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OEE_Analysis" sheetId="3" state="visible" r:id="rId5"/>
    <sheet name="Downtime_Analysis" sheetId="4" state="visible" r:id="rId6"/>
    <sheet name="Quality_Analysis" sheetId="5" state="visible" r:id="rId7"/>
    <sheet name="Scenario" sheetId="6" state="visible" r:id="rId8"/>
    <sheet name="Assumptions" sheetId="7" state="visible" r:id="rId9"/>
    <sheet name="Production_Log" sheetId="8" state="visible" r:id="rId10"/>
    <sheet name="Downtime_Log" sheetId="9" state="visible" r:id="rId11"/>
    <sheet name="Quality_Log" sheetId="10" state="visible" r:id="rId12"/>
    <sheet name="Line_Master" sheetId="11" state="visible" r:id="rId13"/>
    <sheet name="Machine_Master" sheetId="12" state="visible" r:id="rId14"/>
    <sheet name="Rate_Master" sheetId="13" state="visible" r:id="rId15"/>
  </sheets>
  <definedNames>
    <definedName function="false" hidden="true" localSheetId="8" name="_xlnm._FilterDatabase" vbProcedure="false">Downtime_Log!$A$1:$I$9707</definedName>
    <definedName function="false" hidden="true" localSheetId="7" name="_xlnm._FilterDatabase" vbProcedure="false">Production_Log!$A$1:$Y$1664</definedName>
    <definedName function="false" hidden="true" localSheetId="9" name="_xlnm._FilterDatabase" vbProcedure="false">Quality_Log!$A$1:$I$10122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<sst xmlns="http://schemas.openxmlformats.org/spreadsheetml/2006/main" count="137424" uniqueCount="22095">
  <si>
    <t xml:space="preserve">Production Process &amp; OEE Optimization - Excel + Power BI</t>
  </si>
  <si>
    <t xml:space="preserve">Pharma manufacturing (solid dosage) | Jan-Jun 2026 | 4 production lines | 12 products</t>
  </si>
  <si>
    <t xml:space="preserve">Purpose</t>
  </si>
  <si>
    <t xml:space="preserve">Measure how effectively production lines are used (OEE), find where capacity is being lost, and prioritise process-improvement actions.</t>
  </si>
  <si>
    <t xml:space="preserve">Excel = data model, calculations, Pareto / bottleneck analysis, improvement scenario.  Power BI = interactive KPI dashboard connected to this workbook.</t>
  </si>
  <si>
    <t xml:space="preserve">DATA DISCLOSURE</t>
  </si>
  <si>
    <t xml:space="preserve">All data is SIMULATED for portfolio / learning purposes. It is not from any real plant or company.</t>
  </si>
  <si>
    <t xml:space="preserve">Patterns (e.g. recurring Tablet Press 2 failures in April, a packaging-material shortage on Line 4 in May, weaker night shift) were built into the simulation so the analysis has something realistic to find.</t>
  </si>
  <si>
    <t xml:space="preserve">Describe it as 'simulated plant data' on a CV or in an interview.</t>
  </si>
  <si>
    <t xml:space="preserve">OEE definitions used</t>
  </si>
  <si>
    <t xml:space="preserve">Planned Production Time = Shift time - Planned downtime (handover, meals, planned PM).</t>
  </si>
  <si>
    <t xml:space="preserve">Operating Time = Planned Production Time - Unplanned downtime (breakdown, changeover, material shortage, QA hold, minor stoppage, utility failure).</t>
  </si>
  <si>
    <t xml:space="preserve">Availability = Operating Time / Planned Production Time</t>
  </si>
  <si>
    <t xml:space="preserve">Performance = Ideal Time / Operating Time, where Ideal Time = Total units / Ideal rate (equivalent to ideal cycle time x units).</t>
  </si>
  <si>
    <t xml:space="preserve">Quality = Good units / Total units (time-weighted: Fully Productive Time / Ideal Time).</t>
  </si>
  <si>
    <t xml:space="preserve">OEE = Availability x Performance x Quality = Fully Productive Time / Planned Production Time.</t>
  </si>
  <si>
    <t xml:space="preserve">Time-based aggregation lets tablets, capsules and strips be combined into one plant-level OEE without mixing units.</t>
  </si>
  <si>
    <t xml:space="preserve">Sheet guide</t>
  </si>
  <si>
    <t xml:space="preserve">Summary - headline KPIs, auto-generated findings, charts.</t>
  </si>
  <si>
    <t xml:space="preserve">OEE_Analysis - OEE by line, line x shift, shift, month.</t>
  </si>
  <si>
    <t xml:space="preserve">Downtime_Analysis - Pareto of reasons, reason x line, machine ranking (bottleneck).</t>
  </si>
  <si>
    <t xml:space="preserve">Quality_Analysis - defect Pareto, rejection by line and product.</t>
  </si>
  <si>
    <t xml:space="preserve">Scenario - what-if levers (breakdown, changeover, material shortage, rejects) and OEE upside.</t>
  </si>
  <si>
    <t xml:space="preserve">Assumptions - all parameters (blue inputs).</t>
  </si>
  <si>
    <t xml:space="preserve">Production_Log / Downtime_Log / Quality_Log - transaction data (Power BI fact tables).</t>
  </si>
  <si>
    <t xml:space="preserve">Line_Master / Machine_Master / Rate_Master - dimension tables (Power BI lookups).</t>
  </si>
  <si>
    <t xml:space="preserve">Colour legend</t>
  </si>
  <si>
    <t xml:space="preserve">Blue text = hard-coded input / raw data.  Black = formula.  Green = link to another sheet.  Yellow fill = key assumption or lever you can change.</t>
  </si>
  <si>
    <t xml:space="preserve">How to extend the data</t>
  </si>
  <si>
    <t xml:space="preserve">Append rows to Production_Log (copy the formulas down), Downtime_Log and Quality_Log with matching Run_ID.</t>
  </si>
  <si>
    <t xml:space="preserve">Analysis sheets read rows 2-5000 (Production_Log) and 2-20000 (logs). Assumptions!B8 (working days) uses the exact data range - widen it if you add many rows.</t>
  </si>
  <si>
    <t xml:space="preserve">Connecting Power BI</t>
  </si>
  <si>
    <t xml:space="preserve">Get Data &gt; Excel &gt; select Production_Log, Downtime_Log, Quality_Log, Line_Master, Machine_Master, Rate_Master. See the separate Power BI build guide for relationships and DAX.</t>
  </si>
  <si>
    <t xml:space="preserve">Production Process &amp; OEE Optimization - Summary</t>
  </si>
  <si>
    <t xml:space="preserve">Simulated pharma plant data, Jan-Jun 2026 (4 lines, 12 products). All figures are live formulas.</t>
  </si>
  <si>
    <t xml:space="preserve">Headline KPIs (plant)</t>
  </si>
  <si>
    <t xml:space="preserve">OEE</t>
  </si>
  <si>
    <t xml:space="preserve">Availability</t>
  </si>
  <si>
    <t xml:space="preserve">Performance</t>
  </si>
  <si>
    <t xml:space="preserve">Quality</t>
  </si>
  <si>
    <t xml:space="preserve">Gap vs 85% benchmark</t>
  </si>
  <si>
    <t xml:space="preserve">Unplanned downtime (h)</t>
  </si>
  <si>
    <t xml:space="preserve">Capacity utilization</t>
  </si>
  <si>
    <t xml:space="preserve">Production runs analysed</t>
  </si>
  <si>
    <t xml:space="preserve">Key findings (auto-generated from the analysis sheets)</t>
  </si>
  <si>
    <t xml:space="preserve">Charts</t>
  </si>
  <si>
    <t xml:space="preserve">OEE Analysis</t>
  </si>
  <si>
    <t xml:space="preserve">OEE = Availability x Performance x Quality  |  all aggregations are time-weighted (unit-agnostic across tablets / capsules / strips)</t>
  </si>
  <si>
    <t xml:space="preserve">1. Line-level OEE summary</t>
  </si>
  <si>
    <t xml:space="preserve">Line</t>
  </si>
  <si>
    <t xml:space="preserve">Line Name</t>
  </si>
  <si>
    <t xml:space="preserve">Runs</t>
  </si>
  <si>
    <t xml:space="preserve">Planned Prod. Time (h)</t>
  </si>
  <si>
    <t xml:space="preserve">Operating Time (h)</t>
  </si>
  <si>
    <t xml:space="preserve">Unplanned Downtime (h)</t>
  </si>
  <si>
    <t xml:space="preserve">Gap vs World-class (pts)</t>
  </si>
  <si>
    <t xml:space="preserve">Plan Achievement</t>
  </si>
  <si>
    <t xml:space="preserve">Capacity Utilization</t>
  </si>
  <si>
    <t xml:space="preserve">Schedule Loading</t>
  </si>
  <si>
    <t xml:space="preserve">Rejection % (units)</t>
  </si>
  <si>
    <t xml:space="preserve">Energy kWh / 1,000 good units</t>
  </si>
  <si>
    <t xml:space="preserve">Water kL / 1,000 good units</t>
  </si>
  <si>
    <t xml:space="preserve">L1</t>
  </si>
  <si>
    <t xml:space="preserve">L2</t>
  </si>
  <si>
    <t xml:space="preserve">L3</t>
  </si>
  <si>
    <t xml:space="preserve">L4</t>
  </si>
  <si>
    <t xml:space="preserve">Plant</t>
  </si>
  <si>
    <t xml:space="preserve">All lines</t>
  </si>
  <si>
    <t xml:space="preserve">n/a (mixed units)</t>
  </si>
  <si>
    <t xml:space="preserve">Benchmark</t>
  </si>
  <si>
    <t xml:space="preserve">World-class</t>
  </si>
  <si>
    <t xml:space="preserve">Notes: Availability = Operating Time / Planned Production Time. Performance = Ideal Time / Operating Time. Quality = Fully Productive Time / Ideal Time. Plan Achievement = Good units / Target units. Capacity Utilization = Ideal Time / Shift Time. Schedule Loading = scheduled shift time / 24 h calendar time.</t>
  </si>
  <si>
    <t xml:space="preserve">2. OEE by Line x Shift</t>
  </si>
  <si>
    <t xml:space="preserve">A</t>
  </si>
  <si>
    <t xml:space="preserve">B</t>
  </si>
  <si>
    <t xml:space="preserve">C</t>
  </si>
  <si>
    <t xml:space="preserve">All shifts</t>
  </si>
  <si>
    <t xml:space="preserve">3. Plant performance by Shift (A / B / C)</t>
  </si>
  <si>
    <t xml:space="preserve">Shift</t>
  </si>
  <si>
    <t xml:space="preserve">4. Monthly OEE trend</t>
  </si>
  <si>
    <t xml:space="preserve">Month</t>
  </si>
  <si>
    <t xml:space="preserve">Plant OEE</t>
  </si>
  <si>
    <t xml:space="preserve">Plant Availability</t>
  </si>
  <si>
    <t xml:space="preserve">Plant Performance</t>
  </si>
  <si>
    <t xml:space="preserve">Plant Quality</t>
  </si>
  <si>
    <t xml:space="preserve">Downtime &amp; Bottleneck Analysis</t>
  </si>
  <si>
    <t xml:space="preserve">Pareto ranking is formula-driven (LARGE / INDEX-MATCH) so it re-sorts automatically when the log changes.</t>
  </si>
  <si>
    <t xml:space="preserve">1. Downtime by reason (unsorted helper)</t>
  </si>
  <si>
    <t xml:space="preserve">Reason</t>
  </si>
  <si>
    <t xml:space="preserve">Events</t>
  </si>
  <si>
    <t xml:space="preserve">Hours</t>
  </si>
  <si>
    <t xml:space="preserve">Avg min / event</t>
  </si>
  <si>
    <t xml:space="preserve">Rank key (helper)</t>
  </si>
  <si>
    <t xml:space="preserve">Breakdown</t>
  </si>
  <si>
    <t xml:space="preserve">Changeover</t>
  </si>
  <si>
    <t xml:space="preserve">Material Shortage</t>
  </si>
  <si>
    <t xml:space="preserve">QA/IPQC Hold</t>
  </si>
  <si>
    <t xml:space="preserve">Minor Stoppage</t>
  </si>
  <si>
    <t xml:space="preserve">Utility Failure</t>
  </si>
  <si>
    <t xml:space="preserve">2. Pareto of downtime reasons (sorted)</t>
  </si>
  <si>
    <t xml:space="preserve">Rank</t>
  </si>
  <si>
    <t xml:space="preserve">% of total</t>
  </si>
  <si>
    <t xml:space="preserve">Cumulative %</t>
  </si>
  <si>
    <t xml:space="preserve">Priority</t>
  </si>
  <si>
    <t xml:space="preserve">3. Downtime hours: Reason x Line</t>
  </si>
  <si>
    <t xml:space="preserve">Total</t>
  </si>
  <si>
    <t xml:space="preserve">4. Downtime by machine (unsorted helper)</t>
  </si>
  <si>
    <t xml:space="preserve">Machine</t>
  </si>
  <si>
    <t xml:space="preserve">Total downtime (h)</t>
  </si>
  <si>
    <t xml:space="preserve">Breakdown (h)</t>
  </si>
  <si>
    <t xml:space="preserve">5. Machine ranking - bottleneck candidates (sorted)</t>
  </si>
  <si>
    <t xml:space="preserve">% of plant downtime</t>
  </si>
  <si>
    <t xml:space="preserve">Quality &amp; Rejection Analysis</t>
  </si>
  <si>
    <t xml:space="preserve">Pareto uses production time lost to rejects (Rejected qty / ideal rate) so different units (tablets, capsules, strips) can be compared fairly.</t>
  </si>
  <si>
    <t xml:space="preserve">1. Defects (unsorted helper)</t>
  </si>
  <si>
    <t xml:space="preserve">Defect type</t>
  </si>
  <si>
    <t xml:space="preserve">Process stage</t>
  </si>
  <si>
    <t xml:space="preserve">Rejected qty (own units)</t>
  </si>
  <si>
    <t xml:space="preserve">Production time lost (h)</t>
  </si>
  <si>
    <t xml:space="preserve">Weight variation</t>
  </si>
  <si>
    <t xml:space="preserve">Compression &amp; Coating</t>
  </si>
  <si>
    <t xml:space="preserve">Capping / lamination</t>
  </si>
  <si>
    <t xml:space="preserve">Coating defect</t>
  </si>
  <si>
    <t xml:space="preserve">Chipping / broken tablet</t>
  </si>
  <si>
    <t xml:space="preserve">Hardness out of spec</t>
  </si>
  <si>
    <t xml:space="preserve">Sticking / picking</t>
  </si>
  <si>
    <t xml:space="preserve">Metal / foreign particle</t>
  </si>
  <si>
    <t xml:space="preserve">Fill-weight variation</t>
  </si>
  <si>
    <t xml:space="preserve">Capsule Filling</t>
  </si>
  <si>
    <t xml:space="preserve">Locked / empty capsule</t>
  </si>
  <si>
    <t xml:space="preserve">Damaged / dented capsule</t>
  </si>
  <si>
    <t xml:space="preserve">Dust / contamination</t>
  </si>
  <si>
    <t xml:space="preserve">Telescoped capsule</t>
  </si>
  <si>
    <t xml:space="preserve">Seal failure</t>
  </si>
  <si>
    <t xml:space="preserve">Blister Packing</t>
  </si>
  <si>
    <t xml:space="preserve">Missing / broken tablet in pocket</t>
  </si>
  <si>
    <t xml:space="preserve">Print / coding error</t>
  </si>
  <si>
    <t xml:space="preserve">Foil wrinkle / misalignment</t>
  </si>
  <si>
    <t xml:space="preserve">Pinhole (leak test fail)</t>
  </si>
  <si>
    <t xml:space="preserve">2. Pareto of defects by production time lost (sorted)</t>
  </si>
  <si>
    <t xml:space="preserve">Time lost (h)</t>
  </si>
  <si>
    <t xml:space="preserve">3. Rejection by line</t>
  </si>
  <si>
    <t xml:space="preserve">Total units</t>
  </si>
  <si>
    <t xml:space="preserve">Rejected units</t>
  </si>
  <si>
    <t xml:space="preserve">Rejection %</t>
  </si>
  <si>
    <t xml:space="preserve">Time lost to rejects (h)</t>
  </si>
  <si>
    <t xml:space="preserve">4. Rejection by product</t>
  </si>
  <si>
    <t xml:space="preserve">Product</t>
  </si>
  <si>
    <t xml:space="preserve">Metformin 500mg Tablet</t>
  </si>
  <si>
    <t xml:space="preserve">Amlodipine 5mg Tablet</t>
  </si>
  <si>
    <t xml:space="preserve">Atorvastatin 20mg Tablet</t>
  </si>
  <si>
    <t xml:space="preserve">Pantoprazole 40mg Tablet</t>
  </si>
  <si>
    <t xml:space="preserve">Losartan 50mg Tablet</t>
  </si>
  <si>
    <t xml:space="preserve">Telmisartan 40mg Tablet</t>
  </si>
  <si>
    <t xml:space="preserve">Omeprazole 20mg Capsule</t>
  </si>
  <si>
    <t xml:space="preserve">Pregabalin 75mg Capsule</t>
  </si>
  <si>
    <t xml:space="preserve">Itraconazole 100mg Capsule</t>
  </si>
  <si>
    <t xml:space="preserve">Metformin 500mg Blister (10x10)</t>
  </si>
  <si>
    <t xml:space="preserve">Pantoprazole 40mg Blister (10x10)</t>
  </si>
  <si>
    <t xml:space="preserve">Amlodipine 5mg Blister (10x10)</t>
  </si>
  <si>
    <t xml:space="preserve">Improvement Scenario (What-if)</t>
  </si>
  <si>
    <t xml:space="preserve">Yellow cells are levers. This estimates POTENTIAL impact - it is a planning scenario, not a realised result.</t>
  </si>
  <si>
    <t xml:space="preserve">Improvement lever</t>
  </si>
  <si>
    <t xml:space="preserve">Reduction %</t>
  </si>
  <si>
    <t xml:space="preserve">Typical method</t>
  </si>
  <si>
    <t xml:space="preserve">Breakdown downtime reduction</t>
  </si>
  <si>
    <t xml:space="preserve">Preventive / condition-based maintenance, spare-parts planning</t>
  </si>
  <si>
    <t xml:space="preserve">Changeover time reduction</t>
  </si>
  <si>
    <t xml:space="preserve">SMED (quick changeover), standard changeover checklist</t>
  </si>
  <si>
    <t xml:space="preserve">Material-shortage downtime reduction</t>
  </si>
  <si>
    <t xml:space="preserve">Line-side kitting, supplier delivery scheduling, safety stock</t>
  </si>
  <si>
    <t xml:space="preserve">Reject reduction</t>
  </si>
  <si>
    <t xml:space="preserve">Process parameter control, in-process checks, root-cause (CAPA)</t>
  </si>
  <si>
    <t xml:space="preserve">Changeover (h)</t>
  </si>
  <si>
    <t xml:space="preserve">Material Shortage (h)</t>
  </si>
  <si>
    <t xml:space="preserve">Time recovered (h)</t>
  </si>
  <si>
    <t xml:space="preserve">Availability - current</t>
  </si>
  <si>
    <t xml:space="preserve">Availability - scenario</t>
  </si>
  <si>
    <t xml:space="preserve">Performance (held)</t>
  </si>
  <si>
    <t xml:space="preserve">Quality - current</t>
  </si>
  <si>
    <t xml:space="preserve">Quality - scenario</t>
  </si>
  <si>
    <t xml:space="preserve">OEE - current</t>
  </si>
  <si>
    <t xml:space="preserve">OEE - scenario</t>
  </si>
  <si>
    <t xml:space="preserve">OEE gain (pts)</t>
  </si>
  <si>
    <t xml:space="preserve">Extra good units / month (own units)</t>
  </si>
  <si>
    <t xml:space="preserve">Method: Availability scenario = (Operating time + recovered time) / Planned time. Performance is held at today's level (recovered time runs at the same speed). Quality scenario = 1 - (1 - current Quality) x (1 - reject reduction). Extra units = OEE gain x Planned time x effective ideal rate, per month.</t>
  </si>
  <si>
    <t xml:space="preserve">Assumptions &amp; Parameters</t>
  </si>
  <si>
    <t xml:space="preserve">Blue = hard-coded input. Black = formula. Change inputs here; every analysis sheet recalculates.</t>
  </si>
  <si>
    <t xml:space="preserve">Parameter</t>
  </si>
  <si>
    <t xml:space="preserve">Value</t>
  </si>
  <si>
    <t xml:space="preserve">Note / basis</t>
  </si>
  <si>
    <t xml:space="preserve">Shift length (min)</t>
  </si>
  <si>
    <t xml:space="preserve">3 shifts x 8 h (A: 06-14, B: 14-22, C: 22-06)</t>
  </si>
  <si>
    <t xml:space="preserve">Calendar shifts per day per line</t>
  </si>
  <si>
    <t xml:space="preserve">Used for Schedule Loading (24 h/day potential)</t>
  </si>
  <si>
    <t xml:space="preserve">Plan attainment factor (production target)</t>
  </si>
  <si>
    <t xml:space="preserve">Target units = Planned Production Time x Ideal rate x factor (assumed planning norm)</t>
  </si>
  <si>
    <t xml:space="preserve">World-class OEE benchmark</t>
  </si>
  <si>
    <t xml:space="preserve">Commonly cited benchmark (approx. 90% Avail x 95% Perf x 99.9% Quality)</t>
  </si>
  <si>
    <t xml:space="preserve">Plant working days in dataset</t>
  </si>
  <si>
    <t xml:space="preserve">Distinct dates in Production_Log (Mon-Sat, minus holidays). Extend range if you add rows.</t>
  </si>
  <si>
    <t xml:space="preserve">Months in dataset</t>
  </si>
  <si>
    <t xml:space="preserve">Jan-Jun 2026</t>
  </si>
  <si>
    <t xml:space="preserve">World-class Availability</t>
  </si>
  <si>
    <t xml:space="preserve">Benchmark component</t>
  </si>
  <si>
    <t xml:space="preserve">World-class Performance</t>
  </si>
  <si>
    <t xml:space="preserve">World-class Quality</t>
  </si>
  <si>
    <t xml:space="preserve">Plant calendar assumptions (simulated)</t>
  </si>
  <si>
    <t xml:space="preserve">Production days: Monday-Saturday; Sundays off.</t>
  </si>
  <si>
    <t xml:space="preserve">Plant holidays assumed: 26-Jan, 04-Mar, 01-May.</t>
  </si>
  <si>
    <t xml:space="preserve">Line 2 annual preventive-maintenance shutdown: 10-12 Mar (no production rows).</t>
  </si>
  <si>
    <t xml:space="preserve">Line 3 (capsule filling) runs Shifts A and B only; other lines run A, B and C.</t>
  </si>
  <si>
    <t xml:space="preserve">Saturday Shift A carries +60 min planned preventive maintenance (excluded from Planned Production Time).</t>
  </si>
  <si>
    <t xml:space="preserve">Planned downtime baseline 30 min/shift (handover, meals, line clearance) - excluded from Planned Production Time.</t>
  </si>
  <si>
    <t xml:space="preserve">Run_ID</t>
  </si>
  <si>
    <t xml:space="preserve">Date</t>
  </si>
  <si>
    <t xml:space="preserve">Batch_ID</t>
  </si>
  <si>
    <t xml:space="preserve">Shift_Time_min</t>
  </si>
  <si>
    <t xml:space="preserve">Planned_Downtime_min</t>
  </si>
  <si>
    <t xml:space="preserve">Planned_Production_Time_min</t>
  </si>
  <si>
    <t xml:space="preserve">Unplanned_Downtime_min</t>
  </si>
  <si>
    <t xml:space="preserve">Operating_Time_min</t>
  </si>
  <si>
    <t xml:space="preserve">Ideal_Rate_units_per_min</t>
  </si>
  <si>
    <t xml:space="preserve">Total_Units</t>
  </si>
  <si>
    <t xml:space="preserve">Rejected_Units</t>
  </si>
  <si>
    <t xml:space="preserve">Good_Units</t>
  </si>
  <si>
    <t xml:space="preserve">Target_Units</t>
  </si>
  <si>
    <t xml:space="preserve">Ideal_Time_min</t>
  </si>
  <si>
    <t xml:space="preserve">Fully_Productive_Time_min</t>
  </si>
  <si>
    <t xml:space="preserve">Energy_kWh</t>
  </si>
  <si>
    <t xml:space="preserve">Water_kL</t>
  </si>
  <si>
    <t xml:space="preserve">R00001</t>
  </si>
  <si>
    <t xml:space="preserve">B26-L1-001</t>
  </si>
  <si>
    <t xml:space="preserve">R00002</t>
  </si>
  <si>
    <t xml:space="preserve">R00003</t>
  </si>
  <si>
    <t xml:space="preserve">R00004</t>
  </si>
  <si>
    <t xml:space="preserve">B26-L2-001</t>
  </si>
  <si>
    <t xml:space="preserve">R00005</t>
  </si>
  <si>
    <t xml:space="preserve">R00006</t>
  </si>
  <si>
    <t xml:space="preserve">R00007</t>
  </si>
  <si>
    <t xml:space="preserve">B26-L3-001</t>
  </si>
  <si>
    <t xml:space="preserve">R00008</t>
  </si>
  <si>
    <t xml:space="preserve">R00009</t>
  </si>
  <si>
    <t xml:space="preserve">B26-L4-001</t>
  </si>
  <si>
    <t xml:space="preserve">R00010</t>
  </si>
  <si>
    <t xml:space="preserve">R00011</t>
  </si>
  <si>
    <t xml:space="preserve">R00012</t>
  </si>
  <si>
    <t xml:space="preserve">R00013</t>
  </si>
  <si>
    <t xml:space="preserve">R00014</t>
  </si>
  <si>
    <t xml:space="preserve">R00015</t>
  </si>
  <si>
    <t xml:space="preserve">R00016</t>
  </si>
  <si>
    <t xml:space="preserve">R00017</t>
  </si>
  <si>
    <t xml:space="preserve">R00018</t>
  </si>
  <si>
    <t xml:space="preserve">R00019</t>
  </si>
  <si>
    <t xml:space="preserve">R00020</t>
  </si>
  <si>
    <t xml:space="preserve">R00021</t>
  </si>
  <si>
    <t xml:space="preserve">R00022</t>
  </si>
  <si>
    <t xml:space="preserve">R00023</t>
  </si>
  <si>
    <t xml:space="preserve">B26-L1-002</t>
  </si>
  <si>
    <t xml:space="preserve">R00024</t>
  </si>
  <si>
    <t xml:space="preserve">R00025</t>
  </si>
  <si>
    <t xml:space="preserve">R00026</t>
  </si>
  <si>
    <t xml:space="preserve">B26-L2-002</t>
  </si>
  <si>
    <t xml:space="preserve">R00027</t>
  </si>
  <si>
    <t xml:space="preserve">R00028</t>
  </si>
  <si>
    <t xml:space="preserve">R00029</t>
  </si>
  <si>
    <t xml:space="preserve">B26-L3-002</t>
  </si>
  <si>
    <t xml:space="preserve">R00030</t>
  </si>
  <si>
    <t xml:space="preserve">R00031</t>
  </si>
  <si>
    <t xml:space="preserve">B26-L4-002</t>
  </si>
  <si>
    <t xml:space="preserve">R00032</t>
  </si>
  <si>
    <t xml:space="preserve">R00033</t>
  </si>
  <si>
    <t xml:space="preserve">R00034</t>
  </si>
  <si>
    <t xml:space="preserve">R00035</t>
  </si>
  <si>
    <t xml:space="preserve">R00036</t>
  </si>
  <si>
    <t xml:space="preserve">B26-L1-003</t>
  </si>
  <si>
    <t xml:space="preserve">R00037</t>
  </si>
  <si>
    <t xml:space="preserve">R00038</t>
  </si>
  <si>
    <t xml:space="preserve">R00039</t>
  </si>
  <si>
    <t xml:space="preserve">R00040</t>
  </si>
  <si>
    <t xml:space="preserve">R00041</t>
  </si>
  <si>
    <t xml:space="preserve">R00042</t>
  </si>
  <si>
    <t xml:space="preserve">R00043</t>
  </si>
  <si>
    <t xml:space="preserve">R00044</t>
  </si>
  <si>
    <t xml:space="preserve">R00045</t>
  </si>
  <si>
    <t xml:space="preserve">R00046</t>
  </si>
  <si>
    <t xml:space="preserve">R00047</t>
  </si>
  <si>
    <t xml:space="preserve">R00048</t>
  </si>
  <si>
    <t xml:space="preserve">B26-L2-003</t>
  </si>
  <si>
    <t xml:space="preserve">R00049</t>
  </si>
  <si>
    <t xml:space="preserve">R00050</t>
  </si>
  <si>
    <t xml:space="preserve">R00051</t>
  </si>
  <si>
    <t xml:space="preserve">B26-L3-003</t>
  </si>
  <si>
    <t xml:space="preserve">R00052</t>
  </si>
  <si>
    <t xml:space="preserve">R00053</t>
  </si>
  <si>
    <t xml:space="preserve">R00054</t>
  </si>
  <si>
    <t xml:space="preserve">R00055</t>
  </si>
  <si>
    <t xml:space="preserve">B26-L4-003</t>
  </si>
  <si>
    <t xml:space="preserve">R00056</t>
  </si>
  <si>
    <t xml:space="preserve">B26-L1-004</t>
  </si>
  <si>
    <t xml:space="preserve">R00057</t>
  </si>
  <si>
    <t xml:space="preserve">R00058</t>
  </si>
  <si>
    <t xml:space="preserve">R00059</t>
  </si>
  <si>
    <t xml:space="preserve">R00060</t>
  </si>
  <si>
    <t xml:space="preserve">R00061</t>
  </si>
  <si>
    <t xml:space="preserve">R00062</t>
  </si>
  <si>
    <t xml:space="preserve">B26-L3-004</t>
  </si>
  <si>
    <t xml:space="preserve">R00063</t>
  </si>
  <si>
    <t xml:space="preserve">R00064</t>
  </si>
  <si>
    <t xml:space="preserve">R00065</t>
  </si>
  <si>
    <t xml:space="preserve">R00066</t>
  </si>
  <si>
    <t xml:space="preserve">R00067</t>
  </si>
  <si>
    <t xml:space="preserve">R00068</t>
  </si>
  <si>
    <t xml:space="preserve">R00069</t>
  </si>
  <si>
    <t xml:space="preserve">R00070</t>
  </si>
  <si>
    <t xml:space="preserve">B26-L2-004</t>
  </si>
  <si>
    <t xml:space="preserve">R00071</t>
  </si>
  <si>
    <t xml:space="preserve">R00072</t>
  </si>
  <si>
    <t xml:space="preserve">R00073</t>
  </si>
  <si>
    <t xml:space="preserve">R00074</t>
  </si>
  <si>
    <t xml:space="preserve">R00075</t>
  </si>
  <si>
    <t xml:space="preserve">B26-L4-004</t>
  </si>
  <si>
    <t xml:space="preserve">R00076</t>
  </si>
  <si>
    <t xml:space="preserve">R00077</t>
  </si>
  <si>
    <t xml:space="preserve">R00078</t>
  </si>
  <si>
    <t xml:space="preserve">B26-L1-005</t>
  </si>
  <si>
    <t xml:space="preserve">R00079</t>
  </si>
  <si>
    <t xml:space="preserve">R00080</t>
  </si>
  <si>
    <t xml:space="preserve">R00081</t>
  </si>
  <si>
    <t xml:space="preserve">R00082</t>
  </si>
  <si>
    <t xml:space="preserve">R00083</t>
  </si>
  <si>
    <t xml:space="preserve">R00084</t>
  </si>
  <si>
    <t xml:space="preserve">B26-L3-005</t>
  </si>
  <si>
    <t xml:space="preserve">R00085</t>
  </si>
  <si>
    <t xml:space="preserve">R00086</t>
  </si>
  <si>
    <t xml:space="preserve">R00087</t>
  </si>
  <si>
    <t xml:space="preserve">R00088</t>
  </si>
  <si>
    <t xml:space="preserve">R00089</t>
  </si>
  <si>
    <t xml:space="preserve">B26-L1-006</t>
  </si>
  <si>
    <t xml:space="preserve">R00090</t>
  </si>
  <si>
    <t xml:space="preserve">R00091</t>
  </si>
  <si>
    <t xml:space="preserve">R00092</t>
  </si>
  <si>
    <t xml:space="preserve">B26-L2-005</t>
  </si>
  <si>
    <t xml:space="preserve">R00093</t>
  </si>
  <si>
    <t xml:space="preserve">R00094</t>
  </si>
  <si>
    <t xml:space="preserve">R00095</t>
  </si>
  <si>
    <t xml:space="preserve">R00096</t>
  </si>
  <si>
    <t xml:space="preserve">R00097</t>
  </si>
  <si>
    <t xml:space="preserve">R00098</t>
  </si>
  <si>
    <t xml:space="preserve">R00099</t>
  </si>
  <si>
    <t xml:space="preserve">B26-L4-005</t>
  </si>
  <si>
    <t xml:space="preserve">R00100</t>
  </si>
  <si>
    <t xml:space="preserve">R00101</t>
  </si>
  <si>
    <t xml:space="preserve">R00102</t>
  </si>
  <si>
    <t xml:space="preserve">R00103</t>
  </si>
  <si>
    <t xml:space="preserve">R00104</t>
  </si>
  <si>
    <t xml:space="preserve">R00105</t>
  </si>
  <si>
    <t xml:space="preserve">R00106</t>
  </si>
  <si>
    <t xml:space="preserve">B26-L3-006</t>
  </si>
  <si>
    <t xml:space="preserve">R00107</t>
  </si>
  <si>
    <t xml:space="preserve">R00108</t>
  </si>
  <si>
    <t xml:space="preserve">R00109</t>
  </si>
  <si>
    <t xml:space="preserve">R00110</t>
  </si>
  <si>
    <t xml:space="preserve">R00111</t>
  </si>
  <si>
    <t xml:space="preserve">B26-L1-007</t>
  </si>
  <si>
    <t xml:space="preserve">R00112</t>
  </si>
  <si>
    <t xml:space="preserve">R00113</t>
  </si>
  <si>
    <t xml:space="preserve">R00114</t>
  </si>
  <si>
    <t xml:space="preserve">B26-L2-006</t>
  </si>
  <si>
    <t xml:space="preserve">R00115</t>
  </si>
  <si>
    <t xml:space="preserve">R00116</t>
  </si>
  <si>
    <t xml:space="preserve">R00117</t>
  </si>
  <si>
    <t xml:space="preserve">B26-L3-007</t>
  </si>
  <si>
    <t xml:space="preserve">R00118</t>
  </si>
  <si>
    <t xml:space="preserve">R00119</t>
  </si>
  <si>
    <t xml:space="preserve">B26-L4-006</t>
  </si>
  <si>
    <t xml:space="preserve">R00120</t>
  </si>
  <si>
    <t xml:space="preserve">R00121</t>
  </si>
  <si>
    <t xml:space="preserve">R00122</t>
  </si>
  <si>
    <t xml:space="preserve">R00123</t>
  </si>
  <si>
    <t xml:space="preserve">R00124</t>
  </si>
  <si>
    <t xml:space="preserve">R00125</t>
  </si>
  <si>
    <t xml:space="preserve">R00126</t>
  </si>
  <si>
    <t xml:space="preserve">R00127</t>
  </si>
  <si>
    <t xml:space="preserve">R00128</t>
  </si>
  <si>
    <t xml:space="preserve">R00129</t>
  </si>
  <si>
    <t xml:space="preserve">R00130</t>
  </si>
  <si>
    <t xml:space="preserve">R00131</t>
  </si>
  <si>
    <t xml:space="preserve">R00132</t>
  </si>
  <si>
    <t xml:space="preserve">R00133</t>
  </si>
  <si>
    <t xml:space="preserve">R00134</t>
  </si>
  <si>
    <t xml:space="preserve">R00135</t>
  </si>
  <si>
    <t xml:space="preserve">B26-L1-008</t>
  </si>
  <si>
    <t xml:space="preserve">R00136</t>
  </si>
  <si>
    <t xml:space="preserve">B26-L2-007</t>
  </si>
  <si>
    <t xml:space="preserve">R00137</t>
  </si>
  <si>
    <t xml:space="preserve">R00138</t>
  </si>
  <si>
    <t xml:space="preserve">R00139</t>
  </si>
  <si>
    <t xml:space="preserve">B26-L3-008</t>
  </si>
  <si>
    <t xml:space="preserve">R00140</t>
  </si>
  <si>
    <t xml:space="preserve">R00141</t>
  </si>
  <si>
    <t xml:space="preserve">R00142</t>
  </si>
  <si>
    <t xml:space="preserve">B26-L4-007</t>
  </si>
  <si>
    <t xml:space="preserve">R00143</t>
  </si>
  <si>
    <t xml:space="preserve">R00144</t>
  </si>
  <si>
    <t xml:space="preserve">R00145</t>
  </si>
  <si>
    <t xml:space="preserve">R00146</t>
  </si>
  <si>
    <t xml:space="preserve">R00147</t>
  </si>
  <si>
    <t xml:space="preserve">R00148</t>
  </si>
  <si>
    <t xml:space="preserve">R00149</t>
  </si>
  <si>
    <t xml:space="preserve">R00150</t>
  </si>
  <si>
    <t xml:space="preserve">R00151</t>
  </si>
  <si>
    <t xml:space="preserve">R00152</t>
  </si>
  <si>
    <t xml:space="preserve">R00153</t>
  </si>
  <si>
    <t xml:space="preserve">R00154</t>
  </si>
  <si>
    <t xml:space="preserve">R00155</t>
  </si>
  <si>
    <t xml:space="preserve">B26-L1-009</t>
  </si>
  <si>
    <t xml:space="preserve">R00156</t>
  </si>
  <si>
    <t xml:space="preserve">R00157</t>
  </si>
  <si>
    <t xml:space="preserve">R00158</t>
  </si>
  <si>
    <t xml:space="preserve">B26-L2-008</t>
  </si>
  <si>
    <t xml:space="preserve">R00159</t>
  </si>
  <si>
    <t xml:space="preserve">R00160</t>
  </si>
  <si>
    <t xml:space="preserve">R00161</t>
  </si>
  <si>
    <t xml:space="preserve">B26-L3-009</t>
  </si>
  <si>
    <t xml:space="preserve">R00162</t>
  </si>
  <si>
    <t xml:space="preserve">R00163</t>
  </si>
  <si>
    <t xml:space="preserve">B26-L4-008</t>
  </si>
  <si>
    <t xml:space="preserve">R00164</t>
  </si>
  <si>
    <t xml:space="preserve">R00165</t>
  </si>
  <si>
    <t xml:space="preserve">R00166</t>
  </si>
  <si>
    <t xml:space="preserve">R00167</t>
  </si>
  <si>
    <t xml:space="preserve">R00168</t>
  </si>
  <si>
    <t xml:space="preserve">R00169</t>
  </si>
  <si>
    <t xml:space="preserve">R00170</t>
  </si>
  <si>
    <t xml:space="preserve">R00171</t>
  </si>
  <si>
    <t xml:space="preserve">R00172</t>
  </si>
  <si>
    <t xml:space="preserve">R00173</t>
  </si>
  <si>
    <t xml:space="preserve">R00174</t>
  </si>
  <si>
    <t xml:space="preserve">R00175</t>
  </si>
  <si>
    <t xml:space="preserve">B26-L4-009</t>
  </si>
  <si>
    <t xml:space="preserve">R00176</t>
  </si>
  <si>
    <t xml:space="preserve">R00177</t>
  </si>
  <si>
    <t xml:space="preserve">B26-L1-010</t>
  </si>
  <si>
    <t xml:space="preserve">R00178</t>
  </si>
  <si>
    <t xml:space="preserve">R00179</t>
  </si>
  <si>
    <t xml:space="preserve">R00180</t>
  </si>
  <si>
    <t xml:space="preserve">B26-L2-009</t>
  </si>
  <si>
    <t xml:space="preserve">R00181</t>
  </si>
  <si>
    <t xml:space="preserve">R00182</t>
  </si>
  <si>
    <t xml:space="preserve">R00183</t>
  </si>
  <si>
    <t xml:space="preserve">R00184</t>
  </si>
  <si>
    <t xml:space="preserve">B26-L3-010</t>
  </si>
  <si>
    <t xml:space="preserve">R00185</t>
  </si>
  <si>
    <t xml:space="preserve">R00186</t>
  </si>
  <si>
    <t xml:space="preserve">R00187</t>
  </si>
  <si>
    <t xml:space="preserve">R00188</t>
  </si>
  <si>
    <t xml:space="preserve">R00189</t>
  </si>
  <si>
    <t xml:space="preserve">R00190</t>
  </si>
  <si>
    <t xml:space="preserve">R00191</t>
  </si>
  <si>
    <t xml:space="preserve">R00192</t>
  </si>
  <si>
    <t xml:space="preserve">R00193</t>
  </si>
  <si>
    <t xml:space="preserve">R00194</t>
  </si>
  <si>
    <t xml:space="preserve">R00195</t>
  </si>
  <si>
    <t xml:space="preserve">R00196</t>
  </si>
  <si>
    <t xml:space="preserve">B26-L4-010</t>
  </si>
  <si>
    <t xml:space="preserve">R00197</t>
  </si>
  <si>
    <t xml:space="preserve">R00198</t>
  </si>
  <si>
    <t xml:space="preserve">R00199</t>
  </si>
  <si>
    <t xml:space="preserve">R00200</t>
  </si>
  <si>
    <t xml:space="preserve">R00201</t>
  </si>
  <si>
    <t xml:space="preserve">B26-L1-011</t>
  </si>
  <si>
    <t xml:space="preserve">R00202</t>
  </si>
  <si>
    <t xml:space="preserve">B26-L2-010</t>
  </si>
  <si>
    <t xml:space="preserve">R00203</t>
  </si>
  <si>
    <t xml:space="preserve">R00204</t>
  </si>
  <si>
    <t xml:space="preserve">R00205</t>
  </si>
  <si>
    <t xml:space="preserve">B26-L3-011</t>
  </si>
  <si>
    <t xml:space="preserve">R00206</t>
  </si>
  <si>
    <t xml:space="preserve">R00207</t>
  </si>
  <si>
    <t xml:space="preserve">R00208</t>
  </si>
  <si>
    <t xml:space="preserve">R00209</t>
  </si>
  <si>
    <t xml:space="preserve">R00210</t>
  </si>
  <si>
    <t xml:space="preserve">R00211</t>
  </si>
  <si>
    <t xml:space="preserve">R00212</t>
  </si>
  <si>
    <t xml:space="preserve">R00213</t>
  </si>
  <si>
    <t xml:space="preserve">R00214</t>
  </si>
  <si>
    <t xml:space="preserve">R00215</t>
  </si>
  <si>
    <t xml:space="preserve">R00216</t>
  </si>
  <si>
    <t xml:space="preserve">R00217</t>
  </si>
  <si>
    <t xml:space="preserve">R00218</t>
  </si>
  <si>
    <t xml:space="preserve">B26-L4-011</t>
  </si>
  <si>
    <t xml:space="preserve">R00219</t>
  </si>
  <si>
    <t xml:space="preserve">R00220</t>
  </si>
  <si>
    <t xml:space="preserve">R00221</t>
  </si>
  <si>
    <t xml:space="preserve">B26-L1-012</t>
  </si>
  <si>
    <t xml:space="preserve">R00222</t>
  </si>
  <si>
    <t xml:space="preserve">R00223</t>
  </si>
  <si>
    <t xml:space="preserve">R00224</t>
  </si>
  <si>
    <t xml:space="preserve">R00225</t>
  </si>
  <si>
    <t xml:space="preserve">R00226</t>
  </si>
  <si>
    <t xml:space="preserve">B26-L2-011</t>
  </si>
  <si>
    <t xml:space="preserve">R00227</t>
  </si>
  <si>
    <t xml:space="preserve">B26-L3-012</t>
  </si>
  <si>
    <t xml:space="preserve">R00228</t>
  </si>
  <si>
    <t xml:space="preserve">R00229</t>
  </si>
  <si>
    <t xml:space="preserve">R00230</t>
  </si>
  <si>
    <t xml:space="preserve">R00231</t>
  </si>
  <si>
    <t xml:space="preserve">R00232</t>
  </si>
  <si>
    <t xml:space="preserve">R00233</t>
  </si>
  <si>
    <t xml:space="preserve">R00234</t>
  </si>
  <si>
    <t xml:space="preserve">R00235</t>
  </si>
  <si>
    <t xml:space="preserve">R00236</t>
  </si>
  <si>
    <t xml:space="preserve">R00237</t>
  </si>
  <si>
    <t xml:space="preserve">R00238</t>
  </si>
  <si>
    <t xml:space="preserve">R00239</t>
  </si>
  <si>
    <t xml:space="preserve">R00240</t>
  </si>
  <si>
    <t xml:space="preserve">R00241</t>
  </si>
  <si>
    <t xml:space="preserve">B26-L4-012</t>
  </si>
  <si>
    <t xml:space="preserve">R00242</t>
  </si>
  <si>
    <t xml:space="preserve">R00243</t>
  </si>
  <si>
    <t xml:space="preserve">B26-L1-013</t>
  </si>
  <si>
    <t xml:space="preserve">R00244</t>
  </si>
  <si>
    <t xml:space="preserve">R00245</t>
  </si>
  <si>
    <t xml:space="preserve">R00246</t>
  </si>
  <si>
    <t xml:space="preserve">B26-L2-012</t>
  </si>
  <si>
    <t xml:space="preserve">R00247</t>
  </si>
  <si>
    <t xml:space="preserve">R00248</t>
  </si>
  <si>
    <t xml:space="preserve">R00249</t>
  </si>
  <si>
    <t xml:space="preserve">R00250</t>
  </si>
  <si>
    <t xml:space="preserve">B26-L3-013</t>
  </si>
  <si>
    <t xml:space="preserve">R00251</t>
  </si>
  <si>
    <t xml:space="preserve">R00252</t>
  </si>
  <si>
    <t xml:space="preserve">R00253</t>
  </si>
  <si>
    <t xml:space="preserve">R00254</t>
  </si>
  <si>
    <t xml:space="preserve">R00255</t>
  </si>
  <si>
    <t xml:space="preserve">R00256</t>
  </si>
  <si>
    <t xml:space="preserve">R00257</t>
  </si>
  <si>
    <t xml:space="preserve">R00258</t>
  </si>
  <si>
    <t xml:space="preserve">R00259</t>
  </si>
  <si>
    <t xml:space="preserve">R00260</t>
  </si>
  <si>
    <t xml:space="preserve">R00261</t>
  </si>
  <si>
    <t xml:space="preserve">R00262</t>
  </si>
  <si>
    <t xml:space="preserve">B26-L4-013</t>
  </si>
  <si>
    <t xml:space="preserve">R00263</t>
  </si>
  <si>
    <t xml:space="preserve">R00264</t>
  </si>
  <si>
    <t xml:space="preserve">R00265</t>
  </si>
  <si>
    <t xml:space="preserve">R00266</t>
  </si>
  <si>
    <t xml:space="preserve">R00267</t>
  </si>
  <si>
    <t xml:space="preserve">B26-L1-014</t>
  </si>
  <si>
    <t xml:space="preserve">R00268</t>
  </si>
  <si>
    <t xml:space="preserve">R00269</t>
  </si>
  <si>
    <t xml:space="preserve">B26-L2-013</t>
  </si>
  <si>
    <t xml:space="preserve">R00270</t>
  </si>
  <si>
    <t xml:space="preserve">R00271</t>
  </si>
  <si>
    <t xml:space="preserve">B26-L3-014</t>
  </si>
  <si>
    <t xml:space="preserve">R00272</t>
  </si>
  <si>
    <t xml:space="preserve">R00273</t>
  </si>
  <si>
    <t xml:space="preserve">R00274</t>
  </si>
  <si>
    <t xml:space="preserve">R00275</t>
  </si>
  <si>
    <t xml:space="preserve">R00276</t>
  </si>
  <si>
    <t xml:space="preserve">R00277</t>
  </si>
  <si>
    <t xml:space="preserve">R00278</t>
  </si>
  <si>
    <t xml:space="preserve">R00279</t>
  </si>
  <si>
    <t xml:space="preserve">R00280</t>
  </si>
  <si>
    <t xml:space="preserve">R00281</t>
  </si>
  <si>
    <t xml:space="preserve">R00282</t>
  </si>
  <si>
    <t xml:space="preserve">R00283</t>
  </si>
  <si>
    <t xml:space="preserve">R00284</t>
  </si>
  <si>
    <t xml:space="preserve">B26-L4-014</t>
  </si>
  <si>
    <t xml:space="preserve">R00285</t>
  </si>
  <si>
    <t xml:space="preserve">R00286</t>
  </si>
  <si>
    <t xml:space="preserve">R00287</t>
  </si>
  <si>
    <t xml:space="preserve">B26-L1-015</t>
  </si>
  <si>
    <t xml:space="preserve">R00288</t>
  </si>
  <si>
    <t xml:space="preserve">R00289</t>
  </si>
  <si>
    <t xml:space="preserve">R00290</t>
  </si>
  <si>
    <t xml:space="preserve">B26-L2-014</t>
  </si>
  <si>
    <t xml:space="preserve">R00291</t>
  </si>
  <si>
    <t xml:space="preserve">R00292</t>
  </si>
  <si>
    <t xml:space="preserve">R00293</t>
  </si>
  <si>
    <t xml:space="preserve">B26-L3-015</t>
  </si>
  <si>
    <t xml:space="preserve">R00294</t>
  </si>
  <si>
    <t xml:space="preserve">R00295</t>
  </si>
  <si>
    <t xml:space="preserve">R00296</t>
  </si>
  <si>
    <t xml:space="preserve">R00297</t>
  </si>
  <si>
    <t xml:space="preserve">R00298</t>
  </si>
  <si>
    <t xml:space="preserve">R00299</t>
  </si>
  <si>
    <t xml:space="preserve">R00300</t>
  </si>
  <si>
    <t xml:space="preserve">R00301</t>
  </si>
  <si>
    <t xml:space="preserve">R00302</t>
  </si>
  <si>
    <t xml:space="preserve">B26-L2-015</t>
  </si>
  <si>
    <t xml:space="preserve">R00303</t>
  </si>
  <si>
    <t xml:space="preserve">R00304</t>
  </si>
  <si>
    <t xml:space="preserve">R00305</t>
  </si>
  <si>
    <t xml:space="preserve">R00306</t>
  </si>
  <si>
    <t xml:space="preserve">R00307</t>
  </si>
  <si>
    <t xml:space="preserve">R00308</t>
  </si>
  <si>
    <t xml:space="preserve">B26-L4-015</t>
  </si>
  <si>
    <t xml:space="preserve">R00309</t>
  </si>
  <si>
    <t xml:space="preserve">B26-L1-016</t>
  </si>
  <si>
    <t xml:space="preserve">R00310</t>
  </si>
  <si>
    <t xml:space="preserve">R00311</t>
  </si>
  <si>
    <t xml:space="preserve">R00312</t>
  </si>
  <si>
    <t xml:space="preserve">R00313</t>
  </si>
  <si>
    <t xml:space="preserve">R00314</t>
  </si>
  <si>
    <t xml:space="preserve">R00315</t>
  </si>
  <si>
    <t xml:space="preserve">B26-L3-016</t>
  </si>
  <si>
    <t xml:space="preserve">R00316</t>
  </si>
  <si>
    <t xml:space="preserve">R00317</t>
  </si>
  <si>
    <t xml:space="preserve">R00318</t>
  </si>
  <si>
    <t xml:space="preserve">R00319</t>
  </si>
  <si>
    <t xml:space="preserve">R00320</t>
  </si>
  <si>
    <t xml:space="preserve">R00321</t>
  </si>
  <si>
    <t xml:space="preserve">R00322</t>
  </si>
  <si>
    <t xml:space="preserve">R00323</t>
  </si>
  <si>
    <t xml:space="preserve">B26-L2-016</t>
  </si>
  <si>
    <t xml:space="preserve">R00324</t>
  </si>
  <si>
    <t xml:space="preserve">R00325</t>
  </si>
  <si>
    <t xml:space="preserve">R00326</t>
  </si>
  <si>
    <t xml:space="preserve">R00327</t>
  </si>
  <si>
    <t xml:space="preserve">R00328</t>
  </si>
  <si>
    <t xml:space="preserve">R00329</t>
  </si>
  <si>
    <t xml:space="preserve">B26-L4-016</t>
  </si>
  <si>
    <t xml:space="preserve">R00330</t>
  </si>
  <si>
    <t xml:space="preserve">R00331</t>
  </si>
  <si>
    <t xml:space="preserve">R00332</t>
  </si>
  <si>
    <t xml:space="preserve">R00333</t>
  </si>
  <si>
    <t xml:space="preserve">B26-L1-017</t>
  </si>
  <si>
    <t xml:space="preserve">R00334</t>
  </si>
  <si>
    <t xml:space="preserve">R00335</t>
  </si>
  <si>
    <t xml:space="preserve">R00336</t>
  </si>
  <si>
    <t xml:space="preserve">R00337</t>
  </si>
  <si>
    <t xml:space="preserve">R00338</t>
  </si>
  <si>
    <t xml:space="preserve">B26-L3-017</t>
  </si>
  <si>
    <t xml:space="preserve">R00339</t>
  </si>
  <si>
    <t xml:space="preserve">R00340</t>
  </si>
  <si>
    <t xml:space="preserve">R00341</t>
  </si>
  <si>
    <t xml:space="preserve">R00342</t>
  </si>
  <si>
    <t xml:space="preserve">R00343</t>
  </si>
  <si>
    <t xml:space="preserve">R00344</t>
  </si>
  <si>
    <t xml:space="preserve">R00345</t>
  </si>
  <si>
    <t xml:space="preserve">B26-L2-017</t>
  </si>
  <si>
    <t xml:space="preserve">R00346</t>
  </si>
  <si>
    <t xml:space="preserve">R00347</t>
  </si>
  <si>
    <t xml:space="preserve">R00348</t>
  </si>
  <si>
    <t xml:space="preserve">R00349</t>
  </si>
  <si>
    <t xml:space="preserve">R00350</t>
  </si>
  <si>
    <t xml:space="preserve">B26-L4-017</t>
  </si>
  <si>
    <t xml:space="preserve">R00351</t>
  </si>
  <si>
    <t xml:space="preserve">R00352</t>
  </si>
  <si>
    <t xml:space="preserve">R00353</t>
  </si>
  <si>
    <t xml:space="preserve">B26-L1-018</t>
  </si>
  <si>
    <t xml:space="preserve">R00354</t>
  </si>
  <si>
    <t xml:space="preserve">R00355</t>
  </si>
  <si>
    <t xml:space="preserve">R00356</t>
  </si>
  <si>
    <t xml:space="preserve">R00357</t>
  </si>
  <si>
    <t xml:space="preserve">R00358</t>
  </si>
  <si>
    <t xml:space="preserve">R00359</t>
  </si>
  <si>
    <t xml:space="preserve">B26-L3-018</t>
  </si>
  <si>
    <t xml:space="preserve">R00360</t>
  </si>
  <si>
    <t xml:space="preserve">R00361</t>
  </si>
  <si>
    <t xml:space="preserve">R00362</t>
  </si>
  <si>
    <t xml:space="preserve">R00363</t>
  </si>
  <si>
    <t xml:space="preserve">R00364</t>
  </si>
  <si>
    <t xml:space="preserve">R00365</t>
  </si>
  <si>
    <t xml:space="preserve">R00366</t>
  </si>
  <si>
    <t xml:space="preserve">R00367</t>
  </si>
  <si>
    <t xml:space="preserve">R00368</t>
  </si>
  <si>
    <t xml:space="preserve">B26-L2-018</t>
  </si>
  <si>
    <t xml:space="preserve">R00369</t>
  </si>
  <si>
    <t xml:space="preserve">R00370</t>
  </si>
  <si>
    <t xml:space="preserve">R00371</t>
  </si>
  <si>
    <t xml:space="preserve">R00372</t>
  </si>
  <si>
    <t xml:space="preserve">R00373</t>
  </si>
  <si>
    <t xml:space="preserve">R00374</t>
  </si>
  <si>
    <t xml:space="preserve">B26-L4-018</t>
  </si>
  <si>
    <t xml:space="preserve">R00375</t>
  </si>
  <si>
    <t xml:space="preserve">B26-L1-019</t>
  </si>
  <si>
    <t xml:space="preserve">R00376</t>
  </si>
  <si>
    <t xml:space="preserve">R00377</t>
  </si>
  <si>
    <t xml:space="preserve">R00378</t>
  </si>
  <si>
    <t xml:space="preserve">R00379</t>
  </si>
  <si>
    <t xml:space="preserve">R00380</t>
  </si>
  <si>
    <t xml:space="preserve">R00381</t>
  </si>
  <si>
    <t xml:space="preserve">B26-L3-019</t>
  </si>
  <si>
    <t xml:space="preserve">R00382</t>
  </si>
  <si>
    <t xml:space="preserve">R00383</t>
  </si>
  <si>
    <t xml:space="preserve">R00384</t>
  </si>
  <si>
    <t xml:space="preserve">R00385</t>
  </si>
  <si>
    <t xml:space="preserve">R00386</t>
  </si>
  <si>
    <t xml:space="preserve">R00387</t>
  </si>
  <si>
    <t xml:space="preserve">R00388</t>
  </si>
  <si>
    <t xml:space="preserve">R00389</t>
  </si>
  <si>
    <t xml:space="preserve">B26-L2-019</t>
  </si>
  <si>
    <t xml:space="preserve">R00390</t>
  </si>
  <si>
    <t xml:space="preserve">R00391</t>
  </si>
  <si>
    <t xml:space="preserve">R00392</t>
  </si>
  <si>
    <t xml:space="preserve">R00393</t>
  </si>
  <si>
    <t xml:space="preserve">R00394</t>
  </si>
  <si>
    <t xml:space="preserve">B26-L4-019</t>
  </si>
  <si>
    <t xml:space="preserve">R00395</t>
  </si>
  <si>
    <t xml:space="preserve">R00396</t>
  </si>
  <si>
    <t xml:space="preserve">R00397</t>
  </si>
  <si>
    <t xml:space="preserve">B26-L1-020</t>
  </si>
  <si>
    <t xml:space="preserve">R00398</t>
  </si>
  <si>
    <t xml:space="preserve">R00399</t>
  </si>
  <si>
    <t xml:space="preserve">R00400</t>
  </si>
  <si>
    <t xml:space="preserve">R00401</t>
  </si>
  <si>
    <t xml:space="preserve">B26-L2-020</t>
  </si>
  <si>
    <t xml:space="preserve">R00402</t>
  </si>
  <si>
    <t xml:space="preserve">R00403</t>
  </si>
  <si>
    <t xml:space="preserve">R00404</t>
  </si>
  <si>
    <t xml:space="preserve">B26-L3-020</t>
  </si>
  <si>
    <t xml:space="preserve">R00405</t>
  </si>
  <si>
    <t xml:space="preserve">R00406</t>
  </si>
  <si>
    <t xml:space="preserve">R00407</t>
  </si>
  <si>
    <t xml:space="preserve">R00408</t>
  </si>
  <si>
    <t xml:space="preserve">R00409</t>
  </si>
  <si>
    <t xml:space="preserve">R00410</t>
  </si>
  <si>
    <t xml:space="preserve">R00411</t>
  </si>
  <si>
    <t xml:space="preserve">R00412</t>
  </si>
  <si>
    <t xml:space="preserve">R00413</t>
  </si>
  <si>
    <t xml:space="preserve">R00414</t>
  </si>
  <si>
    <t xml:space="preserve">R00415</t>
  </si>
  <si>
    <t xml:space="preserve">R00416</t>
  </si>
  <si>
    <t xml:space="preserve">R00417</t>
  </si>
  <si>
    <t xml:space="preserve">R00418</t>
  </si>
  <si>
    <t xml:space="preserve">B26-L4-020</t>
  </si>
  <si>
    <t xml:space="preserve">R00419</t>
  </si>
  <si>
    <t xml:space="preserve">B26-L1-021</t>
  </si>
  <si>
    <t xml:space="preserve">R00420</t>
  </si>
  <si>
    <t xml:space="preserve">R00421</t>
  </si>
  <si>
    <t xml:space="preserve">R00422</t>
  </si>
  <si>
    <t xml:space="preserve">B26-L2-021</t>
  </si>
  <si>
    <t xml:space="preserve">R00423</t>
  </si>
  <si>
    <t xml:space="preserve">R00424</t>
  </si>
  <si>
    <t xml:space="preserve">R00425</t>
  </si>
  <si>
    <t xml:space="preserve">B26-L3-021</t>
  </si>
  <si>
    <t xml:space="preserve">R00426</t>
  </si>
  <si>
    <t xml:space="preserve">R00427</t>
  </si>
  <si>
    <t xml:space="preserve">R00428</t>
  </si>
  <si>
    <t xml:space="preserve">R00429</t>
  </si>
  <si>
    <t xml:space="preserve">R00430</t>
  </si>
  <si>
    <t xml:space="preserve">R00431</t>
  </si>
  <si>
    <t xml:space="preserve">R00432</t>
  </si>
  <si>
    <t xml:space="preserve">R00433</t>
  </si>
  <si>
    <t xml:space="preserve">R00434</t>
  </si>
  <si>
    <t xml:space="preserve">R00435</t>
  </si>
  <si>
    <t xml:space="preserve">R00436</t>
  </si>
  <si>
    <t xml:space="preserve">R00437</t>
  </si>
  <si>
    <t xml:space="preserve">R00438</t>
  </si>
  <si>
    <t xml:space="preserve">B26-L4-021</t>
  </si>
  <si>
    <t xml:space="preserve">R00439</t>
  </si>
  <si>
    <t xml:space="preserve">R00440</t>
  </si>
  <si>
    <t xml:space="preserve">R00441</t>
  </si>
  <si>
    <t xml:space="preserve">B26-L1-022</t>
  </si>
  <si>
    <t xml:space="preserve">R00442</t>
  </si>
  <si>
    <t xml:space="preserve">R00443</t>
  </si>
  <si>
    <t xml:space="preserve">R00444</t>
  </si>
  <si>
    <t xml:space="preserve">B26-L2-022</t>
  </si>
  <si>
    <t xml:space="preserve">R00445</t>
  </si>
  <si>
    <t xml:space="preserve">R00446</t>
  </si>
  <si>
    <t xml:space="preserve">R00447</t>
  </si>
  <si>
    <t xml:space="preserve">R00448</t>
  </si>
  <si>
    <t xml:space="preserve">B26-L3-022</t>
  </si>
  <si>
    <t xml:space="preserve">R00449</t>
  </si>
  <si>
    <t xml:space="preserve">B26-L4-022</t>
  </si>
  <si>
    <t xml:space="preserve">R00450</t>
  </si>
  <si>
    <t xml:space="preserve">R00451</t>
  </si>
  <si>
    <t xml:space="preserve">R00452</t>
  </si>
  <si>
    <t xml:space="preserve">B26-L1-023</t>
  </si>
  <si>
    <t xml:space="preserve">R00453</t>
  </si>
  <si>
    <t xml:space="preserve">R00454</t>
  </si>
  <si>
    <t xml:space="preserve">R00455</t>
  </si>
  <si>
    <t xml:space="preserve">R00456</t>
  </si>
  <si>
    <t xml:space="preserve">R00457</t>
  </si>
  <si>
    <t xml:space="preserve">R00458</t>
  </si>
  <si>
    <t xml:space="preserve">R00459</t>
  </si>
  <si>
    <t xml:space="preserve">R00460</t>
  </si>
  <si>
    <t xml:space="preserve">R00461</t>
  </si>
  <si>
    <t xml:space="preserve">R00462</t>
  </si>
  <si>
    <t xml:space="preserve">R00463</t>
  </si>
  <si>
    <t xml:space="preserve">R00464</t>
  </si>
  <si>
    <t xml:space="preserve">R00465</t>
  </si>
  <si>
    <t xml:space="preserve">R00466</t>
  </si>
  <si>
    <t xml:space="preserve">R00467</t>
  </si>
  <si>
    <t xml:space="preserve">R00468</t>
  </si>
  <si>
    <t xml:space="preserve">B26-L2-023</t>
  </si>
  <si>
    <t xml:space="preserve">R00469</t>
  </si>
  <si>
    <t xml:space="preserve">B26-L3-023</t>
  </si>
  <si>
    <t xml:space="preserve">R00470</t>
  </si>
  <si>
    <t xml:space="preserve">R00471</t>
  </si>
  <si>
    <t xml:space="preserve">B26-L4-023</t>
  </si>
  <si>
    <t xml:space="preserve">R00472</t>
  </si>
  <si>
    <t xml:space="preserve">R00473</t>
  </si>
  <si>
    <t xml:space="preserve">R00474</t>
  </si>
  <si>
    <t xml:space="preserve">B26-L1-024</t>
  </si>
  <si>
    <t xml:space="preserve">R00475</t>
  </si>
  <si>
    <t xml:space="preserve">R00476</t>
  </si>
  <si>
    <t xml:space="preserve">R00477</t>
  </si>
  <si>
    <t xml:space="preserve">R00478</t>
  </si>
  <si>
    <t xml:space="preserve">R00479</t>
  </si>
  <si>
    <t xml:space="preserve">R00480</t>
  </si>
  <si>
    <t xml:space="preserve">R00481</t>
  </si>
  <si>
    <t xml:space="preserve">R00482</t>
  </si>
  <si>
    <t xml:space="preserve">R00483</t>
  </si>
  <si>
    <t xml:space="preserve">B26-L4-024</t>
  </si>
  <si>
    <t xml:space="preserve">R00484</t>
  </si>
  <si>
    <t xml:space="preserve">R00485</t>
  </si>
  <si>
    <t xml:space="preserve">R00486</t>
  </si>
  <si>
    <t xml:space="preserve">R00487</t>
  </si>
  <si>
    <t xml:space="preserve">R00488</t>
  </si>
  <si>
    <t xml:space="preserve">B26-L2-024</t>
  </si>
  <si>
    <t xml:space="preserve">R00489</t>
  </si>
  <si>
    <t xml:space="preserve">R00490</t>
  </si>
  <si>
    <t xml:space="preserve">R00491</t>
  </si>
  <si>
    <t xml:space="preserve">B26-L3-024</t>
  </si>
  <si>
    <t xml:space="preserve">R00492</t>
  </si>
  <si>
    <t xml:space="preserve">R00493</t>
  </si>
  <si>
    <t xml:space="preserve">R00494</t>
  </si>
  <si>
    <t xml:space="preserve">R00495</t>
  </si>
  <si>
    <t xml:space="preserve">R00496</t>
  </si>
  <si>
    <t xml:space="preserve">R00497</t>
  </si>
  <si>
    <t xml:space="preserve">R00498</t>
  </si>
  <si>
    <t xml:space="preserve">B26-L1-025</t>
  </si>
  <si>
    <t xml:space="preserve">R00499</t>
  </si>
  <si>
    <t xml:space="preserve">R00500</t>
  </si>
  <si>
    <t xml:space="preserve">R00501</t>
  </si>
  <si>
    <t xml:space="preserve">R00502</t>
  </si>
  <si>
    <t xml:space="preserve">R00503</t>
  </si>
  <si>
    <t xml:space="preserve">R00504</t>
  </si>
  <si>
    <t xml:space="preserve">B26-L4-025</t>
  </si>
  <si>
    <t xml:space="preserve">R00505</t>
  </si>
  <si>
    <t xml:space="preserve">R00506</t>
  </si>
  <si>
    <t xml:space="preserve">R00507</t>
  </si>
  <si>
    <t xml:space="preserve">R00508</t>
  </si>
  <si>
    <t xml:space="preserve">R00509</t>
  </si>
  <si>
    <t xml:space="preserve">R00510</t>
  </si>
  <si>
    <t xml:space="preserve">B26-L2-025</t>
  </si>
  <si>
    <t xml:space="preserve">R00511</t>
  </si>
  <si>
    <t xml:space="preserve">R00512</t>
  </si>
  <si>
    <t xml:space="preserve">R00513</t>
  </si>
  <si>
    <t xml:space="preserve">B26-L3-025</t>
  </si>
  <si>
    <t xml:space="preserve">R00514</t>
  </si>
  <si>
    <t xml:space="preserve">R00515</t>
  </si>
  <si>
    <t xml:space="preserve">R00516</t>
  </si>
  <si>
    <t xml:space="preserve">R00517</t>
  </si>
  <si>
    <t xml:space="preserve">R00518</t>
  </si>
  <si>
    <t xml:space="preserve">B26-L1-026</t>
  </si>
  <si>
    <t xml:space="preserve">R00519</t>
  </si>
  <si>
    <t xml:space="preserve">R00520</t>
  </si>
  <si>
    <t xml:space="preserve">R00521</t>
  </si>
  <si>
    <t xml:space="preserve">R00522</t>
  </si>
  <si>
    <t xml:space="preserve">R00523</t>
  </si>
  <si>
    <t xml:space="preserve">R00524</t>
  </si>
  <si>
    <t xml:space="preserve">R00525</t>
  </si>
  <si>
    <t xml:space="preserve">R00526</t>
  </si>
  <si>
    <t xml:space="preserve">R00527</t>
  </si>
  <si>
    <t xml:space="preserve">B26-L4-026</t>
  </si>
  <si>
    <t xml:space="preserve">R00528</t>
  </si>
  <si>
    <t xml:space="preserve">R00529</t>
  </si>
  <si>
    <t xml:space="preserve">R00530</t>
  </si>
  <si>
    <t xml:space="preserve">R00531</t>
  </si>
  <si>
    <t xml:space="preserve">R00532</t>
  </si>
  <si>
    <t xml:space="preserve">B26-L2-026</t>
  </si>
  <si>
    <t xml:space="preserve">R00533</t>
  </si>
  <si>
    <t xml:space="preserve">R00534</t>
  </si>
  <si>
    <t xml:space="preserve">R00535</t>
  </si>
  <si>
    <t xml:space="preserve">B26-L3-026</t>
  </si>
  <si>
    <t xml:space="preserve">R00536</t>
  </si>
  <si>
    <t xml:space="preserve">R00537</t>
  </si>
  <si>
    <t xml:space="preserve">R00538</t>
  </si>
  <si>
    <t xml:space="preserve">R00539</t>
  </si>
  <si>
    <t xml:space="preserve">R00540</t>
  </si>
  <si>
    <t xml:space="preserve">B26-L1-027</t>
  </si>
  <si>
    <t xml:space="preserve">R00541</t>
  </si>
  <si>
    <t xml:space="preserve">R00542</t>
  </si>
  <si>
    <t xml:space="preserve">R00543</t>
  </si>
  <si>
    <t xml:space="preserve">R00544</t>
  </si>
  <si>
    <t xml:space="preserve">R00545</t>
  </si>
  <si>
    <t xml:space="preserve">R00546</t>
  </si>
  <si>
    <t xml:space="preserve">R00547</t>
  </si>
  <si>
    <t xml:space="preserve">R00548</t>
  </si>
  <si>
    <t xml:space="preserve">B26-L4-027</t>
  </si>
  <si>
    <t xml:space="preserve">R00549</t>
  </si>
  <si>
    <t xml:space="preserve">R00550</t>
  </si>
  <si>
    <t xml:space="preserve">R00551</t>
  </si>
  <si>
    <t xml:space="preserve">R00552</t>
  </si>
  <si>
    <t xml:space="preserve">B26-L1-028</t>
  </si>
  <si>
    <t xml:space="preserve">R00553</t>
  </si>
  <si>
    <t xml:space="preserve">R00554</t>
  </si>
  <si>
    <t xml:space="preserve">B26-L2-027</t>
  </si>
  <si>
    <t xml:space="preserve">R00555</t>
  </si>
  <si>
    <t xml:space="preserve">R00556</t>
  </si>
  <si>
    <t xml:space="preserve">R00557</t>
  </si>
  <si>
    <t xml:space="preserve">B26-L3-027</t>
  </si>
  <si>
    <t xml:space="preserve">R00558</t>
  </si>
  <si>
    <t xml:space="preserve">R00559</t>
  </si>
  <si>
    <t xml:space="preserve">R00560</t>
  </si>
  <si>
    <t xml:space="preserve">R00561</t>
  </si>
  <si>
    <t xml:space="preserve">R00562</t>
  </si>
  <si>
    <t xml:space="preserve">R00563</t>
  </si>
  <si>
    <t xml:space="preserve">R00564</t>
  </si>
  <si>
    <t xml:space="preserve">R00565</t>
  </si>
  <si>
    <t xml:space="preserve">R00566</t>
  </si>
  <si>
    <t xml:space="preserve">B26-L2-028</t>
  </si>
  <si>
    <t xml:space="preserve">R00567</t>
  </si>
  <si>
    <t xml:space="preserve">R00568</t>
  </si>
  <si>
    <t xml:space="preserve">R00569</t>
  </si>
  <si>
    <t xml:space="preserve">R00570</t>
  </si>
  <si>
    <t xml:space="preserve">B26-L4-028</t>
  </si>
  <si>
    <t xml:space="preserve">R00571</t>
  </si>
  <si>
    <t xml:space="preserve">R00572</t>
  </si>
  <si>
    <t xml:space="preserve">R00573</t>
  </si>
  <si>
    <t xml:space="preserve">B26-L1-029</t>
  </si>
  <si>
    <t xml:space="preserve">R00574</t>
  </si>
  <si>
    <t xml:space="preserve">R00575</t>
  </si>
  <si>
    <t xml:space="preserve">R00576</t>
  </si>
  <si>
    <t xml:space="preserve">R00577</t>
  </si>
  <si>
    <t xml:space="preserve">R00578</t>
  </si>
  <si>
    <t xml:space="preserve">R00579</t>
  </si>
  <si>
    <t xml:space="preserve">R00580</t>
  </si>
  <si>
    <t xml:space="preserve">B26-L3-028</t>
  </si>
  <si>
    <t xml:space="preserve">R00581</t>
  </si>
  <si>
    <t xml:space="preserve">R00582</t>
  </si>
  <si>
    <t xml:space="preserve">R00583</t>
  </si>
  <si>
    <t xml:space="preserve">R00584</t>
  </si>
  <si>
    <t xml:space="preserve">R00585</t>
  </si>
  <si>
    <t xml:space="preserve">R00586</t>
  </si>
  <si>
    <t xml:space="preserve">R00587</t>
  </si>
  <si>
    <t xml:space="preserve">B26-L2-029</t>
  </si>
  <si>
    <t xml:space="preserve">R00588</t>
  </si>
  <si>
    <t xml:space="preserve">R00589</t>
  </si>
  <si>
    <t xml:space="preserve">R00590</t>
  </si>
  <si>
    <t xml:space="preserve">R00591</t>
  </si>
  <si>
    <t xml:space="preserve">R00592</t>
  </si>
  <si>
    <t xml:space="preserve">B26-L4-029</t>
  </si>
  <si>
    <t xml:space="preserve">R00593</t>
  </si>
  <si>
    <t xml:space="preserve">R00594</t>
  </si>
  <si>
    <t xml:space="preserve">R00595</t>
  </si>
  <si>
    <t xml:space="preserve">B26-L1-030</t>
  </si>
  <si>
    <t xml:space="preserve">R00596</t>
  </si>
  <si>
    <t xml:space="preserve">R00597</t>
  </si>
  <si>
    <t xml:space="preserve">R00598</t>
  </si>
  <si>
    <t xml:space="preserve">R00599</t>
  </si>
  <si>
    <t xml:space="preserve">R00600</t>
  </si>
  <si>
    <t xml:space="preserve">R00601</t>
  </si>
  <si>
    <t xml:space="preserve">B26-L3-029</t>
  </si>
  <si>
    <t xml:space="preserve">R00602</t>
  </si>
  <si>
    <t xml:space="preserve">R00603</t>
  </si>
  <si>
    <t xml:space="preserve">B26-L4-030</t>
  </si>
  <si>
    <t xml:space="preserve">R00604</t>
  </si>
  <si>
    <t xml:space="preserve">R00605</t>
  </si>
  <si>
    <t xml:space="preserve">R00606</t>
  </si>
  <si>
    <t xml:space="preserve">R00607</t>
  </si>
  <si>
    <t xml:space="preserve">R00608</t>
  </si>
  <si>
    <t xml:space="preserve">R00609</t>
  </si>
  <si>
    <t xml:space="preserve">B26-L2-030</t>
  </si>
  <si>
    <t xml:space="preserve">R00610</t>
  </si>
  <si>
    <t xml:space="preserve">R00611</t>
  </si>
  <si>
    <t xml:space="preserve">R00612</t>
  </si>
  <si>
    <t xml:space="preserve">R00613</t>
  </si>
  <si>
    <t xml:space="preserve">R00614</t>
  </si>
  <si>
    <t xml:space="preserve">R00615</t>
  </si>
  <si>
    <t xml:space="preserve">R00616</t>
  </si>
  <si>
    <t xml:space="preserve">R00617</t>
  </si>
  <si>
    <t xml:space="preserve">B26-L1-031</t>
  </si>
  <si>
    <t xml:space="preserve">R00618</t>
  </si>
  <si>
    <t xml:space="preserve">R00619</t>
  </si>
  <si>
    <t xml:space="preserve">R00620</t>
  </si>
  <si>
    <t xml:space="preserve">R00621</t>
  </si>
  <si>
    <t xml:space="preserve">B26-L3-030</t>
  </si>
  <si>
    <t xml:space="preserve">R00622</t>
  </si>
  <si>
    <t xml:space="preserve">B26-L4-031</t>
  </si>
  <si>
    <t xml:space="preserve">R00623</t>
  </si>
  <si>
    <t xml:space="preserve">R00624</t>
  </si>
  <si>
    <t xml:space="preserve">R00625</t>
  </si>
  <si>
    <t xml:space="preserve">R00626</t>
  </si>
  <si>
    <t xml:space="preserve">R00627</t>
  </si>
  <si>
    <t xml:space="preserve">R00628</t>
  </si>
  <si>
    <t xml:space="preserve">R00629</t>
  </si>
  <si>
    <t xml:space="preserve">R00630</t>
  </si>
  <si>
    <t xml:space="preserve">B26-L4-032</t>
  </si>
  <si>
    <t xml:space="preserve">R00631</t>
  </si>
  <si>
    <t xml:space="preserve">R00632</t>
  </si>
  <si>
    <t xml:space="preserve">R00633</t>
  </si>
  <si>
    <t xml:space="preserve">B26-L1-032</t>
  </si>
  <si>
    <t xml:space="preserve">R00634</t>
  </si>
  <si>
    <t xml:space="preserve">R00635</t>
  </si>
  <si>
    <t xml:space="preserve">R00636</t>
  </si>
  <si>
    <t xml:space="preserve">B26-L3-031</t>
  </si>
  <si>
    <t xml:space="preserve">R00637</t>
  </si>
  <si>
    <t xml:space="preserve">R00638</t>
  </si>
  <si>
    <t xml:space="preserve">R00639</t>
  </si>
  <si>
    <t xml:space="preserve">R00640</t>
  </si>
  <si>
    <t xml:space="preserve">R00641</t>
  </si>
  <si>
    <t xml:space="preserve">R00642</t>
  </si>
  <si>
    <t xml:space="preserve">R00643</t>
  </si>
  <si>
    <t xml:space="preserve">R00644</t>
  </si>
  <si>
    <t xml:space="preserve">R00645</t>
  </si>
  <si>
    <t xml:space="preserve">R00646</t>
  </si>
  <si>
    <t xml:space="preserve">B26-L2-031</t>
  </si>
  <si>
    <t xml:space="preserve">R00647</t>
  </si>
  <si>
    <t xml:space="preserve">R00648</t>
  </si>
  <si>
    <t xml:space="preserve">R00649</t>
  </si>
  <si>
    <t xml:space="preserve">B26-L4-033</t>
  </si>
  <si>
    <t xml:space="preserve">R00650</t>
  </si>
  <si>
    <t xml:space="preserve">R00651</t>
  </si>
  <si>
    <t xml:space="preserve">R00652</t>
  </si>
  <si>
    <t xml:space="preserve">B26-L1-033</t>
  </si>
  <si>
    <t xml:space="preserve">R00653</t>
  </si>
  <si>
    <t xml:space="preserve">R00654</t>
  </si>
  <si>
    <t xml:space="preserve">R00655</t>
  </si>
  <si>
    <t xml:space="preserve">R00656</t>
  </si>
  <si>
    <t xml:space="preserve">R00657</t>
  </si>
  <si>
    <t xml:space="preserve">R00658</t>
  </si>
  <si>
    <t xml:space="preserve">B26-L3-032</t>
  </si>
  <si>
    <t xml:space="preserve">R00659</t>
  </si>
  <si>
    <t xml:space="preserve">R00660</t>
  </si>
  <si>
    <t xml:space="preserve">R00661</t>
  </si>
  <si>
    <t xml:space="preserve">R00662</t>
  </si>
  <si>
    <t xml:space="preserve">R00663</t>
  </si>
  <si>
    <t xml:space="preserve">R00664</t>
  </si>
  <si>
    <t xml:space="preserve">R00665</t>
  </si>
  <si>
    <t xml:space="preserve">R00666</t>
  </si>
  <si>
    <t xml:space="preserve">B26-L2-032</t>
  </si>
  <si>
    <t xml:space="preserve">R00667</t>
  </si>
  <si>
    <t xml:space="preserve">R00668</t>
  </si>
  <si>
    <t xml:space="preserve">R00669</t>
  </si>
  <si>
    <t xml:space="preserve">R00670</t>
  </si>
  <si>
    <t xml:space="preserve">R00671</t>
  </si>
  <si>
    <t xml:space="preserve">R00672</t>
  </si>
  <si>
    <t xml:space="preserve">R00673</t>
  </si>
  <si>
    <t xml:space="preserve">B26-L4-034</t>
  </si>
  <si>
    <t xml:space="preserve">R00674</t>
  </si>
  <si>
    <t xml:space="preserve">R00675</t>
  </si>
  <si>
    <t xml:space="preserve">R00676</t>
  </si>
  <si>
    <t xml:space="preserve">B26-L1-034</t>
  </si>
  <si>
    <t xml:space="preserve">R00677</t>
  </si>
  <si>
    <t xml:space="preserve">R00678</t>
  </si>
  <si>
    <t xml:space="preserve">R00679</t>
  </si>
  <si>
    <t xml:space="preserve">R00680</t>
  </si>
  <si>
    <t xml:space="preserve">B26-L3-033</t>
  </si>
  <si>
    <t xml:space="preserve">R00681</t>
  </si>
  <si>
    <t xml:space="preserve">R00682</t>
  </si>
  <si>
    <t xml:space="preserve">R00683</t>
  </si>
  <si>
    <t xml:space="preserve">R00684</t>
  </si>
  <si>
    <t xml:space="preserve">R00685</t>
  </si>
  <si>
    <t xml:space="preserve">R00686</t>
  </si>
  <si>
    <t xml:space="preserve">R00687</t>
  </si>
  <si>
    <t xml:space="preserve">R00688</t>
  </si>
  <si>
    <t xml:space="preserve">B26-L2-033</t>
  </si>
  <si>
    <t xml:space="preserve">R00689</t>
  </si>
  <si>
    <t xml:space="preserve">R00690</t>
  </si>
  <si>
    <t xml:space="preserve">R00691</t>
  </si>
  <si>
    <t xml:space="preserve">R00692</t>
  </si>
  <si>
    <t xml:space="preserve">R00693</t>
  </si>
  <si>
    <t xml:space="preserve">B26-L4-035</t>
  </si>
  <si>
    <t xml:space="preserve">R00694</t>
  </si>
  <si>
    <t xml:space="preserve">R00695</t>
  </si>
  <si>
    <t xml:space="preserve">R00696</t>
  </si>
  <si>
    <t xml:space="preserve">B26-L1-035</t>
  </si>
  <si>
    <t xml:space="preserve">R00697</t>
  </si>
  <si>
    <t xml:space="preserve">R00698</t>
  </si>
  <si>
    <t xml:space="preserve">R00699</t>
  </si>
  <si>
    <t xml:space="preserve">R00700</t>
  </si>
  <si>
    <t xml:space="preserve">R00701</t>
  </si>
  <si>
    <t xml:space="preserve">R00702</t>
  </si>
  <si>
    <t xml:space="preserve">B26-L3-034</t>
  </si>
  <si>
    <t xml:space="preserve">R00703</t>
  </si>
  <si>
    <t xml:space="preserve">R00704</t>
  </si>
  <si>
    <t xml:space="preserve">R00705</t>
  </si>
  <si>
    <t xml:space="preserve">R00706</t>
  </si>
  <si>
    <t xml:space="preserve">R00707</t>
  </si>
  <si>
    <t xml:space="preserve">B26-L1-036</t>
  </si>
  <si>
    <t xml:space="preserve">R00708</t>
  </si>
  <si>
    <t xml:space="preserve">R00709</t>
  </si>
  <si>
    <t xml:space="preserve">R00710</t>
  </si>
  <si>
    <t xml:space="preserve">B26-L2-034</t>
  </si>
  <si>
    <t xml:space="preserve">R00711</t>
  </si>
  <si>
    <t xml:space="preserve">R00712</t>
  </si>
  <si>
    <t xml:space="preserve">R00713</t>
  </si>
  <si>
    <t xml:space="preserve">R00714</t>
  </si>
  <si>
    <t xml:space="preserve">R00715</t>
  </si>
  <si>
    <t xml:space="preserve">R00716</t>
  </si>
  <si>
    <t xml:space="preserve">B26-L4-036</t>
  </si>
  <si>
    <t xml:space="preserve">R00717</t>
  </si>
  <si>
    <t xml:space="preserve">R00718</t>
  </si>
  <si>
    <t xml:space="preserve">R00719</t>
  </si>
  <si>
    <t xml:space="preserve">R00720</t>
  </si>
  <si>
    <t xml:space="preserve">R00721</t>
  </si>
  <si>
    <t xml:space="preserve">R00722</t>
  </si>
  <si>
    <t xml:space="preserve">R00723</t>
  </si>
  <si>
    <t xml:space="preserve">R00724</t>
  </si>
  <si>
    <t xml:space="preserve">R00725</t>
  </si>
  <si>
    <t xml:space="preserve">B26-L3-035</t>
  </si>
  <si>
    <t xml:space="preserve">R00726</t>
  </si>
  <si>
    <t xml:space="preserve">R00727</t>
  </si>
  <si>
    <t xml:space="preserve">R00728</t>
  </si>
  <si>
    <t xml:space="preserve">R00729</t>
  </si>
  <si>
    <t xml:space="preserve">B26-L1-037</t>
  </si>
  <si>
    <t xml:space="preserve">R00730</t>
  </si>
  <si>
    <t xml:space="preserve">R00731</t>
  </si>
  <si>
    <t xml:space="preserve">R00732</t>
  </si>
  <si>
    <t xml:space="preserve">B26-L2-035</t>
  </si>
  <si>
    <t xml:space="preserve">R00733</t>
  </si>
  <si>
    <t xml:space="preserve">R00734</t>
  </si>
  <si>
    <t xml:space="preserve">R00735</t>
  </si>
  <si>
    <t xml:space="preserve">R00736</t>
  </si>
  <si>
    <t xml:space="preserve">R00737</t>
  </si>
  <si>
    <t xml:space="preserve">R00738</t>
  </si>
  <si>
    <t xml:space="preserve">B26-L4-037</t>
  </si>
  <si>
    <t xml:space="preserve">R00739</t>
  </si>
  <si>
    <t xml:space="preserve">R00740</t>
  </si>
  <si>
    <t xml:space="preserve">B26-L1-038</t>
  </si>
  <si>
    <t xml:space="preserve">R00741</t>
  </si>
  <si>
    <t xml:space="preserve">R00742</t>
  </si>
  <si>
    <t xml:space="preserve">R00743</t>
  </si>
  <si>
    <t xml:space="preserve">R00744</t>
  </si>
  <si>
    <t xml:space="preserve">R00745</t>
  </si>
  <si>
    <t xml:space="preserve">R00746</t>
  </si>
  <si>
    <t xml:space="preserve">B26-L3-036</t>
  </si>
  <si>
    <t xml:space="preserve">R00747</t>
  </si>
  <si>
    <t xml:space="preserve">R00748</t>
  </si>
  <si>
    <t xml:space="preserve">R00749</t>
  </si>
  <si>
    <t xml:space="preserve">R00750</t>
  </si>
  <si>
    <t xml:space="preserve">R00751</t>
  </si>
  <si>
    <t xml:space="preserve">R00752</t>
  </si>
  <si>
    <t xml:space="preserve">R00753</t>
  </si>
  <si>
    <t xml:space="preserve">R00754</t>
  </si>
  <si>
    <t xml:space="preserve">R00755</t>
  </si>
  <si>
    <t xml:space="preserve">B26-L2-036</t>
  </si>
  <si>
    <t xml:space="preserve">R00756</t>
  </si>
  <si>
    <t xml:space="preserve">R00757</t>
  </si>
  <si>
    <t xml:space="preserve">R00758</t>
  </si>
  <si>
    <t xml:space="preserve">R00759</t>
  </si>
  <si>
    <t xml:space="preserve">B26-L4-038</t>
  </si>
  <si>
    <t xml:space="preserve">R00760</t>
  </si>
  <si>
    <t xml:space="preserve">R00761</t>
  </si>
  <si>
    <t xml:space="preserve">R00762</t>
  </si>
  <si>
    <t xml:space="preserve">B26-L1-039</t>
  </si>
  <si>
    <t xml:space="preserve">R00763</t>
  </si>
  <si>
    <t xml:space="preserve">R00764</t>
  </si>
  <si>
    <t xml:space="preserve">R00765</t>
  </si>
  <si>
    <t xml:space="preserve">R00766</t>
  </si>
  <si>
    <t xml:space="preserve">R00767</t>
  </si>
  <si>
    <t xml:space="preserve">R00768</t>
  </si>
  <si>
    <t xml:space="preserve">B26-L3-037</t>
  </si>
  <si>
    <t xml:space="preserve">R00769</t>
  </si>
  <si>
    <t xml:space="preserve">R00770</t>
  </si>
  <si>
    <t xml:space="preserve">B26-L4-039</t>
  </si>
  <si>
    <t xml:space="preserve">R00771</t>
  </si>
  <si>
    <t xml:space="preserve">R00772</t>
  </si>
  <si>
    <t xml:space="preserve">R00773</t>
  </si>
  <si>
    <t xml:space="preserve">B26-L1-040</t>
  </si>
  <si>
    <t xml:space="preserve">R00774</t>
  </si>
  <si>
    <t xml:space="preserve">R00775</t>
  </si>
  <si>
    <t xml:space="preserve">R00776</t>
  </si>
  <si>
    <t xml:space="preserve">B26-L2-037</t>
  </si>
  <si>
    <t xml:space="preserve">R00777</t>
  </si>
  <si>
    <t xml:space="preserve">R00778</t>
  </si>
  <si>
    <t xml:space="preserve">R00779</t>
  </si>
  <si>
    <t xml:space="preserve">R00780</t>
  </si>
  <si>
    <t xml:space="preserve">R00781</t>
  </si>
  <si>
    <t xml:space="preserve">R00782</t>
  </si>
  <si>
    <t xml:space="preserve">R00783</t>
  </si>
  <si>
    <t xml:space="preserve">R00784</t>
  </si>
  <si>
    <t xml:space="preserve">R00785</t>
  </si>
  <si>
    <t xml:space="preserve">R00786</t>
  </si>
  <si>
    <t xml:space="preserve">R00787</t>
  </si>
  <si>
    <t xml:space="preserve">R00788</t>
  </si>
  <si>
    <t xml:space="preserve">R00789</t>
  </si>
  <si>
    <t xml:space="preserve">R00790</t>
  </si>
  <si>
    <t xml:space="preserve">B26-L3-038</t>
  </si>
  <si>
    <t xml:space="preserve">R00791</t>
  </si>
  <si>
    <t xml:space="preserve">R00792</t>
  </si>
  <si>
    <t xml:space="preserve">R00793</t>
  </si>
  <si>
    <t xml:space="preserve">B26-L4-040</t>
  </si>
  <si>
    <t xml:space="preserve">R00794</t>
  </si>
  <si>
    <t xml:space="preserve">R00795</t>
  </si>
  <si>
    <t xml:space="preserve">B26-L1-041</t>
  </si>
  <si>
    <t xml:space="preserve">R00796</t>
  </si>
  <si>
    <t xml:space="preserve">R00797</t>
  </si>
  <si>
    <t xml:space="preserve">R00798</t>
  </si>
  <si>
    <t xml:space="preserve">R00799</t>
  </si>
  <si>
    <t xml:space="preserve">B26-L2-038</t>
  </si>
  <si>
    <t xml:space="preserve">R00800</t>
  </si>
  <si>
    <t xml:space="preserve">R00801</t>
  </si>
  <si>
    <t xml:space="preserve">R00802</t>
  </si>
  <si>
    <t xml:space="preserve">R00803</t>
  </si>
  <si>
    <t xml:space="preserve">R00804</t>
  </si>
  <si>
    <t xml:space="preserve">R00805</t>
  </si>
  <si>
    <t xml:space="preserve">R00806</t>
  </si>
  <si>
    <t xml:space="preserve">R00807</t>
  </si>
  <si>
    <t xml:space="preserve">R00808</t>
  </si>
  <si>
    <t xml:space="preserve">R00809</t>
  </si>
  <si>
    <t xml:space="preserve">R00810</t>
  </si>
  <si>
    <t xml:space="preserve">R00811</t>
  </si>
  <si>
    <t xml:space="preserve">R00812</t>
  </si>
  <si>
    <t xml:space="preserve">B26-L3-039</t>
  </si>
  <si>
    <t xml:space="preserve">R00813</t>
  </si>
  <si>
    <t xml:space="preserve">R00814</t>
  </si>
  <si>
    <t xml:space="preserve">B26-L4-041</t>
  </si>
  <si>
    <t xml:space="preserve">R00815</t>
  </si>
  <si>
    <t xml:space="preserve">R00816</t>
  </si>
  <si>
    <t xml:space="preserve">R00817</t>
  </si>
  <si>
    <t xml:space="preserve">B26-L1-042</t>
  </si>
  <si>
    <t xml:space="preserve">R00818</t>
  </si>
  <si>
    <t xml:space="preserve">R00819</t>
  </si>
  <si>
    <t xml:space="preserve">R00820</t>
  </si>
  <si>
    <t xml:space="preserve">B26-L2-039</t>
  </si>
  <si>
    <t xml:space="preserve">R00821</t>
  </si>
  <si>
    <t xml:space="preserve">R00822</t>
  </si>
  <si>
    <t xml:space="preserve">R00823</t>
  </si>
  <si>
    <t xml:space="preserve">R00824</t>
  </si>
  <si>
    <t xml:space="preserve">R00825</t>
  </si>
  <si>
    <t xml:space="preserve">R00826</t>
  </si>
  <si>
    <t xml:space="preserve">R00827</t>
  </si>
  <si>
    <t xml:space="preserve">R00828</t>
  </si>
  <si>
    <t xml:space="preserve">R00829</t>
  </si>
  <si>
    <t xml:space="preserve">B26-L1-043</t>
  </si>
  <si>
    <t xml:space="preserve">R00830</t>
  </si>
  <si>
    <t xml:space="preserve">R00831</t>
  </si>
  <si>
    <t xml:space="preserve">R00832</t>
  </si>
  <si>
    <t xml:space="preserve">R00833</t>
  </si>
  <si>
    <t xml:space="preserve">R00834</t>
  </si>
  <si>
    <t xml:space="preserve">B26-L3-040</t>
  </si>
  <si>
    <t xml:space="preserve">R00835</t>
  </si>
  <si>
    <t xml:space="preserve">R00836</t>
  </si>
  <si>
    <t xml:space="preserve">B26-L4-042</t>
  </si>
  <si>
    <t xml:space="preserve">R00837</t>
  </si>
  <si>
    <t xml:space="preserve">R00838</t>
  </si>
  <si>
    <t xml:space="preserve">R00839</t>
  </si>
  <si>
    <t xml:space="preserve">R00840</t>
  </si>
  <si>
    <t xml:space="preserve">R00841</t>
  </si>
  <si>
    <t xml:space="preserve">R00842</t>
  </si>
  <si>
    <t xml:space="preserve">B26-L2-040</t>
  </si>
  <si>
    <t xml:space="preserve">R00843</t>
  </si>
  <si>
    <t xml:space="preserve">R00844</t>
  </si>
  <si>
    <t xml:space="preserve">R00845</t>
  </si>
  <si>
    <t xml:space="preserve">R00846</t>
  </si>
  <si>
    <t xml:space="preserve">B26-L3-041</t>
  </si>
  <si>
    <t xml:space="preserve">R00847</t>
  </si>
  <si>
    <t xml:space="preserve">R00848</t>
  </si>
  <si>
    <t xml:space="preserve">R00849</t>
  </si>
  <si>
    <t xml:space="preserve">R00850</t>
  </si>
  <si>
    <t xml:space="preserve">B26-L1-044</t>
  </si>
  <si>
    <t xml:space="preserve">R00851</t>
  </si>
  <si>
    <t xml:space="preserve">R00852</t>
  </si>
  <si>
    <t xml:space="preserve">R00853</t>
  </si>
  <si>
    <t xml:space="preserve">R00854</t>
  </si>
  <si>
    <t xml:space="preserve">R00855</t>
  </si>
  <si>
    <t xml:space="preserve">R00856</t>
  </si>
  <si>
    <t xml:space="preserve">R00857</t>
  </si>
  <si>
    <t xml:space="preserve">R00858</t>
  </si>
  <si>
    <t xml:space="preserve">B26-L4-043</t>
  </si>
  <si>
    <t xml:space="preserve">R00859</t>
  </si>
  <si>
    <t xml:space="preserve">R00860</t>
  </si>
  <si>
    <t xml:space="preserve">R00861</t>
  </si>
  <si>
    <t xml:space="preserve">B26-L1-045</t>
  </si>
  <si>
    <t xml:space="preserve">R00862</t>
  </si>
  <si>
    <t xml:space="preserve">R00863</t>
  </si>
  <si>
    <t xml:space="preserve">R00864</t>
  </si>
  <si>
    <t xml:space="preserve">B26-L2-041</t>
  </si>
  <si>
    <t xml:space="preserve">R00865</t>
  </si>
  <si>
    <t xml:space="preserve">R00866</t>
  </si>
  <si>
    <t xml:space="preserve">R00867</t>
  </si>
  <si>
    <t xml:space="preserve">B26-L3-042</t>
  </si>
  <si>
    <t xml:space="preserve">R00868</t>
  </si>
  <si>
    <t xml:space="preserve">R00869</t>
  </si>
  <si>
    <t xml:space="preserve">B26-L4-044</t>
  </si>
  <si>
    <t xml:space="preserve">R00870</t>
  </si>
  <si>
    <t xml:space="preserve">R00871</t>
  </si>
  <si>
    <t xml:space="preserve">R00872</t>
  </si>
  <si>
    <t xml:space="preserve">R00873</t>
  </si>
  <si>
    <t xml:space="preserve">R00874</t>
  </si>
  <si>
    <t xml:space="preserve">R00875</t>
  </si>
  <si>
    <t xml:space="preserve">R00876</t>
  </si>
  <si>
    <t xml:space="preserve">R00877</t>
  </si>
  <si>
    <t xml:space="preserve">R00878</t>
  </si>
  <si>
    <t xml:space="preserve">R00879</t>
  </si>
  <si>
    <t xml:space="preserve">R00880</t>
  </si>
  <si>
    <t xml:space="preserve">R00881</t>
  </si>
  <si>
    <t xml:space="preserve">R00882</t>
  </si>
  <si>
    <t xml:space="preserve">R00883</t>
  </si>
  <si>
    <t xml:space="preserve">B26-L1-046</t>
  </si>
  <si>
    <t xml:space="preserve">R00884</t>
  </si>
  <si>
    <t xml:space="preserve">R00885</t>
  </si>
  <si>
    <t xml:space="preserve">R00886</t>
  </si>
  <si>
    <t xml:space="preserve">B26-L2-042</t>
  </si>
  <si>
    <t xml:space="preserve">R00887</t>
  </si>
  <si>
    <t xml:space="preserve">R00888</t>
  </si>
  <si>
    <t xml:space="preserve">R00889</t>
  </si>
  <si>
    <t xml:space="preserve">R00890</t>
  </si>
  <si>
    <t xml:space="preserve">B26-L3-043</t>
  </si>
  <si>
    <t xml:space="preserve">R00891</t>
  </si>
  <si>
    <t xml:space="preserve">R00892</t>
  </si>
  <si>
    <t xml:space="preserve">B26-L4-045</t>
  </si>
  <si>
    <t xml:space="preserve">R00893</t>
  </si>
  <si>
    <t xml:space="preserve">R00894</t>
  </si>
  <si>
    <t xml:space="preserve">R00895</t>
  </si>
  <si>
    <t xml:space="preserve">R00896</t>
  </si>
  <si>
    <t xml:space="preserve">R00897</t>
  </si>
  <si>
    <t xml:space="preserve">R00898</t>
  </si>
  <si>
    <t xml:space="preserve">B26-L2-043</t>
  </si>
  <si>
    <t xml:space="preserve">R00899</t>
  </si>
  <si>
    <t xml:space="preserve">R00900</t>
  </si>
  <si>
    <t xml:space="preserve">R00901</t>
  </si>
  <si>
    <t xml:space="preserve">R00902</t>
  </si>
  <si>
    <t xml:space="preserve">R00903</t>
  </si>
  <si>
    <t xml:space="preserve">R00904</t>
  </si>
  <si>
    <t xml:space="preserve">R00905</t>
  </si>
  <si>
    <t xml:space="preserve">B26-L1-047</t>
  </si>
  <si>
    <t xml:space="preserve">R00906</t>
  </si>
  <si>
    <t xml:space="preserve">R00907</t>
  </si>
  <si>
    <t xml:space="preserve">R00908</t>
  </si>
  <si>
    <t xml:space="preserve">R00909</t>
  </si>
  <si>
    <t xml:space="preserve">R00910</t>
  </si>
  <si>
    <t xml:space="preserve">R00911</t>
  </si>
  <si>
    <t xml:space="preserve">B26-L3-044</t>
  </si>
  <si>
    <t xml:space="preserve">R00912</t>
  </si>
  <si>
    <t xml:space="preserve">R00913</t>
  </si>
  <si>
    <t xml:space="preserve">B26-L4-046</t>
  </si>
  <si>
    <t xml:space="preserve">R00914</t>
  </si>
  <si>
    <t xml:space="preserve">R00915</t>
  </si>
  <si>
    <t xml:space="preserve">R00916</t>
  </si>
  <si>
    <t xml:space="preserve">R00917</t>
  </si>
  <si>
    <t xml:space="preserve">R00918</t>
  </si>
  <si>
    <t xml:space="preserve">B26-L1-048</t>
  </si>
  <si>
    <t xml:space="preserve">R00919</t>
  </si>
  <si>
    <t xml:space="preserve">B26-L2-044</t>
  </si>
  <si>
    <t xml:space="preserve">R00920</t>
  </si>
  <si>
    <t xml:space="preserve">R00921</t>
  </si>
  <si>
    <t xml:space="preserve">R00922</t>
  </si>
  <si>
    <t xml:space="preserve">R00923</t>
  </si>
  <si>
    <t xml:space="preserve">R00924</t>
  </si>
  <si>
    <t xml:space="preserve">R00925</t>
  </si>
  <si>
    <t xml:space="preserve">R00926</t>
  </si>
  <si>
    <t xml:space="preserve">B26-L4-047</t>
  </si>
  <si>
    <t xml:space="preserve">R00927</t>
  </si>
  <si>
    <t xml:space="preserve">R00928</t>
  </si>
  <si>
    <t xml:space="preserve">R00929</t>
  </si>
  <si>
    <t xml:space="preserve">R00930</t>
  </si>
  <si>
    <t xml:space="preserve">R00931</t>
  </si>
  <si>
    <t xml:space="preserve">R00932</t>
  </si>
  <si>
    <t xml:space="preserve">B26-L2-045</t>
  </si>
  <si>
    <t xml:space="preserve">R00933</t>
  </si>
  <si>
    <t xml:space="preserve">R00934</t>
  </si>
  <si>
    <t xml:space="preserve">B26-L3-045</t>
  </si>
  <si>
    <t xml:space="preserve">R00935</t>
  </si>
  <si>
    <t xml:space="preserve">R00936</t>
  </si>
  <si>
    <t xml:space="preserve">R00937</t>
  </si>
  <si>
    <t xml:space="preserve">R00938</t>
  </si>
  <si>
    <t xml:space="preserve">B26-L1-049</t>
  </si>
  <si>
    <t xml:space="preserve">R00939</t>
  </si>
  <si>
    <t xml:space="preserve">R00940</t>
  </si>
  <si>
    <t xml:space="preserve">R00941</t>
  </si>
  <si>
    <t xml:space="preserve">R00942</t>
  </si>
  <si>
    <t xml:space="preserve">R00943</t>
  </si>
  <si>
    <t xml:space="preserve">R00944</t>
  </si>
  <si>
    <t xml:space="preserve">R00945</t>
  </si>
  <si>
    <t xml:space="preserve">R00946</t>
  </si>
  <si>
    <t xml:space="preserve">B26-L4-048</t>
  </si>
  <si>
    <t xml:space="preserve">R00947</t>
  </si>
  <si>
    <t xml:space="preserve">R00948</t>
  </si>
  <si>
    <t xml:space="preserve">R00949</t>
  </si>
  <si>
    <t xml:space="preserve">R00950</t>
  </si>
  <si>
    <t xml:space="preserve">B26-L1-050</t>
  </si>
  <si>
    <t xml:space="preserve">R00951</t>
  </si>
  <si>
    <t xml:space="preserve">R00952</t>
  </si>
  <si>
    <t xml:space="preserve">B26-L2-046</t>
  </si>
  <si>
    <t xml:space="preserve">R00953</t>
  </si>
  <si>
    <t xml:space="preserve">R00954</t>
  </si>
  <si>
    <t xml:space="preserve">R00955</t>
  </si>
  <si>
    <t xml:space="preserve">B26-L3-046</t>
  </si>
  <si>
    <t xml:space="preserve">R00956</t>
  </si>
  <si>
    <t xml:space="preserve">R00957</t>
  </si>
  <si>
    <t xml:space="preserve">R00958</t>
  </si>
  <si>
    <t xml:space="preserve">R00959</t>
  </si>
  <si>
    <t xml:space="preserve">B26-L4-049</t>
  </si>
  <si>
    <t xml:space="preserve">R00960</t>
  </si>
  <si>
    <t xml:space="preserve">R00961</t>
  </si>
  <si>
    <t xml:space="preserve">R00962</t>
  </si>
  <si>
    <t xml:space="preserve">R00963</t>
  </si>
  <si>
    <t xml:space="preserve">R00964</t>
  </si>
  <si>
    <t xml:space="preserve">R00965</t>
  </si>
  <si>
    <t xml:space="preserve">R00966</t>
  </si>
  <si>
    <t xml:space="preserve">R00967</t>
  </si>
  <si>
    <t xml:space="preserve">R00968</t>
  </si>
  <si>
    <t xml:space="preserve">R00969</t>
  </si>
  <si>
    <t xml:space="preserve">R00970</t>
  </si>
  <si>
    <t xml:space="preserve">R00971</t>
  </si>
  <si>
    <t xml:space="preserve">B26-L1-051</t>
  </si>
  <si>
    <t xml:space="preserve">R00972</t>
  </si>
  <si>
    <t xml:space="preserve">R00973</t>
  </si>
  <si>
    <t xml:space="preserve">R00974</t>
  </si>
  <si>
    <t xml:space="preserve">B26-L2-047</t>
  </si>
  <si>
    <t xml:space="preserve">R00975</t>
  </si>
  <si>
    <t xml:space="preserve">R00976</t>
  </si>
  <si>
    <t xml:space="preserve">R00977</t>
  </si>
  <si>
    <t xml:space="preserve">B26-L3-047</t>
  </si>
  <si>
    <t xml:space="preserve">R00978</t>
  </si>
  <si>
    <t xml:space="preserve">R00979</t>
  </si>
  <si>
    <t xml:space="preserve">B26-L4-050</t>
  </si>
  <si>
    <t xml:space="preserve">R00980</t>
  </si>
  <si>
    <t xml:space="preserve">R00981</t>
  </si>
  <si>
    <t xml:space="preserve">R00982</t>
  </si>
  <si>
    <t xml:space="preserve">R00983</t>
  </si>
  <si>
    <t xml:space="preserve">R00984</t>
  </si>
  <si>
    <t xml:space="preserve">R00985</t>
  </si>
  <si>
    <t xml:space="preserve">B26-L2-048</t>
  </si>
  <si>
    <t xml:space="preserve">R00986</t>
  </si>
  <si>
    <t xml:space="preserve">R00987</t>
  </si>
  <si>
    <t xml:space="preserve">R00988</t>
  </si>
  <si>
    <t xml:space="preserve">R00989</t>
  </si>
  <si>
    <t xml:space="preserve">R00990</t>
  </si>
  <si>
    <t xml:space="preserve">R00991</t>
  </si>
  <si>
    <t xml:space="preserve">R00992</t>
  </si>
  <si>
    <t xml:space="preserve">R00993</t>
  </si>
  <si>
    <t xml:space="preserve">B26-L1-052</t>
  </si>
  <si>
    <t xml:space="preserve">R00994</t>
  </si>
  <si>
    <t xml:space="preserve">R00995</t>
  </si>
  <si>
    <t xml:space="preserve">R00996</t>
  </si>
  <si>
    <t xml:space="preserve">R00997</t>
  </si>
  <si>
    <t xml:space="preserve">R00998</t>
  </si>
  <si>
    <t xml:space="preserve">R00999</t>
  </si>
  <si>
    <t xml:space="preserve">R01000</t>
  </si>
  <si>
    <t xml:space="preserve">B26-L3-048</t>
  </si>
  <si>
    <t xml:space="preserve">R01001</t>
  </si>
  <si>
    <t xml:space="preserve">B26-L4-051</t>
  </si>
  <si>
    <t xml:space="preserve">R01002</t>
  </si>
  <si>
    <t xml:space="preserve">R01003</t>
  </si>
  <si>
    <t xml:space="preserve">R01004</t>
  </si>
  <si>
    <t xml:space="preserve">R01005</t>
  </si>
  <si>
    <t xml:space="preserve">R01006</t>
  </si>
  <si>
    <t xml:space="preserve">R01007</t>
  </si>
  <si>
    <t xml:space="preserve">B26-L2-049</t>
  </si>
  <si>
    <t xml:space="preserve">R01008</t>
  </si>
  <si>
    <t xml:space="preserve">R01009</t>
  </si>
  <si>
    <t xml:space="preserve">R01010</t>
  </si>
  <si>
    <t xml:space="preserve">R01011</t>
  </si>
  <si>
    <t xml:space="preserve">R01012</t>
  </si>
  <si>
    <t xml:space="preserve">R01013</t>
  </si>
  <si>
    <t xml:space="preserve">R01014</t>
  </si>
  <si>
    <t xml:space="preserve">R01015</t>
  </si>
  <si>
    <t xml:space="preserve">R01016</t>
  </si>
  <si>
    <t xml:space="preserve">R01017</t>
  </si>
  <si>
    <t xml:space="preserve">B26-L1-053</t>
  </si>
  <si>
    <t xml:space="preserve">R01018</t>
  </si>
  <si>
    <t xml:space="preserve">R01019</t>
  </si>
  <si>
    <t xml:space="preserve">R01020</t>
  </si>
  <si>
    <t xml:space="preserve">B26-L2-050</t>
  </si>
  <si>
    <t xml:space="preserve">R01021</t>
  </si>
  <si>
    <t xml:space="preserve">B26-L3-049</t>
  </si>
  <si>
    <t xml:space="preserve">R01022</t>
  </si>
  <si>
    <t xml:space="preserve">R01023</t>
  </si>
  <si>
    <t xml:space="preserve">B26-L4-052</t>
  </si>
  <si>
    <t xml:space="preserve">R01024</t>
  </si>
  <si>
    <t xml:space="preserve">R01025</t>
  </si>
  <si>
    <t xml:space="preserve">R01026</t>
  </si>
  <si>
    <t xml:space="preserve">R01027</t>
  </si>
  <si>
    <t xml:space="preserve">R01028</t>
  </si>
  <si>
    <t xml:space="preserve">R01029</t>
  </si>
  <si>
    <t xml:space="preserve">R01030</t>
  </si>
  <si>
    <t xml:space="preserve">R01031</t>
  </si>
  <si>
    <t xml:space="preserve">R01032</t>
  </si>
  <si>
    <t xml:space="preserve">R01033</t>
  </si>
  <si>
    <t xml:space="preserve">R01034</t>
  </si>
  <si>
    <t xml:space="preserve">R01035</t>
  </si>
  <si>
    <t xml:space="preserve">R01036</t>
  </si>
  <si>
    <t xml:space="preserve">B26-L4-053</t>
  </si>
  <si>
    <t xml:space="preserve">R01037</t>
  </si>
  <si>
    <t xml:space="preserve">B26-L1-054</t>
  </si>
  <si>
    <t xml:space="preserve">R01038</t>
  </si>
  <si>
    <t xml:space="preserve">R01039</t>
  </si>
  <si>
    <t xml:space="preserve">R01040</t>
  </si>
  <si>
    <t xml:space="preserve">B26-L2-051</t>
  </si>
  <si>
    <t xml:space="preserve">R01041</t>
  </si>
  <si>
    <t xml:space="preserve">R01042</t>
  </si>
  <si>
    <t xml:space="preserve">R01043</t>
  </si>
  <si>
    <t xml:space="preserve">B26-L3-050</t>
  </si>
  <si>
    <t xml:space="preserve">R01044</t>
  </si>
  <si>
    <t xml:space="preserve">R01045</t>
  </si>
  <si>
    <t xml:space="preserve">R01046</t>
  </si>
  <si>
    <t xml:space="preserve">R01047</t>
  </si>
  <si>
    <t xml:space="preserve">R01048</t>
  </si>
  <si>
    <t xml:space="preserve">R01049</t>
  </si>
  <si>
    <t xml:space="preserve">R01050</t>
  </si>
  <si>
    <t xml:space="preserve">R01051</t>
  </si>
  <si>
    <t xml:space="preserve">R01052</t>
  </si>
  <si>
    <t xml:space="preserve">R01053</t>
  </si>
  <si>
    <t xml:space="preserve">R01054</t>
  </si>
  <si>
    <t xml:space="preserve">R01055</t>
  </si>
  <si>
    <t xml:space="preserve">R01056</t>
  </si>
  <si>
    <t xml:space="preserve">R01057</t>
  </si>
  <si>
    <t xml:space="preserve">B26-L4-054</t>
  </si>
  <si>
    <t xml:space="preserve">R01058</t>
  </si>
  <si>
    <t xml:space="preserve">R01059</t>
  </si>
  <si>
    <t xml:space="preserve">B26-L1-055</t>
  </si>
  <si>
    <t xml:space="preserve">R01060</t>
  </si>
  <si>
    <t xml:space="preserve">R01061</t>
  </si>
  <si>
    <t xml:space="preserve">R01062</t>
  </si>
  <si>
    <t xml:space="preserve">B26-L2-052</t>
  </si>
  <si>
    <t xml:space="preserve">R01063</t>
  </si>
  <si>
    <t xml:space="preserve">R01064</t>
  </si>
  <si>
    <t xml:space="preserve">R01065</t>
  </si>
  <si>
    <t xml:space="preserve">B26-L3-051</t>
  </si>
  <si>
    <t xml:space="preserve">R01066</t>
  </si>
  <si>
    <t xml:space="preserve">R01067</t>
  </si>
  <si>
    <t xml:space="preserve">R01068</t>
  </si>
  <si>
    <t xml:space="preserve">R01069</t>
  </si>
  <si>
    <t xml:space="preserve">R01070</t>
  </si>
  <si>
    <t xml:space="preserve">R01071</t>
  </si>
  <si>
    <t xml:space="preserve">R01072</t>
  </si>
  <si>
    <t xml:space="preserve">R01073</t>
  </si>
  <si>
    <t xml:space="preserve">B26-L2-053</t>
  </si>
  <si>
    <t xml:space="preserve">R01074</t>
  </si>
  <si>
    <t xml:space="preserve">R01075</t>
  </si>
  <si>
    <t xml:space="preserve">R01076</t>
  </si>
  <si>
    <t xml:space="preserve">R01077</t>
  </si>
  <si>
    <t xml:space="preserve">R01078</t>
  </si>
  <si>
    <t xml:space="preserve">B26-L4-055</t>
  </si>
  <si>
    <t xml:space="preserve">R01079</t>
  </si>
  <si>
    <t xml:space="preserve">R01080</t>
  </si>
  <si>
    <t xml:space="preserve">R01081</t>
  </si>
  <si>
    <t xml:space="preserve">B26-L1-056</t>
  </si>
  <si>
    <t xml:space="preserve">R01082</t>
  </si>
  <si>
    <t xml:space="preserve">R01083</t>
  </si>
  <si>
    <t xml:space="preserve">R01084</t>
  </si>
  <si>
    <t xml:space="preserve">R01085</t>
  </si>
  <si>
    <t xml:space="preserve">R01086</t>
  </si>
  <si>
    <t xml:space="preserve">R01087</t>
  </si>
  <si>
    <t xml:space="preserve">B26-L3-052</t>
  </si>
  <si>
    <t xml:space="preserve">R01088</t>
  </si>
  <si>
    <t xml:space="preserve">R01089</t>
  </si>
  <si>
    <t xml:space="preserve">R01090</t>
  </si>
  <si>
    <t xml:space="preserve">R01091</t>
  </si>
  <si>
    <t xml:space="preserve">B26-L4-056</t>
  </si>
  <si>
    <t xml:space="preserve">R01092</t>
  </si>
  <si>
    <t xml:space="preserve">R01093</t>
  </si>
  <si>
    <t xml:space="preserve">R01094</t>
  </si>
  <si>
    <t xml:space="preserve">R01095</t>
  </si>
  <si>
    <t xml:space="preserve">B26-L2-054</t>
  </si>
  <si>
    <t xml:space="preserve">R01096</t>
  </si>
  <si>
    <t xml:space="preserve">R01097</t>
  </si>
  <si>
    <t xml:space="preserve">R01098</t>
  </si>
  <si>
    <t xml:space="preserve">R01099</t>
  </si>
  <si>
    <t xml:space="preserve">R01100</t>
  </si>
  <si>
    <t xml:space="preserve">R01101</t>
  </si>
  <si>
    <t xml:space="preserve">R01102</t>
  </si>
  <si>
    <t xml:space="preserve">R01103</t>
  </si>
  <si>
    <t xml:space="preserve">B26-L1-057</t>
  </si>
  <si>
    <t xml:space="preserve">R01104</t>
  </si>
  <si>
    <t xml:space="preserve">R01105</t>
  </si>
  <si>
    <t xml:space="preserve">R01106</t>
  </si>
  <si>
    <t xml:space="preserve">R01107</t>
  </si>
  <si>
    <t xml:space="preserve">R01108</t>
  </si>
  <si>
    <t xml:space="preserve">R01109</t>
  </si>
  <si>
    <t xml:space="preserve">B26-L3-053</t>
  </si>
  <si>
    <t xml:space="preserve">R01110</t>
  </si>
  <si>
    <t xml:space="preserve">R01111</t>
  </si>
  <si>
    <t xml:space="preserve">B26-L4-057</t>
  </si>
  <si>
    <t xml:space="preserve">R01112</t>
  </si>
  <si>
    <t xml:space="preserve">R01113</t>
  </si>
  <si>
    <t xml:space="preserve">R01114</t>
  </si>
  <si>
    <t xml:space="preserve">R01115</t>
  </si>
  <si>
    <t xml:space="preserve">R01116</t>
  </si>
  <si>
    <t xml:space="preserve">R01117</t>
  </si>
  <si>
    <t xml:space="preserve">B26-L2-055</t>
  </si>
  <si>
    <t xml:space="preserve">R01118</t>
  </si>
  <si>
    <t xml:space="preserve">R01119</t>
  </si>
  <si>
    <t xml:space="preserve">R01120</t>
  </si>
  <si>
    <t xml:space="preserve">B26-L3-054</t>
  </si>
  <si>
    <t xml:space="preserve">R01121</t>
  </si>
  <si>
    <t xml:space="preserve">R01122</t>
  </si>
  <si>
    <t xml:space="preserve">R01123</t>
  </si>
  <si>
    <t xml:space="preserve">R01124</t>
  </si>
  <si>
    <t xml:space="preserve">R01125</t>
  </si>
  <si>
    <t xml:space="preserve">R01126</t>
  </si>
  <si>
    <t xml:space="preserve">R01127</t>
  </si>
  <si>
    <t xml:space="preserve">B26-L1-058</t>
  </si>
  <si>
    <t xml:space="preserve">R01128</t>
  </si>
  <si>
    <t xml:space="preserve">R01129</t>
  </si>
  <si>
    <t xml:space="preserve">R01130</t>
  </si>
  <si>
    <t xml:space="preserve">R01131</t>
  </si>
  <si>
    <t xml:space="preserve">R01132</t>
  </si>
  <si>
    <t xml:space="preserve">R01133</t>
  </si>
  <si>
    <t xml:space="preserve">R01134</t>
  </si>
  <si>
    <t xml:space="preserve">R01135</t>
  </si>
  <si>
    <t xml:space="preserve">B26-L4-058</t>
  </si>
  <si>
    <t xml:space="preserve">R01136</t>
  </si>
  <si>
    <t xml:space="preserve">R01137</t>
  </si>
  <si>
    <t xml:space="preserve">R01138</t>
  </si>
  <si>
    <t xml:space="preserve">R01139</t>
  </si>
  <si>
    <t xml:space="preserve">B26-L2-056</t>
  </si>
  <si>
    <t xml:space="preserve">R01140</t>
  </si>
  <si>
    <t xml:space="preserve">R01141</t>
  </si>
  <si>
    <t xml:space="preserve">R01142</t>
  </si>
  <si>
    <t xml:space="preserve">B26-L3-055</t>
  </si>
  <si>
    <t xml:space="preserve">R01143</t>
  </si>
  <si>
    <t xml:space="preserve">R01144</t>
  </si>
  <si>
    <t xml:space="preserve">R01145</t>
  </si>
  <si>
    <t xml:space="preserve">R01146</t>
  </si>
  <si>
    <t xml:space="preserve">R01147</t>
  </si>
  <si>
    <t xml:space="preserve">B26-L1-059</t>
  </si>
  <si>
    <t xml:space="preserve">R01148</t>
  </si>
  <si>
    <t xml:space="preserve">R01149</t>
  </si>
  <si>
    <t xml:space="preserve">R01150</t>
  </si>
  <si>
    <t xml:space="preserve">R01151</t>
  </si>
  <si>
    <t xml:space="preserve">R01152</t>
  </si>
  <si>
    <t xml:space="preserve">R01153</t>
  </si>
  <si>
    <t xml:space="preserve">R01154</t>
  </si>
  <si>
    <t xml:space="preserve">R01155</t>
  </si>
  <si>
    <t xml:space="preserve">B26-L4-059</t>
  </si>
  <si>
    <t xml:space="preserve">R01156</t>
  </si>
  <si>
    <t xml:space="preserve">R01157</t>
  </si>
  <si>
    <t xml:space="preserve">R01158</t>
  </si>
  <si>
    <t xml:space="preserve">R01159</t>
  </si>
  <si>
    <t xml:space="preserve">R01160</t>
  </si>
  <si>
    <t xml:space="preserve">R01161</t>
  </si>
  <si>
    <t xml:space="preserve">R01162</t>
  </si>
  <si>
    <t xml:space="preserve">R01163</t>
  </si>
  <si>
    <t xml:space="preserve">B26-L2-057</t>
  </si>
  <si>
    <t xml:space="preserve">R01164</t>
  </si>
  <si>
    <t xml:space="preserve">B26-L3-056</t>
  </si>
  <si>
    <t xml:space="preserve">R01165</t>
  </si>
  <si>
    <t xml:space="preserve">R01166</t>
  </si>
  <si>
    <t xml:space="preserve">R01167</t>
  </si>
  <si>
    <t xml:space="preserve">B26-L4-060</t>
  </si>
  <si>
    <t xml:space="preserve">R01168</t>
  </si>
  <si>
    <t xml:space="preserve">R01169</t>
  </si>
  <si>
    <t xml:space="preserve">R01170</t>
  </si>
  <si>
    <t xml:space="preserve">R01171</t>
  </si>
  <si>
    <t xml:space="preserve">B26-L1-060</t>
  </si>
  <si>
    <t xml:space="preserve">R01172</t>
  </si>
  <si>
    <t xml:space="preserve">R01173</t>
  </si>
  <si>
    <t xml:space="preserve">R01174</t>
  </si>
  <si>
    <t xml:space="preserve">R01175</t>
  </si>
  <si>
    <t xml:space="preserve">R01176</t>
  </si>
  <si>
    <t xml:space="preserve">B26-L3-057</t>
  </si>
  <si>
    <t xml:space="preserve">R01177</t>
  </si>
  <si>
    <t xml:space="preserve">R01178</t>
  </si>
  <si>
    <t xml:space="preserve">R01179</t>
  </si>
  <si>
    <t xml:space="preserve">R01180</t>
  </si>
  <si>
    <t xml:space="preserve">R01181</t>
  </si>
  <si>
    <t xml:space="preserve">R01182</t>
  </si>
  <si>
    <t xml:space="preserve">R01183</t>
  </si>
  <si>
    <t xml:space="preserve">B26-L2-058</t>
  </si>
  <si>
    <t xml:space="preserve">R01184</t>
  </si>
  <si>
    <t xml:space="preserve">R01185</t>
  </si>
  <si>
    <t xml:space="preserve">R01186</t>
  </si>
  <si>
    <t xml:space="preserve">R01187</t>
  </si>
  <si>
    <t xml:space="preserve">R01188</t>
  </si>
  <si>
    <t xml:space="preserve">B26-L4-061</t>
  </si>
  <si>
    <t xml:space="preserve">R01189</t>
  </si>
  <si>
    <t xml:space="preserve">R01190</t>
  </si>
  <si>
    <t xml:space="preserve">R01191</t>
  </si>
  <si>
    <t xml:space="preserve">B26-L1-061</t>
  </si>
  <si>
    <t xml:space="preserve">R01192</t>
  </si>
  <si>
    <t xml:space="preserve">R01193</t>
  </si>
  <si>
    <t xml:space="preserve">R01194</t>
  </si>
  <si>
    <t xml:space="preserve">R01195</t>
  </si>
  <si>
    <t xml:space="preserve">R01196</t>
  </si>
  <si>
    <t xml:space="preserve">B26-L2-059</t>
  </si>
  <si>
    <t xml:space="preserve">R01197</t>
  </si>
  <si>
    <t xml:space="preserve">B26-L3-058</t>
  </si>
  <si>
    <t xml:space="preserve">R01198</t>
  </si>
  <si>
    <t xml:space="preserve">R01199</t>
  </si>
  <si>
    <t xml:space="preserve">R01200</t>
  </si>
  <si>
    <t xml:space="preserve">R01201</t>
  </si>
  <si>
    <t xml:space="preserve">R01202</t>
  </si>
  <si>
    <t xml:space="preserve">R01203</t>
  </si>
  <si>
    <t xml:space="preserve">R01204</t>
  </si>
  <si>
    <t xml:space="preserve">R01205</t>
  </si>
  <si>
    <t xml:space="preserve">R01206</t>
  </si>
  <si>
    <t xml:space="preserve">R01207</t>
  </si>
  <si>
    <t xml:space="preserve">R01208</t>
  </si>
  <si>
    <t xml:space="preserve">R01209</t>
  </si>
  <si>
    <t xml:space="preserve">R01210</t>
  </si>
  <si>
    <t xml:space="preserve">R01211</t>
  </si>
  <si>
    <t xml:space="preserve">R01212</t>
  </si>
  <si>
    <t xml:space="preserve">B26-L4-062</t>
  </si>
  <si>
    <t xml:space="preserve">R01213</t>
  </si>
  <si>
    <t xml:space="preserve">B26-L1-062</t>
  </si>
  <si>
    <t xml:space="preserve">R01214</t>
  </si>
  <si>
    <t xml:space="preserve">R01215</t>
  </si>
  <si>
    <t xml:space="preserve">R01216</t>
  </si>
  <si>
    <t xml:space="preserve">B26-L2-060</t>
  </si>
  <si>
    <t xml:space="preserve">R01217</t>
  </si>
  <si>
    <t xml:space="preserve">R01218</t>
  </si>
  <si>
    <t xml:space="preserve">R01219</t>
  </si>
  <si>
    <t xml:space="preserve">B26-L3-059</t>
  </si>
  <si>
    <t xml:space="preserve">R01220</t>
  </si>
  <si>
    <t xml:space="preserve">R01221</t>
  </si>
  <si>
    <t xml:space="preserve">R01222</t>
  </si>
  <si>
    <t xml:space="preserve">R01223</t>
  </si>
  <si>
    <t xml:space="preserve">R01224</t>
  </si>
  <si>
    <t xml:space="preserve">R01225</t>
  </si>
  <si>
    <t xml:space="preserve">R01226</t>
  </si>
  <si>
    <t xml:space="preserve">R01227</t>
  </si>
  <si>
    <t xml:space="preserve">R01228</t>
  </si>
  <si>
    <t xml:space="preserve">R01229</t>
  </si>
  <si>
    <t xml:space="preserve">R01230</t>
  </si>
  <si>
    <t xml:space="preserve">R01231</t>
  </si>
  <si>
    <t xml:space="preserve">R01232</t>
  </si>
  <si>
    <t xml:space="preserve">R01233</t>
  </si>
  <si>
    <t xml:space="preserve">R01234</t>
  </si>
  <si>
    <t xml:space="preserve">B26-L4-063</t>
  </si>
  <si>
    <t xml:space="preserve">R01235</t>
  </si>
  <si>
    <t xml:space="preserve">R01236</t>
  </si>
  <si>
    <t xml:space="preserve">B26-L1-063</t>
  </si>
  <si>
    <t xml:space="preserve">R01237</t>
  </si>
  <si>
    <t xml:space="preserve">R01238</t>
  </si>
  <si>
    <t xml:space="preserve">B26-L2-061</t>
  </si>
  <si>
    <t xml:space="preserve">R01239</t>
  </si>
  <si>
    <t xml:space="preserve">R01240</t>
  </si>
  <si>
    <t xml:space="preserve">R01241</t>
  </si>
  <si>
    <t xml:space="preserve">R01242</t>
  </si>
  <si>
    <t xml:space="preserve">B26-L3-060</t>
  </si>
  <si>
    <t xml:space="preserve">R01243</t>
  </si>
  <si>
    <t xml:space="preserve">R01244</t>
  </si>
  <si>
    <t xml:space="preserve">R01245</t>
  </si>
  <si>
    <t xml:space="preserve">R01246</t>
  </si>
  <si>
    <t xml:space="preserve">R01247</t>
  </si>
  <si>
    <t xml:space="preserve">R01248</t>
  </si>
  <si>
    <t xml:space="preserve">R01249</t>
  </si>
  <si>
    <t xml:space="preserve">R01250</t>
  </si>
  <si>
    <t xml:space="preserve">B26-L2-062</t>
  </si>
  <si>
    <t xml:space="preserve">R01251</t>
  </si>
  <si>
    <t xml:space="preserve">R01252</t>
  </si>
  <si>
    <t xml:space="preserve">R01253</t>
  </si>
  <si>
    <t xml:space="preserve">R01254</t>
  </si>
  <si>
    <t xml:space="preserve">B26-L4-064</t>
  </si>
  <si>
    <t xml:space="preserve">R01255</t>
  </si>
  <si>
    <t xml:space="preserve">R01256</t>
  </si>
  <si>
    <t xml:space="preserve">R01257</t>
  </si>
  <si>
    <t xml:space="preserve">B26-L1-064</t>
  </si>
  <si>
    <t xml:space="preserve">R01258</t>
  </si>
  <si>
    <t xml:space="preserve">R01259</t>
  </si>
  <si>
    <t xml:space="preserve">R01260</t>
  </si>
  <si>
    <t xml:space="preserve">R01261</t>
  </si>
  <si>
    <t xml:space="preserve">R01262</t>
  </si>
  <si>
    <t xml:space="preserve">R01263</t>
  </si>
  <si>
    <t xml:space="preserve">B26-L3-061</t>
  </si>
  <si>
    <t xml:space="preserve">R01264</t>
  </si>
  <si>
    <t xml:space="preserve">R01265</t>
  </si>
  <si>
    <t xml:space="preserve">R01266</t>
  </si>
  <si>
    <t xml:space="preserve">R01267</t>
  </si>
  <si>
    <t xml:space="preserve">R01268</t>
  </si>
  <si>
    <t xml:space="preserve">R01269</t>
  </si>
  <si>
    <t xml:space="preserve">R01270</t>
  </si>
  <si>
    <t xml:space="preserve">R01271</t>
  </si>
  <si>
    <t xml:space="preserve">B26-L2-063</t>
  </si>
  <si>
    <t xml:space="preserve">R01272</t>
  </si>
  <si>
    <t xml:space="preserve">R01273</t>
  </si>
  <si>
    <t xml:space="preserve">R01274</t>
  </si>
  <si>
    <t xml:space="preserve">R01275</t>
  </si>
  <si>
    <t xml:space="preserve">R01276</t>
  </si>
  <si>
    <t xml:space="preserve">R01277</t>
  </si>
  <si>
    <t xml:space="preserve">R01278</t>
  </si>
  <si>
    <t xml:space="preserve">B26-L4-065</t>
  </si>
  <si>
    <t xml:space="preserve">R01279</t>
  </si>
  <si>
    <t xml:space="preserve">B26-L1-065</t>
  </si>
  <si>
    <t xml:space="preserve">R01280</t>
  </si>
  <si>
    <t xml:space="preserve">R01281</t>
  </si>
  <si>
    <t xml:space="preserve">R01282</t>
  </si>
  <si>
    <t xml:space="preserve">R01283</t>
  </si>
  <si>
    <t xml:space="preserve">R01284</t>
  </si>
  <si>
    <t xml:space="preserve">B26-L2-064</t>
  </si>
  <si>
    <t xml:space="preserve">R01285</t>
  </si>
  <si>
    <t xml:space="preserve">B26-L3-062</t>
  </si>
  <si>
    <t xml:space="preserve">R01286</t>
  </si>
  <si>
    <t xml:space="preserve">R01287</t>
  </si>
  <si>
    <t xml:space="preserve">R01288</t>
  </si>
  <si>
    <t xml:space="preserve">R01289</t>
  </si>
  <si>
    <t xml:space="preserve">R01290</t>
  </si>
  <si>
    <t xml:space="preserve">R01291</t>
  </si>
  <si>
    <t xml:space="preserve">R01292</t>
  </si>
  <si>
    <t xml:space="preserve">R01293</t>
  </si>
  <si>
    <t xml:space="preserve">R01294</t>
  </si>
  <si>
    <t xml:space="preserve">R01295</t>
  </si>
  <si>
    <t xml:space="preserve">R01296</t>
  </si>
  <si>
    <t xml:space="preserve">R01297</t>
  </si>
  <si>
    <t xml:space="preserve">R01298</t>
  </si>
  <si>
    <t xml:space="preserve">B26-L4-066</t>
  </si>
  <si>
    <t xml:space="preserve">R01299</t>
  </si>
  <si>
    <t xml:space="preserve">R01300</t>
  </si>
  <si>
    <t xml:space="preserve">R01301</t>
  </si>
  <si>
    <t xml:space="preserve">R01302</t>
  </si>
  <si>
    <t xml:space="preserve">R01303</t>
  </si>
  <si>
    <t xml:space="preserve">B26-L1-066</t>
  </si>
  <si>
    <t xml:space="preserve">R01304</t>
  </si>
  <si>
    <t xml:space="preserve">B26-L2-065</t>
  </si>
  <si>
    <t xml:space="preserve">R01305</t>
  </si>
  <si>
    <t xml:space="preserve">R01306</t>
  </si>
  <si>
    <t xml:space="preserve">R01307</t>
  </si>
  <si>
    <t xml:space="preserve">B26-L3-063</t>
  </si>
  <si>
    <t xml:space="preserve">R01308</t>
  </si>
  <si>
    <t xml:space="preserve">R01309</t>
  </si>
  <si>
    <t xml:space="preserve">R01310</t>
  </si>
  <si>
    <t xml:space="preserve">R01311</t>
  </si>
  <si>
    <t xml:space="preserve">R01312</t>
  </si>
  <si>
    <t xml:space="preserve">R01313</t>
  </si>
  <si>
    <t xml:space="preserve">R01314</t>
  </si>
  <si>
    <t xml:space="preserve">R01315</t>
  </si>
  <si>
    <t xml:space="preserve">R01316</t>
  </si>
  <si>
    <t xml:space="preserve">R01317</t>
  </si>
  <si>
    <t xml:space="preserve">B26-L2-066</t>
  </si>
  <si>
    <t xml:space="preserve">R01318</t>
  </si>
  <si>
    <t xml:space="preserve">R01319</t>
  </si>
  <si>
    <t xml:space="preserve">R01320</t>
  </si>
  <si>
    <t xml:space="preserve">R01321</t>
  </si>
  <si>
    <t xml:space="preserve">R01322</t>
  </si>
  <si>
    <t xml:space="preserve">B26-L4-067</t>
  </si>
  <si>
    <t xml:space="preserve">R01323</t>
  </si>
  <si>
    <t xml:space="preserve">B26-L1-067</t>
  </si>
  <si>
    <t xml:space="preserve">R01324</t>
  </si>
  <si>
    <t xml:space="preserve">R01325</t>
  </si>
  <si>
    <t xml:space="preserve">R01326</t>
  </si>
  <si>
    <t xml:space="preserve">R01327</t>
  </si>
  <si>
    <t xml:space="preserve">R01328</t>
  </si>
  <si>
    <t xml:space="preserve">R01329</t>
  </si>
  <si>
    <t xml:space="preserve">B26-L3-064</t>
  </si>
  <si>
    <t xml:space="preserve">R01330</t>
  </si>
  <si>
    <t xml:space="preserve">R01331</t>
  </si>
  <si>
    <t xml:space="preserve">R01332</t>
  </si>
  <si>
    <t xml:space="preserve">R01333</t>
  </si>
  <si>
    <t xml:space="preserve">R01334</t>
  </si>
  <si>
    <t xml:space="preserve">B26-L1-068</t>
  </si>
  <si>
    <t xml:space="preserve">R01335</t>
  </si>
  <si>
    <t xml:space="preserve">R01336</t>
  </si>
  <si>
    <t xml:space="preserve">R01337</t>
  </si>
  <si>
    <t xml:space="preserve">B26-L2-067</t>
  </si>
  <si>
    <t xml:space="preserve">R01338</t>
  </si>
  <si>
    <t xml:space="preserve">R01339</t>
  </si>
  <si>
    <t xml:space="preserve">R01340</t>
  </si>
  <si>
    <t xml:space="preserve">R01341</t>
  </si>
  <si>
    <t xml:space="preserve">R01342</t>
  </si>
  <si>
    <t xml:space="preserve">B26-L4-068</t>
  </si>
  <si>
    <t xml:space="preserve">R01343</t>
  </si>
  <si>
    <t xml:space="preserve">R01344</t>
  </si>
  <si>
    <t xml:space="preserve">R01345</t>
  </si>
  <si>
    <t xml:space="preserve">R01346</t>
  </si>
  <si>
    <t xml:space="preserve">R01347</t>
  </si>
  <si>
    <t xml:space="preserve">R01348</t>
  </si>
  <si>
    <t xml:space="preserve">R01349</t>
  </si>
  <si>
    <t xml:space="preserve">R01350</t>
  </si>
  <si>
    <t xml:space="preserve">R01351</t>
  </si>
  <si>
    <t xml:space="preserve">B26-L3-065</t>
  </si>
  <si>
    <t xml:space="preserve">R01352</t>
  </si>
  <si>
    <t xml:space="preserve">R01353</t>
  </si>
  <si>
    <t xml:space="preserve">R01354</t>
  </si>
  <si>
    <t xml:space="preserve">R01355</t>
  </si>
  <si>
    <t xml:space="preserve">R01356</t>
  </si>
  <si>
    <t xml:space="preserve">B26-L1-069</t>
  </si>
  <si>
    <t xml:space="preserve">R01357</t>
  </si>
  <si>
    <t xml:space="preserve">R01358</t>
  </si>
  <si>
    <t xml:space="preserve">R01359</t>
  </si>
  <si>
    <t xml:space="preserve">B26-L2-068</t>
  </si>
  <si>
    <t xml:space="preserve">R01360</t>
  </si>
  <si>
    <t xml:space="preserve">R01361</t>
  </si>
  <si>
    <t xml:space="preserve">R01362</t>
  </si>
  <si>
    <t xml:space="preserve">R01363</t>
  </si>
  <si>
    <t xml:space="preserve">R01364</t>
  </si>
  <si>
    <t xml:space="preserve">R01365</t>
  </si>
  <si>
    <t xml:space="preserve">R01366</t>
  </si>
  <si>
    <t xml:space="preserve">B26-L4-069</t>
  </si>
  <si>
    <t xml:space="preserve">R01367</t>
  </si>
  <si>
    <t xml:space="preserve">R01368</t>
  </si>
  <si>
    <t xml:space="preserve">R01369</t>
  </si>
  <si>
    <t xml:space="preserve">R01370</t>
  </si>
  <si>
    <t xml:space="preserve">R01371</t>
  </si>
  <si>
    <t xml:space="preserve">R01372</t>
  </si>
  <si>
    <t xml:space="preserve">R01373</t>
  </si>
  <si>
    <t xml:space="preserve">B26-L3-066</t>
  </si>
  <si>
    <t xml:space="preserve">R01374</t>
  </si>
  <si>
    <t xml:space="preserve">R01375</t>
  </si>
  <si>
    <t xml:space="preserve">R01376</t>
  </si>
  <si>
    <t xml:space="preserve">R01377</t>
  </si>
  <si>
    <t xml:space="preserve">R01378</t>
  </si>
  <si>
    <t xml:space="preserve">B26-L1-070</t>
  </si>
  <si>
    <t xml:space="preserve">R01379</t>
  </si>
  <si>
    <t xml:space="preserve">R01380</t>
  </si>
  <si>
    <t xml:space="preserve">R01381</t>
  </si>
  <si>
    <t xml:space="preserve">R01382</t>
  </si>
  <si>
    <t xml:space="preserve">R01383</t>
  </si>
  <si>
    <t xml:space="preserve">B26-L2-069</t>
  </si>
  <si>
    <t xml:space="preserve">R01384</t>
  </si>
  <si>
    <t xml:space="preserve">R01385</t>
  </si>
  <si>
    <t xml:space="preserve">R01386</t>
  </si>
  <si>
    <t xml:space="preserve">R01387</t>
  </si>
  <si>
    <t xml:space="preserve">B26-L4-070</t>
  </si>
  <si>
    <t xml:space="preserve">R01388</t>
  </si>
  <si>
    <t xml:space="preserve">R01389</t>
  </si>
  <si>
    <t xml:space="preserve">R01390</t>
  </si>
  <si>
    <t xml:space="preserve">R01391</t>
  </si>
  <si>
    <t xml:space="preserve">R01392</t>
  </si>
  <si>
    <t xml:space="preserve">R01393</t>
  </si>
  <si>
    <t xml:space="preserve">R01394</t>
  </si>
  <si>
    <t xml:space="preserve">R01395</t>
  </si>
  <si>
    <t xml:space="preserve">B26-L3-067</t>
  </si>
  <si>
    <t xml:space="preserve">R01396</t>
  </si>
  <si>
    <t xml:space="preserve">R01397</t>
  </si>
  <si>
    <t xml:space="preserve">R01398</t>
  </si>
  <si>
    <t xml:space="preserve">R01399</t>
  </si>
  <si>
    <t xml:space="preserve">R01400</t>
  </si>
  <si>
    <t xml:space="preserve">B26-L1-071</t>
  </si>
  <si>
    <t xml:space="preserve">R01401</t>
  </si>
  <si>
    <t xml:space="preserve">R01402</t>
  </si>
  <si>
    <t xml:space="preserve">R01403</t>
  </si>
  <si>
    <t xml:space="preserve">B26-L2-070</t>
  </si>
  <si>
    <t xml:space="preserve">R01404</t>
  </si>
  <si>
    <t xml:space="preserve">R01405</t>
  </si>
  <si>
    <t xml:space="preserve">R01406</t>
  </si>
  <si>
    <t xml:space="preserve">R01407</t>
  </si>
  <si>
    <t xml:space="preserve">R01408</t>
  </si>
  <si>
    <t xml:space="preserve">B26-L4-071</t>
  </si>
  <si>
    <t xml:space="preserve">R01409</t>
  </si>
  <si>
    <t xml:space="preserve">R01410</t>
  </si>
  <si>
    <t xml:space="preserve">R01411</t>
  </si>
  <si>
    <t xml:space="preserve">R01412</t>
  </si>
  <si>
    <t xml:space="preserve">R01413</t>
  </si>
  <si>
    <t xml:space="preserve">R01414</t>
  </si>
  <si>
    <t xml:space="preserve">R01415</t>
  </si>
  <si>
    <t xml:space="preserve">R01416</t>
  </si>
  <si>
    <t xml:space="preserve">R01417</t>
  </si>
  <si>
    <t xml:space="preserve">B26-L3-068</t>
  </si>
  <si>
    <t xml:space="preserve">R01418</t>
  </si>
  <si>
    <t xml:space="preserve">R01419</t>
  </si>
  <si>
    <t xml:space="preserve">R01420</t>
  </si>
  <si>
    <t xml:space="preserve">R01421</t>
  </si>
  <si>
    <t xml:space="preserve">R01422</t>
  </si>
  <si>
    <t xml:space="preserve">B26-L1-072</t>
  </si>
  <si>
    <t xml:space="preserve">R01423</t>
  </si>
  <si>
    <t xml:space="preserve">R01424</t>
  </si>
  <si>
    <t xml:space="preserve">R01425</t>
  </si>
  <si>
    <t xml:space="preserve">B26-L2-071</t>
  </si>
  <si>
    <t xml:space="preserve">R01426</t>
  </si>
  <si>
    <t xml:space="preserve">R01427</t>
  </si>
  <si>
    <t xml:space="preserve">R01428</t>
  </si>
  <si>
    <t xml:space="preserve">R01429</t>
  </si>
  <si>
    <t xml:space="preserve">R01430</t>
  </si>
  <si>
    <t xml:space="preserve">R01431</t>
  </si>
  <si>
    <t xml:space="preserve">R01432</t>
  </si>
  <si>
    <t xml:space="preserve">B26-L4-072</t>
  </si>
  <si>
    <t xml:space="preserve">R01433</t>
  </si>
  <si>
    <t xml:space="preserve">R01434</t>
  </si>
  <si>
    <t xml:space="preserve">R01435</t>
  </si>
  <si>
    <t xml:space="preserve">R01436</t>
  </si>
  <si>
    <t xml:space="preserve">R01437</t>
  </si>
  <si>
    <t xml:space="preserve">R01438</t>
  </si>
  <si>
    <t xml:space="preserve">R01439</t>
  </si>
  <si>
    <t xml:space="preserve">B26-L3-069</t>
  </si>
  <si>
    <t xml:space="preserve">R01440</t>
  </si>
  <si>
    <t xml:space="preserve">R01441</t>
  </si>
  <si>
    <t xml:space="preserve">R01442</t>
  </si>
  <si>
    <t xml:space="preserve">R01443</t>
  </si>
  <si>
    <t xml:space="preserve">R01444</t>
  </si>
  <si>
    <t xml:space="preserve">R01445</t>
  </si>
  <si>
    <t xml:space="preserve">B26-L1-073</t>
  </si>
  <si>
    <t xml:space="preserve">R01446</t>
  </si>
  <si>
    <t xml:space="preserve">R01447</t>
  </si>
  <si>
    <t xml:space="preserve">B26-L2-072</t>
  </si>
  <si>
    <t xml:space="preserve">R01448</t>
  </si>
  <si>
    <t xml:space="preserve">R01449</t>
  </si>
  <si>
    <t xml:space="preserve">R01450</t>
  </si>
  <si>
    <t xml:space="preserve">R01451</t>
  </si>
  <si>
    <t xml:space="preserve">R01452</t>
  </si>
  <si>
    <t xml:space="preserve">B26-L4-073</t>
  </si>
  <si>
    <t xml:space="preserve">R01453</t>
  </si>
  <si>
    <t xml:space="preserve">R01454</t>
  </si>
  <si>
    <t xml:space="preserve">R01455</t>
  </si>
  <si>
    <t xml:space="preserve">R01456</t>
  </si>
  <si>
    <t xml:space="preserve">R01457</t>
  </si>
  <si>
    <t xml:space="preserve">R01458</t>
  </si>
  <si>
    <t xml:space="preserve">R01459</t>
  </si>
  <si>
    <t xml:space="preserve">R01460</t>
  </si>
  <si>
    <t xml:space="preserve">R01461</t>
  </si>
  <si>
    <t xml:space="preserve">B26-L3-070</t>
  </si>
  <si>
    <t xml:space="preserve">R01462</t>
  </si>
  <si>
    <t xml:space="preserve">R01463</t>
  </si>
  <si>
    <t xml:space="preserve">R01464</t>
  </si>
  <si>
    <t xml:space="preserve">R01465</t>
  </si>
  <si>
    <t xml:space="preserve">B26-L4-074</t>
  </si>
  <si>
    <t xml:space="preserve">R01466</t>
  </si>
  <si>
    <t xml:space="preserve">B26-L1-074</t>
  </si>
  <si>
    <t xml:space="preserve">R01467</t>
  </si>
  <si>
    <t xml:space="preserve">R01468</t>
  </si>
  <si>
    <t xml:space="preserve">R01469</t>
  </si>
  <si>
    <t xml:space="preserve">B26-L2-073</t>
  </si>
  <si>
    <t xml:space="preserve">R01470</t>
  </si>
  <si>
    <t xml:space="preserve">R01471</t>
  </si>
  <si>
    <t xml:space="preserve">R01472</t>
  </si>
  <si>
    <t xml:space="preserve">B26-L3-071</t>
  </si>
  <si>
    <t xml:space="preserve">R01473</t>
  </si>
  <si>
    <t xml:space="preserve">R01474</t>
  </si>
  <si>
    <t xml:space="preserve">R01475</t>
  </si>
  <si>
    <t xml:space="preserve">R01476</t>
  </si>
  <si>
    <t xml:space="preserve">R01477</t>
  </si>
  <si>
    <t xml:space="preserve">R01478</t>
  </si>
  <si>
    <t xml:space="preserve">R01479</t>
  </si>
  <si>
    <t xml:space="preserve">R01480</t>
  </si>
  <si>
    <t xml:space="preserve">R01481</t>
  </si>
  <si>
    <t xml:space="preserve">R01482</t>
  </si>
  <si>
    <t xml:space="preserve">R01483</t>
  </si>
  <si>
    <t xml:space="preserve">R01484</t>
  </si>
  <si>
    <t xml:space="preserve">R01485</t>
  </si>
  <si>
    <t xml:space="preserve">B26-L4-075</t>
  </si>
  <si>
    <t xml:space="preserve">R01486</t>
  </si>
  <si>
    <t xml:space="preserve">R01487</t>
  </si>
  <si>
    <t xml:space="preserve">R01488</t>
  </si>
  <si>
    <t xml:space="preserve">B26-L1-075</t>
  </si>
  <si>
    <t xml:space="preserve">R01489</t>
  </si>
  <si>
    <t xml:space="preserve">R01490</t>
  </si>
  <si>
    <t xml:space="preserve">R01491</t>
  </si>
  <si>
    <t xml:space="preserve">B26-L2-074</t>
  </si>
  <si>
    <t xml:space="preserve">R01492</t>
  </si>
  <si>
    <t xml:space="preserve">R01493</t>
  </si>
  <si>
    <t xml:space="preserve">R01494</t>
  </si>
  <si>
    <t xml:space="preserve">B26-L3-072</t>
  </si>
  <si>
    <t xml:space="preserve">R01495</t>
  </si>
  <si>
    <t xml:space="preserve">R01496</t>
  </si>
  <si>
    <t xml:space="preserve">R01497</t>
  </si>
  <si>
    <t xml:space="preserve">R01498</t>
  </si>
  <si>
    <t xml:space="preserve">B26-L4-076</t>
  </si>
  <si>
    <t xml:space="preserve">R01499</t>
  </si>
  <si>
    <t xml:space="preserve">R01500</t>
  </si>
  <si>
    <t xml:space="preserve">R01501</t>
  </si>
  <si>
    <t xml:space="preserve">R01502</t>
  </si>
  <si>
    <t xml:space="preserve">R01503</t>
  </si>
  <si>
    <t xml:space="preserve">R01504</t>
  </si>
  <si>
    <t xml:space="preserve">R01505</t>
  </si>
  <si>
    <t xml:space="preserve">R01506</t>
  </si>
  <si>
    <t xml:space="preserve">R01507</t>
  </si>
  <si>
    <t xml:space="preserve">R01508</t>
  </si>
  <si>
    <t xml:space="preserve">R01509</t>
  </si>
  <si>
    <t xml:space="preserve">R01510</t>
  </si>
  <si>
    <t xml:space="preserve">B26-L1-076</t>
  </si>
  <si>
    <t xml:space="preserve">R01511</t>
  </si>
  <si>
    <t xml:space="preserve">R01512</t>
  </si>
  <si>
    <t xml:space="preserve">R01513</t>
  </si>
  <si>
    <t xml:space="preserve">B26-L2-075</t>
  </si>
  <si>
    <t xml:space="preserve">R01514</t>
  </si>
  <si>
    <t xml:space="preserve">R01515</t>
  </si>
  <si>
    <t xml:space="preserve">R01516</t>
  </si>
  <si>
    <t xml:space="preserve">B26-L3-073</t>
  </si>
  <si>
    <t xml:space="preserve">R01517</t>
  </si>
  <si>
    <t xml:space="preserve">R01518</t>
  </si>
  <si>
    <t xml:space="preserve">R01519</t>
  </si>
  <si>
    <t xml:space="preserve">B26-L4-077</t>
  </si>
  <si>
    <t xml:space="preserve">R01520</t>
  </si>
  <si>
    <t xml:space="preserve">R01521</t>
  </si>
  <si>
    <t xml:space="preserve">R01522</t>
  </si>
  <si>
    <t xml:space="preserve">R01523</t>
  </si>
  <si>
    <t xml:space="preserve">R01524</t>
  </si>
  <si>
    <t xml:space="preserve">R01525</t>
  </si>
  <si>
    <t xml:space="preserve">R01526</t>
  </si>
  <si>
    <t xml:space="preserve">R01527</t>
  </si>
  <si>
    <t xml:space="preserve">B26-L3-074</t>
  </si>
  <si>
    <t xml:space="preserve">R01528</t>
  </si>
  <si>
    <t xml:space="preserve">R01529</t>
  </si>
  <si>
    <t xml:space="preserve">R01530</t>
  </si>
  <si>
    <t xml:space="preserve">R01531</t>
  </si>
  <si>
    <t xml:space="preserve">R01532</t>
  </si>
  <si>
    <t xml:space="preserve">B26-L1-077</t>
  </si>
  <si>
    <t xml:space="preserve">R01533</t>
  </si>
  <si>
    <t xml:space="preserve">R01534</t>
  </si>
  <si>
    <t xml:space="preserve">R01535</t>
  </si>
  <si>
    <t xml:space="preserve">B26-L2-076</t>
  </si>
  <si>
    <t xml:space="preserve">R01536</t>
  </si>
  <si>
    <t xml:space="preserve">R01537</t>
  </si>
  <si>
    <t xml:space="preserve">R01538</t>
  </si>
  <si>
    <t xml:space="preserve">R01539</t>
  </si>
  <si>
    <t xml:space="preserve">R01540</t>
  </si>
  <si>
    <t xml:space="preserve">B26-L4-078</t>
  </si>
  <si>
    <t xml:space="preserve">R01541</t>
  </si>
  <si>
    <t xml:space="preserve">R01542</t>
  </si>
  <si>
    <t xml:space="preserve">R01543</t>
  </si>
  <si>
    <t xml:space="preserve">R01544</t>
  </si>
  <si>
    <t xml:space="preserve">R01545</t>
  </si>
  <si>
    <t xml:space="preserve">R01546</t>
  </si>
  <si>
    <t xml:space="preserve">B26-L2-077</t>
  </si>
  <si>
    <t xml:space="preserve">R01547</t>
  </si>
  <si>
    <t xml:space="preserve">R01548</t>
  </si>
  <si>
    <t xml:space="preserve">R01549</t>
  </si>
  <si>
    <t xml:space="preserve">B26-L3-075</t>
  </si>
  <si>
    <t xml:space="preserve">R01550</t>
  </si>
  <si>
    <t xml:space="preserve">R01551</t>
  </si>
  <si>
    <t xml:space="preserve">R01552</t>
  </si>
  <si>
    <t xml:space="preserve">R01553</t>
  </si>
  <si>
    <t xml:space="preserve">R01554</t>
  </si>
  <si>
    <t xml:space="preserve">B26-L1-078</t>
  </si>
  <si>
    <t xml:space="preserve">R01555</t>
  </si>
  <si>
    <t xml:space="preserve">R01556</t>
  </si>
  <si>
    <t xml:space="preserve">R01557</t>
  </si>
  <si>
    <t xml:space="preserve">R01558</t>
  </si>
  <si>
    <t xml:space="preserve">R01559</t>
  </si>
  <si>
    <t xml:space="preserve">R01560</t>
  </si>
  <si>
    <t xml:space="preserve">R01561</t>
  </si>
  <si>
    <t xml:space="preserve">R01562</t>
  </si>
  <si>
    <t xml:space="preserve">R01563</t>
  </si>
  <si>
    <t xml:space="preserve">B26-L4-079</t>
  </si>
  <si>
    <t xml:space="preserve">R01564</t>
  </si>
  <si>
    <t xml:space="preserve">R01565</t>
  </si>
  <si>
    <t xml:space="preserve">R01566</t>
  </si>
  <si>
    <t xml:space="preserve">R01567</t>
  </si>
  <si>
    <t xml:space="preserve">R01568</t>
  </si>
  <si>
    <t xml:space="preserve">B26-L2-078</t>
  </si>
  <si>
    <t xml:space="preserve">R01569</t>
  </si>
  <si>
    <t xml:space="preserve">R01570</t>
  </si>
  <si>
    <t xml:space="preserve">R01571</t>
  </si>
  <si>
    <t xml:space="preserve">B26-L3-076</t>
  </si>
  <si>
    <t xml:space="preserve">R01572</t>
  </si>
  <si>
    <t xml:space="preserve">R01573</t>
  </si>
  <si>
    <t xml:space="preserve">R01574</t>
  </si>
  <si>
    <t xml:space="preserve">R01575</t>
  </si>
  <si>
    <t xml:space="preserve">R01576</t>
  </si>
  <si>
    <t xml:space="preserve">B26-L1-079</t>
  </si>
  <si>
    <t xml:space="preserve">R01577</t>
  </si>
  <si>
    <t xml:space="preserve">R01578</t>
  </si>
  <si>
    <t xml:space="preserve">R01579</t>
  </si>
  <si>
    <t xml:space="preserve">B26-L2-079</t>
  </si>
  <si>
    <t xml:space="preserve">R01580</t>
  </si>
  <si>
    <t xml:space="preserve">R01581</t>
  </si>
  <si>
    <t xml:space="preserve">R01582</t>
  </si>
  <si>
    <t xml:space="preserve">R01583</t>
  </si>
  <si>
    <t xml:space="preserve">B26-L3-077</t>
  </si>
  <si>
    <t xml:space="preserve">R01584</t>
  </si>
  <si>
    <t xml:space="preserve">B26-L4-080</t>
  </si>
  <si>
    <t xml:space="preserve">R01585</t>
  </si>
  <si>
    <t xml:space="preserve">R01586</t>
  </si>
  <si>
    <t xml:space="preserve">R01587</t>
  </si>
  <si>
    <t xml:space="preserve">R01588</t>
  </si>
  <si>
    <t xml:space="preserve">R01589</t>
  </si>
  <si>
    <t xml:space="preserve">B26-L1-080</t>
  </si>
  <si>
    <t xml:space="preserve">R01590</t>
  </si>
  <si>
    <t xml:space="preserve">R01591</t>
  </si>
  <si>
    <t xml:space="preserve">R01592</t>
  </si>
  <si>
    <t xml:space="preserve">R01593</t>
  </si>
  <si>
    <t xml:space="preserve">R01594</t>
  </si>
  <si>
    <t xml:space="preserve">R01595</t>
  </si>
  <si>
    <t xml:space="preserve">B26-L4-081</t>
  </si>
  <si>
    <t xml:space="preserve">R01596</t>
  </si>
  <si>
    <t xml:space="preserve">R01597</t>
  </si>
  <si>
    <t xml:space="preserve">R01598</t>
  </si>
  <si>
    <t xml:space="preserve">R01599</t>
  </si>
  <si>
    <t xml:space="preserve">R01600</t>
  </si>
  <si>
    <t xml:space="preserve">R01601</t>
  </si>
  <si>
    <t xml:space="preserve">B26-L2-080</t>
  </si>
  <si>
    <t xml:space="preserve">R01602</t>
  </si>
  <si>
    <t xml:space="preserve">R01603</t>
  </si>
  <si>
    <t xml:space="preserve">R01604</t>
  </si>
  <si>
    <t xml:space="preserve">B26-L3-078</t>
  </si>
  <si>
    <t xml:space="preserve">R01605</t>
  </si>
  <si>
    <t xml:space="preserve">R01606</t>
  </si>
  <si>
    <t xml:space="preserve">R01607</t>
  </si>
  <si>
    <t xml:space="preserve">R01608</t>
  </si>
  <si>
    <t xml:space="preserve">R01609</t>
  </si>
  <si>
    <t xml:space="preserve">B26-L1-081</t>
  </si>
  <si>
    <t xml:space="preserve">R01610</t>
  </si>
  <si>
    <t xml:space="preserve">R01611</t>
  </si>
  <si>
    <t xml:space="preserve">R01612</t>
  </si>
  <si>
    <t xml:space="preserve">R01613</t>
  </si>
  <si>
    <t xml:space="preserve">R01614</t>
  </si>
  <si>
    <t xml:space="preserve">R01615</t>
  </si>
  <si>
    <t xml:space="preserve">R01616</t>
  </si>
  <si>
    <t xml:space="preserve">R01617</t>
  </si>
  <si>
    <t xml:space="preserve">B26-L4-082</t>
  </si>
  <si>
    <t xml:space="preserve">R01618</t>
  </si>
  <si>
    <t xml:space="preserve">R01619</t>
  </si>
  <si>
    <t xml:space="preserve">R01620</t>
  </si>
  <si>
    <t xml:space="preserve">R01621</t>
  </si>
  <si>
    <t xml:space="preserve">R01622</t>
  </si>
  <si>
    <t xml:space="preserve">R01623</t>
  </si>
  <si>
    <t xml:space="preserve">B26-L2-081</t>
  </si>
  <si>
    <t xml:space="preserve">R01624</t>
  </si>
  <si>
    <t xml:space="preserve">R01625</t>
  </si>
  <si>
    <t xml:space="preserve">R01626</t>
  </si>
  <si>
    <t xml:space="preserve">R01627</t>
  </si>
  <si>
    <t xml:space="preserve">B26-L3-079</t>
  </si>
  <si>
    <t xml:space="preserve">R01628</t>
  </si>
  <si>
    <t xml:space="preserve">B26-L4-083</t>
  </si>
  <si>
    <t xml:space="preserve">R01629</t>
  </si>
  <si>
    <t xml:space="preserve">R01630</t>
  </si>
  <si>
    <t xml:space="preserve">R01631</t>
  </si>
  <si>
    <t xml:space="preserve">R01632</t>
  </si>
  <si>
    <t xml:space="preserve">R01633</t>
  </si>
  <si>
    <t xml:space="preserve">B26-L1-082</t>
  </si>
  <si>
    <t xml:space="preserve">R01634</t>
  </si>
  <si>
    <t xml:space="preserve">R01635</t>
  </si>
  <si>
    <t xml:space="preserve">R01636</t>
  </si>
  <si>
    <t xml:space="preserve">R01637</t>
  </si>
  <si>
    <t xml:space="preserve">R01638</t>
  </si>
  <si>
    <t xml:space="preserve">R01639</t>
  </si>
  <si>
    <t xml:space="preserve">R01640</t>
  </si>
  <si>
    <t xml:space="preserve">R01641</t>
  </si>
  <si>
    <t xml:space="preserve">R01642</t>
  </si>
  <si>
    <t xml:space="preserve">R01643</t>
  </si>
  <si>
    <t xml:space="preserve">R01644</t>
  </si>
  <si>
    <t xml:space="preserve">R01645</t>
  </si>
  <si>
    <t xml:space="preserve">R01646</t>
  </si>
  <si>
    <t xml:space="preserve">B26-L2-082</t>
  </si>
  <si>
    <t xml:space="preserve">R01647</t>
  </si>
  <si>
    <t xml:space="preserve">R01648</t>
  </si>
  <si>
    <t xml:space="preserve">B26-L3-080</t>
  </si>
  <si>
    <t xml:space="preserve">R01649</t>
  </si>
  <si>
    <t xml:space="preserve">R01650</t>
  </si>
  <si>
    <t xml:space="preserve">B26-L4-084</t>
  </si>
  <si>
    <t xml:space="preserve">R01651</t>
  </si>
  <si>
    <t xml:space="preserve">R01652</t>
  </si>
  <si>
    <t xml:space="preserve">R01653</t>
  </si>
  <si>
    <t xml:space="preserve">B26-L1-083</t>
  </si>
  <si>
    <t xml:space="preserve">R01654</t>
  </si>
  <si>
    <t xml:space="preserve">R01655</t>
  </si>
  <si>
    <t xml:space="preserve">R01656</t>
  </si>
  <si>
    <t xml:space="preserve">R01657</t>
  </si>
  <si>
    <t xml:space="preserve">R01658</t>
  </si>
  <si>
    <t xml:space="preserve">R01659</t>
  </si>
  <si>
    <t xml:space="preserve">R01660</t>
  </si>
  <si>
    <t xml:space="preserve">R01661</t>
  </si>
  <si>
    <t xml:space="preserve">R01662</t>
  </si>
  <si>
    <t xml:space="preserve">B26-L4-085</t>
  </si>
  <si>
    <t xml:space="preserve">R01663</t>
  </si>
  <si>
    <t xml:space="preserve">Event_ID</t>
  </si>
  <si>
    <t xml:space="preserve">Loss_Group</t>
  </si>
  <si>
    <t xml:space="preserve">Duration_min</t>
  </si>
  <si>
    <t xml:space="preserve">D00001</t>
  </si>
  <si>
    <t xml:space="preserve">Tablet Press 1</t>
  </si>
  <si>
    <t xml:space="preserve">Setup &amp; changeover</t>
  </si>
  <si>
    <t xml:space="preserve">D00002</t>
  </si>
  <si>
    <t xml:space="preserve">Coating Pan 1</t>
  </si>
  <si>
    <t xml:space="preserve">Minor stoppage</t>
  </si>
  <si>
    <t xml:space="preserve">D00003</t>
  </si>
  <si>
    <t xml:space="preserve">D00004</t>
  </si>
  <si>
    <t xml:space="preserve">D00005</t>
  </si>
  <si>
    <t xml:space="preserve">D00006</t>
  </si>
  <si>
    <t xml:space="preserve">D00007</t>
  </si>
  <si>
    <t xml:space="preserve">D00008</t>
  </si>
  <si>
    <t xml:space="preserve">D00009</t>
  </si>
  <si>
    <t xml:space="preserve">D00010</t>
  </si>
  <si>
    <t xml:space="preserve">D00011</t>
  </si>
  <si>
    <t xml:space="preserve">D00012</t>
  </si>
  <si>
    <t xml:space="preserve">D00013</t>
  </si>
  <si>
    <t xml:space="preserve">D00014</t>
  </si>
  <si>
    <t xml:space="preserve">Supply / materials</t>
  </si>
  <si>
    <t xml:space="preserve">D00015</t>
  </si>
  <si>
    <t xml:space="preserve">D00016</t>
  </si>
  <si>
    <t xml:space="preserve">D00017</t>
  </si>
  <si>
    <t xml:space="preserve">D00018</t>
  </si>
  <si>
    <t xml:space="preserve">D00019</t>
  </si>
  <si>
    <t xml:space="preserve">D00020</t>
  </si>
  <si>
    <t xml:space="preserve">Coating Pan 2</t>
  </si>
  <si>
    <t xml:space="preserve">Equipment failure</t>
  </si>
  <si>
    <t xml:space="preserve">D00021</t>
  </si>
  <si>
    <t xml:space="preserve">Tablet Press 2</t>
  </si>
  <si>
    <t xml:space="preserve">D00022</t>
  </si>
  <si>
    <t xml:space="preserve">D00023</t>
  </si>
  <si>
    <t xml:space="preserve">D00024</t>
  </si>
  <si>
    <t xml:space="preserve">D00025</t>
  </si>
  <si>
    <t xml:space="preserve">Metal Detector 2</t>
  </si>
  <si>
    <t xml:space="preserve">D00026</t>
  </si>
  <si>
    <t xml:space="preserve">D00027</t>
  </si>
  <si>
    <t xml:space="preserve">D00028</t>
  </si>
  <si>
    <t xml:space="preserve">D00029</t>
  </si>
  <si>
    <t xml:space="preserve">D00030</t>
  </si>
  <si>
    <t xml:space="preserve">D00031</t>
  </si>
  <si>
    <t xml:space="preserve">D00032</t>
  </si>
  <si>
    <t xml:space="preserve">D00033</t>
  </si>
  <si>
    <t xml:space="preserve">D00034</t>
  </si>
  <si>
    <t xml:space="preserve">Quality hold</t>
  </si>
  <si>
    <t xml:space="preserve">D00035</t>
  </si>
  <si>
    <t xml:space="preserve">D00036</t>
  </si>
  <si>
    <t xml:space="preserve">D00037</t>
  </si>
  <si>
    <t xml:space="preserve">D00038</t>
  </si>
  <si>
    <t xml:space="preserve">D00039</t>
  </si>
  <si>
    <t xml:space="preserve">D00040</t>
  </si>
  <si>
    <t xml:space="preserve">D00041</t>
  </si>
  <si>
    <t xml:space="preserve">Capsule Filler</t>
  </si>
  <si>
    <t xml:space="preserve">D00042</t>
  </si>
  <si>
    <t xml:space="preserve">Capsule Polisher</t>
  </si>
  <si>
    <t xml:space="preserve">D00043</t>
  </si>
  <si>
    <t xml:space="preserve">D00044</t>
  </si>
  <si>
    <t xml:space="preserve">D00045</t>
  </si>
  <si>
    <t xml:space="preserve">Blister Machine</t>
  </si>
  <si>
    <t xml:space="preserve">D00046</t>
  </si>
  <si>
    <t xml:space="preserve">D00047</t>
  </si>
  <si>
    <t xml:space="preserve">D00048</t>
  </si>
  <si>
    <t xml:space="preserve">D00049</t>
  </si>
  <si>
    <t xml:space="preserve">Cartoner</t>
  </si>
  <si>
    <t xml:space="preserve">D00050</t>
  </si>
  <si>
    <t xml:space="preserve">D00051</t>
  </si>
  <si>
    <t xml:space="preserve">D00052</t>
  </si>
  <si>
    <t xml:space="preserve">D00053</t>
  </si>
  <si>
    <t xml:space="preserve">D00054</t>
  </si>
  <si>
    <t xml:space="preserve">D00055</t>
  </si>
  <si>
    <t xml:space="preserve">D00056</t>
  </si>
  <si>
    <t xml:space="preserve">D00057</t>
  </si>
  <si>
    <t xml:space="preserve">D00058</t>
  </si>
  <si>
    <t xml:space="preserve">D00059</t>
  </si>
  <si>
    <t xml:space="preserve">D00060</t>
  </si>
  <si>
    <t xml:space="preserve">D00061</t>
  </si>
  <si>
    <t xml:space="preserve">D00062</t>
  </si>
  <si>
    <t xml:space="preserve">D00063</t>
  </si>
  <si>
    <t xml:space="preserve">D00064</t>
  </si>
  <si>
    <t xml:space="preserve">D00065</t>
  </si>
  <si>
    <t xml:space="preserve">D00066</t>
  </si>
  <si>
    <t xml:space="preserve">D00067</t>
  </si>
  <si>
    <t xml:space="preserve">D00068</t>
  </si>
  <si>
    <t xml:space="preserve">D00069</t>
  </si>
  <si>
    <t xml:space="preserve">D00070</t>
  </si>
  <si>
    <t xml:space="preserve">D00071</t>
  </si>
  <si>
    <t xml:space="preserve">D00072</t>
  </si>
  <si>
    <t xml:space="preserve">D00073</t>
  </si>
  <si>
    <t xml:space="preserve">D00074</t>
  </si>
  <si>
    <t xml:space="preserve">D00075</t>
  </si>
  <si>
    <t xml:space="preserve">D00076</t>
  </si>
  <si>
    <t xml:space="preserve">Metal Detector 1</t>
  </si>
  <si>
    <t xml:space="preserve">D00077</t>
  </si>
  <si>
    <t xml:space="preserve">D00078</t>
  </si>
  <si>
    <t xml:space="preserve">D00079</t>
  </si>
  <si>
    <t xml:space="preserve">D00080</t>
  </si>
  <si>
    <t xml:space="preserve">D00081</t>
  </si>
  <si>
    <t xml:space="preserve">D00082</t>
  </si>
  <si>
    <t xml:space="preserve">D00083</t>
  </si>
  <si>
    <t xml:space="preserve">D00084</t>
  </si>
  <si>
    <t xml:space="preserve">D00085</t>
  </si>
  <si>
    <t xml:space="preserve">D00086</t>
  </si>
  <si>
    <t xml:space="preserve">D00087</t>
  </si>
  <si>
    <t xml:space="preserve">D00088</t>
  </si>
  <si>
    <t xml:space="preserve">D00089</t>
  </si>
  <si>
    <t xml:space="preserve">D00090</t>
  </si>
  <si>
    <t xml:space="preserve">D00091</t>
  </si>
  <si>
    <t xml:space="preserve">D00092</t>
  </si>
  <si>
    <t xml:space="preserve">D00093</t>
  </si>
  <si>
    <t xml:space="preserve">D00094</t>
  </si>
  <si>
    <t xml:space="preserve">D00095</t>
  </si>
  <si>
    <t xml:space="preserve">D00096</t>
  </si>
  <si>
    <t xml:space="preserve">D00097</t>
  </si>
  <si>
    <t xml:space="preserve">D00098</t>
  </si>
  <si>
    <t xml:space="preserve">D00099</t>
  </si>
  <si>
    <t xml:space="preserve">D00100</t>
  </si>
  <si>
    <t xml:space="preserve">D00101</t>
  </si>
  <si>
    <t xml:space="preserve">D00102</t>
  </si>
  <si>
    <t xml:space="preserve">D00103</t>
  </si>
  <si>
    <t xml:space="preserve">D00104</t>
  </si>
  <si>
    <t xml:space="preserve">D00105</t>
  </si>
  <si>
    <t xml:space="preserve">D00106</t>
  </si>
  <si>
    <t xml:space="preserve">D00107</t>
  </si>
  <si>
    <t xml:space="preserve">D00108</t>
  </si>
  <si>
    <t xml:space="preserve">D00109</t>
  </si>
  <si>
    <t xml:space="preserve">D00110</t>
  </si>
  <si>
    <t xml:space="preserve">D00111</t>
  </si>
  <si>
    <t xml:space="preserve">D00112</t>
  </si>
  <si>
    <t xml:space="preserve">D00113</t>
  </si>
  <si>
    <t xml:space="preserve">D00114</t>
  </si>
  <si>
    <t xml:space="preserve">D00115</t>
  </si>
  <si>
    <t xml:space="preserve">D00116</t>
  </si>
  <si>
    <t xml:space="preserve">D00117</t>
  </si>
  <si>
    <t xml:space="preserve">D00118</t>
  </si>
  <si>
    <t xml:space="preserve">D00119</t>
  </si>
  <si>
    <t xml:space="preserve">D00120</t>
  </si>
  <si>
    <t xml:space="preserve">D00121</t>
  </si>
  <si>
    <t xml:space="preserve">D00122</t>
  </si>
  <si>
    <t xml:space="preserve">D00123</t>
  </si>
  <si>
    <t xml:space="preserve">D00124</t>
  </si>
  <si>
    <t xml:space="preserve">D00125</t>
  </si>
  <si>
    <t xml:space="preserve">D00126</t>
  </si>
  <si>
    <t xml:space="preserve">D00127</t>
  </si>
  <si>
    <t xml:space="preserve">D00128</t>
  </si>
  <si>
    <t xml:space="preserve">D00129</t>
  </si>
  <si>
    <t xml:space="preserve">D00130</t>
  </si>
  <si>
    <t xml:space="preserve">D00131</t>
  </si>
  <si>
    <t xml:space="preserve">D00132</t>
  </si>
  <si>
    <t xml:space="preserve">D00133</t>
  </si>
  <si>
    <t xml:space="preserve">D00134</t>
  </si>
  <si>
    <t xml:space="preserve">D00135</t>
  </si>
  <si>
    <t xml:space="preserve">D00136</t>
  </si>
  <si>
    <t xml:space="preserve">D00137</t>
  </si>
  <si>
    <t xml:space="preserve">D00138</t>
  </si>
  <si>
    <t xml:space="preserve">D00139</t>
  </si>
  <si>
    <t xml:space="preserve">D00140</t>
  </si>
  <si>
    <t xml:space="preserve">Utilities</t>
  </si>
  <si>
    <t xml:space="preserve">D00141</t>
  </si>
  <si>
    <t xml:space="preserve">D00142</t>
  </si>
  <si>
    <t xml:space="preserve">D00143</t>
  </si>
  <si>
    <t xml:space="preserve">D00144</t>
  </si>
  <si>
    <t xml:space="preserve">D00145</t>
  </si>
  <si>
    <t xml:space="preserve">D00146</t>
  </si>
  <si>
    <t xml:space="preserve">D00147</t>
  </si>
  <si>
    <t xml:space="preserve">D00148</t>
  </si>
  <si>
    <t xml:space="preserve">D00149</t>
  </si>
  <si>
    <t xml:space="preserve">D00150</t>
  </si>
  <si>
    <t xml:space="preserve">D00151</t>
  </si>
  <si>
    <t xml:space="preserve">D00152</t>
  </si>
  <si>
    <t xml:space="preserve">D00153</t>
  </si>
  <si>
    <t xml:space="preserve">D00154</t>
  </si>
  <si>
    <t xml:space="preserve">D00155</t>
  </si>
  <si>
    <t xml:space="preserve">D00156</t>
  </si>
  <si>
    <t xml:space="preserve">D00157</t>
  </si>
  <si>
    <t xml:space="preserve">D00158</t>
  </si>
  <si>
    <t xml:space="preserve">D00159</t>
  </si>
  <si>
    <t xml:space="preserve">D00160</t>
  </si>
  <si>
    <t xml:space="preserve">D00161</t>
  </si>
  <si>
    <t xml:space="preserve">D00162</t>
  </si>
  <si>
    <t xml:space="preserve">D00163</t>
  </si>
  <si>
    <t xml:space="preserve">D00164</t>
  </si>
  <si>
    <t xml:space="preserve">D00165</t>
  </si>
  <si>
    <t xml:space="preserve">D00166</t>
  </si>
  <si>
    <t xml:space="preserve">D00167</t>
  </si>
  <si>
    <t xml:space="preserve">D00168</t>
  </si>
  <si>
    <t xml:space="preserve">D00169</t>
  </si>
  <si>
    <t xml:space="preserve">D00170</t>
  </si>
  <si>
    <t xml:space="preserve">D00171</t>
  </si>
  <si>
    <t xml:space="preserve">D00172</t>
  </si>
  <si>
    <t xml:space="preserve">D00173</t>
  </si>
  <si>
    <t xml:space="preserve">D00174</t>
  </si>
  <si>
    <t xml:space="preserve">D00175</t>
  </si>
  <si>
    <t xml:space="preserve">D00176</t>
  </si>
  <si>
    <t xml:space="preserve">D00177</t>
  </si>
  <si>
    <t xml:space="preserve">D00178</t>
  </si>
  <si>
    <t xml:space="preserve">D00179</t>
  </si>
  <si>
    <t xml:space="preserve">D00180</t>
  </si>
  <si>
    <t xml:space="preserve">D00181</t>
  </si>
  <si>
    <t xml:space="preserve">D00182</t>
  </si>
  <si>
    <t xml:space="preserve">D00183</t>
  </si>
  <si>
    <t xml:space="preserve">D00184</t>
  </si>
  <si>
    <t xml:space="preserve">D00185</t>
  </si>
  <si>
    <t xml:space="preserve">D00186</t>
  </si>
  <si>
    <t xml:space="preserve">D00187</t>
  </si>
  <si>
    <t xml:space="preserve">D00188</t>
  </si>
  <si>
    <t xml:space="preserve">D00189</t>
  </si>
  <si>
    <t xml:space="preserve">D00190</t>
  </si>
  <si>
    <t xml:space="preserve">D00191</t>
  </si>
  <si>
    <t xml:space="preserve">D00192</t>
  </si>
  <si>
    <t xml:space="preserve">D00193</t>
  </si>
  <si>
    <t xml:space="preserve">D00194</t>
  </si>
  <si>
    <t xml:space="preserve">D00195</t>
  </si>
  <si>
    <t xml:space="preserve">D00196</t>
  </si>
  <si>
    <t xml:space="preserve">D00197</t>
  </si>
  <si>
    <t xml:space="preserve">D00198</t>
  </si>
  <si>
    <t xml:space="preserve">D00199</t>
  </si>
  <si>
    <t xml:space="preserve">D00200</t>
  </si>
  <si>
    <t xml:space="preserve">D00201</t>
  </si>
  <si>
    <t xml:space="preserve">D00202</t>
  </si>
  <si>
    <t xml:space="preserve">D00203</t>
  </si>
  <si>
    <t xml:space="preserve">D00204</t>
  </si>
  <si>
    <t xml:space="preserve">D00205</t>
  </si>
  <si>
    <t xml:space="preserve">D00206</t>
  </si>
  <si>
    <t xml:space="preserve">D00207</t>
  </si>
  <si>
    <t xml:space="preserve">D00208</t>
  </si>
  <si>
    <t xml:space="preserve">D00209</t>
  </si>
  <si>
    <t xml:space="preserve">D00210</t>
  </si>
  <si>
    <t xml:space="preserve">D00211</t>
  </si>
  <si>
    <t xml:space="preserve">D00212</t>
  </si>
  <si>
    <t xml:space="preserve">D00213</t>
  </si>
  <si>
    <t xml:space="preserve">D00214</t>
  </si>
  <si>
    <t xml:space="preserve">D00215</t>
  </si>
  <si>
    <t xml:space="preserve">D00216</t>
  </si>
  <si>
    <t xml:space="preserve">D00217</t>
  </si>
  <si>
    <t xml:space="preserve">D00218</t>
  </si>
  <si>
    <t xml:space="preserve">D00219</t>
  </si>
  <si>
    <t xml:space="preserve">D00220</t>
  </si>
  <si>
    <t xml:space="preserve">D00221</t>
  </si>
  <si>
    <t xml:space="preserve">D00222</t>
  </si>
  <si>
    <t xml:space="preserve">D00223</t>
  </si>
  <si>
    <t xml:space="preserve">D00224</t>
  </si>
  <si>
    <t xml:space="preserve">D00225</t>
  </si>
  <si>
    <t xml:space="preserve">D00226</t>
  </si>
  <si>
    <t xml:space="preserve">D00227</t>
  </si>
  <si>
    <t xml:space="preserve">D00228</t>
  </si>
  <si>
    <t xml:space="preserve">D00229</t>
  </si>
  <si>
    <t xml:space="preserve">D00230</t>
  </si>
  <si>
    <t xml:space="preserve">D00231</t>
  </si>
  <si>
    <t xml:space="preserve">D00232</t>
  </si>
  <si>
    <t xml:space="preserve">D00233</t>
  </si>
  <si>
    <t xml:space="preserve">D00234</t>
  </si>
  <si>
    <t xml:space="preserve">D00235</t>
  </si>
  <si>
    <t xml:space="preserve">D00236</t>
  </si>
  <si>
    <t xml:space="preserve">D00237</t>
  </si>
  <si>
    <t xml:space="preserve">D00238</t>
  </si>
  <si>
    <t xml:space="preserve">D00239</t>
  </si>
  <si>
    <t xml:space="preserve">D00240</t>
  </si>
  <si>
    <t xml:space="preserve">D00241</t>
  </si>
  <si>
    <t xml:space="preserve">D00242</t>
  </si>
  <si>
    <t xml:space="preserve">D00243</t>
  </si>
  <si>
    <t xml:space="preserve">D00244</t>
  </si>
  <si>
    <t xml:space="preserve">D00245</t>
  </si>
  <si>
    <t xml:space="preserve">D00246</t>
  </si>
  <si>
    <t xml:space="preserve">D00247</t>
  </si>
  <si>
    <t xml:space="preserve">D00248</t>
  </si>
  <si>
    <t xml:space="preserve">D00249</t>
  </si>
  <si>
    <t xml:space="preserve">D00250</t>
  </si>
  <si>
    <t xml:space="preserve">D00251</t>
  </si>
  <si>
    <t xml:space="preserve">D00252</t>
  </si>
  <si>
    <t xml:space="preserve">D00253</t>
  </si>
  <si>
    <t xml:space="preserve">D00254</t>
  </si>
  <si>
    <t xml:space="preserve">D00255</t>
  </si>
  <si>
    <t xml:space="preserve">D00256</t>
  </si>
  <si>
    <t xml:space="preserve">D00257</t>
  </si>
  <si>
    <t xml:space="preserve">D00258</t>
  </si>
  <si>
    <t xml:space="preserve">D00259</t>
  </si>
  <si>
    <t xml:space="preserve">D00260</t>
  </si>
  <si>
    <t xml:space="preserve">D00261</t>
  </si>
  <si>
    <t xml:space="preserve">D00262</t>
  </si>
  <si>
    <t xml:space="preserve">D00263</t>
  </si>
  <si>
    <t xml:space="preserve">D00264</t>
  </si>
  <si>
    <t xml:space="preserve">D00265</t>
  </si>
  <si>
    <t xml:space="preserve">D00266</t>
  </si>
  <si>
    <t xml:space="preserve">D00267</t>
  </si>
  <si>
    <t xml:space="preserve">D00268</t>
  </si>
  <si>
    <t xml:space="preserve">D00269</t>
  </si>
  <si>
    <t xml:space="preserve">D00270</t>
  </si>
  <si>
    <t xml:space="preserve">D00271</t>
  </si>
  <si>
    <t xml:space="preserve">D00272</t>
  </si>
  <si>
    <t xml:space="preserve">D00273</t>
  </si>
  <si>
    <t xml:space="preserve">D00274</t>
  </si>
  <si>
    <t xml:space="preserve">D00275</t>
  </si>
  <si>
    <t xml:space="preserve">D00276</t>
  </si>
  <si>
    <t xml:space="preserve">D00277</t>
  </si>
  <si>
    <t xml:space="preserve">D00278</t>
  </si>
  <si>
    <t xml:space="preserve">D00279</t>
  </si>
  <si>
    <t xml:space="preserve">D00280</t>
  </si>
  <si>
    <t xml:space="preserve">D00281</t>
  </si>
  <si>
    <t xml:space="preserve">D00282</t>
  </si>
  <si>
    <t xml:space="preserve">D00283</t>
  </si>
  <si>
    <t xml:space="preserve">D00284</t>
  </si>
  <si>
    <t xml:space="preserve">D00285</t>
  </si>
  <si>
    <t xml:space="preserve">D00286</t>
  </si>
  <si>
    <t xml:space="preserve">D00287</t>
  </si>
  <si>
    <t xml:space="preserve">D00288</t>
  </si>
  <si>
    <t xml:space="preserve">D00289</t>
  </si>
  <si>
    <t xml:space="preserve">D00290</t>
  </si>
  <si>
    <t xml:space="preserve">D00291</t>
  </si>
  <si>
    <t xml:space="preserve">D00292</t>
  </si>
  <si>
    <t xml:space="preserve">D00293</t>
  </si>
  <si>
    <t xml:space="preserve">D00294</t>
  </si>
  <si>
    <t xml:space="preserve">D00295</t>
  </si>
  <si>
    <t xml:space="preserve">D00296</t>
  </si>
  <si>
    <t xml:space="preserve">D00297</t>
  </si>
  <si>
    <t xml:space="preserve">D00298</t>
  </si>
  <si>
    <t xml:space="preserve">D00299</t>
  </si>
  <si>
    <t xml:space="preserve">D00300</t>
  </si>
  <si>
    <t xml:space="preserve">D00301</t>
  </si>
  <si>
    <t xml:space="preserve">D00302</t>
  </si>
  <si>
    <t xml:space="preserve">D00303</t>
  </si>
  <si>
    <t xml:space="preserve">D00304</t>
  </si>
  <si>
    <t xml:space="preserve">D00305</t>
  </si>
  <si>
    <t xml:space="preserve">D00306</t>
  </si>
  <si>
    <t xml:space="preserve">D00307</t>
  </si>
  <si>
    <t xml:space="preserve">D00308</t>
  </si>
  <si>
    <t xml:space="preserve">D00309</t>
  </si>
  <si>
    <t xml:space="preserve">D00310</t>
  </si>
  <si>
    <t xml:space="preserve">D00311</t>
  </si>
  <si>
    <t xml:space="preserve">D00312</t>
  </si>
  <si>
    <t xml:space="preserve">D00313</t>
  </si>
  <si>
    <t xml:space="preserve">D00314</t>
  </si>
  <si>
    <t xml:space="preserve">D00315</t>
  </si>
  <si>
    <t xml:space="preserve">D00316</t>
  </si>
  <si>
    <t xml:space="preserve">D00317</t>
  </si>
  <si>
    <t xml:space="preserve">D00318</t>
  </si>
  <si>
    <t xml:space="preserve">D00319</t>
  </si>
  <si>
    <t xml:space="preserve">D00320</t>
  </si>
  <si>
    <t xml:space="preserve">D00321</t>
  </si>
  <si>
    <t xml:space="preserve">D00322</t>
  </si>
  <si>
    <t xml:space="preserve">D00323</t>
  </si>
  <si>
    <t xml:space="preserve">D00324</t>
  </si>
  <si>
    <t xml:space="preserve">D00325</t>
  </si>
  <si>
    <t xml:space="preserve">D00326</t>
  </si>
  <si>
    <t xml:space="preserve">D00327</t>
  </si>
  <si>
    <t xml:space="preserve">D00328</t>
  </si>
  <si>
    <t xml:space="preserve">D00329</t>
  </si>
  <si>
    <t xml:space="preserve">D00330</t>
  </si>
  <si>
    <t xml:space="preserve">D00331</t>
  </si>
  <si>
    <t xml:space="preserve">D00332</t>
  </si>
  <si>
    <t xml:space="preserve">D00333</t>
  </si>
  <si>
    <t xml:space="preserve">D00334</t>
  </si>
  <si>
    <t xml:space="preserve">D00335</t>
  </si>
  <si>
    <t xml:space="preserve">D00336</t>
  </si>
  <si>
    <t xml:space="preserve">D00337</t>
  </si>
  <si>
    <t xml:space="preserve">D00338</t>
  </si>
  <si>
    <t xml:space="preserve">D00339</t>
  </si>
  <si>
    <t xml:space="preserve">D00340</t>
  </si>
  <si>
    <t xml:space="preserve">D00341</t>
  </si>
  <si>
    <t xml:space="preserve">D00342</t>
  </si>
  <si>
    <t xml:space="preserve">D00343</t>
  </si>
  <si>
    <t xml:space="preserve">D00344</t>
  </si>
  <si>
    <t xml:space="preserve">D00345</t>
  </si>
  <si>
    <t xml:space="preserve">D00346</t>
  </si>
  <si>
    <t xml:space="preserve">D00347</t>
  </si>
  <si>
    <t xml:space="preserve">D00348</t>
  </si>
  <si>
    <t xml:space="preserve">D00349</t>
  </si>
  <si>
    <t xml:space="preserve">D00350</t>
  </si>
  <si>
    <t xml:space="preserve">D00351</t>
  </si>
  <si>
    <t xml:space="preserve">D00352</t>
  </si>
  <si>
    <t xml:space="preserve">D00353</t>
  </si>
  <si>
    <t xml:space="preserve">D00354</t>
  </si>
  <si>
    <t xml:space="preserve">D00355</t>
  </si>
  <si>
    <t xml:space="preserve">D00356</t>
  </si>
  <si>
    <t xml:space="preserve">D00357</t>
  </si>
  <si>
    <t xml:space="preserve">D00358</t>
  </si>
  <si>
    <t xml:space="preserve">D00359</t>
  </si>
  <si>
    <t xml:space="preserve">D00360</t>
  </si>
  <si>
    <t xml:space="preserve">D00361</t>
  </si>
  <si>
    <t xml:space="preserve">D00362</t>
  </si>
  <si>
    <t xml:space="preserve">D00363</t>
  </si>
  <si>
    <t xml:space="preserve">D00364</t>
  </si>
  <si>
    <t xml:space="preserve">D00365</t>
  </si>
  <si>
    <t xml:space="preserve">D00366</t>
  </si>
  <si>
    <t xml:space="preserve">D00367</t>
  </si>
  <si>
    <t xml:space="preserve">D00368</t>
  </si>
  <si>
    <t xml:space="preserve">D00369</t>
  </si>
  <si>
    <t xml:space="preserve">D00370</t>
  </si>
  <si>
    <t xml:space="preserve">D00371</t>
  </si>
  <si>
    <t xml:space="preserve">D00372</t>
  </si>
  <si>
    <t xml:space="preserve">D00373</t>
  </si>
  <si>
    <t xml:space="preserve">D00374</t>
  </si>
  <si>
    <t xml:space="preserve">D00375</t>
  </si>
  <si>
    <t xml:space="preserve">D00376</t>
  </si>
  <si>
    <t xml:space="preserve">D00377</t>
  </si>
  <si>
    <t xml:space="preserve">D00378</t>
  </si>
  <si>
    <t xml:space="preserve">D00379</t>
  </si>
  <si>
    <t xml:space="preserve">D00380</t>
  </si>
  <si>
    <t xml:space="preserve">D00381</t>
  </si>
  <si>
    <t xml:space="preserve">D00382</t>
  </si>
  <si>
    <t xml:space="preserve">D00383</t>
  </si>
  <si>
    <t xml:space="preserve">D00384</t>
  </si>
  <si>
    <t xml:space="preserve">D00385</t>
  </si>
  <si>
    <t xml:space="preserve">D00386</t>
  </si>
  <si>
    <t xml:space="preserve">D00387</t>
  </si>
  <si>
    <t xml:space="preserve">D00388</t>
  </si>
  <si>
    <t xml:space="preserve">D00389</t>
  </si>
  <si>
    <t xml:space="preserve">D00390</t>
  </si>
  <si>
    <t xml:space="preserve">D00391</t>
  </si>
  <si>
    <t xml:space="preserve">D00392</t>
  </si>
  <si>
    <t xml:space="preserve">D00393</t>
  </si>
  <si>
    <t xml:space="preserve">D00394</t>
  </si>
  <si>
    <t xml:space="preserve">D00395</t>
  </si>
  <si>
    <t xml:space="preserve">D00396</t>
  </si>
  <si>
    <t xml:space="preserve">D00397</t>
  </si>
  <si>
    <t xml:space="preserve">D00398</t>
  </si>
  <si>
    <t xml:space="preserve">D00399</t>
  </si>
  <si>
    <t xml:space="preserve">D00400</t>
  </si>
  <si>
    <t xml:space="preserve">D00401</t>
  </si>
  <si>
    <t xml:space="preserve">D00402</t>
  </si>
  <si>
    <t xml:space="preserve">D00403</t>
  </si>
  <si>
    <t xml:space="preserve">D00404</t>
  </si>
  <si>
    <t xml:space="preserve">D00405</t>
  </si>
  <si>
    <t xml:space="preserve">D00406</t>
  </si>
  <si>
    <t xml:space="preserve">D00407</t>
  </si>
  <si>
    <t xml:space="preserve">D00408</t>
  </si>
  <si>
    <t xml:space="preserve">D00409</t>
  </si>
  <si>
    <t xml:space="preserve">D00410</t>
  </si>
  <si>
    <t xml:space="preserve">D00411</t>
  </si>
  <si>
    <t xml:space="preserve">D00412</t>
  </si>
  <si>
    <t xml:space="preserve">D00413</t>
  </si>
  <si>
    <t xml:space="preserve">D00414</t>
  </si>
  <si>
    <t xml:space="preserve">D00415</t>
  </si>
  <si>
    <t xml:space="preserve">D00416</t>
  </si>
  <si>
    <t xml:space="preserve">D00417</t>
  </si>
  <si>
    <t xml:space="preserve">D00418</t>
  </si>
  <si>
    <t xml:space="preserve">D00419</t>
  </si>
  <si>
    <t xml:space="preserve">D00420</t>
  </si>
  <si>
    <t xml:space="preserve">D00421</t>
  </si>
  <si>
    <t xml:space="preserve">D00422</t>
  </si>
  <si>
    <t xml:space="preserve">D00423</t>
  </si>
  <si>
    <t xml:space="preserve">D00424</t>
  </si>
  <si>
    <t xml:space="preserve">D00425</t>
  </si>
  <si>
    <t xml:space="preserve">D00426</t>
  </si>
  <si>
    <t xml:space="preserve">D00427</t>
  </si>
  <si>
    <t xml:space="preserve">D00428</t>
  </si>
  <si>
    <t xml:space="preserve">D00429</t>
  </si>
  <si>
    <t xml:space="preserve">D00430</t>
  </si>
  <si>
    <t xml:space="preserve">D00431</t>
  </si>
  <si>
    <t xml:space="preserve">D00432</t>
  </si>
  <si>
    <t xml:space="preserve">D00433</t>
  </si>
  <si>
    <t xml:space="preserve">D00434</t>
  </si>
  <si>
    <t xml:space="preserve">D00435</t>
  </si>
  <si>
    <t xml:space="preserve">D00436</t>
  </si>
  <si>
    <t xml:space="preserve">D00437</t>
  </si>
  <si>
    <t xml:space="preserve">D00438</t>
  </si>
  <si>
    <t xml:space="preserve">D00439</t>
  </si>
  <si>
    <t xml:space="preserve">D00440</t>
  </si>
  <si>
    <t xml:space="preserve">D00441</t>
  </si>
  <si>
    <t xml:space="preserve">D00442</t>
  </si>
  <si>
    <t xml:space="preserve">D00443</t>
  </si>
  <si>
    <t xml:space="preserve">D00444</t>
  </si>
  <si>
    <t xml:space="preserve">D00445</t>
  </si>
  <si>
    <t xml:space="preserve">D00446</t>
  </si>
  <si>
    <t xml:space="preserve">D00447</t>
  </si>
  <si>
    <t xml:space="preserve">D00448</t>
  </si>
  <si>
    <t xml:space="preserve">D00449</t>
  </si>
  <si>
    <t xml:space="preserve">D00450</t>
  </si>
  <si>
    <t xml:space="preserve">D00451</t>
  </si>
  <si>
    <t xml:space="preserve">D00452</t>
  </si>
  <si>
    <t xml:space="preserve">D00453</t>
  </si>
  <si>
    <t xml:space="preserve">D00454</t>
  </si>
  <si>
    <t xml:space="preserve">D00455</t>
  </si>
  <si>
    <t xml:space="preserve">D00456</t>
  </si>
  <si>
    <t xml:space="preserve">D00457</t>
  </si>
  <si>
    <t xml:space="preserve">D00458</t>
  </si>
  <si>
    <t xml:space="preserve">D00459</t>
  </si>
  <si>
    <t xml:space="preserve">D00460</t>
  </si>
  <si>
    <t xml:space="preserve">D00461</t>
  </si>
  <si>
    <t xml:space="preserve">D00462</t>
  </si>
  <si>
    <t xml:space="preserve">D00463</t>
  </si>
  <si>
    <t xml:space="preserve">D00464</t>
  </si>
  <si>
    <t xml:space="preserve">D00465</t>
  </si>
  <si>
    <t xml:space="preserve">D00466</t>
  </si>
  <si>
    <t xml:space="preserve">D00467</t>
  </si>
  <si>
    <t xml:space="preserve">D00468</t>
  </si>
  <si>
    <t xml:space="preserve">D00469</t>
  </si>
  <si>
    <t xml:space="preserve">D00470</t>
  </si>
  <si>
    <t xml:space="preserve">D00471</t>
  </si>
  <si>
    <t xml:space="preserve">D00472</t>
  </si>
  <si>
    <t xml:space="preserve">D00473</t>
  </si>
  <si>
    <t xml:space="preserve">D00474</t>
  </si>
  <si>
    <t xml:space="preserve">D00475</t>
  </si>
  <si>
    <t xml:space="preserve">D00476</t>
  </si>
  <si>
    <t xml:space="preserve">D00477</t>
  </si>
  <si>
    <t xml:space="preserve">D00478</t>
  </si>
  <si>
    <t xml:space="preserve">D00479</t>
  </si>
  <si>
    <t xml:space="preserve">D00480</t>
  </si>
  <si>
    <t xml:space="preserve">D00481</t>
  </si>
  <si>
    <t xml:space="preserve">D00482</t>
  </si>
  <si>
    <t xml:space="preserve">D00483</t>
  </si>
  <si>
    <t xml:space="preserve">D00484</t>
  </si>
  <si>
    <t xml:space="preserve">D00485</t>
  </si>
  <si>
    <t xml:space="preserve">D00486</t>
  </si>
  <si>
    <t xml:space="preserve">D00487</t>
  </si>
  <si>
    <t xml:space="preserve">D00488</t>
  </si>
  <si>
    <t xml:space="preserve">D00489</t>
  </si>
  <si>
    <t xml:space="preserve">D00490</t>
  </si>
  <si>
    <t xml:space="preserve">D00491</t>
  </si>
  <si>
    <t xml:space="preserve">D00492</t>
  </si>
  <si>
    <t xml:space="preserve">D00493</t>
  </si>
  <si>
    <t xml:space="preserve">D00494</t>
  </si>
  <si>
    <t xml:space="preserve">D00495</t>
  </si>
  <si>
    <t xml:space="preserve">D00496</t>
  </si>
  <si>
    <t xml:space="preserve">D00497</t>
  </si>
  <si>
    <t xml:space="preserve">D00498</t>
  </si>
  <si>
    <t xml:space="preserve">D00499</t>
  </si>
  <si>
    <t xml:space="preserve">D00500</t>
  </si>
  <si>
    <t xml:space="preserve">D00501</t>
  </si>
  <si>
    <t xml:space="preserve">D00502</t>
  </si>
  <si>
    <t xml:space="preserve">D00503</t>
  </si>
  <si>
    <t xml:space="preserve">D00504</t>
  </si>
  <si>
    <t xml:space="preserve">D00505</t>
  </si>
  <si>
    <t xml:space="preserve">D00506</t>
  </si>
  <si>
    <t xml:space="preserve">D00507</t>
  </si>
  <si>
    <t xml:space="preserve">D00508</t>
  </si>
  <si>
    <t xml:space="preserve">D00509</t>
  </si>
  <si>
    <t xml:space="preserve">D00510</t>
  </si>
  <si>
    <t xml:space="preserve">D00511</t>
  </si>
  <si>
    <t xml:space="preserve">D00512</t>
  </si>
  <si>
    <t xml:space="preserve">D00513</t>
  </si>
  <si>
    <t xml:space="preserve">D00514</t>
  </si>
  <si>
    <t xml:space="preserve">D00515</t>
  </si>
  <si>
    <t xml:space="preserve">D00516</t>
  </si>
  <si>
    <t xml:space="preserve">D00517</t>
  </si>
  <si>
    <t xml:space="preserve">D00518</t>
  </si>
  <si>
    <t xml:space="preserve">D00519</t>
  </si>
  <si>
    <t xml:space="preserve">D00520</t>
  </si>
  <si>
    <t xml:space="preserve">D00521</t>
  </si>
  <si>
    <t xml:space="preserve">D00522</t>
  </si>
  <si>
    <t xml:space="preserve">D00523</t>
  </si>
  <si>
    <t xml:space="preserve">D00524</t>
  </si>
  <si>
    <t xml:space="preserve">D00525</t>
  </si>
  <si>
    <t xml:space="preserve">D00526</t>
  </si>
  <si>
    <t xml:space="preserve">D00527</t>
  </si>
  <si>
    <t xml:space="preserve">D00528</t>
  </si>
  <si>
    <t xml:space="preserve">D00529</t>
  </si>
  <si>
    <t xml:space="preserve">D00530</t>
  </si>
  <si>
    <t xml:space="preserve">D00531</t>
  </si>
  <si>
    <t xml:space="preserve">D00532</t>
  </si>
  <si>
    <t xml:space="preserve">D00533</t>
  </si>
  <si>
    <t xml:space="preserve">D00534</t>
  </si>
  <si>
    <t xml:space="preserve">D00535</t>
  </si>
  <si>
    <t xml:space="preserve">D00536</t>
  </si>
  <si>
    <t xml:space="preserve">D00537</t>
  </si>
  <si>
    <t xml:space="preserve">D00538</t>
  </si>
  <si>
    <t xml:space="preserve">D00539</t>
  </si>
  <si>
    <t xml:space="preserve">D00540</t>
  </si>
  <si>
    <t xml:space="preserve">D00541</t>
  </si>
  <si>
    <t xml:space="preserve">D00542</t>
  </si>
  <si>
    <t xml:space="preserve">D00543</t>
  </si>
  <si>
    <t xml:space="preserve">D00544</t>
  </si>
  <si>
    <t xml:space="preserve">D00545</t>
  </si>
  <si>
    <t xml:space="preserve">D00546</t>
  </si>
  <si>
    <t xml:space="preserve">D00547</t>
  </si>
  <si>
    <t xml:space="preserve">D00548</t>
  </si>
  <si>
    <t xml:space="preserve">D00549</t>
  </si>
  <si>
    <t xml:space="preserve">D00550</t>
  </si>
  <si>
    <t xml:space="preserve">D00551</t>
  </si>
  <si>
    <t xml:space="preserve">D00552</t>
  </si>
  <si>
    <t xml:space="preserve">D00553</t>
  </si>
  <si>
    <t xml:space="preserve">D00554</t>
  </si>
  <si>
    <t xml:space="preserve">D00555</t>
  </si>
  <si>
    <t xml:space="preserve">D00556</t>
  </si>
  <si>
    <t xml:space="preserve">D00557</t>
  </si>
  <si>
    <t xml:space="preserve">D00558</t>
  </si>
  <si>
    <t xml:space="preserve">D00559</t>
  </si>
  <si>
    <t xml:space="preserve">D00560</t>
  </si>
  <si>
    <t xml:space="preserve">D00561</t>
  </si>
  <si>
    <t xml:space="preserve">D00562</t>
  </si>
  <si>
    <t xml:space="preserve">D00563</t>
  </si>
  <si>
    <t xml:space="preserve">D00564</t>
  </si>
  <si>
    <t xml:space="preserve">D00565</t>
  </si>
  <si>
    <t xml:space="preserve">D00566</t>
  </si>
  <si>
    <t xml:space="preserve">D00567</t>
  </si>
  <si>
    <t xml:space="preserve">D00568</t>
  </si>
  <si>
    <t xml:space="preserve">D00569</t>
  </si>
  <si>
    <t xml:space="preserve">D00570</t>
  </si>
  <si>
    <t xml:space="preserve">D00571</t>
  </si>
  <si>
    <t xml:space="preserve">D00572</t>
  </si>
  <si>
    <t xml:space="preserve">D00573</t>
  </si>
  <si>
    <t xml:space="preserve">D00574</t>
  </si>
  <si>
    <t xml:space="preserve">D00575</t>
  </si>
  <si>
    <t xml:space="preserve">D00576</t>
  </si>
  <si>
    <t xml:space="preserve">D00577</t>
  </si>
  <si>
    <t xml:space="preserve">D00578</t>
  </si>
  <si>
    <t xml:space="preserve">D00579</t>
  </si>
  <si>
    <t xml:space="preserve">D00580</t>
  </si>
  <si>
    <t xml:space="preserve">D00581</t>
  </si>
  <si>
    <t xml:space="preserve">D00582</t>
  </si>
  <si>
    <t xml:space="preserve">D00583</t>
  </si>
  <si>
    <t xml:space="preserve">D00584</t>
  </si>
  <si>
    <t xml:space="preserve">D00585</t>
  </si>
  <si>
    <t xml:space="preserve">D00586</t>
  </si>
  <si>
    <t xml:space="preserve">D00587</t>
  </si>
  <si>
    <t xml:space="preserve">D00588</t>
  </si>
  <si>
    <t xml:space="preserve">D00589</t>
  </si>
  <si>
    <t xml:space="preserve">D00590</t>
  </si>
  <si>
    <t xml:space="preserve">D00591</t>
  </si>
  <si>
    <t xml:space="preserve">D00592</t>
  </si>
  <si>
    <t xml:space="preserve">D00593</t>
  </si>
  <si>
    <t xml:space="preserve">D00594</t>
  </si>
  <si>
    <t xml:space="preserve">D00595</t>
  </si>
  <si>
    <t xml:space="preserve">D00596</t>
  </si>
  <si>
    <t xml:space="preserve">D00597</t>
  </si>
  <si>
    <t xml:space="preserve">D00598</t>
  </si>
  <si>
    <t xml:space="preserve">D00599</t>
  </si>
  <si>
    <t xml:space="preserve">D00600</t>
  </si>
  <si>
    <t xml:space="preserve">D00601</t>
  </si>
  <si>
    <t xml:space="preserve">D00602</t>
  </si>
  <si>
    <t xml:space="preserve">D00603</t>
  </si>
  <si>
    <t xml:space="preserve">D00604</t>
  </si>
  <si>
    <t xml:space="preserve">D00605</t>
  </si>
  <si>
    <t xml:space="preserve">D00606</t>
  </si>
  <si>
    <t xml:space="preserve">D00607</t>
  </si>
  <si>
    <t xml:space="preserve">D00608</t>
  </si>
  <si>
    <t xml:space="preserve">D00609</t>
  </si>
  <si>
    <t xml:space="preserve">D00610</t>
  </si>
  <si>
    <t xml:space="preserve">D00611</t>
  </si>
  <si>
    <t xml:space="preserve">D00612</t>
  </si>
  <si>
    <t xml:space="preserve">D00613</t>
  </si>
  <si>
    <t xml:space="preserve">D00614</t>
  </si>
  <si>
    <t xml:space="preserve">D00615</t>
  </si>
  <si>
    <t xml:space="preserve">D00616</t>
  </si>
  <si>
    <t xml:space="preserve">D00617</t>
  </si>
  <si>
    <t xml:space="preserve">D00618</t>
  </si>
  <si>
    <t xml:space="preserve">D00619</t>
  </si>
  <si>
    <t xml:space="preserve">D00620</t>
  </si>
  <si>
    <t xml:space="preserve">D00621</t>
  </si>
  <si>
    <t xml:space="preserve">D00622</t>
  </si>
  <si>
    <t xml:space="preserve">D00623</t>
  </si>
  <si>
    <t xml:space="preserve">D00624</t>
  </si>
  <si>
    <t xml:space="preserve">D00625</t>
  </si>
  <si>
    <t xml:space="preserve">D00626</t>
  </si>
  <si>
    <t xml:space="preserve">D00627</t>
  </si>
  <si>
    <t xml:space="preserve">D00628</t>
  </si>
  <si>
    <t xml:space="preserve">D00629</t>
  </si>
  <si>
    <t xml:space="preserve">D00630</t>
  </si>
  <si>
    <t xml:space="preserve">D00631</t>
  </si>
  <si>
    <t xml:space="preserve">D00632</t>
  </si>
  <si>
    <t xml:space="preserve">D00633</t>
  </si>
  <si>
    <t xml:space="preserve">D00634</t>
  </si>
  <si>
    <t xml:space="preserve">D00635</t>
  </si>
  <si>
    <t xml:space="preserve">D00636</t>
  </si>
  <si>
    <t xml:space="preserve">D00637</t>
  </si>
  <si>
    <t xml:space="preserve">D00638</t>
  </si>
  <si>
    <t xml:space="preserve">D00639</t>
  </si>
  <si>
    <t xml:space="preserve">D00640</t>
  </si>
  <si>
    <t xml:space="preserve">D00641</t>
  </si>
  <si>
    <t xml:space="preserve">D00642</t>
  </si>
  <si>
    <t xml:space="preserve">D00643</t>
  </si>
  <si>
    <t xml:space="preserve">D00644</t>
  </si>
  <si>
    <t xml:space="preserve">D00645</t>
  </si>
  <si>
    <t xml:space="preserve">D00646</t>
  </si>
  <si>
    <t xml:space="preserve">D00647</t>
  </si>
  <si>
    <t xml:space="preserve">D00648</t>
  </si>
  <si>
    <t xml:space="preserve">D00649</t>
  </si>
  <si>
    <t xml:space="preserve">D00650</t>
  </si>
  <si>
    <t xml:space="preserve">D00651</t>
  </si>
  <si>
    <t xml:space="preserve">D00652</t>
  </si>
  <si>
    <t xml:space="preserve">D00653</t>
  </si>
  <si>
    <t xml:space="preserve">D00654</t>
  </si>
  <si>
    <t xml:space="preserve">D00655</t>
  </si>
  <si>
    <t xml:space="preserve">D00656</t>
  </si>
  <si>
    <t xml:space="preserve">D00657</t>
  </si>
  <si>
    <t xml:space="preserve">D00658</t>
  </si>
  <si>
    <t xml:space="preserve">D00659</t>
  </si>
  <si>
    <t xml:space="preserve">D00660</t>
  </si>
  <si>
    <t xml:space="preserve">D00661</t>
  </si>
  <si>
    <t xml:space="preserve">D00662</t>
  </si>
  <si>
    <t xml:space="preserve">D00663</t>
  </si>
  <si>
    <t xml:space="preserve">D00664</t>
  </si>
  <si>
    <t xml:space="preserve">D00665</t>
  </si>
  <si>
    <t xml:space="preserve">D00666</t>
  </si>
  <si>
    <t xml:space="preserve">D00667</t>
  </si>
  <si>
    <t xml:space="preserve">D00668</t>
  </si>
  <si>
    <t xml:space="preserve">D00669</t>
  </si>
  <si>
    <t xml:space="preserve">D00670</t>
  </si>
  <si>
    <t xml:space="preserve">D00671</t>
  </si>
  <si>
    <t xml:space="preserve">D00672</t>
  </si>
  <si>
    <t xml:space="preserve">D00673</t>
  </si>
  <si>
    <t xml:space="preserve">D00674</t>
  </si>
  <si>
    <t xml:space="preserve">D00675</t>
  </si>
  <si>
    <t xml:space="preserve">D00676</t>
  </si>
  <si>
    <t xml:space="preserve">D00677</t>
  </si>
  <si>
    <t xml:space="preserve">D00678</t>
  </si>
  <si>
    <t xml:space="preserve">D00679</t>
  </si>
  <si>
    <t xml:space="preserve">D00680</t>
  </si>
  <si>
    <t xml:space="preserve">D00681</t>
  </si>
  <si>
    <t xml:space="preserve">D00682</t>
  </si>
  <si>
    <t xml:space="preserve">D00683</t>
  </si>
  <si>
    <t xml:space="preserve">D00684</t>
  </si>
  <si>
    <t xml:space="preserve">D00685</t>
  </si>
  <si>
    <t xml:space="preserve">D00686</t>
  </si>
  <si>
    <t xml:space="preserve">D00687</t>
  </si>
  <si>
    <t xml:space="preserve">D00688</t>
  </si>
  <si>
    <t xml:space="preserve">D00689</t>
  </si>
  <si>
    <t xml:space="preserve">D00690</t>
  </si>
  <si>
    <t xml:space="preserve">D00691</t>
  </si>
  <si>
    <t xml:space="preserve">D00692</t>
  </si>
  <si>
    <t xml:space="preserve">D00693</t>
  </si>
  <si>
    <t xml:space="preserve">D00694</t>
  </si>
  <si>
    <t xml:space="preserve">D00695</t>
  </si>
  <si>
    <t xml:space="preserve">D00696</t>
  </si>
  <si>
    <t xml:space="preserve">D00697</t>
  </si>
  <si>
    <t xml:space="preserve">D00698</t>
  </si>
  <si>
    <t xml:space="preserve">D00699</t>
  </si>
  <si>
    <t xml:space="preserve">D00700</t>
  </si>
  <si>
    <t xml:space="preserve">D00701</t>
  </si>
  <si>
    <t xml:space="preserve">D00702</t>
  </si>
  <si>
    <t xml:space="preserve">D00703</t>
  </si>
  <si>
    <t xml:space="preserve">D00704</t>
  </si>
  <si>
    <t xml:space="preserve">D00705</t>
  </si>
  <si>
    <t xml:space="preserve">D00706</t>
  </si>
  <si>
    <t xml:space="preserve">D00707</t>
  </si>
  <si>
    <t xml:space="preserve">D00708</t>
  </si>
  <si>
    <t xml:space="preserve">D00709</t>
  </si>
  <si>
    <t xml:space="preserve">D00710</t>
  </si>
  <si>
    <t xml:space="preserve">D00711</t>
  </si>
  <si>
    <t xml:space="preserve">D00712</t>
  </si>
  <si>
    <t xml:space="preserve">D00713</t>
  </si>
  <si>
    <t xml:space="preserve">D00714</t>
  </si>
  <si>
    <t xml:space="preserve">D00715</t>
  </si>
  <si>
    <t xml:space="preserve">D00716</t>
  </si>
  <si>
    <t xml:space="preserve">D00717</t>
  </si>
  <si>
    <t xml:space="preserve">D00718</t>
  </si>
  <si>
    <t xml:space="preserve">D00719</t>
  </si>
  <si>
    <t xml:space="preserve">D00720</t>
  </si>
  <si>
    <t xml:space="preserve">D00721</t>
  </si>
  <si>
    <t xml:space="preserve">D00722</t>
  </si>
  <si>
    <t xml:space="preserve">D00723</t>
  </si>
  <si>
    <t xml:space="preserve">D00724</t>
  </si>
  <si>
    <t xml:space="preserve">D00725</t>
  </si>
  <si>
    <t xml:space="preserve">D00726</t>
  </si>
  <si>
    <t xml:space="preserve">D00727</t>
  </si>
  <si>
    <t xml:space="preserve">D00728</t>
  </si>
  <si>
    <t xml:space="preserve">D00729</t>
  </si>
  <si>
    <t xml:space="preserve">D00730</t>
  </si>
  <si>
    <t xml:space="preserve">D00731</t>
  </si>
  <si>
    <t xml:space="preserve">D00732</t>
  </si>
  <si>
    <t xml:space="preserve">D00733</t>
  </si>
  <si>
    <t xml:space="preserve">D00734</t>
  </si>
  <si>
    <t xml:space="preserve">D00735</t>
  </si>
  <si>
    <t xml:space="preserve">D00736</t>
  </si>
  <si>
    <t xml:space="preserve">D00737</t>
  </si>
  <si>
    <t xml:space="preserve">D00738</t>
  </si>
  <si>
    <t xml:space="preserve">D00739</t>
  </si>
  <si>
    <t xml:space="preserve">D00740</t>
  </si>
  <si>
    <t xml:space="preserve">D00741</t>
  </si>
  <si>
    <t xml:space="preserve">D00742</t>
  </si>
  <si>
    <t xml:space="preserve">D00743</t>
  </si>
  <si>
    <t xml:space="preserve">D00744</t>
  </si>
  <si>
    <t xml:space="preserve">D00745</t>
  </si>
  <si>
    <t xml:space="preserve">D00746</t>
  </si>
  <si>
    <t xml:space="preserve">D00747</t>
  </si>
  <si>
    <t xml:space="preserve">D00748</t>
  </si>
  <si>
    <t xml:space="preserve">D00749</t>
  </si>
  <si>
    <t xml:space="preserve">D00750</t>
  </si>
  <si>
    <t xml:space="preserve">D00751</t>
  </si>
  <si>
    <t xml:space="preserve">D00752</t>
  </si>
  <si>
    <t xml:space="preserve">D00753</t>
  </si>
  <si>
    <t xml:space="preserve">D00754</t>
  </si>
  <si>
    <t xml:space="preserve">D00755</t>
  </si>
  <si>
    <t xml:space="preserve">D00756</t>
  </si>
  <si>
    <t xml:space="preserve">D00757</t>
  </si>
  <si>
    <t xml:space="preserve">D00758</t>
  </si>
  <si>
    <t xml:space="preserve">D00759</t>
  </si>
  <si>
    <t xml:space="preserve">D00760</t>
  </si>
  <si>
    <t xml:space="preserve">D00761</t>
  </si>
  <si>
    <t xml:space="preserve">D00762</t>
  </si>
  <si>
    <t xml:space="preserve">D00763</t>
  </si>
  <si>
    <t xml:space="preserve">D00764</t>
  </si>
  <si>
    <t xml:space="preserve">D00765</t>
  </si>
  <si>
    <t xml:space="preserve">D00766</t>
  </si>
  <si>
    <t xml:space="preserve">D00767</t>
  </si>
  <si>
    <t xml:space="preserve">D00768</t>
  </si>
  <si>
    <t xml:space="preserve">D00769</t>
  </si>
  <si>
    <t xml:space="preserve">D00770</t>
  </si>
  <si>
    <t xml:space="preserve">D00771</t>
  </si>
  <si>
    <t xml:space="preserve">D00772</t>
  </si>
  <si>
    <t xml:space="preserve">D00773</t>
  </si>
  <si>
    <t xml:space="preserve">D00774</t>
  </si>
  <si>
    <t xml:space="preserve">D00775</t>
  </si>
  <si>
    <t xml:space="preserve">D00776</t>
  </si>
  <si>
    <t xml:space="preserve">D00777</t>
  </si>
  <si>
    <t xml:space="preserve">D00778</t>
  </si>
  <si>
    <t xml:space="preserve">D00779</t>
  </si>
  <si>
    <t xml:space="preserve">D00780</t>
  </si>
  <si>
    <t xml:space="preserve">D00781</t>
  </si>
  <si>
    <t xml:space="preserve">D00782</t>
  </si>
  <si>
    <t xml:space="preserve">D00783</t>
  </si>
  <si>
    <t xml:space="preserve">D00784</t>
  </si>
  <si>
    <t xml:space="preserve">D00785</t>
  </si>
  <si>
    <t xml:space="preserve">D00786</t>
  </si>
  <si>
    <t xml:space="preserve">D00787</t>
  </si>
  <si>
    <t xml:space="preserve">D00788</t>
  </si>
  <si>
    <t xml:space="preserve">D00789</t>
  </si>
  <si>
    <t xml:space="preserve">D00790</t>
  </si>
  <si>
    <t xml:space="preserve">D00791</t>
  </si>
  <si>
    <t xml:space="preserve">D00792</t>
  </si>
  <si>
    <t xml:space="preserve">D00793</t>
  </si>
  <si>
    <t xml:space="preserve">D00794</t>
  </si>
  <si>
    <t xml:space="preserve">D00795</t>
  </si>
  <si>
    <t xml:space="preserve">D00796</t>
  </si>
  <si>
    <t xml:space="preserve">D00797</t>
  </si>
  <si>
    <t xml:space="preserve">D00798</t>
  </si>
  <si>
    <t xml:space="preserve">D00799</t>
  </si>
  <si>
    <t xml:space="preserve">D00800</t>
  </si>
  <si>
    <t xml:space="preserve">D00801</t>
  </si>
  <si>
    <t xml:space="preserve">D00802</t>
  </si>
  <si>
    <t xml:space="preserve">D00803</t>
  </si>
  <si>
    <t xml:space="preserve">D00804</t>
  </si>
  <si>
    <t xml:space="preserve">D00805</t>
  </si>
  <si>
    <t xml:space="preserve">D00806</t>
  </si>
  <si>
    <t xml:space="preserve">D00807</t>
  </si>
  <si>
    <t xml:space="preserve">D00808</t>
  </si>
  <si>
    <t xml:space="preserve">D00809</t>
  </si>
  <si>
    <t xml:space="preserve">D00810</t>
  </si>
  <si>
    <t xml:space="preserve">D00811</t>
  </si>
  <si>
    <t xml:space="preserve">D00812</t>
  </si>
  <si>
    <t xml:space="preserve">D00813</t>
  </si>
  <si>
    <t xml:space="preserve">D00814</t>
  </si>
  <si>
    <t xml:space="preserve">D00815</t>
  </si>
  <si>
    <t xml:space="preserve">D00816</t>
  </si>
  <si>
    <t xml:space="preserve">D00817</t>
  </si>
  <si>
    <t xml:space="preserve">D00818</t>
  </si>
  <si>
    <t xml:space="preserve">D00819</t>
  </si>
  <si>
    <t xml:space="preserve">D00820</t>
  </si>
  <si>
    <t xml:space="preserve">D00821</t>
  </si>
  <si>
    <t xml:space="preserve">D00822</t>
  </si>
  <si>
    <t xml:space="preserve">D00823</t>
  </si>
  <si>
    <t xml:space="preserve">D00824</t>
  </si>
  <si>
    <t xml:space="preserve">D00825</t>
  </si>
  <si>
    <t xml:space="preserve">D00826</t>
  </si>
  <si>
    <t xml:space="preserve">D00827</t>
  </si>
  <si>
    <t xml:space="preserve">D00828</t>
  </si>
  <si>
    <t xml:space="preserve">D00829</t>
  </si>
  <si>
    <t xml:space="preserve">D00830</t>
  </si>
  <si>
    <t xml:space="preserve">D00831</t>
  </si>
  <si>
    <t xml:space="preserve">D00832</t>
  </si>
  <si>
    <t xml:space="preserve">D00833</t>
  </si>
  <si>
    <t xml:space="preserve">D00834</t>
  </si>
  <si>
    <t xml:space="preserve">D00835</t>
  </si>
  <si>
    <t xml:space="preserve">D00836</t>
  </si>
  <si>
    <t xml:space="preserve">D00837</t>
  </si>
  <si>
    <t xml:space="preserve">D00838</t>
  </si>
  <si>
    <t xml:space="preserve">D00839</t>
  </si>
  <si>
    <t xml:space="preserve">D00840</t>
  </si>
  <si>
    <t xml:space="preserve">D00841</t>
  </si>
  <si>
    <t xml:space="preserve">D00842</t>
  </si>
  <si>
    <t xml:space="preserve">D00843</t>
  </si>
  <si>
    <t xml:space="preserve">D00844</t>
  </si>
  <si>
    <t xml:space="preserve">D00845</t>
  </si>
  <si>
    <t xml:space="preserve">D00846</t>
  </si>
  <si>
    <t xml:space="preserve">D00847</t>
  </si>
  <si>
    <t xml:space="preserve">D00848</t>
  </si>
  <si>
    <t xml:space="preserve">D00849</t>
  </si>
  <si>
    <t xml:space="preserve">D00850</t>
  </si>
  <si>
    <t xml:space="preserve">D00851</t>
  </si>
  <si>
    <t xml:space="preserve">D00852</t>
  </si>
  <si>
    <t xml:space="preserve">D00853</t>
  </si>
  <si>
    <t xml:space="preserve">D00854</t>
  </si>
  <si>
    <t xml:space="preserve">D00855</t>
  </si>
  <si>
    <t xml:space="preserve">D00856</t>
  </si>
  <si>
    <t xml:space="preserve">D00857</t>
  </si>
  <si>
    <t xml:space="preserve">D00858</t>
  </si>
  <si>
    <t xml:space="preserve">D00859</t>
  </si>
  <si>
    <t xml:space="preserve">D00860</t>
  </si>
  <si>
    <t xml:space="preserve">D00861</t>
  </si>
  <si>
    <t xml:space="preserve">D00862</t>
  </si>
  <si>
    <t xml:space="preserve">D00863</t>
  </si>
  <si>
    <t xml:space="preserve">D00864</t>
  </si>
  <si>
    <t xml:space="preserve">D00865</t>
  </si>
  <si>
    <t xml:space="preserve">D00866</t>
  </si>
  <si>
    <t xml:space="preserve">D00867</t>
  </si>
  <si>
    <t xml:space="preserve">D00868</t>
  </si>
  <si>
    <t xml:space="preserve">D00869</t>
  </si>
  <si>
    <t xml:space="preserve">D00870</t>
  </si>
  <si>
    <t xml:space="preserve">D00871</t>
  </si>
  <si>
    <t xml:space="preserve">D00872</t>
  </si>
  <si>
    <t xml:space="preserve">D00873</t>
  </si>
  <si>
    <t xml:space="preserve">D00874</t>
  </si>
  <si>
    <t xml:space="preserve">D00875</t>
  </si>
  <si>
    <t xml:space="preserve">D00876</t>
  </si>
  <si>
    <t xml:space="preserve">D00877</t>
  </si>
  <si>
    <t xml:space="preserve">D00878</t>
  </si>
  <si>
    <t xml:space="preserve">D00879</t>
  </si>
  <si>
    <t xml:space="preserve">D00880</t>
  </si>
  <si>
    <t xml:space="preserve">D00881</t>
  </si>
  <si>
    <t xml:space="preserve">D00882</t>
  </si>
  <si>
    <t xml:space="preserve">D00883</t>
  </si>
  <si>
    <t xml:space="preserve">D00884</t>
  </si>
  <si>
    <t xml:space="preserve">D00885</t>
  </si>
  <si>
    <t xml:space="preserve">D00886</t>
  </si>
  <si>
    <t xml:space="preserve">D00887</t>
  </si>
  <si>
    <t xml:space="preserve">D00888</t>
  </si>
  <si>
    <t xml:space="preserve">D00889</t>
  </si>
  <si>
    <t xml:space="preserve">D00890</t>
  </si>
  <si>
    <t xml:space="preserve">D00891</t>
  </si>
  <si>
    <t xml:space="preserve">D00892</t>
  </si>
  <si>
    <t xml:space="preserve">D00893</t>
  </si>
  <si>
    <t xml:space="preserve">D00894</t>
  </si>
  <si>
    <t xml:space="preserve">D00895</t>
  </si>
  <si>
    <t xml:space="preserve">D00896</t>
  </si>
  <si>
    <t xml:space="preserve">D00897</t>
  </si>
  <si>
    <t xml:space="preserve">D00898</t>
  </si>
  <si>
    <t xml:space="preserve">D00899</t>
  </si>
  <si>
    <t xml:space="preserve">D00900</t>
  </si>
  <si>
    <t xml:space="preserve">D00901</t>
  </si>
  <si>
    <t xml:space="preserve">D00902</t>
  </si>
  <si>
    <t xml:space="preserve">D00903</t>
  </si>
  <si>
    <t xml:space="preserve">D00904</t>
  </si>
  <si>
    <t xml:space="preserve">D00905</t>
  </si>
  <si>
    <t xml:space="preserve">D00906</t>
  </si>
  <si>
    <t xml:space="preserve">D00907</t>
  </si>
  <si>
    <t xml:space="preserve">D00908</t>
  </si>
  <si>
    <t xml:space="preserve">D00909</t>
  </si>
  <si>
    <t xml:space="preserve">D00910</t>
  </si>
  <si>
    <t xml:space="preserve">D00911</t>
  </si>
  <si>
    <t xml:space="preserve">D00912</t>
  </si>
  <si>
    <t xml:space="preserve">D00913</t>
  </si>
  <si>
    <t xml:space="preserve">D00914</t>
  </si>
  <si>
    <t xml:space="preserve">D00915</t>
  </si>
  <si>
    <t xml:space="preserve">D00916</t>
  </si>
  <si>
    <t xml:space="preserve">D00917</t>
  </si>
  <si>
    <t xml:space="preserve">D00918</t>
  </si>
  <si>
    <t xml:space="preserve">D00919</t>
  </si>
  <si>
    <t xml:space="preserve">D00920</t>
  </si>
  <si>
    <t xml:space="preserve">D00921</t>
  </si>
  <si>
    <t xml:space="preserve">D00922</t>
  </si>
  <si>
    <t xml:space="preserve">D00923</t>
  </si>
  <si>
    <t xml:space="preserve">D00924</t>
  </si>
  <si>
    <t xml:space="preserve">D00925</t>
  </si>
  <si>
    <t xml:space="preserve">D00926</t>
  </si>
  <si>
    <t xml:space="preserve">D00927</t>
  </si>
  <si>
    <t xml:space="preserve">D00928</t>
  </si>
  <si>
    <t xml:space="preserve">D00929</t>
  </si>
  <si>
    <t xml:space="preserve">D00930</t>
  </si>
  <si>
    <t xml:space="preserve">D00931</t>
  </si>
  <si>
    <t xml:space="preserve">D00932</t>
  </si>
  <si>
    <t xml:space="preserve">D00933</t>
  </si>
  <si>
    <t xml:space="preserve">D00934</t>
  </si>
  <si>
    <t xml:space="preserve">D00935</t>
  </si>
  <si>
    <t xml:space="preserve">D00936</t>
  </si>
  <si>
    <t xml:space="preserve">D00937</t>
  </si>
  <si>
    <t xml:space="preserve">D00938</t>
  </si>
  <si>
    <t xml:space="preserve">D00939</t>
  </si>
  <si>
    <t xml:space="preserve">D00940</t>
  </si>
  <si>
    <t xml:space="preserve">D00941</t>
  </si>
  <si>
    <t xml:space="preserve">D00942</t>
  </si>
  <si>
    <t xml:space="preserve">D00943</t>
  </si>
  <si>
    <t xml:space="preserve">D00944</t>
  </si>
  <si>
    <t xml:space="preserve">D00945</t>
  </si>
  <si>
    <t xml:space="preserve">D00946</t>
  </si>
  <si>
    <t xml:space="preserve">D00947</t>
  </si>
  <si>
    <t xml:space="preserve">D00948</t>
  </si>
  <si>
    <t xml:space="preserve">D00949</t>
  </si>
  <si>
    <t xml:space="preserve">D00950</t>
  </si>
  <si>
    <t xml:space="preserve">D00951</t>
  </si>
  <si>
    <t xml:space="preserve">D00952</t>
  </si>
  <si>
    <t xml:space="preserve">D00953</t>
  </si>
  <si>
    <t xml:space="preserve">D00954</t>
  </si>
  <si>
    <t xml:space="preserve">D00955</t>
  </si>
  <si>
    <t xml:space="preserve">D00956</t>
  </si>
  <si>
    <t xml:space="preserve">D00957</t>
  </si>
  <si>
    <t xml:space="preserve">D00958</t>
  </si>
  <si>
    <t xml:space="preserve">D00959</t>
  </si>
  <si>
    <t xml:space="preserve">D00960</t>
  </si>
  <si>
    <t xml:space="preserve">D00961</t>
  </si>
  <si>
    <t xml:space="preserve">D00962</t>
  </si>
  <si>
    <t xml:space="preserve">D00963</t>
  </si>
  <si>
    <t xml:space="preserve">D00964</t>
  </si>
  <si>
    <t xml:space="preserve">D00965</t>
  </si>
  <si>
    <t xml:space="preserve">D00966</t>
  </si>
  <si>
    <t xml:space="preserve">D00967</t>
  </si>
  <si>
    <t xml:space="preserve">D00968</t>
  </si>
  <si>
    <t xml:space="preserve">D00969</t>
  </si>
  <si>
    <t xml:space="preserve">D00970</t>
  </si>
  <si>
    <t xml:space="preserve">D00971</t>
  </si>
  <si>
    <t xml:space="preserve">D00972</t>
  </si>
  <si>
    <t xml:space="preserve">D00973</t>
  </si>
  <si>
    <t xml:space="preserve">D00974</t>
  </si>
  <si>
    <t xml:space="preserve">D00975</t>
  </si>
  <si>
    <t xml:space="preserve">D00976</t>
  </si>
  <si>
    <t xml:space="preserve">D00977</t>
  </si>
  <si>
    <t xml:space="preserve">D00978</t>
  </si>
  <si>
    <t xml:space="preserve">D00979</t>
  </si>
  <si>
    <t xml:space="preserve">D00980</t>
  </si>
  <si>
    <t xml:space="preserve">D00981</t>
  </si>
  <si>
    <t xml:space="preserve">D00982</t>
  </si>
  <si>
    <t xml:space="preserve">D00983</t>
  </si>
  <si>
    <t xml:space="preserve">D00984</t>
  </si>
  <si>
    <t xml:space="preserve">D00985</t>
  </si>
  <si>
    <t xml:space="preserve">D00986</t>
  </si>
  <si>
    <t xml:space="preserve">D00987</t>
  </si>
  <si>
    <t xml:space="preserve">D00988</t>
  </si>
  <si>
    <t xml:space="preserve">D00989</t>
  </si>
  <si>
    <t xml:space="preserve">D00990</t>
  </si>
  <si>
    <t xml:space="preserve">D00991</t>
  </si>
  <si>
    <t xml:space="preserve">D00992</t>
  </si>
  <si>
    <t xml:space="preserve">D00993</t>
  </si>
  <si>
    <t xml:space="preserve">D00994</t>
  </si>
  <si>
    <t xml:space="preserve">D00995</t>
  </si>
  <si>
    <t xml:space="preserve">D00996</t>
  </si>
  <si>
    <t xml:space="preserve">D00997</t>
  </si>
  <si>
    <t xml:space="preserve">D00998</t>
  </si>
  <si>
    <t xml:space="preserve">D00999</t>
  </si>
  <si>
    <t xml:space="preserve">D01000</t>
  </si>
  <si>
    <t xml:space="preserve">D01001</t>
  </si>
  <si>
    <t xml:space="preserve">D01002</t>
  </si>
  <si>
    <t xml:space="preserve">D01003</t>
  </si>
  <si>
    <t xml:space="preserve">D01004</t>
  </si>
  <si>
    <t xml:space="preserve">D01005</t>
  </si>
  <si>
    <t xml:space="preserve">D01006</t>
  </si>
  <si>
    <t xml:space="preserve">D01007</t>
  </si>
  <si>
    <t xml:space="preserve">D01008</t>
  </si>
  <si>
    <t xml:space="preserve">D01009</t>
  </si>
  <si>
    <t xml:space="preserve">D01010</t>
  </si>
  <si>
    <t xml:space="preserve">D01011</t>
  </si>
  <si>
    <t xml:space="preserve">D01012</t>
  </si>
  <si>
    <t xml:space="preserve">D01013</t>
  </si>
  <si>
    <t xml:space="preserve">D01014</t>
  </si>
  <si>
    <t xml:space="preserve">D01015</t>
  </si>
  <si>
    <t xml:space="preserve">D01016</t>
  </si>
  <si>
    <t xml:space="preserve">D01017</t>
  </si>
  <si>
    <t xml:space="preserve">D01018</t>
  </si>
  <si>
    <t xml:space="preserve">D01019</t>
  </si>
  <si>
    <t xml:space="preserve">D01020</t>
  </si>
  <si>
    <t xml:space="preserve">D01021</t>
  </si>
  <si>
    <t xml:space="preserve">D01022</t>
  </si>
  <si>
    <t xml:space="preserve">D01023</t>
  </si>
  <si>
    <t xml:space="preserve">D01024</t>
  </si>
  <si>
    <t xml:space="preserve">D01025</t>
  </si>
  <si>
    <t xml:space="preserve">D01026</t>
  </si>
  <si>
    <t xml:space="preserve">D01027</t>
  </si>
  <si>
    <t xml:space="preserve">D01028</t>
  </si>
  <si>
    <t xml:space="preserve">D01029</t>
  </si>
  <si>
    <t xml:space="preserve">D01030</t>
  </si>
  <si>
    <t xml:space="preserve">D01031</t>
  </si>
  <si>
    <t xml:space="preserve">D01032</t>
  </si>
  <si>
    <t xml:space="preserve">D01033</t>
  </si>
  <si>
    <t xml:space="preserve">D01034</t>
  </si>
  <si>
    <t xml:space="preserve">D01035</t>
  </si>
  <si>
    <t xml:space="preserve">D01036</t>
  </si>
  <si>
    <t xml:space="preserve">D01037</t>
  </si>
  <si>
    <t xml:space="preserve">D01038</t>
  </si>
  <si>
    <t xml:space="preserve">D01039</t>
  </si>
  <si>
    <t xml:space="preserve">D01040</t>
  </si>
  <si>
    <t xml:space="preserve">D01041</t>
  </si>
  <si>
    <t xml:space="preserve">D01042</t>
  </si>
  <si>
    <t xml:space="preserve">D01043</t>
  </si>
  <si>
    <t xml:space="preserve">D01044</t>
  </si>
  <si>
    <t xml:space="preserve">D01045</t>
  </si>
  <si>
    <t xml:space="preserve">D01046</t>
  </si>
  <si>
    <t xml:space="preserve">D01047</t>
  </si>
  <si>
    <t xml:space="preserve">D01048</t>
  </si>
  <si>
    <t xml:space="preserve">D01049</t>
  </si>
  <si>
    <t xml:space="preserve">D01050</t>
  </si>
  <si>
    <t xml:space="preserve">D01051</t>
  </si>
  <si>
    <t xml:space="preserve">D01052</t>
  </si>
  <si>
    <t xml:space="preserve">D01053</t>
  </si>
  <si>
    <t xml:space="preserve">D01054</t>
  </si>
  <si>
    <t xml:space="preserve">D01055</t>
  </si>
  <si>
    <t xml:space="preserve">D01056</t>
  </si>
  <si>
    <t xml:space="preserve">D01057</t>
  </si>
  <si>
    <t xml:space="preserve">D01058</t>
  </si>
  <si>
    <t xml:space="preserve">D01059</t>
  </si>
  <si>
    <t xml:space="preserve">D01060</t>
  </si>
  <si>
    <t xml:space="preserve">D01061</t>
  </si>
  <si>
    <t xml:space="preserve">D01062</t>
  </si>
  <si>
    <t xml:space="preserve">D01063</t>
  </si>
  <si>
    <t xml:space="preserve">D01064</t>
  </si>
  <si>
    <t xml:space="preserve">D01065</t>
  </si>
  <si>
    <t xml:space="preserve">D01066</t>
  </si>
  <si>
    <t xml:space="preserve">D01067</t>
  </si>
  <si>
    <t xml:space="preserve">D01068</t>
  </si>
  <si>
    <t xml:space="preserve">D01069</t>
  </si>
  <si>
    <t xml:space="preserve">D01070</t>
  </si>
  <si>
    <t xml:space="preserve">D01071</t>
  </si>
  <si>
    <t xml:space="preserve">D01072</t>
  </si>
  <si>
    <t xml:space="preserve">D01073</t>
  </si>
  <si>
    <t xml:space="preserve">D01074</t>
  </si>
  <si>
    <t xml:space="preserve">D01075</t>
  </si>
  <si>
    <t xml:space="preserve">D01076</t>
  </si>
  <si>
    <t xml:space="preserve">D01077</t>
  </si>
  <si>
    <t xml:space="preserve">D01078</t>
  </si>
  <si>
    <t xml:space="preserve">D01079</t>
  </si>
  <si>
    <t xml:space="preserve">D01080</t>
  </si>
  <si>
    <t xml:space="preserve">D01081</t>
  </si>
  <si>
    <t xml:space="preserve">D01082</t>
  </si>
  <si>
    <t xml:space="preserve">D01083</t>
  </si>
  <si>
    <t xml:space="preserve">D01084</t>
  </si>
  <si>
    <t xml:space="preserve">D01085</t>
  </si>
  <si>
    <t xml:space="preserve">D01086</t>
  </si>
  <si>
    <t xml:space="preserve">D01087</t>
  </si>
  <si>
    <t xml:space="preserve">D01088</t>
  </si>
  <si>
    <t xml:space="preserve">D01089</t>
  </si>
  <si>
    <t xml:space="preserve">D01090</t>
  </si>
  <si>
    <t xml:space="preserve">D01091</t>
  </si>
  <si>
    <t xml:space="preserve">D01092</t>
  </si>
  <si>
    <t xml:space="preserve">D01093</t>
  </si>
  <si>
    <t xml:space="preserve">D01094</t>
  </si>
  <si>
    <t xml:space="preserve">D01095</t>
  </si>
  <si>
    <t xml:space="preserve">D01096</t>
  </si>
  <si>
    <t xml:space="preserve">D01097</t>
  </si>
  <si>
    <t xml:space="preserve">D01098</t>
  </si>
  <si>
    <t xml:space="preserve">D01099</t>
  </si>
  <si>
    <t xml:space="preserve">D01100</t>
  </si>
  <si>
    <t xml:space="preserve">D01101</t>
  </si>
  <si>
    <t xml:space="preserve">D01102</t>
  </si>
  <si>
    <t xml:space="preserve">D01103</t>
  </si>
  <si>
    <t xml:space="preserve">D01104</t>
  </si>
  <si>
    <t xml:space="preserve">D01105</t>
  </si>
  <si>
    <t xml:space="preserve">D01106</t>
  </si>
  <si>
    <t xml:space="preserve">D01107</t>
  </si>
  <si>
    <t xml:space="preserve">D01108</t>
  </si>
  <si>
    <t xml:space="preserve">D01109</t>
  </si>
  <si>
    <t xml:space="preserve">D01110</t>
  </si>
  <si>
    <t xml:space="preserve">D01111</t>
  </si>
  <si>
    <t xml:space="preserve">D01112</t>
  </si>
  <si>
    <t xml:space="preserve">D01113</t>
  </si>
  <si>
    <t xml:space="preserve">D01114</t>
  </si>
  <si>
    <t xml:space="preserve">D01115</t>
  </si>
  <si>
    <t xml:space="preserve">D01116</t>
  </si>
  <si>
    <t xml:space="preserve">D01117</t>
  </si>
  <si>
    <t xml:space="preserve">D01118</t>
  </si>
  <si>
    <t xml:space="preserve">D01119</t>
  </si>
  <si>
    <t xml:space="preserve">D01120</t>
  </si>
  <si>
    <t xml:space="preserve">D01121</t>
  </si>
  <si>
    <t xml:space="preserve">D01122</t>
  </si>
  <si>
    <t xml:space="preserve">D01123</t>
  </si>
  <si>
    <t xml:space="preserve">D01124</t>
  </si>
  <si>
    <t xml:space="preserve">D01125</t>
  </si>
  <si>
    <t xml:space="preserve">D01126</t>
  </si>
  <si>
    <t xml:space="preserve">D01127</t>
  </si>
  <si>
    <t xml:space="preserve">D01128</t>
  </si>
  <si>
    <t xml:space="preserve">D01129</t>
  </si>
  <si>
    <t xml:space="preserve">D01130</t>
  </si>
  <si>
    <t xml:space="preserve">D01131</t>
  </si>
  <si>
    <t xml:space="preserve">D01132</t>
  </si>
  <si>
    <t xml:space="preserve">D01133</t>
  </si>
  <si>
    <t xml:space="preserve">D01134</t>
  </si>
  <si>
    <t xml:space="preserve">D01135</t>
  </si>
  <si>
    <t xml:space="preserve">D01136</t>
  </si>
  <si>
    <t xml:space="preserve">D01137</t>
  </si>
  <si>
    <t xml:space="preserve">D01138</t>
  </si>
  <si>
    <t xml:space="preserve">D01139</t>
  </si>
  <si>
    <t xml:space="preserve">D01140</t>
  </si>
  <si>
    <t xml:space="preserve">D01141</t>
  </si>
  <si>
    <t xml:space="preserve">D01142</t>
  </si>
  <si>
    <t xml:space="preserve">D01143</t>
  </si>
  <si>
    <t xml:space="preserve">D01144</t>
  </si>
  <si>
    <t xml:space="preserve">D01145</t>
  </si>
  <si>
    <t xml:space="preserve">D01146</t>
  </si>
  <si>
    <t xml:space="preserve">D01147</t>
  </si>
  <si>
    <t xml:space="preserve">D01148</t>
  </si>
  <si>
    <t xml:space="preserve">D01149</t>
  </si>
  <si>
    <t xml:space="preserve">D01150</t>
  </si>
  <si>
    <t xml:space="preserve">D01151</t>
  </si>
  <si>
    <t xml:space="preserve">D01152</t>
  </si>
  <si>
    <t xml:space="preserve">D01153</t>
  </si>
  <si>
    <t xml:space="preserve">D01154</t>
  </si>
  <si>
    <t xml:space="preserve">D01155</t>
  </si>
  <si>
    <t xml:space="preserve">D01156</t>
  </si>
  <si>
    <t xml:space="preserve">D01157</t>
  </si>
  <si>
    <t xml:space="preserve">D01158</t>
  </si>
  <si>
    <t xml:space="preserve">D01159</t>
  </si>
  <si>
    <t xml:space="preserve">D01160</t>
  </si>
  <si>
    <t xml:space="preserve">D01161</t>
  </si>
  <si>
    <t xml:space="preserve">D01162</t>
  </si>
  <si>
    <t xml:space="preserve">D01163</t>
  </si>
  <si>
    <t xml:space="preserve">D01164</t>
  </si>
  <si>
    <t xml:space="preserve">D01165</t>
  </si>
  <si>
    <t xml:space="preserve">D01166</t>
  </si>
  <si>
    <t xml:space="preserve">D01167</t>
  </si>
  <si>
    <t xml:space="preserve">D01168</t>
  </si>
  <si>
    <t xml:space="preserve">D01169</t>
  </si>
  <si>
    <t xml:space="preserve">D01170</t>
  </si>
  <si>
    <t xml:space="preserve">D01171</t>
  </si>
  <si>
    <t xml:space="preserve">D01172</t>
  </si>
  <si>
    <t xml:space="preserve">D01173</t>
  </si>
  <si>
    <t xml:space="preserve">D01174</t>
  </si>
  <si>
    <t xml:space="preserve">D01175</t>
  </si>
  <si>
    <t xml:space="preserve">D01176</t>
  </si>
  <si>
    <t xml:space="preserve">D01177</t>
  </si>
  <si>
    <t xml:space="preserve">D01178</t>
  </si>
  <si>
    <t xml:space="preserve">D01179</t>
  </si>
  <si>
    <t xml:space="preserve">D01180</t>
  </si>
  <si>
    <t xml:space="preserve">D01181</t>
  </si>
  <si>
    <t xml:space="preserve">D01182</t>
  </si>
  <si>
    <t xml:space="preserve">D01183</t>
  </si>
  <si>
    <t xml:space="preserve">D01184</t>
  </si>
  <si>
    <t xml:space="preserve">D01185</t>
  </si>
  <si>
    <t xml:space="preserve">D01186</t>
  </si>
  <si>
    <t xml:space="preserve">D01187</t>
  </si>
  <si>
    <t xml:space="preserve">D01188</t>
  </si>
  <si>
    <t xml:space="preserve">D01189</t>
  </si>
  <si>
    <t xml:space="preserve">D01190</t>
  </si>
  <si>
    <t xml:space="preserve">D01191</t>
  </si>
  <si>
    <t xml:space="preserve">D01192</t>
  </si>
  <si>
    <t xml:space="preserve">D01193</t>
  </si>
  <si>
    <t xml:space="preserve">D01194</t>
  </si>
  <si>
    <t xml:space="preserve">D01195</t>
  </si>
  <si>
    <t xml:space="preserve">D01196</t>
  </si>
  <si>
    <t xml:space="preserve">D01197</t>
  </si>
  <si>
    <t xml:space="preserve">D01198</t>
  </si>
  <si>
    <t xml:space="preserve">D01199</t>
  </si>
  <si>
    <t xml:space="preserve">D01200</t>
  </si>
  <si>
    <t xml:space="preserve">D01201</t>
  </si>
  <si>
    <t xml:space="preserve">D01202</t>
  </si>
  <si>
    <t xml:space="preserve">D01203</t>
  </si>
  <si>
    <t xml:space="preserve">D01204</t>
  </si>
  <si>
    <t xml:space="preserve">D01205</t>
  </si>
  <si>
    <t xml:space="preserve">D01206</t>
  </si>
  <si>
    <t xml:space="preserve">D01207</t>
  </si>
  <si>
    <t xml:space="preserve">D01208</t>
  </si>
  <si>
    <t xml:space="preserve">D01209</t>
  </si>
  <si>
    <t xml:space="preserve">D01210</t>
  </si>
  <si>
    <t xml:space="preserve">D01211</t>
  </si>
  <si>
    <t xml:space="preserve">D01212</t>
  </si>
  <si>
    <t xml:space="preserve">D01213</t>
  </si>
  <si>
    <t xml:space="preserve">D01214</t>
  </si>
  <si>
    <t xml:space="preserve">D01215</t>
  </si>
  <si>
    <t xml:space="preserve">D01216</t>
  </si>
  <si>
    <t xml:space="preserve">D01217</t>
  </si>
  <si>
    <t xml:space="preserve">D01218</t>
  </si>
  <si>
    <t xml:space="preserve">D01219</t>
  </si>
  <si>
    <t xml:space="preserve">D01220</t>
  </si>
  <si>
    <t xml:space="preserve">D01221</t>
  </si>
  <si>
    <t xml:space="preserve">D01222</t>
  </si>
  <si>
    <t xml:space="preserve">D01223</t>
  </si>
  <si>
    <t xml:space="preserve">D01224</t>
  </si>
  <si>
    <t xml:space="preserve">D01225</t>
  </si>
  <si>
    <t xml:space="preserve">D01226</t>
  </si>
  <si>
    <t xml:space="preserve">D01227</t>
  </si>
  <si>
    <t xml:space="preserve">D01228</t>
  </si>
  <si>
    <t xml:space="preserve">D01229</t>
  </si>
  <si>
    <t xml:space="preserve">D01230</t>
  </si>
  <si>
    <t xml:space="preserve">D01231</t>
  </si>
  <si>
    <t xml:space="preserve">D01232</t>
  </si>
  <si>
    <t xml:space="preserve">D01233</t>
  </si>
  <si>
    <t xml:space="preserve">D01234</t>
  </si>
  <si>
    <t xml:space="preserve">D01235</t>
  </si>
  <si>
    <t xml:space="preserve">D01236</t>
  </si>
  <si>
    <t xml:space="preserve">D01237</t>
  </si>
  <si>
    <t xml:space="preserve">D01238</t>
  </si>
  <si>
    <t xml:space="preserve">D01239</t>
  </si>
  <si>
    <t xml:space="preserve">D01240</t>
  </si>
  <si>
    <t xml:space="preserve">D01241</t>
  </si>
  <si>
    <t xml:space="preserve">D01242</t>
  </si>
  <si>
    <t xml:space="preserve">D01243</t>
  </si>
  <si>
    <t xml:space="preserve">D01244</t>
  </si>
  <si>
    <t xml:space="preserve">D01245</t>
  </si>
  <si>
    <t xml:space="preserve">D01246</t>
  </si>
  <si>
    <t xml:space="preserve">D01247</t>
  </si>
  <si>
    <t xml:space="preserve">D01248</t>
  </si>
  <si>
    <t xml:space="preserve">D01249</t>
  </si>
  <si>
    <t xml:space="preserve">D01250</t>
  </si>
  <si>
    <t xml:space="preserve">D01251</t>
  </si>
  <si>
    <t xml:space="preserve">D01252</t>
  </si>
  <si>
    <t xml:space="preserve">D01253</t>
  </si>
  <si>
    <t xml:space="preserve">D01254</t>
  </si>
  <si>
    <t xml:space="preserve">D01255</t>
  </si>
  <si>
    <t xml:space="preserve">D01256</t>
  </si>
  <si>
    <t xml:space="preserve">D01257</t>
  </si>
  <si>
    <t xml:space="preserve">D01258</t>
  </si>
  <si>
    <t xml:space="preserve">D01259</t>
  </si>
  <si>
    <t xml:space="preserve">D01260</t>
  </si>
  <si>
    <t xml:space="preserve">D01261</t>
  </si>
  <si>
    <t xml:space="preserve">D01262</t>
  </si>
  <si>
    <t xml:space="preserve">D01263</t>
  </si>
  <si>
    <t xml:space="preserve">D01264</t>
  </si>
  <si>
    <t xml:space="preserve">D01265</t>
  </si>
  <si>
    <t xml:space="preserve">D01266</t>
  </si>
  <si>
    <t xml:space="preserve">D01267</t>
  </si>
  <si>
    <t xml:space="preserve">D01268</t>
  </si>
  <si>
    <t xml:space="preserve">D01269</t>
  </si>
  <si>
    <t xml:space="preserve">D01270</t>
  </si>
  <si>
    <t xml:space="preserve">D01271</t>
  </si>
  <si>
    <t xml:space="preserve">D01272</t>
  </si>
  <si>
    <t xml:space="preserve">D01273</t>
  </si>
  <si>
    <t xml:space="preserve">D01274</t>
  </si>
  <si>
    <t xml:space="preserve">D01275</t>
  </si>
  <si>
    <t xml:space="preserve">D01276</t>
  </si>
  <si>
    <t xml:space="preserve">D01277</t>
  </si>
  <si>
    <t xml:space="preserve">D01278</t>
  </si>
  <si>
    <t xml:space="preserve">D01279</t>
  </si>
  <si>
    <t xml:space="preserve">D01280</t>
  </si>
  <si>
    <t xml:space="preserve">D01281</t>
  </si>
  <si>
    <t xml:space="preserve">D01282</t>
  </si>
  <si>
    <t xml:space="preserve">D01283</t>
  </si>
  <si>
    <t xml:space="preserve">D01284</t>
  </si>
  <si>
    <t xml:space="preserve">D01285</t>
  </si>
  <si>
    <t xml:space="preserve">D01286</t>
  </si>
  <si>
    <t xml:space="preserve">D01287</t>
  </si>
  <si>
    <t xml:space="preserve">D01288</t>
  </si>
  <si>
    <t xml:space="preserve">D01289</t>
  </si>
  <si>
    <t xml:space="preserve">D01290</t>
  </si>
  <si>
    <t xml:space="preserve">D01291</t>
  </si>
  <si>
    <t xml:space="preserve">D01292</t>
  </si>
  <si>
    <t xml:space="preserve">D01293</t>
  </si>
  <si>
    <t xml:space="preserve">D01294</t>
  </si>
  <si>
    <t xml:space="preserve">D01295</t>
  </si>
  <si>
    <t xml:space="preserve">D01296</t>
  </si>
  <si>
    <t xml:space="preserve">D01297</t>
  </si>
  <si>
    <t xml:space="preserve">D01298</t>
  </si>
  <si>
    <t xml:space="preserve">D01299</t>
  </si>
  <si>
    <t xml:space="preserve">D01300</t>
  </si>
  <si>
    <t xml:space="preserve">D01301</t>
  </si>
  <si>
    <t xml:space="preserve">D01302</t>
  </si>
  <si>
    <t xml:space="preserve">D01303</t>
  </si>
  <si>
    <t xml:space="preserve">D01304</t>
  </si>
  <si>
    <t xml:space="preserve">D01305</t>
  </si>
  <si>
    <t xml:space="preserve">D01306</t>
  </si>
  <si>
    <t xml:space="preserve">D01307</t>
  </si>
  <si>
    <t xml:space="preserve">D01308</t>
  </si>
  <si>
    <t xml:space="preserve">D01309</t>
  </si>
  <si>
    <t xml:space="preserve">D01310</t>
  </si>
  <si>
    <t xml:space="preserve">D01311</t>
  </si>
  <si>
    <t xml:space="preserve">D01312</t>
  </si>
  <si>
    <t xml:space="preserve">D01313</t>
  </si>
  <si>
    <t xml:space="preserve">D01314</t>
  </si>
  <si>
    <t xml:space="preserve">D01315</t>
  </si>
  <si>
    <t xml:space="preserve">D01316</t>
  </si>
  <si>
    <t xml:space="preserve">D01317</t>
  </si>
  <si>
    <t xml:space="preserve">D01318</t>
  </si>
  <si>
    <t xml:space="preserve">D01319</t>
  </si>
  <si>
    <t xml:space="preserve">D01320</t>
  </si>
  <si>
    <t xml:space="preserve">D01321</t>
  </si>
  <si>
    <t xml:space="preserve">D01322</t>
  </si>
  <si>
    <t xml:space="preserve">D01323</t>
  </si>
  <si>
    <t xml:space="preserve">D01324</t>
  </si>
  <si>
    <t xml:space="preserve">D01325</t>
  </si>
  <si>
    <t xml:space="preserve">D01326</t>
  </si>
  <si>
    <t xml:space="preserve">D01327</t>
  </si>
  <si>
    <t xml:space="preserve">D01328</t>
  </si>
  <si>
    <t xml:space="preserve">D01329</t>
  </si>
  <si>
    <t xml:space="preserve">D01330</t>
  </si>
  <si>
    <t xml:space="preserve">D01331</t>
  </si>
  <si>
    <t xml:space="preserve">D01332</t>
  </si>
  <si>
    <t xml:space="preserve">D01333</t>
  </si>
  <si>
    <t xml:space="preserve">D01334</t>
  </si>
  <si>
    <t xml:space="preserve">D01335</t>
  </si>
  <si>
    <t xml:space="preserve">D01336</t>
  </si>
  <si>
    <t xml:space="preserve">D01337</t>
  </si>
  <si>
    <t xml:space="preserve">D01338</t>
  </si>
  <si>
    <t xml:space="preserve">D01339</t>
  </si>
  <si>
    <t xml:space="preserve">D01340</t>
  </si>
  <si>
    <t xml:space="preserve">D01341</t>
  </si>
  <si>
    <t xml:space="preserve">D01342</t>
  </si>
  <si>
    <t xml:space="preserve">D01343</t>
  </si>
  <si>
    <t xml:space="preserve">D01344</t>
  </si>
  <si>
    <t xml:space="preserve">D01345</t>
  </si>
  <si>
    <t xml:space="preserve">D01346</t>
  </si>
  <si>
    <t xml:space="preserve">D01347</t>
  </si>
  <si>
    <t xml:space="preserve">D01348</t>
  </si>
  <si>
    <t xml:space="preserve">D01349</t>
  </si>
  <si>
    <t xml:space="preserve">D01350</t>
  </si>
  <si>
    <t xml:space="preserve">D01351</t>
  </si>
  <si>
    <t xml:space="preserve">D01352</t>
  </si>
  <si>
    <t xml:space="preserve">D01353</t>
  </si>
  <si>
    <t xml:space="preserve">D01354</t>
  </si>
  <si>
    <t xml:space="preserve">D01355</t>
  </si>
  <si>
    <t xml:space="preserve">D01356</t>
  </si>
  <si>
    <t xml:space="preserve">D01357</t>
  </si>
  <si>
    <t xml:space="preserve">D01358</t>
  </si>
  <si>
    <t xml:space="preserve">D01359</t>
  </si>
  <si>
    <t xml:space="preserve">D01360</t>
  </si>
  <si>
    <t xml:space="preserve">D01361</t>
  </si>
  <si>
    <t xml:space="preserve">D01362</t>
  </si>
  <si>
    <t xml:space="preserve">D01363</t>
  </si>
  <si>
    <t xml:space="preserve">D01364</t>
  </si>
  <si>
    <t xml:space="preserve">D01365</t>
  </si>
  <si>
    <t xml:space="preserve">D01366</t>
  </si>
  <si>
    <t xml:space="preserve">D01367</t>
  </si>
  <si>
    <t xml:space="preserve">D01368</t>
  </si>
  <si>
    <t xml:space="preserve">D01369</t>
  </si>
  <si>
    <t xml:space="preserve">D01370</t>
  </si>
  <si>
    <t xml:space="preserve">D01371</t>
  </si>
  <si>
    <t xml:space="preserve">D01372</t>
  </si>
  <si>
    <t xml:space="preserve">D01373</t>
  </si>
  <si>
    <t xml:space="preserve">D01374</t>
  </si>
  <si>
    <t xml:space="preserve">D01375</t>
  </si>
  <si>
    <t xml:space="preserve">D01376</t>
  </si>
  <si>
    <t xml:space="preserve">D01377</t>
  </si>
  <si>
    <t xml:space="preserve">D01378</t>
  </si>
  <si>
    <t xml:space="preserve">D01379</t>
  </si>
  <si>
    <t xml:space="preserve">D01380</t>
  </si>
  <si>
    <t xml:space="preserve">D01381</t>
  </si>
  <si>
    <t xml:space="preserve">D01382</t>
  </si>
  <si>
    <t xml:space="preserve">D01383</t>
  </si>
  <si>
    <t xml:space="preserve">D01384</t>
  </si>
  <si>
    <t xml:space="preserve">D01385</t>
  </si>
  <si>
    <t xml:space="preserve">D01386</t>
  </si>
  <si>
    <t xml:space="preserve">D01387</t>
  </si>
  <si>
    <t xml:space="preserve">D01388</t>
  </si>
  <si>
    <t xml:space="preserve">D01389</t>
  </si>
  <si>
    <t xml:space="preserve">D01390</t>
  </si>
  <si>
    <t xml:space="preserve">D01391</t>
  </si>
  <si>
    <t xml:space="preserve">D01392</t>
  </si>
  <si>
    <t xml:space="preserve">D01393</t>
  </si>
  <si>
    <t xml:space="preserve">D01394</t>
  </si>
  <si>
    <t xml:space="preserve">D01395</t>
  </si>
  <si>
    <t xml:space="preserve">D01396</t>
  </si>
  <si>
    <t xml:space="preserve">D01397</t>
  </si>
  <si>
    <t xml:space="preserve">D01398</t>
  </si>
  <si>
    <t xml:space="preserve">D01399</t>
  </si>
  <si>
    <t xml:space="preserve">D01400</t>
  </si>
  <si>
    <t xml:space="preserve">D01401</t>
  </si>
  <si>
    <t xml:space="preserve">D01402</t>
  </si>
  <si>
    <t xml:space="preserve">D01403</t>
  </si>
  <si>
    <t xml:space="preserve">D01404</t>
  </si>
  <si>
    <t xml:space="preserve">D01405</t>
  </si>
  <si>
    <t xml:space="preserve">D01406</t>
  </si>
  <si>
    <t xml:space="preserve">D01407</t>
  </si>
  <si>
    <t xml:space="preserve">D01408</t>
  </si>
  <si>
    <t xml:space="preserve">D01409</t>
  </si>
  <si>
    <t xml:space="preserve">D01410</t>
  </si>
  <si>
    <t xml:space="preserve">D01411</t>
  </si>
  <si>
    <t xml:space="preserve">D01412</t>
  </si>
  <si>
    <t xml:space="preserve">D01413</t>
  </si>
  <si>
    <t xml:space="preserve">D01414</t>
  </si>
  <si>
    <t xml:space="preserve">D01415</t>
  </si>
  <si>
    <t xml:space="preserve">D01416</t>
  </si>
  <si>
    <t xml:space="preserve">D01417</t>
  </si>
  <si>
    <t xml:space="preserve">D01418</t>
  </si>
  <si>
    <t xml:space="preserve">D01419</t>
  </si>
  <si>
    <t xml:space="preserve">D01420</t>
  </si>
  <si>
    <t xml:space="preserve">D01421</t>
  </si>
  <si>
    <t xml:space="preserve">D01422</t>
  </si>
  <si>
    <t xml:space="preserve">D01423</t>
  </si>
  <si>
    <t xml:space="preserve">D01424</t>
  </si>
  <si>
    <t xml:space="preserve">D01425</t>
  </si>
  <si>
    <t xml:space="preserve">D01426</t>
  </si>
  <si>
    <t xml:space="preserve">D01427</t>
  </si>
  <si>
    <t xml:space="preserve">D01428</t>
  </si>
  <si>
    <t xml:space="preserve">D01429</t>
  </si>
  <si>
    <t xml:space="preserve">D01430</t>
  </si>
  <si>
    <t xml:space="preserve">D01431</t>
  </si>
  <si>
    <t xml:space="preserve">D01432</t>
  </si>
  <si>
    <t xml:space="preserve">D01433</t>
  </si>
  <si>
    <t xml:space="preserve">D01434</t>
  </si>
  <si>
    <t xml:space="preserve">D01435</t>
  </si>
  <si>
    <t xml:space="preserve">D01436</t>
  </si>
  <si>
    <t xml:space="preserve">D01437</t>
  </si>
  <si>
    <t xml:space="preserve">D01438</t>
  </si>
  <si>
    <t xml:space="preserve">D01439</t>
  </si>
  <si>
    <t xml:space="preserve">D01440</t>
  </si>
  <si>
    <t xml:space="preserve">D01441</t>
  </si>
  <si>
    <t xml:space="preserve">D01442</t>
  </si>
  <si>
    <t xml:space="preserve">D01443</t>
  </si>
  <si>
    <t xml:space="preserve">D01444</t>
  </si>
  <si>
    <t xml:space="preserve">D01445</t>
  </si>
  <si>
    <t xml:space="preserve">D01446</t>
  </si>
  <si>
    <t xml:space="preserve">D01447</t>
  </si>
  <si>
    <t xml:space="preserve">D01448</t>
  </si>
  <si>
    <t xml:space="preserve">D01449</t>
  </si>
  <si>
    <t xml:space="preserve">D01450</t>
  </si>
  <si>
    <t xml:space="preserve">D01451</t>
  </si>
  <si>
    <t xml:space="preserve">D01452</t>
  </si>
  <si>
    <t xml:space="preserve">D01453</t>
  </si>
  <si>
    <t xml:space="preserve">D01454</t>
  </si>
  <si>
    <t xml:space="preserve">D01455</t>
  </si>
  <si>
    <t xml:space="preserve">D01456</t>
  </si>
  <si>
    <t xml:space="preserve">D01457</t>
  </si>
  <si>
    <t xml:space="preserve">D01458</t>
  </si>
  <si>
    <t xml:space="preserve">D01459</t>
  </si>
  <si>
    <t xml:space="preserve">D01460</t>
  </si>
  <si>
    <t xml:space="preserve">D01461</t>
  </si>
  <si>
    <t xml:space="preserve">D01462</t>
  </si>
  <si>
    <t xml:space="preserve">D01463</t>
  </si>
  <si>
    <t xml:space="preserve">D01464</t>
  </si>
  <si>
    <t xml:space="preserve">D01465</t>
  </si>
  <si>
    <t xml:space="preserve">D01466</t>
  </si>
  <si>
    <t xml:space="preserve">D01467</t>
  </si>
  <si>
    <t xml:space="preserve">D01468</t>
  </si>
  <si>
    <t xml:space="preserve">D01469</t>
  </si>
  <si>
    <t xml:space="preserve">D01470</t>
  </si>
  <si>
    <t xml:space="preserve">D01471</t>
  </si>
  <si>
    <t xml:space="preserve">D01472</t>
  </si>
  <si>
    <t xml:space="preserve">D01473</t>
  </si>
  <si>
    <t xml:space="preserve">D01474</t>
  </si>
  <si>
    <t xml:space="preserve">D01475</t>
  </si>
  <si>
    <t xml:space="preserve">D01476</t>
  </si>
  <si>
    <t xml:space="preserve">D01477</t>
  </si>
  <si>
    <t xml:space="preserve">D01478</t>
  </si>
  <si>
    <t xml:space="preserve">D01479</t>
  </si>
  <si>
    <t xml:space="preserve">D01480</t>
  </si>
  <si>
    <t xml:space="preserve">D01481</t>
  </si>
  <si>
    <t xml:space="preserve">D01482</t>
  </si>
  <si>
    <t xml:space="preserve">D01483</t>
  </si>
  <si>
    <t xml:space="preserve">D01484</t>
  </si>
  <si>
    <t xml:space="preserve">D01485</t>
  </si>
  <si>
    <t xml:space="preserve">D01486</t>
  </si>
  <si>
    <t xml:space="preserve">D01487</t>
  </si>
  <si>
    <t xml:space="preserve">D01488</t>
  </si>
  <si>
    <t xml:space="preserve">D01489</t>
  </si>
  <si>
    <t xml:space="preserve">D01490</t>
  </si>
  <si>
    <t xml:space="preserve">D01491</t>
  </si>
  <si>
    <t xml:space="preserve">D01492</t>
  </si>
  <si>
    <t xml:space="preserve">D01493</t>
  </si>
  <si>
    <t xml:space="preserve">D01494</t>
  </si>
  <si>
    <t xml:space="preserve">D01495</t>
  </si>
  <si>
    <t xml:space="preserve">D01496</t>
  </si>
  <si>
    <t xml:space="preserve">D01497</t>
  </si>
  <si>
    <t xml:space="preserve">D01498</t>
  </si>
  <si>
    <t xml:space="preserve">D01499</t>
  </si>
  <si>
    <t xml:space="preserve">D01500</t>
  </si>
  <si>
    <t xml:space="preserve">D01501</t>
  </si>
  <si>
    <t xml:space="preserve">D01502</t>
  </si>
  <si>
    <t xml:space="preserve">D01503</t>
  </si>
  <si>
    <t xml:space="preserve">D01504</t>
  </si>
  <si>
    <t xml:space="preserve">D01505</t>
  </si>
  <si>
    <t xml:space="preserve">D01506</t>
  </si>
  <si>
    <t xml:space="preserve">D01507</t>
  </si>
  <si>
    <t xml:space="preserve">D01508</t>
  </si>
  <si>
    <t xml:space="preserve">D01509</t>
  </si>
  <si>
    <t xml:space="preserve">D01510</t>
  </si>
  <si>
    <t xml:space="preserve">D01511</t>
  </si>
  <si>
    <t xml:space="preserve">D01512</t>
  </si>
  <si>
    <t xml:space="preserve">D01513</t>
  </si>
  <si>
    <t xml:space="preserve">D01514</t>
  </si>
  <si>
    <t xml:space="preserve">D01515</t>
  </si>
  <si>
    <t xml:space="preserve">D01516</t>
  </si>
  <si>
    <t xml:space="preserve">D01517</t>
  </si>
  <si>
    <t xml:space="preserve">D01518</t>
  </si>
  <si>
    <t xml:space="preserve">D01519</t>
  </si>
  <si>
    <t xml:space="preserve">D01520</t>
  </si>
  <si>
    <t xml:space="preserve">D01521</t>
  </si>
  <si>
    <t xml:space="preserve">D01522</t>
  </si>
  <si>
    <t xml:space="preserve">D01523</t>
  </si>
  <si>
    <t xml:space="preserve">D01524</t>
  </si>
  <si>
    <t xml:space="preserve">D01525</t>
  </si>
  <si>
    <t xml:space="preserve">D01526</t>
  </si>
  <si>
    <t xml:space="preserve">D01527</t>
  </si>
  <si>
    <t xml:space="preserve">D01528</t>
  </si>
  <si>
    <t xml:space="preserve">D01529</t>
  </si>
  <si>
    <t xml:space="preserve">D01530</t>
  </si>
  <si>
    <t xml:space="preserve">D01531</t>
  </si>
  <si>
    <t xml:space="preserve">D01532</t>
  </si>
  <si>
    <t xml:space="preserve">D01533</t>
  </si>
  <si>
    <t xml:space="preserve">D01534</t>
  </si>
  <si>
    <t xml:space="preserve">D01535</t>
  </si>
  <si>
    <t xml:space="preserve">D01536</t>
  </si>
  <si>
    <t xml:space="preserve">D01537</t>
  </si>
  <si>
    <t xml:space="preserve">D01538</t>
  </si>
  <si>
    <t xml:space="preserve">D01539</t>
  </si>
  <si>
    <t xml:space="preserve">D01540</t>
  </si>
  <si>
    <t xml:space="preserve">D01541</t>
  </si>
  <si>
    <t xml:space="preserve">D01542</t>
  </si>
  <si>
    <t xml:space="preserve">D01543</t>
  </si>
  <si>
    <t xml:space="preserve">D01544</t>
  </si>
  <si>
    <t xml:space="preserve">D01545</t>
  </si>
  <si>
    <t xml:space="preserve">D01546</t>
  </si>
  <si>
    <t xml:space="preserve">D01547</t>
  </si>
  <si>
    <t xml:space="preserve">D01548</t>
  </si>
  <si>
    <t xml:space="preserve">D01549</t>
  </si>
  <si>
    <t xml:space="preserve">D01550</t>
  </si>
  <si>
    <t xml:space="preserve">D01551</t>
  </si>
  <si>
    <t xml:space="preserve">D01552</t>
  </si>
  <si>
    <t xml:space="preserve">D01553</t>
  </si>
  <si>
    <t xml:space="preserve">D01554</t>
  </si>
  <si>
    <t xml:space="preserve">D01555</t>
  </si>
  <si>
    <t xml:space="preserve">D01556</t>
  </si>
  <si>
    <t xml:space="preserve">D01557</t>
  </si>
  <si>
    <t xml:space="preserve">D01558</t>
  </si>
  <si>
    <t xml:space="preserve">D01559</t>
  </si>
  <si>
    <t xml:space="preserve">D01560</t>
  </si>
  <si>
    <t xml:space="preserve">D01561</t>
  </si>
  <si>
    <t xml:space="preserve">D01562</t>
  </si>
  <si>
    <t xml:space="preserve">D01563</t>
  </si>
  <si>
    <t xml:space="preserve">D01564</t>
  </si>
  <si>
    <t xml:space="preserve">D01565</t>
  </si>
  <si>
    <t xml:space="preserve">D01566</t>
  </si>
  <si>
    <t xml:space="preserve">D01567</t>
  </si>
  <si>
    <t xml:space="preserve">D01568</t>
  </si>
  <si>
    <t xml:space="preserve">D01569</t>
  </si>
  <si>
    <t xml:space="preserve">D01570</t>
  </si>
  <si>
    <t xml:space="preserve">D01571</t>
  </si>
  <si>
    <t xml:space="preserve">D01572</t>
  </si>
  <si>
    <t xml:space="preserve">D01573</t>
  </si>
  <si>
    <t xml:space="preserve">D01574</t>
  </si>
  <si>
    <t xml:space="preserve">D01575</t>
  </si>
  <si>
    <t xml:space="preserve">D01576</t>
  </si>
  <si>
    <t xml:space="preserve">D01577</t>
  </si>
  <si>
    <t xml:space="preserve">D01578</t>
  </si>
  <si>
    <t xml:space="preserve">D01579</t>
  </si>
  <si>
    <t xml:space="preserve">D01580</t>
  </si>
  <si>
    <t xml:space="preserve">D01581</t>
  </si>
  <si>
    <t xml:space="preserve">D01582</t>
  </si>
  <si>
    <t xml:space="preserve">D01583</t>
  </si>
  <si>
    <t xml:space="preserve">D01584</t>
  </si>
  <si>
    <t xml:space="preserve">D01585</t>
  </si>
  <si>
    <t xml:space="preserve">D01586</t>
  </si>
  <si>
    <t xml:space="preserve">D01587</t>
  </si>
  <si>
    <t xml:space="preserve">D01588</t>
  </si>
  <si>
    <t xml:space="preserve">D01589</t>
  </si>
  <si>
    <t xml:space="preserve">D01590</t>
  </si>
  <si>
    <t xml:space="preserve">D01591</t>
  </si>
  <si>
    <t xml:space="preserve">D01592</t>
  </si>
  <si>
    <t xml:space="preserve">D01593</t>
  </si>
  <si>
    <t xml:space="preserve">D01594</t>
  </si>
  <si>
    <t xml:space="preserve">D01595</t>
  </si>
  <si>
    <t xml:space="preserve">D01596</t>
  </si>
  <si>
    <t xml:space="preserve">D01597</t>
  </si>
  <si>
    <t xml:space="preserve">D01598</t>
  </si>
  <si>
    <t xml:space="preserve">D01599</t>
  </si>
  <si>
    <t xml:space="preserve">D01600</t>
  </si>
  <si>
    <t xml:space="preserve">D01601</t>
  </si>
  <si>
    <t xml:space="preserve">D01602</t>
  </si>
  <si>
    <t xml:space="preserve">D01603</t>
  </si>
  <si>
    <t xml:space="preserve">D01604</t>
  </si>
  <si>
    <t xml:space="preserve">D01605</t>
  </si>
  <si>
    <t xml:space="preserve">D01606</t>
  </si>
  <si>
    <t xml:space="preserve">D01607</t>
  </si>
  <si>
    <t xml:space="preserve">D01608</t>
  </si>
  <si>
    <t xml:space="preserve">D01609</t>
  </si>
  <si>
    <t xml:space="preserve">D01610</t>
  </si>
  <si>
    <t xml:space="preserve">D01611</t>
  </si>
  <si>
    <t xml:space="preserve">D01612</t>
  </si>
  <si>
    <t xml:space="preserve">D01613</t>
  </si>
  <si>
    <t xml:space="preserve">D01614</t>
  </si>
  <si>
    <t xml:space="preserve">D01615</t>
  </si>
  <si>
    <t xml:space="preserve">D01616</t>
  </si>
  <si>
    <t xml:space="preserve">D01617</t>
  </si>
  <si>
    <t xml:space="preserve">D01618</t>
  </si>
  <si>
    <t xml:space="preserve">D01619</t>
  </si>
  <si>
    <t xml:space="preserve">D01620</t>
  </si>
  <si>
    <t xml:space="preserve">D01621</t>
  </si>
  <si>
    <t xml:space="preserve">D01622</t>
  </si>
  <si>
    <t xml:space="preserve">D01623</t>
  </si>
  <si>
    <t xml:space="preserve">D01624</t>
  </si>
  <si>
    <t xml:space="preserve">D01625</t>
  </si>
  <si>
    <t xml:space="preserve">D01626</t>
  </si>
  <si>
    <t xml:space="preserve">D01627</t>
  </si>
  <si>
    <t xml:space="preserve">D01628</t>
  </si>
  <si>
    <t xml:space="preserve">D01629</t>
  </si>
  <si>
    <t xml:space="preserve">D01630</t>
  </si>
  <si>
    <t xml:space="preserve">D01631</t>
  </si>
  <si>
    <t xml:space="preserve">D01632</t>
  </si>
  <si>
    <t xml:space="preserve">D01633</t>
  </si>
  <si>
    <t xml:space="preserve">D01634</t>
  </si>
  <si>
    <t xml:space="preserve">D01635</t>
  </si>
  <si>
    <t xml:space="preserve">D01636</t>
  </si>
  <si>
    <t xml:space="preserve">D01637</t>
  </si>
  <si>
    <t xml:space="preserve">D01638</t>
  </si>
  <si>
    <t xml:space="preserve">D01639</t>
  </si>
  <si>
    <t xml:space="preserve">D01640</t>
  </si>
  <si>
    <t xml:space="preserve">D01641</t>
  </si>
  <si>
    <t xml:space="preserve">D01642</t>
  </si>
  <si>
    <t xml:space="preserve">D01643</t>
  </si>
  <si>
    <t xml:space="preserve">D01644</t>
  </si>
  <si>
    <t xml:space="preserve">D01645</t>
  </si>
  <si>
    <t xml:space="preserve">D01646</t>
  </si>
  <si>
    <t xml:space="preserve">D01647</t>
  </si>
  <si>
    <t xml:space="preserve">D01648</t>
  </si>
  <si>
    <t xml:space="preserve">D01649</t>
  </si>
  <si>
    <t xml:space="preserve">D01650</t>
  </si>
  <si>
    <t xml:space="preserve">D01651</t>
  </si>
  <si>
    <t xml:space="preserve">D01652</t>
  </si>
  <si>
    <t xml:space="preserve">D01653</t>
  </si>
  <si>
    <t xml:space="preserve">D01654</t>
  </si>
  <si>
    <t xml:space="preserve">D01655</t>
  </si>
  <si>
    <t xml:space="preserve">D01656</t>
  </si>
  <si>
    <t xml:space="preserve">D01657</t>
  </si>
  <si>
    <t xml:space="preserve">D01658</t>
  </si>
  <si>
    <t xml:space="preserve">D01659</t>
  </si>
  <si>
    <t xml:space="preserve">D01660</t>
  </si>
  <si>
    <t xml:space="preserve">D01661</t>
  </si>
  <si>
    <t xml:space="preserve">D01662</t>
  </si>
  <si>
    <t xml:space="preserve">D01663</t>
  </si>
  <si>
    <t xml:space="preserve">D01664</t>
  </si>
  <si>
    <t xml:space="preserve">D01665</t>
  </si>
  <si>
    <t xml:space="preserve">D01666</t>
  </si>
  <si>
    <t xml:space="preserve">D01667</t>
  </si>
  <si>
    <t xml:space="preserve">D01668</t>
  </si>
  <si>
    <t xml:space="preserve">D01669</t>
  </si>
  <si>
    <t xml:space="preserve">D01670</t>
  </si>
  <si>
    <t xml:space="preserve">D01671</t>
  </si>
  <si>
    <t xml:space="preserve">D01672</t>
  </si>
  <si>
    <t xml:space="preserve">D01673</t>
  </si>
  <si>
    <t xml:space="preserve">D01674</t>
  </si>
  <si>
    <t xml:space="preserve">D01675</t>
  </si>
  <si>
    <t xml:space="preserve">D01676</t>
  </si>
  <si>
    <t xml:space="preserve">D01677</t>
  </si>
  <si>
    <t xml:space="preserve">D01678</t>
  </si>
  <si>
    <t xml:space="preserve">D01679</t>
  </si>
  <si>
    <t xml:space="preserve">D01680</t>
  </si>
  <si>
    <t xml:space="preserve">D01681</t>
  </si>
  <si>
    <t xml:space="preserve">D01682</t>
  </si>
  <si>
    <t xml:space="preserve">D01683</t>
  </si>
  <si>
    <t xml:space="preserve">D01684</t>
  </si>
  <si>
    <t xml:space="preserve">D01685</t>
  </si>
  <si>
    <t xml:space="preserve">D01686</t>
  </si>
  <si>
    <t xml:space="preserve">D01687</t>
  </si>
  <si>
    <t xml:space="preserve">D01688</t>
  </si>
  <si>
    <t xml:space="preserve">D01689</t>
  </si>
  <si>
    <t xml:space="preserve">D01690</t>
  </si>
  <si>
    <t xml:space="preserve">D01691</t>
  </si>
  <si>
    <t xml:space="preserve">D01692</t>
  </si>
  <si>
    <t xml:space="preserve">D01693</t>
  </si>
  <si>
    <t xml:space="preserve">D01694</t>
  </si>
  <si>
    <t xml:space="preserve">D01695</t>
  </si>
  <si>
    <t xml:space="preserve">D01696</t>
  </si>
  <si>
    <t xml:space="preserve">D01697</t>
  </si>
  <si>
    <t xml:space="preserve">D01698</t>
  </si>
  <si>
    <t xml:space="preserve">D01699</t>
  </si>
  <si>
    <t xml:space="preserve">D01700</t>
  </si>
  <si>
    <t xml:space="preserve">D01701</t>
  </si>
  <si>
    <t xml:space="preserve">D01702</t>
  </si>
  <si>
    <t xml:space="preserve">D01703</t>
  </si>
  <si>
    <t xml:space="preserve">D01704</t>
  </si>
  <si>
    <t xml:space="preserve">D01705</t>
  </si>
  <si>
    <t xml:space="preserve">D01706</t>
  </si>
  <si>
    <t xml:space="preserve">D01707</t>
  </si>
  <si>
    <t xml:space="preserve">D01708</t>
  </si>
  <si>
    <t xml:space="preserve">D01709</t>
  </si>
  <si>
    <t xml:space="preserve">D01710</t>
  </si>
  <si>
    <t xml:space="preserve">D01711</t>
  </si>
  <si>
    <t xml:space="preserve">D01712</t>
  </si>
  <si>
    <t xml:space="preserve">D01713</t>
  </si>
  <si>
    <t xml:space="preserve">D01714</t>
  </si>
  <si>
    <t xml:space="preserve">D01715</t>
  </si>
  <si>
    <t xml:space="preserve">D01716</t>
  </si>
  <si>
    <t xml:space="preserve">D01717</t>
  </si>
  <si>
    <t xml:space="preserve">D01718</t>
  </si>
  <si>
    <t xml:space="preserve">D01719</t>
  </si>
  <si>
    <t xml:space="preserve">D01720</t>
  </si>
  <si>
    <t xml:space="preserve">D01721</t>
  </si>
  <si>
    <t xml:space="preserve">D01722</t>
  </si>
  <si>
    <t xml:space="preserve">D01723</t>
  </si>
  <si>
    <t xml:space="preserve">D01724</t>
  </si>
  <si>
    <t xml:space="preserve">D01725</t>
  </si>
  <si>
    <t xml:space="preserve">D01726</t>
  </si>
  <si>
    <t xml:space="preserve">D01727</t>
  </si>
  <si>
    <t xml:space="preserve">D01728</t>
  </si>
  <si>
    <t xml:space="preserve">D01729</t>
  </si>
  <si>
    <t xml:space="preserve">D01730</t>
  </si>
  <si>
    <t xml:space="preserve">D01731</t>
  </si>
  <si>
    <t xml:space="preserve">D01732</t>
  </si>
  <si>
    <t xml:space="preserve">D01733</t>
  </si>
  <si>
    <t xml:space="preserve">D01734</t>
  </si>
  <si>
    <t xml:space="preserve">D01735</t>
  </si>
  <si>
    <t xml:space="preserve">D01736</t>
  </si>
  <si>
    <t xml:space="preserve">D01737</t>
  </si>
  <si>
    <t xml:space="preserve">D01738</t>
  </si>
  <si>
    <t xml:space="preserve">D01739</t>
  </si>
  <si>
    <t xml:space="preserve">D01740</t>
  </si>
  <si>
    <t xml:space="preserve">D01741</t>
  </si>
  <si>
    <t xml:space="preserve">D01742</t>
  </si>
  <si>
    <t xml:space="preserve">D01743</t>
  </si>
  <si>
    <t xml:space="preserve">D01744</t>
  </si>
  <si>
    <t xml:space="preserve">D01745</t>
  </si>
  <si>
    <t xml:space="preserve">D01746</t>
  </si>
  <si>
    <t xml:space="preserve">D01747</t>
  </si>
  <si>
    <t xml:space="preserve">D01748</t>
  </si>
  <si>
    <t xml:space="preserve">D01749</t>
  </si>
  <si>
    <t xml:space="preserve">D01750</t>
  </si>
  <si>
    <t xml:space="preserve">D01751</t>
  </si>
  <si>
    <t xml:space="preserve">D01752</t>
  </si>
  <si>
    <t xml:space="preserve">D01753</t>
  </si>
  <si>
    <t xml:space="preserve">D01754</t>
  </si>
  <si>
    <t xml:space="preserve">D01755</t>
  </si>
  <si>
    <t xml:space="preserve">D01756</t>
  </si>
  <si>
    <t xml:space="preserve">D01757</t>
  </si>
  <si>
    <t xml:space="preserve">D01758</t>
  </si>
  <si>
    <t xml:space="preserve">D01759</t>
  </si>
  <si>
    <t xml:space="preserve">D01760</t>
  </si>
  <si>
    <t xml:space="preserve">D01761</t>
  </si>
  <si>
    <t xml:space="preserve">D01762</t>
  </si>
  <si>
    <t xml:space="preserve">D01763</t>
  </si>
  <si>
    <t xml:space="preserve">D01764</t>
  </si>
  <si>
    <t xml:space="preserve">D01765</t>
  </si>
  <si>
    <t xml:space="preserve">D01766</t>
  </si>
  <si>
    <t xml:space="preserve">D01767</t>
  </si>
  <si>
    <t xml:space="preserve">D01768</t>
  </si>
  <si>
    <t xml:space="preserve">D01769</t>
  </si>
  <si>
    <t xml:space="preserve">D01770</t>
  </si>
  <si>
    <t xml:space="preserve">D01771</t>
  </si>
  <si>
    <t xml:space="preserve">D01772</t>
  </si>
  <si>
    <t xml:space="preserve">D01773</t>
  </si>
  <si>
    <t xml:space="preserve">D01774</t>
  </si>
  <si>
    <t xml:space="preserve">D01775</t>
  </si>
  <si>
    <t xml:space="preserve">D01776</t>
  </si>
  <si>
    <t xml:space="preserve">D01777</t>
  </si>
  <si>
    <t xml:space="preserve">D01778</t>
  </si>
  <si>
    <t xml:space="preserve">D01779</t>
  </si>
  <si>
    <t xml:space="preserve">D01780</t>
  </si>
  <si>
    <t xml:space="preserve">D01781</t>
  </si>
  <si>
    <t xml:space="preserve">D01782</t>
  </si>
  <si>
    <t xml:space="preserve">D01783</t>
  </si>
  <si>
    <t xml:space="preserve">D01784</t>
  </si>
  <si>
    <t xml:space="preserve">D01785</t>
  </si>
  <si>
    <t xml:space="preserve">D01786</t>
  </si>
  <si>
    <t xml:space="preserve">D01787</t>
  </si>
  <si>
    <t xml:space="preserve">D01788</t>
  </si>
  <si>
    <t xml:space="preserve">D01789</t>
  </si>
  <si>
    <t xml:space="preserve">D01790</t>
  </si>
  <si>
    <t xml:space="preserve">D01791</t>
  </si>
  <si>
    <t xml:space="preserve">D01792</t>
  </si>
  <si>
    <t xml:space="preserve">D01793</t>
  </si>
  <si>
    <t xml:space="preserve">D01794</t>
  </si>
  <si>
    <t xml:space="preserve">D01795</t>
  </si>
  <si>
    <t xml:space="preserve">D01796</t>
  </si>
  <si>
    <t xml:space="preserve">D01797</t>
  </si>
  <si>
    <t xml:space="preserve">D01798</t>
  </si>
  <si>
    <t xml:space="preserve">D01799</t>
  </si>
  <si>
    <t xml:space="preserve">D01800</t>
  </si>
  <si>
    <t xml:space="preserve">D01801</t>
  </si>
  <si>
    <t xml:space="preserve">D01802</t>
  </si>
  <si>
    <t xml:space="preserve">D01803</t>
  </si>
  <si>
    <t xml:space="preserve">D01804</t>
  </si>
  <si>
    <t xml:space="preserve">D01805</t>
  </si>
  <si>
    <t xml:space="preserve">D01806</t>
  </si>
  <si>
    <t xml:space="preserve">D01807</t>
  </si>
  <si>
    <t xml:space="preserve">D01808</t>
  </si>
  <si>
    <t xml:space="preserve">D01809</t>
  </si>
  <si>
    <t xml:space="preserve">D01810</t>
  </si>
  <si>
    <t xml:space="preserve">D01811</t>
  </si>
  <si>
    <t xml:space="preserve">D01812</t>
  </si>
  <si>
    <t xml:space="preserve">D01813</t>
  </si>
  <si>
    <t xml:space="preserve">D01814</t>
  </si>
  <si>
    <t xml:space="preserve">D01815</t>
  </si>
  <si>
    <t xml:space="preserve">D01816</t>
  </si>
  <si>
    <t xml:space="preserve">D01817</t>
  </si>
  <si>
    <t xml:space="preserve">D01818</t>
  </si>
  <si>
    <t xml:space="preserve">D01819</t>
  </si>
  <si>
    <t xml:space="preserve">D01820</t>
  </si>
  <si>
    <t xml:space="preserve">D01821</t>
  </si>
  <si>
    <t xml:space="preserve">D01822</t>
  </si>
  <si>
    <t xml:space="preserve">D01823</t>
  </si>
  <si>
    <t xml:space="preserve">D01824</t>
  </si>
  <si>
    <t xml:space="preserve">D01825</t>
  </si>
  <si>
    <t xml:space="preserve">D01826</t>
  </si>
  <si>
    <t xml:space="preserve">D01827</t>
  </si>
  <si>
    <t xml:space="preserve">D01828</t>
  </si>
  <si>
    <t xml:space="preserve">D01829</t>
  </si>
  <si>
    <t xml:space="preserve">D01830</t>
  </si>
  <si>
    <t xml:space="preserve">D01831</t>
  </si>
  <si>
    <t xml:space="preserve">D01832</t>
  </si>
  <si>
    <t xml:space="preserve">D01833</t>
  </si>
  <si>
    <t xml:space="preserve">D01834</t>
  </si>
  <si>
    <t xml:space="preserve">D01835</t>
  </si>
  <si>
    <t xml:space="preserve">D01836</t>
  </si>
  <si>
    <t xml:space="preserve">D01837</t>
  </si>
  <si>
    <t xml:space="preserve">D01838</t>
  </si>
  <si>
    <t xml:space="preserve">D01839</t>
  </si>
  <si>
    <t xml:space="preserve">D01840</t>
  </si>
  <si>
    <t xml:space="preserve">D01841</t>
  </si>
  <si>
    <t xml:space="preserve">D01842</t>
  </si>
  <si>
    <t xml:space="preserve">D01843</t>
  </si>
  <si>
    <t xml:space="preserve">D01844</t>
  </si>
  <si>
    <t xml:space="preserve">D01845</t>
  </si>
  <si>
    <t xml:space="preserve">D01846</t>
  </si>
  <si>
    <t xml:space="preserve">D01847</t>
  </si>
  <si>
    <t xml:space="preserve">D01848</t>
  </si>
  <si>
    <t xml:space="preserve">D01849</t>
  </si>
  <si>
    <t xml:space="preserve">D01850</t>
  </si>
  <si>
    <t xml:space="preserve">D01851</t>
  </si>
  <si>
    <t xml:space="preserve">D01852</t>
  </si>
  <si>
    <t xml:space="preserve">D01853</t>
  </si>
  <si>
    <t xml:space="preserve">D01854</t>
  </si>
  <si>
    <t xml:space="preserve">D01855</t>
  </si>
  <si>
    <t xml:space="preserve">D01856</t>
  </si>
  <si>
    <t xml:space="preserve">D01857</t>
  </si>
  <si>
    <t xml:space="preserve">D01858</t>
  </si>
  <si>
    <t xml:space="preserve">D01859</t>
  </si>
  <si>
    <t xml:space="preserve">D01860</t>
  </si>
  <si>
    <t xml:space="preserve">D01861</t>
  </si>
  <si>
    <t xml:space="preserve">D01862</t>
  </si>
  <si>
    <t xml:space="preserve">D01863</t>
  </si>
  <si>
    <t xml:space="preserve">D01864</t>
  </si>
  <si>
    <t xml:space="preserve">D01865</t>
  </si>
  <si>
    <t xml:space="preserve">D01866</t>
  </si>
  <si>
    <t xml:space="preserve">D01867</t>
  </si>
  <si>
    <t xml:space="preserve">D01868</t>
  </si>
  <si>
    <t xml:space="preserve">D01869</t>
  </si>
  <si>
    <t xml:space="preserve">D01870</t>
  </si>
  <si>
    <t xml:space="preserve">D01871</t>
  </si>
  <si>
    <t xml:space="preserve">D01872</t>
  </si>
  <si>
    <t xml:space="preserve">D01873</t>
  </si>
  <si>
    <t xml:space="preserve">D01874</t>
  </si>
  <si>
    <t xml:space="preserve">D01875</t>
  </si>
  <si>
    <t xml:space="preserve">D01876</t>
  </si>
  <si>
    <t xml:space="preserve">D01877</t>
  </si>
  <si>
    <t xml:space="preserve">D01878</t>
  </si>
  <si>
    <t xml:space="preserve">D01879</t>
  </si>
  <si>
    <t xml:space="preserve">D01880</t>
  </si>
  <si>
    <t xml:space="preserve">D01881</t>
  </si>
  <si>
    <t xml:space="preserve">D01882</t>
  </si>
  <si>
    <t xml:space="preserve">D01883</t>
  </si>
  <si>
    <t xml:space="preserve">D01884</t>
  </si>
  <si>
    <t xml:space="preserve">D01885</t>
  </si>
  <si>
    <t xml:space="preserve">D01886</t>
  </si>
  <si>
    <t xml:space="preserve">D01887</t>
  </si>
  <si>
    <t xml:space="preserve">D01888</t>
  </si>
  <si>
    <t xml:space="preserve">D01889</t>
  </si>
  <si>
    <t xml:space="preserve">D01890</t>
  </si>
  <si>
    <t xml:space="preserve">D01891</t>
  </si>
  <si>
    <t xml:space="preserve">D01892</t>
  </si>
  <si>
    <t xml:space="preserve">D01893</t>
  </si>
  <si>
    <t xml:space="preserve">D01894</t>
  </si>
  <si>
    <t xml:space="preserve">D01895</t>
  </si>
  <si>
    <t xml:space="preserve">D01896</t>
  </si>
  <si>
    <t xml:space="preserve">D01897</t>
  </si>
  <si>
    <t xml:space="preserve">D01898</t>
  </si>
  <si>
    <t xml:space="preserve">D01899</t>
  </si>
  <si>
    <t xml:space="preserve">D01900</t>
  </si>
  <si>
    <t xml:space="preserve">D01901</t>
  </si>
  <si>
    <t xml:space="preserve">D01902</t>
  </si>
  <si>
    <t xml:space="preserve">D01903</t>
  </si>
  <si>
    <t xml:space="preserve">D01904</t>
  </si>
  <si>
    <t xml:space="preserve">D01905</t>
  </si>
  <si>
    <t xml:space="preserve">D01906</t>
  </si>
  <si>
    <t xml:space="preserve">D01907</t>
  </si>
  <si>
    <t xml:space="preserve">D01908</t>
  </si>
  <si>
    <t xml:space="preserve">D01909</t>
  </si>
  <si>
    <t xml:space="preserve">D01910</t>
  </si>
  <si>
    <t xml:space="preserve">D01911</t>
  </si>
  <si>
    <t xml:space="preserve">D01912</t>
  </si>
  <si>
    <t xml:space="preserve">D01913</t>
  </si>
  <si>
    <t xml:space="preserve">D01914</t>
  </si>
  <si>
    <t xml:space="preserve">D01915</t>
  </si>
  <si>
    <t xml:space="preserve">D01916</t>
  </si>
  <si>
    <t xml:space="preserve">D01917</t>
  </si>
  <si>
    <t xml:space="preserve">D01918</t>
  </si>
  <si>
    <t xml:space="preserve">D01919</t>
  </si>
  <si>
    <t xml:space="preserve">D01920</t>
  </si>
  <si>
    <t xml:space="preserve">D01921</t>
  </si>
  <si>
    <t xml:space="preserve">D01922</t>
  </si>
  <si>
    <t xml:space="preserve">D01923</t>
  </si>
  <si>
    <t xml:space="preserve">D01924</t>
  </si>
  <si>
    <t xml:space="preserve">D01925</t>
  </si>
  <si>
    <t xml:space="preserve">D01926</t>
  </si>
  <si>
    <t xml:space="preserve">D01927</t>
  </si>
  <si>
    <t xml:space="preserve">D01928</t>
  </si>
  <si>
    <t xml:space="preserve">D01929</t>
  </si>
  <si>
    <t xml:space="preserve">D01930</t>
  </si>
  <si>
    <t xml:space="preserve">D01931</t>
  </si>
  <si>
    <t xml:space="preserve">D01932</t>
  </si>
  <si>
    <t xml:space="preserve">D01933</t>
  </si>
  <si>
    <t xml:space="preserve">D01934</t>
  </si>
  <si>
    <t xml:space="preserve">D01935</t>
  </si>
  <si>
    <t xml:space="preserve">D01936</t>
  </si>
  <si>
    <t xml:space="preserve">D01937</t>
  </si>
  <si>
    <t xml:space="preserve">D01938</t>
  </si>
  <si>
    <t xml:space="preserve">D01939</t>
  </si>
  <si>
    <t xml:space="preserve">D01940</t>
  </si>
  <si>
    <t xml:space="preserve">D01941</t>
  </si>
  <si>
    <t xml:space="preserve">D01942</t>
  </si>
  <si>
    <t xml:space="preserve">D01943</t>
  </si>
  <si>
    <t xml:space="preserve">D01944</t>
  </si>
  <si>
    <t xml:space="preserve">D01945</t>
  </si>
  <si>
    <t xml:space="preserve">D01946</t>
  </si>
  <si>
    <t xml:space="preserve">D01947</t>
  </si>
  <si>
    <t xml:space="preserve">D01948</t>
  </si>
  <si>
    <t xml:space="preserve">D01949</t>
  </si>
  <si>
    <t xml:space="preserve">D01950</t>
  </si>
  <si>
    <t xml:space="preserve">D01951</t>
  </si>
  <si>
    <t xml:space="preserve">D01952</t>
  </si>
  <si>
    <t xml:space="preserve">D01953</t>
  </si>
  <si>
    <t xml:space="preserve">D01954</t>
  </si>
  <si>
    <t xml:space="preserve">D01955</t>
  </si>
  <si>
    <t xml:space="preserve">D01956</t>
  </si>
  <si>
    <t xml:space="preserve">D01957</t>
  </si>
  <si>
    <t xml:space="preserve">D01958</t>
  </si>
  <si>
    <t xml:space="preserve">D01959</t>
  </si>
  <si>
    <t xml:space="preserve">D01960</t>
  </si>
  <si>
    <t xml:space="preserve">D01961</t>
  </si>
  <si>
    <t xml:space="preserve">D01962</t>
  </si>
  <si>
    <t xml:space="preserve">D01963</t>
  </si>
  <si>
    <t xml:space="preserve">D01964</t>
  </si>
  <si>
    <t xml:space="preserve">D01965</t>
  </si>
  <si>
    <t xml:space="preserve">D01966</t>
  </si>
  <si>
    <t xml:space="preserve">D01967</t>
  </si>
  <si>
    <t xml:space="preserve">D01968</t>
  </si>
  <si>
    <t xml:space="preserve">D01969</t>
  </si>
  <si>
    <t xml:space="preserve">D01970</t>
  </si>
  <si>
    <t xml:space="preserve">D01971</t>
  </si>
  <si>
    <t xml:space="preserve">D01972</t>
  </si>
  <si>
    <t xml:space="preserve">D01973</t>
  </si>
  <si>
    <t xml:space="preserve">D01974</t>
  </si>
  <si>
    <t xml:space="preserve">D01975</t>
  </si>
  <si>
    <t xml:space="preserve">D01976</t>
  </si>
  <si>
    <t xml:space="preserve">D01977</t>
  </si>
  <si>
    <t xml:space="preserve">D01978</t>
  </si>
  <si>
    <t xml:space="preserve">D01979</t>
  </si>
  <si>
    <t xml:space="preserve">D01980</t>
  </si>
  <si>
    <t xml:space="preserve">D01981</t>
  </si>
  <si>
    <t xml:space="preserve">D01982</t>
  </si>
  <si>
    <t xml:space="preserve">D01983</t>
  </si>
  <si>
    <t xml:space="preserve">D01984</t>
  </si>
  <si>
    <t xml:space="preserve">D01985</t>
  </si>
  <si>
    <t xml:space="preserve">D01986</t>
  </si>
  <si>
    <t xml:space="preserve">D01987</t>
  </si>
  <si>
    <t xml:space="preserve">D01988</t>
  </si>
  <si>
    <t xml:space="preserve">D01989</t>
  </si>
  <si>
    <t xml:space="preserve">D01990</t>
  </si>
  <si>
    <t xml:space="preserve">D01991</t>
  </si>
  <si>
    <t xml:space="preserve">D01992</t>
  </si>
  <si>
    <t xml:space="preserve">D01993</t>
  </si>
  <si>
    <t xml:space="preserve">D01994</t>
  </si>
  <si>
    <t xml:space="preserve">D01995</t>
  </si>
  <si>
    <t xml:space="preserve">D01996</t>
  </si>
  <si>
    <t xml:space="preserve">D01997</t>
  </si>
  <si>
    <t xml:space="preserve">D01998</t>
  </si>
  <si>
    <t xml:space="preserve">D01999</t>
  </si>
  <si>
    <t xml:space="preserve">D02000</t>
  </si>
  <si>
    <t xml:space="preserve">D02001</t>
  </si>
  <si>
    <t xml:space="preserve">D02002</t>
  </si>
  <si>
    <t xml:space="preserve">D02003</t>
  </si>
  <si>
    <t xml:space="preserve">D02004</t>
  </si>
  <si>
    <t xml:space="preserve">D02005</t>
  </si>
  <si>
    <t xml:space="preserve">D02006</t>
  </si>
  <si>
    <t xml:space="preserve">D02007</t>
  </si>
  <si>
    <t xml:space="preserve">D02008</t>
  </si>
  <si>
    <t xml:space="preserve">D02009</t>
  </si>
  <si>
    <t xml:space="preserve">D02010</t>
  </si>
  <si>
    <t xml:space="preserve">D02011</t>
  </si>
  <si>
    <t xml:space="preserve">D02012</t>
  </si>
  <si>
    <t xml:space="preserve">D02013</t>
  </si>
  <si>
    <t xml:space="preserve">D02014</t>
  </si>
  <si>
    <t xml:space="preserve">D02015</t>
  </si>
  <si>
    <t xml:space="preserve">D02016</t>
  </si>
  <si>
    <t xml:space="preserve">D02017</t>
  </si>
  <si>
    <t xml:space="preserve">D02018</t>
  </si>
  <si>
    <t xml:space="preserve">D02019</t>
  </si>
  <si>
    <t xml:space="preserve">D02020</t>
  </si>
  <si>
    <t xml:space="preserve">D02021</t>
  </si>
  <si>
    <t xml:space="preserve">D02022</t>
  </si>
  <si>
    <t xml:space="preserve">D02023</t>
  </si>
  <si>
    <t xml:space="preserve">D02024</t>
  </si>
  <si>
    <t xml:space="preserve">D02025</t>
  </si>
  <si>
    <t xml:space="preserve">D02026</t>
  </si>
  <si>
    <t xml:space="preserve">D02027</t>
  </si>
  <si>
    <t xml:space="preserve">D02028</t>
  </si>
  <si>
    <t xml:space="preserve">D02029</t>
  </si>
  <si>
    <t xml:space="preserve">D02030</t>
  </si>
  <si>
    <t xml:space="preserve">D02031</t>
  </si>
  <si>
    <t xml:space="preserve">D02032</t>
  </si>
  <si>
    <t xml:space="preserve">D02033</t>
  </si>
  <si>
    <t xml:space="preserve">D02034</t>
  </si>
  <si>
    <t xml:space="preserve">D02035</t>
  </si>
  <si>
    <t xml:space="preserve">D02036</t>
  </si>
  <si>
    <t xml:space="preserve">D02037</t>
  </si>
  <si>
    <t xml:space="preserve">D02038</t>
  </si>
  <si>
    <t xml:space="preserve">D02039</t>
  </si>
  <si>
    <t xml:space="preserve">D02040</t>
  </si>
  <si>
    <t xml:space="preserve">D02041</t>
  </si>
  <si>
    <t xml:space="preserve">D02042</t>
  </si>
  <si>
    <t xml:space="preserve">D02043</t>
  </si>
  <si>
    <t xml:space="preserve">D02044</t>
  </si>
  <si>
    <t xml:space="preserve">D02045</t>
  </si>
  <si>
    <t xml:space="preserve">D02046</t>
  </si>
  <si>
    <t xml:space="preserve">D02047</t>
  </si>
  <si>
    <t xml:space="preserve">D02048</t>
  </si>
  <si>
    <t xml:space="preserve">D02049</t>
  </si>
  <si>
    <t xml:space="preserve">D02050</t>
  </si>
  <si>
    <t xml:space="preserve">D02051</t>
  </si>
  <si>
    <t xml:space="preserve">D02052</t>
  </si>
  <si>
    <t xml:space="preserve">D02053</t>
  </si>
  <si>
    <t xml:space="preserve">D02054</t>
  </si>
  <si>
    <t xml:space="preserve">D02055</t>
  </si>
  <si>
    <t xml:space="preserve">D02056</t>
  </si>
  <si>
    <t xml:space="preserve">D02057</t>
  </si>
  <si>
    <t xml:space="preserve">D02058</t>
  </si>
  <si>
    <t xml:space="preserve">D02059</t>
  </si>
  <si>
    <t xml:space="preserve">D02060</t>
  </si>
  <si>
    <t xml:space="preserve">D02061</t>
  </si>
  <si>
    <t xml:space="preserve">D02062</t>
  </si>
  <si>
    <t xml:space="preserve">D02063</t>
  </si>
  <si>
    <t xml:space="preserve">D02064</t>
  </si>
  <si>
    <t xml:space="preserve">D02065</t>
  </si>
  <si>
    <t xml:space="preserve">D02066</t>
  </si>
  <si>
    <t xml:space="preserve">D02067</t>
  </si>
  <si>
    <t xml:space="preserve">D02068</t>
  </si>
  <si>
    <t xml:space="preserve">D02069</t>
  </si>
  <si>
    <t xml:space="preserve">D02070</t>
  </si>
  <si>
    <t xml:space="preserve">D02071</t>
  </si>
  <si>
    <t xml:space="preserve">D02072</t>
  </si>
  <si>
    <t xml:space="preserve">D02073</t>
  </si>
  <si>
    <t xml:space="preserve">D02074</t>
  </si>
  <si>
    <t xml:space="preserve">D02075</t>
  </si>
  <si>
    <t xml:space="preserve">D02076</t>
  </si>
  <si>
    <t xml:space="preserve">D02077</t>
  </si>
  <si>
    <t xml:space="preserve">D02078</t>
  </si>
  <si>
    <t xml:space="preserve">D02079</t>
  </si>
  <si>
    <t xml:space="preserve">D02080</t>
  </si>
  <si>
    <t xml:space="preserve">D02081</t>
  </si>
  <si>
    <t xml:space="preserve">D02082</t>
  </si>
  <si>
    <t xml:space="preserve">D02083</t>
  </si>
  <si>
    <t xml:space="preserve">D02084</t>
  </si>
  <si>
    <t xml:space="preserve">D02085</t>
  </si>
  <si>
    <t xml:space="preserve">D02086</t>
  </si>
  <si>
    <t xml:space="preserve">D02087</t>
  </si>
  <si>
    <t xml:space="preserve">D02088</t>
  </si>
  <si>
    <t xml:space="preserve">D02089</t>
  </si>
  <si>
    <t xml:space="preserve">D02090</t>
  </si>
  <si>
    <t xml:space="preserve">D02091</t>
  </si>
  <si>
    <t xml:space="preserve">D02092</t>
  </si>
  <si>
    <t xml:space="preserve">D02093</t>
  </si>
  <si>
    <t xml:space="preserve">D02094</t>
  </si>
  <si>
    <t xml:space="preserve">D02095</t>
  </si>
  <si>
    <t xml:space="preserve">D02096</t>
  </si>
  <si>
    <t xml:space="preserve">D02097</t>
  </si>
  <si>
    <t xml:space="preserve">D02098</t>
  </si>
  <si>
    <t xml:space="preserve">D02099</t>
  </si>
  <si>
    <t xml:space="preserve">D02100</t>
  </si>
  <si>
    <t xml:space="preserve">D02101</t>
  </si>
  <si>
    <t xml:space="preserve">D02102</t>
  </si>
  <si>
    <t xml:space="preserve">D02103</t>
  </si>
  <si>
    <t xml:space="preserve">D02104</t>
  </si>
  <si>
    <t xml:space="preserve">D02105</t>
  </si>
  <si>
    <t xml:space="preserve">D02106</t>
  </si>
  <si>
    <t xml:space="preserve">D02107</t>
  </si>
  <si>
    <t xml:space="preserve">D02108</t>
  </si>
  <si>
    <t xml:space="preserve">D02109</t>
  </si>
  <si>
    <t xml:space="preserve">D02110</t>
  </si>
  <si>
    <t xml:space="preserve">D02111</t>
  </si>
  <si>
    <t xml:space="preserve">D02112</t>
  </si>
  <si>
    <t xml:space="preserve">D02113</t>
  </si>
  <si>
    <t xml:space="preserve">D02114</t>
  </si>
  <si>
    <t xml:space="preserve">D02115</t>
  </si>
  <si>
    <t xml:space="preserve">D02116</t>
  </si>
  <si>
    <t xml:space="preserve">D02117</t>
  </si>
  <si>
    <t xml:space="preserve">D02118</t>
  </si>
  <si>
    <t xml:space="preserve">D02119</t>
  </si>
  <si>
    <t xml:space="preserve">D02120</t>
  </si>
  <si>
    <t xml:space="preserve">D02121</t>
  </si>
  <si>
    <t xml:space="preserve">D02122</t>
  </si>
  <si>
    <t xml:space="preserve">D02123</t>
  </si>
  <si>
    <t xml:space="preserve">D02124</t>
  </si>
  <si>
    <t xml:space="preserve">D02125</t>
  </si>
  <si>
    <t xml:space="preserve">D02126</t>
  </si>
  <si>
    <t xml:space="preserve">D02127</t>
  </si>
  <si>
    <t xml:space="preserve">D02128</t>
  </si>
  <si>
    <t xml:space="preserve">D02129</t>
  </si>
  <si>
    <t xml:space="preserve">D02130</t>
  </si>
  <si>
    <t xml:space="preserve">D02131</t>
  </si>
  <si>
    <t xml:space="preserve">D02132</t>
  </si>
  <si>
    <t xml:space="preserve">D02133</t>
  </si>
  <si>
    <t xml:space="preserve">D02134</t>
  </si>
  <si>
    <t xml:space="preserve">D02135</t>
  </si>
  <si>
    <t xml:space="preserve">D02136</t>
  </si>
  <si>
    <t xml:space="preserve">D02137</t>
  </si>
  <si>
    <t xml:space="preserve">D02138</t>
  </si>
  <si>
    <t xml:space="preserve">D02139</t>
  </si>
  <si>
    <t xml:space="preserve">D02140</t>
  </si>
  <si>
    <t xml:space="preserve">D02141</t>
  </si>
  <si>
    <t xml:space="preserve">D02142</t>
  </si>
  <si>
    <t xml:space="preserve">D02143</t>
  </si>
  <si>
    <t xml:space="preserve">D02144</t>
  </si>
  <si>
    <t xml:space="preserve">D02145</t>
  </si>
  <si>
    <t xml:space="preserve">D02146</t>
  </si>
  <si>
    <t xml:space="preserve">D02147</t>
  </si>
  <si>
    <t xml:space="preserve">D02148</t>
  </si>
  <si>
    <t xml:space="preserve">D02149</t>
  </si>
  <si>
    <t xml:space="preserve">D02150</t>
  </si>
  <si>
    <t xml:space="preserve">D02151</t>
  </si>
  <si>
    <t xml:space="preserve">D02152</t>
  </si>
  <si>
    <t xml:space="preserve">D02153</t>
  </si>
  <si>
    <t xml:space="preserve">D02154</t>
  </si>
  <si>
    <t xml:space="preserve">D02155</t>
  </si>
  <si>
    <t xml:space="preserve">D02156</t>
  </si>
  <si>
    <t xml:space="preserve">D02157</t>
  </si>
  <si>
    <t xml:space="preserve">D02158</t>
  </si>
  <si>
    <t xml:space="preserve">D02159</t>
  </si>
  <si>
    <t xml:space="preserve">D02160</t>
  </si>
  <si>
    <t xml:space="preserve">D02161</t>
  </si>
  <si>
    <t xml:space="preserve">D02162</t>
  </si>
  <si>
    <t xml:space="preserve">D02163</t>
  </si>
  <si>
    <t xml:space="preserve">D02164</t>
  </si>
  <si>
    <t xml:space="preserve">D02165</t>
  </si>
  <si>
    <t xml:space="preserve">D02166</t>
  </si>
  <si>
    <t xml:space="preserve">D02167</t>
  </si>
  <si>
    <t xml:space="preserve">D02168</t>
  </si>
  <si>
    <t xml:space="preserve">D02169</t>
  </si>
  <si>
    <t xml:space="preserve">D02170</t>
  </si>
  <si>
    <t xml:space="preserve">D02171</t>
  </si>
  <si>
    <t xml:space="preserve">D02172</t>
  </si>
  <si>
    <t xml:space="preserve">D02173</t>
  </si>
  <si>
    <t xml:space="preserve">D02174</t>
  </si>
  <si>
    <t xml:space="preserve">D02175</t>
  </si>
  <si>
    <t xml:space="preserve">D02176</t>
  </si>
  <si>
    <t xml:space="preserve">D02177</t>
  </si>
  <si>
    <t xml:space="preserve">D02178</t>
  </si>
  <si>
    <t xml:space="preserve">D02179</t>
  </si>
  <si>
    <t xml:space="preserve">D02180</t>
  </si>
  <si>
    <t xml:space="preserve">D02181</t>
  </si>
  <si>
    <t xml:space="preserve">D02182</t>
  </si>
  <si>
    <t xml:space="preserve">D02183</t>
  </si>
  <si>
    <t xml:space="preserve">D02184</t>
  </si>
  <si>
    <t xml:space="preserve">D02185</t>
  </si>
  <si>
    <t xml:space="preserve">D02186</t>
  </si>
  <si>
    <t xml:space="preserve">D02187</t>
  </si>
  <si>
    <t xml:space="preserve">D02188</t>
  </si>
  <si>
    <t xml:space="preserve">D02189</t>
  </si>
  <si>
    <t xml:space="preserve">D02190</t>
  </si>
  <si>
    <t xml:space="preserve">D02191</t>
  </si>
  <si>
    <t xml:space="preserve">D02192</t>
  </si>
  <si>
    <t xml:space="preserve">D02193</t>
  </si>
  <si>
    <t xml:space="preserve">D02194</t>
  </si>
  <si>
    <t xml:space="preserve">D02195</t>
  </si>
  <si>
    <t xml:space="preserve">D02196</t>
  </si>
  <si>
    <t xml:space="preserve">D02197</t>
  </si>
  <si>
    <t xml:space="preserve">D02198</t>
  </si>
  <si>
    <t xml:space="preserve">D02199</t>
  </si>
  <si>
    <t xml:space="preserve">D02200</t>
  </si>
  <si>
    <t xml:space="preserve">D02201</t>
  </si>
  <si>
    <t xml:space="preserve">D02202</t>
  </si>
  <si>
    <t xml:space="preserve">D02203</t>
  </si>
  <si>
    <t xml:space="preserve">D02204</t>
  </si>
  <si>
    <t xml:space="preserve">D02205</t>
  </si>
  <si>
    <t xml:space="preserve">D02206</t>
  </si>
  <si>
    <t xml:space="preserve">D02207</t>
  </si>
  <si>
    <t xml:space="preserve">D02208</t>
  </si>
  <si>
    <t xml:space="preserve">D02209</t>
  </si>
  <si>
    <t xml:space="preserve">D02210</t>
  </si>
  <si>
    <t xml:space="preserve">D02211</t>
  </si>
  <si>
    <t xml:space="preserve">D02212</t>
  </si>
  <si>
    <t xml:space="preserve">D02213</t>
  </si>
  <si>
    <t xml:space="preserve">D02214</t>
  </si>
  <si>
    <t xml:space="preserve">D02215</t>
  </si>
  <si>
    <t xml:space="preserve">D02216</t>
  </si>
  <si>
    <t xml:space="preserve">D02217</t>
  </si>
  <si>
    <t xml:space="preserve">D02218</t>
  </si>
  <si>
    <t xml:space="preserve">D02219</t>
  </si>
  <si>
    <t xml:space="preserve">D02220</t>
  </si>
  <si>
    <t xml:space="preserve">D02221</t>
  </si>
  <si>
    <t xml:space="preserve">D02222</t>
  </si>
  <si>
    <t xml:space="preserve">D02223</t>
  </si>
  <si>
    <t xml:space="preserve">D02224</t>
  </si>
  <si>
    <t xml:space="preserve">D02225</t>
  </si>
  <si>
    <t xml:space="preserve">D02226</t>
  </si>
  <si>
    <t xml:space="preserve">D02227</t>
  </si>
  <si>
    <t xml:space="preserve">D02228</t>
  </si>
  <si>
    <t xml:space="preserve">D02229</t>
  </si>
  <si>
    <t xml:space="preserve">D02230</t>
  </si>
  <si>
    <t xml:space="preserve">D02231</t>
  </si>
  <si>
    <t xml:space="preserve">D02232</t>
  </si>
  <si>
    <t xml:space="preserve">D02233</t>
  </si>
  <si>
    <t xml:space="preserve">D02234</t>
  </si>
  <si>
    <t xml:space="preserve">D02235</t>
  </si>
  <si>
    <t xml:space="preserve">D02236</t>
  </si>
  <si>
    <t xml:space="preserve">D02237</t>
  </si>
  <si>
    <t xml:space="preserve">D02238</t>
  </si>
  <si>
    <t xml:space="preserve">D02239</t>
  </si>
  <si>
    <t xml:space="preserve">D02240</t>
  </si>
  <si>
    <t xml:space="preserve">D02241</t>
  </si>
  <si>
    <t xml:space="preserve">D02242</t>
  </si>
  <si>
    <t xml:space="preserve">D02243</t>
  </si>
  <si>
    <t xml:space="preserve">D02244</t>
  </si>
  <si>
    <t xml:space="preserve">D02245</t>
  </si>
  <si>
    <t xml:space="preserve">D02246</t>
  </si>
  <si>
    <t xml:space="preserve">D02247</t>
  </si>
  <si>
    <t xml:space="preserve">D02248</t>
  </si>
  <si>
    <t xml:space="preserve">D02249</t>
  </si>
  <si>
    <t xml:space="preserve">D02250</t>
  </si>
  <si>
    <t xml:space="preserve">D02251</t>
  </si>
  <si>
    <t xml:space="preserve">D02252</t>
  </si>
  <si>
    <t xml:space="preserve">D02253</t>
  </si>
  <si>
    <t xml:space="preserve">D02254</t>
  </si>
  <si>
    <t xml:space="preserve">D02255</t>
  </si>
  <si>
    <t xml:space="preserve">D02256</t>
  </si>
  <si>
    <t xml:space="preserve">D02257</t>
  </si>
  <si>
    <t xml:space="preserve">D02258</t>
  </si>
  <si>
    <t xml:space="preserve">D02259</t>
  </si>
  <si>
    <t xml:space="preserve">D02260</t>
  </si>
  <si>
    <t xml:space="preserve">D02261</t>
  </si>
  <si>
    <t xml:space="preserve">D02262</t>
  </si>
  <si>
    <t xml:space="preserve">D02263</t>
  </si>
  <si>
    <t xml:space="preserve">D02264</t>
  </si>
  <si>
    <t xml:space="preserve">D02265</t>
  </si>
  <si>
    <t xml:space="preserve">D02266</t>
  </si>
  <si>
    <t xml:space="preserve">D02267</t>
  </si>
  <si>
    <t xml:space="preserve">D02268</t>
  </si>
  <si>
    <t xml:space="preserve">D02269</t>
  </si>
  <si>
    <t xml:space="preserve">D02270</t>
  </si>
  <si>
    <t xml:space="preserve">D02271</t>
  </si>
  <si>
    <t xml:space="preserve">D02272</t>
  </si>
  <si>
    <t xml:space="preserve">D02273</t>
  </si>
  <si>
    <t xml:space="preserve">D02274</t>
  </si>
  <si>
    <t xml:space="preserve">D02275</t>
  </si>
  <si>
    <t xml:space="preserve">D02276</t>
  </si>
  <si>
    <t xml:space="preserve">D02277</t>
  </si>
  <si>
    <t xml:space="preserve">D02278</t>
  </si>
  <si>
    <t xml:space="preserve">D02279</t>
  </si>
  <si>
    <t xml:space="preserve">D02280</t>
  </si>
  <si>
    <t xml:space="preserve">D02281</t>
  </si>
  <si>
    <t xml:space="preserve">D02282</t>
  </si>
  <si>
    <t xml:space="preserve">D02283</t>
  </si>
  <si>
    <t xml:space="preserve">D02284</t>
  </si>
  <si>
    <t xml:space="preserve">D02285</t>
  </si>
  <si>
    <t xml:space="preserve">D02286</t>
  </si>
  <si>
    <t xml:space="preserve">D02287</t>
  </si>
  <si>
    <t xml:space="preserve">D02288</t>
  </si>
  <si>
    <t xml:space="preserve">D02289</t>
  </si>
  <si>
    <t xml:space="preserve">D02290</t>
  </si>
  <si>
    <t xml:space="preserve">D02291</t>
  </si>
  <si>
    <t xml:space="preserve">D02292</t>
  </si>
  <si>
    <t xml:space="preserve">D02293</t>
  </si>
  <si>
    <t xml:space="preserve">D02294</t>
  </si>
  <si>
    <t xml:space="preserve">D02295</t>
  </si>
  <si>
    <t xml:space="preserve">D02296</t>
  </si>
  <si>
    <t xml:space="preserve">D02297</t>
  </si>
  <si>
    <t xml:space="preserve">D02298</t>
  </si>
  <si>
    <t xml:space="preserve">D02299</t>
  </si>
  <si>
    <t xml:space="preserve">D02300</t>
  </si>
  <si>
    <t xml:space="preserve">D02301</t>
  </si>
  <si>
    <t xml:space="preserve">D02302</t>
  </si>
  <si>
    <t xml:space="preserve">D02303</t>
  </si>
  <si>
    <t xml:space="preserve">D02304</t>
  </si>
  <si>
    <t xml:space="preserve">D02305</t>
  </si>
  <si>
    <t xml:space="preserve">D02306</t>
  </si>
  <si>
    <t xml:space="preserve">D02307</t>
  </si>
  <si>
    <t xml:space="preserve">D02308</t>
  </si>
  <si>
    <t xml:space="preserve">D02309</t>
  </si>
  <si>
    <t xml:space="preserve">D02310</t>
  </si>
  <si>
    <t xml:space="preserve">D02311</t>
  </si>
  <si>
    <t xml:space="preserve">D02312</t>
  </si>
  <si>
    <t xml:space="preserve">D02313</t>
  </si>
  <si>
    <t xml:space="preserve">D02314</t>
  </si>
  <si>
    <t xml:space="preserve">D02315</t>
  </si>
  <si>
    <t xml:space="preserve">D02316</t>
  </si>
  <si>
    <t xml:space="preserve">D02317</t>
  </si>
  <si>
    <t xml:space="preserve">D02318</t>
  </si>
  <si>
    <t xml:space="preserve">D02319</t>
  </si>
  <si>
    <t xml:space="preserve">D02320</t>
  </si>
  <si>
    <t xml:space="preserve">D02321</t>
  </si>
  <si>
    <t xml:space="preserve">D02322</t>
  </si>
  <si>
    <t xml:space="preserve">D02323</t>
  </si>
  <si>
    <t xml:space="preserve">D02324</t>
  </si>
  <si>
    <t xml:space="preserve">D02325</t>
  </si>
  <si>
    <t xml:space="preserve">D02326</t>
  </si>
  <si>
    <t xml:space="preserve">D02327</t>
  </si>
  <si>
    <t xml:space="preserve">D02328</t>
  </si>
  <si>
    <t xml:space="preserve">D02329</t>
  </si>
  <si>
    <t xml:space="preserve">D02330</t>
  </si>
  <si>
    <t xml:space="preserve">D02331</t>
  </si>
  <si>
    <t xml:space="preserve">D02332</t>
  </si>
  <si>
    <t xml:space="preserve">D02333</t>
  </si>
  <si>
    <t xml:space="preserve">D02334</t>
  </si>
  <si>
    <t xml:space="preserve">D02335</t>
  </si>
  <si>
    <t xml:space="preserve">D02336</t>
  </si>
  <si>
    <t xml:space="preserve">D02337</t>
  </si>
  <si>
    <t xml:space="preserve">D02338</t>
  </si>
  <si>
    <t xml:space="preserve">D02339</t>
  </si>
  <si>
    <t xml:space="preserve">D02340</t>
  </si>
  <si>
    <t xml:space="preserve">D02341</t>
  </si>
  <si>
    <t xml:space="preserve">D02342</t>
  </si>
  <si>
    <t xml:space="preserve">D02343</t>
  </si>
  <si>
    <t xml:space="preserve">D02344</t>
  </si>
  <si>
    <t xml:space="preserve">D02345</t>
  </si>
  <si>
    <t xml:space="preserve">D02346</t>
  </si>
  <si>
    <t xml:space="preserve">D02347</t>
  </si>
  <si>
    <t xml:space="preserve">D02348</t>
  </si>
  <si>
    <t xml:space="preserve">D02349</t>
  </si>
  <si>
    <t xml:space="preserve">D02350</t>
  </si>
  <si>
    <t xml:space="preserve">D02351</t>
  </si>
  <si>
    <t xml:space="preserve">D02352</t>
  </si>
  <si>
    <t xml:space="preserve">D02353</t>
  </si>
  <si>
    <t xml:space="preserve">D02354</t>
  </si>
  <si>
    <t xml:space="preserve">D02355</t>
  </si>
  <si>
    <t xml:space="preserve">D02356</t>
  </si>
  <si>
    <t xml:space="preserve">D02357</t>
  </si>
  <si>
    <t xml:space="preserve">D02358</t>
  </si>
  <si>
    <t xml:space="preserve">D02359</t>
  </si>
  <si>
    <t xml:space="preserve">D02360</t>
  </si>
  <si>
    <t xml:space="preserve">D02361</t>
  </si>
  <si>
    <t xml:space="preserve">D02362</t>
  </si>
  <si>
    <t xml:space="preserve">D02363</t>
  </si>
  <si>
    <t xml:space="preserve">D02364</t>
  </si>
  <si>
    <t xml:space="preserve">D02365</t>
  </si>
  <si>
    <t xml:space="preserve">D02366</t>
  </si>
  <si>
    <t xml:space="preserve">D02367</t>
  </si>
  <si>
    <t xml:space="preserve">D02368</t>
  </si>
  <si>
    <t xml:space="preserve">D02369</t>
  </si>
  <si>
    <t xml:space="preserve">D02370</t>
  </si>
  <si>
    <t xml:space="preserve">D02371</t>
  </si>
  <si>
    <t xml:space="preserve">D02372</t>
  </si>
  <si>
    <t xml:space="preserve">D02373</t>
  </si>
  <si>
    <t xml:space="preserve">D02374</t>
  </si>
  <si>
    <t xml:space="preserve">D02375</t>
  </si>
  <si>
    <t xml:space="preserve">D02376</t>
  </si>
  <si>
    <t xml:space="preserve">D02377</t>
  </si>
  <si>
    <t xml:space="preserve">D02378</t>
  </si>
  <si>
    <t xml:space="preserve">D02379</t>
  </si>
  <si>
    <t xml:space="preserve">D02380</t>
  </si>
  <si>
    <t xml:space="preserve">D02381</t>
  </si>
  <si>
    <t xml:space="preserve">D02382</t>
  </si>
  <si>
    <t xml:space="preserve">D02383</t>
  </si>
  <si>
    <t xml:space="preserve">D02384</t>
  </si>
  <si>
    <t xml:space="preserve">D02385</t>
  </si>
  <si>
    <t xml:space="preserve">D02386</t>
  </si>
  <si>
    <t xml:space="preserve">D02387</t>
  </si>
  <si>
    <t xml:space="preserve">D02388</t>
  </si>
  <si>
    <t xml:space="preserve">D02389</t>
  </si>
  <si>
    <t xml:space="preserve">D02390</t>
  </si>
  <si>
    <t xml:space="preserve">D02391</t>
  </si>
  <si>
    <t xml:space="preserve">D02392</t>
  </si>
  <si>
    <t xml:space="preserve">D02393</t>
  </si>
  <si>
    <t xml:space="preserve">D02394</t>
  </si>
  <si>
    <t xml:space="preserve">D02395</t>
  </si>
  <si>
    <t xml:space="preserve">D02396</t>
  </si>
  <si>
    <t xml:space="preserve">D02397</t>
  </si>
  <si>
    <t xml:space="preserve">D02398</t>
  </si>
  <si>
    <t xml:space="preserve">D02399</t>
  </si>
  <si>
    <t xml:space="preserve">D02400</t>
  </si>
  <si>
    <t xml:space="preserve">D02401</t>
  </si>
  <si>
    <t xml:space="preserve">D02402</t>
  </si>
  <si>
    <t xml:space="preserve">D02403</t>
  </si>
  <si>
    <t xml:space="preserve">D02404</t>
  </si>
  <si>
    <t xml:space="preserve">D02405</t>
  </si>
  <si>
    <t xml:space="preserve">D02406</t>
  </si>
  <si>
    <t xml:space="preserve">D02407</t>
  </si>
  <si>
    <t xml:space="preserve">D02408</t>
  </si>
  <si>
    <t xml:space="preserve">D02409</t>
  </si>
  <si>
    <t xml:space="preserve">D02410</t>
  </si>
  <si>
    <t xml:space="preserve">D02411</t>
  </si>
  <si>
    <t xml:space="preserve">D02412</t>
  </si>
  <si>
    <t xml:space="preserve">D02413</t>
  </si>
  <si>
    <t xml:space="preserve">D02414</t>
  </si>
  <si>
    <t xml:space="preserve">D02415</t>
  </si>
  <si>
    <t xml:space="preserve">D02416</t>
  </si>
  <si>
    <t xml:space="preserve">D02417</t>
  </si>
  <si>
    <t xml:space="preserve">D02418</t>
  </si>
  <si>
    <t xml:space="preserve">D02419</t>
  </si>
  <si>
    <t xml:space="preserve">D02420</t>
  </si>
  <si>
    <t xml:space="preserve">D02421</t>
  </si>
  <si>
    <t xml:space="preserve">D02422</t>
  </si>
  <si>
    <t xml:space="preserve">D02423</t>
  </si>
  <si>
    <t xml:space="preserve">D02424</t>
  </si>
  <si>
    <t xml:space="preserve">D02425</t>
  </si>
  <si>
    <t xml:space="preserve">D02426</t>
  </si>
  <si>
    <t xml:space="preserve">D02427</t>
  </si>
  <si>
    <t xml:space="preserve">D02428</t>
  </si>
  <si>
    <t xml:space="preserve">D02429</t>
  </si>
  <si>
    <t xml:space="preserve">D02430</t>
  </si>
  <si>
    <t xml:space="preserve">D02431</t>
  </si>
  <si>
    <t xml:space="preserve">D02432</t>
  </si>
  <si>
    <t xml:space="preserve">D02433</t>
  </si>
  <si>
    <t xml:space="preserve">D02434</t>
  </si>
  <si>
    <t xml:space="preserve">D02435</t>
  </si>
  <si>
    <t xml:space="preserve">D02436</t>
  </si>
  <si>
    <t xml:space="preserve">D02437</t>
  </si>
  <si>
    <t xml:space="preserve">D02438</t>
  </si>
  <si>
    <t xml:space="preserve">D02439</t>
  </si>
  <si>
    <t xml:space="preserve">D02440</t>
  </si>
  <si>
    <t xml:space="preserve">D02441</t>
  </si>
  <si>
    <t xml:space="preserve">D02442</t>
  </si>
  <si>
    <t xml:space="preserve">D02443</t>
  </si>
  <si>
    <t xml:space="preserve">D02444</t>
  </si>
  <si>
    <t xml:space="preserve">D02445</t>
  </si>
  <si>
    <t xml:space="preserve">D02446</t>
  </si>
  <si>
    <t xml:space="preserve">D02447</t>
  </si>
  <si>
    <t xml:space="preserve">D02448</t>
  </si>
  <si>
    <t xml:space="preserve">D02449</t>
  </si>
  <si>
    <t xml:space="preserve">D02450</t>
  </si>
  <si>
    <t xml:space="preserve">D02451</t>
  </si>
  <si>
    <t xml:space="preserve">D02452</t>
  </si>
  <si>
    <t xml:space="preserve">D02453</t>
  </si>
  <si>
    <t xml:space="preserve">D02454</t>
  </si>
  <si>
    <t xml:space="preserve">D02455</t>
  </si>
  <si>
    <t xml:space="preserve">D02456</t>
  </si>
  <si>
    <t xml:space="preserve">D02457</t>
  </si>
  <si>
    <t xml:space="preserve">D02458</t>
  </si>
  <si>
    <t xml:space="preserve">D02459</t>
  </si>
  <si>
    <t xml:space="preserve">D02460</t>
  </si>
  <si>
    <t xml:space="preserve">D02461</t>
  </si>
  <si>
    <t xml:space="preserve">D02462</t>
  </si>
  <si>
    <t xml:space="preserve">D02463</t>
  </si>
  <si>
    <t xml:space="preserve">D02464</t>
  </si>
  <si>
    <t xml:space="preserve">D02465</t>
  </si>
  <si>
    <t xml:space="preserve">D02466</t>
  </si>
  <si>
    <t xml:space="preserve">D02467</t>
  </si>
  <si>
    <t xml:space="preserve">D02468</t>
  </si>
  <si>
    <t xml:space="preserve">D02469</t>
  </si>
  <si>
    <t xml:space="preserve">D02470</t>
  </si>
  <si>
    <t xml:space="preserve">D02471</t>
  </si>
  <si>
    <t xml:space="preserve">D02472</t>
  </si>
  <si>
    <t xml:space="preserve">D02473</t>
  </si>
  <si>
    <t xml:space="preserve">D02474</t>
  </si>
  <si>
    <t xml:space="preserve">D02475</t>
  </si>
  <si>
    <t xml:space="preserve">D02476</t>
  </si>
  <si>
    <t xml:space="preserve">D02477</t>
  </si>
  <si>
    <t xml:space="preserve">D02478</t>
  </si>
  <si>
    <t xml:space="preserve">D02479</t>
  </si>
  <si>
    <t xml:space="preserve">D02480</t>
  </si>
  <si>
    <t xml:space="preserve">D02481</t>
  </si>
  <si>
    <t xml:space="preserve">D02482</t>
  </si>
  <si>
    <t xml:space="preserve">D02483</t>
  </si>
  <si>
    <t xml:space="preserve">D02484</t>
  </si>
  <si>
    <t xml:space="preserve">D02485</t>
  </si>
  <si>
    <t xml:space="preserve">D02486</t>
  </si>
  <si>
    <t xml:space="preserve">D02487</t>
  </si>
  <si>
    <t xml:space="preserve">D02488</t>
  </si>
  <si>
    <t xml:space="preserve">D02489</t>
  </si>
  <si>
    <t xml:space="preserve">D02490</t>
  </si>
  <si>
    <t xml:space="preserve">D02491</t>
  </si>
  <si>
    <t xml:space="preserve">D02492</t>
  </si>
  <si>
    <t xml:space="preserve">D02493</t>
  </si>
  <si>
    <t xml:space="preserve">D02494</t>
  </si>
  <si>
    <t xml:space="preserve">D02495</t>
  </si>
  <si>
    <t xml:space="preserve">D02496</t>
  </si>
  <si>
    <t xml:space="preserve">D02497</t>
  </si>
  <si>
    <t xml:space="preserve">D02498</t>
  </si>
  <si>
    <t xml:space="preserve">D02499</t>
  </si>
  <si>
    <t xml:space="preserve">D02500</t>
  </si>
  <si>
    <t xml:space="preserve">D02501</t>
  </si>
  <si>
    <t xml:space="preserve">D02502</t>
  </si>
  <si>
    <t xml:space="preserve">D02503</t>
  </si>
  <si>
    <t xml:space="preserve">D02504</t>
  </si>
  <si>
    <t xml:space="preserve">D02505</t>
  </si>
  <si>
    <t xml:space="preserve">D02506</t>
  </si>
  <si>
    <t xml:space="preserve">D02507</t>
  </si>
  <si>
    <t xml:space="preserve">D02508</t>
  </si>
  <si>
    <t xml:space="preserve">D02509</t>
  </si>
  <si>
    <t xml:space="preserve">D02510</t>
  </si>
  <si>
    <t xml:space="preserve">D02511</t>
  </si>
  <si>
    <t xml:space="preserve">D02512</t>
  </si>
  <si>
    <t xml:space="preserve">D02513</t>
  </si>
  <si>
    <t xml:space="preserve">D02514</t>
  </si>
  <si>
    <t xml:space="preserve">D02515</t>
  </si>
  <si>
    <t xml:space="preserve">D02516</t>
  </si>
  <si>
    <t xml:space="preserve">D02517</t>
  </si>
  <si>
    <t xml:space="preserve">D02518</t>
  </si>
  <si>
    <t xml:space="preserve">D02519</t>
  </si>
  <si>
    <t xml:space="preserve">D02520</t>
  </si>
  <si>
    <t xml:space="preserve">D02521</t>
  </si>
  <si>
    <t xml:space="preserve">D02522</t>
  </si>
  <si>
    <t xml:space="preserve">D02523</t>
  </si>
  <si>
    <t xml:space="preserve">D02524</t>
  </si>
  <si>
    <t xml:space="preserve">D02525</t>
  </si>
  <si>
    <t xml:space="preserve">D02526</t>
  </si>
  <si>
    <t xml:space="preserve">D02527</t>
  </si>
  <si>
    <t xml:space="preserve">D02528</t>
  </si>
  <si>
    <t xml:space="preserve">D02529</t>
  </si>
  <si>
    <t xml:space="preserve">D02530</t>
  </si>
  <si>
    <t xml:space="preserve">D02531</t>
  </si>
  <si>
    <t xml:space="preserve">D02532</t>
  </si>
  <si>
    <t xml:space="preserve">D02533</t>
  </si>
  <si>
    <t xml:space="preserve">D02534</t>
  </si>
  <si>
    <t xml:space="preserve">D02535</t>
  </si>
  <si>
    <t xml:space="preserve">D02536</t>
  </si>
  <si>
    <t xml:space="preserve">D02537</t>
  </si>
  <si>
    <t xml:space="preserve">D02538</t>
  </si>
  <si>
    <t xml:space="preserve">D02539</t>
  </si>
  <si>
    <t xml:space="preserve">D02540</t>
  </si>
  <si>
    <t xml:space="preserve">D02541</t>
  </si>
  <si>
    <t xml:space="preserve">D02542</t>
  </si>
  <si>
    <t xml:space="preserve">D02543</t>
  </si>
  <si>
    <t xml:space="preserve">D02544</t>
  </si>
  <si>
    <t xml:space="preserve">D02545</t>
  </si>
  <si>
    <t xml:space="preserve">D02546</t>
  </si>
  <si>
    <t xml:space="preserve">D02547</t>
  </si>
  <si>
    <t xml:space="preserve">D02548</t>
  </si>
  <si>
    <t xml:space="preserve">D02549</t>
  </si>
  <si>
    <t xml:space="preserve">D02550</t>
  </si>
  <si>
    <t xml:space="preserve">D02551</t>
  </si>
  <si>
    <t xml:space="preserve">D02552</t>
  </si>
  <si>
    <t xml:space="preserve">D02553</t>
  </si>
  <si>
    <t xml:space="preserve">D02554</t>
  </si>
  <si>
    <t xml:space="preserve">D02555</t>
  </si>
  <si>
    <t xml:space="preserve">D02556</t>
  </si>
  <si>
    <t xml:space="preserve">D02557</t>
  </si>
  <si>
    <t xml:space="preserve">D02558</t>
  </si>
  <si>
    <t xml:space="preserve">D02559</t>
  </si>
  <si>
    <t xml:space="preserve">D02560</t>
  </si>
  <si>
    <t xml:space="preserve">D02561</t>
  </si>
  <si>
    <t xml:space="preserve">D02562</t>
  </si>
  <si>
    <t xml:space="preserve">D02563</t>
  </si>
  <si>
    <t xml:space="preserve">D02564</t>
  </si>
  <si>
    <t xml:space="preserve">D02565</t>
  </si>
  <si>
    <t xml:space="preserve">D02566</t>
  </si>
  <si>
    <t xml:space="preserve">D02567</t>
  </si>
  <si>
    <t xml:space="preserve">D02568</t>
  </si>
  <si>
    <t xml:space="preserve">D02569</t>
  </si>
  <si>
    <t xml:space="preserve">D02570</t>
  </si>
  <si>
    <t xml:space="preserve">D02571</t>
  </si>
  <si>
    <t xml:space="preserve">D02572</t>
  </si>
  <si>
    <t xml:space="preserve">D02573</t>
  </si>
  <si>
    <t xml:space="preserve">D02574</t>
  </si>
  <si>
    <t xml:space="preserve">D02575</t>
  </si>
  <si>
    <t xml:space="preserve">D02576</t>
  </si>
  <si>
    <t xml:space="preserve">D02577</t>
  </si>
  <si>
    <t xml:space="preserve">D02578</t>
  </si>
  <si>
    <t xml:space="preserve">D02579</t>
  </si>
  <si>
    <t xml:space="preserve">D02580</t>
  </si>
  <si>
    <t xml:space="preserve">D02581</t>
  </si>
  <si>
    <t xml:space="preserve">D02582</t>
  </si>
  <si>
    <t xml:space="preserve">D02583</t>
  </si>
  <si>
    <t xml:space="preserve">D02584</t>
  </si>
  <si>
    <t xml:space="preserve">D02585</t>
  </si>
  <si>
    <t xml:space="preserve">D02586</t>
  </si>
  <si>
    <t xml:space="preserve">D02587</t>
  </si>
  <si>
    <t xml:space="preserve">D02588</t>
  </si>
  <si>
    <t xml:space="preserve">D02589</t>
  </si>
  <si>
    <t xml:space="preserve">D02590</t>
  </si>
  <si>
    <t xml:space="preserve">D02591</t>
  </si>
  <si>
    <t xml:space="preserve">D02592</t>
  </si>
  <si>
    <t xml:space="preserve">D02593</t>
  </si>
  <si>
    <t xml:space="preserve">D02594</t>
  </si>
  <si>
    <t xml:space="preserve">D02595</t>
  </si>
  <si>
    <t xml:space="preserve">D02596</t>
  </si>
  <si>
    <t xml:space="preserve">D02597</t>
  </si>
  <si>
    <t xml:space="preserve">D02598</t>
  </si>
  <si>
    <t xml:space="preserve">D02599</t>
  </si>
  <si>
    <t xml:space="preserve">D02600</t>
  </si>
  <si>
    <t xml:space="preserve">D02601</t>
  </si>
  <si>
    <t xml:space="preserve">D02602</t>
  </si>
  <si>
    <t xml:space="preserve">D02603</t>
  </si>
  <si>
    <t xml:space="preserve">D02604</t>
  </si>
  <si>
    <t xml:space="preserve">D02605</t>
  </si>
  <si>
    <t xml:space="preserve">D02606</t>
  </si>
  <si>
    <t xml:space="preserve">D02607</t>
  </si>
  <si>
    <t xml:space="preserve">D02608</t>
  </si>
  <si>
    <t xml:space="preserve">D02609</t>
  </si>
  <si>
    <t xml:space="preserve">D02610</t>
  </si>
  <si>
    <t xml:space="preserve">D02611</t>
  </si>
  <si>
    <t xml:space="preserve">D02612</t>
  </si>
  <si>
    <t xml:space="preserve">D02613</t>
  </si>
  <si>
    <t xml:space="preserve">D02614</t>
  </si>
  <si>
    <t xml:space="preserve">D02615</t>
  </si>
  <si>
    <t xml:space="preserve">D02616</t>
  </si>
  <si>
    <t xml:space="preserve">D02617</t>
  </si>
  <si>
    <t xml:space="preserve">D02618</t>
  </si>
  <si>
    <t xml:space="preserve">D02619</t>
  </si>
  <si>
    <t xml:space="preserve">D02620</t>
  </si>
  <si>
    <t xml:space="preserve">D02621</t>
  </si>
  <si>
    <t xml:space="preserve">D02622</t>
  </si>
  <si>
    <t xml:space="preserve">D02623</t>
  </si>
  <si>
    <t xml:space="preserve">D02624</t>
  </si>
  <si>
    <t xml:space="preserve">D02625</t>
  </si>
  <si>
    <t xml:space="preserve">D02626</t>
  </si>
  <si>
    <t xml:space="preserve">D02627</t>
  </si>
  <si>
    <t xml:space="preserve">D02628</t>
  </si>
  <si>
    <t xml:space="preserve">D02629</t>
  </si>
  <si>
    <t xml:space="preserve">D02630</t>
  </si>
  <si>
    <t xml:space="preserve">D02631</t>
  </si>
  <si>
    <t xml:space="preserve">D02632</t>
  </si>
  <si>
    <t xml:space="preserve">D02633</t>
  </si>
  <si>
    <t xml:space="preserve">D02634</t>
  </si>
  <si>
    <t xml:space="preserve">D02635</t>
  </si>
  <si>
    <t xml:space="preserve">D02636</t>
  </si>
  <si>
    <t xml:space="preserve">D02637</t>
  </si>
  <si>
    <t xml:space="preserve">D02638</t>
  </si>
  <si>
    <t xml:space="preserve">D02639</t>
  </si>
  <si>
    <t xml:space="preserve">D02640</t>
  </si>
  <si>
    <t xml:space="preserve">D02641</t>
  </si>
  <si>
    <t xml:space="preserve">D02642</t>
  </si>
  <si>
    <t xml:space="preserve">D02643</t>
  </si>
  <si>
    <t xml:space="preserve">D02644</t>
  </si>
  <si>
    <t xml:space="preserve">D02645</t>
  </si>
  <si>
    <t xml:space="preserve">D02646</t>
  </si>
  <si>
    <t xml:space="preserve">D02647</t>
  </si>
  <si>
    <t xml:space="preserve">D02648</t>
  </si>
  <si>
    <t xml:space="preserve">D02649</t>
  </si>
  <si>
    <t xml:space="preserve">D02650</t>
  </si>
  <si>
    <t xml:space="preserve">D02651</t>
  </si>
  <si>
    <t xml:space="preserve">D02652</t>
  </si>
  <si>
    <t xml:space="preserve">D02653</t>
  </si>
  <si>
    <t xml:space="preserve">D02654</t>
  </si>
  <si>
    <t xml:space="preserve">D02655</t>
  </si>
  <si>
    <t xml:space="preserve">D02656</t>
  </si>
  <si>
    <t xml:space="preserve">D02657</t>
  </si>
  <si>
    <t xml:space="preserve">D02658</t>
  </si>
  <si>
    <t xml:space="preserve">D02659</t>
  </si>
  <si>
    <t xml:space="preserve">D02660</t>
  </si>
  <si>
    <t xml:space="preserve">D02661</t>
  </si>
  <si>
    <t xml:space="preserve">D02662</t>
  </si>
  <si>
    <t xml:space="preserve">D02663</t>
  </si>
  <si>
    <t xml:space="preserve">D02664</t>
  </si>
  <si>
    <t xml:space="preserve">D02665</t>
  </si>
  <si>
    <t xml:space="preserve">D02666</t>
  </si>
  <si>
    <t xml:space="preserve">D02667</t>
  </si>
  <si>
    <t xml:space="preserve">D02668</t>
  </si>
  <si>
    <t xml:space="preserve">D02669</t>
  </si>
  <si>
    <t xml:space="preserve">D02670</t>
  </si>
  <si>
    <t xml:space="preserve">D02671</t>
  </si>
  <si>
    <t xml:space="preserve">D02672</t>
  </si>
  <si>
    <t xml:space="preserve">D02673</t>
  </si>
  <si>
    <t xml:space="preserve">D02674</t>
  </si>
  <si>
    <t xml:space="preserve">D02675</t>
  </si>
  <si>
    <t xml:space="preserve">D02676</t>
  </si>
  <si>
    <t xml:space="preserve">D02677</t>
  </si>
  <si>
    <t xml:space="preserve">D02678</t>
  </si>
  <si>
    <t xml:space="preserve">D02679</t>
  </si>
  <si>
    <t xml:space="preserve">D02680</t>
  </si>
  <si>
    <t xml:space="preserve">D02681</t>
  </si>
  <si>
    <t xml:space="preserve">D02682</t>
  </si>
  <si>
    <t xml:space="preserve">D02683</t>
  </si>
  <si>
    <t xml:space="preserve">D02684</t>
  </si>
  <si>
    <t xml:space="preserve">D02685</t>
  </si>
  <si>
    <t xml:space="preserve">D02686</t>
  </si>
  <si>
    <t xml:space="preserve">D02687</t>
  </si>
  <si>
    <t xml:space="preserve">D02688</t>
  </si>
  <si>
    <t xml:space="preserve">D02689</t>
  </si>
  <si>
    <t xml:space="preserve">D02690</t>
  </si>
  <si>
    <t xml:space="preserve">D02691</t>
  </si>
  <si>
    <t xml:space="preserve">D02692</t>
  </si>
  <si>
    <t xml:space="preserve">D02693</t>
  </si>
  <si>
    <t xml:space="preserve">D02694</t>
  </si>
  <si>
    <t xml:space="preserve">D02695</t>
  </si>
  <si>
    <t xml:space="preserve">D02696</t>
  </si>
  <si>
    <t xml:space="preserve">D02697</t>
  </si>
  <si>
    <t xml:space="preserve">D02698</t>
  </si>
  <si>
    <t xml:space="preserve">D02699</t>
  </si>
  <si>
    <t xml:space="preserve">D02700</t>
  </si>
  <si>
    <t xml:space="preserve">D02701</t>
  </si>
  <si>
    <t xml:space="preserve">D02702</t>
  </si>
  <si>
    <t xml:space="preserve">D02703</t>
  </si>
  <si>
    <t xml:space="preserve">D02704</t>
  </si>
  <si>
    <t xml:space="preserve">D02705</t>
  </si>
  <si>
    <t xml:space="preserve">D02706</t>
  </si>
  <si>
    <t xml:space="preserve">D02707</t>
  </si>
  <si>
    <t xml:space="preserve">D02708</t>
  </si>
  <si>
    <t xml:space="preserve">D02709</t>
  </si>
  <si>
    <t xml:space="preserve">D02710</t>
  </si>
  <si>
    <t xml:space="preserve">D02711</t>
  </si>
  <si>
    <t xml:space="preserve">D02712</t>
  </si>
  <si>
    <t xml:space="preserve">D02713</t>
  </si>
  <si>
    <t xml:space="preserve">D02714</t>
  </si>
  <si>
    <t xml:space="preserve">D02715</t>
  </si>
  <si>
    <t xml:space="preserve">D02716</t>
  </si>
  <si>
    <t xml:space="preserve">D02717</t>
  </si>
  <si>
    <t xml:space="preserve">D02718</t>
  </si>
  <si>
    <t xml:space="preserve">D02719</t>
  </si>
  <si>
    <t xml:space="preserve">D02720</t>
  </si>
  <si>
    <t xml:space="preserve">D02721</t>
  </si>
  <si>
    <t xml:space="preserve">D02722</t>
  </si>
  <si>
    <t xml:space="preserve">D02723</t>
  </si>
  <si>
    <t xml:space="preserve">D02724</t>
  </si>
  <si>
    <t xml:space="preserve">D02725</t>
  </si>
  <si>
    <t xml:space="preserve">D02726</t>
  </si>
  <si>
    <t xml:space="preserve">D02727</t>
  </si>
  <si>
    <t xml:space="preserve">D02728</t>
  </si>
  <si>
    <t xml:space="preserve">D02729</t>
  </si>
  <si>
    <t xml:space="preserve">D02730</t>
  </si>
  <si>
    <t xml:space="preserve">D02731</t>
  </si>
  <si>
    <t xml:space="preserve">D02732</t>
  </si>
  <si>
    <t xml:space="preserve">D02733</t>
  </si>
  <si>
    <t xml:space="preserve">D02734</t>
  </si>
  <si>
    <t xml:space="preserve">D02735</t>
  </si>
  <si>
    <t xml:space="preserve">D02736</t>
  </si>
  <si>
    <t xml:space="preserve">D02737</t>
  </si>
  <si>
    <t xml:space="preserve">D02738</t>
  </si>
  <si>
    <t xml:space="preserve">D02739</t>
  </si>
  <si>
    <t xml:space="preserve">D02740</t>
  </si>
  <si>
    <t xml:space="preserve">D02741</t>
  </si>
  <si>
    <t xml:space="preserve">D02742</t>
  </si>
  <si>
    <t xml:space="preserve">D02743</t>
  </si>
  <si>
    <t xml:space="preserve">D02744</t>
  </si>
  <si>
    <t xml:space="preserve">D02745</t>
  </si>
  <si>
    <t xml:space="preserve">D02746</t>
  </si>
  <si>
    <t xml:space="preserve">D02747</t>
  </si>
  <si>
    <t xml:space="preserve">D02748</t>
  </si>
  <si>
    <t xml:space="preserve">D02749</t>
  </si>
  <si>
    <t xml:space="preserve">D02750</t>
  </si>
  <si>
    <t xml:space="preserve">D02751</t>
  </si>
  <si>
    <t xml:space="preserve">D02752</t>
  </si>
  <si>
    <t xml:space="preserve">D02753</t>
  </si>
  <si>
    <t xml:space="preserve">D02754</t>
  </si>
  <si>
    <t xml:space="preserve">D02755</t>
  </si>
  <si>
    <t xml:space="preserve">D02756</t>
  </si>
  <si>
    <t xml:space="preserve">D02757</t>
  </si>
  <si>
    <t xml:space="preserve">D02758</t>
  </si>
  <si>
    <t xml:space="preserve">D02759</t>
  </si>
  <si>
    <t xml:space="preserve">D02760</t>
  </si>
  <si>
    <t xml:space="preserve">D02761</t>
  </si>
  <si>
    <t xml:space="preserve">D02762</t>
  </si>
  <si>
    <t xml:space="preserve">D02763</t>
  </si>
  <si>
    <t xml:space="preserve">D02764</t>
  </si>
  <si>
    <t xml:space="preserve">D02765</t>
  </si>
  <si>
    <t xml:space="preserve">D02766</t>
  </si>
  <si>
    <t xml:space="preserve">D02767</t>
  </si>
  <si>
    <t xml:space="preserve">D02768</t>
  </si>
  <si>
    <t xml:space="preserve">D02769</t>
  </si>
  <si>
    <t xml:space="preserve">D02770</t>
  </si>
  <si>
    <t xml:space="preserve">D02771</t>
  </si>
  <si>
    <t xml:space="preserve">D02772</t>
  </si>
  <si>
    <t xml:space="preserve">D02773</t>
  </si>
  <si>
    <t xml:space="preserve">D02774</t>
  </si>
  <si>
    <t xml:space="preserve">D02775</t>
  </si>
  <si>
    <t xml:space="preserve">D02776</t>
  </si>
  <si>
    <t xml:space="preserve">D02777</t>
  </si>
  <si>
    <t xml:space="preserve">D02778</t>
  </si>
  <si>
    <t xml:space="preserve">D02779</t>
  </si>
  <si>
    <t xml:space="preserve">D02780</t>
  </si>
  <si>
    <t xml:space="preserve">D02781</t>
  </si>
  <si>
    <t xml:space="preserve">D02782</t>
  </si>
  <si>
    <t xml:space="preserve">D02783</t>
  </si>
  <si>
    <t xml:space="preserve">D02784</t>
  </si>
  <si>
    <t xml:space="preserve">D02785</t>
  </si>
  <si>
    <t xml:space="preserve">D02786</t>
  </si>
  <si>
    <t xml:space="preserve">D02787</t>
  </si>
  <si>
    <t xml:space="preserve">D02788</t>
  </si>
  <si>
    <t xml:space="preserve">D02789</t>
  </si>
  <si>
    <t xml:space="preserve">D02790</t>
  </si>
  <si>
    <t xml:space="preserve">D02791</t>
  </si>
  <si>
    <t xml:space="preserve">D02792</t>
  </si>
  <si>
    <t xml:space="preserve">D02793</t>
  </si>
  <si>
    <t xml:space="preserve">D02794</t>
  </si>
  <si>
    <t xml:space="preserve">D02795</t>
  </si>
  <si>
    <t xml:space="preserve">D02796</t>
  </si>
  <si>
    <t xml:space="preserve">D02797</t>
  </si>
  <si>
    <t xml:space="preserve">D02798</t>
  </si>
  <si>
    <t xml:space="preserve">D02799</t>
  </si>
  <si>
    <t xml:space="preserve">D02800</t>
  </si>
  <si>
    <t xml:space="preserve">D02801</t>
  </si>
  <si>
    <t xml:space="preserve">D02802</t>
  </si>
  <si>
    <t xml:space="preserve">D02803</t>
  </si>
  <si>
    <t xml:space="preserve">D02804</t>
  </si>
  <si>
    <t xml:space="preserve">D02805</t>
  </si>
  <si>
    <t xml:space="preserve">D02806</t>
  </si>
  <si>
    <t xml:space="preserve">D02807</t>
  </si>
  <si>
    <t xml:space="preserve">D02808</t>
  </si>
  <si>
    <t xml:space="preserve">D02809</t>
  </si>
  <si>
    <t xml:space="preserve">D02810</t>
  </si>
  <si>
    <t xml:space="preserve">D02811</t>
  </si>
  <si>
    <t xml:space="preserve">D02812</t>
  </si>
  <si>
    <t xml:space="preserve">D02813</t>
  </si>
  <si>
    <t xml:space="preserve">D02814</t>
  </si>
  <si>
    <t xml:space="preserve">D02815</t>
  </si>
  <si>
    <t xml:space="preserve">D02816</t>
  </si>
  <si>
    <t xml:space="preserve">D02817</t>
  </si>
  <si>
    <t xml:space="preserve">D02818</t>
  </si>
  <si>
    <t xml:space="preserve">D02819</t>
  </si>
  <si>
    <t xml:space="preserve">D02820</t>
  </si>
  <si>
    <t xml:space="preserve">D02821</t>
  </si>
  <si>
    <t xml:space="preserve">D02822</t>
  </si>
  <si>
    <t xml:space="preserve">D02823</t>
  </si>
  <si>
    <t xml:space="preserve">D02824</t>
  </si>
  <si>
    <t xml:space="preserve">D02825</t>
  </si>
  <si>
    <t xml:space="preserve">D02826</t>
  </si>
  <si>
    <t xml:space="preserve">D02827</t>
  </si>
  <si>
    <t xml:space="preserve">D02828</t>
  </si>
  <si>
    <t xml:space="preserve">D02829</t>
  </si>
  <si>
    <t xml:space="preserve">D02830</t>
  </si>
  <si>
    <t xml:space="preserve">D02831</t>
  </si>
  <si>
    <t xml:space="preserve">D02832</t>
  </si>
  <si>
    <t xml:space="preserve">D02833</t>
  </si>
  <si>
    <t xml:space="preserve">D02834</t>
  </si>
  <si>
    <t xml:space="preserve">D02835</t>
  </si>
  <si>
    <t xml:space="preserve">D02836</t>
  </si>
  <si>
    <t xml:space="preserve">D02837</t>
  </si>
  <si>
    <t xml:space="preserve">D02838</t>
  </si>
  <si>
    <t xml:space="preserve">D02839</t>
  </si>
  <si>
    <t xml:space="preserve">D02840</t>
  </si>
  <si>
    <t xml:space="preserve">D02841</t>
  </si>
  <si>
    <t xml:space="preserve">D02842</t>
  </si>
  <si>
    <t xml:space="preserve">D02843</t>
  </si>
  <si>
    <t xml:space="preserve">D02844</t>
  </si>
  <si>
    <t xml:space="preserve">D02845</t>
  </si>
  <si>
    <t xml:space="preserve">D02846</t>
  </si>
  <si>
    <t xml:space="preserve">D02847</t>
  </si>
  <si>
    <t xml:space="preserve">D02848</t>
  </si>
  <si>
    <t xml:space="preserve">D02849</t>
  </si>
  <si>
    <t xml:space="preserve">D02850</t>
  </si>
  <si>
    <t xml:space="preserve">D02851</t>
  </si>
  <si>
    <t xml:space="preserve">D02852</t>
  </si>
  <si>
    <t xml:space="preserve">D02853</t>
  </si>
  <si>
    <t xml:space="preserve">D02854</t>
  </si>
  <si>
    <t xml:space="preserve">D02855</t>
  </si>
  <si>
    <t xml:space="preserve">D02856</t>
  </si>
  <si>
    <t xml:space="preserve">D02857</t>
  </si>
  <si>
    <t xml:space="preserve">D02858</t>
  </si>
  <si>
    <t xml:space="preserve">D02859</t>
  </si>
  <si>
    <t xml:space="preserve">D02860</t>
  </si>
  <si>
    <t xml:space="preserve">D02861</t>
  </si>
  <si>
    <t xml:space="preserve">D02862</t>
  </si>
  <si>
    <t xml:space="preserve">D02863</t>
  </si>
  <si>
    <t xml:space="preserve">D02864</t>
  </si>
  <si>
    <t xml:space="preserve">D02865</t>
  </si>
  <si>
    <t xml:space="preserve">D02866</t>
  </si>
  <si>
    <t xml:space="preserve">D02867</t>
  </si>
  <si>
    <t xml:space="preserve">D02868</t>
  </si>
  <si>
    <t xml:space="preserve">D02869</t>
  </si>
  <si>
    <t xml:space="preserve">D02870</t>
  </si>
  <si>
    <t xml:space="preserve">D02871</t>
  </si>
  <si>
    <t xml:space="preserve">D02872</t>
  </si>
  <si>
    <t xml:space="preserve">D02873</t>
  </si>
  <si>
    <t xml:space="preserve">D02874</t>
  </si>
  <si>
    <t xml:space="preserve">D02875</t>
  </si>
  <si>
    <t xml:space="preserve">D02876</t>
  </si>
  <si>
    <t xml:space="preserve">D02877</t>
  </si>
  <si>
    <t xml:space="preserve">D02878</t>
  </si>
  <si>
    <t xml:space="preserve">D02879</t>
  </si>
  <si>
    <t xml:space="preserve">D02880</t>
  </si>
  <si>
    <t xml:space="preserve">D02881</t>
  </si>
  <si>
    <t xml:space="preserve">D02882</t>
  </si>
  <si>
    <t xml:space="preserve">D02883</t>
  </si>
  <si>
    <t xml:space="preserve">D02884</t>
  </si>
  <si>
    <t xml:space="preserve">D02885</t>
  </si>
  <si>
    <t xml:space="preserve">D02886</t>
  </si>
  <si>
    <t xml:space="preserve">D02887</t>
  </si>
  <si>
    <t xml:space="preserve">D02888</t>
  </si>
  <si>
    <t xml:space="preserve">D02889</t>
  </si>
  <si>
    <t xml:space="preserve">D02890</t>
  </si>
  <si>
    <t xml:space="preserve">D02891</t>
  </si>
  <si>
    <t xml:space="preserve">D02892</t>
  </si>
  <si>
    <t xml:space="preserve">D02893</t>
  </si>
  <si>
    <t xml:space="preserve">D02894</t>
  </si>
  <si>
    <t xml:space="preserve">D02895</t>
  </si>
  <si>
    <t xml:space="preserve">D02896</t>
  </si>
  <si>
    <t xml:space="preserve">D02897</t>
  </si>
  <si>
    <t xml:space="preserve">D02898</t>
  </si>
  <si>
    <t xml:space="preserve">D02899</t>
  </si>
  <si>
    <t xml:space="preserve">D02900</t>
  </si>
  <si>
    <t xml:space="preserve">D02901</t>
  </si>
  <si>
    <t xml:space="preserve">D02902</t>
  </si>
  <si>
    <t xml:space="preserve">D02903</t>
  </si>
  <si>
    <t xml:space="preserve">D02904</t>
  </si>
  <si>
    <t xml:space="preserve">D02905</t>
  </si>
  <si>
    <t xml:space="preserve">D02906</t>
  </si>
  <si>
    <t xml:space="preserve">D02907</t>
  </si>
  <si>
    <t xml:space="preserve">D02908</t>
  </si>
  <si>
    <t xml:space="preserve">D02909</t>
  </si>
  <si>
    <t xml:space="preserve">D02910</t>
  </si>
  <si>
    <t xml:space="preserve">D02911</t>
  </si>
  <si>
    <t xml:space="preserve">D02912</t>
  </si>
  <si>
    <t xml:space="preserve">D02913</t>
  </si>
  <si>
    <t xml:space="preserve">D02914</t>
  </si>
  <si>
    <t xml:space="preserve">D02915</t>
  </si>
  <si>
    <t xml:space="preserve">D02916</t>
  </si>
  <si>
    <t xml:space="preserve">D02917</t>
  </si>
  <si>
    <t xml:space="preserve">D02918</t>
  </si>
  <si>
    <t xml:space="preserve">D02919</t>
  </si>
  <si>
    <t xml:space="preserve">D02920</t>
  </si>
  <si>
    <t xml:space="preserve">D02921</t>
  </si>
  <si>
    <t xml:space="preserve">D02922</t>
  </si>
  <si>
    <t xml:space="preserve">D02923</t>
  </si>
  <si>
    <t xml:space="preserve">D02924</t>
  </si>
  <si>
    <t xml:space="preserve">D02925</t>
  </si>
  <si>
    <t xml:space="preserve">D02926</t>
  </si>
  <si>
    <t xml:space="preserve">D02927</t>
  </si>
  <si>
    <t xml:space="preserve">D02928</t>
  </si>
  <si>
    <t xml:space="preserve">D02929</t>
  </si>
  <si>
    <t xml:space="preserve">D02930</t>
  </si>
  <si>
    <t xml:space="preserve">D02931</t>
  </si>
  <si>
    <t xml:space="preserve">D02932</t>
  </si>
  <si>
    <t xml:space="preserve">D02933</t>
  </si>
  <si>
    <t xml:space="preserve">D02934</t>
  </si>
  <si>
    <t xml:space="preserve">D02935</t>
  </si>
  <si>
    <t xml:space="preserve">D02936</t>
  </si>
  <si>
    <t xml:space="preserve">D02937</t>
  </si>
  <si>
    <t xml:space="preserve">D02938</t>
  </si>
  <si>
    <t xml:space="preserve">D02939</t>
  </si>
  <si>
    <t xml:space="preserve">D02940</t>
  </si>
  <si>
    <t xml:space="preserve">D02941</t>
  </si>
  <si>
    <t xml:space="preserve">D02942</t>
  </si>
  <si>
    <t xml:space="preserve">D02943</t>
  </si>
  <si>
    <t xml:space="preserve">D02944</t>
  </si>
  <si>
    <t xml:space="preserve">D02945</t>
  </si>
  <si>
    <t xml:space="preserve">D02946</t>
  </si>
  <si>
    <t xml:space="preserve">D02947</t>
  </si>
  <si>
    <t xml:space="preserve">D02948</t>
  </si>
  <si>
    <t xml:space="preserve">D02949</t>
  </si>
  <si>
    <t xml:space="preserve">D02950</t>
  </si>
  <si>
    <t xml:space="preserve">D02951</t>
  </si>
  <si>
    <t xml:space="preserve">D02952</t>
  </si>
  <si>
    <t xml:space="preserve">D02953</t>
  </si>
  <si>
    <t xml:space="preserve">D02954</t>
  </si>
  <si>
    <t xml:space="preserve">D02955</t>
  </si>
  <si>
    <t xml:space="preserve">D02956</t>
  </si>
  <si>
    <t xml:space="preserve">D02957</t>
  </si>
  <si>
    <t xml:space="preserve">D02958</t>
  </si>
  <si>
    <t xml:space="preserve">D02959</t>
  </si>
  <si>
    <t xml:space="preserve">D02960</t>
  </si>
  <si>
    <t xml:space="preserve">D02961</t>
  </si>
  <si>
    <t xml:space="preserve">D02962</t>
  </si>
  <si>
    <t xml:space="preserve">D02963</t>
  </si>
  <si>
    <t xml:space="preserve">D02964</t>
  </si>
  <si>
    <t xml:space="preserve">D02965</t>
  </si>
  <si>
    <t xml:space="preserve">D02966</t>
  </si>
  <si>
    <t xml:space="preserve">D02967</t>
  </si>
  <si>
    <t xml:space="preserve">D02968</t>
  </si>
  <si>
    <t xml:space="preserve">D02969</t>
  </si>
  <si>
    <t xml:space="preserve">D02970</t>
  </si>
  <si>
    <t xml:space="preserve">D02971</t>
  </si>
  <si>
    <t xml:space="preserve">D02972</t>
  </si>
  <si>
    <t xml:space="preserve">D02973</t>
  </si>
  <si>
    <t xml:space="preserve">D02974</t>
  </si>
  <si>
    <t xml:space="preserve">D02975</t>
  </si>
  <si>
    <t xml:space="preserve">D02976</t>
  </si>
  <si>
    <t xml:space="preserve">D02977</t>
  </si>
  <si>
    <t xml:space="preserve">D02978</t>
  </si>
  <si>
    <t xml:space="preserve">D02979</t>
  </si>
  <si>
    <t xml:space="preserve">D02980</t>
  </si>
  <si>
    <t xml:space="preserve">D02981</t>
  </si>
  <si>
    <t xml:space="preserve">D02982</t>
  </si>
  <si>
    <t xml:space="preserve">D02983</t>
  </si>
  <si>
    <t xml:space="preserve">D02984</t>
  </si>
  <si>
    <t xml:space="preserve">D02985</t>
  </si>
  <si>
    <t xml:space="preserve">D02986</t>
  </si>
  <si>
    <t xml:space="preserve">D02987</t>
  </si>
  <si>
    <t xml:space="preserve">D02988</t>
  </si>
  <si>
    <t xml:space="preserve">D02989</t>
  </si>
  <si>
    <t xml:space="preserve">D02990</t>
  </si>
  <si>
    <t xml:space="preserve">D02991</t>
  </si>
  <si>
    <t xml:space="preserve">D02992</t>
  </si>
  <si>
    <t xml:space="preserve">D02993</t>
  </si>
  <si>
    <t xml:space="preserve">D02994</t>
  </si>
  <si>
    <t xml:space="preserve">D02995</t>
  </si>
  <si>
    <t xml:space="preserve">D02996</t>
  </si>
  <si>
    <t xml:space="preserve">D02997</t>
  </si>
  <si>
    <t xml:space="preserve">D02998</t>
  </si>
  <si>
    <t xml:space="preserve">D02999</t>
  </si>
  <si>
    <t xml:space="preserve">D03000</t>
  </si>
  <si>
    <t xml:space="preserve">D03001</t>
  </si>
  <si>
    <t xml:space="preserve">D03002</t>
  </si>
  <si>
    <t xml:space="preserve">D03003</t>
  </si>
  <si>
    <t xml:space="preserve">D03004</t>
  </si>
  <si>
    <t xml:space="preserve">D03005</t>
  </si>
  <si>
    <t xml:space="preserve">D03006</t>
  </si>
  <si>
    <t xml:space="preserve">D03007</t>
  </si>
  <si>
    <t xml:space="preserve">D03008</t>
  </si>
  <si>
    <t xml:space="preserve">D03009</t>
  </si>
  <si>
    <t xml:space="preserve">D03010</t>
  </si>
  <si>
    <t xml:space="preserve">D03011</t>
  </si>
  <si>
    <t xml:space="preserve">D03012</t>
  </si>
  <si>
    <t xml:space="preserve">D03013</t>
  </si>
  <si>
    <t xml:space="preserve">D03014</t>
  </si>
  <si>
    <t xml:space="preserve">D03015</t>
  </si>
  <si>
    <t xml:space="preserve">D03016</t>
  </si>
  <si>
    <t xml:space="preserve">D03017</t>
  </si>
  <si>
    <t xml:space="preserve">D03018</t>
  </si>
  <si>
    <t xml:space="preserve">D03019</t>
  </si>
  <si>
    <t xml:space="preserve">D03020</t>
  </si>
  <si>
    <t xml:space="preserve">D03021</t>
  </si>
  <si>
    <t xml:space="preserve">D03022</t>
  </si>
  <si>
    <t xml:space="preserve">D03023</t>
  </si>
  <si>
    <t xml:space="preserve">D03024</t>
  </si>
  <si>
    <t xml:space="preserve">D03025</t>
  </si>
  <si>
    <t xml:space="preserve">D03026</t>
  </si>
  <si>
    <t xml:space="preserve">D03027</t>
  </si>
  <si>
    <t xml:space="preserve">D03028</t>
  </si>
  <si>
    <t xml:space="preserve">D03029</t>
  </si>
  <si>
    <t xml:space="preserve">D03030</t>
  </si>
  <si>
    <t xml:space="preserve">D03031</t>
  </si>
  <si>
    <t xml:space="preserve">D03032</t>
  </si>
  <si>
    <t xml:space="preserve">D03033</t>
  </si>
  <si>
    <t xml:space="preserve">D03034</t>
  </si>
  <si>
    <t xml:space="preserve">D03035</t>
  </si>
  <si>
    <t xml:space="preserve">D03036</t>
  </si>
  <si>
    <t xml:space="preserve">D03037</t>
  </si>
  <si>
    <t xml:space="preserve">D03038</t>
  </si>
  <si>
    <t xml:space="preserve">D03039</t>
  </si>
  <si>
    <t xml:space="preserve">D03040</t>
  </si>
  <si>
    <t xml:space="preserve">D03041</t>
  </si>
  <si>
    <t xml:space="preserve">D03042</t>
  </si>
  <si>
    <t xml:space="preserve">D03043</t>
  </si>
  <si>
    <t xml:space="preserve">D03044</t>
  </si>
  <si>
    <t xml:space="preserve">D03045</t>
  </si>
  <si>
    <t xml:space="preserve">D03046</t>
  </si>
  <si>
    <t xml:space="preserve">D03047</t>
  </si>
  <si>
    <t xml:space="preserve">D03048</t>
  </si>
  <si>
    <t xml:space="preserve">D03049</t>
  </si>
  <si>
    <t xml:space="preserve">D03050</t>
  </si>
  <si>
    <t xml:space="preserve">D03051</t>
  </si>
  <si>
    <t xml:space="preserve">D03052</t>
  </si>
  <si>
    <t xml:space="preserve">D03053</t>
  </si>
  <si>
    <t xml:space="preserve">D03054</t>
  </si>
  <si>
    <t xml:space="preserve">D03055</t>
  </si>
  <si>
    <t xml:space="preserve">D03056</t>
  </si>
  <si>
    <t xml:space="preserve">D03057</t>
  </si>
  <si>
    <t xml:space="preserve">D03058</t>
  </si>
  <si>
    <t xml:space="preserve">D03059</t>
  </si>
  <si>
    <t xml:space="preserve">D03060</t>
  </si>
  <si>
    <t xml:space="preserve">D03061</t>
  </si>
  <si>
    <t xml:space="preserve">D03062</t>
  </si>
  <si>
    <t xml:space="preserve">D03063</t>
  </si>
  <si>
    <t xml:space="preserve">D03064</t>
  </si>
  <si>
    <t xml:space="preserve">D03065</t>
  </si>
  <si>
    <t xml:space="preserve">D03066</t>
  </si>
  <si>
    <t xml:space="preserve">D03067</t>
  </si>
  <si>
    <t xml:space="preserve">D03068</t>
  </si>
  <si>
    <t xml:space="preserve">D03069</t>
  </si>
  <si>
    <t xml:space="preserve">D03070</t>
  </si>
  <si>
    <t xml:space="preserve">D03071</t>
  </si>
  <si>
    <t xml:space="preserve">D03072</t>
  </si>
  <si>
    <t xml:space="preserve">D03073</t>
  </si>
  <si>
    <t xml:space="preserve">D03074</t>
  </si>
  <si>
    <t xml:space="preserve">D03075</t>
  </si>
  <si>
    <t xml:space="preserve">D03076</t>
  </si>
  <si>
    <t xml:space="preserve">D03077</t>
  </si>
  <si>
    <t xml:space="preserve">D03078</t>
  </si>
  <si>
    <t xml:space="preserve">D03079</t>
  </si>
  <si>
    <t xml:space="preserve">D03080</t>
  </si>
  <si>
    <t xml:space="preserve">D03081</t>
  </si>
  <si>
    <t xml:space="preserve">D03082</t>
  </si>
  <si>
    <t xml:space="preserve">D03083</t>
  </si>
  <si>
    <t xml:space="preserve">D03084</t>
  </si>
  <si>
    <t xml:space="preserve">D03085</t>
  </si>
  <si>
    <t xml:space="preserve">D03086</t>
  </si>
  <si>
    <t xml:space="preserve">D03087</t>
  </si>
  <si>
    <t xml:space="preserve">D03088</t>
  </si>
  <si>
    <t xml:space="preserve">D03089</t>
  </si>
  <si>
    <t xml:space="preserve">D03090</t>
  </si>
  <si>
    <t xml:space="preserve">D03091</t>
  </si>
  <si>
    <t xml:space="preserve">D03092</t>
  </si>
  <si>
    <t xml:space="preserve">D03093</t>
  </si>
  <si>
    <t xml:space="preserve">D03094</t>
  </si>
  <si>
    <t xml:space="preserve">D03095</t>
  </si>
  <si>
    <t xml:space="preserve">D03096</t>
  </si>
  <si>
    <t xml:space="preserve">D03097</t>
  </si>
  <si>
    <t xml:space="preserve">D03098</t>
  </si>
  <si>
    <t xml:space="preserve">D03099</t>
  </si>
  <si>
    <t xml:space="preserve">D03100</t>
  </si>
  <si>
    <t xml:space="preserve">D03101</t>
  </si>
  <si>
    <t xml:space="preserve">D03102</t>
  </si>
  <si>
    <t xml:space="preserve">D03103</t>
  </si>
  <si>
    <t xml:space="preserve">D03104</t>
  </si>
  <si>
    <t xml:space="preserve">D03105</t>
  </si>
  <si>
    <t xml:space="preserve">D03106</t>
  </si>
  <si>
    <t xml:space="preserve">D03107</t>
  </si>
  <si>
    <t xml:space="preserve">D03108</t>
  </si>
  <si>
    <t xml:space="preserve">D03109</t>
  </si>
  <si>
    <t xml:space="preserve">D03110</t>
  </si>
  <si>
    <t xml:space="preserve">D03111</t>
  </si>
  <si>
    <t xml:space="preserve">D03112</t>
  </si>
  <si>
    <t xml:space="preserve">D03113</t>
  </si>
  <si>
    <t xml:space="preserve">D03114</t>
  </si>
  <si>
    <t xml:space="preserve">D03115</t>
  </si>
  <si>
    <t xml:space="preserve">D03116</t>
  </si>
  <si>
    <t xml:space="preserve">D03117</t>
  </si>
  <si>
    <t xml:space="preserve">D03118</t>
  </si>
  <si>
    <t xml:space="preserve">D03119</t>
  </si>
  <si>
    <t xml:space="preserve">D03120</t>
  </si>
  <si>
    <t xml:space="preserve">D03121</t>
  </si>
  <si>
    <t xml:space="preserve">D03122</t>
  </si>
  <si>
    <t xml:space="preserve">D03123</t>
  </si>
  <si>
    <t xml:space="preserve">D03124</t>
  </si>
  <si>
    <t xml:space="preserve">D03125</t>
  </si>
  <si>
    <t xml:space="preserve">D03126</t>
  </si>
  <si>
    <t xml:space="preserve">D03127</t>
  </si>
  <si>
    <t xml:space="preserve">D03128</t>
  </si>
  <si>
    <t xml:space="preserve">D03129</t>
  </si>
  <si>
    <t xml:space="preserve">D03130</t>
  </si>
  <si>
    <t xml:space="preserve">D03131</t>
  </si>
  <si>
    <t xml:space="preserve">D03132</t>
  </si>
  <si>
    <t xml:space="preserve">D03133</t>
  </si>
  <si>
    <t xml:space="preserve">D03134</t>
  </si>
  <si>
    <t xml:space="preserve">D03135</t>
  </si>
  <si>
    <t xml:space="preserve">D03136</t>
  </si>
  <si>
    <t xml:space="preserve">D03137</t>
  </si>
  <si>
    <t xml:space="preserve">D03138</t>
  </si>
  <si>
    <t xml:space="preserve">D03139</t>
  </si>
  <si>
    <t xml:space="preserve">D03140</t>
  </si>
  <si>
    <t xml:space="preserve">D03141</t>
  </si>
  <si>
    <t xml:space="preserve">D03142</t>
  </si>
  <si>
    <t xml:space="preserve">D03143</t>
  </si>
  <si>
    <t xml:space="preserve">D03144</t>
  </si>
  <si>
    <t xml:space="preserve">D03145</t>
  </si>
  <si>
    <t xml:space="preserve">D03146</t>
  </si>
  <si>
    <t xml:space="preserve">D03147</t>
  </si>
  <si>
    <t xml:space="preserve">D03148</t>
  </si>
  <si>
    <t xml:space="preserve">D03149</t>
  </si>
  <si>
    <t xml:space="preserve">D03150</t>
  </si>
  <si>
    <t xml:space="preserve">D03151</t>
  </si>
  <si>
    <t xml:space="preserve">D03152</t>
  </si>
  <si>
    <t xml:space="preserve">D03153</t>
  </si>
  <si>
    <t xml:space="preserve">D03154</t>
  </si>
  <si>
    <t xml:space="preserve">D03155</t>
  </si>
  <si>
    <t xml:space="preserve">D03156</t>
  </si>
  <si>
    <t xml:space="preserve">D03157</t>
  </si>
  <si>
    <t xml:space="preserve">D03158</t>
  </si>
  <si>
    <t xml:space="preserve">D03159</t>
  </si>
  <si>
    <t xml:space="preserve">D03160</t>
  </si>
  <si>
    <t xml:space="preserve">D03161</t>
  </si>
  <si>
    <t xml:space="preserve">D03162</t>
  </si>
  <si>
    <t xml:space="preserve">D03163</t>
  </si>
  <si>
    <t xml:space="preserve">D03164</t>
  </si>
  <si>
    <t xml:space="preserve">D03165</t>
  </si>
  <si>
    <t xml:space="preserve">D03166</t>
  </si>
  <si>
    <t xml:space="preserve">D03167</t>
  </si>
  <si>
    <t xml:space="preserve">D03168</t>
  </si>
  <si>
    <t xml:space="preserve">D03169</t>
  </si>
  <si>
    <t xml:space="preserve">D03170</t>
  </si>
  <si>
    <t xml:space="preserve">D03171</t>
  </si>
  <si>
    <t xml:space="preserve">D03172</t>
  </si>
  <si>
    <t xml:space="preserve">D03173</t>
  </si>
  <si>
    <t xml:space="preserve">D03174</t>
  </si>
  <si>
    <t xml:space="preserve">D03175</t>
  </si>
  <si>
    <t xml:space="preserve">D03176</t>
  </si>
  <si>
    <t xml:space="preserve">D03177</t>
  </si>
  <si>
    <t xml:space="preserve">D03178</t>
  </si>
  <si>
    <t xml:space="preserve">D03179</t>
  </si>
  <si>
    <t xml:space="preserve">D03180</t>
  </si>
  <si>
    <t xml:space="preserve">D03181</t>
  </si>
  <si>
    <t xml:space="preserve">D03182</t>
  </si>
  <si>
    <t xml:space="preserve">D03183</t>
  </si>
  <si>
    <t xml:space="preserve">D03184</t>
  </si>
  <si>
    <t xml:space="preserve">D03185</t>
  </si>
  <si>
    <t xml:space="preserve">D03186</t>
  </si>
  <si>
    <t xml:space="preserve">D03187</t>
  </si>
  <si>
    <t xml:space="preserve">D03188</t>
  </si>
  <si>
    <t xml:space="preserve">D03189</t>
  </si>
  <si>
    <t xml:space="preserve">D03190</t>
  </si>
  <si>
    <t xml:space="preserve">D03191</t>
  </si>
  <si>
    <t xml:space="preserve">D03192</t>
  </si>
  <si>
    <t xml:space="preserve">D03193</t>
  </si>
  <si>
    <t xml:space="preserve">D03194</t>
  </si>
  <si>
    <t xml:space="preserve">D03195</t>
  </si>
  <si>
    <t xml:space="preserve">D03196</t>
  </si>
  <si>
    <t xml:space="preserve">D03197</t>
  </si>
  <si>
    <t xml:space="preserve">D03198</t>
  </si>
  <si>
    <t xml:space="preserve">D03199</t>
  </si>
  <si>
    <t xml:space="preserve">D03200</t>
  </si>
  <si>
    <t xml:space="preserve">D03201</t>
  </si>
  <si>
    <t xml:space="preserve">D03202</t>
  </si>
  <si>
    <t xml:space="preserve">D03203</t>
  </si>
  <si>
    <t xml:space="preserve">D03204</t>
  </si>
  <si>
    <t xml:space="preserve">D03205</t>
  </si>
  <si>
    <t xml:space="preserve">D03206</t>
  </si>
  <si>
    <t xml:space="preserve">D03207</t>
  </si>
  <si>
    <t xml:space="preserve">D03208</t>
  </si>
  <si>
    <t xml:space="preserve">D03209</t>
  </si>
  <si>
    <t xml:space="preserve">D03210</t>
  </si>
  <si>
    <t xml:space="preserve">D03211</t>
  </si>
  <si>
    <t xml:space="preserve">D03212</t>
  </si>
  <si>
    <t xml:space="preserve">D03213</t>
  </si>
  <si>
    <t xml:space="preserve">D03214</t>
  </si>
  <si>
    <t xml:space="preserve">D03215</t>
  </si>
  <si>
    <t xml:space="preserve">D03216</t>
  </si>
  <si>
    <t xml:space="preserve">D03217</t>
  </si>
  <si>
    <t xml:space="preserve">D03218</t>
  </si>
  <si>
    <t xml:space="preserve">D03219</t>
  </si>
  <si>
    <t xml:space="preserve">D03220</t>
  </si>
  <si>
    <t xml:space="preserve">D03221</t>
  </si>
  <si>
    <t xml:space="preserve">D03222</t>
  </si>
  <si>
    <t xml:space="preserve">D03223</t>
  </si>
  <si>
    <t xml:space="preserve">D03224</t>
  </si>
  <si>
    <t xml:space="preserve">D03225</t>
  </si>
  <si>
    <t xml:space="preserve">D03226</t>
  </si>
  <si>
    <t xml:space="preserve">D03227</t>
  </si>
  <si>
    <t xml:space="preserve">D03228</t>
  </si>
  <si>
    <t xml:space="preserve">D03229</t>
  </si>
  <si>
    <t xml:space="preserve">D03230</t>
  </si>
  <si>
    <t xml:space="preserve">D03231</t>
  </si>
  <si>
    <t xml:space="preserve">D03232</t>
  </si>
  <si>
    <t xml:space="preserve">D03233</t>
  </si>
  <si>
    <t xml:space="preserve">D03234</t>
  </si>
  <si>
    <t xml:space="preserve">D03235</t>
  </si>
  <si>
    <t xml:space="preserve">D03236</t>
  </si>
  <si>
    <t xml:space="preserve">D03237</t>
  </si>
  <si>
    <t xml:space="preserve">D03238</t>
  </si>
  <si>
    <t xml:space="preserve">D03239</t>
  </si>
  <si>
    <t xml:space="preserve">D03240</t>
  </si>
  <si>
    <t xml:space="preserve">D03241</t>
  </si>
  <si>
    <t xml:space="preserve">D03242</t>
  </si>
  <si>
    <t xml:space="preserve">D03243</t>
  </si>
  <si>
    <t xml:space="preserve">D03244</t>
  </si>
  <si>
    <t xml:space="preserve">D03245</t>
  </si>
  <si>
    <t xml:space="preserve">D03246</t>
  </si>
  <si>
    <t xml:space="preserve">D03247</t>
  </si>
  <si>
    <t xml:space="preserve">D03248</t>
  </si>
  <si>
    <t xml:space="preserve">D03249</t>
  </si>
  <si>
    <t xml:space="preserve">D03250</t>
  </si>
  <si>
    <t xml:space="preserve">D03251</t>
  </si>
  <si>
    <t xml:space="preserve">D03252</t>
  </si>
  <si>
    <t xml:space="preserve">D03253</t>
  </si>
  <si>
    <t xml:space="preserve">D03254</t>
  </si>
  <si>
    <t xml:space="preserve">D03255</t>
  </si>
  <si>
    <t xml:space="preserve">D03256</t>
  </si>
  <si>
    <t xml:space="preserve">D03257</t>
  </si>
  <si>
    <t xml:space="preserve">D03258</t>
  </si>
  <si>
    <t xml:space="preserve">D03259</t>
  </si>
  <si>
    <t xml:space="preserve">D03260</t>
  </si>
  <si>
    <t xml:space="preserve">D03261</t>
  </si>
  <si>
    <t xml:space="preserve">D03262</t>
  </si>
  <si>
    <t xml:space="preserve">D03263</t>
  </si>
  <si>
    <t xml:space="preserve">D03264</t>
  </si>
  <si>
    <t xml:space="preserve">D03265</t>
  </si>
  <si>
    <t xml:space="preserve">D03266</t>
  </si>
  <si>
    <t xml:space="preserve">D03267</t>
  </si>
  <si>
    <t xml:space="preserve">D03268</t>
  </si>
  <si>
    <t xml:space="preserve">D03269</t>
  </si>
  <si>
    <t xml:space="preserve">D03270</t>
  </si>
  <si>
    <t xml:space="preserve">D03271</t>
  </si>
  <si>
    <t xml:space="preserve">D03272</t>
  </si>
  <si>
    <t xml:space="preserve">D03273</t>
  </si>
  <si>
    <t xml:space="preserve">D03274</t>
  </si>
  <si>
    <t xml:space="preserve">D03275</t>
  </si>
  <si>
    <t xml:space="preserve">D03276</t>
  </si>
  <si>
    <t xml:space="preserve">D03277</t>
  </si>
  <si>
    <t xml:space="preserve">D03278</t>
  </si>
  <si>
    <t xml:space="preserve">D03279</t>
  </si>
  <si>
    <t xml:space="preserve">D03280</t>
  </si>
  <si>
    <t xml:space="preserve">D03281</t>
  </si>
  <si>
    <t xml:space="preserve">D03282</t>
  </si>
  <si>
    <t xml:space="preserve">D03283</t>
  </si>
  <si>
    <t xml:space="preserve">D03284</t>
  </si>
  <si>
    <t xml:space="preserve">D03285</t>
  </si>
  <si>
    <t xml:space="preserve">D03286</t>
  </si>
  <si>
    <t xml:space="preserve">D03287</t>
  </si>
  <si>
    <t xml:space="preserve">D03288</t>
  </si>
  <si>
    <t xml:space="preserve">D03289</t>
  </si>
  <si>
    <t xml:space="preserve">D03290</t>
  </si>
  <si>
    <t xml:space="preserve">D03291</t>
  </si>
  <si>
    <t xml:space="preserve">D03292</t>
  </si>
  <si>
    <t xml:space="preserve">D03293</t>
  </si>
  <si>
    <t xml:space="preserve">D03294</t>
  </si>
  <si>
    <t xml:space="preserve">D03295</t>
  </si>
  <si>
    <t xml:space="preserve">D03296</t>
  </si>
  <si>
    <t xml:space="preserve">D03297</t>
  </si>
  <si>
    <t xml:space="preserve">D03298</t>
  </si>
  <si>
    <t xml:space="preserve">D03299</t>
  </si>
  <si>
    <t xml:space="preserve">D03300</t>
  </si>
  <si>
    <t xml:space="preserve">D03301</t>
  </si>
  <si>
    <t xml:space="preserve">D03302</t>
  </si>
  <si>
    <t xml:space="preserve">D03303</t>
  </si>
  <si>
    <t xml:space="preserve">D03304</t>
  </si>
  <si>
    <t xml:space="preserve">D03305</t>
  </si>
  <si>
    <t xml:space="preserve">D03306</t>
  </si>
  <si>
    <t xml:space="preserve">D03307</t>
  </si>
  <si>
    <t xml:space="preserve">D03308</t>
  </si>
  <si>
    <t xml:space="preserve">D03309</t>
  </si>
  <si>
    <t xml:space="preserve">D03310</t>
  </si>
  <si>
    <t xml:space="preserve">D03311</t>
  </si>
  <si>
    <t xml:space="preserve">D03312</t>
  </si>
  <si>
    <t xml:space="preserve">D03313</t>
  </si>
  <si>
    <t xml:space="preserve">D03314</t>
  </si>
  <si>
    <t xml:space="preserve">D03315</t>
  </si>
  <si>
    <t xml:space="preserve">D03316</t>
  </si>
  <si>
    <t xml:space="preserve">D03317</t>
  </si>
  <si>
    <t xml:space="preserve">D03318</t>
  </si>
  <si>
    <t xml:space="preserve">D03319</t>
  </si>
  <si>
    <t xml:space="preserve">D03320</t>
  </si>
  <si>
    <t xml:space="preserve">D03321</t>
  </si>
  <si>
    <t xml:space="preserve">D03322</t>
  </si>
  <si>
    <t xml:space="preserve">D03323</t>
  </si>
  <si>
    <t xml:space="preserve">D03324</t>
  </si>
  <si>
    <t xml:space="preserve">D03325</t>
  </si>
  <si>
    <t xml:space="preserve">D03326</t>
  </si>
  <si>
    <t xml:space="preserve">D03327</t>
  </si>
  <si>
    <t xml:space="preserve">D03328</t>
  </si>
  <si>
    <t xml:space="preserve">D03329</t>
  </si>
  <si>
    <t xml:space="preserve">D03330</t>
  </si>
  <si>
    <t xml:space="preserve">D03331</t>
  </si>
  <si>
    <t xml:space="preserve">D03332</t>
  </si>
  <si>
    <t xml:space="preserve">D03333</t>
  </si>
  <si>
    <t xml:space="preserve">D03334</t>
  </si>
  <si>
    <t xml:space="preserve">D03335</t>
  </si>
  <si>
    <t xml:space="preserve">D03336</t>
  </si>
  <si>
    <t xml:space="preserve">D03337</t>
  </si>
  <si>
    <t xml:space="preserve">D03338</t>
  </si>
  <si>
    <t xml:space="preserve">D03339</t>
  </si>
  <si>
    <t xml:space="preserve">D03340</t>
  </si>
  <si>
    <t xml:space="preserve">D03341</t>
  </si>
  <si>
    <t xml:space="preserve">D03342</t>
  </si>
  <si>
    <t xml:space="preserve">D03343</t>
  </si>
  <si>
    <t xml:space="preserve">D03344</t>
  </si>
  <si>
    <t xml:space="preserve">D03345</t>
  </si>
  <si>
    <t xml:space="preserve">D03346</t>
  </si>
  <si>
    <t xml:space="preserve">D03347</t>
  </si>
  <si>
    <t xml:space="preserve">D03348</t>
  </si>
  <si>
    <t xml:space="preserve">D03349</t>
  </si>
  <si>
    <t xml:space="preserve">D03350</t>
  </si>
  <si>
    <t xml:space="preserve">D03351</t>
  </si>
  <si>
    <t xml:space="preserve">D03352</t>
  </si>
  <si>
    <t xml:space="preserve">D03353</t>
  </si>
  <si>
    <t xml:space="preserve">D03354</t>
  </si>
  <si>
    <t xml:space="preserve">D03355</t>
  </si>
  <si>
    <t xml:space="preserve">D03356</t>
  </si>
  <si>
    <t xml:space="preserve">D03357</t>
  </si>
  <si>
    <t xml:space="preserve">D03358</t>
  </si>
  <si>
    <t xml:space="preserve">D03359</t>
  </si>
  <si>
    <t xml:space="preserve">D03360</t>
  </si>
  <si>
    <t xml:space="preserve">D03361</t>
  </si>
  <si>
    <t xml:space="preserve">D03362</t>
  </si>
  <si>
    <t xml:space="preserve">D03363</t>
  </si>
  <si>
    <t xml:space="preserve">D03364</t>
  </si>
  <si>
    <t xml:space="preserve">D03365</t>
  </si>
  <si>
    <t xml:space="preserve">D03366</t>
  </si>
  <si>
    <t xml:space="preserve">D03367</t>
  </si>
  <si>
    <t xml:space="preserve">D03368</t>
  </si>
  <si>
    <t xml:space="preserve">D03369</t>
  </si>
  <si>
    <t xml:space="preserve">D03370</t>
  </si>
  <si>
    <t xml:space="preserve">D03371</t>
  </si>
  <si>
    <t xml:space="preserve">D03372</t>
  </si>
  <si>
    <t xml:space="preserve">D03373</t>
  </si>
  <si>
    <t xml:space="preserve">D03374</t>
  </si>
  <si>
    <t xml:space="preserve">D03375</t>
  </si>
  <si>
    <t xml:space="preserve">D03376</t>
  </si>
  <si>
    <t xml:space="preserve">D03377</t>
  </si>
  <si>
    <t xml:space="preserve">D03378</t>
  </si>
  <si>
    <t xml:space="preserve">D03379</t>
  </si>
  <si>
    <t xml:space="preserve">D03380</t>
  </si>
  <si>
    <t xml:space="preserve">D03381</t>
  </si>
  <si>
    <t xml:space="preserve">D03382</t>
  </si>
  <si>
    <t xml:space="preserve">D03383</t>
  </si>
  <si>
    <t xml:space="preserve">D03384</t>
  </si>
  <si>
    <t xml:space="preserve">D03385</t>
  </si>
  <si>
    <t xml:space="preserve">D03386</t>
  </si>
  <si>
    <t xml:space="preserve">D03387</t>
  </si>
  <si>
    <t xml:space="preserve">D03388</t>
  </si>
  <si>
    <t xml:space="preserve">D03389</t>
  </si>
  <si>
    <t xml:space="preserve">D03390</t>
  </si>
  <si>
    <t xml:space="preserve">D03391</t>
  </si>
  <si>
    <t xml:space="preserve">D03392</t>
  </si>
  <si>
    <t xml:space="preserve">D03393</t>
  </si>
  <si>
    <t xml:space="preserve">D03394</t>
  </si>
  <si>
    <t xml:space="preserve">D03395</t>
  </si>
  <si>
    <t xml:space="preserve">D03396</t>
  </si>
  <si>
    <t xml:space="preserve">D03397</t>
  </si>
  <si>
    <t xml:space="preserve">D03398</t>
  </si>
  <si>
    <t xml:space="preserve">D03399</t>
  </si>
  <si>
    <t xml:space="preserve">D03400</t>
  </si>
  <si>
    <t xml:space="preserve">D03401</t>
  </si>
  <si>
    <t xml:space="preserve">D03402</t>
  </si>
  <si>
    <t xml:space="preserve">D03403</t>
  </si>
  <si>
    <t xml:space="preserve">D03404</t>
  </si>
  <si>
    <t xml:space="preserve">D03405</t>
  </si>
  <si>
    <t xml:space="preserve">D03406</t>
  </si>
  <si>
    <t xml:space="preserve">D03407</t>
  </si>
  <si>
    <t xml:space="preserve">D03408</t>
  </si>
  <si>
    <t xml:space="preserve">D03409</t>
  </si>
  <si>
    <t xml:space="preserve">D03410</t>
  </si>
  <si>
    <t xml:space="preserve">D03411</t>
  </si>
  <si>
    <t xml:space="preserve">D03412</t>
  </si>
  <si>
    <t xml:space="preserve">D03413</t>
  </si>
  <si>
    <t xml:space="preserve">D03414</t>
  </si>
  <si>
    <t xml:space="preserve">D03415</t>
  </si>
  <si>
    <t xml:space="preserve">D03416</t>
  </si>
  <si>
    <t xml:space="preserve">D03417</t>
  </si>
  <si>
    <t xml:space="preserve">D03418</t>
  </si>
  <si>
    <t xml:space="preserve">D03419</t>
  </si>
  <si>
    <t xml:space="preserve">D03420</t>
  </si>
  <si>
    <t xml:space="preserve">D03421</t>
  </si>
  <si>
    <t xml:space="preserve">D03422</t>
  </si>
  <si>
    <t xml:space="preserve">D03423</t>
  </si>
  <si>
    <t xml:space="preserve">D03424</t>
  </si>
  <si>
    <t xml:space="preserve">D03425</t>
  </si>
  <si>
    <t xml:space="preserve">D03426</t>
  </si>
  <si>
    <t xml:space="preserve">D03427</t>
  </si>
  <si>
    <t xml:space="preserve">D03428</t>
  </si>
  <si>
    <t xml:space="preserve">D03429</t>
  </si>
  <si>
    <t xml:space="preserve">D03430</t>
  </si>
  <si>
    <t xml:space="preserve">D03431</t>
  </si>
  <si>
    <t xml:space="preserve">D03432</t>
  </si>
  <si>
    <t xml:space="preserve">D03433</t>
  </si>
  <si>
    <t xml:space="preserve">D03434</t>
  </si>
  <si>
    <t xml:space="preserve">D03435</t>
  </si>
  <si>
    <t xml:space="preserve">D03436</t>
  </si>
  <si>
    <t xml:space="preserve">D03437</t>
  </si>
  <si>
    <t xml:space="preserve">D03438</t>
  </si>
  <si>
    <t xml:space="preserve">D03439</t>
  </si>
  <si>
    <t xml:space="preserve">D03440</t>
  </si>
  <si>
    <t xml:space="preserve">D03441</t>
  </si>
  <si>
    <t xml:space="preserve">D03442</t>
  </si>
  <si>
    <t xml:space="preserve">D03443</t>
  </si>
  <si>
    <t xml:space="preserve">D03444</t>
  </si>
  <si>
    <t xml:space="preserve">D03445</t>
  </si>
  <si>
    <t xml:space="preserve">D03446</t>
  </si>
  <si>
    <t xml:space="preserve">D03447</t>
  </si>
  <si>
    <t xml:space="preserve">D03448</t>
  </si>
  <si>
    <t xml:space="preserve">D03449</t>
  </si>
  <si>
    <t xml:space="preserve">D03450</t>
  </si>
  <si>
    <t xml:space="preserve">D03451</t>
  </si>
  <si>
    <t xml:space="preserve">D03452</t>
  </si>
  <si>
    <t xml:space="preserve">D03453</t>
  </si>
  <si>
    <t xml:space="preserve">D03454</t>
  </si>
  <si>
    <t xml:space="preserve">D03455</t>
  </si>
  <si>
    <t xml:space="preserve">D03456</t>
  </si>
  <si>
    <t xml:space="preserve">D03457</t>
  </si>
  <si>
    <t xml:space="preserve">D03458</t>
  </si>
  <si>
    <t xml:space="preserve">D03459</t>
  </si>
  <si>
    <t xml:space="preserve">D03460</t>
  </si>
  <si>
    <t xml:space="preserve">D03461</t>
  </si>
  <si>
    <t xml:space="preserve">D03462</t>
  </si>
  <si>
    <t xml:space="preserve">D03463</t>
  </si>
  <si>
    <t xml:space="preserve">D03464</t>
  </si>
  <si>
    <t xml:space="preserve">D03465</t>
  </si>
  <si>
    <t xml:space="preserve">D03466</t>
  </si>
  <si>
    <t xml:space="preserve">D03467</t>
  </si>
  <si>
    <t xml:space="preserve">D03468</t>
  </si>
  <si>
    <t xml:space="preserve">D03469</t>
  </si>
  <si>
    <t xml:space="preserve">D03470</t>
  </si>
  <si>
    <t xml:space="preserve">D03471</t>
  </si>
  <si>
    <t xml:space="preserve">D03472</t>
  </si>
  <si>
    <t xml:space="preserve">D03473</t>
  </si>
  <si>
    <t xml:space="preserve">D03474</t>
  </si>
  <si>
    <t xml:space="preserve">D03475</t>
  </si>
  <si>
    <t xml:space="preserve">D03476</t>
  </si>
  <si>
    <t xml:space="preserve">D03477</t>
  </si>
  <si>
    <t xml:space="preserve">D03478</t>
  </si>
  <si>
    <t xml:space="preserve">D03479</t>
  </si>
  <si>
    <t xml:space="preserve">D03480</t>
  </si>
  <si>
    <t xml:space="preserve">D03481</t>
  </si>
  <si>
    <t xml:space="preserve">D03482</t>
  </si>
  <si>
    <t xml:space="preserve">D03483</t>
  </si>
  <si>
    <t xml:space="preserve">D03484</t>
  </si>
  <si>
    <t xml:space="preserve">D03485</t>
  </si>
  <si>
    <t xml:space="preserve">D03486</t>
  </si>
  <si>
    <t xml:space="preserve">D03487</t>
  </si>
  <si>
    <t xml:space="preserve">D03488</t>
  </si>
  <si>
    <t xml:space="preserve">D03489</t>
  </si>
  <si>
    <t xml:space="preserve">D03490</t>
  </si>
  <si>
    <t xml:space="preserve">D03491</t>
  </si>
  <si>
    <t xml:space="preserve">D03492</t>
  </si>
  <si>
    <t xml:space="preserve">D03493</t>
  </si>
  <si>
    <t xml:space="preserve">D03494</t>
  </si>
  <si>
    <t xml:space="preserve">D03495</t>
  </si>
  <si>
    <t xml:space="preserve">D03496</t>
  </si>
  <si>
    <t xml:space="preserve">D03497</t>
  </si>
  <si>
    <t xml:space="preserve">D03498</t>
  </si>
  <si>
    <t xml:space="preserve">D03499</t>
  </si>
  <si>
    <t xml:space="preserve">D03500</t>
  </si>
  <si>
    <t xml:space="preserve">D03501</t>
  </si>
  <si>
    <t xml:space="preserve">D03502</t>
  </si>
  <si>
    <t xml:space="preserve">D03503</t>
  </si>
  <si>
    <t xml:space="preserve">D03504</t>
  </si>
  <si>
    <t xml:space="preserve">D03505</t>
  </si>
  <si>
    <t xml:space="preserve">D03506</t>
  </si>
  <si>
    <t xml:space="preserve">D03507</t>
  </si>
  <si>
    <t xml:space="preserve">D03508</t>
  </si>
  <si>
    <t xml:space="preserve">D03509</t>
  </si>
  <si>
    <t xml:space="preserve">D03510</t>
  </si>
  <si>
    <t xml:space="preserve">D03511</t>
  </si>
  <si>
    <t xml:space="preserve">D03512</t>
  </si>
  <si>
    <t xml:space="preserve">D03513</t>
  </si>
  <si>
    <t xml:space="preserve">D03514</t>
  </si>
  <si>
    <t xml:space="preserve">D03515</t>
  </si>
  <si>
    <t xml:space="preserve">D03516</t>
  </si>
  <si>
    <t xml:space="preserve">D03517</t>
  </si>
  <si>
    <t xml:space="preserve">D03518</t>
  </si>
  <si>
    <t xml:space="preserve">D03519</t>
  </si>
  <si>
    <t xml:space="preserve">D03520</t>
  </si>
  <si>
    <t xml:space="preserve">D03521</t>
  </si>
  <si>
    <t xml:space="preserve">D03522</t>
  </si>
  <si>
    <t xml:space="preserve">D03523</t>
  </si>
  <si>
    <t xml:space="preserve">D03524</t>
  </si>
  <si>
    <t xml:space="preserve">D03525</t>
  </si>
  <si>
    <t xml:space="preserve">D03526</t>
  </si>
  <si>
    <t xml:space="preserve">D03527</t>
  </si>
  <si>
    <t xml:space="preserve">D03528</t>
  </si>
  <si>
    <t xml:space="preserve">D03529</t>
  </si>
  <si>
    <t xml:space="preserve">D03530</t>
  </si>
  <si>
    <t xml:space="preserve">D03531</t>
  </si>
  <si>
    <t xml:space="preserve">D03532</t>
  </si>
  <si>
    <t xml:space="preserve">D03533</t>
  </si>
  <si>
    <t xml:space="preserve">D03534</t>
  </si>
  <si>
    <t xml:space="preserve">D03535</t>
  </si>
  <si>
    <t xml:space="preserve">D03536</t>
  </si>
  <si>
    <t xml:space="preserve">D03537</t>
  </si>
  <si>
    <t xml:space="preserve">D03538</t>
  </si>
  <si>
    <t xml:space="preserve">D03539</t>
  </si>
  <si>
    <t xml:space="preserve">D03540</t>
  </si>
  <si>
    <t xml:space="preserve">D03541</t>
  </si>
  <si>
    <t xml:space="preserve">D03542</t>
  </si>
  <si>
    <t xml:space="preserve">D03543</t>
  </si>
  <si>
    <t xml:space="preserve">D03544</t>
  </si>
  <si>
    <t xml:space="preserve">D03545</t>
  </si>
  <si>
    <t xml:space="preserve">D03546</t>
  </si>
  <si>
    <t xml:space="preserve">D03547</t>
  </si>
  <si>
    <t xml:space="preserve">D03548</t>
  </si>
  <si>
    <t xml:space="preserve">D03549</t>
  </si>
  <si>
    <t xml:space="preserve">D03550</t>
  </si>
  <si>
    <t xml:space="preserve">D03551</t>
  </si>
  <si>
    <t xml:space="preserve">D03552</t>
  </si>
  <si>
    <t xml:space="preserve">D03553</t>
  </si>
  <si>
    <t xml:space="preserve">D03554</t>
  </si>
  <si>
    <t xml:space="preserve">D03555</t>
  </si>
  <si>
    <t xml:space="preserve">D03556</t>
  </si>
  <si>
    <t xml:space="preserve">D03557</t>
  </si>
  <si>
    <t xml:space="preserve">D03558</t>
  </si>
  <si>
    <t xml:space="preserve">D03559</t>
  </si>
  <si>
    <t xml:space="preserve">D03560</t>
  </si>
  <si>
    <t xml:space="preserve">D03561</t>
  </si>
  <si>
    <t xml:space="preserve">D03562</t>
  </si>
  <si>
    <t xml:space="preserve">D03563</t>
  </si>
  <si>
    <t xml:space="preserve">D03564</t>
  </si>
  <si>
    <t xml:space="preserve">D03565</t>
  </si>
  <si>
    <t xml:space="preserve">D03566</t>
  </si>
  <si>
    <t xml:space="preserve">D03567</t>
  </si>
  <si>
    <t xml:space="preserve">D03568</t>
  </si>
  <si>
    <t xml:space="preserve">D03569</t>
  </si>
  <si>
    <t xml:space="preserve">D03570</t>
  </si>
  <si>
    <t xml:space="preserve">D03571</t>
  </si>
  <si>
    <t xml:space="preserve">D03572</t>
  </si>
  <si>
    <t xml:space="preserve">D03573</t>
  </si>
  <si>
    <t xml:space="preserve">D03574</t>
  </si>
  <si>
    <t xml:space="preserve">D03575</t>
  </si>
  <si>
    <t xml:space="preserve">D03576</t>
  </si>
  <si>
    <t xml:space="preserve">D03577</t>
  </si>
  <si>
    <t xml:space="preserve">D03578</t>
  </si>
  <si>
    <t xml:space="preserve">D03579</t>
  </si>
  <si>
    <t xml:space="preserve">D03580</t>
  </si>
  <si>
    <t xml:space="preserve">D03581</t>
  </si>
  <si>
    <t xml:space="preserve">D03582</t>
  </si>
  <si>
    <t xml:space="preserve">D03583</t>
  </si>
  <si>
    <t xml:space="preserve">D03584</t>
  </si>
  <si>
    <t xml:space="preserve">D03585</t>
  </si>
  <si>
    <t xml:space="preserve">D03586</t>
  </si>
  <si>
    <t xml:space="preserve">D03587</t>
  </si>
  <si>
    <t xml:space="preserve">D03588</t>
  </si>
  <si>
    <t xml:space="preserve">D03589</t>
  </si>
  <si>
    <t xml:space="preserve">D03590</t>
  </si>
  <si>
    <t xml:space="preserve">D03591</t>
  </si>
  <si>
    <t xml:space="preserve">D03592</t>
  </si>
  <si>
    <t xml:space="preserve">D03593</t>
  </si>
  <si>
    <t xml:space="preserve">D03594</t>
  </si>
  <si>
    <t xml:space="preserve">D03595</t>
  </si>
  <si>
    <t xml:space="preserve">D03596</t>
  </si>
  <si>
    <t xml:space="preserve">D03597</t>
  </si>
  <si>
    <t xml:space="preserve">D03598</t>
  </si>
  <si>
    <t xml:space="preserve">D03599</t>
  </si>
  <si>
    <t xml:space="preserve">D03600</t>
  </si>
  <si>
    <t xml:space="preserve">D03601</t>
  </si>
  <si>
    <t xml:space="preserve">D03602</t>
  </si>
  <si>
    <t xml:space="preserve">D03603</t>
  </si>
  <si>
    <t xml:space="preserve">D03604</t>
  </si>
  <si>
    <t xml:space="preserve">D03605</t>
  </si>
  <si>
    <t xml:space="preserve">D03606</t>
  </si>
  <si>
    <t xml:space="preserve">D03607</t>
  </si>
  <si>
    <t xml:space="preserve">D03608</t>
  </si>
  <si>
    <t xml:space="preserve">D03609</t>
  </si>
  <si>
    <t xml:space="preserve">D03610</t>
  </si>
  <si>
    <t xml:space="preserve">D03611</t>
  </si>
  <si>
    <t xml:space="preserve">D03612</t>
  </si>
  <si>
    <t xml:space="preserve">D03613</t>
  </si>
  <si>
    <t xml:space="preserve">D03614</t>
  </si>
  <si>
    <t xml:space="preserve">D03615</t>
  </si>
  <si>
    <t xml:space="preserve">D03616</t>
  </si>
  <si>
    <t xml:space="preserve">D03617</t>
  </si>
  <si>
    <t xml:space="preserve">D03618</t>
  </si>
  <si>
    <t xml:space="preserve">D03619</t>
  </si>
  <si>
    <t xml:space="preserve">D03620</t>
  </si>
  <si>
    <t xml:space="preserve">D03621</t>
  </si>
  <si>
    <t xml:space="preserve">D03622</t>
  </si>
  <si>
    <t xml:space="preserve">D03623</t>
  </si>
  <si>
    <t xml:space="preserve">D03624</t>
  </si>
  <si>
    <t xml:space="preserve">D03625</t>
  </si>
  <si>
    <t xml:space="preserve">D03626</t>
  </si>
  <si>
    <t xml:space="preserve">D03627</t>
  </si>
  <si>
    <t xml:space="preserve">D03628</t>
  </si>
  <si>
    <t xml:space="preserve">D03629</t>
  </si>
  <si>
    <t xml:space="preserve">D03630</t>
  </si>
  <si>
    <t xml:space="preserve">D03631</t>
  </si>
  <si>
    <t xml:space="preserve">D03632</t>
  </si>
  <si>
    <t xml:space="preserve">D03633</t>
  </si>
  <si>
    <t xml:space="preserve">D03634</t>
  </si>
  <si>
    <t xml:space="preserve">D03635</t>
  </si>
  <si>
    <t xml:space="preserve">D03636</t>
  </si>
  <si>
    <t xml:space="preserve">D03637</t>
  </si>
  <si>
    <t xml:space="preserve">D03638</t>
  </si>
  <si>
    <t xml:space="preserve">D03639</t>
  </si>
  <si>
    <t xml:space="preserve">D03640</t>
  </si>
  <si>
    <t xml:space="preserve">D03641</t>
  </si>
  <si>
    <t xml:space="preserve">D03642</t>
  </si>
  <si>
    <t xml:space="preserve">D03643</t>
  </si>
  <si>
    <t xml:space="preserve">D03644</t>
  </si>
  <si>
    <t xml:space="preserve">D03645</t>
  </si>
  <si>
    <t xml:space="preserve">D03646</t>
  </si>
  <si>
    <t xml:space="preserve">D03647</t>
  </si>
  <si>
    <t xml:space="preserve">D03648</t>
  </si>
  <si>
    <t xml:space="preserve">D03649</t>
  </si>
  <si>
    <t xml:space="preserve">D03650</t>
  </si>
  <si>
    <t xml:space="preserve">D03651</t>
  </si>
  <si>
    <t xml:space="preserve">D03652</t>
  </si>
  <si>
    <t xml:space="preserve">D03653</t>
  </si>
  <si>
    <t xml:space="preserve">D03654</t>
  </si>
  <si>
    <t xml:space="preserve">D03655</t>
  </si>
  <si>
    <t xml:space="preserve">D03656</t>
  </si>
  <si>
    <t xml:space="preserve">D03657</t>
  </si>
  <si>
    <t xml:space="preserve">D03658</t>
  </si>
  <si>
    <t xml:space="preserve">D03659</t>
  </si>
  <si>
    <t xml:space="preserve">D03660</t>
  </si>
  <si>
    <t xml:space="preserve">D03661</t>
  </si>
  <si>
    <t xml:space="preserve">D03662</t>
  </si>
  <si>
    <t xml:space="preserve">D03663</t>
  </si>
  <si>
    <t xml:space="preserve">D03664</t>
  </si>
  <si>
    <t xml:space="preserve">D03665</t>
  </si>
  <si>
    <t xml:space="preserve">D03666</t>
  </si>
  <si>
    <t xml:space="preserve">D03667</t>
  </si>
  <si>
    <t xml:space="preserve">D03668</t>
  </si>
  <si>
    <t xml:space="preserve">D03669</t>
  </si>
  <si>
    <t xml:space="preserve">D03670</t>
  </si>
  <si>
    <t xml:space="preserve">D03671</t>
  </si>
  <si>
    <t xml:space="preserve">D03672</t>
  </si>
  <si>
    <t xml:space="preserve">D03673</t>
  </si>
  <si>
    <t xml:space="preserve">D03674</t>
  </si>
  <si>
    <t xml:space="preserve">D03675</t>
  </si>
  <si>
    <t xml:space="preserve">D03676</t>
  </si>
  <si>
    <t xml:space="preserve">D03677</t>
  </si>
  <si>
    <t xml:space="preserve">D03678</t>
  </si>
  <si>
    <t xml:space="preserve">D03679</t>
  </si>
  <si>
    <t xml:space="preserve">D03680</t>
  </si>
  <si>
    <t xml:space="preserve">D03681</t>
  </si>
  <si>
    <t xml:space="preserve">D03682</t>
  </si>
  <si>
    <t xml:space="preserve">D03683</t>
  </si>
  <si>
    <t xml:space="preserve">D03684</t>
  </si>
  <si>
    <t xml:space="preserve">D03685</t>
  </si>
  <si>
    <t xml:space="preserve">D03686</t>
  </si>
  <si>
    <t xml:space="preserve">D03687</t>
  </si>
  <si>
    <t xml:space="preserve">D03688</t>
  </si>
  <si>
    <t xml:space="preserve">D03689</t>
  </si>
  <si>
    <t xml:space="preserve">D03690</t>
  </si>
  <si>
    <t xml:space="preserve">D03691</t>
  </si>
  <si>
    <t xml:space="preserve">D03692</t>
  </si>
  <si>
    <t xml:space="preserve">D03693</t>
  </si>
  <si>
    <t xml:space="preserve">D03694</t>
  </si>
  <si>
    <t xml:space="preserve">D03695</t>
  </si>
  <si>
    <t xml:space="preserve">D03696</t>
  </si>
  <si>
    <t xml:space="preserve">D03697</t>
  </si>
  <si>
    <t xml:space="preserve">D03698</t>
  </si>
  <si>
    <t xml:space="preserve">D03699</t>
  </si>
  <si>
    <t xml:space="preserve">D03700</t>
  </si>
  <si>
    <t xml:space="preserve">D03701</t>
  </si>
  <si>
    <t xml:space="preserve">D03702</t>
  </si>
  <si>
    <t xml:space="preserve">D03703</t>
  </si>
  <si>
    <t xml:space="preserve">D03704</t>
  </si>
  <si>
    <t xml:space="preserve">D03705</t>
  </si>
  <si>
    <t xml:space="preserve">D03706</t>
  </si>
  <si>
    <t xml:space="preserve">D03707</t>
  </si>
  <si>
    <t xml:space="preserve">D03708</t>
  </si>
  <si>
    <t xml:space="preserve">D03709</t>
  </si>
  <si>
    <t xml:space="preserve">D03710</t>
  </si>
  <si>
    <t xml:space="preserve">D03711</t>
  </si>
  <si>
    <t xml:space="preserve">D03712</t>
  </si>
  <si>
    <t xml:space="preserve">D03713</t>
  </si>
  <si>
    <t xml:space="preserve">D03714</t>
  </si>
  <si>
    <t xml:space="preserve">D03715</t>
  </si>
  <si>
    <t xml:space="preserve">D03716</t>
  </si>
  <si>
    <t xml:space="preserve">D03717</t>
  </si>
  <si>
    <t xml:space="preserve">D03718</t>
  </si>
  <si>
    <t xml:space="preserve">D03719</t>
  </si>
  <si>
    <t xml:space="preserve">D03720</t>
  </si>
  <si>
    <t xml:space="preserve">D03721</t>
  </si>
  <si>
    <t xml:space="preserve">D03722</t>
  </si>
  <si>
    <t xml:space="preserve">D03723</t>
  </si>
  <si>
    <t xml:space="preserve">D03724</t>
  </si>
  <si>
    <t xml:space="preserve">D03725</t>
  </si>
  <si>
    <t xml:space="preserve">D03726</t>
  </si>
  <si>
    <t xml:space="preserve">D03727</t>
  </si>
  <si>
    <t xml:space="preserve">D03728</t>
  </si>
  <si>
    <t xml:space="preserve">D03729</t>
  </si>
  <si>
    <t xml:space="preserve">D03730</t>
  </si>
  <si>
    <t xml:space="preserve">D03731</t>
  </si>
  <si>
    <t xml:space="preserve">D03732</t>
  </si>
  <si>
    <t xml:space="preserve">D03733</t>
  </si>
  <si>
    <t xml:space="preserve">D03734</t>
  </si>
  <si>
    <t xml:space="preserve">D03735</t>
  </si>
  <si>
    <t xml:space="preserve">D03736</t>
  </si>
  <si>
    <t xml:space="preserve">D03737</t>
  </si>
  <si>
    <t xml:space="preserve">D03738</t>
  </si>
  <si>
    <t xml:space="preserve">D03739</t>
  </si>
  <si>
    <t xml:space="preserve">D03740</t>
  </si>
  <si>
    <t xml:space="preserve">D03741</t>
  </si>
  <si>
    <t xml:space="preserve">D03742</t>
  </si>
  <si>
    <t xml:space="preserve">D03743</t>
  </si>
  <si>
    <t xml:space="preserve">D03744</t>
  </si>
  <si>
    <t xml:space="preserve">D03745</t>
  </si>
  <si>
    <t xml:space="preserve">D03746</t>
  </si>
  <si>
    <t xml:space="preserve">D03747</t>
  </si>
  <si>
    <t xml:space="preserve">D03748</t>
  </si>
  <si>
    <t xml:space="preserve">D03749</t>
  </si>
  <si>
    <t xml:space="preserve">D03750</t>
  </si>
  <si>
    <t xml:space="preserve">D03751</t>
  </si>
  <si>
    <t xml:space="preserve">D03752</t>
  </si>
  <si>
    <t xml:space="preserve">D03753</t>
  </si>
  <si>
    <t xml:space="preserve">D03754</t>
  </si>
  <si>
    <t xml:space="preserve">D03755</t>
  </si>
  <si>
    <t xml:space="preserve">D03756</t>
  </si>
  <si>
    <t xml:space="preserve">D03757</t>
  </si>
  <si>
    <t xml:space="preserve">D03758</t>
  </si>
  <si>
    <t xml:space="preserve">D03759</t>
  </si>
  <si>
    <t xml:space="preserve">D03760</t>
  </si>
  <si>
    <t xml:space="preserve">D03761</t>
  </si>
  <si>
    <t xml:space="preserve">D03762</t>
  </si>
  <si>
    <t xml:space="preserve">D03763</t>
  </si>
  <si>
    <t xml:space="preserve">D03764</t>
  </si>
  <si>
    <t xml:space="preserve">D03765</t>
  </si>
  <si>
    <t xml:space="preserve">D03766</t>
  </si>
  <si>
    <t xml:space="preserve">D03767</t>
  </si>
  <si>
    <t xml:space="preserve">D03768</t>
  </si>
  <si>
    <t xml:space="preserve">D03769</t>
  </si>
  <si>
    <t xml:space="preserve">D03770</t>
  </si>
  <si>
    <t xml:space="preserve">D03771</t>
  </si>
  <si>
    <t xml:space="preserve">D03772</t>
  </si>
  <si>
    <t xml:space="preserve">D03773</t>
  </si>
  <si>
    <t xml:space="preserve">D03774</t>
  </si>
  <si>
    <t xml:space="preserve">D03775</t>
  </si>
  <si>
    <t xml:space="preserve">D03776</t>
  </si>
  <si>
    <t xml:space="preserve">D03777</t>
  </si>
  <si>
    <t xml:space="preserve">D03778</t>
  </si>
  <si>
    <t xml:space="preserve">D03779</t>
  </si>
  <si>
    <t xml:space="preserve">D03780</t>
  </si>
  <si>
    <t xml:space="preserve">D03781</t>
  </si>
  <si>
    <t xml:space="preserve">D03782</t>
  </si>
  <si>
    <t xml:space="preserve">D03783</t>
  </si>
  <si>
    <t xml:space="preserve">D03784</t>
  </si>
  <si>
    <t xml:space="preserve">D03785</t>
  </si>
  <si>
    <t xml:space="preserve">D03786</t>
  </si>
  <si>
    <t xml:space="preserve">D03787</t>
  </si>
  <si>
    <t xml:space="preserve">D03788</t>
  </si>
  <si>
    <t xml:space="preserve">D03789</t>
  </si>
  <si>
    <t xml:space="preserve">D03790</t>
  </si>
  <si>
    <t xml:space="preserve">D03791</t>
  </si>
  <si>
    <t xml:space="preserve">D03792</t>
  </si>
  <si>
    <t xml:space="preserve">D03793</t>
  </si>
  <si>
    <t xml:space="preserve">D03794</t>
  </si>
  <si>
    <t xml:space="preserve">D03795</t>
  </si>
  <si>
    <t xml:space="preserve">D03796</t>
  </si>
  <si>
    <t xml:space="preserve">D03797</t>
  </si>
  <si>
    <t xml:space="preserve">D03798</t>
  </si>
  <si>
    <t xml:space="preserve">D03799</t>
  </si>
  <si>
    <t xml:space="preserve">D03800</t>
  </si>
  <si>
    <t xml:space="preserve">D03801</t>
  </si>
  <si>
    <t xml:space="preserve">D03802</t>
  </si>
  <si>
    <t xml:space="preserve">D03803</t>
  </si>
  <si>
    <t xml:space="preserve">D03804</t>
  </si>
  <si>
    <t xml:space="preserve">D03805</t>
  </si>
  <si>
    <t xml:space="preserve">D03806</t>
  </si>
  <si>
    <t xml:space="preserve">D03807</t>
  </si>
  <si>
    <t xml:space="preserve">D03808</t>
  </si>
  <si>
    <t xml:space="preserve">D03809</t>
  </si>
  <si>
    <t xml:space="preserve">D03810</t>
  </si>
  <si>
    <t xml:space="preserve">D03811</t>
  </si>
  <si>
    <t xml:space="preserve">D03812</t>
  </si>
  <si>
    <t xml:space="preserve">D03813</t>
  </si>
  <si>
    <t xml:space="preserve">D03814</t>
  </si>
  <si>
    <t xml:space="preserve">D03815</t>
  </si>
  <si>
    <t xml:space="preserve">D03816</t>
  </si>
  <si>
    <t xml:space="preserve">D03817</t>
  </si>
  <si>
    <t xml:space="preserve">D03818</t>
  </si>
  <si>
    <t xml:space="preserve">D03819</t>
  </si>
  <si>
    <t xml:space="preserve">D03820</t>
  </si>
  <si>
    <t xml:space="preserve">D03821</t>
  </si>
  <si>
    <t xml:space="preserve">D03822</t>
  </si>
  <si>
    <t xml:space="preserve">D03823</t>
  </si>
  <si>
    <t xml:space="preserve">D03824</t>
  </si>
  <si>
    <t xml:space="preserve">D03825</t>
  </si>
  <si>
    <t xml:space="preserve">D03826</t>
  </si>
  <si>
    <t xml:space="preserve">D03827</t>
  </si>
  <si>
    <t xml:space="preserve">D03828</t>
  </si>
  <si>
    <t xml:space="preserve">D03829</t>
  </si>
  <si>
    <t xml:space="preserve">D03830</t>
  </si>
  <si>
    <t xml:space="preserve">D03831</t>
  </si>
  <si>
    <t xml:space="preserve">D03832</t>
  </si>
  <si>
    <t xml:space="preserve">D03833</t>
  </si>
  <si>
    <t xml:space="preserve">D03834</t>
  </si>
  <si>
    <t xml:space="preserve">D03835</t>
  </si>
  <si>
    <t xml:space="preserve">D03836</t>
  </si>
  <si>
    <t xml:space="preserve">D03837</t>
  </si>
  <si>
    <t xml:space="preserve">D03838</t>
  </si>
  <si>
    <t xml:space="preserve">D03839</t>
  </si>
  <si>
    <t xml:space="preserve">D03840</t>
  </si>
  <si>
    <t xml:space="preserve">D03841</t>
  </si>
  <si>
    <t xml:space="preserve">D03842</t>
  </si>
  <si>
    <t xml:space="preserve">D03843</t>
  </si>
  <si>
    <t xml:space="preserve">D03844</t>
  </si>
  <si>
    <t xml:space="preserve">D03845</t>
  </si>
  <si>
    <t xml:space="preserve">D03846</t>
  </si>
  <si>
    <t xml:space="preserve">D03847</t>
  </si>
  <si>
    <t xml:space="preserve">D03848</t>
  </si>
  <si>
    <t xml:space="preserve">D03849</t>
  </si>
  <si>
    <t xml:space="preserve">D03850</t>
  </si>
  <si>
    <t xml:space="preserve">D03851</t>
  </si>
  <si>
    <t xml:space="preserve">D03852</t>
  </si>
  <si>
    <t xml:space="preserve">D03853</t>
  </si>
  <si>
    <t xml:space="preserve">D03854</t>
  </si>
  <si>
    <t xml:space="preserve">D03855</t>
  </si>
  <si>
    <t xml:space="preserve">D03856</t>
  </si>
  <si>
    <t xml:space="preserve">D03857</t>
  </si>
  <si>
    <t xml:space="preserve">D03858</t>
  </si>
  <si>
    <t xml:space="preserve">D03859</t>
  </si>
  <si>
    <t xml:space="preserve">D03860</t>
  </si>
  <si>
    <t xml:space="preserve">D03861</t>
  </si>
  <si>
    <t xml:space="preserve">D03862</t>
  </si>
  <si>
    <t xml:space="preserve">D03863</t>
  </si>
  <si>
    <t xml:space="preserve">D03864</t>
  </si>
  <si>
    <t xml:space="preserve">D03865</t>
  </si>
  <si>
    <t xml:space="preserve">D03866</t>
  </si>
  <si>
    <t xml:space="preserve">D03867</t>
  </si>
  <si>
    <t xml:space="preserve">D03868</t>
  </si>
  <si>
    <t xml:space="preserve">D03869</t>
  </si>
  <si>
    <t xml:space="preserve">D03870</t>
  </si>
  <si>
    <t xml:space="preserve">D03871</t>
  </si>
  <si>
    <t xml:space="preserve">D03872</t>
  </si>
  <si>
    <t xml:space="preserve">D03873</t>
  </si>
  <si>
    <t xml:space="preserve">D03874</t>
  </si>
  <si>
    <t xml:space="preserve">D03875</t>
  </si>
  <si>
    <t xml:space="preserve">D03876</t>
  </si>
  <si>
    <t xml:space="preserve">D03877</t>
  </si>
  <si>
    <t xml:space="preserve">D03878</t>
  </si>
  <si>
    <t xml:space="preserve">D03879</t>
  </si>
  <si>
    <t xml:space="preserve">D03880</t>
  </si>
  <si>
    <t xml:space="preserve">D03881</t>
  </si>
  <si>
    <t xml:space="preserve">D03882</t>
  </si>
  <si>
    <t xml:space="preserve">D03883</t>
  </si>
  <si>
    <t xml:space="preserve">D03884</t>
  </si>
  <si>
    <t xml:space="preserve">D03885</t>
  </si>
  <si>
    <t xml:space="preserve">D03886</t>
  </si>
  <si>
    <t xml:space="preserve">D03887</t>
  </si>
  <si>
    <t xml:space="preserve">D03888</t>
  </si>
  <si>
    <t xml:space="preserve">D03889</t>
  </si>
  <si>
    <t xml:space="preserve">D03890</t>
  </si>
  <si>
    <t xml:space="preserve">D03891</t>
  </si>
  <si>
    <t xml:space="preserve">D03892</t>
  </si>
  <si>
    <t xml:space="preserve">D03893</t>
  </si>
  <si>
    <t xml:space="preserve">D03894</t>
  </si>
  <si>
    <t xml:space="preserve">D03895</t>
  </si>
  <si>
    <t xml:space="preserve">D03896</t>
  </si>
  <si>
    <t xml:space="preserve">D03897</t>
  </si>
  <si>
    <t xml:space="preserve">D03898</t>
  </si>
  <si>
    <t xml:space="preserve">D03899</t>
  </si>
  <si>
    <t xml:space="preserve">D03900</t>
  </si>
  <si>
    <t xml:space="preserve">D03901</t>
  </si>
  <si>
    <t xml:space="preserve">D03902</t>
  </si>
  <si>
    <t xml:space="preserve">D03903</t>
  </si>
  <si>
    <t xml:space="preserve">D03904</t>
  </si>
  <si>
    <t xml:space="preserve">D03905</t>
  </si>
  <si>
    <t xml:space="preserve">D03906</t>
  </si>
  <si>
    <t xml:space="preserve">D03907</t>
  </si>
  <si>
    <t xml:space="preserve">D03908</t>
  </si>
  <si>
    <t xml:space="preserve">D03909</t>
  </si>
  <si>
    <t xml:space="preserve">D03910</t>
  </si>
  <si>
    <t xml:space="preserve">D03911</t>
  </si>
  <si>
    <t xml:space="preserve">D03912</t>
  </si>
  <si>
    <t xml:space="preserve">D03913</t>
  </si>
  <si>
    <t xml:space="preserve">D03914</t>
  </si>
  <si>
    <t xml:space="preserve">D03915</t>
  </si>
  <si>
    <t xml:space="preserve">D03916</t>
  </si>
  <si>
    <t xml:space="preserve">D03917</t>
  </si>
  <si>
    <t xml:space="preserve">D03918</t>
  </si>
  <si>
    <t xml:space="preserve">D03919</t>
  </si>
  <si>
    <t xml:space="preserve">D03920</t>
  </si>
  <si>
    <t xml:space="preserve">D03921</t>
  </si>
  <si>
    <t xml:space="preserve">D03922</t>
  </si>
  <si>
    <t xml:space="preserve">D03923</t>
  </si>
  <si>
    <t xml:space="preserve">D03924</t>
  </si>
  <si>
    <t xml:space="preserve">D03925</t>
  </si>
  <si>
    <t xml:space="preserve">D03926</t>
  </si>
  <si>
    <t xml:space="preserve">D03927</t>
  </si>
  <si>
    <t xml:space="preserve">D03928</t>
  </si>
  <si>
    <t xml:space="preserve">D03929</t>
  </si>
  <si>
    <t xml:space="preserve">D03930</t>
  </si>
  <si>
    <t xml:space="preserve">D03931</t>
  </si>
  <si>
    <t xml:space="preserve">D03932</t>
  </si>
  <si>
    <t xml:space="preserve">D03933</t>
  </si>
  <si>
    <t xml:space="preserve">D03934</t>
  </si>
  <si>
    <t xml:space="preserve">D03935</t>
  </si>
  <si>
    <t xml:space="preserve">D03936</t>
  </si>
  <si>
    <t xml:space="preserve">D03937</t>
  </si>
  <si>
    <t xml:space="preserve">D03938</t>
  </si>
  <si>
    <t xml:space="preserve">D03939</t>
  </si>
  <si>
    <t xml:space="preserve">D03940</t>
  </si>
  <si>
    <t xml:space="preserve">D03941</t>
  </si>
  <si>
    <t xml:space="preserve">D03942</t>
  </si>
  <si>
    <t xml:space="preserve">D03943</t>
  </si>
  <si>
    <t xml:space="preserve">D03944</t>
  </si>
  <si>
    <t xml:space="preserve">D03945</t>
  </si>
  <si>
    <t xml:space="preserve">D03946</t>
  </si>
  <si>
    <t xml:space="preserve">D03947</t>
  </si>
  <si>
    <t xml:space="preserve">D03948</t>
  </si>
  <si>
    <t xml:space="preserve">D03949</t>
  </si>
  <si>
    <t xml:space="preserve">D03950</t>
  </si>
  <si>
    <t xml:space="preserve">D03951</t>
  </si>
  <si>
    <t xml:space="preserve">D03952</t>
  </si>
  <si>
    <t xml:space="preserve">D03953</t>
  </si>
  <si>
    <t xml:space="preserve">D03954</t>
  </si>
  <si>
    <t xml:space="preserve">D03955</t>
  </si>
  <si>
    <t xml:space="preserve">D03956</t>
  </si>
  <si>
    <t xml:space="preserve">D03957</t>
  </si>
  <si>
    <t xml:space="preserve">D03958</t>
  </si>
  <si>
    <t xml:space="preserve">D03959</t>
  </si>
  <si>
    <t xml:space="preserve">D03960</t>
  </si>
  <si>
    <t xml:space="preserve">D03961</t>
  </si>
  <si>
    <t xml:space="preserve">D03962</t>
  </si>
  <si>
    <t xml:space="preserve">D03963</t>
  </si>
  <si>
    <t xml:space="preserve">D03964</t>
  </si>
  <si>
    <t xml:space="preserve">D03965</t>
  </si>
  <si>
    <t xml:space="preserve">D03966</t>
  </si>
  <si>
    <t xml:space="preserve">D03967</t>
  </si>
  <si>
    <t xml:space="preserve">D03968</t>
  </si>
  <si>
    <t xml:space="preserve">D03969</t>
  </si>
  <si>
    <t xml:space="preserve">D03970</t>
  </si>
  <si>
    <t xml:space="preserve">D03971</t>
  </si>
  <si>
    <t xml:space="preserve">D03972</t>
  </si>
  <si>
    <t xml:space="preserve">D03973</t>
  </si>
  <si>
    <t xml:space="preserve">D03974</t>
  </si>
  <si>
    <t xml:space="preserve">D03975</t>
  </si>
  <si>
    <t xml:space="preserve">D03976</t>
  </si>
  <si>
    <t xml:space="preserve">D03977</t>
  </si>
  <si>
    <t xml:space="preserve">D03978</t>
  </si>
  <si>
    <t xml:space="preserve">D03979</t>
  </si>
  <si>
    <t xml:space="preserve">D03980</t>
  </si>
  <si>
    <t xml:space="preserve">D03981</t>
  </si>
  <si>
    <t xml:space="preserve">D03982</t>
  </si>
  <si>
    <t xml:space="preserve">D03983</t>
  </si>
  <si>
    <t xml:space="preserve">D03984</t>
  </si>
  <si>
    <t xml:space="preserve">D03985</t>
  </si>
  <si>
    <t xml:space="preserve">D03986</t>
  </si>
  <si>
    <t xml:space="preserve">D03987</t>
  </si>
  <si>
    <t xml:space="preserve">D03988</t>
  </si>
  <si>
    <t xml:space="preserve">D03989</t>
  </si>
  <si>
    <t xml:space="preserve">D03990</t>
  </si>
  <si>
    <t xml:space="preserve">D03991</t>
  </si>
  <si>
    <t xml:space="preserve">D03992</t>
  </si>
  <si>
    <t xml:space="preserve">D03993</t>
  </si>
  <si>
    <t xml:space="preserve">D03994</t>
  </si>
  <si>
    <t xml:space="preserve">D03995</t>
  </si>
  <si>
    <t xml:space="preserve">D03996</t>
  </si>
  <si>
    <t xml:space="preserve">D03997</t>
  </si>
  <si>
    <t xml:space="preserve">D03998</t>
  </si>
  <si>
    <t xml:space="preserve">D03999</t>
  </si>
  <si>
    <t xml:space="preserve">D04000</t>
  </si>
  <si>
    <t xml:space="preserve">D04001</t>
  </si>
  <si>
    <t xml:space="preserve">D04002</t>
  </si>
  <si>
    <t xml:space="preserve">D04003</t>
  </si>
  <si>
    <t xml:space="preserve">D04004</t>
  </si>
  <si>
    <t xml:space="preserve">D04005</t>
  </si>
  <si>
    <t xml:space="preserve">D04006</t>
  </si>
  <si>
    <t xml:space="preserve">D04007</t>
  </si>
  <si>
    <t xml:space="preserve">D04008</t>
  </si>
  <si>
    <t xml:space="preserve">D04009</t>
  </si>
  <si>
    <t xml:space="preserve">D04010</t>
  </si>
  <si>
    <t xml:space="preserve">D04011</t>
  </si>
  <si>
    <t xml:space="preserve">D04012</t>
  </si>
  <si>
    <t xml:space="preserve">D04013</t>
  </si>
  <si>
    <t xml:space="preserve">D04014</t>
  </si>
  <si>
    <t xml:space="preserve">D04015</t>
  </si>
  <si>
    <t xml:space="preserve">D04016</t>
  </si>
  <si>
    <t xml:space="preserve">D04017</t>
  </si>
  <si>
    <t xml:space="preserve">D04018</t>
  </si>
  <si>
    <t xml:space="preserve">D04019</t>
  </si>
  <si>
    <t xml:space="preserve">D04020</t>
  </si>
  <si>
    <t xml:space="preserve">D04021</t>
  </si>
  <si>
    <t xml:space="preserve">D04022</t>
  </si>
  <si>
    <t xml:space="preserve">D04023</t>
  </si>
  <si>
    <t xml:space="preserve">D04024</t>
  </si>
  <si>
    <t xml:space="preserve">D04025</t>
  </si>
  <si>
    <t xml:space="preserve">D04026</t>
  </si>
  <si>
    <t xml:space="preserve">D04027</t>
  </si>
  <si>
    <t xml:space="preserve">D04028</t>
  </si>
  <si>
    <t xml:space="preserve">D04029</t>
  </si>
  <si>
    <t xml:space="preserve">D04030</t>
  </si>
  <si>
    <t xml:space="preserve">D04031</t>
  </si>
  <si>
    <t xml:space="preserve">D04032</t>
  </si>
  <si>
    <t xml:space="preserve">D04033</t>
  </si>
  <si>
    <t xml:space="preserve">D04034</t>
  </si>
  <si>
    <t xml:space="preserve">D04035</t>
  </si>
  <si>
    <t xml:space="preserve">D04036</t>
  </si>
  <si>
    <t xml:space="preserve">D04037</t>
  </si>
  <si>
    <t xml:space="preserve">D04038</t>
  </si>
  <si>
    <t xml:space="preserve">D04039</t>
  </si>
  <si>
    <t xml:space="preserve">D04040</t>
  </si>
  <si>
    <t xml:space="preserve">D04041</t>
  </si>
  <si>
    <t xml:space="preserve">D04042</t>
  </si>
  <si>
    <t xml:space="preserve">D04043</t>
  </si>
  <si>
    <t xml:space="preserve">D04044</t>
  </si>
  <si>
    <t xml:space="preserve">D04045</t>
  </si>
  <si>
    <t xml:space="preserve">D04046</t>
  </si>
  <si>
    <t xml:space="preserve">D04047</t>
  </si>
  <si>
    <t xml:space="preserve">D04048</t>
  </si>
  <si>
    <t xml:space="preserve">D04049</t>
  </si>
  <si>
    <t xml:space="preserve">D04050</t>
  </si>
  <si>
    <t xml:space="preserve">D04051</t>
  </si>
  <si>
    <t xml:space="preserve">D04052</t>
  </si>
  <si>
    <t xml:space="preserve">D04053</t>
  </si>
  <si>
    <t xml:space="preserve">D04054</t>
  </si>
  <si>
    <t xml:space="preserve">D04055</t>
  </si>
  <si>
    <t xml:space="preserve">D04056</t>
  </si>
  <si>
    <t xml:space="preserve">D04057</t>
  </si>
  <si>
    <t xml:space="preserve">D04058</t>
  </si>
  <si>
    <t xml:space="preserve">D04059</t>
  </si>
  <si>
    <t xml:space="preserve">D04060</t>
  </si>
  <si>
    <t xml:space="preserve">D04061</t>
  </si>
  <si>
    <t xml:space="preserve">D04062</t>
  </si>
  <si>
    <t xml:space="preserve">D04063</t>
  </si>
  <si>
    <t xml:space="preserve">D04064</t>
  </si>
  <si>
    <t xml:space="preserve">D04065</t>
  </si>
  <si>
    <t xml:space="preserve">D04066</t>
  </si>
  <si>
    <t xml:space="preserve">D04067</t>
  </si>
  <si>
    <t xml:space="preserve">D04068</t>
  </si>
  <si>
    <t xml:space="preserve">D04069</t>
  </si>
  <si>
    <t xml:space="preserve">D04070</t>
  </si>
  <si>
    <t xml:space="preserve">D04071</t>
  </si>
  <si>
    <t xml:space="preserve">D04072</t>
  </si>
  <si>
    <t xml:space="preserve">D04073</t>
  </si>
  <si>
    <t xml:space="preserve">D04074</t>
  </si>
  <si>
    <t xml:space="preserve">D04075</t>
  </si>
  <si>
    <t xml:space="preserve">D04076</t>
  </si>
  <si>
    <t xml:space="preserve">D04077</t>
  </si>
  <si>
    <t xml:space="preserve">D04078</t>
  </si>
  <si>
    <t xml:space="preserve">D04079</t>
  </si>
  <si>
    <t xml:space="preserve">D04080</t>
  </si>
  <si>
    <t xml:space="preserve">D04081</t>
  </si>
  <si>
    <t xml:space="preserve">D04082</t>
  </si>
  <si>
    <t xml:space="preserve">D04083</t>
  </si>
  <si>
    <t xml:space="preserve">D04084</t>
  </si>
  <si>
    <t xml:space="preserve">D04085</t>
  </si>
  <si>
    <t xml:space="preserve">D04086</t>
  </si>
  <si>
    <t xml:space="preserve">D04087</t>
  </si>
  <si>
    <t xml:space="preserve">D04088</t>
  </si>
  <si>
    <t xml:space="preserve">D04089</t>
  </si>
  <si>
    <t xml:space="preserve">D04090</t>
  </si>
  <si>
    <t xml:space="preserve">D04091</t>
  </si>
  <si>
    <t xml:space="preserve">D04092</t>
  </si>
  <si>
    <t xml:space="preserve">D04093</t>
  </si>
  <si>
    <t xml:space="preserve">D04094</t>
  </si>
  <si>
    <t xml:space="preserve">D04095</t>
  </si>
  <si>
    <t xml:space="preserve">D04096</t>
  </si>
  <si>
    <t xml:space="preserve">D04097</t>
  </si>
  <si>
    <t xml:space="preserve">D04098</t>
  </si>
  <si>
    <t xml:space="preserve">D04099</t>
  </si>
  <si>
    <t xml:space="preserve">D04100</t>
  </si>
  <si>
    <t xml:space="preserve">D04101</t>
  </si>
  <si>
    <t xml:space="preserve">D04102</t>
  </si>
  <si>
    <t xml:space="preserve">D04103</t>
  </si>
  <si>
    <t xml:space="preserve">D04104</t>
  </si>
  <si>
    <t xml:space="preserve">D04105</t>
  </si>
  <si>
    <t xml:space="preserve">D04106</t>
  </si>
  <si>
    <t xml:space="preserve">D04107</t>
  </si>
  <si>
    <t xml:space="preserve">D04108</t>
  </si>
  <si>
    <t xml:space="preserve">D04109</t>
  </si>
  <si>
    <t xml:space="preserve">D04110</t>
  </si>
  <si>
    <t xml:space="preserve">D04111</t>
  </si>
  <si>
    <t xml:space="preserve">D04112</t>
  </si>
  <si>
    <t xml:space="preserve">D04113</t>
  </si>
  <si>
    <t xml:space="preserve">D04114</t>
  </si>
  <si>
    <t xml:space="preserve">D04115</t>
  </si>
  <si>
    <t xml:space="preserve">D04116</t>
  </si>
  <si>
    <t xml:space="preserve">D04117</t>
  </si>
  <si>
    <t xml:space="preserve">D04118</t>
  </si>
  <si>
    <t xml:space="preserve">D04119</t>
  </si>
  <si>
    <t xml:space="preserve">D04120</t>
  </si>
  <si>
    <t xml:space="preserve">D04121</t>
  </si>
  <si>
    <t xml:space="preserve">D04122</t>
  </si>
  <si>
    <t xml:space="preserve">D04123</t>
  </si>
  <si>
    <t xml:space="preserve">D04124</t>
  </si>
  <si>
    <t xml:space="preserve">D04125</t>
  </si>
  <si>
    <t xml:space="preserve">D04126</t>
  </si>
  <si>
    <t xml:space="preserve">D04127</t>
  </si>
  <si>
    <t xml:space="preserve">D04128</t>
  </si>
  <si>
    <t xml:space="preserve">D04129</t>
  </si>
  <si>
    <t xml:space="preserve">D04130</t>
  </si>
  <si>
    <t xml:space="preserve">D04131</t>
  </si>
  <si>
    <t xml:space="preserve">D04132</t>
  </si>
  <si>
    <t xml:space="preserve">D04133</t>
  </si>
  <si>
    <t xml:space="preserve">D04134</t>
  </si>
  <si>
    <t xml:space="preserve">D04135</t>
  </si>
  <si>
    <t xml:space="preserve">D04136</t>
  </si>
  <si>
    <t xml:space="preserve">D04137</t>
  </si>
  <si>
    <t xml:space="preserve">D04138</t>
  </si>
  <si>
    <t xml:space="preserve">D04139</t>
  </si>
  <si>
    <t xml:space="preserve">D04140</t>
  </si>
  <si>
    <t xml:space="preserve">D04141</t>
  </si>
  <si>
    <t xml:space="preserve">D04142</t>
  </si>
  <si>
    <t xml:space="preserve">D04143</t>
  </si>
  <si>
    <t xml:space="preserve">D04144</t>
  </si>
  <si>
    <t xml:space="preserve">D04145</t>
  </si>
  <si>
    <t xml:space="preserve">D04146</t>
  </si>
  <si>
    <t xml:space="preserve">D04147</t>
  </si>
  <si>
    <t xml:space="preserve">D04148</t>
  </si>
  <si>
    <t xml:space="preserve">D04149</t>
  </si>
  <si>
    <t xml:space="preserve">D04150</t>
  </si>
  <si>
    <t xml:space="preserve">D04151</t>
  </si>
  <si>
    <t xml:space="preserve">D04152</t>
  </si>
  <si>
    <t xml:space="preserve">D04153</t>
  </si>
  <si>
    <t xml:space="preserve">D04154</t>
  </si>
  <si>
    <t xml:space="preserve">D04155</t>
  </si>
  <si>
    <t xml:space="preserve">D04156</t>
  </si>
  <si>
    <t xml:space="preserve">D04157</t>
  </si>
  <si>
    <t xml:space="preserve">D04158</t>
  </si>
  <si>
    <t xml:space="preserve">D04159</t>
  </si>
  <si>
    <t xml:space="preserve">D04160</t>
  </si>
  <si>
    <t xml:space="preserve">D04161</t>
  </si>
  <si>
    <t xml:space="preserve">D04162</t>
  </si>
  <si>
    <t xml:space="preserve">D04163</t>
  </si>
  <si>
    <t xml:space="preserve">D04164</t>
  </si>
  <si>
    <t xml:space="preserve">D04165</t>
  </si>
  <si>
    <t xml:space="preserve">D04166</t>
  </si>
  <si>
    <t xml:space="preserve">D04167</t>
  </si>
  <si>
    <t xml:space="preserve">D04168</t>
  </si>
  <si>
    <t xml:space="preserve">D04169</t>
  </si>
  <si>
    <t xml:space="preserve">D04170</t>
  </si>
  <si>
    <t xml:space="preserve">D04171</t>
  </si>
  <si>
    <t xml:space="preserve">D04172</t>
  </si>
  <si>
    <t xml:space="preserve">D04173</t>
  </si>
  <si>
    <t xml:space="preserve">D04174</t>
  </si>
  <si>
    <t xml:space="preserve">D04175</t>
  </si>
  <si>
    <t xml:space="preserve">D04176</t>
  </si>
  <si>
    <t xml:space="preserve">D04177</t>
  </si>
  <si>
    <t xml:space="preserve">D04178</t>
  </si>
  <si>
    <t xml:space="preserve">D04179</t>
  </si>
  <si>
    <t xml:space="preserve">D04180</t>
  </si>
  <si>
    <t xml:space="preserve">D04181</t>
  </si>
  <si>
    <t xml:space="preserve">D04182</t>
  </si>
  <si>
    <t xml:space="preserve">D04183</t>
  </si>
  <si>
    <t xml:space="preserve">D04184</t>
  </si>
  <si>
    <t xml:space="preserve">D04185</t>
  </si>
  <si>
    <t xml:space="preserve">D04186</t>
  </si>
  <si>
    <t xml:space="preserve">D04187</t>
  </si>
  <si>
    <t xml:space="preserve">D04188</t>
  </si>
  <si>
    <t xml:space="preserve">D04189</t>
  </si>
  <si>
    <t xml:space="preserve">D04190</t>
  </si>
  <si>
    <t xml:space="preserve">D04191</t>
  </si>
  <si>
    <t xml:space="preserve">D04192</t>
  </si>
  <si>
    <t xml:space="preserve">D04193</t>
  </si>
  <si>
    <t xml:space="preserve">D04194</t>
  </si>
  <si>
    <t xml:space="preserve">D04195</t>
  </si>
  <si>
    <t xml:space="preserve">D04196</t>
  </si>
  <si>
    <t xml:space="preserve">D04197</t>
  </si>
  <si>
    <t xml:space="preserve">D04198</t>
  </si>
  <si>
    <t xml:space="preserve">D04199</t>
  </si>
  <si>
    <t xml:space="preserve">D04200</t>
  </si>
  <si>
    <t xml:space="preserve">D04201</t>
  </si>
  <si>
    <t xml:space="preserve">D04202</t>
  </si>
  <si>
    <t xml:space="preserve">D04203</t>
  </si>
  <si>
    <t xml:space="preserve">D04204</t>
  </si>
  <si>
    <t xml:space="preserve">D04205</t>
  </si>
  <si>
    <t xml:space="preserve">D04206</t>
  </si>
  <si>
    <t xml:space="preserve">D04207</t>
  </si>
  <si>
    <t xml:space="preserve">D04208</t>
  </si>
  <si>
    <t xml:space="preserve">D04209</t>
  </si>
  <si>
    <t xml:space="preserve">D04210</t>
  </si>
  <si>
    <t xml:space="preserve">D04211</t>
  </si>
  <si>
    <t xml:space="preserve">D04212</t>
  </si>
  <si>
    <t xml:space="preserve">D04213</t>
  </si>
  <si>
    <t xml:space="preserve">D04214</t>
  </si>
  <si>
    <t xml:space="preserve">D04215</t>
  </si>
  <si>
    <t xml:space="preserve">D04216</t>
  </si>
  <si>
    <t xml:space="preserve">D04217</t>
  </si>
  <si>
    <t xml:space="preserve">D04218</t>
  </si>
  <si>
    <t xml:space="preserve">D04219</t>
  </si>
  <si>
    <t xml:space="preserve">D04220</t>
  </si>
  <si>
    <t xml:space="preserve">D04221</t>
  </si>
  <si>
    <t xml:space="preserve">D04222</t>
  </si>
  <si>
    <t xml:space="preserve">D04223</t>
  </si>
  <si>
    <t xml:space="preserve">D04224</t>
  </si>
  <si>
    <t xml:space="preserve">D04225</t>
  </si>
  <si>
    <t xml:space="preserve">D04226</t>
  </si>
  <si>
    <t xml:space="preserve">D04227</t>
  </si>
  <si>
    <t xml:space="preserve">D04228</t>
  </si>
  <si>
    <t xml:space="preserve">D04229</t>
  </si>
  <si>
    <t xml:space="preserve">D04230</t>
  </si>
  <si>
    <t xml:space="preserve">D04231</t>
  </si>
  <si>
    <t xml:space="preserve">D04232</t>
  </si>
  <si>
    <t xml:space="preserve">D04233</t>
  </si>
  <si>
    <t xml:space="preserve">D04234</t>
  </si>
  <si>
    <t xml:space="preserve">D04235</t>
  </si>
  <si>
    <t xml:space="preserve">D04236</t>
  </si>
  <si>
    <t xml:space="preserve">D04237</t>
  </si>
  <si>
    <t xml:space="preserve">D04238</t>
  </si>
  <si>
    <t xml:space="preserve">D04239</t>
  </si>
  <si>
    <t xml:space="preserve">D04240</t>
  </si>
  <si>
    <t xml:space="preserve">D04241</t>
  </si>
  <si>
    <t xml:space="preserve">D04242</t>
  </si>
  <si>
    <t xml:space="preserve">D04243</t>
  </si>
  <si>
    <t xml:space="preserve">D04244</t>
  </si>
  <si>
    <t xml:space="preserve">D04245</t>
  </si>
  <si>
    <t xml:space="preserve">D04246</t>
  </si>
  <si>
    <t xml:space="preserve">D04247</t>
  </si>
  <si>
    <t xml:space="preserve">D04248</t>
  </si>
  <si>
    <t xml:space="preserve">D04249</t>
  </si>
  <si>
    <t xml:space="preserve">D04250</t>
  </si>
  <si>
    <t xml:space="preserve">D04251</t>
  </si>
  <si>
    <t xml:space="preserve">D04252</t>
  </si>
  <si>
    <t xml:space="preserve">D04253</t>
  </si>
  <si>
    <t xml:space="preserve">D04254</t>
  </si>
  <si>
    <t xml:space="preserve">D04255</t>
  </si>
  <si>
    <t xml:space="preserve">D04256</t>
  </si>
  <si>
    <t xml:space="preserve">D04257</t>
  </si>
  <si>
    <t xml:space="preserve">D04258</t>
  </si>
  <si>
    <t xml:space="preserve">D04259</t>
  </si>
  <si>
    <t xml:space="preserve">D04260</t>
  </si>
  <si>
    <t xml:space="preserve">D04261</t>
  </si>
  <si>
    <t xml:space="preserve">D04262</t>
  </si>
  <si>
    <t xml:space="preserve">D04263</t>
  </si>
  <si>
    <t xml:space="preserve">D04264</t>
  </si>
  <si>
    <t xml:space="preserve">D04265</t>
  </si>
  <si>
    <t xml:space="preserve">D04266</t>
  </si>
  <si>
    <t xml:space="preserve">D04267</t>
  </si>
  <si>
    <t xml:space="preserve">D04268</t>
  </si>
  <si>
    <t xml:space="preserve">D04269</t>
  </si>
  <si>
    <t xml:space="preserve">D04270</t>
  </si>
  <si>
    <t xml:space="preserve">D04271</t>
  </si>
  <si>
    <t xml:space="preserve">D04272</t>
  </si>
  <si>
    <t xml:space="preserve">D04273</t>
  </si>
  <si>
    <t xml:space="preserve">D04274</t>
  </si>
  <si>
    <t xml:space="preserve">D04275</t>
  </si>
  <si>
    <t xml:space="preserve">D04276</t>
  </si>
  <si>
    <t xml:space="preserve">D04277</t>
  </si>
  <si>
    <t xml:space="preserve">D04278</t>
  </si>
  <si>
    <t xml:space="preserve">D04279</t>
  </si>
  <si>
    <t xml:space="preserve">D04280</t>
  </si>
  <si>
    <t xml:space="preserve">D04281</t>
  </si>
  <si>
    <t xml:space="preserve">D04282</t>
  </si>
  <si>
    <t xml:space="preserve">D04283</t>
  </si>
  <si>
    <t xml:space="preserve">D04284</t>
  </si>
  <si>
    <t xml:space="preserve">D04285</t>
  </si>
  <si>
    <t xml:space="preserve">D04286</t>
  </si>
  <si>
    <t xml:space="preserve">D04287</t>
  </si>
  <si>
    <t xml:space="preserve">D04288</t>
  </si>
  <si>
    <t xml:space="preserve">D04289</t>
  </si>
  <si>
    <t xml:space="preserve">D04290</t>
  </si>
  <si>
    <t xml:space="preserve">D04291</t>
  </si>
  <si>
    <t xml:space="preserve">D04292</t>
  </si>
  <si>
    <t xml:space="preserve">D04293</t>
  </si>
  <si>
    <t xml:space="preserve">D04294</t>
  </si>
  <si>
    <t xml:space="preserve">D04295</t>
  </si>
  <si>
    <t xml:space="preserve">D04296</t>
  </si>
  <si>
    <t xml:space="preserve">D04297</t>
  </si>
  <si>
    <t xml:space="preserve">D04298</t>
  </si>
  <si>
    <t xml:space="preserve">D04299</t>
  </si>
  <si>
    <t xml:space="preserve">D04300</t>
  </si>
  <si>
    <t xml:space="preserve">D04301</t>
  </si>
  <si>
    <t xml:space="preserve">D04302</t>
  </si>
  <si>
    <t xml:space="preserve">D04303</t>
  </si>
  <si>
    <t xml:space="preserve">D04304</t>
  </si>
  <si>
    <t xml:space="preserve">D04305</t>
  </si>
  <si>
    <t xml:space="preserve">D04306</t>
  </si>
  <si>
    <t xml:space="preserve">D04307</t>
  </si>
  <si>
    <t xml:space="preserve">D04308</t>
  </si>
  <si>
    <t xml:space="preserve">D04309</t>
  </si>
  <si>
    <t xml:space="preserve">D04310</t>
  </si>
  <si>
    <t xml:space="preserve">D04311</t>
  </si>
  <si>
    <t xml:space="preserve">D04312</t>
  </si>
  <si>
    <t xml:space="preserve">D04313</t>
  </si>
  <si>
    <t xml:space="preserve">D04314</t>
  </si>
  <si>
    <t xml:space="preserve">D04315</t>
  </si>
  <si>
    <t xml:space="preserve">D04316</t>
  </si>
  <si>
    <t xml:space="preserve">D04317</t>
  </si>
  <si>
    <t xml:space="preserve">D04318</t>
  </si>
  <si>
    <t xml:space="preserve">D04319</t>
  </si>
  <si>
    <t xml:space="preserve">D04320</t>
  </si>
  <si>
    <t xml:space="preserve">D04321</t>
  </si>
  <si>
    <t xml:space="preserve">D04322</t>
  </si>
  <si>
    <t xml:space="preserve">D04323</t>
  </si>
  <si>
    <t xml:space="preserve">D04324</t>
  </si>
  <si>
    <t xml:space="preserve">D04325</t>
  </si>
  <si>
    <t xml:space="preserve">D04326</t>
  </si>
  <si>
    <t xml:space="preserve">D04327</t>
  </si>
  <si>
    <t xml:space="preserve">D04328</t>
  </si>
  <si>
    <t xml:space="preserve">D04329</t>
  </si>
  <si>
    <t xml:space="preserve">D04330</t>
  </si>
  <si>
    <t xml:space="preserve">D04331</t>
  </si>
  <si>
    <t xml:space="preserve">D04332</t>
  </si>
  <si>
    <t xml:space="preserve">D04333</t>
  </si>
  <si>
    <t xml:space="preserve">D04334</t>
  </si>
  <si>
    <t xml:space="preserve">D04335</t>
  </si>
  <si>
    <t xml:space="preserve">D04336</t>
  </si>
  <si>
    <t xml:space="preserve">D04337</t>
  </si>
  <si>
    <t xml:space="preserve">D04338</t>
  </si>
  <si>
    <t xml:space="preserve">D04339</t>
  </si>
  <si>
    <t xml:space="preserve">D04340</t>
  </si>
  <si>
    <t xml:space="preserve">D04341</t>
  </si>
  <si>
    <t xml:space="preserve">D04342</t>
  </si>
  <si>
    <t xml:space="preserve">D04343</t>
  </si>
  <si>
    <t xml:space="preserve">D04344</t>
  </si>
  <si>
    <t xml:space="preserve">D04345</t>
  </si>
  <si>
    <t xml:space="preserve">D04346</t>
  </si>
  <si>
    <t xml:space="preserve">D04347</t>
  </si>
  <si>
    <t xml:space="preserve">D04348</t>
  </si>
  <si>
    <t xml:space="preserve">D04349</t>
  </si>
  <si>
    <t xml:space="preserve">D04350</t>
  </si>
  <si>
    <t xml:space="preserve">D04351</t>
  </si>
  <si>
    <t xml:space="preserve">D04352</t>
  </si>
  <si>
    <t xml:space="preserve">D04353</t>
  </si>
  <si>
    <t xml:space="preserve">D04354</t>
  </si>
  <si>
    <t xml:space="preserve">D04355</t>
  </si>
  <si>
    <t xml:space="preserve">D04356</t>
  </si>
  <si>
    <t xml:space="preserve">D04357</t>
  </si>
  <si>
    <t xml:space="preserve">D04358</t>
  </si>
  <si>
    <t xml:space="preserve">D04359</t>
  </si>
  <si>
    <t xml:space="preserve">D04360</t>
  </si>
  <si>
    <t xml:space="preserve">D04361</t>
  </si>
  <si>
    <t xml:space="preserve">D04362</t>
  </si>
  <si>
    <t xml:space="preserve">D04363</t>
  </si>
  <si>
    <t xml:space="preserve">D04364</t>
  </si>
  <si>
    <t xml:space="preserve">D04365</t>
  </si>
  <si>
    <t xml:space="preserve">D04366</t>
  </si>
  <si>
    <t xml:space="preserve">D04367</t>
  </si>
  <si>
    <t xml:space="preserve">D04368</t>
  </si>
  <si>
    <t xml:space="preserve">D04369</t>
  </si>
  <si>
    <t xml:space="preserve">D04370</t>
  </si>
  <si>
    <t xml:space="preserve">D04371</t>
  </si>
  <si>
    <t xml:space="preserve">D04372</t>
  </si>
  <si>
    <t xml:space="preserve">D04373</t>
  </si>
  <si>
    <t xml:space="preserve">D04374</t>
  </si>
  <si>
    <t xml:space="preserve">D04375</t>
  </si>
  <si>
    <t xml:space="preserve">D04376</t>
  </si>
  <si>
    <t xml:space="preserve">D04377</t>
  </si>
  <si>
    <t xml:space="preserve">D04378</t>
  </si>
  <si>
    <t xml:space="preserve">D04379</t>
  </si>
  <si>
    <t xml:space="preserve">D04380</t>
  </si>
  <si>
    <t xml:space="preserve">D04381</t>
  </si>
  <si>
    <t xml:space="preserve">D04382</t>
  </si>
  <si>
    <t xml:space="preserve">D04383</t>
  </si>
  <si>
    <t xml:space="preserve">D04384</t>
  </si>
  <si>
    <t xml:space="preserve">D04385</t>
  </si>
  <si>
    <t xml:space="preserve">D04386</t>
  </si>
  <si>
    <t xml:space="preserve">D04387</t>
  </si>
  <si>
    <t xml:space="preserve">D04388</t>
  </si>
  <si>
    <t xml:space="preserve">D04389</t>
  </si>
  <si>
    <t xml:space="preserve">D04390</t>
  </si>
  <si>
    <t xml:space="preserve">D04391</t>
  </si>
  <si>
    <t xml:space="preserve">D04392</t>
  </si>
  <si>
    <t xml:space="preserve">D04393</t>
  </si>
  <si>
    <t xml:space="preserve">D04394</t>
  </si>
  <si>
    <t xml:space="preserve">D04395</t>
  </si>
  <si>
    <t xml:space="preserve">D04396</t>
  </si>
  <si>
    <t xml:space="preserve">D04397</t>
  </si>
  <si>
    <t xml:space="preserve">D04398</t>
  </si>
  <si>
    <t xml:space="preserve">D04399</t>
  </si>
  <si>
    <t xml:space="preserve">D04400</t>
  </si>
  <si>
    <t xml:space="preserve">D04401</t>
  </si>
  <si>
    <t xml:space="preserve">D04402</t>
  </si>
  <si>
    <t xml:space="preserve">D04403</t>
  </si>
  <si>
    <t xml:space="preserve">D04404</t>
  </si>
  <si>
    <t xml:space="preserve">D04405</t>
  </si>
  <si>
    <t xml:space="preserve">D04406</t>
  </si>
  <si>
    <t xml:space="preserve">D04407</t>
  </si>
  <si>
    <t xml:space="preserve">D04408</t>
  </si>
  <si>
    <t xml:space="preserve">D04409</t>
  </si>
  <si>
    <t xml:space="preserve">D04410</t>
  </si>
  <si>
    <t xml:space="preserve">D04411</t>
  </si>
  <si>
    <t xml:space="preserve">D04412</t>
  </si>
  <si>
    <t xml:space="preserve">D04413</t>
  </si>
  <si>
    <t xml:space="preserve">D04414</t>
  </si>
  <si>
    <t xml:space="preserve">D04415</t>
  </si>
  <si>
    <t xml:space="preserve">D04416</t>
  </si>
  <si>
    <t xml:space="preserve">D04417</t>
  </si>
  <si>
    <t xml:space="preserve">D04418</t>
  </si>
  <si>
    <t xml:space="preserve">D04419</t>
  </si>
  <si>
    <t xml:space="preserve">D04420</t>
  </si>
  <si>
    <t xml:space="preserve">D04421</t>
  </si>
  <si>
    <t xml:space="preserve">D04422</t>
  </si>
  <si>
    <t xml:space="preserve">D04423</t>
  </si>
  <si>
    <t xml:space="preserve">D04424</t>
  </si>
  <si>
    <t xml:space="preserve">D04425</t>
  </si>
  <si>
    <t xml:space="preserve">D04426</t>
  </si>
  <si>
    <t xml:space="preserve">D04427</t>
  </si>
  <si>
    <t xml:space="preserve">D04428</t>
  </si>
  <si>
    <t xml:space="preserve">D04429</t>
  </si>
  <si>
    <t xml:space="preserve">D04430</t>
  </si>
  <si>
    <t xml:space="preserve">D04431</t>
  </si>
  <si>
    <t xml:space="preserve">D04432</t>
  </si>
  <si>
    <t xml:space="preserve">D04433</t>
  </si>
  <si>
    <t xml:space="preserve">D04434</t>
  </si>
  <si>
    <t xml:space="preserve">D04435</t>
  </si>
  <si>
    <t xml:space="preserve">D04436</t>
  </si>
  <si>
    <t xml:space="preserve">D04437</t>
  </si>
  <si>
    <t xml:space="preserve">D04438</t>
  </si>
  <si>
    <t xml:space="preserve">D04439</t>
  </si>
  <si>
    <t xml:space="preserve">D04440</t>
  </si>
  <si>
    <t xml:space="preserve">D04441</t>
  </si>
  <si>
    <t xml:space="preserve">D04442</t>
  </si>
  <si>
    <t xml:space="preserve">D04443</t>
  </si>
  <si>
    <t xml:space="preserve">D04444</t>
  </si>
  <si>
    <t xml:space="preserve">D04445</t>
  </si>
  <si>
    <t xml:space="preserve">D04446</t>
  </si>
  <si>
    <t xml:space="preserve">D04447</t>
  </si>
  <si>
    <t xml:space="preserve">D04448</t>
  </si>
  <si>
    <t xml:space="preserve">D04449</t>
  </si>
  <si>
    <t xml:space="preserve">D04450</t>
  </si>
  <si>
    <t xml:space="preserve">D04451</t>
  </si>
  <si>
    <t xml:space="preserve">D04452</t>
  </si>
  <si>
    <t xml:space="preserve">D04453</t>
  </si>
  <si>
    <t xml:space="preserve">D04454</t>
  </si>
  <si>
    <t xml:space="preserve">D04455</t>
  </si>
  <si>
    <t xml:space="preserve">D04456</t>
  </si>
  <si>
    <t xml:space="preserve">D04457</t>
  </si>
  <si>
    <t xml:space="preserve">D04458</t>
  </si>
  <si>
    <t xml:space="preserve">D04459</t>
  </si>
  <si>
    <t xml:space="preserve">D04460</t>
  </si>
  <si>
    <t xml:space="preserve">D04461</t>
  </si>
  <si>
    <t xml:space="preserve">D04462</t>
  </si>
  <si>
    <t xml:space="preserve">D04463</t>
  </si>
  <si>
    <t xml:space="preserve">D04464</t>
  </si>
  <si>
    <t xml:space="preserve">D04465</t>
  </si>
  <si>
    <t xml:space="preserve">D04466</t>
  </si>
  <si>
    <t xml:space="preserve">D04467</t>
  </si>
  <si>
    <t xml:space="preserve">D04468</t>
  </si>
  <si>
    <t xml:space="preserve">D04469</t>
  </si>
  <si>
    <t xml:space="preserve">D04470</t>
  </si>
  <si>
    <t xml:space="preserve">D04471</t>
  </si>
  <si>
    <t xml:space="preserve">D04472</t>
  </si>
  <si>
    <t xml:space="preserve">D04473</t>
  </si>
  <si>
    <t xml:space="preserve">D04474</t>
  </si>
  <si>
    <t xml:space="preserve">D04475</t>
  </si>
  <si>
    <t xml:space="preserve">D04476</t>
  </si>
  <si>
    <t xml:space="preserve">D04477</t>
  </si>
  <si>
    <t xml:space="preserve">D04478</t>
  </si>
  <si>
    <t xml:space="preserve">D04479</t>
  </si>
  <si>
    <t xml:space="preserve">D04480</t>
  </si>
  <si>
    <t xml:space="preserve">D04481</t>
  </si>
  <si>
    <t xml:space="preserve">D04482</t>
  </si>
  <si>
    <t xml:space="preserve">D04483</t>
  </si>
  <si>
    <t xml:space="preserve">D04484</t>
  </si>
  <si>
    <t xml:space="preserve">D04485</t>
  </si>
  <si>
    <t xml:space="preserve">D04486</t>
  </si>
  <si>
    <t xml:space="preserve">D04487</t>
  </si>
  <si>
    <t xml:space="preserve">D04488</t>
  </si>
  <si>
    <t xml:space="preserve">D04489</t>
  </si>
  <si>
    <t xml:space="preserve">D04490</t>
  </si>
  <si>
    <t xml:space="preserve">D04491</t>
  </si>
  <si>
    <t xml:space="preserve">D04492</t>
  </si>
  <si>
    <t xml:space="preserve">D04493</t>
  </si>
  <si>
    <t xml:space="preserve">D04494</t>
  </si>
  <si>
    <t xml:space="preserve">D04495</t>
  </si>
  <si>
    <t xml:space="preserve">D04496</t>
  </si>
  <si>
    <t xml:space="preserve">D04497</t>
  </si>
  <si>
    <t xml:space="preserve">D04498</t>
  </si>
  <si>
    <t xml:space="preserve">D04499</t>
  </si>
  <si>
    <t xml:space="preserve">D04500</t>
  </si>
  <si>
    <t xml:space="preserve">D04501</t>
  </si>
  <si>
    <t xml:space="preserve">D04502</t>
  </si>
  <si>
    <t xml:space="preserve">D04503</t>
  </si>
  <si>
    <t xml:space="preserve">D04504</t>
  </si>
  <si>
    <t xml:space="preserve">D04505</t>
  </si>
  <si>
    <t xml:space="preserve">D04506</t>
  </si>
  <si>
    <t xml:space="preserve">D04507</t>
  </si>
  <si>
    <t xml:space="preserve">D04508</t>
  </si>
  <si>
    <t xml:space="preserve">D04509</t>
  </si>
  <si>
    <t xml:space="preserve">D04510</t>
  </si>
  <si>
    <t xml:space="preserve">D04511</t>
  </si>
  <si>
    <t xml:space="preserve">D04512</t>
  </si>
  <si>
    <t xml:space="preserve">D04513</t>
  </si>
  <si>
    <t xml:space="preserve">D04514</t>
  </si>
  <si>
    <t xml:space="preserve">D04515</t>
  </si>
  <si>
    <t xml:space="preserve">D04516</t>
  </si>
  <si>
    <t xml:space="preserve">D04517</t>
  </si>
  <si>
    <t xml:space="preserve">D04518</t>
  </si>
  <si>
    <t xml:space="preserve">D04519</t>
  </si>
  <si>
    <t xml:space="preserve">D04520</t>
  </si>
  <si>
    <t xml:space="preserve">D04521</t>
  </si>
  <si>
    <t xml:space="preserve">D04522</t>
  </si>
  <si>
    <t xml:space="preserve">D04523</t>
  </si>
  <si>
    <t xml:space="preserve">D04524</t>
  </si>
  <si>
    <t xml:space="preserve">D04525</t>
  </si>
  <si>
    <t xml:space="preserve">D04526</t>
  </si>
  <si>
    <t xml:space="preserve">D04527</t>
  </si>
  <si>
    <t xml:space="preserve">D04528</t>
  </si>
  <si>
    <t xml:space="preserve">D04529</t>
  </si>
  <si>
    <t xml:space="preserve">D04530</t>
  </si>
  <si>
    <t xml:space="preserve">D04531</t>
  </si>
  <si>
    <t xml:space="preserve">D04532</t>
  </si>
  <si>
    <t xml:space="preserve">D04533</t>
  </si>
  <si>
    <t xml:space="preserve">D04534</t>
  </si>
  <si>
    <t xml:space="preserve">D04535</t>
  </si>
  <si>
    <t xml:space="preserve">D04536</t>
  </si>
  <si>
    <t xml:space="preserve">D04537</t>
  </si>
  <si>
    <t xml:space="preserve">D04538</t>
  </si>
  <si>
    <t xml:space="preserve">D04539</t>
  </si>
  <si>
    <t xml:space="preserve">D04540</t>
  </si>
  <si>
    <t xml:space="preserve">D04541</t>
  </si>
  <si>
    <t xml:space="preserve">D04542</t>
  </si>
  <si>
    <t xml:space="preserve">D04543</t>
  </si>
  <si>
    <t xml:space="preserve">D04544</t>
  </si>
  <si>
    <t xml:space="preserve">D04545</t>
  </si>
  <si>
    <t xml:space="preserve">D04546</t>
  </si>
  <si>
    <t xml:space="preserve">D04547</t>
  </si>
  <si>
    <t xml:space="preserve">D04548</t>
  </si>
  <si>
    <t xml:space="preserve">D04549</t>
  </si>
  <si>
    <t xml:space="preserve">D04550</t>
  </si>
  <si>
    <t xml:space="preserve">D04551</t>
  </si>
  <si>
    <t xml:space="preserve">D04552</t>
  </si>
  <si>
    <t xml:space="preserve">D04553</t>
  </si>
  <si>
    <t xml:space="preserve">D04554</t>
  </si>
  <si>
    <t xml:space="preserve">D04555</t>
  </si>
  <si>
    <t xml:space="preserve">D04556</t>
  </si>
  <si>
    <t xml:space="preserve">D04557</t>
  </si>
  <si>
    <t xml:space="preserve">D04558</t>
  </si>
  <si>
    <t xml:space="preserve">D04559</t>
  </si>
  <si>
    <t xml:space="preserve">D04560</t>
  </si>
  <si>
    <t xml:space="preserve">D04561</t>
  </si>
  <si>
    <t xml:space="preserve">D04562</t>
  </si>
  <si>
    <t xml:space="preserve">D04563</t>
  </si>
  <si>
    <t xml:space="preserve">D04564</t>
  </si>
  <si>
    <t xml:space="preserve">D04565</t>
  </si>
  <si>
    <t xml:space="preserve">D04566</t>
  </si>
  <si>
    <t xml:space="preserve">D04567</t>
  </si>
  <si>
    <t xml:space="preserve">D04568</t>
  </si>
  <si>
    <t xml:space="preserve">D04569</t>
  </si>
  <si>
    <t xml:space="preserve">D04570</t>
  </si>
  <si>
    <t xml:space="preserve">D04571</t>
  </si>
  <si>
    <t xml:space="preserve">D04572</t>
  </si>
  <si>
    <t xml:space="preserve">D04573</t>
  </si>
  <si>
    <t xml:space="preserve">D04574</t>
  </si>
  <si>
    <t xml:space="preserve">D04575</t>
  </si>
  <si>
    <t xml:space="preserve">D04576</t>
  </si>
  <si>
    <t xml:space="preserve">D04577</t>
  </si>
  <si>
    <t xml:space="preserve">D04578</t>
  </si>
  <si>
    <t xml:space="preserve">D04579</t>
  </si>
  <si>
    <t xml:space="preserve">D04580</t>
  </si>
  <si>
    <t xml:space="preserve">D04581</t>
  </si>
  <si>
    <t xml:space="preserve">D04582</t>
  </si>
  <si>
    <t xml:space="preserve">D04583</t>
  </si>
  <si>
    <t xml:space="preserve">D04584</t>
  </si>
  <si>
    <t xml:space="preserve">D04585</t>
  </si>
  <si>
    <t xml:space="preserve">D04586</t>
  </si>
  <si>
    <t xml:space="preserve">D04587</t>
  </si>
  <si>
    <t xml:space="preserve">D04588</t>
  </si>
  <si>
    <t xml:space="preserve">D04589</t>
  </si>
  <si>
    <t xml:space="preserve">D04590</t>
  </si>
  <si>
    <t xml:space="preserve">D04591</t>
  </si>
  <si>
    <t xml:space="preserve">D04592</t>
  </si>
  <si>
    <t xml:space="preserve">D04593</t>
  </si>
  <si>
    <t xml:space="preserve">D04594</t>
  </si>
  <si>
    <t xml:space="preserve">D04595</t>
  </si>
  <si>
    <t xml:space="preserve">D04596</t>
  </si>
  <si>
    <t xml:space="preserve">D04597</t>
  </si>
  <si>
    <t xml:space="preserve">D04598</t>
  </si>
  <si>
    <t xml:space="preserve">D04599</t>
  </si>
  <si>
    <t xml:space="preserve">D04600</t>
  </si>
  <si>
    <t xml:space="preserve">D04601</t>
  </si>
  <si>
    <t xml:space="preserve">D04602</t>
  </si>
  <si>
    <t xml:space="preserve">D04603</t>
  </si>
  <si>
    <t xml:space="preserve">D04604</t>
  </si>
  <si>
    <t xml:space="preserve">D04605</t>
  </si>
  <si>
    <t xml:space="preserve">D04606</t>
  </si>
  <si>
    <t xml:space="preserve">D04607</t>
  </si>
  <si>
    <t xml:space="preserve">D04608</t>
  </si>
  <si>
    <t xml:space="preserve">D04609</t>
  </si>
  <si>
    <t xml:space="preserve">D04610</t>
  </si>
  <si>
    <t xml:space="preserve">D04611</t>
  </si>
  <si>
    <t xml:space="preserve">D04612</t>
  </si>
  <si>
    <t xml:space="preserve">D04613</t>
  </si>
  <si>
    <t xml:space="preserve">D04614</t>
  </si>
  <si>
    <t xml:space="preserve">D04615</t>
  </si>
  <si>
    <t xml:space="preserve">D04616</t>
  </si>
  <si>
    <t xml:space="preserve">D04617</t>
  </si>
  <si>
    <t xml:space="preserve">D04618</t>
  </si>
  <si>
    <t xml:space="preserve">D04619</t>
  </si>
  <si>
    <t xml:space="preserve">D04620</t>
  </si>
  <si>
    <t xml:space="preserve">D04621</t>
  </si>
  <si>
    <t xml:space="preserve">D04622</t>
  </si>
  <si>
    <t xml:space="preserve">D04623</t>
  </si>
  <si>
    <t xml:space="preserve">D04624</t>
  </si>
  <si>
    <t xml:space="preserve">D04625</t>
  </si>
  <si>
    <t xml:space="preserve">D04626</t>
  </si>
  <si>
    <t xml:space="preserve">D04627</t>
  </si>
  <si>
    <t xml:space="preserve">D04628</t>
  </si>
  <si>
    <t xml:space="preserve">D04629</t>
  </si>
  <si>
    <t xml:space="preserve">D04630</t>
  </si>
  <si>
    <t xml:space="preserve">D04631</t>
  </si>
  <si>
    <t xml:space="preserve">D04632</t>
  </si>
  <si>
    <t xml:space="preserve">D04633</t>
  </si>
  <si>
    <t xml:space="preserve">D04634</t>
  </si>
  <si>
    <t xml:space="preserve">D04635</t>
  </si>
  <si>
    <t xml:space="preserve">D04636</t>
  </si>
  <si>
    <t xml:space="preserve">D04637</t>
  </si>
  <si>
    <t xml:space="preserve">D04638</t>
  </si>
  <si>
    <t xml:space="preserve">D04639</t>
  </si>
  <si>
    <t xml:space="preserve">D04640</t>
  </si>
  <si>
    <t xml:space="preserve">D04641</t>
  </si>
  <si>
    <t xml:space="preserve">D04642</t>
  </si>
  <si>
    <t xml:space="preserve">D04643</t>
  </si>
  <si>
    <t xml:space="preserve">D04644</t>
  </si>
  <si>
    <t xml:space="preserve">D04645</t>
  </si>
  <si>
    <t xml:space="preserve">D04646</t>
  </si>
  <si>
    <t xml:space="preserve">D04647</t>
  </si>
  <si>
    <t xml:space="preserve">D04648</t>
  </si>
  <si>
    <t xml:space="preserve">D04649</t>
  </si>
  <si>
    <t xml:space="preserve">D04650</t>
  </si>
  <si>
    <t xml:space="preserve">D04651</t>
  </si>
  <si>
    <t xml:space="preserve">D04652</t>
  </si>
  <si>
    <t xml:space="preserve">D04653</t>
  </si>
  <si>
    <t xml:space="preserve">D04654</t>
  </si>
  <si>
    <t xml:space="preserve">D04655</t>
  </si>
  <si>
    <t xml:space="preserve">D04656</t>
  </si>
  <si>
    <t xml:space="preserve">D04657</t>
  </si>
  <si>
    <t xml:space="preserve">D04658</t>
  </si>
  <si>
    <t xml:space="preserve">D04659</t>
  </si>
  <si>
    <t xml:space="preserve">D04660</t>
  </si>
  <si>
    <t xml:space="preserve">D04661</t>
  </si>
  <si>
    <t xml:space="preserve">D04662</t>
  </si>
  <si>
    <t xml:space="preserve">D04663</t>
  </si>
  <si>
    <t xml:space="preserve">D04664</t>
  </si>
  <si>
    <t xml:space="preserve">D04665</t>
  </si>
  <si>
    <t xml:space="preserve">D04666</t>
  </si>
  <si>
    <t xml:space="preserve">D04667</t>
  </si>
  <si>
    <t xml:space="preserve">D04668</t>
  </si>
  <si>
    <t xml:space="preserve">D04669</t>
  </si>
  <si>
    <t xml:space="preserve">D04670</t>
  </si>
  <si>
    <t xml:space="preserve">D04671</t>
  </si>
  <si>
    <t xml:space="preserve">D04672</t>
  </si>
  <si>
    <t xml:space="preserve">D04673</t>
  </si>
  <si>
    <t xml:space="preserve">D04674</t>
  </si>
  <si>
    <t xml:space="preserve">D04675</t>
  </si>
  <si>
    <t xml:space="preserve">D04676</t>
  </si>
  <si>
    <t xml:space="preserve">D04677</t>
  </si>
  <si>
    <t xml:space="preserve">D04678</t>
  </si>
  <si>
    <t xml:space="preserve">D04679</t>
  </si>
  <si>
    <t xml:space="preserve">D04680</t>
  </si>
  <si>
    <t xml:space="preserve">D04681</t>
  </si>
  <si>
    <t xml:space="preserve">D04682</t>
  </si>
  <si>
    <t xml:space="preserve">D04683</t>
  </si>
  <si>
    <t xml:space="preserve">D04684</t>
  </si>
  <si>
    <t xml:space="preserve">D04685</t>
  </si>
  <si>
    <t xml:space="preserve">D04686</t>
  </si>
  <si>
    <t xml:space="preserve">D04687</t>
  </si>
  <si>
    <t xml:space="preserve">D04688</t>
  </si>
  <si>
    <t xml:space="preserve">D04689</t>
  </si>
  <si>
    <t xml:space="preserve">D04690</t>
  </si>
  <si>
    <t xml:space="preserve">D04691</t>
  </si>
  <si>
    <t xml:space="preserve">D04692</t>
  </si>
  <si>
    <t xml:space="preserve">D04693</t>
  </si>
  <si>
    <t xml:space="preserve">D04694</t>
  </si>
  <si>
    <t xml:space="preserve">D04695</t>
  </si>
  <si>
    <t xml:space="preserve">D04696</t>
  </si>
  <si>
    <t xml:space="preserve">D04697</t>
  </si>
  <si>
    <t xml:space="preserve">D04698</t>
  </si>
  <si>
    <t xml:space="preserve">D04699</t>
  </si>
  <si>
    <t xml:space="preserve">D04700</t>
  </si>
  <si>
    <t xml:space="preserve">D04701</t>
  </si>
  <si>
    <t xml:space="preserve">D04702</t>
  </si>
  <si>
    <t xml:space="preserve">D04703</t>
  </si>
  <si>
    <t xml:space="preserve">D04704</t>
  </si>
  <si>
    <t xml:space="preserve">D04705</t>
  </si>
  <si>
    <t xml:space="preserve">D04706</t>
  </si>
  <si>
    <t xml:space="preserve">D04707</t>
  </si>
  <si>
    <t xml:space="preserve">D04708</t>
  </si>
  <si>
    <t xml:space="preserve">D04709</t>
  </si>
  <si>
    <t xml:space="preserve">D04710</t>
  </si>
  <si>
    <t xml:space="preserve">D04711</t>
  </si>
  <si>
    <t xml:space="preserve">D04712</t>
  </si>
  <si>
    <t xml:space="preserve">D04713</t>
  </si>
  <si>
    <t xml:space="preserve">D04714</t>
  </si>
  <si>
    <t xml:space="preserve">D04715</t>
  </si>
  <si>
    <t xml:space="preserve">D04716</t>
  </si>
  <si>
    <t xml:space="preserve">D04717</t>
  </si>
  <si>
    <t xml:space="preserve">D04718</t>
  </si>
  <si>
    <t xml:space="preserve">D04719</t>
  </si>
  <si>
    <t xml:space="preserve">D04720</t>
  </si>
  <si>
    <t xml:space="preserve">D04721</t>
  </si>
  <si>
    <t xml:space="preserve">D04722</t>
  </si>
  <si>
    <t xml:space="preserve">D04723</t>
  </si>
  <si>
    <t xml:space="preserve">D04724</t>
  </si>
  <si>
    <t xml:space="preserve">D04725</t>
  </si>
  <si>
    <t xml:space="preserve">D04726</t>
  </si>
  <si>
    <t xml:space="preserve">D04727</t>
  </si>
  <si>
    <t xml:space="preserve">D04728</t>
  </si>
  <si>
    <t xml:space="preserve">D04729</t>
  </si>
  <si>
    <t xml:space="preserve">D04730</t>
  </si>
  <si>
    <t xml:space="preserve">D04731</t>
  </si>
  <si>
    <t xml:space="preserve">D04732</t>
  </si>
  <si>
    <t xml:space="preserve">D04733</t>
  </si>
  <si>
    <t xml:space="preserve">D04734</t>
  </si>
  <si>
    <t xml:space="preserve">D04735</t>
  </si>
  <si>
    <t xml:space="preserve">D04736</t>
  </si>
  <si>
    <t xml:space="preserve">D04737</t>
  </si>
  <si>
    <t xml:space="preserve">D04738</t>
  </si>
  <si>
    <t xml:space="preserve">D04739</t>
  </si>
  <si>
    <t xml:space="preserve">D04740</t>
  </si>
  <si>
    <t xml:space="preserve">D04741</t>
  </si>
  <si>
    <t xml:space="preserve">D04742</t>
  </si>
  <si>
    <t xml:space="preserve">D04743</t>
  </si>
  <si>
    <t xml:space="preserve">D04744</t>
  </si>
  <si>
    <t xml:space="preserve">D04745</t>
  </si>
  <si>
    <t xml:space="preserve">D04746</t>
  </si>
  <si>
    <t xml:space="preserve">D04747</t>
  </si>
  <si>
    <t xml:space="preserve">D04748</t>
  </si>
  <si>
    <t xml:space="preserve">D04749</t>
  </si>
  <si>
    <t xml:space="preserve">D04750</t>
  </si>
  <si>
    <t xml:space="preserve">D04751</t>
  </si>
  <si>
    <t xml:space="preserve">D04752</t>
  </si>
  <si>
    <t xml:space="preserve">D04753</t>
  </si>
  <si>
    <t xml:space="preserve">D04754</t>
  </si>
  <si>
    <t xml:space="preserve">D04755</t>
  </si>
  <si>
    <t xml:space="preserve">D04756</t>
  </si>
  <si>
    <t xml:space="preserve">D04757</t>
  </si>
  <si>
    <t xml:space="preserve">D04758</t>
  </si>
  <si>
    <t xml:space="preserve">D04759</t>
  </si>
  <si>
    <t xml:space="preserve">D04760</t>
  </si>
  <si>
    <t xml:space="preserve">D04761</t>
  </si>
  <si>
    <t xml:space="preserve">D04762</t>
  </si>
  <si>
    <t xml:space="preserve">D04763</t>
  </si>
  <si>
    <t xml:space="preserve">D04764</t>
  </si>
  <si>
    <t xml:space="preserve">D04765</t>
  </si>
  <si>
    <t xml:space="preserve">D04766</t>
  </si>
  <si>
    <t xml:space="preserve">D04767</t>
  </si>
  <si>
    <t xml:space="preserve">D04768</t>
  </si>
  <si>
    <t xml:space="preserve">D04769</t>
  </si>
  <si>
    <t xml:space="preserve">D04770</t>
  </si>
  <si>
    <t xml:space="preserve">D04771</t>
  </si>
  <si>
    <t xml:space="preserve">D04772</t>
  </si>
  <si>
    <t xml:space="preserve">D04773</t>
  </si>
  <si>
    <t xml:space="preserve">D04774</t>
  </si>
  <si>
    <t xml:space="preserve">D04775</t>
  </si>
  <si>
    <t xml:space="preserve">D04776</t>
  </si>
  <si>
    <t xml:space="preserve">D04777</t>
  </si>
  <si>
    <t xml:space="preserve">D04778</t>
  </si>
  <si>
    <t xml:space="preserve">D04779</t>
  </si>
  <si>
    <t xml:space="preserve">D04780</t>
  </si>
  <si>
    <t xml:space="preserve">D04781</t>
  </si>
  <si>
    <t xml:space="preserve">D04782</t>
  </si>
  <si>
    <t xml:space="preserve">D04783</t>
  </si>
  <si>
    <t xml:space="preserve">D04784</t>
  </si>
  <si>
    <t xml:space="preserve">D04785</t>
  </si>
  <si>
    <t xml:space="preserve">D04786</t>
  </si>
  <si>
    <t xml:space="preserve">D04787</t>
  </si>
  <si>
    <t xml:space="preserve">D04788</t>
  </si>
  <si>
    <t xml:space="preserve">D04789</t>
  </si>
  <si>
    <t xml:space="preserve">D04790</t>
  </si>
  <si>
    <t xml:space="preserve">D04791</t>
  </si>
  <si>
    <t xml:space="preserve">D04792</t>
  </si>
  <si>
    <t xml:space="preserve">D04793</t>
  </si>
  <si>
    <t xml:space="preserve">D04794</t>
  </si>
  <si>
    <t xml:space="preserve">D04795</t>
  </si>
  <si>
    <t xml:space="preserve">D04796</t>
  </si>
  <si>
    <t xml:space="preserve">D04797</t>
  </si>
  <si>
    <t xml:space="preserve">D04798</t>
  </si>
  <si>
    <t xml:space="preserve">D04799</t>
  </si>
  <si>
    <t xml:space="preserve">D04800</t>
  </si>
  <si>
    <t xml:space="preserve">D04801</t>
  </si>
  <si>
    <t xml:space="preserve">D04802</t>
  </si>
  <si>
    <t xml:space="preserve">D04803</t>
  </si>
  <si>
    <t xml:space="preserve">D04804</t>
  </si>
  <si>
    <t xml:space="preserve">D04805</t>
  </si>
  <si>
    <t xml:space="preserve">D04806</t>
  </si>
  <si>
    <t xml:space="preserve">D04807</t>
  </si>
  <si>
    <t xml:space="preserve">D04808</t>
  </si>
  <si>
    <t xml:space="preserve">D04809</t>
  </si>
  <si>
    <t xml:space="preserve">D04810</t>
  </si>
  <si>
    <t xml:space="preserve">D04811</t>
  </si>
  <si>
    <t xml:space="preserve">D04812</t>
  </si>
  <si>
    <t xml:space="preserve">D04813</t>
  </si>
  <si>
    <t xml:space="preserve">D04814</t>
  </si>
  <si>
    <t xml:space="preserve">D04815</t>
  </si>
  <si>
    <t xml:space="preserve">D04816</t>
  </si>
  <si>
    <t xml:space="preserve">D04817</t>
  </si>
  <si>
    <t xml:space="preserve">D04818</t>
  </si>
  <si>
    <t xml:space="preserve">D04819</t>
  </si>
  <si>
    <t xml:space="preserve">D04820</t>
  </si>
  <si>
    <t xml:space="preserve">D04821</t>
  </si>
  <si>
    <t xml:space="preserve">D04822</t>
  </si>
  <si>
    <t xml:space="preserve">D04823</t>
  </si>
  <si>
    <t xml:space="preserve">D04824</t>
  </si>
  <si>
    <t xml:space="preserve">D04825</t>
  </si>
  <si>
    <t xml:space="preserve">D04826</t>
  </si>
  <si>
    <t xml:space="preserve">D04827</t>
  </si>
  <si>
    <t xml:space="preserve">D04828</t>
  </si>
  <si>
    <t xml:space="preserve">D04829</t>
  </si>
  <si>
    <t xml:space="preserve">D04830</t>
  </si>
  <si>
    <t xml:space="preserve">D04831</t>
  </si>
  <si>
    <t xml:space="preserve">D04832</t>
  </si>
  <si>
    <t xml:space="preserve">D04833</t>
  </si>
  <si>
    <t xml:space="preserve">D04834</t>
  </si>
  <si>
    <t xml:space="preserve">D04835</t>
  </si>
  <si>
    <t xml:space="preserve">D04836</t>
  </si>
  <si>
    <t xml:space="preserve">D04837</t>
  </si>
  <si>
    <t xml:space="preserve">D04838</t>
  </si>
  <si>
    <t xml:space="preserve">D04839</t>
  </si>
  <si>
    <t xml:space="preserve">D04840</t>
  </si>
  <si>
    <t xml:space="preserve">D04841</t>
  </si>
  <si>
    <t xml:space="preserve">D04842</t>
  </si>
  <si>
    <t xml:space="preserve">D04843</t>
  </si>
  <si>
    <t xml:space="preserve">D04844</t>
  </si>
  <si>
    <t xml:space="preserve">D04845</t>
  </si>
  <si>
    <t xml:space="preserve">D04846</t>
  </si>
  <si>
    <t xml:space="preserve">D04847</t>
  </si>
  <si>
    <t xml:space="preserve">D04848</t>
  </si>
  <si>
    <t xml:space="preserve">D04849</t>
  </si>
  <si>
    <t xml:space="preserve">D04850</t>
  </si>
  <si>
    <t xml:space="preserve">D04851</t>
  </si>
  <si>
    <t xml:space="preserve">D04852</t>
  </si>
  <si>
    <t xml:space="preserve">D04853</t>
  </si>
  <si>
    <t xml:space="preserve">D04854</t>
  </si>
  <si>
    <t xml:space="preserve">D04855</t>
  </si>
  <si>
    <t xml:space="preserve">D04856</t>
  </si>
  <si>
    <t xml:space="preserve">D04857</t>
  </si>
  <si>
    <t xml:space="preserve">D04858</t>
  </si>
  <si>
    <t xml:space="preserve">D04859</t>
  </si>
  <si>
    <t xml:space="preserve">D04860</t>
  </si>
  <si>
    <t xml:space="preserve">D04861</t>
  </si>
  <si>
    <t xml:space="preserve">D04862</t>
  </si>
  <si>
    <t xml:space="preserve">D04863</t>
  </si>
  <si>
    <t xml:space="preserve">D04864</t>
  </si>
  <si>
    <t xml:space="preserve">D04865</t>
  </si>
  <si>
    <t xml:space="preserve">D04866</t>
  </si>
  <si>
    <t xml:space="preserve">D04867</t>
  </si>
  <si>
    <t xml:space="preserve">D04868</t>
  </si>
  <si>
    <t xml:space="preserve">D04869</t>
  </si>
  <si>
    <t xml:space="preserve">D04870</t>
  </si>
  <si>
    <t xml:space="preserve">D04871</t>
  </si>
  <si>
    <t xml:space="preserve">D04872</t>
  </si>
  <si>
    <t xml:space="preserve">D04873</t>
  </si>
  <si>
    <t xml:space="preserve">D04874</t>
  </si>
  <si>
    <t xml:space="preserve">D04875</t>
  </si>
  <si>
    <t xml:space="preserve">D04876</t>
  </si>
  <si>
    <t xml:space="preserve">D04877</t>
  </si>
  <si>
    <t xml:space="preserve">D04878</t>
  </si>
  <si>
    <t xml:space="preserve">D04879</t>
  </si>
  <si>
    <t xml:space="preserve">D04880</t>
  </si>
  <si>
    <t xml:space="preserve">D04881</t>
  </si>
  <si>
    <t xml:space="preserve">D04882</t>
  </si>
  <si>
    <t xml:space="preserve">D04883</t>
  </si>
  <si>
    <t xml:space="preserve">D04884</t>
  </si>
  <si>
    <t xml:space="preserve">D04885</t>
  </si>
  <si>
    <t xml:space="preserve">D04886</t>
  </si>
  <si>
    <t xml:space="preserve">D04887</t>
  </si>
  <si>
    <t xml:space="preserve">D04888</t>
  </si>
  <si>
    <t xml:space="preserve">D04889</t>
  </si>
  <si>
    <t xml:space="preserve">D04890</t>
  </si>
  <si>
    <t xml:space="preserve">D04891</t>
  </si>
  <si>
    <t xml:space="preserve">D04892</t>
  </si>
  <si>
    <t xml:space="preserve">D04893</t>
  </si>
  <si>
    <t xml:space="preserve">D04894</t>
  </si>
  <si>
    <t xml:space="preserve">D04895</t>
  </si>
  <si>
    <t xml:space="preserve">D04896</t>
  </si>
  <si>
    <t xml:space="preserve">D04897</t>
  </si>
  <si>
    <t xml:space="preserve">D04898</t>
  </si>
  <si>
    <t xml:space="preserve">D04899</t>
  </si>
  <si>
    <t xml:space="preserve">D04900</t>
  </si>
  <si>
    <t xml:space="preserve">D04901</t>
  </si>
  <si>
    <t xml:space="preserve">D04902</t>
  </si>
  <si>
    <t xml:space="preserve">D04903</t>
  </si>
  <si>
    <t xml:space="preserve">D04904</t>
  </si>
  <si>
    <t xml:space="preserve">D04905</t>
  </si>
  <si>
    <t xml:space="preserve">D04906</t>
  </si>
  <si>
    <t xml:space="preserve">D04907</t>
  </si>
  <si>
    <t xml:space="preserve">D04908</t>
  </si>
  <si>
    <t xml:space="preserve">D04909</t>
  </si>
  <si>
    <t xml:space="preserve">D04910</t>
  </si>
  <si>
    <t xml:space="preserve">D04911</t>
  </si>
  <si>
    <t xml:space="preserve">D04912</t>
  </si>
  <si>
    <t xml:space="preserve">D04913</t>
  </si>
  <si>
    <t xml:space="preserve">D04914</t>
  </si>
  <si>
    <t xml:space="preserve">D04915</t>
  </si>
  <si>
    <t xml:space="preserve">D04916</t>
  </si>
  <si>
    <t xml:space="preserve">D04917</t>
  </si>
  <si>
    <t xml:space="preserve">D04918</t>
  </si>
  <si>
    <t xml:space="preserve">D04919</t>
  </si>
  <si>
    <t xml:space="preserve">D04920</t>
  </si>
  <si>
    <t xml:space="preserve">D04921</t>
  </si>
  <si>
    <t xml:space="preserve">D04922</t>
  </si>
  <si>
    <t xml:space="preserve">D04923</t>
  </si>
  <si>
    <t xml:space="preserve">D04924</t>
  </si>
  <si>
    <t xml:space="preserve">D04925</t>
  </si>
  <si>
    <t xml:space="preserve">D04926</t>
  </si>
  <si>
    <t xml:space="preserve">D04927</t>
  </si>
  <si>
    <t xml:space="preserve">D04928</t>
  </si>
  <si>
    <t xml:space="preserve">D04929</t>
  </si>
  <si>
    <t xml:space="preserve">D04930</t>
  </si>
  <si>
    <t xml:space="preserve">D04931</t>
  </si>
  <si>
    <t xml:space="preserve">D04932</t>
  </si>
  <si>
    <t xml:space="preserve">D04933</t>
  </si>
  <si>
    <t xml:space="preserve">D04934</t>
  </si>
  <si>
    <t xml:space="preserve">D04935</t>
  </si>
  <si>
    <t xml:space="preserve">D04936</t>
  </si>
  <si>
    <t xml:space="preserve">D04937</t>
  </si>
  <si>
    <t xml:space="preserve">D04938</t>
  </si>
  <si>
    <t xml:space="preserve">D04939</t>
  </si>
  <si>
    <t xml:space="preserve">D04940</t>
  </si>
  <si>
    <t xml:space="preserve">D04941</t>
  </si>
  <si>
    <t xml:space="preserve">D04942</t>
  </si>
  <si>
    <t xml:space="preserve">D04943</t>
  </si>
  <si>
    <t xml:space="preserve">D04944</t>
  </si>
  <si>
    <t xml:space="preserve">D04945</t>
  </si>
  <si>
    <t xml:space="preserve">D04946</t>
  </si>
  <si>
    <t xml:space="preserve">D04947</t>
  </si>
  <si>
    <t xml:space="preserve">D04948</t>
  </si>
  <si>
    <t xml:space="preserve">D04949</t>
  </si>
  <si>
    <t xml:space="preserve">D04950</t>
  </si>
  <si>
    <t xml:space="preserve">D04951</t>
  </si>
  <si>
    <t xml:space="preserve">D04952</t>
  </si>
  <si>
    <t xml:space="preserve">D04953</t>
  </si>
  <si>
    <t xml:space="preserve">D04954</t>
  </si>
  <si>
    <t xml:space="preserve">D04955</t>
  </si>
  <si>
    <t xml:space="preserve">D04956</t>
  </si>
  <si>
    <t xml:space="preserve">D04957</t>
  </si>
  <si>
    <t xml:space="preserve">D04958</t>
  </si>
  <si>
    <t xml:space="preserve">D04959</t>
  </si>
  <si>
    <t xml:space="preserve">D04960</t>
  </si>
  <si>
    <t xml:space="preserve">D04961</t>
  </si>
  <si>
    <t xml:space="preserve">D04962</t>
  </si>
  <si>
    <t xml:space="preserve">D04963</t>
  </si>
  <si>
    <t xml:space="preserve">D04964</t>
  </si>
  <si>
    <t xml:space="preserve">D04965</t>
  </si>
  <si>
    <t xml:space="preserve">D04966</t>
  </si>
  <si>
    <t xml:space="preserve">D04967</t>
  </si>
  <si>
    <t xml:space="preserve">D04968</t>
  </si>
  <si>
    <t xml:space="preserve">D04969</t>
  </si>
  <si>
    <t xml:space="preserve">D04970</t>
  </si>
  <si>
    <t xml:space="preserve">D04971</t>
  </si>
  <si>
    <t xml:space="preserve">D04972</t>
  </si>
  <si>
    <t xml:space="preserve">D04973</t>
  </si>
  <si>
    <t xml:space="preserve">D04974</t>
  </si>
  <si>
    <t xml:space="preserve">D04975</t>
  </si>
  <si>
    <t xml:space="preserve">D04976</t>
  </si>
  <si>
    <t xml:space="preserve">D04977</t>
  </si>
  <si>
    <t xml:space="preserve">D04978</t>
  </si>
  <si>
    <t xml:space="preserve">D04979</t>
  </si>
  <si>
    <t xml:space="preserve">D04980</t>
  </si>
  <si>
    <t xml:space="preserve">D04981</t>
  </si>
  <si>
    <t xml:space="preserve">D04982</t>
  </si>
  <si>
    <t xml:space="preserve">D04983</t>
  </si>
  <si>
    <t xml:space="preserve">D04984</t>
  </si>
  <si>
    <t xml:space="preserve">D04985</t>
  </si>
  <si>
    <t xml:space="preserve">D04986</t>
  </si>
  <si>
    <t xml:space="preserve">D04987</t>
  </si>
  <si>
    <t xml:space="preserve">D04988</t>
  </si>
  <si>
    <t xml:space="preserve">D04989</t>
  </si>
  <si>
    <t xml:space="preserve">D04990</t>
  </si>
  <si>
    <t xml:space="preserve">D04991</t>
  </si>
  <si>
    <t xml:space="preserve">D04992</t>
  </si>
  <si>
    <t xml:space="preserve">D04993</t>
  </si>
  <si>
    <t xml:space="preserve">D04994</t>
  </si>
  <si>
    <t xml:space="preserve">D04995</t>
  </si>
  <si>
    <t xml:space="preserve">D04996</t>
  </si>
  <si>
    <t xml:space="preserve">D04997</t>
  </si>
  <si>
    <t xml:space="preserve">D04998</t>
  </si>
  <si>
    <t xml:space="preserve">D04999</t>
  </si>
  <si>
    <t xml:space="preserve">D05000</t>
  </si>
  <si>
    <t xml:space="preserve">D05001</t>
  </si>
  <si>
    <t xml:space="preserve">D05002</t>
  </si>
  <si>
    <t xml:space="preserve">D05003</t>
  </si>
  <si>
    <t xml:space="preserve">D05004</t>
  </si>
  <si>
    <t xml:space="preserve">D05005</t>
  </si>
  <si>
    <t xml:space="preserve">D05006</t>
  </si>
  <si>
    <t xml:space="preserve">D05007</t>
  </si>
  <si>
    <t xml:space="preserve">D05008</t>
  </si>
  <si>
    <t xml:space="preserve">D05009</t>
  </si>
  <si>
    <t xml:space="preserve">D05010</t>
  </si>
  <si>
    <t xml:space="preserve">D05011</t>
  </si>
  <si>
    <t xml:space="preserve">D05012</t>
  </si>
  <si>
    <t xml:space="preserve">D05013</t>
  </si>
  <si>
    <t xml:space="preserve">D05014</t>
  </si>
  <si>
    <t xml:space="preserve">D05015</t>
  </si>
  <si>
    <t xml:space="preserve">D05016</t>
  </si>
  <si>
    <t xml:space="preserve">D05017</t>
  </si>
  <si>
    <t xml:space="preserve">D05018</t>
  </si>
  <si>
    <t xml:space="preserve">D05019</t>
  </si>
  <si>
    <t xml:space="preserve">D05020</t>
  </si>
  <si>
    <t xml:space="preserve">D05021</t>
  </si>
  <si>
    <t xml:space="preserve">D05022</t>
  </si>
  <si>
    <t xml:space="preserve">D05023</t>
  </si>
  <si>
    <t xml:space="preserve">D05024</t>
  </si>
  <si>
    <t xml:space="preserve">D05025</t>
  </si>
  <si>
    <t xml:space="preserve">D05026</t>
  </si>
  <si>
    <t xml:space="preserve">D05027</t>
  </si>
  <si>
    <t xml:space="preserve">D05028</t>
  </si>
  <si>
    <t xml:space="preserve">D05029</t>
  </si>
  <si>
    <t xml:space="preserve">D05030</t>
  </si>
  <si>
    <t xml:space="preserve">D05031</t>
  </si>
  <si>
    <t xml:space="preserve">D05032</t>
  </si>
  <si>
    <t xml:space="preserve">D05033</t>
  </si>
  <si>
    <t xml:space="preserve">D05034</t>
  </si>
  <si>
    <t xml:space="preserve">D05035</t>
  </si>
  <si>
    <t xml:space="preserve">D05036</t>
  </si>
  <si>
    <t xml:space="preserve">D05037</t>
  </si>
  <si>
    <t xml:space="preserve">D05038</t>
  </si>
  <si>
    <t xml:space="preserve">D05039</t>
  </si>
  <si>
    <t xml:space="preserve">D05040</t>
  </si>
  <si>
    <t xml:space="preserve">D05041</t>
  </si>
  <si>
    <t xml:space="preserve">D05042</t>
  </si>
  <si>
    <t xml:space="preserve">D05043</t>
  </si>
  <si>
    <t xml:space="preserve">D05044</t>
  </si>
  <si>
    <t xml:space="preserve">D05045</t>
  </si>
  <si>
    <t xml:space="preserve">D05046</t>
  </si>
  <si>
    <t xml:space="preserve">D05047</t>
  </si>
  <si>
    <t xml:space="preserve">D05048</t>
  </si>
  <si>
    <t xml:space="preserve">D05049</t>
  </si>
  <si>
    <t xml:space="preserve">D05050</t>
  </si>
  <si>
    <t xml:space="preserve">D05051</t>
  </si>
  <si>
    <t xml:space="preserve">D05052</t>
  </si>
  <si>
    <t xml:space="preserve">D05053</t>
  </si>
  <si>
    <t xml:space="preserve">D05054</t>
  </si>
  <si>
    <t xml:space="preserve">D05055</t>
  </si>
  <si>
    <t xml:space="preserve">D05056</t>
  </si>
  <si>
    <t xml:space="preserve">D05057</t>
  </si>
  <si>
    <t xml:space="preserve">D05058</t>
  </si>
  <si>
    <t xml:space="preserve">D05059</t>
  </si>
  <si>
    <t xml:space="preserve">D05060</t>
  </si>
  <si>
    <t xml:space="preserve">D05061</t>
  </si>
  <si>
    <t xml:space="preserve">D05062</t>
  </si>
  <si>
    <t xml:space="preserve">D05063</t>
  </si>
  <si>
    <t xml:space="preserve">D05064</t>
  </si>
  <si>
    <t xml:space="preserve">D05065</t>
  </si>
  <si>
    <t xml:space="preserve">D05066</t>
  </si>
  <si>
    <t xml:space="preserve">D05067</t>
  </si>
  <si>
    <t xml:space="preserve">D05068</t>
  </si>
  <si>
    <t xml:space="preserve">D05069</t>
  </si>
  <si>
    <t xml:space="preserve">D05070</t>
  </si>
  <si>
    <t xml:space="preserve">D05071</t>
  </si>
  <si>
    <t xml:space="preserve">D05072</t>
  </si>
  <si>
    <t xml:space="preserve">D05073</t>
  </si>
  <si>
    <t xml:space="preserve">D05074</t>
  </si>
  <si>
    <t xml:space="preserve">D05075</t>
  </si>
  <si>
    <t xml:space="preserve">D05076</t>
  </si>
  <si>
    <t xml:space="preserve">D05077</t>
  </si>
  <si>
    <t xml:space="preserve">D05078</t>
  </si>
  <si>
    <t xml:space="preserve">D05079</t>
  </si>
  <si>
    <t xml:space="preserve">D05080</t>
  </si>
  <si>
    <t xml:space="preserve">D05081</t>
  </si>
  <si>
    <t xml:space="preserve">D05082</t>
  </si>
  <si>
    <t xml:space="preserve">D05083</t>
  </si>
  <si>
    <t xml:space="preserve">D05084</t>
  </si>
  <si>
    <t xml:space="preserve">D05085</t>
  </si>
  <si>
    <t xml:space="preserve">D05086</t>
  </si>
  <si>
    <t xml:space="preserve">D05087</t>
  </si>
  <si>
    <t xml:space="preserve">D05088</t>
  </si>
  <si>
    <t xml:space="preserve">D05089</t>
  </si>
  <si>
    <t xml:space="preserve">D05090</t>
  </si>
  <si>
    <t xml:space="preserve">D05091</t>
  </si>
  <si>
    <t xml:space="preserve">D05092</t>
  </si>
  <si>
    <t xml:space="preserve">D05093</t>
  </si>
  <si>
    <t xml:space="preserve">D05094</t>
  </si>
  <si>
    <t xml:space="preserve">D05095</t>
  </si>
  <si>
    <t xml:space="preserve">D05096</t>
  </si>
  <si>
    <t xml:space="preserve">D05097</t>
  </si>
  <si>
    <t xml:space="preserve">D05098</t>
  </si>
  <si>
    <t xml:space="preserve">D05099</t>
  </si>
  <si>
    <t xml:space="preserve">D05100</t>
  </si>
  <si>
    <t xml:space="preserve">D05101</t>
  </si>
  <si>
    <t xml:space="preserve">D05102</t>
  </si>
  <si>
    <t xml:space="preserve">D05103</t>
  </si>
  <si>
    <t xml:space="preserve">D05104</t>
  </si>
  <si>
    <t xml:space="preserve">D05105</t>
  </si>
  <si>
    <t xml:space="preserve">D05106</t>
  </si>
  <si>
    <t xml:space="preserve">D05107</t>
  </si>
  <si>
    <t xml:space="preserve">D05108</t>
  </si>
  <si>
    <t xml:space="preserve">D05109</t>
  </si>
  <si>
    <t xml:space="preserve">D05110</t>
  </si>
  <si>
    <t xml:space="preserve">D05111</t>
  </si>
  <si>
    <t xml:space="preserve">D05112</t>
  </si>
  <si>
    <t xml:space="preserve">D05113</t>
  </si>
  <si>
    <t xml:space="preserve">D05114</t>
  </si>
  <si>
    <t xml:space="preserve">D05115</t>
  </si>
  <si>
    <t xml:space="preserve">D05116</t>
  </si>
  <si>
    <t xml:space="preserve">D05117</t>
  </si>
  <si>
    <t xml:space="preserve">D05118</t>
  </si>
  <si>
    <t xml:space="preserve">D05119</t>
  </si>
  <si>
    <t xml:space="preserve">D05120</t>
  </si>
  <si>
    <t xml:space="preserve">D05121</t>
  </si>
  <si>
    <t xml:space="preserve">D05122</t>
  </si>
  <si>
    <t xml:space="preserve">D05123</t>
  </si>
  <si>
    <t xml:space="preserve">D05124</t>
  </si>
  <si>
    <t xml:space="preserve">D05125</t>
  </si>
  <si>
    <t xml:space="preserve">D05126</t>
  </si>
  <si>
    <t xml:space="preserve">D05127</t>
  </si>
  <si>
    <t xml:space="preserve">D05128</t>
  </si>
  <si>
    <t xml:space="preserve">D05129</t>
  </si>
  <si>
    <t xml:space="preserve">D05130</t>
  </si>
  <si>
    <t xml:space="preserve">D05131</t>
  </si>
  <si>
    <t xml:space="preserve">D05132</t>
  </si>
  <si>
    <t xml:space="preserve">D05133</t>
  </si>
  <si>
    <t xml:space="preserve">D05134</t>
  </si>
  <si>
    <t xml:space="preserve">D05135</t>
  </si>
  <si>
    <t xml:space="preserve">D05136</t>
  </si>
  <si>
    <t xml:space="preserve">D05137</t>
  </si>
  <si>
    <t xml:space="preserve">D05138</t>
  </si>
  <si>
    <t xml:space="preserve">D05139</t>
  </si>
  <si>
    <t xml:space="preserve">D05140</t>
  </si>
  <si>
    <t xml:space="preserve">D05141</t>
  </si>
  <si>
    <t xml:space="preserve">D05142</t>
  </si>
  <si>
    <t xml:space="preserve">D05143</t>
  </si>
  <si>
    <t xml:space="preserve">D05144</t>
  </si>
  <si>
    <t xml:space="preserve">D05145</t>
  </si>
  <si>
    <t xml:space="preserve">D05146</t>
  </si>
  <si>
    <t xml:space="preserve">D05147</t>
  </si>
  <si>
    <t xml:space="preserve">D05148</t>
  </si>
  <si>
    <t xml:space="preserve">D05149</t>
  </si>
  <si>
    <t xml:space="preserve">D05150</t>
  </si>
  <si>
    <t xml:space="preserve">D05151</t>
  </si>
  <si>
    <t xml:space="preserve">D05152</t>
  </si>
  <si>
    <t xml:space="preserve">D05153</t>
  </si>
  <si>
    <t xml:space="preserve">D05154</t>
  </si>
  <si>
    <t xml:space="preserve">D05155</t>
  </si>
  <si>
    <t xml:space="preserve">D05156</t>
  </si>
  <si>
    <t xml:space="preserve">D05157</t>
  </si>
  <si>
    <t xml:space="preserve">D05158</t>
  </si>
  <si>
    <t xml:space="preserve">D05159</t>
  </si>
  <si>
    <t xml:space="preserve">D05160</t>
  </si>
  <si>
    <t xml:space="preserve">D05161</t>
  </si>
  <si>
    <t xml:space="preserve">D05162</t>
  </si>
  <si>
    <t xml:space="preserve">D05163</t>
  </si>
  <si>
    <t xml:space="preserve">D05164</t>
  </si>
  <si>
    <t xml:space="preserve">D05165</t>
  </si>
  <si>
    <t xml:space="preserve">D05166</t>
  </si>
  <si>
    <t xml:space="preserve">D05167</t>
  </si>
  <si>
    <t xml:space="preserve">D05168</t>
  </si>
  <si>
    <t xml:space="preserve">D05169</t>
  </si>
  <si>
    <t xml:space="preserve">D05170</t>
  </si>
  <si>
    <t xml:space="preserve">D05171</t>
  </si>
  <si>
    <t xml:space="preserve">D05172</t>
  </si>
  <si>
    <t xml:space="preserve">D05173</t>
  </si>
  <si>
    <t xml:space="preserve">D05174</t>
  </si>
  <si>
    <t xml:space="preserve">D05175</t>
  </si>
  <si>
    <t xml:space="preserve">D05176</t>
  </si>
  <si>
    <t xml:space="preserve">D05177</t>
  </si>
  <si>
    <t xml:space="preserve">D05178</t>
  </si>
  <si>
    <t xml:space="preserve">D05179</t>
  </si>
  <si>
    <t xml:space="preserve">D05180</t>
  </si>
  <si>
    <t xml:space="preserve">D05181</t>
  </si>
  <si>
    <t xml:space="preserve">D05182</t>
  </si>
  <si>
    <t xml:space="preserve">D05183</t>
  </si>
  <si>
    <t xml:space="preserve">D05184</t>
  </si>
  <si>
    <t xml:space="preserve">D05185</t>
  </si>
  <si>
    <t xml:space="preserve">D05186</t>
  </si>
  <si>
    <t xml:space="preserve">D05187</t>
  </si>
  <si>
    <t xml:space="preserve">D05188</t>
  </si>
  <si>
    <t xml:space="preserve">D05189</t>
  </si>
  <si>
    <t xml:space="preserve">D05190</t>
  </si>
  <si>
    <t xml:space="preserve">D05191</t>
  </si>
  <si>
    <t xml:space="preserve">D05192</t>
  </si>
  <si>
    <t xml:space="preserve">D05193</t>
  </si>
  <si>
    <t xml:space="preserve">D05194</t>
  </si>
  <si>
    <t xml:space="preserve">D05195</t>
  </si>
  <si>
    <t xml:space="preserve">D05196</t>
  </si>
  <si>
    <t xml:space="preserve">D05197</t>
  </si>
  <si>
    <t xml:space="preserve">D05198</t>
  </si>
  <si>
    <t xml:space="preserve">D05199</t>
  </si>
  <si>
    <t xml:space="preserve">D05200</t>
  </si>
  <si>
    <t xml:space="preserve">D05201</t>
  </si>
  <si>
    <t xml:space="preserve">D05202</t>
  </si>
  <si>
    <t xml:space="preserve">D05203</t>
  </si>
  <si>
    <t xml:space="preserve">D05204</t>
  </si>
  <si>
    <t xml:space="preserve">D05205</t>
  </si>
  <si>
    <t xml:space="preserve">D05206</t>
  </si>
  <si>
    <t xml:space="preserve">D05207</t>
  </si>
  <si>
    <t xml:space="preserve">D05208</t>
  </si>
  <si>
    <t xml:space="preserve">D05209</t>
  </si>
  <si>
    <t xml:space="preserve">D05210</t>
  </si>
  <si>
    <t xml:space="preserve">D05211</t>
  </si>
  <si>
    <t xml:space="preserve">D05212</t>
  </si>
  <si>
    <t xml:space="preserve">D05213</t>
  </si>
  <si>
    <t xml:space="preserve">D05214</t>
  </si>
  <si>
    <t xml:space="preserve">D05215</t>
  </si>
  <si>
    <t xml:space="preserve">D05216</t>
  </si>
  <si>
    <t xml:space="preserve">D05217</t>
  </si>
  <si>
    <t xml:space="preserve">D05218</t>
  </si>
  <si>
    <t xml:space="preserve">D05219</t>
  </si>
  <si>
    <t xml:space="preserve">D05220</t>
  </si>
  <si>
    <t xml:space="preserve">D05221</t>
  </si>
  <si>
    <t xml:space="preserve">D05222</t>
  </si>
  <si>
    <t xml:space="preserve">D05223</t>
  </si>
  <si>
    <t xml:space="preserve">D05224</t>
  </si>
  <si>
    <t xml:space="preserve">D05225</t>
  </si>
  <si>
    <t xml:space="preserve">D05226</t>
  </si>
  <si>
    <t xml:space="preserve">D05227</t>
  </si>
  <si>
    <t xml:space="preserve">D05228</t>
  </si>
  <si>
    <t xml:space="preserve">D05229</t>
  </si>
  <si>
    <t xml:space="preserve">D05230</t>
  </si>
  <si>
    <t xml:space="preserve">D05231</t>
  </si>
  <si>
    <t xml:space="preserve">D05232</t>
  </si>
  <si>
    <t xml:space="preserve">D05233</t>
  </si>
  <si>
    <t xml:space="preserve">D05234</t>
  </si>
  <si>
    <t xml:space="preserve">D05235</t>
  </si>
  <si>
    <t xml:space="preserve">D05236</t>
  </si>
  <si>
    <t xml:space="preserve">D05237</t>
  </si>
  <si>
    <t xml:space="preserve">D05238</t>
  </si>
  <si>
    <t xml:space="preserve">D05239</t>
  </si>
  <si>
    <t xml:space="preserve">D05240</t>
  </si>
  <si>
    <t xml:space="preserve">D05241</t>
  </si>
  <si>
    <t xml:space="preserve">D05242</t>
  </si>
  <si>
    <t xml:space="preserve">D05243</t>
  </si>
  <si>
    <t xml:space="preserve">D05244</t>
  </si>
  <si>
    <t xml:space="preserve">D05245</t>
  </si>
  <si>
    <t xml:space="preserve">D05246</t>
  </si>
  <si>
    <t xml:space="preserve">D05247</t>
  </si>
  <si>
    <t xml:space="preserve">D05248</t>
  </si>
  <si>
    <t xml:space="preserve">D05249</t>
  </si>
  <si>
    <t xml:space="preserve">D05250</t>
  </si>
  <si>
    <t xml:space="preserve">D05251</t>
  </si>
  <si>
    <t xml:space="preserve">D05252</t>
  </si>
  <si>
    <t xml:space="preserve">D05253</t>
  </si>
  <si>
    <t xml:space="preserve">D05254</t>
  </si>
  <si>
    <t xml:space="preserve">D05255</t>
  </si>
  <si>
    <t xml:space="preserve">D05256</t>
  </si>
  <si>
    <t xml:space="preserve">D05257</t>
  </si>
  <si>
    <t xml:space="preserve">D05258</t>
  </si>
  <si>
    <t xml:space="preserve">D05259</t>
  </si>
  <si>
    <t xml:space="preserve">D05260</t>
  </si>
  <si>
    <t xml:space="preserve">D05261</t>
  </si>
  <si>
    <t xml:space="preserve">D05262</t>
  </si>
  <si>
    <t xml:space="preserve">D05263</t>
  </si>
  <si>
    <t xml:space="preserve">D05264</t>
  </si>
  <si>
    <t xml:space="preserve">D05265</t>
  </si>
  <si>
    <t xml:space="preserve">D05266</t>
  </si>
  <si>
    <t xml:space="preserve">D05267</t>
  </si>
  <si>
    <t xml:space="preserve">D05268</t>
  </si>
  <si>
    <t xml:space="preserve">D05269</t>
  </si>
  <si>
    <t xml:space="preserve">D05270</t>
  </si>
  <si>
    <t xml:space="preserve">D05271</t>
  </si>
  <si>
    <t xml:space="preserve">D05272</t>
  </si>
  <si>
    <t xml:space="preserve">D05273</t>
  </si>
  <si>
    <t xml:space="preserve">D05274</t>
  </si>
  <si>
    <t xml:space="preserve">D05275</t>
  </si>
  <si>
    <t xml:space="preserve">D05276</t>
  </si>
  <si>
    <t xml:space="preserve">D05277</t>
  </si>
  <si>
    <t xml:space="preserve">D05278</t>
  </si>
  <si>
    <t xml:space="preserve">D05279</t>
  </si>
  <si>
    <t xml:space="preserve">D05280</t>
  </si>
  <si>
    <t xml:space="preserve">D05281</t>
  </si>
  <si>
    <t xml:space="preserve">D05282</t>
  </si>
  <si>
    <t xml:space="preserve">D05283</t>
  </si>
  <si>
    <t xml:space="preserve">D05284</t>
  </si>
  <si>
    <t xml:space="preserve">D05285</t>
  </si>
  <si>
    <t xml:space="preserve">D05286</t>
  </si>
  <si>
    <t xml:space="preserve">D05287</t>
  </si>
  <si>
    <t xml:space="preserve">D05288</t>
  </si>
  <si>
    <t xml:space="preserve">D05289</t>
  </si>
  <si>
    <t xml:space="preserve">D05290</t>
  </si>
  <si>
    <t xml:space="preserve">D05291</t>
  </si>
  <si>
    <t xml:space="preserve">D05292</t>
  </si>
  <si>
    <t xml:space="preserve">D05293</t>
  </si>
  <si>
    <t xml:space="preserve">D05294</t>
  </si>
  <si>
    <t xml:space="preserve">D05295</t>
  </si>
  <si>
    <t xml:space="preserve">D05296</t>
  </si>
  <si>
    <t xml:space="preserve">D05297</t>
  </si>
  <si>
    <t xml:space="preserve">D05298</t>
  </si>
  <si>
    <t xml:space="preserve">D05299</t>
  </si>
  <si>
    <t xml:space="preserve">D05300</t>
  </si>
  <si>
    <t xml:space="preserve">D05301</t>
  </si>
  <si>
    <t xml:space="preserve">D05302</t>
  </si>
  <si>
    <t xml:space="preserve">D05303</t>
  </si>
  <si>
    <t xml:space="preserve">D05304</t>
  </si>
  <si>
    <t xml:space="preserve">D05305</t>
  </si>
  <si>
    <t xml:space="preserve">D05306</t>
  </si>
  <si>
    <t xml:space="preserve">D05307</t>
  </si>
  <si>
    <t xml:space="preserve">D05308</t>
  </si>
  <si>
    <t xml:space="preserve">D05309</t>
  </si>
  <si>
    <t xml:space="preserve">D05310</t>
  </si>
  <si>
    <t xml:space="preserve">D05311</t>
  </si>
  <si>
    <t xml:space="preserve">D05312</t>
  </si>
  <si>
    <t xml:space="preserve">D05313</t>
  </si>
  <si>
    <t xml:space="preserve">D05314</t>
  </si>
  <si>
    <t xml:space="preserve">D05315</t>
  </si>
  <si>
    <t xml:space="preserve">D05316</t>
  </si>
  <si>
    <t xml:space="preserve">D05317</t>
  </si>
  <si>
    <t xml:space="preserve">D05318</t>
  </si>
  <si>
    <t xml:space="preserve">D05319</t>
  </si>
  <si>
    <t xml:space="preserve">D05320</t>
  </si>
  <si>
    <t xml:space="preserve">D05321</t>
  </si>
  <si>
    <t xml:space="preserve">D05322</t>
  </si>
  <si>
    <t xml:space="preserve">D05323</t>
  </si>
  <si>
    <t xml:space="preserve">D05324</t>
  </si>
  <si>
    <t xml:space="preserve">D05325</t>
  </si>
  <si>
    <t xml:space="preserve">D05326</t>
  </si>
  <si>
    <t xml:space="preserve">D05327</t>
  </si>
  <si>
    <t xml:space="preserve">D05328</t>
  </si>
  <si>
    <t xml:space="preserve">D05329</t>
  </si>
  <si>
    <t xml:space="preserve">D05330</t>
  </si>
  <si>
    <t xml:space="preserve">D05331</t>
  </si>
  <si>
    <t xml:space="preserve">D05332</t>
  </si>
  <si>
    <t xml:space="preserve">D05333</t>
  </si>
  <si>
    <t xml:space="preserve">D05334</t>
  </si>
  <si>
    <t xml:space="preserve">D05335</t>
  </si>
  <si>
    <t xml:space="preserve">D05336</t>
  </si>
  <si>
    <t xml:space="preserve">D05337</t>
  </si>
  <si>
    <t xml:space="preserve">D05338</t>
  </si>
  <si>
    <t xml:space="preserve">D05339</t>
  </si>
  <si>
    <t xml:space="preserve">D05340</t>
  </si>
  <si>
    <t xml:space="preserve">D05341</t>
  </si>
  <si>
    <t xml:space="preserve">D05342</t>
  </si>
  <si>
    <t xml:space="preserve">D05343</t>
  </si>
  <si>
    <t xml:space="preserve">D05344</t>
  </si>
  <si>
    <t xml:space="preserve">D05345</t>
  </si>
  <si>
    <t xml:space="preserve">D05346</t>
  </si>
  <si>
    <t xml:space="preserve">D05347</t>
  </si>
  <si>
    <t xml:space="preserve">D05348</t>
  </si>
  <si>
    <t xml:space="preserve">D05349</t>
  </si>
  <si>
    <t xml:space="preserve">D05350</t>
  </si>
  <si>
    <t xml:space="preserve">D05351</t>
  </si>
  <si>
    <t xml:space="preserve">D05352</t>
  </si>
  <si>
    <t xml:space="preserve">D05353</t>
  </si>
  <si>
    <t xml:space="preserve">D05354</t>
  </si>
  <si>
    <t xml:space="preserve">D05355</t>
  </si>
  <si>
    <t xml:space="preserve">D05356</t>
  </si>
  <si>
    <t xml:space="preserve">D05357</t>
  </si>
  <si>
    <t xml:space="preserve">D05358</t>
  </si>
  <si>
    <t xml:space="preserve">D05359</t>
  </si>
  <si>
    <t xml:space="preserve">D05360</t>
  </si>
  <si>
    <t xml:space="preserve">D05361</t>
  </si>
  <si>
    <t xml:space="preserve">D05362</t>
  </si>
  <si>
    <t xml:space="preserve">D05363</t>
  </si>
  <si>
    <t xml:space="preserve">D05364</t>
  </si>
  <si>
    <t xml:space="preserve">D05365</t>
  </si>
  <si>
    <t xml:space="preserve">D05366</t>
  </si>
  <si>
    <t xml:space="preserve">D05367</t>
  </si>
  <si>
    <t xml:space="preserve">D05368</t>
  </si>
  <si>
    <t xml:space="preserve">D05369</t>
  </si>
  <si>
    <t xml:space="preserve">D05370</t>
  </si>
  <si>
    <t xml:space="preserve">D05371</t>
  </si>
  <si>
    <t xml:space="preserve">D05372</t>
  </si>
  <si>
    <t xml:space="preserve">D05373</t>
  </si>
  <si>
    <t xml:space="preserve">D05374</t>
  </si>
  <si>
    <t xml:space="preserve">D05375</t>
  </si>
  <si>
    <t xml:space="preserve">D05376</t>
  </si>
  <si>
    <t xml:space="preserve">D05377</t>
  </si>
  <si>
    <t xml:space="preserve">D05378</t>
  </si>
  <si>
    <t xml:space="preserve">D05379</t>
  </si>
  <si>
    <t xml:space="preserve">D05380</t>
  </si>
  <si>
    <t xml:space="preserve">D05381</t>
  </si>
  <si>
    <t xml:space="preserve">D05382</t>
  </si>
  <si>
    <t xml:space="preserve">D05383</t>
  </si>
  <si>
    <t xml:space="preserve">D05384</t>
  </si>
  <si>
    <t xml:space="preserve">D05385</t>
  </si>
  <si>
    <t xml:space="preserve">D05386</t>
  </si>
  <si>
    <t xml:space="preserve">D05387</t>
  </si>
  <si>
    <t xml:space="preserve">D05388</t>
  </si>
  <si>
    <t xml:space="preserve">D05389</t>
  </si>
  <si>
    <t xml:space="preserve">D05390</t>
  </si>
  <si>
    <t xml:space="preserve">D05391</t>
  </si>
  <si>
    <t xml:space="preserve">D05392</t>
  </si>
  <si>
    <t xml:space="preserve">D05393</t>
  </si>
  <si>
    <t xml:space="preserve">D05394</t>
  </si>
  <si>
    <t xml:space="preserve">D05395</t>
  </si>
  <si>
    <t xml:space="preserve">D05396</t>
  </si>
  <si>
    <t xml:space="preserve">D05397</t>
  </si>
  <si>
    <t xml:space="preserve">D05398</t>
  </si>
  <si>
    <t xml:space="preserve">D05399</t>
  </si>
  <si>
    <t xml:space="preserve">D05400</t>
  </si>
  <si>
    <t xml:space="preserve">D05401</t>
  </si>
  <si>
    <t xml:space="preserve">D05402</t>
  </si>
  <si>
    <t xml:space="preserve">D05403</t>
  </si>
  <si>
    <t xml:space="preserve">D05404</t>
  </si>
  <si>
    <t xml:space="preserve">D05405</t>
  </si>
  <si>
    <t xml:space="preserve">D05406</t>
  </si>
  <si>
    <t xml:space="preserve">D05407</t>
  </si>
  <si>
    <t xml:space="preserve">D05408</t>
  </si>
  <si>
    <t xml:space="preserve">D05409</t>
  </si>
  <si>
    <t xml:space="preserve">D05410</t>
  </si>
  <si>
    <t xml:space="preserve">D05411</t>
  </si>
  <si>
    <t xml:space="preserve">D05412</t>
  </si>
  <si>
    <t xml:space="preserve">D05413</t>
  </si>
  <si>
    <t xml:space="preserve">D05414</t>
  </si>
  <si>
    <t xml:space="preserve">D05415</t>
  </si>
  <si>
    <t xml:space="preserve">D05416</t>
  </si>
  <si>
    <t xml:space="preserve">D05417</t>
  </si>
  <si>
    <t xml:space="preserve">D05418</t>
  </si>
  <si>
    <t xml:space="preserve">D05419</t>
  </si>
  <si>
    <t xml:space="preserve">D05420</t>
  </si>
  <si>
    <t xml:space="preserve">D05421</t>
  </si>
  <si>
    <t xml:space="preserve">D05422</t>
  </si>
  <si>
    <t xml:space="preserve">D05423</t>
  </si>
  <si>
    <t xml:space="preserve">D05424</t>
  </si>
  <si>
    <t xml:space="preserve">D05425</t>
  </si>
  <si>
    <t xml:space="preserve">D05426</t>
  </si>
  <si>
    <t xml:space="preserve">D05427</t>
  </si>
  <si>
    <t xml:space="preserve">D05428</t>
  </si>
  <si>
    <t xml:space="preserve">D05429</t>
  </si>
  <si>
    <t xml:space="preserve">D05430</t>
  </si>
  <si>
    <t xml:space="preserve">D05431</t>
  </si>
  <si>
    <t xml:space="preserve">D05432</t>
  </si>
  <si>
    <t xml:space="preserve">D05433</t>
  </si>
  <si>
    <t xml:space="preserve">D05434</t>
  </si>
  <si>
    <t xml:space="preserve">D05435</t>
  </si>
  <si>
    <t xml:space="preserve">D05436</t>
  </si>
  <si>
    <t xml:space="preserve">D05437</t>
  </si>
  <si>
    <t xml:space="preserve">D05438</t>
  </si>
  <si>
    <t xml:space="preserve">D05439</t>
  </si>
  <si>
    <t xml:space="preserve">D05440</t>
  </si>
  <si>
    <t xml:space="preserve">D05441</t>
  </si>
  <si>
    <t xml:space="preserve">D05442</t>
  </si>
  <si>
    <t xml:space="preserve">D05443</t>
  </si>
  <si>
    <t xml:space="preserve">D05444</t>
  </si>
  <si>
    <t xml:space="preserve">D05445</t>
  </si>
  <si>
    <t xml:space="preserve">D05446</t>
  </si>
  <si>
    <t xml:space="preserve">D05447</t>
  </si>
  <si>
    <t xml:space="preserve">D05448</t>
  </si>
  <si>
    <t xml:space="preserve">D05449</t>
  </si>
  <si>
    <t xml:space="preserve">D05450</t>
  </si>
  <si>
    <t xml:space="preserve">D05451</t>
  </si>
  <si>
    <t xml:space="preserve">D05452</t>
  </si>
  <si>
    <t xml:space="preserve">D05453</t>
  </si>
  <si>
    <t xml:space="preserve">D05454</t>
  </si>
  <si>
    <t xml:space="preserve">D05455</t>
  </si>
  <si>
    <t xml:space="preserve">D05456</t>
  </si>
  <si>
    <t xml:space="preserve">D05457</t>
  </si>
  <si>
    <t xml:space="preserve">D05458</t>
  </si>
  <si>
    <t xml:space="preserve">D05459</t>
  </si>
  <si>
    <t xml:space="preserve">D05460</t>
  </si>
  <si>
    <t xml:space="preserve">D05461</t>
  </si>
  <si>
    <t xml:space="preserve">D05462</t>
  </si>
  <si>
    <t xml:space="preserve">D05463</t>
  </si>
  <si>
    <t xml:space="preserve">D05464</t>
  </si>
  <si>
    <t xml:space="preserve">D05465</t>
  </si>
  <si>
    <t xml:space="preserve">D05466</t>
  </si>
  <si>
    <t xml:space="preserve">D05467</t>
  </si>
  <si>
    <t xml:space="preserve">D05468</t>
  </si>
  <si>
    <t xml:space="preserve">D05469</t>
  </si>
  <si>
    <t xml:space="preserve">D05470</t>
  </si>
  <si>
    <t xml:space="preserve">D05471</t>
  </si>
  <si>
    <t xml:space="preserve">D05472</t>
  </si>
  <si>
    <t xml:space="preserve">D05473</t>
  </si>
  <si>
    <t xml:space="preserve">D05474</t>
  </si>
  <si>
    <t xml:space="preserve">D05475</t>
  </si>
  <si>
    <t xml:space="preserve">D05476</t>
  </si>
  <si>
    <t xml:space="preserve">D05477</t>
  </si>
  <si>
    <t xml:space="preserve">D05478</t>
  </si>
  <si>
    <t xml:space="preserve">D05479</t>
  </si>
  <si>
    <t xml:space="preserve">D05480</t>
  </si>
  <si>
    <t xml:space="preserve">D05481</t>
  </si>
  <si>
    <t xml:space="preserve">D05482</t>
  </si>
  <si>
    <t xml:space="preserve">D05483</t>
  </si>
  <si>
    <t xml:space="preserve">D05484</t>
  </si>
  <si>
    <t xml:space="preserve">D05485</t>
  </si>
  <si>
    <t xml:space="preserve">D05486</t>
  </si>
  <si>
    <t xml:space="preserve">D05487</t>
  </si>
  <si>
    <t xml:space="preserve">D05488</t>
  </si>
  <si>
    <t xml:space="preserve">D05489</t>
  </si>
  <si>
    <t xml:space="preserve">D05490</t>
  </si>
  <si>
    <t xml:space="preserve">D05491</t>
  </si>
  <si>
    <t xml:space="preserve">D05492</t>
  </si>
  <si>
    <t xml:space="preserve">D05493</t>
  </si>
  <si>
    <t xml:space="preserve">D05494</t>
  </si>
  <si>
    <t xml:space="preserve">D05495</t>
  </si>
  <si>
    <t xml:space="preserve">D05496</t>
  </si>
  <si>
    <t xml:space="preserve">D05497</t>
  </si>
  <si>
    <t xml:space="preserve">D05498</t>
  </si>
  <si>
    <t xml:space="preserve">D05499</t>
  </si>
  <si>
    <t xml:space="preserve">D05500</t>
  </si>
  <si>
    <t xml:space="preserve">D05501</t>
  </si>
  <si>
    <t xml:space="preserve">D05502</t>
  </si>
  <si>
    <t xml:space="preserve">D05503</t>
  </si>
  <si>
    <t xml:space="preserve">D05504</t>
  </si>
  <si>
    <t xml:space="preserve">D05505</t>
  </si>
  <si>
    <t xml:space="preserve">D05506</t>
  </si>
  <si>
    <t xml:space="preserve">D05507</t>
  </si>
  <si>
    <t xml:space="preserve">D05508</t>
  </si>
  <si>
    <t xml:space="preserve">D05509</t>
  </si>
  <si>
    <t xml:space="preserve">D05510</t>
  </si>
  <si>
    <t xml:space="preserve">D05511</t>
  </si>
  <si>
    <t xml:space="preserve">D05512</t>
  </si>
  <si>
    <t xml:space="preserve">D05513</t>
  </si>
  <si>
    <t xml:space="preserve">D05514</t>
  </si>
  <si>
    <t xml:space="preserve">D05515</t>
  </si>
  <si>
    <t xml:space="preserve">D05516</t>
  </si>
  <si>
    <t xml:space="preserve">D05517</t>
  </si>
  <si>
    <t xml:space="preserve">D05518</t>
  </si>
  <si>
    <t xml:space="preserve">D05519</t>
  </si>
  <si>
    <t xml:space="preserve">D05520</t>
  </si>
  <si>
    <t xml:space="preserve">D05521</t>
  </si>
  <si>
    <t xml:space="preserve">D05522</t>
  </si>
  <si>
    <t xml:space="preserve">D05523</t>
  </si>
  <si>
    <t xml:space="preserve">D05524</t>
  </si>
  <si>
    <t xml:space="preserve">D05525</t>
  </si>
  <si>
    <t xml:space="preserve">D05526</t>
  </si>
  <si>
    <t xml:space="preserve">D05527</t>
  </si>
  <si>
    <t xml:space="preserve">D05528</t>
  </si>
  <si>
    <t xml:space="preserve">D05529</t>
  </si>
  <si>
    <t xml:space="preserve">D05530</t>
  </si>
  <si>
    <t xml:space="preserve">D05531</t>
  </si>
  <si>
    <t xml:space="preserve">D05532</t>
  </si>
  <si>
    <t xml:space="preserve">D05533</t>
  </si>
  <si>
    <t xml:space="preserve">D05534</t>
  </si>
  <si>
    <t xml:space="preserve">D05535</t>
  </si>
  <si>
    <t xml:space="preserve">D05536</t>
  </si>
  <si>
    <t xml:space="preserve">D05537</t>
  </si>
  <si>
    <t xml:space="preserve">D05538</t>
  </si>
  <si>
    <t xml:space="preserve">D05539</t>
  </si>
  <si>
    <t xml:space="preserve">D05540</t>
  </si>
  <si>
    <t xml:space="preserve">D05541</t>
  </si>
  <si>
    <t xml:space="preserve">D05542</t>
  </si>
  <si>
    <t xml:space="preserve">D05543</t>
  </si>
  <si>
    <t xml:space="preserve">D05544</t>
  </si>
  <si>
    <t xml:space="preserve">D05545</t>
  </si>
  <si>
    <t xml:space="preserve">D05546</t>
  </si>
  <si>
    <t xml:space="preserve">D05547</t>
  </si>
  <si>
    <t xml:space="preserve">D05548</t>
  </si>
  <si>
    <t xml:space="preserve">D05549</t>
  </si>
  <si>
    <t xml:space="preserve">D05550</t>
  </si>
  <si>
    <t xml:space="preserve">D05551</t>
  </si>
  <si>
    <t xml:space="preserve">D05552</t>
  </si>
  <si>
    <t xml:space="preserve">D05553</t>
  </si>
  <si>
    <t xml:space="preserve">D05554</t>
  </si>
  <si>
    <t xml:space="preserve">D05555</t>
  </si>
  <si>
    <t xml:space="preserve">D05556</t>
  </si>
  <si>
    <t xml:space="preserve">D05557</t>
  </si>
  <si>
    <t xml:space="preserve">D05558</t>
  </si>
  <si>
    <t xml:space="preserve">D05559</t>
  </si>
  <si>
    <t xml:space="preserve">D05560</t>
  </si>
  <si>
    <t xml:space="preserve">D05561</t>
  </si>
  <si>
    <t xml:space="preserve">D05562</t>
  </si>
  <si>
    <t xml:space="preserve">D05563</t>
  </si>
  <si>
    <t xml:space="preserve">D05564</t>
  </si>
  <si>
    <t xml:space="preserve">D05565</t>
  </si>
  <si>
    <t xml:space="preserve">D05566</t>
  </si>
  <si>
    <t xml:space="preserve">D05567</t>
  </si>
  <si>
    <t xml:space="preserve">D05568</t>
  </si>
  <si>
    <t xml:space="preserve">D05569</t>
  </si>
  <si>
    <t xml:space="preserve">D05570</t>
  </si>
  <si>
    <t xml:space="preserve">D05571</t>
  </si>
  <si>
    <t xml:space="preserve">D05572</t>
  </si>
  <si>
    <t xml:space="preserve">D05573</t>
  </si>
  <si>
    <t xml:space="preserve">D05574</t>
  </si>
  <si>
    <t xml:space="preserve">D05575</t>
  </si>
  <si>
    <t xml:space="preserve">D05576</t>
  </si>
  <si>
    <t xml:space="preserve">D05577</t>
  </si>
  <si>
    <t xml:space="preserve">D05578</t>
  </si>
  <si>
    <t xml:space="preserve">D05579</t>
  </si>
  <si>
    <t xml:space="preserve">D05580</t>
  </si>
  <si>
    <t xml:space="preserve">D05581</t>
  </si>
  <si>
    <t xml:space="preserve">D05582</t>
  </si>
  <si>
    <t xml:space="preserve">D05583</t>
  </si>
  <si>
    <t xml:space="preserve">D05584</t>
  </si>
  <si>
    <t xml:space="preserve">D05585</t>
  </si>
  <si>
    <t xml:space="preserve">D05586</t>
  </si>
  <si>
    <t xml:space="preserve">D05587</t>
  </si>
  <si>
    <t xml:space="preserve">D05588</t>
  </si>
  <si>
    <t xml:space="preserve">D05589</t>
  </si>
  <si>
    <t xml:space="preserve">D05590</t>
  </si>
  <si>
    <t xml:space="preserve">D05591</t>
  </si>
  <si>
    <t xml:space="preserve">D05592</t>
  </si>
  <si>
    <t xml:space="preserve">D05593</t>
  </si>
  <si>
    <t xml:space="preserve">D05594</t>
  </si>
  <si>
    <t xml:space="preserve">D05595</t>
  </si>
  <si>
    <t xml:space="preserve">D05596</t>
  </si>
  <si>
    <t xml:space="preserve">D05597</t>
  </si>
  <si>
    <t xml:space="preserve">D05598</t>
  </si>
  <si>
    <t xml:space="preserve">D05599</t>
  </si>
  <si>
    <t xml:space="preserve">D05600</t>
  </si>
  <si>
    <t xml:space="preserve">D05601</t>
  </si>
  <si>
    <t xml:space="preserve">D05602</t>
  </si>
  <si>
    <t xml:space="preserve">D05603</t>
  </si>
  <si>
    <t xml:space="preserve">D05604</t>
  </si>
  <si>
    <t xml:space="preserve">D05605</t>
  </si>
  <si>
    <t xml:space="preserve">D05606</t>
  </si>
  <si>
    <t xml:space="preserve">D05607</t>
  </si>
  <si>
    <t xml:space="preserve">D05608</t>
  </si>
  <si>
    <t xml:space="preserve">D05609</t>
  </si>
  <si>
    <t xml:space="preserve">D05610</t>
  </si>
  <si>
    <t xml:space="preserve">D05611</t>
  </si>
  <si>
    <t xml:space="preserve">D05612</t>
  </si>
  <si>
    <t xml:space="preserve">D05613</t>
  </si>
  <si>
    <t xml:space="preserve">D05614</t>
  </si>
  <si>
    <t xml:space="preserve">D05615</t>
  </si>
  <si>
    <t xml:space="preserve">D05616</t>
  </si>
  <si>
    <t xml:space="preserve">D05617</t>
  </si>
  <si>
    <t xml:space="preserve">D05618</t>
  </si>
  <si>
    <t xml:space="preserve">D05619</t>
  </si>
  <si>
    <t xml:space="preserve">D05620</t>
  </si>
  <si>
    <t xml:space="preserve">D05621</t>
  </si>
  <si>
    <t xml:space="preserve">D05622</t>
  </si>
  <si>
    <t xml:space="preserve">D05623</t>
  </si>
  <si>
    <t xml:space="preserve">D05624</t>
  </si>
  <si>
    <t xml:space="preserve">D05625</t>
  </si>
  <si>
    <t xml:space="preserve">D05626</t>
  </si>
  <si>
    <t xml:space="preserve">D05627</t>
  </si>
  <si>
    <t xml:space="preserve">D05628</t>
  </si>
  <si>
    <t xml:space="preserve">D05629</t>
  </si>
  <si>
    <t xml:space="preserve">D05630</t>
  </si>
  <si>
    <t xml:space="preserve">D05631</t>
  </si>
  <si>
    <t xml:space="preserve">D05632</t>
  </si>
  <si>
    <t xml:space="preserve">D05633</t>
  </si>
  <si>
    <t xml:space="preserve">D05634</t>
  </si>
  <si>
    <t xml:space="preserve">D05635</t>
  </si>
  <si>
    <t xml:space="preserve">D05636</t>
  </si>
  <si>
    <t xml:space="preserve">D05637</t>
  </si>
  <si>
    <t xml:space="preserve">D05638</t>
  </si>
  <si>
    <t xml:space="preserve">D05639</t>
  </si>
  <si>
    <t xml:space="preserve">D05640</t>
  </si>
  <si>
    <t xml:space="preserve">D05641</t>
  </si>
  <si>
    <t xml:space="preserve">D05642</t>
  </si>
  <si>
    <t xml:space="preserve">D05643</t>
  </si>
  <si>
    <t xml:space="preserve">D05644</t>
  </si>
  <si>
    <t xml:space="preserve">D05645</t>
  </si>
  <si>
    <t xml:space="preserve">D05646</t>
  </si>
  <si>
    <t xml:space="preserve">D05647</t>
  </si>
  <si>
    <t xml:space="preserve">D05648</t>
  </si>
  <si>
    <t xml:space="preserve">D05649</t>
  </si>
  <si>
    <t xml:space="preserve">D05650</t>
  </si>
  <si>
    <t xml:space="preserve">D05651</t>
  </si>
  <si>
    <t xml:space="preserve">D05652</t>
  </si>
  <si>
    <t xml:space="preserve">D05653</t>
  </si>
  <si>
    <t xml:space="preserve">D05654</t>
  </si>
  <si>
    <t xml:space="preserve">D05655</t>
  </si>
  <si>
    <t xml:space="preserve">D05656</t>
  </si>
  <si>
    <t xml:space="preserve">D05657</t>
  </si>
  <si>
    <t xml:space="preserve">D05658</t>
  </si>
  <si>
    <t xml:space="preserve">D05659</t>
  </si>
  <si>
    <t xml:space="preserve">D05660</t>
  </si>
  <si>
    <t xml:space="preserve">D05661</t>
  </si>
  <si>
    <t xml:space="preserve">D05662</t>
  </si>
  <si>
    <t xml:space="preserve">D05663</t>
  </si>
  <si>
    <t xml:space="preserve">D05664</t>
  </si>
  <si>
    <t xml:space="preserve">D05665</t>
  </si>
  <si>
    <t xml:space="preserve">D05666</t>
  </si>
  <si>
    <t xml:space="preserve">D05667</t>
  </si>
  <si>
    <t xml:space="preserve">D05668</t>
  </si>
  <si>
    <t xml:space="preserve">D05669</t>
  </si>
  <si>
    <t xml:space="preserve">D05670</t>
  </si>
  <si>
    <t xml:space="preserve">D05671</t>
  </si>
  <si>
    <t xml:space="preserve">D05672</t>
  </si>
  <si>
    <t xml:space="preserve">D05673</t>
  </si>
  <si>
    <t xml:space="preserve">D05674</t>
  </si>
  <si>
    <t xml:space="preserve">D05675</t>
  </si>
  <si>
    <t xml:space="preserve">D05676</t>
  </si>
  <si>
    <t xml:space="preserve">D05677</t>
  </si>
  <si>
    <t xml:space="preserve">D05678</t>
  </si>
  <si>
    <t xml:space="preserve">D05679</t>
  </si>
  <si>
    <t xml:space="preserve">D05680</t>
  </si>
  <si>
    <t xml:space="preserve">D05681</t>
  </si>
  <si>
    <t xml:space="preserve">D05682</t>
  </si>
  <si>
    <t xml:space="preserve">D05683</t>
  </si>
  <si>
    <t xml:space="preserve">D05684</t>
  </si>
  <si>
    <t xml:space="preserve">D05685</t>
  </si>
  <si>
    <t xml:space="preserve">D05686</t>
  </si>
  <si>
    <t xml:space="preserve">D05687</t>
  </si>
  <si>
    <t xml:space="preserve">D05688</t>
  </si>
  <si>
    <t xml:space="preserve">D05689</t>
  </si>
  <si>
    <t xml:space="preserve">D05690</t>
  </si>
  <si>
    <t xml:space="preserve">D05691</t>
  </si>
  <si>
    <t xml:space="preserve">D05692</t>
  </si>
  <si>
    <t xml:space="preserve">D05693</t>
  </si>
  <si>
    <t xml:space="preserve">D05694</t>
  </si>
  <si>
    <t xml:space="preserve">D05695</t>
  </si>
  <si>
    <t xml:space="preserve">D05696</t>
  </si>
  <si>
    <t xml:space="preserve">D05697</t>
  </si>
  <si>
    <t xml:space="preserve">D05698</t>
  </si>
  <si>
    <t xml:space="preserve">D05699</t>
  </si>
  <si>
    <t xml:space="preserve">D05700</t>
  </si>
  <si>
    <t xml:space="preserve">D05701</t>
  </si>
  <si>
    <t xml:space="preserve">D05702</t>
  </si>
  <si>
    <t xml:space="preserve">D05703</t>
  </si>
  <si>
    <t xml:space="preserve">D05704</t>
  </si>
  <si>
    <t xml:space="preserve">D05705</t>
  </si>
  <si>
    <t xml:space="preserve">D05706</t>
  </si>
  <si>
    <t xml:space="preserve">D05707</t>
  </si>
  <si>
    <t xml:space="preserve">D05708</t>
  </si>
  <si>
    <t xml:space="preserve">D05709</t>
  </si>
  <si>
    <t xml:space="preserve">D05710</t>
  </si>
  <si>
    <t xml:space="preserve">D05711</t>
  </si>
  <si>
    <t xml:space="preserve">D05712</t>
  </si>
  <si>
    <t xml:space="preserve">D05713</t>
  </si>
  <si>
    <t xml:space="preserve">D05714</t>
  </si>
  <si>
    <t xml:space="preserve">D05715</t>
  </si>
  <si>
    <t xml:space="preserve">D05716</t>
  </si>
  <si>
    <t xml:space="preserve">D05717</t>
  </si>
  <si>
    <t xml:space="preserve">D05718</t>
  </si>
  <si>
    <t xml:space="preserve">D05719</t>
  </si>
  <si>
    <t xml:space="preserve">D05720</t>
  </si>
  <si>
    <t xml:space="preserve">D05721</t>
  </si>
  <si>
    <t xml:space="preserve">D05722</t>
  </si>
  <si>
    <t xml:space="preserve">D05723</t>
  </si>
  <si>
    <t xml:space="preserve">D05724</t>
  </si>
  <si>
    <t xml:space="preserve">D05725</t>
  </si>
  <si>
    <t xml:space="preserve">D05726</t>
  </si>
  <si>
    <t xml:space="preserve">D05727</t>
  </si>
  <si>
    <t xml:space="preserve">D05728</t>
  </si>
  <si>
    <t xml:space="preserve">D05729</t>
  </si>
  <si>
    <t xml:space="preserve">D05730</t>
  </si>
  <si>
    <t xml:space="preserve">D05731</t>
  </si>
  <si>
    <t xml:space="preserve">D05732</t>
  </si>
  <si>
    <t xml:space="preserve">D05733</t>
  </si>
  <si>
    <t xml:space="preserve">D05734</t>
  </si>
  <si>
    <t xml:space="preserve">D05735</t>
  </si>
  <si>
    <t xml:space="preserve">D05736</t>
  </si>
  <si>
    <t xml:space="preserve">D05737</t>
  </si>
  <si>
    <t xml:space="preserve">D05738</t>
  </si>
  <si>
    <t xml:space="preserve">D05739</t>
  </si>
  <si>
    <t xml:space="preserve">D05740</t>
  </si>
  <si>
    <t xml:space="preserve">D05741</t>
  </si>
  <si>
    <t xml:space="preserve">D05742</t>
  </si>
  <si>
    <t xml:space="preserve">D05743</t>
  </si>
  <si>
    <t xml:space="preserve">D05744</t>
  </si>
  <si>
    <t xml:space="preserve">D05745</t>
  </si>
  <si>
    <t xml:space="preserve">D05746</t>
  </si>
  <si>
    <t xml:space="preserve">D05747</t>
  </si>
  <si>
    <t xml:space="preserve">D05748</t>
  </si>
  <si>
    <t xml:space="preserve">D05749</t>
  </si>
  <si>
    <t xml:space="preserve">D05750</t>
  </si>
  <si>
    <t xml:space="preserve">D05751</t>
  </si>
  <si>
    <t xml:space="preserve">D05752</t>
  </si>
  <si>
    <t xml:space="preserve">D05753</t>
  </si>
  <si>
    <t xml:space="preserve">D05754</t>
  </si>
  <si>
    <t xml:space="preserve">D05755</t>
  </si>
  <si>
    <t xml:space="preserve">D05756</t>
  </si>
  <si>
    <t xml:space="preserve">D05757</t>
  </si>
  <si>
    <t xml:space="preserve">D05758</t>
  </si>
  <si>
    <t xml:space="preserve">D05759</t>
  </si>
  <si>
    <t xml:space="preserve">D05760</t>
  </si>
  <si>
    <t xml:space="preserve">D05761</t>
  </si>
  <si>
    <t xml:space="preserve">D05762</t>
  </si>
  <si>
    <t xml:space="preserve">D05763</t>
  </si>
  <si>
    <t xml:space="preserve">D05764</t>
  </si>
  <si>
    <t xml:space="preserve">D05765</t>
  </si>
  <si>
    <t xml:space="preserve">D05766</t>
  </si>
  <si>
    <t xml:space="preserve">D05767</t>
  </si>
  <si>
    <t xml:space="preserve">D05768</t>
  </si>
  <si>
    <t xml:space="preserve">D05769</t>
  </si>
  <si>
    <t xml:space="preserve">D05770</t>
  </si>
  <si>
    <t xml:space="preserve">D05771</t>
  </si>
  <si>
    <t xml:space="preserve">D05772</t>
  </si>
  <si>
    <t xml:space="preserve">D05773</t>
  </si>
  <si>
    <t xml:space="preserve">D05774</t>
  </si>
  <si>
    <t xml:space="preserve">D05775</t>
  </si>
  <si>
    <t xml:space="preserve">D05776</t>
  </si>
  <si>
    <t xml:space="preserve">D05777</t>
  </si>
  <si>
    <t xml:space="preserve">D05778</t>
  </si>
  <si>
    <t xml:space="preserve">D05779</t>
  </si>
  <si>
    <t xml:space="preserve">D05780</t>
  </si>
  <si>
    <t xml:space="preserve">D05781</t>
  </si>
  <si>
    <t xml:space="preserve">D05782</t>
  </si>
  <si>
    <t xml:space="preserve">D05783</t>
  </si>
  <si>
    <t xml:space="preserve">D05784</t>
  </si>
  <si>
    <t xml:space="preserve">D05785</t>
  </si>
  <si>
    <t xml:space="preserve">D05786</t>
  </si>
  <si>
    <t xml:space="preserve">D05787</t>
  </si>
  <si>
    <t xml:space="preserve">D05788</t>
  </si>
  <si>
    <t xml:space="preserve">D05789</t>
  </si>
  <si>
    <t xml:space="preserve">D05790</t>
  </si>
  <si>
    <t xml:space="preserve">D05791</t>
  </si>
  <si>
    <t xml:space="preserve">D05792</t>
  </si>
  <si>
    <t xml:space="preserve">D05793</t>
  </si>
  <si>
    <t xml:space="preserve">D05794</t>
  </si>
  <si>
    <t xml:space="preserve">D05795</t>
  </si>
  <si>
    <t xml:space="preserve">D05796</t>
  </si>
  <si>
    <t xml:space="preserve">D05797</t>
  </si>
  <si>
    <t xml:space="preserve">D05798</t>
  </si>
  <si>
    <t xml:space="preserve">D05799</t>
  </si>
  <si>
    <t xml:space="preserve">D05800</t>
  </si>
  <si>
    <t xml:space="preserve">D05801</t>
  </si>
  <si>
    <t xml:space="preserve">D05802</t>
  </si>
  <si>
    <t xml:space="preserve">D05803</t>
  </si>
  <si>
    <t xml:space="preserve">D05804</t>
  </si>
  <si>
    <t xml:space="preserve">D05805</t>
  </si>
  <si>
    <t xml:space="preserve">D05806</t>
  </si>
  <si>
    <t xml:space="preserve">D05807</t>
  </si>
  <si>
    <t xml:space="preserve">D05808</t>
  </si>
  <si>
    <t xml:space="preserve">D05809</t>
  </si>
  <si>
    <t xml:space="preserve">D05810</t>
  </si>
  <si>
    <t xml:space="preserve">D05811</t>
  </si>
  <si>
    <t xml:space="preserve">D05812</t>
  </si>
  <si>
    <t xml:space="preserve">D05813</t>
  </si>
  <si>
    <t xml:space="preserve">D05814</t>
  </si>
  <si>
    <t xml:space="preserve">D05815</t>
  </si>
  <si>
    <t xml:space="preserve">D05816</t>
  </si>
  <si>
    <t xml:space="preserve">D05817</t>
  </si>
  <si>
    <t xml:space="preserve">D05818</t>
  </si>
  <si>
    <t xml:space="preserve">D05819</t>
  </si>
  <si>
    <t xml:space="preserve">D05820</t>
  </si>
  <si>
    <t xml:space="preserve">D05821</t>
  </si>
  <si>
    <t xml:space="preserve">D05822</t>
  </si>
  <si>
    <t xml:space="preserve">D05823</t>
  </si>
  <si>
    <t xml:space="preserve">D05824</t>
  </si>
  <si>
    <t xml:space="preserve">D05825</t>
  </si>
  <si>
    <t xml:space="preserve">D05826</t>
  </si>
  <si>
    <t xml:space="preserve">D05827</t>
  </si>
  <si>
    <t xml:space="preserve">D05828</t>
  </si>
  <si>
    <t xml:space="preserve">D05829</t>
  </si>
  <si>
    <t xml:space="preserve">D05830</t>
  </si>
  <si>
    <t xml:space="preserve">D05831</t>
  </si>
  <si>
    <t xml:space="preserve">D05832</t>
  </si>
  <si>
    <t xml:space="preserve">D05833</t>
  </si>
  <si>
    <t xml:space="preserve">D05834</t>
  </si>
  <si>
    <t xml:space="preserve">D05835</t>
  </si>
  <si>
    <t xml:space="preserve">D05836</t>
  </si>
  <si>
    <t xml:space="preserve">D05837</t>
  </si>
  <si>
    <t xml:space="preserve">D05838</t>
  </si>
  <si>
    <t xml:space="preserve">D05839</t>
  </si>
  <si>
    <t xml:space="preserve">D05840</t>
  </si>
  <si>
    <t xml:space="preserve">D05841</t>
  </si>
  <si>
    <t xml:space="preserve">D05842</t>
  </si>
  <si>
    <t xml:space="preserve">D05843</t>
  </si>
  <si>
    <t xml:space="preserve">D05844</t>
  </si>
  <si>
    <t xml:space="preserve">D05845</t>
  </si>
  <si>
    <t xml:space="preserve">D05846</t>
  </si>
  <si>
    <t xml:space="preserve">D05847</t>
  </si>
  <si>
    <t xml:space="preserve">D05848</t>
  </si>
  <si>
    <t xml:space="preserve">D05849</t>
  </si>
  <si>
    <t xml:space="preserve">D05850</t>
  </si>
  <si>
    <t xml:space="preserve">D05851</t>
  </si>
  <si>
    <t xml:space="preserve">D05852</t>
  </si>
  <si>
    <t xml:space="preserve">D05853</t>
  </si>
  <si>
    <t xml:space="preserve">D05854</t>
  </si>
  <si>
    <t xml:space="preserve">D05855</t>
  </si>
  <si>
    <t xml:space="preserve">D05856</t>
  </si>
  <si>
    <t xml:space="preserve">D05857</t>
  </si>
  <si>
    <t xml:space="preserve">D05858</t>
  </si>
  <si>
    <t xml:space="preserve">D05859</t>
  </si>
  <si>
    <t xml:space="preserve">D05860</t>
  </si>
  <si>
    <t xml:space="preserve">D05861</t>
  </si>
  <si>
    <t xml:space="preserve">D05862</t>
  </si>
  <si>
    <t xml:space="preserve">D05863</t>
  </si>
  <si>
    <t xml:space="preserve">D05864</t>
  </si>
  <si>
    <t xml:space="preserve">D05865</t>
  </si>
  <si>
    <t xml:space="preserve">D05866</t>
  </si>
  <si>
    <t xml:space="preserve">D05867</t>
  </si>
  <si>
    <t xml:space="preserve">D05868</t>
  </si>
  <si>
    <t xml:space="preserve">D05869</t>
  </si>
  <si>
    <t xml:space="preserve">D05870</t>
  </si>
  <si>
    <t xml:space="preserve">D05871</t>
  </si>
  <si>
    <t xml:space="preserve">D05872</t>
  </si>
  <si>
    <t xml:space="preserve">D05873</t>
  </si>
  <si>
    <t xml:space="preserve">D05874</t>
  </si>
  <si>
    <t xml:space="preserve">D05875</t>
  </si>
  <si>
    <t xml:space="preserve">D05876</t>
  </si>
  <si>
    <t xml:space="preserve">D05877</t>
  </si>
  <si>
    <t xml:space="preserve">D05878</t>
  </si>
  <si>
    <t xml:space="preserve">D05879</t>
  </si>
  <si>
    <t xml:space="preserve">D05880</t>
  </si>
  <si>
    <t xml:space="preserve">D05881</t>
  </si>
  <si>
    <t xml:space="preserve">D05882</t>
  </si>
  <si>
    <t xml:space="preserve">D05883</t>
  </si>
  <si>
    <t xml:space="preserve">D05884</t>
  </si>
  <si>
    <t xml:space="preserve">D05885</t>
  </si>
  <si>
    <t xml:space="preserve">D05886</t>
  </si>
  <si>
    <t xml:space="preserve">D05887</t>
  </si>
  <si>
    <t xml:space="preserve">D05888</t>
  </si>
  <si>
    <t xml:space="preserve">D05889</t>
  </si>
  <si>
    <t xml:space="preserve">D05890</t>
  </si>
  <si>
    <t xml:space="preserve">D05891</t>
  </si>
  <si>
    <t xml:space="preserve">D05892</t>
  </si>
  <si>
    <t xml:space="preserve">D05893</t>
  </si>
  <si>
    <t xml:space="preserve">D05894</t>
  </si>
  <si>
    <t xml:space="preserve">D05895</t>
  </si>
  <si>
    <t xml:space="preserve">D05896</t>
  </si>
  <si>
    <t xml:space="preserve">D05897</t>
  </si>
  <si>
    <t xml:space="preserve">D05898</t>
  </si>
  <si>
    <t xml:space="preserve">D05899</t>
  </si>
  <si>
    <t xml:space="preserve">D05900</t>
  </si>
  <si>
    <t xml:space="preserve">D05901</t>
  </si>
  <si>
    <t xml:space="preserve">D05902</t>
  </si>
  <si>
    <t xml:space="preserve">D05903</t>
  </si>
  <si>
    <t xml:space="preserve">D05904</t>
  </si>
  <si>
    <t xml:space="preserve">D05905</t>
  </si>
  <si>
    <t xml:space="preserve">D05906</t>
  </si>
  <si>
    <t xml:space="preserve">D05907</t>
  </si>
  <si>
    <t xml:space="preserve">D05908</t>
  </si>
  <si>
    <t xml:space="preserve">D05909</t>
  </si>
  <si>
    <t xml:space="preserve">D05910</t>
  </si>
  <si>
    <t xml:space="preserve">D05911</t>
  </si>
  <si>
    <t xml:space="preserve">D05912</t>
  </si>
  <si>
    <t xml:space="preserve">D05913</t>
  </si>
  <si>
    <t xml:space="preserve">D05914</t>
  </si>
  <si>
    <t xml:space="preserve">D05915</t>
  </si>
  <si>
    <t xml:space="preserve">D05916</t>
  </si>
  <si>
    <t xml:space="preserve">D05917</t>
  </si>
  <si>
    <t xml:space="preserve">D05918</t>
  </si>
  <si>
    <t xml:space="preserve">D05919</t>
  </si>
  <si>
    <t xml:space="preserve">D05920</t>
  </si>
  <si>
    <t xml:space="preserve">D05921</t>
  </si>
  <si>
    <t xml:space="preserve">D05922</t>
  </si>
  <si>
    <t xml:space="preserve">D05923</t>
  </si>
  <si>
    <t xml:space="preserve">D05924</t>
  </si>
  <si>
    <t xml:space="preserve">D05925</t>
  </si>
  <si>
    <t xml:space="preserve">D05926</t>
  </si>
  <si>
    <t xml:space="preserve">D05927</t>
  </si>
  <si>
    <t xml:space="preserve">D05928</t>
  </si>
  <si>
    <t xml:space="preserve">D05929</t>
  </si>
  <si>
    <t xml:space="preserve">D05930</t>
  </si>
  <si>
    <t xml:space="preserve">D05931</t>
  </si>
  <si>
    <t xml:space="preserve">D05932</t>
  </si>
  <si>
    <t xml:space="preserve">D05933</t>
  </si>
  <si>
    <t xml:space="preserve">D05934</t>
  </si>
  <si>
    <t xml:space="preserve">D05935</t>
  </si>
  <si>
    <t xml:space="preserve">D05936</t>
  </si>
  <si>
    <t xml:space="preserve">D05937</t>
  </si>
  <si>
    <t xml:space="preserve">D05938</t>
  </si>
  <si>
    <t xml:space="preserve">D05939</t>
  </si>
  <si>
    <t xml:space="preserve">D05940</t>
  </si>
  <si>
    <t xml:space="preserve">D05941</t>
  </si>
  <si>
    <t xml:space="preserve">D05942</t>
  </si>
  <si>
    <t xml:space="preserve">D05943</t>
  </si>
  <si>
    <t xml:space="preserve">D05944</t>
  </si>
  <si>
    <t xml:space="preserve">D05945</t>
  </si>
  <si>
    <t xml:space="preserve">D05946</t>
  </si>
  <si>
    <t xml:space="preserve">D05947</t>
  </si>
  <si>
    <t xml:space="preserve">D05948</t>
  </si>
  <si>
    <t xml:space="preserve">D05949</t>
  </si>
  <si>
    <t xml:space="preserve">D05950</t>
  </si>
  <si>
    <t xml:space="preserve">D05951</t>
  </si>
  <si>
    <t xml:space="preserve">D05952</t>
  </si>
  <si>
    <t xml:space="preserve">D05953</t>
  </si>
  <si>
    <t xml:space="preserve">D05954</t>
  </si>
  <si>
    <t xml:space="preserve">D05955</t>
  </si>
  <si>
    <t xml:space="preserve">D05956</t>
  </si>
  <si>
    <t xml:space="preserve">D05957</t>
  </si>
  <si>
    <t xml:space="preserve">D05958</t>
  </si>
  <si>
    <t xml:space="preserve">D05959</t>
  </si>
  <si>
    <t xml:space="preserve">D05960</t>
  </si>
  <si>
    <t xml:space="preserve">D05961</t>
  </si>
  <si>
    <t xml:space="preserve">D05962</t>
  </si>
  <si>
    <t xml:space="preserve">D05963</t>
  </si>
  <si>
    <t xml:space="preserve">D05964</t>
  </si>
  <si>
    <t xml:space="preserve">D05965</t>
  </si>
  <si>
    <t xml:space="preserve">D05966</t>
  </si>
  <si>
    <t xml:space="preserve">D05967</t>
  </si>
  <si>
    <t xml:space="preserve">D05968</t>
  </si>
  <si>
    <t xml:space="preserve">D05969</t>
  </si>
  <si>
    <t xml:space="preserve">D05970</t>
  </si>
  <si>
    <t xml:space="preserve">D05971</t>
  </si>
  <si>
    <t xml:space="preserve">D05972</t>
  </si>
  <si>
    <t xml:space="preserve">D05973</t>
  </si>
  <si>
    <t xml:space="preserve">D05974</t>
  </si>
  <si>
    <t xml:space="preserve">D05975</t>
  </si>
  <si>
    <t xml:space="preserve">D05976</t>
  </si>
  <si>
    <t xml:space="preserve">D05977</t>
  </si>
  <si>
    <t xml:space="preserve">D05978</t>
  </si>
  <si>
    <t xml:space="preserve">D05979</t>
  </si>
  <si>
    <t xml:space="preserve">D05980</t>
  </si>
  <si>
    <t xml:space="preserve">D05981</t>
  </si>
  <si>
    <t xml:space="preserve">D05982</t>
  </si>
  <si>
    <t xml:space="preserve">D05983</t>
  </si>
  <si>
    <t xml:space="preserve">D05984</t>
  </si>
  <si>
    <t xml:space="preserve">D05985</t>
  </si>
  <si>
    <t xml:space="preserve">D05986</t>
  </si>
  <si>
    <t xml:space="preserve">D05987</t>
  </si>
  <si>
    <t xml:space="preserve">D05988</t>
  </si>
  <si>
    <t xml:space="preserve">D05989</t>
  </si>
  <si>
    <t xml:space="preserve">D05990</t>
  </si>
  <si>
    <t xml:space="preserve">D05991</t>
  </si>
  <si>
    <t xml:space="preserve">D05992</t>
  </si>
  <si>
    <t xml:space="preserve">D05993</t>
  </si>
  <si>
    <t xml:space="preserve">D05994</t>
  </si>
  <si>
    <t xml:space="preserve">D05995</t>
  </si>
  <si>
    <t xml:space="preserve">D05996</t>
  </si>
  <si>
    <t xml:space="preserve">D05997</t>
  </si>
  <si>
    <t xml:space="preserve">D05998</t>
  </si>
  <si>
    <t xml:space="preserve">D05999</t>
  </si>
  <si>
    <t xml:space="preserve">D06000</t>
  </si>
  <si>
    <t xml:space="preserve">D06001</t>
  </si>
  <si>
    <t xml:space="preserve">D06002</t>
  </si>
  <si>
    <t xml:space="preserve">D06003</t>
  </si>
  <si>
    <t xml:space="preserve">D06004</t>
  </si>
  <si>
    <t xml:space="preserve">D06005</t>
  </si>
  <si>
    <t xml:space="preserve">D06006</t>
  </si>
  <si>
    <t xml:space="preserve">D06007</t>
  </si>
  <si>
    <t xml:space="preserve">D06008</t>
  </si>
  <si>
    <t xml:space="preserve">D06009</t>
  </si>
  <si>
    <t xml:space="preserve">D06010</t>
  </si>
  <si>
    <t xml:space="preserve">D06011</t>
  </si>
  <si>
    <t xml:space="preserve">D06012</t>
  </si>
  <si>
    <t xml:space="preserve">D06013</t>
  </si>
  <si>
    <t xml:space="preserve">D06014</t>
  </si>
  <si>
    <t xml:space="preserve">D06015</t>
  </si>
  <si>
    <t xml:space="preserve">D06016</t>
  </si>
  <si>
    <t xml:space="preserve">D06017</t>
  </si>
  <si>
    <t xml:space="preserve">D06018</t>
  </si>
  <si>
    <t xml:space="preserve">D06019</t>
  </si>
  <si>
    <t xml:space="preserve">D06020</t>
  </si>
  <si>
    <t xml:space="preserve">D06021</t>
  </si>
  <si>
    <t xml:space="preserve">D06022</t>
  </si>
  <si>
    <t xml:space="preserve">D06023</t>
  </si>
  <si>
    <t xml:space="preserve">D06024</t>
  </si>
  <si>
    <t xml:space="preserve">D06025</t>
  </si>
  <si>
    <t xml:space="preserve">D06026</t>
  </si>
  <si>
    <t xml:space="preserve">D06027</t>
  </si>
  <si>
    <t xml:space="preserve">D06028</t>
  </si>
  <si>
    <t xml:space="preserve">D06029</t>
  </si>
  <si>
    <t xml:space="preserve">D06030</t>
  </si>
  <si>
    <t xml:space="preserve">D06031</t>
  </si>
  <si>
    <t xml:space="preserve">D06032</t>
  </si>
  <si>
    <t xml:space="preserve">D06033</t>
  </si>
  <si>
    <t xml:space="preserve">D06034</t>
  </si>
  <si>
    <t xml:space="preserve">D06035</t>
  </si>
  <si>
    <t xml:space="preserve">D06036</t>
  </si>
  <si>
    <t xml:space="preserve">D06037</t>
  </si>
  <si>
    <t xml:space="preserve">D06038</t>
  </si>
  <si>
    <t xml:space="preserve">D06039</t>
  </si>
  <si>
    <t xml:space="preserve">D06040</t>
  </si>
  <si>
    <t xml:space="preserve">D06041</t>
  </si>
  <si>
    <t xml:space="preserve">D06042</t>
  </si>
  <si>
    <t xml:space="preserve">D06043</t>
  </si>
  <si>
    <t xml:space="preserve">D06044</t>
  </si>
  <si>
    <t xml:space="preserve">D06045</t>
  </si>
  <si>
    <t xml:space="preserve">D06046</t>
  </si>
  <si>
    <t xml:space="preserve">D06047</t>
  </si>
  <si>
    <t xml:space="preserve">D06048</t>
  </si>
  <si>
    <t xml:space="preserve">D06049</t>
  </si>
  <si>
    <t xml:space="preserve">D06050</t>
  </si>
  <si>
    <t xml:space="preserve">D06051</t>
  </si>
  <si>
    <t xml:space="preserve">D06052</t>
  </si>
  <si>
    <t xml:space="preserve">D06053</t>
  </si>
  <si>
    <t xml:space="preserve">D06054</t>
  </si>
  <si>
    <t xml:space="preserve">D06055</t>
  </si>
  <si>
    <t xml:space="preserve">D06056</t>
  </si>
  <si>
    <t xml:space="preserve">D06057</t>
  </si>
  <si>
    <t xml:space="preserve">D06058</t>
  </si>
  <si>
    <t xml:space="preserve">D06059</t>
  </si>
  <si>
    <t xml:space="preserve">D06060</t>
  </si>
  <si>
    <t xml:space="preserve">D06061</t>
  </si>
  <si>
    <t xml:space="preserve">D06062</t>
  </si>
  <si>
    <t xml:space="preserve">D06063</t>
  </si>
  <si>
    <t xml:space="preserve">D06064</t>
  </si>
  <si>
    <t xml:space="preserve">D06065</t>
  </si>
  <si>
    <t xml:space="preserve">D06066</t>
  </si>
  <si>
    <t xml:space="preserve">D06067</t>
  </si>
  <si>
    <t xml:space="preserve">D06068</t>
  </si>
  <si>
    <t xml:space="preserve">D06069</t>
  </si>
  <si>
    <t xml:space="preserve">D06070</t>
  </si>
  <si>
    <t xml:space="preserve">D06071</t>
  </si>
  <si>
    <t xml:space="preserve">D06072</t>
  </si>
  <si>
    <t xml:space="preserve">D06073</t>
  </si>
  <si>
    <t xml:space="preserve">D06074</t>
  </si>
  <si>
    <t xml:space="preserve">D06075</t>
  </si>
  <si>
    <t xml:space="preserve">D06076</t>
  </si>
  <si>
    <t xml:space="preserve">D06077</t>
  </si>
  <si>
    <t xml:space="preserve">D06078</t>
  </si>
  <si>
    <t xml:space="preserve">D06079</t>
  </si>
  <si>
    <t xml:space="preserve">D06080</t>
  </si>
  <si>
    <t xml:space="preserve">D06081</t>
  </si>
  <si>
    <t xml:space="preserve">D06082</t>
  </si>
  <si>
    <t xml:space="preserve">D06083</t>
  </si>
  <si>
    <t xml:space="preserve">D06084</t>
  </si>
  <si>
    <t xml:space="preserve">D06085</t>
  </si>
  <si>
    <t xml:space="preserve">D06086</t>
  </si>
  <si>
    <t xml:space="preserve">D06087</t>
  </si>
  <si>
    <t xml:space="preserve">D06088</t>
  </si>
  <si>
    <t xml:space="preserve">D06089</t>
  </si>
  <si>
    <t xml:space="preserve">D06090</t>
  </si>
  <si>
    <t xml:space="preserve">D06091</t>
  </si>
  <si>
    <t xml:space="preserve">D06092</t>
  </si>
  <si>
    <t xml:space="preserve">D06093</t>
  </si>
  <si>
    <t xml:space="preserve">D06094</t>
  </si>
  <si>
    <t xml:space="preserve">D06095</t>
  </si>
  <si>
    <t xml:space="preserve">D06096</t>
  </si>
  <si>
    <t xml:space="preserve">D06097</t>
  </si>
  <si>
    <t xml:space="preserve">D06098</t>
  </si>
  <si>
    <t xml:space="preserve">D06099</t>
  </si>
  <si>
    <t xml:space="preserve">D06100</t>
  </si>
  <si>
    <t xml:space="preserve">D06101</t>
  </si>
  <si>
    <t xml:space="preserve">D06102</t>
  </si>
  <si>
    <t xml:space="preserve">D06103</t>
  </si>
  <si>
    <t xml:space="preserve">D06104</t>
  </si>
  <si>
    <t xml:space="preserve">D06105</t>
  </si>
  <si>
    <t xml:space="preserve">D06106</t>
  </si>
  <si>
    <t xml:space="preserve">D06107</t>
  </si>
  <si>
    <t xml:space="preserve">D06108</t>
  </si>
  <si>
    <t xml:space="preserve">D06109</t>
  </si>
  <si>
    <t xml:space="preserve">D06110</t>
  </si>
  <si>
    <t xml:space="preserve">D06111</t>
  </si>
  <si>
    <t xml:space="preserve">D06112</t>
  </si>
  <si>
    <t xml:space="preserve">D06113</t>
  </si>
  <si>
    <t xml:space="preserve">D06114</t>
  </si>
  <si>
    <t xml:space="preserve">D06115</t>
  </si>
  <si>
    <t xml:space="preserve">D06116</t>
  </si>
  <si>
    <t xml:space="preserve">D06117</t>
  </si>
  <si>
    <t xml:space="preserve">D06118</t>
  </si>
  <si>
    <t xml:space="preserve">D06119</t>
  </si>
  <si>
    <t xml:space="preserve">D06120</t>
  </si>
  <si>
    <t xml:space="preserve">D06121</t>
  </si>
  <si>
    <t xml:space="preserve">D06122</t>
  </si>
  <si>
    <t xml:space="preserve">D06123</t>
  </si>
  <si>
    <t xml:space="preserve">D06124</t>
  </si>
  <si>
    <t xml:space="preserve">D06125</t>
  </si>
  <si>
    <t xml:space="preserve">D06126</t>
  </si>
  <si>
    <t xml:space="preserve">D06127</t>
  </si>
  <si>
    <t xml:space="preserve">D06128</t>
  </si>
  <si>
    <t xml:space="preserve">D06129</t>
  </si>
  <si>
    <t xml:space="preserve">D06130</t>
  </si>
  <si>
    <t xml:space="preserve">D06131</t>
  </si>
  <si>
    <t xml:space="preserve">D06132</t>
  </si>
  <si>
    <t xml:space="preserve">D06133</t>
  </si>
  <si>
    <t xml:space="preserve">D06134</t>
  </si>
  <si>
    <t xml:space="preserve">D06135</t>
  </si>
  <si>
    <t xml:space="preserve">D06136</t>
  </si>
  <si>
    <t xml:space="preserve">D06137</t>
  </si>
  <si>
    <t xml:space="preserve">D06138</t>
  </si>
  <si>
    <t xml:space="preserve">D06139</t>
  </si>
  <si>
    <t xml:space="preserve">D06140</t>
  </si>
  <si>
    <t xml:space="preserve">D06141</t>
  </si>
  <si>
    <t xml:space="preserve">D06142</t>
  </si>
  <si>
    <t xml:space="preserve">D06143</t>
  </si>
  <si>
    <t xml:space="preserve">D06144</t>
  </si>
  <si>
    <t xml:space="preserve">D06145</t>
  </si>
  <si>
    <t xml:space="preserve">D06146</t>
  </si>
  <si>
    <t xml:space="preserve">D06147</t>
  </si>
  <si>
    <t xml:space="preserve">D06148</t>
  </si>
  <si>
    <t xml:space="preserve">D06149</t>
  </si>
  <si>
    <t xml:space="preserve">D06150</t>
  </si>
  <si>
    <t xml:space="preserve">D06151</t>
  </si>
  <si>
    <t xml:space="preserve">D06152</t>
  </si>
  <si>
    <t xml:space="preserve">D06153</t>
  </si>
  <si>
    <t xml:space="preserve">D06154</t>
  </si>
  <si>
    <t xml:space="preserve">D06155</t>
  </si>
  <si>
    <t xml:space="preserve">D06156</t>
  </si>
  <si>
    <t xml:space="preserve">D06157</t>
  </si>
  <si>
    <t xml:space="preserve">D06158</t>
  </si>
  <si>
    <t xml:space="preserve">D06159</t>
  </si>
  <si>
    <t xml:space="preserve">D06160</t>
  </si>
  <si>
    <t xml:space="preserve">D06161</t>
  </si>
  <si>
    <t xml:space="preserve">D06162</t>
  </si>
  <si>
    <t xml:space="preserve">D06163</t>
  </si>
  <si>
    <t xml:space="preserve">D06164</t>
  </si>
  <si>
    <t xml:space="preserve">D06165</t>
  </si>
  <si>
    <t xml:space="preserve">D06166</t>
  </si>
  <si>
    <t xml:space="preserve">D06167</t>
  </si>
  <si>
    <t xml:space="preserve">D06168</t>
  </si>
  <si>
    <t xml:space="preserve">D06169</t>
  </si>
  <si>
    <t xml:space="preserve">D06170</t>
  </si>
  <si>
    <t xml:space="preserve">D06171</t>
  </si>
  <si>
    <t xml:space="preserve">D06172</t>
  </si>
  <si>
    <t xml:space="preserve">D06173</t>
  </si>
  <si>
    <t xml:space="preserve">D06174</t>
  </si>
  <si>
    <t xml:space="preserve">D06175</t>
  </si>
  <si>
    <t xml:space="preserve">D06176</t>
  </si>
  <si>
    <t xml:space="preserve">D06177</t>
  </si>
  <si>
    <t xml:space="preserve">D06178</t>
  </si>
  <si>
    <t xml:space="preserve">D06179</t>
  </si>
  <si>
    <t xml:space="preserve">D06180</t>
  </si>
  <si>
    <t xml:space="preserve">D06181</t>
  </si>
  <si>
    <t xml:space="preserve">D06182</t>
  </si>
  <si>
    <t xml:space="preserve">D06183</t>
  </si>
  <si>
    <t xml:space="preserve">D06184</t>
  </si>
  <si>
    <t xml:space="preserve">D06185</t>
  </si>
  <si>
    <t xml:space="preserve">D06186</t>
  </si>
  <si>
    <t xml:space="preserve">D06187</t>
  </si>
  <si>
    <t xml:space="preserve">D06188</t>
  </si>
  <si>
    <t xml:space="preserve">D06189</t>
  </si>
  <si>
    <t xml:space="preserve">D06190</t>
  </si>
  <si>
    <t xml:space="preserve">D06191</t>
  </si>
  <si>
    <t xml:space="preserve">D06192</t>
  </si>
  <si>
    <t xml:space="preserve">D06193</t>
  </si>
  <si>
    <t xml:space="preserve">D06194</t>
  </si>
  <si>
    <t xml:space="preserve">D06195</t>
  </si>
  <si>
    <t xml:space="preserve">D06196</t>
  </si>
  <si>
    <t xml:space="preserve">D06197</t>
  </si>
  <si>
    <t xml:space="preserve">D06198</t>
  </si>
  <si>
    <t xml:space="preserve">D06199</t>
  </si>
  <si>
    <t xml:space="preserve">D06200</t>
  </si>
  <si>
    <t xml:space="preserve">D06201</t>
  </si>
  <si>
    <t xml:space="preserve">D06202</t>
  </si>
  <si>
    <t xml:space="preserve">D06203</t>
  </si>
  <si>
    <t xml:space="preserve">D06204</t>
  </si>
  <si>
    <t xml:space="preserve">D06205</t>
  </si>
  <si>
    <t xml:space="preserve">D06206</t>
  </si>
  <si>
    <t xml:space="preserve">D06207</t>
  </si>
  <si>
    <t xml:space="preserve">D06208</t>
  </si>
  <si>
    <t xml:space="preserve">D06209</t>
  </si>
  <si>
    <t xml:space="preserve">D06210</t>
  </si>
  <si>
    <t xml:space="preserve">D06211</t>
  </si>
  <si>
    <t xml:space="preserve">D06212</t>
  </si>
  <si>
    <t xml:space="preserve">D06213</t>
  </si>
  <si>
    <t xml:space="preserve">D06214</t>
  </si>
  <si>
    <t xml:space="preserve">D06215</t>
  </si>
  <si>
    <t xml:space="preserve">D06216</t>
  </si>
  <si>
    <t xml:space="preserve">D06217</t>
  </si>
  <si>
    <t xml:space="preserve">D06218</t>
  </si>
  <si>
    <t xml:space="preserve">D06219</t>
  </si>
  <si>
    <t xml:space="preserve">D06220</t>
  </si>
  <si>
    <t xml:space="preserve">D06221</t>
  </si>
  <si>
    <t xml:space="preserve">D06222</t>
  </si>
  <si>
    <t xml:space="preserve">D06223</t>
  </si>
  <si>
    <t xml:space="preserve">D06224</t>
  </si>
  <si>
    <t xml:space="preserve">D06225</t>
  </si>
  <si>
    <t xml:space="preserve">D06226</t>
  </si>
  <si>
    <t xml:space="preserve">D06227</t>
  </si>
  <si>
    <t xml:space="preserve">D06228</t>
  </si>
  <si>
    <t xml:space="preserve">D06229</t>
  </si>
  <si>
    <t xml:space="preserve">D06230</t>
  </si>
  <si>
    <t xml:space="preserve">D06231</t>
  </si>
  <si>
    <t xml:space="preserve">D06232</t>
  </si>
  <si>
    <t xml:space="preserve">D06233</t>
  </si>
  <si>
    <t xml:space="preserve">D06234</t>
  </si>
  <si>
    <t xml:space="preserve">D06235</t>
  </si>
  <si>
    <t xml:space="preserve">D06236</t>
  </si>
  <si>
    <t xml:space="preserve">D06237</t>
  </si>
  <si>
    <t xml:space="preserve">D06238</t>
  </si>
  <si>
    <t xml:space="preserve">D06239</t>
  </si>
  <si>
    <t xml:space="preserve">D06240</t>
  </si>
  <si>
    <t xml:space="preserve">D06241</t>
  </si>
  <si>
    <t xml:space="preserve">D06242</t>
  </si>
  <si>
    <t xml:space="preserve">D06243</t>
  </si>
  <si>
    <t xml:space="preserve">D06244</t>
  </si>
  <si>
    <t xml:space="preserve">D06245</t>
  </si>
  <si>
    <t xml:space="preserve">D06246</t>
  </si>
  <si>
    <t xml:space="preserve">D06247</t>
  </si>
  <si>
    <t xml:space="preserve">D06248</t>
  </si>
  <si>
    <t xml:space="preserve">D06249</t>
  </si>
  <si>
    <t xml:space="preserve">D06250</t>
  </si>
  <si>
    <t xml:space="preserve">D06251</t>
  </si>
  <si>
    <t xml:space="preserve">D06252</t>
  </si>
  <si>
    <t xml:space="preserve">D06253</t>
  </si>
  <si>
    <t xml:space="preserve">D06254</t>
  </si>
  <si>
    <t xml:space="preserve">D06255</t>
  </si>
  <si>
    <t xml:space="preserve">D06256</t>
  </si>
  <si>
    <t xml:space="preserve">D06257</t>
  </si>
  <si>
    <t xml:space="preserve">D06258</t>
  </si>
  <si>
    <t xml:space="preserve">D06259</t>
  </si>
  <si>
    <t xml:space="preserve">D06260</t>
  </si>
  <si>
    <t xml:space="preserve">D06261</t>
  </si>
  <si>
    <t xml:space="preserve">D06262</t>
  </si>
  <si>
    <t xml:space="preserve">D06263</t>
  </si>
  <si>
    <t xml:space="preserve">D06264</t>
  </si>
  <si>
    <t xml:space="preserve">D06265</t>
  </si>
  <si>
    <t xml:space="preserve">D06266</t>
  </si>
  <si>
    <t xml:space="preserve">D06267</t>
  </si>
  <si>
    <t xml:space="preserve">D06268</t>
  </si>
  <si>
    <t xml:space="preserve">D06269</t>
  </si>
  <si>
    <t xml:space="preserve">D06270</t>
  </si>
  <si>
    <t xml:space="preserve">D06271</t>
  </si>
  <si>
    <t xml:space="preserve">D06272</t>
  </si>
  <si>
    <t xml:space="preserve">D06273</t>
  </si>
  <si>
    <t xml:space="preserve">D06274</t>
  </si>
  <si>
    <t xml:space="preserve">D06275</t>
  </si>
  <si>
    <t xml:space="preserve">D06276</t>
  </si>
  <si>
    <t xml:space="preserve">D06277</t>
  </si>
  <si>
    <t xml:space="preserve">D06278</t>
  </si>
  <si>
    <t xml:space="preserve">D06279</t>
  </si>
  <si>
    <t xml:space="preserve">D06280</t>
  </si>
  <si>
    <t xml:space="preserve">D06281</t>
  </si>
  <si>
    <t xml:space="preserve">D06282</t>
  </si>
  <si>
    <t xml:space="preserve">D06283</t>
  </si>
  <si>
    <t xml:space="preserve">D06284</t>
  </si>
  <si>
    <t xml:space="preserve">D06285</t>
  </si>
  <si>
    <t xml:space="preserve">D06286</t>
  </si>
  <si>
    <t xml:space="preserve">D06287</t>
  </si>
  <si>
    <t xml:space="preserve">D06288</t>
  </si>
  <si>
    <t xml:space="preserve">D06289</t>
  </si>
  <si>
    <t xml:space="preserve">D06290</t>
  </si>
  <si>
    <t xml:space="preserve">D06291</t>
  </si>
  <si>
    <t xml:space="preserve">D06292</t>
  </si>
  <si>
    <t xml:space="preserve">D06293</t>
  </si>
  <si>
    <t xml:space="preserve">D06294</t>
  </si>
  <si>
    <t xml:space="preserve">D06295</t>
  </si>
  <si>
    <t xml:space="preserve">D06296</t>
  </si>
  <si>
    <t xml:space="preserve">D06297</t>
  </si>
  <si>
    <t xml:space="preserve">D06298</t>
  </si>
  <si>
    <t xml:space="preserve">D06299</t>
  </si>
  <si>
    <t xml:space="preserve">D06300</t>
  </si>
  <si>
    <t xml:space="preserve">D06301</t>
  </si>
  <si>
    <t xml:space="preserve">D06302</t>
  </si>
  <si>
    <t xml:space="preserve">D06303</t>
  </si>
  <si>
    <t xml:space="preserve">D06304</t>
  </si>
  <si>
    <t xml:space="preserve">D06305</t>
  </si>
  <si>
    <t xml:space="preserve">D06306</t>
  </si>
  <si>
    <t xml:space="preserve">D06307</t>
  </si>
  <si>
    <t xml:space="preserve">D06308</t>
  </si>
  <si>
    <t xml:space="preserve">D06309</t>
  </si>
  <si>
    <t xml:space="preserve">D06310</t>
  </si>
  <si>
    <t xml:space="preserve">D06311</t>
  </si>
  <si>
    <t xml:space="preserve">D06312</t>
  </si>
  <si>
    <t xml:space="preserve">D06313</t>
  </si>
  <si>
    <t xml:space="preserve">D06314</t>
  </si>
  <si>
    <t xml:space="preserve">D06315</t>
  </si>
  <si>
    <t xml:space="preserve">D06316</t>
  </si>
  <si>
    <t xml:space="preserve">D06317</t>
  </si>
  <si>
    <t xml:space="preserve">D06318</t>
  </si>
  <si>
    <t xml:space="preserve">D06319</t>
  </si>
  <si>
    <t xml:space="preserve">D06320</t>
  </si>
  <si>
    <t xml:space="preserve">D06321</t>
  </si>
  <si>
    <t xml:space="preserve">D06322</t>
  </si>
  <si>
    <t xml:space="preserve">D06323</t>
  </si>
  <si>
    <t xml:space="preserve">D06324</t>
  </si>
  <si>
    <t xml:space="preserve">D06325</t>
  </si>
  <si>
    <t xml:space="preserve">D06326</t>
  </si>
  <si>
    <t xml:space="preserve">D06327</t>
  </si>
  <si>
    <t xml:space="preserve">D06328</t>
  </si>
  <si>
    <t xml:space="preserve">D06329</t>
  </si>
  <si>
    <t xml:space="preserve">D06330</t>
  </si>
  <si>
    <t xml:space="preserve">D06331</t>
  </si>
  <si>
    <t xml:space="preserve">D06332</t>
  </si>
  <si>
    <t xml:space="preserve">D06333</t>
  </si>
  <si>
    <t xml:space="preserve">D06334</t>
  </si>
  <si>
    <t xml:space="preserve">D06335</t>
  </si>
  <si>
    <t xml:space="preserve">D06336</t>
  </si>
  <si>
    <t xml:space="preserve">D06337</t>
  </si>
  <si>
    <t xml:space="preserve">D06338</t>
  </si>
  <si>
    <t xml:space="preserve">D06339</t>
  </si>
  <si>
    <t xml:space="preserve">D06340</t>
  </si>
  <si>
    <t xml:space="preserve">D06341</t>
  </si>
  <si>
    <t xml:space="preserve">D06342</t>
  </si>
  <si>
    <t xml:space="preserve">D06343</t>
  </si>
  <si>
    <t xml:space="preserve">D06344</t>
  </si>
  <si>
    <t xml:space="preserve">D06345</t>
  </si>
  <si>
    <t xml:space="preserve">D06346</t>
  </si>
  <si>
    <t xml:space="preserve">D06347</t>
  </si>
  <si>
    <t xml:space="preserve">D06348</t>
  </si>
  <si>
    <t xml:space="preserve">D06349</t>
  </si>
  <si>
    <t xml:space="preserve">D06350</t>
  </si>
  <si>
    <t xml:space="preserve">D06351</t>
  </si>
  <si>
    <t xml:space="preserve">D06352</t>
  </si>
  <si>
    <t xml:space="preserve">D06353</t>
  </si>
  <si>
    <t xml:space="preserve">D06354</t>
  </si>
  <si>
    <t xml:space="preserve">D06355</t>
  </si>
  <si>
    <t xml:space="preserve">D06356</t>
  </si>
  <si>
    <t xml:space="preserve">D06357</t>
  </si>
  <si>
    <t xml:space="preserve">D06358</t>
  </si>
  <si>
    <t xml:space="preserve">D06359</t>
  </si>
  <si>
    <t xml:space="preserve">D06360</t>
  </si>
  <si>
    <t xml:space="preserve">D06361</t>
  </si>
  <si>
    <t xml:space="preserve">D06362</t>
  </si>
  <si>
    <t xml:space="preserve">D06363</t>
  </si>
  <si>
    <t xml:space="preserve">D06364</t>
  </si>
  <si>
    <t xml:space="preserve">D06365</t>
  </si>
  <si>
    <t xml:space="preserve">D06366</t>
  </si>
  <si>
    <t xml:space="preserve">D06367</t>
  </si>
  <si>
    <t xml:space="preserve">D06368</t>
  </si>
  <si>
    <t xml:space="preserve">D06369</t>
  </si>
  <si>
    <t xml:space="preserve">D06370</t>
  </si>
  <si>
    <t xml:space="preserve">D06371</t>
  </si>
  <si>
    <t xml:space="preserve">D06372</t>
  </si>
  <si>
    <t xml:space="preserve">D06373</t>
  </si>
  <si>
    <t xml:space="preserve">D06374</t>
  </si>
  <si>
    <t xml:space="preserve">D06375</t>
  </si>
  <si>
    <t xml:space="preserve">D06376</t>
  </si>
  <si>
    <t xml:space="preserve">D06377</t>
  </si>
  <si>
    <t xml:space="preserve">D06378</t>
  </si>
  <si>
    <t xml:space="preserve">D06379</t>
  </si>
  <si>
    <t xml:space="preserve">D06380</t>
  </si>
  <si>
    <t xml:space="preserve">D06381</t>
  </si>
  <si>
    <t xml:space="preserve">D06382</t>
  </si>
  <si>
    <t xml:space="preserve">D06383</t>
  </si>
  <si>
    <t xml:space="preserve">D06384</t>
  </si>
  <si>
    <t xml:space="preserve">D06385</t>
  </si>
  <si>
    <t xml:space="preserve">D06386</t>
  </si>
  <si>
    <t xml:space="preserve">D06387</t>
  </si>
  <si>
    <t xml:space="preserve">D06388</t>
  </si>
  <si>
    <t xml:space="preserve">D06389</t>
  </si>
  <si>
    <t xml:space="preserve">D06390</t>
  </si>
  <si>
    <t xml:space="preserve">D06391</t>
  </si>
  <si>
    <t xml:space="preserve">D06392</t>
  </si>
  <si>
    <t xml:space="preserve">D06393</t>
  </si>
  <si>
    <t xml:space="preserve">D06394</t>
  </si>
  <si>
    <t xml:space="preserve">D06395</t>
  </si>
  <si>
    <t xml:space="preserve">D06396</t>
  </si>
  <si>
    <t xml:space="preserve">D06397</t>
  </si>
  <si>
    <t xml:space="preserve">D06398</t>
  </si>
  <si>
    <t xml:space="preserve">D06399</t>
  </si>
  <si>
    <t xml:space="preserve">D06400</t>
  </si>
  <si>
    <t xml:space="preserve">D06401</t>
  </si>
  <si>
    <t xml:space="preserve">D06402</t>
  </si>
  <si>
    <t xml:space="preserve">D06403</t>
  </si>
  <si>
    <t xml:space="preserve">D06404</t>
  </si>
  <si>
    <t xml:space="preserve">D06405</t>
  </si>
  <si>
    <t xml:space="preserve">D06406</t>
  </si>
  <si>
    <t xml:space="preserve">D06407</t>
  </si>
  <si>
    <t xml:space="preserve">D06408</t>
  </si>
  <si>
    <t xml:space="preserve">D06409</t>
  </si>
  <si>
    <t xml:space="preserve">D06410</t>
  </si>
  <si>
    <t xml:space="preserve">D06411</t>
  </si>
  <si>
    <t xml:space="preserve">D06412</t>
  </si>
  <si>
    <t xml:space="preserve">D06413</t>
  </si>
  <si>
    <t xml:space="preserve">D06414</t>
  </si>
  <si>
    <t xml:space="preserve">D06415</t>
  </si>
  <si>
    <t xml:space="preserve">D06416</t>
  </si>
  <si>
    <t xml:space="preserve">D06417</t>
  </si>
  <si>
    <t xml:space="preserve">D06418</t>
  </si>
  <si>
    <t xml:space="preserve">D06419</t>
  </si>
  <si>
    <t xml:space="preserve">D06420</t>
  </si>
  <si>
    <t xml:space="preserve">D06421</t>
  </si>
  <si>
    <t xml:space="preserve">D06422</t>
  </si>
  <si>
    <t xml:space="preserve">D06423</t>
  </si>
  <si>
    <t xml:space="preserve">D06424</t>
  </si>
  <si>
    <t xml:space="preserve">D06425</t>
  </si>
  <si>
    <t xml:space="preserve">D06426</t>
  </si>
  <si>
    <t xml:space="preserve">D06427</t>
  </si>
  <si>
    <t xml:space="preserve">D06428</t>
  </si>
  <si>
    <t xml:space="preserve">D06429</t>
  </si>
  <si>
    <t xml:space="preserve">D06430</t>
  </si>
  <si>
    <t xml:space="preserve">D06431</t>
  </si>
  <si>
    <t xml:space="preserve">D06432</t>
  </si>
  <si>
    <t xml:space="preserve">D06433</t>
  </si>
  <si>
    <t xml:space="preserve">D06434</t>
  </si>
  <si>
    <t xml:space="preserve">D06435</t>
  </si>
  <si>
    <t xml:space="preserve">D06436</t>
  </si>
  <si>
    <t xml:space="preserve">D06437</t>
  </si>
  <si>
    <t xml:space="preserve">D06438</t>
  </si>
  <si>
    <t xml:space="preserve">D06439</t>
  </si>
  <si>
    <t xml:space="preserve">D06440</t>
  </si>
  <si>
    <t xml:space="preserve">D06441</t>
  </si>
  <si>
    <t xml:space="preserve">D06442</t>
  </si>
  <si>
    <t xml:space="preserve">D06443</t>
  </si>
  <si>
    <t xml:space="preserve">D06444</t>
  </si>
  <si>
    <t xml:space="preserve">D06445</t>
  </si>
  <si>
    <t xml:space="preserve">D06446</t>
  </si>
  <si>
    <t xml:space="preserve">D06447</t>
  </si>
  <si>
    <t xml:space="preserve">D06448</t>
  </si>
  <si>
    <t xml:space="preserve">D06449</t>
  </si>
  <si>
    <t xml:space="preserve">D06450</t>
  </si>
  <si>
    <t xml:space="preserve">D06451</t>
  </si>
  <si>
    <t xml:space="preserve">D06452</t>
  </si>
  <si>
    <t xml:space="preserve">D06453</t>
  </si>
  <si>
    <t xml:space="preserve">D06454</t>
  </si>
  <si>
    <t xml:space="preserve">D06455</t>
  </si>
  <si>
    <t xml:space="preserve">D06456</t>
  </si>
  <si>
    <t xml:space="preserve">D06457</t>
  </si>
  <si>
    <t xml:space="preserve">D06458</t>
  </si>
  <si>
    <t xml:space="preserve">D06459</t>
  </si>
  <si>
    <t xml:space="preserve">D06460</t>
  </si>
  <si>
    <t xml:space="preserve">D06461</t>
  </si>
  <si>
    <t xml:space="preserve">D06462</t>
  </si>
  <si>
    <t xml:space="preserve">D06463</t>
  </si>
  <si>
    <t xml:space="preserve">D06464</t>
  </si>
  <si>
    <t xml:space="preserve">D06465</t>
  </si>
  <si>
    <t xml:space="preserve">D06466</t>
  </si>
  <si>
    <t xml:space="preserve">D06467</t>
  </si>
  <si>
    <t xml:space="preserve">D06468</t>
  </si>
  <si>
    <t xml:space="preserve">D06469</t>
  </si>
  <si>
    <t xml:space="preserve">D06470</t>
  </si>
  <si>
    <t xml:space="preserve">D06471</t>
  </si>
  <si>
    <t xml:space="preserve">D06472</t>
  </si>
  <si>
    <t xml:space="preserve">D06473</t>
  </si>
  <si>
    <t xml:space="preserve">D06474</t>
  </si>
  <si>
    <t xml:space="preserve">D06475</t>
  </si>
  <si>
    <t xml:space="preserve">D06476</t>
  </si>
  <si>
    <t xml:space="preserve">D06477</t>
  </si>
  <si>
    <t xml:space="preserve">D06478</t>
  </si>
  <si>
    <t xml:space="preserve">D06479</t>
  </si>
  <si>
    <t xml:space="preserve">D06480</t>
  </si>
  <si>
    <t xml:space="preserve">D06481</t>
  </si>
  <si>
    <t xml:space="preserve">D06482</t>
  </si>
  <si>
    <t xml:space="preserve">D06483</t>
  </si>
  <si>
    <t xml:space="preserve">D06484</t>
  </si>
  <si>
    <t xml:space="preserve">D06485</t>
  </si>
  <si>
    <t xml:space="preserve">D06486</t>
  </si>
  <si>
    <t xml:space="preserve">D06487</t>
  </si>
  <si>
    <t xml:space="preserve">D06488</t>
  </si>
  <si>
    <t xml:space="preserve">D06489</t>
  </si>
  <si>
    <t xml:space="preserve">D06490</t>
  </si>
  <si>
    <t xml:space="preserve">D06491</t>
  </si>
  <si>
    <t xml:space="preserve">D06492</t>
  </si>
  <si>
    <t xml:space="preserve">D06493</t>
  </si>
  <si>
    <t xml:space="preserve">D06494</t>
  </si>
  <si>
    <t xml:space="preserve">D06495</t>
  </si>
  <si>
    <t xml:space="preserve">D06496</t>
  </si>
  <si>
    <t xml:space="preserve">D06497</t>
  </si>
  <si>
    <t xml:space="preserve">D06498</t>
  </si>
  <si>
    <t xml:space="preserve">D06499</t>
  </si>
  <si>
    <t xml:space="preserve">D06500</t>
  </si>
  <si>
    <t xml:space="preserve">D06501</t>
  </si>
  <si>
    <t xml:space="preserve">D06502</t>
  </si>
  <si>
    <t xml:space="preserve">D06503</t>
  </si>
  <si>
    <t xml:space="preserve">D06504</t>
  </si>
  <si>
    <t xml:space="preserve">D06505</t>
  </si>
  <si>
    <t xml:space="preserve">D06506</t>
  </si>
  <si>
    <t xml:space="preserve">D06507</t>
  </si>
  <si>
    <t xml:space="preserve">D06508</t>
  </si>
  <si>
    <t xml:space="preserve">D06509</t>
  </si>
  <si>
    <t xml:space="preserve">D06510</t>
  </si>
  <si>
    <t xml:space="preserve">D06511</t>
  </si>
  <si>
    <t xml:space="preserve">D06512</t>
  </si>
  <si>
    <t xml:space="preserve">D06513</t>
  </si>
  <si>
    <t xml:space="preserve">D06514</t>
  </si>
  <si>
    <t xml:space="preserve">D06515</t>
  </si>
  <si>
    <t xml:space="preserve">D06516</t>
  </si>
  <si>
    <t xml:space="preserve">D06517</t>
  </si>
  <si>
    <t xml:space="preserve">D06518</t>
  </si>
  <si>
    <t xml:space="preserve">D06519</t>
  </si>
  <si>
    <t xml:space="preserve">D06520</t>
  </si>
  <si>
    <t xml:space="preserve">D06521</t>
  </si>
  <si>
    <t xml:space="preserve">D06522</t>
  </si>
  <si>
    <t xml:space="preserve">D06523</t>
  </si>
  <si>
    <t xml:space="preserve">D06524</t>
  </si>
  <si>
    <t xml:space="preserve">D06525</t>
  </si>
  <si>
    <t xml:space="preserve">D06526</t>
  </si>
  <si>
    <t xml:space="preserve">D06527</t>
  </si>
  <si>
    <t xml:space="preserve">D06528</t>
  </si>
  <si>
    <t xml:space="preserve">D06529</t>
  </si>
  <si>
    <t xml:space="preserve">D06530</t>
  </si>
  <si>
    <t xml:space="preserve">D06531</t>
  </si>
  <si>
    <t xml:space="preserve">D06532</t>
  </si>
  <si>
    <t xml:space="preserve">D06533</t>
  </si>
  <si>
    <t xml:space="preserve">D06534</t>
  </si>
  <si>
    <t xml:space="preserve">D06535</t>
  </si>
  <si>
    <t xml:space="preserve">D06536</t>
  </si>
  <si>
    <t xml:space="preserve">D06537</t>
  </si>
  <si>
    <t xml:space="preserve">D06538</t>
  </si>
  <si>
    <t xml:space="preserve">D06539</t>
  </si>
  <si>
    <t xml:space="preserve">D06540</t>
  </si>
  <si>
    <t xml:space="preserve">D06541</t>
  </si>
  <si>
    <t xml:space="preserve">D06542</t>
  </si>
  <si>
    <t xml:space="preserve">D06543</t>
  </si>
  <si>
    <t xml:space="preserve">D06544</t>
  </si>
  <si>
    <t xml:space="preserve">D06545</t>
  </si>
  <si>
    <t xml:space="preserve">D06546</t>
  </si>
  <si>
    <t xml:space="preserve">D06547</t>
  </si>
  <si>
    <t xml:space="preserve">D06548</t>
  </si>
  <si>
    <t xml:space="preserve">D06549</t>
  </si>
  <si>
    <t xml:space="preserve">D06550</t>
  </si>
  <si>
    <t xml:space="preserve">D06551</t>
  </si>
  <si>
    <t xml:space="preserve">D06552</t>
  </si>
  <si>
    <t xml:space="preserve">D06553</t>
  </si>
  <si>
    <t xml:space="preserve">D06554</t>
  </si>
  <si>
    <t xml:space="preserve">D06555</t>
  </si>
  <si>
    <t xml:space="preserve">D06556</t>
  </si>
  <si>
    <t xml:space="preserve">D06557</t>
  </si>
  <si>
    <t xml:space="preserve">D06558</t>
  </si>
  <si>
    <t xml:space="preserve">D06559</t>
  </si>
  <si>
    <t xml:space="preserve">D06560</t>
  </si>
  <si>
    <t xml:space="preserve">D06561</t>
  </si>
  <si>
    <t xml:space="preserve">D06562</t>
  </si>
  <si>
    <t xml:space="preserve">D06563</t>
  </si>
  <si>
    <t xml:space="preserve">D06564</t>
  </si>
  <si>
    <t xml:space="preserve">D06565</t>
  </si>
  <si>
    <t xml:space="preserve">D06566</t>
  </si>
  <si>
    <t xml:space="preserve">D06567</t>
  </si>
  <si>
    <t xml:space="preserve">D06568</t>
  </si>
  <si>
    <t xml:space="preserve">D06569</t>
  </si>
  <si>
    <t xml:space="preserve">D06570</t>
  </si>
  <si>
    <t xml:space="preserve">D06571</t>
  </si>
  <si>
    <t xml:space="preserve">D06572</t>
  </si>
  <si>
    <t xml:space="preserve">D06573</t>
  </si>
  <si>
    <t xml:space="preserve">D06574</t>
  </si>
  <si>
    <t xml:space="preserve">D06575</t>
  </si>
  <si>
    <t xml:space="preserve">D06576</t>
  </si>
  <si>
    <t xml:space="preserve">D06577</t>
  </si>
  <si>
    <t xml:space="preserve">D06578</t>
  </si>
  <si>
    <t xml:space="preserve">D06579</t>
  </si>
  <si>
    <t xml:space="preserve">D06580</t>
  </si>
  <si>
    <t xml:space="preserve">D06581</t>
  </si>
  <si>
    <t xml:space="preserve">D06582</t>
  </si>
  <si>
    <t xml:space="preserve">D06583</t>
  </si>
  <si>
    <t xml:space="preserve">D06584</t>
  </si>
  <si>
    <t xml:space="preserve">D06585</t>
  </si>
  <si>
    <t xml:space="preserve">D06586</t>
  </si>
  <si>
    <t xml:space="preserve">D06587</t>
  </si>
  <si>
    <t xml:space="preserve">D06588</t>
  </si>
  <si>
    <t xml:space="preserve">D06589</t>
  </si>
  <si>
    <t xml:space="preserve">D06590</t>
  </si>
  <si>
    <t xml:space="preserve">D06591</t>
  </si>
  <si>
    <t xml:space="preserve">D06592</t>
  </si>
  <si>
    <t xml:space="preserve">D06593</t>
  </si>
  <si>
    <t xml:space="preserve">D06594</t>
  </si>
  <si>
    <t xml:space="preserve">D06595</t>
  </si>
  <si>
    <t xml:space="preserve">D06596</t>
  </si>
  <si>
    <t xml:space="preserve">D06597</t>
  </si>
  <si>
    <t xml:space="preserve">D06598</t>
  </si>
  <si>
    <t xml:space="preserve">D06599</t>
  </si>
  <si>
    <t xml:space="preserve">D06600</t>
  </si>
  <si>
    <t xml:space="preserve">D06601</t>
  </si>
  <si>
    <t xml:space="preserve">D06602</t>
  </si>
  <si>
    <t xml:space="preserve">D06603</t>
  </si>
  <si>
    <t xml:space="preserve">D06604</t>
  </si>
  <si>
    <t xml:space="preserve">D06605</t>
  </si>
  <si>
    <t xml:space="preserve">D06606</t>
  </si>
  <si>
    <t xml:space="preserve">D06607</t>
  </si>
  <si>
    <t xml:space="preserve">D06608</t>
  </si>
  <si>
    <t xml:space="preserve">D06609</t>
  </si>
  <si>
    <t xml:space="preserve">D06610</t>
  </si>
  <si>
    <t xml:space="preserve">D06611</t>
  </si>
  <si>
    <t xml:space="preserve">D06612</t>
  </si>
  <si>
    <t xml:space="preserve">D06613</t>
  </si>
  <si>
    <t xml:space="preserve">D06614</t>
  </si>
  <si>
    <t xml:space="preserve">D06615</t>
  </si>
  <si>
    <t xml:space="preserve">D06616</t>
  </si>
  <si>
    <t xml:space="preserve">D06617</t>
  </si>
  <si>
    <t xml:space="preserve">D06618</t>
  </si>
  <si>
    <t xml:space="preserve">D06619</t>
  </si>
  <si>
    <t xml:space="preserve">D06620</t>
  </si>
  <si>
    <t xml:space="preserve">D06621</t>
  </si>
  <si>
    <t xml:space="preserve">D06622</t>
  </si>
  <si>
    <t xml:space="preserve">D06623</t>
  </si>
  <si>
    <t xml:space="preserve">D06624</t>
  </si>
  <si>
    <t xml:space="preserve">D06625</t>
  </si>
  <si>
    <t xml:space="preserve">D06626</t>
  </si>
  <si>
    <t xml:space="preserve">D06627</t>
  </si>
  <si>
    <t xml:space="preserve">D06628</t>
  </si>
  <si>
    <t xml:space="preserve">D06629</t>
  </si>
  <si>
    <t xml:space="preserve">D06630</t>
  </si>
  <si>
    <t xml:space="preserve">D06631</t>
  </si>
  <si>
    <t xml:space="preserve">D06632</t>
  </si>
  <si>
    <t xml:space="preserve">D06633</t>
  </si>
  <si>
    <t xml:space="preserve">D06634</t>
  </si>
  <si>
    <t xml:space="preserve">D06635</t>
  </si>
  <si>
    <t xml:space="preserve">D06636</t>
  </si>
  <si>
    <t xml:space="preserve">D06637</t>
  </si>
  <si>
    <t xml:space="preserve">D06638</t>
  </si>
  <si>
    <t xml:space="preserve">D06639</t>
  </si>
  <si>
    <t xml:space="preserve">D06640</t>
  </si>
  <si>
    <t xml:space="preserve">D06641</t>
  </si>
  <si>
    <t xml:space="preserve">D06642</t>
  </si>
  <si>
    <t xml:space="preserve">D06643</t>
  </si>
  <si>
    <t xml:space="preserve">D06644</t>
  </si>
  <si>
    <t xml:space="preserve">D06645</t>
  </si>
  <si>
    <t xml:space="preserve">D06646</t>
  </si>
  <si>
    <t xml:space="preserve">D06647</t>
  </si>
  <si>
    <t xml:space="preserve">D06648</t>
  </si>
  <si>
    <t xml:space="preserve">D06649</t>
  </si>
  <si>
    <t xml:space="preserve">D06650</t>
  </si>
  <si>
    <t xml:space="preserve">D06651</t>
  </si>
  <si>
    <t xml:space="preserve">D06652</t>
  </si>
  <si>
    <t xml:space="preserve">D06653</t>
  </si>
  <si>
    <t xml:space="preserve">D06654</t>
  </si>
  <si>
    <t xml:space="preserve">D06655</t>
  </si>
  <si>
    <t xml:space="preserve">D06656</t>
  </si>
  <si>
    <t xml:space="preserve">D06657</t>
  </si>
  <si>
    <t xml:space="preserve">D06658</t>
  </si>
  <si>
    <t xml:space="preserve">D06659</t>
  </si>
  <si>
    <t xml:space="preserve">D06660</t>
  </si>
  <si>
    <t xml:space="preserve">D06661</t>
  </si>
  <si>
    <t xml:space="preserve">D06662</t>
  </si>
  <si>
    <t xml:space="preserve">D06663</t>
  </si>
  <si>
    <t xml:space="preserve">D06664</t>
  </si>
  <si>
    <t xml:space="preserve">D06665</t>
  </si>
  <si>
    <t xml:space="preserve">D06666</t>
  </si>
  <si>
    <t xml:space="preserve">D06667</t>
  </si>
  <si>
    <t xml:space="preserve">D06668</t>
  </si>
  <si>
    <t xml:space="preserve">D06669</t>
  </si>
  <si>
    <t xml:space="preserve">D06670</t>
  </si>
  <si>
    <t xml:space="preserve">D06671</t>
  </si>
  <si>
    <t xml:space="preserve">D06672</t>
  </si>
  <si>
    <t xml:space="preserve">D06673</t>
  </si>
  <si>
    <t xml:space="preserve">D06674</t>
  </si>
  <si>
    <t xml:space="preserve">D06675</t>
  </si>
  <si>
    <t xml:space="preserve">D06676</t>
  </si>
  <si>
    <t xml:space="preserve">D06677</t>
  </si>
  <si>
    <t xml:space="preserve">D06678</t>
  </si>
  <si>
    <t xml:space="preserve">D06679</t>
  </si>
  <si>
    <t xml:space="preserve">D06680</t>
  </si>
  <si>
    <t xml:space="preserve">D06681</t>
  </si>
  <si>
    <t xml:space="preserve">D06682</t>
  </si>
  <si>
    <t xml:space="preserve">D06683</t>
  </si>
  <si>
    <t xml:space="preserve">D06684</t>
  </si>
  <si>
    <t xml:space="preserve">D06685</t>
  </si>
  <si>
    <t xml:space="preserve">D06686</t>
  </si>
  <si>
    <t xml:space="preserve">D06687</t>
  </si>
  <si>
    <t xml:space="preserve">D06688</t>
  </si>
  <si>
    <t xml:space="preserve">D06689</t>
  </si>
  <si>
    <t xml:space="preserve">D06690</t>
  </si>
  <si>
    <t xml:space="preserve">D06691</t>
  </si>
  <si>
    <t xml:space="preserve">D06692</t>
  </si>
  <si>
    <t xml:space="preserve">D06693</t>
  </si>
  <si>
    <t xml:space="preserve">D06694</t>
  </si>
  <si>
    <t xml:space="preserve">D06695</t>
  </si>
  <si>
    <t xml:space="preserve">D06696</t>
  </si>
  <si>
    <t xml:space="preserve">D06697</t>
  </si>
  <si>
    <t xml:space="preserve">D06698</t>
  </si>
  <si>
    <t xml:space="preserve">D06699</t>
  </si>
  <si>
    <t xml:space="preserve">D06700</t>
  </si>
  <si>
    <t xml:space="preserve">D06701</t>
  </si>
  <si>
    <t xml:space="preserve">D06702</t>
  </si>
  <si>
    <t xml:space="preserve">D06703</t>
  </si>
  <si>
    <t xml:space="preserve">D06704</t>
  </si>
  <si>
    <t xml:space="preserve">D06705</t>
  </si>
  <si>
    <t xml:space="preserve">D06706</t>
  </si>
  <si>
    <t xml:space="preserve">D06707</t>
  </si>
  <si>
    <t xml:space="preserve">D06708</t>
  </si>
  <si>
    <t xml:space="preserve">D06709</t>
  </si>
  <si>
    <t xml:space="preserve">D06710</t>
  </si>
  <si>
    <t xml:space="preserve">D06711</t>
  </si>
  <si>
    <t xml:space="preserve">D06712</t>
  </si>
  <si>
    <t xml:space="preserve">D06713</t>
  </si>
  <si>
    <t xml:space="preserve">D06714</t>
  </si>
  <si>
    <t xml:space="preserve">D06715</t>
  </si>
  <si>
    <t xml:space="preserve">D06716</t>
  </si>
  <si>
    <t xml:space="preserve">D06717</t>
  </si>
  <si>
    <t xml:space="preserve">D06718</t>
  </si>
  <si>
    <t xml:space="preserve">D06719</t>
  </si>
  <si>
    <t xml:space="preserve">D06720</t>
  </si>
  <si>
    <t xml:space="preserve">D06721</t>
  </si>
  <si>
    <t xml:space="preserve">D06722</t>
  </si>
  <si>
    <t xml:space="preserve">D06723</t>
  </si>
  <si>
    <t xml:space="preserve">D06724</t>
  </si>
  <si>
    <t xml:space="preserve">D06725</t>
  </si>
  <si>
    <t xml:space="preserve">D06726</t>
  </si>
  <si>
    <t xml:space="preserve">D06727</t>
  </si>
  <si>
    <t xml:space="preserve">D06728</t>
  </si>
  <si>
    <t xml:space="preserve">D06729</t>
  </si>
  <si>
    <t xml:space="preserve">D06730</t>
  </si>
  <si>
    <t xml:space="preserve">D06731</t>
  </si>
  <si>
    <t xml:space="preserve">D06732</t>
  </si>
  <si>
    <t xml:space="preserve">D06733</t>
  </si>
  <si>
    <t xml:space="preserve">D06734</t>
  </si>
  <si>
    <t xml:space="preserve">D06735</t>
  </si>
  <si>
    <t xml:space="preserve">D06736</t>
  </si>
  <si>
    <t xml:space="preserve">D06737</t>
  </si>
  <si>
    <t xml:space="preserve">D06738</t>
  </si>
  <si>
    <t xml:space="preserve">D06739</t>
  </si>
  <si>
    <t xml:space="preserve">D06740</t>
  </si>
  <si>
    <t xml:space="preserve">D06741</t>
  </si>
  <si>
    <t xml:space="preserve">D06742</t>
  </si>
  <si>
    <t xml:space="preserve">D06743</t>
  </si>
  <si>
    <t xml:space="preserve">D06744</t>
  </si>
  <si>
    <t xml:space="preserve">D06745</t>
  </si>
  <si>
    <t xml:space="preserve">D06746</t>
  </si>
  <si>
    <t xml:space="preserve">D06747</t>
  </si>
  <si>
    <t xml:space="preserve">D06748</t>
  </si>
  <si>
    <t xml:space="preserve">D06749</t>
  </si>
  <si>
    <t xml:space="preserve">D06750</t>
  </si>
  <si>
    <t xml:space="preserve">D06751</t>
  </si>
  <si>
    <t xml:space="preserve">D06752</t>
  </si>
  <si>
    <t xml:space="preserve">D06753</t>
  </si>
  <si>
    <t xml:space="preserve">D06754</t>
  </si>
  <si>
    <t xml:space="preserve">D06755</t>
  </si>
  <si>
    <t xml:space="preserve">D06756</t>
  </si>
  <si>
    <t xml:space="preserve">D06757</t>
  </si>
  <si>
    <t xml:space="preserve">D06758</t>
  </si>
  <si>
    <t xml:space="preserve">D06759</t>
  </si>
  <si>
    <t xml:space="preserve">D06760</t>
  </si>
  <si>
    <t xml:space="preserve">D06761</t>
  </si>
  <si>
    <t xml:space="preserve">D06762</t>
  </si>
  <si>
    <t xml:space="preserve">D06763</t>
  </si>
  <si>
    <t xml:space="preserve">D06764</t>
  </si>
  <si>
    <t xml:space="preserve">D06765</t>
  </si>
  <si>
    <t xml:space="preserve">D06766</t>
  </si>
  <si>
    <t xml:space="preserve">D06767</t>
  </si>
  <si>
    <t xml:space="preserve">D06768</t>
  </si>
  <si>
    <t xml:space="preserve">D06769</t>
  </si>
  <si>
    <t xml:space="preserve">D06770</t>
  </si>
  <si>
    <t xml:space="preserve">D06771</t>
  </si>
  <si>
    <t xml:space="preserve">D06772</t>
  </si>
  <si>
    <t xml:space="preserve">D06773</t>
  </si>
  <si>
    <t xml:space="preserve">D06774</t>
  </si>
  <si>
    <t xml:space="preserve">D06775</t>
  </si>
  <si>
    <t xml:space="preserve">D06776</t>
  </si>
  <si>
    <t xml:space="preserve">D06777</t>
  </si>
  <si>
    <t xml:space="preserve">D06778</t>
  </si>
  <si>
    <t xml:space="preserve">D06779</t>
  </si>
  <si>
    <t xml:space="preserve">D06780</t>
  </si>
  <si>
    <t xml:space="preserve">D06781</t>
  </si>
  <si>
    <t xml:space="preserve">D06782</t>
  </si>
  <si>
    <t xml:space="preserve">D06783</t>
  </si>
  <si>
    <t xml:space="preserve">D06784</t>
  </si>
  <si>
    <t xml:space="preserve">D06785</t>
  </si>
  <si>
    <t xml:space="preserve">D06786</t>
  </si>
  <si>
    <t xml:space="preserve">D06787</t>
  </si>
  <si>
    <t xml:space="preserve">D06788</t>
  </si>
  <si>
    <t xml:space="preserve">D06789</t>
  </si>
  <si>
    <t xml:space="preserve">D06790</t>
  </si>
  <si>
    <t xml:space="preserve">D06791</t>
  </si>
  <si>
    <t xml:space="preserve">D06792</t>
  </si>
  <si>
    <t xml:space="preserve">D06793</t>
  </si>
  <si>
    <t xml:space="preserve">D06794</t>
  </si>
  <si>
    <t xml:space="preserve">D06795</t>
  </si>
  <si>
    <t xml:space="preserve">D06796</t>
  </si>
  <si>
    <t xml:space="preserve">D06797</t>
  </si>
  <si>
    <t xml:space="preserve">D06798</t>
  </si>
  <si>
    <t xml:space="preserve">D06799</t>
  </si>
  <si>
    <t xml:space="preserve">D06800</t>
  </si>
  <si>
    <t xml:space="preserve">D06801</t>
  </si>
  <si>
    <t xml:space="preserve">D06802</t>
  </si>
  <si>
    <t xml:space="preserve">D06803</t>
  </si>
  <si>
    <t xml:space="preserve">D06804</t>
  </si>
  <si>
    <t xml:space="preserve">D06805</t>
  </si>
  <si>
    <t xml:space="preserve">D06806</t>
  </si>
  <si>
    <t xml:space="preserve">D06807</t>
  </si>
  <si>
    <t xml:space="preserve">D06808</t>
  </si>
  <si>
    <t xml:space="preserve">D06809</t>
  </si>
  <si>
    <t xml:space="preserve">D06810</t>
  </si>
  <si>
    <t xml:space="preserve">D06811</t>
  </si>
  <si>
    <t xml:space="preserve">D06812</t>
  </si>
  <si>
    <t xml:space="preserve">D06813</t>
  </si>
  <si>
    <t xml:space="preserve">D06814</t>
  </si>
  <si>
    <t xml:space="preserve">D06815</t>
  </si>
  <si>
    <t xml:space="preserve">D06816</t>
  </si>
  <si>
    <t xml:space="preserve">D06817</t>
  </si>
  <si>
    <t xml:space="preserve">D06818</t>
  </si>
  <si>
    <t xml:space="preserve">D06819</t>
  </si>
  <si>
    <t xml:space="preserve">D06820</t>
  </si>
  <si>
    <t xml:space="preserve">D06821</t>
  </si>
  <si>
    <t xml:space="preserve">D06822</t>
  </si>
  <si>
    <t xml:space="preserve">D06823</t>
  </si>
  <si>
    <t xml:space="preserve">D06824</t>
  </si>
  <si>
    <t xml:space="preserve">D06825</t>
  </si>
  <si>
    <t xml:space="preserve">D06826</t>
  </si>
  <si>
    <t xml:space="preserve">D06827</t>
  </si>
  <si>
    <t xml:space="preserve">D06828</t>
  </si>
  <si>
    <t xml:space="preserve">D06829</t>
  </si>
  <si>
    <t xml:space="preserve">D06830</t>
  </si>
  <si>
    <t xml:space="preserve">D06831</t>
  </si>
  <si>
    <t xml:space="preserve">D06832</t>
  </si>
  <si>
    <t xml:space="preserve">D06833</t>
  </si>
  <si>
    <t xml:space="preserve">D06834</t>
  </si>
  <si>
    <t xml:space="preserve">D06835</t>
  </si>
  <si>
    <t xml:space="preserve">D06836</t>
  </si>
  <si>
    <t xml:space="preserve">D06837</t>
  </si>
  <si>
    <t xml:space="preserve">D06838</t>
  </si>
  <si>
    <t xml:space="preserve">D06839</t>
  </si>
  <si>
    <t xml:space="preserve">D06840</t>
  </si>
  <si>
    <t xml:space="preserve">D06841</t>
  </si>
  <si>
    <t xml:space="preserve">D06842</t>
  </si>
  <si>
    <t xml:space="preserve">D06843</t>
  </si>
  <si>
    <t xml:space="preserve">D06844</t>
  </si>
  <si>
    <t xml:space="preserve">D06845</t>
  </si>
  <si>
    <t xml:space="preserve">D06846</t>
  </si>
  <si>
    <t xml:space="preserve">D06847</t>
  </si>
  <si>
    <t xml:space="preserve">D06848</t>
  </si>
  <si>
    <t xml:space="preserve">D06849</t>
  </si>
  <si>
    <t xml:space="preserve">D06850</t>
  </si>
  <si>
    <t xml:space="preserve">D06851</t>
  </si>
  <si>
    <t xml:space="preserve">D06852</t>
  </si>
  <si>
    <t xml:space="preserve">D06853</t>
  </si>
  <si>
    <t xml:space="preserve">D06854</t>
  </si>
  <si>
    <t xml:space="preserve">D06855</t>
  </si>
  <si>
    <t xml:space="preserve">D06856</t>
  </si>
  <si>
    <t xml:space="preserve">D06857</t>
  </si>
  <si>
    <t xml:space="preserve">D06858</t>
  </si>
  <si>
    <t xml:space="preserve">D06859</t>
  </si>
  <si>
    <t xml:space="preserve">D06860</t>
  </si>
  <si>
    <t xml:space="preserve">D06861</t>
  </si>
  <si>
    <t xml:space="preserve">D06862</t>
  </si>
  <si>
    <t xml:space="preserve">D06863</t>
  </si>
  <si>
    <t xml:space="preserve">D06864</t>
  </si>
  <si>
    <t xml:space="preserve">D06865</t>
  </si>
  <si>
    <t xml:space="preserve">D06866</t>
  </si>
  <si>
    <t xml:space="preserve">D06867</t>
  </si>
  <si>
    <t xml:space="preserve">D06868</t>
  </si>
  <si>
    <t xml:space="preserve">D06869</t>
  </si>
  <si>
    <t xml:space="preserve">D06870</t>
  </si>
  <si>
    <t xml:space="preserve">D06871</t>
  </si>
  <si>
    <t xml:space="preserve">D06872</t>
  </si>
  <si>
    <t xml:space="preserve">D06873</t>
  </si>
  <si>
    <t xml:space="preserve">D06874</t>
  </si>
  <si>
    <t xml:space="preserve">D06875</t>
  </si>
  <si>
    <t xml:space="preserve">D06876</t>
  </si>
  <si>
    <t xml:space="preserve">D06877</t>
  </si>
  <si>
    <t xml:space="preserve">D06878</t>
  </si>
  <si>
    <t xml:space="preserve">D06879</t>
  </si>
  <si>
    <t xml:space="preserve">D06880</t>
  </si>
  <si>
    <t xml:space="preserve">D06881</t>
  </si>
  <si>
    <t xml:space="preserve">D06882</t>
  </si>
  <si>
    <t xml:space="preserve">D06883</t>
  </si>
  <si>
    <t xml:space="preserve">D06884</t>
  </si>
  <si>
    <t xml:space="preserve">D06885</t>
  </si>
  <si>
    <t xml:space="preserve">D06886</t>
  </si>
  <si>
    <t xml:space="preserve">D06887</t>
  </si>
  <si>
    <t xml:space="preserve">D06888</t>
  </si>
  <si>
    <t xml:space="preserve">D06889</t>
  </si>
  <si>
    <t xml:space="preserve">D06890</t>
  </si>
  <si>
    <t xml:space="preserve">D06891</t>
  </si>
  <si>
    <t xml:space="preserve">D06892</t>
  </si>
  <si>
    <t xml:space="preserve">D06893</t>
  </si>
  <si>
    <t xml:space="preserve">D06894</t>
  </si>
  <si>
    <t xml:space="preserve">D06895</t>
  </si>
  <si>
    <t xml:space="preserve">D06896</t>
  </si>
  <si>
    <t xml:space="preserve">D06897</t>
  </si>
  <si>
    <t xml:space="preserve">D06898</t>
  </si>
  <si>
    <t xml:space="preserve">D06899</t>
  </si>
  <si>
    <t xml:space="preserve">D06900</t>
  </si>
  <si>
    <t xml:space="preserve">D06901</t>
  </si>
  <si>
    <t xml:space="preserve">D06902</t>
  </si>
  <si>
    <t xml:space="preserve">D06903</t>
  </si>
  <si>
    <t xml:space="preserve">D06904</t>
  </si>
  <si>
    <t xml:space="preserve">D06905</t>
  </si>
  <si>
    <t xml:space="preserve">D06906</t>
  </si>
  <si>
    <t xml:space="preserve">D06907</t>
  </si>
  <si>
    <t xml:space="preserve">D06908</t>
  </si>
  <si>
    <t xml:space="preserve">D06909</t>
  </si>
  <si>
    <t xml:space="preserve">D06910</t>
  </si>
  <si>
    <t xml:space="preserve">D06911</t>
  </si>
  <si>
    <t xml:space="preserve">D06912</t>
  </si>
  <si>
    <t xml:space="preserve">D06913</t>
  </si>
  <si>
    <t xml:space="preserve">D06914</t>
  </si>
  <si>
    <t xml:space="preserve">D06915</t>
  </si>
  <si>
    <t xml:space="preserve">D06916</t>
  </si>
  <si>
    <t xml:space="preserve">D06917</t>
  </si>
  <si>
    <t xml:space="preserve">D06918</t>
  </si>
  <si>
    <t xml:space="preserve">D06919</t>
  </si>
  <si>
    <t xml:space="preserve">D06920</t>
  </si>
  <si>
    <t xml:space="preserve">D06921</t>
  </si>
  <si>
    <t xml:space="preserve">D06922</t>
  </si>
  <si>
    <t xml:space="preserve">D06923</t>
  </si>
  <si>
    <t xml:space="preserve">D06924</t>
  </si>
  <si>
    <t xml:space="preserve">D06925</t>
  </si>
  <si>
    <t xml:space="preserve">D06926</t>
  </si>
  <si>
    <t xml:space="preserve">D06927</t>
  </si>
  <si>
    <t xml:space="preserve">D06928</t>
  </si>
  <si>
    <t xml:space="preserve">D06929</t>
  </si>
  <si>
    <t xml:space="preserve">D06930</t>
  </si>
  <si>
    <t xml:space="preserve">D06931</t>
  </si>
  <si>
    <t xml:space="preserve">D06932</t>
  </si>
  <si>
    <t xml:space="preserve">D06933</t>
  </si>
  <si>
    <t xml:space="preserve">D06934</t>
  </si>
  <si>
    <t xml:space="preserve">D06935</t>
  </si>
  <si>
    <t xml:space="preserve">D06936</t>
  </si>
  <si>
    <t xml:space="preserve">D06937</t>
  </si>
  <si>
    <t xml:space="preserve">D06938</t>
  </si>
  <si>
    <t xml:space="preserve">D06939</t>
  </si>
  <si>
    <t xml:space="preserve">D06940</t>
  </si>
  <si>
    <t xml:space="preserve">D06941</t>
  </si>
  <si>
    <t xml:space="preserve">D06942</t>
  </si>
  <si>
    <t xml:space="preserve">D06943</t>
  </si>
  <si>
    <t xml:space="preserve">D06944</t>
  </si>
  <si>
    <t xml:space="preserve">D06945</t>
  </si>
  <si>
    <t xml:space="preserve">D06946</t>
  </si>
  <si>
    <t xml:space="preserve">D06947</t>
  </si>
  <si>
    <t xml:space="preserve">D06948</t>
  </si>
  <si>
    <t xml:space="preserve">D06949</t>
  </si>
  <si>
    <t xml:space="preserve">D06950</t>
  </si>
  <si>
    <t xml:space="preserve">D06951</t>
  </si>
  <si>
    <t xml:space="preserve">D06952</t>
  </si>
  <si>
    <t xml:space="preserve">D06953</t>
  </si>
  <si>
    <t xml:space="preserve">D06954</t>
  </si>
  <si>
    <t xml:space="preserve">D06955</t>
  </si>
  <si>
    <t xml:space="preserve">D06956</t>
  </si>
  <si>
    <t xml:space="preserve">D06957</t>
  </si>
  <si>
    <t xml:space="preserve">D06958</t>
  </si>
  <si>
    <t xml:space="preserve">D06959</t>
  </si>
  <si>
    <t xml:space="preserve">D06960</t>
  </si>
  <si>
    <t xml:space="preserve">D06961</t>
  </si>
  <si>
    <t xml:space="preserve">D06962</t>
  </si>
  <si>
    <t xml:space="preserve">D06963</t>
  </si>
  <si>
    <t xml:space="preserve">D06964</t>
  </si>
  <si>
    <t xml:space="preserve">D06965</t>
  </si>
  <si>
    <t xml:space="preserve">D06966</t>
  </si>
  <si>
    <t xml:space="preserve">D06967</t>
  </si>
  <si>
    <t xml:space="preserve">D06968</t>
  </si>
  <si>
    <t xml:space="preserve">D06969</t>
  </si>
  <si>
    <t xml:space="preserve">D06970</t>
  </si>
  <si>
    <t xml:space="preserve">D06971</t>
  </si>
  <si>
    <t xml:space="preserve">D06972</t>
  </si>
  <si>
    <t xml:space="preserve">D06973</t>
  </si>
  <si>
    <t xml:space="preserve">D06974</t>
  </si>
  <si>
    <t xml:space="preserve">D06975</t>
  </si>
  <si>
    <t xml:space="preserve">D06976</t>
  </si>
  <si>
    <t xml:space="preserve">D06977</t>
  </si>
  <si>
    <t xml:space="preserve">D06978</t>
  </si>
  <si>
    <t xml:space="preserve">D06979</t>
  </si>
  <si>
    <t xml:space="preserve">D06980</t>
  </si>
  <si>
    <t xml:space="preserve">D06981</t>
  </si>
  <si>
    <t xml:space="preserve">D06982</t>
  </si>
  <si>
    <t xml:space="preserve">D06983</t>
  </si>
  <si>
    <t xml:space="preserve">D06984</t>
  </si>
  <si>
    <t xml:space="preserve">D06985</t>
  </si>
  <si>
    <t xml:space="preserve">D06986</t>
  </si>
  <si>
    <t xml:space="preserve">D06987</t>
  </si>
  <si>
    <t xml:space="preserve">D06988</t>
  </si>
  <si>
    <t xml:space="preserve">D06989</t>
  </si>
  <si>
    <t xml:space="preserve">D06990</t>
  </si>
  <si>
    <t xml:space="preserve">D06991</t>
  </si>
  <si>
    <t xml:space="preserve">D06992</t>
  </si>
  <si>
    <t xml:space="preserve">D06993</t>
  </si>
  <si>
    <t xml:space="preserve">D06994</t>
  </si>
  <si>
    <t xml:space="preserve">D06995</t>
  </si>
  <si>
    <t xml:space="preserve">D06996</t>
  </si>
  <si>
    <t xml:space="preserve">D06997</t>
  </si>
  <si>
    <t xml:space="preserve">D06998</t>
  </si>
  <si>
    <t xml:space="preserve">D06999</t>
  </si>
  <si>
    <t xml:space="preserve">D07000</t>
  </si>
  <si>
    <t xml:space="preserve">D07001</t>
  </si>
  <si>
    <t xml:space="preserve">D07002</t>
  </si>
  <si>
    <t xml:space="preserve">D07003</t>
  </si>
  <si>
    <t xml:space="preserve">D07004</t>
  </si>
  <si>
    <t xml:space="preserve">D07005</t>
  </si>
  <si>
    <t xml:space="preserve">D07006</t>
  </si>
  <si>
    <t xml:space="preserve">D07007</t>
  </si>
  <si>
    <t xml:space="preserve">D07008</t>
  </si>
  <si>
    <t xml:space="preserve">D07009</t>
  </si>
  <si>
    <t xml:space="preserve">D07010</t>
  </si>
  <si>
    <t xml:space="preserve">D07011</t>
  </si>
  <si>
    <t xml:space="preserve">D07012</t>
  </si>
  <si>
    <t xml:space="preserve">D07013</t>
  </si>
  <si>
    <t xml:space="preserve">D07014</t>
  </si>
  <si>
    <t xml:space="preserve">D07015</t>
  </si>
  <si>
    <t xml:space="preserve">D07016</t>
  </si>
  <si>
    <t xml:space="preserve">D07017</t>
  </si>
  <si>
    <t xml:space="preserve">D07018</t>
  </si>
  <si>
    <t xml:space="preserve">D07019</t>
  </si>
  <si>
    <t xml:space="preserve">D07020</t>
  </si>
  <si>
    <t xml:space="preserve">D07021</t>
  </si>
  <si>
    <t xml:space="preserve">D07022</t>
  </si>
  <si>
    <t xml:space="preserve">D07023</t>
  </si>
  <si>
    <t xml:space="preserve">D07024</t>
  </si>
  <si>
    <t xml:space="preserve">D07025</t>
  </si>
  <si>
    <t xml:space="preserve">D07026</t>
  </si>
  <si>
    <t xml:space="preserve">D07027</t>
  </si>
  <si>
    <t xml:space="preserve">D07028</t>
  </si>
  <si>
    <t xml:space="preserve">D07029</t>
  </si>
  <si>
    <t xml:space="preserve">D07030</t>
  </si>
  <si>
    <t xml:space="preserve">D07031</t>
  </si>
  <si>
    <t xml:space="preserve">D07032</t>
  </si>
  <si>
    <t xml:space="preserve">D07033</t>
  </si>
  <si>
    <t xml:space="preserve">D07034</t>
  </si>
  <si>
    <t xml:space="preserve">D07035</t>
  </si>
  <si>
    <t xml:space="preserve">D07036</t>
  </si>
  <si>
    <t xml:space="preserve">D07037</t>
  </si>
  <si>
    <t xml:space="preserve">D07038</t>
  </si>
  <si>
    <t xml:space="preserve">D07039</t>
  </si>
  <si>
    <t xml:space="preserve">D07040</t>
  </si>
  <si>
    <t xml:space="preserve">D07041</t>
  </si>
  <si>
    <t xml:space="preserve">D07042</t>
  </si>
  <si>
    <t xml:space="preserve">D07043</t>
  </si>
  <si>
    <t xml:space="preserve">D07044</t>
  </si>
  <si>
    <t xml:space="preserve">D07045</t>
  </si>
  <si>
    <t xml:space="preserve">D07046</t>
  </si>
  <si>
    <t xml:space="preserve">D07047</t>
  </si>
  <si>
    <t xml:space="preserve">D07048</t>
  </si>
  <si>
    <t xml:space="preserve">D07049</t>
  </si>
  <si>
    <t xml:space="preserve">D07050</t>
  </si>
  <si>
    <t xml:space="preserve">D07051</t>
  </si>
  <si>
    <t xml:space="preserve">D07052</t>
  </si>
  <si>
    <t xml:space="preserve">D07053</t>
  </si>
  <si>
    <t xml:space="preserve">D07054</t>
  </si>
  <si>
    <t xml:space="preserve">D07055</t>
  </si>
  <si>
    <t xml:space="preserve">D07056</t>
  </si>
  <si>
    <t xml:space="preserve">D07057</t>
  </si>
  <si>
    <t xml:space="preserve">D07058</t>
  </si>
  <si>
    <t xml:space="preserve">D07059</t>
  </si>
  <si>
    <t xml:space="preserve">D07060</t>
  </si>
  <si>
    <t xml:space="preserve">D07061</t>
  </si>
  <si>
    <t xml:space="preserve">D07062</t>
  </si>
  <si>
    <t xml:space="preserve">D07063</t>
  </si>
  <si>
    <t xml:space="preserve">D07064</t>
  </si>
  <si>
    <t xml:space="preserve">D07065</t>
  </si>
  <si>
    <t xml:space="preserve">D07066</t>
  </si>
  <si>
    <t xml:space="preserve">D07067</t>
  </si>
  <si>
    <t xml:space="preserve">D07068</t>
  </si>
  <si>
    <t xml:space="preserve">D07069</t>
  </si>
  <si>
    <t xml:space="preserve">D07070</t>
  </si>
  <si>
    <t xml:space="preserve">D07071</t>
  </si>
  <si>
    <t xml:space="preserve">D07072</t>
  </si>
  <si>
    <t xml:space="preserve">D07073</t>
  </si>
  <si>
    <t xml:space="preserve">D07074</t>
  </si>
  <si>
    <t xml:space="preserve">D07075</t>
  </si>
  <si>
    <t xml:space="preserve">D07076</t>
  </si>
  <si>
    <t xml:space="preserve">D07077</t>
  </si>
  <si>
    <t xml:space="preserve">D07078</t>
  </si>
  <si>
    <t xml:space="preserve">D07079</t>
  </si>
  <si>
    <t xml:space="preserve">D07080</t>
  </si>
  <si>
    <t xml:space="preserve">D07081</t>
  </si>
  <si>
    <t xml:space="preserve">D07082</t>
  </si>
  <si>
    <t xml:space="preserve">D07083</t>
  </si>
  <si>
    <t xml:space="preserve">D07084</t>
  </si>
  <si>
    <t xml:space="preserve">D07085</t>
  </si>
  <si>
    <t xml:space="preserve">D07086</t>
  </si>
  <si>
    <t xml:space="preserve">D07087</t>
  </si>
  <si>
    <t xml:space="preserve">D07088</t>
  </si>
  <si>
    <t xml:space="preserve">D07089</t>
  </si>
  <si>
    <t xml:space="preserve">D07090</t>
  </si>
  <si>
    <t xml:space="preserve">D07091</t>
  </si>
  <si>
    <t xml:space="preserve">D07092</t>
  </si>
  <si>
    <t xml:space="preserve">D07093</t>
  </si>
  <si>
    <t xml:space="preserve">D07094</t>
  </si>
  <si>
    <t xml:space="preserve">D07095</t>
  </si>
  <si>
    <t xml:space="preserve">D07096</t>
  </si>
  <si>
    <t xml:space="preserve">D07097</t>
  </si>
  <si>
    <t xml:space="preserve">D07098</t>
  </si>
  <si>
    <t xml:space="preserve">D07099</t>
  </si>
  <si>
    <t xml:space="preserve">D07100</t>
  </si>
  <si>
    <t xml:space="preserve">D07101</t>
  </si>
  <si>
    <t xml:space="preserve">D07102</t>
  </si>
  <si>
    <t xml:space="preserve">D07103</t>
  </si>
  <si>
    <t xml:space="preserve">D07104</t>
  </si>
  <si>
    <t xml:space="preserve">D07105</t>
  </si>
  <si>
    <t xml:space="preserve">D07106</t>
  </si>
  <si>
    <t xml:space="preserve">D07107</t>
  </si>
  <si>
    <t xml:space="preserve">D07108</t>
  </si>
  <si>
    <t xml:space="preserve">D07109</t>
  </si>
  <si>
    <t xml:space="preserve">D07110</t>
  </si>
  <si>
    <t xml:space="preserve">D07111</t>
  </si>
  <si>
    <t xml:space="preserve">D07112</t>
  </si>
  <si>
    <t xml:space="preserve">D07113</t>
  </si>
  <si>
    <t xml:space="preserve">D07114</t>
  </si>
  <si>
    <t xml:space="preserve">D07115</t>
  </si>
  <si>
    <t xml:space="preserve">D07116</t>
  </si>
  <si>
    <t xml:space="preserve">D07117</t>
  </si>
  <si>
    <t xml:space="preserve">D07118</t>
  </si>
  <si>
    <t xml:space="preserve">D07119</t>
  </si>
  <si>
    <t xml:space="preserve">D07120</t>
  </si>
  <si>
    <t xml:space="preserve">D07121</t>
  </si>
  <si>
    <t xml:space="preserve">D07122</t>
  </si>
  <si>
    <t xml:space="preserve">D07123</t>
  </si>
  <si>
    <t xml:space="preserve">D07124</t>
  </si>
  <si>
    <t xml:space="preserve">D07125</t>
  </si>
  <si>
    <t xml:space="preserve">D07126</t>
  </si>
  <si>
    <t xml:space="preserve">D07127</t>
  </si>
  <si>
    <t xml:space="preserve">D07128</t>
  </si>
  <si>
    <t xml:space="preserve">D07129</t>
  </si>
  <si>
    <t xml:space="preserve">D07130</t>
  </si>
  <si>
    <t xml:space="preserve">D07131</t>
  </si>
  <si>
    <t xml:space="preserve">D07132</t>
  </si>
  <si>
    <t xml:space="preserve">D07133</t>
  </si>
  <si>
    <t xml:space="preserve">D07134</t>
  </si>
  <si>
    <t xml:space="preserve">D07135</t>
  </si>
  <si>
    <t xml:space="preserve">D07136</t>
  </si>
  <si>
    <t xml:space="preserve">D07137</t>
  </si>
  <si>
    <t xml:space="preserve">D07138</t>
  </si>
  <si>
    <t xml:space="preserve">D07139</t>
  </si>
  <si>
    <t xml:space="preserve">D07140</t>
  </si>
  <si>
    <t xml:space="preserve">D07141</t>
  </si>
  <si>
    <t xml:space="preserve">D07142</t>
  </si>
  <si>
    <t xml:space="preserve">D07143</t>
  </si>
  <si>
    <t xml:space="preserve">D07144</t>
  </si>
  <si>
    <t xml:space="preserve">D07145</t>
  </si>
  <si>
    <t xml:space="preserve">D07146</t>
  </si>
  <si>
    <t xml:space="preserve">D07147</t>
  </si>
  <si>
    <t xml:space="preserve">D07148</t>
  </si>
  <si>
    <t xml:space="preserve">D07149</t>
  </si>
  <si>
    <t xml:space="preserve">D07150</t>
  </si>
  <si>
    <t xml:space="preserve">D07151</t>
  </si>
  <si>
    <t xml:space="preserve">D07152</t>
  </si>
  <si>
    <t xml:space="preserve">D07153</t>
  </si>
  <si>
    <t xml:space="preserve">D07154</t>
  </si>
  <si>
    <t xml:space="preserve">D07155</t>
  </si>
  <si>
    <t xml:space="preserve">D07156</t>
  </si>
  <si>
    <t xml:space="preserve">D07157</t>
  </si>
  <si>
    <t xml:space="preserve">D07158</t>
  </si>
  <si>
    <t xml:space="preserve">D07159</t>
  </si>
  <si>
    <t xml:space="preserve">D07160</t>
  </si>
  <si>
    <t xml:space="preserve">D07161</t>
  </si>
  <si>
    <t xml:space="preserve">D07162</t>
  </si>
  <si>
    <t xml:space="preserve">D07163</t>
  </si>
  <si>
    <t xml:space="preserve">D07164</t>
  </si>
  <si>
    <t xml:space="preserve">D07165</t>
  </si>
  <si>
    <t xml:space="preserve">D07166</t>
  </si>
  <si>
    <t xml:space="preserve">D07167</t>
  </si>
  <si>
    <t xml:space="preserve">D07168</t>
  </si>
  <si>
    <t xml:space="preserve">D07169</t>
  </si>
  <si>
    <t xml:space="preserve">D07170</t>
  </si>
  <si>
    <t xml:space="preserve">D07171</t>
  </si>
  <si>
    <t xml:space="preserve">D07172</t>
  </si>
  <si>
    <t xml:space="preserve">D07173</t>
  </si>
  <si>
    <t xml:space="preserve">D07174</t>
  </si>
  <si>
    <t xml:space="preserve">D07175</t>
  </si>
  <si>
    <t xml:space="preserve">D07176</t>
  </si>
  <si>
    <t xml:space="preserve">D07177</t>
  </si>
  <si>
    <t xml:space="preserve">D07178</t>
  </si>
  <si>
    <t xml:space="preserve">D07179</t>
  </si>
  <si>
    <t xml:space="preserve">D07180</t>
  </si>
  <si>
    <t xml:space="preserve">D07181</t>
  </si>
  <si>
    <t xml:space="preserve">D07182</t>
  </si>
  <si>
    <t xml:space="preserve">D07183</t>
  </si>
  <si>
    <t xml:space="preserve">D07184</t>
  </si>
  <si>
    <t xml:space="preserve">D07185</t>
  </si>
  <si>
    <t xml:space="preserve">D07186</t>
  </si>
  <si>
    <t xml:space="preserve">D07187</t>
  </si>
  <si>
    <t xml:space="preserve">D07188</t>
  </si>
  <si>
    <t xml:space="preserve">D07189</t>
  </si>
  <si>
    <t xml:space="preserve">D07190</t>
  </si>
  <si>
    <t xml:space="preserve">D07191</t>
  </si>
  <si>
    <t xml:space="preserve">D07192</t>
  </si>
  <si>
    <t xml:space="preserve">D07193</t>
  </si>
  <si>
    <t xml:space="preserve">D07194</t>
  </si>
  <si>
    <t xml:space="preserve">D07195</t>
  </si>
  <si>
    <t xml:space="preserve">D07196</t>
  </si>
  <si>
    <t xml:space="preserve">D07197</t>
  </si>
  <si>
    <t xml:space="preserve">D07198</t>
  </si>
  <si>
    <t xml:space="preserve">D07199</t>
  </si>
  <si>
    <t xml:space="preserve">D07200</t>
  </si>
  <si>
    <t xml:space="preserve">D07201</t>
  </si>
  <si>
    <t xml:space="preserve">D07202</t>
  </si>
  <si>
    <t xml:space="preserve">D07203</t>
  </si>
  <si>
    <t xml:space="preserve">D07204</t>
  </si>
  <si>
    <t xml:space="preserve">D07205</t>
  </si>
  <si>
    <t xml:space="preserve">D07206</t>
  </si>
  <si>
    <t xml:space="preserve">D07207</t>
  </si>
  <si>
    <t xml:space="preserve">D07208</t>
  </si>
  <si>
    <t xml:space="preserve">D07209</t>
  </si>
  <si>
    <t xml:space="preserve">D07210</t>
  </si>
  <si>
    <t xml:space="preserve">D07211</t>
  </si>
  <si>
    <t xml:space="preserve">D07212</t>
  </si>
  <si>
    <t xml:space="preserve">D07213</t>
  </si>
  <si>
    <t xml:space="preserve">D07214</t>
  </si>
  <si>
    <t xml:space="preserve">D07215</t>
  </si>
  <si>
    <t xml:space="preserve">D07216</t>
  </si>
  <si>
    <t xml:space="preserve">D07217</t>
  </si>
  <si>
    <t xml:space="preserve">D07218</t>
  </si>
  <si>
    <t xml:space="preserve">D07219</t>
  </si>
  <si>
    <t xml:space="preserve">D07220</t>
  </si>
  <si>
    <t xml:space="preserve">D07221</t>
  </si>
  <si>
    <t xml:space="preserve">D07222</t>
  </si>
  <si>
    <t xml:space="preserve">D07223</t>
  </si>
  <si>
    <t xml:space="preserve">D07224</t>
  </si>
  <si>
    <t xml:space="preserve">D07225</t>
  </si>
  <si>
    <t xml:space="preserve">D07226</t>
  </si>
  <si>
    <t xml:space="preserve">D07227</t>
  </si>
  <si>
    <t xml:space="preserve">D07228</t>
  </si>
  <si>
    <t xml:space="preserve">D07229</t>
  </si>
  <si>
    <t xml:space="preserve">D07230</t>
  </si>
  <si>
    <t xml:space="preserve">D07231</t>
  </si>
  <si>
    <t xml:space="preserve">D07232</t>
  </si>
  <si>
    <t xml:space="preserve">D07233</t>
  </si>
  <si>
    <t xml:space="preserve">D07234</t>
  </si>
  <si>
    <t xml:space="preserve">D07235</t>
  </si>
  <si>
    <t xml:space="preserve">D07236</t>
  </si>
  <si>
    <t xml:space="preserve">D07237</t>
  </si>
  <si>
    <t xml:space="preserve">D07238</t>
  </si>
  <si>
    <t xml:space="preserve">D07239</t>
  </si>
  <si>
    <t xml:space="preserve">D07240</t>
  </si>
  <si>
    <t xml:space="preserve">D07241</t>
  </si>
  <si>
    <t xml:space="preserve">D07242</t>
  </si>
  <si>
    <t xml:space="preserve">D07243</t>
  </si>
  <si>
    <t xml:space="preserve">D07244</t>
  </si>
  <si>
    <t xml:space="preserve">D07245</t>
  </si>
  <si>
    <t xml:space="preserve">D07246</t>
  </si>
  <si>
    <t xml:space="preserve">D07247</t>
  </si>
  <si>
    <t xml:space="preserve">D07248</t>
  </si>
  <si>
    <t xml:space="preserve">D07249</t>
  </si>
  <si>
    <t xml:space="preserve">D07250</t>
  </si>
  <si>
    <t xml:space="preserve">D07251</t>
  </si>
  <si>
    <t xml:space="preserve">D07252</t>
  </si>
  <si>
    <t xml:space="preserve">D07253</t>
  </si>
  <si>
    <t xml:space="preserve">D07254</t>
  </si>
  <si>
    <t xml:space="preserve">D07255</t>
  </si>
  <si>
    <t xml:space="preserve">D07256</t>
  </si>
  <si>
    <t xml:space="preserve">D07257</t>
  </si>
  <si>
    <t xml:space="preserve">D07258</t>
  </si>
  <si>
    <t xml:space="preserve">D07259</t>
  </si>
  <si>
    <t xml:space="preserve">D07260</t>
  </si>
  <si>
    <t xml:space="preserve">D07261</t>
  </si>
  <si>
    <t xml:space="preserve">D07262</t>
  </si>
  <si>
    <t xml:space="preserve">D07263</t>
  </si>
  <si>
    <t xml:space="preserve">D07264</t>
  </si>
  <si>
    <t xml:space="preserve">D07265</t>
  </si>
  <si>
    <t xml:space="preserve">D07266</t>
  </si>
  <si>
    <t xml:space="preserve">D07267</t>
  </si>
  <si>
    <t xml:space="preserve">D07268</t>
  </si>
  <si>
    <t xml:space="preserve">D07269</t>
  </si>
  <si>
    <t xml:space="preserve">D07270</t>
  </si>
  <si>
    <t xml:space="preserve">D07271</t>
  </si>
  <si>
    <t xml:space="preserve">D07272</t>
  </si>
  <si>
    <t xml:space="preserve">D07273</t>
  </si>
  <si>
    <t xml:space="preserve">D07274</t>
  </si>
  <si>
    <t xml:space="preserve">D07275</t>
  </si>
  <si>
    <t xml:space="preserve">D07276</t>
  </si>
  <si>
    <t xml:space="preserve">D07277</t>
  </si>
  <si>
    <t xml:space="preserve">D07278</t>
  </si>
  <si>
    <t xml:space="preserve">D07279</t>
  </si>
  <si>
    <t xml:space="preserve">D07280</t>
  </si>
  <si>
    <t xml:space="preserve">D07281</t>
  </si>
  <si>
    <t xml:space="preserve">D07282</t>
  </si>
  <si>
    <t xml:space="preserve">D07283</t>
  </si>
  <si>
    <t xml:space="preserve">D07284</t>
  </si>
  <si>
    <t xml:space="preserve">D07285</t>
  </si>
  <si>
    <t xml:space="preserve">D07286</t>
  </si>
  <si>
    <t xml:space="preserve">D07287</t>
  </si>
  <si>
    <t xml:space="preserve">D07288</t>
  </si>
  <si>
    <t xml:space="preserve">D07289</t>
  </si>
  <si>
    <t xml:space="preserve">D07290</t>
  </si>
  <si>
    <t xml:space="preserve">D07291</t>
  </si>
  <si>
    <t xml:space="preserve">D07292</t>
  </si>
  <si>
    <t xml:space="preserve">D07293</t>
  </si>
  <si>
    <t xml:space="preserve">D07294</t>
  </si>
  <si>
    <t xml:space="preserve">D07295</t>
  </si>
  <si>
    <t xml:space="preserve">D07296</t>
  </si>
  <si>
    <t xml:space="preserve">D07297</t>
  </si>
  <si>
    <t xml:space="preserve">D07298</t>
  </si>
  <si>
    <t xml:space="preserve">D07299</t>
  </si>
  <si>
    <t xml:space="preserve">D07300</t>
  </si>
  <si>
    <t xml:space="preserve">D07301</t>
  </si>
  <si>
    <t xml:space="preserve">D07302</t>
  </si>
  <si>
    <t xml:space="preserve">D07303</t>
  </si>
  <si>
    <t xml:space="preserve">D07304</t>
  </si>
  <si>
    <t xml:space="preserve">D07305</t>
  </si>
  <si>
    <t xml:space="preserve">D07306</t>
  </si>
  <si>
    <t xml:space="preserve">D07307</t>
  </si>
  <si>
    <t xml:space="preserve">D07308</t>
  </si>
  <si>
    <t xml:space="preserve">D07309</t>
  </si>
  <si>
    <t xml:space="preserve">D07310</t>
  </si>
  <si>
    <t xml:space="preserve">D07311</t>
  </si>
  <si>
    <t xml:space="preserve">D07312</t>
  </si>
  <si>
    <t xml:space="preserve">D07313</t>
  </si>
  <si>
    <t xml:space="preserve">D07314</t>
  </si>
  <si>
    <t xml:space="preserve">D07315</t>
  </si>
  <si>
    <t xml:space="preserve">D07316</t>
  </si>
  <si>
    <t xml:space="preserve">D07317</t>
  </si>
  <si>
    <t xml:space="preserve">D07318</t>
  </si>
  <si>
    <t xml:space="preserve">D07319</t>
  </si>
  <si>
    <t xml:space="preserve">D07320</t>
  </si>
  <si>
    <t xml:space="preserve">D07321</t>
  </si>
  <si>
    <t xml:space="preserve">D07322</t>
  </si>
  <si>
    <t xml:space="preserve">D07323</t>
  </si>
  <si>
    <t xml:space="preserve">D07324</t>
  </si>
  <si>
    <t xml:space="preserve">D07325</t>
  </si>
  <si>
    <t xml:space="preserve">D07326</t>
  </si>
  <si>
    <t xml:space="preserve">D07327</t>
  </si>
  <si>
    <t xml:space="preserve">D07328</t>
  </si>
  <si>
    <t xml:space="preserve">D07329</t>
  </si>
  <si>
    <t xml:space="preserve">D07330</t>
  </si>
  <si>
    <t xml:space="preserve">D07331</t>
  </si>
  <si>
    <t xml:space="preserve">D07332</t>
  </si>
  <si>
    <t xml:space="preserve">D07333</t>
  </si>
  <si>
    <t xml:space="preserve">D07334</t>
  </si>
  <si>
    <t xml:space="preserve">D07335</t>
  </si>
  <si>
    <t xml:space="preserve">D07336</t>
  </si>
  <si>
    <t xml:space="preserve">D07337</t>
  </si>
  <si>
    <t xml:space="preserve">D07338</t>
  </si>
  <si>
    <t xml:space="preserve">D07339</t>
  </si>
  <si>
    <t xml:space="preserve">D07340</t>
  </si>
  <si>
    <t xml:space="preserve">D07341</t>
  </si>
  <si>
    <t xml:space="preserve">D07342</t>
  </si>
  <si>
    <t xml:space="preserve">D07343</t>
  </si>
  <si>
    <t xml:space="preserve">D07344</t>
  </si>
  <si>
    <t xml:space="preserve">D07345</t>
  </si>
  <si>
    <t xml:space="preserve">D07346</t>
  </si>
  <si>
    <t xml:space="preserve">D07347</t>
  </si>
  <si>
    <t xml:space="preserve">D07348</t>
  </si>
  <si>
    <t xml:space="preserve">D07349</t>
  </si>
  <si>
    <t xml:space="preserve">D07350</t>
  </si>
  <si>
    <t xml:space="preserve">D07351</t>
  </si>
  <si>
    <t xml:space="preserve">D07352</t>
  </si>
  <si>
    <t xml:space="preserve">D07353</t>
  </si>
  <si>
    <t xml:space="preserve">D07354</t>
  </si>
  <si>
    <t xml:space="preserve">D07355</t>
  </si>
  <si>
    <t xml:space="preserve">D07356</t>
  </si>
  <si>
    <t xml:space="preserve">D07357</t>
  </si>
  <si>
    <t xml:space="preserve">D07358</t>
  </si>
  <si>
    <t xml:space="preserve">D07359</t>
  </si>
  <si>
    <t xml:space="preserve">D07360</t>
  </si>
  <si>
    <t xml:space="preserve">D07361</t>
  </si>
  <si>
    <t xml:space="preserve">D07362</t>
  </si>
  <si>
    <t xml:space="preserve">D07363</t>
  </si>
  <si>
    <t xml:space="preserve">D07364</t>
  </si>
  <si>
    <t xml:space="preserve">D07365</t>
  </si>
  <si>
    <t xml:space="preserve">D07366</t>
  </si>
  <si>
    <t xml:space="preserve">D07367</t>
  </si>
  <si>
    <t xml:space="preserve">D07368</t>
  </si>
  <si>
    <t xml:space="preserve">D07369</t>
  </si>
  <si>
    <t xml:space="preserve">D07370</t>
  </si>
  <si>
    <t xml:space="preserve">D07371</t>
  </si>
  <si>
    <t xml:space="preserve">D07372</t>
  </si>
  <si>
    <t xml:space="preserve">D07373</t>
  </si>
  <si>
    <t xml:space="preserve">D07374</t>
  </si>
  <si>
    <t xml:space="preserve">D07375</t>
  </si>
  <si>
    <t xml:space="preserve">D07376</t>
  </si>
  <si>
    <t xml:space="preserve">D07377</t>
  </si>
  <si>
    <t xml:space="preserve">D07378</t>
  </si>
  <si>
    <t xml:space="preserve">D07379</t>
  </si>
  <si>
    <t xml:space="preserve">D07380</t>
  </si>
  <si>
    <t xml:space="preserve">D07381</t>
  </si>
  <si>
    <t xml:space="preserve">D07382</t>
  </si>
  <si>
    <t xml:space="preserve">D07383</t>
  </si>
  <si>
    <t xml:space="preserve">D07384</t>
  </si>
  <si>
    <t xml:space="preserve">D07385</t>
  </si>
  <si>
    <t xml:space="preserve">D07386</t>
  </si>
  <si>
    <t xml:space="preserve">D07387</t>
  </si>
  <si>
    <t xml:space="preserve">D07388</t>
  </si>
  <si>
    <t xml:space="preserve">D07389</t>
  </si>
  <si>
    <t xml:space="preserve">D07390</t>
  </si>
  <si>
    <t xml:space="preserve">D07391</t>
  </si>
  <si>
    <t xml:space="preserve">D07392</t>
  </si>
  <si>
    <t xml:space="preserve">D07393</t>
  </si>
  <si>
    <t xml:space="preserve">D07394</t>
  </si>
  <si>
    <t xml:space="preserve">D07395</t>
  </si>
  <si>
    <t xml:space="preserve">D07396</t>
  </si>
  <si>
    <t xml:space="preserve">D07397</t>
  </si>
  <si>
    <t xml:space="preserve">D07398</t>
  </si>
  <si>
    <t xml:space="preserve">D07399</t>
  </si>
  <si>
    <t xml:space="preserve">D07400</t>
  </si>
  <si>
    <t xml:space="preserve">D07401</t>
  </si>
  <si>
    <t xml:space="preserve">D07402</t>
  </si>
  <si>
    <t xml:space="preserve">D07403</t>
  </si>
  <si>
    <t xml:space="preserve">D07404</t>
  </si>
  <si>
    <t xml:space="preserve">D07405</t>
  </si>
  <si>
    <t xml:space="preserve">D07406</t>
  </si>
  <si>
    <t xml:space="preserve">D07407</t>
  </si>
  <si>
    <t xml:space="preserve">D07408</t>
  </si>
  <si>
    <t xml:space="preserve">D07409</t>
  </si>
  <si>
    <t xml:space="preserve">D07410</t>
  </si>
  <si>
    <t xml:space="preserve">D07411</t>
  </si>
  <si>
    <t xml:space="preserve">D07412</t>
  </si>
  <si>
    <t xml:space="preserve">D07413</t>
  </si>
  <si>
    <t xml:space="preserve">D07414</t>
  </si>
  <si>
    <t xml:space="preserve">D07415</t>
  </si>
  <si>
    <t xml:space="preserve">D07416</t>
  </si>
  <si>
    <t xml:space="preserve">D07417</t>
  </si>
  <si>
    <t xml:space="preserve">D07418</t>
  </si>
  <si>
    <t xml:space="preserve">D07419</t>
  </si>
  <si>
    <t xml:space="preserve">D07420</t>
  </si>
  <si>
    <t xml:space="preserve">D07421</t>
  </si>
  <si>
    <t xml:space="preserve">D07422</t>
  </si>
  <si>
    <t xml:space="preserve">D07423</t>
  </si>
  <si>
    <t xml:space="preserve">D07424</t>
  </si>
  <si>
    <t xml:space="preserve">D07425</t>
  </si>
  <si>
    <t xml:space="preserve">D07426</t>
  </si>
  <si>
    <t xml:space="preserve">D07427</t>
  </si>
  <si>
    <t xml:space="preserve">D07428</t>
  </si>
  <si>
    <t xml:space="preserve">D07429</t>
  </si>
  <si>
    <t xml:space="preserve">D07430</t>
  </si>
  <si>
    <t xml:space="preserve">D07431</t>
  </si>
  <si>
    <t xml:space="preserve">D07432</t>
  </si>
  <si>
    <t xml:space="preserve">D07433</t>
  </si>
  <si>
    <t xml:space="preserve">D07434</t>
  </si>
  <si>
    <t xml:space="preserve">D07435</t>
  </si>
  <si>
    <t xml:space="preserve">D07436</t>
  </si>
  <si>
    <t xml:space="preserve">D07437</t>
  </si>
  <si>
    <t xml:space="preserve">D07438</t>
  </si>
  <si>
    <t xml:space="preserve">D07439</t>
  </si>
  <si>
    <t xml:space="preserve">D07440</t>
  </si>
  <si>
    <t xml:space="preserve">D07441</t>
  </si>
  <si>
    <t xml:space="preserve">D07442</t>
  </si>
  <si>
    <t xml:space="preserve">D07443</t>
  </si>
  <si>
    <t xml:space="preserve">D07444</t>
  </si>
  <si>
    <t xml:space="preserve">D07445</t>
  </si>
  <si>
    <t xml:space="preserve">D07446</t>
  </si>
  <si>
    <t xml:space="preserve">D07447</t>
  </si>
  <si>
    <t xml:space="preserve">D07448</t>
  </si>
  <si>
    <t xml:space="preserve">D07449</t>
  </si>
  <si>
    <t xml:space="preserve">D07450</t>
  </si>
  <si>
    <t xml:space="preserve">D07451</t>
  </si>
  <si>
    <t xml:space="preserve">D07452</t>
  </si>
  <si>
    <t xml:space="preserve">D07453</t>
  </si>
  <si>
    <t xml:space="preserve">D07454</t>
  </si>
  <si>
    <t xml:space="preserve">D07455</t>
  </si>
  <si>
    <t xml:space="preserve">D07456</t>
  </si>
  <si>
    <t xml:space="preserve">D07457</t>
  </si>
  <si>
    <t xml:space="preserve">D07458</t>
  </si>
  <si>
    <t xml:space="preserve">D07459</t>
  </si>
  <si>
    <t xml:space="preserve">D07460</t>
  </si>
  <si>
    <t xml:space="preserve">D07461</t>
  </si>
  <si>
    <t xml:space="preserve">D07462</t>
  </si>
  <si>
    <t xml:space="preserve">D07463</t>
  </si>
  <si>
    <t xml:space="preserve">D07464</t>
  </si>
  <si>
    <t xml:space="preserve">D07465</t>
  </si>
  <si>
    <t xml:space="preserve">D07466</t>
  </si>
  <si>
    <t xml:space="preserve">D07467</t>
  </si>
  <si>
    <t xml:space="preserve">D07468</t>
  </si>
  <si>
    <t xml:space="preserve">D07469</t>
  </si>
  <si>
    <t xml:space="preserve">D07470</t>
  </si>
  <si>
    <t xml:space="preserve">D07471</t>
  </si>
  <si>
    <t xml:space="preserve">D07472</t>
  </si>
  <si>
    <t xml:space="preserve">D07473</t>
  </si>
  <si>
    <t xml:space="preserve">D07474</t>
  </si>
  <si>
    <t xml:space="preserve">D07475</t>
  </si>
  <si>
    <t xml:space="preserve">D07476</t>
  </si>
  <si>
    <t xml:space="preserve">D07477</t>
  </si>
  <si>
    <t xml:space="preserve">D07478</t>
  </si>
  <si>
    <t xml:space="preserve">D07479</t>
  </si>
  <si>
    <t xml:space="preserve">D07480</t>
  </si>
  <si>
    <t xml:space="preserve">D07481</t>
  </si>
  <si>
    <t xml:space="preserve">D07482</t>
  </si>
  <si>
    <t xml:space="preserve">D07483</t>
  </si>
  <si>
    <t xml:space="preserve">D07484</t>
  </si>
  <si>
    <t xml:space="preserve">D07485</t>
  </si>
  <si>
    <t xml:space="preserve">D07486</t>
  </si>
  <si>
    <t xml:space="preserve">D07487</t>
  </si>
  <si>
    <t xml:space="preserve">D07488</t>
  </si>
  <si>
    <t xml:space="preserve">D07489</t>
  </si>
  <si>
    <t xml:space="preserve">D07490</t>
  </si>
  <si>
    <t xml:space="preserve">D07491</t>
  </si>
  <si>
    <t xml:space="preserve">D07492</t>
  </si>
  <si>
    <t xml:space="preserve">D07493</t>
  </si>
  <si>
    <t xml:space="preserve">D07494</t>
  </si>
  <si>
    <t xml:space="preserve">D07495</t>
  </si>
  <si>
    <t xml:space="preserve">D07496</t>
  </si>
  <si>
    <t xml:space="preserve">D07497</t>
  </si>
  <si>
    <t xml:space="preserve">D07498</t>
  </si>
  <si>
    <t xml:space="preserve">D07499</t>
  </si>
  <si>
    <t xml:space="preserve">D07500</t>
  </si>
  <si>
    <t xml:space="preserve">D07501</t>
  </si>
  <si>
    <t xml:space="preserve">D07502</t>
  </si>
  <si>
    <t xml:space="preserve">D07503</t>
  </si>
  <si>
    <t xml:space="preserve">D07504</t>
  </si>
  <si>
    <t xml:space="preserve">D07505</t>
  </si>
  <si>
    <t xml:space="preserve">D07506</t>
  </si>
  <si>
    <t xml:space="preserve">D07507</t>
  </si>
  <si>
    <t xml:space="preserve">D07508</t>
  </si>
  <si>
    <t xml:space="preserve">D07509</t>
  </si>
  <si>
    <t xml:space="preserve">D07510</t>
  </si>
  <si>
    <t xml:space="preserve">D07511</t>
  </si>
  <si>
    <t xml:space="preserve">D07512</t>
  </si>
  <si>
    <t xml:space="preserve">D07513</t>
  </si>
  <si>
    <t xml:space="preserve">D07514</t>
  </si>
  <si>
    <t xml:space="preserve">D07515</t>
  </si>
  <si>
    <t xml:space="preserve">D07516</t>
  </si>
  <si>
    <t xml:space="preserve">D07517</t>
  </si>
  <si>
    <t xml:space="preserve">D07518</t>
  </si>
  <si>
    <t xml:space="preserve">D07519</t>
  </si>
  <si>
    <t xml:space="preserve">D07520</t>
  </si>
  <si>
    <t xml:space="preserve">D07521</t>
  </si>
  <si>
    <t xml:space="preserve">D07522</t>
  </si>
  <si>
    <t xml:space="preserve">D07523</t>
  </si>
  <si>
    <t xml:space="preserve">D07524</t>
  </si>
  <si>
    <t xml:space="preserve">D07525</t>
  </si>
  <si>
    <t xml:space="preserve">D07526</t>
  </si>
  <si>
    <t xml:space="preserve">D07527</t>
  </si>
  <si>
    <t xml:space="preserve">D07528</t>
  </si>
  <si>
    <t xml:space="preserve">D07529</t>
  </si>
  <si>
    <t xml:space="preserve">D07530</t>
  </si>
  <si>
    <t xml:space="preserve">D07531</t>
  </si>
  <si>
    <t xml:space="preserve">D07532</t>
  </si>
  <si>
    <t xml:space="preserve">D07533</t>
  </si>
  <si>
    <t xml:space="preserve">D07534</t>
  </si>
  <si>
    <t xml:space="preserve">D07535</t>
  </si>
  <si>
    <t xml:space="preserve">D07536</t>
  </si>
  <si>
    <t xml:space="preserve">D07537</t>
  </si>
  <si>
    <t xml:space="preserve">D07538</t>
  </si>
  <si>
    <t xml:space="preserve">D07539</t>
  </si>
  <si>
    <t xml:space="preserve">D07540</t>
  </si>
  <si>
    <t xml:space="preserve">D07541</t>
  </si>
  <si>
    <t xml:space="preserve">D07542</t>
  </si>
  <si>
    <t xml:space="preserve">D07543</t>
  </si>
  <si>
    <t xml:space="preserve">D07544</t>
  </si>
  <si>
    <t xml:space="preserve">D07545</t>
  </si>
  <si>
    <t xml:space="preserve">D07546</t>
  </si>
  <si>
    <t xml:space="preserve">D07547</t>
  </si>
  <si>
    <t xml:space="preserve">D07548</t>
  </si>
  <si>
    <t xml:space="preserve">D07549</t>
  </si>
  <si>
    <t xml:space="preserve">D07550</t>
  </si>
  <si>
    <t xml:space="preserve">D07551</t>
  </si>
  <si>
    <t xml:space="preserve">D07552</t>
  </si>
  <si>
    <t xml:space="preserve">D07553</t>
  </si>
  <si>
    <t xml:space="preserve">D07554</t>
  </si>
  <si>
    <t xml:space="preserve">D07555</t>
  </si>
  <si>
    <t xml:space="preserve">D07556</t>
  </si>
  <si>
    <t xml:space="preserve">D07557</t>
  </si>
  <si>
    <t xml:space="preserve">D07558</t>
  </si>
  <si>
    <t xml:space="preserve">D07559</t>
  </si>
  <si>
    <t xml:space="preserve">D07560</t>
  </si>
  <si>
    <t xml:space="preserve">D07561</t>
  </si>
  <si>
    <t xml:space="preserve">D07562</t>
  </si>
  <si>
    <t xml:space="preserve">D07563</t>
  </si>
  <si>
    <t xml:space="preserve">D07564</t>
  </si>
  <si>
    <t xml:space="preserve">D07565</t>
  </si>
  <si>
    <t xml:space="preserve">D07566</t>
  </si>
  <si>
    <t xml:space="preserve">D07567</t>
  </si>
  <si>
    <t xml:space="preserve">D07568</t>
  </si>
  <si>
    <t xml:space="preserve">D07569</t>
  </si>
  <si>
    <t xml:space="preserve">D07570</t>
  </si>
  <si>
    <t xml:space="preserve">D07571</t>
  </si>
  <si>
    <t xml:space="preserve">D07572</t>
  </si>
  <si>
    <t xml:space="preserve">D07573</t>
  </si>
  <si>
    <t xml:space="preserve">D07574</t>
  </si>
  <si>
    <t xml:space="preserve">D07575</t>
  </si>
  <si>
    <t xml:space="preserve">D07576</t>
  </si>
  <si>
    <t xml:space="preserve">D07577</t>
  </si>
  <si>
    <t xml:space="preserve">D07578</t>
  </si>
  <si>
    <t xml:space="preserve">D07579</t>
  </si>
  <si>
    <t xml:space="preserve">D07580</t>
  </si>
  <si>
    <t xml:space="preserve">D07581</t>
  </si>
  <si>
    <t xml:space="preserve">D07582</t>
  </si>
  <si>
    <t xml:space="preserve">D07583</t>
  </si>
  <si>
    <t xml:space="preserve">D07584</t>
  </si>
  <si>
    <t xml:space="preserve">D07585</t>
  </si>
  <si>
    <t xml:space="preserve">D07586</t>
  </si>
  <si>
    <t xml:space="preserve">D07587</t>
  </si>
  <si>
    <t xml:space="preserve">D07588</t>
  </si>
  <si>
    <t xml:space="preserve">D07589</t>
  </si>
  <si>
    <t xml:space="preserve">D07590</t>
  </si>
  <si>
    <t xml:space="preserve">D07591</t>
  </si>
  <si>
    <t xml:space="preserve">D07592</t>
  </si>
  <si>
    <t xml:space="preserve">D07593</t>
  </si>
  <si>
    <t xml:space="preserve">D07594</t>
  </si>
  <si>
    <t xml:space="preserve">D07595</t>
  </si>
  <si>
    <t xml:space="preserve">D07596</t>
  </si>
  <si>
    <t xml:space="preserve">D07597</t>
  </si>
  <si>
    <t xml:space="preserve">D07598</t>
  </si>
  <si>
    <t xml:space="preserve">D07599</t>
  </si>
  <si>
    <t xml:space="preserve">D07600</t>
  </si>
  <si>
    <t xml:space="preserve">D07601</t>
  </si>
  <si>
    <t xml:space="preserve">D07602</t>
  </si>
  <si>
    <t xml:space="preserve">D07603</t>
  </si>
  <si>
    <t xml:space="preserve">D07604</t>
  </si>
  <si>
    <t xml:space="preserve">D07605</t>
  </si>
  <si>
    <t xml:space="preserve">D07606</t>
  </si>
  <si>
    <t xml:space="preserve">D07607</t>
  </si>
  <si>
    <t xml:space="preserve">D07608</t>
  </si>
  <si>
    <t xml:space="preserve">D07609</t>
  </si>
  <si>
    <t xml:space="preserve">D07610</t>
  </si>
  <si>
    <t xml:space="preserve">D07611</t>
  </si>
  <si>
    <t xml:space="preserve">D07612</t>
  </si>
  <si>
    <t xml:space="preserve">D07613</t>
  </si>
  <si>
    <t xml:space="preserve">D07614</t>
  </si>
  <si>
    <t xml:space="preserve">D07615</t>
  </si>
  <si>
    <t xml:space="preserve">D07616</t>
  </si>
  <si>
    <t xml:space="preserve">D07617</t>
  </si>
  <si>
    <t xml:space="preserve">D07618</t>
  </si>
  <si>
    <t xml:space="preserve">D07619</t>
  </si>
  <si>
    <t xml:space="preserve">D07620</t>
  </si>
  <si>
    <t xml:space="preserve">D07621</t>
  </si>
  <si>
    <t xml:space="preserve">D07622</t>
  </si>
  <si>
    <t xml:space="preserve">D07623</t>
  </si>
  <si>
    <t xml:space="preserve">D07624</t>
  </si>
  <si>
    <t xml:space="preserve">D07625</t>
  </si>
  <si>
    <t xml:space="preserve">D07626</t>
  </si>
  <si>
    <t xml:space="preserve">D07627</t>
  </si>
  <si>
    <t xml:space="preserve">D07628</t>
  </si>
  <si>
    <t xml:space="preserve">D07629</t>
  </si>
  <si>
    <t xml:space="preserve">D07630</t>
  </si>
  <si>
    <t xml:space="preserve">D07631</t>
  </si>
  <si>
    <t xml:space="preserve">D07632</t>
  </si>
  <si>
    <t xml:space="preserve">D07633</t>
  </si>
  <si>
    <t xml:space="preserve">D07634</t>
  </si>
  <si>
    <t xml:space="preserve">D07635</t>
  </si>
  <si>
    <t xml:space="preserve">D07636</t>
  </si>
  <si>
    <t xml:space="preserve">D07637</t>
  </si>
  <si>
    <t xml:space="preserve">D07638</t>
  </si>
  <si>
    <t xml:space="preserve">D07639</t>
  </si>
  <si>
    <t xml:space="preserve">D07640</t>
  </si>
  <si>
    <t xml:space="preserve">D07641</t>
  </si>
  <si>
    <t xml:space="preserve">D07642</t>
  </si>
  <si>
    <t xml:space="preserve">D07643</t>
  </si>
  <si>
    <t xml:space="preserve">D07644</t>
  </si>
  <si>
    <t xml:space="preserve">D07645</t>
  </si>
  <si>
    <t xml:space="preserve">D07646</t>
  </si>
  <si>
    <t xml:space="preserve">D07647</t>
  </si>
  <si>
    <t xml:space="preserve">D07648</t>
  </si>
  <si>
    <t xml:space="preserve">D07649</t>
  </si>
  <si>
    <t xml:space="preserve">D07650</t>
  </si>
  <si>
    <t xml:space="preserve">D07651</t>
  </si>
  <si>
    <t xml:space="preserve">D07652</t>
  </si>
  <si>
    <t xml:space="preserve">D07653</t>
  </si>
  <si>
    <t xml:space="preserve">D07654</t>
  </si>
  <si>
    <t xml:space="preserve">D07655</t>
  </si>
  <si>
    <t xml:space="preserve">D07656</t>
  </si>
  <si>
    <t xml:space="preserve">D07657</t>
  </si>
  <si>
    <t xml:space="preserve">D07658</t>
  </si>
  <si>
    <t xml:space="preserve">D07659</t>
  </si>
  <si>
    <t xml:space="preserve">D07660</t>
  </si>
  <si>
    <t xml:space="preserve">D07661</t>
  </si>
  <si>
    <t xml:space="preserve">D07662</t>
  </si>
  <si>
    <t xml:space="preserve">D07663</t>
  </si>
  <si>
    <t xml:space="preserve">D07664</t>
  </si>
  <si>
    <t xml:space="preserve">D07665</t>
  </si>
  <si>
    <t xml:space="preserve">D07666</t>
  </si>
  <si>
    <t xml:space="preserve">D07667</t>
  </si>
  <si>
    <t xml:space="preserve">D07668</t>
  </si>
  <si>
    <t xml:space="preserve">D07669</t>
  </si>
  <si>
    <t xml:space="preserve">D07670</t>
  </si>
  <si>
    <t xml:space="preserve">D07671</t>
  </si>
  <si>
    <t xml:space="preserve">D07672</t>
  </si>
  <si>
    <t xml:space="preserve">D07673</t>
  </si>
  <si>
    <t xml:space="preserve">D07674</t>
  </si>
  <si>
    <t xml:space="preserve">D07675</t>
  </si>
  <si>
    <t xml:space="preserve">D07676</t>
  </si>
  <si>
    <t xml:space="preserve">D07677</t>
  </si>
  <si>
    <t xml:space="preserve">D07678</t>
  </si>
  <si>
    <t xml:space="preserve">D07679</t>
  </si>
  <si>
    <t xml:space="preserve">D07680</t>
  </si>
  <si>
    <t xml:space="preserve">D07681</t>
  </si>
  <si>
    <t xml:space="preserve">D07682</t>
  </si>
  <si>
    <t xml:space="preserve">D07683</t>
  </si>
  <si>
    <t xml:space="preserve">D07684</t>
  </si>
  <si>
    <t xml:space="preserve">D07685</t>
  </si>
  <si>
    <t xml:space="preserve">D07686</t>
  </si>
  <si>
    <t xml:space="preserve">D07687</t>
  </si>
  <si>
    <t xml:space="preserve">D07688</t>
  </si>
  <si>
    <t xml:space="preserve">D07689</t>
  </si>
  <si>
    <t xml:space="preserve">D07690</t>
  </si>
  <si>
    <t xml:space="preserve">D07691</t>
  </si>
  <si>
    <t xml:space="preserve">D07692</t>
  </si>
  <si>
    <t xml:space="preserve">D07693</t>
  </si>
  <si>
    <t xml:space="preserve">D07694</t>
  </si>
  <si>
    <t xml:space="preserve">D07695</t>
  </si>
  <si>
    <t xml:space="preserve">D07696</t>
  </si>
  <si>
    <t xml:space="preserve">D07697</t>
  </si>
  <si>
    <t xml:space="preserve">D07698</t>
  </si>
  <si>
    <t xml:space="preserve">D07699</t>
  </si>
  <si>
    <t xml:space="preserve">D07700</t>
  </si>
  <si>
    <t xml:space="preserve">D07701</t>
  </si>
  <si>
    <t xml:space="preserve">D07702</t>
  </si>
  <si>
    <t xml:space="preserve">D07703</t>
  </si>
  <si>
    <t xml:space="preserve">D07704</t>
  </si>
  <si>
    <t xml:space="preserve">D07705</t>
  </si>
  <si>
    <t xml:space="preserve">D07706</t>
  </si>
  <si>
    <t xml:space="preserve">D07707</t>
  </si>
  <si>
    <t xml:space="preserve">D07708</t>
  </si>
  <si>
    <t xml:space="preserve">D07709</t>
  </si>
  <si>
    <t xml:space="preserve">D07710</t>
  </si>
  <si>
    <t xml:space="preserve">D07711</t>
  </si>
  <si>
    <t xml:space="preserve">D07712</t>
  </si>
  <si>
    <t xml:space="preserve">D07713</t>
  </si>
  <si>
    <t xml:space="preserve">D07714</t>
  </si>
  <si>
    <t xml:space="preserve">D07715</t>
  </si>
  <si>
    <t xml:space="preserve">D07716</t>
  </si>
  <si>
    <t xml:space="preserve">D07717</t>
  </si>
  <si>
    <t xml:space="preserve">D07718</t>
  </si>
  <si>
    <t xml:space="preserve">D07719</t>
  </si>
  <si>
    <t xml:space="preserve">D07720</t>
  </si>
  <si>
    <t xml:space="preserve">D07721</t>
  </si>
  <si>
    <t xml:space="preserve">D07722</t>
  </si>
  <si>
    <t xml:space="preserve">D07723</t>
  </si>
  <si>
    <t xml:space="preserve">D07724</t>
  </si>
  <si>
    <t xml:space="preserve">D07725</t>
  </si>
  <si>
    <t xml:space="preserve">D07726</t>
  </si>
  <si>
    <t xml:space="preserve">D07727</t>
  </si>
  <si>
    <t xml:space="preserve">D07728</t>
  </si>
  <si>
    <t xml:space="preserve">D07729</t>
  </si>
  <si>
    <t xml:space="preserve">D07730</t>
  </si>
  <si>
    <t xml:space="preserve">D07731</t>
  </si>
  <si>
    <t xml:space="preserve">D07732</t>
  </si>
  <si>
    <t xml:space="preserve">D07733</t>
  </si>
  <si>
    <t xml:space="preserve">D07734</t>
  </si>
  <si>
    <t xml:space="preserve">D07735</t>
  </si>
  <si>
    <t xml:space="preserve">D07736</t>
  </si>
  <si>
    <t xml:space="preserve">D07737</t>
  </si>
  <si>
    <t xml:space="preserve">D07738</t>
  </si>
  <si>
    <t xml:space="preserve">D07739</t>
  </si>
  <si>
    <t xml:space="preserve">D07740</t>
  </si>
  <si>
    <t xml:space="preserve">D07741</t>
  </si>
  <si>
    <t xml:space="preserve">D07742</t>
  </si>
  <si>
    <t xml:space="preserve">D07743</t>
  </si>
  <si>
    <t xml:space="preserve">D07744</t>
  </si>
  <si>
    <t xml:space="preserve">D07745</t>
  </si>
  <si>
    <t xml:space="preserve">D07746</t>
  </si>
  <si>
    <t xml:space="preserve">D07747</t>
  </si>
  <si>
    <t xml:space="preserve">D07748</t>
  </si>
  <si>
    <t xml:space="preserve">D07749</t>
  </si>
  <si>
    <t xml:space="preserve">D07750</t>
  </si>
  <si>
    <t xml:space="preserve">D07751</t>
  </si>
  <si>
    <t xml:space="preserve">D07752</t>
  </si>
  <si>
    <t xml:space="preserve">D07753</t>
  </si>
  <si>
    <t xml:space="preserve">D07754</t>
  </si>
  <si>
    <t xml:space="preserve">D07755</t>
  </si>
  <si>
    <t xml:space="preserve">D07756</t>
  </si>
  <si>
    <t xml:space="preserve">D07757</t>
  </si>
  <si>
    <t xml:space="preserve">D07758</t>
  </si>
  <si>
    <t xml:space="preserve">D07759</t>
  </si>
  <si>
    <t xml:space="preserve">D07760</t>
  </si>
  <si>
    <t xml:space="preserve">D07761</t>
  </si>
  <si>
    <t xml:space="preserve">D07762</t>
  </si>
  <si>
    <t xml:space="preserve">D07763</t>
  </si>
  <si>
    <t xml:space="preserve">D07764</t>
  </si>
  <si>
    <t xml:space="preserve">D07765</t>
  </si>
  <si>
    <t xml:space="preserve">D07766</t>
  </si>
  <si>
    <t xml:space="preserve">D07767</t>
  </si>
  <si>
    <t xml:space="preserve">D07768</t>
  </si>
  <si>
    <t xml:space="preserve">D07769</t>
  </si>
  <si>
    <t xml:space="preserve">D07770</t>
  </si>
  <si>
    <t xml:space="preserve">D07771</t>
  </si>
  <si>
    <t xml:space="preserve">D07772</t>
  </si>
  <si>
    <t xml:space="preserve">D07773</t>
  </si>
  <si>
    <t xml:space="preserve">D07774</t>
  </si>
  <si>
    <t xml:space="preserve">D07775</t>
  </si>
  <si>
    <t xml:space="preserve">D07776</t>
  </si>
  <si>
    <t xml:space="preserve">D07777</t>
  </si>
  <si>
    <t xml:space="preserve">D07778</t>
  </si>
  <si>
    <t xml:space="preserve">D07779</t>
  </si>
  <si>
    <t xml:space="preserve">D07780</t>
  </si>
  <si>
    <t xml:space="preserve">D07781</t>
  </si>
  <si>
    <t xml:space="preserve">D07782</t>
  </si>
  <si>
    <t xml:space="preserve">D07783</t>
  </si>
  <si>
    <t xml:space="preserve">D07784</t>
  </si>
  <si>
    <t xml:space="preserve">D07785</t>
  </si>
  <si>
    <t xml:space="preserve">D07786</t>
  </si>
  <si>
    <t xml:space="preserve">D07787</t>
  </si>
  <si>
    <t xml:space="preserve">D07788</t>
  </si>
  <si>
    <t xml:space="preserve">D07789</t>
  </si>
  <si>
    <t xml:space="preserve">D07790</t>
  </si>
  <si>
    <t xml:space="preserve">D07791</t>
  </si>
  <si>
    <t xml:space="preserve">D07792</t>
  </si>
  <si>
    <t xml:space="preserve">D07793</t>
  </si>
  <si>
    <t xml:space="preserve">D07794</t>
  </si>
  <si>
    <t xml:space="preserve">D07795</t>
  </si>
  <si>
    <t xml:space="preserve">D07796</t>
  </si>
  <si>
    <t xml:space="preserve">D07797</t>
  </si>
  <si>
    <t xml:space="preserve">D07798</t>
  </si>
  <si>
    <t xml:space="preserve">D07799</t>
  </si>
  <si>
    <t xml:space="preserve">D07800</t>
  </si>
  <si>
    <t xml:space="preserve">D07801</t>
  </si>
  <si>
    <t xml:space="preserve">D07802</t>
  </si>
  <si>
    <t xml:space="preserve">D07803</t>
  </si>
  <si>
    <t xml:space="preserve">D07804</t>
  </si>
  <si>
    <t xml:space="preserve">D07805</t>
  </si>
  <si>
    <t xml:space="preserve">D07806</t>
  </si>
  <si>
    <t xml:space="preserve">D07807</t>
  </si>
  <si>
    <t xml:space="preserve">D07808</t>
  </si>
  <si>
    <t xml:space="preserve">D07809</t>
  </si>
  <si>
    <t xml:space="preserve">D07810</t>
  </si>
  <si>
    <t xml:space="preserve">D07811</t>
  </si>
  <si>
    <t xml:space="preserve">D07812</t>
  </si>
  <si>
    <t xml:space="preserve">D07813</t>
  </si>
  <si>
    <t xml:space="preserve">D07814</t>
  </si>
  <si>
    <t xml:space="preserve">D07815</t>
  </si>
  <si>
    <t xml:space="preserve">D07816</t>
  </si>
  <si>
    <t xml:space="preserve">D07817</t>
  </si>
  <si>
    <t xml:space="preserve">D07818</t>
  </si>
  <si>
    <t xml:space="preserve">D07819</t>
  </si>
  <si>
    <t xml:space="preserve">D07820</t>
  </si>
  <si>
    <t xml:space="preserve">D07821</t>
  </si>
  <si>
    <t xml:space="preserve">D07822</t>
  </si>
  <si>
    <t xml:space="preserve">D07823</t>
  </si>
  <si>
    <t xml:space="preserve">D07824</t>
  </si>
  <si>
    <t xml:space="preserve">D07825</t>
  </si>
  <si>
    <t xml:space="preserve">D07826</t>
  </si>
  <si>
    <t xml:space="preserve">D07827</t>
  </si>
  <si>
    <t xml:space="preserve">D07828</t>
  </si>
  <si>
    <t xml:space="preserve">D07829</t>
  </si>
  <si>
    <t xml:space="preserve">D07830</t>
  </si>
  <si>
    <t xml:space="preserve">D07831</t>
  </si>
  <si>
    <t xml:space="preserve">D07832</t>
  </si>
  <si>
    <t xml:space="preserve">D07833</t>
  </si>
  <si>
    <t xml:space="preserve">D07834</t>
  </si>
  <si>
    <t xml:space="preserve">D07835</t>
  </si>
  <si>
    <t xml:space="preserve">D07836</t>
  </si>
  <si>
    <t xml:space="preserve">D07837</t>
  </si>
  <si>
    <t xml:space="preserve">D07838</t>
  </si>
  <si>
    <t xml:space="preserve">D07839</t>
  </si>
  <si>
    <t xml:space="preserve">D07840</t>
  </si>
  <si>
    <t xml:space="preserve">D07841</t>
  </si>
  <si>
    <t xml:space="preserve">D07842</t>
  </si>
  <si>
    <t xml:space="preserve">D07843</t>
  </si>
  <si>
    <t xml:space="preserve">D07844</t>
  </si>
  <si>
    <t xml:space="preserve">D07845</t>
  </si>
  <si>
    <t xml:space="preserve">D07846</t>
  </si>
  <si>
    <t xml:space="preserve">D07847</t>
  </si>
  <si>
    <t xml:space="preserve">D07848</t>
  </si>
  <si>
    <t xml:space="preserve">D07849</t>
  </si>
  <si>
    <t xml:space="preserve">D07850</t>
  </si>
  <si>
    <t xml:space="preserve">D07851</t>
  </si>
  <si>
    <t xml:space="preserve">D07852</t>
  </si>
  <si>
    <t xml:space="preserve">D07853</t>
  </si>
  <si>
    <t xml:space="preserve">D07854</t>
  </si>
  <si>
    <t xml:space="preserve">D07855</t>
  </si>
  <si>
    <t xml:space="preserve">D07856</t>
  </si>
  <si>
    <t xml:space="preserve">D07857</t>
  </si>
  <si>
    <t xml:space="preserve">D07858</t>
  </si>
  <si>
    <t xml:space="preserve">D07859</t>
  </si>
  <si>
    <t xml:space="preserve">D07860</t>
  </si>
  <si>
    <t xml:space="preserve">D07861</t>
  </si>
  <si>
    <t xml:space="preserve">D07862</t>
  </si>
  <si>
    <t xml:space="preserve">D07863</t>
  </si>
  <si>
    <t xml:space="preserve">D07864</t>
  </si>
  <si>
    <t xml:space="preserve">D07865</t>
  </si>
  <si>
    <t xml:space="preserve">D07866</t>
  </si>
  <si>
    <t xml:space="preserve">D07867</t>
  </si>
  <si>
    <t xml:space="preserve">D07868</t>
  </si>
  <si>
    <t xml:space="preserve">D07869</t>
  </si>
  <si>
    <t xml:space="preserve">D07870</t>
  </si>
  <si>
    <t xml:space="preserve">D07871</t>
  </si>
  <si>
    <t xml:space="preserve">D07872</t>
  </si>
  <si>
    <t xml:space="preserve">D07873</t>
  </si>
  <si>
    <t xml:space="preserve">D07874</t>
  </si>
  <si>
    <t xml:space="preserve">D07875</t>
  </si>
  <si>
    <t xml:space="preserve">D07876</t>
  </si>
  <si>
    <t xml:space="preserve">D07877</t>
  </si>
  <si>
    <t xml:space="preserve">D07878</t>
  </si>
  <si>
    <t xml:space="preserve">D07879</t>
  </si>
  <si>
    <t xml:space="preserve">D07880</t>
  </si>
  <si>
    <t xml:space="preserve">D07881</t>
  </si>
  <si>
    <t xml:space="preserve">D07882</t>
  </si>
  <si>
    <t xml:space="preserve">D07883</t>
  </si>
  <si>
    <t xml:space="preserve">D07884</t>
  </si>
  <si>
    <t xml:space="preserve">D07885</t>
  </si>
  <si>
    <t xml:space="preserve">D07886</t>
  </si>
  <si>
    <t xml:space="preserve">D07887</t>
  </si>
  <si>
    <t xml:space="preserve">D07888</t>
  </si>
  <si>
    <t xml:space="preserve">D07889</t>
  </si>
  <si>
    <t xml:space="preserve">D07890</t>
  </si>
  <si>
    <t xml:space="preserve">D07891</t>
  </si>
  <si>
    <t xml:space="preserve">D07892</t>
  </si>
  <si>
    <t xml:space="preserve">D07893</t>
  </si>
  <si>
    <t xml:space="preserve">D07894</t>
  </si>
  <si>
    <t xml:space="preserve">D07895</t>
  </si>
  <si>
    <t xml:space="preserve">D07896</t>
  </si>
  <si>
    <t xml:space="preserve">D07897</t>
  </si>
  <si>
    <t xml:space="preserve">D07898</t>
  </si>
  <si>
    <t xml:space="preserve">D07899</t>
  </si>
  <si>
    <t xml:space="preserve">D07900</t>
  </si>
  <si>
    <t xml:space="preserve">D07901</t>
  </si>
  <si>
    <t xml:space="preserve">D07902</t>
  </si>
  <si>
    <t xml:space="preserve">D07903</t>
  </si>
  <si>
    <t xml:space="preserve">D07904</t>
  </si>
  <si>
    <t xml:space="preserve">D07905</t>
  </si>
  <si>
    <t xml:space="preserve">D07906</t>
  </si>
  <si>
    <t xml:space="preserve">D07907</t>
  </si>
  <si>
    <t xml:space="preserve">D07908</t>
  </si>
  <si>
    <t xml:space="preserve">D07909</t>
  </si>
  <si>
    <t xml:space="preserve">D07910</t>
  </si>
  <si>
    <t xml:space="preserve">D07911</t>
  </si>
  <si>
    <t xml:space="preserve">D07912</t>
  </si>
  <si>
    <t xml:space="preserve">D07913</t>
  </si>
  <si>
    <t xml:space="preserve">D07914</t>
  </si>
  <si>
    <t xml:space="preserve">D07915</t>
  </si>
  <si>
    <t xml:space="preserve">D07916</t>
  </si>
  <si>
    <t xml:space="preserve">D07917</t>
  </si>
  <si>
    <t xml:space="preserve">D07918</t>
  </si>
  <si>
    <t xml:space="preserve">D07919</t>
  </si>
  <si>
    <t xml:space="preserve">D07920</t>
  </si>
  <si>
    <t xml:space="preserve">D07921</t>
  </si>
  <si>
    <t xml:space="preserve">D07922</t>
  </si>
  <si>
    <t xml:space="preserve">D07923</t>
  </si>
  <si>
    <t xml:space="preserve">D07924</t>
  </si>
  <si>
    <t xml:space="preserve">D07925</t>
  </si>
  <si>
    <t xml:space="preserve">D07926</t>
  </si>
  <si>
    <t xml:space="preserve">D07927</t>
  </si>
  <si>
    <t xml:space="preserve">D07928</t>
  </si>
  <si>
    <t xml:space="preserve">D07929</t>
  </si>
  <si>
    <t xml:space="preserve">D07930</t>
  </si>
  <si>
    <t xml:space="preserve">D07931</t>
  </si>
  <si>
    <t xml:space="preserve">D07932</t>
  </si>
  <si>
    <t xml:space="preserve">D07933</t>
  </si>
  <si>
    <t xml:space="preserve">D07934</t>
  </si>
  <si>
    <t xml:space="preserve">D07935</t>
  </si>
  <si>
    <t xml:space="preserve">D07936</t>
  </si>
  <si>
    <t xml:space="preserve">D07937</t>
  </si>
  <si>
    <t xml:space="preserve">D07938</t>
  </si>
  <si>
    <t xml:space="preserve">D07939</t>
  </si>
  <si>
    <t xml:space="preserve">D07940</t>
  </si>
  <si>
    <t xml:space="preserve">D07941</t>
  </si>
  <si>
    <t xml:space="preserve">D07942</t>
  </si>
  <si>
    <t xml:space="preserve">D07943</t>
  </si>
  <si>
    <t xml:space="preserve">D07944</t>
  </si>
  <si>
    <t xml:space="preserve">D07945</t>
  </si>
  <si>
    <t xml:space="preserve">D07946</t>
  </si>
  <si>
    <t xml:space="preserve">D07947</t>
  </si>
  <si>
    <t xml:space="preserve">D07948</t>
  </si>
  <si>
    <t xml:space="preserve">D07949</t>
  </si>
  <si>
    <t xml:space="preserve">D07950</t>
  </si>
  <si>
    <t xml:space="preserve">D07951</t>
  </si>
  <si>
    <t xml:space="preserve">D07952</t>
  </si>
  <si>
    <t xml:space="preserve">D07953</t>
  </si>
  <si>
    <t xml:space="preserve">D07954</t>
  </si>
  <si>
    <t xml:space="preserve">D07955</t>
  </si>
  <si>
    <t xml:space="preserve">D07956</t>
  </si>
  <si>
    <t xml:space="preserve">D07957</t>
  </si>
  <si>
    <t xml:space="preserve">D07958</t>
  </si>
  <si>
    <t xml:space="preserve">D07959</t>
  </si>
  <si>
    <t xml:space="preserve">D07960</t>
  </si>
  <si>
    <t xml:space="preserve">D07961</t>
  </si>
  <si>
    <t xml:space="preserve">D07962</t>
  </si>
  <si>
    <t xml:space="preserve">D07963</t>
  </si>
  <si>
    <t xml:space="preserve">D07964</t>
  </si>
  <si>
    <t xml:space="preserve">D07965</t>
  </si>
  <si>
    <t xml:space="preserve">D07966</t>
  </si>
  <si>
    <t xml:space="preserve">D07967</t>
  </si>
  <si>
    <t xml:space="preserve">D07968</t>
  </si>
  <si>
    <t xml:space="preserve">D07969</t>
  </si>
  <si>
    <t xml:space="preserve">D07970</t>
  </si>
  <si>
    <t xml:space="preserve">D07971</t>
  </si>
  <si>
    <t xml:space="preserve">D07972</t>
  </si>
  <si>
    <t xml:space="preserve">D07973</t>
  </si>
  <si>
    <t xml:space="preserve">D07974</t>
  </si>
  <si>
    <t xml:space="preserve">D07975</t>
  </si>
  <si>
    <t xml:space="preserve">D07976</t>
  </si>
  <si>
    <t xml:space="preserve">D07977</t>
  </si>
  <si>
    <t xml:space="preserve">D07978</t>
  </si>
  <si>
    <t xml:space="preserve">D07979</t>
  </si>
  <si>
    <t xml:space="preserve">D07980</t>
  </si>
  <si>
    <t xml:space="preserve">D07981</t>
  </si>
  <si>
    <t xml:space="preserve">D07982</t>
  </si>
  <si>
    <t xml:space="preserve">D07983</t>
  </si>
  <si>
    <t xml:space="preserve">D07984</t>
  </si>
  <si>
    <t xml:space="preserve">D07985</t>
  </si>
  <si>
    <t xml:space="preserve">D07986</t>
  </si>
  <si>
    <t xml:space="preserve">D07987</t>
  </si>
  <si>
    <t xml:space="preserve">D07988</t>
  </si>
  <si>
    <t xml:space="preserve">D07989</t>
  </si>
  <si>
    <t xml:space="preserve">D07990</t>
  </si>
  <si>
    <t xml:space="preserve">D07991</t>
  </si>
  <si>
    <t xml:space="preserve">D07992</t>
  </si>
  <si>
    <t xml:space="preserve">D07993</t>
  </si>
  <si>
    <t xml:space="preserve">D07994</t>
  </si>
  <si>
    <t xml:space="preserve">D07995</t>
  </si>
  <si>
    <t xml:space="preserve">D07996</t>
  </si>
  <si>
    <t xml:space="preserve">D07997</t>
  </si>
  <si>
    <t xml:space="preserve">D07998</t>
  </si>
  <si>
    <t xml:space="preserve">D07999</t>
  </si>
  <si>
    <t xml:space="preserve">D08000</t>
  </si>
  <si>
    <t xml:space="preserve">D08001</t>
  </si>
  <si>
    <t xml:space="preserve">D08002</t>
  </si>
  <si>
    <t xml:space="preserve">D08003</t>
  </si>
  <si>
    <t xml:space="preserve">D08004</t>
  </si>
  <si>
    <t xml:space="preserve">D08005</t>
  </si>
  <si>
    <t xml:space="preserve">D08006</t>
  </si>
  <si>
    <t xml:space="preserve">D08007</t>
  </si>
  <si>
    <t xml:space="preserve">D08008</t>
  </si>
  <si>
    <t xml:space="preserve">D08009</t>
  </si>
  <si>
    <t xml:space="preserve">D08010</t>
  </si>
  <si>
    <t xml:space="preserve">D08011</t>
  </si>
  <si>
    <t xml:space="preserve">D08012</t>
  </si>
  <si>
    <t xml:space="preserve">D08013</t>
  </si>
  <si>
    <t xml:space="preserve">D08014</t>
  </si>
  <si>
    <t xml:space="preserve">D08015</t>
  </si>
  <si>
    <t xml:space="preserve">D08016</t>
  </si>
  <si>
    <t xml:space="preserve">D08017</t>
  </si>
  <si>
    <t xml:space="preserve">D08018</t>
  </si>
  <si>
    <t xml:space="preserve">D08019</t>
  </si>
  <si>
    <t xml:space="preserve">D08020</t>
  </si>
  <si>
    <t xml:space="preserve">D08021</t>
  </si>
  <si>
    <t xml:space="preserve">D08022</t>
  </si>
  <si>
    <t xml:space="preserve">D08023</t>
  </si>
  <si>
    <t xml:space="preserve">D08024</t>
  </si>
  <si>
    <t xml:space="preserve">D08025</t>
  </si>
  <si>
    <t xml:space="preserve">D08026</t>
  </si>
  <si>
    <t xml:space="preserve">D08027</t>
  </si>
  <si>
    <t xml:space="preserve">D08028</t>
  </si>
  <si>
    <t xml:space="preserve">D08029</t>
  </si>
  <si>
    <t xml:space="preserve">D08030</t>
  </si>
  <si>
    <t xml:space="preserve">D08031</t>
  </si>
  <si>
    <t xml:space="preserve">D08032</t>
  </si>
  <si>
    <t xml:space="preserve">D08033</t>
  </si>
  <si>
    <t xml:space="preserve">D08034</t>
  </si>
  <si>
    <t xml:space="preserve">D08035</t>
  </si>
  <si>
    <t xml:space="preserve">D08036</t>
  </si>
  <si>
    <t xml:space="preserve">D08037</t>
  </si>
  <si>
    <t xml:space="preserve">D08038</t>
  </si>
  <si>
    <t xml:space="preserve">D08039</t>
  </si>
  <si>
    <t xml:space="preserve">D08040</t>
  </si>
  <si>
    <t xml:space="preserve">D08041</t>
  </si>
  <si>
    <t xml:space="preserve">D08042</t>
  </si>
  <si>
    <t xml:space="preserve">D08043</t>
  </si>
  <si>
    <t xml:space="preserve">D08044</t>
  </si>
  <si>
    <t xml:space="preserve">D08045</t>
  </si>
  <si>
    <t xml:space="preserve">D08046</t>
  </si>
  <si>
    <t xml:space="preserve">D08047</t>
  </si>
  <si>
    <t xml:space="preserve">D08048</t>
  </si>
  <si>
    <t xml:space="preserve">D08049</t>
  </si>
  <si>
    <t xml:space="preserve">D08050</t>
  </si>
  <si>
    <t xml:space="preserve">D08051</t>
  </si>
  <si>
    <t xml:space="preserve">D08052</t>
  </si>
  <si>
    <t xml:space="preserve">D08053</t>
  </si>
  <si>
    <t xml:space="preserve">D08054</t>
  </si>
  <si>
    <t xml:space="preserve">D08055</t>
  </si>
  <si>
    <t xml:space="preserve">D08056</t>
  </si>
  <si>
    <t xml:space="preserve">D08057</t>
  </si>
  <si>
    <t xml:space="preserve">D08058</t>
  </si>
  <si>
    <t xml:space="preserve">D08059</t>
  </si>
  <si>
    <t xml:space="preserve">D08060</t>
  </si>
  <si>
    <t xml:space="preserve">D08061</t>
  </si>
  <si>
    <t xml:space="preserve">D08062</t>
  </si>
  <si>
    <t xml:space="preserve">D08063</t>
  </si>
  <si>
    <t xml:space="preserve">D08064</t>
  </si>
  <si>
    <t xml:space="preserve">D08065</t>
  </si>
  <si>
    <t xml:space="preserve">D08066</t>
  </si>
  <si>
    <t xml:space="preserve">D08067</t>
  </si>
  <si>
    <t xml:space="preserve">D08068</t>
  </si>
  <si>
    <t xml:space="preserve">D08069</t>
  </si>
  <si>
    <t xml:space="preserve">D08070</t>
  </si>
  <si>
    <t xml:space="preserve">D08071</t>
  </si>
  <si>
    <t xml:space="preserve">D08072</t>
  </si>
  <si>
    <t xml:space="preserve">D08073</t>
  </si>
  <si>
    <t xml:space="preserve">D08074</t>
  </si>
  <si>
    <t xml:space="preserve">D08075</t>
  </si>
  <si>
    <t xml:space="preserve">D08076</t>
  </si>
  <si>
    <t xml:space="preserve">D08077</t>
  </si>
  <si>
    <t xml:space="preserve">D08078</t>
  </si>
  <si>
    <t xml:space="preserve">D08079</t>
  </si>
  <si>
    <t xml:space="preserve">D08080</t>
  </si>
  <si>
    <t xml:space="preserve">D08081</t>
  </si>
  <si>
    <t xml:space="preserve">D08082</t>
  </si>
  <si>
    <t xml:space="preserve">D08083</t>
  </si>
  <si>
    <t xml:space="preserve">D08084</t>
  </si>
  <si>
    <t xml:space="preserve">D08085</t>
  </si>
  <si>
    <t xml:space="preserve">D08086</t>
  </si>
  <si>
    <t xml:space="preserve">D08087</t>
  </si>
  <si>
    <t xml:space="preserve">D08088</t>
  </si>
  <si>
    <t xml:space="preserve">D08089</t>
  </si>
  <si>
    <t xml:space="preserve">D08090</t>
  </si>
  <si>
    <t xml:space="preserve">D08091</t>
  </si>
  <si>
    <t xml:space="preserve">D08092</t>
  </si>
  <si>
    <t xml:space="preserve">D08093</t>
  </si>
  <si>
    <t xml:space="preserve">D08094</t>
  </si>
  <si>
    <t xml:space="preserve">D08095</t>
  </si>
  <si>
    <t xml:space="preserve">D08096</t>
  </si>
  <si>
    <t xml:space="preserve">D08097</t>
  </si>
  <si>
    <t xml:space="preserve">D08098</t>
  </si>
  <si>
    <t xml:space="preserve">D08099</t>
  </si>
  <si>
    <t xml:space="preserve">D08100</t>
  </si>
  <si>
    <t xml:space="preserve">D08101</t>
  </si>
  <si>
    <t xml:space="preserve">D08102</t>
  </si>
  <si>
    <t xml:space="preserve">D08103</t>
  </si>
  <si>
    <t xml:space="preserve">D08104</t>
  </si>
  <si>
    <t xml:space="preserve">D08105</t>
  </si>
  <si>
    <t xml:space="preserve">D08106</t>
  </si>
  <si>
    <t xml:space="preserve">D08107</t>
  </si>
  <si>
    <t xml:space="preserve">D08108</t>
  </si>
  <si>
    <t xml:space="preserve">D08109</t>
  </si>
  <si>
    <t xml:space="preserve">D08110</t>
  </si>
  <si>
    <t xml:space="preserve">D08111</t>
  </si>
  <si>
    <t xml:space="preserve">D08112</t>
  </si>
  <si>
    <t xml:space="preserve">D08113</t>
  </si>
  <si>
    <t xml:space="preserve">D08114</t>
  </si>
  <si>
    <t xml:space="preserve">D08115</t>
  </si>
  <si>
    <t xml:space="preserve">D08116</t>
  </si>
  <si>
    <t xml:space="preserve">D08117</t>
  </si>
  <si>
    <t xml:space="preserve">D08118</t>
  </si>
  <si>
    <t xml:space="preserve">D08119</t>
  </si>
  <si>
    <t xml:space="preserve">D08120</t>
  </si>
  <si>
    <t xml:space="preserve">D08121</t>
  </si>
  <si>
    <t xml:space="preserve">D08122</t>
  </si>
  <si>
    <t xml:space="preserve">D08123</t>
  </si>
  <si>
    <t xml:space="preserve">D08124</t>
  </si>
  <si>
    <t xml:space="preserve">D08125</t>
  </si>
  <si>
    <t xml:space="preserve">D08126</t>
  </si>
  <si>
    <t xml:space="preserve">D08127</t>
  </si>
  <si>
    <t xml:space="preserve">D08128</t>
  </si>
  <si>
    <t xml:space="preserve">D08129</t>
  </si>
  <si>
    <t xml:space="preserve">D08130</t>
  </si>
  <si>
    <t xml:space="preserve">D08131</t>
  </si>
  <si>
    <t xml:space="preserve">D08132</t>
  </si>
  <si>
    <t xml:space="preserve">D08133</t>
  </si>
  <si>
    <t xml:space="preserve">D08134</t>
  </si>
  <si>
    <t xml:space="preserve">D08135</t>
  </si>
  <si>
    <t xml:space="preserve">D08136</t>
  </si>
  <si>
    <t xml:space="preserve">D08137</t>
  </si>
  <si>
    <t xml:space="preserve">D08138</t>
  </si>
  <si>
    <t xml:space="preserve">D08139</t>
  </si>
  <si>
    <t xml:space="preserve">D08140</t>
  </si>
  <si>
    <t xml:space="preserve">D08141</t>
  </si>
  <si>
    <t xml:space="preserve">D08142</t>
  </si>
  <si>
    <t xml:space="preserve">D08143</t>
  </si>
  <si>
    <t xml:space="preserve">D08144</t>
  </si>
  <si>
    <t xml:space="preserve">D08145</t>
  </si>
  <si>
    <t xml:space="preserve">D08146</t>
  </si>
  <si>
    <t xml:space="preserve">D08147</t>
  </si>
  <si>
    <t xml:space="preserve">D08148</t>
  </si>
  <si>
    <t xml:space="preserve">D08149</t>
  </si>
  <si>
    <t xml:space="preserve">D08150</t>
  </si>
  <si>
    <t xml:space="preserve">D08151</t>
  </si>
  <si>
    <t xml:space="preserve">D08152</t>
  </si>
  <si>
    <t xml:space="preserve">D08153</t>
  </si>
  <si>
    <t xml:space="preserve">D08154</t>
  </si>
  <si>
    <t xml:space="preserve">D08155</t>
  </si>
  <si>
    <t xml:space="preserve">D08156</t>
  </si>
  <si>
    <t xml:space="preserve">D08157</t>
  </si>
  <si>
    <t xml:space="preserve">D08158</t>
  </si>
  <si>
    <t xml:space="preserve">D08159</t>
  </si>
  <si>
    <t xml:space="preserve">D08160</t>
  </si>
  <si>
    <t xml:space="preserve">D08161</t>
  </si>
  <si>
    <t xml:space="preserve">D08162</t>
  </si>
  <si>
    <t xml:space="preserve">D08163</t>
  </si>
  <si>
    <t xml:space="preserve">D08164</t>
  </si>
  <si>
    <t xml:space="preserve">D08165</t>
  </si>
  <si>
    <t xml:space="preserve">D08166</t>
  </si>
  <si>
    <t xml:space="preserve">D08167</t>
  </si>
  <si>
    <t xml:space="preserve">D08168</t>
  </si>
  <si>
    <t xml:space="preserve">D08169</t>
  </si>
  <si>
    <t xml:space="preserve">D08170</t>
  </si>
  <si>
    <t xml:space="preserve">D08171</t>
  </si>
  <si>
    <t xml:space="preserve">D08172</t>
  </si>
  <si>
    <t xml:space="preserve">D08173</t>
  </si>
  <si>
    <t xml:space="preserve">D08174</t>
  </si>
  <si>
    <t xml:space="preserve">D08175</t>
  </si>
  <si>
    <t xml:space="preserve">D08176</t>
  </si>
  <si>
    <t xml:space="preserve">D08177</t>
  </si>
  <si>
    <t xml:space="preserve">D08178</t>
  </si>
  <si>
    <t xml:space="preserve">D08179</t>
  </si>
  <si>
    <t xml:space="preserve">D08180</t>
  </si>
  <si>
    <t xml:space="preserve">D08181</t>
  </si>
  <si>
    <t xml:space="preserve">D08182</t>
  </si>
  <si>
    <t xml:space="preserve">D08183</t>
  </si>
  <si>
    <t xml:space="preserve">D08184</t>
  </si>
  <si>
    <t xml:space="preserve">D08185</t>
  </si>
  <si>
    <t xml:space="preserve">D08186</t>
  </si>
  <si>
    <t xml:space="preserve">D08187</t>
  </si>
  <si>
    <t xml:space="preserve">D08188</t>
  </si>
  <si>
    <t xml:space="preserve">D08189</t>
  </si>
  <si>
    <t xml:space="preserve">D08190</t>
  </si>
  <si>
    <t xml:space="preserve">D08191</t>
  </si>
  <si>
    <t xml:space="preserve">D08192</t>
  </si>
  <si>
    <t xml:space="preserve">D08193</t>
  </si>
  <si>
    <t xml:space="preserve">D08194</t>
  </si>
  <si>
    <t xml:space="preserve">D08195</t>
  </si>
  <si>
    <t xml:space="preserve">D08196</t>
  </si>
  <si>
    <t xml:space="preserve">D08197</t>
  </si>
  <si>
    <t xml:space="preserve">D08198</t>
  </si>
  <si>
    <t xml:space="preserve">D08199</t>
  </si>
  <si>
    <t xml:space="preserve">D08200</t>
  </si>
  <si>
    <t xml:space="preserve">D08201</t>
  </si>
  <si>
    <t xml:space="preserve">D08202</t>
  </si>
  <si>
    <t xml:space="preserve">D08203</t>
  </si>
  <si>
    <t xml:space="preserve">D08204</t>
  </si>
  <si>
    <t xml:space="preserve">D08205</t>
  </si>
  <si>
    <t xml:space="preserve">D08206</t>
  </si>
  <si>
    <t xml:space="preserve">D08207</t>
  </si>
  <si>
    <t xml:space="preserve">D08208</t>
  </si>
  <si>
    <t xml:space="preserve">D08209</t>
  </si>
  <si>
    <t xml:space="preserve">D08210</t>
  </si>
  <si>
    <t xml:space="preserve">D08211</t>
  </si>
  <si>
    <t xml:space="preserve">D08212</t>
  </si>
  <si>
    <t xml:space="preserve">D08213</t>
  </si>
  <si>
    <t xml:space="preserve">D08214</t>
  </si>
  <si>
    <t xml:space="preserve">D08215</t>
  </si>
  <si>
    <t xml:space="preserve">D08216</t>
  </si>
  <si>
    <t xml:space="preserve">D08217</t>
  </si>
  <si>
    <t xml:space="preserve">D08218</t>
  </si>
  <si>
    <t xml:space="preserve">D08219</t>
  </si>
  <si>
    <t xml:space="preserve">D08220</t>
  </si>
  <si>
    <t xml:space="preserve">D08221</t>
  </si>
  <si>
    <t xml:space="preserve">D08222</t>
  </si>
  <si>
    <t xml:space="preserve">D08223</t>
  </si>
  <si>
    <t xml:space="preserve">D08224</t>
  </si>
  <si>
    <t xml:space="preserve">D08225</t>
  </si>
  <si>
    <t xml:space="preserve">D08226</t>
  </si>
  <si>
    <t xml:space="preserve">D08227</t>
  </si>
  <si>
    <t xml:space="preserve">D08228</t>
  </si>
  <si>
    <t xml:space="preserve">D08229</t>
  </si>
  <si>
    <t xml:space="preserve">D08230</t>
  </si>
  <si>
    <t xml:space="preserve">D08231</t>
  </si>
  <si>
    <t xml:space="preserve">D08232</t>
  </si>
  <si>
    <t xml:space="preserve">D08233</t>
  </si>
  <si>
    <t xml:space="preserve">D08234</t>
  </si>
  <si>
    <t xml:space="preserve">D08235</t>
  </si>
  <si>
    <t xml:space="preserve">D08236</t>
  </si>
  <si>
    <t xml:space="preserve">D08237</t>
  </si>
  <si>
    <t xml:space="preserve">D08238</t>
  </si>
  <si>
    <t xml:space="preserve">D08239</t>
  </si>
  <si>
    <t xml:space="preserve">D08240</t>
  </si>
  <si>
    <t xml:space="preserve">D08241</t>
  </si>
  <si>
    <t xml:space="preserve">D08242</t>
  </si>
  <si>
    <t xml:space="preserve">D08243</t>
  </si>
  <si>
    <t xml:space="preserve">D08244</t>
  </si>
  <si>
    <t xml:space="preserve">D08245</t>
  </si>
  <si>
    <t xml:space="preserve">D08246</t>
  </si>
  <si>
    <t xml:space="preserve">D08247</t>
  </si>
  <si>
    <t xml:space="preserve">D08248</t>
  </si>
  <si>
    <t xml:space="preserve">D08249</t>
  </si>
  <si>
    <t xml:space="preserve">D08250</t>
  </si>
  <si>
    <t xml:space="preserve">D08251</t>
  </si>
  <si>
    <t xml:space="preserve">D08252</t>
  </si>
  <si>
    <t xml:space="preserve">D08253</t>
  </si>
  <si>
    <t xml:space="preserve">D08254</t>
  </si>
  <si>
    <t xml:space="preserve">D08255</t>
  </si>
  <si>
    <t xml:space="preserve">D08256</t>
  </si>
  <si>
    <t xml:space="preserve">D08257</t>
  </si>
  <si>
    <t xml:space="preserve">D08258</t>
  </si>
  <si>
    <t xml:space="preserve">D08259</t>
  </si>
  <si>
    <t xml:space="preserve">D08260</t>
  </si>
  <si>
    <t xml:space="preserve">D08261</t>
  </si>
  <si>
    <t xml:space="preserve">D08262</t>
  </si>
  <si>
    <t xml:space="preserve">D08263</t>
  </si>
  <si>
    <t xml:space="preserve">D08264</t>
  </si>
  <si>
    <t xml:space="preserve">D08265</t>
  </si>
  <si>
    <t xml:space="preserve">D08266</t>
  </si>
  <si>
    <t xml:space="preserve">D08267</t>
  </si>
  <si>
    <t xml:space="preserve">D08268</t>
  </si>
  <si>
    <t xml:space="preserve">D08269</t>
  </si>
  <si>
    <t xml:space="preserve">D08270</t>
  </si>
  <si>
    <t xml:space="preserve">D08271</t>
  </si>
  <si>
    <t xml:space="preserve">D08272</t>
  </si>
  <si>
    <t xml:space="preserve">D08273</t>
  </si>
  <si>
    <t xml:space="preserve">D08274</t>
  </si>
  <si>
    <t xml:space="preserve">D08275</t>
  </si>
  <si>
    <t xml:space="preserve">D08276</t>
  </si>
  <si>
    <t xml:space="preserve">D08277</t>
  </si>
  <si>
    <t xml:space="preserve">D08278</t>
  </si>
  <si>
    <t xml:space="preserve">D08279</t>
  </si>
  <si>
    <t xml:space="preserve">D08280</t>
  </si>
  <si>
    <t xml:space="preserve">D08281</t>
  </si>
  <si>
    <t xml:space="preserve">D08282</t>
  </si>
  <si>
    <t xml:space="preserve">D08283</t>
  </si>
  <si>
    <t xml:space="preserve">D08284</t>
  </si>
  <si>
    <t xml:space="preserve">D08285</t>
  </si>
  <si>
    <t xml:space="preserve">D08286</t>
  </si>
  <si>
    <t xml:space="preserve">D08287</t>
  </si>
  <si>
    <t xml:space="preserve">D08288</t>
  </si>
  <si>
    <t xml:space="preserve">D08289</t>
  </si>
  <si>
    <t xml:space="preserve">D08290</t>
  </si>
  <si>
    <t xml:space="preserve">D08291</t>
  </si>
  <si>
    <t xml:space="preserve">D08292</t>
  </si>
  <si>
    <t xml:space="preserve">D08293</t>
  </si>
  <si>
    <t xml:space="preserve">D08294</t>
  </si>
  <si>
    <t xml:space="preserve">D08295</t>
  </si>
  <si>
    <t xml:space="preserve">D08296</t>
  </si>
  <si>
    <t xml:space="preserve">D08297</t>
  </si>
  <si>
    <t xml:space="preserve">D08298</t>
  </si>
  <si>
    <t xml:space="preserve">D08299</t>
  </si>
  <si>
    <t xml:space="preserve">D08300</t>
  </si>
  <si>
    <t xml:space="preserve">D08301</t>
  </si>
  <si>
    <t xml:space="preserve">D08302</t>
  </si>
  <si>
    <t xml:space="preserve">D08303</t>
  </si>
  <si>
    <t xml:space="preserve">D08304</t>
  </si>
  <si>
    <t xml:space="preserve">D08305</t>
  </si>
  <si>
    <t xml:space="preserve">D08306</t>
  </si>
  <si>
    <t xml:space="preserve">D08307</t>
  </si>
  <si>
    <t xml:space="preserve">D08308</t>
  </si>
  <si>
    <t xml:space="preserve">D08309</t>
  </si>
  <si>
    <t xml:space="preserve">D08310</t>
  </si>
  <si>
    <t xml:space="preserve">D08311</t>
  </si>
  <si>
    <t xml:space="preserve">D08312</t>
  </si>
  <si>
    <t xml:space="preserve">D08313</t>
  </si>
  <si>
    <t xml:space="preserve">D08314</t>
  </si>
  <si>
    <t xml:space="preserve">D08315</t>
  </si>
  <si>
    <t xml:space="preserve">D08316</t>
  </si>
  <si>
    <t xml:space="preserve">D08317</t>
  </si>
  <si>
    <t xml:space="preserve">D08318</t>
  </si>
  <si>
    <t xml:space="preserve">D08319</t>
  </si>
  <si>
    <t xml:space="preserve">D08320</t>
  </si>
  <si>
    <t xml:space="preserve">D08321</t>
  </si>
  <si>
    <t xml:space="preserve">D08322</t>
  </si>
  <si>
    <t xml:space="preserve">D08323</t>
  </si>
  <si>
    <t xml:space="preserve">D08324</t>
  </si>
  <si>
    <t xml:space="preserve">D08325</t>
  </si>
  <si>
    <t xml:space="preserve">D08326</t>
  </si>
  <si>
    <t xml:space="preserve">D08327</t>
  </si>
  <si>
    <t xml:space="preserve">D08328</t>
  </si>
  <si>
    <t xml:space="preserve">D08329</t>
  </si>
  <si>
    <t xml:space="preserve">D08330</t>
  </si>
  <si>
    <t xml:space="preserve">D08331</t>
  </si>
  <si>
    <t xml:space="preserve">D08332</t>
  </si>
  <si>
    <t xml:space="preserve">D08333</t>
  </si>
  <si>
    <t xml:space="preserve">D08334</t>
  </si>
  <si>
    <t xml:space="preserve">D08335</t>
  </si>
  <si>
    <t xml:space="preserve">D08336</t>
  </si>
  <si>
    <t xml:space="preserve">D08337</t>
  </si>
  <si>
    <t xml:space="preserve">D08338</t>
  </si>
  <si>
    <t xml:space="preserve">D08339</t>
  </si>
  <si>
    <t xml:space="preserve">D08340</t>
  </si>
  <si>
    <t xml:space="preserve">D08341</t>
  </si>
  <si>
    <t xml:space="preserve">D08342</t>
  </si>
  <si>
    <t xml:space="preserve">D08343</t>
  </si>
  <si>
    <t xml:space="preserve">D08344</t>
  </si>
  <si>
    <t xml:space="preserve">D08345</t>
  </si>
  <si>
    <t xml:space="preserve">D08346</t>
  </si>
  <si>
    <t xml:space="preserve">D08347</t>
  </si>
  <si>
    <t xml:space="preserve">D08348</t>
  </si>
  <si>
    <t xml:space="preserve">D08349</t>
  </si>
  <si>
    <t xml:space="preserve">D08350</t>
  </si>
  <si>
    <t xml:space="preserve">D08351</t>
  </si>
  <si>
    <t xml:space="preserve">D08352</t>
  </si>
  <si>
    <t xml:space="preserve">D08353</t>
  </si>
  <si>
    <t xml:space="preserve">D08354</t>
  </si>
  <si>
    <t xml:space="preserve">D08355</t>
  </si>
  <si>
    <t xml:space="preserve">D08356</t>
  </si>
  <si>
    <t xml:space="preserve">D08357</t>
  </si>
  <si>
    <t xml:space="preserve">D08358</t>
  </si>
  <si>
    <t xml:space="preserve">D08359</t>
  </si>
  <si>
    <t xml:space="preserve">D08360</t>
  </si>
  <si>
    <t xml:space="preserve">D08361</t>
  </si>
  <si>
    <t xml:space="preserve">D08362</t>
  </si>
  <si>
    <t xml:space="preserve">D08363</t>
  </si>
  <si>
    <t xml:space="preserve">D08364</t>
  </si>
  <si>
    <t xml:space="preserve">D08365</t>
  </si>
  <si>
    <t xml:space="preserve">D08366</t>
  </si>
  <si>
    <t xml:space="preserve">D08367</t>
  </si>
  <si>
    <t xml:space="preserve">D08368</t>
  </si>
  <si>
    <t xml:space="preserve">D08369</t>
  </si>
  <si>
    <t xml:space="preserve">D08370</t>
  </si>
  <si>
    <t xml:space="preserve">D08371</t>
  </si>
  <si>
    <t xml:space="preserve">D08372</t>
  </si>
  <si>
    <t xml:space="preserve">D08373</t>
  </si>
  <si>
    <t xml:space="preserve">D08374</t>
  </si>
  <si>
    <t xml:space="preserve">D08375</t>
  </si>
  <si>
    <t xml:space="preserve">D08376</t>
  </si>
  <si>
    <t xml:space="preserve">D08377</t>
  </si>
  <si>
    <t xml:space="preserve">D08378</t>
  </si>
  <si>
    <t xml:space="preserve">D08379</t>
  </si>
  <si>
    <t xml:space="preserve">D08380</t>
  </si>
  <si>
    <t xml:space="preserve">D08381</t>
  </si>
  <si>
    <t xml:space="preserve">D08382</t>
  </si>
  <si>
    <t xml:space="preserve">D08383</t>
  </si>
  <si>
    <t xml:space="preserve">D08384</t>
  </si>
  <si>
    <t xml:space="preserve">D08385</t>
  </si>
  <si>
    <t xml:space="preserve">D08386</t>
  </si>
  <si>
    <t xml:space="preserve">D08387</t>
  </si>
  <si>
    <t xml:space="preserve">D08388</t>
  </si>
  <si>
    <t xml:space="preserve">D08389</t>
  </si>
  <si>
    <t xml:space="preserve">D08390</t>
  </si>
  <si>
    <t xml:space="preserve">D08391</t>
  </si>
  <si>
    <t xml:space="preserve">D08392</t>
  </si>
  <si>
    <t xml:space="preserve">D08393</t>
  </si>
  <si>
    <t xml:space="preserve">D08394</t>
  </si>
  <si>
    <t xml:space="preserve">D08395</t>
  </si>
  <si>
    <t xml:space="preserve">D08396</t>
  </si>
  <si>
    <t xml:space="preserve">D08397</t>
  </si>
  <si>
    <t xml:space="preserve">D08398</t>
  </si>
  <si>
    <t xml:space="preserve">D08399</t>
  </si>
  <si>
    <t xml:space="preserve">D08400</t>
  </si>
  <si>
    <t xml:space="preserve">D08401</t>
  </si>
  <si>
    <t xml:space="preserve">D08402</t>
  </si>
  <si>
    <t xml:space="preserve">D08403</t>
  </si>
  <si>
    <t xml:space="preserve">D08404</t>
  </si>
  <si>
    <t xml:space="preserve">D08405</t>
  </si>
  <si>
    <t xml:space="preserve">D08406</t>
  </si>
  <si>
    <t xml:space="preserve">D08407</t>
  </si>
  <si>
    <t xml:space="preserve">D08408</t>
  </si>
  <si>
    <t xml:space="preserve">D08409</t>
  </si>
  <si>
    <t xml:space="preserve">D08410</t>
  </si>
  <si>
    <t xml:space="preserve">D08411</t>
  </si>
  <si>
    <t xml:space="preserve">D08412</t>
  </si>
  <si>
    <t xml:space="preserve">D08413</t>
  </si>
  <si>
    <t xml:space="preserve">D08414</t>
  </si>
  <si>
    <t xml:space="preserve">D08415</t>
  </si>
  <si>
    <t xml:space="preserve">D08416</t>
  </si>
  <si>
    <t xml:space="preserve">D08417</t>
  </si>
  <si>
    <t xml:space="preserve">D08418</t>
  </si>
  <si>
    <t xml:space="preserve">D08419</t>
  </si>
  <si>
    <t xml:space="preserve">D08420</t>
  </si>
  <si>
    <t xml:space="preserve">D08421</t>
  </si>
  <si>
    <t xml:space="preserve">D08422</t>
  </si>
  <si>
    <t xml:space="preserve">D08423</t>
  </si>
  <si>
    <t xml:space="preserve">D08424</t>
  </si>
  <si>
    <t xml:space="preserve">D08425</t>
  </si>
  <si>
    <t xml:space="preserve">D08426</t>
  </si>
  <si>
    <t xml:space="preserve">D08427</t>
  </si>
  <si>
    <t xml:space="preserve">D08428</t>
  </si>
  <si>
    <t xml:space="preserve">D08429</t>
  </si>
  <si>
    <t xml:space="preserve">D08430</t>
  </si>
  <si>
    <t xml:space="preserve">D08431</t>
  </si>
  <si>
    <t xml:space="preserve">D08432</t>
  </si>
  <si>
    <t xml:space="preserve">D08433</t>
  </si>
  <si>
    <t xml:space="preserve">D08434</t>
  </si>
  <si>
    <t xml:space="preserve">D08435</t>
  </si>
  <si>
    <t xml:space="preserve">D08436</t>
  </si>
  <si>
    <t xml:space="preserve">D08437</t>
  </si>
  <si>
    <t xml:space="preserve">D08438</t>
  </si>
  <si>
    <t xml:space="preserve">D08439</t>
  </si>
  <si>
    <t xml:space="preserve">D08440</t>
  </si>
  <si>
    <t xml:space="preserve">D08441</t>
  </si>
  <si>
    <t xml:space="preserve">D08442</t>
  </si>
  <si>
    <t xml:space="preserve">D08443</t>
  </si>
  <si>
    <t xml:space="preserve">D08444</t>
  </si>
  <si>
    <t xml:space="preserve">D08445</t>
  </si>
  <si>
    <t xml:space="preserve">D08446</t>
  </si>
  <si>
    <t xml:space="preserve">D08447</t>
  </si>
  <si>
    <t xml:space="preserve">D08448</t>
  </si>
  <si>
    <t xml:space="preserve">D08449</t>
  </si>
  <si>
    <t xml:space="preserve">D08450</t>
  </si>
  <si>
    <t xml:space="preserve">D08451</t>
  </si>
  <si>
    <t xml:space="preserve">D08452</t>
  </si>
  <si>
    <t xml:space="preserve">D08453</t>
  </si>
  <si>
    <t xml:space="preserve">D08454</t>
  </si>
  <si>
    <t xml:space="preserve">D08455</t>
  </si>
  <si>
    <t xml:space="preserve">D08456</t>
  </si>
  <si>
    <t xml:space="preserve">D08457</t>
  </si>
  <si>
    <t xml:space="preserve">D08458</t>
  </si>
  <si>
    <t xml:space="preserve">D08459</t>
  </si>
  <si>
    <t xml:space="preserve">D08460</t>
  </si>
  <si>
    <t xml:space="preserve">D08461</t>
  </si>
  <si>
    <t xml:space="preserve">D08462</t>
  </si>
  <si>
    <t xml:space="preserve">D08463</t>
  </si>
  <si>
    <t xml:space="preserve">D08464</t>
  </si>
  <si>
    <t xml:space="preserve">D08465</t>
  </si>
  <si>
    <t xml:space="preserve">D08466</t>
  </si>
  <si>
    <t xml:space="preserve">D08467</t>
  </si>
  <si>
    <t xml:space="preserve">D08468</t>
  </si>
  <si>
    <t xml:space="preserve">D08469</t>
  </si>
  <si>
    <t xml:space="preserve">D08470</t>
  </si>
  <si>
    <t xml:space="preserve">D08471</t>
  </si>
  <si>
    <t xml:space="preserve">D08472</t>
  </si>
  <si>
    <t xml:space="preserve">D08473</t>
  </si>
  <si>
    <t xml:space="preserve">D08474</t>
  </si>
  <si>
    <t xml:space="preserve">D08475</t>
  </si>
  <si>
    <t xml:space="preserve">D08476</t>
  </si>
  <si>
    <t xml:space="preserve">D08477</t>
  </si>
  <si>
    <t xml:space="preserve">D08478</t>
  </si>
  <si>
    <t xml:space="preserve">D08479</t>
  </si>
  <si>
    <t xml:space="preserve">D08480</t>
  </si>
  <si>
    <t xml:space="preserve">D08481</t>
  </si>
  <si>
    <t xml:space="preserve">D08482</t>
  </si>
  <si>
    <t xml:space="preserve">D08483</t>
  </si>
  <si>
    <t xml:space="preserve">D08484</t>
  </si>
  <si>
    <t xml:space="preserve">D08485</t>
  </si>
  <si>
    <t xml:space="preserve">D08486</t>
  </si>
  <si>
    <t xml:space="preserve">D08487</t>
  </si>
  <si>
    <t xml:space="preserve">D08488</t>
  </si>
  <si>
    <t xml:space="preserve">D08489</t>
  </si>
  <si>
    <t xml:space="preserve">D08490</t>
  </si>
  <si>
    <t xml:space="preserve">D08491</t>
  </si>
  <si>
    <t xml:space="preserve">D08492</t>
  </si>
  <si>
    <t xml:space="preserve">D08493</t>
  </si>
  <si>
    <t xml:space="preserve">D08494</t>
  </si>
  <si>
    <t xml:space="preserve">D08495</t>
  </si>
  <si>
    <t xml:space="preserve">D08496</t>
  </si>
  <si>
    <t xml:space="preserve">D08497</t>
  </si>
  <si>
    <t xml:space="preserve">D08498</t>
  </si>
  <si>
    <t xml:space="preserve">D08499</t>
  </si>
  <si>
    <t xml:space="preserve">D08500</t>
  </si>
  <si>
    <t xml:space="preserve">D08501</t>
  </si>
  <si>
    <t xml:space="preserve">D08502</t>
  </si>
  <si>
    <t xml:space="preserve">D08503</t>
  </si>
  <si>
    <t xml:space="preserve">D08504</t>
  </si>
  <si>
    <t xml:space="preserve">D08505</t>
  </si>
  <si>
    <t xml:space="preserve">D08506</t>
  </si>
  <si>
    <t xml:space="preserve">D08507</t>
  </si>
  <si>
    <t xml:space="preserve">D08508</t>
  </si>
  <si>
    <t xml:space="preserve">D08509</t>
  </si>
  <si>
    <t xml:space="preserve">D08510</t>
  </si>
  <si>
    <t xml:space="preserve">D08511</t>
  </si>
  <si>
    <t xml:space="preserve">D08512</t>
  </si>
  <si>
    <t xml:space="preserve">D08513</t>
  </si>
  <si>
    <t xml:space="preserve">D08514</t>
  </si>
  <si>
    <t xml:space="preserve">D08515</t>
  </si>
  <si>
    <t xml:space="preserve">D08516</t>
  </si>
  <si>
    <t xml:space="preserve">D08517</t>
  </si>
  <si>
    <t xml:space="preserve">D08518</t>
  </si>
  <si>
    <t xml:space="preserve">D08519</t>
  </si>
  <si>
    <t xml:space="preserve">D08520</t>
  </si>
  <si>
    <t xml:space="preserve">D08521</t>
  </si>
  <si>
    <t xml:space="preserve">D08522</t>
  </si>
  <si>
    <t xml:space="preserve">D08523</t>
  </si>
  <si>
    <t xml:space="preserve">D08524</t>
  </si>
  <si>
    <t xml:space="preserve">D08525</t>
  </si>
  <si>
    <t xml:space="preserve">D08526</t>
  </si>
  <si>
    <t xml:space="preserve">D08527</t>
  </si>
  <si>
    <t xml:space="preserve">D08528</t>
  </si>
  <si>
    <t xml:space="preserve">D08529</t>
  </si>
  <si>
    <t xml:space="preserve">D08530</t>
  </si>
  <si>
    <t xml:space="preserve">D08531</t>
  </si>
  <si>
    <t xml:space="preserve">D08532</t>
  </si>
  <si>
    <t xml:space="preserve">D08533</t>
  </si>
  <si>
    <t xml:space="preserve">D08534</t>
  </si>
  <si>
    <t xml:space="preserve">D08535</t>
  </si>
  <si>
    <t xml:space="preserve">D08536</t>
  </si>
  <si>
    <t xml:space="preserve">D08537</t>
  </si>
  <si>
    <t xml:space="preserve">D08538</t>
  </si>
  <si>
    <t xml:space="preserve">D08539</t>
  </si>
  <si>
    <t xml:space="preserve">D08540</t>
  </si>
  <si>
    <t xml:space="preserve">D08541</t>
  </si>
  <si>
    <t xml:space="preserve">D08542</t>
  </si>
  <si>
    <t xml:space="preserve">D08543</t>
  </si>
  <si>
    <t xml:space="preserve">D08544</t>
  </si>
  <si>
    <t xml:space="preserve">D08545</t>
  </si>
  <si>
    <t xml:space="preserve">D08546</t>
  </si>
  <si>
    <t xml:space="preserve">D08547</t>
  </si>
  <si>
    <t xml:space="preserve">D08548</t>
  </si>
  <si>
    <t xml:space="preserve">D08549</t>
  </si>
  <si>
    <t xml:space="preserve">D08550</t>
  </si>
  <si>
    <t xml:space="preserve">D08551</t>
  </si>
  <si>
    <t xml:space="preserve">D08552</t>
  </si>
  <si>
    <t xml:space="preserve">D08553</t>
  </si>
  <si>
    <t xml:space="preserve">D08554</t>
  </si>
  <si>
    <t xml:space="preserve">D08555</t>
  </si>
  <si>
    <t xml:space="preserve">D08556</t>
  </si>
  <si>
    <t xml:space="preserve">D08557</t>
  </si>
  <si>
    <t xml:space="preserve">D08558</t>
  </si>
  <si>
    <t xml:space="preserve">D08559</t>
  </si>
  <si>
    <t xml:space="preserve">D08560</t>
  </si>
  <si>
    <t xml:space="preserve">D08561</t>
  </si>
  <si>
    <t xml:space="preserve">D08562</t>
  </si>
  <si>
    <t xml:space="preserve">D08563</t>
  </si>
  <si>
    <t xml:space="preserve">D08564</t>
  </si>
  <si>
    <t xml:space="preserve">D08565</t>
  </si>
  <si>
    <t xml:space="preserve">D08566</t>
  </si>
  <si>
    <t xml:space="preserve">D08567</t>
  </si>
  <si>
    <t xml:space="preserve">D08568</t>
  </si>
  <si>
    <t xml:space="preserve">D08569</t>
  </si>
  <si>
    <t xml:space="preserve">D08570</t>
  </si>
  <si>
    <t xml:space="preserve">D08571</t>
  </si>
  <si>
    <t xml:space="preserve">D08572</t>
  </si>
  <si>
    <t xml:space="preserve">D08573</t>
  </si>
  <si>
    <t xml:space="preserve">D08574</t>
  </si>
  <si>
    <t xml:space="preserve">D08575</t>
  </si>
  <si>
    <t xml:space="preserve">D08576</t>
  </si>
  <si>
    <t xml:space="preserve">D08577</t>
  </si>
  <si>
    <t xml:space="preserve">D08578</t>
  </si>
  <si>
    <t xml:space="preserve">D08579</t>
  </si>
  <si>
    <t xml:space="preserve">D08580</t>
  </si>
  <si>
    <t xml:space="preserve">D08581</t>
  </si>
  <si>
    <t xml:space="preserve">D08582</t>
  </si>
  <si>
    <t xml:space="preserve">D08583</t>
  </si>
  <si>
    <t xml:space="preserve">D08584</t>
  </si>
  <si>
    <t xml:space="preserve">D08585</t>
  </si>
  <si>
    <t xml:space="preserve">D08586</t>
  </si>
  <si>
    <t xml:space="preserve">D08587</t>
  </si>
  <si>
    <t xml:space="preserve">D08588</t>
  </si>
  <si>
    <t xml:space="preserve">D08589</t>
  </si>
  <si>
    <t xml:space="preserve">D08590</t>
  </si>
  <si>
    <t xml:space="preserve">D08591</t>
  </si>
  <si>
    <t xml:space="preserve">D08592</t>
  </si>
  <si>
    <t xml:space="preserve">D08593</t>
  </si>
  <si>
    <t xml:space="preserve">D08594</t>
  </si>
  <si>
    <t xml:space="preserve">D08595</t>
  </si>
  <si>
    <t xml:space="preserve">D08596</t>
  </si>
  <si>
    <t xml:space="preserve">D08597</t>
  </si>
  <si>
    <t xml:space="preserve">D08598</t>
  </si>
  <si>
    <t xml:space="preserve">D08599</t>
  </si>
  <si>
    <t xml:space="preserve">D08600</t>
  </si>
  <si>
    <t xml:space="preserve">D08601</t>
  </si>
  <si>
    <t xml:space="preserve">D08602</t>
  </si>
  <si>
    <t xml:space="preserve">D08603</t>
  </si>
  <si>
    <t xml:space="preserve">D08604</t>
  </si>
  <si>
    <t xml:space="preserve">D08605</t>
  </si>
  <si>
    <t xml:space="preserve">D08606</t>
  </si>
  <si>
    <t xml:space="preserve">D08607</t>
  </si>
  <si>
    <t xml:space="preserve">D08608</t>
  </si>
  <si>
    <t xml:space="preserve">D08609</t>
  </si>
  <si>
    <t xml:space="preserve">D08610</t>
  </si>
  <si>
    <t xml:space="preserve">D08611</t>
  </si>
  <si>
    <t xml:space="preserve">D08612</t>
  </si>
  <si>
    <t xml:space="preserve">D08613</t>
  </si>
  <si>
    <t xml:space="preserve">D08614</t>
  </si>
  <si>
    <t xml:space="preserve">D08615</t>
  </si>
  <si>
    <t xml:space="preserve">D08616</t>
  </si>
  <si>
    <t xml:space="preserve">D08617</t>
  </si>
  <si>
    <t xml:space="preserve">D08618</t>
  </si>
  <si>
    <t xml:space="preserve">D08619</t>
  </si>
  <si>
    <t xml:space="preserve">D08620</t>
  </si>
  <si>
    <t xml:space="preserve">D08621</t>
  </si>
  <si>
    <t xml:space="preserve">D08622</t>
  </si>
  <si>
    <t xml:space="preserve">D08623</t>
  </si>
  <si>
    <t xml:space="preserve">D08624</t>
  </si>
  <si>
    <t xml:space="preserve">D08625</t>
  </si>
  <si>
    <t xml:space="preserve">D08626</t>
  </si>
  <si>
    <t xml:space="preserve">D08627</t>
  </si>
  <si>
    <t xml:space="preserve">D08628</t>
  </si>
  <si>
    <t xml:space="preserve">D08629</t>
  </si>
  <si>
    <t xml:space="preserve">D08630</t>
  </si>
  <si>
    <t xml:space="preserve">D08631</t>
  </si>
  <si>
    <t xml:space="preserve">D08632</t>
  </si>
  <si>
    <t xml:space="preserve">D08633</t>
  </si>
  <si>
    <t xml:space="preserve">D08634</t>
  </si>
  <si>
    <t xml:space="preserve">D08635</t>
  </si>
  <si>
    <t xml:space="preserve">D08636</t>
  </si>
  <si>
    <t xml:space="preserve">D08637</t>
  </si>
  <si>
    <t xml:space="preserve">D08638</t>
  </si>
  <si>
    <t xml:space="preserve">D08639</t>
  </si>
  <si>
    <t xml:space="preserve">D08640</t>
  </si>
  <si>
    <t xml:space="preserve">D08641</t>
  </si>
  <si>
    <t xml:space="preserve">D08642</t>
  </si>
  <si>
    <t xml:space="preserve">D08643</t>
  </si>
  <si>
    <t xml:space="preserve">D08644</t>
  </si>
  <si>
    <t xml:space="preserve">D08645</t>
  </si>
  <si>
    <t xml:space="preserve">D08646</t>
  </si>
  <si>
    <t xml:space="preserve">D08647</t>
  </si>
  <si>
    <t xml:space="preserve">D08648</t>
  </si>
  <si>
    <t xml:space="preserve">D08649</t>
  </si>
  <si>
    <t xml:space="preserve">D08650</t>
  </si>
  <si>
    <t xml:space="preserve">D08651</t>
  </si>
  <si>
    <t xml:space="preserve">D08652</t>
  </si>
  <si>
    <t xml:space="preserve">D08653</t>
  </si>
  <si>
    <t xml:space="preserve">D08654</t>
  </si>
  <si>
    <t xml:space="preserve">D08655</t>
  </si>
  <si>
    <t xml:space="preserve">D08656</t>
  </si>
  <si>
    <t xml:space="preserve">D08657</t>
  </si>
  <si>
    <t xml:space="preserve">D08658</t>
  </si>
  <si>
    <t xml:space="preserve">D08659</t>
  </si>
  <si>
    <t xml:space="preserve">D08660</t>
  </si>
  <si>
    <t xml:space="preserve">D08661</t>
  </si>
  <si>
    <t xml:space="preserve">D08662</t>
  </si>
  <si>
    <t xml:space="preserve">D08663</t>
  </si>
  <si>
    <t xml:space="preserve">D08664</t>
  </si>
  <si>
    <t xml:space="preserve">D08665</t>
  </si>
  <si>
    <t xml:space="preserve">D08666</t>
  </si>
  <si>
    <t xml:space="preserve">D08667</t>
  </si>
  <si>
    <t xml:space="preserve">D08668</t>
  </si>
  <si>
    <t xml:space="preserve">D08669</t>
  </si>
  <si>
    <t xml:space="preserve">D08670</t>
  </si>
  <si>
    <t xml:space="preserve">D08671</t>
  </si>
  <si>
    <t xml:space="preserve">D08672</t>
  </si>
  <si>
    <t xml:space="preserve">D08673</t>
  </si>
  <si>
    <t xml:space="preserve">D08674</t>
  </si>
  <si>
    <t xml:space="preserve">D08675</t>
  </si>
  <si>
    <t xml:space="preserve">D08676</t>
  </si>
  <si>
    <t xml:space="preserve">D08677</t>
  </si>
  <si>
    <t xml:space="preserve">D08678</t>
  </si>
  <si>
    <t xml:space="preserve">D08679</t>
  </si>
  <si>
    <t xml:space="preserve">D08680</t>
  </si>
  <si>
    <t xml:space="preserve">D08681</t>
  </si>
  <si>
    <t xml:space="preserve">D08682</t>
  </si>
  <si>
    <t xml:space="preserve">D08683</t>
  </si>
  <si>
    <t xml:space="preserve">D08684</t>
  </si>
  <si>
    <t xml:space="preserve">D08685</t>
  </si>
  <si>
    <t xml:space="preserve">D08686</t>
  </si>
  <si>
    <t xml:space="preserve">D08687</t>
  </si>
  <si>
    <t xml:space="preserve">D08688</t>
  </si>
  <si>
    <t xml:space="preserve">D08689</t>
  </si>
  <si>
    <t xml:space="preserve">D08690</t>
  </si>
  <si>
    <t xml:space="preserve">D08691</t>
  </si>
  <si>
    <t xml:space="preserve">D08692</t>
  </si>
  <si>
    <t xml:space="preserve">D08693</t>
  </si>
  <si>
    <t xml:space="preserve">D08694</t>
  </si>
  <si>
    <t xml:space="preserve">D08695</t>
  </si>
  <si>
    <t xml:space="preserve">D08696</t>
  </si>
  <si>
    <t xml:space="preserve">D08697</t>
  </si>
  <si>
    <t xml:space="preserve">D08698</t>
  </si>
  <si>
    <t xml:space="preserve">D08699</t>
  </si>
  <si>
    <t xml:space="preserve">D08700</t>
  </si>
  <si>
    <t xml:space="preserve">D08701</t>
  </si>
  <si>
    <t xml:space="preserve">D08702</t>
  </si>
  <si>
    <t xml:space="preserve">D08703</t>
  </si>
  <si>
    <t xml:space="preserve">D08704</t>
  </si>
  <si>
    <t xml:space="preserve">D08705</t>
  </si>
  <si>
    <t xml:space="preserve">D08706</t>
  </si>
  <si>
    <t xml:space="preserve">D08707</t>
  </si>
  <si>
    <t xml:space="preserve">D08708</t>
  </si>
  <si>
    <t xml:space="preserve">D08709</t>
  </si>
  <si>
    <t xml:space="preserve">D08710</t>
  </si>
  <si>
    <t xml:space="preserve">D08711</t>
  </si>
  <si>
    <t xml:space="preserve">D08712</t>
  </si>
  <si>
    <t xml:space="preserve">D08713</t>
  </si>
  <si>
    <t xml:space="preserve">D08714</t>
  </si>
  <si>
    <t xml:space="preserve">D08715</t>
  </si>
  <si>
    <t xml:space="preserve">D08716</t>
  </si>
  <si>
    <t xml:space="preserve">D08717</t>
  </si>
  <si>
    <t xml:space="preserve">D08718</t>
  </si>
  <si>
    <t xml:space="preserve">D08719</t>
  </si>
  <si>
    <t xml:space="preserve">D08720</t>
  </si>
  <si>
    <t xml:space="preserve">D08721</t>
  </si>
  <si>
    <t xml:space="preserve">D08722</t>
  </si>
  <si>
    <t xml:space="preserve">D08723</t>
  </si>
  <si>
    <t xml:space="preserve">D08724</t>
  </si>
  <si>
    <t xml:space="preserve">D08725</t>
  </si>
  <si>
    <t xml:space="preserve">D08726</t>
  </si>
  <si>
    <t xml:space="preserve">D08727</t>
  </si>
  <si>
    <t xml:space="preserve">D08728</t>
  </si>
  <si>
    <t xml:space="preserve">D08729</t>
  </si>
  <si>
    <t xml:space="preserve">D08730</t>
  </si>
  <si>
    <t xml:space="preserve">D08731</t>
  </si>
  <si>
    <t xml:space="preserve">D08732</t>
  </si>
  <si>
    <t xml:space="preserve">D08733</t>
  </si>
  <si>
    <t xml:space="preserve">D08734</t>
  </si>
  <si>
    <t xml:space="preserve">D08735</t>
  </si>
  <si>
    <t xml:space="preserve">D08736</t>
  </si>
  <si>
    <t xml:space="preserve">D08737</t>
  </si>
  <si>
    <t xml:space="preserve">D08738</t>
  </si>
  <si>
    <t xml:space="preserve">D08739</t>
  </si>
  <si>
    <t xml:space="preserve">D08740</t>
  </si>
  <si>
    <t xml:space="preserve">D08741</t>
  </si>
  <si>
    <t xml:space="preserve">D08742</t>
  </si>
  <si>
    <t xml:space="preserve">D08743</t>
  </si>
  <si>
    <t xml:space="preserve">D08744</t>
  </si>
  <si>
    <t xml:space="preserve">D08745</t>
  </si>
  <si>
    <t xml:space="preserve">D08746</t>
  </si>
  <si>
    <t xml:space="preserve">D08747</t>
  </si>
  <si>
    <t xml:space="preserve">D08748</t>
  </si>
  <si>
    <t xml:space="preserve">D08749</t>
  </si>
  <si>
    <t xml:space="preserve">D08750</t>
  </si>
  <si>
    <t xml:space="preserve">D08751</t>
  </si>
  <si>
    <t xml:space="preserve">D08752</t>
  </si>
  <si>
    <t xml:space="preserve">D08753</t>
  </si>
  <si>
    <t xml:space="preserve">D08754</t>
  </si>
  <si>
    <t xml:space="preserve">D08755</t>
  </si>
  <si>
    <t xml:space="preserve">D08756</t>
  </si>
  <si>
    <t xml:space="preserve">D08757</t>
  </si>
  <si>
    <t xml:space="preserve">D08758</t>
  </si>
  <si>
    <t xml:space="preserve">D08759</t>
  </si>
  <si>
    <t xml:space="preserve">D08760</t>
  </si>
  <si>
    <t xml:space="preserve">D08761</t>
  </si>
  <si>
    <t xml:space="preserve">D08762</t>
  </si>
  <si>
    <t xml:space="preserve">D08763</t>
  </si>
  <si>
    <t xml:space="preserve">D08764</t>
  </si>
  <si>
    <t xml:space="preserve">D08765</t>
  </si>
  <si>
    <t xml:space="preserve">D08766</t>
  </si>
  <si>
    <t xml:space="preserve">D08767</t>
  </si>
  <si>
    <t xml:space="preserve">D08768</t>
  </si>
  <si>
    <t xml:space="preserve">D08769</t>
  </si>
  <si>
    <t xml:space="preserve">D08770</t>
  </si>
  <si>
    <t xml:space="preserve">D08771</t>
  </si>
  <si>
    <t xml:space="preserve">D08772</t>
  </si>
  <si>
    <t xml:space="preserve">D08773</t>
  </si>
  <si>
    <t xml:space="preserve">D08774</t>
  </si>
  <si>
    <t xml:space="preserve">D08775</t>
  </si>
  <si>
    <t xml:space="preserve">D08776</t>
  </si>
  <si>
    <t xml:space="preserve">D08777</t>
  </si>
  <si>
    <t xml:space="preserve">D08778</t>
  </si>
  <si>
    <t xml:space="preserve">D08779</t>
  </si>
  <si>
    <t xml:space="preserve">D08780</t>
  </si>
  <si>
    <t xml:space="preserve">D08781</t>
  </si>
  <si>
    <t xml:space="preserve">D08782</t>
  </si>
  <si>
    <t xml:space="preserve">D08783</t>
  </si>
  <si>
    <t xml:space="preserve">D08784</t>
  </si>
  <si>
    <t xml:space="preserve">D08785</t>
  </si>
  <si>
    <t xml:space="preserve">D08786</t>
  </si>
  <si>
    <t xml:space="preserve">D08787</t>
  </si>
  <si>
    <t xml:space="preserve">D08788</t>
  </si>
  <si>
    <t xml:space="preserve">D08789</t>
  </si>
  <si>
    <t xml:space="preserve">D08790</t>
  </si>
  <si>
    <t xml:space="preserve">D08791</t>
  </si>
  <si>
    <t xml:space="preserve">D08792</t>
  </si>
  <si>
    <t xml:space="preserve">D08793</t>
  </si>
  <si>
    <t xml:space="preserve">D08794</t>
  </si>
  <si>
    <t xml:space="preserve">D08795</t>
  </si>
  <si>
    <t xml:space="preserve">D08796</t>
  </si>
  <si>
    <t xml:space="preserve">D08797</t>
  </si>
  <si>
    <t xml:space="preserve">D08798</t>
  </si>
  <si>
    <t xml:space="preserve">D08799</t>
  </si>
  <si>
    <t xml:space="preserve">D08800</t>
  </si>
  <si>
    <t xml:space="preserve">D08801</t>
  </si>
  <si>
    <t xml:space="preserve">D08802</t>
  </si>
  <si>
    <t xml:space="preserve">D08803</t>
  </si>
  <si>
    <t xml:space="preserve">D08804</t>
  </si>
  <si>
    <t xml:space="preserve">D08805</t>
  </si>
  <si>
    <t xml:space="preserve">D08806</t>
  </si>
  <si>
    <t xml:space="preserve">D08807</t>
  </si>
  <si>
    <t xml:space="preserve">D08808</t>
  </si>
  <si>
    <t xml:space="preserve">D08809</t>
  </si>
  <si>
    <t xml:space="preserve">D08810</t>
  </si>
  <si>
    <t xml:space="preserve">D08811</t>
  </si>
  <si>
    <t xml:space="preserve">D08812</t>
  </si>
  <si>
    <t xml:space="preserve">D08813</t>
  </si>
  <si>
    <t xml:space="preserve">D08814</t>
  </si>
  <si>
    <t xml:space="preserve">D08815</t>
  </si>
  <si>
    <t xml:space="preserve">D08816</t>
  </si>
  <si>
    <t xml:space="preserve">D08817</t>
  </si>
  <si>
    <t xml:space="preserve">D08818</t>
  </si>
  <si>
    <t xml:space="preserve">D08819</t>
  </si>
  <si>
    <t xml:space="preserve">D08820</t>
  </si>
  <si>
    <t xml:space="preserve">D08821</t>
  </si>
  <si>
    <t xml:space="preserve">D08822</t>
  </si>
  <si>
    <t xml:space="preserve">D08823</t>
  </si>
  <si>
    <t xml:space="preserve">D08824</t>
  </si>
  <si>
    <t xml:space="preserve">D08825</t>
  </si>
  <si>
    <t xml:space="preserve">D08826</t>
  </si>
  <si>
    <t xml:space="preserve">D08827</t>
  </si>
  <si>
    <t xml:space="preserve">D08828</t>
  </si>
  <si>
    <t xml:space="preserve">D08829</t>
  </si>
  <si>
    <t xml:space="preserve">D08830</t>
  </si>
  <si>
    <t xml:space="preserve">D08831</t>
  </si>
  <si>
    <t xml:space="preserve">D08832</t>
  </si>
  <si>
    <t xml:space="preserve">D08833</t>
  </si>
  <si>
    <t xml:space="preserve">D08834</t>
  </si>
  <si>
    <t xml:space="preserve">D08835</t>
  </si>
  <si>
    <t xml:space="preserve">D08836</t>
  </si>
  <si>
    <t xml:space="preserve">D08837</t>
  </si>
  <si>
    <t xml:space="preserve">D08838</t>
  </si>
  <si>
    <t xml:space="preserve">D08839</t>
  </si>
  <si>
    <t xml:space="preserve">D08840</t>
  </si>
  <si>
    <t xml:space="preserve">D08841</t>
  </si>
  <si>
    <t xml:space="preserve">D08842</t>
  </si>
  <si>
    <t xml:space="preserve">D08843</t>
  </si>
  <si>
    <t xml:space="preserve">D08844</t>
  </si>
  <si>
    <t xml:space="preserve">D08845</t>
  </si>
  <si>
    <t xml:space="preserve">D08846</t>
  </si>
  <si>
    <t xml:space="preserve">D08847</t>
  </si>
  <si>
    <t xml:space="preserve">D08848</t>
  </si>
  <si>
    <t xml:space="preserve">D08849</t>
  </si>
  <si>
    <t xml:space="preserve">D08850</t>
  </si>
  <si>
    <t xml:space="preserve">D08851</t>
  </si>
  <si>
    <t xml:space="preserve">D08852</t>
  </si>
  <si>
    <t xml:space="preserve">D08853</t>
  </si>
  <si>
    <t xml:space="preserve">D08854</t>
  </si>
  <si>
    <t xml:space="preserve">D08855</t>
  </si>
  <si>
    <t xml:space="preserve">D08856</t>
  </si>
  <si>
    <t xml:space="preserve">D08857</t>
  </si>
  <si>
    <t xml:space="preserve">D08858</t>
  </si>
  <si>
    <t xml:space="preserve">D08859</t>
  </si>
  <si>
    <t xml:space="preserve">D08860</t>
  </si>
  <si>
    <t xml:space="preserve">D08861</t>
  </si>
  <si>
    <t xml:space="preserve">D08862</t>
  </si>
  <si>
    <t xml:space="preserve">D08863</t>
  </si>
  <si>
    <t xml:space="preserve">D08864</t>
  </si>
  <si>
    <t xml:space="preserve">D08865</t>
  </si>
  <si>
    <t xml:space="preserve">D08866</t>
  </si>
  <si>
    <t xml:space="preserve">D08867</t>
  </si>
  <si>
    <t xml:space="preserve">D08868</t>
  </si>
  <si>
    <t xml:space="preserve">D08869</t>
  </si>
  <si>
    <t xml:space="preserve">D08870</t>
  </si>
  <si>
    <t xml:space="preserve">D08871</t>
  </si>
  <si>
    <t xml:space="preserve">D08872</t>
  </si>
  <si>
    <t xml:space="preserve">D08873</t>
  </si>
  <si>
    <t xml:space="preserve">D08874</t>
  </si>
  <si>
    <t xml:space="preserve">D08875</t>
  </si>
  <si>
    <t xml:space="preserve">D08876</t>
  </si>
  <si>
    <t xml:space="preserve">D08877</t>
  </si>
  <si>
    <t xml:space="preserve">D08878</t>
  </si>
  <si>
    <t xml:space="preserve">D08879</t>
  </si>
  <si>
    <t xml:space="preserve">D08880</t>
  </si>
  <si>
    <t xml:space="preserve">D08881</t>
  </si>
  <si>
    <t xml:space="preserve">D08882</t>
  </si>
  <si>
    <t xml:space="preserve">D08883</t>
  </si>
  <si>
    <t xml:space="preserve">D08884</t>
  </si>
  <si>
    <t xml:space="preserve">D08885</t>
  </si>
  <si>
    <t xml:space="preserve">D08886</t>
  </si>
  <si>
    <t xml:space="preserve">D08887</t>
  </si>
  <si>
    <t xml:space="preserve">D08888</t>
  </si>
  <si>
    <t xml:space="preserve">D08889</t>
  </si>
  <si>
    <t xml:space="preserve">D08890</t>
  </si>
  <si>
    <t xml:space="preserve">D08891</t>
  </si>
  <si>
    <t xml:space="preserve">D08892</t>
  </si>
  <si>
    <t xml:space="preserve">D08893</t>
  </si>
  <si>
    <t xml:space="preserve">D08894</t>
  </si>
  <si>
    <t xml:space="preserve">D08895</t>
  </si>
  <si>
    <t xml:space="preserve">D08896</t>
  </si>
  <si>
    <t xml:space="preserve">D08897</t>
  </si>
  <si>
    <t xml:space="preserve">D08898</t>
  </si>
  <si>
    <t xml:space="preserve">D08899</t>
  </si>
  <si>
    <t xml:space="preserve">D08900</t>
  </si>
  <si>
    <t xml:space="preserve">D08901</t>
  </si>
  <si>
    <t xml:space="preserve">D08902</t>
  </si>
  <si>
    <t xml:space="preserve">D08903</t>
  </si>
  <si>
    <t xml:space="preserve">D08904</t>
  </si>
  <si>
    <t xml:space="preserve">D08905</t>
  </si>
  <si>
    <t xml:space="preserve">D08906</t>
  </si>
  <si>
    <t xml:space="preserve">D08907</t>
  </si>
  <si>
    <t xml:space="preserve">D08908</t>
  </si>
  <si>
    <t xml:space="preserve">D08909</t>
  </si>
  <si>
    <t xml:space="preserve">D08910</t>
  </si>
  <si>
    <t xml:space="preserve">D08911</t>
  </si>
  <si>
    <t xml:space="preserve">D08912</t>
  </si>
  <si>
    <t xml:space="preserve">D08913</t>
  </si>
  <si>
    <t xml:space="preserve">D08914</t>
  </si>
  <si>
    <t xml:space="preserve">D08915</t>
  </si>
  <si>
    <t xml:space="preserve">D08916</t>
  </si>
  <si>
    <t xml:space="preserve">D08917</t>
  </si>
  <si>
    <t xml:space="preserve">D08918</t>
  </si>
  <si>
    <t xml:space="preserve">D08919</t>
  </si>
  <si>
    <t xml:space="preserve">D08920</t>
  </si>
  <si>
    <t xml:space="preserve">D08921</t>
  </si>
  <si>
    <t xml:space="preserve">D08922</t>
  </si>
  <si>
    <t xml:space="preserve">D08923</t>
  </si>
  <si>
    <t xml:space="preserve">D08924</t>
  </si>
  <si>
    <t xml:space="preserve">D08925</t>
  </si>
  <si>
    <t xml:space="preserve">D08926</t>
  </si>
  <si>
    <t xml:space="preserve">D08927</t>
  </si>
  <si>
    <t xml:space="preserve">D08928</t>
  </si>
  <si>
    <t xml:space="preserve">D08929</t>
  </si>
  <si>
    <t xml:space="preserve">D08930</t>
  </si>
  <si>
    <t xml:space="preserve">D08931</t>
  </si>
  <si>
    <t xml:space="preserve">D08932</t>
  </si>
  <si>
    <t xml:space="preserve">D08933</t>
  </si>
  <si>
    <t xml:space="preserve">D08934</t>
  </si>
  <si>
    <t xml:space="preserve">D08935</t>
  </si>
  <si>
    <t xml:space="preserve">D08936</t>
  </si>
  <si>
    <t xml:space="preserve">D08937</t>
  </si>
  <si>
    <t xml:space="preserve">D08938</t>
  </si>
  <si>
    <t xml:space="preserve">D08939</t>
  </si>
  <si>
    <t xml:space="preserve">D08940</t>
  </si>
  <si>
    <t xml:space="preserve">D08941</t>
  </si>
  <si>
    <t xml:space="preserve">D08942</t>
  </si>
  <si>
    <t xml:space="preserve">D08943</t>
  </si>
  <si>
    <t xml:space="preserve">D08944</t>
  </si>
  <si>
    <t xml:space="preserve">D08945</t>
  </si>
  <si>
    <t xml:space="preserve">D08946</t>
  </si>
  <si>
    <t xml:space="preserve">D08947</t>
  </si>
  <si>
    <t xml:space="preserve">D08948</t>
  </si>
  <si>
    <t xml:space="preserve">D08949</t>
  </si>
  <si>
    <t xml:space="preserve">D08950</t>
  </si>
  <si>
    <t xml:space="preserve">D08951</t>
  </si>
  <si>
    <t xml:space="preserve">D08952</t>
  </si>
  <si>
    <t xml:space="preserve">D08953</t>
  </si>
  <si>
    <t xml:space="preserve">D08954</t>
  </si>
  <si>
    <t xml:space="preserve">D08955</t>
  </si>
  <si>
    <t xml:space="preserve">D08956</t>
  </si>
  <si>
    <t xml:space="preserve">D08957</t>
  </si>
  <si>
    <t xml:space="preserve">D08958</t>
  </si>
  <si>
    <t xml:space="preserve">D08959</t>
  </si>
  <si>
    <t xml:space="preserve">D08960</t>
  </si>
  <si>
    <t xml:space="preserve">D08961</t>
  </si>
  <si>
    <t xml:space="preserve">D08962</t>
  </si>
  <si>
    <t xml:space="preserve">D08963</t>
  </si>
  <si>
    <t xml:space="preserve">D08964</t>
  </si>
  <si>
    <t xml:space="preserve">D08965</t>
  </si>
  <si>
    <t xml:space="preserve">D08966</t>
  </si>
  <si>
    <t xml:space="preserve">D08967</t>
  </si>
  <si>
    <t xml:space="preserve">D08968</t>
  </si>
  <si>
    <t xml:space="preserve">D08969</t>
  </si>
  <si>
    <t xml:space="preserve">D08970</t>
  </si>
  <si>
    <t xml:space="preserve">D08971</t>
  </si>
  <si>
    <t xml:space="preserve">D08972</t>
  </si>
  <si>
    <t xml:space="preserve">D08973</t>
  </si>
  <si>
    <t xml:space="preserve">D08974</t>
  </si>
  <si>
    <t xml:space="preserve">D08975</t>
  </si>
  <si>
    <t xml:space="preserve">D08976</t>
  </si>
  <si>
    <t xml:space="preserve">D08977</t>
  </si>
  <si>
    <t xml:space="preserve">D08978</t>
  </si>
  <si>
    <t xml:space="preserve">D08979</t>
  </si>
  <si>
    <t xml:space="preserve">D08980</t>
  </si>
  <si>
    <t xml:space="preserve">D08981</t>
  </si>
  <si>
    <t xml:space="preserve">D08982</t>
  </si>
  <si>
    <t xml:space="preserve">D08983</t>
  </si>
  <si>
    <t xml:space="preserve">D08984</t>
  </si>
  <si>
    <t xml:space="preserve">D08985</t>
  </si>
  <si>
    <t xml:space="preserve">D08986</t>
  </si>
  <si>
    <t xml:space="preserve">D08987</t>
  </si>
  <si>
    <t xml:space="preserve">D08988</t>
  </si>
  <si>
    <t xml:space="preserve">D08989</t>
  </si>
  <si>
    <t xml:space="preserve">D08990</t>
  </si>
  <si>
    <t xml:space="preserve">D08991</t>
  </si>
  <si>
    <t xml:space="preserve">D08992</t>
  </si>
  <si>
    <t xml:space="preserve">D08993</t>
  </si>
  <si>
    <t xml:space="preserve">D08994</t>
  </si>
  <si>
    <t xml:space="preserve">D08995</t>
  </si>
  <si>
    <t xml:space="preserve">D08996</t>
  </si>
  <si>
    <t xml:space="preserve">D08997</t>
  </si>
  <si>
    <t xml:space="preserve">D08998</t>
  </si>
  <si>
    <t xml:space="preserve">D08999</t>
  </si>
  <si>
    <t xml:space="preserve">D09000</t>
  </si>
  <si>
    <t xml:space="preserve">D09001</t>
  </si>
  <si>
    <t xml:space="preserve">D09002</t>
  </si>
  <si>
    <t xml:space="preserve">D09003</t>
  </si>
  <si>
    <t xml:space="preserve">D09004</t>
  </si>
  <si>
    <t xml:space="preserve">D09005</t>
  </si>
  <si>
    <t xml:space="preserve">D09006</t>
  </si>
  <si>
    <t xml:space="preserve">D09007</t>
  </si>
  <si>
    <t xml:space="preserve">D09008</t>
  </si>
  <si>
    <t xml:space="preserve">D09009</t>
  </si>
  <si>
    <t xml:space="preserve">D09010</t>
  </si>
  <si>
    <t xml:space="preserve">D09011</t>
  </si>
  <si>
    <t xml:space="preserve">D09012</t>
  </si>
  <si>
    <t xml:space="preserve">D09013</t>
  </si>
  <si>
    <t xml:space="preserve">D09014</t>
  </si>
  <si>
    <t xml:space="preserve">D09015</t>
  </si>
  <si>
    <t xml:space="preserve">D09016</t>
  </si>
  <si>
    <t xml:space="preserve">D09017</t>
  </si>
  <si>
    <t xml:space="preserve">D09018</t>
  </si>
  <si>
    <t xml:space="preserve">D09019</t>
  </si>
  <si>
    <t xml:space="preserve">D09020</t>
  </si>
  <si>
    <t xml:space="preserve">D09021</t>
  </si>
  <si>
    <t xml:space="preserve">D09022</t>
  </si>
  <si>
    <t xml:space="preserve">D09023</t>
  </si>
  <si>
    <t xml:space="preserve">D09024</t>
  </si>
  <si>
    <t xml:space="preserve">D09025</t>
  </si>
  <si>
    <t xml:space="preserve">D09026</t>
  </si>
  <si>
    <t xml:space="preserve">D09027</t>
  </si>
  <si>
    <t xml:space="preserve">D09028</t>
  </si>
  <si>
    <t xml:space="preserve">D09029</t>
  </si>
  <si>
    <t xml:space="preserve">D09030</t>
  </si>
  <si>
    <t xml:space="preserve">D09031</t>
  </si>
  <si>
    <t xml:space="preserve">D09032</t>
  </si>
  <si>
    <t xml:space="preserve">D09033</t>
  </si>
  <si>
    <t xml:space="preserve">D09034</t>
  </si>
  <si>
    <t xml:space="preserve">D09035</t>
  </si>
  <si>
    <t xml:space="preserve">D09036</t>
  </si>
  <si>
    <t xml:space="preserve">D09037</t>
  </si>
  <si>
    <t xml:space="preserve">D09038</t>
  </si>
  <si>
    <t xml:space="preserve">D09039</t>
  </si>
  <si>
    <t xml:space="preserve">D09040</t>
  </si>
  <si>
    <t xml:space="preserve">D09041</t>
  </si>
  <si>
    <t xml:space="preserve">D09042</t>
  </si>
  <si>
    <t xml:space="preserve">D09043</t>
  </si>
  <si>
    <t xml:space="preserve">D09044</t>
  </si>
  <si>
    <t xml:space="preserve">D09045</t>
  </si>
  <si>
    <t xml:space="preserve">D09046</t>
  </si>
  <si>
    <t xml:space="preserve">D09047</t>
  </si>
  <si>
    <t xml:space="preserve">D09048</t>
  </si>
  <si>
    <t xml:space="preserve">D09049</t>
  </si>
  <si>
    <t xml:space="preserve">D09050</t>
  </si>
  <si>
    <t xml:space="preserve">D09051</t>
  </si>
  <si>
    <t xml:space="preserve">D09052</t>
  </si>
  <si>
    <t xml:space="preserve">D09053</t>
  </si>
  <si>
    <t xml:space="preserve">D09054</t>
  </si>
  <si>
    <t xml:space="preserve">D09055</t>
  </si>
  <si>
    <t xml:space="preserve">D09056</t>
  </si>
  <si>
    <t xml:space="preserve">D09057</t>
  </si>
  <si>
    <t xml:space="preserve">D09058</t>
  </si>
  <si>
    <t xml:space="preserve">D09059</t>
  </si>
  <si>
    <t xml:space="preserve">D09060</t>
  </si>
  <si>
    <t xml:space="preserve">D09061</t>
  </si>
  <si>
    <t xml:space="preserve">D09062</t>
  </si>
  <si>
    <t xml:space="preserve">D09063</t>
  </si>
  <si>
    <t xml:space="preserve">D09064</t>
  </si>
  <si>
    <t xml:space="preserve">D09065</t>
  </si>
  <si>
    <t xml:space="preserve">D09066</t>
  </si>
  <si>
    <t xml:space="preserve">D09067</t>
  </si>
  <si>
    <t xml:space="preserve">D09068</t>
  </si>
  <si>
    <t xml:space="preserve">D09069</t>
  </si>
  <si>
    <t xml:space="preserve">D09070</t>
  </si>
  <si>
    <t xml:space="preserve">D09071</t>
  </si>
  <si>
    <t xml:space="preserve">D09072</t>
  </si>
  <si>
    <t xml:space="preserve">D09073</t>
  </si>
  <si>
    <t xml:space="preserve">D09074</t>
  </si>
  <si>
    <t xml:space="preserve">D09075</t>
  </si>
  <si>
    <t xml:space="preserve">D09076</t>
  </si>
  <si>
    <t xml:space="preserve">D09077</t>
  </si>
  <si>
    <t xml:space="preserve">D09078</t>
  </si>
  <si>
    <t xml:space="preserve">D09079</t>
  </si>
  <si>
    <t xml:space="preserve">D09080</t>
  </si>
  <si>
    <t xml:space="preserve">D09081</t>
  </si>
  <si>
    <t xml:space="preserve">D09082</t>
  </si>
  <si>
    <t xml:space="preserve">D09083</t>
  </si>
  <si>
    <t xml:space="preserve">D09084</t>
  </si>
  <si>
    <t xml:space="preserve">D09085</t>
  </si>
  <si>
    <t xml:space="preserve">D09086</t>
  </si>
  <si>
    <t xml:space="preserve">D09087</t>
  </si>
  <si>
    <t xml:space="preserve">D09088</t>
  </si>
  <si>
    <t xml:space="preserve">D09089</t>
  </si>
  <si>
    <t xml:space="preserve">D09090</t>
  </si>
  <si>
    <t xml:space="preserve">D09091</t>
  </si>
  <si>
    <t xml:space="preserve">D09092</t>
  </si>
  <si>
    <t xml:space="preserve">D09093</t>
  </si>
  <si>
    <t xml:space="preserve">D09094</t>
  </si>
  <si>
    <t xml:space="preserve">D09095</t>
  </si>
  <si>
    <t xml:space="preserve">D09096</t>
  </si>
  <si>
    <t xml:space="preserve">D09097</t>
  </si>
  <si>
    <t xml:space="preserve">D09098</t>
  </si>
  <si>
    <t xml:space="preserve">D09099</t>
  </si>
  <si>
    <t xml:space="preserve">D09100</t>
  </si>
  <si>
    <t xml:space="preserve">D09101</t>
  </si>
  <si>
    <t xml:space="preserve">D09102</t>
  </si>
  <si>
    <t xml:space="preserve">D09103</t>
  </si>
  <si>
    <t xml:space="preserve">D09104</t>
  </si>
  <si>
    <t xml:space="preserve">D09105</t>
  </si>
  <si>
    <t xml:space="preserve">D09106</t>
  </si>
  <si>
    <t xml:space="preserve">D09107</t>
  </si>
  <si>
    <t xml:space="preserve">D09108</t>
  </si>
  <si>
    <t xml:space="preserve">D09109</t>
  </si>
  <si>
    <t xml:space="preserve">D09110</t>
  </si>
  <si>
    <t xml:space="preserve">D09111</t>
  </si>
  <si>
    <t xml:space="preserve">D09112</t>
  </si>
  <si>
    <t xml:space="preserve">D09113</t>
  </si>
  <si>
    <t xml:space="preserve">D09114</t>
  </si>
  <si>
    <t xml:space="preserve">D09115</t>
  </si>
  <si>
    <t xml:space="preserve">D09116</t>
  </si>
  <si>
    <t xml:space="preserve">D09117</t>
  </si>
  <si>
    <t xml:space="preserve">D09118</t>
  </si>
  <si>
    <t xml:space="preserve">D09119</t>
  </si>
  <si>
    <t xml:space="preserve">D09120</t>
  </si>
  <si>
    <t xml:space="preserve">D09121</t>
  </si>
  <si>
    <t xml:space="preserve">D09122</t>
  </si>
  <si>
    <t xml:space="preserve">D09123</t>
  </si>
  <si>
    <t xml:space="preserve">D09124</t>
  </si>
  <si>
    <t xml:space="preserve">D09125</t>
  </si>
  <si>
    <t xml:space="preserve">D09126</t>
  </si>
  <si>
    <t xml:space="preserve">D09127</t>
  </si>
  <si>
    <t xml:space="preserve">D09128</t>
  </si>
  <si>
    <t xml:space="preserve">D09129</t>
  </si>
  <si>
    <t xml:space="preserve">D09130</t>
  </si>
  <si>
    <t xml:space="preserve">D09131</t>
  </si>
  <si>
    <t xml:space="preserve">D09132</t>
  </si>
  <si>
    <t xml:space="preserve">D09133</t>
  </si>
  <si>
    <t xml:space="preserve">D09134</t>
  </si>
  <si>
    <t xml:space="preserve">D09135</t>
  </si>
  <si>
    <t xml:space="preserve">D09136</t>
  </si>
  <si>
    <t xml:space="preserve">D09137</t>
  </si>
  <si>
    <t xml:space="preserve">D09138</t>
  </si>
  <si>
    <t xml:space="preserve">D09139</t>
  </si>
  <si>
    <t xml:space="preserve">D09140</t>
  </si>
  <si>
    <t xml:space="preserve">D09141</t>
  </si>
  <si>
    <t xml:space="preserve">D09142</t>
  </si>
  <si>
    <t xml:space="preserve">D09143</t>
  </si>
  <si>
    <t xml:space="preserve">D09144</t>
  </si>
  <si>
    <t xml:space="preserve">D09145</t>
  </si>
  <si>
    <t xml:space="preserve">D09146</t>
  </si>
  <si>
    <t xml:space="preserve">D09147</t>
  </si>
  <si>
    <t xml:space="preserve">D09148</t>
  </si>
  <si>
    <t xml:space="preserve">D09149</t>
  </si>
  <si>
    <t xml:space="preserve">D09150</t>
  </si>
  <si>
    <t xml:space="preserve">D09151</t>
  </si>
  <si>
    <t xml:space="preserve">D09152</t>
  </si>
  <si>
    <t xml:space="preserve">D09153</t>
  </si>
  <si>
    <t xml:space="preserve">D09154</t>
  </si>
  <si>
    <t xml:space="preserve">D09155</t>
  </si>
  <si>
    <t xml:space="preserve">D09156</t>
  </si>
  <si>
    <t xml:space="preserve">D09157</t>
  </si>
  <si>
    <t xml:space="preserve">D09158</t>
  </si>
  <si>
    <t xml:space="preserve">D09159</t>
  </si>
  <si>
    <t xml:space="preserve">D09160</t>
  </si>
  <si>
    <t xml:space="preserve">D09161</t>
  </si>
  <si>
    <t xml:space="preserve">D09162</t>
  </si>
  <si>
    <t xml:space="preserve">D09163</t>
  </si>
  <si>
    <t xml:space="preserve">D09164</t>
  </si>
  <si>
    <t xml:space="preserve">D09165</t>
  </si>
  <si>
    <t xml:space="preserve">D09166</t>
  </si>
  <si>
    <t xml:space="preserve">D09167</t>
  </si>
  <si>
    <t xml:space="preserve">D09168</t>
  </si>
  <si>
    <t xml:space="preserve">D09169</t>
  </si>
  <si>
    <t xml:space="preserve">D09170</t>
  </si>
  <si>
    <t xml:space="preserve">D09171</t>
  </si>
  <si>
    <t xml:space="preserve">D09172</t>
  </si>
  <si>
    <t xml:space="preserve">D09173</t>
  </si>
  <si>
    <t xml:space="preserve">D09174</t>
  </si>
  <si>
    <t xml:space="preserve">D09175</t>
  </si>
  <si>
    <t xml:space="preserve">D09176</t>
  </si>
  <si>
    <t xml:space="preserve">D09177</t>
  </si>
  <si>
    <t xml:space="preserve">D09178</t>
  </si>
  <si>
    <t xml:space="preserve">D09179</t>
  </si>
  <si>
    <t xml:space="preserve">D09180</t>
  </si>
  <si>
    <t xml:space="preserve">D09181</t>
  </si>
  <si>
    <t xml:space="preserve">D09182</t>
  </si>
  <si>
    <t xml:space="preserve">D09183</t>
  </si>
  <si>
    <t xml:space="preserve">D09184</t>
  </si>
  <si>
    <t xml:space="preserve">D09185</t>
  </si>
  <si>
    <t xml:space="preserve">D09186</t>
  </si>
  <si>
    <t xml:space="preserve">D09187</t>
  </si>
  <si>
    <t xml:space="preserve">D09188</t>
  </si>
  <si>
    <t xml:space="preserve">D09189</t>
  </si>
  <si>
    <t xml:space="preserve">D09190</t>
  </si>
  <si>
    <t xml:space="preserve">D09191</t>
  </si>
  <si>
    <t xml:space="preserve">D09192</t>
  </si>
  <si>
    <t xml:space="preserve">D09193</t>
  </si>
  <si>
    <t xml:space="preserve">D09194</t>
  </si>
  <si>
    <t xml:space="preserve">D09195</t>
  </si>
  <si>
    <t xml:space="preserve">D09196</t>
  </si>
  <si>
    <t xml:space="preserve">D09197</t>
  </si>
  <si>
    <t xml:space="preserve">D09198</t>
  </si>
  <si>
    <t xml:space="preserve">D09199</t>
  </si>
  <si>
    <t xml:space="preserve">D09200</t>
  </si>
  <si>
    <t xml:space="preserve">D09201</t>
  </si>
  <si>
    <t xml:space="preserve">D09202</t>
  </si>
  <si>
    <t xml:space="preserve">D09203</t>
  </si>
  <si>
    <t xml:space="preserve">D09204</t>
  </si>
  <si>
    <t xml:space="preserve">D09205</t>
  </si>
  <si>
    <t xml:space="preserve">D09206</t>
  </si>
  <si>
    <t xml:space="preserve">D09207</t>
  </si>
  <si>
    <t xml:space="preserve">D09208</t>
  </si>
  <si>
    <t xml:space="preserve">D09209</t>
  </si>
  <si>
    <t xml:space="preserve">D09210</t>
  </si>
  <si>
    <t xml:space="preserve">D09211</t>
  </si>
  <si>
    <t xml:space="preserve">D09212</t>
  </si>
  <si>
    <t xml:space="preserve">D09213</t>
  </si>
  <si>
    <t xml:space="preserve">D09214</t>
  </si>
  <si>
    <t xml:space="preserve">D09215</t>
  </si>
  <si>
    <t xml:space="preserve">D09216</t>
  </si>
  <si>
    <t xml:space="preserve">D09217</t>
  </si>
  <si>
    <t xml:space="preserve">D09218</t>
  </si>
  <si>
    <t xml:space="preserve">D09219</t>
  </si>
  <si>
    <t xml:space="preserve">D09220</t>
  </si>
  <si>
    <t xml:space="preserve">D09221</t>
  </si>
  <si>
    <t xml:space="preserve">D09222</t>
  </si>
  <si>
    <t xml:space="preserve">D09223</t>
  </si>
  <si>
    <t xml:space="preserve">D09224</t>
  </si>
  <si>
    <t xml:space="preserve">D09225</t>
  </si>
  <si>
    <t xml:space="preserve">D09226</t>
  </si>
  <si>
    <t xml:space="preserve">D09227</t>
  </si>
  <si>
    <t xml:space="preserve">D09228</t>
  </si>
  <si>
    <t xml:space="preserve">D09229</t>
  </si>
  <si>
    <t xml:space="preserve">D09230</t>
  </si>
  <si>
    <t xml:space="preserve">D09231</t>
  </si>
  <si>
    <t xml:space="preserve">D09232</t>
  </si>
  <si>
    <t xml:space="preserve">D09233</t>
  </si>
  <si>
    <t xml:space="preserve">D09234</t>
  </si>
  <si>
    <t xml:space="preserve">D09235</t>
  </si>
  <si>
    <t xml:space="preserve">D09236</t>
  </si>
  <si>
    <t xml:space="preserve">D09237</t>
  </si>
  <si>
    <t xml:space="preserve">D09238</t>
  </si>
  <si>
    <t xml:space="preserve">D09239</t>
  </si>
  <si>
    <t xml:space="preserve">D09240</t>
  </si>
  <si>
    <t xml:space="preserve">D09241</t>
  </si>
  <si>
    <t xml:space="preserve">D09242</t>
  </si>
  <si>
    <t xml:space="preserve">D09243</t>
  </si>
  <si>
    <t xml:space="preserve">D09244</t>
  </si>
  <si>
    <t xml:space="preserve">D09245</t>
  </si>
  <si>
    <t xml:space="preserve">D09246</t>
  </si>
  <si>
    <t xml:space="preserve">D09247</t>
  </si>
  <si>
    <t xml:space="preserve">D09248</t>
  </si>
  <si>
    <t xml:space="preserve">D09249</t>
  </si>
  <si>
    <t xml:space="preserve">D09250</t>
  </si>
  <si>
    <t xml:space="preserve">D09251</t>
  </si>
  <si>
    <t xml:space="preserve">D09252</t>
  </si>
  <si>
    <t xml:space="preserve">D09253</t>
  </si>
  <si>
    <t xml:space="preserve">D09254</t>
  </si>
  <si>
    <t xml:space="preserve">D09255</t>
  </si>
  <si>
    <t xml:space="preserve">D09256</t>
  </si>
  <si>
    <t xml:space="preserve">D09257</t>
  </si>
  <si>
    <t xml:space="preserve">D09258</t>
  </si>
  <si>
    <t xml:space="preserve">D09259</t>
  </si>
  <si>
    <t xml:space="preserve">D09260</t>
  </si>
  <si>
    <t xml:space="preserve">D09261</t>
  </si>
  <si>
    <t xml:space="preserve">D09262</t>
  </si>
  <si>
    <t xml:space="preserve">D09263</t>
  </si>
  <si>
    <t xml:space="preserve">D09264</t>
  </si>
  <si>
    <t xml:space="preserve">D09265</t>
  </si>
  <si>
    <t xml:space="preserve">D09266</t>
  </si>
  <si>
    <t xml:space="preserve">D09267</t>
  </si>
  <si>
    <t xml:space="preserve">D09268</t>
  </si>
  <si>
    <t xml:space="preserve">D09269</t>
  </si>
  <si>
    <t xml:space="preserve">D09270</t>
  </si>
  <si>
    <t xml:space="preserve">D09271</t>
  </si>
  <si>
    <t xml:space="preserve">D09272</t>
  </si>
  <si>
    <t xml:space="preserve">D09273</t>
  </si>
  <si>
    <t xml:space="preserve">D09274</t>
  </si>
  <si>
    <t xml:space="preserve">D09275</t>
  </si>
  <si>
    <t xml:space="preserve">D09276</t>
  </si>
  <si>
    <t xml:space="preserve">D09277</t>
  </si>
  <si>
    <t xml:space="preserve">D09278</t>
  </si>
  <si>
    <t xml:space="preserve">D09279</t>
  </si>
  <si>
    <t xml:space="preserve">D09280</t>
  </si>
  <si>
    <t xml:space="preserve">D09281</t>
  </si>
  <si>
    <t xml:space="preserve">D09282</t>
  </si>
  <si>
    <t xml:space="preserve">D09283</t>
  </si>
  <si>
    <t xml:space="preserve">D09284</t>
  </si>
  <si>
    <t xml:space="preserve">D09285</t>
  </si>
  <si>
    <t xml:space="preserve">D09286</t>
  </si>
  <si>
    <t xml:space="preserve">D09287</t>
  </si>
  <si>
    <t xml:space="preserve">D09288</t>
  </si>
  <si>
    <t xml:space="preserve">D09289</t>
  </si>
  <si>
    <t xml:space="preserve">D09290</t>
  </si>
  <si>
    <t xml:space="preserve">D09291</t>
  </si>
  <si>
    <t xml:space="preserve">D09292</t>
  </si>
  <si>
    <t xml:space="preserve">D09293</t>
  </si>
  <si>
    <t xml:space="preserve">D09294</t>
  </si>
  <si>
    <t xml:space="preserve">D09295</t>
  </si>
  <si>
    <t xml:space="preserve">D09296</t>
  </si>
  <si>
    <t xml:space="preserve">D09297</t>
  </si>
  <si>
    <t xml:space="preserve">D09298</t>
  </si>
  <si>
    <t xml:space="preserve">D09299</t>
  </si>
  <si>
    <t xml:space="preserve">D09300</t>
  </si>
  <si>
    <t xml:space="preserve">D09301</t>
  </si>
  <si>
    <t xml:space="preserve">D09302</t>
  </si>
  <si>
    <t xml:space="preserve">D09303</t>
  </si>
  <si>
    <t xml:space="preserve">D09304</t>
  </si>
  <si>
    <t xml:space="preserve">D09305</t>
  </si>
  <si>
    <t xml:space="preserve">D09306</t>
  </si>
  <si>
    <t xml:space="preserve">D09307</t>
  </si>
  <si>
    <t xml:space="preserve">D09308</t>
  </si>
  <si>
    <t xml:space="preserve">D09309</t>
  </si>
  <si>
    <t xml:space="preserve">D09310</t>
  </si>
  <si>
    <t xml:space="preserve">D09311</t>
  </si>
  <si>
    <t xml:space="preserve">D09312</t>
  </si>
  <si>
    <t xml:space="preserve">D09313</t>
  </si>
  <si>
    <t xml:space="preserve">D09314</t>
  </si>
  <si>
    <t xml:space="preserve">D09315</t>
  </si>
  <si>
    <t xml:space="preserve">D09316</t>
  </si>
  <si>
    <t xml:space="preserve">D09317</t>
  </si>
  <si>
    <t xml:space="preserve">D09318</t>
  </si>
  <si>
    <t xml:space="preserve">D09319</t>
  </si>
  <si>
    <t xml:space="preserve">D09320</t>
  </si>
  <si>
    <t xml:space="preserve">D09321</t>
  </si>
  <si>
    <t xml:space="preserve">D09322</t>
  </si>
  <si>
    <t xml:space="preserve">D09323</t>
  </si>
  <si>
    <t xml:space="preserve">D09324</t>
  </si>
  <si>
    <t xml:space="preserve">D09325</t>
  </si>
  <si>
    <t xml:space="preserve">D09326</t>
  </si>
  <si>
    <t xml:space="preserve">D09327</t>
  </si>
  <si>
    <t xml:space="preserve">D09328</t>
  </si>
  <si>
    <t xml:space="preserve">D09329</t>
  </si>
  <si>
    <t xml:space="preserve">D09330</t>
  </si>
  <si>
    <t xml:space="preserve">D09331</t>
  </si>
  <si>
    <t xml:space="preserve">D09332</t>
  </si>
  <si>
    <t xml:space="preserve">D09333</t>
  </si>
  <si>
    <t xml:space="preserve">D09334</t>
  </si>
  <si>
    <t xml:space="preserve">D09335</t>
  </si>
  <si>
    <t xml:space="preserve">D09336</t>
  </si>
  <si>
    <t xml:space="preserve">D09337</t>
  </si>
  <si>
    <t xml:space="preserve">D09338</t>
  </si>
  <si>
    <t xml:space="preserve">D09339</t>
  </si>
  <si>
    <t xml:space="preserve">D09340</t>
  </si>
  <si>
    <t xml:space="preserve">D09341</t>
  </si>
  <si>
    <t xml:space="preserve">D09342</t>
  </si>
  <si>
    <t xml:space="preserve">D09343</t>
  </si>
  <si>
    <t xml:space="preserve">D09344</t>
  </si>
  <si>
    <t xml:space="preserve">D09345</t>
  </si>
  <si>
    <t xml:space="preserve">D09346</t>
  </si>
  <si>
    <t xml:space="preserve">D09347</t>
  </si>
  <si>
    <t xml:space="preserve">D09348</t>
  </si>
  <si>
    <t xml:space="preserve">D09349</t>
  </si>
  <si>
    <t xml:space="preserve">D09350</t>
  </si>
  <si>
    <t xml:space="preserve">D09351</t>
  </si>
  <si>
    <t xml:space="preserve">D09352</t>
  </si>
  <si>
    <t xml:space="preserve">D09353</t>
  </si>
  <si>
    <t xml:space="preserve">D09354</t>
  </si>
  <si>
    <t xml:space="preserve">D09355</t>
  </si>
  <si>
    <t xml:space="preserve">D09356</t>
  </si>
  <si>
    <t xml:space="preserve">D09357</t>
  </si>
  <si>
    <t xml:space="preserve">D09358</t>
  </si>
  <si>
    <t xml:space="preserve">D09359</t>
  </si>
  <si>
    <t xml:space="preserve">D09360</t>
  </si>
  <si>
    <t xml:space="preserve">D09361</t>
  </si>
  <si>
    <t xml:space="preserve">D09362</t>
  </si>
  <si>
    <t xml:space="preserve">D09363</t>
  </si>
  <si>
    <t xml:space="preserve">D09364</t>
  </si>
  <si>
    <t xml:space="preserve">D09365</t>
  </si>
  <si>
    <t xml:space="preserve">D09366</t>
  </si>
  <si>
    <t xml:space="preserve">D09367</t>
  </si>
  <si>
    <t xml:space="preserve">D09368</t>
  </si>
  <si>
    <t xml:space="preserve">D09369</t>
  </si>
  <si>
    <t xml:space="preserve">D09370</t>
  </si>
  <si>
    <t xml:space="preserve">D09371</t>
  </si>
  <si>
    <t xml:space="preserve">D09372</t>
  </si>
  <si>
    <t xml:space="preserve">D09373</t>
  </si>
  <si>
    <t xml:space="preserve">D09374</t>
  </si>
  <si>
    <t xml:space="preserve">D09375</t>
  </si>
  <si>
    <t xml:space="preserve">D09376</t>
  </si>
  <si>
    <t xml:space="preserve">D09377</t>
  </si>
  <si>
    <t xml:space="preserve">D09378</t>
  </si>
  <si>
    <t xml:space="preserve">D09379</t>
  </si>
  <si>
    <t xml:space="preserve">D09380</t>
  </si>
  <si>
    <t xml:space="preserve">D09381</t>
  </si>
  <si>
    <t xml:space="preserve">D09382</t>
  </si>
  <si>
    <t xml:space="preserve">D09383</t>
  </si>
  <si>
    <t xml:space="preserve">D09384</t>
  </si>
  <si>
    <t xml:space="preserve">D09385</t>
  </si>
  <si>
    <t xml:space="preserve">D09386</t>
  </si>
  <si>
    <t xml:space="preserve">D09387</t>
  </si>
  <si>
    <t xml:space="preserve">D09388</t>
  </si>
  <si>
    <t xml:space="preserve">D09389</t>
  </si>
  <si>
    <t xml:space="preserve">D09390</t>
  </si>
  <si>
    <t xml:space="preserve">D09391</t>
  </si>
  <si>
    <t xml:space="preserve">D09392</t>
  </si>
  <si>
    <t xml:space="preserve">D09393</t>
  </si>
  <si>
    <t xml:space="preserve">D09394</t>
  </si>
  <si>
    <t xml:space="preserve">D09395</t>
  </si>
  <si>
    <t xml:space="preserve">D09396</t>
  </si>
  <si>
    <t xml:space="preserve">D09397</t>
  </si>
  <si>
    <t xml:space="preserve">D09398</t>
  </si>
  <si>
    <t xml:space="preserve">D09399</t>
  </si>
  <si>
    <t xml:space="preserve">D09400</t>
  </si>
  <si>
    <t xml:space="preserve">D09401</t>
  </si>
  <si>
    <t xml:space="preserve">D09402</t>
  </si>
  <si>
    <t xml:space="preserve">D09403</t>
  </si>
  <si>
    <t xml:space="preserve">D09404</t>
  </si>
  <si>
    <t xml:space="preserve">D09405</t>
  </si>
  <si>
    <t xml:space="preserve">D09406</t>
  </si>
  <si>
    <t xml:space="preserve">D09407</t>
  </si>
  <si>
    <t xml:space="preserve">D09408</t>
  </si>
  <si>
    <t xml:space="preserve">D09409</t>
  </si>
  <si>
    <t xml:space="preserve">D09410</t>
  </si>
  <si>
    <t xml:space="preserve">D09411</t>
  </si>
  <si>
    <t xml:space="preserve">D09412</t>
  </si>
  <si>
    <t xml:space="preserve">D09413</t>
  </si>
  <si>
    <t xml:space="preserve">D09414</t>
  </si>
  <si>
    <t xml:space="preserve">D09415</t>
  </si>
  <si>
    <t xml:space="preserve">D09416</t>
  </si>
  <si>
    <t xml:space="preserve">D09417</t>
  </si>
  <si>
    <t xml:space="preserve">D09418</t>
  </si>
  <si>
    <t xml:space="preserve">D09419</t>
  </si>
  <si>
    <t xml:space="preserve">D09420</t>
  </si>
  <si>
    <t xml:space="preserve">D09421</t>
  </si>
  <si>
    <t xml:space="preserve">D09422</t>
  </si>
  <si>
    <t xml:space="preserve">D09423</t>
  </si>
  <si>
    <t xml:space="preserve">D09424</t>
  </si>
  <si>
    <t xml:space="preserve">D09425</t>
  </si>
  <si>
    <t xml:space="preserve">D09426</t>
  </si>
  <si>
    <t xml:space="preserve">D09427</t>
  </si>
  <si>
    <t xml:space="preserve">D09428</t>
  </si>
  <si>
    <t xml:space="preserve">D09429</t>
  </si>
  <si>
    <t xml:space="preserve">D09430</t>
  </si>
  <si>
    <t xml:space="preserve">D09431</t>
  </si>
  <si>
    <t xml:space="preserve">D09432</t>
  </si>
  <si>
    <t xml:space="preserve">D09433</t>
  </si>
  <si>
    <t xml:space="preserve">D09434</t>
  </si>
  <si>
    <t xml:space="preserve">D09435</t>
  </si>
  <si>
    <t xml:space="preserve">D09436</t>
  </si>
  <si>
    <t xml:space="preserve">D09437</t>
  </si>
  <si>
    <t xml:space="preserve">D09438</t>
  </si>
  <si>
    <t xml:space="preserve">D09439</t>
  </si>
  <si>
    <t xml:space="preserve">D09440</t>
  </si>
  <si>
    <t xml:space="preserve">D09441</t>
  </si>
  <si>
    <t xml:space="preserve">D09442</t>
  </si>
  <si>
    <t xml:space="preserve">D09443</t>
  </si>
  <si>
    <t xml:space="preserve">D09444</t>
  </si>
  <si>
    <t xml:space="preserve">D09445</t>
  </si>
  <si>
    <t xml:space="preserve">D09446</t>
  </si>
  <si>
    <t xml:space="preserve">D09447</t>
  </si>
  <si>
    <t xml:space="preserve">D09448</t>
  </si>
  <si>
    <t xml:space="preserve">D09449</t>
  </si>
  <si>
    <t xml:space="preserve">D09450</t>
  </si>
  <si>
    <t xml:space="preserve">D09451</t>
  </si>
  <si>
    <t xml:space="preserve">D09452</t>
  </si>
  <si>
    <t xml:space="preserve">D09453</t>
  </si>
  <si>
    <t xml:space="preserve">D09454</t>
  </si>
  <si>
    <t xml:space="preserve">D09455</t>
  </si>
  <si>
    <t xml:space="preserve">D09456</t>
  </si>
  <si>
    <t xml:space="preserve">D09457</t>
  </si>
  <si>
    <t xml:space="preserve">D09458</t>
  </si>
  <si>
    <t xml:space="preserve">D09459</t>
  </si>
  <si>
    <t xml:space="preserve">D09460</t>
  </si>
  <si>
    <t xml:space="preserve">D09461</t>
  </si>
  <si>
    <t xml:space="preserve">D09462</t>
  </si>
  <si>
    <t xml:space="preserve">D09463</t>
  </si>
  <si>
    <t xml:space="preserve">D09464</t>
  </si>
  <si>
    <t xml:space="preserve">D09465</t>
  </si>
  <si>
    <t xml:space="preserve">D09466</t>
  </si>
  <si>
    <t xml:space="preserve">D09467</t>
  </si>
  <si>
    <t xml:space="preserve">D09468</t>
  </si>
  <si>
    <t xml:space="preserve">D09469</t>
  </si>
  <si>
    <t xml:space="preserve">D09470</t>
  </si>
  <si>
    <t xml:space="preserve">D09471</t>
  </si>
  <si>
    <t xml:space="preserve">D09472</t>
  </si>
  <si>
    <t xml:space="preserve">D09473</t>
  </si>
  <si>
    <t xml:space="preserve">D09474</t>
  </si>
  <si>
    <t xml:space="preserve">D09475</t>
  </si>
  <si>
    <t xml:space="preserve">D09476</t>
  </si>
  <si>
    <t xml:space="preserve">D09477</t>
  </si>
  <si>
    <t xml:space="preserve">D09478</t>
  </si>
  <si>
    <t xml:space="preserve">D09479</t>
  </si>
  <si>
    <t xml:space="preserve">D09480</t>
  </si>
  <si>
    <t xml:space="preserve">D09481</t>
  </si>
  <si>
    <t xml:space="preserve">D09482</t>
  </si>
  <si>
    <t xml:space="preserve">D09483</t>
  </si>
  <si>
    <t xml:space="preserve">D09484</t>
  </si>
  <si>
    <t xml:space="preserve">D09485</t>
  </si>
  <si>
    <t xml:space="preserve">D09486</t>
  </si>
  <si>
    <t xml:space="preserve">D09487</t>
  </si>
  <si>
    <t xml:space="preserve">D09488</t>
  </si>
  <si>
    <t xml:space="preserve">D09489</t>
  </si>
  <si>
    <t xml:space="preserve">D09490</t>
  </si>
  <si>
    <t xml:space="preserve">D09491</t>
  </si>
  <si>
    <t xml:space="preserve">D09492</t>
  </si>
  <si>
    <t xml:space="preserve">D09493</t>
  </si>
  <si>
    <t xml:space="preserve">D09494</t>
  </si>
  <si>
    <t xml:space="preserve">D09495</t>
  </si>
  <si>
    <t xml:space="preserve">D09496</t>
  </si>
  <si>
    <t xml:space="preserve">D09497</t>
  </si>
  <si>
    <t xml:space="preserve">D09498</t>
  </si>
  <si>
    <t xml:space="preserve">D09499</t>
  </si>
  <si>
    <t xml:space="preserve">D09500</t>
  </si>
  <si>
    <t xml:space="preserve">D09501</t>
  </si>
  <si>
    <t xml:space="preserve">D09502</t>
  </si>
  <si>
    <t xml:space="preserve">D09503</t>
  </si>
  <si>
    <t xml:space="preserve">D09504</t>
  </si>
  <si>
    <t xml:space="preserve">D09505</t>
  </si>
  <si>
    <t xml:space="preserve">D09506</t>
  </si>
  <si>
    <t xml:space="preserve">D09507</t>
  </si>
  <si>
    <t xml:space="preserve">D09508</t>
  </si>
  <si>
    <t xml:space="preserve">D09509</t>
  </si>
  <si>
    <t xml:space="preserve">D09510</t>
  </si>
  <si>
    <t xml:space="preserve">D09511</t>
  </si>
  <si>
    <t xml:space="preserve">D09512</t>
  </si>
  <si>
    <t xml:space="preserve">D09513</t>
  </si>
  <si>
    <t xml:space="preserve">D09514</t>
  </si>
  <si>
    <t xml:space="preserve">D09515</t>
  </si>
  <si>
    <t xml:space="preserve">D09516</t>
  </si>
  <si>
    <t xml:space="preserve">D09517</t>
  </si>
  <si>
    <t xml:space="preserve">D09518</t>
  </si>
  <si>
    <t xml:space="preserve">D09519</t>
  </si>
  <si>
    <t xml:space="preserve">D09520</t>
  </si>
  <si>
    <t xml:space="preserve">D09521</t>
  </si>
  <si>
    <t xml:space="preserve">D09522</t>
  </si>
  <si>
    <t xml:space="preserve">D09523</t>
  </si>
  <si>
    <t xml:space="preserve">D09524</t>
  </si>
  <si>
    <t xml:space="preserve">D09525</t>
  </si>
  <si>
    <t xml:space="preserve">D09526</t>
  </si>
  <si>
    <t xml:space="preserve">D09527</t>
  </si>
  <si>
    <t xml:space="preserve">D09528</t>
  </si>
  <si>
    <t xml:space="preserve">D09529</t>
  </si>
  <si>
    <t xml:space="preserve">D09530</t>
  </si>
  <si>
    <t xml:space="preserve">D09531</t>
  </si>
  <si>
    <t xml:space="preserve">D09532</t>
  </si>
  <si>
    <t xml:space="preserve">D09533</t>
  </si>
  <si>
    <t xml:space="preserve">D09534</t>
  </si>
  <si>
    <t xml:space="preserve">D09535</t>
  </si>
  <si>
    <t xml:space="preserve">D09536</t>
  </si>
  <si>
    <t xml:space="preserve">D09537</t>
  </si>
  <si>
    <t xml:space="preserve">D09538</t>
  </si>
  <si>
    <t xml:space="preserve">D09539</t>
  </si>
  <si>
    <t xml:space="preserve">D09540</t>
  </si>
  <si>
    <t xml:space="preserve">D09541</t>
  </si>
  <si>
    <t xml:space="preserve">D09542</t>
  </si>
  <si>
    <t xml:space="preserve">D09543</t>
  </si>
  <si>
    <t xml:space="preserve">D09544</t>
  </si>
  <si>
    <t xml:space="preserve">D09545</t>
  </si>
  <si>
    <t xml:space="preserve">D09546</t>
  </si>
  <si>
    <t xml:space="preserve">D09547</t>
  </si>
  <si>
    <t xml:space="preserve">D09548</t>
  </si>
  <si>
    <t xml:space="preserve">D09549</t>
  </si>
  <si>
    <t xml:space="preserve">D09550</t>
  </si>
  <si>
    <t xml:space="preserve">D09551</t>
  </si>
  <si>
    <t xml:space="preserve">D09552</t>
  </si>
  <si>
    <t xml:space="preserve">D09553</t>
  </si>
  <si>
    <t xml:space="preserve">D09554</t>
  </si>
  <si>
    <t xml:space="preserve">D09555</t>
  </si>
  <si>
    <t xml:space="preserve">D09556</t>
  </si>
  <si>
    <t xml:space="preserve">D09557</t>
  </si>
  <si>
    <t xml:space="preserve">D09558</t>
  </si>
  <si>
    <t xml:space="preserve">D09559</t>
  </si>
  <si>
    <t xml:space="preserve">D09560</t>
  </si>
  <si>
    <t xml:space="preserve">D09561</t>
  </si>
  <si>
    <t xml:space="preserve">D09562</t>
  </si>
  <si>
    <t xml:space="preserve">D09563</t>
  </si>
  <si>
    <t xml:space="preserve">D09564</t>
  </si>
  <si>
    <t xml:space="preserve">D09565</t>
  </si>
  <si>
    <t xml:space="preserve">D09566</t>
  </si>
  <si>
    <t xml:space="preserve">D09567</t>
  </si>
  <si>
    <t xml:space="preserve">D09568</t>
  </si>
  <si>
    <t xml:space="preserve">D09569</t>
  </si>
  <si>
    <t xml:space="preserve">D09570</t>
  </si>
  <si>
    <t xml:space="preserve">D09571</t>
  </si>
  <si>
    <t xml:space="preserve">D09572</t>
  </si>
  <si>
    <t xml:space="preserve">D09573</t>
  </si>
  <si>
    <t xml:space="preserve">D09574</t>
  </si>
  <si>
    <t xml:space="preserve">D09575</t>
  </si>
  <si>
    <t xml:space="preserve">D09576</t>
  </si>
  <si>
    <t xml:space="preserve">D09577</t>
  </si>
  <si>
    <t xml:space="preserve">D09578</t>
  </si>
  <si>
    <t xml:space="preserve">D09579</t>
  </si>
  <si>
    <t xml:space="preserve">D09580</t>
  </si>
  <si>
    <t xml:space="preserve">D09581</t>
  </si>
  <si>
    <t xml:space="preserve">D09582</t>
  </si>
  <si>
    <t xml:space="preserve">D09583</t>
  </si>
  <si>
    <t xml:space="preserve">D09584</t>
  </si>
  <si>
    <t xml:space="preserve">D09585</t>
  </si>
  <si>
    <t xml:space="preserve">D09586</t>
  </si>
  <si>
    <t xml:space="preserve">D09587</t>
  </si>
  <si>
    <t xml:space="preserve">D09588</t>
  </si>
  <si>
    <t xml:space="preserve">D09589</t>
  </si>
  <si>
    <t xml:space="preserve">D09590</t>
  </si>
  <si>
    <t xml:space="preserve">D09591</t>
  </si>
  <si>
    <t xml:space="preserve">D09592</t>
  </si>
  <si>
    <t xml:space="preserve">D09593</t>
  </si>
  <si>
    <t xml:space="preserve">D09594</t>
  </si>
  <si>
    <t xml:space="preserve">D09595</t>
  </si>
  <si>
    <t xml:space="preserve">D09596</t>
  </si>
  <si>
    <t xml:space="preserve">D09597</t>
  </si>
  <si>
    <t xml:space="preserve">D09598</t>
  </si>
  <si>
    <t xml:space="preserve">D09599</t>
  </si>
  <si>
    <t xml:space="preserve">D09600</t>
  </si>
  <si>
    <t xml:space="preserve">D09601</t>
  </si>
  <si>
    <t xml:space="preserve">D09602</t>
  </si>
  <si>
    <t xml:space="preserve">D09603</t>
  </si>
  <si>
    <t xml:space="preserve">D09604</t>
  </si>
  <si>
    <t xml:space="preserve">D09605</t>
  </si>
  <si>
    <t xml:space="preserve">D09606</t>
  </si>
  <si>
    <t xml:space="preserve">D09607</t>
  </si>
  <si>
    <t xml:space="preserve">D09608</t>
  </si>
  <si>
    <t xml:space="preserve">D09609</t>
  </si>
  <si>
    <t xml:space="preserve">D09610</t>
  </si>
  <si>
    <t xml:space="preserve">D09611</t>
  </si>
  <si>
    <t xml:space="preserve">D09612</t>
  </si>
  <si>
    <t xml:space="preserve">D09613</t>
  </si>
  <si>
    <t xml:space="preserve">D09614</t>
  </si>
  <si>
    <t xml:space="preserve">D09615</t>
  </si>
  <si>
    <t xml:space="preserve">D09616</t>
  </si>
  <si>
    <t xml:space="preserve">D09617</t>
  </si>
  <si>
    <t xml:space="preserve">D09618</t>
  </si>
  <si>
    <t xml:space="preserve">D09619</t>
  </si>
  <si>
    <t xml:space="preserve">D09620</t>
  </si>
  <si>
    <t xml:space="preserve">D09621</t>
  </si>
  <si>
    <t xml:space="preserve">D09622</t>
  </si>
  <si>
    <t xml:space="preserve">D09623</t>
  </si>
  <si>
    <t xml:space="preserve">D09624</t>
  </si>
  <si>
    <t xml:space="preserve">D09625</t>
  </si>
  <si>
    <t xml:space="preserve">D09626</t>
  </si>
  <si>
    <t xml:space="preserve">D09627</t>
  </si>
  <si>
    <t xml:space="preserve">D09628</t>
  </si>
  <si>
    <t xml:space="preserve">D09629</t>
  </si>
  <si>
    <t xml:space="preserve">D09630</t>
  </si>
  <si>
    <t xml:space="preserve">D09631</t>
  </si>
  <si>
    <t xml:space="preserve">D09632</t>
  </si>
  <si>
    <t xml:space="preserve">D09633</t>
  </si>
  <si>
    <t xml:space="preserve">D09634</t>
  </si>
  <si>
    <t xml:space="preserve">D09635</t>
  </si>
  <si>
    <t xml:space="preserve">D09636</t>
  </si>
  <si>
    <t xml:space="preserve">D09637</t>
  </si>
  <si>
    <t xml:space="preserve">D09638</t>
  </si>
  <si>
    <t xml:space="preserve">D09639</t>
  </si>
  <si>
    <t xml:space="preserve">D09640</t>
  </si>
  <si>
    <t xml:space="preserve">D09641</t>
  </si>
  <si>
    <t xml:space="preserve">D09642</t>
  </si>
  <si>
    <t xml:space="preserve">D09643</t>
  </si>
  <si>
    <t xml:space="preserve">D09644</t>
  </si>
  <si>
    <t xml:space="preserve">D09645</t>
  </si>
  <si>
    <t xml:space="preserve">D09646</t>
  </si>
  <si>
    <t xml:space="preserve">D09647</t>
  </si>
  <si>
    <t xml:space="preserve">D09648</t>
  </si>
  <si>
    <t xml:space="preserve">D09649</t>
  </si>
  <si>
    <t xml:space="preserve">D09650</t>
  </si>
  <si>
    <t xml:space="preserve">D09651</t>
  </si>
  <si>
    <t xml:space="preserve">D09652</t>
  </si>
  <si>
    <t xml:space="preserve">D09653</t>
  </si>
  <si>
    <t xml:space="preserve">D09654</t>
  </si>
  <si>
    <t xml:space="preserve">D09655</t>
  </si>
  <si>
    <t xml:space="preserve">D09656</t>
  </si>
  <si>
    <t xml:space="preserve">D09657</t>
  </si>
  <si>
    <t xml:space="preserve">D09658</t>
  </si>
  <si>
    <t xml:space="preserve">D09659</t>
  </si>
  <si>
    <t xml:space="preserve">D09660</t>
  </si>
  <si>
    <t xml:space="preserve">D09661</t>
  </si>
  <si>
    <t xml:space="preserve">D09662</t>
  </si>
  <si>
    <t xml:space="preserve">D09663</t>
  </si>
  <si>
    <t xml:space="preserve">D09664</t>
  </si>
  <si>
    <t xml:space="preserve">D09665</t>
  </si>
  <si>
    <t xml:space="preserve">D09666</t>
  </si>
  <si>
    <t xml:space="preserve">D09667</t>
  </si>
  <si>
    <t xml:space="preserve">D09668</t>
  </si>
  <si>
    <t xml:space="preserve">D09669</t>
  </si>
  <si>
    <t xml:space="preserve">D09670</t>
  </si>
  <si>
    <t xml:space="preserve">D09671</t>
  </si>
  <si>
    <t xml:space="preserve">D09672</t>
  </si>
  <si>
    <t xml:space="preserve">D09673</t>
  </si>
  <si>
    <t xml:space="preserve">D09674</t>
  </si>
  <si>
    <t xml:space="preserve">D09675</t>
  </si>
  <si>
    <t xml:space="preserve">D09676</t>
  </si>
  <si>
    <t xml:space="preserve">D09677</t>
  </si>
  <si>
    <t xml:space="preserve">D09678</t>
  </si>
  <si>
    <t xml:space="preserve">D09679</t>
  </si>
  <si>
    <t xml:space="preserve">D09680</t>
  </si>
  <si>
    <t xml:space="preserve">D09681</t>
  </si>
  <si>
    <t xml:space="preserve">D09682</t>
  </si>
  <si>
    <t xml:space="preserve">D09683</t>
  </si>
  <si>
    <t xml:space="preserve">D09684</t>
  </si>
  <si>
    <t xml:space="preserve">D09685</t>
  </si>
  <si>
    <t xml:space="preserve">D09686</t>
  </si>
  <si>
    <t xml:space="preserve">D09687</t>
  </si>
  <si>
    <t xml:space="preserve">D09688</t>
  </si>
  <si>
    <t xml:space="preserve">D09689</t>
  </si>
  <si>
    <t xml:space="preserve">D09690</t>
  </si>
  <si>
    <t xml:space="preserve">D09691</t>
  </si>
  <si>
    <t xml:space="preserve">D09692</t>
  </si>
  <si>
    <t xml:space="preserve">D09693</t>
  </si>
  <si>
    <t xml:space="preserve">D09694</t>
  </si>
  <si>
    <t xml:space="preserve">D09695</t>
  </si>
  <si>
    <t xml:space="preserve">D09696</t>
  </si>
  <si>
    <t xml:space="preserve">D09697</t>
  </si>
  <si>
    <t xml:space="preserve">D09698</t>
  </si>
  <si>
    <t xml:space="preserve">D09699</t>
  </si>
  <si>
    <t xml:space="preserve">D09700</t>
  </si>
  <si>
    <t xml:space="preserve">D09701</t>
  </si>
  <si>
    <t xml:space="preserve">D09702</t>
  </si>
  <si>
    <t xml:space="preserve">D09703</t>
  </si>
  <si>
    <t xml:space="preserve">D09704</t>
  </si>
  <si>
    <t xml:space="preserve">D09705</t>
  </si>
  <si>
    <t xml:space="preserve">D09706</t>
  </si>
  <si>
    <t xml:space="preserve">Defect_ID</t>
  </si>
  <si>
    <t xml:space="preserve">Process_Stage</t>
  </si>
  <si>
    <t xml:space="preserve">Defect_Type</t>
  </si>
  <si>
    <t xml:space="preserve">Rejected_Qty</t>
  </si>
  <si>
    <t xml:space="preserve">Lost_Production_min</t>
  </si>
  <si>
    <t xml:space="preserve">Q00001</t>
  </si>
  <si>
    <t xml:space="preserve">Q00002</t>
  </si>
  <si>
    <t xml:space="preserve">Q00003</t>
  </si>
  <si>
    <t xml:space="preserve">Q00004</t>
  </si>
  <si>
    <t xml:space="preserve">Q00005</t>
  </si>
  <si>
    <t xml:space="preserve">Q00006</t>
  </si>
  <si>
    <t xml:space="preserve">Q00007</t>
  </si>
  <si>
    <t xml:space="preserve">Q00008</t>
  </si>
  <si>
    <t xml:space="preserve">Q00009</t>
  </si>
  <si>
    <t xml:space="preserve">Q00010</t>
  </si>
  <si>
    <t xml:space="preserve">Q00011</t>
  </si>
  <si>
    <t xml:space="preserve">Q00012</t>
  </si>
  <si>
    <t xml:space="preserve">Q00013</t>
  </si>
  <si>
    <t xml:space="preserve">Q00014</t>
  </si>
  <si>
    <t xml:space="preserve">Q00015</t>
  </si>
  <si>
    <t xml:space="preserve">Q00016</t>
  </si>
  <si>
    <t xml:space="preserve">Q00017</t>
  </si>
  <si>
    <t xml:space="preserve">Q00018</t>
  </si>
  <si>
    <t xml:space="preserve">Q00019</t>
  </si>
  <si>
    <t xml:space="preserve">Q00020</t>
  </si>
  <si>
    <t xml:space="preserve">Q00021</t>
  </si>
  <si>
    <t xml:space="preserve">Q00022</t>
  </si>
  <si>
    <t xml:space="preserve">Q00023</t>
  </si>
  <si>
    <t xml:space="preserve">Q00024</t>
  </si>
  <si>
    <t xml:space="preserve">Q00025</t>
  </si>
  <si>
    <t xml:space="preserve">Q00026</t>
  </si>
  <si>
    <t xml:space="preserve">Q00027</t>
  </si>
  <si>
    <t xml:space="preserve">Q00028</t>
  </si>
  <si>
    <t xml:space="preserve">Q00029</t>
  </si>
  <si>
    <t xml:space="preserve">Q00030</t>
  </si>
  <si>
    <t xml:space="preserve">Q00031</t>
  </si>
  <si>
    <t xml:space="preserve">Q00032</t>
  </si>
  <si>
    <t xml:space="preserve">Q00033</t>
  </si>
  <si>
    <t xml:space="preserve">Q00034</t>
  </si>
  <si>
    <t xml:space="preserve">Q00035</t>
  </si>
  <si>
    <t xml:space="preserve">Q00036</t>
  </si>
  <si>
    <t xml:space="preserve">Q00037</t>
  </si>
  <si>
    <t xml:space="preserve">Q00038</t>
  </si>
  <si>
    <t xml:space="preserve">Q00039</t>
  </si>
  <si>
    <t xml:space="preserve">Q00040</t>
  </si>
  <si>
    <t xml:space="preserve">Q00041</t>
  </si>
  <si>
    <t xml:space="preserve">Q00042</t>
  </si>
  <si>
    <t xml:space="preserve">Q00043</t>
  </si>
  <si>
    <t xml:space="preserve">Q00044</t>
  </si>
  <si>
    <t xml:space="preserve">Q00045</t>
  </si>
  <si>
    <t xml:space="preserve">Q00046</t>
  </si>
  <si>
    <t xml:space="preserve">Q00047</t>
  </si>
  <si>
    <t xml:space="preserve">Q00048</t>
  </si>
  <si>
    <t xml:space="preserve">Q00049</t>
  </si>
  <si>
    <t xml:space="preserve">Q00050</t>
  </si>
  <si>
    <t xml:space="preserve">Q00051</t>
  </si>
  <si>
    <t xml:space="preserve">Q00052</t>
  </si>
  <si>
    <t xml:space="preserve">Q00053</t>
  </si>
  <si>
    <t xml:space="preserve">Q00054</t>
  </si>
  <si>
    <t xml:space="preserve">Q00055</t>
  </si>
  <si>
    <t xml:space="preserve">Q00056</t>
  </si>
  <si>
    <t xml:space="preserve">Q00057</t>
  </si>
  <si>
    <t xml:space="preserve">Q00058</t>
  </si>
  <si>
    <t xml:space="preserve">Q00059</t>
  </si>
  <si>
    <t xml:space="preserve">Q00060</t>
  </si>
  <si>
    <t xml:space="preserve">Q00061</t>
  </si>
  <si>
    <t xml:space="preserve">Q00062</t>
  </si>
  <si>
    <t xml:space="preserve">Q00063</t>
  </si>
  <si>
    <t xml:space="preserve">Q00064</t>
  </si>
  <si>
    <t xml:space="preserve">Q00065</t>
  </si>
  <si>
    <t xml:space="preserve">Q00066</t>
  </si>
  <si>
    <t xml:space="preserve">Q00067</t>
  </si>
  <si>
    <t xml:space="preserve">Q00068</t>
  </si>
  <si>
    <t xml:space="preserve">Q00069</t>
  </si>
  <si>
    <t xml:space="preserve">Q00070</t>
  </si>
  <si>
    <t xml:space="preserve">Q00071</t>
  </si>
  <si>
    <t xml:space="preserve">Q00072</t>
  </si>
  <si>
    <t xml:space="preserve">Q00073</t>
  </si>
  <si>
    <t xml:space="preserve">Q00074</t>
  </si>
  <si>
    <t xml:space="preserve">Q00075</t>
  </si>
  <si>
    <t xml:space="preserve">Q00076</t>
  </si>
  <si>
    <t xml:space="preserve">Q00077</t>
  </si>
  <si>
    <t xml:space="preserve">Q00078</t>
  </si>
  <si>
    <t xml:space="preserve">Q00079</t>
  </si>
  <si>
    <t xml:space="preserve">Q00080</t>
  </si>
  <si>
    <t xml:space="preserve">Q00081</t>
  </si>
  <si>
    <t xml:space="preserve">Q00082</t>
  </si>
  <si>
    <t xml:space="preserve">Q00083</t>
  </si>
  <si>
    <t xml:space="preserve">Q00084</t>
  </si>
  <si>
    <t xml:space="preserve">Q00085</t>
  </si>
  <si>
    <t xml:space="preserve">Q00086</t>
  </si>
  <si>
    <t xml:space="preserve">Q00087</t>
  </si>
  <si>
    <t xml:space="preserve">Q00088</t>
  </si>
  <si>
    <t xml:space="preserve">Q00089</t>
  </si>
  <si>
    <t xml:space="preserve">Q00090</t>
  </si>
  <si>
    <t xml:space="preserve">Q00091</t>
  </si>
  <si>
    <t xml:space="preserve">Q00092</t>
  </si>
  <si>
    <t xml:space="preserve">Q00093</t>
  </si>
  <si>
    <t xml:space="preserve">Q00094</t>
  </si>
  <si>
    <t xml:space="preserve">Q00095</t>
  </si>
  <si>
    <t xml:space="preserve">Q00096</t>
  </si>
  <si>
    <t xml:space="preserve">Q00097</t>
  </si>
  <si>
    <t xml:space="preserve">Q00098</t>
  </si>
  <si>
    <t xml:space="preserve">Q00099</t>
  </si>
  <si>
    <t xml:space="preserve">Q00100</t>
  </si>
  <si>
    <t xml:space="preserve">Q00101</t>
  </si>
  <si>
    <t xml:space="preserve">Q00102</t>
  </si>
  <si>
    <t xml:space="preserve">Q00103</t>
  </si>
  <si>
    <t xml:space="preserve">Q00104</t>
  </si>
  <si>
    <t xml:space="preserve">Q00105</t>
  </si>
  <si>
    <t xml:space="preserve">Q00106</t>
  </si>
  <si>
    <t xml:space="preserve">Q00107</t>
  </si>
  <si>
    <t xml:space="preserve">Q00108</t>
  </si>
  <si>
    <t xml:space="preserve">Q00109</t>
  </si>
  <si>
    <t xml:space="preserve">Q00110</t>
  </si>
  <si>
    <t xml:space="preserve">Q00111</t>
  </si>
  <si>
    <t xml:space="preserve">Q00112</t>
  </si>
  <si>
    <t xml:space="preserve">Q00113</t>
  </si>
  <si>
    <t xml:space="preserve">Q00114</t>
  </si>
  <si>
    <t xml:space="preserve">Q00115</t>
  </si>
  <si>
    <t xml:space="preserve">Q00116</t>
  </si>
  <si>
    <t xml:space="preserve">Q00117</t>
  </si>
  <si>
    <t xml:space="preserve">Q00118</t>
  </si>
  <si>
    <t xml:space="preserve">Q00119</t>
  </si>
  <si>
    <t xml:space="preserve">Q00120</t>
  </si>
  <si>
    <t xml:space="preserve">Q00121</t>
  </si>
  <si>
    <t xml:space="preserve">Q00122</t>
  </si>
  <si>
    <t xml:space="preserve">Q00123</t>
  </si>
  <si>
    <t xml:space="preserve">Q00124</t>
  </si>
  <si>
    <t xml:space="preserve">Q00125</t>
  </si>
  <si>
    <t xml:space="preserve">Q00126</t>
  </si>
  <si>
    <t xml:space="preserve">Q00127</t>
  </si>
  <si>
    <t xml:space="preserve">Q00128</t>
  </si>
  <si>
    <t xml:space="preserve">Q00129</t>
  </si>
  <si>
    <t xml:space="preserve">Q00130</t>
  </si>
  <si>
    <t xml:space="preserve">Q00131</t>
  </si>
  <si>
    <t xml:space="preserve">Q00132</t>
  </si>
  <si>
    <t xml:space="preserve">Q00133</t>
  </si>
  <si>
    <t xml:space="preserve">Q00134</t>
  </si>
  <si>
    <t xml:space="preserve">Q00135</t>
  </si>
  <si>
    <t xml:space="preserve">Q00136</t>
  </si>
  <si>
    <t xml:space="preserve">Q00137</t>
  </si>
  <si>
    <t xml:space="preserve">Q00138</t>
  </si>
  <si>
    <t xml:space="preserve">Q00139</t>
  </si>
  <si>
    <t xml:space="preserve">Q00140</t>
  </si>
  <si>
    <t xml:space="preserve">Q00141</t>
  </si>
  <si>
    <t xml:space="preserve">Q00142</t>
  </si>
  <si>
    <t xml:space="preserve">Q00143</t>
  </si>
  <si>
    <t xml:space="preserve">Q00144</t>
  </si>
  <si>
    <t xml:space="preserve">Q00145</t>
  </si>
  <si>
    <t xml:space="preserve">Q00146</t>
  </si>
  <si>
    <t xml:space="preserve">Q00147</t>
  </si>
  <si>
    <t xml:space="preserve">Q00148</t>
  </si>
  <si>
    <t xml:space="preserve">Q00149</t>
  </si>
  <si>
    <t xml:space="preserve">Q00150</t>
  </si>
  <si>
    <t xml:space="preserve">Q00151</t>
  </si>
  <si>
    <t xml:space="preserve">Q00152</t>
  </si>
  <si>
    <t xml:space="preserve">Q00153</t>
  </si>
  <si>
    <t xml:space="preserve">Q00154</t>
  </si>
  <si>
    <t xml:space="preserve">Q00155</t>
  </si>
  <si>
    <t xml:space="preserve">Q00156</t>
  </si>
  <si>
    <t xml:space="preserve">Q00157</t>
  </si>
  <si>
    <t xml:space="preserve">Q00158</t>
  </si>
  <si>
    <t xml:space="preserve">Q00159</t>
  </si>
  <si>
    <t xml:space="preserve">Q00160</t>
  </si>
  <si>
    <t xml:space="preserve">Q00161</t>
  </si>
  <si>
    <t xml:space="preserve">Q00162</t>
  </si>
  <si>
    <t xml:space="preserve">Q00163</t>
  </si>
  <si>
    <t xml:space="preserve">Q00164</t>
  </si>
  <si>
    <t xml:space="preserve">Q00165</t>
  </si>
  <si>
    <t xml:space="preserve">Q00166</t>
  </si>
  <si>
    <t xml:space="preserve">Q00167</t>
  </si>
  <si>
    <t xml:space="preserve">Q00168</t>
  </si>
  <si>
    <t xml:space="preserve">Q00169</t>
  </si>
  <si>
    <t xml:space="preserve">Q00170</t>
  </si>
  <si>
    <t xml:space="preserve">Q00171</t>
  </si>
  <si>
    <t xml:space="preserve">Q00172</t>
  </si>
  <si>
    <t xml:space="preserve">Q00173</t>
  </si>
  <si>
    <t xml:space="preserve">Q00174</t>
  </si>
  <si>
    <t xml:space="preserve">Q00175</t>
  </si>
  <si>
    <t xml:space="preserve">Q00176</t>
  </si>
  <si>
    <t xml:space="preserve">Q00177</t>
  </si>
  <si>
    <t xml:space="preserve">Q00178</t>
  </si>
  <si>
    <t xml:space="preserve">Q00179</t>
  </si>
  <si>
    <t xml:space="preserve">Q00180</t>
  </si>
  <si>
    <t xml:space="preserve">Q00181</t>
  </si>
  <si>
    <t xml:space="preserve">Q00182</t>
  </si>
  <si>
    <t xml:space="preserve">Q00183</t>
  </si>
  <si>
    <t xml:space="preserve">Q00184</t>
  </si>
  <si>
    <t xml:space="preserve">Q00185</t>
  </si>
  <si>
    <t xml:space="preserve">Q00186</t>
  </si>
  <si>
    <t xml:space="preserve">Q00187</t>
  </si>
  <si>
    <t xml:space="preserve">Q00188</t>
  </si>
  <si>
    <t xml:space="preserve">Q00189</t>
  </si>
  <si>
    <t xml:space="preserve">Q00190</t>
  </si>
  <si>
    <t xml:space="preserve">Q00191</t>
  </si>
  <si>
    <t xml:space="preserve">Q00192</t>
  </si>
  <si>
    <t xml:space="preserve">Q00193</t>
  </si>
  <si>
    <t xml:space="preserve">Q00194</t>
  </si>
  <si>
    <t xml:space="preserve">Q00195</t>
  </si>
  <si>
    <t xml:space="preserve">Q00196</t>
  </si>
  <si>
    <t xml:space="preserve">Q00197</t>
  </si>
  <si>
    <t xml:space="preserve">Q00198</t>
  </si>
  <si>
    <t xml:space="preserve">Q00199</t>
  </si>
  <si>
    <t xml:space="preserve">Q00200</t>
  </si>
  <si>
    <t xml:space="preserve">Q00201</t>
  </si>
  <si>
    <t xml:space="preserve">Q00202</t>
  </si>
  <si>
    <t xml:space="preserve">Q00203</t>
  </si>
  <si>
    <t xml:space="preserve">Q00204</t>
  </si>
  <si>
    <t xml:space="preserve">Q00205</t>
  </si>
  <si>
    <t xml:space="preserve">Q00206</t>
  </si>
  <si>
    <t xml:space="preserve">Q00207</t>
  </si>
  <si>
    <t xml:space="preserve">Q00208</t>
  </si>
  <si>
    <t xml:space="preserve">Q00209</t>
  </si>
  <si>
    <t xml:space="preserve">Q00210</t>
  </si>
  <si>
    <t xml:space="preserve">Q00211</t>
  </si>
  <si>
    <t xml:space="preserve">Q00212</t>
  </si>
  <si>
    <t xml:space="preserve">Q00213</t>
  </si>
  <si>
    <t xml:space="preserve">Q00214</t>
  </si>
  <si>
    <t xml:space="preserve">Q00215</t>
  </si>
  <si>
    <t xml:space="preserve">Q00216</t>
  </si>
  <si>
    <t xml:space="preserve">Q00217</t>
  </si>
  <si>
    <t xml:space="preserve">Q00218</t>
  </si>
  <si>
    <t xml:space="preserve">Q00219</t>
  </si>
  <si>
    <t xml:space="preserve">Q00220</t>
  </si>
  <si>
    <t xml:space="preserve">Q00221</t>
  </si>
  <si>
    <t xml:space="preserve">Q00222</t>
  </si>
  <si>
    <t xml:space="preserve">Q00223</t>
  </si>
  <si>
    <t xml:space="preserve">Q00224</t>
  </si>
  <si>
    <t xml:space="preserve">Q00225</t>
  </si>
  <si>
    <t xml:space="preserve">Q00226</t>
  </si>
  <si>
    <t xml:space="preserve">Q00227</t>
  </si>
  <si>
    <t xml:space="preserve">Q00228</t>
  </si>
  <si>
    <t xml:space="preserve">Q00229</t>
  </si>
  <si>
    <t xml:space="preserve">Q00230</t>
  </si>
  <si>
    <t xml:space="preserve">Q00231</t>
  </si>
  <si>
    <t xml:space="preserve">Q00232</t>
  </si>
  <si>
    <t xml:space="preserve">Q00233</t>
  </si>
  <si>
    <t xml:space="preserve">Q00234</t>
  </si>
  <si>
    <t xml:space="preserve">Q00235</t>
  </si>
  <si>
    <t xml:space="preserve">Q00236</t>
  </si>
  <si>
    <t xml:space="preserve">Q00237</t>
  </si>
  <si>
    <t xml:space="preserve">Q00238</t>
  </si>
  <si>
    <t xml:space="preserve">Q00239</t>
  </si>
  <si>
    <t xml:space="preserve">Q00240</t>
  </si>
  <si>
    <t xml:space="preserve">Q00241</t>
  </si>
  <si>
    <t xml:space="preserve">Q00242</t>
  </si>
  <si>
    <t xml:space="preserve">Q00243</t>
  </si>
  <si>
    <t xml:space="preserve">Q00244</t>
  </si>
  <si>
    <t xml:space="preserve">Q00245</t>
  </si>
  <si>
    <t xml:space="preserve">Q00246</t>
  </si>
  <si>
    <t xml:space="preserve">Q00247</t>
  </si>
  <si>
    <t xml:space="preserve">Q00248</t>
  </si>
  <si>
    <t xml:space="preserve">Q00249</t>
  </si>
  <si>
    <t xml:space="preserve">Q00250</t>
  </si>
  <si>
    <t xml:space="preserve">Q00251</t>
  </si>
  <si>
    <t xml:space="preserve">Q00252</t>
  </si>
  <si>
    <t xml:space="preserve">Q00253</t>
  </si>
  <si>
    <t xml:space="preserve">Q00254</t>
  </si>
  <si>
    <t xml:space="preserve">Q00255</t>
  </si>
  <si>
    <t xml:space="preserve">Q00256</t>
  </si>
  <si>
    <t xml:space="preserve">Q00257</t>
  </si>
  <si>
    <t xml:space="preserve">Q00258</t>
  </si>
  <si>
    <t xml:space="preserve">Q00259</t>
  </si>
  <si>
    <t xml:space="preserve">Q00260</t>
  </si>
  <si>
    <t xml:space="preserve">Q00261</t>
  </si>
  <si>
    <t xml:space="preserve">Q00262</t>
  </si>
  <si>
    <t xml:space="preserve">Q00263</t>
  </si>
  <si>
    <t xml:space="preserve">Q00264</t>
  </si>
  <si>
    <t xml:space="preserve">Q00265</t>
  </si>
  <si>
    <t xml:space="preserve">Q00266</t>
  </si>
  <si>
    <t xml:space="preserve">Q00267</t>
  </si>
  <si>
    <t xml:space="preserve">Q00268</t>
  </si>
  <si>
    <t xml:space="preserve">Q00269</t>
  </si>
  <si>
    <t xml:space="preserve">Q00270</t>
  </si>
  <si>
    <t xml:space="preserve">Q00271</t>
  </si>
  <si>
    <t xml:space="preserve">Q00272</t>
  </si>
  <si>
    <t xml:space="preserve">Q00273</t>
  </si>
  <si>
    <t xml:space="preserve">Q00274</t>
  </si>
  <si>
    <t xml:space="preserve">Q00275</t>
  </si>
  <si>
    <t xml:space="preserve">Q00276</t>
  </si>
  <si>
    <t xml:space="preserve">Q00277</t>
  </si>
  <si>
    <t xml:space="preserve">Q00278</t>
  </si>
  <si>
    <t xml:space="preserve">Q00279</t>
  </si>
  <si>
    <t xml:space="preserve">Q00280</t>
  </si>
  <si>
    <t xml:space="preserve">Q00281</t>
  </si>
  <si>
    <t xml:space="preserve">Q00282</t>
  </si>
  <si>
    <t xml:space="preserve">Q00283</t>
  </si>
  <si>
    <t xml:space="preserve">Q00284</t>
  </si>
  <si>
    <t xml:space="preserve">Q00285</t>
  </si>
  <si>
    <t xml:space="preserve">Q00286</t>
  </si>
  <si>
    <t xml:space="preserve">Q00287</t>
  </si>
  <si>
    <t xml:space="preserve">Q00288</t>
  </si>
  <si>
    <t xml:space="preserve">Q00289</t>
  </si>
  <si>
    <t xml:space="preserve">Q00290</t>
  </si>
  <si>
    <t xml:space="preserve">Q00291</t>
  </si>
  <si>
    <t xml:space="preserve">Q00292</t>
  </si>
  <si>
    <t xml:space="preserve">Q00293</t>
  </si>
  <si>
    <t xml:space="preserve">Q00294</t>
  </si>
  <si>
    <t xml:space="preserve">Q00295</t>
  </si>
  <si>
    <t xml:space="preserve">Q00296</t>
  </si>
  <si>
    <t xml:space="preserve">Q00297</t>
  </si>
  <si>
    <t xml:space="preserve">Q00298</t>
  </si>
  <si>
    <t xml:space="preserve">Q00299</t>
  </si>
  <si>
    <t xml:space="preserve">Q00300</t>
  </si>
  <si>
    <t xml:space="preserve">Q00301</t>
  </si>
  <si>
    <t xml:space="preserve">Q00302</t>
  </si>
  <si>
    <t xml:space="preserve">Q00303</t>
  </si>
  <si>
    <t xml:space="preserve">Q00304</t>
  </si>
  <si>
    <t xml:space="preserve">Q00305</t>
  </si>
  <si>
    <t xml:space="preserve">Q00306</t>
  </si>
  <si>
    <t xml:space="preserve">Q00307</t>
  </si>
  <si>
    <t xml:space="preserve">Q00308</t>
  </si>
  <si>
    <t xml:space="preserve">Q00309</t>
  </si>
  <si>
    <t xml:space="preserve">Q00310</t>
  </si>
  <si>
    <t xml:space="preserve">Q00311</t>
  </si>
  <si>
    <t xml:space="preserve">Q00312</t>
  </si>
  <si>
    <t xml:space="preserve">Q00313</t>
  </si>
  <si>
    <t xml:space="preserve">Q00314</t>
  </si>
  <si>
    <t xml:space="preserve">Q00315</t>
  </si>
  <si>
    <t xml:space="preserve">Q00316</t>
  </si>
  <si>
    <t xml:space="preserve">Q00317</t>
  </si>
  <si>
    <t xml:space="preserve">Q00318</t>
  </si>
  <si>
    <t xml:space="preserve">Q00319</t>
  </si>
  <si>
    <t xml:space="preserve">Q00320</t>
  </si>
  <si>
    <t xml:space="preserve">Q00321</t>
  </si>
  <si>
    <t xml:space="preserve">Q00322</t>
  </si>
  <si>
    <t xml:space="preserve">Q00323</t>
  </si>
  <si>
    <t xml:space="preserve">Q00324</t>
  </si>
  <si>
    <t xml:space="preserve">Q00325</t>
  </si>
  <si>
    <t xml:space="preserve">Q00326</t>
  </si>
  <si>
    <t xml:space="preserve">Q00327</t>
  </si>
  <si>
    <t xml:space="preserve">Q00328</t>
  </si>
  <si>
    <t xml:space="preserve">Q00329</t>
  </si>
  <si>
    <t xml:space="preserve">Q00330</t>
  </si>
  <si>
    <t xml:space="preserve">Q00331</t>
  </si>
  <si>
    <t xml:space="preserve">Q00332</t>
  </si>
  <si>
    <t xml:space="preserve">Q00333</t>
  </si>
  <si>
    <t xml:space="preserve">Q00334</t>
  </si>
  <si>
    <t xml:space="preserve">Q00335</t>
  </si>
  <si>
    <t xml:space="preserve">Q00336</t>
  </si>
  <si>
    <t xml:space="preserve">Q00337</t>
  </si>
  <si>
    <t xml:space="preserve">Q00338</t>
  </si>
  <si>
    <t xml:space="preserve">Q00339</t>
  </si>
  <si>
    <t xml:space="preserve">Q00340</t>
  </si>
  <si>
    <t xml:space="preserve">Q00341</t>
  </si>
  <si>
    <t xml:space="preserve">Q00342</t>
  </si>
  <si>
    <t xml:space="preserve">Q00343</t>
  </si>
  <si>
    <t xml:space="preserve">Q00344</t>
  </si>
  <si>
    <t xml:space="preserve">Q00345</t>
  </si>
  <si>
    <t xml:space="preserve">Q00346</t>
  </si>
  <si>
    <t xml:space="preserve">Q00347</t>
  </si>
  <si>
    <t xml:space="preserve">Q00348</t>
  </si>
  <si>
    <t xml:space="preserve">Q00349</t>
  </si>
  <si>
    <t xml:space="preserve">Q00350</t>
  </si>
  <si>
    <t xml:space="preserve">Q00351</t>
  </si>
  <si>
    <t xml:space="preserve">Q00352</t>
  </si>
  <si>
    <t xml:space="preserve">Q00353</t>
  </si>
  <si>
    <t xml:space="preserve">Q00354</t>
  </si>
  <si>
    <t xml:space="preserve">Q00355</t>
  </si>
  <si>
    <t xml:space="preserve">Q00356</t>
  </si>
  <si>
    <t xml:space="preserve">Q00357</t>
  </si>
  <si>
    <t xml:space="preserve">Q00358</t>
  </si>
  <si>
    <t xml:space="preserve">Q00359</t>
  </si>
  <si>
    <t xml:space="preserve">Q00360</t>
  </si>
  <si>
    <t xml:space="preserve">Q00361</t>
  </si>
  <si>
    <t xml:space="preserve">Q00362</t>
  </si>
  <si>
    <t xml:space="preserve">Q00363</t>
  </si>
  <si>
    <t xml:space="preserve">Q00364</t>
  </si>
  <si>
    <t xml:space="preserve">Q00365</t>
  </si>
  <si>
    <t xml:space="preserve">Q00366</t>
  </si>
  <si>
    <t xml:space="preserve">Q00367</t>
  </si>
  <si>
    <t xml:space="preserve">Q00368</t>
  </si>
  <si>
    <t xml:space="preserve">Q00369</t>
  </si>
  <si>
    <t xml:space="preserve">Q00370</t>
  </si>
  <si>
    <t xml:space="preserve">Q00371</t>
  </si>
  <si>
    <t xml:space="preserve">Q00372</t>
  </si>
  <si>
    <t xml:space="preserve">Q00373</t>
  </si>
  <si>
    <t xml:space="preserve">Q00374</t>
  </si>
  <si>
    <t xml:space="preserve">Q00375</t>
  </si>
  <si>
    <t xml:space="preserve">Q00376</t>
  </si>
  <si>
    <t xml:space="preserve">Q00377</t>
  </si>
  <si>
    <t xml:space="preserve">Q00378</t>
  </si>
  <si>
    <t xml:space="preserve">Q00379</t>
  </si>
  <si>
    <t xml:space="preserve">Q00380</t>
  </si>
  <si>
    <t xml:space="preserve">Q00381</t>
  </si>
  <si>
    <t xml:space="preserve">Q00382</t>
  </si>
  <si>
    <t xml:space="preserve">Q00383</t>
  </si>
  <si>
    <t xml:space="preserve">Q00384</t>
  </si>
  <si>
    <t xml:space="preserve">Q00385</t>
  </si>
  <si>
    <t xml:space="preserve">Q00386</t>
  </si>
  <si>
    <t xml:space="preserve">Q00387</t>
  </si>
  <si>
    <t xml:space="preserve">Q00388</t>
  </si>
  <si>
    <t xml:space="preserve">Q00389</t>
  </si>
  <si>
    <t xml:space="preserve">Q00390</t>
  </si>
  <si>
    <t xml:space="preserve">Q00391</t>
  </si>
  <si>
    <t xml:space="preserve">Q00392</t>
  </si>
  <si>
    <t xml:space="preserve">Q00393</t>
  </si>
  <si>
    <t xml:space="preserve">Q00394</t>
  </si>
  <si>
    <t xml:space="preserve">Q00395</t>
  </si>
  <si>
    <t xml:space="preserve">Q00396</t>
  </si>
  <si>
    <t xml:space="preserve">Q00397</t>
  </si>
  <si>
    <t xml:space="preserve">Q00398</t>
  </si>
  <si>
    <t xml:space="preserve">Q00399</t>
  </si>
  <si>
    <t xml:space="preserve">Q00400</t>
  </si>
  <si>
    <t xml:space="preserve">Q00401</t>
  </si>
  <si>
    <t xml:space="preserve">Q00402</t>
  </si>
  <si>
    <t xml:space="preserve">Q00403</t>
  </si>
  <si>
    <t xml:space="preserve">Q00404</t>
  </si>
  <si>
    <t xml:space="preserve">Q00405</t>
  </si>
  <si>
    <t xml:space="preserve">Q00406</t>
  </si>
  <si>
    <t xml:space="preserve">Q00407</t>
  </si>
  <si>
    <t xml:space="preserve">Q00408</t>
  </si>
  <si>
    <t xml:space="preserve">Q00409</t>
  </si>
  <si>
    <t xml:space="preserve">Q00410</t>
  </si>
  <si>
    <t xml:space="preserve">Q00411</t>
  </si>
  <si>
    <t xml:space="preserve">Q00412</t>
  </si>
  <si>
    <t xml:space="preserve">Q00413</t>
  </si>
  <si>
    <t xml:space="preserve">Q00414</t>
  </si>
  <si>
    <t xml:space="preserve">Q00415</t>
  </si>
  <si>
    <t xml:space="preserve">Q00416</t>
  </si>
  <si>
    <t xml:space="preserve">Q00417</t>
  </si>
  <si>
    <t xml:space="preserve">Q00418</t>
  </si>
  <si>
    <t xml:space="preserve">Q00419</t>
  </si>
  <si>
    <t xml:space="preserve">Q00420</t>
  </si>
  <si>
    <t xml:space="preserve">Q00421</t>
  </si>
  <si>
    <t xml:space="preserve">Q00422</t>
  </si>
  <si>
    <t xml:space="preserve">Q00423</t>
  </si>
  <si>
    <t xml:space="preserve">Q00424</t>
  </si>
  <si>
    <t xml:space="preserve">Q00425</t>
  </si>
  <si>
    <t xml:space="preserve">Q00426</t>
  </si>
  <si>
    <t xml:space="preserve">Q00427</t>
  </si>
  <si>
    <t xml:space="preserve">Q00428</t>
  </si>
  <si>
    <t xml:space="preserve">Q00429</t>
  </si>
  <si>
    <t xml:space="preserve">Q00430</t>
  </si>
  <si>
    <t xml:space="preserve">Q00431</t>
  </si>
  <si>
    <t xml:space="preserve">Q00432</t>
  </si>
  <si>
    <t xml:space="preserve">Q00433</t>
  </si>
  <si>
    <t xml:space="preserve">Q00434</t>
  </si>
  <si>
    <t xml:space="preserve">Q00435</t>
  </si>
  <si>
    <t xml:space="preserve">Q00436</t>
  </si>
  <si>
    <t xml:space="preserve">Q00437</t>
  </si>
  <si>
    <t xml:space="preserve">Q00438</t>
  </si>
  <si>
    <t xml:space="preserve">Q00439</t>
  </si>
  <si>
    <t xml:space="preserve">Q00440</t>
  </si>
  <si>
    <t xml:space="preserve">Q00441</t>
  </si>
  <si>
    <t xml:space="preserve">Q00442</t>
  </si>
  <si>
    <t xml:space="preserve">Q00443</t>
  </si>
  <si>
    <t xml:space="preserve">Q00444</t>
  </si>
  <si>
    <t xml:space="preserve">Q00445</t>
  </si>
  <si>
    <t xml:space="preserve">Q00446</t>
  </si>
  <si>
    <t xml:space="preserve">Q00447</t>
  </si>
  <si>
    <t xml:space="preserve">Q00448</t>
  </si>
  <si>
    <t xml:space="preserve">Q00449</t>
  </si>
  <si>
    <t xml:space="preserve">Q00450</t>
  </si>
  <si>
    <t xml:space="preserve">Q00451</t>
  </si>
  <si>
    <t xml:space="preserve">Q00452</t>
  </si>
  <si>
    <t xml:space="preserve">Q00453</t>
  </si>
  <si>
    <t xml:space="preserve">Q00454</t>
  </si>
  <si>
    <t xml:space="preserve">Q00455</t>
  </si>
  <si>
    <t xml:space="preserve">Q00456</t>
  </si>
  <si>
    <t xml:space="preserve">Q00457</t>
  </si>
  <si>
    <t xml:space="preserve">Q00458</t>
  </si>
  <si>
    <t xml:space="preserve">Q00459</t>
  </si>
  <si>
    <t xml:space="preserve">Q00460</t>
  </si>
  <si>
    <t xml:space="preserve">Q00461</t>
  </si>
  <si>
    <t xml:space="preserve">Q00462</t>
  </si>
  <si>
    <t xml:space="preserve">Q00463</t>
  </si>
  <si>
    <t xml:space="preserve">Q00464</t>
  </si>
  <si>
    <t xml:space="preserve">Q00465</t>
  </si>
  <si>
    <t xml:space="preserve">Q00466</t>
  </si>
  <si>
    <t xml:space="preserve">Q00467</t>
  </si>
  <si>
    <t xml:space="preserve">Q00468</t>
  </si>
  <si>
    <t xml:space="preserve">Q00469</t>
  </si>
  <si>
    <t xml:space="preserve">Q00470</t>
  </si>
  <si>
    <t xml:space="preserve">Q00471</t>
  </si>
  <si>
    <t xml:space="preserve">Q00472</t>
  </si>
  <si>
    <t xml:space="preserve">Q00473</t>
  </si>
  <si>
    <t xml:space="preserve">Q00474</t>
  </si>
  <si>
    <t xml:space="preserve">Q00475</t>
  </si>
  <si>
    <t xml:space="preserve">Q00476</t>
  </si>
  <si>
    <t xml:space="preserve">Q00477</t>
  </si>
  <si>
    <t xml:space="preserve">Q00478</t>
  </si>
  <si>
    <t xml:space="preserve">Q00479</t>
  </si>
  <si>
    <t xml:space="preserve">Q00480</t>
  </si>
  <si>
    <t xml:space="preserve">Q00481</t>
  </si>
  <si>
    <t xml:space="preserve">Q00482</t>
  </si>
  <si>
    <t xml:space="preserve">Q00483</t>
  </si>
  <si>
    <t xml:space="preserve">Q00484</t>
  </si>
  <si>
    <t xml:space="preserve">Q00485</t>
  </si>
  <si>
    <t xml:space="preserve">Q00486</t>
  </si>
  <si>
    <t xml:space="preserve">Q00487</t>
  </si>
  <si>
    <t xml:space="preserve">Q00488</t>
  </si>
  <si>
    <t xml:space="preserve">Q00489</t>
  </si>
  <si>
    <t xml:space="preserve">Q00490</t>
  </si>
  <si>
    <t xml:space="preserve">Q00491</t>
  </si>
  <si>
    <t xml:space="preserve">Q00492</t>
  </si>
  <si>
    <t xml:space="preserve">Q00493</t>
  </si>
  <si>
    <t xml:space="preserve">Q00494</t>
  </si>
  <si>
    <t xml:space="preserve">Q00495</t>
  </si>
  <si>
    <t xml:space="preserve">Q00496</t>
  </si>
  <si>
    <t xml:space="preserve">Q00497</t>
  </si>
  <si>
    <t xml:space="preserve">Q00498</t>
  </si>
  <si>
    <t xml:space="preserve">Q00499</t>
  </si>
  <si>
    <t xml:space="preserve">Q00500</t>
  </si>
  <si>
    <t xml:space="preserve">Q00501</t>
  </si>
  <si>
    <t xml:space="preserve">Q00502</t>
  </si>
  <si>
    <t xml:space="preserve">Q00503</t>
  </si>
  <si>
    <t xml:space="preserve">Q00504</t>
  </si>
  <si>
    <t xml:space="preserve">Q00505</t>
  </si>
  <si>
    <t xml:space="preserve">Q00506</t>
  </si>
  <si>
    <t xml:space="preserve">Q00507</t>
  </si>
  <si>
    <t xml:space="preserve">Q00508</t>
  </si>
  <si>
    <t xml:space="preserve">Q00509</t>
  </si>
  <si>
    <t xml:space="preserve">Q00510</t>
  </si>
  <si>
    <t xml:space="preserve">Q00511</t>
  </si>
  <si>
    <t xml:space="preserve">Q00512</t>
  </si>
  <si>
    <t xml:space="preserve">Q00513</t>
  </si>
  <si>
    <t xml:space="preserve">Q00514</t>
  </si>
  <si>
    <t xml:space="preserve">Q00515</t>
  </si>
  <si>
    <t xml:space="preserve">Q00516</t>
  </si>
  <si>
    <t xml:space="preserve">Q00517</t>
  </si>
  <si>
    <t xml:space="preserve">Q00518</t>
  </si>
  <si>
    <t xml:space="preserve">Q00519</t>
  </si>
  <si>
    <t xml:space="preserve">Q00520</t>
  </si>
  <si>
    <t xml:space="preserve">Q00521</t>
  </si>
  <si>
    <t xml:space="preserve">Q00522</t>
  </si>
  <si>
    <t xml:space="preserve">Q00523</t>
  </si>
  <si>
    <t xml:space="preserve">Q00524</t>
  </si>
  <si>
    <t xml:space="preserve">Q00525</t>
  </si>
  <si>
    <t xml:space="preserve">Q00526</t>
  </si>
  <si>
    <t xml:space="preserve">Q00527</t>
  </si>
  <si>
    <t xml:space="preserve">Q00528</t>
  </si>
  <si>
    <t xml:space="preserve">Q00529</t>
  </si>
  <si>
    <t xml:space="preserve">Q00530</t>
  </si>
  <si>
    <t xml:space="preserve">Q00531</t>
  </si>
  <si>
    <t xml:space="preserve">Q00532</t>
  </si>
  <si>
    <t xml:space="preserve">Q00533</t>
  </si>
  <si>
    <t xml:space="preserve">Q00534</t>
  </si>
  <si>
    <t xml:space="preserve">Q00535</t>
  </si>
  <si>
    <t xml:space="preserve">Q00536</t>
  </si>
  <si>
    <t xml:space="preserve">Q00537</t>
  </si>
  <si>
    <t xml:space="preserve">Q00538</t>
  </si>
  <si>
    <t xml:space="preserve">Q00539</t>
  </si>
  <si>
    <t xml:space="preserve">Q00540</t>
  </si>
  <si>
    <t xml:space="preserve">Q00541</t>
  </si>
  <si>
    <t xml:space="preserve">Q00542</t>
  </si>
  <si>
    <t xml:space="preserve">Q00543</t>
  </si>
  <si>
    <t xml:space="preserve">Q00544</t>
  </si>
  <si>
    <t xml:space="preserve">Q00545</t>
  </si>
  <si>
    <t xml:space="preserve">Q00546</t>
  </si>
  <si>
    <t xml:space="preserve">Q00547</t>
  </si>
  <si>
    <t xml:space="preserve">Q00548</t>
  </si>
  <si>
    <t xml:space="preserve">Q00549</t>
  </si>
  <si>
    <t xml:space="preserve">Q00550</t>
  </si>
  <si>
    <t xml:space="preserve">Q00551</t>
  </si>
  <si>
    <t xml:space="preserve">Q00552</t>
  </si>
  <si>
    <t xml:space="preserve">Q00553</t>
  </si>
  <si>
    <t xml:space="preserve">Q00554</t>
  </si>
  <si>
    <t xml:space="preserve">Q00555</t>
  </si>
  <si>
    <t xml:space="preserve">Q00556</t>
  </si>
  <si>
    <t xml:space="preserve">Q00557</t>
  </si>
  <si>
    <t xml:space="preserve">Q00558</t>
  </si>
  <si>
    <t xml:space="preserve">Q00559</t>
  </si>
  <si>
    <t xml:space="preserve">Q00560</t>
  </si>
  <si>
    <t xml:space="preserve">Q00561</t>
  </si>
  <si>
    <t xml:space="preserve">Q00562</t>
  </si>
  <si>
    <t xml:space="preserve">Q00563</t>
  </si>
  <si>
    <t xml:space="preserve">Q00564</t>
  </si>
  <si>
    <t xml:space="preserve">Q00565</t>
  </si>
  <si>
    <t xml:space="preserve">Q00566</t>
  </si>
  <si>
    <t xml:space="preserve">Q00567</t>
  </si>
  <si>
    <t xml:space="preserve">Q00568</t>
  </si>
  <si>
    <t xml:space="preserve">Q00569</t>
  </si>
  <si>
    <t xml:space="preserve">Q00570</t>
  </si>
  <si>
    <t xml:space="preserve">Q00571</t>
  </si>
  <si>
    <t xml:space="preserve">Q00572</t>
  </si>
  <si>
    <t xml:space="preserve">Q00573</t>
  </si>
  <si>
    <t xml:space="preserve">Q00574</t>
  </si>
  <si>
    <t xml:space="preserve">Q00575</t>
  </si>
  <si>
    <t xml:space="preserve">Q00576</t>
  </si>
  <si>
    <t xml:space="preserve">Q00577</t>
  </si>
  <si>
    <t xml:space="preserve">Q00578</t>
  </si>
  <si>
    <t xml:space="preserve">Q00579</t>
  </si>
  <si>
    <t xml:space="preserve">Q00580</t>
  </si>
  <si>
    <t xml:space="preserve">Q00581</t>
  </si>
  <si>
    <t xml:space="preserve">Q00582</t>
  </si>
  <si>
    <t xml:space="preserve">Q00583</t>
  </si>
  <si>
    <t xml:space="preserve">Q00584</t>
  </si>
  <si>
    <t xml:space="preserve">Q00585</t>
  </si>
  <si>
    <t xml:space="preserve">Q00586</t>
  </si>
  <si>
    <t xml:space="preserve">Q00587</t>
  </si>
  <si>
    <t xml:space="preserve">Q00588</t>
  </si>
  <si>
    <t xml:space="preserve">Q00589</t>
  </si>
  <si>
    <t xml:space="preserve">Q00590</t>
  </si>
  <si>
    <t xml:space="preserve">Q00591</t>
  </si>
  <si>
    <t xml:space="preserve">Q00592</t>
  </si>
  <si>
    <t xml:space="preserve">Q00593</t>
  </si>
  <si>
    <t xml:space="preserve">Q00594</t>
  </si>
  <si>
    <t xml:space="preserve">Q00595</t>
  </si>
  <si>
    <t xml:space="preserve">Q00596</t>
  </si>
  <si>
    <t xml:space="preserve">Q00597</t>
  </si>
  <si>
    <t xml:space="preserve">Q00598</t>
  </si>
  <si>
    <t xml:space="preserve">Q00599</t>
  </si>
  <si>
    <t xml:space="preserve">Q00600</t>
  </si>
  <si>
    <t xml:space="preserve">Q00601</t>
  </si>
  <si>
    <t xml:space="preserve">Q00602</t>
  </si>
  <si>
    <t xml:space="preserve">Q00603</t>
  </si>
  <si>
    <t xml:space="preserve">Q00604</t>
  </si>
  <si>
    <t xml:space="preserve">Q00605</t>
  </si>
  <si>
    <t xml:space="preserve">Q00606</t>
  </si>
  <si>
    <t xml:space="preserve">Q00607</t>
  </si>
  <si>
    <t xml:space="preserve">Q00608</t>
  </si>
  <si>
    <t xml:space="preserve">Q00609</t>
  </si>
  <si>
    <t xml:space="preserve">Q00610</t>
  </si>
  <si>
    <t xml:space="preserve">Q00611</t>
  </si>
  <si>
    <t xml:space="preserve">Q00612</t>
  </si>
  <si>
    <t xml:space="preserve">Q00613</t>
  </si>
  <si>
    <t xml:space="preserve">Q00614</t>
  </si>
  <si>
    <t xml:space="preserve">Q00615</t>
  </si>
  <si>
    <t xml:space="preserve">Q00616</t>
  </si>
  <si>
    <t xml:space="preserve">Q00617</t>
  </si>
  <si>
    <t xml:space="preserve">Q00618</t>
  </si>
  <si>
    <t xml:space="preserve">Q00619</t>
  </si>
  <si>
    <t xml:space="preserve">Q00620</t>
  </si>
  <si>
    <t xml:space="preserve">Q00621</t>
  </si>
  <si>
    <t xml:space="preserve">Q00622</t>
  </si>
  <si>
    <t xml:space="preserve">Q00623</t>
  </si>
  <si>
    <t xml:space="preserve">Q00624</t>
  </si>
  <si>
    <t xml:space="preserve">Q00625</t>
  </si>
  <si>
    <t xml:space="preserve">Q00626</t>
  </si>
  <si>
    <t xml:space="preserve">Q00627</t>
  </si>
  <si>
    <t xml:space="preserve">Q00628</t>
  </si>
  <si>
    <t xml:space="preserve">Q00629</t>
  </si>
  <si>
    <t xml:space="preserve">Q00630</t>
  </si>
  <si>
    <t xml:space="preserve">Q00631</t>
  </si>
  <si>
    <t xml:space="preserve">Q00632</t>
  </si>
  <si>
    <t xml:space="preserve">Q00633</t>
  </si>
  <si>
    <t xml:space="preserve">Q00634</t>
  </si>
  <si>
    <t xml:space="preserve">Q00635</t>
  </si>
  <si>
    <t xml:space="preserve">Q00636</t>
  </si>
  <si>
    <t xml:space="preserve">Q00637</t>
  </si>
  <si>
    <t xml:space="preserve">Q00638</t>
  </si>
  <si>
    <t xml:space="preserve">Q00639</t>
  </si>
  <si>
    <t xml:space="preserve">Q00640</t>
  </si>
  <si>
    <t xml:space="preserve">Q00641</t>
  </si>
  <si>
    <t xml:space="preserve">Q00642</t>
  </si>
  <si>
    <t xml:space="preserve">Q00643</t>
  </si>
  <si>
    <t xml:space="preserve">Q00644</t>
  </si>
  <si>
    <t xml:space="preserve">Q00645</t>
  </si>
  <si>
    <t xml:space="preserve">Q00646</t>
  </si>
  <si>
    <t xml:space="preserve">Q00647</t>
  </si>
  <si>
    <t xml:space="preserve">Q00648</t>
  </si>
  <si>
    <t xml:space="preserve">Q00649</t>
  </si>
  <si>
    <t xml:space="preserve">Q00650</t>
  </si>
  <si>
    <t xml:space="preserve">Q00651</t>
  </si>
  <si>
    <t xml:space="preserve">Q00652</t>
  </si>
  <si>
    <t xml:space="preserve">Q00653</t>
  </si>
  <si>
    <t xml:space="preserve">Q00654</t>
  </si>
  <si>
    <t xml:space="preserve">Q00655</t>
  </si>
  <si>
    <t xml:space="preserve">Q00656</t>
  </si>
  <si>
    <t xml:space="preserve">Q00657</t>
  </si>
  <si>
    <t xml:space="preserve">Q00658</t>
  </si>
  <si>
    <t xml:space="preserve">Q00659</t>
  </si>
  <si>
    <t xml:space="preserve">Q00660</t>
  </si>
  <si>
    <t xml:space="preserve">Q00661</t>
  </si>
  <si>
    <t xml:space="preserve">Q00662</t>
  </si>
  <si>
    <t xml:space="preserve">Q00663</t>
  </si>
  <si>
    <t xml:space="preserve">Q00664</t>
  </si>
  <si>
    <t xml:space="preserve">Q00665</t>
  </si>
  <si>
    <t xml:space="preserve">Q00666</t>
  </si>
  <si>
    <t xml:space="preserve">Q00667</t>
  </si>
  <si>
    <t xml:space="preserve">Q00668</t>
  </si>
  <si>
    <t xml:space="preserve">Q00669</t>
  </si>
  <si>
    <t xml:space="preserve">Q00670</t>
  </si>
  <si>
    <t xml:space="preserve">Q00671</t>
  </si>
  <si>
    <t xml:space="preserve">Q00672</t>
  </si>
  <si>
    <t xml:space="preserve">Q00673</t>
  </si>
  <si>
    <t xml:space="preserve">Q00674</t>
  </si>
  <si>
    <t xml:space="preserve">Q00675</t>
  </si>
  <si>
    <t xml:space="preserve">Q00676</t>
  </si>
  <si>
    <t xml:space="preserve">Q00677</t>
  </si>
  <si>
    <t xml:space="preserve">Q00678</t>
  </si>
  <si>
    <t xml:space="preserve">Q00679</t>
  </si>
  <si>
    <t xml:space="preserve">Q00680</t>
  </si>
  <si>
    <t xml:space="preserve">Q00681</t>
  </si>
  <si>
    <t xml:space="preserve">Q00682</t>
  </si>
  <si>
    <t xml:space="preserve">Q00683</t>
  </si>
  <si>
    <t xml:space="preserve">Q00684</t>
  </si>
  <si>
    <t xml:space="preserve">Q00685</t>
  </si>
  <si>
    <t xml:space="preserve">Q00686</t>
  </si>
  <si>
    <t xml:space="preserve">Q00687</t>
  </si>
  <si>
    <t xml:space="preserve">Q00688</t>
  </si>
  <si>
    <t xml:space="preserve">Q00689</t>
  </si>
  <si>
    <t xml:space="preserve">Q00690</t>
  </si>
  <si>
    <t xml:space="preserve">Q00691</t>
  </si>
  <si>
    <t xml:space="preserve">Q00692</t>
  </si>
  <si>
    <t xml:space="preserve">Q00693</t>
  </si>
  <si>
    <t xml:space="preserve">Q00694</t>
  </si>
  <si>
    <t xml:space="preserve">Q00695</t>
  </si>
  <si>
    <t xml:space="preserve">Q00696</t>
  </si>
  <si>
    <t xml:space="preserve">Q00697</t>
  </si>
  <si>
    <t xml:space="preserve">Q00698</t>
  </si>
  <si>
    <t xml:space="preserve">Q00699</t>
  </si>
  <si>
    <t xml:space="preserve">Q00700</t>
  </si>
  <si>
    <t xml:space="preserve">Q00701</t>
  </si>
  <si>
    <t xml:space="preserve">Q00702</t>
  </si>
  <si>
    <t xml:space="preserve">Q00703</t>
  </si>
  <si>
    <t xml:space="preserve">Q00704</t>
  </si>
  <si>
    <t xml:space="preserve">Q00705</t>
  </si>
  <si>
    <t xml:space="preserve">Q00706</t>
  </si>
  <si>
    <t xml:space="preserve">Q00707</t>
  </si>
  <si>
    <t xml:space="preserve">Q00708</t>
  </si>
  <si>
    <t xml:space="preserve">Q00709</t>
  </si>
  <si>
    <t xml:space="preserve">Q00710</t>
  </si>
  <si>
    <t xml:space="preserve">Q00711</t>
  </si>
  <si>
    <t xml:space="preserve">Q00712</t>
  </si>
  <si>
    <t xml:space="preserve">Q00713</t>
  </si>
  <si>
    <t xml:space="preserve">Q00714</t>
  </si>
  <si>
    <t xml:space="preserve">Q00715</t>
  </si>
  <si>
    <t xml:space="preserve">Q00716</t>
  </si>
  <si>
    <t xml:space="preserve">Q00717</t>
  </si>
  <si>
    <t xml:space="preserve">Q00718</t>
  </si>
  <si>
    <t xml:space="preserve">Q00719</t>
  </si>
  <si>
    <t xml:space="preserve">Q00720</t>
  </si>
  <si>
    <t xml:space="preserve">Q00721</t>
  </si>
  <si>
    <t xml:space="preserve">Q00722</t>
  </si>
  <si>
    <t xml:space="preserve">Q00723</t>
  </si>
  <si>
    <t xml:space="preserve">Q00724</t>
  </si>
  <si>
    <t xml:space="preserve">Q00725</t>
  </si>
  <si>
    <t xml:space="preserve">Q00726</t>
  </si>
  <si>
    <t xml:space="preserve">Q00727</t>
  </si>
  <si>
    <t xml:space="preserve">Q00728</t>
  </si>
  <si>
    <t xml:space="preserve">Q00729</t>
  </si>
  <si>
    <t xml:space="preserve">Q00730</t>
  </si>
  <si>
    <t xml:space="preserve">Q00731</t>
  </si>
  <si>
    <t xml:space="preserve">Q00732</t>
  </si>
  <si>
    <t xml:space="preserve">Q00733</t>
  </si>
  <si>
    <t xml:space="preserve">Q00734</t>
  </si>
  <si>
    <t xml:space="preserve">Q00735</t>
  </si>
  <si>
    <t xml:space="preserve">Q00736</t>
  </si>
  <si>
    <t xml:space="preserve">Q00737</t>
  </si>
  <si>
    <t xml:space="preserve">Q00738</t>
  </si>
  <si>
    <t xml:space="preserve">Q00739</t>
  </si>
  <si>
    <t xml:space="preserve">Q00740</t>
  </si>
  <si>
    <t xml:space="preserve">Q00741</t>
  </si>
  <si>
    <t xml:space="preserve">Q00742</t>
  </si>
  <si>
    <t xml:space="preserve">Q00743</t>
  </si>
  <si>
    <t xml:space="preserve">Q00744</t>
  </si>
  <si>
    <t xml:space="preserve">Q00745</t>
  </si>
  <si>
    <t xml:space="preserve">Q00746</t>
  </si>
  <si>
    <t xml:space="preserve">Q00747</t>
  </si>
  <si>
    <t xml:space="preserve">Q00748</t>
  </si>
  <si>
    <t xml:space="preserve">Q00749</t>
  </si>
  <si>
    <t xml:space="preserve">Q00750</t>
  </si>
  <si>
    <t xml:space="preserve">Q00751</t>
  </si>
  <si>
    <t xml:space="preserve">Q00752</t>
  </si>
  <si>
    <t xml:space="preserve">Q00753</t>
  </si>
  <si>
    <t xml:space="preserve">Q00754</t>
  </si>
  <si>
    <t xml:space="preserve">Q00755</t>
  </si>
  <si>
    <t xml:space="preserve">Q00756</t>
  </si>
  <si>
    <t xml:space="preserve">Q00757</t>
  </si>
  <si>
    <t xml:space="preserve">Q00758</t>
  </si>
  <si>
    <t xml:space="preserve">Q00759</t>
  </si>
  <si>
    <t xml:space="preserve">Q00760</t>
  </si>
  <si>
    <t xml:space="preserve">Q00761</t>
  </si>
  <si>
    <t xml:space="preserve">Q00762</t>
  </si>
  <si>
    <t xml:space="preserve">Q00763</t>
  </si>
  <si>
    <t xml:space="preserve">Q00764</t>
  </si>
  <si>
    <t xml:space="preserve">Q00765</t>
  </si>
  <si>
    <t xml:space="preserve">Q00766</t>
  </si>
  <si>
    <t xml:space="preserve">Q00767</t>
  </si>
  <si>
    <t xml:space="preserve">Q00768</t>
  </si>
  <si>
    <t xml:space="preserve">Q00769</t>
  </si>
  <si>
    <t xml:space="preserve">Q00770</t>
  </si>
  <si>
    <t xml:space="preserve">Q00771</t>
  </si>
  <si>
    <t xml:space="preserve">Q00772</t>
  </si>
  <si>
    <t xml:space="preserve">Q00773</t>
  </si>
  <si>
    <t xml:space="preserve">Q00774</t>
  </si>
  <si>
    <t xml:space="preserve">Q00775</t>
  </si>
  <si>
    <t xml:space="preserve">Q00776</t>
  </si>
  <si>
    <t xml:space="preserve">Q00777</t>
  </si>
  <si>
    <t xml:space="preserve">Q00778</t>
  </si>
  <si>
    <t xml:space="preserve">Q00779</t>
  </si>
  <si>
    <t xml:space="preserve">Q00780</t>
  </si>
  <si>
    <t xml:space="preserve">Q00781</t>
  </si>
  <si>
    <t xml:space="preserve">Q00782</t>
  </si>
  <si>
    <t xml:space="preserve">Q00783</t>
  </si>
  <si>
    <t xml:space="preserve">Q00784</t>
  </si>
  <si>
    <t xml:space="preserve">Q00785</t>
  </si>
  <si>
    <t xml:space="preserve">Q00786</t>
  </si>
  <si>
    <t xml:space="preserve">Q00787</t>
  </si>
  <si>
    <t xml:space="preserve">Q00788</t>
  </si>
  <si>
    <t xml:space="preserve">Q00789</t>
  </si>
  <si>
    <t xml:space="preserve">Q00790</t>
  </si>
  <si>
    <t xml:space="preserve">Q00791</t>
  </si>
  <si>
    <t xml:space="preserve">Q00792</t>
  </si>
  <si>
    <t xml:space="preserve">Q00793</t>
  </si>
  <si>
    <t xml:space="preserve">Q00794</t>
  </si>
  <si>
    <t xml:space="preserve">Q00795</t>
  </si>
  <si>
    <t xml:space="preserve">Q00796</t>
  </si>
  <si>
    <t xml:space="preserve">Q00797</t>
  </si>
  <si>
    <t xml:space="preserve">Q00798</t>
  </si>
  <si>
    <t xml:space="preserve">Q00799</t>
  </si>
  <si>
    <t xml:space="preserve">Q00800</t>
  </si>
  <si>
    <t xml:space="preserve">Q00801</t>
  </si>
  <si>
    <t xml:space="preserve">Q00802</t>
  </si>
  <si>
    <t xml:space="preserve">Q00803</t>
  </si>
  <si>
    <t xml:space="preserve">Q00804</t>
  </si>
  <si>
    <t xml:space="preserve">Q00805</t>
  </si>
  <si>
    <t xml:space="preserve">Q00806</t>
  </si>
  <si>
    <t xml:space="preserve">Q00807</t>
  </si>
  <si>
    <t xml:space="preserve">Q00808</t>
  </si>
  <si>
    <t xml:space="preserve">Q00809</t>
  </si>
  <si>
    <t xml:space="preserve">Q00810</t>
  </si>
  <si>
    <t xml:space="preserve">Q00811</t>
  </si>
  <si>
    <t xml:space="preserve">Q00812</t>
  </si>
  <si>
    <t xml:space="preserve">Q00813</t>
  </si>
  <si>
    <t xml:space="preserve">Q00814</t>
  </si>
  <si>
    <t xml:space="preserve">Q00815</t>
  </si>
  <si>
    <t xml:space="preserve">Q00816</t>
  </si>
  <si>
    <t xml:space="preserve">Q00817</t>
  </si>
  <si>
    <t xml:space="preserve">Q00818</t>
  </si>
  <si>
    <t xml:space="preserve">Q00819</t>
  </si>
  <si>
    <t xml:space="preserve">Q00820</t>
  </si>
  <si>
    <t xml:space="preserve">Q00821</t>
  </si>
  <si>
    <t xml:space="preserve">Q00822</t>
  </si>
  <si>
    <t xml:space="preserve">Q00823</t>
  </si>
  <si>
    <t xml:space="preserve">Q00824</t>
  </si>
  <si>
    <t xml:space="preserve">Q00825</t>
  </si>
  <si>
    <t xml:space="preserve">Q00826</t>
  </si>
  <si>
    <t xml:space="preserve">Q00827</t>
  </si>
  <si>
    <t xml:space="preserve">Q00828</t>
  </si>
  <si>
    <t xml:space="preserve">Q00829</t>
  </si>
  <si>
    <t xml:space="preserve">Q00830</t>
  </si>
  <si>
    <t xml:space="preserve">Q00831</t>
  </si>
  <si>
    <t xml:space="preserve">Q00832</t>
  </si>
  <si>
    <t xml:space="preserve">Q00833</t>
  </si>
  <si>
    <t xml:space="preserve">Q00834</t>
  </si>
  <si>
    <t xml:space="preserve">Q00835</t>
  </si>
  <si>
    <t xml:space="preserve">Q00836</t>
  </si>
  <si>
    <t xml:space="preserve">Q00837</t>
  </si>
  <si>
    <t xml:space="preserve">Q00838</t>
  </si>
  <si>
    <t xml:space="preserve">Q00839</t>
  </si>
  <si>
    <t xml:space="preserve">Q00840</t>
  </si>
  <si>
    <t xml:space="preserve">Q00841</t>
  </si>
  <si>
    <t xml:space="preserve">Q00842</t>
  </si>
  <si>
    <t xml:space="preserve">Q00843</t>
  </si>
  <si>
    <t xml:space="preserve">Q00844</t>
  </si>
  <si>
    <t xml:space="preserve">Q00845</t>
  </si>
  <si>
    <t xml:space="preserve">Q00846</t>
  </si>
  <si>
    <t xml:space="preserve">Q00847</t>
  </si>
  <si>
    <t xml:space="preserve">Q00848</t>
  </si>
  <si>
    <t xml:space="preserve">Q00849</t>
  </si>
  <si>
    <t xml:space="preserve">Q00850</t>
  </si>
  <si>
    <t xml:space="preserve">Q00851</t>
  </si>
  <si>
    <t xml:space="preserve">Q00852</t>
  </si>
  <si>
    <t xml:space="preserve">Q00853</t>
  </si>
  <si>
    <t xml:space="preserve">Q00854</t>
  </si>
  <si>
    <t xml:space="preserve">Q00855</t>
  </si>
  <si>
    <t xml:space="preserve">Q00856</t>
  </si>
  <si>
    <t xml:space="preserve">Q00857</t>
  </si>
  <si>
    <t xml:space="preserve">Q00858</t>
  </si>
  <si>
    <t xml:space="preserve">Q00859</t>
  </si>
  <si>
    <t xml:space="preserve">Q00860</t>
  </si>
  <si>
    <t xml:space="preserve">Q00861</t>
  </si>
  <si>
    <t xml:space="preserve">Q00862</t>
  </si>
  <si>
    <t xml:space="preserve">Q00863</t>
  </si>
  <si>
    <t xml:space="preserve">Q00864</t>
  </si>
  <si>
    <t xml:space="preserve">Q00865</t>
  </si>
  <si>
    <t xml:space="preserve">Q00866</t>
  </si>
  <si>
    <t xml:space="preserve">Q00867</t>
  </si>
  <si>
    <t xml:space="preserve">Q00868</t>
  </si>
  <si>
    <t xml:space="preserve">Q00869</t>
  </si>
  <si>
    <t xml:space="preserve">Q00870</t>
  </si>
  <si>
    <t xml:space="preserve">Q00871</t>
  </si>
  <si>
    <t xml:space="preserve">Q00872</t>
  </si>
  <si>
    <t xml:space="preserve">Q00873</t>
  </si>
  <si>
    <t xml:space="preserve">Q00874</t>
  </si>
  <si>
    <t xml:space="preserve">Q00875</t>
  </si>
  <si>
    <t xml:space="preserve">Q00876</t>
  </si>
  <si>
    <t xml:space="preserve">Q00877</t>
  </si>
  <si>
    <t xml:space="preserve">Q00878</t>
  </si>
  <si>
    <t xml:space="preserve">Q00879</t>
  </si>
  <si>
    <t xml:space="preserve">Q00880</t>
  </si>
  <si>
    <t xml:space="preserve">Q00881</t>
  </si>
  <si>
    <t xml:space="preserve">Q00882</t>
  </si>
  <si>
    <t xml:space="preserve">Q00883</t>
  </si>
  <si>
    <t xml:space="preserve">Q00884</t>
  </si>
  <si>
    <t xml:space="preserve">Q00885</t>
  </si>
  <si>
    <t xml:space="preserve">Q00886</t>
  </si>
  <si>
    <t xml:space="preserve">Q00887</t>
  </si>
  <si>
    <t xml:space="preserve">Q00888</t>
  </si>
  <si>
    <t xml:space="preserve">Q00889</t>
  </si>
  <si>
    <t xml:space="preserve">Q00890</t>
  </si>
  <si>
    <t xml:space="preserve">Q00891</t>
  </si>
  <si>
    <t xml:space="preserve">Q00892</t>
  </si>
  <si>
    <t xml:space="preserve">Q00893</t>
  </si>
  <si>
    <t xml:space="preserve">Q00894</t>
  </si>
  <si>
    <t xml:space="preserve">Q00895</t>
  </si>
  <si>
    <t xml:space="preserve">Q00896</t>
  </si>
  <si>
    <t xml:space="preserve">Q00897</t>
  </si>
  <si>
    <t xml:space="preserve">Q00898</t>
  </si>
  <si>
    <t xml:space="preserve">Q00899</t>
  </si>
  <si>
    <t xml:space="preserve">Q00900</t>
  </si>
  <si>
    <t xml:space="preserve">Q00901</t>
  </si>
  <si>
    <t xml:space="preserve">Q00902</t>
  </si>
  <si>
    <t xml:space="preserve">Q00903</t>
  </si>
  <si>
    <t xml:space="preserve">Q00904</t>
  </si>
  <si>
    <t xml:space="preserve">Q00905</t>
  </si>
  <si>
    <t xml:space="preserve">Q00906</t>
  </si>
  <si>
    <t xml:space="preserve">Q00907</t>
  </si>
  <si>
    <t xml:space="preserve">Q00908</t>
  </si>
  <si>
    <t xml:space="preserve">Q00909</t>
  </si>
  <si>
    <t xml:space="preserve">Q00910</t>
  </si>
  <si>
    <t xml:space="preserve">Q00911</t>
  </si>
  <si>
    <t xml:space="preserve">Q00912</t>
  </si>
  <si>
    <t xml:space="preserve">Q00913</t>
  </si>
  <si>
    <t xml:space="preserve">Q00914</t>
  </si>
  <si>
    <t xml:space="preserve">Q00915</t>
  </si>
  <si>
    <t xml:space="preserve">Q00916</t>
  </si>
  <si>
    <t xml:space="preserve">Q00917</t>
  </si>
  <si>
    <t xml:space="preserve">Q00918</t>
  </si>
  <si>
    <t xml:space="preserve">Q00919</t>
  </si>
  <si>
    <t xml:space="preserve">Q00920</t>
  </si>
  <si>
    <t xml:space="preserve">Q00921</t>
  </si>
  <si>
    <t xml:space="preserve">Q00922</t>
  </si>
  <si>
    <t xml:space="preserve">Q00923</t>
  </si>
  <si>
    <t xml:space="preserve">Q00924</t>
  </si>
  <si>
    <t xml:space="preserve">Q00925</t>
  </si>
  <si>
    <t xml:space="preserve">Q00926</t>
  </si>
  <si>
    <t xml:space="preserve">Q00927</t>
  </si>
  <si>
    <t xml:space="preserve">Q00928</t>
  </si>
  <si>
    <t xml:space="preserve">Q00929</t>
  </si>
  <si>
    <t xml:space="preserve">Q00930</t>
  </si>
  <si>
    <t xml:space="preserve">Q00931</t>
  </si>
  <si>
    <t xml:space="preserve">Q00932</t>
  </si>
  <si>
    <t xml:space="preserve">Q00933</t>
  </si>
  <si>
    <t xml:space="preserve">Q00934</t>
  </si>
  <si>
    <t xml:space="preserve">Q00935</t>
  </si>
  <si>
    <t xml:space="preserve">Q00936</t>
  </si>
  <si>
    <t xml:space="preserve">Q00937</t>
  </si>
  <si>
    <t xml:space="preserve">Q00938</t>
  </si>
  <si>
    <t xml:space="preserve">Q00939</t>
  </si>
  <si>
    <t xml:space="preserve">Q00940</t>
  </si>
  <si>
    <t xml:space="preserve">Q00941</t>
  </si>
  <si>
    <t xml:space="preserve">Q00942</t>
  </si>
  <si>
    <t xml:space="preserve">Q00943</t>
  </si>
  <si>
    <t xml:space="preserve">Q00944</t>
  </si>
  <si>
    <t xml:space="preserve">Q00945</t>
  </si>
  <si>
    <t xml:space="preserve">Q00946</t>
  </si>
  <si>
    <t xml:space="preserve">Q00947</t>
  </si>
  <si>
    <t xml:space="preserve">Q00948</t>
  </si>
  <si>
    <t xml:space="preserve">Q00949</t>
  </si>
  <si>
    <t xml:space="preserve">Q00950</t>
  </si>
  <si>
    <t xml:space="preserve">Q00951</t>
  </si>
  <si>
    <t xml:space="preserve">Q00952</t>
  </si>
  <si>
    <t xml:space="preserve">Q00953</t>
  </si>
  <si>
    <t xml:space="preserve">Q00954</t>
  </si>
  <si>
    <t xml:space="preserve">Q00955</t>
  </si>
  <si>
    <t xml:space="preserve">Q00956</t>
  </si>
  <si>
    <t xml:space="preserve">Q00957</t>
  </si>
  <si>
    <t xml:space="preserve">Q00958</t>
  </si>
  <si>
    <t xml:space="preserve">Q00959</t>
  </si>
  <si>
    <t xml:space="preserve">Q00960</t>
  </si>
  <si>
    <t xml:space="preserve">Q00961</t>
  </si>
  <si>
    <t xml:space="preserve">Q00962</t>
  </si>
  <si>
    <t xml:space="preserve">Q00963</t>
  </si>
  <si>
    <t xml:space="preserve">Q00964</t>
  </si>
  <si>
    <t xml:space="preserve">Q00965</t>
  </si>
  <si>
    <t xml:space="preserve">Q00966</t>
  </si>
  <si>
    <t xml:space="preserve">Q00967</t>
  </si>
  <si>
    <t xml:space="preserve">Q00968</t>
  </si>
  <si>
    <t xml:space="preserve">Q00969</t>
  </si>
  <si>
    <t xml:space="preserve">Q00970</t>
  </si>
  <si>
    <t xml:space="preserve">Q00971</t>
  </si>
  <si>
    <t xml:space="preserve">Q00972</t>
  </si>
  <si>
    <t xml:space="preserve">Q00973</t>
  </si>
  <si>
    <t xml:space="preserve">Q00974</t>
  </si>
  <si>
    <t xml:space="preserve">Q00975</t>
  </si>
  <si>
    <t xml:space="preserve">Q00976</t>
  </si>
  <si>
    <t xml:space="preserve">Q00977</t>
  </si>
  <si>
    <t xml:space="preserve">Q00978</t>
  </si>
  <si>
    <t xml:space="preserve">Q00979</t>
  </si>
  <si>
    <t xml:space="preserve">Q00980</t>
  </si>
  <si>
    <t xml:space="preserve">Q00981</t>
  </si>
  <si>
    <t xml:space="preserve">Q00982</t>
  </si>
  <si>
    <t xml:space="preserve">Q00983</t>
  </si>
  <si>
    <t xml:space="preserve">Q00984</t>
  </si>
  <si>
    <t xml:space="preserve">Q00985</t>
  </si>
  <si>
    <t xml:space="preserve">Q00986</t>
  </si>
  <si>
    <t xml:space="preserve">Q00987</t>
  </si>
  <si>
    <t xml:space="preserve">Q00988</t>
  </si>
  <si>
    <t xml:space="preserve">Q00989</t>
  </si>
  <si>
    <t xml:space="preserve">Q00990</t>
  </si>
  <si>
    <t xml:space="preserve">Q00991</t>
  </si>
  <si>
    <t xml:space="preserve">Q00992</t>
  </si>
  <si>
    <t xml:space="preserve">Q00993</t>
  </si>
  <si>
    <t xml:space="preserve">Q00994</t>
  </si>
  <si>
    <t xml:space="preserve">Q00995</t>
  </si>
  <si>
    <t xml:space="preserve">Q00996</t>
  </si>
  <si>
    <t xml:space="preserve">Q00997</t>
  </si>
  <si>
    <t xml:space="preserve">Q00998</t>
  </si>
  <si>
    <t xml:space="preserve">Q00999</t>
  </si>
  <si>
    <t xml:space="preserve">Q01000</t>
  </si>
  <si>
    <t xml:space="preserve">Q01001</t>
  </si>
  <si>
    <t xml:space="preserve">Q01002</t>
  </si>
  <si>
    <t xml:space="preserve">Q01003</t>
  </si>
  <si>
    <t xml:space="preserve">Q01004</t>
  </si>
  <si>
    <t xml:space="preserve">Q01005</t>
  </si>
  <si>
    <t xml:space="preserve">Q01006</t>
  </si>
  <si>
    <t xml:space="preserve">Q01007</t>
  </si>
  <si>
    <t xml:space="preserve">Q01008</t>
  </si>
  <si>
    <t xml:space="preserve">Q01009</t>
  </si>
  <si>
    <t xml:space="preserve">Q01010</t>
  </si>
  <si>
    <t xml:space="preserve">Q01011</t>
  </si>
  <si>
    <t xml:space="preserve">Q01012</t>
  </si>
  <si>
    <t xml:space="preserve">Q01013</t>
  </si>
  <si>
    <t xml:space="preserve">Q01014</t>
  </si>
  <si>
    <t xml:space="preserve">Q01015</t>
  </si>
  <si>
    <t xml:space="preserve">Q01016</t>
  </si>
  <si>
    <t xml:space="preserve">Q01017</t>
  </si>
  <si>
    <t xml:space="preserve">Q01018</t>
  </si>
  <si>
    <t xml:space="preserve">Q01019</t>
  </si>
  <si>
    <t xml:space="preserve">Q01020</t>
  </si>
  <si>
    <t xml:space="preserve">Q01021</t>
  </si>
  <si>
    <t xml:space="preserve">Q01022</t>
  </si>
  <si>
    <t xml:space="preserve">Q01023</t>
  </si>
  <si>
    <t xml:space="preserve">Q01024</t>
  </si>
  <si>
    <t xml:space="preserve">Q01025</t>
  </si>
  <si>
    <t xml:space="preserve">Q01026</t>
  </si>
  <si>
    <t xml:space="preserve">Q01027</t>
  </si>
  <si>
    <t xml:space="preserve">Q01028</t>
  </si>
  <si>
    <t xml:space="preserve">Q01029</t>
  </si>
  <si>
    <t xml:space="preserve">Q01030</t>
  </si>
  <si>
    <t xml:space="preserve">Q01031</t>
  </si>
  <si>
    <t xml:space="preserve">Q01032</t>
  </si>
  <si>
    <t xml:space="preserve">Q01033</t>
  </si>
  <si>
    <t xml:space="preserve">Q01034</t>
  </si>
  <si>
    <t xml:space="preserve">Q01035</t>
  </si>
  <si>
    <t xml:space="preserve">Q01036</t>
  </si>
  <si>
    <t xml:space="preserve">Q01037</t>
  </si>
  <si>
    <t xml:space="preserve">Q01038</t>
  </si>
  <si>
    <t xml:space="preserve">Q01039</t>
  </si>
  <si>
    <t xml:space="preserve">Q01040</t>
  </si>
  <si>
    <t xml:space="preserve">Q01041</t>
  </si>
  <si>
    <t xml:space="preserve">Q01042</t>
  </si>
  <si>
    <t xml:space="preserve">Q01043</t>
  </si>
  <si>
    <t xml:space="preserve">Q01044</t>
  </si>
  <si>
    <t xml:space="preserve">Q01045</t>
  </si>
  <si>
    <t xml:space="preserve">Q01046</t>
  </si>
  <si>
    <t xml:space="preserve">Q01047</t>
  </si>
  <si>
    <t xml:space="preserve">Q01048</t>
  </si>
  <si>
    <t xml:space="preserve">Q01049</t>
  </si>
  <si>
    <t xml:space="preserve">Q01050</t>
  </si>
  <si>
    <t xml:space="preserve">Q01051</t>
  </si>
  <si>
    <t xml:space="preserve">Q01052</t>
  </si>
  <si>
    <t xml:space="preserve">Q01053</t>
  </si>
  <si>
    <t xml:space="preserve">Q01054</t>
  </si>
  <si>
    <t xml:space="preserve">Q01055</t>
  </si>
  <si>
    <t xml:space="preserve">Q01056</t>
  </si>
  <si>
    <t xml:space="preserve">Q01057</t>
  </si>
  <si>
    <t xml:space="preserve">Q01058</t>
  </si>
  <si>
    <t xml:space="preserve">Q01059</t>
  </si>
  <si>
    <t xml:space="preserve">Q01060</t>
  </si>
  <si>
    <t xml:space="preserve">Q01061</t>
  </si>
  <si>
    <t xml:space="preserve">Q01062</t>
  </si>
  <si>
    <t xml:space="preserve">Q01063</t>
  </si>
  <si>
    <t xml:space="preserve">Q01064</t>
  </si>
  <si>
    <t xml:space="preserve">Q01065</t>
  </si>
  <si>
    <t xml:space="preserve">Q01066</t>
  </si>
  <si>
    <t xml:space="preserve">Q01067</t>
  </si>
  <si>
    <t xml:space="preserve">Q01068</t>
  </si>
  <si>
    <t xml:space="preserve">Q01069</t>
  </si>
  <si>
    <t xml:space="preserve">Q01070</t>
  </si>
  <si>
    <t xml:space="preserve">Q01071</t>
  </si>
  <si>
    <t xml:space="preserve">Q01072</t>
  </si>
  <si>
    <t xml:space="preserve">Q01073</t>
  </si>
  <si>
    <t xml:space="preserve">Q01074</t>
  </si>
  <si>
    <t xml:space="preserve">Q01075</t>
  </si>
  <si>
    <t xml:space="preserve">Q01076</t>
  </si>
  <si>
    <t xml:space="preserve">Q01077</t>
  </si>
  <si>
    <t xml:space="preserve">Q01078</t>
  </si>
  <si>
    <t xml:space="preserve">Q01079</t>
  </si>
  <si>
    <t xml:space="preserve">Q01080</t>
  </si>
  <si>
    <t xml:space="preserve">Q01081</t>
  </si>
  <si>
    <t xml:space="preserve">Q01082</t>
  </si>
  <si>
    <t xml:space="preserve">Q01083</t>
  </si>
  <si>
    <t xml:space="preserve">Q01084</t>
  </si>
  <si>
    <t xml:space="preserve">Q01085</t>
  </si>
  <si>
    <t xml:space="preserve">Q01086</t>
  </si>
  <si>
    <t xml:space="preserve">Q01087</t>
  </si>
  <si>
    <t xml:space="preserve">Q01088</t>
  </si>
  <si>
    <t xml:space="preserve">Q01089</t>
  </si>
  <si>
    <t xml:space="preserve">Q01090</t>
  </si>
  <si>
    <t xml:space="preserve">Q01091</t>
  </si>
  <si>
    <t xml:space="preserve">Q01092</t>
  </si>
  <si>
    <t xml:space="preserve">Q01093</t>
  </si>
  <si>
    <t xml:space="preserve">Q01094</t>
  </si>
  <si>
    <t xml:space="preserve">Q01095</t>
  </si>
  <si>
    <t xml:space="preserve">Q01096</t>
  </si>
  <si>
    <t xml:space="preserve">Q01097</t>
  </si>
  <si>
    <t xml:space="preserve">Q01098</t>
  </si>
  <si>
    <t xml:space="preserve">Q01099</t>
  </si>
  <si>
    <t xml:space="preserve">Q01100</t>
  </si>
  <si>
    <t xml:space="preserve">Q01101</t>
  </si>
  <si>
    <t xml:space="preserve">Q01102</t>
  </si>
  <si>
    <t xml:space="preserve">Q01103</t>
  </si>
  <si>
    <t xml:space="preserve">Q01104</t>
  </si>
  <si>
    <t xml:space="preserve">Q01105</t>
  </si>
  <si>
    <t xml:space="preserve">Q01106</t>
  </si>
  <si>
    <t xml:space="preserve">Q01107</t>
  </si>
  <si>
    <t xml:space="preserve">Q01108</t>
  </si>
  <si>
    <t xml:space="preserve">Q01109</t>
  </si>
  <si>
    <t xml:space="preserve">Q01110</t>
  </si>
  <si>
    <t xml:space="preserve">Q01111</t>
  </si>
  <si>
    <t xml:space="preserve">Q01112</t>
  </si>
  <si>
    <t xml:space="preserve">Q01113</t>
  </si>
  <si>
    <t xml:space="preserve">Q01114</t>
  </si>
  <si>
    <t xml:space="preserve">Q01115</t>
  </si>
  <si>
    <t xml:space="preserve">Q01116</t>
  </si>
  <si>
    <t xml:space="preserve">Q01117</t>
  </si>
  <si>
    <t xml:space="preserve">Q01118</t>
  </si>
  <si>
    <t xml:space="preserve">Q01119</t>
  </si>
  <si>
    <t xml:space="preserve">Q01120</t>
  </si>
  <si>
    <t xml:space="preserve">Q01121</t>
  </si>
  <si>
    <t xml:space="preserve">Q01122</t>
  </si>
  <si>
    <t xml:space="preserve">Q01123</t>
  </si>
  <si>
    <t xml:space="preserve">Q01124</t>
  </si>
  <si>
    <t xml:space="preserve">Q01125</t>
  </si>
  <si>
    <t xml:space="preserve">Q01126</t>
  </si>
  <si>
    <t xml:space="preserve">Q01127</t>
  </si>
  <si>
    <t xml:space="preserve">Q01128</t>
  </si>
  <si>
    <t xml:space="preserve">Q01129</t>
  </si>
  <si>
    <t xml:space="preserve">Q01130</t>
  </si>
  <si>
    <t xml:space="preserve">Q01131</t>
  </si>
  <si>
    <t xml:space="preserve">Q01132</t>
  </si>
  <si>
    <t xml:space="preserve">Q01133</t>
  </si>
  <si>
    <t xml:space="preserve">Q01134</t>
  </si>
  <si>
    <t xml:space="preserve">Q01135</t>
  </si>
  <si>
    <t xml:space="preserve">Q01136</t>
  </si>
  <si>
    <t xml:space="preserve">Q01137</t>
  </si>
  <si>
    <t xml:space="preserve">Q01138</t>
  </si>
  <si>
    <t xml:space="preserve">Q01139</t>
  </si>
  <si>
    <t xml:space="preserve">Q01140</t>
  </si>
  <si>
    <t xml:space="preserve">Q01141</t>
  </si>
  <si>
    <t xml:space="preserve">Q01142</t>
  </si>
  <si>
    <t xml:space="preserve">Q01143</t>
  </si>
  <si>
    <t xml:space="preserve">Q01144</t>
  </si>
  <si>
    <t xml:space="preserve">Q01145</t>
  </si>
  <si>
    <t xml:space="preserve">Q01146</t>
  </si>
  <si>
    <t xml:space="preserve">Q01147</t>
  </si>
  <si>
    <t xml:space="preserve">Q01148</t>
  </si>
  <si>
    <t xml:space="preserve">Q01149</t>
  </si>
  <si>
    <t xml:space="preserve">Q01150</t>
  </si>
  <si>
    <t xml:space="preserve">Q01151</t>
  </si>
  <si>
    <t xml:space="preserve">Q01152</t>
  </si>
  <si>
    <t xml:space="preserve">Q01153</t>
  </si>
  <si>
    <t xml:space="preserve">Q01154</t>
  </si>
  <si>
    <t xml:space="preserve">Q01155</t>
  </si>
  <si>
    <t xml:space="preserve">Q01156</t>
  </si>
  <si>
    <t xml:space="preserve">Q01157</t>
  </si>
  <si>
    <t xml:space="preserve">Q01158</t>
  </si>
  <si>
    <t xml:space="preserve">Q01159</t>
  </si>
  <si>
    <t xml:space="preserve">Q01160</t>
  </si>
  <si>
    <t xml:space="preserve">Q01161</t>
  </si>
  <si>
    <t xml:space="preserve">Q01162</t>
  </si>
  <si>
    <t xml:space="preserve">Q01163</t>
  </si>
  <si>
    <t xml:space="preserve">Q01164</t>
  </si>
  <si>
    <t xml:space="preserve">Q01165</t>
  </si>
  <si>
    <t xml:space="preserve">Q01166</t>
  </si>
  <si>
    <t xml:space="preserve">Q01167</t>
  </si>
  <si>
    <t xml:space="preserve">Q01168</t>
  </si>
  <si>
    <t xml:space="preserve">Q01169</t>
  </si>
  <si>
    <t xml:space="preserve">Q01170</t>
  </si>
  <si>
    <t xml:space="preserve">Q01171</t>
  </si>
  <si>
    <t xml:space="preserve">Q01172</t>
  </si>
  <si>
    <t xml:space="preserve">Q01173</t>
  </si>
  <si>
    <t xml:space="preserve">Q01174</t>
  </si>
  <si>
    <t xml:space="preserve">Q01175</t>
  </si>
  <si>
    <t xml:space="preserve">Q01176</t>
  </si>
  <si>
    <t xml:space="preserve">Q01177</t>
  </si>
  <si>
    <t xml:space="preserve">Q01178</t>
  </si>
  <si>
    <t xml:space="preserve">Q01179</t>
  </si>
  <si>
    <t xml:space="preserve">Q01180</t>
  </si>
  <si>
    <t xml:space="preserve">Q01181</t>
  </si>
  <si>
    <t xml:space="preserve">Q01182</t>
  </si>
  <si>
    <t xml:space="preserve">Q01183</t>
  </si>
  <si>
    <t xml:space="preserve">Q01184</t>
  </si>
  <si>
    <t xml:space="preserve">Q01185</t>
  </si>
  <si>
    <t xml:space="preserve">Q01186</t>
  </si>
  <si>
    <t xml:space="preserve">Q01187</t>
  </si>
  <si>
    <t xml:space="preserve">Q01188</t>
  </si>
  <si>
    <t xml:space="preserve">Q01189</t>
  </si>
  <si>
    <t xml:space="preserve">Q01190</t>
  </si>
  <si>
    <t xml:space="preserve">Q01191</t>
  </si>
  <si>
    <t xml:space="preserve">Q01192</t>
  </si>
  <si>
    <t xml:space="preserve">Q01193</t>
  </si>
  <si>
    <t xml:space="preserve">Q01194</t>
  </si>
  <si>
    <t xml:space="preserve">Q01195</t>
  </si>
  <si>
    <t xml:space="preserve">Q01196</t>
  </si>
  <si>
    <t xml:space="preserve">Q01197</t>
  </si>
  <si>
    <t xml:space="preserve">Q01198</t>
  </si>
  <si>
    <t xml:space="preserve">Q01199</t>
  </si>
  <si>
    <t xml:space="preserve">Q01200</t>
  </si>
  <si>
    <t xml:space="preserve">Q01201</t>
  </si>
  <si>
    <t xml:space="preserve">Q01202</t>
  </si>
  <si>
    <t xml:space="preserve">Q01203</t>
  </si>
  <si>
    <t xml:space="preserve">Q01204</t>
  </si>
  <si>
    <t xml:space="preserve">Q01205</t>
  </si>
  <si>
    <t xml:space="preserve">Q01206</t>
  </si>
  <si>
    <t xml:space="preserve">Q01207</t>
  </si>
  <si>
    <t xml:space="preserve">Q01208</t>
  </si>
  <si>
    <t xml:space="preserve">Q01209</t>
  </si>
  <si>
    <t xml:space="preserve">Q01210</t>
  </si>
  <si>
    <t xml:space="preserve">Q01211</t>
  </si>
  <si>
    <t xml:space="preserve">Q01212</t>
  </si>
  <si>
    <t xml:space="preserve">Q01213</t>
  </si>
  <si>
    <t xml:space="preserve">Q01214</t>
  </si>
  <si>
    <t xml:space="preserve">Q01215</t>
  </si>
  <si>
    <t xml:space="preserve">Q01216</t>
  </si>
  <si>
    <t xml:space="preserve">Q01217</t>
  </si>
  <si>
    <t xml:space="preserve">Q01218</t>
  </si>
  <si>
    <t xml:space="preserve">Q01219</t>
  </si>
  <si>
    <t xml:space="preserve">Q01220</t>
  </si>
  <si>
    <t xml:space="preserve">Q01221</t>
  </si>
  <si>
    <t xml:space="preserve">Q01222</t>
  </si>
  <si>
    <t xml:space="preserve">Q01223</t>
  </si>
  <si>
    <t xml:space="preserve">Q01224</t>
  </si>
  <si>
    <t xml:space="preserve">Q01225</t>
  </si>
  <si>
    <t xml:space="preserve">Q01226</t>
  </si>
  <si>
    <t xml:space="preserve">Q01227</t>
  </si>
  <si>
    <t xml:space="preserve">Q01228</t>
  </si>
  <si>
    <t xml:space="preserve">Q01229</t>
  </si>
  <si>
    <t xml:space="preserve">Q01230</t>
  </si>
  <si>
    <t xml:space="preserve">Q01231</t>
  </si>
  <si>
    <t xml:space="preserve">Q01232</t>
  </si>
  <si>
    <t xml:space="preserve">Q01233</t>
  </si>
  <si>
    <t xml:space="preserve">Q01234</t>
  </si>
  <si>
    <t xml:space="preserve">Q01235</t>
  </si>
  <si>
    <t xml:space="preserve">Q01236</t>
  </si>
  <si>
    <t xml:space="preserve">Q01237</t>
  </si>
  <si>
    <t xml:space="preserve">Q01238</t>
  </si>
  <si>
    <t xml:space="preserve">Q01239</t>
  </si>
  <si>
    <t xml:space="preserve">Q01240</t>
  </si>
  <si>
    <t xml:space="preserve">Q01241</t>
  </si>
  <si>
    <t xml:space="preserve">Q01242</t>
  </si>
  <si>
    <t xml:space="preserve">Q01243</t>
  </si>
  <si>
    <t xml:space="preserve">Q01244</t>
  </si>
  <si>
    <t xml:space="preserve">Q01245</t>
  </si>
  <si>
    <t xml:space="preserve">Q01246</t>
  </si>
  <si>
    <t xml:space="preserve">Q01247</t>
  </si>
  <si>
    <t xml:space="preserve">Q01248</t>
  </si>
  <si>
    <t xml:space="preserve">Q01249</t>
  </si>
  <si>
    <t xml:space="preserve">Q01250</t>
  </si>
  <si>
    <t xml:space="preserve">Q01251</t>
  </si>
  <si>
    <t xml:space="preserve">Q01252</t>
  </si>
  <si>
    <t xml:space="preserve">Q01253</t>
  </si>
  <si>
    <t xml:space="preserve">Q01254</t>
  </si>
  <si>
    <t xml:space="preserve">Q01255</t>
  </si>
  <si>
    <t xml:space="preserve">Q01256</t>
  </si>
  <si>
    <t xml:space="preserve">Q01257</t>
  </si>
  <si>
    <t xml:space="preserve">Q01258</t>
  </si>
  <si>
    <t xml:space="preserve">Q01259</t>
  </si>
  <si>
    <t xml:space="preserve">Q01260</t>
  </si>
  <si>
    <t xml:space="preserve">Q01261</t>
  </si>
  <si>
    <t xml:space="preserve">Q01262</t>
  </si>
  <si>
    <t xml:space="preserve">Q01263</t>
  </si>
  <si>
    <t xml:space="preserve">Q01264</t>
  </si>
  <si>
    <t xml:space="preserve">Q01265</t>
  </si>
  <si>
    <t xml:space="preserve">Q01266</t>
  </si>
  <si>
    <t xml:space="preserve">Q01267</t>
  </si>
  <si>
    <t xml:space="preserve">Q01268</t>
  </si>
  <si>
    <t xml:space="preserve">Q01269</t>
  </si>
  <si>
    <t xml:space="preserve">Q01270</t>
  </si>
  <si>
    <t xml:space="preserve">Q01271</t>
  </si>
  <si>
    <t xml:space="preserve">Q01272</t>
  </si>
  <si>
    <t xml:space="preserve">Q01273</t>
  </si>
  <si>
    <t xml:space="preserve">Q01274</t>
  </si>
  <si>
    <t xml:space="preserve">Q01275</t>
  </si>
  <si>
    <t xml:space="preserve">Q01276</t>
  </si>
  <si>
    <t xml:space="preserve">Q01277</t>
  </si>
  <si>
    <t xml:space="preserve">Q01278</t>
  </si>
  <si>
    <t xml:space="preserve">Q01279</t>
  </si>
  <si>
    <t xml:space="preserve">Q01280</t>
  </si>
  <si>
    <t xml:space="preserve">Q01281</t>
  </si>
  <si>
    <t xml:space="preserve">Q01282</t>
  </si>
  <si>
    <t xml:space="preserve">Q01283</t>
  </si>
  <si>
    <t xml:space="preserve">Q01284</t>
  </si>
  <si>
    <t xml:space="preserve">Q01285</t>
  </si>
  <si>
    <t xml:space="preserve">Q01286</t>
  </si>
  <si>
    <t xml:space="preserve">Q01287</t>
  </si>
  <si>
    <t xml:space="preserve">Q01288</t>
  </si>
  <si>
    <t xml:space="preserve">Q01289</t>
  </si>
  <si>
    <t xml:space="preserve">Q01290</t>
  </si>
  <si>
    <t xml:space="preserve">Q01291</t>
  </si>
  <si>
    <t xml:space="preserve">Q01292</t>
  </si>
  <si>
    <t xml:space="preserve">Q01293</t>
  </si>
  <si>
    <t xml:space="preserve">Q01294</t>
  </si>
  <si>
    <t xml:space="preserve">Q01295</t>
  </si>
  <si>
    <t xml:space="preserve">Q01296</t>
  </si>
  <si>
    <t xml:space="preserve">Q01297</t>
  </si>
  <si>
    <t xml:space="preserve">Q01298</t>
  </si>
  <si>
    <t xml:space="preserve">Q01299</t>
  </si>
  <si>
    <t xml:space="preserve">Q01300</t>
  </si>
  <si>
    <t xml:space="preserve">Q01301</t>
  </si>
  <si>
    <t xml:space="preserve">Q01302</t>
  </si>
  <si>
    <t xml:space="preserve">Q01303</t>
  </si>
  <si>
    <t xml:space="preserve">Q01304</t>
  </si>
  <si>
    <t xml:space="preserve">Q01305</t>
  </si>
  <si>
    <t xml:space="preserve">Q01306</t>
  </si>
  <si>
    <t xml:space="preserve">Q01307</t>
  </si>
  <si>
    <t xml:space="preserve">Q01308</t>
  </si>
  <si>
    <t xml:space="preserve">Q01309</t>
  </si>
  <si>
    <t xml:space="preserve">Q01310</t>
  </si>
  <si>
    <t xml:space="preserve">Q01311</t>
  </si>
  <si>
    <t xml:space="preserve">Q01312</t>
  </si>
  <si>
    <t xml:space="preserve">Q01313</t>
  </si>
  <si>
    <t xml:space="preserve">Q01314</t>
  </si>
  <si>
    <t xml:space="preserve">Q01315</t>
  </si>
  <si>
    <t xml:space="preserve">Q01316</t>
  </si>
  <si>
    <t xml:space="preserve">Q01317</t>
  </si>
  <si>
    <t xml:space="preserve">Q01318</t>
  </si>
  <si>
    <t xml:space="preserve">Q01319</t>
  </si>
  <si>
    <t xml:space="preserve">Q01320</t>
  </si>
  <si>
    <t xml:space="preserve">Q01321</t>
  </si>
  <si>
    <t xml:space="preserve">Q01322</t>
  </si>
  <si>
    <t xml:space="preserve">Q01323</t>
  </si>
  <si>
    <t xml:space="preserve">Q01324</t>
  </si>
  <si>
    <t xml:space="preserve">Q01325</t>
  </si>
  <si>
    <t xml:space="preserve">Q01326</t>
  </si>
  <si>
    <t xml:space="preserve">Q01327</t>
  </si>
  <si>
    <t xml:space="preserve">Q01328</t>
  </si>
  <si>
    <t xml:space="preserve">Q01329</t>
  </si>
  <si>
    <t xml:space="preserve">Q01330</t>
  </si>
  <si>
    <t xml:space="preserve">Q01331</t>
  </si>
  <si>
    <t xml:space="preserve">Q01332</t>
  </si>
  <si>
    <t xml:space="preserve">Q01333</t>
  </si>
  <si>
    <t xml:space="preserve">Q01334</t>
  </si>
  <si>
    <t xml:space="preserve">Q01335</t>
  </si>
  <si>
    <t xml:space="preserve">Q01336</t>
  </si>
  <si>
    <t xml:space="preserve">Q01337</t>
  </si>
  <si>
    <t xml:space="preserve">Q01338</t>
  </si>
  <si>
    <t xml:space="preserve">Q01339</t>
  </si>
  <si>
    <t xml:space="preserve">Q01340</t>
  </si>
  <si>
    <t xml:space="preserve">Q01341</t>
  </si>
  <si>
    <t xml:space="preserve">Q01342</t>
  </si>
  <si>
    <t xml:space="preserve">Q01343</t>
  </si>
  <si>
    <t xml:space="preserve">Q01344</t>
  </si>
  <si>
    <t xml:space="preserve">Q01345</t>
  </si>
  <si>
    <t xml:space="preserve">Q01346</t>
  </si>
  <si>
    <t xml:space="preserve">Q01347</t>
  </si>
  <si>
    <t xml:space="preserve">Q01348</t>
  </si>
  <si>
    <t xml:space="preserve">Q01349</t>
  </si>
  <si>
    <t xml:space="preserve">Q01350</t>
  </si>
  <si>
    <t xml:space="preserve">Q01351</t>
  </si>
  <si>
    <t xml:space="preserve">Q01352</t>
  </si>
  <si>
    <t xml:space="preserve">Q01353</t>
  </si>
  <si>
    <t xml:space="preserve">Q01354</t>
  </si>
  <si>
    <t xml:space="preserve">Q01355</t>
  </si>
  <si>
    <t xml:space="preserve">Q01356</t>
  </si>
  <si>
    <t xml:space="preserve">Q01357</t>
  </si>
  <si>
    <t xml:space="preserve">Q01358</t>
  </si>
  <si>
    <t xml:space="preserve">Q01359</t>
  </si>
  <si>
    <t xml:space="preserve">Q01360</t>
  </si>
  <si>
    <t xml:space="preserve">Q01361</t>
  </si>
  <si>
    <t xml:space="preserve">Q01362</t>
  </si>
  <si>
    <t xml:space="preserve">Q01363</t>
  </si>
  <si>
    <t xml:space="preserve">Q01364</t>
  </si>
  <si>
    <t xml:space="preserve">Q01365</t>
  </si>
  <si>
    <t xml:space="preserve">Q01366</t>
  </si>
  <si>
    <t xml:space="preserve">Q01367</t>
  </si>
  <si>
    <t xml:space="preserve">Q01368</t>
  </si>
  <si>
    <t xml:space="preserve">Q01369</t>
  </si>
  <si>
    <t xml:space="preserve">Q01370</t>
  </si>
  <si>
    <t xml:space="preserve">Q01371</t>
  </si>
  <si>
    <t xml:space="preserve">Q01372</t>
  </si>
  <si>
    <t xml:space="preserve">Q01373</t>
  </si>
  <si>
    <t xml:space="preserve">Q01374</t>
  </si>
  <si>
    <t xml:space="preserve">Q01375</t>
  </si>
  <si>
    <t xml:space="preserve">Q01376</t>
  </si>
  <si>
    <t xml:space="preserve">Q01377</t>
  </si>
  <si>
    <t xml:space="preserve">Q01378</t>
  </si>
  <si>
    <t xml:space="preserve">Q01379</t>
  </si>
  <si>
    <t xml:space="preserve">Q01380</t>
  </si>
  <si>
    <t xml:space="preserve">Q01381</t>
  </si>
  <si>
    <t xml:space="preserve">Q01382</t>
  </si>
  <si>
    <t xml:space="preserve">Q01383</t>
  </si>
  <si>
    <t xml:space="preserve">Q01384</t>
  </si>
  <si>
    <t xml:space="preserve">Q01385</t>
  </si>
  <si>
    <t xml:space="preserve">Q01386</t>
  </si>
  <si>
    <t xml:space="preserve">Q01387</t>
  </si>
  <si>
    <t xml:space="preserve">Q01388</t>
  </si>
  <si>
    <t xml:space="preserve">Q01389</t>
  </si>
  <si>
    <t xml:space="preserve">Q01390</t>
  </si>
  <si>
    <t xml:space="preserve">Q01391</t>
  </si>
  <si>
    <t xml:space="preserve">Q01392</t>
  </si>
  <si>
    <t xml:space="preserve">Q01393</t>
  </si>
  <si>
    <t xml:space="preserve">Q01394</t>
  </si>
  <si>
    <t xml:space="preserve">Q01395</t>
  </si>
  <si>
    <t xml:space="preserve">Q01396</t>
  </si>
  <si>
    <t xml:space="preserve">Q01397</t>
  </si>
  <si>
    <t xml:space="preserve">Q01398</t>
  </si>
  <si>
    <t xml:space="preserve">Q01399</t>
  </si>
  <si>
    <t xml:space="preserve">Q01400</t>
  </si>
  <si>
    <t xml:space="preserve">Q01401</t>
  </si>
  <si>
    <t xml:space="preserve">Q01402</t>
  </si>
  <si>
    <t xml:space="preserve">Q01403</t>
  </si>
  <si>
    <t xml:space="preserve">Q01404</t>
  </si>
  <si>
    <t xml:space="preserve">Q01405</t>
  </si>
  <si>
    <t xml:space="preserve">Q01406</t>
  </si>
  <si>
    <t xml:space="preserve">Q01407</t>
  </si>
  <si>
    <t xml:space="preserve">Q01408</t>
  </si>
  <si>
    <t xml:space="preserve">Q01409</t>
  </si>
  <si>
    <t xml:space="preserve">Q01410</t>
  </si>
  <si>
    <t xml:space="preserve">Q01411</t>
  </si>
  <si>
    <t xml:space="preserve">Q01412</t>
  </si>
  <si>
    <t xml:space="preserve">Q01413</t>
  </si>
  <si>
    <t xml:space="preserve">Q01414</t>
  </si>
  <si>
    <t xml:space="preserve">Q01415</t>
  </si>
  <si>
    <t xml:space="preserve">Q01416</t>
  </si>
  <si>
    <t xml:space="preserve">Q01417</t>
  </si>
  <si>
    <t xml:space="preserve">Q01418</t>
  </si>
  <si>
    <t xml:space="preserve">Q01419</t>
  </si>
  <si>
    <t xml:space="preserve">Q01420</t>
  </si>
  <si>
    <t xml:space="preserve">Q01421</t>
  </si>
  <si>
    <t xml:space="preserve">Q01422</t>
  </si>
  <si>
    <t xml:space="preserve">Q01423</t>
  </si>
  <si>
    <t xml:space="preserve">Q01424</t>
  </si>
  <si>
    <t xml:space="preserve">Q01425</t>
  </si>
  <si>
    <t xml:space="preserve">Q01426</t>
  </si>
  <si>
    <t xml:space="preserve">Q01427</t>
  </si>
  <si>
    <t xml:space="preserve">Q01428</t>
  </si>
  <si>
    <t xml:space="preserve">Q01429</t>
  </si>
  <si>
    <t xml:space="preserve">Q01430</t>
  </si>
  <si>
    <t xml:space="preserve">Q01431</t>
  </si>
  <si>
    <t xml:space="preserve">Q01432</t>
  </si>
  <si>
    <t xml:space="preserve">Q01433</t>
  </si>
  <si>
    <t xml:space="preserve">Q01434</t>
  </si>
  <si>
    <t xml:space="preserve">Q01435</t>
  </si>
  <si>
    <t xml:space="preserve">Q01436</t>
  </si>
  <si>
    <t xml:space="preserve">Q01437</t>
  </si>
  <si>
    <t xml:space="preserve">Q01438</t>
  </si>
  <si>
    <t xml:space="preserve">Q01439</t>
  </si>
  <si>
    <t xml:space="preserve">Q01440</t>
  </si>
  <si>
    <t xml:space="preserve">Q01441</t>
  </si>
  <si>
    <t xml:space="preserve">Q01442</t>
  </si>
  <si>
    <t xml:space="preserve">Q01443</t>
  </si>
  <si>
    <t xml:space="preserve">Q01444</t>
  </si>
  <si>
    <t xml:space="preserve">Q01445</t>
  </si>
  <si>
    <t xml:space="preserve">Q01446</t>
  </si>
  <si>
    <t xml:space="preserve">Q01447</t>
  </si>
  <si>
    <t xml:space="preserve">Q01448</t>
  </si>
  <si>
    <t xml:space="preserve">Q01449</t>
  </si>
  <si>
    <t xml:space="preserve">Q01450</t>
  </si>
  <si>
    <t xml:space="preserve">Q01451</t>
  </si>
  <si>
    <t xml:space="preserve">Q01452</t>
  </si>
  <si>
    <t xml:space="preserve">Q01453</t>
  </si>
  <si>
    <t xml:space="preserve">Q01454</t>
  </si>
  <si>
    <t xml:space="preserve">Q01455</t>
  </si>
  <si>
    <t xml:space="preserve">Q01456</t>
  </si>
  <si>
    <t xml:space="preserve">Q01457</t>
  </si>
  <si>
    <t xml:space="preserve">Q01458</t>
  </si>
  <si>
    <t xml:space="preserve">Q01459</t>
  </si>
  <si>
    <t xml:space="preserve">Q01460</t>
  </si>
  <si>
    <t xml:space="preserve">Q01461</t>
  </si>
  <si>
    <t xml:space="preserve">Q01462</t>
  </si>
  <si>
    <t xml:space="preserve">Q01463</t>
  </si>
  <si>
    <t xml:space="preserve">Q01464</t>
  </si>
  <si>
    <t xml:space="preserve">Q01465</t>
  </si>
  <si>
    <t xml:space="preserve">Q01466</t>
  </si>
  <si>
    <t xml:space="preserve">Q01467</t>
  </si>
  <si>
    <t xml:space="preserve">Q01468</t>
  </si>
  <si>
    <t xml:space="preserve">Q01469</t>
  </si>
  <si>
    <t xml:space="preserve">Q01470</t>
  </si>
  <si>
    <t xml:space="preserve">Q01471</t>
  </si>
  <si>
    <t xml:space="preserve">Q01472</t>
  </si>
  <si>
    <t xml:space="preserve">Q01473</t>
  </si>
  <si>
    <t xml:space="preserve">Q01474</t>
  </si>
  <si>
    <t xml:space="preserve">Q01475</t>
  </si>
  <si>
    <t xml:space="preserve">Q01476</t>
  </si>
  <si>
    <t xml:space="preserve">Q01477</t>
  </si>
  <si>
    <t xml:space="preserve">Q01478</t>
  </si>
  <si>
    <t xml:space="preserve">Q01479</t>
  </si>
  <si>
    <t xml:space="preserve">Q01480</t>
  </si>
  <si>
    <t xml:space="preserve">Q01481</t>
  </si>
  <si>
    <t xml:space="preserve">Q01482</t>
  </si>
  <si>
    <t xml:space="preserve">Q01483</t>
  </si>
  <si>
    <t xml:space="preserve">Q01484</t>
  </si>
  <si>
    <t xml:space="preserve">Q01485</t>
  </si>
  <si>
    <t xml:space="preserve">Q01486</t>
  </si>
  <si>
    <t xml:space="preserve">Q01487</t>
  </si>
  <si>
    <t xml:space="preserve">Q01488</t>
  </si>
  <si>
    <t xml:space="preserve">Q01489</t>
  </si>
  <si>
    <t xml:space="preserve">Q01490</t>
  </si>
  <si>
    <t xml:space="preserve">Q01491</t>
  </si>
  <si>
    <t xml:space="preserve">Q01492</t>
  </si>
  <si>
    <t xml:space="preserve">Q01493</t>
  </si>
  <si>
    <t xml:space="preserve">Q01494</t>
  </si>
  <si>
    <t xml:space="preserve">Q01495</t>
  </si>
  <si>
    <t xml:space="preserve">Q01496</t>
  </si>
  <si>
    <t xml:space="preserve">Q01497</t>
  </si>
  <si>
    <t xml:space="preserve">Q01498</t>
  </si>
  <si>
    <t xml:space="preserve">Q01499</t>
  </si>
  <si>
    <t xml:space="preserve">Q01500</t>
  </si>
  <si>
    <t xml:space="preserve">Q01501</t>
  </si>
  <si>
    <t xml:space="preserve">Q01502</t>
  </si>
  <si>
    <t xml:space="preserve">Q01503</t>
  </si>
  <si>
    <t xml:space="preserve">Q01504</t>
  </si>
  <si>
    <t xml:space="preserve">Q01505</t>
  </si>
  <si>
    <t xml:space="preserve">Q01506</t>
  </si>
  <si>
    <t xml:space="preserve">Q01507</t>
  </si>
  <si>
    <t xml:space="preserve">Q01508</t>
  </si>
  <si>
    <t xml:space="preserve">Q01509</t>
  </si>
  <si>
    <t xml:space="preserve">Q01510</t>
  </si>
  <si>
    <t xml:space="preserve">Q01511</t>
  </si>
  <si>
    <t xml:space="preserve">Q01512</t>
  </si>
  <si>
    <t xml:space="preserve">Q01513</t>
  </si>
  <si>
    <t xml:space="preserve">Q01514</t>
  </si>
  <si>
    <t xml:space="preserve">Q01515</t>
  </si>
  <si>
    <t xml:space="preserve">Q01516</t>
  </si>
  <si>
    <t xml:space="preserve">Q01517</t>
  </si>
  <si>
    <t xml:space="preserve">Q01518</t>
  </si>
  <si>
    <t xml:space="preserve">Q01519</t>
  </si>
  <si>
    <t xml:space="preserve">Q01520</t>
  </si>
  <si>
    <t xml:space="preserve">Q01521</t>
  </si>
  <si>
    <t xml:space="preserve">Q01522</t>
  </si>
  <si>
    <t xml:space="preserve">Q01523</t>
  </si>
  <si>
    <t xml:space="preserve">Q01524</t>
  </si>
  <si>
    <t xml:space="preserve">Q01525</t>
  </si>
  <si>
    <t xml:space="preserve">Q01526</t>
  </si>
  <si>
    <t xml:space="preserve">Q01527</t>
  </si>
  <si>
    <t xml:space="preserve">Q01528</t>
  </si>
  <si>
    <t xml:space="preserve">Q01529</t>
  </si>
  <si>
    <t xml:space="preserve">Q01530</t>
  </si>
  <si>
    <t xml:space="preserve">Q01531</t>
  </si>
  <si>
    <t xml:space="preserve">Q01532</t>
  </si>
  <si>
    <t xml:space="preserve">Q01533</t>
  </si>
  <si>
    <t xml:space="preserve">Q01534</t>
  </si>
  <si>
    <t xml:space="preserve">Q01535</t>
  </si>
  <si>
    <t xml:space="preserve">Q01536</t>
  </si>
  <si>
    <t xml:space="preserve">Q01537</t>
  </si>
  <si>
    <t xml:space="preserve">Q01538</t>
  </si>
  <si>
    <t xml:space="preserve">Q01539</t>
  </si>
  <si>
    <t xml:space="preserve">Q01540</t>
  </si>
  <si>
    <t xml:space="preserve">Q01541</t>
  </si>
  <si>
    <t xml:space="preserve">Q01542</t>
  </si>
  <si>
    <t xml:space="preserve">Q01543</t>
  </si>
  <si>
    <t xml:space="preserve">Q01544</t>
  </si>
  <si>
    <t xml:space="preserve">Q01545</t>
  </si>
  <si>
    <t xml:space="preserve">Q01546</t>
  </si>
  <si>
    <t xml:space="preserve">Q01547</t>
  </si>
  <si>
    <t xml:space="preserve">Q01548</t>
  </si>
  <si>
    <t xml:space="preserve">Q01549</t>
  </si>
  <si>
    <t xml:space="preserve">Q01550</t>
  </si>
  <si>
    <t xml:space="preserve">Q01551</t>
  </si>
  <si>
    <t xml:space="preserve">Q01552</t>
  </si>
  <si>
    <t xml:space="preserve">Q01553</t>
  </si>
  <si>
    <t xml:space="preserve">Q01554</t>
  </si>
  <si>
    <t xml:space="preserve">Q01555</t>
  </si>
  <si>
    <t xml:space="preserve">Q01556</t>
  </si>
  <si>
    <t xml:space="preserve">Q01557</t>
  </si>
  <si>
    <t xml:space="preserve">Q01558</t>
  </si>
  <si>
    <t xml:space="preserve">Q01559</t>
  </si>
  <si>
    <t xml:space="preserve">Q01560</t>
  </si>
  <si>
    <t xml:space="preserve">Q01561</t>
  </si>
  <si>
    <t xml:space="preserve">Q01562</t>
  </si>
  <si>
    <t xml:space="preserve">Q01563</t>
  </si>
  <si>
    <t xml:space="preserve">Q01564</t>
  </si>
  <si>
    <t xml:space="preserve">Q01565</t>
  </si>
  <si>
    <t xml:space="preserve">Q01566</t>
  </si>
  <si>
    <t xml:space="preserve">Q01567</t>
  </si>
  <si>
    <t xml:space="preserve">Q01568</t>
  </si>
  <si>
    <t xml:space="preserve">Q01569</t>
  </si>
  <si>
    <t xml:space="preserve">Q01570</t>
  </si>
  <si>
    <t xml:space="preserve">Q01571</t>
  </si>
  <si>
    <t xml:space="preserve">Q01572</t>
  </si>
  <si>
    <t xml:space="preserve">Q01573</t>
  </si>
  <si>
    <t xml:space="preserve">Q01574</t>
  </si>
  <si>
    <t xml:space="preserve">Q01575</t>
  </si>
  <si>
    <t xml:space="preserve">Q01576</t>
  </si>
  <si>
    <t xml:space="preserve">Q01577</t>
  </si>
  <si>
    <t xml:space="preserve">Q01578</t>
  </si>
  <si>
    <t xml:space="preserve">Q01579</t>
  </si>
  <si>
    <t xml:space="preserve">Q01580</t>
  </si>
  <si>
    <t xml:space="preserve">Q01581</t>
  </si>
  <si>
    <t xml:space="preserve">Q01582</t>
  </si>
  <si>
    <t xml:space="preserve">Q01583</t>
  </si>
  <si>
    <t xml:space="preserve">Q01584</t>
  </si>
  <si>
    <t xml:space="preserve">Q01585</t>
  </si>
  <si>
    <t xml:space="preserve">Q01586</t>
  </si>
  <si>
    <t xml:space="preserve">Q01587</t>
  </si>
  <si>
    <t xml:space="preserve">Q01588</t>
  </si>
  <si>
    <t xml:space="preserve">Q01589</t>
  </si>
  <si>
    <t xml:space="preserve">Q01590</t>
  </si>
  <si>
    <t xml:space="preserve">Q01591</t>
  </si>
  <si>
    <t xml:space="preserve">Q01592</t>
  </si>
  <si>
    <t xml:space="preserve">Q01593</t>
  </si>
  <si>
    <t xml:space="preserve">Q01594</t>
  </si>
  <si>
    <t xml:space="preserve">Q01595</t>
  </si>
  <si>
    <t xml:space="preserve">Q01596</t>
  </si>
  <si>
    <t xml:space="preserve">Q01597</t>
  </si>
  <si>
    <t xml:space="preserve">Q01598</t>
  </si>
  <si>
    <t xml:space="preserve">Q01599</t>
  </si>
  <si>
    <t xml:space="preserve">Q01600</t>
  </si>
  <si>
    <t xml:space="preserve">Q01601</t>
  </si>
  <si>
    <t xml:space="preserve">Q01602</t>
  </si>
  <si>
    <t xml:space="preserve">Q01603</t>
  </si>
  <si>
    <t xml:space="preserve">Q01604</t>
  </si>
  <si>
    <t xml:space="preserve">Q01605</t>
  </si>
  <si>
    <t xml:space="preserve">Q01606</t>
  </si>
  <si>
    <t xml:space="preserve">Q01607</t>
  </si>
  <si>
    <t xml:space="preserve">Q01608</t>
  </si>
  <si>
    <t xml:space="preserve">Q01609</t>
  </si>
  <si>
    <t xml:space="preserve">Q01610</t>
  </si>
  <si>
    <t xml:space="preserve">Q01611</t>
  </si>
  <si>
    <t xml:space="preserve">Q01612</t>
  </si>
  <si>
    <t xml:space="preserve">Q01613</t>
  </si>
  <si>
    <t xml:space="preserve">Q01614</t>
  </si>
  <si>
    <t xml:space="preserve">Q01615</t>
  </si>
  <si>
    <t xml:space="preserve">Q01616</t>
  </si>
  <si>
    <t xml:space="preserve">Q01617</t>
  </si>
  <si>
    <t xml:space="preserve">Q01618</t>
  </si>
  <si>
    <t xml:space="preserve">Q01619</t>
  </si>
  <si>
    <t xml:space="preserve">Q01620</t>
  </si>
  <si>
    <t xml:space="preserve">Q01621</t>
  </si>
  <si>
    <t xml:space="preserve">Q01622</t>
  </si>
  <si>
    <t xml:space="preserve">Q01623</t>
  </si>
  <si>
    <t xml:space="preserve">Q01624</t>
  </si>
  <si>
    <t xml:space="preserve">Q01625</t>
  </si>
  <si>
    <t xml:space="preserve">Q01626</t>
  </si>
  <si>
    <t xml:space="preserve">Q01627</t>
  </si>
  <si>
    <t xml:space="preserve">Q01628</t>
  </si>
  <si>
    <t xml:space="preserve">Q01629</t>
  </si>
  <si>
    <t xml:space="preserve">Q01630</t>
  </si>
  <si>
    <t xml:space="preserve">Q01631</t>
  </si>
  <si>
    <t xml:space="preserve">Q01632</t>
  </si>
  <si>
    <t xml:space="preserve">Q01633</t>
  </si>
  <si>
    <t xml:space="preserve">Q01634</t>
  </si>
  <si>
    <t xml:space="preserve">Q01635</t>
  </si>
  <si>
    <t xml:space="preserve">Q01636</t>
  </si>
  <si>
    <t xml:space="preserve">Q01637</t>
  </si>
  <si>
    <t xml:space="preserve">Q01638</t>
  </si>
  <si>
    <t xml:space="preserve">Q01639</t>
  </si>
  <si>
    <t xml:space="preserve">Q01640</t>
  </si>
  <si>
    <t xml:space="preserve">Q01641</t>
  </si>
  <si>
    <t xml:space="preserve">Q01642</t>
  </si>
  <si>
    <t xml:space="preserve">Q01643</t>
  </si>
  <si>
    <t xml:space="preserve">Q01644</t>
  </si>
  <si>
    <t xml:space="preserve">Q01645</t>
  </si>
  <si>
    <t xml:space="preserve">Q01646</t>
  </si>
  <si>
    <t xml:space="preserve">Q01647</t>
  </si>
  <si>
    <t xml:space="preserve">Q01648</t>
  </si>
  <si>
    <t xml:space="preserve">Q01649</t>
  </si>
  <si>
    <t xml:space="preserve">Q01650</t>
  </si>
  <si>
    <t xml:space="preserve">Q01651</t>
  </si>
  <si>
    <t xml:space="preserve">Q01652</t>
  </si>
  <si>
    <t xml:space="preserve">Q01653</t>
  </si>
  <si>
    <t xml:space="preserve">Q01654</t>
  </si>
  <si>
    <t xml:space="preserve">Q01655</t>
  </si>
  <si>
    <t xml:space="preserve">Q01656</t>
  </si>
  <si>
    <t xml:space="preserve">Q01657</t>
  </si>
  <si>
    <t xml:space="preserve">Q01658</t>
  </si>
  <si>
    <t xml:space="preserve">Q01659</t>
  </si>
  <si>
    <t xml:space="preserve">Q01660</t>
  </si>
  <si>
    <t xml:space="preserve">Q01661</t>
  </si>
  <si>
    <t xml:space="preserve">Q01662</t>
  </si>
  <si>
    <t xml:space="preserve">Q01663</t>
  </si>
  <si>
    <t xml:space="preserve">Q01664</t>
  </si>
  <si>
    <t xml:space="preserve">Q01665</t>
  </si>
  <si>
    <t xml:space="preserve">Q01666</t>
  </si>
  <si>
    <t xml:space="preserve">Q01667</t>
  </si>
  <si>
    <t xml:space="preserve">Q01668</t>
  </si>
  <si>
    <t xml:space="preserve">Q01669</t>
  </si>
  <si>
    <t xml:space="preserve">Q01670</t>
  </si>
  <si>
    <t xml:space="preserve">Q01671</t>
  </si>
  <si>
    <t xml:space="preserve">Q01672</t>
  </si>
  <si>
    <t xml:space="preserve">Q01673</t>
  </si>
  <si>
    <t xml:space="preserve">Q01674</t>
  </si>
  <si>
    <t xml:space="preserve">Q01675</t>
  </si>
  <si>
    <t xml:space="preserve">Q01676</t>
  </si>
  <si>
    <t xml:space="preserve">Q01677</t>
  </si>
  <si>
    <t xml:space="preserve">Q01678</t>
  </si>
  <si>
    <t xml:space="preserve">Q01679</t>
  </si>
  <si>
    <t xml:space="preserve">Q01680</t>
  </si>
  <si>
    <t xml:space="preserve">Q01681</t>
  </si>
  <si>
    <t xml:space="preserve">Q01682</t>
  </si>
  <si>
    <t xml:space="preserve">Q01683</t>
  </si>
  <si>
    <t xml:space="preserve">Q01684</t>
  </si>
  <si>
    <t xml:space="preserve">Q01685</t>
  </si>
  <si>
    <t xml:space="preserve">Q01686</t>
  </si>
  <si>
    <t xml:space="preserve">Q01687</t>
  </si>
  <si>
    <t xml:space="preserve">Q01688</t>
  </si>
  <si>
    <t xml:space="preserve">Q01689</t>
  </si>
  <si>
    <t xml:space="preserve">Q01690</t>
  </si>
  <si>
    <t xml:space="preserve">Q01691</t>
  </si>
  <si>
    <t xml:space="preserve">Q01692</t>
  </si>
  <si>
    <t xml:space="preserve">Q01693</t>
  </si>
  <si>
    <t xml:space="preserve">Q01694</t>
  </si>
  <si>
    <t xml:space="preserve">Q01695</t>
  </si>
  <si>
    <t xml:space="preserve">Q01696</t>
  </si>
  <si>
    <t xml:space="preserve">Q01697</t>
  </si>
  <si>
    <t xml:space="preserve">Q01698</t>
  </si>
  <si>
    <t xml:space="preserve">Q01699</t>
  </si>
  <si>
    <t xml:space="preserve">Q01700</t>
  </si>
  <si>
    <t xml:space="preserve">Q01701</t>
  </si>
  <si>
    <t xml:space="preserve">Q01702</t>
  </si>
  <si>
    <t xml:space="preserve">Q01703</t>
  </si>
  <si>
    <t xml:space="preserve">Q01704</t>
  </si>
  <si>
    <t xml:space="preserve">Q01705</t>
  </si>
  <si>
    <t xml:space="preserve">Q01706</t>
  </si>
  <si>
    <t xml:space="preserve">Q01707</t>
  </si>
  <si>
    <t xml:space="preserve">Q01708</t>
  </si>
  <si>
    <t xml:space="preserve">Q01709</t>
  </si>
  <si>
    <t xml:space="preserve">Q01710</t>
  </si>
  <si>
    <t xml:space="preserve">Q01711</t>
  </si>
  <si>
    <t xml:space="preserve">Q01712</t>
  </si>
  <si>
    <t xml:space="preserve">Q01713</t>
  </si>
  <si>
    <t xml:space="preserve">Q01714</t>
  </si>
  <si>
    <t xml:space="preserve">Q01715</t>
  </si>
  <si>
    <t xml:space="preserve">Q01716</t>
  </si>
  <si>
    <t xml:space="preserve">Q01717</t>
  </si>
  <si>
    <t xml:space="preserve">Q01718</t>
  </si>
  <si>
    <t xml:space="preserve">Q01719</t>
  </si>
  <si>
    <t xml:space="preserve">Q01720</t>
  </si>
  <si>
    <t xml:space="preserve">Q01721</t>
  </si>
  <si>
    <t xml:space="preserve">Q01722</t>
  </si>
  <si>
    <t xml:space="preserve">Q01723</t>
  </si>
  <si>
    <t xml:space="preserve">Q01724</t>
  </si>
  <si>
    <t xml:space="preserve">Q01725</t>
  </si>
  <si>
    <t xml:space="preserve">Q01726</t>
  </si>
  <si>
    <t xml:space="preserve">Q01727</t>
  </si>
  <si>
    <t xml:space="preserve">Q01728</t>
  </si>
  <si>
    <t xml:space="preserve">Q01729</t>
  </si>
  <si>
    <t xml:space="preserve">Q01730</t>
  </si>
  <si>
    <t xml:space="preserve">Q01731</t>
  </si>
  <si>
    <t xml:space="preserve">Q01732</t>
  </si>
  <si>
    <t xml:space="preserve">Q01733</t>
  </si>
  <si>
    <t xml:space="preserve">Q01734</t>
  </si>
  <si>
    <t xml:space="preserve">Q01735</t>
  </si>
  <si>
    <t xml:space="preserve">Q01736</t>
  </si>
  <si>
    <t xml:space="preserve">Q01737</t>
  </si>
  <si>
    <t xml:space="preserve">Q01738</t>
  </si>
  <si>
    <t xml:space="preserve">Q01739</t>
  </si>
  <si>
    <t xml:space="preserve">Q01740</t>
  </si>
  <si>
    <t xml:space="preserve">Q01741</t>
  </si>
  <si>
    <t xml:space="preserve">Q01742</t>
  </si>
  <si>
    <t xml:space="preserve">Q01743</t>
  </si>
  <si>
    <t xml:space="preserve">Q01744</t>
  </si>
  <si>
    <t xml:space="preserve">Q01745</t>
  </si>
  <si>
    <t xml:space="preserve">Q01746</t>
  </si>
  <si>
    <t xml:space="preserve">Q01747</t>
  </si>
  <si>
    <t xml:space="preserve">Q01748</t>
  </si>
  <si>
    <t xml:space="preserve">Q01749</t>
  </si>
  <si>
    <t xml:space="preserve">Q01750</t>
  </si>
  <si>
    <t xml:space="preserve">Q01751</t>
  </si>
  <si>
    <t xml:space="preserve">Q01752</t>
  </si>
  <si>
    <t xml:space="preserve">Q01753</t>
  </si>
  <si>
    <t xml:space="preserve">Q01754</t>
  </si>
  <si>
    <t xml:space="preserve">Q01755</t>
  </si>
  <si>
    <t xml:space="preserve">Q01756</t>
  </si>
  <si>
    <t xml:space="preserve">Q01757</t>
  </si>
  <si>
    <t xml:space="preserve">Q01758</t>
  </si>
  <si>
    <t xml:space="preserve">Q01759</t>
  </si>
  <si>
    <t xml:space="preserve">Q01760</t>
  </si>
  <si>
    <t xml:space="preserve">Q01761</t>
  </si>
  <si>
    <t xml:space="preserve">Q01762</t>
  </si>
  <si>
    <t xml:space="preserve">Q01763</t>
  </si>
  <si>
    <t xml:space="preserve">Q01764</t>
  </si>
  <si>
    <t xml:space="preserve">Q01765</t>
  </si>
  <si>
    <t xml:space="preserve">Q01766</t>
  </si>
  <si>
    <t xml:space="preserve">Q01767</t>
  </si>
  <si>
    <t xml:space="preserve">Q01768</t>
  </si>
  <si>
    <t xml:space="preserve">Q01769</t>
  </si>
  <si>
    <t xml:space="preserve">Q01770</t>
  </si>
  <si>
    <t xml:space="preserve">Q01771</t>
  </si>
  <si>
    <t xml:space="preserve">Q01772</t>
  </si>
  <si>
    <t xml:space="preserve">Q01773</t>
  </si>
  <si>
    <t xml:space="preserve">Q01774</t>
  </si>
  <si>
    <t xml:space="preserve">Q01775</t>
  </si>
  <si>
    <t xml:space="preserve">Q01776</t>
  </si>
  <si>
    <t xml:space="preserve">Q01777</t>
  </si>
  <si>
    <t xml:space="preserve">Q01778</t>
  </si>
  <si>
    <t xml:space="preserve">Q01779</t>
  </si>
  <si>
    <t xml:space="preserve">Q01780</t>
  </si>
  <si>
    <t xml:space="preserve">Q01781</t>
  </si>
  <si>
    <t xml:space="preserve">Q01782</t>
  </si>
  <si>
    <t xml:space="preserve">Q01783</t>
  </si>
  <si>
    <t xml:space="preserve">Q01784</t>
  </si>
  <si>
    <t xml:space="preserve">Q01785</t>
  </si>
  <si>
    <t xml:space="preserve">Q01786</t>
  </si>
  <si>
    <t xml:space="preserve">Q01787</t>
  </si>
  <si>
    <t xml:space="preserve">Q01788</t>
  </si>
  <si>
    <t xml:space="preserve">Q01789</t>
  </si>
  <si>
    <t xml:space="preserve">Q01790</t>
  </si>
  <si>
    <t xml:space="preserve">Q01791</t>
  </si>
  <si>
    <t xml:space="preserve">Q01792</t>
  </si>
  <si>
    <t xml:space="preserve">Q01793</t>
  </si>
  <si>
    <t xml:space="preserve">Q01794</t>
  </si>
  <si>
    <t xml:space="preserve">Q01795</t>
  </si>
  <si>
    <t xml:space="preserve">Q01796</t>
  </si>
  <si>
    <t xml:space="preserve">Q01797</t>
  </si>
  <si>
    <t xml:space="preserve">Q01798</t>
  </si>
  <si>
    <t xml:space="preserve">Q01799</t>
  </si>
  <si>
    <t xml:space="preserve">Q01800</t>
  </si>
  <si>
    <t xml:space="preserve">Q01801</t>
  </si>
  <si>
    <t xml:space="preserve">Q01802</t>
  </si>
  <si>
    <t xml:space="preserve">Q01803</t>
  </si>
  <si>
    <t xml:space="preserve">Q01804</t>
  </si>
  <si>
    <t xml:space="preserve">Q01805</t>
  </si>
  <si>
    <t xml:space="preserve">Q01806</t>
  </si>
  <si>
    <t xml:space="preserve">Q01807</t>
  </si>
  <si>
    <t xml:space="preserve">Q01808</t>
  </si>
  <si>
    <t xml:space="preserve">Q01809</t>
  </si>
  <si>
    <t xml:space="preserve">Q01810</t>
  </si>
  <si>
    <t xml:space="preserve">Q01811</t>
  </si>
  <si>
    <t xml:space="preserve">Q01812</t>
  </si>
  <si>
    <t xml:space="preserve">Q01813</t>
  </si>
  <si>
    <t xml:space="preserve">Q01814</t>
  </si>
  <si>
    <t xml:space="preserve">Q01815</t>
  </si>
  <si>
    <t xml:space="preserve">Q01816</t>
  </si>
  <si>
    <t xml:space="preserve">Q01817</t>
  </si>
  <si>
    <t xml:space="preserve">Q01818</t>
  </si>
  <si>
    <t xml:space="preserve">Q01819</t>
  </si>
  <si>
    <t xml:space="preserve">Q01820</t>
  </si>
  <si>
    <t xml:space="preserve">Q01821</t>
  </si>
  <si>
    <t xml:space="preserve">Q01822</t>
  </si>
  <si>
    <t xml:space="preserve">Q01823</t>
  </si>
  <si>
    <t xml:space="preserve">Q01824</t>
  </si>
  <si>
    <t xml:space="preserve">Q01825</t>
  </si>
  <si>
    <t xml:space="preserve">Q01826</t>
  </si>
  <si>
    <t xml:space="preserve">Q01827</t>
  </si>
  <si>
    <t xml:space="preserve">Q01828</t>
  </si>
  <si>
    <t xml:space="preserve">Q01829</t>
  </si>
  <si>
    <t xml:space="preserve">Q01830</t>
  </si>
  <si>
    <t xml:space="preserve">Q01831</t>
  </si>
  <si>
    <t xml:space="preserve">Q01832</t>
  </si>
  <si>
    <t xml:space="preserve">Q01833</t>
  </si>
  <si>
    <t xml:space="preserve">Q01834</t>
  </si>
  <si>
    <t xml:space="preserve">Q01835</t>
  </si>
  <si>
    <t xml:space="preserve">Q01836</t>
  </si>
  <si>
    <t xml:space="preserve">Q01837</t>
  </si>
  <si>
    <t xml:space="preserve">Q01838</t>
  </si>
  <si>
    <t xml:space="preserve">Q01839</t>
  </si>
  <si>
    <t xml:space="preserve">Q01840</t>
  </si>
  <si>
    <t xml:space="preserve">Q01841</t>
  </si>
  <si>
    <t xml:space="preserve">Q01842</t>
  </si>
  <si>
    <t xml:space="preserve">Q01843</t>
  </si>
  <si>
    <t xml:space="preserve">Q01844</t>
  </si>
  <si>
    <t xml:space="preserve">Q01845</t>
  </si>
  <si>
    <t xml:space="preserve">Q01846</t>
  </si>
  <si>
    <t xml:space="preserve">Q01847</t>
  </si>
  <si>
    <t xml:space="preserve">Q01848</t>
  </si>
  <si>
    <t xml:space="preserve">Q01849</t>
  </si>
  <si>
    <t xml:space="preserve">Q01850</t>
  </si>
  <si>
    <t xml:space="preserve">Q01851</t>
  </si>
  <si>
    <t xml:space="preserve">Q01852</t>
  </si>
  <si>
    <t xml:space="preserve">Q01853</t>
  </si>
  <si>
    <t xml:space="preserve">Q01854</t>
  </si>
  <si>
    <t xml:space="preserve">Q01855</t>
  </si>
  <si>
    <t xml:space="preserve">Q01856</t>
  </si>
  <si>
    <t xml:space="preserve">Q01857</t>
  </si>
  <si>
    <t xml:space="preserve">Q01858</t>
  </si>
  <si>
    <t xml:space="preserve">Q01859</t>
  </si>
  <si>
    <t xml:space="preserve">Q01860</t>
  </si>
  <si>
    <t xml:space="preserve">Q01861</t>
  </si>
  <si>
    <t xml:space="preserve">Q01862</t>
  </si>
  <si>
    <t xml:space="preserve">Q01863</t>
  </si>
  <si>
    <t xml:space="preserve">Q01864</t>
  </si>
  <si>
    <t xml:space="preserve">Q01865</t>
  </si>
  <si>
    <t xml:space="preserve">Q01866</t>
  </si>
  <si>
    <t xml:space="preserve">Q01867</t>
  </si>
  <si>
    <t xml:space="preserve">Q01868</t>
  </si>
  <si>
    <t xml:space="preserve">Q01869</t>
  </si>
  <si>
    <t xml:space="preserve">Q01870</t>
  </si>
  <si>
    <t xml:space="preserve">Q01871</t>
  </si>
  <si>
    <t xml:space="preserve">Q01872</t>
  </si>
  <si>
    <t xml:space="preserve">Q01873</t>
  </si>
  <si>
    <t xml:space="preserve">Q01874</t>
  </si>
  <si>
    <t xml:space="preserve">Q01875</t>
  </si>
  <si>
    <t xml:space="preserve">Q01876</t>
  </si>
  <si>
    <t xml:space="preserve">Q01877</t>
  </si>
  <si>
    <t xml:space="preserve">Q01878</t>
  </si>
  <si>
    <t xml:space="preserve">Q01879</t>
  </si>
  <si>
    <t xml:space="preserve">Q01880</t>
  </si>
  <si>
    <t xml:space="preserve">Q01881</t>
  </si>
  <si>
    <t xml:space="preserve">Q01882</t>
  </si>
  <si>
    <t xml:space="preserve">Q01883</t>
  </si>
  <si>
    <t xml:space="preserve">Q01884</t>
  </si>
  <si>
    <t xml:space="preserve">Q01885</t>
  </si>
  <si>
    <t xml:space="preserve">Q01886</t>
  </si>
  <si>
    <t xml:space="preserve">Q01887</t>
  </si>
  <si>
    <t xml:space="preserve">Q01888</t>
  </si>
  <si>
    <t xml:space="preserve">Q01889</t>
  </si>
  <si>
    <t xml:space="preserve">Q01890</t>
  </si>
  <si>
    <t xml:space="preserve">Q01891</t>
  </si>
  <si>
    <t xml:space="preserve">Q01892</t>
  </si>
  <si>
    <t xml:space="preserve">Q01893</t>
  </si>
  <si>
    <t xml:space="preserve">Q01894</t>
  </si>
  <si>
    <t xml:space="preserve">Q01895</t>
  </si>
  <si>
    <t xml:space="preserve">Q01896</t>
  </si>
  <si>
    <t xml:space="preserve">Q01897</t>
  </si>
  <si>
    <t xml:space="preserve">Q01898</t>
  </si>
  <si>
    <t xml:space="preserve">Q01899</t>
  </si>
  <si>
    <t xml:space="preserve">Q01900</t>
  </si>
  <si>
    <t xml:space="preserve">Q01901</t>
  </si>
  <si>
    <t xml:space="preserve">Q01902</t>
  </si>
  <si>
    <t xml:space="preserve">Q01903</t>
  </si>
  <si>
    <t xml:space="preserve">Q01904</t>
  </si>
  <si>
    <t xml:space="preserve">Q01905</t>
  </si>
  <si>
    <t xml:space="preserve">Q01906</t>
  </si>
  <si>
    <t xml:space="preserve">Q01907</t>
  </si>
  <si>
    <t xml:space="preserve">Q01908</t>
  </si>
  <si>
    <t xml:space="preserve">Q01909</t>
  </si>
  <si>
    <t xml:space="preserve">Q01910</t>
  </si>
  <si>
    <t xml:space="preserve">Q01911</t>
  </si>
  <si>
    <t xml:space="preserve">Q01912</t>
  </si>
  <si>
    <t xml:space="preserve">Q01913</t>
  </si>
  <si>
    <t xml:space="preserve">Q01914</t>
  </si>
  <si>
    <t xml:space="preserve">Q01915</t>
  </si>
  <si>
    <t xml:space="preserve">Q01916</t>
  </si>
  <si>
    <t xml:space="preserve">Q01917</t>
  </si>
  <si>
    <t xml:space="preserve">Q01918</t>
  </si>
  <si>
    <t xml:space="preserve">Q01919</t>
  </si>
  <si>
    <t xml:space="preserve">Q01920</t>
  </si>
  <si>
    <t xml:space="preserve">Q01921</t>
  </si>
  <si>
    <t xml:space="preserve">Q01922</t>
  </si>
  <si>
    <t xml:space="preserve">Q01923</t>
  </si>
  <si>
    <t xml:space="preserve">Q01924</t>
  </si>
  <si>
    <t xml:space="preserve">Q01925</t>
  </si>
  <si>
    <t xml:space="preserve">Q01926</t>
  </si>
  <si>
    <t xml:space="preserve">Q01927</t>
  </si>
  <si>
    <t xml:space="preserve">Q01928</t>
  </si>
  <si>
    <t xml:space="preserve">Q01929</t>
  </si>
  <si>
    <t xml:space="preserve">Q01930</t>
  </si>
  <si>
    <t xml:space="preserve">Q01931</t>
  </si>
  <si>
    <t xml:space="preserve">Q01932</t>
  </si>
  <si>
    <t xml:space="preserve">Q01933</t>
  </si>
  <si>
    <t xml:space="preserve">Q01934</t>
  </si>
  <si>
    <t xml:space="preserve">Q01935</t>
  </si>
  <si>
    <t xml:space="preserve">Q01936</t>
  </si>
  <si>
    <t xml:space="preserve">Q01937</t>
  </si>
  <si>
    <t xml:space="preserve">Q01938</t>
  </si>
  <si>
    <t xml:space="preserve">Q01939</t>
  </si>
  <si>
    <t xml:space="preserve">Q01940</t>
  </si>
  <si>
    <t xml:space="preserve">Q01941</t>
  </si>
  <si>
    <t xml:space="preserve">Q01942</t>
  </si>
  <si>
    <t xml:space="preserve">Q01943</t>
  </si>
  <si>
    <t xml:space="preserve">Q01944</t>
  </si>
  <si>
    <t xml:space="preserve">Q01945</t>
  </si>
  <si>
    <t xml:space="preserve">Q01946</t>
  </si>
  <si>
    <t xml:space="preserve">Q01947</t>
  </si>
  <si>
    <t xml:space="preserve">Q01948</t>
  </si>
  <si>
    <t xml:space="preserve">Q01949</t>
  </si>
  <si>
    <t xml:space="preserve">Q01950</t>
  </si>
  <si>
    <t xml:space="preserve">Q01951</t>
  </si>
  <si>
    <t xml:space="preserve">Q01952</t>
  </si>
  <si>
    <t xml:space="preserve">Q01953</t>
  </si>
  <si>
    <t xml:space="preserve">Q01954</t>
  </si>
  <si>
    <t xml:space="preserve">Q01955</t>
  </si>
  <si>
    <t xml:space="preserve">Q01956</t>
  </si>
  <si>
    <t xml:space="preserve">Q01957</t>
  </si>
  <si>
    <t xml:space="preserve">Q01958</t>
  </si>
  <si>
    <t xml:space="preserve">Q01959</t>
  </si>
  <si>
    <t xml:space="preserve">Q01960</t>
  </si>
  <si>
    <t xml:space="preserve">Q01961</t>
  </si>
  <si>
    <t xml:space="preserve">Q01962</t>
  </si>
  <si>
    <t xml:space="preserve">Q01963</t>
  </si>
  <si>
    <t xml:space="preserve">Q01964</t>
  </si>
  <si>
    <t xml:space="preserve">Q01965</t>
  </si>
  <si>
    <t xml:space="preserve">Q01966</t>
  </si>
  <si>
    <t xml:space="preserve">Q01967</t>
  </si>
  <si>
    <t xml:space="preserve">Q01968</t>
  </si>
  <si>
    <t xml:space="preserve">Q01969</t>
  </si>
  <si>
    <t xml:space="preserve">Q01970</t>
  </si>
  <si>
    <t xml:space="preserve">Q01971</t>
  </si>
  <si>
    <t xml:space="preserve">Q01972</t>
  </si>
  <si>
    <t xml:space="preserve">Q01973</t>
  </si>
  <si>
    <t xml:space="preserve">Q01974</t>
  </si>
  <si>
    <t xml:space="preserve">Q01975</t>
  </si>
  <si>
    <t xml:space="preserve">Q01976</t>
  </si>
  <si>
    <t xml:space="preserve">Q01977</t>
  </si>
  <si>
    <t xml:space="preserve">Q01978</t>
  </si>
  <si>
    <t xml:space="preserve">Q01979</t>
  </si>
  <si>
    <t xml:space="preserve">Q01980</t>
  </si>
  <si>
    <t xml:space="preserve">Q01981</t>
  </si>
  <si>
    <t xml:space="preserve">Q01982</t>
  </si>
  <si>
    <t xml:space="preserve">Q01983</t>
  </si>
  <si>
    <t xml:space="preserve">Q01984</t>
  </si>
  <si>
    <t xml:space="preserve">Q01985</t>
  </si>
  <si>
    <t xml:space="preserve">Q01986</t>
  </si>
  <si>
    <t xml:space="preserve">Q01987</t>
  </si>
  <si>
    <t xml:space="preserve">Q01988</t>
  </si>
  <si>
    <t xml:space="preserve">Q01989</t>
  </si>
  <si>
    <t xml:space="preserve">Q01990</t>
  </si>
  <si>
    <t xml:space="preserve">Q01991</t>
  </si>
  <si>
    <t xml:space="preserve">Q01992</t>
  </si>
  <si>
    <t xml:space="preserve">Q01993</t>
  </si>
  <si>
    <t xml:space="preserve">Q01994</t>
  </si>
  <si>
    <t xml:space="preserve">Q01995</t>
  </si>
  <si>
    <t xml:space="preserve">Q01996</t>
  </si>
  <si>
    <t xml:space="preserve">Q01997</t>
  </si>
  <si>
    <t xml:space="preserve">Q01998</t>
  </si>
  <si>
    <t xml:space="preserve">Q01999</t>
  </si>
  <si>
    <t xml:space="preserve">Q02000</t>
  </si>
  <si>
    <t xml:space="preserve">Q02001</t>
  </si>
  <si>
    <t xml:space="preserve">Q02002</t>
  </si>
  <si>
    <t xml:space="preserve">Q02003</t>
  </si>
  <si>
    <t xml:space="preserve">Q02004</t>
  </si>
  <si>
    <t xml:space="preserve">Q02005</t>
  </si>
  <si>
    <t xml:space="preserve">Q02006</t>
  </si>
  <si>
    <t xml:space="preserve">Q02007</t>
  </si>
  <si>
    <t xml:space="preserve">Q02008</t>
  </si>
  <si>
    <t xml:space="preserve">Q02009</t>
  </si>
  <si>
    <t xml:space="preserve">Q02010</t>
  </si>
  <si>
    <t xml:space="preserve">Q02011</t>
  </si>
  <si>
    <t xml:space="preserve">Q02012</t>
  </si>
  <si>
    <t xml:space="preserve">Q02013</t>
  </si>
  <si>
    <t xml:space="preserve">Q02014</t>
  </si>
  <si>
    <t xml:space="preserve">Q02015</t>
  </si>
  <si>
    <t xml:space="preserve">Q02016</t>
  </si>
  <si>
    <t xml:space="preserve">Q02017</t>
  </si>
  <si>
    <t xml:space="preserve">Q02018</t>
  </si>
  <si>
    <t xml:space="preserve">Q02019</t>
  </si>
  <si>
    <t xml:space="preserve">Q02020</t>
  </si>
  <si>
    <t xml:space="preserve">Q02021</t>
  </si>
  <si>
    <t xml:space="preserve">Q02022</t>
  </si>
  <si>
    <t xml:space="preserve">Q02023</t>
  </si>
  <si>
    <t xml:space="preserve">Q02024</t>
  </si>
  <si>
    <t xml:space="preserve">Q02025</t>
  </si>
  <si>
    <t xml:space="preserve">Q02026</t>
  </si>
  <si>
    <t xml:space="preserve">Q02027</t>
  </si>
  <si>
    <t xml:space="preserve">Q02028</t>
  </si>
  <si>
    <t xml:space="preserve">Q02029</t>
  </si>
  <si>
    <t xml:space="preserve">Q02030</t>
  </si>
  <si>
    <t xml:space="preserve">Q02031</t>
  </si>
  <si>
    <t xml:space="preserve">Q02032</t>
  </si>
  <si>
    <t xml:space="preserve">Q02033</t>
  </si>
  <si>
    <t xml:space="preserve">Q02034</t>
  </si>
  <si>
    <t xml:space="preserve">Q02035</t>
  </si>
  <si>
    <t xml:space="preserve">Q02036</t>
  </si>
  <si>
    <t xml:space="preserve">Q02037</t>
  </si>
  <si>
    <t xml:space="preserve">Q02038</t>
  </si>
  <si>
    <t xml:space="preserve">Q02039</t>
  </si>
  <si>
    <t xml:space="preserve">Q02040</t>
  </si>
  <si>
    <t xml:space="preserve">Q02041</t>
  </si>
  <si>
    <t xml:space="preserve">Q02042</t>
  </si>
  <si>
    <t xml:space="preserve">Q02043</t>
  </si>
  <si>
    <t xml:space="preserve">Q02044</t>
  </si>
  <si>
    <t xml:space="preserve">Q02045</t>
  </si>
  <si>
    <t xml:space="preserve">Q02046</t>
  </si>
  <si>
    <t xml:space="preserve">Q02047</t>
  </si>
  <si>
    <t xml:space="preserve">Q02048</t>
  </si>
  <si>
    <t xml:space="preserve">Q02049</t>
  </si>
  <si>
    <t xml:space="preserve">Q02050</t>
  </si>
  <si>
    <t xml:space="preserve">Q02051</t>
  </si>
  <si>
    <t xml:space="preserve">Q02052</t>
  </si>
  <si>
    <t xml:space="preserve">Q02053</t>
  </si>
  <si>
    <t xml:space="preserve">Q02054</t>
  </si>
  <si>
    <t xml:space="preserve">Q02055</t>
  </si>
  <si>
    <t xml:space="preserve">Q02056</t>
  </si>
  <si>
    <t xml:space="preserve">Q02057</t>
  </si>
  <si>
    <t xml:space="preserve">Q02058</t>
  </si>
  <si>
    <t xml:space="preserve">Q02059</t>
  </si>
  <si>
    <t xml:space="preserve">Q02060</t>
  </si>
  <si>
    <t xml:space="preserve">Q02061</t>
  </si>
  <si>
    <t xml:space="preserve">Q02062</t>
  </si>
  <si>
    <t xml:space="preserve">Q02063</t>
  </si>
  <si>
    <t xml:space="preserve">Q02064</t>
  </si>
  <si>
    <t xml:space="preserve">Q02065</t>
  </si>
  <si>
    <t xml:space="preserve">Q02066</t>
  </si>
  <si>
    <t xml:space="preserve">Q02067</t>
  </si>
  <si>
    <t xml:space="preserve">Q02068</t>
  </si>
  <si>
    <t xml:space="preserve">Q02069</t>
  </si>
  <si>
    <t xml:space="preserve">Q02070</t>
  </si>
  <si>
    <t xml:space="preserve">Q02071</t>
  </si>
  <si>
    <t xml:space="preserve">Q02072</t>
  </si>
  <si>
    <t xml:space="preserve">Q02073</t>
  </si>
  <si>
    <t xml:space="preserve">Q02074</t>
  </si>
  <si>
    <t xml:space="preserve">Q02075</t>
  </si>
  <si>
    <t xml:space="preserve">Q02076</t>
  </si>
  <si>
    <t xml:space="preserve">Q02077</t>
  </si>
  <si>
    <t xml:space="preserve">Q02078</t>
  </si>
  <si>
    <t xml:space="preserve">Q02079</t>
  </si>
  <si>
    <t xml:space="preserve">Q02080</t>
  </si>
  <si>
    <t xml:space="preserve">Q02081</t>
  </si>
  <si>
    <t xml:space="preserve">Q02082</t>
  </si>
  <si>
    <t xml:space="preserve">Q02083</t>
  </si>
  <si>
    <t xml:space="preserve">Q02084</t>
  </si>
  <si>
    <t xml:space="preserve">Q02085</t>
  </si>
  <si>
    <t xml:space="preserve">Q02086</t>
  </si>
  <si>
    <t xml:space="preserve">Q02087</t>
  </si>
  <si>
    <t xml:space="preserve">Q02088</t>
  </si>
  <si>
    <t xml:space="preserve">Q02089</t>
  </si>
  <si>
    <t xml:space="preserve">Q02090</t>
  </si>
  <si>
    <t xml:space="preserve">Q02091</t>
  </si>
  <si>
    <t xml:space="preserve">Q02092</t>
  </si>
  <si>
    <t xml:space="preserve">Q02093</t>
  </si>
  <si>
    <t xml:space="preserve">Q02094</t>
  </si>
  <si>
    <t xml:space="preserve">Q02095</t>
  </si>
  <si>
    <t xml:space="preserve">Q02096</t>
  </si>
  <si>
    <t xml:space="preserve">Q02097</t>
  </si>
  <si>
    <t xml:space="preserve">Q02098</t>
  </si>
  <si>
    <t xml:space="preserve">Q02099</t>
  </si>
  <si>
    <t xml:space="preserve">Q02100</t>
  </si>
  <si>
    <t xml:space="preserve">Q02101</t>
  </si>
  <si>
    <t xml:space="preserve">Q02102</t>
  </si>
  <si>
    <t xml:space="preserve">Q02103</t>
  </si>
  <si>
    <t xml:space="preserve">Q02104</t>
  </si>
  <si>
    <t xml:space="preserve">Q02105</t>
  </si>
  <si>
    <t xml:space="preserve">Q02106</t>
  </si>
  <si>
    <t xml:space="preserve">Q02107</t>
  </si>
  <si>
    <t xml:space="preserve">Q02108</t>
  </si>
  <si>
    <t xml:space="preserve">Q02109</t>
  </si>
  <si>
    <t xml:space="preserve">Q02110</t>
  </si>
  <si>
    <t xml:space="preserve">Q02111</t>
  </si>
  <si>
    <t xml:space="preserve">Q02112</t>
  </si>
  <si>
    <t xml:space="preserve">Q02113</t>
  </si>
  <si>
    <t xml:space="preserve">Q02114</t>
  </si>
  <si>
    <t xml:space="preserve">Q02115</t>
  </si>
  <si>
    <t xml:space="preserve">Q02116</t>
  </si>
  <si>
    <t xml:space="preserve">Q02117</t>
  </si>
  <si>
    <t xml:space="preserve">Q02118</t>
  </si>
  <si>
    <t xml:space="preserve">Q02119</t>
  </si>
  <si>
    <t xml:space="preserve">Q02120</t>
  </si>
  <si>
    <t xml:space="preserve">Q02121</t>
  </si>
  <si>
    <t xml:space="preserve">Q02122</t>
  </si>
  <si>
    <t xml:space="preserve">Q02123</t>
  </si>
  <si>
    <t xml:space="preserve">Q02124</t>
  </si>
  <si>
    <t xml:space="preserve">Q02125</t>
  </si>
  <si>
    <t xml:space="preserve">Q02126</t>
  </si>
  <si>
    <t xml:space="preserve">Q02127</t>
  </si>
  <si>
    <t xml:space="preserve">Q02128</t>
  </si>
  <si>
    <t xml:space="preserve">Q02129</t>
  </si>
  <si>
    <t xml:space="preserve">Q02130</t>
  </si>
  <si>
    <t xml:space="preserve">Q02131</t>
  </si>
  <si>
    <t xml:space="preserve">Q02132</t>
  </si>
  <si>
    <t xml:space="preserve">Q02133</t>
  </si>
  <si>
    <t xml:space="preserve">Q02134</t>
  </si>
  <si>
    <t xml:space="preserve">Q02135</t>
  </si>
  <si>
    <t xml:space="preserve">Q02136</t>
  </si>
  <si>
    <t xml:space="preserve">Q02137</t>
  </si>
  <si>
    <t xml:space="preserve">Q02138</t>
  </si>
  <si>
    <t xml:space="preserve">Q02139</t>
  </si>
  <si>
    <t xml:space="preserve">Q02140</t>
  </si>
  <si>
    <t xml:space="preserve">Q02141</t>
  </si>
  <si>
    <t xml:space="preserve">Q02142</t>
  </si>
  <si>
    <t xml:space="preserve">Q02143</t>
  </si>
  <si>
    <t xml:space="preserve">Q02144</t>
  </si>
  <si>
    <t xml:space="preserve">Q02145</t>
  </si>
  <si>
    <t xml:space="preserve">Q02146</t>
  </si>
  <si>
    <t xml:space="preserve">Q02147</t>
  </si>
  <si>
    <t xml:space="preserve">Q02148</t>
  </si>
  <si>
    <t xml:space="preserve">Q02149</t>
  </si>
  <si>
    <t xml:space="preserve">Q02150</t>
  </si>
  <si>
    <t xml:space="preserve">Q02151</t>
  </si>
  <si>
    <t xml:space="preserve">Q02152</t>
  </si>
  <si>
    <t xml:space="preserve">Q02153</t>
  </si>
  <si>
    <t xml:space="preserve">Q02154</t>
  </si>
  <si>
    <t xml:space="preserve">Q02155</t>
  </si>
  <si>
    <t xml:space="preserve">Q02156</t>
  </si>
  <si>
    <t xml:space="preserve">Q02157</t>
  </si>
  <si>
    <t xml:space="preserve">Q02158</t>
  </si>
  <si>
    <t xml:space="preserve">Q02159</t>
  </si>
  <si>
    <t xml:space="preserve">Q02160</t>
  </si>
  <si>
    <t xml:space="preserve">Q02161</t>
  </si>
  <si>
    <t xml:space="preserve">Q02162</t>
  </si>
  <si>
    <t xml:space="preserve">Q02163</t>
  </si>
  <si>
    <t xml:space="preserve">Q02164</t>
  </si>
  <si>
    <t xml:space="preserve">Q02165</t>
  </si>
  <si>
    <t xml:space="preserve">Q02166</t>
  </si>
  <si>
    <t xml:space="preserve">Q02167</t>
  </si>
  <si>
    <t xml:space="preserve">Q02168</t>
  </si>
  <si>
    <t xml:space="preserve">Q02169</t>
  </si>
  <si>
    <t xml:space="preserve">Q02170</t>
  </si>
  <si>
    <t xml:space="preserve">Q02171</t>
  </si>
  <si>
    <t xml:space="preserve">Q02172</t>
  </si>
  <si>
    <t xml:space="preserve">Q02173</t>
  </si>
  <si>
    <t xml:space="preserve">Q02174</t>
  </si>
  <si>
    <t xml:space="preserve">Q02175</t>
  </si>
  <si>
    <t xml:space="preserve">Q02176</t>
  </si>
  <si>
    <t xml:space="preserve">Q02177</t>
  </si>
  <si>
    <t xml:space="preserve">Q02178</t>
  </si>
  <si>
    <t xml:space="preserve">Q02179</t>
  </si>
  <si>
    <t xml:space="preserve">Q02180</t>
  </si>
  <si>
    <t xml:space="preserve">Q02181</t>
  </si>
  <si>
    <t xml:space="preserve">Q02182</t>
  </si>
  <si>
    <t xml:space="preserve">Q02183</t>
  </si>
  <si>
    <t xml:space="preserve">Q02184</t>
  </si>
  <si>
    <t xml:space="preserve">Q02185</t>
  </si>
  <si>
    <t xml:space="preserve">Q02186</t>
  </si>
  <si>
    <t xml:space="preserve">Q02187</t>
  </si>
  <si>
    <t xml:space="preserve">Q02188</t>
  </si>
  <si>
    <t xml:space="preserve">Q02189</t>
  </si>
  <si>
    <t xml:space="preserve">Q02190</t>
  </si>
  <si>
    <t xml:space="preserve">Q02191</t>
  </si>
  <si>
    <t xml:space="preserve">Q02192</t>
  </si>
  <si>
    <t xml:space="preserve">Q02193</t>
  </si>
  <si>
    <t xml:space="preserve">Q02194</t>
  </si>
  <si>
    <t xml:space="preserve">Q02195</t>
  </si>
  <si>
    <t xml:space="preserve">Q02196</t>
  </si>
  <si>
    <t xml:space="preserve">Q02197</t>
  </si>
  <si>
    <t xml:space="preserve">Q02198</t>
  </si>
  <si>
    <t xml:space="preserve">Q02199</t>
  </si>
  <si>
    <t xml:space="preserve">Q02200</t>
  </si>
  <si>
    <t xml:space="preserve">Q02201</t>
  </si>
  <si>
    <t xml:space="preserve">Q02202</t>
  </si>
  <si>
    <t xml:space="preserve">Q02203</t>
  </si>
  <si>
    <t xml:space="preserve">Q02204</t>
  </si>
  <si>
    <t xml:space="preserve">Q02205</t>
  </si>
  <si>
    <t xml:space="preserve">Q02206</t>
  </si>
  <si>
    <t xml:space="preserve">Q02207</t>
  </si>
  <si>
    <t xml:space="preserve">Q02208</t>
  </si>
  <si>
    <t xml:space="preserve">Q02209</t>
  </si>
  <si>
    <t xml:space="preserve">Q02210</t>
  </si>
  <si>
    <t xml:space="preserve">Q02211</t>
  </si>
  <si>
    <t xml:space="preserve">Q02212</t>
  </si>
  <si>
    <t xml:space="preserve">Q02213</t>
  </si>
  <si>
    <t xml:space="preserve">Q02214</t>
  </si>
  <si>
    <t xml:space="preserve">Q02215</t>
  </si>
  <si>
    <t xml:space="preserve">Q02216</t>
  </si>
  <si>
    <t xml:space="preserve">Q02217</t>
  </si>
  <si>
    <t xml:space="preserve">Q02218</t>
  </si>
  <si>
    <t xml:space="preserve">Q02219</t>
  </si>
  <si>
    <t xml:space="preserve">Q02220</t>
  </si>
  <si>
    <t xml:space="preserve">Q02221</t>
  </si>
  <si>
    <t xml:space="preserve">Q02222</t>
  </si>
  <si>
    <t xml:space="preserve">Q02223</t>
  </si>
  <si>
    <t xml:space="preserve">Q02224</t>
  </si>
  <si>
    <t xml:space="preserve">Q02225</t>
  </si>
  <si>
    <t xml:space="preserve">Q02226</t>
  </si>
  <si>
    <t xml:space="preserve">Q02227</t>
  </si>
  <si>
    <t xml:space="preserve">Q02228</t>
  </si>
  <si>
    <t xml:space="preserve">Q02229</t>
  </si>
  <si>
    <t xml:space="preserve">Q02230</t>
  </si>
  <si>
    <t xml:space="preserve">Q02231</t>
  </si>
  <si>
    <t xml:space="preserve">Q02232</t>
  </si>
  <si>
    <t xml:space="preserve">Q02233</t>
  </si>
  <si>
    <t xml:space="preserve">Q02234</t>
  </si>
  <si>
    <t xml:space="preserve">Q02235</t>
  </si>
  <si>
    <t xml:space="preserve">Q02236</t>
  </si>
  <si>
    <t xml:space="preserve">Q02237</t>
  </si>
  <si>
    <t xml:space="preserve">Q02238</t>
  </si>
  <si>
    <t xml:space="preserve">Q02239</t>
  </si>
  <si>
    <t xml:space="preserve">Q02240</t>
  </si>
  <si>
    <t xml:space="preserve">Q02241</t>
  </si>
  <si>
    <t xml:space="preserve">Q02242</t>
  </si>
  <si>
    <t xml:space="preserve">Q02243</t>
  </si>
  <si>
    <t xml:space="preserve">Q02244</t>
  </si>
  <si>
    <t xml:space="preserve">Q02245</t>
  </si>
  <si>
    <t xml:space="preserve">Q02246</t>
  </si>
  <si>
    <t xml:space="preserve">Q02247</t>
  </si>
  <si>
    <t xml:space="preserve">Q02248</t>
  </si>
  <si>
    <t xml:space="preserve">Q02249</t>
  </si>
  <si>
    <t xml:space="preserve">Q02250</t>
  </si>
  <si>
    <t xml:space="preserve">Q02251</t>
  </si>
  <si>
    <t xml:space="preserve">Q02252</t>
  </si>
  <si>
    <t xml:space="preserve">Q02253</t>
  </si>
  <si>
    <t xml:space="preserve">Q02254</t>
  </si>
  <si>
    <t xml:space="preserve">Q02255</t>
  </si>
  <si>
    <t xml:space="preserve">Q02256</t>
  </si>
  <si>
    <t xml:space="preserve">Q02257</t>
  </si>
  <si>
    <t xml:space="preserve">Q02258</t>
  </si>
  <si>
    <t xml:space="preserve">Q02259</t>
  </si>
  <si>
    <t xml:space="preserve">Q02260</t>
  </si>
  <si>
    <t xml:space="preserve">Q02261</t>
  </si>
  <si>
    <t xml:space="preserve">Q02262</t>
  </si>
  <si>
    <t xml:space="preserve">Q02263</t>
  </si>
  <si>
    <t xml:space="preserve">Q02264</t>
  </si>
  <si>
    <t xml:space="preserve">Q02265</t>
  </si>
  <si>
    <t xml:space="preserve">Q02266</t>
  </si>
  <si>
    <t xml:space="preserve">Q02267</t>
  </si>
  <si>
    <t xml:space="preserve">Q02268</t>
  </si>
  <si>
    <t xml:space="preserve">Q02269</t>
  </si>
  <si>
    <t xml:space="preserve">Q02270</t>
  </si>
  <si>
    <t xml:space="preserve">Q02271</t>
  </si>
  <si>
    <t xml:space="preserve">Q02272</t>
  </si>
  <si>
    <t xml:space="preserve">Q02273</t>
  </si>
  <si>
    <t xml:space="preserve">Q02274</t>
  </si>
  <si>
    <t xml:space="preserve">Q02275</t>
  </si>
  <si>
    <t xml:space="preserve">Q02276</t>
  </si>
  <si>
    <t xml:space="preserve">Q02277</t>
  </si>
  <si>
    <t xml:space="preserve">Q02278</t>
  </si>
  <si>
    <t xml:space="preserve">Q02279</t>
  </si>
  <si>
    <t xml:space="preserve">Q02280</t>
  </si>
  <si>
    <t xml:space="preserve">Q02281</t>
  </si>
  <si>
    <t xml:space="preserve">Q02282</t>
  </si>
  <si>
    <t xml:space="preserve">Q02283</t>
  </si>
  <si>
    <t xml:space="preserve">Q02284</t>
  </si>
  <si>
    <t xml:space="preserve">Q02285</t>
  </si>
  <si>
    <t xml:space="preserve">Q02286</t>
  </si>
  <si>
    <t xml:space="preserve">Q02287</t>
  </si>
  <si>
    <t xml:space="preserve">Q02288</t>
  </si>
  <si>
    <t xml:space="preserve">Q02289</t>
  </si>
  <si>
    <t xml:space="preserve">Q02290</t>
  </si>
  <si>
    <t xml:space="preserve">Q02291</t>
  </si>
  <si>
    <t xml:space="preserve">Q02292</t>
  </si>
  <si>
    <t xml:space="preserve">Q02293</t>
  </si>
  <si>
    <t xml:space="preserve">Q02294</t>
  </si>
  <si>
    <t xml:space="preserve">Q02295</t>
  </si>
  <si>
    <t xml:space="preserve">Q02296</t>
  </si>
  <si>
    <t xml:space="preserve">Q02297</t>
  </si>
  <si>
    <t xml:space="preserve">Q02298</t>
  </si>
  <si>
    <t xml:space="preserve">Q02299</t>
  </si>
  <si>
    <t xml:space="preserve">Q02300</t>
  </si>
  <si>
    <t xml:space="preserve">Q02301</t>
  </si>
  <si>
    <t xml:space="preserve">Q02302</t>
  </si>
  <si>
    <t xml:space="preserve">Q02303</t>
  </si>
  <si>
    <t xml:space="preserve">Q02304</t>
  </si>
  <si>
    <t xml:space="preserve">Q02305</t>
  </si>
  <si>
    <t xml:space="preserve">Q02306</t>
  </si>
  <si>
    <t xml:space="preserve">Q02307</t>
  </si>
  <si>
    <t xml:space="preserve">Q02308</t>
  </si>
  <si>
    <t xml:space="preserve">Q02309</t>
  </si>
  <si>
    <t xml:space="preserve">Q02310</t>
  </si>
  <si>
    <t xml:space="preserve">Q02311</t>
  </si>
  <si>
    <t xml:space="preserve">Q02312</t>
  </si>
  <si>
    <t xml:space="preserve">Q02313</t>
  </si>
  <si>
    <t xml:space="preserve">Q02314</t>
  </si>
  <si>
    <t xml:space="preserve">Q02315</t>
  </si>
  <si>
    <t xml:space="preserve">Q02316</t>
  </si>
  <si>
    <t xml:space="preserve">Q02317</t>
  </si>
  <si>
    <t xml:space="preserve">Q02318</t>
  </si>
  <si>
    <t xml:space="preserve">Q02319</t>
  </si>
  <si>
    <t xml:space="preserve">Q02320</t>
  </si>
  <si>
    <t xml:space="preserve">Q02321</t>
  </si>
  <si>
    <t xml:space="preserve">Q02322</t>
  </si>
  <si>
    <t xml:space="preserve">Q02323</t>
  </si>
  <si>
    <t xml:space="preserve">Q02324</t>
  </si>
  <si>
    <t xml:space="preserve">Q02325</t>
  </si>
  <si>
    <t xml:space="preserve">Q02326</t>
  </si>
  <si>
    <t xml:space="preserve">Q02327</t>
  </si>
  <si>
    <t xml:space="preserve">Q02328</t>
  </si>
  <si>
    <t xml:space="preserve">Q02329</t>
  </si>
  <si>
    <t xml:space="preserve">Q02330</t>
  </si>
  <si>
    <t xml:space="preserve">Q02331</t>
  </si>
  <si>
    <t xml:space="preserve">Q02332</t>
  </si>
  <si>
    <t xml:space="preserve">Q02333</t>
  </si>
  <si>
    <t xml:space="preserve">Q02334</t>
  </si>
  <si>
    <t xml:space="preserve">Q02335</t>
  </si>
  <si>
    <t xml:space="preserve">Q02336</t>
  </si>
  <si>
    <t xml:space="preserve">Q02337</t>
  </si>
  <si>
    <t xml:space="preserve">Q02338</t>
  </si>
  <si>
    <t xml:space="preserve">Q02339</t>
  </si>
  <si>
    <t xml:space="preserve">Q02340</t>
  </si>
  <si>
    <t xml:space="preserve">Q02341</t>
  </si>
  <si>
    <t xml:space="preserve">Q02342</t>
  </si>
  <si>
    <t xml:space="preserve">Q02343</t>
  </si>
  <si>
    <t xml:space="preserve">Q02344</t>
  </si>
  <si>
    <t xml:space="preserve">Q02345</t>
  </si>
  <si>
    <t xml:space="preserve">Q02346</t>
  </si>
  <si>
    <t xml:space="preserve">Q02347</t>
  </si>
  <si>
    <t xml:space="preserve">Q02348</t>
  </si>
  <si>
    <t xml:space="preserve">Q02349</t>
  </si>
  <si>
    <t xml:space="preserve">Q02350</t>
  </si>
  <si>
    <t xml:space="preserve">Q02351</t>
  </si>
  <si>
    <t xml:space="preserve">Q02352</t>
  </si>
  <si>
    <t xml:space="preserve">Q02353</t>
  </si>
  <si>
    <t xml:space="preserve">Q02354</t>
  </si>
  <si>
    <t xml:space="preserve">Q02355</t>
  </si>
  <si>
    <t xml:space="preserve">Q02356</t>
  </si>
  <si>
    <t xml:space="preserve">Q02357</t>
  </si>
  <si>
    <t xml:space="preserve">Q02358</t>
  </si>
  <si>
    <t xml:space="preserve">Q02359</t>
  </si>
  <si>
    <t xml:space="preserve">Q02360</t>
  </si>
  <si>
    <t xml:space="preserve">Q02361</t>
  </si>
  <si>
    <t xml:space="preserve">Q02362</t>
  </si>
  <si>
    <t xml:space="preserve">Q02363</t>
  </si>
  <si>
    <t xml:space="preserve">Q02364</t>
  </si>
  <si>
    <t xml:space="preserve">Q02365</t>
  </si>
  <si>
    <t xml:space="preserve">Q02366</t>
  </si>
  <si>
    <t xml:space="preserve">Q02367</t>
  </si>
  <si>
    <t xml:space="preserve">Q02368</t>
  </si>
  <si>
    <t xml:space="preserve">Q02369</t>
  </si>
  <si>
    <t xml:space="preserve">Q02370</t>
  </si>
  <si>
    <t xml:space="preserve">Q02371</t>
  </si>
  <si>
    <t xml:space="preserve">Q02372</t>
  </si>
  <si>
    <t xml:space="preserve">Q02373</t>
  </si>
  <si>
    <t xml:space="preserve">Q02374</t>
  </si>
  <si>
    <t xml:space="preserve">Q02375</t>
  </si>
  <si>
    <t xml:space="preserve">Q02376</t>
  </si>
  <si>
    <t xml:space="preserve">Q02377</t>
  </si>
  <si>
    <t xml:space="preserve">Q02378</t>
  </si>
  <si>
    <t xml:space="preserve">Q02379</t>
  </si>
  <si>
    <t xml:space="preserve">Q02380</t>
  </si>
  <si>
    <t xml:space="preserve">Q02381</t>
  </si>
  <si>
    <t xml:space="preserve">Q02382</t>
  </si>
  <si>
    <t xml:space="preserve">Q02383</t>
  </si>
  <si>
    <t xml:space="preserve">Q02384</t>
  </si>
  <si>
    <t xml:space="preserve">Q02385</t>
  </si>
  <si>
    <t xml:space="preserve">Q02386</t>
  </si>
  <si>
    <t xml:space="preserve">Q02387</t>
  </si>
  <si>
    <t xml:space="preserve">Q02388</t>
  </si>
  <si>
    <t xml:space="preserve">Q02389</t>
  </si>
  <si>
    <t xml:space="preserve">Q02390</t>
  </si>
  <si>
    <t xml:space="preserve">Q02391</t>
  </si>
  <si>
    <t xml:space="preserve">Q02392</t>
  </si>
  <si>
    <t xml:space="preserve">Q02393</t>
  </si>
  <si>
    <t xml:space="preserve">Q02394</t>
  </si>
  <si>
    <t xml:space="preserve">Q02395</t>
  </si>
  <si>
    <t xml:space="preserve">Q02396</t>
  </si>
  <si>
    <t xml:space="preserve">Q02397</t>
  </si>
  <si>
    <t xml:space="preserve">Q02398</t>
  </si>
  <si>
    <t xml:space="preserve">Q02399</t>
  </si>
  <si>
    <t xml:space="preserve">Q02400</t>
  </si>
  <si>
    <t xml:space="preserve">Q02401</t>
  </si>
  <si>
    <t xml:space="preserve">Q02402</t>
  </si>
  <si>
    <t xml:space="preserve">Q02403</t>
  </si>
  <si>
    <t xml:space="preserve">Q02404</t>
  </si>
  <si>
    <t xml:space="preserve">Q02405</t>
  </si>
  <si>
    <t xml:space="preserve">Q02406</t>
  </si>
  <si>
    <t xml:space="preserve">Q02407</t>
  </si>
  <si>
    <t xml:space="preserve">Q02408</t>
  </si>
  <si>
    <t xml:space="preserve">Q02409</t>
  </si>
  <si>
    <t xml:space="preserve">Q02410</t>
  </si>
  <si>
    <t xml:space="preserve">Q02411</t>
  </si>
  <si>
    <t xml:space="preserve">Q02412</t>
  </si>
  <si>
    <t xml:space="preserve">Q02413</t>
  </si>
  <si>
    <t xml:space="preserve">Q02414</t>
  </si>
  <si>
    <t xml:space="preserve">Q02415</t>
  </si>
  <si>
    <t xml:space="preserve">Q02416</t>
  </si>
  <si>
    <t xml:space="preserve">Q02417</t>
  </si>
  <si>
    <t xml:space="preserve">Q02418</t>
  </si>
  <si>
    <t xml:space="preserve">Q02419</t>
  </si>
  <si>
    <t xml:space="preserve">Q02420</t>
  </si>
  <si>
    <t xml:space="preserve">Q02421</t>
  </si>
  <si>
    <t xml:space="preserve">Q02422</t>
  </si>
  <si>
    <t xml:space="preserve">Q02423</t>
  </si>
  <si>
    <t xml:space="preserve">Q02424</t>
  </si>
  <si>
    <t xml:space="preserve">Q02425</t>
  </si>
  <si>
    <t xml:space="preserve">Q02426</t>
  </si>
  <si>
    <t xml:space="preserve">Q02427</t>
  </si>
  <si>
    <t xml:space="preserve">Q02428</t>
  </si>
  <si>
    <t xml:space="preserve">Q02429</t>
  </si>
  <si>
    <t xml:space="preserve">Q02430</t>
  </si>
  <si>
    <t xml:space="preserve">Q02431</t>
  </si>
  <si>
    <t xml:space="preserve">Q02432</t>
  </si>
  <si>
    <t xml:space="preserve">Q02433</t>
  </si>
  <si>
    <t xml:space="preserve">Q02434</t>
  </si>
  <si>
    <t xml:space="preserve">Q02435</t>
  </si>
  <si>
    <t xml:space="preserve">Q02436</t>
  </si>
  <si>
    <t xml:space="preserve">Q02437</t>
  </si>
  <si>
    <t xml:space="preserve">Q02438</t>
  </si>
  <si>
    <t xml:space="preserve">Q02439</t>
  </si>
  <si>
    <t xml:space="preserve">Q02440</t>
  </si>
  <si>
    <t xml:space="preserve">Q02441</t>
  </si>
  <si>
    <t xml:space="preserve">Q02442</t>
  </si>
  <si>
    <t xml:space="preserve">Q02443</t>
  </si>
  <si>
    <t xml:space="preserve">Q02444</t>
  </si>
  <si>
    <t xml:space="preserve">Q02445</t>
  </si>
  <si>
    <t xml:space="preserve">Q02446</t>
  </si>
  <si>
    <t xml:space="preserve">Q02447</t>
  </si>
  <si>
    <t xml:space="preserve">Q02448</t>
  </si>
  <si>
    <t xml:space="preserve">Q02449</t>
  </si>
  <si>
    <t xml:space="preserve">Q02450</t>
  </si>
  <si>
    <t xml:space="preserve">Q02451</t>
  </si>
  <si>
    <t xml:space="preserve">Q02452</t>
  </si>
  <si>
    <t xml:space="preserve">Q02453</t>
  </si>
  <si>
    <t xml:space="preserve">Q02454</t>
  </si>
  <si>
    <t xml:space="preserve">Q02455</t>
  </si>
  <si>
    <t xml:space="preserve">Q02456</t>
  </si>
  <si>
    <t xml:space="preserve">Q02457</t>
  </si>
  <si>
    <t xml:space="preserve">Q02458</t>
  </si>
  <si>
    <t xml:space="preserve">Q02459</t>
  </si>
  <si>
    <t xml:space="preserve">Q02460</t>
  </si>
  <si>
    <t xml:space="preserve">Q02461</t>
  </si>
  <si>
    <t xml:space="preserve">Q02462</t>
  </si>
  <si>
    <t xml:space="preserve">Q02463</t>
  </si>
  <si>
    <t xml:space="preserve">Q02464</t>
  </si>
  <si>
    <t xml:space="preserve">Q02465</t>
  </si>
  <si>
    <t xml:space="preserve">Q02466</t>
  </si>
  <si>
    <t xml:space="preserve">Q02467</t>
  </si>
  <si>
    <t xml:space="preserve">Q02468</t>
  </si>
  <si>
    <t xml:space="preserve">Q02469</t>
  </si>
  <si>
    <t xml:space="preserve">Q02470</t>
  </si>
  <si>
    <t xml:space="preserve">Q02471</t>
  </si>
  <si>
    <t xml:space="preserve">Q02472</t>
  </si>
  <si>
    <t xml:space="preserve">Q02473</t>
  </si>
  <si>
    <t xml:space="preserve">Q02474</t>
  </si>
  <si>
    <t xml:space="preserve">Q02475</t>
  </si>
  <si>
    <t xml:space="preserve">Q02476</t>
  </si>
  <si>
    <t xml:space="preserve">Q02477</t>
  </si>
  <si>
    <t xml:space="preserve">Q02478</t>
  </si>
  <si>
    <t xml:space="preserve">Q02479</t>
  </si>
  <si>
    <t xml:space="preserve">Q02480</t>
  </si>
  <si>
    <t xml:space="preserve">Q02481</t>
  </si>
  <si>
    <t xml:space="preserve">Q02482</t>
  </si>
  <si>
    <t xml:space="preserve">Q02483</t>
  </si>
  <si>
    <t xml:space="preserve">Q02484</t>
  </si>
  <si>
    <t xml:space="preserve">Q02485</t>
  </si>
  <si>
    <t xml:space="preserve">Q02486</t>
  </si>
  <si>
    <t xml:space="preserve">Q02487</t>
  </si>
  <si>
    <t xml:space="preserve">Q02488</t>
  </si>
  <si>
    <t xml:space="preserve">Q02489</t>
  </si>
  <si>
    <t xml:space="preserve">Q02490</t>
  </si>
  <si>
    <t xml:space="preserve">Q02491</t>
  </si>
  <si>
    <t xml:space="preserve">Q02492</t>
  </si>
  <si>
    <t xml:space="preserve">Q02493</t>
  </si>
  <si>
    <t xml:space="preserve">Q02494</t>
  </si>
  <si>
    <t xml:space="preserve">Q02495</t>
  </si>
  <si>
    <t xml:space="preserve">Q02496</t>
  </si>
  <si>
    <t xml:space="preserve">Q02497</t>
  </si>
  <si>
    <t xml:space="preserve">Q02498</t>
  </si>
  <si>
    <t xml:space="preserve">Q02499</t>
  </si>
  <si>
    <t xml:space="preserve">Q02500</t>
  </si>
  <si>
    <t xml:space="preserve">Q02501</t>
  </si>
  <si>
    <t xml:space="preserve">Q02502</t>
  </si>
  <si>
    <t xml:space="preserve">Q02503</t>
  </si>
  <si>
    <t xml:space="preserve">Q02504</t>
  </si>
  <si>
    <t xml:space="preserve">Q02505</t>
  </si>
  <si>
    <t xml:space="preserve">Q02506</t>
  </si>
  <si>
    <t xml:space="preserve">Q02507</t>
  </si>
  <si>
    <t xml:space="preserve">Q02508</t>
  </si>
  <si>
    <t xml:space="preserve">Q02509</t>
  </si>
  <si>
    <t xml:space="preserve">Q02510</t>
  </si>
  <si>
    <t xml:space="preserve">Q02511</t>
  </si>
  <si>
    <t xml:space="preserve">Q02512</t>
  </si>
  <si>
    <t xml:space="preserve">Q02513</t>
  </si>
  <si>
    <t xml:space="preserve">Q02514</t>
  </si>
  <si>
    <t xml:space="preserve">Q02515</t>
  </si>
  <si>
    <t xml:space="preserve">Q02516</t>
  </si>
  <si>
    <t xml:space="preserve">Q02517</t>
  </si>
  <si>
    <t xml:space="preserve">Q02518</t>
  </si>
  <si>
    <t xml:space="preserve">Q02519</t>
  </si>
  <si>
    <t xml:space="preserve">Q02520</t>
  </si>
  <si>
    <t xml:space="preserve">Q02521</t>
  </si>
  <si>
    <t xml:space="preserve">Q02522</t>
  </si>
  <si>
    <t xml:space="preserve">Q02523</t>
  </si>
  <si>
    <t xml:space="preserve">Q02524</t>
  </si>
  <si>
    <t xml:space="preserve">Q02525</t>
  </si>
  <si>
    <t xml:space="preserve">Q02526</t>
  </si>
  <si>
    <t xml:space="preserve">Q02527</t>
  </si>
  <si>
    <t xml:space="preserve">Q02528</t>
  </si>
  <si>
    <t xml:space="preserve">Q02529</t>
  </si>
  <si>
    <t xml:space="preserve">Q02530</t>
  </si>
  <si>
    <t xml:space="preserve">Q02531</t>
  </si>
  <si>
    <t xml:space="preserve">Q02532</t>
  </si>
  <si>
    <t xml:space="preserve">Q02533</t>
  </si>
  <si>
    <t xml:space="preserve">Q02534</t>
  </si>
  <si>
    <t xml:space="preserve">Q02535</t>
  </si>
  <si>
    <t xml:space="preserve">Q02536</t>
  </si>
  <si>
    <t xml:space="preserve">Q02537</t>
  </si>
  <si>
    <t xml:space="preserve">Q02538</t>
  </si>
  <si>
    <t xml:space="preserve">Q02539</t>
  </si>
  <si>
    <t xml:space="preserve">Q02540</t>
  </si>
  <si>
    <t xml:space="preserve">Q02541</t>
  </si>
  <si>
    <t xml:space="preserve">Q02542</t>
  </si>
  <si>
    <t xml:space="preserve">Q02543</t>
  </si>
  <si>
    <t xml:space="preserve">Q02544</t>
  </si>
  <si>
    <t xml:space="preserve">Q02545</t>
  </si>
  <si>
    <t xml:space="preserve">Q02546</t>
  </si>
  <si>
    <t xml:space="preserve">Q02547</t>
  </si>
  <si>
    <t xml:space="preserve">Q02548</t>
  </si>
  <si>
    <t xml:space="preserve">Q02549</t>
  </si>
  <si>
    <t xml:space="preserve">Q02550</t>
  </si>
  <si>
    <t xml:space="preserve">Q02551</t>
  </si>
  <si>
    <t xml:space="preserve">Q02552</t>
  </si>
  <si>
    <t xml:space="preserve">Q02553</t>
  </si>
  <si>
    <t xml:space="preserve">Q02554</t>
  </si>
  <si>
    <t xml:space="preserve">Q02555</t>
  </si>
  <si>
    <t xml:space="preserve">Q02556</t>
  </si>
  <si>
    <t xml:space="preserve">Q02557</t>
  </si>
  <si>
    <t xml:space="preserve">Q02558</t>
  </si>
  <si>
    <t xml:space="preserve">Q02559</t>
  </si>
  <si>
    <t xml:space="preserve">Q02560</t>
  </si>
  <si>
    <t xml:space="preserve">Q02561</t>
  </si>
  <si>
    <t xml:space="preserve">Q02562</t>
  </si>
  <si>
    <t xml:space="preserve">Q02563</t>
  </si>
  <si>
    <t xml:space="preserve">Q02564</t>
  </si>
  <si>
    <t xml:space="preserve">Q02565</t>
  </si>
  <si>
    <t xml:space="preserve">Q02566</t>
  </si>
  <si>
    <t xml:space="preserve">Q02567</t>
  </si>
  <si>
    <t xml:space="preserve">Q02568</t>
  </si>
  <si>
    <t xml:space="preserve">Q02569</t>
  </si>
  <si>
    <t xml:space="preserve">Q02570</t>
  </si>
  <si>
    <t xml:space="preserve">Q02571</t>
  </si>
  <si>
    <t xml:space="preserve">Q02572</t>
  </si>
  <si>
    <t xml:space="preserve">Q02573</t>
  </si>
  <si>
    <t xml:space="preserve">Q02574</t>
  </si>
  <si>
    <t xml:space="preserve">Q02575</t>
  </si>
  <si>
    <t xml:space="preserve">Q02576</t>
  </si>
  <si>
    <t xml:space="preserve">Q02577</t>
  </si>
  <si>
    <t xml:space="preserve">Q02578</t>
  </si>
  <si>
    <t xml:space="preserve">Q02579</t>
  </si>
  <si>
    <t xml:space="preserve">Q02580</t>
  </si>
  <si>
    <t xml:space="preserve">Q02581</t>
  </si>
  <si>
    <t xml:space="preserve">Q02582</t>
  </si>
  <si>
    <t xml:space="preserve">Q02583</t>
  </si>
  <si>
    <t xml:space="preserve">Q02584</t>
  </si>
  <si>
    <t xml:space="preserve">Q02585</t>
  </si>
  <si>
    <t xml:space="preserve">Q02586</t>
  </si>
  <si>
    <t xml:space="preserve">Q02587</t>
  </si>
  <si>
    <t xml:space="preserve">Q02588</t>
  </si>
  <si>
    <t xml:space="preserve">Q02589</t>
  </si>
  <si>
    <t xml:space="preserve">Q02590</t>
  </si>
  <si>
    <t xml:space="preserve">Q02591</t>
  </si>
  <si>
    <t xml:space="preserve">Q02592</t>
  </si>
  <si>
    <t xml:space="preserve">Q02593</t>
  </si>
  <si>
    <t xml:space="preserve">Q02594</t>
  </si>
  <si>
    <t xml:space="preserve">Q02595</t>
  </si>
  <si>
    <t xml:space="preserve">Q02596</t>
  </si>
  <si>
    <t xml:space="preserve">Q02597</t>
  </si>
  <si>
    <t xml:space="preserve">Q02598</t>
  </si>
  <si>
    <t xml:space="preserve">Q02599</t>
  </si>
  <si>
    <t xml:space="preserve">Q02600</t>
  </si>
  <si>
    <t xml:space="preserve">Q02601</t>
  </si>
  <si>
    <t xml:space="preserve">Q02602</t>
  </si>
  <si>
    <t xml:space="preserve">Q02603</t>
  </si>
  <si>
    <t xml:space="preserve">Q02604</t>
  </si>
  <si>
    <t xml:space="preserve">Q02605</t>
  </si>
  <si>
    <t xml:space="preserve">Q02606</t>
  </si>
  <si>
    <t xml:space="preserve">Q02607</t>
  </si>
  <si>
    <t xml:space="preserve">Q02608</t>
  </si>
  <si>
    <t xml:space="preserve">Q02609</t>
  </si>
  <si>
    <t xml:space="preserve">Q02610</t>
  </si>
  <si>
    <t xml:space="preserve">Q02611</t>
  </si>
  <si>
    <t xml:space="preserve">Q02612</t>
  </si>
  <si>
    <t xml:space="preserve">Q02613</t>
  </si>
  <si>
    <t xml:space="preserve">Q02614</t>
  </si>
  <si>
    <t xml:space="preserve">Q02615</t>
  </si>
  <si>
    <t xml:space="preserve">Q02616</t>
  </si>
  <si>
    <t xml:space="preserve">Q02617</t>
  </si>
  <si>
    <t xml:space="preserve">Q02618</t>
  </si>
  <si>
    <t xml:space="preserve">Q02619</t>
  </si>
  <si>
    <t xml:space="preserve">Q02620</t>
  </si>
  <si>
    <t xml:space="preserve">Q02621</t>
  </si>
  <si>
    <t xml:space="preserve">Q02622</t>
  </si>
  <si>
    <t xml:space="preserve">Q02623</t>
  </si>
  <si>
    <t xml:space="preserve">Q02624</t>
  </si>
  <si>
    <t xml:space="preserve">Q02625</t>
  </si>
  <si>
    <t xml:space="preserve">Q02626</t>
  </si>
  <si>
    <t xml:space="preserve">Q02627</t>
  </si>
  <si>
    <t xml:space="preserve">Q02628</t>
  </si>
  <si>
    <t xml:space="preserve">Q02629</t>
  </si>
  <si>
    <t xml:space="preserve">Q02630</t>
  </si>
  <si>
    <t xml:space="preserve">Q02631</t>
  </si>
  <si>
    <t xml:space="preserve">Q02632</t>
  </si>
  <si>
    <t xml:space="preserve">Q02633</t>
  </si>
  <si>
    <t xml:space="preserve">Q02634</t>
  </si>
  <si>
    <t xml:space="preserve">Q02635</t>
  </si>
  <si>
    <t xml:space="preserve">Q02636</t>
  </si>
  <si>
    <t xml:space="preserve">Q02637</t>
  </si>
  <si>
    <t xml:space="preserve">Q02638</t>
  </si>
  <si>
    <t xml:space="preserve">Q02639</t>
  </si>
  <si>
    <t xml:space="preserve">Q02640</t>
  </si>
  <si>
    <t xml:space="preserve">Q02641</t>
  </si>
  <si>
    <t xml:space="preserve">Q02642</t>
  </si>
  <si>
    <t xml:space="preserve">Q02643</t>
  </si>
  <si>
    <t xml:space="preserve">Q02644</t>
  </si>
  <si>
    <t xml:space="preserve">Q02645</t>
  </si>
  <si>
    <t xml:space="preserve">Q02646</t>
  </si>
  <si>
    <t xml:space="preserve">Q02647</t>
  </si>
  <si>
    <t xml:space="preserve">Q02648</t>
  </si>
  <si>
    <t xml:space="preserve">Q02649</t>
  </si>
  <si>
    <t xml:space="preserve">Q02650</t>
  </si>
  <si>
    <t xml:space="preserve">Q02651</t>
  </si>
  <si>
    <t xml:space="preserve">Q02652</t>
  </si>
  <si>
    <t xml:space="preserve">Q02653</t>
  </si>
  <si>
    <t xml:space="preserve">Q02654</t>
  </si>
  <si>
    <t xml:space="preserve">Q02655</t>
  </si>
  <si>
    <t xml:space="preserve">Q02656</t>
  </si>
  <si>
    <t xml:space="preserve">Q02657</t>
  </si>
  <si>
    <t xml:space="preserve">Q02658</t>
  </si>
  <si>
    <t xml:space="preserve">Q02659</t>
  </si>
  <si>
    <t xml:space="preserve">Q02660</t>
  </si>
  <si>
    <t xml:space="preserve">Q02661</t>
  </si>
  <si>
    <t xml:space="preserve">Q02662</t>
  </si>
  <si>
    <t xml:space="preserve">Q02663</t>
  </si>
  <si>
    <t xml:space="preserve">Q02664</t>
  </si>
  <si>
    <t xml:space="preserve">Q02665</t>
  </si>
  <si>
    <t xml:space="preserve">Q02666</t>
  </si>
  <si>
    <t xml:space="preserve">Q02667</t>
  </si>
  <si>
    <t xml:space="preserve">Q02668</t>
  </si>
  <si>
    <t xml:space="preserve">Q02669</t>
  </si>
  <si>
    <t xml:space="preserve">Q02670</t>
  </si>
  <si>
    <t xml:space="preserve">Q02671</t>
  </si>
  <si>
    <t xml:space="preserve">Q02672</t>
  </si>
  <si>
    <t xml:space="preserve">Q02673</t>
  </si>
  <si>
    <t xml:space="preserve">Q02674</t>
  </si>
  <si>
    <t xml:space="preserve">Q02675</t>
  </si>
  <si>
    <t xml:space="preserve">Q02676</t>
  </si>
  <si>
    <t xml:space="preserve">Q02677</t>
  </si>
  <si>
    <t xml:space="preserve">Q02678</t>
  </si>
  <si>
    <t xml:space="preserve">Q02679</t>
  </si>
  <si>
    <t xml:space="preserve">Q02680</t>
  </si>
  <si>
    <t xml:space="preserve">Q02681</t>
  </si>
  <si>
    <t xml:space="preserve">Q02682</t>
  </si>
  <si>
    <t xml:space="preserve">Q02683</t>
  </si>
  <si>
    <t xml:space="preserve">Q02684</t>
  </si>
  <si>
    <t xml:space="preserve">Q02685</t>
  </si>
  <si>
    <t xml:space="preserve">Q02686</t>
  </si>
  <si>
    <t xml:space="preserve">Q02687</t>
  </si>
  <si>
    <t xml:space="preserve">Q02688</t>
  </si>
  <si>
    <t xml:space="preserve">Q02689</t>
  </si>
  <si>
    <t xml:space="preserve">Q02690</t>
  </si>
  <si>
    <t xml:space="preserve">Q02691</t>
  </si>
  <si>
    <t xml:space="preserve">Q02692</t>
  </si>
  <si>
    <t xml:space="preserve">Q02693</t>
  </si>
  <si>
    <t xml:space="preserve">Q02694</t>
  </si>
  <si>
    <t xml:space="preserve">Q02695</t>
  </si>
  <si>
    <t xml:space="preserve">Q02696</t>
  </si>
  <si>
    <t xml:space="preserve">Q02697</t>
  </si>
  <si>
    <t xml:space="preserve">Q02698</t>
  </si>
  <si>
    <t xml:space="preserve">Q02699</t>
  </si>
  <si>
    <t xml:space="preserve">Q02700</t>
  </si>
  <si>
    <t xml:space="preserve">Q02701</t>
  </si>
  <si>
    <t xml:space="preserve">Q02702</t>
  </si>
  <si>
    <t xml:space="preserve">Q02703</t>
  </si>
  <si>
    <t xml:space="preserve">Q02704</t>
  </si>
  <si>
    <t xml:space="preserve">Q02705</t>
  </si>
  <si>
    <t xml:space="preserve">Q02706</t>
  </si>
  <si>
    <t xml:space="preserve">Q02707</t>
  </si>
  <si>
    <t xml:space="preserve">Q02708</t>
  </si>
  <si>
    <t xml:space="preserve">Q02709</t>
  </si>
  <si>
    <t xml:space="preserve">Q02710</t>
  </si>
  <si>
    <t xml:space="preserve">Q02711</t>
  </si>
  <si>
    <t xml:space="preserve">Q02712</t>
  </si>
  <si>
    <t xml:space="preserve">Q02713</t>
  </si>
  <si>
    <t xml:space="preserve">Q02714</t>
  </si>
  <si>
    <t xml:space="preserve">Q02715</t>
  </si>
  <si>
    <t xml:space="preserve">Q02716</t>
  </si>
  <si>
    <t xml:space="preserve">Q02717</t>
  </si>
  <si>
    <t xml:space="preserve">Q02718</t>
  </si>
  <si>
    <t xml:space="preserve">Q02719</t>
  </si>
  <si>
    <t xml:space="preserve">Q02720</t>
  </si>
  <si>
    <t xml:space="preserve">Q02721</t>
  </si>
  <si>
    <t xml:space="preserve">Q02722</t>
  </si>
  <si>
    <t xml:space="preserve">Q02723</t>
  </si>
  <si>
    <t xml:space="preserve">Q02724</t>
  </si>
  <si>
    <t xml:space="preserve">Q02725</t>
  </si>
  <si>
    <t xml:space="preserve">Q02726</t>
  </si>
  <si>
    <t xml:space="preserve">Q02727</t>
  </si>
  <si>
    <t xml:space="preserve">Q02728</t>
  </si>
  <si>
    <t xml:space="preserve">Q02729</t>
  </si>
  <si>
    <t xml:space="preserve">Q02730</t>
  </si>
  <si>
    <t xml:space="preserve">Q02731</t>
  </si>
  <si>
    <t xml:space="preserve">Q02732</t>
  </si>
  <si>
    <t xml:space="preserve">Q02733</t>
  </si>
  <si>
    <t xml:space="preserve">Q02734</t>
  </si>
  <si>
    <t xml:space="preserve">Q02735</t>
  </si>
  <si>
    <t xml:space="preserve">Q02736</t>
  </si>
  <si>
    <t xml:space="preserve">Q02737</t>
  </si>
  <si>
    <t xml:space="preserve">Q02738</t>
  </si>
  <si>
    <t xml:space="preserve">Q02739</t>
  </si>
  <si>
    <t xml:space="preserve">Q02740</t>
  </si>
  <si>
    <t xml:space="preserve">Q02741</t>
  </si>
  <si>
    <t xml:space="preserve">Q02742</t>
  </si>
  <si>
    <t xml:space="preserve">Q02743</t>
  </si>
  <si>
    <t xml:space="preserve">Q02744</t>
  </si>
  <si>
    <t xml:space="preserve">Q02745</t>
  </si>
  <si>
    <t xml:space="preserve">Q02746</t>
  </si>
  <si>
    <t xml:space="preserve">Q02747</t>
  </si>
  <si>
    <t xml:space="preserve">Q02748</t>
  </si>
  <si>
    <t xml:space="preserve">Q02749</t>
  </si>
  <si>
    <t xml:space="preserve">Q02750</t>
  </si>
  <si>
    <t xml:space="preserve">Q02751</t>
  </si>
  <si>
    <t xml:space="preserve">Q02752</t>
  </si>
  <si>
    <t xml:space="preserve">Q02753</t>
  </si>
  <si>
    <t xml:space="preserve">Q02754</t>
  </si>
  <si>
    <t xml:space="preserve">Q02755</t>
  </si>
  <si>
    <t xml:space="preserve">Q02756</t>
  </si>
  <si>
    <t xml:space="preserve">Q02757</t>
  </si>
  <si>
    <t xml:space="preserve">Q02758</t>
  </si>
  <si>
    <t xml:space="preserve">Q02759</t>
  </si>
  <si>
    <t xml:space="preserve">Q02760</t>
  </si>
  <si>
    <t xml:space="preserve">Q02761</t>
  </si>
  <si>
    <t xml:space="preserve">Q02762</t>
  </si>
  <si>
    <t xml:space="preserve">Q02763</t>
  </si>
  <si>
    <t xml:space="preserve">Q02764</t>
  </si>
  <si>
    <t xml:space="preserve">Q02765</t>
  </si>
  <si>
    <t xml:space="preserve">Q02766</t>
  </si>
  <si>
    <t xml:space="preserve">Q02767</t>
  </si>
  <si>
    <t xml:space="preserve">Q02768</t>
  </si>
  <si>
    <t xml:space="preserve">Q02769</t>
  </si>
  <si>
    <t xml:space="preserve">Q02770</t>
  </si>
  <si>
    <t xml:space="preserve">Q02771</t>
  </si>
  <si>
    <t xml:space="preserve">Q02772</t>
  </si>
  <si>
    <t xml:space="preserve">Q02773</t>
  </si>
  <si>
    <t xml:space="preserve">Q02774</t>
  </si>
  <si>
    <t xml:space="preserve">Q02775</t>
  </si>
  <si>
    <t xml:space="preserve">Q02776</t>
  </si>
  <si>
    <t xml:space="preserve">Q02777</t>
  </si>
  <si>
    <t xml:space="preserve">Q02778</t>
  </si>
  <si>
    <t xml:space="preserve">Q02779</t>
  </si>
  <si>
    <t xml:space="preserve">Q02780</t>
  </si>
  <si>
    <t xml:space="preserve">Q02781</t>
  </si>
  <si>
    <t xml:space="preserve">Q02782</t>
  </si>
  <si>
    <t xml:space="preserve">Q02783</t>
  </si>
  <si>
    <t xml:space="preserve">Q02784</t>
  </si>
  <si>
    <t xml:space="preserve">Q02785</t>
  </si>
  <si>
    <t xml:space="preserve">Q02786</t>
  </si>
  <si>
    <t xml:space="preserve">Q02787</t>
  </si>
  <si>
    <t xml:space="preserve">Q02788</t>
  </si>
  <si>
    <t xml:space="preserve">Q02789</t>
  </si>
  <si>
    <t xml:space="preserve">Q02790</t>
  </si>
  <si>
    <t xml:space="preserve">Q02791</t>
  </si>
  <si>
    <t xml:space="preserve">Q02792</t>
  </si>
  <si>
    <t xml:space="preserve">Q02793</t>
  </si>
  <si>
    <t xml:space="preserve">Q02794</t>
  </si>
  <si>
    <t xml:space="preserve">Q02795</t>
  </si>
  <si>
    <t xml:space="preserve">Q02796</t>
  </si>
  <si>
    <t xml:space="preserve">Q02797</t>
  </si>
  <si>
    <t xml:space="preserve">Q02798</t>
  </si>
  <si>
    <t xml:space="preserve">Q02799</t>
  </si>
  <si>
    <t xml:space="preserve">Q02800</t>
  </si>
  <si>
    <t xml:space="preserve">Q02801</t>
  </si>
  <si>
    <t xml:space="preserve">Q02802</t>
  </si>
  <si>
    <t xml:space="preserve">Q02803</t>
  </si>
  <si>
    <t xml:space="preserve">Q02804</t>
  </si>
  <si>
    <t xml:space="preserve">Q02805</t>
  </si>
  <si>
    <t xml:space="preserve">Q02806</t>
  </si>
  <si>
    <t xml:space="preserve">Q02807</t>
  </si>
  <si>
    <t xml:space="preserve">Q02808</t>
  </si>
  <si>
    <t xml:space="preserve">Q02809</t>
  </si>
  <si>
    <t xml:space="preserve">Q02810</t>
  </si>
  <si>
    <t xml:space="preserve">Q02811</t>
  </si>
  <si>
    <t xml:space="preserve">Q02812</t>
  </si>
  <si>
    <t xml:space="preserve">Q02813</t>
  </si>
  <si>
    <t xml:space="preserve">Q02814</t>
  </si>
  <si>
    <t xml:space="preserve">Q02815</t>
  </si>
  <si>
    <t xml:space="preserve">Q02816</t>
  </si>
  <si>
    <t xml:space="preserve">Q02817</t>
  </si>
  <si>
    <t xml:space="preserve">Q02818</t>
  </si>
  <si>
    <t xml:space="preserve">Q02819</t>
  </si>
  <si>
    <t xml:space="preserve">Q02820</t>
  </si>
  <si>
    <t xml:space="preserve">Q02821</t>
  </si>
  <si>
    <t xml:space="preserve">Q02822</t>
  </si>
  <si>
    <t xml:space="preserve">Q02823</t>
  </si>
  <si>
    <t xml:space="preserve">Q02824</t>
  </si>
  <si>
    <t xml:space="preserve">Q02825</t>
  </si>
  <si>
    <t xml:space="preserve">Q02826</t>
  </si>
  <si>
    <t xml:space="preserve">Q02827</t>
  </si>
  <si>
    <t xml:space="preserve">Q02828</t>
  </si>
  <si>
    <t xml:space="preserve">Q02829</t>
  </si>
  <si>
    <t xml:space="preserve">Q02830</t>
  </si>
  <si>
    <t xml:space="preserve">Q02831</t>
  </si>
  <si>
    <t xml:space="preserve">Q02832</t>
  </si>
  <si>
    <t xml:space="preserve">Q02833</t>
  </si>
  <si>
    <t xml:space="preserve">Q02834</t>
  </si>
  <si>
    <t xml:space="preserve">Q02835</t>
  </si>
  <si>
    <t xml:space="preserve">Q02836</t>
  </si>
  <si>
    <t xml:space="preserve">Q02837</t>
  </si>
  <si>
    <t xml:space="preserve">Q02838</t>
  </si>
  <si>
    <t xml:space="preserve">Q02839</t>
  </si>
  <si>
    <t xml:space="preserve">Q02840</t>
  </si>
  <si>
    <t xml:space="preserve">Q02841</t>
  </si>
  <si>
    <t xml:space="preserve">Q02842</t>
  </si>
  <si>
    <t xml:space="preserve">Q02843</t>
  </si>
  <si>
    <t xml:space="preserve">Q02844</t>
  </si>
  <si>
    <t xml:space="preserve">Q02845</t>
  </si>
  <si>
    <t xml:space="preserve">Q02846</t>
  </si>
  <si>
    <t xml:space="preserve">Q02847</t>
  </si>
  <si>
    <t xml:space="preserve">Q02848</t>
  </si>
  <si>
    <t xml:space="preserve">Q02849</t>
  </si>
  <si>
    <t xml:space="preserve">Q02850</t>
  </si>
  <si>
    <t xml:space="preserve">Q02851</t>
  </si>
  <si>
    <t xml:space="preserve">Q02852</t>
  </si>
  <si>
    <t xml:space="preserve">Q02853</t>
  </si>
  <si>
    <t xml:space="preserve">Q02854</t>
  </si>
  <si>
    <t xml:space="preserve">Q02855</t>
  </si>
  <si>
    <t xml:space="preserve">Q02856</t>
  </si>
  <si>
    <t xml:space="preserve">Q02857</t>
  </si>
  <si>
    <t xml:space="preserve">Q02858</t>
  </si>
  <si>
    <t xml:space="preserve">Q02859</t>
  </si>
  <si>
    <t xml:space="preserve">Q02860</t>
  </si>
  <si>
    <t xml:space="preserve">Q02861</t>
  </si>
  <si>
    <t xml:space="preserve">Q02862</t>
  </si>
  <si>
    <t xml:space="preserve">Q02863</t>
  </si>
  <si>
    <t xml:space="preserve">Q02864</t>
  </si>
  <si>
    <t xml:space="preserve">Q02865</t>
  </si>
  <si>
    <t xml:space="preserve">Q02866</t>
  </si>
  <si>
    <t xml:space="preserve">Q02867</t>
  </si>
  <si>
    <t xml:space="preserve">Q02868</t>
  </si>
  <si>
    <t xml:space="preserve">Q02869</t>
  </si>
  <si>
    <t xml:space="preserve">Q02870</t>
  </si>
  <si>
    <t xml:space="preserve">Q02871</t>
  </si>
  <si>
    <t xml:space="preserve">Q02872</t>
  </si>
  <si>
    <t xml:space="preserve">Q02873</t>
  </si>
  <si>
    <t xml:space="preserve">Q02874</t>
  </si>
  <si>
    <t xml:space="preserve">Q02875</t>
  </si>
  <si>
    <t xml:space="preserve">Q02876</t>
  </si>
  <si>
    <t xml:space="preserve">Q02877</t>
  </si>
  <si>
    <t xml:space="preserve">Q02878</t>
  </si>
  <si>
    <t xml:space="preserve">Q02879</t>
  </si>
  <si>
    <t xml:space="preserve">Q02880</t>
  </si>
  <si>
    <t xml:space="preserve">Q02881</t>
  </si>
  <si>
    <t xml:space="preserve">Q02882</t>
  </si>
  <si>
    <t xml:space="preserve">Q02883</t>
  </si>
  <si>
    <t xml:space="preserve">Q02884</t>
  </si>
  <si>
    <t xml:space="preserve">Q02885</t>
  </si>
  <si>
    <t xml:space="preserve">Q02886</t>
  </si>
  <si>
    <t xml:space="preserve">Q02887</t>
  </si>
  <si>
    <t xml:space="preserve">Q02888</t>
  </si>
  <si>
    <t xml:space="preserve">Q02889</t>
  </si>
  <si>
    <t xml:space="preserve">Q02890</t>
  </si>
  <si>
    <t xml:space="preserve">Q02891</t>
  </si>
  <si>
    <t xml:space="preserve">Q02892</t>
  </si>
  <si>
    <t xml:space="preserve">Q02893</t>
  </si>
  <si>
    <t xml:space="preserve">Q02894</t>
  </si>
  <si>
    <t xml:space="preserve">Q02895</t>
  </si>
  <si>
    <t xml:space="preserve">Q02896</t>
  </si>
  <si>
    <t xml:space="preserve">Q02897</t>
  </si>
  <si>
    <t xml:space="preserve">Q02898</t>
  </si>
  <si>
    <t xml:space="preserve">Q02899</t>
  </si>
  <si>
    <t xml:space="preserve">Q02900</t>
  </si>
  <si>
    <t xml:space="preserve">Q02901</t>
  </si>
  <si>
    <t xml:space="preserve">Q02902</t>
  </si>
  <si>
    <t xml:space="preserve">Q02903</t>
  </si>
  <si>
    <t xml:space="preserve">Q02904</t>
  </si>
  <si>
    <t xml:space="preserve">Q02905</t>
  </si>
  <si>
    <t xml:space="preserve">Q02906</t>
  </si>
  <si>
    <t xml:space="preserve">Q02907</t>
  </si>
  <si>
    <t xml:space="preserve">Q02908</t>
  </si>
  <si>
    <t xml:space="preserve">Q02909</t>
  </si>
  <si>
    <t xml:space="preserve">Q02910</t>
  </si>
  <si>
    <t xml:space="preserve">Q02911</t>
  </si>
  <si>
    <t xml:space="preserve">Q02912</t>
  </si>
  <si>
    <t xml:space="preserve">Q02913</t>
  </si>
  <si>
    <t xml:space="preserve">Q02914</t>
  </si>
  <si>
    <t xml:space="preserve">Q02915</t>
  </si>
  <si>
    <t xml:space="preserve">Q02916</t>
  </si>
  <si>
    <t xml:space="preserve">Q02917</t>
  </si>
  <si>
    <t xml:space="preserve">Q02918</t>
  </si>
  <si>
    <t xml:space="preserve">Q02919</t>
  </si>
  <si>
    <t xml:space="preserve">Q02920</t>
  </si>
  <si>
    <t xml:space="preserve">Q02921</t>
  </si>
  <si>
    <t xml:space="preserve">Q02922</t>
  </si>
  <si>
    <t xml:space="preserve">Q02923</t>
  </si>
  <si>
    <t xml:space="preserve">Q02924</t>
  </si>
  <si>
    <t xml:space="preserve">Q02925</t>
  </si>
  <si>
    <t xml:space="preserve">Q02926</t>
  </si>
  <si>
    <t xml:space="preserve">Q02927</t>
  </si>
  <si>
    <t xml:space="preserve">Q02928</t>
  </si>
  <si>
    <t xml:space="preserve">Q02929</t>
  </si>
  <si>
    <t xml:space="preserve">Q02930</t>
  </si>
  <si>
    <t xml:space="preserve">Q02931</t>
  </si>
  <si>
    <t xml:space="preserve">Q02932</t>
  </si>
  <si>
    <t xml:space="preserve">Q02933</t>
  </si>
  <si>
    <t xml:space="preserve">Q02934</t>
  </si>
  <si>
    <t xml:space="preserve">Q02935</t>
  </si>
  <si>
    <t xml:space="preserve">Q02936</t>
  </si>
  <si>
    <t xml:space="preserve">Q02937</t>
  </si>
  <si>
    <t xml:space="preserve">Q02938</t>
  </si>
  <si>
    <t xml:space="preserve">Q02939</t>
  </si>
  <si>
    <t xml:space="preserve">Q02940</t>
  </si>
  <si>
    <t xml:space="preserve">Q02941</t>
  </si>
  <si>
    <t xml:space="preserve">Q02942</t>
  </si>
  <si>
    <t xml:space="preserve">Q02943</t>
  </si>
  <si>
    <t xml:space="preserve">Q02944</t>
  </si>
  <si>
    <t xml:space="preserve">Q02945</t>
  </si>
  <si>
    <t xml:space="preserve">Q02946</t>
  </si>
  <si>
    <t xml:space="preserve">Q02947</t>
  </si>
  <si>
    <t xml:space="preserve">Q02948</t>
  </si>
  <si>
    <t xml:space="preserve">Q02949</t>
  </si>
  <si>
    <t xml:space="preserve">Q02950</t>
  </si>
  <si>
    <t xml:space="preserve">Q02951</t>
  </si>
  <si>
    <t xml:space="preserve">Q02952</t>
  </si>
  <si>
    <t xml:space="preserve">Q02953</t>
  </si>
  <si>
    <t xml:space="preserve">Q02954</t>
  </si>
  <si>
    <t xml:space="preserve">Q02955</t>
  </si>
  <si>
    <t xml:space="preserve">Q02956</t>
  </si>
  <si>
    <t xml:space="preserve">Q02957</t>
  </si>
  <si>
    <t xml:space="preserve">Q02958</t>
  </si>
  <si>
    <t xml:space="preserve">Q02959</t>
  </si>
  <si>
    <t xml:space="preserve">Q02960</t>
  </si>
  <si>
    <t xml:space="preserve">Q02961</t>
  </si>
  <si>
    <t xml:space="preserve">Q02962</t>
  </si>
  <si>
    <t xml:space="preserve">Q02963</t>
  </si>
  <si>
    <t xml:space="preserve">Q02964</t>
  </si>
  <si>
    <t xml:space="preserve">Q02965</t>
  </si>
  <si>
    <t xml:space="preserve">Q02966</t>
  </si>
  <si>
    <t xml:space="preserve">Q02967</t>
  </si>
  <si>
    <t xml:space="preserve">Q02968</t>
  </si>
  <si>
    <t xml:space="preserve">Q02969</t>
  </si>
  <si>
    <t xml:space="preserve">Q02970</t>
  </si>
  <si>
    <t xml:space="preserve">Q02971</t>
  </si>
  <si>
    <t xml:space="preserve">Q02972</t>
  </si>
  <si>
    <t xml:space="preserve">Q02973</t>
  </si>
  <si>
    <t xml:space="preserve">Q02974</t>
  </si>
  <si>
    <t xml:space="preserve">Q02975</t>
  </si>
  <si>
    <t xml:space="preserve">Q02976</t>
  </si>
  <si>
    <t xml:space="preserve">Q02977</t>
  </si>
  <si>
    <t xml:space="preserve">Q02978</t>
  </si>
  <si>
    <t xml:space="preserve">Q02979</t>
  </si>
  <si>
    <t xml:space="preserve">Q02980</t>
  </si>
  <si>
    <t xml:space="preserve">Q02981</t>
  </si>
  <si>
    <t xml:space="preserve">Q02982</t>
  </si>
  <si>
    <t xml:space="preserve">Q02983</t>
  </si>
  <si>
    <t xml:space="preserve">Q02984</t>
  </si>
  <si>
    <t xml:space="preserve">Q02985</t>
  </si>
  <si>
    <t xml:space="preserve">Q02986</t>
  </si>
  <si>
    <t xml:space="preserve">Q02987</t>
  </si>
  <si>
    <t xml:space="preserve">Q02988</t>
  </si>
  <si>
    <t xml:space="preserve">Q02989</t>
  </si>
  <si>
    <t xml:space="preserve">Q02990</t>
  </si>
  <si>
    <t xml:space="preserve">Q02991</t>
  </si>
  <si>
    <t xml:space="preserve">Q02992</t>
  </si>
  <si>
    <t xml:space="preserve">Q02993</t>
  </si>
  <si>
    <t xml:space="preserve">Q02994</t>
  </si>
  <si>
    <t xml:space="preserve">Q02995</t>
  </si>
  <si>
    <t xml:space="preserve">Q02996</t>
  </si>
  <si>
    <t xml:space="preserve">Q02997</t>
  </si>
  <si>
    <t xml:space="preserve">Q02998</t>
  </si>
  <si>
    <t xml:space="preserve">Q02999</t>
  </si>
  <si>
    <t xml:space="preserve">Q03000</t>
  </si>
  <si>
    <t xml:space="preserve">Q03001</t>
  </si>
  <si>
    <t xml:space="preserve">Q03002</t>
  </si>
  <si>
    <t xml:space="preserve">Q03003</t>
  </si>
  <si>
    <t xml:space="preserve">Q03004</t>
  </si>
  <si>
    <t xml:space="preserve">Q03005</t>
  </si>
  <si>
    <t xml:space="preserve">Q03006</t>
  </si>
  <si>
    <t xml:space="preserve">Q03007</t>
  </si>
  <si>
    <t xml:space="preserve">Q03008</t>
  </si>
  <si>
    <t xml:space="preserve">Q03009</t>
  </si>
  <si>
    <t xml:space="preserve">Q03010</t>
  </si>
  <si>
    <t xml:space="preserve">Q03011</t>
  </si>
  <si>
    <t xml:space="preserve">Q03012</t>
  </si>
  <si>
    <t xml:space="preserve">Q03013</t>
  </si>
  <si>
    <t xml:space="preserve">Q03014</t>
  </si>
  <si>
    <t xml:space="preserve">Q03015</t>
  </si>
  <si>
    <t xml:space="preserve">Q03016</t>
  </si>
  <si>
    <t xml:space="preserve">Q03017</t>
  </si>
  <si>
    <t xml:space="preserve">Q03018</t>
  </si>
  <si>
    <t xml:space="preserve">Q03019</t>
  </si>
  <si>
    <t xml:space="preserve">Q03020</t>
  </si>
  <si>
    <t xml:space="preserve">Q03021</t>
  </si>
  <si>
    <t xml:space="preserve">Q03022</t>
  </si>
  <si>
    <t xml:space="preserve">Q03023</t>
  </si>
  <si>
    <t xml:space="preserve">Q03024</t>
  </si>
  <si>
    <t xml:space="preserve">Q03025</t>
  </si>
  <si>
    <t xml:space="preserve">Q03026</t>
  </si>
  <si>
    <t xml:space="preserve">Q03027</t>
  </si>
  <si>
    <t xml:space="preserve">Q03028</t>
  </si>
  <si>
    <t xml:space="preserve">Q03029</t>
  </si>
  <si>
    <t xml:space="preserve">Q03030</t>
  </si>
  <si>
    <t xml:space="preserve">Q03031</t>
  </si>
  <si>
    <t xml:space="preserve">Q03032</t>
  </si>
  <si>
    <t xml:space="preserve">Q03033</t>
  </si>
  <si>
    <t xml:space="preserve">Q03034</t>
  </si>
  <si>
    <t xml:space="preserve">Q03035</t>
  </si>
  <si>
    <t xml:space="preserve">Q03036</t>
  </si>
  <si>
    <t xml:space="preserve">Q03037</t>
  </si>
  <si>
    <t xml:space="preserve">Q03038</t>
  </si>
  <si>
    <t xml:space="preserve">Q03039</t>
  </si>
  <si>
    <t xml:space="preserve">Q03040</t>
  </si>
  <si>
    <t xml:space="preserve">Q03041</t>
  </si>
  <si>
    <t xml:space="preserve">Q03042</t>
  </si>
  <si>
    <t xml:space="preserve">Q03043</t>
  </si>
  <si>
    <t xml:space="preserve">Q03044</t>
  </si>
  <si>
    <t xml:space="preserve">Q03045</t>
  </si>
  <si>
    <t xml:space="preserve">Q03046</t>
  </si>
  <si>
    <t xml:space="preserve">Q03047</t>
  </si>
  <si>
    <t xml:space="preserve">Q03048</t>
  </si>
  <si>
    <t xml:space="preserve">Q03049</t>
  </si>
  <si>
    <t xml:space="preserve">Q03050</t>
  </si>
  <si>
    <t xml:space="preserve">Q03051</t>
  </si>
  <si>
    <t xml:space="preserve">Q03052</t>
  </si>
  <si>
    <t xml:space="preserve">Q03053</t>
  </si>
  <si>
    <t xml:space="preserve">Q03054</t>
  </si>
  <si>
    <t xml:space="preserve">Q03055</t>
  </si>
  <si>
    <t xml:space="preserve">Q03056</t>
  </si>
  <si>
    <t xml:space="preserve">Q03057</t>
  </si>
  <si>
    <t xml:space="preserve">Q03058</t>
  </si>
  <si>
    <t xml:space="preserve">Q03059</t>
  </si>
  <si>
    <t xml:space="preserve">Q03060</t>
  </si>
  <si>
    <t xml:space="preserve">Q03061</t>
  </si>
  <si>
    <t xml:space="preserve">Q03062</t>
  </si>
  <si>
    <t xml:space="preserve">Q03063</t>
  </si>
  <si>
    <t xml:space="preserve">Q03064</t>
  </si>
  <si>
    <t xml:space="preserve">Q03065</t>
  </si>
  <si>
    <t xml:space="preserve">Q03066</t>
  </si>
  <si>
    <t xml:space="preserve">Q03067</t>
  </si>
  <si>
    <t xml:space="preserve">Q03068</t>
  </si>
  <si>
    <t xml:space="preserve">Q03069</t>
  </si>
  <si>
    <t xml:space="preserve">Q03070</t>
  </si>
  <si>
    <t xml:space="preserve">Q03071</t>
  </si>
  <si>
    <t xml:space="preserve">Q03072</t>
  </si>
  <si>
    <t xml:space="preserve">Q03073</t>
  </si>
  <si>
    <t xml:space="preserve">Q03074</t>
  </si>
  <si>
    <t xml:space="preserve">Q03075</t>
  </si>
  <si>
    <t xml:space="preserve">Q03076</t>
  </si>
  <si>
    <t xml:space="preserve">Q03077</t>
  </si>
  <si>
    <t xml:space="preserve">Q03078</t>
  </si>
  <si>
    <t xml:space="preserve">Q03079</t>
  </si>
  <si>
    <t xml:space="preserve">Q03080</t>
  </si>
  <si>
    <t xml:space="preserve">Q03081</t>
  </si>
  <si>
    <t xml:space="preserve">Q03082</t>
  </si>
  <si>
    <t xml:space="preserve">Q03083</t>
  </si>
  <si>
    <t xml:space="preserve">Q03084</t>
  </si>
  <si>
    <t xml:space="preserve">Q03085</t>
  </si>
  <si>
    <t xml:space="preserve">Q03086</t>
  </si>
  <si>
    <t xml:space="preserve">Q03087</t>
  </si>
  <si>
    <t xml:space="preserve">Q03088</t>
  </si>
  <si>
    <t xml:space="preserve">Q03089</t>
  </si>
  <si>
    <t xml:space="preserve">Q03090</t>
  </si>
  <si>
    <t xml:space="preserve">Q03091</t>
  </si>
  <si>
    <t xml:space="preserve">Q03092</t>
  </si>
  <si>
    <t xml:space="preserve">Q03093</t>
  </si>
  <si>
    <t xml:space="preserve">Q03094</t>
  </si>
  <si>
    <t xml:space="preserve">Q03095</t>
  </si>
  <si>
    <t xml:space="preserve">Q03096</t>
  </si>
  <si>
    <t xml:space="preserve">Q03097</t>
  </si>
  <si>
    <t xml:space="preserve">Q03098</t>
  </si>
  <si>
    <t xml:space="preserve">Q03099</t>
  </si>
  <si>
    <t xml:space="preserve">Q03100</t>
  </si>
  <si>
    <t xml:space="preserve">Q03101</t>
  </si>
  <si>
    <t xml:space="preserve">Q03102</t>
  </si>
  <si>
    <t xml:space="preserve">Q03103</t>
  </si>
  <si>
    <t xml:space="preserve">Q03104</t>
  </si>
  <si>
    <t xml:space="preserve">Q03105</t>
  </si>
  <si>
    <t xml:space="preserve">Q03106</t>
  </si>
  <si>
    <t xml:space="preserve">Q03107</t>
  </si>
  <si>
    <t xml:space="preserve">Q03108</t>
  </si>
  <si>
    <t xml:space="preserve">Q03109</t>
  </si>
  <si>
    <t xml:space="preserve">Q03110</t>
  </si>
  <si>
    <t xml:space="preserve">Q03111</t>
  </si>
  <si>
    <t xml:space="preserve">Q03112</t>
  </si>
  <si>
    <t xml:space="preserve">Q03113</t>
  </si>
  <si>
    <t xml:space="preserve">Q03114</t>
  </si>
  <si>
    <t xml:space="preserve">Q03115</t>
  </si>
  <si>
    <t xml:space="preserve">Q03116</t>
  </si>
  <si>
    <t xml:space="preserve">Q03117</t>
  </si>
  <si>
    <t xml:space="preserve">Q03118</t>
  </si>
  <si>
    <t xml:space="preserve">Q03119</t>
  </si>
  <si>
    <t xml:space="preserve">Q03120</t>
  </si>
  <si>
    <t xml:space="preserve">Q03121</t>
  </si>
  <si>
    <t xml:space="preserve">Q03122</t>
  </si>
  <si>
    <t xml:space="preserve">Q03123</t>
  </si>
  <si>
    <t xml:space="preserve">Q03124</t>
  </si>
  <si>
    <t xml:space="preserve">Q03125</t>
  </si>
  <si>
    <t xml:space="preserve">Q03126</t>
  </si>
  <si>
    <t xml:space="preserve">Q03127</t>
  </si>
  <si>
    <t xml:space="preserve">Q03128</t>
  </si>
  <si>
    <t xml:space="preserve">Q03129</t>
  </si>
  <si>
    <t xml:space="preserve">Q03130</t>
  </si>
  <si>
    <t xml:space="preserve">Q03131</t>
  </si>
  <si>
    <t xml:space="preserve">Q03132</t>
  </si>
  <si>
    <t xml:space="preserve">Q03133</t>
  </si>
  <si>
    <t xml:space="preserve">Q03134</t>
  </si>
  <si>
    <t xml:space="preserve">Q03135</t>
  </si>
  <si>
    <t xml:space="preserve">Q03136</t>
  </si>
  <si>
    <t xml:space="preserve">Q03137</t>
  </si>
  <si>
    <t xml:space="preserve">Q03138</t>
  </si>
  <si>
    <t xml:space="preserve">Q03139</t>
  </si>
  <si>
    <t xml:space="preserve">Q03140</t>
  </si>
  <si>
    <t xml:space="preserve">Q03141</t>
  </si>
  <si>
    <t xml:space="preserve">Q03142</t>
  </si>
  <si>
    <t xml:space="preserve">Q03143</t>
  </si>
  <si>
    <t xml:space="preserve">Q03144</t>
  </si>
  <si>
    <t xml:space="preserve">Q03145</t>
  </si>
  <si>
    <t xml:space="preserve">Q03146</t>
  </si>
  <si>
    <t xml:space="preserve">Q03147</t>
  </si>
  <si>
    <t xml:space="preserve">Q03148</t>
  </si>
  <si>
    <t xml:space="preserve">Q03149</t>
  </si>
  <si>
    <t xml:space="preserve">Q03150</t>
  </si>
  <si>
    <t xml:space="preserve">Q03151</t>
  </si>
  <si>
    <t xml:space="preserve">Q03152</t>
  </si>
  <si>
    <t xml:space="preserve">Q03153</t>
  </si>
  <si>
    <t xml:space="preserve">Q03154</t>
  </si>
  <si>
    <t xml:space="preserve">Q03155</t>
  </si>
  <si>
    <t xml:space="preserve">Q03156</t>
  </si>
  <si>
    <t xml:space="preserve">Q03157</t>
  </si>
  <si>
    <t xml:space="preserve">Q03158</t>
  </si>
  <si>
    <t xml:space="preserve">Q03159</t>
  </si>
  <si>
    <t xml:space="preserve">Q03160</t>
  </si>
  <si>
    <t xml:space="preserve">Q03161</t>
  </si>
  <si>
    <t xml:space="preserve">Q03162</t>
  </si>
  <si>
    <t xml:space="preserve">Q03163</t>
  </si>
  <si>
    <t xml:space="preserve">Q03164</t>
  </si>
  <si>
    <t xml:space="preserve">Q03165</t>
  </si>
  <si>
    <t xml:space="preserve">Q03166</t>
  </si>
  <si>
    <t xml:space="preserve">Q03167</t>
  </si>
  <si>
    <t xml:space="preserve">Q03168</t>
  </si>
  <si>
    <t xml:space="preserve">Q03169</t>
  </si>
  <si>
    <t xml:space="preserve">Q03170</t>
  </si>
  <si>
    <t xml:space="preserve">Q03171</t>
  </si>
  <si>
    <t xml:space="preserve">Q03172</t>
  </si>
  <si>
    <t xml:space="preserve">Q03173</t>
  </si>
  <si>
    <t xml:space="preserve">Q03174</t>
  </si>
  <si>
    <t xml:space="preserve">Q03175</t>
  </si>
  <si>
    <t xml:space="preserve">Q03176</t>
  </si>
  <si>
    <t xml:space="preserve">Q03177</t>
  </si>
  <si>
    <t xml:space="preserve">Q03178</t>
  </si>
  <si>
    <t xml:space="preserve">Q03179</t>
  </si>
  <si>
    <t xml:space="preserve">Q03180</t>
  </si>
  <si>
    <t xml:space="preserve">Q03181</t>
  </si>
  <si>
    <t xml:space="preserve">Q03182</t>
  </si>
  <si>
    <t xml:space="preserve">Q03183</t>
  </si>
  <si>
    <t xml:space="preserve">Q03184</t>
  </si>
  <si>
    <t xml:space="preserve">Q03185</t>
  </si>
  <si>
    <t xml:space="preserve">Q03186</t>
  </si>
  <si>
    <t xml:space="preserve">Q03187</t>
  </si>
  <si>
    <t xml:space="preserve">Q03188</t>
  </si>
  <si>
    <t xml:space="preserve">Q03189</t>
  </si>
  <si>
    <t xml:space="preserve">Q03190</t>
  </si>
  <si>
    <t xml:space="preserve">Q03191</t>
  </si>
  <si>
    <t xml:space="preserve">Q03192</t>
  </si>
  <si>
    <t xml:space="preserve">Q03193</t>
  </si>
  <si>
    <t xml:space="preserve">Q03194</t>
  </si>
  <si>
    <t xml:space="preserve">Q03195</t>
  </si>
  <si>
    <t xml:space="preserve">Q03196</t>
  </si>
  <si>
    <t xml:space="preserve">Q03197</t>
  </si>
  <si>
    <t xml:space="preserve">Q03198</t>
  </si>
  <si>
    <t xml:space="preserve">Q03199</t>
  </si>
  <si>
    <t xml:space="preserve">Q03200</t>
  </si>
  <si>
    <t xml:space="preserve">Q03201</t>
  </si>
  <si>
    <t xml:space="preserve">Q03202</t>
  </si>
  <si>
    <t xml:space="preserve">Q03203</t>
  </si>
  <si>
    <t xml:space="preserve">Q03204</t>
  </si>
  <si>
    <t xml:space="preserve">Q03205</t>
  </si>
  <si>
    <t xml:space="preserve">Q03206</t>
  </si>
  <si>
    <t xml:space="preserve">Q03207</t>
  </si>
  <si>
    <t xml:space="preserve">Q03208</t>
  </si>
  <si>
    <t xml:space="preserve">Q03209</t>
  </si>
  <si>
    <t xml:space="preserve">Q03210</t>
  </si>
  <si>
    <t xml:space="preserve">Q03211</t>
  </si>
  <si>
    <t xml:space="preserve">Q03212</t>
  </si>
  <si>
    <t xml:space="preserve">Q03213</t>
  </si>
  <si>
    <t xml:space="preserve">Q03214</t>
  </si>
  <si>
    <t xml:space="preserve">Q03215</t>
  </si>
  <si>
    <t xml:space="preserve">Q03216</t>
  </si>
  <si>
    <t xml:space="preserve">Q03217</t>
  </si>
  <si>
    <t xml:space="preserve">Q03218</t>
  </si>
  <si>
    <t xml:space="preserve">Q03219</t>
  </si>
  <si>
    <t xml:space="preserve">Q03220</t>
  </si>
  <si>
    <t xml:space="preserve">Q03221</t>
  </si>
  <si>
    <t xml:space="preserve">Q03222</t>
  </si>
  <si>
    <t xml:space="preserve">Q03223</t>
  </si>
  <si>
    <t xml:space="preserve">Q03224</t>
  </si>
  <si>
    <t xml:space="preserve">Q03225</t>
  </si>
  <si>
    <t xml:space="preserve">Q03226</t>
  </si>
  <si>
    <t xml:space="preserve">Q03227</t>
  </si>
  <si>
    <t xml:space="preserve">Q03228</t>
  </si>
  <si>
    <t xml:space="preserve">Q03229</t>
  </si>
  <si>
    <t xml:space="preserve">Q03230</t>
  </si>
  <si>
    <t xml:space="preserve">Q03231</t>
  </si>
  <si>
    <t xml:space="preserve">Q03232</t>
  </si>
  <si>
    <t xml:space="preserve">Q03233</t>
  </si>
  <si>
    <t xml:space="preserve">Q03234</t>
  </si>
  <si>
    <t xml:space="preserve">Q03235</t>
  </si>
  <si>
    <t xml:space="preserve">Q03236</t>
  </si>
  <si>
    <t xml:space="preserve">Q03237</t>
  </si>
  <si>
    <t xml:space="preserve">Q03238</t>
  </si>
  <si>
    <t xml:space="preserve">Q03239</t>
  </si>
  <si>
    <t xml:space="preserve">Q03240</t>
  </si>
  <si>
    <t xml:space="preserve">Q03241</t>
  </si>
  <si>
    <t xml:space="preserve">Q03242</t>
  </si>
  <si>
    <t xml:space="preserve">Q03243</t>
  </si>
  <si>
    <t xml:space="preserve">Q03244</t>
  </si>
  <si>
    <t xml:space="preserve">Q03245</t>
  </si>
  <si>
    <t xml:space="preserve">Q03246</t>
  </si>
  <si>
    <t xml:space="preserve">Q03247</t>
  </si>
  <si>
    <t xml:space="preserve">Q03248</t>
  </si>
  <si>
    <t xml:space="preserve">Q03249</t>
  </si>
  <si>
    <t xml:space="preserve">Q03250</t>
  </si>
  <si>
    <t xml:space="preserve">Q03251</t>
  </si>
  <si>
    <t xml:space="preserve">Q03252</t>
  </si>
  <si>
    <t xml:space="preserve">Q03253</t>
  </si>
  <si>
    <t xml:space="preserve">Q03254</t>
  </si>
  <si>
    <t xml:space="preserve">Q03255</t>
  </si>
  <si>
    <t xml:space="preserve">Q03256</t>
  </si>
  <si>
    <t xml:space="preserve">Q03257</t>
  </si>
  <si>
    <t xml:space="preserve">Q03258</t>
  </si>
  <si>
    <t xml:space="preserve">Q03259</t>
  </si>
  <si>
    <t xml:space="preserve">Q03260</t>
  </si>
  <si>
    <t xml:space="preserve">Q03261</t>
  </si>
  <si>
    <t xml:space="preserve">Q03262</t>
  </si>
  <si>
    <t xml:space="preserve">Q03263</t>
  </si>
  <si>
    <t xml:space="preserve">Q03264</t>
  </si>
  <si>
    <t xml:space="preserve">Q03265</t>
  </si>
  <si>
    <t xml:space="preserve">Q03266</t>
  </si>
  <si>
    <t xml:space="preserve">Q03267</t>
  </si>
  <si>
    <t xml:space="preserve">Q03268</t>
  </si>
  <si>
    <t xml:space="preserve">Q03269</t>
  </si>
  <si>
    <t xml:space="preserve">Q03270</t>
  </si>
  <si>
    <t xml:space="preserve">Q03271</t>
  </si>
  <si>
    <t xml:space="preserve">Q03272</t>
  </si>
  <si>
    <t xml:space="preserve">Q03273</t>
  </si>
  <si>
    <t xml:space="preserve">Q03274</t>
  </si>
  <si>
    <t xml:space="preserve">Q03275</t>
  </si>
  <si>
    <t xml:space="preserve">Q03276</t>
  </si>
  <si>
    <t xml:space="preserve">Q03277</t>
  </si>
  <si>
    <t xml:space="preserve">Q03278</t>
  </si>
  <si>
    <t xml:space="preserve">Q03279</t>
  </si>
  <si>
    <t xml:space="preserve">Q03280</t>
  </si>
  <si>
    <t xml:space="preserve">Q03281</t>
  </si>
  <si>
    <t xml:space="preserve">Q03282</t>
  </si>
  <si>
    <t xml:space="preserve">Q03283</t>
  </si>
  <si>
    <t xml:space="preserve">Q03284</t>
  </si>
  <si>
    <t xml:space="preserve">Q03285</t>
  </si>
  <si>
    <t xml:space="preserve">Q03286</t>
  </si>
  <si>
    <t xml:space="preserve">Q03287</t>
  </si>
  <si>
    <t xml:space="preserve">Q03288</t>
  </si>
  <si>
    <t xml:space="preserve">Q03289</t>
  </si>
  <si>
    <t xml:space="preserve">Q03290</t>
  </si>
  <si>
    <t xml:space="preserve">Q03291</t>
  </si>
  <si>
    <t xml:space="preserve">Q03292</t>
  </si>
  <si>
    <t xml:space="preserve">Q03293</t>
  </si>
  <si>
    <t xml:space="preserve">Q03294</t>
  </si>
  <si>
    <t xml:space="preserve">Q03295</t>
  </si>
  <si>
    <t xml:space="preserve">Q03296</t>
  </si>
  <si>
    <t xml:space="preserve">Q03297</t>
  </si>
  <si>
    <t xml:space="preserve">Q03298</t>
  </si>
  <si>
    <t xml:space="preserve">Q03299</t>
  </si>
  <si>
    <t xml:space="preserve">Q03300</t>
  </si>
  <si>
    <t xml:space="preserve">Q03301</t>
  </si>
  <si>
    <t xml:space="preserve">Q03302</t>
  </si>
  <si>
    <t xml:space="preserve">Q03303</t>
  </si>
  <si>
    <t xml:space="preserve">Q03304</t>
  </si>
  <si>
    <t xml:space="preserve">Q03305</t>
  </si>
  <si>
    <t xml:space="preserve">Q03306</t>
  </si>
  <si>
    <t xml:space="preserve">Q03307</t>
  </si>
  <si>
    <t xml:space="preserve">Q03308</t>
  </si>
  <si>
    <t xml:space="preserve">Q03309</t>
  </si>
  <si>
    <t xml:space="preserve">Q03310</t>
  </si>
  <si>
    <t xml:space="preserve">Q03311</t>
  </si>
  <si>
    <t xml:space="preserve">Q03312</t>
  </si>
  <si>
    <t xml:space="preserve">Q03313</t>
  </si>
  <si>
    <t xml:space="preserve">Q03314</t>
  </si>
  <si>
    <t xml:space="preserve">Q03315</t>
  </si>
  <si>
    <t xml:space="preserve">Q03316</t>
  </si>
  <si>
    <t xml:space="preserve">Q03317</t>
  </si>
  <si>
    <t xml:space="preserve">Q03318</t>
  </si>
  <si>
    <t xml:space="preserve">Q03319</t>
  </si>
  <si>
    <t xml:space="preserve">Q03320</t>
  </si>
  <si>
    <t xml:space="preserve">Q03321</t>
  </si>
  <si>
    <t xml:space="preserve">Q03322</t>
  </si>
  <si>
    <t xml:space="preserve">Q03323</t>
  </si>
  <si>
    <t xml:space="preserve">Q03324</t>
  </si>
  <si>
    <t xml:space="preserve">Q03325</t>
  </si>
  <si>
    <t xml:space="preserve">Q03326</t>
  </si>
  <si>
    <t xml:space="preserve">Q03327</t>
  </si>
  <si>
    <t xml:space="preserve">Q03328</t>
  </si>
  <si>
    <t xml:space="preserve">Q03329</t>
  </si>
  <si>
    <t xml:space="preserve">Q03330</t>
  </si>
  <si>
    <t xml:space="preserve">Q03331</t>
  </si>
  <si>
    <t xml:space="preserve">Q03332</t>
  </si>
  <si>
    <t xml:space="preserve">Q03333</t>
  </si>
  <si>
    <t xml:space="preserve">Q03334</t>
  </si>
  <si>
    <t xml:space="preserve">Q03335</t>
  </si>
  <si>
    <t xml:space="preserve">Q03336</t>
  </si>
  <si>
    <t xml:space="preserve">Q03337</t>
  </si>
  <si>
    <t xml:space="preserve">Q03338</t>
  </si>
  <si>
    <t xml:space="preserve">Q03339</t>
  </si>
  <si>
    <t xml:space="preserve">Q03340</t>
  </si>
  <si>
    <t xml:space="preserve">Q03341</t>
  </si>
  <si>
    <t xml:space="preserve">Q03342</t>
  </si>
  <si>
    <t xml:space="preserve">Q03343</t>
  </si>
  <si>
    <t xml:space="preserve">Q03344</t>
  </si>
  <si>
    <t xml:space="preserve">Q03345</t>
  </si>
  <si>
    <t xml:space="preserve">Q03346</t>
  </si>
  <si>
    <t xml:space="preserve">Q03347</t>
  </si>
  <si>
    <t xml:space="preserve">Q03348</t>
  </si>
  <si>
    <t xml:space="preserve">Q03349</t>
  </si>
  <si>
    <t xml:space="preserve">Q03350</t>
  </si>
  <si>
    <t xml:space="preserve">Q03351</t>
  </si>
  <si>
    <t xml:space="preserve">Q03352</t>
  </si>
  <si>
    <t xml:space="preserve">Q03353</t>
  </si>
  <si>
    <t xml:space="preserve">Q03354</t>
  </si>
  <si>
    <t xml:space="preserve">Q03355</t>
  </si>
  <si>
    <t xml:space="preserve">Q03356</t>
  </si>
  <si>
    <t xml:space="preserve">Q03357</t>
  </si>
  <si>
    <t xml:space="preserve">Q03358</t>
  </si>
  <si>
    <t xml:space="preserve">Q03359</t>
  </si>
  <si>
    <t xml:space="preserve">Q03360</t>
  </si>
  <si>
    <t xml:space="preserve">Q03361</t>
  </si>
  <si>
    <t xml:space="preserve">Q03362</t>
  </si>
  <si>
    <t xml:space="preserve">Q03363</t>
  </si>
  <si>
    <t xml:space="preserve">Q03364</t>
  </si>
  <si>
    <t xml:space="preserve">Q03365</t>
  </si>
  <si>
    <t xml:space="preserve">Q03366</t>
  </si>
  <si>
    <t xml:space="preserve">Q03367</t>
  </si>
  <si>
    <t xml:space="preserve">Q03368</t>
  </si>
  <si>
    <t xml:space="preserve">Q03369</t>
  </si>
  <si>
    <t xml:space="preserve">Q03370</t>
  </si>
  <si>
    <t xml:space="preserve">Q03371</t>
  </si>
  <si>
    <t xml:space="preserve">Q03372</t>
  </si>
  <si>
    <t xml:space="preserve">Q03373</t>
  </si>
  <si>
    <t xml:space="preserve">Q03374</t>
  </si>
  <si>
    <t xml:space="preserve">Q03375</t>
  </si>
  <si>
    <t xml:space="preserve">Q03376</t>
  </si>
  <si>
    <t xml:space="preserve">Q03377</t>
  </si>
  <si>
    <t xml:space="preserve">Q03378</t>
  </si>
  <si>
    <t xml:space="preserve">Q03379</t>
  </si>
  <si>
    <t xml:space="preserve">Q03380</t>
  </si>
  <si>
    <t xml:space="preserve">Q03381</t>
  </si>
  <si>
    <t xml:space="preserve">Q03382</t>
  </si>
  <si>
    <t xml:space="preserve">Q03383</t>
  </si>
  <si>
    <t xml:space="preserve">Q03384</t>
  </si>
  <si>
    <t xml:space="preserve">Q03385</t>
  </si>
  <si>
    <t xml:space="preserve">Q03386</t>
  </si>
  <si>
    <t xml:space="preserve">Q03387</t>
  </si>
  <si>
    <t xml:space="preserve">Q03388</t>
  </si>
  <si>
    <t xml:space="preserve">Q03389</t>
  </si>
  <si>
    <t xml:space="preserve">Q03390</t>
  </si>
  <si>
    <t xml:space="preserve">Q03391</t>
  </si>
  <si>
    <t xml:space="preserve">Q03392</t>
  </si>
  <si>
    <t xml:space="preserve">Q03393</t>
  </si>
  <si>
    <t xml:space="preserve">Q03394</t>
  </si>
  <si>
    <t xml:space="preserve">Q03395</t>
  </si>
  <si>
    <t xml:space="preserve">Q03396</t>
  </si>
  <si>
    <t xml:space="preserve">Q03397</t>
  </si>
  <si>
    <t xml:space="preserve">Q03398</t>
  </si>
  <si>
    <t xml:space="preserve">Q03399</t>
  </si>
  <si>
    <t xml:space="preserve">Q03400</t>
  </si>
  <si>
    <t xml:space="preserve">Q03401</t>
  </si>
  <si>
    <t xml:space="preserve">Q03402</t>
  </si>
  <si>
    <t xml:space="preserve">Q03403</t>
  </si>
  <si>
    <t xml:space="preserve">Q03404</t>
  </si>
  <si>
    <t xml:space="preserve">Q03405</t>
  </si>
  <si>
    <t xml:space="preserve">Q03406</t>
  </si>
  <si>
    <t xml:space="preserve">Q03407</t>
  </si>
  <si>
    <t xml:space="preserve">Q03408</t>
  </si>
  <si>
    <t xml:space="preserve">Q03409</t>
  </si>
  <si>
    <t xml:space="preserve">Q03410</t>
  </si>
  <si>
    <t xml:space="preserve">Q03411</t>
  </si>
  <si>
    <t xml:space="preserve">Q03412</t>
  </si>
  <si>
    <t xml:space="preserve">Q03413</t>
  </si>
  <si>
    <t xml:space="preserve">Q03414</t>
  </si>
  <si>
    <t xml:space="preserve">Q03415</t>
  </si>
  <si>
    <t xml:space="preserve">Q03416</t>
  </si>
  <si>
    <t xml:space="preserve">Q03417</t>
  </si>
  <si>
    <t xml:space="preserve">Q03418</t>
  </si>
  <si>
    <t xml:space="preserve">Q03419</t>
  </si>
  <si>
    <t xml:space="preserve">Q03420</t>
  </si>
  <si>
    <t xml:space="preserve">Q03421</t>
  </si>
  <si>
    <t xml:space="preserve">Q03422</t>
  </si>
  <si>
    <t xml:space="preserve">Q03423</t>
  </si>
  <si>
    <t xml:space="preserve">Q03424</t>
  </si>
  <si>
    <t xml:space="preserve">Q03425</t>
  </si>
  <si>
    <t xml:space="preserve">Q03426</t>
  </si>
  <si>
    <t xml:space="preserve">Q03427</t>
  </si>
  <si>
    <t xml:space="preserve">Q03428</t>
  </si>
  <si>
    <t xml:space="preserve">Q03429</t>
  </si>
  <si>
    <t xml:space="preserve">Q03430</t>
  </si>
  <si>
    <t xml:space="preserve">Q03431</t>
  </si>
  <si>
    <t xml:space="preserve">Q03432</t>
  </si>
  <si>
    <t xml:space="preserve">Q03433</t>
  </si>
  <si>
    <t xml:space="preserve">Q03434</t>
  </si>
  <si>
    <t xml:space="preserve">Q03435</t>
  </si>
  <si>
    <t xml:space="preserve">Q03436</t>
  </si>
  <si>
    <t xml:space="preserve">Q03437</t>
  </si>
  <si>
    <t xml:space="preserve">Q03438</t>
  </si>
  <si>
    <t xml:space="preserve">Q03439</t>
  </si>
  <si>
    <t xml:space="preserve">Q03440</t>
  </si>
  <si>
    <t xml:space="preserve">Q03441</t>
  </si>
  <si>
    <t xml:space="preserve">Q03442</t>
  </si>
  <si>
    <t xml:space="preserve">Q03443</t>
  </si>
  <si>
    <t xml:space="preserve">Q03444</t>
  </si>
  <si>
    <t xml:space="preserve">Q03445</t>
  </si>
  <si>
    <t xml:space="preserve">Q03446</t>
  </si>
  <si>
    <t xml:space="preserve">Q03447</t>
  </si>
  <si>
    <t xml:space="preserve">Q03448</t>
  </si>
  <si>
    <t xml:space="preserve">Q03449</t>
  </si>
  <si>
    <t xml:space="preserve">Q03450</t>
  </si>
  <si>
    <t xml:space="preserve">Q03451</t>
  </si>
  <si>
    <t xml:space="preserve">Q03452</t>
  </si>
  <si>
    <t xml:space="preserve">Q03453</t>
  </si>
  <si>
    <t xml:space="preserve">Q03454</t>
  </si>
  <si>
    <t xml:space="preserve">Q03455</t>
  </si>
  <si>
    <t xml:space="preserve">Q03456</t>
  </si>
  <si>
    <t xml:space="preserve">Q03457</t>
  </si>
  <si>
    <t xml:space="preserve">Q03458</t>
  </si>
  <si>
    <t xml:space="preserve">Q03459</t>
  </si>
  <si>
    <t xml:space="preserve">Q03460</t>
  </si>
  <si>
    <t xml:space="preserve">Q03461</t>
  </si>
  <si>
    <t xml:space="preserve">Q03462</t>
  </si>
  <si>
    <t xml:space="preserve">Q03463</t>
  </si>
  <si>
    <t xml:space="preserve">Q03464</t>
  </si>
  <si>
    <t xml:space="preserve">Q03465</t>
  </si>
  <si>
    <t xml:space="preserve">Q03466</t>
  </si>
  <si>
    <t xml:space="preserve">Q03467</t>
  </si>
  <si>
    <t xml:space="preserve">Q03468</t>
  </si>
  <si>
    <t xml:space="preserve">Q03469</t>
  </si>
  <si>
    <t xml:space="preserve">Q03470</t>
  </si>
  <si>
    <t xml:space="preserve">Q03471</t>
  </si>
  <si>
    <t xml:space="preserve">Q03472</t>
  </si>
  <si>
    <t xml:space="preserve">Q03473</t>
  </si>
  <si>
    <t xml:space="preserve">Q03474</t>
  </si>
  <si>
    <t xml:space="preserve">Q03475</t>
  </si>
  <si>
    <t xml:space="preserve">Q03476</t>
  </si>
  <si>
    <t xml:space="preserve">Q03477</t>
  </si>
  <si>
    <t xml:space="preserve">Q03478</t>
  </si>
  <si>
    <t xml:space="preserve">Q03479</t>
  </si>
  <si>
    <t xml:space="preserve">Q03480</t>
  </si>
  <si>
    <t xml:space="preserve">Q03481</t>
  </si>
  <si>
    <t xml:space="preserve">Q03482</t>
  </si>
  <si>
    <t xml:space="preserve">Q03483</t>
  </si>
  <si>
    <t xml:space="preserve">Q03484</t>
  </si>
  <si>
    <t xml:space="preserve">Q03485</t>
  </si>
  <si>
    <t xml:space="preserve">Q03486</t>
  </si>
  <si>
    <t xml:space="preserve">Q03487</t>
  </si>
  <si>
    <t xml:space="preserve">Q03488</t>
  </si>
  <si>
    <t xml:space="preserve">Q03489</t>
  </si>
  <si>
    <t xml:space="preserve">Q03490</t>
  </si>
  <si>
    <t xml:space="preserve">Q03491</t>
  </si>
  <si>
    <t xml:space="preserve">Q03492</t>
  </si>
  <si>
    <t xml:space="preserve">Q03493</t>
  </si>
  <si>
    <t xml:space="preserve">Q03494</t>
  </si>
  <si>
    <t xml:space="preserve">Q03495</t>
  </si>
  <si>
    <t xml:space="preserve">Q03496</t>
  </si>
  <si>
    <t xml:space="preserve">Q03497</t>
  </si>
  <si>
    <t xml:space="preserve">Q03498</t>
  </si>
  <si>
    <t xml:space="preserve">Q03499</t>
  </si>
  <si>
    <t xml:space="preserve">Q03500</t>
  </si>
  <si>
    <t xml:space="preserve">Q03501</t>
  </si>
  <si>
    <t xml:space="preserve">Q03502</t>
  </si>
  <si>
    <t xml:space="preserve">Q03503</t>
  </si>
  <si>
    <t xml:space="preserve">Q03504</t>
  </si>
  <si>
    <t xml:space="preserve">Q03505</t>
  </si>
  <si>
    <t xml:space="preserve">Q03506</t>
  </si>
  <si>
    <t xml:space="preserve">Q03507</t>
  </si>
  <si>
    <t xml:space="preserve">Q03508</t>
  </si>
  <si>
    <t xml:space="preserve">Q03509</t>
  </si>
  <si>
    <t xml:space="preserve">Q03510</t>
  </si>
  <si>
    <t xml:space="preserve">Q03511</t>
  </si>
  <si>
    <t xml:space="preserve">Q03512</t>
  </si>
  <si>
    <t xml:space="preserve">Q03513</t>
  </si>
  <si>
    <t xml:space="preserve">Q03514</t>
  </si>
  <si>
    <t xml:space="preserve">Q03515</t>
  </si>
  <si>
    <t xml:space="preserve">Q03516</t>
  </si>
  <si>
    <t xml:space="preserve">Q03517</t>
  </si>
  <si>
    <t xml:space="preserve">Q03518</t>
  </si>
  <si>
    <t xml:space="preserve">Q03519</t>
  </si>
  <si>
    <t xml:space="preserve">Q03520</t>
  </si>
  <si>
    <t xml:space="preserve">Q03521</t>
  </si>
  <si>
    <t xml:space="preserve">Q03522</t>
  </si>
  <si>
    <t xml:space="preserve">Q03523</t>
  </si>
  <si>
    <t xml:space="preserve">Q03524</t>
  </si>
  <si>
    <t xml:space="preserve">Q03525</t>
  </si>
  <si>
    <t xml:space="preserve">Q03526</t>
  </si>
  <si>
    <t xml:space="preserve">Q03527</t>
  </si>
  <si>
    <t xml:space="preserve">Q03528</t>
  </si>
  <si>
    <t xml:space="preserve">Q03529</t>
  </si>
  <si>
    <t xml:space="preserve">Q03530</t>
  </si>
  <si>
    <t xml:space="preserve">Q03531</t>
  </si>
  <si>
    <t xml:space="preserve">Q03532</t>
  </si>
  <si>
    <t xml:space="preserve">Q03533</t>
  </si>
  <si>
    <t xml:space="preserve">Q03534</t>
  </si>
  <si>
    <t xml:space="preserve">Q03535</t>
  </si>
  <si>
    <t xml:space="preserve">Q03536</t>
  </si>
  <si>
    <t xml:space="preserve">Q03537</t>
  </si>
  <si>
    <t xml:space="preserve">Q03538</t>
  </si>
  <si>
    <t xml:space="preserve">Q03539</t>
  </si>
  <si>
    <t xml:space="preserve">Q03540</t>
  </si>
  <si>
    <t xml:space="preserve">Q03541</t>
  </si>
  <si>
    <t xml:space="preserve">Q03542</t>
  </si>
  <si>
    <t xml:space="preserve">Q03543</t>
  </si>
  <si>
    <t xml:space="preserve">Q03544</t>
  </si>
  <si>
    <t xml:space="preserve">Q03545</t>
  </si>
  <si>
    <t xml:space="preserve">Q03546</t>
  </si>
  <si>
    <t xml:space="preserve">Q03547</t>
  </si>
  <si>
    <t xml:space="preserve">Q03548</t>
  </si>
  <si>
    <t xml:space="preserve">Q03549</t>
  </si>
  <si>
    <t xml:space="preserve">Q03550</t>
  </si>
  <si>
    <t xml:space="preserve">Q03551</t>
  </si>
  <si>
    <t xml:space="preserve">Q03552</t>
  </si>
  <si>
    <t xml:space="preserve">Q03553</t>
  </si>
  <si>
    <t xml:space="preserve">Q03554</t>
  </si>
  <si>
    <t xml:space="preserve">Q03555</t>
  </si>
  <si>
    <t xml:space="preserve">Q03556</t>
  </si>
  <si>
    <t xml:space="preserve">Q03557</t>
  </si>
  <si>
    <t xml:space="preserve">Q03558</t>
  </si>
  <si>
    <t xml:space="preserve">Q03559</t>
  </si>
  <si>
    <t xml:space="preserve">Q03560</t>
  </si>
  <si>
    <t xml:space="preserve">Q03561</t>
  </si>
  <si>
    <t xml:space="preserve">Q03562</t>
  </si>
  <si>
    <t xml:space="preserve">Q03563</t>
  </si>
  <si>
    <t xml:space="preserve">Q03564</t>
  </si>
  <si>
    <t xml:space="preserve">Q03565</t>
  </si>
  <si>
    <t xml:space="preserve">Q03566</t>
  </si>
  <si>
    <t xml:space="preserve">Q03567</t>
  </si>
  <si>
    <t xml:space="preserve">Q03568</t>
  </si>
  <si>
    <t xml:space="preserve">Q03569</t>
  </si>
  <si>
    <t xml:space="preserve">Q03570</t>
  </si>
  <si>
    <t xml:space="preserve">Q03571</t>
  </si>
  <si>
    <t xml:space="preserve">Q03572</t>
  </si>
  <si>
    <t xml:space="preserve">Q03573</t>
  </si>
  <si>
    <t xml:space="preserve">Q03574</t>
  </si>
  <si>
    <t xml:space="preserve">Q03575</t>
  </si>
  <si>
    <t xml:space="preserve">Q03576</t>
  </si>
  <si>
    <t xml:space="preserve">Q03577</t>
  </si>
  <si>
    <t xml:space="preserve">Q03578</t>
  </si>
  <si>
    <t xml:space="preserve">Q03579</t>
  </si>
  <si>
    <t xml:space="preserve">Q03580</t>
  </si>
  <si>
    <t xml:space="preserve">Q03581</t>
  </si>
  <si>
    <t xml:space="preserve">Q03582</t>
  </si>
  <si>
    <t xml:space="preserve">Q03583</t>
  </si>
  <si>
    <t xml:space="preserve">Q03584</t>
  </si>
  <si>
    <t xml:space="preserve">Q03585</t>
  </si>
  <si>
    <t xml:space="preserve">Q03586</t>
  </si>
  <si>
    <t xml:space="preserve">Q03587</t>
  </si>
  <si>
    <t xml:space="preserve">Q03588</t>
  </si>
  <si>
    <t xml:space="preserve">Q03589</t>
  </si>
  <si>
    <t xml:space="preserve">Q03590</t>
  </si>
  <si>
    <t xml:space="preserve">Q03591</t>
  </si>
  <si>
    <t xml:space="preserve">Q03592</t>
  </si>
  <si>
    <t xml:space="preserve">Q03593</t>
  </si>
  <si>
    <t xml:space="preserve">Q03594</t>
  </si>
  <si>
    <t xml:space="preserve">Q03595</t>
  </si>
  <si>
    <t xml:space="preserve">Q03596</t>
  </si>
  <si>
    <t xml:space="preserve">Q03597</t>
  </si>
  <si>
    <t xml:space="preserve">Q03598</t>
  </si>
  <si>
    <t xml:space="preserve">Q03599</t>
  </si>
  <si>
    <t xml:space="preserve">Q03600</t>
  </si>
  <si>
    <t xml:space="preserve">Q03601</t>
  </si>
  <si>
    <t xml:space="preserve">Q03602</t>
  </si>
  <si>
    <t xml:space="preserve">Q03603</t>
  </si>
  <si>
    <t xml:space="preserve">Q03604</t>
  </si>
  <si>
    <t xml:space="preserve">Q03605</t>
  </si>
  <si>
    <t xml:space="preserve">Q03606</t>
  </si>
  <si>
    <t xml:space="preserve">Q03607</t>
  </si>
  <si>
    <t xml:space="preserve">Q03608</t>
  </si>
  <si>
    <t xml:space="preserve">Q03609</t>
  </si>
  <si>
    <t xml:space="preserve">Q03610</t>
  </si>
  <si>
    <t xml:space="preserve">Q03611</t>
  </si>
  <si>
    <t xml:space="preserve">Q03612</t>
  </si>
  <si>
    <t xml:space="preserve">Q03613</t>
  </si>
  <si>
    <t xml:space="preserve">Q03614</t>
  </si>
  <si>
    <t xml:space="preserve">Q03615</t>
  </si>
  <si>
    <t xml:space="preserve">Q03616</t>
  </si>
  <si>
    <t xml:space="preserve">Q03617</t>
  </si>
  <si>
    <t xml:space="preserve">Q03618</t>
  </si>
  <si>
    <t xml:space="preserve">Q03619</t>
  </si>
  <si>
    <t xml:space="preserve">Q03620</t>
  </si>
  <si>
    <t xml:space="preserve">Q03621</t>
  </si>
  <si>
    <t xml:space="preserve">Q03622</t>
  </si>
  <si>
    <t xml:space="preserve">Q03623</t>
  </si>
  <si>
    <t xml:space="preserve">Q03624</t>
  </si>
  <si>
    <t xml:space="preserve">Q03625</t>
  </si>
  <si>
    <t xml:space="preserve">Q03626</t>
  </si>
  <si>
    <t xml:space="preserve">Q03627</t>
  </si>
  <si>
    <t xml:space="preserve">Q03628</t>
  </si>
  <si>
    <t xml:space="preserve">Q03629</t>
  </si>
  <si>
    <t xml:space="preserve">Q03630</t>
  </si>
  <si>
    <t xml:space="preserve">Q03631</t>
  </si>
  <si>
    <t xml:space="preserve">Q03632</t>
  </si>
  <si>
    <t xml:space="preserve">Q03633</t>
  </si>
  <si>
    <t xml:space="preserve">Q03634</t>
  </si>
  <si>
    <t xml:space="preserve">Q03635</t>
  </si>
  <si>
    <t xml:space="preserve">Q03636</t>
  </si>
  <si>
    <t xml:space="preserve">Q03637</t>
  </si>
  <si>
    <t xml:space="preserve">Q03638</t>
  </si>
  <si>
    <t xml:space="preserve">Q03639</t>
  </si>
  <si>
    <t xml:space="preserve">Q03640</t>
  </si>
  <si>
    <t xml:space="preserve">Q03641</t>
  </si>
  <si>
    <t xml:space="preserve">Q03642</t>
  </si>
  <si>
    <t xml:space="preserve">Q03643</t>
  </si>
  <si>
    <t xml:space="preserve">Q03644</t>
  </si>
  <si>
    <t xml:space="preserve">Q03645</t>
  </si>
  <si>
    <t xml:space="preserve">Q03646</t>
  </si>
  <si>
    <t xml:space="preserve">Q03647</t>
  </si>
  <si>
    <t xml:space="preserve">Q03648</t>
  </si>
  <si>
    <t xml:space="preserve">Q03649</t>
  </si>
  <si>
    <t xml:space="preserve">Q03650</t>
  </si>
  <si>
    <t xml:space="preserve">Q03651</t>
  </si>
  <si>
    <t xml:space="preserve">Q03652</t>
  </si>
  <si>
    <t xml:space="preserve">Q03653</t>
  </si>
  <si>
    <t xml:space="preserve">Q03654</t>
  </si>
  <si>
    <t xml:space="preserve">Q03655</t>
  </si>
  <si>
    <t xml:space="preserve">Q03656</t>
  </si>
  <si>
    <t xml:space="preserve">Q03657</t>
  </si>
  <si>
    <t xml:space="preserve">Q03658</t>
  </si>
  <si>
    <t xml:space="preserve">Q03659</t>
  </si>
  <si>
    <t xml:space="preserve">Q03660</t>
  </si>
  <si>
    <t xml:space="preserve">Q03661</t>
  </si>
  <si>
    <t xml:space="preserve">Q03662</t>
  </si>
  <si>
    <t xml:space="preserve">Q03663</t>
  </si>
  <si>
    <t xml:space="preserve">Q03664</t>
  </si>
  <si>
    <t xml:space="preserve">Q03665</t>
  </si>
  <si>
    <t xml:space="preserve">Q03666</t>
  </si>
  <si>
    <t xml:space="preserve">Q03667</t>
  </si>
  <si>
    <t xml:space="preserve">Q03668</t>
  </si>
  <si>
    <t xml:space="preserve">Q03669</t>
  </si>
  <si>
    <t xml:space="preserve">Q03670</t>
  </si>
  <si>
    <t xml:space="preserve">Q03671</t>
  </si>
  <si>
    <t xml:space="preserve">Q03672</t>
  </si>
  <si>
    <t xml:space="preserve">Q03673</t>
  </si>
  <si>
    <t xml:space="preserve">Q03674</t>
  </si>
  <si>
    <t xml:space="preserve">Q03675</t>
  </si>
  <si>
    <t xml:space="preserve">Q03676</t>
  </si>
  <si>
    <t xml:space="preserve">Q03677</t>
  </si>
  <si>
    <t xml:space="preserve">Q03678</t>
  </si>
  <si>
    <t xml:space="preserve">Q03679</t>
  </si>
  <si>
    <t xml:space="preserve">Q03680</t>
  </si>
  <si>
    <t xml:space="preserve">Q03681</t>
  </si>
  <si>
    <t xml:space="preserve">Q03682</t>
  </si>
  <si>
    <t xml:space="preserve">Q03683</t>
  </si>
  <si>
    <t xml:space="preserve">Q03684</t>
  </si>
  <si>
    <t xml:space="preserve">Q03685</t>
  </si>
  <si>
    <t xml:space="preserve">Q03686</t>
  </si>
  <si>
    <t xml:space="preserve">Q03687</t>
  </si>
  <si>
    <t xml:space="preserve">Q03688</t>
  </si>
  <si>
    <t xml:space="preserve">Q03689</t>
  </si>
  <si>
    <t xml:space="preserve">Q03690</t>
  </si>
  <si>
    <t xml:space="preserve">Q03691</t>
  </si>
  <si>
    <t xml:space="preserve">Q03692</t>
  </si>
  <si>
    <t xml:space="preserve">Q03693</t>
  </si>
  <si>
    <t xml:space="preserve">Q03694</t>
  </si>
  <si>
    <t xml:space="preserve">Q03695</t>
  </si>
  <si>
    <t xml:space="preserve">Q03696</t>
  </si>
  <si>
    <t xml:space="preserve">Q03697</t>
  </si>
  <si>
    <t xml:space="preserve">Q03698</t>
  </si>
  <si>
    <t xml:space="preserve">Q03699</t>
  </si>
  <si>
    <t xml:space="preserve">Q03700</t>
  </si>
  <si>
    <t xml:space="preserve">Q03701</t>
  </si>
  <si>
    <t xml:space="preserve">Q03702</t>
  </si>
  <si>
    <t xml:space="preserve">Q03703</t>
  </si>
  <si>
    <t xml:space="preserve">Q03704</t>
  </si>
  <si>
    <t xml:space="preserve">Q03705</t>
  </si>
  <si>
    <t xml:space="preserve">Q03706</t>
  </si>
  <si>
    <t xml:space="preserve">Q03707</t>
  </si>
  <si>
    <t xml:space="preserve">Q03708</t>
  </si>
  <si>
    <t xml:space="preserve">Q03709</t>
  </si>
  <si>
    <t xml:space="preserve">Q03710</t>
  </si>
  <si>
    <t xml:space="preserve">Q03711</t>
  </si>
  <si>
    <t xml:space="preserve">Q03712</t>
  </si>
  <si>
    <t xml:space="preserve">Q03713</t>
  </si>
  <si>
    <t xml:space="preserve">Q03714</t>
  </si>
  <si>
    <t xml:space="preserve">Q03715</t>
  </si>
  <si>
    <t xml:space="preserve">Q03716</t>
  </si>
  <si>
    <t xml:space="preserve">Q03717</t>
  </si>
  <si>
    <t xml:space="preserve">Q03718</t>
  </si>
  <si>
    <t xml:space="preserve">Q03719</t>
  </si>
  <si>
    <t xml:space="preserve">Q03720</t>
  </si>
  <si>
    <t xml:space="preserve">Q03721</t>
  </si>
  <si>
    <t xml:space="preserve">Q03722</t>
  </si>
  <si>
    <t xml:space="preserve">Q03723</t>
  </si>
  <si>
    <t xml:space="preserve">Q03724</t>
  </si>
  <si>
    <t xml:space="preserve">Q03725</t>
  </si>
  <si>
    <t xml:space="preserve">Q03726</t>
  </si>
  <si>
    <t xml:space="preserve">Q03727</t>
  </si>
  <si>
    <t xml:space="preserve">Q03728</t>
  </si>
  <si>
    <t xml:space="preserve">Q03729</t>
  </si>
  <si>
    <t xml:space="preserve">Q03730</t>
  </si>
  <si>
    <t xml:space="preserve">Q03731</t>
  </si>
  <si>
    <t xml:space="preserve">Q03732</t>
  </si>
  <si>
    <t xml:space="preserve">Q03733</t>
  </si>
  <si>
    <t xml:space="preserve">Q03734</t>
  </si>
  <si>
    <t xml:space="preserve">Q03735</t>
  </si>
  <si>
    <t xml:space="preserve">Q03736</t>
  </si>
  <si>
    <t xml:space="preserve">Q03737</t>
  </si>
  <si>
    <t xml:space="preserve">Q03738</t>
  </si>
  <si>
    <t xml:space="preserve">Q03739</t>
  </si>
  <si>
    <t xml:space="preserve">Q03740</t>
  </si>
  <si>
    <t xml:space="preserve">Q03741</t>
  </si>
  <si>
    <t xml:space="preserve">Q03742</t>
  </si>
  <si>
    <t xml:space="preserve">Q03743</t>
  </si>
  <si>
    <t xml:space="preserve">Q03744</t>
  </si>
  <si>
    <t xml:space="preserve">Q03745</t>
  </si>
  <si>
    <t xml:space="preserve">Q03746</t>
  </si>
  <si>
    <t xml:space="preserve">Q03747</t>
  </si>
  <si>
    <t xml:space="preserve">Q03748</t>
  </si>
  <si>
    <t xml:space="preserve">Q03749</t>
  </si>
  <si>
    <t xml:space="preserve">Q03750</t>
  </si>
  <si>
    <t xml:space="preserve">Q03751</t>
  </si>
  <si>
    <t xml:space="preserve">Q03752</t>
  </si>
  <si>
    <t xml:space="preserve">Q03753</t>
  </si>
  <si>
    <t xml:space="preserve">Q03754</t>
  </si>
  <si>
    <t xml:space="preserve">Q03755</t>
  </si>
  <si>
    <t xml:space="preserve">Q03756</t>
  </si>
  <si>
    <t xml:space="preserve">Q03757</t>
  </si>
  <si>
    <t xml:space="preserve">Q03758</t>
  </si>
  <si>
    <t xml:space="preserve">Q03759</t>
  </si>
  <si>
    <t xml:space="preserve">Q03760</t>
  </si>
  <si>
    <t xml:space="preserve">Q03761</t>
  </si>
  <si>
    <t xml:space="preserve">Q03762</t>
  </si>
  <si>
    <t xml:space="preserve">Q03763</t>
  </si>
  <si>
    <t xml:space="preserve">Q03764</t>
  </si>
  <si>
    <t xml:space="preserve">Q03765</t>
  </si>
  <si>
    <t xml:space="preserve">Q03766</t>
  </si>
  <si>
    <t xml:space="preserve">Q03767</t>
  </si>
  <si>
    <t xml:space="preserve">Q03768</t>
  </si>
  <si>
    <t xml:space="preserve">Q03769</t>
  </si>
  <si>
    <t xml:space="preserve">Q03770</t>
  </si>
  <si>
    <t xml:space="preserve">Q03771</t>
  </si>
  <si>
    <t xml:space="preserve">Q03772</t>
  </si>
  <si>
    <t xml:space="preserve">Q03773</t>
  </si>
  <si>
    <t xml:space="preserve">Q03774</t>
  </si>
  <si>
    <t xml:space="preserve">Q03775</t>
  </si>
  <si>
    <t xml:space="preserve">Q03776</t>
  </si>
  <si>
    <t xml:space="preserve">Q03777</t>
  </si>
  <si>
    <t xml:space="preserve">Q03778</t>
  </si>
  <si>
    <t xml:space="preserve">Q03779</t>
  </si>
  <si>
    <t xml:space="preserve">Q03780</t>
  </si>
  <si>
    <t xml:space="preserve">Q03781</t>
  </si>
  <si>
    <t xml:space="preserve">Q03782</t>
  </si>
  <si>
    <t xml:space="preserve">Q03783</t>
  </si>
  <si>
    <t xml:space="preserve">Q03784</t>
  </si>
  <si>
    <t xml:space="preserve">Q03785</t>
  </si>
  <si>
    <t xml:space="preserve">Q03786</t>
  </si>
  <si>
    <t xml:space="preserve">Q03787</t>
  </si>
  <si>
    <t xml:space="preserve">Q03788</t>
  </si>
  <si>
    <t xml:space="preserve">Q03789</t>
  </si>
  <si>
    <t xml:space="preserve">Q03790</t>
  </si>
  <si>
    <t xml:space="preserve">Q03791</t>
  </si>
  <si>
    <t xml:space="preserve">Q03792</t>
  </si>
  <si>
    <t xml:space="preserve">Q03793</t>
  </si>
  <si>
    <t xml:space="preserve">Q03794</t>
  </si>
  <si>
    <t xml:space="preserve">Q03795</t>
  </si>
  <si>
    <t xml:space="preserve">Q03796</t>
  </si>
  <si>
    <t xml:space="preserve">Q03797</t>
  </si>
  <si>
    <t xml:space="preserve">Q03798</t>
  </si>
  <si>
    <t xml:space="preserve">Q03799</t>
  </si>
  <si>
    <t xml:space="preserve">Q03800</t>
  </si>
  <si>
    <t xml:space="preserve">Q03801</t>
  </si>
  <si>
    <t xml:space="preserve">Q03802</t>
  </si>
  <si>
    <t xml:space="preserve">Q03803</t>
  </si>
  <si>
    <t xml:space="preserve">Q03804</t>
  </si>
  <si>
    <t xml:space="preserve">Q03805</t>
  </si>
  <si>
    <t xml:space="preserve">Q03806</t>
  </si>
  <si>
    <t xml:space="preserve">Q03807</t>
  </si>
  <si>
    <t xml:space="preserve">Q03808</t>
  </si>
  <si>
    <t xml:space="preserve">Q03809</t>
  </si>
  <si>
    <t xml:space="preserve">Q03810</t>
  </si>
  <si>
    <t xml:space="preserve">Q03811</t>
  </si>
  <si>
    <t xml:space="preserve">Q03812</t>
  </si>
  <si>
    <t xml:space="preserve">Q03813</t>
  </si>
  <si>
    <t xml:space="preserve">Q03814</t>
  </si>
  <si>
    <t xml:space="preserve">Q03815</t>
  </si>
  <si>
    <t xml:space="preserve">Q03816</t>
  </si>
  <si>
    <t xml:space="preserve">Q03817</t>
  </si>
  <si>
    <t xml:space="preserve">Q03818</t>
  </si>
  <si>
    <t xml:space="preserve">Q03819</t>
  </si>
  <si>
    <t xml:space="preserve">Q03820</t>
  </si>
  <si>
    <t xml:space="preserve">Q03821</t>
  </si>
  <si>
    <t xml:space="preserve">Q03822</t>
  </si>
  <si>
    <t xml:space="preserve">Q03823</t>
  </si>
  <si>
    <t xml:space="preserve">Q03824</t>
  </si>
  <si>
    <t xml:space="preserve">Q03825</t>
  </si>
  <si>
    <t xml:space="preserve">Q03826</t>
  </si>
  <si>
    <t xml:space="preserve">Q03827</t>
  </si>
  <si>
    <t xml:space="preserve">Q03828</t>
  </si>
  <si>
    <t xml:space="preserve">Q03829</t>
  </si>
  <si>
    <t xml:space="preserve">Q03830</t>
  </si>
  <si>
    <t xml:space="preserve">Q03831</t>
  </si>
  <si>
    <t xml:space="preserve">Q03832</t>
  </si>
  <si>
    <t xml:space="preserve">Q03833</t>
  </si>
  <si>
    <t xml:space="preserve">Q03834</t>
  </si>
  <si>
    <t xml:space="preserve">Q03835</t>
  </si>
  <si>
    <t xml:space="preserve">Q03836</t>
  </si>
  <si>
    <t xml:space="preserve">Q03837</t>
  </si>
  <si>
    <t xml:space="preserve">Q03838</t>
  </si>
  <si>
    <t xml:space="preserve">Q03839</t>
  </si>
  <si>
    <t xml:space="preserve">Q03840</t>
  </si>
  <si>
    <t xml:space="preserve">Q03841</t>
  </si>
  <si>
    <t xml:space="preserve">Q03842</t>
  </si>
  <si>
    <t xml:space="preserve">Q03843</t>
  </si>
  <si>
    <t xml:space="preserve">Q03844</t>
  </si>
  <si>
    <t xml:space="preserve">Q03845</t>
  </si>
  <si>
    <t xml:space="preserve">Q03846</t>
  </si>
  <si>
    <t xml:space="preserve">Q03847</t>
  </si>
  <si>
    <t xml:space="preserve">Q03848</t>
  </si>
  <si>
    <t xml:space="preserve">Q03849</t>
  </si>
  <si>
    <t xml:space="preserve">Q03850</t>
  </si>
  <si>
    <t xml:space="preserve">Q03851</t>
  </si>
  <si>
    <t xml:space="preserve">Q03852</t>
  </si>
  <si>
    <t xml:space="preserve">Q03853</t>
  </si>
  <si>
    <t xml:space="preserve">Q03854</t>
  </si>
  <si>
    <t xml:space="preserve">Q03855</t>
  </si>
  <si>
    <t xml:space="preserve">Q03856</t>
  </si>
  <si>
    <t xml:space="preserve">Q03857</t>
  </si>
  <si>
    <t xml:space="preserve">Q03858</t>
  </si>
  <si>
    <t xml:space="preserve">Q03859</t>
  </si>
  <si>
    <t xml:space="preserve">Q03860</t>
  </si>
  <si>
    <t xml:space="preserve">Q03861</t>
  </si>
  <si>
    <t xml:space="preserve">Q03862</t>
  </si>
  <si>
    <t xml:space="preserve">Q03863</t>
  </si>
  <si>
    <t xml:space="preserve">Q03864</t>
  </si>
  <si>
    <t xml:space="preserve">Q03865</t>
  </si>
  <si>
    <t xml:space="preserve">Q03866</t>
  </si>
  <si>
    <t xml:space="preserve">Q03867</t>
  </si>
  <si>
    <t xml:space="preserve">Q03868</t>
  </si>
  <si>
    <t xml:space="preserve">Q03869</t>
  </si>
  <si>
    <t xml:space="preserve">Q03870</t>
  </si>
  <si>
    <t xml:space="preserve">Q03871</t>
  </si>
  <si>
    <t xml:space="preserve">Q03872</t>
  </si>
  <si>
    <t xml:space="preserve">Q03873</t>
  </si>
  <si>
    <t xml:space="preserve">Q03874</t>
  </si>
  <si>
    <t xml:space="preserve">Q03875</t>
  </si>
  <si>
    <t xml:space="preserve">Q03876</t>
  </si>
  <si>
    <t xml:space="preserve">Q03877</t>
  </si>
  <si>
    <t xml:space="preserve">Q03878</t>
  </si>
  <si>
    <t xml:space="preserve">Q03879</t>
  </si>
  <si>
    <t xml:space="preserve">Q03880</t>
  </si>
  <si>
    <t xml:space="preserve">Q03881</t>
  </si>
  <si>
    <t xml:space="preserve">Q03882</t>
  </si>
  <si>
    <t xml:space="preserve">Q03883</t>
  </si>
  <si>
    <t xml:space="preserve">Q03884</t>
  </si>
  <si>
    <t xml:space="preserve">Q03885</t>
  </si>
  <si>
    <t xml:space="preserve">Q03886</t>
  </si>
  <si>
    <t xml:space="preserve">Q03887</t>
  </si>
  <si>
    <t xml:space="preserve">Q03888</t>
  </si>
  <si>
    <t xml:space="preserve">Q03889</t>
  </si>
  <si>
    <t xml:space="preserve">Q03890</t>
  </si>
  <si>
    <t xml:space="preserve">Q03891</t>
  </si>
  <si>
    <t xml:space="preserve">Q03892</t>
  </si>
  <si>
    <t xml:space="preserve">Q03893</t>
  </si>
  <si>
    <t xml:space="preserve">Q03894</t>
  </si>
  <si>
    <t xml:space="preserve">Q03895</t>
  </si>
  <si>
    <t xml:space="preserve">Q03896</t>
  </si>
  <si>
    <t xml:space="preserve">Q03897</t>
  </si>
  <si>
    <t xml:space="preserve">Q03898</t>
  </si>
  <si>
    <t xml:space="preserve">Q03899</t>
  </si>
  <si>
    <t xml:space="preserve">Q03900</t>
  </si>
  <si>
    <t xml:space="preserve">Q03901</t>
  </si>
  <si>
    <t xml:space="preserve">Q03902</t>
  </si>
  <si>
    <t xml:space="preserve">Q03903</t>
  </si>
  <si>
    <t xml:space="preserve">Q03904</t>
  </si>
  <si>
    <t xml:space="preserve">Q03905</t>
  </si>
  <si>
    <t xml:space="preserve">Q03906</t>
  </si>
  <si>
    <t xml:space="preserve">Q03907</t>
  </si>
  <si>
    <t xml:space="preserve">Q03908</t>
  </si>
  <si>
    <t xml:space="preserve">Q03909</t>
  </si>
  <si>
    <t xml:space="preserve">Q03910</t>
  </si>
  <si>
    <t xml:space="preserve">Q03911</t>
  </si>
  <si>
    <t xml:space="preserve">Q03912</t>
  </si>
  <si>
    <t xml:space="preserve">Q03913</t>
  </si>
  <si>
    <t xml:space="preserve">Q03914</t>
  </si>
  <si>
    <t xml:space="preserve">Q03915</t>
  </si>
  <si>
    <t xml:space="preserve">Q03916</t>
  </si>
  <si>
    <t xml:space="preserve">Q03917</t>
  </si>
  <si>
    <t xml:space="preserve">Q03918</t>
  </si>
  <si>
    <t xml:space="preserve">Q03919</t>
  </si>
  <si>
    <t xml:space="preserve">Q03920</t>
  </si>
  <si>
    <t xml:space="preserve">Q03921</t>
  </si>
  <si>
    <t xml:space="preserve">Q03922</t>
  </si>
  <si>
    <t xml:space="preserve">Q03923</t>
  </si>
  <si>
    <t xml:space="preserve">Q03924</t>
  </si>
  <si>
    <t xml:space="preserve">Q03925</t>
  </si>
  <si>
    <t xml:space="preserve">Q03926</t>
  </si>
  <si>
    <t xml:space="preserve">Q03927</t>
  </si>
  <si>
    <t xml:space="preserve">Q03928</t>
  </si>
  <si>
    <t xml:space="preserve">Q03929</t>
  </si>
  <si>
    <t xml:space="preserve">Q03930</t>
  </si>
  <si>
    <t xml:space="preserve">Q03931</t>
  </si>
  <si>
    <t xml:space="preserve">Q03932</t>
  </si>
  <si>
    <t xml:space="preserve">Q03933</t>
  </si>
  <si>
    <t xml:space="preserve">Q03934</t>
  </si>
  <si>
    <t xml:space="preserve">Q03935</t>
  </si>
  <si>
    <t xml:space="preserve">Q03936</t>
  </si>
  <si>
    <t xml:space="preserve">Q03937</t>
  </si>
  <si>
    <t xml:space="preserve">Q03938</t>
  </si>
  <si>
    <t xml:space="preserve">Q03939</t>
  </si>
  <si>
    <t xml:space="preserve">Q03940</t>
  </si>
  <si>
    <t xml:space="preserve">Q03941</t>
  </si>
  <si>
    <t xml:space="preserve">Q03942</t>
  </si>
  <si>
    <t xml:space="preserve">Q03943</t>
  </si>
  <si>
    <t xml:space="preserve">Q03944</t>
  </si>
  <si>
    <t xml:space="preserve">Q03945</t>
  </si>
  <si>
    <t xml:space="preserve">Q03946</t>
  </si>
  <si>
    <t xml:space="preserve">Q03947</t>
  </si>
  <si>
    <t xml:space="preserve">Q03948</t>
  </si>
  <si>
    <t xml:space="preserve">Q03949</t>
  </si>
  <si>
    <t xml:space="preserve">Q03950</t>
  </si>
  <si>
    <t xml:space="preserve">Q03951</t>
  </si>
  <si>
    <t xml:space="preserve">Q03952</t>
  </si>
  <si>
    <t xml:space="preserve">Q03953</t>
  </si>
  <si>
    <t xml:space="preserve">Q03954</t>
  </si>
  <si>
    <t xml:space="preserve">Q03955</t>
  </si>
  <si>
    <t xml:space="preserve">Q03956</t>
  </si>
  <si>
    <t xml:space="preserve">Q03957</t>
  </si>
  <si>
    <t xml:space="preserve">Q03958</t>
  </si>
  <si>
    <t xml:space="preserve">Q03959</t>
  </si>
  <si>
    <t xml:space="preserve">Q03960</t>
  </si>
  <si>
    <t xml:space="preserve">Q03961</t>
  </si>
  <si>
    <t xml:space="preserve">Q03962</t>
  </si>
  <si>
    <t xml:space="preserve">Q03963</t>
  </si>
  <si>
    <t xml:space="preserve">Q03964</t>
  </si>
  <si>
    <t xml:space="preserve">Q03965</t>
  </si>
  <si>
    <t xml:space="preserve">Q03966</t>
  </si>
  <si>
    <t xml:space="preserve">Q03967</t>
  </si>
  <si>
    <t xml:space="preserve">Q03968</t>
  </si>
  <si>
    <t xml:space="preserve">Q03969</t>
  </si>
  <si>
    <t xml:space="preserve">Q03970</t>
  </si>
  <si>
    <t xml:space="preserve">Q03971</t>
  </si>
  <si>
    <t xml:space="preserve">Q03972</t>
  </si>
  <si>
    <t xml:space="preserve">Q03973</t>
  </si>
  <si>
    <t xml:space="preserve">Q03974</t>
  </si>
  <si>
    <t xml:space="preserve">Q03975</t>
  </si>
  <si>
    <t xml:space="preserve">Q03976</t>
  </si>
  <si>
    <t xml:space="preserve">Q03977</t>
  </si>
  <si>
    <t xml:space="preserve">Q03978</t>
  </si>
  <si>
    <t xml:space="preserve">Q03979</t>
  </si>
  <si>
    <t xml:space="preserve">Q03980</t>
  </si>
  <si>
    <t xml:space="preserve">Q03981</t>
  </si>
  <si>
    <t xml:space="preserve">Q03982</t>
  </si>
  <si>
    <t xml:space="preserve">Q03983</t>
  </si>
  <si>
    <t xml:space="preserve">Q03984</t>
  </si>
  <si>
    <t xml:space="preserve">Q03985</t>
  </si>
  <si>
    <t xml:space="preserve">Q03986</t>
  </si>
  <si>
    <t xml:space="preserve">Q03987</t>
  </si>
  <si>
    <t xml:space="preserve">Q03988</t>
  </si>
  <si>
    <t xml:space="preserve">Q03989</t>
  </si>
  <si>
    <t xml:space="preserve">Q03990</t>
  </si>
  <si>
    <t xml:space="preserve">Q03991</t>
  </si>
  <si>
    <t xml:space="preserve">Q03992</t>
  </si>
  <si>
    <t xml:space="preserve">Q03993</t>
  </si>
  <si>
    <t xml:space="preserve">Q03994</t>
  </si>
  <si>
    <t xml:space="preserve">Q03995</t>
  </si>
  <si>
    <t xml:space="preserve">Q03996</t>
  </si>
  <si>
    <t xml:space="preserve">Q03997</t>
  </si>
  <si>
    <t xml:space="preserve">Q03998</t>
  </si>
  <si>
    <t xml:space="preserve">Q03999</t>
  </si>
  <si>
    <t xml:space="preserve">Q04000</t>
  </si>
  <si>
    <t xml:space="preserve">Q04001</t>
  </si>
  <si>
    <t xml:space="preserve">Q04002</t>
  </si>
  <si>
    <t xml:space="preserve">Q04003</t>
  </si>
  <si>
    <t xml:space="preserve">Q04004</t>
  </si>
  <si>
    <t xml:space="preserve">Q04005</t>
  </si>
  <si>
    <t xml:space="preserve">Q04006</t>
  </si>
  <si>
    <t xml:space="preserve">Q04007</t>
  </si>
  <si>
    <t xml:space="preserve">Q04008</t>
  </si>
  <si>
    <t xml:space="preserve">Q04009</t>
  </si>
  <si>
    <t xml:space="preserve">Q04010</t>
  </si>
  <si>
    <t xml:space="preserve">Q04011</t>
  </si>
  <si>
    <t xml:space="preserve">Q04012</t>
  </si>
  <si>
    <t xml:space="preserve">Q04013</t>
  </si>
  <si>
    <t xml:space="preserve">Q04014</t>
  </si>
  <si>
    <t xml:space="preserve">Q04015</t>
  </si>
  <si>
    <t xml:space="preserve">Q04016</t>
  </si>
  <si>
    <t xml:space="preserve">Q04017</t>
  </si>
  <si>
    <t xml:space="preserve">Q04018</t>
  </si>
  <si>
    <t xml:space="preserve">Q04019</t>
  </si>
  <si>
    <t xml:space="preserve">Q04020</t>
  </si>
  <si>
    <t xml:space="preserve">Q04021</t>
  </si>
  <si>
    <t xml:space="preserve">Q04022</t>
  </si>
  <si>
    <t xml:space="preserve">Q04023</t>
  </si>
  <si>
    <t xml:space="preserve">Q04024</t>
  </si>
  <si>
    <t xml:space="preserve">Q04025</t>
  </si>
  <si>
    <t xml:space="preserve">Q04026</t>
  </si>
  <si>
    <t xml:space="preserve">Q04027</t>
  </si>
  <si>
    <t xml:space="preserve">Q04028</t>
  </si>
  <si>
    <t xml:space="preserve">Q04029</t>
  </si>
  <si>
    <t xml:space="preserve">Q04030</t>
  </si>
  <si>
    <t xml:space="preserve">Q04031</t>
  </si>
  <si>
    <t xml:space="preserve">Q04032</t>
  </si>
  <si>
    <t xml:space="preserve">Q04033</t>
  </si>
  <si>
    <t xml:space="preserve">Q04034</t>
  </si>
  <si>
    <t xml:space="preserve">Q04035</t>
  </si>
  <si>
    <t xml:space="preserve">Q04036</t>
  </si>
  <si>
    <t xml:space="preserve">Q04037</t>
  </si>
  <si>
    <t xml:space="preserve">Q04038</t>
  </si>
  <si>
    <t xml:space="preserve">Q04039</t>
  </si>
  <si>
    <t xml:space="preserve">Q04040</t>
  </si>
  <si>
    <t xml:space="preserve">Q04041</t>
  </si>
  <si>
    <t xml:space="preserve">Q04042</t>
  </si>
  <si>
    <t xml:space="preserve">Q04043</t>
  </si>
  <si>
    <t xml:space="preserve">Q04044</t>
  </si>
  <si>
    <t xml:space="preserve">Q04045</t>
  </si>
  <si>
    <t xml:space="preserve">Q04046</t>
  </si>
  <si>
    <t xml:space="preserve">Q04047</t>
  </si>
  <si>
    <t xml:space="preserve">Q04048</t>
  </si>
  <si>
    <t xml:space="preserve">Q04049</t>
  </si>
  <si>
    <t xml:space="preserve">Q04050</t>
  </si>
  <si>
    <t xml:space="preserve">Q04051</t>
  </si>
  <si>
    <t xml:space="preserve">Q04052</t>
  </si>
  <si>
    <t xml:space="preserve">Q04053</t>
  </si>
  <si>
    <t xml:space="preserve">Q04054</t>
  </si>
  <si>
    <t xml:space="preserve">Q04055</t>
  </si>
  <si>
    <t xml:space="preserve">Q04056</t>
  </si>
  <si>
    <t xml:space="preserve">Q04057</t>
  </si>
  <si>
    <t xml:space="preserve">Q04058</t>
  </si>
  <si>
    <t xml:space="preserve">Q04059</t>
  </si>
  <si>
    <t xml:space="preserve">Q04060</t>
  </si>
  <si>
    <t xml:space="preserve">Q04061</t>
  </si>
  <si>
    <t xml:space="preserve">Q04062</t>
  </si>
  <si>
    <t xml:space="preserve">Q04063</t>
  </si>
  <si>
    <t xml:space="preserve">Q04064</t>
  </si>
  <si>
    <t xml:space="preserve">Q04065</t>
  </si>
  <si>
    <t xml:space="preserve">Q04066</t>
  </si>
  <si>
    <t xml:space="preserve">Q04067</t>
  </si>
  <si>
    <t xml:space="preserve">Q04068</t>
  </si>
  <si>
    <t xml:space="preserve">Q04069</t>
  </si>
  <si>
    <t xml:space="preserve">Q04070</t>
  </si>
  <si>
    <t xml:space="preserve">Q04071</t>
  </si>
  <si>
    <t xml:space="preserve">Q04072</t>
  </si>
  <si>
    <t xml:space="preserve">Q04073</t>
  </si>
  <si>
    <t xml:space="preserve">Q04074</t>
  </si>
  <si>
    <t xml:space="preserve">Q04075</t>
  </si>
  <si>
    <t xml:space="preserve">Q04076</t>
  </si>
  <si>
    <t xml:space="preserve">Q04077</t>
  </si>
  <si>
    <t xml:space="preserve">Q04078</t>
  </si>
  <si>
    <t xml:space="preserve">Q04079</t>
  </si>
  <si>
    <t xml:space="preserve">Q04080</t>
  </si>
  <si>
    <t xml:space="preserve">Q04081</t>
  </si>
  <si>
    <t xml:space="preserve">Q04082</t>
  </si>
  <si>
    <t xml:space="preserve">Q04083</t>
  </si>
  <si>
    <t xml:space="preserve">Q04084</t>
  </si>
  <si>
    <t xml:space="preserve">Q04085</t>
  </si>
  <si>
    <t xml:space="preserve">Q04086</t>
  </si>
  <si>
    <t xml:space="preserve">Q04087</t>
  </si>
  <si>
    <t xml:space="preserve">Q04088</t>
  </si>
  <si>
    <t xml:space="preserve">Q04089</t>
  </si>
  <si>
    <t xml:space="preserve">Q04090</t>
  </si>
  <si>
    <t xml:space="preserve">Q04091</t>
  </si>
  <si>
    <t xml:space="preserve">Q04092</t>
  </si>
  <si>
    <t xml:space="preserve">Q04093</t>
  </si>
  <si>
    <t xml:space="preserve">Q04094</t>
  </si>
  <si>
    <t xml:space="preserve">Q04095</t>
  </si>
  <si>
    <t xml:space="preserve">Q04096</t>
  </si>
  <si>
    <t xml:space="preserve">Q04097</t>
  </si>
  <si>
    <t xml:space="preserve">Q04098</t>
  </si>
  <si>
    <t xml:space="preserve">Q04099</t>
  </si>
  <si>
    <t xml:space="preserve">Q04100</t>
  </si>
  <si>
    <t xml:space="preserve">Q04101</t>
  </si>
  <si>
    <t xml:space="preserve">Q04102</t>
  </si>
  <si>
    <t xml:space="preserve">Q04103</t>
  </si>
  <si>
    <t xml:space="preserve">Q04104</t>
  </si>
  <si>
    <t xml:space="preserve">Q04105</t>
  </si>
  <si>
    <t xml:space="preserve">Q04106</t>
  </si>
  <si>
    <t xml:space="preserve">Q04107</t>
  </si>
  <si>
    <t xml:space="preserve">Q04108</t>
  </si>
  <si>
    <t xml:space="preserve">Q04109</t>
  </si>
  <si>
    <t xml:space="preserve">Q04110</t>
  </si>
  <si>
    <t xml:space="preserve">Q04111</t>
  </si>
  <si>
    <t xml:space="preserve">Q04112</t>
  </si>
  <si>
    <t xml:space="preserve">Q04113</t>
  </si>
  <si>
    <t xml:space="preserve">Q04114</t>
  </si>
  <si>
    <t xml:space="preserve">Q04115</t>
  </si>
  <si>
    <t xml:space="preserve">Q04116</t>
  </si>
  <si>
    <t xml:space="preserve">Q04117</t>
  </si>
  <si>
    <t xml:space="preserve">Q04118</t>
  </si>
  <si>
    <t xml:space="preserve">Q04119</t>
  </si>
  <si>
    <t xml:space="preserve">Q04120</t>
  </si>
  <si>
    <t xml:space="preserve">Q04121</t>
  </si>
  <si>
    <t xml:space="preserve">Q04122</t>
  </si>
  <si>
    <t xml:space="preserve">Q04123</t>
  </si>
  <si>
    <t xml:space="preserve">Q04124</t>
  </si>
  <si>
    <t xml:space="preserve">Q04125</t>
  </si>
  <si>
    <t xml:space="preserve">Q04126</t>
  </si>
  <si>
    <t xml:space="preserve">Q04127</t>
  </si>
  <si>
    <t xml:space="preserve">Q04128</t>
  </si>
  <si>
    <t xml:space="preserve">Q04129</t>
  </si>
  <si>
    <t xml:space="preserve">Q04130</t>
  </si>
  <si>
    <t xml:space="preserve">Q04131</t>
  </si>
  <si>
    <t xml:space="preserve">Q04132</t>
  </si>
  <si>
    <t xml:space="preserve">Q04133</t>
  </si>
  <si>
    <t xml:space="preserve">Q04134</t>
  </si>
  <si>
    <t xml:space="preserve">Q04135</t>
  </si>
  <si>
    <t xml:space="preserve">Q04136</t>
  </si>
  <si>
    <t xml:space="preserve">Q04137</t>
  </si>
  <si>
    <t xml:space="preserve">Q04138</t>
  </si>
  <si>
    <t xml:space="preserve">Q04139</t>
  </si>
  <si>
    <t xml:space="preserve">Q04140</t>
  </si>
  <si>
    <t xml:space="preserve">Q04141</t>
  </si>
  <si>
    <t xml:space="preserve">Q04142</t>
  </si>
  <si>
    <t xml:space="preserve">Q04143</t>
  </si>
  <si>
    <t xml:space="preserve">Q04144</t>
  </si>
  <si>
    <t xml:space="preserve">Q04145</t>
  </si>
  <si>
    <t xml:space="preserve">Q04146</t>
  </si>
  <si>
    <t xml:space="preserve">Q04147</t>
  </si>
  <si>
    <t xml:space="preserve">Q04148</t>
  </si>
  <si>
    <t xml:space="preserve">Q04149</t>
  </si>
  <si>
    <t xml:space="preserve">Q04150</t>
  </si>
  <si>
    <t xml:space="preserve">Q04151</t>
  </si>
  <si>
    <t xml:space="preserve">Q04152</t>
  </si>
  <si>
    <t xml:space="preserve">Q04153</t>
  </si>
  <si>
    <t xml:space="preserve">Q04154</t>
  </si>
  <si>
    <t xml:space="preserve">Q04155</t>
  </si>
  <si>
    <t xml:space="preserve">Q04156</t>
  </si>
  <si>
    <t xml:space="preserve">Q04157</t>
  </si>
  <si>
    <t xml:space="preserve">Q04158</t>
  </si>
  <si>
    <t xml:space="preserve">Q04159</t>
  </si>
  <si>
    <t xml:space="preserve">Q04160</t>
  </si>
  <si>
    <t xml:space="preserve">Q04161</t>
  </si>
  <si>
    <t xml:space="preserve">Q04162</t>
  </si>
  <si>
    <t xml:space="preserve">Q04163</t>
  </si>
  <si>
    <t xml:space="preserve">Q04164</t>
  </si>
  <si>
    <t xml:space="preserve">Q04165</t>
  </si>
  <si>
    <t xml:space="preserve">Q04166</t>
  </si>
  <si>
    <t xml:space="preserve">Q04167</t>
  </si>
  <si>
    <t xml:space="preserve">Q04168</t>
  </si>
  <si>
    <t xml:space="preserve">Q04169</t>
  </si>
  <si>
    <t xml:space="preserve">Q04170</t>
  </si>
  <si>
    <t xml:space="preserve">Q04171</t>
  </si>
  <si>
    <t xml:space="preserve">Q04172</t>
  </si>
  <si>
    <t xml:space="preserve">Q04173</t>
  </si>
  <si>
    <t xml:space="preserve">Q04174</t>
  </si>
  <si>
    <t xml:space="preserve">Q04175</t>
  </si>
  <si>
    <t xml:space="preserve">Q04176</t>
  </si>
  <si>
    <t xml:space="preserve">Q04177</t>
  </si>
  <si>
    <t xml:space="preserve">Q04178</t>
  </si>
  <si>
    <t xml:space="preserve">Q04179</t>
  </si>
  <si>
    <t xml:space="preserve">Q04180</t>
  </si>
  <si>
    <t xml:space="preserve">Q04181</t>
  </si>
  <si>
    <t xml:space="preserve">Q04182</t>
  </si>
  <si>
    <t xml:space="preserve">Q04183</t>
  </si>
  <si>
    <t xml:space="preserve">Q04184</t>
  </si>
  <si>
    <t xml:space="preserve">Q04185</t>
  </si>
  <si>
    <t xml:space="preserve">Q04186</t>
  </si>
  <si>
    <t xml:space="preserve">Q04187</t>
  </si>
  <si>
    <t xml:space="preserve">Q04188</t>
  </si>
  <si>
    <t xml:space="preserve">Q04189</t>
  </si>
  <si>
    <t xml:space="preserve">Q04190</t>
  </si>
  <si>
    <t xml:space="preserve">Q04191</t>
  </si>
  <si>
    <t xml:space="preserve">Q04192</t>
  </si>
  <si>
    <t xml:space="preserve">Q04193</t>
  </si>
  <si>
    <t xml:space="preserve">Q04194</t>
  </si>
  <si>
    <t xml:space="preserve">Q04195</t>
  </si>
  <si>
    <t xml:space="preserve">Q04196</t>
  </si>
  <si>
    <t xml:space="preserve">Q04197</t>
  </si>
  <si>
    <t xml:space="preserve">Q04198</t>
  </si>
  <si>
    <t xml:space="preserve">Q04199</t>
  </si>
  <si>
    <t xml:space="preserve">Q04200</t>
  </si>
  <si>
    <t xml:space="preserve">Q04201</t>
  </si>
  <si>
    <t xml:space="preserve">Q04202</t>
  </si>
  <si>
    <t xml:space="preserve">Q04203</t>
  </si>
  <si>
    <t xml:space="preserve">Q04204</t>
  </si>
  <si>
    <t xml:space="preserve">Q04205</t>
  </si>
  <si>
    <t xml:space="preserve">Q04206</t>
  </si>
  <si>
    <t xml:space="preserve">Q04207</t>
  </si>
  <si>
    <t xml:space="preserve">Q04208</t>
  </si>
  <si>
    <t xml:space="preserve">Q04209</t>
  </si>
  <si>
    <t xml:space="preserve">Q04210</t>
  </si>
  <si>
    <t xml:space="preserve">Q04211</t>
  </si>
  <si>
    <t xml:space="preserve">Q04212</t>
  </si>
  <si>
    <t xml:space="preserve">Q04213</t>
  </si>
  <si>
    <t xml:space="preserve">Q04214</t>
  </si>
  <si>
    <t xml:space="preserve">Q04215</t>
  </si>
  <si>
    <t xml:space="preserve">Q04216</t>
  </si>
  <si>
    <t xml:space="preserve">Q04217</t>
  </si>
  <si>
    <t xml:space="preserve">Q04218</t>
  </si>
  <si>
    <t xml:space="preserve">Q04219</t>
  </si>
  <si>
    <t xml:space="preserve">Q04220</t>
  </si>
  <si>
    <t xml:space="preserve">Q04221</t>
  </si>
  <si>
    <t xml:space="preserve">Q04222</t>
  </si>
  <si>
    <t xml:space="preserve">Q04223</t>
  </si>
  <si>
    <t xml:space="preserve">Q04224</t>
  </si>
  <si>
    <t xml:space="preserve">Q04225</t>
  </si>
  <si>
    <t xml:space="preserve">Q04226</t>
  </si>
  <si>
    <t xml:space="preserve">Q04227</t>
  </si>
  <si>
    <t xml:space="preserve">Q04228</t>
  </si>
  <si>
    <t xml:space="preserve">Q04229</t>
  </si>
  <si>
    <t xml:space="preserve">Q04230</t>
  </si>
  <si>
    <t xml:space="preserve">Q04231</t>
  </si>
  <si>
    <t xml:space="preserve">Q04232</t>
  </si>
  <si>
    <t xml:space="preserve">Q04233</t>
  </si>
  <si>
    <t xml:space="preserve">Q04234</t>
  </si>
  <si>
    <t xml:space="preserve">Q04235</t>
  </si>
  <si>
    <t xml:space="preserve">Q04236</t>
  </si>
  <si>
    <t xml:space="preserve">Q04237</t>
  </si>
  <si>
    <t xml:space="preserve">Q04238</t>
  </si>
  <si>
    <t xml:space="preserve">Q04239</t>
  </si>
  <si>
    <t xml:space="preserve">Q04240</t>
  </si>
  <si>
    <t xml:space="preserve">Q04241</t>
  </si>
  <si>
    <t xml:space="preserve">Q04242</t>
  </si>
  <si>
    <t xml:space="preserve">Q04243</t>
  </si>
  <si>
    <t xml:space="preserve">Q04244</t>
  </si>
  <si>
    <t xml:space="preserve">Q04245</t>
  </si>
  <si>
    <t xml:space="preserve">Q04246</t>
  </si>
  <si>
    <t xml:space="preserve">Q04247</t>
  </si>
  <si>
    <t xml:space="preserve">Q04248</t>
  </si>
  <si>
    <t xml:space="preserve">Q04249</t>
  </si>
  <si>
    <t xml:space="preserve">Q04250</t>
  </si>
  <si>
    <t xml:space="preserve">Q04251</t>
  </si>
  <si>
    <t xml:space="preserve">Q04252</t>
  </si>
  <si>
    <t xml:space="preserve">Q04253</t>
  </si>
  <si>
    <t xml:space="preserve">Q04254</t>
  </si>
  <si>
    <t xml:space="preserve">Q04255</t>
  </si>
  <si>
    <t xml:space="preserve">Q04256</t>
  </si>
  <si>
    <t xml:space="preserve">Q04257</t>
  </si>
  <si>
    <t xml:space="preserve">Q04258</t>
  </si>
  <si>
    <t xml:space="preserve">Q04259</t>
  </si>
  <si>
    <t xml:space="preserve">Q04260</t>
  </si>
  <si>
    <t xml:space="preserve">Q04261</t>
  </si>
  <si>
    <t xml:space="preserve">Q04262</t>
  </si>
  <si>
    <t xml:space="preserve">Q04263</t>
  </si>
  <si>
    <t xml:space="preserve">Q04264</t>
  </si>
  <si>
    <t xml:space="preserve">Q04265</t>
  </si>
  <si>
    <t xml:space="preserve">Q04266</t>
  </si>
  <si>
    <t xml:space="preserve">Q04267</t>
  </si>
  <si>
    <t xml:space="preserve">Q04268</t>
  </si>
  <si>
    <t xml:space="preserve">Q04269</t>
  </si>
  <si>
    <t xml:space="preserve">Q04270</t>
  </si>
  <si>
    <t xml:space="preserve">Q04271</t>
  </si>
  <si>
    <t xml:space="preserve">Q04272</t>
  </si>
  <si>
    <t xml:space="preserve">Q04273</t>
  </si>
  <si>
    <t xml:space="preserve">Q04274</t>
  </si>
  <si>
    <t xml:space="preserve">Q04275</t>
  </si>
  <si>
    <t xml:space="preserve">Q04276</t>
  </si>
  <si>
    <t xml:space="preserve">Q04277</t>
  </si>
  <si>
    <t xml:space="preserve">Q04278</t>
  </si>
  <si>
    <t xml:space="preserve">Q04279</t>
  </si>
  <si>
    <t xml:space="preserve">Q04280</t>
  </si>
  <si>
    <t xml:space="preserve">Q04281</t>
  </si>
  <si>
    <t xml:space="preserve">Q04282</t>
  </si>
  <si>
    <t xml:space="preserve">Q04283</t>
  </si>
  <si>
    <t xml:space="preserve">Q04284</t>
  </si>
  <si>
    <t xml:space="preserve">Q04285</t>
  </si>
  <si>
    <t xml:space="preserve">Q04286</t>
  </si>
  <si>
    <t xml:space="preserve">Q04287</t>
  </si>
  <si>
    <t xml:space="preserve">Q04288</t>
  </si>
  <si>
    <t xml:space="preserve">Q04289</t>
  </si>
  <si>
    <t xml:space="preserve">Q04290</t>
  </si>
  <si>
    <t xml:space="preserve">Q04291</t>
  </si>
  <si>
    <t xml:space="preserve">Q04292</t>
  </si>
  <si>
    <t xml:space="preserve">Q04293</t>
  </si>
  <si>
    <t xml:space="preserve">Q04294</t>
  </si>
  <si>
    <t xml:space="preserve">Q04295</t>
  </si>
  <si>
    <t xml:space="preserve">Q04296</t>
  </si>
  <si>
    <t xml:space="preserve">Q04297</t>
  </si>
  <si>
    <t xml:space="preserve">Q04298</t>
  </si>
  <si>
    <t xml:space="preserve">Q04299</t>
  </si>
  <si>
    <t xml:space="preserve">Q04300</t>
  </si>
  <si>
    <t xml:space="preserve">Q04301</t>
  </si>
  <si>
    <t xml:space="preserve">Q04302</t>
  </si>
  <si>
    <t xml:space="preserve">Q04303</t>
  </si>
  <si>
    <t xml:space="preserve">Q04304</t>
  </si>
  <si>
    <t xml:space="preserve">Q04305</t>
  </si>
  <si>
    <t xml:space="preserve">Q04306</t>
  </si>
  <si>
    <t xml:space="preserve">Q04307</t>
  </si>
  <si>
    <t xml:space="preserve">Q04308</t>
  </si>
  <si>
    <t xml:space="preserve">Q04309</t>
  </si>
  <si>
    <t xml:space="preserve">Q04310</t>
  </si>
  <si>
    <t xml:space="preserve">Q04311</t>
  </si>
  <si>
    <t xml:space="preserve">Q04312</t>
  </si>
  <si>
    <t xml:space="preserve">Q04313</t>
  </si>
  <si>
    <t xml:space="preserve">Q04314</t>
  </si>
  <si>
    <t xml:space="preserve">Q04315</t>
  </si>
  <si>
    <t xml:space="preserve">Q04316</t>
  </si>
  <si>
    <t xml:space="preserve">Q04317</t>
  </si>
  <si>
    <t xml:space="preserve">Q04318</t>
  </si>
  <si>
    <t xml:space="preserve">Q04319</t>
  </si>
  <si>
    <t xml:space="preserve">Q04320</t>
  </si>
  <si>
    <t xml:space="preserve">Q04321</t>
  </si>
  <si>
    <t xml:space="preserve">Q04322</t>
  </si>
  <si>
    <t xml:space="preserve">Q04323</t>
  </si>
  <si>
    <t xml:space="preserve">Q04324</t>
  </si>
  <si>
    <t xml:space="preserve">Q04325</t>
  </si>
  <si>
    <t xml:space="preserve">Q04326</t>
  </si>
  <si>
    <t xml:space="preserve">Q04327</t>
  </si>
  <si>
    <t xml:space="preserve">Q04328</t>
  </si>
  <si>
    <t xml:space="preserve">Q04329</t>
  </si>
  <si>
    <t xml:space="preserve">Q04330</t>
  </si>
  <si>
    <t xml:space="preserve">Q04331</t>
  </si>
  <si>
    <t xml:space="preserve">Q04332</t>
  </si>
  <si>
    <t xml:space="preserve">Q04333</t>
  </si>
  <si>
    <t xml:space="preserve">Q04334</t>
  </si>
  <si>
    <t xml:space="preserve">Q04335</t>
  </si>
  <si>
    <t xml:space="preserve">Q04336</t>
  </si>
  <si>
    <t xml:space="preserve">Q04337</t>
  </si>
  <si>
    <t xml:space="preserve">Q04338</t>
  </si>
  <si>
    <t xml:space="preserve">Q04339</t>
  </si>
  <si>
    <t xml:space="preserve">Q04340</t>
  </si>
  <si>
    <t xml:space="preserve">Q04341</t>
  </si>
  <si>
    <t xml:space="preserve">Q04342</t>
  </si>
  <si>
    <t xml:space="preserve">Q04343</t>
  </si>
  <si>
    <t xml:space="preserve">Q04344</t>
  </si>
  <si>
    <t xml:space="preserve">Q04345</t>
  </si>
  <si>
    <t xml:space="preserve">Q04346</t>
  </si>
  <si>
    <t xml:space="preserve">Q04347</t>
  </si>
  <si>
    <t xml:space="preserve">Q04348</t>
  </si>
  <si>
    <t xml:space="preserve">Q04349</t>
  </si>
  <si>
    <t xml:space="preserve">Q04350</t>
  </si>
  <si>
    <t xml:space="preserve">Q04351</t>
  </si>
  <si>
    <t xml:space="preserve">Q04352</t>
  </si>
  <si>
    <t xml:space="preserve">Q04353</t>
  </si>
  <si>
    <t xml:space="preserve">Q04354</t>
  </si>
  <si>
    <t xml:space="preserve">Q04355</t>
  </si>
  <si>
    <t xml:space="preserve">Q04356</t>
  </si>
  <si>
    <t xml:space="preserve">Q04357</t>
  </si>
  <si>
    <t xml:space="preserve">Q04358</t>
  </si>
  <si>
    <t xml:space="preserve">Q04359</t>
  </si>
  <si>
    <t xml:space="preserve">Q04360</t>
  </si>
  <si>
    <t xml:space="preserve">Q04361</t>
  </si>
  <si>
    <t xml:space="preserve">Q04362</t>
  </si>
  <si>
    <t xml:space="preserve">Q04363</t>
  </si>
  <si>
    <t xml:space="preserve">Q04364</t>
  </si>
  <si>
    <t xml:space="preserve">Q04365</t>
  </si>
  <si>
    <t xml:space="preserve">Q04366</t>
  </si>
  <si>
    <t xml:space="preserve">Q04367</t>
  </si>
  <si>
    <t xml:space="preserve">Q04368</t>
  </si>
  <si>
    <t xml:space="preserve">Q04369</t>
  </si>
  <si>
    <t xml:space="preserve">Q04370</t>
  </si>
  <si>
    <t xml:space="preserve">Q04371</t>
  </si>
  <si>
    <t xml:space="preserve">Q04372</t>
  </si>
  <si>
    <t xml:space="preserve">Q04373</t>
  </si>
  <si>
    <t xml:space="preserve">Q04374</t>
  </si>
  <si>
    <t xml:space="preserve">Q04375</t>
  </si>
  <si>
    <t xml:space="preserve">Q04376</t>
  </si>
  <si>
    <t xml:space="preserve">Q04377</t>
  </si>
  <si>
    <t xml:space="preserve">Q04378</t>
  </si>
  <si>
    <t xml:space="preserve">Q04379</t>
  </si>
  <si>
    <t xml:space="preserve">Q04380</t>
  </si>
  <si>
    <t xml:space="preserve">Q04381</t>
  </si>
  <si>
    <t xml:space="preserve">Q04382</t>
  </si>
  <si>
    <t xml:space="preserve">Q04383</t>
  </si>
  <si>
    <t xml:space="preserve">Q04384</t>
  </si>
  <si>
    <t xml:space="preserve">Q04385</t>
  </si>
  <si>
    <t xml:space="preserve">Q04386</t>
  </si>
  <si>
    <t xml:space="preserve">Q04387</t>
  </si>
  <si>
    <t xml:space="preserve">Q04388</t>
  </si>
  <si>
    <t xml:space="preserve">Q04389</t>
  </si>
  <si>
    <t xml:space="preserve">Q04390</t>
  </si>
  <si>
    <t xml:space="preserve">Q04391</t>
  </si>
  <si>
    <t xml:space="preserve">Q04392</t>
  </si>
  <si>
    <t xml:space="preserve">Q04393</t>
  </si>
  <si>
    <t xml:space="preserve">Q04394</t>
  </si>
  <si>
    <t xml:space="preserve">Q04395</t>
  </si>
  <si>
    <t xml:space="preserve">Q04396</t>
  </si>
  <si>
    <t xml:space="preserve">Q04397</t>
  </si>
  <si>
    <t xml:space="preserve">Q04398</t>
  </si>
  <si>
    <t xml:space="preserve">Q04399</t>
  </si>
  <si>
    <t xml:space="preserve">Q04400</t>
  </si>
  <si>
    <t xml:space="preserve">Q04401</t>
  </si>
  <si>
    <t xml:space="preserve">Q04402</t>
  </si>
  <si>
    <t xml:space="preserve">Q04403</t>
  </si>
  <si>
    <t xml:space="preserve">Q04404</t>
  </si>
  <si>
    <t xml:space="preserve">Q04405</t>
  </si>
  <si>
    <t xml:space="preserve">Q04406</t>
  </si>
  <si>
    <t xml:space="preserve">Q04407</t>
  </si>
  <si>
    <t xml:space="preserve">Q04408</t>
  </si>
  <si>
    <t xml:space="preserve">Q04409</t>
  </si>
  <si>
    <t xml:space="preserve">Q04410</t>
  </si>
  <si>
    <t xml:space="preserve">Q04411</t>
  </si>
  <si>
    <t xml:space="preserve">Q04412</t>
  </si>
  <si>
    <t xml:space="preserve">Q04413</t>
  </si>
  <si>
    <t xml:space="preserve">Q04414</t>
  </si>
  <si>
    <t xml:space="preserve">Q04415</t>
  </si>
  <si>
    <t xml:space="preserve">Q04416</t>
  </si>
  <si>
    <t xml:space="preserve">Q04417</t>
  </si>
  <si>
    <t xml:space="preserve">Q04418</t>
  </si>
  <si>
    <t xml:space="preserve">Q04419</t>
  </si>
  <si>
    <t xml:space="preserve">Q04420</t>
  </si>
  <si>
    <t xml:space="preserve">Q04421</t>
  </si>
  <si>
    <t xml:space="preserve">Q04422</t>
  </si>
  <si>
    <t xml:space="preserve">Q04423</t>
  </si>
  <si>
    <t xml:space="preserve">Q04424</t>
  </si>
  <si>
    <t xml:space="preserve">Q04425</t>
  </si>
  <si>
    <t xml:space="preserve">Q04426</t>
  </si>
  <si>
    <t xml:space="preserve">Q04427</t>
  </si>
  <si>
    <t xml:space="preserve">Q04428</t>
  </si>
  <si>
    <t xml:space="preserve">Q04429</t>
  </si>
  <si>
    <t xml:space="preserve">Q04430</t>
  </si>
  <si>
    <t xml:space="preserve">Q04431</t>
  </si>
  <si>
    <t xml:space="preserve">Q04432</t>
  </si>
  <si>
    <t xml:space="preserve">Q04433</t>
  </si>
  <si>
    <t xml:space="preserve">Q04434</t>
  </si>
  <si>
    <t xml:space="preserve">Q04435</t>
  </si>
  <si>
    <t xml:space="preserve">Q04436</t>
  </si>
  <si>
    <t xml:space="preserve">Q04437</t>
  </si>
  <si>
    <t xml:space="preserve">Q04438</t>
  </si>
  <si>
    <t xml:space="preserve">Q04439</t>
  </si>
  <si>
    <t xml:space="preserve">Q04440</t>
  </si>
  <si>
    <t xml:space="preserve">Q04441</t>
  </si>
  <si>
    <t xml:space="preserve">Q04442</t>
  </si>
  <si>
    <t xml:space="preserve">Q04443</t>
  </si>
  <si>
    <t xml:space="preserve">Q04444</t>
  </si>
  <si>
    <t xml:space="preserve">Q04445</t>
  </si>
  <si>
    <t xml:space="preserve">Q04446</t>
  </si>
  <si>
    <t xml:space="preserve">Q04447</t>
  </si>
  <si>
    <t xml:space="preserve">Q04448</t>
  </si>
  <si>
    <t xml:space="preserve">Q04449</t>
  </si>
  <si>
    <t xml:space="preserve">Q04450</t>
  </si>
  <si>
    <t xml:space="preserve">Q04451</t>
  </si>
  <si>
    <t xml:space="preserve">Q04452</t>
  </si>
  <si>
    <t xml:space="preserve">Q04453</t>
  </si>
  <si>
    <t xml:space="preserve">Q04454</t>
  </si>
  <si>
    <t xml:space="preserve">Q04455</t>
  </si>
  <si>
    <t xml:space="preserve">Q04456</t>
  </si>
  <si>
    <t xml:space="preserve">Q04457</t>
  </si>
  <si>
    <t xml:space="preserve">Q04458</t>
  </si>
  <si>
    <t xml:space="preserve">Q04459</t>
  </si>
  <si>
    <t xml:space="preserve">Q04460</t>
  </si>
  <si>
    <t xml:space="preserve">Q04461</t>
  </si>
  <si>
    <t xml:space="preserve">Q04462</t>
  </si>
  <si>
    <t xml:space="preserve">Q04463</t>
  </si>
  <si>
    <t xml:space="preserve">Q04464</t>
  </si>
  <si>
    <t xml:space="preserve">Q04465</t>
  </si>
  <si>
    <t xml:space="preserve">Q04466</t>
  </si>
  <si>
    <t xml:space="preserve">Q04467</t>
  </si>
  <si>
    <t xml:space="preserve">Q04468</t>
  </si>
  <si>
    <t xml:space="preserve">Q04469</t>
  </si>
  <si>
    <t xml:space="preserve">Q04470</t>
  </si>
  <si>
    <t xml:space="preserve">Q04471</t>
  </si>
  <si>
    <t xml:space="preserve">Q04472</t>
  </si>
  <si>
    <t xml:space="preserve">Q04473</t>
  </si>
  <si>
    <t xml:space="preserve">Q04474</t>
  </si>
  <si>
    <t xml:space="preserve">Q04475</t>
  </si>
  <si>
    <t xml:space="preserve">Q04476</t>
  </si>
  <si>
    <t xml:space="preserve">Q04477</t>
  </si>
  <si>
    <t xml:space="preserve">Q04478</t>
  </si>
  <si>
    <t xml:space="preserve">Q04479</t>
  </si>
  <si>
    <t xml:space="preserve">Q04480</t>
  </si>
  <si>
    <t xml:space="preserve">Q04481</t>
  </si>
  <si>
    <t xml:space="preserve">Q04482</t>
  </si>
  <si>
    <t xml:space="preserve">Q04483</t>
  </si>
  <si>
    <t xml:space="preserve">Q04484</t>
  </si>
  <si>
    <t xml:space="preserve">Q04485</t>
  </si>
  <si>
    <t xml:space="preserve">Q04486</t>
  </si>
  <si>
    <t xml:space="preserve">Q04487</t>
  </si>
  <si>
    <t xml:space="preserve">Q04488</t>
  </si>
  <si>
    <t xml:space="preserve">Q04489</t>
  </si>
  <si>
    <t xml:space="preserve">Q04490</t>
  </si>
  <si>
    <t xml:space="preserve">Q04491</t>
  </si>
  <si>
    <t xml:space="preserve">Q04492</t>
  </si>
  <si>
    <t xml:space="preserve">Q04493</t>
  </si>
  <si>
    <t xml:space="preserve">Q04494</t>
  </si>
  <si>
    <t xml:space="preserve">Q04495</t>
  </si>
  <si>
    <t xml:space="preserve">Q04496</t>
  </si>
  <si>
    <t xml:space="preserve">Q04497</t>
  </si>
  <si>
    <t xml:space="preserve">Q04498</t>
  </si>
  <si>
    <t xml:space="preserve">Q04499</t>
  </si>
  <si>
    <t xml:space="preserve">Q04500</t>
  </si>
  <si>
    <t xml:space="preserve">Q04501</t>
  </si>
  <si>
    <t xml:space="preserve">Q04502</t>
  </si>
  <si>
    <t xml:space="preserve">Q04503</t>
  </si>
  <si>
    <t xml:space="preserve">Q04504</t>
  </si>
  <si>
    <t xml:space="preserve">Q04505</t>
  </si>
  <si>
    <t xml:space="preserve">Q04506</t>
  </si>
  <si>
    <t xml:space="preserve">Q04507</t>
  </si>
  <si>
    <t xml:space="preserve">Q04508</t>
  </si>
  <si>
    <t xml:space="preserve">Q04509</t>
  </si>
  <si>
    <t xml:space="preserve">Q04510</t>
  </si>
  <si>
    <t xml:space="preserve">Q04511</t>
  </si>
  <si>
    <t xml:space="preserve">Q04512</t>
  </si>
  <si>
    <t xml:space="preserve">Q04513</t>
  </si>
  <si>
    <t xml:space="preserve">Q04514</t>
  </si>
  <si>
    <t xml:space="preserve">Q04515</t>
  </si>
  <si>
    <t xml:space="preserve">Q04516</t>
  </si>
  <si>
    <t xml:space="preserve">Q04517</t>
  </si>
  <si>
    <t xml:space="preserve">Q04518</t>
  </si>
  <si>
    <t xml:space="preserve">Q04519</t>
  </si>
  <si>
    <t xml:space="preserve">Q04520</t>
  </si>
  <si>
    <t xml:space="preserve">Q04521</t>
  </si>
  <si>
    <t xml:space="preserve">Q04522</t>
  </si>
  <si>
    <t xml:space="preserve">Q04523</t>
  </si>
  <si>
    <t xml:space="preserve">Q04524</t>
  </si>
  <si>
    <t xml:space="preserve">Q04525</t>
  </si>
  <si>
    <t xml:space="preserve">Q04526</t>
  </si>
  <si>
    <t xml:space="preserve">Q04527</t>
  </si>
  <si>
    <t xml:space="preserve">Q04528</t>
  </si>
  <si>
    <t xml:space="preserve">Q04529</t>
  </si>
  <si>
    <t xml:space="preserve">Q04530</t>
  </si>
  <si>
    <t xml:space="preserve">Q04531</t>
  </si>
  <si>
    <t xml:space="preserve">Q04532</t>
  </si>
  <si>
    <t xml:space="preserve">Q04533</t>
  </si>
  <si>
    <t xml:space="preserve">Q04534</t>
  </si>
  <si>
    <t xml:space="preserve">Q04535</t>
  </si>
  <si>
    <t xml:space="preserve">Q04536</t>
  </si>
  <si>
    <t xml:space="preserve">Q04537</t>
  </si>
  <si>
    <t xml:space="preserve">Q04538</t>
  </si>
  <si>
    <t xml:space="preserve">Q04539</t>
  </si>
  <si>
    <t xml:space="preserve">Q04540</t>
  </si>
  <si>
    <t xml:space="preserve">Q04541</t>
  </si>
  <si>
    <t xml:space="preserve">Q04542</t>
  </si>
  <si>
    <t xml:space="preserve">Q04543</t>
  </si>
  <si>
    <t xml:space="preserve">Q04544</t>
  </si>
  <si>
    <t xml:space="preserve">Q04545</t>
  </si>
  <si>
    <t xml:space="preserve">Q04546</t>
  </si>
  <si>
    <t xml:space="preserve">Q04547</t>
  </si>
  <si>
    <t xml:space="preserve">Q04548</t>
  </si>
  <si>
    <t xml:space="preserve">Q04549</t>
  </si>
  <si>
    <t xml:space="preserve">Q04550</t>
  </si>
  <si>
    <t xml:space="preserve">Q04551</t>
  </si>
  <si>
    <t xml:space="preserve">Q04552</t>
  </si>
  <si>
    <t xml:space="preserve">Q04553</t>
  </si>
  <si>
    <t xml:space="preserve">Q04554</t>
  </si>
  <si>
    <t xml:space="preserve">Q04555</t>
  </si>
  <si>
    <t xml:space="preserve">Q04556</t>
  </si>
  <si>
    <t xml:space="preserve">Q04557</t>
  </si>
  <si>
    <t xml:space="preserve">Q04558</t>
  </si>
  <si>
    <t xml:space="preserve">Q04559</t>
  </si>
  <si>
    <t xml:space="preserve">Q04560</t>
  </si>
  <si>
    <t xml:space="preserve">Q04561</t>
  </si>
  <si>
    <t xml:space="preserve">Q04562</t>
  </si>
  <si>
    <t xml:space="preserve">Q04563</t>
  </si>
  <si>
    <t xml:space="preserve">Q04564</t>
  </si>
  <si>
    <t xml:space="preserve">Q04565</t>
  </si>
  <si>
    <t xml:space="preserve">Q04566</t>
  </si>
  <si>
    <t xml:space="preserve">Q04567</t>
  </si>
  <si>
    <t xml:space="preserve">Q04568</t>
  </si>
  <si>
    <t xml:space="preserve">Q04569</t>
  </si>
  <si>
    <t xml:space="preserve">Q04570</t>
  </si>
  <si>
    <t xml:space="preserve">Q04571</t>
  </si>
  <si>
    <t xml:space="preserve">Q04572</t>
  </si>
  <si>
    <t xml:space="preserve">Q04573</t>
  </si>
  <si>
    <t xml:space="preserve">Q04574</t>
  </si>
  <si>
    <t xml:space="preserve">Q04575</t>
  </si>
  <si>
    <t xml:space="preserve">Q04576</t>
  </si>
  <si>
    <t xml:space="preserve">Q04577</t>
  </si>
  <si>
    <t xml:space="preserve">Q04578</t>
  </si>
  <si>
    <t xml:space="preserve">Q04579</t>
  </si>
  <si>
    <t xml:space="preserve">Q04580</t>
  </si>
  <si>
    <t xml:space="preserve">Q04581</t>
  </si>
  <si>
    <t xml:space="preserve">Q04582</t>
  </si>
  <si>
    <t xml:space="preserve">Q04583</t>
  </si>
  <si>
    <t xml:space="preserve">Q04584</t>
  </si>
  <si>
    <t xml:space="preserve">Q04585</t>
  </si>
  <si>
    <t xml:space="preserve">Q04586</t>
  </si>
  <si>
    <t xml:space="preserve">Q04587</t>
  </si>
  <si>
    <t xml:space="preserve">Q04588</t>
  </si>
  <si>
    <t xml:space="preserve">Q04589</t>
  </si>
  <si>
    <t xml:space="preserve">Q04590</t>
  </si>
  <si>
    <t xml:space="preserve">Q04591</t>
  </si>
  <si>
    <t xml:space="preserve">Q04592</t>
  </si>
  <si>
    <t xml:space="preserve">Q04593</t>
  </si>
  <si>
    <t xml:space="preserve">Q04594</t>
  </si>
  <si>
    <t xml:space="preserve">Q04595</t>
  </si>
  <si>
    <t xml:space="preserve">Q04596</t>
  </si>
  <si>
    <t xml:space="preserve">Q04597</t>
  </si>
  <si>
    <t xml:space="preserve">Q04598</t>
  </si>
  <si>
    <t xml:space="preserve">Q04599</t>
  </si>
  <si>
    <t xml:space="preserve">Q04600</t>
  </si>
  <si>
    <t xml:space="preserve">Q04601</t>
  </si>
  <si>
    <t xml:space="preserve">Q04602</t>
  </si>
  <si>
    <t xml:space="preserve">Q04603</t>
  </si>
  <si>
    <t xml:space="preserve">Q04604</t>
  </si>
  <si>
    <t xml:space="preserve">Q04605</t>
  </si>
  <si>
    <t xml:space="preserve">Q04606</t>
  </si>
  <si>
    <t xml:space="preserve">Q04607</t>
  </si>
  <si>
    <t xml:space="preserve">Q04608</t>
  </si>
  <si>
    <t xml:space="preserve">Q04609</t>
  </si>
  <si>
    <t xml:space="preserve">Q04610</t>
  </si>
  <si>
    <t xml:space="preserve">Q04611</t>
  </si>
  <si>
    <t xml:space="preserve">Q04612</t>
  </si>
  <si>
    <t xml:space="preserve">Q04613</t>
  </si>
  <si>
    <t xml:space="preserve">Q04614</t>
  </si>
  <si>
    <t xml:space="preserve">Q04615</t>
  </si>
  <si>
    <t xml:space="preserve">Q04616</t>
  </si>
  <si>
    <t xml:space="preserve">Q04617</t>
  </si>
  <si>
    <t xml:space="preserve">Q04618</t>
  </si>
  <si>
    <t xml:space="preserve">Q04619</t>
  </si>
  <si>
    <t xml:space="preserve">Q04620</t>
  </si>
  <si>
    <t xml:space="preserve">Q04621</t>
  </si>
  <si>
    <t xml:space="preserve">Q04622</t>
  </si>
  <si>
    <t xml:space="preserve">Q04623</t>
  </si>
  <si>
    <t xml:space="preserve">Q04624</t>
  </si>
  <si>
    <t xml:space="preserve">Q04625</t>
  </si>
  <si>
    <t xml:space="preserve">Q04626</t>
  </si>
  <si>
    <t xml:space="preserve">Q04627</t>
  </si>
  <si>
    <t xml:space="preserve">Q04628</t>
  </si>
  <si>
    <t xml:space="preserve">Q04629</t>
  </si>
  <si>
    <t xml:space="preserve">Q04630</t>
  </si>
  <si>
    <t xml:space="preserve">Q04631</t>
  </si>
  <si>
    <t xml:space="preserve">Q04632</t>
  </si>
  <si>
    <t xml:space="preserve">Q04633</t>
  </si>
  <si>
    <t xml:space="preserve">Q04634</t>
  </si>
  <si>
    <t xml:space="preserve">Q04635</t>
  </si>
  <si>
    <t xml:space="preserve">Q04636</t>
  </si>
  <si>
    <t xml:space="preserve">Q04637</t>
  </si>
  <si>
    <t xml:space="preserve">Q04638</t>
  </si>
  <si>
    <t xml:space="preserve">Q04639</t>
  </si>
  <si>
    <t xml:space="preserve">Q04640</t>
  </si>
  <si>
    <t xml:space="preserve">Q04641</t>
  </si>
  <si>
    <t xml:space="preserve">Q04642</t>
  </si>
  <si>
    <t xml:space="preserve">Q04643</t>
  </si>
  <si>
    <t xml:space="preserve">Q04644</t>
  </si>
  <si>
    <t xml:space="preserve">Q04645</t>
  </si>
  <si>
    <t xml:space="preserve">Q04646</t>
  </si>
  <si>
    <t xml:space="preserve">Q04647</t>
  </si>
  <si>
    <t xml:space="preserve">Q04648</t>
  </si>
  <si>
    <t xml:space="preserve">Q04649</t>
  </si>
  <si>
    <t xml:space="preserve">Q04650</t>
  </si>
  <si>
    <t xml:space="preserve">Q04651</t>
  </si>
  <si>
    <t xml:space="preserve">Q04652</t>
  </si>
  <si>
    <t xml:space="preserve">Q04653</t>
  </si>
  <si>
    <t xml:space="preserve">Q04654</t>
  </si>
  <si>
    <t xml:space="preserve">Q04655</t>
  </si>
  <si>
    <t xml:space="preserve">Q04656</t>
  </si>
  <si>
    <t xml:space="preserve">Q04657</t>
  </si>
  <si>
    <t xml:space="preserve">Q04658</t>
  </si>
  <si>
    <t xml:space="preserve">Q04659</t>
  </si>
  <si>
    <t xml:space="preserve">Q04660</t>
  </si>
  <si>
    <t xml:space="preserve">Q04661</t>
  </si>
  <si>
    <t xml:space="preserve">Q04662</t>
  </si>
  <si>
    <t xml:space="preserve">Q04663</t>
  </si>
  <si>
    <t xml:space="preserve">Q04664</t>
  </si>
  <si>
    <t xml:space="preserve">Q04665</t>
  </si>
  <si>
    <t xml:space="preserve">Q04666</t>
  </si>
  <si>
    <t xml:space="preserve">Q04667</t>
  </si>
  <si>
    <t xml:space="preserve">Q04668</t>
  </si>
  <si>
    <t xml:space="preserve">Q04669</t>
  </si>
  <si>
    <t xml:space="preserve">Q04670</t>
  </si>
  <si>
    <t xml:space="preserve">Q04671</t>
  </si>
  <si>
    <t xml:space="preserve">Q04672</t>
  </si>
  <si>
    <t xml:space="preserve">Q04673</t>
  </si>
  <si>
    <t xml:space="preserve">Q04674</t>
  </si>
  <si>
    <t xml:space="preserve">Q04675</t>
  </si>
  <si>
    <t xml:space="preserve">Q04676</t>
  </si>
  <si>
    <t xml:space="preserve">Q04677</t>
  </si>
  <si>
    <t xml:space="preserve">Q04678</t>
  </si>
  <si>
    <t xml:space="preserve">Q04679</t>
  </si>
  <si>
    <t xml:space="preserve">Q04680</t>
  </si>
  <si>
    <t xml:space="preserve">Q04681</t>
  </si>
  <si>
    <t xml:space="preserve">Q04682</t>
  </si>
  <si>
    <t xml:space="preserve">Q04683</t>
  </si>
  <si>
    <t xml:space="preserve">Q04684</t>
  </si>
  <si>
    <t xml:space="preserve">Q04685</t>
  </si>
  <si>
    <t xml:space="preserve">Q04686</t>
  </si>
  <si>
    <t xml:space="preserve">Q04687</t>
  </si>
  <si>
    <t xml:space="preserve">Q04688</t>
  </si>
  <si>
    <t xml:space="preserve">Q04689</t>
  </si>
  <si>
    <t xml:space="preserve">Q04690</t>
  </si>
  <si>
    <t xml:space="preserve">Q04691</t>
  </si>
  <si>
    <t xml:space="preserve">Q04692</t>
  </si>
  <si>
    <t xml:space="preserve">Q04693</t>
  </si>
  <si>
    <t xml:space="preserve">Q04694</t>
  </si>
  <si>
    <t xml:space="preserve">Q04695</t>
  </si>
  <si>
    <t xml:space="preserve">Q04696</t>
  </si>
  <si>
    <t xml:space="preserve">Q04697</t>
  </si>
  <si>
    <t xml:space="preserve">Q04698</t>
  </si>
  <si>
    <t xml:space="preserve">Q04699</t>
  </si>
  <si>
    <t xml:space="preserve">Q04700</t>
  </si>
  <si>
    <t xml:space="preserve">Q04701</t>
  </si>
  <si>
    <t xml:space="preserve">Q04702</t>
  </si>
  <si>
    <t xml:space="preserve">Q04703</t>
  </si>
  <si>
    <t xml:space="preserve">Q04704</t>
  </si>
  <si>
    <t xml:space="preserve">Q04705</t>
  </si>
  <si>
    <t xml:space="preserve">Q04706</t>
  </si>
  <si>
    <t xml:space="preserve">Q04707</t>
  </si>
  <si>
    <t xml:space="preserve">Q04708</t>
  </si>
  <si>
    <t xml:space="preserve">Q04709</t>
  </si>
  <si>
    <t xml:space="preserve">Q04710</t>
  </si>
  <si>
    <t xml:space="preserve">Q04711</t>
  </si>
  <si>
    <t xml:space="preserve">Q04712</t>
  </si>
  <si>
    <t xml:space="preserve">Q04713</t>
  </si>
  <si>
    <t xml:space="preserve">Q04714</t>
  </si>
  <si>
    <t xml:space="preserve">Q04715</t>
  </si>
  <si>
    <t xml:space="preserve">Q04716</t>
  </si>
  <si>
    <t xml:space="preserve">Q04717</t>
  </si>
  <si>
    <t xml:space="preserve">Q04718</t>
  </si>
  <si>
    <t xml:space="preserve">Q04719</t>
  </si>
  <si>
    <t xml:space="preserve">Q04720</t>
  </si>
  <si>
    <t xml:space="preserve">Q04721</t>
  </si>
  <si>
    <t xml:space="preserve">Q04722</t>
  </si>
  <si>
    <t xml:space="preserve">Q04723</t>
  </si>
  <si>
    <t xml:space="preserve">Q04724</t>
  </si>
  <si>
    <t xml:space="preserve">Q04725</t>
  </si>
  <si>
    <t xml:space="preserve">Q04726</t>
  </si>
  <si>
    <t xml:space="preserve">Q04727</t>
  </si>
  <si>
    <t xml:space="preserve">Q04728</t>
  </si>
  <si>
    <t xml:space="preserve">Q04729</t>
  </si>
  <si>
    <t xml:space="preserve">Q04730</t>
  </si>
  <si>
    <t xml:space="preserve">Q04731</t>
  </si>
  <si>
    <t xml:space="preserve">Q04732</t>
  </si>
  <si>
    <t xml:space="preserve">Q04733</t>
  </si>
  <si>
    <t xml:space="preserve">Q04734</t>
  </si>
  <si>
    <t xml:space="preserve">Q04735</t>
  </si>
  <si>
    <t xml:space="preserve">Q04736</t>
  </si>
  <si>
    <t xml:space="preserve">Q04737</t>
  </si>
  <si>
    <t xml:space="preserve">Q04738</t>
  </si>
  <si>
    <t xml:space="preserve">Q04739</t>
  </si>
  <si>
    <t xml:space="preserve">Q04740</t>
  </si>
  <si>
    <t xml:space="preserve">Q04741</t>
  </si>
  <si>
    <t xml:space="preserve">Q04742</t>
  </si>
  <si>
    <t xml:space="preserve">Q04743</t>
  </si>
  <si>
    <t xml:space="preserve">Q04744</t>
  </si>
  <si>
    <t xml:space="preserve">Q04745</t>
  </si>
  <si>
    <t xml:space="preserve">Q04746</t>
  </si>
  <si>
    <t xml:space="preserve">Q04747</t>
  </si>
  <si>
    <t xml:space="preserve">Q04748</t>
  </si>
  <si>
    <t xml:space="preserve">Q04749</t>
  </si>
  <si>
    <t xml:space="preserve">Q04750</t>
  </si>
  <si>
    <t xml:space="preserve">Q04751</t>
  </si>
  <si>
    <t xml:space="preserve">Q04752</t>
  </si>
  <si>
    <t xml:space="preserve">Q04753</t>
  </si>
  <si>
    <t xml:space="preserve">Q04754</t>
  </si>
  <si>
    <t xml:space="preserve">Q04755</t>
  </si>
  <si>
    <t xml:space="preserve">Q04756</t>
  </si>
  <si>
    <t xml:space="preserve">Q04757</t>
  </si>
  <si>
    <t xml:space="preserve">Q04758</t>
  </si>
  <si>
    <t xml:space="preserve">Q04759</t>
  </si>
  <si>
    <t xml:space="preserve">Q04760</t>
  </si>
  <si>
    <t xml:space="preserve">Q04761</t>
  </si>
  <si>
    <t xml:space="preserve">Q04762</t>
  </si>
  <si>
    <t xml:space="preserve">Q04763</t>
  </si>
  <si>
    <t xml:space="preserve">Q04764</t>
  </si>
  <si>
    <t xml:space="preserve">Q04765</t>
  </si>
  <si>
    <t xml:space="preserve">Q04766</t>
  </si>
  <si>
    <t xml:space="preserve">Q04767</t>
  </si>
  <si>
    <t xml:space="preserve">Q04768</t>
  </si>
  <si>
    <t xml:space="preserve">Q04769</t>
  </si>
  <si>
    <t xml:space="preserve">Q04770</t>
  </si>
  <si>
    <t xml:space="preserve">Q04771</t>
  </si>
  <si>
    <t xml:space="preserve">Q04772</t>
  </si>
  <si>
    <t xml:space="preserve">Q04773</t>
  </si>
  <si>
    <t xml:space="preserve">Q04774</t>
  </si>
  <si>
    <t xml:space="preserve">Q04775</t>
  </si>
  <si>
    <t xml:space="preserve">Q04776</t>
  </si>
  <si>
    <t xml:space="preserve">Q04777</t>
  </si>
  <si>
    <t xml:space="preserve">Q04778</t>
  </si>
  <si>
    <t xml:space="preserve">Q04779</t>
  </si>
  <si>
    <t xml:space="preserve">Q04780</t>
  </si>
  <si>
    <t xml:space="preserve">Q04781</t>
  </si>
  <si>
    <t xml:space="preserve">Q04782</t>
  </si>
  <si>
    <t xml:space="preserve">Q04783</t>
  </si>
  <si>
    <t xml:space="preserve">Q04784</t>
  </si>
  <si>
    <t xml:space="preserve">Q04785</t>
  </si>
  <si>
    <t xml:space="preserve">Q04786</t>
  </si>
  <si>
    <t xml:space="preserve">Q04787</t>
  </si>
  <si>
    <t xml:space="preserve">Q04788</t>
  </si>
  <si>
    <t xml:space="preserve">Q04789</t>
  </si>
  <si>
    <t xml:space="preserve">Q04790</t>
  </si>
  <si>
    <t xml:space="preserve">Q04791</t>
  </si>
  <si>
    <t xml:space="preserve">Q04792</t>
  </si>
  <si>
    <t xml:space="preserve">Q04793</t>
  </si>
  <si>
    <t xml:space="preserve">Q04794</t>
  </si>
  <si>
    <t xml:space="preserve">Q04795</t>
  </si>
  <si>
    <t xml:space="preserve">Q04796</t>
  </si>
  <si>
    <t xml:space="preserve">Q04797</t>
  </si>
  <si>
    <t xml:space="preserve">Q04798</t>
  </si>
  <si>
    <t xml:space="preserve">Q04799</t>
  </si>
  <si>
    <t xml:space="preserve">Q04800</t>
  </si>
  <si>
    <t xml:space="preserve">Q04801</t>
  </si>
  <si>
    <t xml:space="preserve">Q04802</t>
  </si>
  <si>
    <t xml:space="preserve">Q04803</t>
  </si>
  <si>
    <t xml:space="preserve">Q04804</t>
  </si>
  <si>
    <t xml:space="preserve">Q04805</t>
  </si>
  <si>
    <t xml:space="preserve">Q04806</t>
  </si>
  <si>
    <t xml:space="preserve">Q04807</t>
  </si>
  <si>
    <t xml:space="preserve">Q04808</t>
  </si>
  <si>
    <t xml:space="preserve">Q04809</t>
  </si>
  <si>
    <t xml:space="preserve">Q04810</t>
  </si>
  <si>
    <t xml:space="preserve">Q04811</t>
  </si>
  <si>
    <t xml:space="preserve">Q04812</t>
  </si>
  <si>
    <t xml:space="preserve">Q04813</t>
  </si>
  <si>
    <t xml:space="preserve">Q04814</t>
  </si>
  <si>
    <t xml:space="preserve">Q04815</t>
  </si>
  <si>
    <t xml:space="preserve">Q04816</t>
  </si>
  <si>
    <t xml:space="preserve">Q04817</t>
  </si>
  <si>
    <t xml:space="preserve">Q04818</t>
  </si>
  <si>
    <t xml:space="preserve">Q04819</t>
  </si>
  <si>
    <t xml:space="preserve">Q04820</t>
  </si>
  <si>
    <t xml:space="preserve">Q04821</t>
  </si>
  <si>
    <t xml:space="preserve">Q04822</t>
  </si>
  <si>
    <t xml:space="preserve">Q04823</t>
  </si>
  <si>
    <t xml:space="preserve">Q04824</t>
  </si>
  <si>
    <t xml:space="preserve">Q04825</t>
  </si>
  <si>
    <t xml:space="preserve">Q04826</t>
  </si>
  <si>
    <t xml:space="preserve">Q04827</t>
  </si>
  <si>
    <t xml:space="preserve">Q04828</t>
  </si>
  <si>
    <t xml:space="preserve">Q04829</t>
  </si>
  <si>
    <t xml:space="preserve">Q04830</t>
  </si>
  <si>
    <t xml:space="preserve">Q04831</t>
  </si>
  <si>
    <t xml:space="preserve">Q04832</t>
  </si>
  <si>
    <t xml:space="preserve">Q04833</t>
  </si>
  <si>
    <t xml:space="preserve">Q04834</t>
  </si>
  <si>
    <t xml:space="preserve">Q04835</t>
  </si>
  <si>
    <t xml:space="preserve">Q04836</t>
  </si>
  <si>
    <t xml:space="preserve">Q04837</t>
  </si>
  <si>
    <t xml:space="preserve">Q04838</t>
  </si>
  <si>
    <t xml:space="preserve">Q04839</t>
  </si>
  <si>
    <t xml:space="preserve">Q04840</t>
  </si>
  <si>
    <t xml:space="preserve">Q04841</t>
  </si>
  <si>
    <t xml:space="preserve">Q04842</t>
  </si>
  <si>
    <t xml:space="preserve">Q04843</t>
  </si>
  <si>
    <t xml:space="preserve">Q04844</t>
  </si>
  <si>
    <t xml:space="preserve">Q04845</t>
  </si>
  <si>
    <t xml:space="preserve">Q04846</t>
  </si>
  <si>
    <t xml:space="preserve">Q04847</t>
  </si>
  <si>
    <t xml:space="preserve">Q04848</t>
  </si>
  <si>
    <t xml:space="preserve">Q04849</t>
  </si>
  <si>
    <t xml:space="preserve">Q04850</t>
  </si>
  <si>
    <t xml:space="preserve">Q04851</t>
  </si>
  <si>
    <t xml:space="preserve">Q04852</t>
  </si>
  <si>
    <t xml:space="preserve">Q04853</t>
  </si>
  <si>
    <t xml:space="preserve">Q04854</t>
  </si>
  <si>
    <t xml:space="preserve">Q04855</t>
  </si>
  <si>
    <t xml:space="preserve">Q04856</t>
  </si>
  <si>
    <t xml:space="preserve">Q04857</t>
  </si>
  <si>
    <t xml:space="preserve">Q04858</t>
  </si>
  <si>
    <t xml:space="preserve">Q04859</t>
  </si>
  <si>
    <t xml:space="preserve">Q04860</t>
  </si>
  <si>
    <t xml:space="preserve">Q04861</t>
  </si>
  <si>
    <t xml:space="preserve">Q04862</t>
  </si>
  <si>
    <t xml:space="preserve">Q04863</t>
  </si>
  <si>
    <t xml:space="preserve">Q04864</t>
  </si>
  <si>
    <t xml:space="preserve">Q04865</t>
  </si>
  <si>
    <t xml:space="preserve">Q04866</t>
  </si>
  <si>
    <t xml:space="preserve">Q04867</t>
  </si>
  <si>
    <t xml:space="preserve">Q04868</t>
  </si>
  <si>
    <t xml:space="preserve">Q04869</t>
  </si>
  <si>
    <t xml:space="preserve">Q04870</t>
  </si>
  <si>
    <t xml:space="preserve">Q04871</t>
  </si>
  <si>
    <t xml:space="preserve">Q04872</t>
  </si>
  <si>
    <t xml:space="preserve">Q04873</t>
  </si>
  <si>
    <t xml:space="preserve">Q04874</t>
  </si>
  <si>
    <t xml:space="preserve">Q04875</t>
  </si>
  <si>
    <t xml:space="preserve">Q04876</t>
  </si>
  <si>
    <t xml:space="preserve">Q04877</t>
  </si>
  <si>
    <t xml:space="preserve">Q04878</t>
  </si>
  <si>
    <t xml:space="preserve">Q04879</t>
  </si>
  <si>
    <t xml:space="preserve">Q04880</t>
  </si>
  <si>
    <t xml:space="preserve">Q04881</t>
  </si>
  <si>
    <t xml:space="preserve">Q04882</t>
  </si>
  <si>
    <t xml:space="preserve">Q04883</t>
  </si>
  <si>
    <t xml:space="preserve">Q04884</t>
  </si>
  <si>
    <t xml:space="preserve">Q04885</t>
  </si>
  <si>
    <t xml:space="preserve">Q04886</t>
  </si>
  <si>
    <t xml:space="preserve">Q04887</t>
  </si>
  <si>
    <t xml:space="preserve">Q04888</t>
  </si>
  <si>
    <t xml:space="preserve">Q04889</t>
  </si>
  <si>
    <t xml:space="preserve">Q04890</t>
  </si>
  <si>
    <t xml:space="preserve">Q04891</t>
  </si>
  <si>
    <t xml:space="preserve">Q04892</t>
  </si>
  <si>
    <t xml:space="preserve">Q04893</t>
  </si>
  <si>
    <t xml:space="preserve">Q04894</t>
  </si>
  <si>
    <t xml:space="preserve">Q04895</t>
  </si>
  <si>
    <t xml:space="preserve">Q04896</t>
  </si>
  <si>
    <t xml:space="preserve">Q04897</t>
  </si>
  <si>
    <t xml:space="preserve">Q04898</t>
  </si>
  <si>
    <t xml:space="preserve">Q04899</t>
  </si>
  <si>
    <t xml:space="preserve">Q04900</t>
  </si>
  <si>
    <t xml:space="preserve">Q04901</t>
  </si>
  <si>
    <t xml:space="preserve">Q04902</t>
  </si>
  <si>
    <t xml:space="preserve">Q04903</t>
  </si>
  <si>
    <t xml:space="preserve">Q04904</t>
  </si>
  <si>
    <t xml:space="preserve">Q04905</t>
  </si>
  <si>
    <t xml:space="preserve">Q04906</t>
  </si>
  <si>
    <t xml:space="preserve">Q04907</t>
  </si>
  <si>
    <t xml:space="preserve">Q04908</t>
  </si>
  <si>
    <t xml:space="preserve">Q04909</t>
  </si>
  <si>
    <t xml:space="preserve">Q04910</t>
  </si>
  <si>
    <t xml:space="preserve">Q04911</t>
  </si>
  <si>
    <t xml:space="preserve">Q04912</t>
  </si>
  <si>
    <t xml:space="preserve">Q04913</t>
  </si>
  <si>
    <t xml:space="preserve">Q04914</t>
  </si>
  <si>
    <t xml:space="preserve">Q04915</t>
  </si>
  <si>
    <t xml:space="preserve">Q04916</t>
  </si>
  <si>
    <t xml:space="preserve">Q04917</t>
  </si>
  <si>
    <t xml:space="preserve">Q04918</t>
  </si>
  <si>
    <t xml:space="preserve">Q04919</t>
  </si>
  <si>
    <t xml:space="preserve">Q04920</t>
  </si>
  <si>
    <t xml:space="preserve">Q04921</t>
  </si>
  <si>
    <t xml:space="preserve">Q04922</t>
  </si>
  <si>
    <t xml:space="preserve">Q04923</t>
  </si>
  <si>
    <t xml:space="preserve">Q04924</t>
  </si>
  <si>
    <t xml:space="preserve">Q04925</t>
  </si>
  <si>
    <t xml:space="preserve">Q04926</t>
  </si>
  <si>
    <t xml:space="preserve">Q04927</t>
  </si>
  <si>
    <t xml:space="preserve">Q04928</t>
  </si>
  <si>
    <t xml:space="preserve">Q04929</t>
  </si>
  <si>
    <t xml:space="preserve">Q04930</t>
  </si>
  <si>
    <t xml:space="preserve">Q04931</t>
  </si>
  <si>
    <t xml:space="preserve">Q04932</t>
  </si>
  <si>
    <t xml:space="preserve">Q04933</t>
  </si>
  <si>
    <t xml:space="preserve">Q04934</t>
  </si>
  <si>
    <t xml:space="preserve">Q04935</t>
  </si>
  <si>
    <t xml:space="preserve">Q04936</t>
  </si>
  <si>
    <t xml:space="preserve">Q04937</t>
  </si>
  <si>
    <t xml:space="preserve">Q04938</t>
  </si>
  <si>
    <t xml:space="preserve">Q04939</t>
  </si>
  <si>
    <t xml:space="preserve">Q04940</t>
  </si>
  <si>
    <t xml:space="preserve">Q04941</t>
  </si>
  <si>
    <t xml:space="preserve">Q04942</t>
  </si>
  <si>
    <t xml:space="preserve">Q04943</t>
  </si>
  <si>
    <t xml:space="preserve">Q04944</t>
  </si>
  <si>
    <t xml:space="preserve">Q04945</t>
  </si>
  <si>
    <t xml:space="preserve">Q04946</t>
  </si>
  <si>
    <t xml:space="preserve">Q04947</t>
  </si>
  <si>
    <t xml:space="preserve">Q04948</t>
  </si>
  <si>
    <t xml:space="preserve">Q04949</t>
  </si>
  <si>
    <t xml:space="preserve">Q04950</t>
  </si>
  <si>
    <t xml:space="preserve">Q04951</t>
  </si>
  <si>
    <t xml:space="preserve">Q04952</t>
  </si>
  <si>
    <t xml:space="preserve">Q04953</t>
  </si>
  <si>
    <t xml:space="preserve">Q04954</t>
  </si>
  <si>
    <t xml:space="preserve">Q04955</t>
  </si>
  <si>
    <t xml:space="preserve">Q04956</t>
  </si>
  <si>
    <t xml:space="preserve">Q04957</t>
  </si>
  <si>
    <t xml:space="preserve">Q04958</t>
  </si>
  <si>
    <t xml:space="preserve">Q04959</t>
  </si>
  <si>
    <t xml:space="preserve">Q04960</t>
  </si>
  <si>
    <t xml:space="preserve">Q04961</t>
  </si>
  <si>
    <t xml:space="preserve">Q04962</t>
  </si>
  <si>
    <t xml:space="preserve">Q04963</t>
  </si>
  <si>
    <t xml:space="preserve">Q04964</t>
  </si>
  <si>
    <t xml:space="preserve">Q04965</t>
  </si>
  <si>
    <t xml:space="preserve">Q04966</t>
  </si>
  <si>
    <t xml:space="preserve">Q04967</t>
  </si>
  <si>
    <t xml:space="preserve">Q04968</t>
  </si>
  <si>
    <t xml:space="preserve">Q04969</t>
  </si>
  <si>
    <t xml:space="preserve">Q04970</t>
  </si>
  <si>
    <t xml:space="preserve">Q04971</t>
  </si>
  <si>
    <t xml:space="preserve">Q04972</t>
  </si>
  <si>
    <t xml:space="preserve">Q04973</t>
  </si>
  <si>
    <t xml:space="preserve">Q04974</t>
  </si>
  <si>
    <t xml:space="preserve">Q04975</t>
  </si>
  <si>
    <t xml:space="preserve">Q04976</t>
  </si>
  <si>
    <t xml:space="preserve">Q04977</t>
  </si>
  <si>
    <t xml:space="preserve">Q04978</t>
  </si>
  <si>
    <t xml:space="preserve">Q04979</t>
  </si>
  <si>
    <t xml:space="preserve">Q04980</t>
  </si>
  <si>
    <t xml:space="preserve">Q04981</t>
  </si>
  <si>
    <t xml:space="preserve">Q04982</t>
  </si>
  <si>
    <t xml:space="preserve">Q04983</t>
  </si>
  <si>
    <t xml:space="preserve">Q04984</t>
  </si>
  <si>
    <t xml:space="preserve">Q04985</t>
  </si>
  <si>
    <t xml:space="preserve">Q04986</t>
  </si>
  <si>
    <t xml:space="preserve">Q04987</t>
  </si>
  <si>
    <t xml:space="preserve">Q04988</t>
  </si>
  <si>
    <t xml:space="preserve">Q04989</t>
  </si>
  <si>
    <t xml:space="preserve">Q04990</t>
  </si>
  <si>
    <t xml:space="preserve">Q04991</t>
  </si>
  <si>
    <t xml:space="preserve">Q04992</t>
  </si>
  <si>
    <t xml:space="preserve">Q04993</t>
  </si>
  <si>
    <t xml:space="preserve">Q04994</t>
  </si>
  <si>
    <t xml:space="preserve">Q04995</t>
  </si>
  <si>
    <t xml:space="preserve">Q04996</t>
  </si>
  <si>
    <t xml:space="preserve">Q04997</t>
  </si>
  <si>
    <t xml:space="preserve">Q04998</t>
  </si>
  <si>
    <t xml:space="preserve">Q04999</t>
  </si>
  <si>
    <t xml:space="preserve">Q05000</t>
  </si>
  <si>
    <t xml:space="preserve">Q05001</t>
  </si>
  <si>
    <t xml:space="preserve">Q05002</t>
  </si>
  <si>
    <t xml:space="preserve">Q05003</t>
  </si>
  <si>
    <t xml:space="preserve">Q05004</t>
  </si>
  <si>
    <t xml:space="preserve">Q05005</t>
  </si>
  <si>
    <t xml:space="preserve">Q05006</t>
  </si>
  <si>
    <t xml:space="preserve">Q05007</t>
  </si>
  <si>
    <t xml:space="preserve">Q05008</t>
  </si>
  <si>
    <t xml:space="preserve">Q05009</t>
  </si>
  <si>
    <t xml:space="preserve">Q05010</t>
  </si>
  <si>
    <t xml:space="preserve">Q05011</t>
  </si>
  <si>
    <t xml:space="preserve">Q05012</t>
  </si>
  <si>
    <t xml:space="preserve">Q05013</t>
  </si>
  <si>
    <t xml:space="preserve">Q05014</t>
  </si>
  <si>
    <t xml:space="preserve">Q05015</t>
  </si>
  <si>
    <t xml:space="preserve">Q05016</t>
  </si>
  <si>
    <t xml:space="preserve">Q05017</t>
  </si>
  <si>
    <t xml:space="preserve">Q05018</t>
  </si>
  <si>
    <t xml:space="preserve">Q05019</t>
  </si>
  <si>
    <t xml:space="preserve">Q05020</t>
  </si>
  <si>
    <t xml:space="preserve">Q05021</t>
  </si>
  <si>
    <t xml:space="preserve">Q05022</t>
  </si>
  <si>
    <t xml:space="preserve">Q05023</t>
  </si>
  <si>
    <t xml:space="preserve">Q05024</t>
  </si>
  <si>
    <t xml:space="preserve">Q05025</t>
  </si>
  <si>
    <t xml:space="preserve">Q05026</t>
  </si>
  <si>
    <t xml:space="preserve">Q05027</t>
  </si>
  <si>
    <t xml:space="preserve">Q05028</t>
  </si>
  <si>
    <t xml:space="preserve">Q05029</t>
  </si>
  <si>
    <t xml:space="preserve">Q05030</t>
  </si>
  <si>
    <t xml:space="preserve">Q05031</t>
  </si>
  <si>
    <t xml:space="preserve">Q05032</t>
  </si>
  <si>
    <t xml:space="preserve">Q05033</t>
  </si>
  <si>
    <t xml:space="preserve">Q05034</t>
  </si>
  <si>
    <t xml:space="preserve">Q05035</t>
  </si>
  <si>
    <t xml:space="preserve">Q05036</t>
  </si>
  <si>
    <t xml:space="preserve">Q05037</t>
  </si>
  <si>
    <t xml:space="preserve">Q05038</t>
  </si>
  <si>
    <t xml:space="preserve">Q05039</t>
  </si>
  <si>
    <t xml:space="preserve">Q05040</t>
  </si>
  <si>
    <t xml:space="preserve">Q05041</t>
  </si>
  <si>
    <t xml:space="preserve">Q05042</t>
  </si>
  <si>
    <t xml:space="preserve">Q05043</t>
  </si>
  <si>
    <t xml:space="preserve">Q05044</t>
  </si>
  <si>
    <t xml:space="preserve">Q05045</t>
  </si>
  <si>
    <t xml:space="preserve">Q05046</t>
  </si>
  <si>
    <t xml:space="preserve">Q05047</t>
  </si>
  <si>
    <t xml:space="preserve">Q05048</t>
  </si>
  <si>
    <t xml:space="preserve">Q05049</t>
  </si>
  <si>
    <t xml:space="preserve">Q05050</t>
  </si>
  <si>
    <t xml:space="preserve">Q05051</t>
  </si>
  <si>
    <t xml:space="preserve">Q05052</t>
  </si>
  <si>
    <t xml:space="preserve">Q05053</t>
  </si>
  <si>
    <t xml:space="preserve">Q05054</t>
  </si>
  <si>
    <t xml:space="preserve">Q05055</t>
  </si>
  <si>
    <t xml:space="preserve">Q05056</t>
  </si>
  <si>
    <t xml:space="preserve">Q05057</t>
  </si>
  <si>
    <t xml:space="preserve">Q05058</t>
  </si>
  <si>
    <t xml:space="preserve">Q05059</t>
  </si>
  <si>
    <t xml:space="preserve">Q05060</t>
  </si>
  <si>
    <t xml:space="preserve">Q05061</t>
  </si>
  <si>
    <t xml:space="preserve">Q05062</t>
  </si>
  <si>
    <t xml:space="preserve">Q05063</t>
  </si>
  <si>
    <t xml:space="preserve">Q05064</t>
  </si>
  <si>
    <t xml:space="preserve">Q05065</t>
  </si>
  <si>
    <t xml:space="preserve">Q05066</t>
  </si>
  <si>
    <t xml:space="preserve">Q05067</t>
  </si>
  <si>
    <t xml:space="preserve">Q05068</t>
  </si>
  <si>
    <t xml:space="preserve">Q05069</t>
  </si>
  <si>
    <t xml:space="preserve">Q05070</t>
  </si>
  <si>
    <t xml:space="preserve">Q05071</t>
  </si>
  <si>
    <t xml:space="preserve">Q05072</t>
  </si>
  <si>
    <t xml:space="preserve">Q05073</t>
  </si>
  <si>
    <t xml:space="preserve">Q05074</t>
  </si>
  <si>
    <t xml:space="preserve">Q05075</t>
  </si>
  <si>
    <t xml:space="preserve">Q05076</t>
  </si>
  <si>
    <t xml:space="preserve">Q05077</t>
  </si>
  <si>
    <t xml:space="preserve">Q05078</t>
  </si>
  <si>
    <t xml:space="preserve">Q05079</t>
  </si>
  <si>
    <t xml:space="preserve">Q05080</t>
  </si>
  <si>
    <t xml:space="preserve">Q05081</t>
  </si>
  <si>
    <t xml:space="preserve">Q05082</t>
  </si>
  <si>
    <t xml:space="preserve">Q05083</t>
  </si>
  <si>
    <t xml:space="preserve">Q05084</t>
  </si>
  <si>
    <t xml:space="preserve">Q05085</t>
  </si>
  <si>
    <t xml:space="preserve">Q05086</t>
  </si>
  <si>
    <t xml:space="preserve">Q05087</t>
  </si>
  <si>
    <t xml:space="preserve">Q05088</t>
  </si>
  <si>
    <t xml:space="preserve">Q05089</t>
  </si>
  <si>
    <t xml:space="preserve">Q05090</t>
  </si>
  <si>
    <t xml:space="preserve">Q05091</t>
  </si>
  <si>
    <t xml:space="preserve">Q05092</t>
  </si>
  <si>
    <t xml:space="preserve">Q05093</t>
  </si>
  <si>
    <t xml:space="preserve">Q05094</t>
  </si>
  <si>
    <t xml:space="preserve">Q05095</t>
  </si>
  <si>
    <t xml:space="preserve">Q05096</t>
  </si>
  <si>
    <t xml:space="preserve">Q05097</t>
  </si>
  <si>
    <t xml:space="preserve">Q05098</t>
  </si>
  <si>
    <t xml:space="preserve">Q05099</t>
  </si>
  <si>
    <t xml:space="preserve">Q05100</t>
  </si>
  <si>
    <t xml:space="preserve">Q05101</t>
  </si>
  <si>
    <t xml:space="preserve">Q05102</t>
  </si>
  <si>
    <t xml:space="preserve">Q05103</t>
  </si>
  <si>
    <t xml:space="preserve">Q05104</t>
  </si>
  <si>
    <t xml:space="preserve">Q05105</t>
  </si>
  <si>
    <t xml:space="preserve">Q05106</t>
  </si>
  <si>
    <t xml:space="preserve">Q05107</t>
  </si>
  <si>
    <t xml:space="preserve">Q05108</t>
  </si>
  <si>
    <t xml:space="preserve">Q05109</t>
  </si>
  <si>
    <t xml:space="preserve">Q05110</t>
  </si>
  <si>
    <t xml:space="preserve">Q05111</t>
  </si>
  <si>
    <t xml:space="preserve">Q05112</t>
  </si>
  <si>
    <t xml:space="preserve">Q05113</t>
  </si>
  <si>
    <t xml:space="preserve">Q05114</t>
  </si>
  <si>
    <t xml:space="preserve">Q05115</t>
  </si>
  <si>
    <t xml:space="preserve">Q05116</t>
  </si>
  <si>
    <t xml:space="preserve">Q05117</t>
  </si>
  <si>
    <t xml:space="preserve">Q05118</t>
  </si>
  <si>
    <t xml:space="preserve">Q05119</t>
  </si>
  <si>
    <t xml:space="preserve">Q05120</t>
  </si>
  <si>
    <t xml:space="preserve">Q05121</t>
  </si>
  <si>
    <t xml:space="preserve">Q05122</t>
  </si>
  <si>
    <t xml:space="preserve">Q05123</t>
  </si>
  <si>
    <t xml:space="preserve">Q05124</t>
  </si>
  <si>
    <t xml:space="preserve">Q05125</t>
  </si>
  <si>
    <t xml:space="preserve">Q05126</t>
  </si>
  <si>
    <t xml:space="preserve">Q05127</t>
  </si>
  <si>
    <t xml:space="preserve">Q05128</t>
  </si>
  <si>
    <t xml:space="preserve">Q05129</t>
  </si>
  <si>
    <t xml:space="preserve">Q05130</t>
  </si>
  <si>
    <t xml:space="preserve">Q05131</t>
  </si>
  <si>
    <t xml:space="preserve">Q05132</t>
  </si>
  <si>
    <t xml:space="preserve">Q05133</t>
  </si>
  <si>
    <t xml:space="preserve">Q05134</t>
  </si>
  <si>
    <t xml:space="preserve">Q05135</t>
  </si>
  <si>
    <t xml:space="preserve">Q05136</t>
  </si>
  <si>
    <t xml:space="preserve">Q05137</t>
  </si>
  <si>
    <t xml:space="preserve">Q05138</t>
  </si>
  <si>
    <t xml:space="preserve">Q05139</t>
  </si>
  <si>
    <t xml:space="preserve">Q05140</t>
  </si>
  <si>
    <t xml:space="preserve">Q05141</t>
  </si>
  <si>
    <t xml:space="preserve">Q05142</t>
  </si>
  <si>
    <t xml:space="preserve">Q05143</t>
  </si>
  <si>
    <t xml:space="preserve">Q05144</t>
  </si>
  <si>
    <t xml:space="preserve">Q05145</t>
  </si>
  <si>
    <t xml:space="preserve">Q05146</t>
  </si>
  <si>
    <t xml:space="preserve">Q05147</t>
  </si>
  <si>
    <t xml:space="preserve">Q05148</t>
  </si>
  <si>
    <t xml:space="preserve">Q05149</t>
  </si>
  <si>
    <t xml:space="preserve">Q05150</t>
  </si>
  <si>
    <t xml:space="preserve">Q05151</t>
  </si>
  <si>
    <t xml:space="preserve">Q05152</t>
  </si>
  <si>
    <t xml:space="preserve">Q05153</t>
  </si>
  <si>
    <t xml:space="preserve">Q05154</t>
  </si>
  <si>
    <t xml:space="preserve">Q05155</t>
  </si>
  <si>
    <t xml:space="preserve">Q05156</t>
  </si>
  <si>
    <t xml:space="preserve">Q05157</t>
  </si>
  <si>
    <t xml:space="preserve">Q05158</t>
  </si>
  <si>
    <t xml:space="preserve">Q05159</t>
  </si>
  <si>
    <t xml:space="preserve">Q05160</t>
  </si>
  <si>
    <t xml:space="preserve">Q05161</t>
  </si>
  <si>
    <t xml:space="preserve">Q05162</t>
  </si>
  <si>
    <t xml:space="preserve">Q05163</t>
  </si>
  <si>
    <t xml:space="preserve">Q05164</t>
  </si>
  <si>
    <t xml:space="preserve">Q05165</t>
  </si>
  <si>
    <t xml:space="preserve">Q05166</t>
  </si>
  <si>
    <t xml:space="preserve">Q05167</t>
  </si>
  <si>
    <t xml:space="preserve">Q05168</t>
  </si>
  <si>
    <t xml:space="preserve">Q05169</t>
  </si>
  <si>
    <t xml:space="preserve">Q05170</t>
  </si>
  <si>
    <t xml:space="preserve">Q05171</t>
  </si>
  <si>
    <t xml:space="preserve">Q05172</t>
  </si>
  <si>
    <t xml:space="preserve">Q05173</t>
  </si>
  <si>
    <t xml:space="preserve">Q05174</t>
  </si>
  <si>
    <t xml:space="preserve">Q05175</t>
  </si>
  <si>
    <t xml:space="preserve">Q05176</t>
  </si>
  <si>
    <t xml:space="preserve">Q05177</t>
  </si>
  <si>
    <t xml:space="preserve">Q05178</t>
  </si>
  <si>
    <t xml:space="preserve">Q05179</t>
  </si>
  <si>
    <t xml:space="preserve">Q05180</t>
  </si>
  <si>
    <t xml:space="preserve">Q05181</t>
  </si>
  <si>
    <t xml:space="preserve">Q05182</t>
  </si>
  <si>
    <t xml:space="preserve">Q05183</t>
  </si>
  <si>
    <t xml:space="preserve">Q05184</t>
  </si>
  <si>
    <t xml:space="preserve">Q05185</t>
  </si>
  <si>
    <t xml:space="preserve">Q05186</t>
  </si>
  <si>
    <t xml:space="preserve">Q05187</t>
  </si>
  <si>
    <t xml:space="preserve">Q05188</t>
  </si>
  <si>
    <t xml:space="preserve">Q05189</t>
  </si>
  <si>
    <t xml:space="preserve">Q05190</t>
  </si>
  <si>
    <t xml:space="preserve">Q05191</t>
  </si>
  <si>
    <t xml:space="preserve">Q05192</t>
  </si>
  <si>
    <t xml:space="preserve">Q05193</t>
  </si>
  <si>
    <t xml:space="preserve">Q05194</t>
  </si>
  <si>
    <t xml:space="preserve">Q05195</t>
  </si>
  <si>
    <t xml:space="preserve">Q05196</t>
  </si>
  <si>
    <t xml:space="preserve">Q05197</t>
  </si>
  <si>
    <t xml:space="preserve">Q05198</t>
  </si>
  <si>
    <t xml:space="preserve">Q05199</t>
  </si>
  <si>
    <t xml:space="preserve">Q05200</t>
  </si>
  <si>
    <t xml:space="preserve">Q05201</t>
  </si>
  <si>
    <t xml:space="preserve">Q05202</t>
  </si>
  <si>
    <t xml:space="preserve">Q05203</t>
  </si>
  <si>
    <t xml:space="preserve">Q05204</t>
  </si>
  <si>
    <t xml:space="preserve">Q05205</t>
  </si>
  <si>
    <t xml:space="preserve">Q05206</t>
  </si>
  <si>
    <t xml:space="preserve">Q05207</t>
  </si>
  <si>
    <t xml:space="preserve">Q05208</t>
  </si>
  <si>
    <t xml:space="preserve">Q05209</t>
  </si>
  <si>
    <t xml:space="preserve">Q05210</t>
  </si>
  <si>
    <t xml:space="preserve">Q05211</t>
  </si>
  <si>
    <t xml:space="preserve">Q05212</t>
  </si>
  <si>
    <t xml:space="preserve">Q05213</t>
  </si>
  <si>
    <t xml:space="preserve">Q05214</t>
  </si>
  <si>
    <t xml:space="preserve">Q05215</t>
  </si>
  <si>
    <t xml:space="preserve">Q05216</t>
  </si>
  <si>
    <t xml:space="preserve">Q05217</t>
  </si>
  <si>
    <t xml:space="preserve">Q05218</t>
  </si>
  <si>
    <t xml:space="preserve">Q05219</t>
  </si>
  <si>
    <t xml:space="preserve">Q05220</t>
  </si>
  <si>
    <t xml:space="preserve">Q05221</t>
  </si>
  <si>
    <t xml:space="preserve">Q05222</t>
  </si>
  <si>
    <t xml:space="preserve">Q05223</t>
  </si>
  <si>
    <t xml:space="preserve">Q05224</t>
  </si>
  <si>
    <t xml:space="preserve">Q05225</t>
  </si>
  <si>
    <t xml:space="preserve">Q05226</t>
  </si>
  <si>
    <t xml:space="preserve">Q05227</t>
  </si>
  <si>
    <t xml:space="preserve">Q05228</t>
  </si>
  <si>
    <t xml:space="preserve">Q05229</t>
  </si>
  <si>
    <t xml:space="preserve">Q05230</t>
  </si>
  <si>
    <t xml:space="preserve">Q05231</t>
  </si>
  <si>
    <t xml:space="preserve">Q05232</t>
  </si>
  <si>
    <t xml:space="preserve">Q05233</t>
  </si>
  <si>
    <t xml:space="preserve">Q05234</t>
  </si>
  <si>
    <t xml:space="preserve">Q05235</t>
  </si>
  <si>
    <t xml:space="preserve">Q05236</t>
  </si>
  <si>
    <t xml:space="preserve">Q05237</t>
  </si>
  <si>
    <t xml:space="preserve">Q05238</t>
  </si>
  <si>
    <t xml:space="preserve">Q05239</t>
  </si>
  <si>
    <t xml:space="preserve">Q05240</t>
  </si>
  <si>
    <t xml:space="preserve">Q05241</t>
  </si>
  <si>
    <t xml:space="preserve">Q05242</t>
  </si>
  <si>
    <t xml:space="preserve">Q05243</t>
  </si>
  <si>
    <t xml:space="preserve">Q05244</t>
  </si>
  <si>
    <t xml:space="preserve">Q05245</t>
  </si>
  <si>
    <t xml:space="preserve">Q05246</t>
  </si>
  <si>
    <t xml:space="preserve">Q05247</t>
  </si>
  <si>
    <t xml:space="preserve">Q05248</t>
  </si>
  <si>
    <t xml:space="preserve">Q05249</t>
  </si>
  <si>
    <t xml:space="preserve">Q05250</t>
  </si>
  <si>
    <t xml:space="preserve">Q05251</t>
  </si>
  <si>
    <t xml:space="preserve">Q05252</t>
  </si>
  <si>
    <t xml:space="preserve">Q05253</t>
  </si>
  <si>
    <t xml:space="preserve">Q05254</t>
  </si>
  <si>
    <t xml:space="preserve">Q05255</t>
  </si>
  <si>
    <t xml:space="preserve">Q05256</t>
  </si>
  <si>
    <t xml:space="preserve">Q05257</t>
  </si>
  <si>
    <t xml:space="preserve">Q05258</t>
  </si>
  <si>
    <t xml:space="preserve">Q05259</t>
  </si>
  <si>
    <t xml:space="preserve">Q05260</t>
  </si>
  <si>
    <t xml:space="preserve">Q05261</t>
  </si>
  <si>
    <t xml:space="preserve">Q05262</t>
  </si>
  <si>
    <t xml:space="preserve">Q05263</t>
  </si>
  <si>
    <t xml:space="preserve">Q05264</t>
  </si>
  <si>
    <t xml:space="preserve">Q05265</t>
  </si>
  <si>
    <t xml:space="preserve">Q05266</t>
  </si>
  <si>
    <t xml:space="preserve">Q05267</t>
  </si>
  <si>
    <t xml:space="preserve">Q05268</t>
  </si>
  <si>
    <t xml:space="preserve">Q05269</t>
  </si>
  <si>
    <t xml:space="preserve">Q05270</t>
  </si>
  <si>
    <t xml:space="preserve">Q05271</t>
  </si>
  <si>
    <t xml:space="preserve">Q05272</t>
  </si>
  <si>
    <t xml:space="preserve">Q05273</t>
  </si>
  <si>
    <t xml:space="preserve">Q05274</t>
  </si>
  <si>
    <t xml:space="preserve">Q05275</t>
  </si>
  <si>
    <t xml:space="preserve">Q05276</t>
  </si>
  <si>
    <t xml:space="preserve">Q05277</t>
  </si>
  <si>
    <t xml:space="preserve">Q05278</t>
  </si>
  <si>
    <t xml:space="preserve">Q05279</t>
  </si>
  <si>
    <t xml:space="preserve">Q05280</t>
  </si>
  <si>
    <t xml:space="preserve">Q05281</t>
  </si>
  <si>
    <t xml:space="preserve">Q05282</t>
  </si>
  <si>
    <t xml:space="preserve">Q05283</t>
  </si>
  <si>
    <t xml:space="preserve">Q05284</t>
  </si>
  <si>
    <t xml:space="preserve">Q05285</t>
  </si>
  <si>
    <t xml:space="preserve">Q05286</t>
  </si>
  <si>
    <t xml:space="preserve">Q05287</t>
  </si>
  <si>
    <t xml:space="preserve">Q05288</t>
  </si>
  <si>
    <t xml:space="preserve">Q05289</t>
  </si>
  <si>
    <t xml:space="preserve">Q05290</t>
  </si>
  <si>
    <t xml:space="preserve">Q05291</t>
  </si>
  <si>
    <t xml:space="preserve">Q05292</t>
  </si>
  <si>
    <t xml:space="preserve">Q05293</t>
  </si>
  <si>
    <t xml:space="preserve">Q05294</t>
  </si>
  <si>
    <t xml:space="preserve">Q05295</t>
  </si>
  <si>
    <t xml:space="preserve">Q05296</t>
  </si>
  <si>
    <t xml:space="preserve">Q05297</t>
  </si>
  <si>
    <t xml:space="preserve">Q05298</t>
  </si>
  <si>
    <t xml:space="preserve">Q05299</t>
  </si>
  <si>
    <t xml:space="preserve">Q05300</t>
  </si>
  <si>
    <t xml:space="preserve">Q05301</t>
  </si>
  <si>
    <t xml:space="preserve">Q05302</t>
  </si>
  <si>
    <t xml:space="preserve">Q05303</t>
  </si>
  <si>
    <t xml:space="preserve">Q05304</t>
  </si>
  <si>
    <t xml:space="preserve">Q05305</t>
  </si>
  <si>
    <t xml:space="preserve">Q05306</t>
  </si>
  <si>
    <t xml:space="preserve">Q05307</t>
  </si>
  <si>
    <t xml:space="preserve">Q05308</t>
  </si>
  <si>
    <t xml:space="preserve">Q05309</t>
  </si>
  <si>
    <t xml:space="preserve">Q05310</t>
  </si>
  <si>
    <t xml:space="preserve">Q05311</t>
  </si>
  <si>
    <t xml:space="preserve">Q05312</t>
  </si>
  <si>
    <t xml:space="preserve">Q05313</t>
  </si>
  <si>
    <t xml:space="preserve">Q05314</t>
  </si>
  <si>
    <t xml:space="preserve">Q05315</t>
  </si>
  <si>
    <t xml:space="preserve">Q05316</t>
  </si>
  <si>
    <t xml:space="preserve">Q05317</t>
  </si>
  <si>
    <t xml:space="preserve">Q05318</t>
  </si>
  <si>
    <t xml:space="preserve">Q05319</t>
  </si>
  <si>
    <t xml:space="preserve">Q05320</t>
  </si>
  <si>
    <t xml:space="preserve">Q05321</t>
  </si>
  <si>
    <t xml:space="preserve">Q05322</t>
  </si>
  <si>
    <t xml:space="preserve">Q05323</t>
  </si>
  <si>
    <t xml:space="preserve">Q05324</t>
  </si>
  <si>
    <t xml:space="preserve">Q05325</t>
  </si>
  <si>
    <t xml:space="preserve">Q05326</t>
  </si>
  <si>
    <t xml:space="preserve">Q05327</t>
  </si>
  <si>
    <t xml:space="preserve">Q05328</t>
  </si>
  <si>
    <t xml:space="preserve">Q05329</t>
  </si>
  <si>
    <t xml:space="preserve">Q05330</t>
  </si>
  <si>
    <t xml:space="preserve">Q05331</t>
  </si>
  <si>
    <t xml:space="preserve">Q05332</t>
  </si>
  <si>
    <t xml:space="preserve">Q05333</t>
  </si>
  <si>
    <t xml:space="preserve">Q05334</t>
  </si>
  <si>
    <t xml:space="preserve">Q05335</t>
  </si>
  <si>
    <t xml:space="preserve">Q05336</t>
  </si>
  <si>
    <t xml:space="preserve">Q05337</t>
  </si>
  <si>
    <t xml:space="preserve">Q05338</t>
  </si>
  <si>
    <t xml:space="preserve">Q05339</t>
  </si>
  <si>
    <t xml:space="preserve">Q05340</t>
  </si>
  <si>
    <t xml:space="preserve">Q05341</t>
  </si>
  <si>
    <t xml:space="preserve">Q05342</t>
  </si>
  <si>
    <t xml:space="preserve">Q05343</t>
  </si>
  <si>
    <t xml:space="preserve">Q05344</t>
  </si>
  <si>
    <t xml:space="preserve">Q05345</t>
  </si>
  <si>
    <t xml:space="preserve">Q05346</t>
  </si>
  <si>
    <t xml:space="preserve">Q05347</t>
  </si>
  <si>
    <t xml:space="preserve">Q05348</t>
  </si>
  <si>
    <t xml:space="preserve">Q05349</t>
  </si>
  <si>
    <t xml:space="preserve">Q05350</t>
  </si>
  <si>
    <t xml:space="preserve">Q05351</t>
  </si>
  <si>
    <t xml:space="preserve">Q05352</t>
  </si>
  <si>
    <t xml:space="preserve">Q05353</t>
  </si>
  <si>
    <t xml:space="preserve">Q05354</t>
  </si>
  <si>
    <t xml:space="preserve">Q05355</t>
  </si>
  <si>
    <t xml:space="preserve">Q05356</t>
  </si>
  <si>
    <t xml:space="preserve">Q05357</t>
  </si>
  <si>
    <t xml:space="preserve">Q05358</t>
  </si>
  <si>
    <t xml:space="preserve">Q05359</t>
  </si>
  <si>
    <t xml:space="preserve">Q05360</t>
  </si>
  <si>
    <t xml:space="preserve">Q05361</t>
  </si>
  <si>
    <t xml:space="preserve">Q05362</t>
  </si>
  <si>
    <t xml:space="preserve">Q05363</t>
  </si>
  <si>
    <t xml:space="preserve">Q05364</t>
  </si>
  <si>
    <t xml:space="preserve">Q05365</t>
  </si>
  <si>
    <t xml:space="preserve">Q05366</t>
  </si>
  <si>
    <t xml:space="preserve">Q05367</t>
  </si>
  <si>
    <t xml:space="preserve">Q05368</t>
  </si>
  <si>
    <t xml:space="preserve">Q05369</t>
  </si>
  <si>
    <t xml:space="preserve">Q05370</t>
  </si>
  <si>
    <t xml:space="preserve">Q05371</t>
  </si>
  <si>
    <t xml:space="preserve">Q05372</t>
  </si>
  <si>
    <t xml:space="preserve">Q05373</t>
  </si>
  <si>
    <t xml:space="preserve">Q05374</t>
  </si>
  <si>
    <t xml:space="preserve">Q05375</t>
  </si>
  <si>
    <t xml:space="preserve">Q05376</t>
  </si>
  <si>
    <t xml:space="preserve">Q05377</t>
  </si>
  <si>
    <t xml:space="preserve">Q05378</t>
  </si>
  <si>
    <t xml:space="preserve">Q05379</t>
  </si>
  <si>
    <t xml:space="preserve">Q05380</t>
  </si>
  <si>
    <t xml:space="preserve">Q05381</t>
  </si>
  <si>
    <t xml:space="preserve">Q05382</t>
  </si>
  <si>
    <t xml:space="preserve">Q05383</t>
  </si>
  <si>
    <t xml:space="preserve">Q05384</t>
  </si>
  <si>
    <t xml:space="preserve">Q05385</t>
  </si>
  <si>
    <t xml:space="preserve">Q05386</t>
  </si>
  <si>
    <t xml:space="preserve">Q05387</t>
  </si>
  <si>
    <t xml:space="preserve">Q05388</t>
  </si>
  <si>
    <t xml:space="preserve">Q05389</t>
  </si>
  <si>
    <t xml:space="preserve">Q05390</t>
  </si>
  <si>
    <t xml:space="preserve">Q05391</t>
  </si>
  <si>
    <t xml:space="preserve">Q05392</t>
  </si>
  <si>
    <t xml:space="preserve">Q05393</t>
  </si>
  <si>
    <t xml:space="preserve">Q05394</t>
  </si>
  <si>
    <t xml:space="preserve">Q05395</t>
  </si>
  <si>
    <t xml:space="preserve">Q05396</t>
  </si>
  <si>
    <t xml:space="preserve">Q05397</t>
  </si>
  <si>
    <t xml:space="preserve">Q05398</t>
  </si>
  <si>
    <t xml:space="preserve">Q05399</t>
  </si>
  <si>
    <t xml:space="preserve">Q05400</t>
  </si>
  <si>
    <t xml:space="preserve">Q05401</t>
  </si>
  <si>
    <t xml:space="preserve">Q05402</t>
  </si>
  <si>
    <t xml:space="preserve">Q05403</t>
  </si>
  <si>
    <t xml:space="preserve">Q05404</t>
  </si>
  <si>
    <t xml:space="preserve">Q05405</t>
  </si>
  <si>
    <t xml:space="preserve">Q05406</t>
  </si>
  <si>
    <t xml:space="preserve">Q05407</t>
  </si>
  <si>
    <t xml:space="preserve">Q05408</t>
  </si>
  <si>
    <t xml:space="preserve">Q05409</t>
  </si>
  <si>
    <t xml:space="preserve">Q05410</t>
  </si>
  <si>
    <t xml:space="preserve">Q05411</t>
  </si>
  <si>
    <t xml:space="preserve">Q05412</t>
  </si>
  <si>
    <t xml:space="preserve">Q05413</t>
  </si>
  <si>
    <t xml:space="preserve">Q05414</t>
  </si>
  <si>
    <t xml:space="preserve">Q05415</t>
  </si>
  <si>
    <t xml:space="preserve">Q05416</t>
  </si>
  <si>
    <t xml:space="preserve">Q05417</t>
  </si>
  <si>
    <t xml:space="preserve">Q05418</t>
  </si>
  <si>
    <t xml:space="preserve">Q05419</t>
  </si>
  <si>
    <t xml:space="preserve">Q05420</t>
  </si>
  <si>
    <t xml:space="preserve">Q05421</t>
  </si>
  <si>
    <t xml:space="preserve">Q05422</t>
  </si>
  <si>
    <t xml:space="preserve">Q05423</t>
  </si>
  <si>
    <t xml:space="preserve">Q05424</t>
  </si>
  <si>
    <t xml:space="preserve">Q05425</t>
  </si>
  <si>
    <t xml:space="preserve">Q05426</t>
  </si>
  <si>
    <t xml:space="preserve">Q05427</t>
  </si>
  <si>
    <t xml:space="preserve">Q05428</t>
  </si>
  <si>
    <t xml:space="preserve">Q05429</t>
  </si>
  <si>
    <t xml:space="preserve">Q05430</t>
  </si>
  <si>
    <t xml:space="preserve">Q05431</t>
  </si>
  <si>
    <t xml:space="preserve">Q05432</t>
  </si>
  <si>
    <t xml:space="preserve">Q05433</t>
  </si>
  <si>
    <t xml:space="preserve">Q05434</t>
  </si>
  <si>
    <t xml:space="preserve">Q05435</t>
  </si>
  <si>
    <t xml:space="preserve">Q05436</t>
  </si>
  <si>
    <t xml:space="preserve">Q05437</t>
  </si>
  <si>
    <t xml:space="preserve">Q05438</t>
  </si>
  <si>
    <t xml:space="preserve">Q05439</t>
  </si>
  <si>
    <t xml:space="preserve">Q05440</t>
  </si>
  <si>
    <t xml:space="preserve">Q05441</t>
  </si>
  <si>
    <t xml:space="preserve">Q05442</t>
  </si>
  <si>
    <t xml:space="preserve">Q05443</t>
  </si>
  <si>
    <t xml:space="preserve">Q05444</t>
  </si>
  <si>
    <t xml:space="preserve">Q05445</t>
  </si>
  <si>
    <t xml:space="preserve">Q05446</t>
  </si>
  <si>
    <t xml:space="preserve">Q05447</t>
  </si>
  <si>
    <t xml:space="preserve">Q05448</t>
  </si>
  <si>
    <t xml:space="preserve">Q05449</t>
  </si>
  <si>
    <t xml:space="preserve">Q05450</t>
  </si>
  <si>
    <t xml:space="preserve">Q05451</t>
  </si>
  <si>
    <t xml:space="preserve">Q05452</t>
  </si>
  <si>
    <t xml:space="preserve">Q05453</t>
  </si>
  <si>
    <t xml:space="preserve">Q05454</t>
  </si>
  <si>
    <t xml:space="preserve">Q05455</t>
  </si>
  <si>
    <t xml:space="preserve">Q05456</t>
  </si>
  <si>
    <t xml:space="preserve">Q05457</t>
  </si>
  <si>
    <t xml:space="preserve">Q05458</t>
  </si>
  <si>
    <t xml:space="preserve">Q05459</t>
  </si>
  <si>
    <t xml:space="preserve">Q05460</t>
  </si>
  <si>
    <t xml:space="preserve">Q05461</t>
  </si>
  <si>
    <t xml:space="preserve">Q05462</t>
  </si>
  <si>
    <t xml:space="preserve">Q05463</t>
  </si>
  <si>
    <t xml:space="preserve">Q05464</t>
  </si>
  <si>
    <t xml:space="preserve">Q05465</t>
  </si>
  <si>
    <t xml:space="preserve">Q05466</t>
  </si>
  <si>
    <t xml:space="preserve">Q05467</t>
  </si>
  <si>
    <t xml:space="preserve">Q05468</t>
  </si>
  <si>
    <t xml:space="preserve">Q05469</t>
  </si>
  <si>
    <t xml:space="preserve">Q05470</t>
  </si>
  <si>
    <t xml:space="preserve">Q05471</t>
  </si>
  <si>
    <t xml:space="preserve">Q05472</t>
  </si>
  <si>
    <t xml:space="preserve">Q05473</t>
  </si>
  <si>
    <t xml:space="preserve">Q05474</t>
  </si>
  <si>
    <t xml:space="preserve">Q05475</t>
  </si>
  <si>
    <t xml:space="preserve">Q05476</t>
  </si>
  <si>
    <t xml:space="preserve">Q05477</t>
  </si>
  <si>
    <t xml:space="preserve">Q05478</t>
  </si>
  <si>
    <t xml:space="preserve">Q05479</t>
  </si>
  <si>
    <t xml:space="preserve">Q05480</t>
  </si>
  <si>
    <t xml:space="preserve">Q05481</t>
  </si>
  <si>
    <t xml:space="preserve">Q05482</t>
  </si>
  <si>
    <t xml:space="preserve">Q05483</t>
  </si>
  <si>
    <t xml:space="preserve">Q05484</t>
  </si>
  <si>
    <t xml:space="preserve">Q05485</t>
  </si>
  <si>
    <t xml:space="preserve">Q05486</t>
  </si>
  <si>
    <t xml:space="preserve">Q05487</t>
  </si>
  <si>
    <t xml:space="preserve">Q05488</t>
  </si>
  <si>
    <t xml:space="preserve">Q05489</t>
  </si>
  <si>
    <t xml:space="preserve">Q05490</t>
  </si>
  <si>
    <t xml:space="preserve">Q05491</t>
  </si>
  <si>
    <t xml:space="preserve">Q05492</t>
  </si>
  <si>
    <t xml:space="preserve">Q05493</t>
  </si>
  <si>
    <t xml:space="preserve">Q05494</t>
  </si>
  <si>
    <t xml:space="preserve">Q05495</t>
  </si>
  <si>
    <t xml:space="preserve">Q05496</t>
  </si>
  <si>
    <t xml:space="preserve">Q05497</t>
  </si>
  <si>
    <t xml:space="preserve">Q05498</t>
  </si>
  <si>
    <t xml:space="preserve">Q05499</t>
  </si>
  <si>
    <t xml:space="preserve">Q05500</t>
  </si>
  <si>
    <t xml:space="preserve">Q05501</t>
  </si>
  <si>
    <t xml:space="preserve">Q05502</t>
  </si>
  <si>
    <t xml:space="preserve">Q05503</t>
  </si>
  <si>
    <t xml:space="preserve">Q05504</t>
  </si>
  <si>
    <t xml:space="preserve">Q05505</t>
  </si>
  <si>
    <t xml:space="preserve">Q05506</t>
  </si>
  <si>
    <t xml:space="preserve">Q05507</t>
  </si>
  <si>
    <t xml:space="preserve">Q05508</t>
  </si>
  <si>
    <t xml:space="preserve">Q05509</t>
  </si>
  <si>
    <t xml:space="preserve">Q05510</t>
  </si>
  <si>
    <t xml:space="preserve">Q05511</t>
  </si>
  <si>
    <t xml:space="preserve">Q05512</t>
  </si>
  <si>
    <t xml:space="preserve">Q05513</t>
  </si>
  <si>
    <t xml:space="preserve">Q05514</t>
  </si>
  <si>
    <t xml:space="preserve">Q05515</t>
  </si>
  <si>
    <t xml:space="preserve">Q05516</t>
  </si>
  <si>
    <t xml:space="preserve">Q05517</t>
  </si>
  <si>
    <t xml:space="preserve">Q05518</t>
  </si>
  <si>
    <t xml:space="preserve">Q05519</t>
  </si>
  <si>
    <t xml:space="preserve">Q05520</t>
  </si>
  <si>
    <t xml:space="preserve">Q05521</t>
  </si>
  <si>
    <t xml:space="preserve">Q05522</t>
  </si>
  <si>
    <t xml:space="preserve">Q05523</t>
  </si>
  <si>
    <t xml:space="preserve">Q05524</t>
  </si>
  <si>
    <t xml:space="preserve">Q05525</t>
  </si>
  <si>
    <t xml:space="preserve">Q05526</t>
  </si>
  <si>
    <t xml:space="preserve">Q05527</t>
  </si>
  <si>
    <t xml:space="preserve">Q05528</t>
  </si>
  <si>
    <t xml:space="preserve">Q05529</t>
  </si>
  <si>
    <t xml:space="preserve">Q05530</t>
  </si>
  <si>
    <t xml:space="preserve">Q05531</t>
  </si>
  <si>
    <t xml:space="preserve">Q05532</t>
  </si>
  <si>
    <t xml:space="preserve">Q05533</t>
  </si>
  <si>
    <t xml:space="preserve">Q05534</t>
  </si>
  <si>
    <t xml:space="preserve">Q05535</t>
  </si>
  <si>
    <t xml:space="preserve">Q05536</t>
  </si>
  <si>
    <t xml:space="preserve">Q05537</t>
  </si>
  <si>
    <t xml:space="preserve">Q05538</t>
  </si>
  <si>
    <t xml:space="preserve">Q05539</t>
  </si>
  <si>
    <t xml:space="preserve">Q05540</t>
  </si>
  <si>
    <t xml:space="preserve">Q05541</t>
  </si>
  <si>
    <t xml:space="preserve">Q05542</t>
  </si>
  <si>
    <t xml:space="preserve">Q05543</t>
  </si>
  <si>
    <t xml:space="preserve">Q05544</t>
  </si>
  <si>
    <t xml:space="preserve">Q05545</t>
  </si>
  <si>
    <t xml:space="preserve">Q05546</t>
  </si>
  <si>
    <t xml:space="preserve">Q05547</t>
  </si>
  <si>
    <t xml:space="preserve">Q05548</t>
  </si>
  <si>
    <t xml:space="preserve">Q05549</t>
  </si>
  <si>
    <t xml:space="preserve">Q05550</t>
  </si>
  <si>
    <t xml:space="preserve">Q05551</t>
  </si>
  <si>
    <t xml:space="preserve">Q05552</t>
  </si>
  <si>
    <t xml:space="preserve">Q05553</t>
  </si>
  <si>
    <t xml:space="preserve">Q05554</t>
  </si>
  <si>
    <t xml:space="preserve">Q05555</t>
  </si>
  <si>
    <t xml:space="preserve">Q05556</t>
  </si>
  <si>
    <t xml:space="preserve">Q05557</t>
  </si>
  <si>
    <t xml:space="preserve">Q05558</t>
  </si>
  <si>
    <t xml:space="preserve">Q05559</t>
  </si>
  <si>
    <t xml:space="preserve">Q05560</t>
  </si>
  <si>
    <t xml:space="preserve">Q05561</t>
  </si>
  <si>
    <t xml:space="preserve">Q05562</t>
  </si>
  <si>
    <t xml:space="preserve">Q05563</t>
  </si>
  <si>
    <t xml:space="preserve">Q05564</t>
  </si>
  <si>
    <t xml:space="preserve">Q05565</t>
  </si>
  <si>
    <t xml:space="preserve">Q05566</t>
  </si>
  <si>
    <t xml:space="preserve">Q05567</t>
  </si>
  <si>
    <t xml:space="preserve">Q05568</t>
  </si>
  <si>
    <t xml:space="preserve">Q05569</t>
  </si>
  <si>
    <t xml:space="preserve">Q05570</t>
  </si>
  <si>
    <t xml:space="preserve">Q05571</t>
  </si>
  <si>
    <t xml:space="preserve">Q05572</t>
  </si>
  <si>
    <t xml:space="preserve">Q05573</t>
  </si>
  <si>
    <t xml:space="preserve">Q05574</t>
  </si>
  <si>
    <t xml:space="preserve">Q05575</t>
  </si>
  <si>
    <t xml:space="preserve">Q05576</t>
  </si>
  <si>
    <t xml:space="preserve">Q05577</t>
  </si>
  <si>
    <t xml:space="preserve">Q05578</t>
  </si>
  <si>
    <t xml:space="preserve">Q05579</t>
  </si>
  <si>
    <t xml:space="preserve">Q05580</t>
  </si>
  <si>
    <t xml:space="preserve">Q05581</t>
  </si>
  <si>
    <t xml:space="preserve">Q05582</t>
  </si>
  <si>
    <t xml:space="preserve">Q05583</t>
  </si>
  <si>
    <t xml:space="preserve">Q05584</t>
  </si>
  <si>
    <t xml:space="preserve">Q05585</t>
  </si>
  <si>
    <t xml:space="preserve">Q05586</t>
  </si>
  <si>
    <t xml:space="preserve">Q05587</t>
  </si>
  <si>
    <t xml:space="preserve">Q05588</t>
  </si>
  <si>
    <t xml:space="preserve">Q05589</t>
  </si>
  <si>
    <t xml:space="preserve">Q05590</t>
  </si>
  <si>
    <t xml:space="preserve">Q05591</t>
  </si>
  <si>
    <t xml:space="preserve">Q05592</t>
  </si>
  <si>
    <t xml:space="preserve">Q05593</t>
  </si>
  <si>
    <t xml:space="preserve">Q05594</t>
  </si>
  <si>
    <t xml:space="preserve">Q05595</t>
  </si>
  <si>
    <t xml:space="preserve">Q05596</t>
  </si>
  <si>
    <t xml:space="preserve">Q05597</t>
  </si>
  <si>
    <t xml:space="preserve">Q05598</t>
  </si>
  <si>
    <t xml:space="preserve">Q05599</t>
  </si>
  <si>
    <t xml:space="preserve">Q05600</t>
  </si>
  <si>
    <t xml:space="preserve">Q05601</t>
  </si>
  <si>
    <t xml:space="preserve">Q05602</t>
  </si>
  <si>
    <t xml:space="preserve">Q05603</t>
  </si>
  <si>
    <t xml:space="preserve">Q05604</t>
  </si>
  <si>
    <t xml:space="preserve">Q05605</t>
  </si>
  <si>
    <t xml:space="preserve">Q05606</t>
  </si>
  <si>
    <t xml:space="preserve">Q05607</t>
  </si>
  <si>
    <t xml:space="preserve">Q05608</t>
  </si>
  <si>
    <t xml:space="preserve">Q05609</t>
  </si>
  <si>
    <t xml:space="preserve">Q05610</t>
  </si>
  <si>
    <t xml:space="preserve">Q05611</t>
  </si>
  <si>
    <t xml:space="preserve">Q05612</t>
  </si>
  <si>
    <t xml:space="preserve">Q05613</t>
  </si>
  <si>
    <t xml:space="preserve">Q05614</t>
  </si>
  <si>
    <t xml:space="preserve">Q05615</t>
  </si>
  <si>
    <t xml:space="preserve">Q05616</t>
  </si>
  <si>
    <t xml:space="preserve">Q05617</t>
  </si>
  <si>
    <t xml:space="preserve">Q05618</t>
  </si>
  <si>
    <t xml:space="preserve">Q05619</t>
  </si>
  <si>
    <t xml:space="preserve">Q05620</t>
  </si>
  <si>
    <t xml:space="preserve">Q05621</t>
  </si>
  <si>
    <t xml:space="preserve">Q05622</t>
  </si>
  <si>
    <t xml:space="preserve">Q05623</t>
  </si>
  <si>
    <t xml:space="preserve">Q05624</t>
  </si>
  <si>
    <t xml:space="preserve">Q05625</t>
  </si>
  <si>
    <t xml:space="preserve">Q05626</t>
  </si>
  <si>
    <t xml:space="preserve">Q05627</t>
  </si>
  <si>
    <t xml:space="preserve">Q05628</t>
  </si>
  <si>
    <t xml:space="preserve">Q05629</t>
  </si>
  <si>
    <t xml:space="preserve">Q05630</t>
  </si>
  <si>
    <t xml:space="preserve">Q05631</t>
  </si>
  <si>
    <t xml:space="preserve">Q05632</t>
  </si>
  <si>
    <t xml:space="preserve">Q05633</t>
  </si>
  <si>
    <t xml:space="preserve">Q05634</t>
  </si>
  <si>
    <t xml:space="preserve">Q05635</t>
  </si>
  <si>
    <t xml:space="preserve">Q05636</t>
  </si>
  <si>
    <t xml:space="preserve">Q05637</t>
  </si>
  <si>
    <t xml:space="preserve">Q05638</t>
  </si>
  <si>
    <t xml:space="preserve">Q05639</t>
  </si>
  <si>
    <t xml:space="preserve">Q05640</t>
  </si>
  <si>
    <t xml:space="preserve">Q05641</t>
  </si>
  <si>
    <t xml:space="preserve">Q05642</t>
  </si>
  <si>
    <t xml:space="preserve">Q05643</t>
  </si>
  <si>
    <t xml:space="preserve">Q05644</t>
  </si>
  <si>
    <t xml:space="preserve">Q05645</t>
  </si>
  <si>
    <t xml:space="preserve">Q05646</t>
  </si>
  <si>
    <t xml:space="preserve">Q05647</t>
  </si>
  <si>
    <t xml:space="preserve">Q05648</t>
  </si>
  <si>
    <t xml:space="preserve">Q05649</t>
  </si>
  <si>
    <t xml:space="preserve">Q05650</t>
  </si>
  <si>
    <t xml:space="preserve">Q05651</t>
  </si>
  <si>
    <t xml:space="preserve">Q05652</t>
  </si>
  <si>
    <t xml:space="preserve">Q05653</t>
  </si>
  <si>
    <t xml:space="preserve">Q05654</t>
  </si>
  <si>
    <t xml:space="preserve">Q05655</t>
  </si>
  <si>
    <t xml:space="preserve">Q05656</t>
  </si>
  <si>
    <t xml:space="preserve">Q05657</t>
  </si>
  <si>
    <t xml:space="preserve">Q05658</t>
  </si>
  <si>
    <t xml:space="preserve">Q05659</t>
  </si>
  <si>
    <t xml:space="preserve">Q05660</t>
  </si>
  <si>
    <t xml:space="preserve">Q05661</t>
  </si>
  <si>
    <t xml:space="preserve">Q05662</t>
  </si>
  <si>
    <t xml:space="preserve">Q05663</t>
  </si>
  <si>
    <t xml:space="preserve">Q05664</t>
  </si>
  <si>
    <t xml:space="preserve">Q05665</t>
  </si>
  <si>
    <t xml:space="preserve">Q05666</t>
  </si>
  <si>
    <t xml:space="preserve">Q05667</t>
  </si>
  <si>
    <t xml:space="preserve">Q05668</t>
  </si>
  <si>
    <t xml:space="preserve">Q05669</t>
  </si>
  <si>
    <t xml:space="preserve">Q05670</t>
  </si>
  <si>
    <t xml:space="preserve">Q05671</t>
  </si>
  <si>
    <t xml:space="preserve">Q05672</t>
  </si>
  <si>
    <t xml:space="preserve">Q05673</t>
  </si>
  <si>
    <t xml:space="preserve">Q05674</t>
  </si>
  <si>
    <t xml:space="preserve">Q05675</t>
  </si>
  <si>
    <t xml:space="preserve">Q05676</t>
  </si>
  <si>
    <t xml:space="preserve">Q05677</t>
  </si>
  <si>
    <t xml:space="preserve">Q05678</t>
  </si>
  <si>
    <t xml:space="preserve">Q05679</t>
  </si>
  <si>
    <t xml:space="preserve">Q05680</t>
  </si>
  <si>
    <t xml:space="preserve">Q05681</t>
  </si>
  <si>
    <t xml:space="preserve">Q05682</t>
  </si>
  <si>
    <t xml:space="preserve">Q05683</t>
  </si>
  <si>
    <t xml:space="preserve">Q05684</t>
  </si>
  <si>
    <t xml:space="preserve">Q05685</t>
  </si>
  <si>
    <t xml:space="preserve">Q05686</t>
  </si>
  <si>
    <t xml:space="preserve">Q05687</t>
  </si>
  <si>
    <t xml:space="preserve">Q05688</t>
  </si>
  <si>
    <t xml:space="preserve">Q05689</t>
  </si>
  <si>
    <t xml:space="preserve">Q05690</t>
  </si>
  <si>
    <t xml:space="preserve">Q05691</t>
  </si>
  <si>
    <t xml:space="preserve">Q05692</t>
  </si>
  <si>
    <t xml:space="preserve">Q05693</t>
  </si>
  <si>
    <t xml:space="preserve">Q05694</t>
  </si>
  <si>
    <t xml:space="preserve">Q05695</t>
  </si>
  <si>
    <t xml:space="preserve">Q05696</t>
  </si>
  <si>
    <t xml:space="preserve">Q05697</t>
  </si>
  <si>
    <t xml:space="preserve">Q05698</t>
  </si>
  <si>
    <t xml:space="preserve">Q05699</t>
  </si>
  <si>
    <t xml:space="preserve">Q05700</t>
  </si>
  <si>
    <t xml:space="preserve">Q05701</t>
  </si>
  <si>
    <t xml:space="preserve">Q05702</t>
  </si>
  <si>
    <t xml:space="preserve">Q05703</t>
  </si>
  <si>
    <t xml:space="preserve">Q05704</t>
  </si>
  <si>
    <t xml:space="preserve">Q05705</t>
  </si>
  <si>
    <t xml:space="preserve">Q05706</t>
  </si>
  <si>
    <t xml:space="preserve">Q05707</t>
  </si>
  <si>
    <t xml:space="preserve">Q05708</t>
  </si>
  <si>
    <t xml:space="preserve">Q05709</t>
  </si>
  <si>
    <t xml:space="preserve">Q05710</t>
  </si>
  <si>
    <t xml:space="preserve">Q05711</t>
  </si>
  <si>
    <t xml:space="preserve">Q05712</t>
  </si>
  <si>
    <t xml:space="preserve">Q05713</t>
  </si>
  <si>
    <t xml:space="preserve">Q05714</t>
  </si>
  <si>
    <t xml:space="preserve">Q05715</t>
  </si>
  <si>
    <t xml:space="preserve">Q05716</t>
  </si>
  <si>
    <t xml:space="preserve">Q05717</t>
  </si>
  <si>
    <t xml:space="preserve">Q05718</t>
  </si>
  <si>
    <t xml:space="preserve">Q05719</t>
  </si>
  <si>
    <t xml:space="preserve">Q05720</t>
  </si>
  <si>
    <t xml:space="preserve">Q05721</t>
  </si>
  <si>
    <t xml:space="preserve">Q05722</t>
  </si>
  <si>
    <t xml:space="preserve">Q05723</t>
  </si>
  <si>
    <t xml:space="preserve">Q05724</t>
  </si>
  <si>
    <t xml:space="preserve">Q05725</t>
  </si>
  <si>
    <t xml:space="preserve">Q05726</t>
  </si>
  <si>
    <t xml:space="preserve">Q05727</t>
  </si>
  <si>
    <t xml:space="preserve">Q05728</t>
  </si>
  <si>
    <t xml:space="preserve">Q05729</t>
  </si>
  <si>
    <t xml:space="preserve">Q05730</t>
  </si>
  <si>
    <t xml:space="preserve">Q05731</t>
  </si>
  <si>
    <t xml:space="preserve">Q05732</t>
  </si>
  <si>
    <t xml:space="preserve">Q05733</t>
  </si>
  <si>
    <t xml:space="preserve">Q05734</t>
  </si>
  <si>
    <t xml:space="preserve">Q05735</t>
  </si>
  <si>
    <t xml:space="preserve">Q05736</t>
  </si>
  <si>
    <t xml:space="preserve">Q05737</t>
  </si>
  <si>
    <t xml:space="preserve">Q05738</t>
  </si>
  <si>
    <t xml:space="preserve">Q05739</t>
  </si>
  <si>
    <t xml:space="preserve">Q05740</t>
  </si>
  <si>
    <t xml:space="preserve">Q05741</t>
  </si>
  <si>
    <t xml:space="preserve">Q05742</t>
  </si>
  <si>
    <t xml:space="preserve">Q05743</t>
  </si>
  <si>
    <t xml:space="preserve">Q05744</t>
  </si>
  <si>
    <t xml:space="preserve">Q05745</t>
  </si>
  <si>
    <t xml:space="preserve">Q05746</t>
  </si>
  <si>
    <t xml:space="preserve">Q05747</t>
  </si>
  <si>
    <t xml:space="preserve">Q05748</t>
  </si>
  <si>
    <t xml:space="preserve">Q05749</t>
  </si>
  <si>
    <t xml:space="preserve">Q05750</t>
  </si>
  <si>
    <t xml:space="preserve">Q05751</t>
  </si>
  <si>
    <t xml:space="preserve">Q05752</t>
  </si>
  <si>
    <t xml:space="preserve">Q05753</t>
  </si>
  <si>
    <t xml:space="preserve">Q05754</t>
  </si>
  <si>
    <t xml:space="preserve">Q05755</t>
  </si>
  <si>
    <t xml:space="preserve">Q05756</t>
  </si>
  <si>
    <t xml:space="preserve">Q05757</t>
  </si>
  <si>
    <t xml:space="preserve">Q05758</t>
  </si>
  <si>
    <t xml:space="preserve">Q05759</t>
  </si>
  <si>
    <t xml:space="preserve">Q05760</t>
  </si>
  <si>
    <t xml:space="preserve">Q05761</t>
  </si>
  <si>
    <t xml:space="preserve">Q05762</t>
  </si>
  <si>
    <t xml:space="preserve">Q05763</t>
  </si>
  <si>
    <t xml:space="preserve">Q05764</t>
  </si>
  <si>
    <t xml:space="preserve">Q05765</t>
  </si>
  <si>
    <t xml:space="preserve">Q05766</t>
  </si>
  <si>
    <t xml:space="preserve">Q05767</t>
  </si>
  <si>
    <t xml:space="preserve">Q05768</t>
  </si>
  <si>
    <t xml:space="preserve">Q05769</t>
  </si>
  <si>
    <t xml:space="preserve">Q05770</t>
  </si>
  <si>
    <t xml:space="preserve">Q05771</t>
  </si>
  <si>
    <t xml:space="preserve">Q05772</t>
  </si>
  <si>
    <t xml:space="preserve">Q05773</t>
  </si>
  <si>
    <t xml:space="preserve">Q05774</t>
  </si>
  <si>
    <t xml:space="preserve">Q05775</t>
  </si>
  <si>
    <t xml:space="preserve">Q05776</t>
  </si>
  <si>
    <t xml:space="preserve">Q05777</t>
  </si>
  <si>
    <t xml:space="preserve">Q05778</t>
  </si>
  <si>
    <t xml:space="preserve">Q05779</t>
  </si>
  <si>
    <t xml:space="preserve">Q05780</t>
  </si>
  <si>
    <t xml:space="preserve">Q05781</t>
  </si>
  <si>
    <t xml:space="preserve">Q05782</t>
  </si>
  <si>
    <t xml:space="preserve">Q05783</t>
  </si>
  <si>
    <t xml:space="preserve">Q05784</t>
  </si>
  <si>
    <t xml:space="preserve">Q05785</t>
  </si>
  <si>
    <t xml:space="preserve">Q05786</t>
  </si>
  <si>
    <t xml:space="preserve">Q05787</t>
  </si>
  <si>
    <t xml:space="preserve">Q05788</t>
  </si>
  <si>
    <t xml:space="preserve">Q05789</t>
  </si>
  <si>
    <t xml:space="preserve">Q05790</t>
  </si>
  <si>
    <t xml:space="preserve">Q05791</t>
  </si>
  <si>
    <t xml:space="preserve">Q05792</t>
  </si>
  <si>
    <t xml:space="preserve">Q05793</t>
  </si>
  <si>
    <t xml:space="preserve">Q05794</t>
  </si>
  <si>
    <t xml:space="preserve">Q05795</t>
  </si>
  <si>
    <t xml:space="preserve">Q05796</t>
  </si>
  <si>
    <t xml:space="preserve">Q05797</t>
  </si>
  <si>
    <t xml:space="preserve">Q05798</t>
  </si>
  <si>
    <t xml:space="preserve">Q05799</t>
  </si>
  <si>
    <t xml:space="preserve">Q05800</t>
  </si>
  <si>
    <t xml:space="preserve">Q05801</t>
  </si>
  <si>
    <t xml:space="preserve">Q05802</t>
  </si>
  <si>
    <t xml:space="preserve">Q05803</t>
  </si>
  <si>
    <t xml:space="preserve">Q05804</t>
  </si>
  <si>
    <t xml:space="preserve">Q05805</t>
  </si>
  <si>
    <t xml:space="preserve">Q05806</t>
  </si>
  <si>
    <t xml:space="preserve">Q05807</t>
  </si>
  <si>
    <t xml:space="preserve">Q05808</t>
  </si>
  <si>
    <t xml:space="preserve">Q05809</t>
  </si>
  <si>
    <t xml:space="preserve">Q05810</t>
  </si>
  <si>
    <t xml:space="preserve">Q05811</t>
  </si>
  <si>
    <t xml:space="preserve">Q05812</t>
  </si>
  <si>
    <t xml:space="preserve">Q05813</t>
  </si>
  <si>
    <t xml:space="preserve">Q05814</t>
  </si>
  <si>
    <t xml:space="preserve">Q05815</t>
  </si>
  <si>
    <t xml:space="preserve">Q05816</t>
  </si>
  <si>
    <t xml:space="preserve">Q05817</t>
  </si>
  <si>
    <t xml:space="preserve">Q05818</t>
  </si>
  <si>
    <t xml:space="preserve">Q05819</t>
  </si>
  <si>
    <t xml:space="preserve">Q05820</t>
  </si>
  <si>
    <t xml:space="preserve">Q05821</t>
  </si>
  <si>
    <t xml:space="preserve">Q05822</t>
  </si>
  <si>
    <t xml:space="preserve">Q05823</t>
  </si>
  <si>
    <t xml:space="preserve">Q05824</t>
  </si>
  <si>
    <t xml:space="preserve">Q05825</t>
  </si>
  <si>
    <t xml:space="preserve">Q05826</t>
  </si>
  <si>
    <t xml:space="preserve">Q05827</t>
  </si>
  <si>
    <t xml:space="preserve">Q05828</t>
  </si>
  <si>
    <t xml:space="preserve">Q05829</t>
  </si>
  <si>
    <t xml:space="preserve">Q05830</t>
  </si>
  <si>
    <t xml:space="preserve">Q05831</t>
  </si>
  <si>
    <t xml:space="preserve">Q05832</t>
  </si>
  <si>
    <t xml:space="preserve">Q05833</t>
  </si>
  <si>
    <t xml:space="preserve">Q05834</t>
  </si>
  <si>
    <t xml:space="preserve">Q05835</t>
  </si>
  <si>
    <t xml:space="preserve">Q05836</t>
  </si>
  <si>
    <t xml:space="preserve">Q05837</t>
  </si>
  <si>
    <t xml:space="preserve">Q05838</t>
  </si>
  <si>
    <t xml:space="preserve">Q05839</t>
  </si>
  <si>
    <t xml:space="preserve">Q05840</t>
  </si>
  <si>
    <t xml:space="preserve">Q05841</t>
  </si>
  <si>
    <t xml:space="preserve">Q05842</t>
  </si>
  <si>
    <t xml:space="preserve">Q05843</t>
  </si>
  <si>
    <t xml:space="preserve">Q05844</t>
  </si>
  <si>
    <t xml:space="preserve">Q05845</t>
  </si>
  <si>
    <t xml:space="preserve">Q05846</t>
  </si>
  <si>
    <t xml:space="preserve">Q05847</t>
  </si>
  <si>
    <t xml:space="preserve">Q05848</t>
  </si>
  <si>
    <t xml:space="preserve">Q05849</t>
  </si>
  <si>
    <t xml:space="preserve">Q05850</t>
  </si>
  <si>
    <t xml:space="preserve">Q05851</t>
  </si>
  <si>
    <t xml:space="preserve">Q05852</t>
  </si>
  <si>
    <t xml:space="preserve">Q05853</t>
  </si>
  <si>
    <t xml:space="preserve">Q05854</t>
  </si>
  <si>
    <t xml:space="preserve">Q05855</t>
  </si>
  <si>
    <t xml:space="preserve">Q05856</t>
  </si>
  <si>
    <t xml:space="preserve">Q05857</t>
  </si>
  <si>
    <t xml:space="preserve">Q05858</t>
  </si>
  <si>
    <t xml:space="preserve">Q05859</t>
  </si>
  <si>
    <t xml:space="preserve">Q05860</t>
  </si>
  <si>
    <t xml:space="preserve">Q05861</t>
  </si>
  <si>
    <t xml:space="preserve">Q05862</t>
  </si>
  <si>
    <t xml:space="preserve">Q05863</t>
  </si>
  <si>
    <t xml:space="preserve">Q05864</t>
  </si>
  <si>
    <t xml:space="preserve">Q05865</t>
  </si>
  <si>
    <t xml:space="preserve">Q05866</t>
  </si>
  <si>
    <t xml:space="preserve">Q05867</t>
  </si>
  <si>
    <t xml:space="preserve">Q05868</t>
  </si>
  <si>
    <t xml:space="preserve">Q05869</t>
  </si>
  <si>
    <t xml:space="preserve">Q05870</t>
  </si>
  <si>
    <t xml:space="preserve">Q05871</t>
  </si>
  <si>
    <t xml:space="preserve">Q05872</t>
  </si>
  <si>
    <t xml:space="preserve">Q05873</t>
  </si>
  <si>
    <t xml:space="preserve">Q05874</t>
  </si>
  <si>
    <t xml:space="preserve">Q05875</t>
  </si>
  <si>
    <t xml:space="preserve">Q05876</t>
  </si>
  <si>
    <t xml:space="preserve">Q05877</t>
  </si>
  <si>
    <t xml:space="preserve">Q05878</t>
  </si>
  <si>
    <t xml:space="preserve">Q05879</t>
  </si>
  <si>
    <t xml:space="preserve">Q05880</t>
  </si>
  <si>
    <t xml:space="preserve">Q05881</t>
  </si>
  <si>
    <t xml:space="preserve">Q05882</t>
  </si>
  <si>
    <t xml:space="preserve">Q05883</t>
  </si>
  <si>
    <t xml:space="preserve">Q05884</t>
  </si>
  <si>
    <t xml:space="preserve">Q05885</t>
  </si>
  <si>
    <t xml:space="preserve">Q05886</t>
  </si>
  <si>
    <t xml:space="preserve">Q05887</t>
  </si>
  <si>
    <t xml:space="preserve">Q05888</t>
  </si>
  <si>
    <t xml:space="preserve">Q05889</t>
  </si>
  <si>
    <t xml:space="preserve">Q05890</t>
  </si>
  <si>
    <t xml:space="preserve">Q05891</t>
  </si>
  <si>
    <t xml:space="preserve">Q05892</t>
  </si>
  <si>
    <t xml:space="preserve">Q05893</t>
  </si>
  <si>
    <t xml:space="preserve">Q05894</t>
  </si>
  <si>
    <t xml:space="preserve">Q05895</t>
  </si>
  <si>
    <t xml:space="preserve">Q05896</t>
  </si>
  <si>
    <t xml:space="preserve">Q05897</t>
  </si>
  <si>
    <t xml:space="preserve">Q05898</t>
  </si>
  <si>
    <t xml:space="preserve">Q05899</t>
  </si>
  <si>
    <t xml:space="preserve">Q05900</t>
  </si>
  <si>
    <t xml:space="preserve">Q05901</t>
  </si>
  <si>
    <t xml:space="preserve">Q05902</t>
  </si>
  <si>
    <t xml:space="preserve">Q05903</t>
  </si>
  <si>
    <t xml:space="preserve">Q05904</t>
  </si>
  <si>
    <t xml:space="preserve">Q05905</t>
  </si>
  <si>
    <t xml:space="preserve">Q05906</t>
  </si>
  <si>
    <t xml:space="preserve">Q05907</t>
  </si>
  <si>
    <t xml:space="preserve">Q05908</t>
  </si>
  <si>
    <t xml:space="preserve">Q05909</t>
  </si>
  <si>
    <t xml:space="preserve">Q05910</t>
  </si>
  <si>
    <t xml:space="preserve">Q05911</t>
  </si>
  <si>
    <t xml:space="preserve">Q05912</t>
  </si>
  <si>
    <t xml:space="preserve">Q05913</t>
  </si>
  <si>
    <t xml:space="preserve">Q05914</t>
  </si>
  <si>
    <t xml:space="preserve">Q05915</t>
  </si>
  <si>
    <t xml:space="preserve">Q05916</t>
  </si>
  <si>
    <t xml:space="preserve">Q05917</t>
  </si>
  <si>
    <t xml:space="preserve">Q05918</t>
  </si>
  <si>
    <t xml:space="preserve">Q05919</t>
  </si>
  <si>
    <t xml:space="preserve">Q05920</t>
  </si>
  <si>
    <t xml:space="preserve">Q05921</t>
  </si>
  <si>
    <t xml:space="preserve">Q05922</t>
  </si>
  <si>
    <t xml:space="preserve">Q05923</t>
  </si>
  <si>
    <t xml:space="preserve">Q05924</t>
  </si>
  <si>
    <t xml:space="preserve">Q05925</t>
  </si>
  <si>
    <t xml:space="preserve">Q05926</t>
  </si>
  <si>
    <t xml:space="preserve">Q05927</t>
  </si>
  <si>
    <t xml:space="preserve">Q05928</t>
  </si>
  <si>
    <t xml:space="preserve">Q05929</t>
  </si>
  <si>
    <t xml:space="preserve">Q05930</t>
  </si>
  <si>
    <t xml:space="preserve">Q05931</t>
  </si>
  <si>
    <t xml:space="preserve">Q05932</t>
  </si>
  <si>
    <t xml:space="preserve">Q05933</t>
  </si>
  <si>
    <t xml:space="preserve">Q05934</t>
  </si>
  <si>
    <t xml:space="preserve">Q05935</t>
  </si>
  <si>
    <t xml:space="preserve">Q05936</t>
  </si>
  <si>
    <t xml:space="preserve">Q05937</t>
  </si>
  <si>
    <t xml:space="preserve">Q05938</t>
  </si>
  <si>
    <t xml:space="preserve">Q05939</t>
  </si>
  <si>
    <t xml:space="preserve">Q05940</t>
  </si>
  <si>
    <t xml:space="preserve">Q05941</t>
  </si>
  <si>
    <t xml:space="preserve">Q05942</t>
  </si>
  <si>
    <t xml:space="preserve">Q05943</t>
  </si>
  <si>
    <t xml:space="preserve">Q05944</t>
  </si>
  <si>
    <t xml:space="preserve">Q05945</t>
  </si>
  <si>
    <t xml:space="preserve">Q05946</t>
  </si>
  <si>
    <t xml:space="preserve">Q05947</t>
  </si>
  <si>
    <t xml:space="preserve">Q05948</t>
  </si>
  <si>
    <t xml:space="preserve">Q05949</t>
  </si>
  <si>
    <t xml:space="preserve">Q05950</t>
  </si>
  <si>
    <t xml:space="preserve">Q05951</t>
  </si>
  <si>
    <t xml:space="preserve">Q05952</t>
  </si>
  <si>
    <t xml:space="preserve">Q05953</t>
  </si>
  <si>
    <t xml:space="preserve">Q05954</t>
  </si>
  <si>
    <t xml:space="preserve">Q05955</t>
  </si>
  <si>
    <t xml:space="preserve">Q05956</t>
  </si>
  <si>
    <t xml:space="preserve">Q05957</t>
  </si>
  <si>
    <t xml:space="preserve">Q05958</t>
  </si>
  <si>
    <t xml:space="preserve">Q05959</t>
  </si>
  <si>
    <t xml:space="preserve">Q05960</t>
  </si>
  <si>
    <t xml:space="preserve">Q05961</t>
  </si>
  <si>
    <t xml:space="preserve">Q05962</t>
  </si>
  <si>
    <t xml:space="preserve">Q05963</t>
  </si>
  <si>
    <t xml:space="preserve">Q05964</t>
  </si>
  <si>
    <t xml:space="preserve">Q05965</t>
  </si>
  <si>
    <t xml:space="preserve">Q05966</t>
  </si>
  <si>
    <t xml:space="preserve">Q05967</t>
  </si>
  <si>
    <t xml:space="preserve">Q05968</t>
  </si>
  <si>
    <t xml:space="preserve">Q05969</t>
  </si>
  <si>
    <t xml:space="preserve">Q05970</t>
  </si>
  <si>
    <t xml:space="preserve">Q05971</t>
  </si>
  <si>
    <t xml:space="preserve">Q05972</t>
  </si>
  <si>
    <t xml:space="preserve">Q05973</t>
  </si>
  <si>
    <t xml:space="preserve">Q05974</t>
  </si>
  <si>
    <t xml:space="preserve">Q05975</t>
  </si>
  <si>
    <t xml:space="preserve">Q05976</t>
  </si>
  <si>
    <t xml:space="preserve">Q05977</t>
  </si>
  <si>
    <t xml:space="preserve">Q05978</t>
  </si>
  <si>
    <t xml:space="preserve">Q05979</t>
  </si>
  <si>
    <t xml:space="preserve">Q05980</t>
  </si>
  <si>
    <t xml:space="preserve">Q05981</t>
  </si>
  <si>
    <t xml:space="preserve">Q05982</t>
  </si>
  <si>
    <t xml:space="preserve">Q05983</t>
  </si>
  <si>
    <t xml:space="preserve">Q05984</t>
  </si>
  <si>
    <t xml:space="preserve">Q05985</t>
  </si>
  <si>
    <t xml:space="preserve">Q05986</t>
  </si>
  <si>
    <t xml:space="preserve">Q05987</t>
  </si>
  <si>
    <t xml:space="preserve">Q05988</t>
  </si>
  <si>
    <t xml:space="preserve">Q05989</t>
  </si>
  <si>
    <t xml:space="preserve">Q05990</t>
  </si>
  <si>
    <t xml:space="preserve">Q05991</t>
  </si>
  <si>
    <t xml:space="preserve">Q05992</t>
  </si>
  <si>
    <t xml:space="preserve">Q05993</t>
  </si>
  <si>
    <t xml:space="preserve">Q05994</t>
  </si>
  <si>
    <t xml:space="preserve">Q05995</t>
  </si>
  <si>
    <t xml:space="preserve">Q05996</t>
  </si>
  <si>
    <t xml:space="preserve">Q05997</t>
  </si>
  <si>
    <t xml:space="preserve">Q05998</t>
  </si>
  <si>
    <t xml:space="preserve">Q05999</t>
  </si>
  <si>
    <t xml:space="preserve">Q06000</t>
  </si>
  <si>
    <t xml:space="preserve">Q06001</t>
  </si>
  <si>
    <t xml:space="preserve">Q06002</t>
  </si>
  <si>
    <t xml:space="preserve">Q06003</t>
  </si>
  <si>
    <t xml:space="preserve">Q06004</t>
  </si>
  <si>
    <t xml:space="preserve">Q06005</t>
  </si>
  <si>
    <t xml:space="preserve">Q06006</t>
  </si>
  <si>
    <t xml:space="preserve">Q06007</t>
  </si>
  <si>
    <t xml:space="preserve">Q06008</t>
  </si>
  <si>
    <t xml:space="preserve">Q06009</t>
  </si>
  <si>
    <t xml:space="preserve">Q06010</t>
  </si>
  <si>
    <t xml:space="preserve">Q06011</t>
  </si>
  <si>
    <t xml:space="preserve">Q06012</t>
  </si>
  <si>
    <t xml:space="preserve">Q06013</t>
  </si>
  <si>
    <t xml:space="preserve">Q06014</t>
  </si>
  <si>
    <t xml:space="preserve">Q06015</t>
  </si>
  <si>
    <t xml:space="preserve">Q06016</t>
  </si>
  <si>
    <t xml:space="preserve">Q06017</t>
  </si>
  <si>
    <t xml:space="preserve">Q06018</t>
  </si>
  <si>
    <t xml:space="preserve">Q06019</t>
  </si>
  <si>
    <t xml:space="preserve">Q06020</t>
  </si>
  <si>
    <t xml:space="preserve">Q06021</t>
  </si>
  <si>
    <t xml:space="preserve">Q06022</t>
  </si>
  <si>
    <t xml:space="preserve">Q06023</t>
  </si>
  <si>
    <t xml:space="preserve">Q06024</t>
  </si>
  <si>
    <t xml:space="preserve">Q06025</t>
  </si>
  <si>
    <t xml:space="preserve">Q06026</t>
  </si>
  <si>
    <t xml:space="preserve">Q06027</t>
  </si>
  <si>
    <t xml:space="preserve">Q06028</t>
  </si>
  <si>
    <t xml:space="preserve">Q06029</t>
  </si>
  <si>
    <t xml:space="preserve">Q06030</t>
  </si>
  <si>
    <t xml:space="preserve">Q06031</t>
  </si>
  <si>
    <t xml:space="preserve">Q06032</t>
  </si>
  <si>
    <t xml:space="preserve">Q06033</t>
  </si>
  <si>
    <t xml:space="preserve">Q06034</t>
  </si>
  <si>
    <t xml:space="preserve">Q06035</t>
  </si>
  <si>
    <t xml:space="preserve">Q06036</t>
  </si>
  <si>
    <t xml:space="preserve">Q06037</t>
  </si>
  <si>
    <t xml:space="preserve">Q06038</t>
  </si>
  <si>
    <t xml:space="preserve">Q06039</t>
  </si>
  <si>
    <t xml:space="preserve">Q06040</t>
  </si>
  <si>
    <t xml:space="preserve">Q06041</t>
  </si>
  <si>
    <t xml:space="preserve">Q06042</t>
  </si>
  <si>
    <t xml:space="preserve">Q06043</t>
  </si>
  <si>
    <t xml:space="preserve">Q06044</t>
  </si>
  <si>
    <t xml:space="preserve">Q06045</t>
  </si>
  <si>
    <t xml:space="preserve">Q06046</t>
  </si>
  <si>
    <t xml:space="preserve">Q06047</t>
  </si>
  <si>
    <t xml:space="preserve">Q06048</t>
  </si>
  <si>
    <t xml:space="preserve">Q06049</t>
  </si>
  <si>
    <t xml:space="preserve">Q06050</t>
  </si>
  <si>
    <t xml:space="preserve">Q06051</t>
  </si>
  <si>
    <t xml:space="preserve">Q06052</t>
  </si>
  <si>
    <t xml:space="preserve">Q06053</t>
  </si>
  <si>
    <t xml:space="preserve">Q06054</t>
  </si>
  <si>
    <t xml:space="preserve">Q06055</t>
  </si>
  <si>
    <t xml:space="preserve">Q06056</t>
  </si>
  <si>
    <t xml:space="preserve">Q06057</t>
  </si>
  <si>
    <t xml:space="preserve">Q06058</t>
  </si>
  <si>
    <t xml:space="preserve">Q06059</t>
  </si>
  <si>
    <t xml:space="preserve">Q06060</t>
  </si>
  <si>
    <t xml:space="preserve">Q06061</t>
  </si>
  <si>
    <t xml:space="preserve">Q06062</t>
  </si>
  <si>
    <t xml:space="preserve">Q06063</t>
  </si>
  <si>
    <t xml:space="preserve">Q06064</t>
  </si>
  <si>
    <t xml:space="preserve">Q06065</t>
  </si>
  <si>
    <t xml:space="preserve">Q06066</t>
  </si>
  <si>
    <t xml:space="preserve">Q06067</t>
  </si>
  <si>
    <t xml:space="preserve">Q06068</t>
  </si>
  <si>
    <t xml:space="preserve">Q06069</t>
  </si>
  <si>
    <t xml:space="preserve">Q06070</t>
  </si>
  <si>
    <t xml:space="preserve">Q06071</t>
  </si>
  <si>
    <t xml:space="preserve">Q06072</t>
  </si>
  <si>
    <t xml:space="preserve">Q06073</t>
  </si>
  <si>
    <t xml:space="preserve">Q06074</t>
  </si>
  <si>
    <t xml:space="preserve">Q06075</t>
  </si>
  <si>
    <t xml:space="preserve">Q06076</t>
  </si>
  <si>
    <t xml:space="preserve">Q06077</t>
  </si>
  <si>
    <t xml:space="preserve">Q06078</t>
  </si>
  <si>
    <t xml:space="preserve">Q06079</t>
  </si>
  <si>
    <t xml:space="preserve">Q06080</t>
  </si>
  <si>
    <t xml:space="preserve">Q06081</t>
  </si>
  <si>
    <t xml:space="preserve">Q06082</t>
  </si>
  <si>
    <t xml:space="preserve">Q06083</t>
  </si>
  <si>
    <t xml:space="preserve">Q06084</t>
  </si>
  <si>
    <t xml:space="preserve">Q06085</t>
  </si>
  <si>
    <t xml:space="preserve">Q06086</t>
  </si>
  <si>
    <t xml:space="preserve">Q06087</t>
  </si>
  <si>
    <t xml:space="preserve">Q06088</t>
  </si>
  <si>
    <t xml:space="preserve">Q06089</t>
  </si>
  <si>
    <t xml:space="preserve">Q06090</t>
  </si>
  <si>
    <t xml:space="preserve">Q06091</t>
  </si>
  <si>
    <t xml:space="preserve">Q06092</t>
  </si>
  <si>
    <t xml:space="preserve">Q06093</t>
  </si>
  <si>
    <t xml:space="preserve">Q06094</t>
  </si>
  <si>
    <t xml:space="preserve">Q06095</t>
  </si>
  <si>
    <t xml:space="preserve">Q06096</t>
  </si>
  <si>
    <t xml:space="preserve">Q06097</t>
  </si>
  <si>
    <t xml:space="preserve">Q06098</t>
  </si>
  <si>
    <t xml:space="preserve">Q06099</t>
  </si>
  <si>
    <t xml:space="preserve">Q06100</t>
  </si>
  <si>
    <t xml:space="preserve">Q06101</t>
  </si>
  <si>
    <t xml:space="preserve">Q06102</t>
  </si>
  <si>
    <t xml:space="preserve">Q06103</t>
  </si>
  <si>
    <t xml:space="preserve">Q06104</t>
  </si>
  <si>
    <t xml:space="preserve">Q06105</t>
  </si>
  <si>
    <t xml:space="preserve">Q06106</t>
  </si>
  <si>
    <t xml:space="preserve">Q06107</t>
  </si>
  <si>
    <t xml:space="preserve">Q06108</t>
  </si>
  <si>
    <t xml:space="preserve">Q06109</t>
  </si>
  <si>
    <t xml:space="preserve">Q06110</t>
  </si>
  <si>
    <t xml:space="preserve">Q06111</t>
  </si>
  <si>
    <t xml:space="preserve">Q06112</t>
  </si>
  <si>
    <t xml:space="preserve">Q06113</t>
  </si>
  <si>
    <t xml:space="preserve">Q06114</t>
  </si>
  <si>
    <t xml:space="preserve">Q06115</t>
  </si>
  <si>
    <t xml:space="preserve">Q06116</t>
  </si>
  <si>
    <t xml:space="preserve">Q06117</t>
  </si>
  <si>
    <t xml:space="preserve">Q06118</t>
  </si>
  <si>
    <t xml:space="preserve">Q06119</t>
  </si>
  <si>
    <t xml:space="preserve">Q06120</t>
  </si>
  <si>
    <t xml:space="preserve">Q06121</t>
  </si>
  <si>
    <t xml:space="preserve">Q06122</t>
  </si>
  <si>
    <t xml:space="preserve">Q06123</t>
  </si>
  <si>
    <t xml:space="preserve">Q06124</t>
  </si>
  <si>
    <t xml:space="preserve">Q06125</t>
  </si>
  <si>
    <t xml:space="preserve">Q06126</t>
  </si>
  <si>
    <t xml:space="preserve">Q06127</t>
  </si>
  <si>
    <t xml:space="preserve">Q06128</t>
  </si>
  <si>
    <t xml:space="preserve">Q06129</t>
  </si>
  <si>
    <t xml:space="preserve">Q06130</t>
  </si>
  <si>
    <t xml:space="preserve">Q06131</t>
  </si>
  <si>
    <t xml:space="preserve">Q06132</t>
  </si>
  <si>
    <t xml:space="preserve">Q06133</t>
  </si>
  <si>
    <t xml:space="preserve">Q06134</t>
  </si>
  <si>
    <t xml:space="preserve">Q06135</t>
  </si>
  <si>
    <t xml:space="preserve">Q06136</t>
  </si>
  <si>
    <t xml:space="preserve">Q06137</t>
  </si>
  <si>
    <t xml:space="preserve">Q06138</t>
  </si>
  <si>
    <t xml:space="preserve">Q06139</t>
  </si>
  <si>
    <t xml:space="preserve">Q06140</t>
  </si>
  <si>
    <t xml:space="preserve">Q06141</t>
  </si>
  <si>
    <t xml:space="preserve">Q06142</t>
  </si>
  <si>
    <t xml:space="preserve">Q06143</t>
  </si>
  <si>
    <t xml:space="preserve">Q06144</t>
  </si>
  <si>
    <t xml:space="preserve">Q06145</t>
  </si>
  <si>
    <t xml:space="preserve">Q06146</t>
  </si>
  <si>
    <t xml:space="preserve">Q06147</t>
  </si>
  <si>
    <t xml:space="preserve">Q06148</t>
  </si>
  <si>
    <t xml:space="preserve">Q06149</t>
  </si>
  <si>
    <t xml:space="preserve">Q06150</t>
  </si>
  <si>
    <t xml:space="preserve">Q06151</t>
  </si>
  <si>
    <t xml:space="preserve">Q06152</t>
  </si>
  <si>
    <t xml:space="preserve">Q06153</t>
  </si>
  <si>
    <t xml:space="preserve">Q06154</t>
  </si>
  <si>
    <t xml:space="preserve">Q06155</t>
  </si>
  <si>
    <t xml:space="preserve">Q06156</t>
  </si>
  <si>
    <t xml:space="preserve">Q06157</t>
  </si>
  <si>
    <t xml:space="preserve">Q06158</t>
  </si>
  <si>
    <t xml:space="preserve">Q06159</t>
  </si>
  <si>
    <t xml:space="preserve">Q06160</t>
  </si>
  <si>
    <t xml:space="preserve">Q06161</t>
  </si>
  <si>
    <t xml:space="preserve">Q06162</t>
  </si>
  <si>
    <t xml:space="preserve">Q06163</t>
  </si>
  <si>
    <t xml:space="preserve">Q06164</t>
  </si>
  <si>
    <t xml:space="preserve">Q06165</t>
  </si>
  <si>
    <t xml:space="preserve">Q06166</t>
  </si>
  <si>
    <t xml:space="preserve">Q06167</t>
  </si>
  <si>
    <t xml:space="preserve">Q06168</t>
  </si>
  <si>
    <t xml:space="preserve">Q06169</t>
  </si>
  <si>
    <t xml:space="preserve">Q06170</t>
  </si>
  <si>
    <t xml:space="preserve">Q06171</t>
  </si>
  <si>
    <t xml:space="preserve">Q06172</t>
  </si>
  <si>
    <t xml:space="preserve">Q06173</t>
  </si>
  <si>
    <t xml:space="preserve">Q06174</t>
  </si>
  <si>
    <t xml:space="preserve">Q06175</t>
  </si>
  <si>
    <t xml:space="preserve">Q06176</t>
  </si>
  <si>
    <t xml:space="preserve">Q06177</t>
  </si>
  <si>
    <t xml:space="preserve">Q06178</t>
  </si>
  <si>
    <t xml:space="preserve">Q06179</t>
  </si>
  <si>
    <t xml:space="preserve">Q06180</t>
  </si>
  <si>
    <t xml:space="preserve">Q06181</t>
  </si>
  <si>
    <t xml:space="preserve">Q06182</t>
  </si>
  <si>
    <t xml:space="preserve">Q06183</t>
  </si>
  <si>
    <t xml:space="preserve">Q06184</t>
  </si>
  <si>
    <t xml:space="preserve">Q06185</t>
  </si>
  <si>
    <t xml:space="preserve">Q06186</t>
  </si>
  <si>
    <t xml:space="preserve">Q06187</t>
  </si>
  <si>
    <t xml:space="preserve">Q06188</t>
  </si>
  <si>
    <t xml:space="preserve">Q06189</t>
  </si>
  <si>
    <t xml:space="preserve">Q06190</t>
  </si>
  <si>
    <t xml:space="preserve">Q06191</t>
  </si>
  <si>
    <t xml:space="preserve">Q06192</t>
  </si>
  <si>
    <t xml:space="preserve">Q06193</t>
  </si>
  <si>
    <t xml:space="preserve">Q06194</t>
  </si>
  <si>
    <t xml:space="preserve">Q06195</t>
  </si>
  <si>
    <t xml:space="preserve">Q06196</t>
  </si>
  <si>
    <t xml:space="preserve">Q06197</t>
  </si>
  <si>
    <t xml:space="preserve">Q06198</t>
  </si>
  <si>
    <t xml:space="preserve">Q06199</t>
  </si>
  <si>
    <t xml:space="preserve">Q06200</t>
  </si>
  <si>
    <t xml:space="preserve">Q06201</t>
  </si>
  <si>
    <t xml:space="preserve">Q06202</t>
  </si>
  <si>
    <t xml:space="preserve">Q06203</t>
  </si>
  <si>
    <t xml:space="preserve">Q06204</t>
  </si>
  <si>
    <t xml:space="preserve">Q06205</t>
  </si>
  <si>
    <t xml:space="preserve">Q06206</t>
  </si>
  <si>
    <t xml:space="preserve">Q06207</t>
  </si>
  <si>
    <t xml:space="preserve">Q06208</t>
  </si>
  <si>
    <t xml:space="preserve">Q06209</t>
  </si>
  <si>
    <t xml:space="preserve">Q06210</t>
  </si>
  <si>
    <t xml:space="preserve">Q06211</t>
  </si>
  <si>
    <t xml:space="preserve">Q06212</t>
  </si>
  <si>
    <t xml:space="preserve">Q06213</t>
  </si>
  <si>
    <t xml:space="preserve">Q06214</t>
  </si>
  <si>
    <t xml:space="preserve">Q06215</t>
  </si>
  <si>
    <t xml:space="preserve">Q06216</t>
  </si>
  <si>
    <t xml:space="preserve">Q06217</t>
  </si>
  <si>
    <t xml:space="preserve">Q06218</t>
  </si>
  <si>
    <t xml:space="preserve">Q06219</t>
  </si>
  <si>
    <t xml:space="preserve">Q06220</t>
  </si>
  <si>
    <t xml:space="preserve">Q06221</t>
  </si>
  <si>
    <t xml:space="preserve">Q06222</t>
  </si>
  <si>
    <t xml:space="preserve">Q06223</t>
  </si>
  <si>
    <t xml:space="preserve">Q06224</t>
  </si>
  <si>
    <t xml:space="preserve">Q06225</t>
  </si>
  <si>
    <t xml:space="preserve">Q06226</t>
  </si>
  <si>
    <t xml:space="preserve">Q06227</t>
  </si>
  <si>
    <t xml:space="preserve">Q06228</t>
  </si>
  <si>
    <t xml:space="preserve">Q06229</t>
  </si>
  <si>
    <t xml:space="preserve">Q06230</t>
  </si>
  <si>
    <t xml:space="preserve">Q06231</t>
  </si>
  <si>
    <t xml:space="preserve">Q06232</t>
  </si>
  <si>
    <t xml:space="preserve">Q06233</t>
  </si>
  <si>
    <t xml:space="preserve">Q06234</t>
  </si>
  <si>
    <t xml:space="preserve">Q06235</t>
  </si>
  <si>
    <t xml:space="preserve">Q06236</t>
  </si>
  <si>
    <t xml:space="preserve">Q06237</t>
  </si>
  <si>
    <t xml:space="preserve">Q06238</t>
  </si>
  <si>
    <t xml:space="preserve">Q06239</t>
  </si>
  <si>
    <t xml:space="preserve">Q06240</t>
  </si>
  <si>
    <t xml:space="preserve">Q06241</t>
  </si>
  <si>
    <t xml:space="preserve">Q06242</t>
  </si>
  <si>
    <t xml:space="preserve">Q06243</t>
  </si>
  <si>
    <t xml:space="preserve">Q06244</t>
  </si>
  <si>
    <t xml:space="preserve">Q06245</t>
  </si>
  <si>
    <t xml:space="preserve">Q06246</t>
  </si>
  <si>
    <t xml:space="preserve">Q06247</t>
  </si>
  <si>
    <t xml:space="preserve">Q06248</t>
  </si>
  <si>
    <t xml:space="preserve">Q06249</t>
  </si>
  <si>
    <t xml:space="preserve">Q06250</t>
  </si>
  <si>
    <t xml:space="preserve">Q06251</t>
  </si>
  <si>
    <t xml:space="preserve">Q06252</t>
  </si>
  <si>
    <t xml:space="preserve">Q06253</t>
  </si>
  <si>
    <t xml:space="preserve">Q06254</t>
  </si>
  <si>
    <t xml:space="preserve">Q06255</t>
  </si>
  <si>
    <t xml:space="preserve">Q06256</t>
  </si>
  <si>
    <t xml:space="preserve">Q06257</t>
  </si>
  <si>
    <t xml:space="preserve">Q06258</t>
  </si>
  <si>
    <t xml:space="preserve">Q06259</t>
  </si>
  <si>
    <t xml:space="preserve">Q06260</t>
  </si>
  <si>
    <t xml:space="preserve">Q06261</t>
  </si>
  <si>
    <t xml:space="preserve">Q06262</t>
  </si>
  <si>
    <t xml:space="preserve">Q06263</t>
  </si>
  <si>
    <t xml:space="preserve">Q06264</t>
  </si>
  <si>
    <t xml:space="preserve">Q06265</t>
  </si>
  <si>
    <t xml:space="preserve">Q06266</t>
  </si>
  <si>
    <t xml:space="preserve">Q06267</t>
  </si>
  <si>
    <t xml:space="preserve">Q06268</t>
  </si>
  <si>
    <t xml:space="preserve">Q06269</t>
  </si>
  <si>
    <t xml:space="preserve">Q06270</t>
  </si>
  <si>
    <t xml:space="preserve">Q06271</t>
  </si>
  <si>
    <t xml:space="preserve">Q06272</t>
  </si>
  <si>
    <t xml:space="preserve">Q06273</t>
  </si>
  <si>
    <t xml:space="preserve">Q06274</t>
  </si>
  <si>
    <t xml:space="preserve">Q06275</t>
  </si>
  <si>
    <t xml:space="preserve">Q06276</t>
  </si>
  <si>
    <t xml:space="preserve">Q06277</t>
  </si>
  <si>
    <t xml:space="preserve">Q06278</t>
  </si>
  <si>
    <t xml:space="preserve">Q06279</t>
  </si>
  <si>
    <t xml:space="preserve">Q06280</t>
  </si>
  <si>
    <t xml:space="preserve">Q06281</t>
  </si>
  <si>
    <t xml:space="preserve">Q06282</t>
  </si>
  <si>
    <t xml:space="preserve">Q06283</t>
  </si>
  <si>
    <t xml:space="preserve">Q06284</t>
  </si>
  <si>
    <t xml:space="preserve">Q06285</t>
  </si>
  <si>
    <t xml:space="preserve">Q06286</t>
  </si>
  <si>
    <t xml:space="preserve">Q06287</t>
  </si>
  <si>
    <t xml:space="preserve">Q06288</t>
  </si>
  <si>
    <t xml:space="preserve">Q06289</t>
  </si>
  <si>
    <t xml:space="preserve">Q06290</t>
  </si>
  <si>
    <t xml:space="preserve">Q06291</t>
  </si>
  <si>
    <t xml:space="preserve">Q06292</t>
  </si>
  <si>
    <t xml:space="preserve">Q06293</t>
  </si>
  <si>
    <t xml:space="preserve">Q06294</t>
  </si>
  <si>
    <t xml:space="preserve">Q06295</t>
  </si>
  <si>
    <t xml:space="preserve">Q06296</t>
  </si>
  <si>
    <t xml:space="preserve">Q06297</t>
  </si>
  <si>
    <t xml:space="preserve">Q06298</t>
  </si>
  <si>
    <t xml:space="preserve">Q06299</t>
  </si>
  <si>
    <t xml:space="preserve">Q06300</t>
  </si>
  <si>
    <t xml:space="preserve">Q06301</t>
  </si>
  <si>
    <t xml:space="preserve">Q06302</t>
  </si>
  <si>
    <t xml:space="preserve">Q06303</t>
  </si>
  <si>
    <t xml:space="preserve">Q06304</t>
  </si>
  <si>
    <t xml:space="preserve">Q06305</t>
  </si>
  <si>
    <t xml:space="preserve">Q06306</t>
  </si>
  <si>
    <t xml:space="preserve">Q06307</t>
  </si>
  <si>
    <t xml:space="preserve">Q06308</t>
  </si>
  <si>
    <t xml:space="preserve">Q06309</t>
  </si>
  <si>
    <t xml:space="preserve">Q06310</t>
  </si>
  <si>
    <t xml:space="preserve">Q06311</t>
  </si>
  <si>
    <t xml:space="preserve">Q06312</t>
  </si>
  <si>
    <t xml:space="preserve">Q06313</t>
  </si>
  <si>
    <t xml:space="preserve">Q06314</t>
  </si>
  <si>
    <t xml:space="preserve">Q06315</t>
  </si>
  <si>
    <t xml:space="preserve">Q06316</t>
  </si>
  <si>
    <t xml:space="preserve">Q06317</t>
  </si>
  <si>
    <t xml:space="preserve">Q06318</t>
  </si>
  <si>
    <t xml:space="preserve">Q06319</t>
  </si>
  <si>
    <t xml:space="preserve">Q06320</t>
  </si>
  <si>
    <t xml:space="preserve">Q06321</t>
  </si>
  <si>
    <t xml:space="preserve">Q06322</t>
  </si>
  <si>
    <t xml:space="preserve">Q06323</t>
  </si>
  <si>
    <t xml:space="preserve">Q06324</t>
  </si>
  <si>
    <t xml:space="preserve">Q06325</t>
  </si>
  <si>
    <t xml:space="preserve">Q06326</t>
  </si>
  <si>
    <t xml:space="preserve">Q06327</t>
  </si>
  <si>
    <t xml:space="preserve">Q06328</t>
  </si>
  <si>
    <t xml:space="preserve">Q06329</t>
  </si>
  <si>
    <t xml:space="preserve">Q06330</t>
  </si>
  <si>
    <t xml:space="preserve">Q06331</t>
  </si>
  <si>
    <t xml:space="preserve">Q06332</t>
  </si>
  <si>
    <t xml:space="preserve">Q06333</t>
  </si>
  <si>
    <t xml:space="preserve">Q06334</t>
  </si>
  <si>
    <t xml:space="preserve">Q06335</t>
  </si>
  <si>
    <t xml:space="preserve">Q06336</t>
  </si>
  <si>
    <t xml:space="preserve">Q06337</t>
  </si>
  <si>
    <t xml:space="preserve">Q06338</t>
  </si>
  <si>
    <t xml:space="preserve">Q06339</t>
  </si>
  <si>
    <t xml:space="preserve">Q06340</t>
  </si>
  <si>
    <t xml:space="preserve">Q06341</t>
  </si>
  <si>
    <t xml:space="preserve">Q06342</t>
  </si>
  <si>
    <t xml:space="preserve">Q06343</t>
  </si>
  <si>
    <t xml:space="preserve">Q06344</t>
  </si>
  <si>
    <t xml:space="preserve">Q06345</t>
  </si>
  <si>
    <t xml:space="preserve">Q06346</t>
  </si>
  <si>
    <t xml:space="preserve">Q06347</t>
  </si>
  <si>
    <t xml:space="preserve">Q06348</t>
  </si>
  <si>
    <t xml:space="preserve">Q06349</t>
  </si>
  <si>
    <t xml:space="preserve">Q06350</t>
  </si>
  <si>
    <t xml:space="preserve">Q06351</t>
  </si>
  <si>
    <t xml:space="preserve">Q06352</t>
  </si>
  <si>
    <t xml:space="preserve">Q06353</t>
  </si>
  <si>
    <t xml:space="preserve">Q06354</t>
  </si>
  <si>
    <t xml:space="preserve">Q06355</t>
  </si>
  <si>
    <t xml:space="preserve">Q06356</t>
  </si>
  <si>
    <t xml:space="preserve">Q06357</t>
  </si>
  <si>
    <t xml:space="preserve">Q06358</t>
  </si>
  <si>
    <t xml:space="preserve">Q06359</t>
  </si>
  <si>
    <t xml:space="preserve">Q06360</t>
  </si>
  <si>
    <t xml:space="preserve">Q06361</t>
  </si>
  <si>
    <t xml:space="preserve">Q06362</t>
  </si>
  <si>
    <t xml:space="preserve">Q06363</t>
  </si>
  <si>
    <t xml:space="preserve">Q06364</t>
  </si>
  <si>
    <t xml:space="preserve">Q06365</t>
  </si>
  <si>
    <t xml:space="preserve">Q06366</t>
  </si>
  <si>
    <t xml:space="preserve">Q06367</t>
  </si>
  <si>
    <t xml:space="preserve">Q06368</t>
  </si>
  <si>
    <t xml:space="preserve">Q06369</t>
  </si>
  <si>
    <t xml:space="preserve">Q06370</t>
  </si>
  <si>
    <t xml:space="preserve">Q06371</t>
  </si>
  <si>
    <t xml:space="preserve">Q06372</t>
  </si>
  <si>
    <t xml:space="preserve">Q06373</t>
  </si>
  <si>
    <t xml:space="preserve">Q06374</t>
  </si>
  <si>
    <t xml:space="preserve">Q06375</t>
  </si>
  <si>
    <t xml:space="preserve">Q06376</t>
  </si>
  <si>
    <t xml:space="preserve">Q06377</t>
  </si>
  <si>
    <t xml:space="preserve">Q06378</t>
  </si>
  <si>
    <t xml:space="preserve">Q06379</t>
  </si>
  <si>
    <t xml:space="preserve">Q06380</t>
  </si>
  <si>
    <t xml:space="preserve">Q06381</t>
  </si>
  <si>
    <t xml:space="preserve">Q06382</t>
  </si>
  <si>
    <t xml:space="preserve">Q06383</t>
  </si>
  <si>
    <t xml:space="preserve">Q06384</t>
  </si>
  <si>
    <t xml:space="preserve">Q06385</t>
  </si>
  <si>
    <t xml:space="preserve">Q06386</t>
  </si>
  <si>
    <t xml:space="preserve">Q06387</t>
  </si>
  <si>
    <t xml:space="preserve">Q06388</t>
  </si>
  <si>
    <t xml:space="preserve">Q06389</t>
  </si>
  <si>
    <t xml:space="preserve">Q06390</t>
  </si>
  <si>
    <t xml:space="preserve">Q06391</t>
  </si>
  <si>
    <t xml:space="preserve">Q06392</t>
  </si>
  <si>
    <t xml:space="preserve">Q06393</t>
  </si>
  <si>
    <t xml:space="preserve">Q06394</t>
  </si>
  <si>
    <t xml:space="preserve">Q06395</t>
  </si>
  <si>
    <t xml:space="preserve">Q06396</t>
  </si>
  <si>
    <t xml:space="preserve">Q06397</t>
  </si>
  <si>
    <t xml:space="preserve">Q06398</t>
  </si>
  <si>
    <t xml:space="preserve">Q06399</t>
  </si>
  <si>
    <t xml:space="preserve">Q06400</t>
  </si>
  <si>
    <t xml:space="preserve">Q06401</t>
  </si>
  <si>
    <t xml:space="preserve">Q06402</t>
  </si>
  <si>
    <t xml:space="preserve">Q06403</t>
  </si>
  <si>
    <t xml:space="preserve">Q06404</t>
  </si>
  <si>
    <t xml:space="preserve">Q06405</t>
  </si>
  <si>
    <t xml:space="preserve">Q06406</t>
  </si>
  <si>
    <t xml:space="preserve">Q06407</t>
  </si>
  <si>
    <t xml:space="preserve">Q06408</t>
  </si>
  <si>
    <t xml:space="preserve">Q06409</t>
  </si>
  <si>
    <t xml:space="preserve">Q06410</t>
  </si>
  <si>
    <t xml:space="preserve">Q06411</t>
  </si>
  <si>
    <t xml:space="preserve">Q06412</t>
  </si>
  <si>
    <t xml:space="preserve">Q06413</t>
  </si>
  <si>
    <t xml:space="preserve">Q06414</t>
  </si>
  <si>
    <t xml:space="preserve">Q06415</t>
  </si>
  <si>
    <t xml:space="preserve">Q06416</t>
  </si>
  <si>
    <t xml:space="preserve">Q06417</t>
  </si>
  <si>
    <t xml:space="preserve">Q06418</t>
  </si>
  <si>
    <t xml:space="preserve">Q06419</t>
  </si>
  <si>
    <t xml:space="preserve">Q06420</t>
  </si>
  <si>
    <t xml:space="preserve">Q06421</t>
  </si>
  <si>
    <t xml:space="preserve">Q06422</t>
  </si>
  <si>
    <t xml:space="preserve">Q06423</t>
  </si>
  <si>
    <t xml:space="preserve">Q06424</t>
  </si>
  <si>
    <t xml:space="preserve">Q06425</t>
  </si>
  <si>
    <t xml:space="preserve">Q06426</t>
  </si>
  <si>
    <t xml:space="preserve">Q06427</t>
  </si>
  <si>
    <t xml:space="preserve">Q06428</t>
  </si>
  <si>
    <t xml:space="preserve">Q06429</t>
  </si>
  <si>
    <t xml:space="preserve">Q06430</t>
  </si>
  <si>
    <t xml:space="preserve">Q06431</t>
  </si>
  <si>
    <t xml:space="preserve">Q06432</t>
  </si>
  <si>
    <t xml:space="preserve">Q06433</t>
  </si>
  <si>
    <t xml:space="preserve">Q06434</t>
  </si>
  <si>
    <t xml:space="preserve">Q06435</t>
  </si>
  <si>
    <t xml:space="preserve">Q06436</t>
  </si>
  <si>
    <t xml:space="preserve">Q06437</t>
  </si>
  <si>
    <t xml:space="preserve">Q06438</t>
  </si>
  <si>
    <t xml:space="preserve">Q06439</t>
  </si>
  <si>
    <t xml:space="preserve">Q06440</t>
  </si>
  <si>
    <t xml:space="preserve">Q06441</t>
  </si>
  <si>
    <t xml:space="preserve">Q06442</t>
  </si>
  <si>
    <t xml:space="preserve">Q06443</t>
  </si>
  <si>
    <t xml:space="preserve">Q06444</t>
  </si>
  <si>
    <t xml:space="preserve">Q06445</t>
  </si>
  <si>
    <t xml:space="preserve">Q06446</t>
  </si>
  <si>
    <t xml:space="preserve">Q06447</t>
  </si>
  <si>
    <t xml:space="preserve">Q06448</t>
  </si>
  <si>
    <t xml:space="preserve">Q06449</t>
  </si>
  <si>
    <t xml:space="preserve">Q06450</t>
  </si>
  <si>
    <t xml:space="preserve">Q06451</t>
  </si>
  <si>
    <t xml:space="preserve">Q06452</t>
  </si>
  <si>
    <t xml:space="preserve">Q06453</t>
  </si>
  <si>
    <t xml:space="preserve">Q06454</t>
  </si>
  <si>
    <t xml:space="preserve">Q06455</t>
  </si>
  <si>
    <t xml:space="preserve">Q06456</t>
  </si>
  <si>
    <t xml:space="preserve">Q06457</t>
  </si>
  <si>
    <t xml:space="preserve">Q06458</t>
  </si>
  <si>
    <t xml:space="preserve">Q06459</t>
  </si>
  <si>
    <t xml:space="preserve">Q06460</t>
  </si>
  <si>
    <t xml:space="preserve">Q06461</t>
  </si>
  <si>
    <t xml:space="preserve">Q06462</t>
  </si>
  <si>
    <t xml:space="preserve">Q06463</t>
  </si>
  <si>
    <t xml:space="preserve">Q06464</t>
  </si>
  <si>
    <t xml:space="preserve">Q06465</t>
  </si>
  <si>
    <t xml:space="preserve">Q06466</t>
  </si>
  <si>
    <t xml:space="preserve">Q06467</t>
  </si>
  <si>
    <t xml:space="preserve">Q06468</t>
  </si>
  <si>
    <t xml:space="preserve">Q06469</t>
  </si>
  <si>
    <t xml:space="preserve">Q06470</t>
  </si>
  <si>
    <t xml:space="preserve">Q06471</t>
  </si>
  <si>
    <t xml:space="preserve">Q06472</t>
  </si>
  <si>
    <t xml:space="preserve">Q06473</t>
  </si>
  <si>
    <t xml:space="preserve">Q06474</t>
  </si>
  <si>
    <t xml:space="preserve">Q06475</t>
  </si>
  <si>
    <t xml:space="preserve">Q06476</t>
  </si>
  <si>
    <t xml:space="preserve">Q06477</t>
  </si>
  <si>
    <t xml:space="preserve">Q06478</t>
  </si>
  <si>
    <t xml:space="preserve">Q06479</t>
  </si>
  <si>
    <t xml:space="preserve">Q06480</t>
  </si>
  <si>
    <t xml:space="preserve">Q06481</t>
  </si>
  <si>
    <t xml:space="preserve">Q06482</t>
  </si>
  <si>
    <t xml:space="preserve">Q06483</t>
  </si>
  <si>
    <t xml:space="preserve">Q06484</t>
  </si>
  <si>
    <t xml:space="preserve">Q06485</t>
  </si>
  <si>
    <t xml:space="preserve">Q06486</t>
  </si>
  <si>
    <t xml:space="preserve">Q06487</t>
  </si>
  <si>
    <t xml:space="preserve">Q06488</t>
  </si>
  <si>
    <t xml:space="preserve">Q06489</t>
  </si>
  <si>
    <t xml:space="preserve">Q06490</t>
  </si>
  <si>
    <t xml:space="preserve">Q06491</t>
  </si>
  <si>
    <t xml:space="preserve">Q06492</t>
  </si>
  <si>
    <t xml:space="preserve">Q06493</t>
  </si>
  <si>
    <t xml:space="preserve">Q06494</t>
  </si>
  <si>
    <t xml:space="preserve">Q06495</t>
  </si>
  <si>
    <t xml:space="preserve">Q06496</t>
  </si>
  <si>
    <t xml:space="preserve">Q06497</t>
  </si>
  <si>
    <t xml:space="preserve">Q06498</t>
  </si>
  <si>
    <t xml:space="preserve">Q06499</t>
  </si>
  <si>
    <t xml:space="preserve">Q06500</t>
  </si>
  <si>
    <t xml:space="preserve">Q06501</t>
  </si>
  <si>
    <t xml:space="preserve">Q06502</t>
  </si>
  <si>
    <t xml:space="preserve">Q06503</t>
  </si>
  <si>
    <t xml:space="preserve">Q06504</t>
  </si>
  <si>
    <t xml:space="preserve">Q06505</t>
  </si>
  <si>
    <t xml:space="preserve">Q06506</t>
  </si>
  <si>
    <t xml:space="preserve">Q06507</t>
  </si>
  <si>
    <t xml:space="preserve">Q06508</t>
  </si>
  <si>
    <t xml:space="preserve">Q06509</t>
  </si>
  <si>
    <t xml:space="preserve">Q06510</t>
  </si>
  <si>
    <t xml:space="preserve">Q06511</t>
  </si>
  <si>
    <t xml:space="preserve">Q06512</t>
  </si>
  <si>
    <t xml:space="preserve">Q06513</t>
  </si>
  <si>
    <t xml:space="preserve">Q06514</t>
  </si>
  <si>
    <t xml:space="preserve">Q06515</t>
  </si>
  <si>
    <t xml:space="preserve">Q06516</t>
  </si>
  <si>
    <t xml:space="preserve">Q06517</t>
  </si>
  <si>
    <t xml:space="preserve">Q06518</t>
  </si>
  <si>
    <t xml:space="preserve">Q06519</t>
  </si>
  <si>
    <t xml:space="preserve">Q06520</t>
  </si>
  <si>
    <t xml:space="preserve">Q06521</t>
  </si>
  <si>
    <t xml:space="preserve">Q06522</t>
  </si>
  <si>
    <t xml:space="preserve">Q06523</t>
  </si>
  <si>
    <t xml:space="preserve">Q06524</t>
  </si>
  <si>
    <t xml:space="preserve">Q06525</t>
  </si>
  <si>
    <t xml:space="preserve">Q06526</t>
  </si>
  <si>
    <t xml:space="preserve">Q06527</t>
  </si>
  <si>
    <t xml:space="preserve">Q06528</t>
  </si>
  <si>
    <t xml:space="preserve">Q06529</t>
  </si>
  <si>
    <t xml:space="preserve">Q06530</t>
  </si>
  <si>
    <t xml:space="preserve">Q06531</t>
  </si>
  <si>
    <t xml:space="preserve">Q06532</t>
  </si>
  <si>
    <t xml:space="preserve">Q06533</t>
  </si>
  <si>
    <t xml:space="preserve">Q06534</t>
  </si>
  <si>
    <t xml:space="preserve">Q06535</t>
  </si>
  <si>
    <t xml:space="preserve">Q06536</t>
  </si>
  <si>
    <t xml:space="preserve">Q06537</t>
  </si>
  <si>
    <t xml:space="preserve">Q06538</t>
  </si>
  <si>
    <t xml:space="preserve">Q06539</t>
  </si>
  <si>
    <t xml:space="preserve">Q06540</t>
  </si>
  <si>
    <t xml:space="preserve">Q06541</t>
  </si>
  <si>
    <t xml:space="preserve">Q06542</t>
  </si>
  <si>
    <t xml:space="preserve">Q06543</t>
  </si>
  <si>
    <t xml:space="preserve">Q06544</t>
  </si>
  <si>
    <t xml:space="preserve">Q06545</t>
  </si>
  <si>
    <t xml:space="preserve">Q06546</t>
  </si>
  <si>
    <t xml:space="preserve">Q06547</t>
  </si>
  <si>
    <t xml:space="preserve">Q06548</t>
  </si>
  <si>
    <t xml:space="preserve">Q06549</t>
  </si>
  <si>
    <t xml:space="preserve">Q06550</t>
  </si>
  <si>
    <t xml:space="preserve">Q06551</t>
  </si>
  <si>
    <t xml:space="preserve">Q06552</t>
  </si>
  <si>
    <t xml:space="preserve">Q06553</t>
  </si>
  <si>
    <t xml:space="preserve">Q06554</t>
  </si>
  <si>
    <t xml:space="preserve">Q06555</t>
  </si>
  <si>
    <t xml:space="preserve">Q06556</t>
  </si>
  <si>
    <t xml:space="preserve">Q06557</t>
  </si>
  <si>
    <t xml:space="preserve">Q06558</t>
  </si>
  <si>
    <t xml:space="preserve">Q06559</t>
  </si>
  <si>
    <t xml:space="preserve">Q06560</t>
  </si>
  <si>
    <t xml:space="preserve">Q06561</t>
  </si>
  <si>
    <t xml:space="preserve">Q06562</t>
  </si>
  <si>
    <t xml:space="preserve">Q06563</t>
  </si>
  <si>
    <t xml:space="preserve">Q06564</t>
  </si>
  <si>
    <t xml:space="preserve">Q06565</t>
  </si>
  <si>
    <t xml:space="preserve">Q06566</t>
  </si>
  <si>
    <t xml:space="preserve">Q06567</t>
  </si>
  <si>
    <t xml:space="preserve">Q06568</t>
  </si>
  <si>
    <t xml:space="preserve">Q06569</t>
  </si>
  <si>
    <t xml:space="preserve">Q06570</t>
  </si>
  <si>
    <t xml:space="preserve">Q06571</t>
  </si>
  <si>
    <t xml:space="preserve">Q06572</t>
  </si>
  <si>
    <t xml:space="preserve">Q06573</t>
  </si>
  <si>
    <t xml:space="preserve">Q06574</t>
  </si>
  <si>
    <t xml:space="preserve">Q06575</t>
  </si>
  <si>
    <t xml:space="preserve">Q06576</t>
  </si>
  <si>
    <t xml:space="preserve">Q06577</t>
  </si>
  <si>
    <t xml:space="preserve">Q06578</t>
  </si>
  <si>
    <t xml:space="preserve">Q06579</t>
  </si>
  <si>
    <t xml:space="preserve">Q06580</t>
  </si>
  <si>
    <t xml:space="preserve">Q06581</t>
  </si>
  <si>
    <t xml:space="preserve">Q06582</t>
  </si>
  <si>
    <t xml:space="preserve">Q06583</t>
  </si>
  <si>
    <t xml:space="preserve">Q06584</t>
  </si>
  <si>
    <t xml:space="preserve">Q06585</t>
  </si>
  <si>
    <t xml:space="preserve">Q06586</t>
  </si>
  <si>
    <t xml:space="preserve">Q06587</t>
  </si>
  <si>
    <t xml:space="preserve">Q06588</t>
  </si>
  <si>
    <t xml:space="preserve">Q06589</t>
  </si>
  <si>
    <t xml:space="preserve">Q06590</t>
  </si>
  <si>
    <t xml:space="preserve">Q06591</t>
  </si>
  <si>
    <t xml:space="preserve">Q06592</t>
  </si>
  <si>
    <t xml:space="preserve">Q06593</t>
  </si>
  <si>
    <t xml:space="preserve">Q06594</t>
  </si>
  <si>
    <t xml:space="preserve">Q06595</t>
  </si>
  <si>
    <t xml:space="preserve">Q06596</t>
  </si>
  <si>
    <t xml:space="preserve">Q06597</t>
  </si>
  <si>
    <t xml:space="preserve">Q06598</t>
  </si>
  <si>
    <t xml:space="preserve">Q06599</t>
  </si>
  <si>
    <t xml:space="preserve">Q06600</t>
  </si>
  <si>
    <t xml:space="preserve">Q06601</t>
  </si>
  <si>
    <t xml:space="preserve">Q06602</t>
  </si>
  <si>
    <t xml:space="preserve">Q06603</t>
  </si>
  <si>
    <t xml:space="preserve">Q06604</t>
  </si>
  <si>
    <t xml:space="preserve">Q06605</t>
  </si>
  <si>
    <t xml:space="preserve">Q06606</t>
  </si>
  <si>
    <t xml:space="preserve">Q06607</t>
  </si>
  <si>
    <t xml:space="preserve">Q06608</t>
  </si>
  <si>
    <t xml:space="preserve">Q06609</t>
  </si>
  <si>
    <t xml:space="preserve">Q06610</t>
  </si>
  <si>
    <t xml:space="preserve">Q06611</t>
  </si>
  <si>
    <t xml:space="preserve">Q06612</t>
  </si>
  <si>
    <t xml:space="preserve">Q06613</t>
  </si>
  <si>
    <t xml:space="preserve">Q06614</t>
  </si>
  <si>
    <t xml:space="preserve">Q06615</t>
  </si>
  <si>
    <t xml:space="preserve">Q06616</t>
  </si>
  <si>
    <t xml:space="preserve">Q06617</t>
  </si>
  <si>
    <t xml:space="preserve">Q06618</t>
  </si>
  <si>
    <t xml:space="preserve">Q06619</t>
  </si>
  <si>
    <t xml:space="preserve">Q06620</t>
  </si>
  <si>
    <t xml:space="preserve">Q06621</t>
  </si>
  <si>
    <t xml:space="preserve">Q06622</t>
  </si>
  <si>
    <t xml:space="preserve">Q06623</t>
  </si>
  <si>
    <t xml:space="preserve">Q06624</t>
  </si>
  <si>
    <t xml:space="preserve">Q06625</t>
  </si>
  <si>
    <t xml:space="preserve">Q06626</t>
  </si>
  <si>
    <t xml:space="preserve">Q06627</t>
  </si>
  <si>
    <t xml:space="preserve">Q06628</t>
  </si>
  <si>
    <t xml:space="preserve">Q06629</t>
  </si>
  <si>
    <t xml:space="preserve">Q06630</t>
  </si>
  <si>
    <t xml:space="preserve">Q06631</t>
  </si>
  <si>
    <t xml:space="preserve">Q06632</t>
  </si>
  <si>
    <t xml:space="preserve">Q06633</t>
  </si>
  <si>
    <t xml:space="preserve">Q06634</t>
  </si>
  <si>
    <t xml:space="preserve">Q06635</t>
  </si>
  <si>
    <t xml:space="preserve">Q06636</t>
  </si>
  <si>
    <t xml:space="preserve">Q06637</t>
  </si>
  <si>
    <t xml:space="preserve">Q06638</t>
  </si>
  <si>
    <t xml:space="preserve">Q06639</t>
  </si>
  <si>
    <t xml:space="preserve">Q06640</t>
  </si>
  <si>
    <t xml:space="preserve">Q06641</t>
  </si>
  <si>
    <t xml:space="preserve">Q06642</t>
  </si>
  <si>
    <t xml:space="preserve">Q06643</t>
  </si>
  <si>
    <t xml:space="preserve">Q06644</t>
  </si>
  <si>
    <t xml:space="preserve">Q06645</t>
  </si>
  <si>
    <t xml:space="preserve">Q06646</t>
  </si>
  <si>
    <t xml:space="preserve">Q06647</t>
  </si>
  <si>
    <t xml:space="preserve">Q06648</t>
  </si>
  <si>
    <t xml:space="preserve">Q06649</t>
  </si>
  <si>
    <t xml:space="preserve">Q06650</t>
  </si>
  <si>
    <t xml:space="preserve">Q06651</t>
  </si>
  <si>
    <t xml:space="preserve">Q06652</t>
  </si>
  <si>
    <t xml:space="preserve">Q06653</t>
  </si>
  <si>
    <t xml:space="preserve">Q06654</t>
  </si>
  <si>
    <t xml:space="preserve">Q06655</t>
  </si>
  <si>
    <t xml:space="preserve">Q06656</t>
  </si>
  <si>
    <t xml:space="preserve">Q06657</t>
  </si>
  <si>
    <t xml:space="preserve">Q06658</t>
  </si>
  <si>
    <t xml:space="preserve">Q06659</t>
  </si>
  <si>
    <t xml:space="preserve">Q06660</t>
  </si>
  <si>
    <t xml:space="preserve">Q06661</t>
  </si>
  <si>
    <t xml:space="preserve">Q06662</t>
  </si>
  <si>
    <t xml:space="preserve">Q06663</t>
  </si>
  <si>
    <t xml:space="preserve">Q06664</t>
  </si>
  <si>
    <t xml:space="preserve">Q06665</t>
  </si>
  <si>
    <t xml:space="preserve">Q06666</t>
  </si>
  <si>
    <t xml:space="preserve">Q06667</t>
  </si>
  <si>
    <t xml:space="preserve">Q06668</t>
  </si>
  <si>
    <t xml:space="preserve">Q06669</t>
  </si>
  <si>
    <t xml:space="preserve">Q06670</t>
  </si>
  <si>
    <t xml:space="preserve">Q06671</t>
  </si>
  <si>
    <t xml:space="preserve">Q06672</t>
  </si>
  <si>
    <t xml:space="preserve">Q06673</t>
  </si>
  <si>
    <t xml:space="preserve">Q06674</t>
  </si>
  <si>
    <t xml:space="preserve">Q06675</t>
  </si>
  <si>
    <t xml:space="preserve">Q06676</t>
  </si>
  <si>
    <t xml:space="preserve">Q06677</t>
  </si>
  <si>
    <t xml:space="preserve">Q06678</t>
  </si>
  <si>
    <t xml:space="preserve">Q06679</t>
  </si>
  <si>
    <t xml:space="preserve">Q06680</t>
  </si>
  <si>
    <t xml:space="preserve">Q06681</t>
  </si>
  <si>
    <t xml:space="preserve">Q06682</t>
  </si>
  <si>
    <t xml:space="preserve">Q06683</t>
  </si>
  <si>
    <t xml:space="preserve">Q06684</t>
  </si>
  <si>
    <t xml:space="preserve">Q06685</t>
  </si>
  <si>
    <t xml:space="preserve">Q06686</t>
  </si>
  <si>
    <t xml:space="preserve">Q06687</t>
  </si>
  <si>
    <t xml:space="preserve">Q06688</t>
  </si>
  <si>
    <t xml:space="preserve">Q06689</t>
  </si>
  <si>
    <t xml:space="preserve">Q06690</t>
  </si>
  <si>
    <t xml:space="preserve">Q06691</t>
  </si>
  <si>
    <t xml:space="preserve">Q06692</t>
  </si>
  <si>
    <t xml:space="preserve">Q06693</t>
  </si>
  <si>
    <t xml:space="preserve">Q06694</t>
  </si>
  <si>
    <t xml:space="preserve">Q06695</t>
  </si>
  <si>
    <t xml:space="preserve">Q06696</t>
  </si>
  <si>
    <t xml:space="preserve">Q06697</t>
  </si>
  <si>
    <t xml:space="preserve">Q06698</t>
  </si>
  <si>
    <t xml:space="preserve">Q06699</t>
  </si>
  <si>
    <t xml:space="preserve">Q06700</t>
  </si>
  <si>
    <t xml:space="preserve">Q06701</t>
  </si>
  <si>
    <t xml:space="preserve">Q06702</t>
  </si>
  <si>
    <t xml:space="preserve">Q06703</t>
  </si>
  <si>
    <t xml:space="preserve">Q06704</t>
  </si>
  <si>
    <t xml:space="preserve">Q06705</t>
  </si>
  <si>
    <t xml:space="preserve">Q06706</t>
  </si>
  <si>
    <t xml:space="preserve">Q06707</t>
  </si>
  <si>
    <t xml:space="preserve">Q06708</t>
  </si>
  <si>
    <t xml:space="preserve">Q06709</t>
  </si>
  <si>
    <t xml:space="preserve">Q06710</t>
  </si>
  <si>
    <t xml:space="preserve">Q06711</t>
  </si>
  <si>
    <t xml:space="preserve">Q06712</t>
  </si>
  <si>
    <t xml:space="preserve">Q06713</t>
  </si>
  <si>
    <t xml:space="preserve">Q06714</t>
  </si>
  <si>
    <t xml:space="preserve">Q06715</t>
  </si>
  <si>
    <t xml:space="preserve">Q06716</t>
  </si>
  <si>
    <t xml:space="preserve">Q06717</t>
  </si>
  <si>
    <t xml:space="preserve">Q06718</t>
  </si>
  <si>
    <t xml:space="preserve">Q06719</t>
  </si>
  <si>
    <t xml:space="preserve">Q06720</t>
  </si>
  <si>
    <t xml:space="preserve">Q06721</t>
  </si>
  <si>
    <t xml:space="preserve">Q06722</t>
  </si>
  <si>
    <t xml:space="preserve">Q06723</t>
  </si>
  <si>
    <t xml:space="preserve">Q06724</t>
  </si>
  <si>
    <t xml:space="preserve">Q06725</t>
  </si>
  <si>
    <t xml:space="preserve">Q06726</t>
  </si>
  <si>
    <t xml:space="preserve">Q06727</t>
  </si>
  <si>
    <t xml:space="preserve">Q06728</t>
  </si>
  <si>
    <t xml:space="preserve">Q06729</t>
  </si>
  <si>
    <t xml:space="preserve">Q06730</t>
  </si>
  <si>
    <t xml:space="preserve">Q06731</t>
  </si>
  <si>
    <t xml:space="preserve">Q06732</t>
  </si>
  <si>
    <t xml:space="preserve">Q06733</t>
  </si>
  <si>
    <t xml:space="preserve">Q06734</t>
  </si>
  <si>
    <t xml:space="preserve">Q06735</t>
  </si>
  <si>
    <t xml:space="preserve">Q06736</t>
  </si>
  <si>
    <t xml:space="preserve">Q06737</t>
  </si>
  <si>
    <t xml:space="preserve">Q06738</t>
  </si>
  <si>
    <t xml:space="preserve">Q06739</t>
  </si>
  <si>
    <t xml:space="preserve">Q06740</t>
  </si>
  <si>
    <t xml:space="preserve">Q06741</t>
  </si>
  <si>
    <t xml:space="preserve">Q06742</t>
  </si>
  <si>
    <t xml:space="preserve">Q06743</t>
  </si>
  <si>
    <t xml:space="preserve">Q06744</t>
  </si>
  <si>
    <t xml:space="preserve">Q06745</t>
  </si>
  <si>
    <t xml:space="preserve">Q06746</t>
  </si>
  <si>
    <t xml:space="preserve">Q06747</t>
  </si>
  <si>
    <t xml:space="preserve">Q06748</t>
  </si>
  <si>
    <t xml:space="preserve">Q06749</t>
  </si>
  <si>
    <t xml:space="preserve">Q06750</t>
  </si>
  <si>
    <t xml:space="preserve">Q06751</t>
  </si>
  <si>
    <t xml:space="preserve">Q06752</t>
  </si>
  <si>
    <t xml:space="preserve">Q06753</t>
  </si>
  <si>
    <t xml:space="preserve">Q06754</t>
  </si>
  <si>
    <t xml:space="preserve">Q06755</t>
  </si>
  <si>
    <t xml:space="preserve">Q06756</t>
  </si>
  <si>
    <t xml:space="preserve">Q06757</t>
  </si>
  <si>
    <t xml:space="preserve">Q06758</t>
  </si>
  <si>
    <t xml:space="preserve">Q06759</t>
  </si>
  <si>
    <t xml:space="preserve">Q06760</t>
  </si>
  <si>
    <t xml:space="preserve">Q06761</t>
  </si>
  <si>
    <t xml:space="preserve">Q06762</t>
  </si>
  <si>
    <t xml:space="preserve">Q06763</t>
  </si>
  <si>
    <t xml:space="preserve">Q06764</t>
  </si>
  <si>
    <t xml:space="preserve">Q06765</t>
  </si>
  <si>
    <t xml:space="preserve">Q06766</t>
  </si>
  <si>
    <t xml:space="preserve">Q06767</t>
  </si>
  <si>
    <t xml:space="preserve">Q06768</t>
  </si>
  <si>
    <t xml:space="preserve">Q06769</t>
  </si>
  <si>
    <t xml:space="preserve">Q06770</t>
  </si>
  <si>
    <t xml:space="preserve">Q06771</t>
  </si>
  <si>
    <t xml:space="preserve">Q06772</t>
  </si>
  <si>
    <t xml:space="preserve">Q06773</t>
  </si>
  <si>
    <t xml:space="preserve">Q06774</t>
  </si>
  <si>
    <t xml:space="preserve">Q06775</t>
  </si>
  <si>
    <t xml:space="preserve">Q06776</t>
  </si>
  <si>
    <t xml:space="preserve">Q06777</t>
  </si>
  <si>
    <t xml:space="preserve">Q06778</t>
  </si>
  <si>
    <t xml:space="preserve">Q06779</t>
  </si>
  <si>
    <t xml:space="preserve">Q06780</t>
  </si>
  <si>
    <t xml:space="preserve">Q06781</t>
  </si>
  <si>
    <t xml:space="preserve">Q06782</t>
  </si>
  <si>
    <t xml:space="preserve">Q06783</t>
  </si>
  <si>
    <t xml:space="preserve">Q06784</t>
  </si>
  <si>
    <t xml:space="preserve">Q06785</t>
  </si>
  <si>
    <t xml:space="preserve">Q06786</t>
  </si>
  <si>
    <t xml:space="preserve">Q06787</t>
  </si>
  <si>
    <t xml:space="preserve">Q06788</t>
  </si>
  <si>
    <t xml:space="preserve">Q06789</t>
  </si>
  <si>
    <t xml:space="preserve">Q06790</t>
  </si>
  <si>
    <t xml:space="preserve">Q06791</t>
  </si>
  <si>
    <t xml:space="preserve">Q06792</t>
  </si>
  <si>
    <t xml:space="preserve">Q06793</t>
  </si>
  <si>
    <t xml:space="preserve">Q06794</t>
  </si>
  <si>
    <t xml:space="preserve">Q06795</t>
  </si>
  <si>
    <t xml:space="preserve">Q06796</t>
  </si>
  <si>
    <t xml:space="preserve">Q06797</t>
  </si>
  <si>
    <t xml:space="preserve">Q06798</t>
  </si>
  <si>
    <t xml:space="preserve">Q06799</t>
  </si>
  <si>
    <t xml:space="preserve">Q06800</t>
  </si>
  <si>
    <t xml:space="preserve">Q06801</t>
  </si>
  <si>
    <t xml:space="preserve">Q06802</t>
  </si>
  <si>
    <t xml:space="preserve">Q06803</t>
  </si>
  <si>
    <t xml:space="preserve">Q06804</t>
  </si>
  <si>
    <t xml:space="preserve">Q06805</t>
  </si>
  <si>
    <t xml:space="preserve">Q06806</t>
  </si>
  <si>
    <t xml:space="preserve">Q06807</t>
  </si>
  <si>
    <t xml:space="preserve">Q06808</t>
  </si>
  <si>
    <t xml:space="preserve">Q06809</t>
  </si>
  <si>
    <t xml:space="preserve">Q06810</t>
  </si>
  <si>
    <t xml:space="preserve">Q06811</t>
  </si>
  <si>
    <t xml:space="preserve">Q06812</t>
  </si>
  <si>
    <t xml:space="preserve">Q06813</t>
  </si>
  <si>
    <t xml:space="preserve">Q06814</t>
  </si>
  <si>
    <t xml:space="preserve">Q06815</t>
  </si>
  <si>
    <t xml:space="preserve">Q06816</t>
  </si>
  <si>
    <t xml:space="preserve">Q06817</t>
  </si>
  <si>
    <t xml:space="preserve">Q06818</t>
  </si>
  <si>
    <t xml:space="preserve">Q06819</t>
  </si>
  <si>
    <t xml:space="preserve">Q06820</t>
  </si>
  <si>
    <t xml:space="preserve">Q06821</t>
  </si>
  <si>
    <t xml:space="preserve">Q06822</t>
  </si>
  <si>
    <t xml:space="preserve">Q06823</t>
  </si>
  <si>
    <t xml:space="preserve">Q06824</t>
  </si>
  <si>
    <t xml:space="preserve">Q06825</t>
  </si>
  <si>
    <t xml:space="preserve">Q06826</t>
  </si>
  <si>
    <t xml:space="preserve">Q06827</t>
  </si>
  <si>
    <t xml:space="preserve">Q06828</t>
  </si>
  <si>
    <t xml:space="preserve">Q06829</t>
  </si>
  <si>
    <t xml:space="preserve">Q06830</t>
  </si>
  <si>
    <t xml:space="preserve">Q06831</t>
  </si>
  <si>
    <t xml:space="preserve">Q06832</t>
  </si>
  <si>
    <t xml:space="preserve">Q06833</t>
  </si>
  <si>
    <t xml:space="preserve">Q06834</t>
  </si>
  <si>
    <t xml:space="preserve">Q06835</t>
  </si>
  <si>
    <t xml:space="preserve">Q06836</t>
  </si>
  <si>
    <t xml:space="preserve">Q06837</t>
  </si>
  <si>
    <t xml:space="preserve">Q06838</t>
  </si>
  <si>
    <t xml:space="preserve">Q06839</t>
  </si>
  <si>
    <t xml:space="preserve">Q06840</t>
  </si>
  <si>
    <t xml:space="preserve">Q06841</t>
  </si>
  <si>
    <t xml:space="preserve">Q06842</t>
  </si>
  <si>
    <t xml:space="preserve">Q06843</t>
  </si>
  <si>
    <t xml:space="preserve">Q06844</t>
  </si>
  <si>
    <t xml:space="preserve">Q06845</t>
  </si>
  <si>
    <t xml:space="preserve">Q06846</t>
  </si>
  <si>
    <t xml:space="preserve">Q06847</t>
  </si>
  <si>
    <t xml:space="preserve">Q06848</t>
  </si>
  <si>
    <t xml:space="preserve">Q06849</t>
  </si>
  <si>
    <t xml:space="preserve">Q06850</t>
  </si>
  <si>
    <t xml:space="preserve">Q06851</t>
  </si>
  <si>
    <t xml:space="preserve">Q06852</t>
  </si>
  <si>
    <t xml:space="preserve">Q06853</t>
  </si>
  <si>
    <t xml:space="preserve">Q06854</t>
  </si>
  <si>
    <t xml:space="preserve">Q06855</t>
  </si>
  <si>
    <t xml:space="preserve">Q06856</t>
  </si>
  <si>
    <t xml:space="preserve">Q06857</t>
  </si>
  <si>
    <t xml:space="preserve">Q06858</t>
  </si>
  <si>
    <t xml:space="preserve">Q06859</t>
  </si>
  <si>
    <t xml:space="preserve">Q06860</t>
  </si>
  <si>
    <t xml:space="preserve">Q06861</t>
  </si>
  <si>
    <t xml:space="preserve">Q06862</t>
  </si>
  <si>
    <t xml:space="preserve">Q06863</t>
  </si>
  <si>
    <t xml:space="preserve">Q06864</t>
  </si>
  <si>
    <t xml:space="preserve">Q06865</t>
  </si>
  <si>
    <t xml:space="preserve">Q06866</t>
  </si>
  <si>
    <t xml:space="preserve">Q06867</t>
  </si>
  <si>
    <t xml:space="preserve">Q06868</t>
  </si>
  <si>
    <t xml:space="preserve">Q06869</t>
  </si>
  <si>
    <t xml:space="preserve">Q06870</t>
  </si>
  <si>
    <t xml:space="preserve">Q06871</t>
  </si>
  <si>
    <t xml:space="preserve">Q06872</t>
  </si>
  <si>
    <t xml:space="preserve">Q06873</t>
  </si>
  <si>
    <t xml:space="preserve">Q06874</t>
  </si>
  <si>
    <t xml:space="preserve">Q06875</t>
  </si>
  <si>
    <t xml:space="preserve">Q06876</t>
  </si>
  <si>
    <t xml:space="preserve">Q06877</t>
  </si>
  <si>
    <t xml:space="preserve">Q06878</t>
  </si>
  <si>
    <t xml:space="preserve">Q06879</t>
  </si>
  <si>
    <t xml:space="preserve">Q06880</t>
  </si>
  <si>
    <t xml:space="preserve">Q06881</t>
  </si>
  <si>
    <t xml:space="preserve">Q06882</t>
  </si>
  <si>
    <t xml:space="preserve">Q06883</t>
  </si>
  <si>
    <t xml:space="preserve">Q06884</t>
  </si>
  <si>
    <t xml:space="preserve">Q06885</t>
  </si>
  <si>
    <t xml:space="preserve">Q06886</t>
  </si>
  <si>
    <t xml:space="preserve">Q06887</t>
  </si>
  <si>
    <t xml:space="preserve">Q06888</t>
  </si>
  <si>
    <t xml:space="preserve">Q06889</t>
  </si>
  <si>
    <t xml:space="preserve">Q06890</t>
  </si>
  <si>
    <t xml:space="preserve">Q06891</t>
  </si>
  <si>
    <t xml:space="preserve">Q06892</t>
  </si>
  <si>
    <t xml:space="preserve">Q06893</t>
  </si>
  <si>
    <t xml:space="preserve">Q06894</t>
  </si>
  <si>
    <t xml:space="preserve">Q06895</t>
  </si>
  <si>
    <t xml:space="preserve">Q06896</t>
  </si>
  <si>
    <t xml:space="preserve">Q06897</t>
  </si>
  <si>
    <t xml:space="preserve">Q06898</t>
  </si>
  <si>
    <t xml:space="preserve">Q06899</t>
  </si>
  <si>
    <t xml:space="preserve">Q06900</t>
  </si>
  <si>
    <t xml:space="preserve">Q06901</t>
  </si>
  <si>
    <t xml:space="preserve">Q06902</t>
  </si>
  <si>
    <t xml:space="preserve">Q06903</t>
  </si>
  <si>
    <t xml:space="preserve">Q06904</t>
  </si>
  <si>
    <t xml:space="preserve">Q06905</t>
  </si>
  <si>
    <t xml:space="preserve">Q06906</t>
  </si>
  <si>
    <t xml:space="preserve">Q06907</t>
  </si>
  <si>
    <t xml:space="preserve">Q06908</t>
  </si>
  <si>
    <t xml:space="preserve">Q06909</t>
  </si>
  <si>
    <t xml:space="preserve">Q06910</t>
  </si>
  <si>
    <t xml:space="preserve">Q06911</t>
  </si>
  <si>
    <t xml:space="preserve">Q06912</t>
  </si>
  <si>
    <t xml:space="preserve">Q06913</t>
  </si>
  <si>
    <t xml:space="preserve">Q06914</t>
  </si>
  <si>
    <t xml:space="preserve">Q06915</t>
  </si>
  <si>
    <t xml:space="preserve">Q06916</t>
  </si>
  <si>
    <t xml:space="preserve">Q06917</t>
  </si>
  <si>
    <t xml:space="preserve">Q06918</t>
  </si>
  <si>
    <t xml:space="preserve">Q06919</t>
  </si>
  <si>
    <t xml:space="preserve">Q06920</t>
  </si>
  <si>
    <t xml:space="preserve">Q06921</t>
  </si>
  <si>
    <t xml:space="preserve">Q06922</t>
  </si>
  <si>
    <t xml:space="preserve">Q06923</t>
  </si>
  <si>
    <t xml:space="preserve">Q06924</t>
  </si>
  <si>
    <t xml:space="preserve">Q06925</t>
  </si>
  <si>
    <t xml:space="preserve">Q06926</t>
  </si>
  <si>
    <t xml:space="preserve">Q06927</t>
  </si>
  <si>
    <t xml:space="preserve">Q06928</t>
  </si>
  <si>
    <t xml:space="preserve">Q06929</t>
  </si>
  <si>
    <t xml:space="preserve">Q06930</t>
  </si>
  <si>
    <t xml:space="preserve">Q06931</t>
  </si>
  <si>
    <t xml:space="preserve">Q06932</t>
  </si>
  <si>
    <t xml:space="preserve">Q06933</t>
  </si>
  <si>
    <t xml:space="preserve">Q06934</t>
  </si>
  <si>
    <t xml:space="preserve">Q06935</t>
  </si>
  <si>
    <t xml:space="preserve">Q06936</t>
  </si>
  <si>
    <t xml:space="preserve">Q06937</t>
  </si>
  <si>
    <t xml:space="preserve">Q06938</t>
  </si>
  <si>
    <t xml:space="preserve">Q06939</t>
  </si>
  <si>
    <t xml:space="preserve">Q06940</t>
  </si>
  <si>
    <t xml:space="preserve">Q06941</t>
  </si>
  <si>
    <t xml:space="preserve">Q06942</t>
  </si>
  <si>
    <t xml:space="preserve">Q06943</t>
  </si>
  <si>
    <t xml:space="preserve">Q06944</t>
  </si>
  <si>
    <t xml:space="preserve">Q06945</t>
  </si>
  <si>
    <t xml:space="preserve">Q06946</t>
  </si>
  <si>
    <t xml:space="preserve">Q06947</t>
  </si>
  <si>
    <t xml:space="preserve">Q06948</t>
  </si>
  <si>
    <t xml:space="preserve">Q06949</t>
  </si>
  <si>
    <t xml:space="preserve">Q06950</t>
  </si>
  <si>
    <t xml:space="preserve">Q06951</t>
  </si>
  <si>
    <t xml:space="preserve">Q06952</t>
  </si>
  <si>
    <t xml:space="preserve">Q06953</t>
  </si>
  <si>
    <t xml:space="preserve">Q06954</t>
  </si>
  <si>
    <t xml:space="preserve">Q06955</t>
  </si>
  <si>
    <t xml:space="preserve">Q06956</t>
  </si>
  <si>
    <t xml:space="preserve">Q06957</t>
  </si>
  <si>
    <t xml:space="preserve">Q06958</t>
  </si>
  <si>
    <t xml:space="preserve">Q06959</t>
  </si>
  <si>
    <t xml:space="preserve">Q06960</t>
  </si>
  <si>
    <t xml:space="preserve">Q06961</t>
  </si>
  <si>
    <t xml:space="preserve">Q06962</t>
  </si>
  <si>
    <t xml:space="preserve">Q06963</t>
  </si>
  <si>
    <t xml:space="preserve">Q06964</t>
  </si>
  <si>
    <t xml:space="preserve">Q06965</t>
  </si>
  <si>
    <t xml:space="preserve">Q06966</t>
  </si>
  <si>
    <t xml:space="preserve">Q06967</t>
  </si>
  <si>
    <t xml:space="preserve">Q06968</t>
  </si>
  <si>
    <t xml:space="preserve">Q06969</t>
  </si>
  <si>
    <t xml:space="preserve">Q06970</t>
  </si>
  <si>
    <t xml:space="preserve">Q06971</t>
  </si>
  <si>
    <t xml:space="preserve">Q06972</t>
  </si>
  <si>
    <t xml:space="preserve">Q06973</t>
  </si>
  <si>
    <t xml:space="preserve">Q06974</t>
  </si>
  <si>
    <t xml:space="preserve">Q06975</t>
  </si>
  <si>
    <t xml:space="preserve">Q06976</t>
  </si>
  <si>
    <t xml:space="preserve">Q06977</t>
  </si>
  <si>
    <t xml:space="preserve">Q06978</t>
  </si>
  <si>
    <t xml:space="preserve">Q06979</t>
  </si>
  <si>
    <t xml:space="preserve">Q06980</t>
  </si>
  <si>
    <t xml:space="preserve">Q06981</t>
  </si>
  <si>
    <t xml:space="preserve">Q06982</t>
  </si>
  <si>
    <t xml:space="preserve">Q06983</t>
  </si>
  <si>
    <t xml:space="preserve">Q06984</t>
  </si>
  <si>
    <t xml:space="preserve">Q06985</t>
  </si>
  <si>
    <t xml:space="preserve">Q06986</t>
  </si>
  <si>
    <t xml:space="preserve">Q06987</t>
  </si>
  <si>
    <t xml:space="preserve">Q06988</t>
  </si>
  <si>
    <t xml:space="preserve">Q06989</t>
  </si>
  <si>
    <t xml:space="preserve">Q06990</t>
  </si>
  <si>
    <t xml:space="preserve">Q06991</t>
  </si>
  <si>
    <t xml:space="preserve">Q06992</t>
  </si>
  <si>
    <t xml:space="preserve">Q06993</t>
  </si>
  <si>
    <t xml:space="preserve">Q06994</t>
  </si>
  <si>
    <t xml:space="preserve">Q06995</t>
  </si>
  <si>
    <t xml:space="preserve">Q06996</t>
  </si>
  <si>
    <t xml:space="preserve">Q06997</t>
  </si>
  <si>
    <t xml:space="preserve">Q06998</t>
  </si>
  <si>
    <t xml:space="preserve">Q06999</t>
  </si>
  <si>
    <t xml:space="preserve">Q07000</t>
  </si>
  <si>
    <t xml:space="preserve">Q07001</t>
  </si>
  <si>
    <t xml:space="preserve">Q07002</t>
  </si>
  <si>
    <t xml:space="preserve">Q07003</t>
  </si>
  <si>
    <t xml:space="preserve">Q07004</t>
  </si>
  <si>
    <t xml:space="preserve">Q07005</t>
  </si>
  <si>
    <t xml:space="preserve">Q07006</t>
  </si>
  <si>
    <t xml:space="preserve">Q07007</t>
  </si>
  <si>
    <t xml:space="preserve">Q07008</t>
  </si>
  <si>
    <t xml:space="preserve">Q07009</t>
  </si>
  <si>
    <t xml:space="preserve">Q07010</t>
  </si>
  <si>
    <t xml:space="preserve">Q07011</t>
  </si>
  <si>
    <t xml:space="preserve">Q07012</t>
  </si>
  <si>
    <t xml:space="preserve">Q07013</t>
  </si>
  <si>
    <t xml:space="preserve">Q07014</t>
  </si>
  <si>
    <t xml:space="preserve">Q07015</t>
  </si>
  <si>
    <t xml:space="preserve">Q07016</t>
  </si>
  <si>
    <t xml:space="preserve">Q07017</t>
  </si>
  <si>
    <t xml:space="preserve">Q07018</t>
  </si>
  <si>
    <t xml:space="preserve">Q07019</t>
  </si>
  <si>
    <t xml:space="preserve">Q07020</t>
  </si>
  <si>
    <t xml:space="preserve">Q07021</t>
  </si>
  <si>
    <t xml:space="preserve">Q07022</t>
  </si>
  <si>
    <t xml:space="preserve">Q07023</t>
  </si>
  <si>
    <t xml:space="preserve">Q07024</t>
  </si>
  <si>
    <t xml:space="preserve">Q07025</t>
  </si>
  <si>
    <t xml:space="preserve">Q07026</t>
  </si>
  <si>
    <t xml:space="preserve">Q07027</t>
  </si>
  <si>
    <t xml:space="preserve">Q07028</t>
  </si>
  <si>
    <t xml:space="preserve">Q07029</t>
  </si>
  <si>
    <t xml:space="preserve">Q07030</t>
  </si>
  <si>
    <t xml:space="preserve">Q07031</t>
  </si>
  <si>
    <t xml:space="preserve">Q07032</t>
  </si>
  <si>
    <t xml:space="preserve">Q07033</t>
  </si>
  <si>
    <t xml:space="preserve">Q07034</t>
  </si>
  <si>
    <t xml:space="preserve">Q07035</t>
  </si>
  <si>
    <t xml:space="preserve">Q07036</t>
  </si>
  <si>
    <t xml:space="preserve">Q07037</t>
  </si>
  <si>
    <t xml:space="preserve">Q07038</t>
  </si>
  <si>
    <t xml:space="preserve">Q07039</t>
  </si>
  <si>
    <t xml:space="preserve">Q07040</t>
  </si>
  <si>
    <t xml:space="preserve">Q07041</t>
  </si>
  <si>
    <t xml:space="preserve">Q07042</t>
  </si>
  <si>
    <t xml:space="preserve">Q07043</t>
  </si>
  <si>
    <t xml:space="preserve">Q07044</t>
  </si>
  <si>
    <t xml:space="preserve">Q07045</t>
  </si>
  <si>
    <t xml:space="preserve">Q07046</t>
  </si>
  <si>
    <t xml:space="preserve">Q07047</t>
  </si>
  <si>
    <t xml:space="preserve">Q07048</t>
  </si>
  <si>
    <t xml:space="preserve">Q07049</t>
  </si>
  <si>
    <t xml:space="preserve">Q07050</t>
  </si>
  <si>
    <t xml:space="preserve">Q07051</t>
  </si>
  <si>
    <t xml:space="preserve">Q07052</t>
  </si>
  <si>
    <t xml:space="preserve">Q07053</t>
  </si>
  <si>
    <t xml:space="preserve">Q07054</t>
  </si>
  <si>
    <t xml:space="preserve">Q07055</t>
  </si>
  <si>
    <t xml:space="preserve">Q07056</t>
  </si>
  <si>
    <t xml:space="preserve">Q07057</t>
  </si>
  <si>
    <t xml:space="preserve">Q07058</t>
  </si>
  <si>
    <t xml:space="preserve">Q07059</t>
  </si>
  <si>
    <t xml:space="preserve">Q07060</t>
  </si>
  <si>
    <t xml:space="preserve">Q07061</t>
  </si>
  <si>
    <t xml:space="preserve">Q07062</t>
  </si>
  <si>
    <t xml:space="preserve">Q07063</t>
  </si>
  <si>
    <t xml:space="preserve">Q07064</t>
  </si>
  <si>
    <t xml:space="preserve">Q07065</t>
  </si>
  <si>
    <t xml:space="preserve">Q07066</t>
  </si>
  <si>
    <t xml:space="preserve">Q07067</t>
  </si>
  <si>
    <t xml:space="preserve">Q07068</t>
  </si>
  <si>
    <t xml:space="preserve">Q07069</t>
  </si>
  <si>
    <t xml:space="preserve">Q07070</t>
  </si>
  <si>
    <t xml:space="preserve">Q07071</t>
  </si>
  <si>
    <t xml:space="preserve">Q07072</t>
  </si>
  <si>
    <t xml:space="preserve">Q07073</t>
  </si>
  <si>
    <t xml:space="preserve">Q07074</t>
  </si>
  <si>
    <t xml:space="preserve">Q07075</t>
  </si>
  <si>
    <t xml:space="preserve">Q07076</t>
  </si>
  <si>
    <t xml:space="preserve">Q07077</t>
  </si>
  <si>
    <t xml:space="preserve">Q07078</t>
  </si>
  <si>
    <t xml:space="preserve">Q07079</t>
  </si>
  <si>
    <t xml:space="preserve">Q07080</t>
  </si>
  <si>
    <t xml:space="preserve">Q07081</t>
  </si>
  <si>
    <t xml:space="preserve">Q07082</t>
  </si>
  <si>
    <t xml:space="preserve">Q07083</t>
  </si>
  <si>
    <t xml:space="preserve">Q07084</t>
  </si>
  <si>
    <t xml:space="preserve">Q07085</t>
  </si>
  <si>
    <t xml:space="preserve">Q07086</t>
  </si>
  <si>
    <t xml:space="preserve">Q07087</t>
  </si>
  <si>
    <t xml:space="preserve">Q07088</t>
  </si>
  <si>
    <t xml:space="preserve">Q07089</t>
  </si>
  <si>
    <t xml:space="preserve">Q07090</t>
  </si>
  <si>
    <t xml:space="preserve">Q07091</t>
  </si>
  <si>
    <t xml:space="preserve">Q07092</t>
  </si>
  <si>
    <t xml:space="preserve">Q07093</t>
  </si>
  <si>
    <t xml:space="preserve">Q07094</t>
  </si>
  <si>
    <t xml:space="preserve">Q07095</t>
  </si>
  <si>
    <t xml:space="preserve">Q07096</t>
  </si>
  <si>
    <t xml:space="preserve">Q07097</t>
  </si>
  <si>
    <t xml:space="preserve">Q07098</t>
  </si>
  <si>
    <t xml:space="preserve">Q07099</t>
  </si>
  <si>
    <t xml:space="preserve">Q07100</t>
  </si>
  <si>
    <t xml:space="preserve">Q07101</t>
  </si>
  <si>
    <t xml:space="preserve">Q07102</t>
  </si>
  <si>
    <t xml:space="preserve">Q07103</t>
  </si>
  <si>
    <t xml:space="preserve">Q07104</t>
  </si>
  <si>
    <t xml:space="preserve">Q07105</t>
  </si>
  <si>
    <t xml:space="preserve">Q07106</t>
  </si>
  <si>
    <t xml:space="preserve">Q07107</t>
  </si>
  <si>
    <t xml:space="preserve">Q07108</t>
  </si>
  <si>
    <t xml:space="preserve">Q07109</t>
  </si>
  <si>
    <t xml:space="preserve">Q07110</t>
  </si>
  <si>
    <t xml:space="preserve">Q07111</t>
  </si>
  <si>
    <t xml:space="preserve">Q07112</t>
  </si>
  <si>
    <t xml:space="preserve">Q07113</t>
  </si>
  <si>
    <t xml:space="preserve">Q07114</t>
  </si>
  <si>
    <t xml:space="preserve">Q07115</t>
  </si>
  <si>
    <t xml:space="preserve">Q07116</t>
  </si>
  <si>
    <t xml:space="preserve">Q07117</t>
  </si>
  <si>
    <t xml:space="preserve">Q07118</t>
  </si>
  <si>
    <t xml:space="preserve">Q07119</t>
  </si>
  <si>
    <t xml:space="preserve">Q07120</t>
  </si>
  <si>
    <t xml:space="preserve">Q07121</t>
  </si>
  <si>
    <t xml:space="preserve">Q07122</t>
  </si>
  <si>
    <t xml:space="preserve">Q07123</t>
  </si>
  <si>
    <t xml:space="preserve">Q07124</t>
  </si>
  <si>
    <t xml:space="preserve">Q07125</t>
  </si>
  <si>
    <t xml:space="preserve">Q07126</t>
  </si>
  <si>
    <t xml:space="preserve">Q07127</t>
  </si>
  <si>
    <t xml:space="preserve">Q07128</t>
  </si>
  <si>
    <t xml:space="preserve">Q07129</t>
  </si>
  <si>
    <t xml:space="preserve">Q07130</t>
  </si>
  <si>
    <t xml:space="preserve">Q07131</t>
  </si>
  <si>
    <t xml:space="preserve">Q07132</t>
  </si>
  <si>
    <t xml:space="preserve">Q07133</t>
  </si>
  <si>
    <t xml:space="preserve">Q07134</t>
  </si>
  <si>
    <t xml:space="preserve">Q07135</t>
  </si>
  <si>
    <t xml:space="preserve">Q07136</t>
  </si>
  <si>
    <t xml:space="preserve">Q07137</t>
  </si>
  <si>
    <t xml:space="preserve">Q07138</t>
  </si>
  <si>
    <t xml:space="preserve">Q07139</t>
  </si>
  <si>
    <t xml:space="preserve">Q07140</t>
  </si>
  <si>
    <t xml:space="preserve">Q07141</t>
  </si>
  <si>
    <t xml:space="preserve">Q07142</t>
  </si>
  <si>
    <t xml:space="preserve">Q07143</t>
  </si>
  <si>
    <t xml:space="preserve">Q07144</t>
  </si>
  <si>
    <t xml:space="preserve">Q07145</t>
  </si>
  <si>
    <t xml:space="preserve">Q07146</t>
  </si>
  <si>
    <t xml:space="preserve">Q07147</t>
  </si>
  <si>
    <t xml:space="preserve">Q07148</t>
  </si>
  <si>
    <t xml:space="preserve">Q07149</t>
  </si>
  <si>
    <t xml:space="preserve">Q07150</t>
  </si>
  <si>
    <t xml:space="preserve">Q07151</t>
  </si>
  <si>
    <t xml:space="preserve">Q07152</t>
  </si>
  <si>
    <t xml:space="preserve">Q07153</t>
  </si>
  <si>
    <t xml:space="preserve">Q07154</t>
  </si>
  <si>
    <t xml:space="preserve">Q07155</t>
  </si>
  <si>
    <t xml:space="preserve">Q07156</t>
  </si>
  <si>
    <t xml:space="preserve">Q07157</t>
  </si>
  <si>
    <t xml:space="preserve">Q07158</t>
  </si>
  <si>
    <t xml:space="preserve">Q07159</t>
  </si>
  <si>
    <t xml:space="preserve">Q07160</t>
  </si>
  <si>
    <t xml:space="preserve">Q07161</t>
  </si>
  <si>
    <t xml:space="preserve">Q07162</t>
  </si>
  <si>
    <t xml:space="preserve">Q07163</t>
  </si>
  <si>
    <t xml:space="preserve">Q07164</t>
  </si>
  <si>
    <t xml:space="preserve">Q07165</t>
  </si>
  <si>
    <t xml:space="preserve">Q07166</t>
  </si>
  <si>
    <t xml:space="preserve">Q07167</t>
  </si>
  <si>
    <t xml:space="preserve">Q07168</t>
  </si>
  <si>
    <t xml:space="preserve">Q07169</t>
  </si>
  <si>
    <t xml:space="preserve">Q07170</t>
  </si>
  <si>
    <t xml:space="preserve">Q07171</t>
  </si>
  <si>
    <t xml:space="preserve">Q07172</t>
  </si>
  <si>
    <t xml:space="preserve">Q07173</t>
  </si>
  <si>
    <t xml:space="preserve">Q07174</t>
  </si>
  <si>
    <t xml:space="preserve">Q07175</t>
  </si>
  <si>
    <t xml:space="preserve">Q07176</t>
  </si>
  <si>
    <t xml:space="preserve">Q07177</t>
  </si>
  <si>
    <t xml:space="preserve">Q07178</t>
  </si>
  <si>
    <t xml:space="preserve">Q07179</t>
  </si>
  <si>
    <t xml:space="preserve">Q07180</t>
  </si>
  <si>
    <t xml:space="preserve">Q07181</t>
  </si>
  <si>
    <t xml:space="preserve">Q07182</t>
  </si>
  <si>
    <t xml:space="preserve">Q07183</t>
  </si>
  <si>
    <t xml:space="preserve">Q07184</t>
  </si>
  <si>
    <t xml:space="preserve">Q07185</t>
  </si>
  <si>
    <t xml:space="preserve">Q07186</t>
  </si>
  <si>
    <t xml:space="preserve">Q07187</t>
  </si>
  <si>
    <t xml:space="preserve">Q07188</t>
  </si>
  <si>
    <t xml:space="preserve">Q07189</t>
  </si>
  <si>
    <t xml:space="preserve">Q07190</t>
  </si>
  <si>
    <t xml:space="preserve">Q07191</t>
  </si>
  <si>
    <t xml:space="preserve">Q07192</t>
  </si>
  <si>
    <t xml:space="preserve">Q07193</t>
  </si>
  <si>
    <t xml:space="preserve">Q07194</t>
  </si>
  <si>
    <t xml:space="preserve">Q07195</t>
  </si>
  <si>
    <t xml:space="preserve">Q07196</t>
  </si>
  <si>
    <t xml:space="preserve">Q07197</t>
  </si>
  <si>
    <t xml:space="preserve">Q07198</t>
  </si>
  <si>
    <t xml:space="preserve">Q07199</t>
  </si>
  <si>
    <t xml:space="preserve">Q07200</t>
  </si>
  <si>
    <t xml:space="preserve">Q07201</t>
  </si>
  <si>
    <t xml:space="preserve">Q07202</t>
  </si>
  <si>
    <t xml:space="preserve">Q07203</t>
  </si>
  <si>
    <t xml:space="preserve">Q07204</t>
  </si>
  <si>
    <t xml:space="preserve">Q07205</t>
  </si>
  <si>
    <t xml:space="preserve">Q07206</t>
  </si>
  <si>
    <t xml:space="preserve">Q07207</t>
  </si>
  <si>
    <t xml:space="preserve">Q07208</t>
  </si>
  <si>
    <t xml:space="preserve">Q07209</t>
  </si>
  <si>
    <t xml:space="preserve">Q07210</t>
  </si>
  <si>
    <t xml:space="preserve">Q07211</t>
  </si>
  <si>
    <t xml:space="preserve">Q07212</t>
  </si>
  <si>
    <t xml:space="preserve">Q07213</t>
  </si>
  <si>
    <t xml:space="preserve">Q07214</t>
  </si>
  <si>
    <t xml:space="preserve">Q07215</t>
  </si>
  <si>
    <t xml:space="preserve">Q07216</t>
  </si>
  <si>
    <t xml:space="preserve">Q07217</t>
  </si>
  <si>
    <t xml:space="preserve">Q07218</t>
  </si>
  <si>
    <t xml:space="preserve">Q07219</t>
  </si>
  <si>
    <t xml:space="preserve">Q07220</t>
  </si>
  <si>
    <t xml:space="preserve">Q07221</t>
  </si>
  <si>
    <t xml:space="preserve">Q07222</t>
  </si>
  <si>
    <t xml:space="preserve">Q07223</t>
  </si>
  <si>
    <t xml:space="preserve">Q07224</t>
  </si>
  <si>
    <t xml:space="preserve">Q07225</t>
  </si>
  <si>
    <t xml:space="preserve">Q07226</t>
  </si>
  <si>
    <t xml:space="preserve">Q07227</t>
  </si>
  <si>
    <t xml:space="preserve">Q07228</t>
  </si>
  <si>
    <t xml:space="preserve">Q07229</t>
  </si>
  <si>
    <t xml:space="preserve">Q07230</t>
  </si>
  <si>
    <t xml:space="preserve">Q07231</t>
  </si>
  <si>
    <t xml:space="preserve">Q07232</t>
  </si>
  <si>
    <t xml:space="preserve">Q07233</t>
  </si>
  <si>
    <t xml:space="preserve">Q07234</t>
  </si>
  <si>
    <t xml:space="preserve">Q07235</t>
  </si>
  <si>
    <t xml:space="preserve">Q07236</t>
  </si>
  <si>
    <t xml:space="preserve">Q07237</t>
  </si>
  <si>
    <t xml:space="preserve">Q07238</t>
  </si>
  <si>
    <t xml:space="preserve">Q07239</t>
  </si>
  <si>
    <t xml:space="preserve">Q07240</t>
  </si>
  <si>
    <t xml:space="preserve">Q07241</t>
  </si>
  <si>
    <t xml:space="preserve">Q07242</t>
  </si>
  <si>
    <t xml:space="preserve">Q07243</t>
  </si>
  <si>
    <t xml:space="preserve">Q07244</t>
  </si>
  <si>
    <t xml:space="preserve">Q07245</t>
  </si>
  <si>
    <t xml:space="preserve">Q07246</t>
  </si>
  <si>
    <t xml:space="preserve">Q07247</t>
  </si>
  <si>
    <t xml:space="preserve">Q07248</t>
  </si>
  <si>
    <t xml:space="preserve">Q07249</t>
  </si>
  <si>
    <t xml:space="preserve">Q07250</t>
  </si>
  <si>
    <t xml:space="preserve">Q07251</t>
  </si>
  <si>
    <t xml:space="preserve">Q07252</t>
  </si>
  <si>
    <t xml:space="preserve">Q07253</t>
  </si>
  <si>
    <t xml:space="preserve">Q07254</t>
  </si>
  <si>
    <t xml:space="preserve">Q07255</t>
  </si>
  <si>
    <t xml:space="preserve">Q07256</t>
  </si>
  <si>
    <t xml:space="preserve">Q07257</t>
  </si>
  <si>
    <t xml:space="preserve">Q07258</t>
  </si>
  <si>
    <t xml:space="preserve">Q07259</t>
  </si>
  <si>
    <t xml:space="preserve">Q07260</t>
  </si>
  <si>
    <t xml:space="preserve">Q07261</t>
  </si>
  <si>
    <t xml:space="preserve">Q07262</t>
  </si>
  <si>
    <t xml:space="preserve">Q07263</t>
  </si>
  <si>
    <t xml:space="preserve">Q07264</t>
  </si>
  <si>
    <t xml:space="preserve">Q07265</t>
  </si>
  <si>
    <t xml:space="preserve">Q07266</t>
  </si>
  <si>
    <t xml:space="preserve">Q07267</t>
  </si>
  <si>
    <t xml:space="preserve">Q07268</t>
  </si>
  <si>
    <t xml:space="preserve">Q07269</t>
  </si>
  <si>
    <t xml:space="preserve">Q07270</t>
  </si>
  <si>
    <t xml:space="preserve">Q07271</t>
  </si>
  <si>
    <t xml:space="preserve">Q07272</t>
  </si>
  <si>
    <t xml:space="preserve">Q07273</t>
  </si>
  <si>
    <t xml:space="preserve">Q07274</t>
  </si>
  <si>
    <t xml:space="preserve">Q07275</t>
  </si>
  <si>
    <t xml:space="preserve">Q07276</t>
  </si>
  <si>
    <t xml:space="preserve">Q07277</t>
  </si>
  <si>
    <t xml:space="preserve">Q07278</t>
  </si>
  <si>
    <t xml:space="preserve">Q07279</t>
  </si>
  <si>
    <t xml:space="preserve">Q07280</t>
  </si>
  <si>
    <t xml:space="preserve">Q07281</t>
  </si>
  <si>
    <t xml:space="preserve">Q07282</t>
  </si>
  <si>
    <t xml:space="preserve">Q07283</t>
  </si>
  <si>
    <t xml:space="preserve">Q07284</t>
  </si>
  <si>
    <t xml:space="preserve">Q07285</t>
  </si>
  <si>
    <t xml:space="preserve">Q07286</t>
  </si>
  <si>
    <t xml:space="preserve">Q07287</t>
  </si>
  <si>
    <t xml:space="preserve">Q07288</t>
  </si>
  <si>
    <t xml:space="preserve">Q07289</t>
  </si>
  <si>
    <t xml:space="preserve">Q07290</t>
  </si>
  <si>
    <t xml:space="preserve">Q07291</t>
  </si>
  <si>
    <t xml:space="preserve">Q07292</t>
  </si>
  <si>
    <t xml:space="preserve">Q07293</t>
  </si>
  <si>
    <t xml:space="preserve">Q07294</t>
  </si>
  <si>
    <t xml:space="preserve">Q07295</t>
  </si>
  <si>
    <t xml:space="preserve">Q07296</t>
  </si>
  <si>
    <t xml:space="preserve">Q07297</t>
  </si>
  <si>
    <t xml:space="preserve">Q07298</t>
  </si>
  <si>
    <t xml:space="preserve">Q07299</t>
  </si>
  <si>
    <t xml:space="preserve">Q07300</t>
  </si>
  <si>
    <t xml:space="preserve">Q07301</t>
  </si>
  <si>
    <t xml:space="preserve">Q07302</t>
  </si>
  <si>
    <t xml:space="preserve">Q07303</t>
  </si>
  <si>
    <t xml:space="preserve">Q07304</t>
  </si>
  <si>
    <t xml:space="preserve">Q07305</t>
  </si>
  <si>
    <t xml:space="preserve">Q07306</t>
  </si>
  <si>
    <t xml:space="preserve">Q07307</t>
  </si>
  <si>
    <t xml:space="preserve">Q07308</t>
  </si>
  <si>
    <t xml:space="preserve">Q07309</t>
  </si>
  <si>
    <t xml:space="preserve">Q07310</t>
  </si>
  <si>
    <t xml:space="preserve">Q07311</t>
  </si>
  <si>
    <t xml:space="preserve">Q07312</t>
  </si>
  <si>
    <t xml:space="preserve">Q07313</t>
  </si>
  <si>
    <t xml:space="preserve">Q07314</t>
  </si>
  <si>
    <t xml:space="preserve">Q07315</t>
  </si>
  <si>
    <t xml:space="preserve">Q07316</t>
  </si>
  <si>
    <t xml:space="preserve">Q07317</t>
  </si>
  <si>
    <t xml:space="preserve">Q07318</t>
  </si>
  <si>
    <t xml:space="preserve">Q07319</t>
  </si>
  <si>
    <t xml:space="preserve">Q07320</t>
  </si>
  <si>
    <t xml:space="preserve">Q07321</t>
  </si>
  <si>
    <t xml:space="preserve">Q07322</t>
  </si>
  <si>
    <t xml:space="preserve">Q07323</t>
  </si>
  <si>
    <t xml:space="preserve">Q07324</t>
  </si>
  <si>
    <t xml:space="preserve">Q07325</t>
  </si>
  <si>
    <t xml:space="preserve">Q07326</t>
  </si>
  <si>
    <t xml:space="preserve">Q07327</t>
  </si>
  <si>
    <t xml:space="preserve">Q07328</t>
  </si>
  <si>
    <t xml:space="preserve">Q07329</t>
  </si>
  <si>
    <t xml:space="preserve">Q07330</t>
  </si>
  <si>
    <t xml:space="preserve">Q07331</t>
  </si>
  <si>
    <t xml:space="preserve">Q07332</t>
  </si>
  <si>
    <t xml:space="preserve">Q07333</t>
  </si>
  <si>
    <t xml:space="preserve">Q07334</t>
  </si>
  <si>
    <t xml:space="preserve">Q07335</t>
  </si>
  <si>
    <t xml:space="preserve">Q07336</t>
  </si>
  <si>
    <t xml:space="preserve">Q07337</t>
  </si>
  <si>
    <t xml:space="preserve">Q07338</t>
  </si>
  <si>
    <t xml:space="preserve">Q07339</t>
  </si>
  <si>
    <t xml:space="preserve">Q07340</t>
  </si>
  <si>
    <t xml:space="preserve">Q07341</t>
  </si>
  <si>
    <t xml:space="preserve">Q07342</t>
  </si>
  <si>
    <t xml:space="preserve">Q07343</t>
  </si>
  <si>
    <t xml:space="preserve">Q07344</t>
  </si>
  <si>
    <t xml:space="preserve">Q07345</t>
  </si>
  <si>
    <t xml:space="preserve">Q07346</t>
  </si>
  <si>
    <t xml:space="preserve">Q07347</t>
  </si>
  <si>
    <t xml:space="preserve">Q07348</t>
  </si>
  <si>
    <t xml:space="preserve">Q07349</t>
  </si>
  <si>
    <t xml:space="preserve">Q07350</t>
  </si>
  <si>
    <t xml:space="preserve">Q07351</t>
  </si>
  <si>
    <t xml:space="preserve">Q07352</t>
  </si>
  <si>
    <t xml:space="preserve">Q07353</t>
  </si>
  <si>
    <t xml:space="preserve">Q07354</t>
  </si>
  <si>
    <t xml:space="preserve">Q07355</t>
  </si>
  <si>
    <t xml:space="preserve">Q07356</t>
  </si>
  <si>
    <t xml:space="preserve">Q07357</t>
  </si>
  <si>
    <t xml:space="preserve">Q07358</t>
  </si>
  <si>
    <t xml:space="preserve">Q07359</t>
  </si>
  <si>
    <t xml:space="preserve">Q07360</t>
  </si>
  <si>
    <t xml:space="preserve">Q07361</t>
  </si>
  <si>
    <t xml:space="preserve">Q07362</t>
  </si>
  <si>
    <t xml:space="preserve">Q07363</t>
  </si>
  <si>
    <t xml:space="preserve">Q07364</t>
  </si>
  <si>
    <t xml:space="preserve">Q07365</t>
  </si>
  <si>
    <t xml:space="preserve">Q07366</t>
  </si>
  <si>
    <t xml:space="preserve">Q07367</t>
  </si>
  <si>
    <t xml:space="preserve">Q07368</t>
  </si>
  <si>
    <t xml:space="preserve">Q07369</t>
  </si>
  <si>
    <t xml:space="preserve">Q07370</t>
  </si>
  <si>
    <t xml:space="preserve">Q07371</t>
  </si>
  <si>
    <t xml:space="preserve">Q07372</t>
  </si>
  <si>
    <t xml:space="preserve">Q07373</t>
  </si>
  <si>
    <t xml:space="preserve">Q07374</t>
  </si>
  <si>
    <t xml:space="preserve">Q07375</t>
  </si>
  <si>
    <t xml:space="preserve">Q07376</t>
  </si>
  <si>
    <t xml:space="preserve">Q07377</t>
  </si>
  <si>
    <t xml:space="preserve">Q07378</t>
  </si>
  <si>
    <t xml:space="preserve">Q07379</t>
  </si>
  <si>
    <t xml:space="preserve">Q07380</t>
  </si>
  <si>
    <t xml:space="preserve">Q07381</t>
  </si>
  <si>
    <t xml:space="preserve">Q07382</t>
  </si>
  <si>
    <t xml:space="preserve">Q07383</t>
  </si>
  <si>
    <t xml:space="preserve">Q07384</t>
  </si>
  <si>
    <t xml:space="preserve">Q07385</t>
  </si>
  <si>
    <t xml:space="preserve">Q07386</t>
  </si>
  <si>
    <t xml:space="preserve">Q07387</t>
  </si>
  <si>
    <t xml:space="preserve">Q07388</t>
  </si>
  <si>
    <t xml:space="preserve">Q07389</t>
  </si>
  <si>
    <t xml:space="preserve">Q07390</t>
  </si>
  <si>
    <t xml:space="preserve">Q07391</t>
  </si>
  <si>
    <t xml:space="preserve">Q07392</t>
  </si>
  <si>
    <t xml:space="preserve">Q07393</t>
  </si>
  <si>
    <t xml:space="preserve">Q07394</t>
  </si>
  <si>
    <t xml:space="preserve">Q07395</t>
  </si>
  <si>
    <t xml:space="preserve">Q07396</t>
  </si>
  <si>
    <t xml:space="preserve">Q07397</t>
  </si>
  <si>
    <t xml:space="preserve">Q07398</t>
  </si>
  <si>
    <t xml:space="preserve">Q07399</t>
  </si>
  <si>
    <t xml:space="preserve">Q07400</t>
  </si>
  <si>
    <t xml:space="preserve">Q07401</t>
  </si>
  <si>
    <t xml:space="preserve">Q07402</t>
  </si>
  <si>
    <t xml:space="preserve">Q07403</t>
  </si>
  <si>
    <t xml:space="preserve">Q07404</t>
  </si>
  <si>
    <t xml:space="preserve">Q07405</t>
  </si>
  <si>
    <t xml:space="preserve">Q07406</t>
  </si>
  <si>
    <t xml:space="preserve">Q07407</t>
  </si>
  <si>
    <t xml:space="preserve">Q07408</t>
  </si>
  <si>
    <t xml:space="preserve">Q07409</t>
  </si>
  <si>
    <t xml:space="preserve">Q07410</t>
  </si>
  <si>
    <t xml:space="preserve">Q07411</t>
  </si>
  <si>
    <t xml:space="preserve">Q07412</t>
  </si>
  <si>
    <t xml:space="preserve">Q07413</t>
  </si>
  <si>
    <t xml:space="preserve">Q07414</t>
  </si>
  <si>
    <t xml:space="preserve">Q07415</t>
  </si>
  <si>
    <t xml:space="preserve">Q07416</t>
  </si>
  <si>
    <t xml:space="preserve">Q07417</t>
  </si>
  <si>
    <t xml:space="preserve">Q07418</t>
  </si>
  <si>
    <t xml:space="preserve">Q07419</t>
  </si>
  <si>
    <t xml:space="preserve">Q07420</t>
  </si>
  <si>
    <t xml:space="preserve">Q07421</t>
  </si>
  <si>
    <t xml:space="preserve">Q07422</t>
  </si>
  <si>
    <t xml:space="preserve">Q07423</t>
  </si>
  <si>
    <t xml:space="preserve">Q07424</t>
  </si>
  <si>
    <t xml:space="preserve">Q07425</t>
  </si>
  <si>
    <t xml:space="preserve">Q07426</t>
  </si>
  <si>
    <t xml:space="preserve">Q07427</t>
  </si>
  <si>
    <t xml:space="preserve">Q07428</t>
  </si>
  <si>
    <t xml:space="preserve">Q07429</t>
  </si>
  <si>
    <t xml:space="preserve">Q07430</t>
  </si>
  <si>
    <t xml:space="preserve">Q07431</t>
  </si>
  <si>
    <t xml:space="preserve">Q07432</t>
  </si>
  <si>
    <t xml:space="preserve">Q07433</t>
  </si>
  <si>
    <t xml:space="preserve">Q07434</t>
  </si>
  <si>
    <t xml:space="preserve">Q07435</t>
  </si>
  <si>
    <t xml:space="preserve">Q07436</t>
  </si>
  <si>
    <t xml:space="preserve">Q07437</t>
  </si>
  <si>
    <t xml:space="preserve">Q07438</t>
  </si>
  <si>
    <t xml:space="preserve">Q07439</t>
  </si>
  <si>
    <t xml:space="preserve">Q07440</t>
  </si>
  <si>
    <t xml:space="preserve">Q07441</t>
  </si>
  <si>
    <t xml:space="preserve">Q07442</t>
  </si>
  <si>
    <t xml:space="preserve">Q07443</t>
  </si>
  <si>
    <t xml:space="preserve">Q07444</t>
  </si>
  <si>
    <t xml:space="preserve">Q07445</t>
  </si>
  <si>
    <t xml:space="preserve">Q07446</t>
  </si>
  <si>
    <t xml:space="preserve">Q07447</t>
  </si>
  <si>
    <t xml:space="preserve">Q07448</t>
  </si>
  <si>
    <t xml:space="preserve">Q07449</t>
  </si>
  <si>
    <t xml:space="preserve">Q07450</t>
  </si>
  <si>
    <t xml:space="preserve">Q07451</t>
  </si>
  <si>
    <t xml:space="preserve">Q07452</t>
  </si>
  <si>
    <t xml:space="preserve">Q07453</t>
  </si>
  <si>
    <t xml:space="preserve">Q07454</t>
  </si>
  <si>
    <t xml:space="preserve">Q07455</t>
  </si>
  <si>
    <t xml:space="preserve">Q07456</t>
  </si>
  <si>
    <t xml:space="preserve">Q07457</t>
  </si>
  <si>
    <t xml:space="preserve">Q07458</t>
  </si>
  <si>
    <t xml:space="preserve">Q07459</t>
  </si>
  <si>
    <t xml:space="preserve">Q07460</t>
  </si>
  <si>
    <t xml:space="preserve">Q07461</t>
  </si>
  <si>
    <t xml:space="preserve">Q07462</t>
  </si>
  <si>
    <t xml:space="preserve">Q07463</t>
  </si>
  <si>
    <t xml:space="preserve">Q07464</t>
  </si>
  <si>
    <t xml:space="preserve">Q07465</t>
  </si>
  <si>
    <t xml:space="preserve">Q07466</t>
  </si>
  <si>
    <t xml:space="preserve">Q07467</t>
  </si>
  <si>
    <t xml:space="preserve">Q07468</t>
  </si>
  <si>
    <t xml:space="preserve">Q07469</t>
  </si>
  <si>
    <t xml:space="preserve">Q07470</t>
  </si>
  <si>
    <t xml:space="preserve">Q07471</t>
  </si>
  <si>
    <t xml:space="preserve">Q07472</t>
  </si>
  <si>
    <t xml:space="preserve">Q07473</t>
  </si>
  <si>
    <t xml:space="preserve">Q07474</t>
  </si>
  <si>
    <t xml:space="preserve">Q07475</t>
  </si>
  <si>
    <t xml:space="preserve">Q07476</t>
  </si>
  <si>
    <t xml:space="preserve">Q07477</t>
  </si>
  <si>
    <t xml:space="preserve">Q07478</t>
  </si>
  <si>
    <t xml:space="preserve">Q07479</t>
  </si>
  <si>
    <t xml:space="preserve">Q07480</t>
  </si>
  <si>
    <t xml:space="preserve">Q07481</t>
  </si>
  <si>
    <t xml:space="preserve">Q07482</t>
  </si>
  <si>
    <t xml:space="preserve">Q07483</t>
  </si>
  <si>
    <t xml:space="preserve">Q07484</t>
  </si>
  <si>
    <t xml:space="preserve">Q07485</t>
  </si>
  <si>
    <t xml:space="preserve">Q07486</t>
  </si>
  <si>
    <t xml:space="preserve">Q07487</t>
  </si>
  <si>
    <t xml:space="preserve">Q07488</t>
  </si>
  <si>
    <t xml:space="preserve">Q07489</t>
  </si>
  <si>
    <t xml:space="preserve">Q07490</t>
  </si>
  <si>
    <t xml:space="preserve">Q07491</t>
  </si>
  <si>
    <t xml:space="preserve">Q07492</t>
  </si>
  <si>
    <t xml:space="preserve">Q07493</t>
  </si>
  <si>
    <t xml:space="preserve">Q07494</t>
  </si>
  <si>
    <t xml:space="preserve">Q07495</t>
  </si>
  <si>
    <t xml:space="preserve">Q07496</t>
  </si>
  <si>
    <t xml:space="preserve">Q07497</t>
  </si>
  <si>
    <t xml:space="preserve">Q07498</t>
  </si>
  <si>
    <t xml:space="preserve">Q07499</t>
  </si>
  <si>
    <t xml:space="preserve">Q07500</t>
  </si>
  <si>
    <t xml:space="preserve">Q07501</t>
  </si>
  <si>
    <t xml:space="preserve">Q07502</t>
  </si>
  <si>
    <t xml:space="preserve">Q07503</t>
  </si>
  <si>
    <t xml:space="preserve">Q07504</t>
  </si>
  <si>
    <t xml:space="preserve">Q07505</t>
  </si>
  <si>
    <t xml:space="preserve">Q07506</t>
  </si>
  <si>
    <t xml:space="preserve">Q07507</t>
  </si>
  <si>
    <t xml:space="preserve">Q07508</t>
  </si>
  <si>
    <t xml:space="preserve">Q07509</t>
  </si>
  <si>
    <t xml:space="preserve">Q07510</t>
  </si>
  <si>
    <t xml:space="preserve">Q07511</t>
  </si>
  <si>
    <t xml:space="preserve">Q07512</t>
  </si>
  <si>
    <t xml:space="preserve">Q07513</t>
  </si>
  <si>
    <t xml:space="preserve">Q07514</t>
  </si>
  <si>
    <t xml:space="preserve">Q07515</t>
  </si>
  <si>
    <t xml:space="preserve">Q07516</t>
  </si>
  <si>
    <t xml:space="preserve">Q07517</t>
  </si>
  <si>
    <t xml:space="preserve">Q07518</t>
  </si>
  <si>
    <t xml:space="preserve">Q07519</t>
  </si>
  <si>
    <t xml:space="preserve">Q07520</t>
  </si>
  <si>
    <t xml:space="preserve">Q07521</t>
  </si>
  <si>
    <t xml:space="preserve">Q07522</t>
  </si>
  <si>
    <t xml:space="preserve">Q07523</t>
  </si>
  <si>
    <t xml:space="preserve">Q07524</t>
  </si>
  <si>
    <t xml:space="preserve">Q07525</t>
  </si>
  <si>
    <t xml:space="preserve">Q07526</t>
  </si>
  <si>
    <t xml:space="preserve">Q07527</t>
  </si>
  <si>
    <t xml:space="preserve">Q07528</t>
  </si>
  <si>
    <t xml:space="preserve">Q07529</t>
  </si>
  <si>
    <t xml:space="preserve">Q07530</t>
  </si>
  <si>
    <t xml:space="preserve">Q07531</t>
  </si>
  <si>
    <t xml:space="preserve">Q07532</t>
  </si>
  <si>
    <t xml:space="preserve">Q07533</t>
  </si>
  <si>
    <t xml:space="preserve">Q07534</t>
  </si>
  <si>
    <t xml:space="preserve">Q07535</t>
  </si>
  <si>
    <t xml:space="preserve">Q07536</t>
  </si>
  <si>
    <t xml:space="preserve">Q07537</t>
  </si>
  <si>
    <t xml:space="preserve">Q07538</t>
  </si>
  <si>
    <t xml:space="preserve">Q07539</t>
  </si>
  <si>
    <t xml:space="preserve">Q07540</t>
  </si>
  <si>
    <t xml:space="preserve">Q07541</t>
  </si>
  <si>
    <t xml:space="preserve">Q07542</t>
  </si>
  <si>
    <t xml:space="preserve">Q07543</t>
  </si>
  <si>
    <t xml:space="preserve">Q07544</t>
  </si>
  <si>
    <t xml:space="preserve">Q07545</t>
  </si>
  <si>
    <t xml:space="preserve">Q07546</t>
  </si>
  <si>
    <t xml:space="preserve">Q07547</t>
  </si>
  <si>
    <t xml:space="preserve">Q07548</t>
  </si>
  <si>
    <t xml:space="preserve">Q07549</t>
  </si>
  <si>
    <t xml:space="preserve">Q07550</t>
  </si>
  <si>
    <t xml:space="preserve">Q07551</t>
  </si>
  <si>
    <t xml:space="preserve">Q07552</t>
  </si>
  <si>
    <t xml:space="preserve">Q07553</t>
  </si>
  <si>
    <t xml:space="preserve">Q07554</t>
  </si>
  <si>
    <t xml:space="preserve">Q07555</t>
  </si>
  <si>
    <t xml:space="preserve">Q07556</t>
  </si>
  <si>
    <t xml:space="preserve">Q07557</t>
  </si>
  <si>
    <t xml:space="preserve">Q07558</t>
  </si>
  <si>
    <t xml:space="preserve">Q07559</t>
  </si>
  <si>
    <t xml:space="preserve">Q07560</t>
  </si>
  <si>
    <t xml:space="preserve">Q07561</t>
  </si>
  <si>
    <t xml:space="preserve">Q07562</t>
  </si>
  <si>
    <t xml:space="preserve">Q07563</t>
  </si>
  <si>
    <t xml:space="preserve">Q07564</t>
  </si>
  <si>
    <t xml:space="preserve">Q07565</t>
  </si>
  <si>
    <t xml:space="preserve">Q07566</t>
  </si>
  <si>
    <t xml:space="preserve">Q07567</t>
  </si>
  <si>
    <t xml:space="preserve">Q07568</t>
  </si>
  <si>
    <t xml:space="preserve">Q07569</t>
  </si>
  <si>
    <t xml:space="preserve">Q07570</t>
  </si>
  <si>
    <t xml:space="preserve">Q07571</t>
  </si>
  <si>
    <t xml:space="preserve">Q07572</t>
  </si>
  <si>
    <t xml:space="preserve">Q07573</t>
  </si>
  <si>
    <t xml:space="preserve">Q07574</t>
  </si>
  <si>
    <t xml:space="preserve">Q07575</t>
  </si>
  <si>
    <t xml:space="preserve">Q07576</t>
  </si>
  <si>
    <t xml:space="preserve">Q07577</t>
  </si>
  <si>
    <t xml:space="preserve">Q07578</t>
  </si>
  <si>
    <t xml:space="preserve">Q07579</t>
  </si>
  <si>
    <t xml:space="preserve">Q07580</t>
  </si>
  <si>
    <t xml:space="preserve">Q07581</t>
  </si>
  <si>
    <t xml:space="preserve">Q07582</t>
  </si>
  <si>
    <t xml:space="preserve">Q07583</t>
  </si>
  <si>
    <t xml:space="preserve">Q07584</t>
  </si>
  <si>
    <t xml:space="preserve">Q07585</t>
  </si>
  <si>
    <t xml:space="preserve">Q07586</t>
  </si>
  <si>
    <t xml:space="preserve">Q07587</t>
  </si>
  <si>
    <t xml:space="preserve">Q07588</t>
  </si>
  <si>
    <t xml:space="preserve">Q07589</t>
  </si>
  <si>
    <t xml:space="preserve">Q07590</t>
  </si>
  <si>
    <t xml:space="preserve">Q07591</t>
  </si>
  <si>
    <t xml:space="preserve">Q07592</t>
  </si>
  <si>
    <t xml:space="preserve">Q07593</t>
  </si>
  <si>
    <t xml:space="preserve">Q07594</t>
  </si>
  <si>
    <t xml:space="preserve">Q07595</t>
  </si>
  <si>
    <t xml:space="preserve">Q07596</t>
  </si>
  <si>
    <t xml:space="preserve">Q07597</t>
  </si>
  <si>
    <t xml:space="preserve">Q07598</t>
  </si>
  <si>
    <t xml:space="preserve">Q07599</t>
  </si>
  <si>
    <t xml:space="preserve">Q07600</t>
  </si>
  <si>
    <t xml:space="preserve">Q07601</t>
  </si>
  <si>
    <t xml:space="preserve">Q07602</t>
  </si>
  <si>
    <t xml:space="preserve">Q07603</t>
  </si>
  <si>
    <t xml:space="preserve">Q07604</t>
  </si>
  <si>
    <t xml:space="preserve">Q07605</t>
  </si>
  <si>
    <t xml:space="preserve">Q07606</t>
  </si>
  <si>
    <t xml:space="preserve">Q07607</t>
  </si>
  <si>
    <t xml:space="preserve">Q07608</t>
  </si>
  <si>
    <t xml:space="preserve">Q07609</t>
  </si>
  <si>
    <t xml:space="preserve">Q07610</t>
  </si>
  <si>
    <t xml:space="preserve">Q07611</t>
  </si>
  <si>
    <t xml:space="preserve">Q07612</t>
  </si>
  <si>
    <t xml:space="preserve">Q07613</t>
  </si>
  <si>
    <t xml:space="preserve">Q07614</t>
  </si>
  <si>
    <t xml:space="preserve">Q07615</t>
  </si>
  <si>
    <t xml:space="preserve">Q07616</t>
  </si>
  <si>
    <t xml:space="preserve">Q07617</t>
  </si>
  <si>
    <t xml:space="preserve">Q07618</t>
  </si>
  <si>
    <t xml:space="preserve">Q07619</t>
  </si>
  <si>
    <t xml:space="preserve">Q07620</t>
  </si>
  <si>
    <t xml:space="preserve">Q07621</t>
  </si>
  <si>
    <t xml:space="preserve">Q07622</t>
  </si>
  <si>
    <t xml:space="preserve">Q07623</t>
  </si>
  <si>
    <t xml:space="preserve">Q07624</t>
  </si>
  <si>
    <t xml:space="preserve">Q07625</t>
  </si>
  <si>
    <t xml:space="preserve">Q07626</t>
  </si>
  <si>
    <t xml:space="preserve">Q07627</t>
  </si>
  <si>
    <t xml:space="preserve">Q07628</t>
  </si>
  <si>
    <t xml:space="preserve">Q07629</t>
  </si>
  <si>
    <t xml:space="preserve">Q07630</t>
  </si>
  <si>
    <t xml:space="preserve">Q07631</t>
  </si>
  <si>
    <t xml:space="preserve">Q07632</t>
  </si>
  <si>
    <t xml:space="preserve">Q07633</t>
  </si>
  <si>
    <t xml:space="preserve">Q07634</t>
  </si>
  <si>
    <t xml:space="preserve">Q07635</t>
  </si>
  <si>
    <t xml:space="preserve">Q07636</t>
  </si>
  <si>
    <t xml:space="preserve">Q07637</t>
  </si>
  <si>
    <t xml:space="preserve">Q07638</t>
  </si>
  <si>
    <t xml:space="preserve">Q07639</t>
  </si>
  <si>
    <t xml:space="preserve">Q07640</t>
  </si>
  <si>
    <t xml:space="preserve">Q07641</t>
  </si>
  <si>
    <t xml:space="preserve">Q07642</t>
  </si>
  <si>
    <t xml:space="preserve">Q07643</t>
  </si>
  <si>
    <t xml:space="preserve">Q07644</t>
  </si>
  <si>
    <t xml:space="preserve">Q07645</t>
  </si>
  <si>
    <t xml:space="preserve">Q07646</t>
  </si>
  <si>
    <t xml:space="preserve">Q07647</t>
  </si>
  <si>
    <t xml:space="preserve">Q07648</t>
  </si>
  <si>
    <t xml:space="preserve">Q07649</t>
  </si>
  <si>
    <t xml:space="preserve">Q07650</t>
  </si>
  <si>
    <t xml:space="preserve">Q07651</t>
  </si>
  <si>
    <t xml:space="preserve">Q07652</t>
  </si>
  <si>
    <t xml:space="preserve">Q07653</t>
  </si>
  <si>
    <t xml:space="preserve">Q07654</t>
  </si>
  <si>
    <t xml:space="preserve">Q07655</t>
  </si>
  <si>
    <t xml:space="preserve">Q07656</t>
  </si>
  <si>
    <t xml:space="preserve">Q07657</t>
  </si>
  <si>
    <t xml:space="preserve">Q07658</t>
  </si>
  <si>
    <t xml:space="preserve">Q07659</t>
  </si>
  <si>
    <t xml:space="preserve">Q07660</t>
  </si>
  <si>
    <t xml:space="preserve">Q07661</t>
  </si>
  <si>
    <t xml:space="preserve">Q07662</t>
  </si>
  <si>
    <t xml:space="preserve">Q07663</t>
  </si>
  <si>
    <t xml:space="preserve">Q07664</t>
  </si>
  <si>
    <t xml:space="preserve">Q07665</t>
  </si>
  <si>
    <t xml:space="preserve">Q07666</t>
  </si>
  <si>
    <t xml:space="preserve">Q07667</t>
  </si>
  <si>
    <t xml:space="preserve">Q07668</t>
  </si>
  <si>
    <t xml:space="preserve">Q07669</t>
  </si>
  <si>
    <t xml:space="preserve">Q07670</t>
  </si>
  <si>
    <t xml:space="preserve">Q07671</t>
  </si>
  <si>
    <t xml:space="preserve">Q07672</t>
  </si>
  <si>
    <t xml:space="preserve">Q07673</t>
  </si>
  <si>
    <t xml:space="preserve">Q07674</t>
  </si>
  <si>
    <t xml:space="preserve">Q07675</t>
  </si>
  <si>
    <t xml:space="preserve">Q07676</t>
  </si>
  <si>
    <t xml:space="preserve">Q07677</t>
  </si>
  <si>
    <t xml:space="preserve">Q07678</t>
  </si>
  <si>
    <t xml:space="preserve">Q07679</t>
  </si>
  <si>
    <t xml:space="preserve">Q07680</t>
  </si>
  <si>
    <t xml:space="preserve">Q07681</t>
  </si>
  <si>
    <t xml:space="preserve">Q07682</t>
  </si>
  <si>
    <t xml:space="preserve">Q07683</t>
  </si>
  <si>
    <t xml:space="preserve">Q07684</t>
  </si>
  <si>
    <t xml:space="preserve">Q07685</t>
  </si>
  <si>
    <t xml:space="preserve">Q07686</t>
  </si>
  <si>
    <t xml:space="preserve">Q07687</t>
  </si>
  <si>
    <t xml:space="preserve">Q07688</t>
  </si>
  <si>
    <t xml:space="preserve">Q07689</t>
  </si>
  <si>
    <t xml:space="preserve">Q07690</t>
  </si>
  <si>
    <t xml:space="preserve">Q07691</t>
  </si>
  <si>
    <t xml:space="preserve">Q07692</t>
  </si>
  <si>
    <t xml:space="preserve">Q07693</t>
  </si>
  <si>
    <t xml:space="preserve">Q07694</t>
  </si>
  <si>
    <t xml:space="preserve">Q07695</t>
  </si>
  <si>
    <t xml:space="preserve">Q07696</t>
  </si>
  <si>
    <t xml:space="preserve">Q07697</t>
  </si>
  <si>
    <t xml:space="preserve">Q07698</t>
  </si>
  <si>
    <t xml:space="preserve">Q07699</t>
  </si>
  <si>
    <t xml:space="preserve">Q07700</t>
  </si>
  <si>
    <t xml:space="preserve">Q07701</t>
  </si>
  <si>
    <t xml:space="preserve">Q07702</t>
  </si>
  <si>
    <t xml:space="preserve">Q07703</t>
  </si>
  <si>
    <t xml:space="preserve">Q07704</t>
  </si>
  <si>
    <t xml:space="preserve">Q07705</t>
  </si>
  <si>
    <t xml:space="preserve">Q07706</t>
  </si>
  <si>
    <t xml:space="preserve">Q07707</t>
  </si>
  <si>
    <t xml:space="preserve">Q07708</t>
  </si>
  <si>
    <t xml:space="preserve">Q07709</t>
  </si>
  <si>
    <t xml:space="preserve">Q07710</t>
  </si>
  <si>
    <t xml:space="preserve">Q07711</t>
  </si>
  <si>
    <t xml:space="preserve">Q07712</t>
  </si>
  <si>
    <t xml:space="preserve">Q07713</t>
  </si>
  <si>
    <t xml:space="preserve">Q07714</t>
  </si>
  <si>
    <t xml:space="preserve">Q07715</t>
  </si>
  <si>
    <t xml:space="preserve">Q07716</t>
  </si>
  <si>
    <t xml:space="preserve">Q07717</t>
  </si>
  <si>
    <t xml:space="preserve">Q07718</t>
  </si>
  <si>
    <t xml:space="preserve">Q07719</t>
  </si>
  <si>
    <t xml:space="preserve">Q07720</t>
  </si>
  <si>
    <t xml:space="preserve">Q07721</t>
  </si>
  <si>
    <t xml:space="preserve">Q07722</t>
  </si>
  <si>
    <t xml:space="preserve">Q07723</t>
  </si>
  <si>
    <t xml:space="preserve">Q07724</t>
  </si>
  <si>
    <t xml:space="preserve">Q07725</t>
  </si>
  <si>
    <t xml:space="preserve">Q07726</t>
  </si>
  <si>
    <t xml:space="preserve">Q07727</t>
  </si>
  <si>
    <t xml:space="preserve">Q07728</t>
  </si>
  <si>
    <t xml:space="preserve">Q07729</t>
  </si>
  <si>
    <t xml:space="preserve">Q07730</t>
  </si>
  <si>
    <t xml:space="preserve">Q07731</t>
  </si>
  <si>
    <t xml:space="preserve">Q07732</t>
  </si>
  <si>
    <t xml:space="preserve">Q07733</t>
  </si>
  <si>
    <t xml:space="preserve">Q07734</t>
  </si>
  <si>
    <t xml:space="preserve">Q07735</t>
  </si>
  <si>
    <t xml:space="preserve">Q07736</t>
  </si>
  <si>
    <t xml:space="preserve">Q07737</t>
  </si>
  <si>
    <t xml:space="preserve">Q07738</t>
  </si>
  <si>
    <t xml:space="preserve">Q07739</t>
  </si>
  <si>
    <t xml:space="preserve">Q07740</t>
  </si>
  <si>
    <t xml:space="preserve">Q07741</t>
  </si>
  <si>
    <t xml:space="preserve">Q07742</t>
  </si>
  <si>
    <t xml:space="preserve">Q07743</t>
  </si>
  <si>
    <t xml:space="preserve">Q07744</t>
  </si>
  <si>
    <t xml:space="preserve">Q07745</t>
  </si>
  <si>
    <t xml:space="preserve">Q07746</t>
  </si>
  <si>
    <t xml:space="preserve">Q07747</t>
  </si>
  <si>
    <t xml:space="preserve">Q07748</t>
  </si>
  <si>
    <t xml:space="preserve">Q07749</t>
  </si>
  <si>
    <t xml:space="preserve">Q07750</t>
  </si>
  <si>
    <t xml:space="preserve">Q07751</t>
  </si>
  <si>
    <t xml:space="preserve">Q07752</t>
  </si>
  <si>
    <t xml:space="preserve">Q07753</t>
  </si>
  <si>
    <t xml:space="preserve">Q07754</t>
  </si>
  <si>
    <t xml:space="preserve">Q07755</t>
  </si>
  <si>
    <t xml:space="preserve">Q07756</t>
  </si>
  <si>
    <t xml:space="preserve">Q07757</t>
  </si>
  <si>
    <t xml:space="preserve">Q07758</t>
  </si>
  <si>
    <t xml:space="preserve">Q07759</t>
  </si>
  <si>
    <t xml:space="preserve">Q07760</t>
  </si>
  <si>
    <t xml:space="preserve">Q07761</t>
  </si>
  <si>
    <t xml:space="preserve">Q07762</t>
  </si>
  <si>
    <t xml:space="preserve">Q07763</t>
  </si>
  <si>
    <t xml:space="preserve">Q07764</t>
  </si>
  <si>
    <t xml:space="preserve">Q07765</t>
  </si>
  <si>
    <t xml:space="preserve">Q07766</t>
  </si>
  <si>
    <t xml:space="preserve">Q07767</t>
  </si>
  <si>
    <t xml:space="preserve">Q07768</t>
  </si>
  <si>
    <t xml:space="preserve">Q07769</t>
  </si>
  <si>
    <t xml:space="preserve">Q07770</t>
  </si>
  <si>
    <t xml:space="preserve">Q07771</t>
  </si>
  <si>
    <t xml:space="preserve">Q07772</t>
  </si>
  <si>
    <t xml:space="preserve">Q07773</t>
  </si>
  <si>
    <t xml:space="preserve">Q07774</t>
  </si>
  <si>
    <t xml:space="preserve">Q07775</t>
  </si>
  <si>
    <t xml:space="preserve">Q07776</t>
  </si>
  <si>
    <t xml:space="preserve">Q07777</t>
  </si>
  <si>
    <t xml:space="preserve">Q07778</t>
  </si>
  <si>
    <t xml:space="preserve">Q07779</t>
  </si>
  <si>
    <t xml:space="preserve">Q07780</t>
  </si>
  <si>
    <t xml:space="preserve">Q07781</t>
  </si>
  <si>
    <t xml:space="preserve">Q07782</t>
  </si>
  <si>
    <t xml:space="preserve">Q07783</t>
  </si>
  <si>
    <t xml:space="preserve">Q07784</t>
  </si>
  <si>
    <t xml:space="preserve">Q07785</t>
  </si>
  <si>
    <t xml:space="preserve">Q07786</t>
  </si>
  <si>
    <t xml:space="preserve">Q07787</t>
  </si>
  <si>
    <t xml:space="preserve">Q07788</t>
  </si>
  <si>
    <t xml:space="preserve">Q07789</t>
  </si>
  <si>
    <t xml:space="preserve">Q07790</t>
  </si>
  <si>
    <t xml:space="preserve">Q07791</t>
  </si>
  <si>
    <t xml:space="preserve">Q07792</t>
  </si>
  <si>
    <t xml:space="preserve">Q07793</t>
  </si>
  <si>
    <t xml:space="preserve">Q07794</t>
  </si>
  <si>
    <t xml:space="preserve">Q07795</t>
  </si>
  <si>
    <t xml:space="preserve">Q07796</t>
  </si>
  <si>
    <t xml:space="preserve">Q07797</t>
  </si>
  <si>
    <t xml:space="preserve">Q07798</t>
  </si>
  <si>
    <t xml:space="preserve">Q07799</t>
  </si>
  <si>
    <t xml:space="preserve">Q07800</t>
  </si>
  <si>
    <t xml:space="preserve">Q07801</t>
  </si>
  <si>
    <t xml:space="preserve">Q07802</t>
  </si>
  <si>
    <t xml:space="preserve">Q07803</t>
  </si>
  <si>
    <t xml:space="preserve">Q07804</t>
  </si>
  <si>
    <t xml:space="preserve">Q07805</t>
  </si>
  <si>
    <t xml:space="preserve">Q07806</t>
  </si>
  <si>
    <t xml:space="preserve">Q07807</t>
  </si>
  <si>
    <t xml:space="preserve">Q07808</t>
  </si>
  <si>
    <t xml:space="preserve">Q07809</t>
  </si>
  <si>
    <t xml:space="preserve">Q07810</t>
  </si>
  <si>
    <t xml:space="preserve">Q07811</t>
  </si>
  <si>
    <t xml:space="preserve">Q07812</t>
  </si>
  <si>
    <t xml:space="preserve">Q07813</t>
  </si>
  <si>
    <t xml:space="preserve">Q07814</t>
  </si>
  <si>
    <t xml:space="preserve">Q07815</t>
  </si>
  <si>
    <t xml:space="preserve">Q07816</t>
  </si>
  <si>
    <t xml:space="preserve">Q07817</t>
  </si>
  <si>
    <t xml:space="preserve">Q07818</t>
  </si>
  <si>
    <t xml:space="preserve">Q07819</t>
  </si>
  <si>
    <t xml:space="preserve">Q07820</t>
  </si>
  <si>
    <t xml:space="preserve">Q07821</t>
  </si>
  <si>
    <t xml:space="preserve">Q07822</t>
  </si>
  <si>
    <t xml:space="preserve">Q07823</t>
  </si>
  <si>
    <t xml:space="preserve">Q07824</t>
  </si>
  <si>
    <t xml:space="preserve">Q07825</t>
  </si>
  <si>
    <t xml:space="preserve">Q07826</t>
  </si>
  <si>
    <t xml:space="preserve">Q07827</t>
  </si>
  <si>
    <t xml:space="preserve">Q07828</t>
  </si>
  <si>
    <t xml:space="preserve">Q07829</t>
  </si>
  <si>
    <t xml:space="preserve">Q07830</t>
  </si>
  <si>
    <t xml:space="preserve">Q07831</t>
  </si>
  <si>
    <t xml:space="preserve">Q07832</t>
  </si>
  <si>
    <t xml:space="preserve">Q07833</t>
  </si>
  <si>
    <t xml:space="preserve">Q07834</t>
  </si>
  <si>
    <t xml:space="preserve">Q07835</t>
  </si>
  <si>
    <t xml:space="preserve">Q07836</t>
  </si>
  <si>
    <t xml:space="preserve">Q07837</t>
  </si>
  <si>
    <t xml:space="preserve">Q07838</t>
  </si>
  <si>
    <t xml:space="preserve">Q07839</t>
  </si>
  <si>
    <t xml:space="preserve">Q07840</t>
  </si>
  <si>
    <t xml:space="preserve">Q07841</t>
  </si>
  <si>
    <t xml:space="preserve">Q07842</t>
  </si>
  <si>
    <t xml:space="preserve">Q07843</t>
  </si>
  <si>
    <t xml:space="preserve">Q07844</t>
  </si>
  <si>
    <t xml:space="preserve">Q07845</t>
  </si>
  <si>
    <t xml:space="preserve">Q07846</t>
  </si>
  <si>
    <t xml:space="preserve">Q07847</t>
  </si>
  <si>
    <t xml:space="preserve">Q07848</t>
  </si>
  <si>
    <t xml:space="preserve">Q07849</t>
  </si>
  <si>
    <t xml:space="preserve">Q07850</t>
  </si>
  <si>
    <t xml:space="preserve">Q07851</t>
  </si>
  <si>
    <t xml:space="preserve">Q07852</t>
  </si>
  <si>
    <t xml:space="preserve">Q07853</t>
  </si>
  <si>
    <t xml:space="preserve">Q07854</t>
  </si>
  <si>
    <t xml:space="preserve">Q07855</t>
  </si>
  <si>
    <t xml:space="preserve">Q07856</t>
  </si>
  <si>
    <t xml:space="preserve">Q07857</t>
  </si>
  <si>
    <t xml:space="preserve">Q07858</t>
  </si>
  <si>
    <t xml:space="preserve">Q07859</t>
  </si>
  <si>
    <t xml:space="preserve">Q07860</t>
  </si>
  <si>
    <t xml:space="preserve">Q07861</t>
  </si>
  <si>
    <t xml:space="preserve">Q07862</t>
  </si>
  <si>
    <t xml:space="preserve">Q07863</t>
  </si>
  <si>
    <t xml:space="preserve">Q07864</t>
  </si>
  <si>
    <t xml:space="preserve">Q07865</t>
  </si>
  <si>
    <t xml:space="preserve">Q07866</t>
  </si>
  <si>
    <t xml:space="preserve">Q07867</t>
  </si>
  <si>
    <t xml:space="preserve">Q07868</t>
  </si>
  <si>
    <t xml:space="preserve">Q07869</t>
  </si>
  <si>
    <t xml:space="preserve">Q07870</t>
  </si>
  <si>
    <t xml:space="preserve">Q07871</t>
  </si>
  <si>
    <t xml:space="preserve">Q07872</t>
  </si>
  <si>
    <t xml:space="preserve">Q07873</t>
  </si>
  <si>
    <t xml:space="preserve">Q07874</t>
  </si>
  <si>
    <t xml:space="preserve">Q07875</t>
  </si>
  <si>
    <t xml:space="preserve">Q07876</t>
  </si>
  <si>
    <t xml:space="preserve">Q07877</t>
  </si>
  <si>
    <t xml:space="preserve">Q07878</t>
  </si>
  <si>
    <t xml:space="preserve">Q07879</t>
  </si>
  <si>
    <t xml:space="preserve">Q07880</t>
  </si>
  <si>
    <t xml:space="preserve">Q07881</t>
  </si>
  <si>
    <t xml:space="preserve">Q07882</t>
  </si>
  <si>
    <t xml:space="preserve">Q07883</t>
  </si>
  <si>
    <t xml:space="preserve">Q07884</t>
  </si>
  <si>
    <t xml:space="preserve">Q07885</t>
  </si>
  <si>
    <t xml:space="preserve">Q07886</t>
  </si>
  <si>
    <t xml:space="preserve">Q07887</t>
  </si>
  <si>
    <t xml:space="preserve">Q07888</t>
  </si>
  <si>
    <t xml:space="preserve">Q07889</t>
  </si>
  <si>
    <t xml:space="preserve">Q07890</t>
  </si>
  <si>
    <t xml:space="preserve">Q07891</t>
  </si>
  <si>
    <t xml:space="preserve">Q07892</t>
  </si>
  <si>
    <t xml:space="preserve">Q07893</t>
  </si>
  <si>
    <t xml:space="preserve">Q07894</t>
  </si>
  <si>
    <t xml:space="preserve">Q07895</t>
  </si>
  <si>
    <t xml:space="preserve">Q07896</t>
  </si>
  <si>
    <t xml:space="preserve">Q07897</t>
  </si>
  <si>
    <t xml:space="preserve">Q07898</t>
  </si>
  <si>
    <t xml:space="preserve">Q07899</t>
  </si>
  <si>
    <t xml:space="preserve">Q07900</t>
  </si>
  <si>
    <t xml:space="preserve">Q07901</t>
  </si>
  <si>
    <t xml:space="preserve">Q07902</t>
  </si>
  <si>
    <t xml:space="preserve">Q07903</t>
  </si>
  <si>
    <t xml:space="preserve">Q07904</t>
  </si>
  <si>
    <t xml:space="preserve">Q07905</t>
  </si>
  <si>
    <t xml:space="preserve">Q07906</t>
  </si>
  <si>
    <t xml:space="preserve">Q07907</t>
  </si>
  <si>
    <t xml:space="preserve">Q07908</t>
  </si>
  <si>
    <t xml:space="preserve">Q07909</t>
  </si>
  <si>
    <t xml:space="preserve">Q07910</t>
  </si>
  <si>
    <t xml:space="preserve">Q07911</t>
  </si>
  <si>
    <t xml:space="preserve">Q07912</t>
  </si>
  <si>
    <t xml:space="preserve">Q07913</t>
  </si>
  <si>
    <t xml:space="preserve">Q07914</t>
  </si>
  <si>
    <t xml:space="preserve">Q07915</t>
  </si>
  <si>
    <t xml:space="preserve">Q07916</t>
  </si>
  <si>
    <t xml:space="preserve">Q07917</t>
  </si>
  <si>
    <t xml:space="preserve">Q07918</t>
  </si>
  <si>
    <t xml:space="preserve">Q07919</t>
  </si>
  <si>
    <t xml:space="preserve">Q07920</t>
  </si>
  <si>
    <t xml:space="preserve">Q07921</t>
  </si>
  <si>
    <t xml:space="preserve">Q07922</t>
  </si>
  <si>
    <t xml:space="preserve">Q07923</t>
  </si>
  <si>
    <t xml:space="preserve">Q07924</t>
  </si>
  <si>
    <t xml:space="preserve">Q07925</t>
  </si>
  <si>
    <t xml:space="preserve">Q07926</t>
  </si>
  <si>
    <t xml:space="preserve">Q07927</t>
  </si>
  <si>
    <t xml:space="preserve">Q07928</t>
  </si>
  <si>
    <t xml:space="preserve">Q07929</t>
  </si>
  <si>
    <t xml:space="preserve">Q07930</t>
  </si>
  <si>
    <t xml:space="preserve">Q07931</t>
  </si>
  <si>
    <t xml:space="preserve">Q07932</t>
  </si>
  <si>
    <t xml:space="preserve">Q07933</t>
  </si>
  <si>
    <t xml:space="preserve">Q07934</t>
  </si>
  <si>
    <t xml:space="preserve">Q07935</t>
  </si>
  <si>
    <t xml:space="preserve">Q07936</t>
  </si>
  <si>
    <t xml:space="preserve">Q07937</t>
  </si>
  <si>
    <t xml:space="preserve">Q07938</t>
  </si>
  <si>
    <t xml:space="preserve">Q07939</t>
  </si>
  <si>
    <t xml:space="preserve">Q07940</t>
  </si>
  <si>
    <t xml:space="preserve">Q07941</t>
  </si>
  <si>
    <t xml:space="preserve">Q07942</t>
  </si>
  <si>
    <t xml:space="preserve">Q07943</t>
  </si>
  <si>
    <t xml:space="preserve">Q07944</t>
  </si>
  <si>
    <t xml:space="preserve">Q07945</t>
  </si>
  <si>
    <t xml:space="preserve">Q07946</t>
  </si>
  <si>
    <t xml:space="preserve">Q07947</t>
  </si>
  <si>
    <t xml:space="preserve">Q07948</t>
  </si>
  <si>
    <t xml:space="preserve">Q07949</t>
  </si>
  <si>
    <t xml:space="preserve">Q07950</t>
  </si>
  <si>
    <t xml:space="preserve">Q07951</t>
  </si>
  <si>
    <t xml:space="preserve">Q07952</t>
  </si>
  <si>
    <t xml:space="preserve">Q07953</t>
  </si>
  <si>
    <t xml:space="preserve">Q07954</t>
  </si>
  <si>
    <t xml:space="preserve">Q07955</t>
  </si>
  <si>
    <t xml:space="preserve">Q07956</t>
  </si>
  <si>
    <t xml:space="preserve">Q07957</t>
  </si>
  <si>
    <t xml:space="preserve">Q07958</t>
  </si>
  <si>
    <t xml:space="preserve">Q07959</t>
  </si>
  <si>
    <t xml:space="preserve">Q07960</t>
  </si>
  <si>
    <t xml:space="preserve">Q07961</t>
  </si>
  <si>
    <t xml:space="preserve">Q07962</t>
  </si>
  <si>
    <t xml:space="preserve">Q07963</t>
  </si>
  <si>
    <t xml:space="preserve">Q07964</t>
  </si>
  <si>
    <t xml:space="preserve">Q07965</t>
  </si>
  <si>
    <t xml:space="preserve">Q07966</t>
  </si>
  <si>
    <t xml:space="preserve">Q07967</t>
  </si>
  <si>
    <t xml:space="preserve">Q07968</t>
  </si>
  <si>
    <t xml:space="preserve">Q07969</t>
  </si>
  <si>
    <t xml:space="preserve">Q07970</t>
  </si>
  <si>
    <t xml:space="preserve">Q07971</t>
  </si>
  <si>
    <t xml:space="preserve">Q07972</t>
  </si>
  <si>
    <t xml:space="preserve">Q07973</t>
  </si>
  <si>
    <t xml:space="preserve">Q07974</t>
  </si>
  <si>
    <t xml:space="preserve">Q07975</t>
  </si>
  <si>
    <t xml:space="preserve">Q07976</t>
  </si>
  <si>
    <t xml:space="preserve">Q07977</t>
  </si>
  <si>
    <t xml:space="preserve">Q07978</t>
  </si>
  <si>
    <t xml:space="preserve">Q07979</t>
  </si>
  <si>
    <t xml:space="preserve">Q07980</t>
  </si>
  <si>
    <t xml:space="preserve">Q07981</t>
  </si>
  <si>
    <t xml:space="preserve">Q07982</t>
  </si>
  <si>
    <t xml:space="preserve">Q07983</t>
  </si>
  <si>
    <t xml:space="preserve">Q07984</t>
  </si>
  <si>
    <t xml:space="preserve">Q07985</t>
  </si>
  <si>
    <t xml:space="preserve">Q07986</t>
  </si>
  <si>
    <t xml:space="preserve">Q07987</t>
  </si>
  <si>
    <t xml:space="preserve">Q07988</t>
  </si>
  <si>
    <t xml:space="preserve">Q07989</t>
  </si>
  <si>
    <t xml:space="preserve">Q07990</t>
  </si>
  <si>
    <t xml:space="preserve">Q07991</t>
  </si>
  <si>
    <t xml:space="preserve">Q07992</t>
  </si>
  <si>
    <t xml:space="preserve">Q07993</t>
  </si>
  <si>
    <t xml:space="preserve">Q07994</t>
  </si>
  <si>
    <t xml:space="preserve">Q07995</t>
  </si>
  <si>
    <t xml:space="preserve">Q07996</t>
  </si>
  <si>
    <t xml:space="preserve">Q07997</t>
  </si>
  <si>
    <t xml:space="preserve">Q07998</t>
  </si>
  <si>
    <t xml:space="preserve">Q07999</t>
  </si>
  <si>
    <t xml:space="preserve">Q08000</t>
  </si>
  <si>
    <t xml:space="preserve">Q08001</t>
  </si>
  <si>
    <t xml:space="preserve">Q08002</t>
  </si>
  <si>
    <t xml:space="preserve">Q08003</t>
  </si>
  <si>
    <t xml:space="preserve">Q08004</t>
  </si>
  <si>
    <t xml:space="preserve">Q08005</t>
  </si>
  <si>
    <t xml:space="preserve">Q08006</t>
  </si>
  <si>
    <t xml:space="preserve">Q08007</t>
  </si>
  <si>
    <t xml:space="preserve">Q08008</t>
  </si>
  <si>
    <t xml:space="preserve">Q08009</t>
  </si>
  <si>
    <t xml:space="preserve">Q08010</t>
  </si>
  <si>
    <t xml:space="preserve">Q08011</t>
  </si>
  <si>
    <t xml:space="preserve">Q08012</t>
  </si>
  <si>
    <t xml:space="preserve">Q08013</t>
  </si>
  <si>
    <t xml:space="preserve">Q08014</t>
  </si>
  <si>
    <t xml:space="preserve">Q08015</t>
  </si>
  <si>
    <t xml:space="preserve">Q08016</t>
  </si>
  <si>
    <t xml:space="preserve">Q08017</t>
  </si>
  <si>
    <t xml:space="preserve">Q08018</t>
  </si>
  <si>
    <t xml:space="preserve">Q08019</t>
  </si>
  <si>
    <t xml:space="preserve">Q08020</t>
  </si>
  <si>
    <t xml:space="preserve">Q08021</t>
  </si>
  <si>
    <t xml:space="preserve">Q08022</t>
  </si>
  <si>
    <t xml:space="preserve">Q08023</t>
  </si>
  <si>
    <t xml:space="preserve">Q08024</t>
  </si>
  <si>
    <t xml:space="preserve">Q08025</t>
  </si>
  <si>
    <t xml:space="preserve">Q08026</t>
  </si>
  <si>
    <t xml:space="preserve">Q08027</t>
  </si>
  <si>
    <t xml:space="preserve">Q08028</t>
  </si>
  <si>
    <t xml:space="preserve">Q08029</t>
  </si>
  <si>
    <t xml:space="preserve">Q08030</t>
  </si>
  <si>
    <t xml:space="preserve">Q08031</t>
  </si>
  <si>
    <t xml:space="preserve">Q08032</t>
  </si>
  <si>
    <t xml:space="preserve">Q08033</t>
  </si>
  <si>
    <t xml:space="preserve">Q08034</t>
  </si>
  <si>
    <t xml:space="preserve">Q08035</t>
  </si>
  <si>
    <t xml:space="preserve">Q08036</t>
  </si>
  <si>
    <t xml:space="preserve">Q08037</t>
  </si>
  <si>
    <t xml:space="preserve">Q08038</t>
  </si>
  <si>
    <t xml:space="preserve">Q08039</t>
  </si>
  <si>
    <t xml:space="preserve">Q08040</t>
  </si>
  <si>
    <t xml:space="preserve">Q08041</t>
  </si>
  <si>
    <t xml:space="preserve">Q08042</t>
  </si>
  <si>
    <t xml:space="preserve">Q08043</t>
  </si>
  <si>
    <t xml:space="preserve">Q08044</t>
  </si>
  <si>
    <t xml:space="preserve">Q08045</t>
  </si>
  <si>
    <t xml:space="preserve">Q08046</t>
  </si>
  <si>
    <t xml:space="preserve">Q08047</t>
  </si>
  <si>
    <t xml:space="preserve">Q08048</t>
  </si>
  <si>
    <t xml:space="preserve">Q08049</t>
  </si>
  <si>
    <t xml:space="preserve">Q08050</t>
  </si>
  <si>
    <t xml:space="preserve">Q08051</t>
  </si>
  <si>
    <t xml:space="preserve">Q08052</t>
  </si>
  <si>
    <t xml:space="preserve">Q08053</t>
  </si>
  <si>
    <t xml:space="preserve">Q08054</t>
  </si>
  <si>
    <t xml:space="preserve">Q08055</t>
  </si>
  <si>
    <t xml:space="preserve">Q08056</t>
  </si>
  <si>
    <t xml:space="preserve">Q08057</t>
  </si>
  <si>
    <t xml:space="preserve">Q08058</t>
  </si>
  <si>
    <t xml:space="preserve">Q08059</t>
  </si>
  <si>
    <t xml:space="preserve">Q08060</t>
  </si>
  <si>
    <t xml:space="preserve">Q08061</t>
  </si>
  <si>
    <t xml:space="preserve">Q08062</t>
  </si>
  <si>
    <t xml:space="preserve">Q08063</t>
  </si>
  <si>
    <t xml:space="preserve">Q08064</t>
  </si>
  <si>
    <t xml:space="preserve">Q08065</t>
  </si>
  <si>
    <t xml:space="preserve">Q08066</t>
  </si>
  <si>
    <t xml:space="preserve">Q08067</t>
  </si>
  <si>
    <t xml:space="preserve">Q08068</t>
  </si>
  <si>
    <t xml:space="preserve">Q08069</t>
  </si>
  <si>
    <t xml:space="preserve">Q08070</t>
  </si>
  <si>
    <t xml:space="preserve">Q08071</t>
  </si>
  <si>
    <t xml:space="preserve">Q08072</t>
  </si>
  <si>
    <t xml:space="preserve">Q08073</t>
  </si>
  <si>
    <t xml:space="preserve">Q08074</t>
  </si>
  <si>
    <t xml:space="preserve">Q08075</t>
  </si>
  <si>
    <t xml:space="preserve">Q08076</t>
  </si>
  <si>
    <t xml:space="preserve">Q08077</t>
  </si>
  <si>
    <t xml:space="preserve">Q08078</t>
  </si>
  <si>
    <t xml:space="preserve">Q08079</t>
  </si>
  <si>
    <t xml:space="preserve">Q08080</t>
  </si>
  <si>
    <t xml:space="preserve">Q08081</t>
  </si>
  <si>
    <t xml:space="preserve">Q08082</t>
  </si>
  <si>
    <t xml:space="preserve">Q08083</t>
  </si>
  <si>
    <t xml:space="preserve">Q08084</t>
  </si>
  <si>
    <t xml:space="preserve">Q08085</t>
  </si>
  <si>
    <t xml:space="preserve">Q08086</t>
  </si>
  <si>
    <t xml:space="preserve">Q08087</t>
  </si>
  <si>
    <t xml:space="preserve">Q08088</t>
  </si>
  <si>
    <t xml:space="preserve">Q08089</t>
  </si>
  <si>
    <t xml:space="preserve">Q08090</t>
  </si>
  <si>
    <t xml:space="preserve">Q08091</t>
  </si>
  <si>
    <t xml:space="preserve">Q08092</t>
  </si>
  <si>
    <t xml:space="preserve">Q08093</t>
  </si>
  <si>
    <t xml:space="preserve">Q08094</t>
  </si>
  <si>
    <t xml:space="preserve">Q08095</t>
  </si>
  <si>
    <t xml:space="preserve">Q08096</t>
  </si>
  <si>
    <t xml:space="preserve">Q08097</t>
  </si>
  <si>
    <t xml:space="preserve">Q08098</t>
  </si>
  <si>
    <t xml:space="preserve">Q08099</t>
  </si>
  <si>
    <t xml:space="preserve">Q08100</t>
  </si>
  <si>
    <t xml:space="preserve">Q08101</t>
  </si>
  <si>
    <t xml:space="preserve">Q08102</t>
  </si>
  <si>
    <t xml:space="preserve">Q08103</t>
  </si>
  <si>
    <t xml:space="preserve">Q08104</t>
  </si>
  <si>
    <t xml:space="preserve">Q08105</t>
  </si>
  <si>
    <t xml:space="preserve">Q08106</t>
  </si>
  <si>
    <t xml:space="preserve">Q08107</t>
  </si>
  <si>
    <t xml:space="preserve">Q08108</t>
  </si>
  <si>
    <t xml:space="preserve">Q08109</t>
  </si>
  <si>
    <t xml:space="preserve">Q08110</t>
  </si>
  <si>
    <t xml:space="preserve">Q08111</t>
  </si>
  <si>
    <t xml:space="preserve">Q08112</t>
  </si>
  <si>
    <t xml:space="preserve">Q08113</t>
  </si>
  <si>
    <t xml:space="preserve">Q08114</t>
  </si>
  <si>
    <t xml:space="preserve">Q08115</t>
  </si>
  <si>
    <t xml:space="preserve">Q08116</t>
  </si>
  <si>
    <t xml:space="preserve">Q08117</t>
  </si>
  <si>
    <t xml:space="preserve">Q08118</t>
  </si>
  <si>
    <t xml:space="preserve">Q08119</t>
  </si>
  <si>
    <t xml:space="preserve">Q08120</t>
  </si>
  <si>
    <t xml:space="preserve">Q08121</t>
  </si>
  <si>
    <t xml:space="preserve">Q08122</t>
  </si>
  <si>
    <t xml:space="preserve">Q08123</t>
  </si>
  <si>
    <t xml:space="preserve">Q08124</t>
  </si>
  <si>
    <t xml:space="preserve">Q08125</t>
  </si>
  <si>
    <t xml:space="preserve">Q08126</t>
  </si>
  <si>
    <t xml:space="preserve">Q08127</t>
  </si>
  <si>
    <t xml:space="preserve">Q08128</t>
  </si>
  <si>
    <t xml:space="preserve">Q08129</t>
  </si>
  <si>
    <t xml:space="preserve">Q08130</t>
  </si>
  <si>
    <t xml:space="preserve">Q08131</t>
  </si>
  <si>
    <t xml:space="preserve">Q08132</t>
  </si>
  <si>
    <t xml:space="preserve">Q08133</t>
  </si>
  <si>
    <t xml:space="preserve">Q08134</t>
  </si>
  <si>
    <t xml:space="preserve">Q08135</t>
  </si>
  <si>
    <t xml:space="preserve">Q08136</t>
  </si>
  <si>
    <t xml:space="preserve">Q08137</t>
  </si>
  <si>
    <t xml:space="preserve">Q08138</t>
  </si>
  <si>
    <t xml:space="preserve">Q08139</t>
  </si>
  <si>
    <t xml:space="preserve">Q08140</t>
  </si>
  <si>
    <t xml:space="preserve">Q08141</t>
  </si>
  <si>
    <t xml:space="preserve">Q08142</t>
  </si>
  <si>
    <t xml:space="preserve">Q08143</t>
  </si>
  <si>
    <t xml:space="preserve">Q08144</t>
  </si>
  <si>
    <t xml:space="preserve">Q08145</t>
  </si>
  <si>
    <t xml:space="preserve">Q08146</t>
  </si>
  <si>
    <t xml:space="preserve">Q08147</t>
  </si>
  <si>
    <t xml:space="preserve">Q08148</t>
  </si>
  <si>
    <t xml:space="preserve">Q08149</t>
  </si>
  <si>
    <t xml:space="preserve">Q08150</t>
  </si>
  <si>
    <t xml:space="preserve">Q08151</t>
  </si>
  <si>
    <t xml:space="preserve">Q08152</t>
  </si>
  <si>
    <t xml:space="preserve">Q08153</t>
  </si>
  <si>
    <t xml:space="preserve">Q08154</t>
  </si>
  <si>
    <t xml:space="preserve">Q08155</t>
  </si>
  <si>
    <t xml:space="preserve">Q08156</t>
  </si>
  <si>
    <t xml:space="preserve">Q08157</t>
  </si>
  <si>
    <t xml:space="preserve">Q08158</t>
  </si>
  <si>
    <t xml:space="preserve">Q08159</t>
  </si>
  <si>
    <t xml:space="preserve">Q08160</t>
  </si>
  <si>
    <t xml:space="preserve">Q08161</t>
  </si>
  <si>
    <t xml:space="preserve">Q08162</t>
  </si>
  <si>
    <t xml:space="preserve">Q08163</t>
  </si>
  <si>
    <t xml:space="preserve">Q08164</t>
  </si>
  <si>
    <t xml:space="preserve">Q08165</t>
  </si>
  <si>
    <t xml:space="preserve">Q08166</t>
  </si>
  <si>
    <t xml:space="preserve">Q08167</t>
  </si>
  <si>
    <t xml:space="preserve">Q08168</t>
  </si>
  <si>
    <t xml:space="preserve">Q08169</t>
  </si>
  <si>
    <t xml:space="preserve">Q08170</t>
  </si>
  <si>
    <t xml:space="preserve">Q08171</t>
  </si>
  <si>
    <t xml:space="preserve">Q08172</t>
  </si>
  <si>
    <t xml:space="preserve">Q08173</t>
  </si>
  <si>
    <t xml:space="preserve">Q08174</t>
  </si>
  <si>
    <t xml:space="preserve">Q08175</t>
  </si>
  <si>
    <t xml:space="preserve">Q08176</t>
  </si>
  <si>
    <t xml:space="preserve">Q08177</t>
  </si>
  <si>
    <t xml:space="preserve">Q08178</t>
  </si>
  <si>
    <t xml:space="preserve">Q08179</t>
  </si>
  <si>
    <t xml:space="preserve">Q08180</t>
  </si>
  <si>
    <t xml:space="preserve">Q08181</t>
  </si>
  <si>
    <t xml:space="preserve">Q08182</t>
  </si>
  <si>
    <t xml:space="preserve">Q08183</t>
  </si>
  <si>
    <t xml:space="preserve">Q08184</t>
  </si>
  <si>
    <t xml:space="preserve">Q08185</t>
  </si>
  <si>
    <t xml:space="preserve">Q08186</t>
  </si>
  <si>
    <t xml:space="preserve">Q08187</t>
  </si>
  <si>
    <t xml:space="preserve">Q08188</t>
  </si>
  <si>
    <t xml:space="preserve">Q08189</t>
  </si>
  <si>
    <t xml:space="preserve">Q08190</t>
  </si>
  <si>
    <t xml:space="preserve">Q08191</t>
  </si>
  <si>
    <t xml:space="preserve">Q08192</t>
  </si>
  <si>
    <t xml:space="preserve">Q08193</t>
  </si>
  <si>
    <t xml:space="preserve">Q08194</t>
  </si>
  <si>
    <t xml:space="preserve">Q08195</t>
  </si>
  <si>
    <t xml:space="preserve">Q08196</t>
  </si>
  <si>
    <t xml:space="preserve">Q08197</t>
  </si>
  <si>
    <t xml:space="preserve">Q08198</t>
  </si>
  <si>
    <t xml:space="preserve">Q08199</t>
  </si>
  <si>
    <t xml:space="preserve">Q08200</t>
  </si>
  <si>
    <t xml:space="preserve">Q08201</t>
  </si>
  <si>
    <t xml:space="preserve">Q08202</t>
  </si>
  <si>
    <t xml:space="preserve">Q08203</t>
  </si>
  <si>
    <t xml:space="preserve">Q08204</t>
  </si>
  <si>
    <t xml:space="preserve">Q08205</t>
  </si>
  <si>
    <t xml:space="preserve">Q08206</t>
  </si>
  <si>
    <t xml:space="preserve">Q08207</t>
  </si>
  <si>
    <t xml:space="preserve">Q08208</t>
  </si>
  <si>
    <t xml:space="preserve">Q08209</t>
  </si>
  <si>
    <t xml:space="preserve">Q08210</t>
  </si>
  <si>
    <t xml:space="preserve">Q08211</t>
  </si>
  <si>
    <t xml:space="preserve">Q08212</t>
  </si>
  <si>
    <t xml:space="preserve">Q08213</t>
  </si>
  <si>
    <t xml:space="preserve">Q08214</t>
  </si>
  <si>
    <t xml:space="preserve">Q08215</t>
  </si>
  <si>
    <t xml:space="preserve">Q08216</t>
  </si>
  <si>
    <t xml:space="preserve">Q08217</t>
  </si>
  <si>
    <t xml:space="preserve">Q08218</t>
  </si>
  <si>
    <t xml:space="preserve">Q08219</t>
  </si>
  <si>
    <t xml:space="preserve">Q08220</t>
  </si>
  <si>
    <t xml:space="preserve">Q08221</t>
  </si>
  <si>
    <t xml:space="preserve">Q08222</t>
  </si>
  <si>
    <t xml:space="preserve">Q08223</t>
  </si>
  <si>
    <t xml:space="preserve">Q08224</t>
  </si>
  <si>
    <t xml:space="preserve">Q08225</t>
  </si>
  <si>
    <t xml:space="preserve">Q08226</t>
  </si>
  <si>
    <t xml:space="preserve">Q08227</t>
  </si>
  <si>
    <t xml:space="preserve">Q08228</t>
  </si>
  <si>
    <t xml:space="preserve">Q08229</t>
  </si>
  <si>
    <t xml:space="preserve">Q08230</t>
  </si>
  <si>
    <t xml:space="preserve">Q08231</t>
  </si>
  <si>
    <t xml:space="preserve">Q08232</t>
  </si>
  <si>
    <t xml:space="preserve">Q08233</t>
  </si>
  <si>
    <t xml:space="preserve">Q08234</t>
  </si>
  <si>
    <t xml:space="preserve">Q08235</t>
  </si>
  <si>
    <t xml:space="preserve">Q08236</t>
  </si>
  <si>
    <t xml:space="preserve">Q08237</t>
  </si>
  <si>
    <t xml:space="preserve">Q08238</t>
  </si>
  <si>
    <t xml:space="preserve">Q08239</t>
  </si>
  <si>
    <t xml:space="preserve">Q08240</t>
  </si>
  <si>
    <t xml:space="preserve">Q08241</t>
  </si>
  <si>
    <t xml:space="preserve">Q08242</t>
  </si>
  <si>
    <t xml:space="preserve">Q08243</t>
  </si>
  <si>
    <t xml:space="preserve">Q08244</t>
  </si>
  <si>
    <t xml:space="preserve">Q08245</t>
  </si>
  <si>
    <t xml:space="preserve">Q08246</t>
  </si>
  <si>
    <t xml:space="preserve">Q08247</t>
  </si>
  <si>
    <t xml:space="preserve">Q08248</t>
  </si>
  <si>
    <t xml:space="preserve">Q08249</t>
  </si>
  <si>
    <t xml:space="preserve">Q08250</t>
  </si>
  <si>
    <t xml:space="preserve">Q08251</t>
  </si>
  <si>
    <t xml:space="preserve">Q08252</t>
  </si>
  <si>
    <t xml:space="preserve">Q08253</t>
  </si>
  <si>
    <t xml:space="preserve">Q08254</t>
  </si>
  <si>
    <t xml:space="preserve">Q08255</t>
  </si>
  <si>
    <t xml:space="preserve">Q08256</t>
  </si>
  <si>
    <t xml:space="preserve">Q08257</t>
  </si>
  <si>
    <t xml:space="preserve">Q08258</t>
  </si>
  <si>
    <t xml:space="preserve">Q08259</t>
  </si>
  <si>
    <t xml:space="preserve">Q08260</t>
  </si>
  <si>
    <t xml:space="preserve">Q08261</t>
  </si>
  <si>
    <t xml:space="preserve">Q08262</t>
  </si>
  <si>
    <t xml:space="preserve">Q08263</t>
  </si>
  <si>
    <t xml:space="preserve">Q08264</t>
  </si>
  <si>
    <t xml:space="preserve">Q08265</t>
  </si>
  <si>
    <t xml:space="preserve">Q08266</t>
  </si>
  <si>
    <t xml:space="preserve">Q08267</t>
  </si>
  <si>
    <t xml:space="preserve">Q08268</t>
  </si>
  <si>
    <t xml:space="preserve">Q08269</t>
  </si>
  <si>
    <t xml:space="preserve">Q08270</t>
  </si>
  <si>
    <t xml:space="preserve">Q08271</t>
  </si>
  <si>
    <t xml:space="preserve">Q08272</t>
  </si>
  <si>
    <t xml:space="preserve">Q08273</t>
  </si>
  <si>
    <t xml:space="preserve">Q08274</t>
  </si>
  <si>
    <t xml:space="preserve">Q08275</t>
  </si>
  <si>
    <t xml:space="preserve">Q08276</t>
  </si>
  <si>
    <t xml:space="preserve">Q08277</t>
  </si>
  <si>
    <t xml:space="preserve">Q08278</t>
  </si>
  <si>
    <t xml:space="preserve">Q08279</t>
  </si>
  <si>
    <t xml:space="preserve">Q08280</t>
  </si>
  <si>
    <t xml:space="preserve">Q08281</t>
  </si>
  <si>
    <t xml:space="preserve">Q08282</t>
  </si>
  <si>
    <t xml:space="preserve">Q08283</t>
  </si>
  <si>
    <t xml:space="preserve">Q08284</t>
  </si>
  <si>
    <t xml:space="preserve">Q08285</t>
  </si>
  <si>
    <t xml:space="preserve">Q08286</t>
  </si>
  <si>
    <t xml:space="preserve">Q08287</t>
  </si>
  <si>
    <t xml:space="preserve">Q08288</t>
  </si>
  <si>
    <t xml:space="preserve">Q08289</t>
  </si>
  <si>
    <t xml:space="preserve">Q08290</t>
  </si>
  <si>
    <t xml:space="preserve">Q08291</t>
  </si>
  <si>
    <t xml:space="preserve">Q08292</t>
  </si>
  <si>
    <t xml:space="preserve">Q08293</t>
  </si>
  <si>
    <t xml:space="preserve">Q08294</t>
  </si>
  <si>
    <t xml:space="preserve">Q08295</t>
  </si>
  <si>
    <t xml:space="preserve">Q08296</t>
  </si>
  <si>
    <t xml:space="preserve">Q08297</t>
  </si>
  <si>
    <t xml:space="preserve">Q08298</t>
  </si>
  <si>
    <t xml:space="preserve">Q08299</t>
  </si>
  <si>
    <t xml:space="preserve">Q08300</t>
  </si>
  <si>
    <t xml:space="preserve">Q08301</t>
  </si>
  <si>
    <t xml:space="preserve">Q08302</t>
  </si>
  <si>
    <t xml:space="preserve">Q08303</t>
  </si>
  <si>
    <t xml:space="preserve">Q08304</t>
  </si>
  <si>
    <t xml:space="preserve">Q08305</t>
  </si>
  <si>
    <t xml:space="preserve">Q08306</t>
  </si>
  <si>
    <t xml:space="preserve">Q08307</t>
  </si>
  <si>
    <t xml:space="preserve">Q08308</t>
  </si>
  <si>
    <t xml:space="preserve">Q08309</t>
  </si>
  <si>
    <t xml:space="preserve">Q08310</t>
  </si>
  <si>
    <t xml:space="preserve">Q08311</t>
  </si>
  <si>
    <t xml:space="preserve">Q08312</t>
  </si>
  <si>
    <t xml:space="preserve">Q08313</t>
  </si>
  <si>
    <t xml:space="preserve">Q08314</t>
  </si>
  <si>
    <t xml:space="preserve">Q08315</t>
  </si>
  <si>
    <t xml:space="preserve">Q08316</t>
  </si>
  <si>
    <t xml:space="preserve">Q08317</t>
  </si>
  <si>
    <t xml:space="preserve">Q08318</t>
  </si>
  <si>
    <t xml:space="preserve">Q08319</t>
  </si>
  <si>
    <t xml:space="preserve">Q08320</t>
  </si>
  <si>
    <t xml:space="preserve">Q08321</t>
  </si>
  <si>
    <t xml:space="preserve">Q08322</t>
  </si>
  <si>
    <t xml:space="preserve">Q08323</t>
  </si>
  <si>
    <t xml:space="preserve">Q08324</t>
  </si>
  <si>
    <t xml:space="preserve">Q08325</t>
  </si>
  <si>
    <t xml:space="preserve">Q08326</t>
  </si>
  <si>
    <t xml:space="preserve">Q08327</t>
  </si>
  <si>
    <t xml:space="preserve">Q08328</t>
  </si>
  <si>
    <t xml:space="preserve">Q08329</t>
  </si>
  <si>
    <t xml:space="preserve">Q08330</t>
  </si>
  <si>
    <t xml:space="preserve">Q08331</t>
  </si>
  <si>
    <t xml:space="preserve">Q08332</t>
  </si>
  <si>
    <t xml:space="preserve">Q08333</t>
  </si>
  <si>
    <t xml:space="preserve">Q08334</t>
  </si>
  <si>
    <t xml:space="preserve">Q08335</t>
  </si>
  <si>
    <t xml:space="preserve">Q08336</t>
  </si>
  <si>
    <t xml:space="preserve">Q08337</t>
  </si>
  <si>
    <t xml:space="preserve">Q08338</t>
  </si>
  <si>
    <t xml:space="preserve">Q08339</t>
  </si>
  <si>
    <t xml:space="preserve">Q08340</t>
  </si>
  <si>
    <t xml:space="preserve">Q08341</t>
  </si>
  <si>
    <t xml:space="preserve">Q08342</t>
  </si>
  <si>
    <t xml:space="preserve">Q08343</t>
  </si>
  <si>
    <t xml:space="preserve">Q08344</t>
  </si>
  <si>
    <t xml:space="preserve">Q08345</t>
  </si>
  <si>
    <t xml:space="preserve">Q08346</t>
  </si>
  <si>
    <t xml:space="preserve">Q08347</t>
  </si>
  <si>
    <t xml:space="preserve">Q08348</t>
  </si>
  <si>
    <t xml:space="preserve">Q08349</t>
  </si>
  <si>
    <t xml:space="preserve">Q08350</t>
  </si>
  <si>
    <t xml:space="preserve">Q08351</t>
  </si>
  <si>
    <t xml:space="preserve">Q08352</t>
  </si>
  <si>
    <t xml:space="preserve">Q08353</t>
  </si>
  <si>
    <t xml:space="preserve">Q08354</t>
  </si>
  <si>
    <t xml:space="preserve">Q08355</t>
  </si>
  <si>
    <t xml:space="preserve">Q08356</t>
  </si>
  <si>
    <t xml:space="preserve">Q08357</t>
  </si>
  <si>
    <t xml:space="preserve">Q08358</t>
  </si>
  <si>
    <t xml:space="preserve">Q08359</t>
  </si>
  <si>
    <t xml:space="preserve">Q08360</t>
  </si>
  <si>
    <t xml:space="preserve">Q08361</t>
  </si>
  <si>
    <t xml:space="preserve">Q08362</t>
  </si>
  <si>
    <t xml:space="preserve">Q08363</t>
  </si>
  <si>
    <t xml:space="preserve">Q08364</t>
  </si>
  <si>
    <t xml:space="preserve">Q08365</t>
  </si>
  <si>
    <t xml:space="preserve">Q08366</t>
  </si>
  <si>
    <t xml:space="preserve">Q08367</t>
  </si>
  <si>
    <t xml:space="preserve">Q08368</t>
  </si>
  <si>
    <t xml:space="preserve">Q08369</t>
  </si>
  <si>
    <t xml:space="preserve">Q08370</t>
  </si>
  <si>
    <t xml:space="preserve">Q08371</t>
  </si>
  <si>
    <t xml:space="preserve">Q08372</t>
  </si>
  <si>
    <t xml:space="preserve">Q08373</t>
  </si>
  <si>
    <t xml:space="preserve">Q08374</t>
  </si>
  <si>
    <t xml:space="preserve">Q08375</t>
  </si>
  <si>
    <t xml:space="preserve">Q08376</t>
  </si>
  <si>
    <t xml:space="preserve">Q08377</t>
  </si>
  <si>
    <t xml:space="preserve">Q08378</t>
  </si>
  <si>
    <t xml:space="preserve">Q08379</t>
  </si>
  <si>
    <t xml:space="preserve">Q08380</t>
  </si>
  <si>
    <t xml:space="preserve">Q08381</t>
  </si>
  <si>
    <t xml:space="preserve">Q08382</t>
  </si>
  <si>
    <t xml:space="preserve">Q08383</t>
  </si>
  <si>
    <t xml:space="preserve">Q08384</t>
  </si>
  <si>
    <t xml:space="preserve">Q08385</t>
  </si>
  <si>
    <t xml:space="preserve">Q08386</t>
  </si>
  <si>
    <t xml:space="preserve">Q08387</t>
  </si>
  <si>
    <t xml:space="preserve">Q08388</t>
  </si>
  <si>
    <t xml:space="preserve">Q08389</t>
  </si>
  <si>
    <t xml:space="preserve">Q08390</t>
  </si>
  <si>
    <t xml:space="preserve">Q08391</t>
  </si>
  <si>
    <t xml:space="preserve">Q08392</t>
  </si>
  <si>
    <t xml:space="preserve">Q08393</t>
  </si>
  <si>
    <t xml:space="preserve">Q08394</t>
  </si>
  <si>
    <t xml:space="preserve">Q08395</t>
  </si>
  <si>
    <t xml:space="preserve">Q08396</t>
  </si>
  <si>
    <t xml:space="preserve">Q08397</t>
  </si>
  <si>
    <t xml:space="preserve">Q08398</t>
  </si>
  <si>
    <t xml:space="preserve">Q08399</t>
  </si>
  <si>
    <t xml:space="preserve">Q08400</t>
  </si>
  <si>
    <t xml:space="preserve">Q08401</t>
  </si>
  <si>
    <t xml:space="preserve">Q08402</t>
  </si>
  <si>
    <t xml:space="preserve">Q08403</t>
  </si>
  <si>
    <t xml:space="preserve">Q08404</t>
  </si>
  <si>
    <t xml:space="preserve">Q08405</t>
  </si>
  <si>
    <t xml:space="preserve">Q08406</t>
  </si>
  <si>
    <t xml:space="preserve">Q08407</t>
  </si>
  <si>
    <t xml:space="preserve">Q08408</t>
  </si>
  <si>
    <t xml:space="preserve">Q08409</t>
  </si>
  <si>
    <t xml:space="preserve">Q08410</t>
  </si>
  <si>
    <t xml:space="preserve">Q08411</t>
  </si>
  <si>
    <t xml:space="preserve">Q08412</t>
  </si>
  <si>
    <t xml:space="preserve">Q08413</t>
  </si>
  <si>
    <t xml:space="preserve">Q08414</t>
  </si>
  <si>
    <t xml:space="preserve">Q08415</t>
  </si>
  <si>
    <t xml:space="preserve">Q08416</t>
  </si>
  <si>
    <t xml:space="preserve">Q08417</t>
  </si>
  <si>
    <t xml:space="preserve">Q08418</t>
  </si>
  <si>
    <t xml:space="preserve">Q08419</t>
  </si>
  <si>
    <t xml:space="preserve">Q08420</t>
  </si>
  <si>
    <t xml:space="preserve">Q08421</t>
  </si>
  <si>
    <t xml:space="preserve">Q08422</t>
  </si>
  <si>
    <t xml:space="preserve">Q08423</t>
  </si>
  <si>
    <t xml:space="preserve">Q08424</t>
  </si>
  <si>
    <t xml:space="preserve">Q08425</t>
  </si>
  <si>
    <t xml:space="preserve">Q08426</t>
  </si>
  <si>
    <t xml:space="preserve">Q08427</t>
  </si>
  <si>
    <t xml:space="preserve">Q08428</t>
  </si>
  <si>
    <t xml:space="preserve">Q08429</t>
  </si>
  <si>
    <t xml:space="preserve">Q08430</t>
  </si>
  <si>
    <t xml:space="preserve">Q08431</t>
  </si>
  <si>
    <t xml:space="preserve">Q08432</t>
  </si>
  <si>
    <t xml:space="preserve">Q08433</t>
  </si>
  <si>
    <t xml:space="preserve">Q08434</t>
  </si>
  <si>
    <t xml:space="preserve">Q08435</t>
  </si>
  <si>
    <t xml:space="preserve">Q08436</t>
  </si>
  <si>
    <t xml:space="preserve">Q08437</t>
  </si>
  <si>
    <t xml:space="preserve">Q08438</t>
  </si>
  <si>
    <t xml:space="preserve">Q08439</t>
  </si>
  <si>
    <t xml:space="preserve">Q08440</t>
  </si>
  <si>
    <t xml:space="preserve">Q08441</t>
  </si>
  <si>
    <t xml:space="preserve">Q08442</t>
  </si>
  <si>
    <t xml:space="preserve">Q08443</t>
  </si>
  <si>
    <t xml:space="preserve">Q08444</t>
  </si>
  <si>
    <t xml:space="preserve">Q08445</t>
  </si>
  <si>
    <t xml:space="preserve">Q08446</t>
  </si>
  <si>
    <t xml:space="preserve">Q08447</t>
  </si>
  <si>
    <t xml:space="preserve">Q08448</t>
  </si>
  <si>
    <t xml:space="preserve">Q08449</t>
  </si>
  <si>
    <t xml:space="preserve">Q08450</t>
  </si>
  <si>
    <t xml:space="preserve">Q08451</t>
  </si>
  <si>
    <t xml:space="preserve">Q08452</t>
  </si>
  <si>
    <t xml:space="preserve">Q08453</t>
  </si>
  <si>
    <t xml:space="preserve">Q08454</t>
  </si>
  <si>
    <t xml:space="preserve">Q08455</t>
  </si>
  <si>
    <t xml:space="preserve">Q08456</t>
  </si>
  <si>
    <t xml:space="preserve">Q08457</t>
  </si>
  <si>
    <t xml:space="preserve">Q08458</t>
  </si>
  <si>
    <t xml:space="preserve">Q08459</t>
  </si>
  <si>
    <t xml:space="preserve">Q08460</t>
  </si>
  <si>
    <t xml:space="preserve">Q08461</t>
  </si>
  <si>
    <t xml:space="preserve">Q08462</t>
  </si>
  <si>
    <t xml:space="preserve">Q08463</t>
  </si>
  <si>
    <t xml:space="preserve">Q08464</t>
  </si>
  <si>
    <t xml:space="preserve">Q08465</t>
  </si>
  <si>
    <t xml:space="preserve">Q08466</t>
  </si>
  <si>
    <t xml:space="preserve">Q08467</t>
  </si>
  <si>
    <t xml:space="preserve">Q08468</t>
  </si>
  <si>
    <t xml:space="preserve">Q08469</t>
  </si>
  <si>
    <t xml:space="preserve">Q08470</t>
  </si>
  <si>
    <t xml:space="preserve">Q08471</t>
  </si>
  <si>
    <t xml:space="preserve">Q08472</t>
  </si>
  <si>
    <t xml:space="preserve">Q08473</t>
  </si>
  <si>
    <t xml:space="preserve">Q08474</t>
  </si>
  <si>
    <t xml:space="preserve">Q08475</t>
  </si>
  <si>
    <t xml:space="preserve">Q08476</t>
  </si>
  <si>
    <t xml:space="preserve">Q08477</t>
  </si>
  <si>
    <t xml:space="preserve">Q08478</t>
  </si>
  <si>
    <t xml:space="preserve">Q08479</t>
  </si>
  <si>
    <t xml:space="preserve">Q08480</t>
  </si>
  <si>
    <t xml:space="preserve">Q08481</t>
  </si>
  <si>
    <t xml:space="preserve">Q08482</t>
  </si>
  <si>
    <t xml:space="preserve">Q08483</t>
  </si>
  <si>
    <t xml:space="preserve">Q08484</t>
  </si>
  <si>
    <t xml:space="preserve">Q08485</t>
  </si>
  <si>
    <t xml:space="preserve">Q08486</t>
  </si>
  <si>
    <t xml:space="preserve">Q08487</t>
  </si>
  <si>
    <t xml:space="preserve">Q08488</t>
  </si>
  <si>
    <t xml:space="preserve">Q08489</t>
  </si>
  <si>
    <t xml:space="preserve">Q08490</t>
  </si>
  <si>
    <t xml:space="preserve">Q08491</t>
  </si>
  <si>
    <t xml:space="preserve">Q08492</t>
  </si>
  <si>
    <t xml:space="preserve">Q08493</t>
  </si>
  <si>
    <t xml:space="preserve">Q08494</t>
  </si>
  <si>
    <t xml:space="preserve">Q08495</t>
  </si>
  <si>
    <t xml:space="preserve">Q08496</t>
  </si>
  <si>
    <t xml:space="preserve">Q08497</t>
  </si>
  <si>
    <t xml:space="preserve">Q08498</t>
  </si>
  <si>
    <t xml:space="preserve">Q08499</t>
  </si>
  <si>
    <t xml:space="preserve">Q08500</t>
  </si>
  <si>
    <t xml:space="preserve">Q08501</t>
  </si>
  <si>
    <t xml:space="preserve">Q08502</t>
  </si>
  <si>
    <t xml:space="preserve">Q08503</t>
  </si>
  <si>
    <t xml:space="preserve">Q08504</t>
  </si>
  <si>
    <t xml:space="preserve">Q08505</t>
  </si>
  <si>
    <t xml:space="preserve">Q08506</t>
  </si>
  <si>
    <t xml:space="preserve">Q08507</t>
  </si>
  <si>
    <t xml:space="preserve">Q08508</t>
  </si>
  <si>
    <t xml:space="preserve">Q08509</t>
  </si>
  <si>
    <t xml:space="preserve">Q08510</t>
  </si>
  <si>
    <t xml:space="preserve">Q08511</t>
  </si>
  <si>
    <t xml:space="preserve">Q08512</t>
  </si>
  <si>
    <t xml:space="preserve">Q08513</t>
  </si>
  <si>
    <t xml:space="preserve">Q08514</t>
  </si>
  <si>
    <t xml:space="preserve">Q08515</t>
  </si>
  <si>
    <t xml:space="preserve">Q08516</t>
  </si>
  <si>
    <t xml:space="preserve">Q08517</t>
  </si>
  <si>
    <t xml:space="preserve">Q08518</t>
  </si>
  <si>
    <t xml:space="preserve">Q08519</t>
  </si>
  <si>
    <t xml:space="preserve">Q08520</t>
  </si>
  <si>
    <t xml:space="preserve">Q08521</t>
  </si>
  <si>
    <t xml:space="preserve">Q08522</t>
  </si>
  <si>
    <t xml:space="preserve">Q08523</t>
  </si>
  <si>
    <t xml:space="preserve">Q08524</t>
  </si>
  <si>
    <t xml:space="preserve">Q08525</t>
  </si>
  <si>
    <t xml:space="preserve">Q08526</t>
  </si>
  <si>
    <t xml:space="preserve">Q08527</t>
  </si>
  <si>
    <t xml:space="preserve">Q08528</t>
  </si>
  <si>
    <t xml:space="preserve">Q08529</t>
  </si>
  <si>
    <t xml:space="preserve">Q08530</t>
  </si>
  <si>
    <t xml:space="preserve">Q08531</t>
  </si>
  <si>
    <t xml:space="preserve">Q08532</t>
  </si>
  <si>
    <t xml:space="preserve">Q08533</t>
  </si>
  <si>
    <t xml:space="preserve">Q08534</t>
  </si>
  <si>
    <t xml:space="preserve">Q08535</t>
  </si>
  <si>
    <t xml:space="preserve">Q08536</t>
  </si>
  <si>
    <t xml:space="preserve">Q08537</t>
  </si>
  <si>
    <t xml:space="preserve">Q08538</t>
  </si>
  <si>
    <t xml:space="preserve">Q08539</t>
  </si>
  <si>
    <t xml:space="preserve">Q08540</t>
  </si>
  <si>
    <t xml:space="preserve">Q08541</t>
  </si>
  <si>
    <t xml:space="preserve">Q08542</t>
  </si>
  <si>
    <t xml:space="preserve">Q08543</t>
  </si>
  <si>
    <t xml:space="preserve">Q08544</t>
  </si>
  <si>
    <t xml:space="preserve">Q08545</t>
  </si>
  <si>
    <t xml:space="preserve">Q08546</t>
  </si>
  <si>
    <t xml:space="preserve">Q08547</t>
  </si>
  <si>
    <t xml:space="preserve">Q08548</t>
  </si>
  <si>
    <t xml:space="preserve">Q08549</t>
  </si>
  <si>
    <t xml:space="preserve">Q08550</t>
  </si>
  <si>
    <t xml:space="preserve">Q08551</t>
  </si>
  <si>
    <t xml:space="preserve">Q08552</t>
  </si>
  <si>
    <t xml:space="preserve">Q08553</t>
  </si>
  <si>
    <t xml:space="preserve">Q08554</t>
  </si>
  <si>
    <t xml:space="preserve">Q08555</t>
  </si>
  <si>
    <t xml:space="preserve">Q08556</t>
  </si>
  <si>
    <t xml:space="preserve">Q08557</t>
  </si>
  <si>
    <t xml:space="preserve">Q08558</t>
  </si>
  <si>
    <t xml:space="preserve">Q08559</t>
  </si>
  <si>
    <t xml:space="preserve">Q08560</t>
  </si>
  <si>
    <t xml:space="preserve">Q08561</t>
  </si>
  <si>
    <t xml:space="preserve">Q08562</t>
  </si>
  <si>
    <t xml:space="preserve">Q08563</t>
  </si>
  <si>
    <t xml:space="preserve">Q08564</t>
  </si>
  <si>
    <t xml:space="preserve">Q08565</t>
  </si>
  <si>
    <t xml:space="preserve">Q08566</t>
  </si>
  <si>
    <t xml:space="preserve">Q08567</t>
  </si>
  <si>
    <t xml:space="preserve">Q08568</t>
  </si>
  <si>
    <t xml:space="preserve">Q08569</t>
  </si>
  <si>
    <t xml:space="preserve">Q08570</t>
  </si>
  <si>
    <t xml:space="preserve">Q08571</t>
  </si>
  <si>
    <t xml:space="preserve">Q08572</t>
  </si>
  <si>
    <t xml:space="preserve">Q08573</t>
  </si>
  <si>
    <t xml:space="preserve">Q08574</t>
  </si>
  <si>
    <t xml:space="preserve">Q08575</t>
  </si>
  <si>
    <t xml:space="preserve">Q08576</t>
  </si>
  <si>
    <t xml:space="preserve">Q08577</t>
  </si>
  <si>
    <t xml:space="preserve">Q08578</t>
  </si>
  <si>
    <t xml:space="preserve">Q08579</t>
  </si>
  <si>
    <t xml:space="preserve">Q08580</t>
  </si>
  <si>
    <t xml:space="preserve">Q08581</t>
  </si>
  <si>
    <t xml:space="preserve">Q08582</t>
  </si>
  <si>
    <t xml:space="preserve">Q08583</t>
  </si>
  <si>
    <t xml:space="preserve">Q08584</t>
  </si>
  <si>
    <t xml:space="preserve">Q08585</t>
  </si>
  <si>
    <t xml:space="preserve">Q08586</t>
  </si>
  <si>
    <t xml:space="preserve">Q08587</t>
  </si>
  <si>
    <t xml:space="preserve">Q08588</t>
  </si>
  <si>
    <t xml:space="preserve">Q08589</t>
  </si>
  <si>
    <t xml:space="preserve">Q08590</t>
  </si>
  <si>
    <t xml:space="preserve">Q08591</t>
  </si>
  <si>
    <t xml:space="preserve">Q08592</t>
  </si>
  <si>
    <t xml:space="preserve">Q08593</t>
  </si>
  <si>
    <t xml:space="preserve">Q08594</t>
  </si>
  <si>
    <t xml:space="preserve">Q08595</t>
  </si>
  <si>
    <t xml:space="preserve">Q08596</t>
  </si>
  <si>
    <t xml:space="preserve">Q08597</t>
  </si>
  <si>
    <t xml:space="preserve">Q08598</t>
  </si>
  <si>
    <t xml:space="preserve">Q08599</t>
  </si>
  <si>
    <t xml:space="preserve">Q08600</t>
  </si>
  <si>
    <t xml:space="preserve">Q08601</t>
  </si>
  <si>
    <t xml:space="preserve">Q08602</t>
  </si>
  <si>
    <t xml:space="preserve">Q08603</t>
  </si>
  <si>
    <t xml:space="preserve">Q08604</t>
  </si>
  <si>
    <t xml:space="preserve">Q08605</t>
  </si>
  <si>
    <t xml:space="preserve">Q08606</t>
  </si>
  <si>
    <t xml:space="preserve">Q08607</t>
  </si>
  <si>
    <t xml:space="preserve">Q08608</t>
  </si>
  <si>
    <t xml:space="preserve">Q08609</t>
  </si>
  <si>
    <t xml:space="preserve">Q08610</t>
  </si>
  <si>
    <t xml:space="preserve">Q08611</t>
  </si>
  <si>
    <t xml:space="preserve">Q08612</t>
  </si>
  <si>
    <t xml:space="preserve">Q08613</t>
  </si>
  <si>
    <t xml:space="preserve">Q08614</t>
  </si>
  <si>
    <t xml:space="preserve">Q08615</t>
  </si>
  <si>
    <t xml:space="preserve">Q08616</t>
  </si>
  <si>
    <t xml:space="preserve">Q08617</t>
  </si>
  <si>
    <t xml:space="preserve">Q08618</t>
  </si>
  <si>
    <t xml:space="preserve">Q08619</t>
  </si>
  <si>
    <t xml:space="preserve">Q08620</t>
  </si>
  <si>
    <t xml:space="preserve">Q08621</t>
  </si>
  <si>
    <t xml:space="preserve">Q08622</t>
  </si>
  <si>
    <t xml:space="preserve">Q08623</t>
  </si>
  <si>
    <t xml:space="preserve">Q08624</t>
  </si>
  <si>
    <t xml:space="preserve">Q08625</t>
  </si>
  <si>
    <t xml:space="preserve">Q08626</t>
  </si>
  <si>
    <t xml:space="preserve">Q08627</t>
  </si>
  <si>
    <t xml:space="preserve">Q08628</t>
  </si>
  <si>
    <t xml:space="preserve">Q08629</t>
  </si>
  <si>
    <t xml:space="preserve">Q08630</t>
  </si>
  <si>
    <t xml:space="preserve">Q08631</t>
  </si>
  <si>
    <t xml:space="preserve">Q08632</t>
  </si>
  <si>
    <t xml:space="preserve">Q08633</t>
  </si>
  <si>
    <t xml:space="preserve">Q08634</t>
  </si>
  <si>
    <t xml:space="preserve">Q08635</t>
  </si>
  <si>
    <t xml:space="preserve">Q08636</t>
  </si>
  <si>
    <t xml:space="preserve">Q08637</t>
  </si>
  <si>
    <t xml:space="preserve">Q08638</t>
  </si>
  <si>
    <t xml:space="preserve">Q08639</t>
  </si>
  <si>
    <t xml:space="preserve">Q08640</t>
  </si>
  <si>
    <t xml:space="preserve">Q08641</t>
  </si>
  <si>
    <t xml:space="preserve">Q08642</t>
  </si>
  <si>
    <t xml:space="preserve">Q08643</t>
  </si>
  <si>
    <t xml:space="preserve">Q08644</t>
  </si>
  <si>
    <t xml:space="preserve">Q08645</t>
  </si>
  <si>
    <t xml:space="preserve">Q08646</t>
  </si>
  <si>
    <t xml:space="preserve">Q08647</t>
  </si>
  <si>
    <t xml:space="preserve">Q08648</t>
  </si>
  <si>
    <t xml:space="preserve">Q08649</t>
  </si>
  <si>
    <t xml:space="preserve">Q08650</t>
  </si>
  <si>
    <t xml:space="preserve">Q08651</t>
  </si>
  <si>
    <t xml:space="preserve">Q08652</t>
  </si>
  <si>
    <t xml:space="preserve">Q08653</t>
  </si>
  <si>
    <t xml:space="preserve">Q08654</t>
  </si>
  <si>
    <t xml:space="preserve">Q08655</t>
  </si>
  <si>
    <t xml:space="preserve">Q08656</t>
  </si>
  <si>
    <t xml:space="preserve">Q08657</t>
  </si>
  <si>
    <t xml:space="preserve">Q08658</t>
  </si>
  <si>
    <t xml:space="preserve">Q08659</t>
  </si>
  <si>
    <t xml:space="preserve">Q08660</t>
  </si>
  <si>
    <t xml:space="preserve">Q08661</t>
  </si>
  <si>
    <t xml:space="preserve">Q08662</t>
  </si>
  <si>
    <t xml:space="preserve">Q08663</t>
  </si>
  <si>
    <t xml:space="preserve">Q08664</t>
  </si>
  <si>
    <t xml:space="preserve">Q08665</t>
  </si>
  <si>
    <t xml:space="preserve">Q08666</t>
  </si>
  <si>
    <t xml:space="preserve">Q08667</t>
  </si>
  <si>
    <t xml:space="preserve">Q08668</t>
  </si>
  <si>
    <t xml:space="preserve">Q08669</t>
  </si>
  <si>
    <t xml:space="preserve">Q08670</t>
  </si>
  <si>
    <t xml:space="preserve">Q08671</t>
  </si>
  <si>
    <t xml:space="preserve">Q08672</t>
  </si>
  <si>
    <t xml:space="preserve">Q08673</t>
  </si>
  <si>
    <t xml:space="preserve">Q08674</t>
  </si>
  <si>
    <t xml:space="preserve">Q08675</t>
  </si>
  <si>
    <t xml:space="preserve">Q08676</t>
  </si>
  <si>
    <t xml:space="preserve">Q08677</t>
  </si>
  <si>
    <t xml:space="preserve">Q08678</t>
  </si>
  <si>
    <t xml:space="preserve">Q08679</t>
  </si>
  <si>
    <t xml:space="preserve">Q08680</t>
  </si>
  <si>
    <t xml:space="preserve">Q08681</t>
  </si>
  <si>
    <t xml:space="preserve">Q08682</t>
  </si>
  <si>
    <t xml:space="preserve">Q08683</t>
  </si>
  <si>
    <t xml:space="preserve">Q08684</t>
  </si>
  <si>
    <t xml:space="preserve">Q08685</t>
  </si>
  <si>
    <t xml:space="preserve">Q08686</t>
  </si>
  <si>
    <t xml:space="preserve">Q08687</t>
  </si>
  <si>
    <t xml:space="preserve">Q08688</t>
  </si>
  <si>
    <t xml:space="preserve">Q08689</t>
  </si>
  <si>
    <t xml:space="preserve">Q08690</t>
  </si>
  <si>
    <t xml:space="preserve">Q08691</t>
  </si>
  <si>
    <t xml:space="preserve">Q08692</t>
  </si>
  <si>
    <t xml:space="preserve">Q08693</t>
  </si>
  <si>
    <t xml:space="preserve">Q08694</t>
  </si>
  <si>
    <t xml:space="preserve">Q08695</t>
  </si>
  <si>
    <t xml:space="preserve">Q08696</t>
  </si>
  <si>
    <t xml:space="preserve">Q08697</t>
  </si>
  <si>
    <t xml:space="preserve">Q08698</t>
  </si>
  <si>
    <t xml:space="preserve">Q08699</t>
  </si>
  <si>
    <t xml:space="preserve">Q08700</t>
  </si>
  <si>
    <t xml:space="preserve">Q08701</t>
  </si>
  <si>
    <t xml:space="preserve">Q08702</t>
  </si>
  <si>
    <t xml:space="preserve">Q08703</t>
  </si>
  <si>
    <t xml:space="preserve">Q08704</t>
  </si>
  <si>
    <t xml:space="preserve">Q08705</t>
  </si>
  <si>
    <t xml:space="preserve">Q08706</t>
  </si>
  <si>
    <t xml:space="preserve">Q08707</t>
  </si>
  <si>
    <t xml:space="preserve">Q08708</t>
  </si>
  <si>
    <t xml:space="preserve">Q08709</t>
  </si>
  <si>
    <t xml:space="preserve">Q08710</t>
  </si>
  <si>
    <t xml:space="preserve">Q08711</t>
  </si>
  <si>
    <t xml:space="preserve">Q08712</t>
  </si>
  <si>
    <t xml:space="preserve">Q08713</t>
  </si>
  <si>
    <t xml:space="preserve">Q08714</t>
  </si>
  <si>
    <t xml:space="preserve">Q08715</t>
  </si>
  <si>
    <t xml:space="preserve">Q08716</t>
  </si>
  <si>
    <t xml:space="preserve">Q08717</t>
  </si>
  <si>
    <t xml:space="preserve">Q08718</t>
  </si>
  <si>
    <t xml:space="preserve">Q08719</t>
  </si>
  <si>
    <t xml:space="preserve">Q08720</t>
  </si>
  <si>
    <t xml:space="preserve">Q08721</t>
  </si>
  <si>
    <t xml:space="preserve">Q08722</t>
  </si>
  <si>
    <t xml:space="preserve">Q08723</t>
  </si>
  <si>
    <t xml:space="preserve">Q08724</t>
  </si>
  <si>
    <t xml:space="preserve">Q08725</t>
  </si>
  <si>
    <t xml:space="preserve">Q08726</t>
  </si>
  <si>
    <t xml:space="preserve">Q08727</t>
  </si>
  <si>
    <t xml:space="preserve">Q08728</t>
  </si>
  <si>
    <t xml:space="preserve">Q08729</t>
  </si>
  <si>
    <t xml:space="preserve">Q08730</t>
  </si>
  <si>
    <t xml:space="preserve">Q08731</t>
  </si>
  <si>
    <t xml:space="preserve">Q08732</t>
  </si>
  <si>
    <t xml:space="preserve">Q08733</t>
  </si>
  <si>
    <t xml:space="preserve">Q08734</t>
  </si>
  <si>
    <t xml:space="preserve">Q08735</t>
  </si>
  <si>
    <t xml:space="preserve">Q08736</t>
  </si>
  <si>
    <t xml:space="preserve">Q08737</t>
  </si>
  <si>
    <t xml:space="preserve">Q08738</t>
  </si>
  <si>
    <t xml:space="preserve">Q08739</t>
  </si>
  <si>
    <t xml:space="preserve">Q08740</t>
  </si>
  <si>
    <t xml:space="preserve">Q08741</t>
  </si>
  <si>
    <t xml:space="preserve">Q08742</t>
  </si>
  <si>
    <t xml:space="preserve">Q08743</t>
  </si>
  <si>
    <t xml:space="preserve">Q08744</t>
  </si>
  <si>
    <t xml:space="preserve">Q08745</t>
  </si>
  <si>
    <t xml:space="preserve">Q08746</t>
  </si>
  <si>
    <t xml:space="preserve">Q08747</t>
  </si>
  <si>
    <t xml:space="preserve">Q08748</t>
  </si>
  <si>
    <t xml:space="preserve">Q08749</t>
  </si>
  <si>
    <t xml:space="preserve">Q08750</t>
  </si>
  <si>
    <t xml:space="preserve">Q08751</t>
  </si>
  <si>
    <t xml:space="preserve">Q08752</t>
  </si>
  <si>
    <t xml:space="preserve">Q08753</t>
  </si>
  <si>
    <t xml:space="preserve">Q08754</t>
  </si>
  <si>
    <t xml:space="preserve">Q08755</t>
  </si>
  <si>
    <t xml:space="preserve">Q08756</t>
  </si>
  <si>
    <t xml:space="preserve">Q08757</t>
  </si>
  <si>
    <t xml:space="preserve">Q08758</t>
  </si>
  <si>
    <t xml:space="preserve">Q08759</t>
  </si>
  <si>
    <t xml:space="preserve">Q08760</t>
  </si>
  <si>
    <t xml:space="preserve">Q08761</t>
  </si>
  <si>
    <t xml:space="preserve">Q08762</t>
  </si>
  <si>
    <t xml:space="preserve">Q08763</t>
  </si>
  <si>
    <t xml:space="preserve">Q08764</t>
  </si>
  <si>
    <t xml:space="preserve">Q08765</t>
  </si>
  <si>
    <t xml:space="preserve">Q08766</t>
  </si>
  <si>
    <t xml:space="preserve">Q08767</t>
  </si>
  <si>
    <t xml:space="preserve">Q08768</t>
  </si>
  <si>
    <t xml:space="preserve">Q08769</t>
  </si>
  <si>
    <t xml:space="preserve">Q08770</t>
  </si>
  <si>
    <t xml:space="preserve">Q08771</t>
  </si>
  <si>
    <t xml:space="preserve">Q08772</t>
  </si>
  <si>
    <t xml:space="preserve">Q08773</t>
  </si>
  <si>
    <t xml:space="preserve">Q08774</t>
  </si>
  <si>
    <t xml:space="preserve">Q08775</t>
  </si>
  <si>
    <t xml:space="preserve">Q08776</t>
  </si>
  <si>
    <t xml:space="preserve">Q08777</t>
  </si>
  <si>
    <t xml:space="preserve">Q08778</t>
  </si>
  <si>
    <t xml:space="preserve">Q08779</t>
  </si>
  <si>
    <t xml:space="preserve">Q08780</t>
  </si>
  <si>
    <t xml:space="preserve">Q08781</t>
  </si>
  <si>
    <t xml:space="preserve">Q08782</t>
  </si>
  <si>
    <t xml:space="preserve">Q08783</t>
  </si>
  <si>
    <t xml:space="preserve">Q08784</t>
  </si>
  <si>
    <t xml:space="preserve">Q08785</t>
  </si>
  <si>
    <t xml:space="preserve">Q08786</t>
  </si>
  <si>
    <t xml:space="preserve">Q08787</t>
  </si>
  <si>
    <t xml:space="preserve">Q08788</t>
  </si>
  <si>
    <t xml:space="preserve">Q08789</t>
  </si>
  <si>
    <t xml:space="preserve">Q08790</t>
  </si>
  <si>
    <t xml:space="preserve">Q08791</t>
  </si>
  <si>
    <t xml:space="preserve">Q08792</t>
  </si>
  <si>
    <t xml:space="preserve">Q08793</t>
  </si>
  <si>
    <t xml:space="preserve">Q08794</t>
  </si>
  <si>
    <t xml:space="preserve">Q08795</t>
  </si>
  <si>
    <t xml:space="preserve">Q08796</t>
  </si>
  <si>
    <t xml:space="preserve">Q08797</t>
  </si>
  <si>
    <t xml:space="preserve">Q08798</t>
  </si>
  <si>
    <t xml:space="preserve">Q08799</t>
  </si>
  <si>
    <t xml:space="preserve">Q08800</t>
  </si>
  <si>
    <t xml:space="preserve">Q08801</t>
  </si>
  <si>
    <t xml:space="preserve">Q08802</t>
  </si>
  <si>
    <t xml:space="preserve">Q08803</t>
  </si>
  <si>
    <t xml:space="preserve">Q08804</t>
  </si>
  <si>
    <t xml:space="preserve">Q08805</t>
  </si>
  <si>
    <t xml:space="preserve">Q08806</t>
  </si>
  <si>
    <t xml:space="preserve">Q08807</t>
  </si>
  <si>
    <t xml:space="preserve">Q08808</t>
  </si>
  <si>
    <t xml:space="preserve">Q08809</t>
  </si>
  <si>
    <t xml:space="preserve">Q08810</t>
  </si>
  <si>
    <t xml:space="preserve">Q08811</t>
  </si>
  <si>
    <t xml:space="preserve">Q08812</t>
  </si>
  <si>
    <t xml:space="preserve">Q08813</t>
  </si>
  <si>
    <t xml:space="preserve">Q08814</t>
  </si>
  <si>
    <t xml:space="preserve">Q08815</t>
  </si>
  <si>
    <t xml:space="preserve">Q08816</t>
  </si>
  <si>
    <t xml:space="preserve">Q08817</t>
  </si>
  <si>
    <t xml:space="preserve">Q08818</t>
  </si>
  <si>
    <t xml:space="preserve">Q08819</t>
  </si>
  <si>
    <t xml:space="preserve">Q08820</t>
  </si>
  <si>
    <t xml:space="preserve">Q08821</t>
  </si>
  <si>
    <t xml:space="preserve">Q08822</t>
  </si>
  <si>
    <t xml:space="preserve">Q08823</t>
  </si>
  <si>
    <t xml:space="preserve">Q08824</t>
  </si>
  <si>
    <t xml:space="preserve">Q08825</t>
  </si>
  <si>
    <t xml:space="preserve">Q08826</t>
  </si>
  <si>
    <t xml:space="preserve">Q08827</t>
  </si>
  <si>
    <t xml:space="preserve">Q08828</t>
  </si>
  <si>
    <t xml:space="preserve">Q08829</t>
  </si>
  <si>
    <t xml:space="preserve">Q08830</t>
  </si>
  <si>
    <t xml:space="preserve">Q08831</t>
  </si>
  <si>
    <t xml:space="preserve">Q08832</t>
  </si>
  <si>
    <t xml:space="preserve">Q08833</t>
  </si>
  <si>
    <t xml:space="preserve">Q08834</t>
  </si>
  <si>
    <t xml:space="preserve">Q08835</t>
  </si>
  <si>
    <t xml:space="preserve">Q08836</t>
  </si>
  <si>
    <t xml:space="preserve">Q08837</t>
  </si>
  <si>
    <t xml:space="preserve">Q08838</t>
  </si>
  <si>
    <t xml:space="preserve">Q08839</t>
  </si>
  <si>
    <t xml:space="preserve">Q08840</t>
  </si>
  <si>
    <t xml:space="preserve">Q08841</t>
  </si>
  <si>
    <t xml:space="preserve">Q08842</t>
  </si>
  <si>
    <t xml:space="preserve">Q08843</t>
  </si>
  <si>
    <t xml:space="preserve">Q08844</t>
  </si>
  <si>
    <t xml:space="preserve">Q08845</t>
  </si>
  <si>
    <t xml:space="preserve">Q08846</t>
  </si>
  <si>
    <t xml:space="preserve">Q08847</t>
  </si>
  <si>
    <t xml:space="preserve">Q08848</t>
  </si>
  <si>
    <t xml:space="preserve">Q08849</t>
  </si>
  <si>
    <t xml:space="preserve">Q08850</t>
  </si>
  <si>
    <t xml:space="preserve">Q08851</t>
  </si>
  <si>
    <t xml:space="preserve">Q08852</t>
  </si>
  <si>
    <t xml:space="preserve">Q08853</t>
  </si>
  <si>
    <t xml:space="preserve">Q08854</t>
  </si>
  <si>
    <t xml:space="preserve">Q08855</t>
  </si>
  <si>
    <t xml:space="preserve">Q08856</t>
  </si>
  <si>
    <t xml:space="preserve">Q08857</t>
  </si>
  <si>
    <t xml:space="preserve">Q08858</t>
  </si>
  <si>
    <t xml:space="preserve">Q08859</t>
  </si>
  <si>
    <t xml:space="preserve">Q08860</t>
  </si>
  <si>
    <t xml:space="preserve">Q08861</t>
  </si>
  <si>
    <t xml:space="preserve">Q08862</t>
  </si>
  <si>
    <t xml:space="preserve">Q08863</t>
  </si>
  <si>
    <t xml:space="preserve">Q08864</t>
  </si>
  <si>
    <t xml:space="preserve">Q08865</t>
  </si>
  <si>
    <t xml:space="preserve">Q08866</t>
  </si>
  <si>
    <t xml:space="preserve">Q08867</t>
  </si>
  <si>
    <t xml:space="preserve">Q08868</t>
  </si>
  <si>
    <t xml:space="preserve">Q08869</t>
  </si>
  <si>
    <t xml:space="preserve">Q08870</t>
  </si>
  <si>
    <t xml:space="preserve">Q08871</t>
  </si>
  <si>
    <t xml:space="preserve">Q08872</t>
  </si>
  <si>
    <t xml:space="preserve">Q08873</t>
  </si>
  <si>
    <t xml:space="preserve">Q08874</t>
  </si>
  <si>
    <t xml:space="preserve">Q08875</t>
  </si>
  <si>
    <t xml:space="preserve">Q08876</t>
  </si>
  <si>
    <t xml:space="preserve">Q08877</t>
  </si>
  <si>
    <t xml:space="preserve">Q08878</t>
  </si>
  <si>
    <t xml:space="preserve">Q08879</t>
  </si>
  <si>
    <t xml:space="preserve">Q08880</t>
  </si>
  <si>
    <t xml:space="preserve">Q08881</t>
  </si>
  <si>
    <t xml:space="preserve">Q08882</t>
  </si>
  <si>
    <t xml:space="preserve">Q08883</t>
  </si>
  <si>
    <t xml:space="preserve">Q08884</t>
  </si>
  <si>
    <t xml:space="preserve">Q08885</t>
  </si>
  <si>
    <t xml:space="preserve">Q08886</t>
  </si>
  <si>
    <t xml:space="preserve">Q08887</t>
  </si>
  <si>
    <t xml:space="preserve">Q08888</t>
  </si>
  <si>
    <t xml:space="preserve">Q08889</t>
  </si>
  <si>
    <t xml:space="preserve">Q08890</t>
  </si>
  <si>
    <t xml:space="preserve">Q08891</t>
  </si>
  <si>
    <t xml:space="preserve">Q08892</t>
  </si>
  <si>
    <t xml:space="preserve">Q08893</t>
  </si>
  <si>
    <t xml:space="preserve">Q08894</t>
  </si>
  <si>
    <t xml:space="preserve">Q08895</t>
  </si>
  <si>
    <t xml:space="preserve">Q08896</t>
  </si>
  <si>
    <t xml:space="preserve">Q08897</t>
  </si>
  <si>
    <t xml:space="preserve">Q08898</t>
  </si>
  <si>
    <t xml:space="preserve">Q08899</t>
  </si>
  <si>
    <t xml:space="preserve">Q08900</t>
  </si>
  <si>
    <t xml:space="preserve">Q08901</t>
  </si>
  <si>
    <t xml:space="preserve">Q08902</t>
  </si>
  <si>
    <t xml:space="preserve">Q08903</t>
  </si>
  <si>
    <t xml:space="preserve">Q08904</t>
  </si>
  <si>
    <t xml:space="preserve">Q08905</t>
  </si>
  <si>
    <t xml:space="preserve">Q08906</t>
  </si>
  <si>
    <t xml:space="preserve">Q08907</t>
  </si>
  <si>
    <t xml:space="preserve">Q08908</t>
  </si>
  <si>
    <t xml:space="preserve">Q08909</t>
  </si>
  <si>
    <t xml:space="preserve">Q08910</t>
  </si>
  <si>
    <t xml:space="preserve">Q08911</t>
  </si>
  <si>
    <t xml:space="preserve">Q08912</t>
  </si>
  <si>
    <t xml:space="preserve">Q08913</t>
  </si>
  <si>
    <t xml:space="preserve">Q08914</t>
  </si>
  <si>
    <t xml:space="preserve">Q08915</t>
  </si>
  <si>
    <t xml:space="preserve">Q08916</t>
  </si>
  <si>
    <t xml:space="preserve">Q08917</t>
  </si>
  <si>
    <t xml:space="preserve">Q08918</t>
  </si>
  <si>
    <t xml:space="preserve">Q08919</t>
  </si>
  <si>
    <t xml:space="preserve">Q08920</t>
  </si>
  <si>
    <t xml:space="preserve">Q08921</t>
  </si>
  <si>
    <t xml:space="preserve">Q08922</t>
  </si>
  <si>
    <t xml:space="preserve">Q08923</t>
  </si>
  <si>
    <t xml:space="preserve">Q08924</t>
  </si>
  <si>
    <t xml:space="preserve">Q08925</t>
  </si>
  <si>
    <t xml:space="preserve">Q08926</t>
  </si>
  <si>
    <t xml:space="preserve">Q08927</t>
  </si>
  <si>
    <t xml:space="preserve">Q08928</t>
  </si>
  <si>
    <t xml:space="preserve">Q08929</t>
  </si>
  <si>
    <t xml:space="preserve">Q08930</t>
  </si>
  <si>
    <t xml:space="preserve">Q08931</t>
  </si>
  <si>
    <t xml:space="preserve">Q08932</t>
  </si>
  <si>
    <t xml:space="preserve">Q08933</t>
  </si>
  <si>
    <t xml:space="preserve">Q08934</t>
  </si>
  <si>
    <t xml:space="preserve">Q08935</t>
  </si>
  <si>
    <t xml:space="preserve">Q08936</t>
  </si>
  <si>
    <t xml:space="preserve">Q08937</t>
  </si>
  <si>
    <t xml:space="preserve">Q08938</t>
  </si>
  <si>
    <t xml:space="preserve">Q08939</t>
  </si>
  <si>
    <t xml:space="preserve">Q08940</t>
  </si>
  <si>
    <t xml:space="preserve">Q08941</t>
  </si>
  <si>
    <t xml:space="preserve">Q08942</t>
  </si>
  <si>
    <t xml:space="preserve">Q08943</t>
  </si>
  <si>
    <t xml:space="preserve">Q08944</t>
  </si>
  <si>
    <t xml:space="preserve">Q08945</t>
  </si>
  <si>
    <t xml:space="preserve">Q08946</t>
  </si>
  <si>
    <t xml:space="preserve">Q08947</t>
  </si>
  <si>
    <t xml:space="preserve">Q08948</t>
  </si>
  <si>
    <t xml:space="preserve">Q08949</t>
  </si>
  <si>
    <t xml:space="preserve">Q08950</t>
  </si>
  <si>
    <t xml:space="preserve">Q08951</t>
  </si>
  <si>
    <t xml:space="preserve">Q08952</t>
  </si>
  <si>
    <t xml:space="preserve">Q08953</t>
  </si>
  <si>
    <t xml:space="preserve">Q08954</t>
  </si>
  <si>
    <t xml:space="preserve">Q08955</t>
  </si>
  <si>
    <t xml:space="preserve">Q08956</t>
  </si>
  <si>
    <t xml:space="preserve">Q08957</t>
  </si>
  <si>
    <t xml:space="preserve">Q08958</t>
  </si>
  <si>
    <t xml:space="preserve">Q08959</t>
  </si>
  <si>
    <t xml:space="preserve">Q08960</t>
  </si>
  <si>
    <t xml:space="preserve">Q08961</t>
  </si>
  <si>
    <t xml:space="preserve">Q08962</t>
  </si>
  <si>
    <t xml:space="preserve">Q08963</t>
  </si>
  <si>
    <t xml:space="preserve">Q08964</t>
  </si>
  <si>
    <t xml:space="preserve">Q08965</t>
  </si>
  <si>
    <t xml:space="preserve">Q08966</t>
  </si>
  <si>
    <t xml:space="preserve">Q08967</t>
  </si>
  <si>
    <t xml:space="preserve">Q08968</t>
  </si>
  <si>
    <t xml:space="preserve">Q08969</t>
  </si>
  <si>
    <t xml:space="preserve">Q08970</t>
  </si>
  <si>
    <t xml:space="preserve">Q08971</t>
  </si>
  <si>
    <t xml:space="preserve">Q08972</t>
  </si>
  <si>
    <t xml:space="preserve">Q08973</t>
  </si>
  <si>
    <t xml:space="preserve">Q08974</t>
  </si>
  <si>
    <t xml:space="preserve">Q08975</t>
  </si>
  <si>
    <t xml:space="preserve">Q08976</t>
  </si>
  <si>
    <t xml:space="preserve">Q08977</t>
  </si>
  <si>
    <t xml:space="preserve">Q08978</t>
  </si>
  <si>
    <t xml:space="preserve">Q08979</t>
  </si>
  <si>
    <t xml:space="preserve">Q08980</t>
  </si>
  <si>
    <t xml:space="preserve">Q08981</t>
  </si>
  <si>
    <t xml:space="preserve">Q08982</t>
  </si>
  <si>
    <t xml:space="preserve">Q08983</t>
  </si>
  <si>
    <t xml:space="preserve">Q08984</t>
  </si>
  <si>
    <t xml:space="preserve">Q08985</t>
  </si>
  <si>
    <t xml:space="preserve">Q08986</t>
  </si>
  <si>
    <t xml:space="preserve">Q08987</t>
  </si>
  <si>
    <t xml:space="preserve">Q08988</t>
  </si>
  <si>
    <t xml:space="preserve">Q08989</t>
  </si>
  <si>
    <t xml:space="preserve">Q08990</t>
  </si>
  <si>
    <t xml:space="preserve">Q08991</t>
  </si>
  <si>
    <t xml:space="preserve">Q08992</t>
  </si>
  <si>
    <t xml:space="preserve">Q08993</t>
  </si>
  <si>
    <t xml:space="preserve">Q08994</t>
  </si>
  <si>
    <t xml:space="preserve">Q08995</t>
  </si>
  <si>
    <t xml:space="preserve">Q08996</t>
  </si>
  <si>
    <t xml:space="preserve">Q08997</t>
  </si>
  <si>
    <t xml:space="preserve">Q08998</t>
  </si>
  <si>
    <t xml:space="preserve">Q08999</t>
  </si>
  <si>
    <t xml:space="preserve">Q09000</t>
  </si>
  <si>
    <t xml:space="preserve">Q09001</t>
  </si>
  <si>
    <t xml:space="preserve">Q09002</t>
  </si>
  <si>
    <t xml:space="preserve">Q09003</t>
  </si>
  <si>
    <t xml:space="preserve">Q09004</t>
  </si>
  <si>
    <t xml:space="preserve">Q09005</t>
  </si>
  <si>
    <t xml:space="preserve">Q09006</t>
  </si>
  <si>
    <t xml:space="preserve">Q09007</t>
  </si>
  <si>
    <t xml:space="preserve">Q09008</t>
  </si>
  <si>
    <t xml:space="preserve">Q09009</t>
  </si>
  <si>
    <t xml:space="preserve">Q09010</t>
  </si>
  <si>
    <t xml:space="preserve">Q09011</t>
  </si>
  <si>
    <t xml:space="preserve">Q09012</t>
  </si>
  <si>
    <t xml:space="preserve">Q09013</t>
  </si>
  <si>
    <t xml:space="preserve">Q09014</t>
  </si>
  <si>
    <t xml:space="preserve">Q09015</t>
  </si>
  <si>
    <t xml:space="preserve">Q09016</t>
  </si>
  <si>
    <t xml:space="preserve">Q09017</t>
  </si>
  <si>
    <t xml:space="preserve">Q09018</t>
  </si>
  <si>
    <t xml:space="preserve">Q09019</t>
  </si>
  <si>
    <t xml:space="preserve">Q09020</t>
  </si>
  <si>
    <t xml:space="preserve">Q09021</t>
  </si>
  <si>
    <t xml:space="preserve">Q09022</t>
  </si>
  <si>
    <t xml:space="preserve">Q09023</t>
  </si>
  <si>
    <t xml:space="preserve">Q09024</t>
  </si>
  <si>
    <t xml:space="preserve">Q09025</t>
  </si>
  <si>
    <t xml:space="preserve">Q09026</t>
  </si>
  <si>
    <t xml:space="preserve">Q09027</t>
  </si>
  <si>
    <t xml:space="preserve">Q09028</t>
  </si>
  <si>
    <t xml:space="preserve">Q09029</t>
  </si>
  <si>
    <t xml:space="preserve">Q09030</t>
  </si>
  <si>
    <t xml:space="preserve">Q09031</t>
  </si>
  <si>
    <t xml:space="preserve">Q09032</t>
  </si>
  <si>
    <t xml:space="preserve">Q09033</t>
  </si>
  <si>
    <t xml:space="preserve">Q09034</t>
  </si>
  <si>
    <t xml:space="preserve">Q09035</t>
  </si>
  <si>
    <t xml:space="preserve">Q09036</t>
  </si>
  <si>
    <t xml:space="preserve">Q09037</t>
  </si>
  <si>
    <t xml:space="preserve">Q09038</t>
  </si>
  <si>
    <t xml:space="preserve">Q09039</t>
  </si>
  <si>
    <t xml:space="preserve">Q09040</t>
  </si>
  <si>
    <t xml:space="preserve">Q09041</t>
  </si>
  <si>
    <t xml:space="preserve">Q09042</t>
  </si>
  <si>
    <t xml:space="preserve">Q09043</t>
  </si>
  <si>
    <t xml:space="preserve">Q09044</t>
  </si>
  <si>
    <t xml:space="preserve">Q09045</t>
  </si>
  <si>
    <t xml:space="preserve">Q09046</t>
  </si>
  <si>
    <t xml:space="preserve">Q09047</t>
  </si>
  <si>
    <t xml:space="preserve">Q09048</t>
  </si>
  <si>
    <t xml:space="preserve">Q09049</t>
  </si>
  <si>
    <t xml:space="preserve">Q09050</t>
  </si>
  <si>
    <t xml:space="preserve">Q09051</t>
  </si>
  <si>
    <t xml:space="preserve">Q09052</t>
  </si>
  <si>
    <t xml:space="preserve">Q09053</t>
  </si>
  <si>
    <t xml:space="preserve">Q09054</t>
  </si>
  <si>
    <t xml:space="preserve">Q09055</t>
  </si>
  <si>
    <t xml:space="preserve">Q09056</t>
  </si>
  <si>
    <t xml:space="preserve">Q09057</t>
  </si>
  <si>
    <t xml:space="preserve">Q09058</t>
  </si>
  <si>
    <t xml:space="preserve">Q09059</t>
  </si>
  <si>
    <t xml:space="preserve">Q09060</t>
  </si>
  <si>
    <t xml:space="preserve">Q09061</t>
  </si>
  <si>
    <t xml:space="preserve">Q09062</t>
  </si>
  <si>
    <t xml:space="preserve">Q09063</t>
  </si>
  <si>
    <t xml:space="preserve">Q09064</t>
  </si>
  <si>
    <t xml:space="preserve">Q09065</t>
  </si>
  <si>
    <t xml:space="preserve">Q09066</t>
  </si>
  <si>
    <t xml:space="preserve">Q09067</t>
  </si>
  <si>
    <t xml:space="preserve">Q09068</t>
  </si>
  <si>
    <t xml:space="preserve">Q09069</t>
  </si>
  <si>
    <t xml:space="preserve">Q09070</t>
  </si>
  <si>
    <t xml:space="preserve">Q09071</t>
  </si>
  <si>
    <t xml:space="preserve">Q09072</t>
  </si>
  <si>
    <t xml:space="preserve">Q09073</t>
  </si>
  <si>
    <t xml:space="preserve">Q09074</t>
  </si>
  <si>
    <t xml:space="preserve">Q09075</t>
  </si>
  <si>
    <t xml:space="preserve">Q09076</t>
  </si>
  <si>
    <t xml:space="preserve">Q09077</t>
  </si>
  <si>
    <t xml:space="preserve">Q09078</t>
  </si>
  <si>
    <t xml:space="preserve">Q09079</t>
  </si>
  <si>
    <t xml:space="preserve">Q09080</t>
  </si>
  <si>
    <t xml:space="preserve">Q09081</t>
  </si>
  <si>
    <t xml:space="preserve">Q09082</t>
  </si>
  <si>
    <t xml:space="preserve">Q09083</t>
  </si>
  <si>
    <t xml:space="preserve">Q09084</t>
  </si>
  <si>
    <t xml:space="preserve">Q09085</t>
  </si>
  <si>
    <t xml:space="preserve">Q09086</t>
  </si>
  <si>
    <t xml:space="preserve">Q09087</t>
  </si>
  <si>
    <t xml:space="preserve">Q09088</t>
  </si>
  <si>
    <t xml:space="preserve">Q09089</t>
  </si>
  <si>
    <t xml:space="preserve">Q09090</t>
  </si>
  <si>
    <t xml:space="preserve">Q09091</t>
  </si>
  <si>
    <t xml:space="preserve">Q09092</t>
  </si>
  <si>
    <t xml:space="preserve">Q09093</t>
  </si>
  <si>
    <t xml:space="preserve">Q09094</t>
  </si>
  <si>
    <t xml:space="preserve">Q09095</t>
  </si>
  <si>
    <t xml:space="preserve">Q09096</t>
  </si>
  <si>
    <t xml:space="preserve">Q09097</t>
  </si>
  <si>
    <t xml:space="preserve">Q09098</t>
  </si>
  <si>
    <t xml:space="preserve">Q09099</t>
  </si>
  <si>
    <t xml:space="preserve">Q09100</t>
  </si>
  <si>
    <t xml:space="preserve">Q09101</t>
  </si>
  <si>
    <t xml:space="preserve">Q09102</t>
  </si>
  <si>
    <t xml:space="preserve">Q09103</t>
  </si>
  <si>
    <t xml:space="preserve">Q09104</t>
  </si>
  <si>
    <t xml:space="preserve">Q09105</t>
  </si>
  <si>
    <t xml:space="preserve">Q09106</t>
  </si>
  <si>
    <t xml:space="preserve">Q09107</t>
  </si>
  <si>
    <t xml:space="preserve">Q09108</t>
  </si>
  <si>
    <t xml:space="preserve">Q09109</t>
  </si>
  <si>
    <t xml:space="preserve">Q09110</t>
  </si>
  <si>
    <t xml:space="preserve">Q09111</t>
  </si>
  <si>
    <t xml:space="preserve">Q09112</t>
  </si>
  <si>
    <t xml:space="preserve">Q09113</t>
  </si>
  <si>
    <t xml:space="preserve">Q09114</t>
  </si>
  <si>
    <t xml:space="preserve">Q09115</t>
  </si>
  <si>
    <t xml:space="preserve">Q09116</t>
  </si>
  <si>
    <t xml:space="preserve">Q09117</t>
  </si>
  <si>
    <t xml:space="preserve">Q09118</t>
  </si>
  <si>
    <t xml:space="preserve">Q09119</t>
  </si>
  <si>
    <t xml:space="preserve">Q09120</t>
  </si>
  <si>
    <t xml:space="preserve">Q09121</t>
  </si>
  <si>
    <t xml:space="preserve">Q09122</t>
  </si>
  <si>
    <t xml:space="preserve">Q09123</t>
  </si>
  <si>
    <t xml:space="preserve">Q09124</t>
  </si>
  <si>
    <t xml:space="preserve">Q09125</t>
  </si>
  <si>
    <t xml:space="preserve">Q09126</t>
  </si>
  <si>
    <t xml:space="preserve">Q09127</t>
  </si>
  <si>
    <t xml:space="preserve">Q09128</t>
  </si>
  <si>
    <t xml:space="preserve">Q09129</t>
  </si>
  <si>
    <t xml:space="preserve">Q09130</t>
  </si>
  <si>
    <t xml:space="preserve">Q09131</t>
  </si>
  <si>
    <t xml:space="preserve">Q09132</t>
  </si>
  <si>
    <t xml:space="preserve">Q09133</t>
  </si>
  <si>
    <t xml:space="preserve">Q09134</t>
  </si>
  <si>
    <t xml:space="preserve">Q09135</t>
  </si>
  <si>
    <t xml:space="preserve">Q09136</t>
  </si>
  <si>
    <t xml:space="preserve">Q09137</t>
  </si>
  <si>
    <t xml:space="preserve">Q09138</t>
  </si>
  <si>
    <t xml:space="preserve">Q09139</t>
  </si>
  <si>
    <t xml:space="preserve">Q09140</t>
  </si>
  <si>
    <t xml:space="preserve">Q09141</t>
  </si>
  <si>
    <t xml:space="preserve">Q09142</t>
  </si>
  <si>
    <t xml:space="preserve">Q09143</t>
  </si>
  <si>
    <t xml:space="preserve">Q09144</t>
  </si>
  <si>
    <t xml:space="preserve">Q09145</t>
  </si>
  <si>
    <t xml:space="preserve">Q09146</t>
  </si>
  <si>
    <t xml:space="preserve">Q09147</t>
  </si>
  <si>
    <t xml:space="preserve">Q09148</t>
  </si>
  <si>
    <t xml:space="preserve">Q09149</t>
  </si>
  <si>
    <t xml:space="preserve">Q09150</t>
  </si>
  <si>
    <t xml:space="preserve">Q09151</t>
  </si>
  <si>
    <t xml:space="preserve">Q09152</t>
  </si>
  <si>
    <t xml:space="preserve">Q09153</t>
  </si>
  <si>
    <t xml:space="preserve">Q09154</t>
  </si>
  <si>
    <t xml:space="preserve">Q09155</t>
  </si>
  <si>
    <t xml:space="preserve">Q09156</t>
  </si>
  <si>
    <t xml:space="preserve">Q09157</t>
  </si>
  <si>
    <t xml:space="preserve">Q09158</t>
  </si>
  <si>
    <t xml:space="preserve">Q09159</t>
  </si>
  <si>
    <t xml:space="preserve">Q09160</t>
  </si>
  <si>
    <t xml:space="preserve">Q09161</t>
  </si>
  <si>
    <t xml:space="preserve">Q09162</t>
  </si>
  <si>
    <t xml:space="preserve">Q09163</t>
  </si>
  <si>
    <t xml:space="preserve">Q09164</t>
  </si>
  <si>
    <t xml:space="preserve">Q09165</t>
  </si>
  <si>
    <t xml:space="preserve">Q09166</t>
  </si>
  <si>
    <t xml:space="preserve">Q09167</t>
  </si>
  <si>
    <t xml:space="preserve">Q09168</t>
  </si>
  <si>
    <t xml:space="preserve">Q09169</t>
  </si>
  <si>
    <t xml:space="preserve">Q09170</t>
  </si>
  <si>
    <t xml:space="preserve">Q09171</t>
  </si>
  <si>
    <t xml:space="preserve">Q09172</t>
  </si>
  <si>
    <t xml:space="preserve">Q09173</t>
  </si>
  <si>
    <t xml:space="preserve">Q09174</t>
  </si>
  <si>
    <t xml:space="preserve">Q09175</t>
  </si>
  <si>
    <t xml:space="preserve">Q09176</t>
  </si>
  <si>
    <t xml:space="preserve">Q09177</t>
  </si>
  <si>
    <t xml:space="preserve">Q09178</t>
  </si>
  <si>
    <t xml:space="preserve">Q09179</t>
  </si>
  <si>
    <t xml:space="preserve">Q09180</t>
  </si>
  <si>
    <t xml:space="preserve">Q09181</t>
  </si>
  <si>
    <t xml:space="preserve">Q09182</t>
  </si>
  <si>
    <t xml:space="preserve">Q09183</t>
  </si>
  <si>
    <t xml:space="preserve">Q09184</t>
  </si>
  <si>
    <t xml:space="preserve">Q09185</t>
  </si>
  <si>
    <t xml:space="preserve">Q09186</t>
  </si>
  <si>
    <t xml:space="preserve">Q09187</t>
  </si>
  <si>
    <t xml:space="preserve">Q09188</t>
  </si>
  <si>
    <t xml:space="preserve">Q09189</t>
  </si>
  <si>
    <t xml:space="preserve">Q09190</t>
  </si>
  <si>
    <t xml:space="preserve">Q09191</t>
  </si>
  <si>
    <t xml:space="preserve">Q09192</t>
  </si>
  <si>
    <t xml:space="preserve">Q09193</t>
  </si>
  <si>
    <t xml:space="preserve">Q09194</t>
  </si>
  <si>
    <t xml:space="preserve">Q09195</t>
  </si>
  <si>
    <t xml:space="preserve">Q09196</t>
  </si>
  <si>
    <t xml:space="preserve">Q09197</t>
  </si>
  <si>
    <t xml:space="preserve">Q09198</t>
  </si>
  <si>
    <t xml:space="preserve">Q09199</t>
  </si>
  <si>
    <t xml:space="preserve">Q09200</t>
  </si>
  <si>
    <t xml:space="preserve">Q09201</t>
  </si>
  <si>
    <t xml:space="preserve">Q09202</t>
  </si>
  <si>
    <t xml:space="preserve">Q09203</t>
  </si>
  <si>
    <t xml:space="preserve">Q09204</t>
  </si>
  <si>
    <t xml:space="preserve">Q09205</t>
  </si>
  <si>
    <t xml:space="preserve">Q09206</t>
  </si>
  <si>
    <t xml:space="preserve">Q09207</t>
  </si>
  <si>
    <t xml:space="preserve">Q09208</t>
  </si>
  <si>
    <t xml:space="preserve">Q09209</t>
  </si>
  <si>
    <t xml:space="preserve">Q09210</t>
  </si>
  <si>
    <t xml:space="preserve">Q09211</t>
  </si>
  <si>
    <t xml:space="preserve">Q09212</t>
  </si>
  <si>
    <t xml:space="preserve">Q09213</t>
  </si>
  <si>
    <t xml:space="preserve">Q09214</t>
  </si>
  <si>
    <t xml:space="preserve">Q09215</t>
  </si>
  <si>
    <t xml:space="preserve">Q09216</t>
  </si>
  <si>
    <t xml:space="preserve">Q09217</t>
  </si>
  <si>
    <t xml:space="preserve">Q09218</t>
  </si>
  <si>
    <t xml:space="preserve">Q09219</t>
  </si>
  <si>
    <t xml:space="preserve">Q09220</t>
  </si>
  <si>
    <t xml:space="preserve">Q09221</t>
  </si>
  <si>
    <t xml:space="preserve">Q09222</t>
  </si>
  <si>
    <t xml:space="preserve">Q09223</t>
  </si>
  <si>
    <t xml:space="preserve">Q09224</t>
  </si>
  <si>
    <t xml:space="preserve">Q09225</t>
  </si>
  <si>
    <t xml:space="preserve">Q09226</t>
  </si>
  <si>
    <t xml:space="preserve">Q09227</t>
  </si>
  <si>
    <t xml:space="preserve">Q09228</t>
  </si>
  <si>
    <t xml:space="preserve">Q09229</t>
  </si>
  <si>
    <t xml:space="preserve">Q09230</t>
  </si>
  <si>
    <t xml:space="preserve">Q09231</t>
  </si>
  <si>
    <t xml:space="preserve">Q09232</t>
  </si>
  <si>
    <t xml:space="preserve">Q09233</t>
  </si>
  <si>
    <t xml:space="preserve">Q09234</t>
  </si>
  <si>
    <t xml:space="preserve">Q09235</t>
  </si>
  <si>
    <t xml:space="preserve">Q09236</t>
  </si>
  <si>
    <t xml:space="preserve">Q09237</t>
  </si>
  <si>
    <t xml:space="preserve">Q09238</t>
  </si>
  <si>
    <t xml:space="preserve">Q09239</t>
  </si>
  <si>
    <t xml:space="preserve">Q09240</t>
  </si>
  <si>
    <t xml:space="preserve">Q09241</t>
  </si>
  <si>
    <t xml:space="preserve">Q09242</t>
  </si>
  <si>
    <t xml:space="preserve">Q09243</t>
  </si>
  <si>
    <t xml:space="preserve">Q09244</t>
  </si>
  <si>
    <t xml:space="preserve">Q09245</t>
  </si>
  <si>
    <t xml:space="preserve">Q09246</t>
  </si>
  <si>
    <t xml:space="preserve">Q09247</t>
  </si>
  <si>
    <t xml:space="preserve">Q09248</t>
  </si>
  <si>
    <t xml:space="preserve">Q09249</t>
  </si>
  <si>
    <t xml:space="preserve">Q09250</t>
  </si>
  <si>
    <t xml:space="preserve">Q09251</t>
  </si>
  <si>
    <t xml:space="preserve">Q09252</t>
  </si>
  <si>
    <t xml:space="preserve">Q09253</t>
  </si>
  <si>
    <t xml:space="preserve">Q09254</t>
  </si>
  <si>
    <t xml:space="preserve">Q09255</t>
  </si>
  <si>
    <t xml:space="preserve">Q09256</t>
  </si>
  <si>
    <t xml:space="preserve">Q09257</t>
  </si>
  <si>
    <t xml:space="preserve">Q09258</t>
  </si>
  <si>
    <t xml:space="preserve">Q09259</t>
  </si>
  <si>
    <t xml:space="preserve">Q09260</t>
  </si>
  <si>
    <t xml:space="preserve">Q09261</t>
  </si>
  <si>
    <t xml:space="preserve">Q09262</t>
  </si>
  <si>
    <t xml:space="preserve">Q09263</t>
  </si>
  <si>
    <t xml:space="preserve">Q09264</t>
  </si>
  <si>
    <t xml:space="preserve">Q09265</t>
  </si>
  <si>
    <t xml:space="preserve">Q09266</t>
  </si>
  <si>
    <t xml:space="preserve">Q09267</t>
  </si>
  <si>
    <t xml:space="preserve">Q09268</t>
  </si>
  <si>
    <t xml:space="preserve">Q09269</t>
  </si>
  <si>
    <t xml:space="preserve">Q09270</t>
  </si>
  <si>
    <t xml:space="preserve">Q09271</t>
  </si>
  <si>
    <t xml:space="preserve">Q09272</t>
  </si>
  <si>
    <t xml:space="preserve">Q09273</t>
  </si>
  <si>
    <t xml:space="preserve">Q09274</t>
  </si>
  <si>
    <t xml:space="preserve">Q09275</t>
  </si>
  <si>
    <t xml:space="preserve">Q09276</t>
  </si>
  <si>
    <t xml:space="preserve">Q09277</t>
  </si>
  <si>
    <t xml:space="preserve">Q09278</t>
  </si>
  <si>
    <t xml:space="preserve">Q09279</t>
  </si>
  <si>
    <t xml:space="preserve">Q09280</t>
  </si>
  <si>
    <t xml:space="preserve">Q09281</t>
  </si>
  <si>
    <t xml:space="preserve">Q09282</t>
  </si>
  <si>
    <t xml:space="preserve">Q09283</t>
  </si>
  <si>
    <t xml:space="preserve">Q09284</t>
  </si>
  <si>
    <t xml:space="preserve">Q09285</t>
  </si>
  <si>
    <t xml:space="preserve">Q09286</t>
  </si>
  <si>
    <t xml:space="preserve">Q09287</t>
  </si>
  <si>
    <t xml:space="preserve">Q09288</t>
  </si>
  <si>
    <t xml:space="preserve">Q09289</t>
  </si>
  <si>
    <t xml:space="preserve">Q09290</t>
  </si>
  <si>
    <t xml:space="preserve">Q09291</t>
  </si>
  <si>
    <t xml:space="preserve">Q09292</t>
  </si>
  <si>
    <t xml:space="preserve">Q09293</t>
  </si>
  <si>
    <t xml:space="preserve">Q09294</t>
  </si>
  <si>
    <t xml:space="preserve">Q09295</t>
  </si>
  <si>
    <t xml:space="preserve">Q09296</t>
  </si>
  <si>
    <t xml:space="preserve">Q09297</t>
  </si>
  <si>
    <t xml:space="preserve">Q09298</t>
  </si>
  <si>
    <t xml:space="preserve">Q09299</t>
  </si>
  <si>
    <t xml:space="preserve">Q09300</t>
  </si>
  <si>
    <t xml:space="preserve">Q09301</t>
  </si>
  <si>
    <t xml:space="preserve">Q09302</t>
  </si>
  <si>
    <t xml:space="preserve">Q09303</t>
  </si>
  <si>
    <t xml:space="preserve">Q09304</t>
  </si>
  <si>
    <t xml:space="preserve">Q09305</t>
  </si>
  <si>
    <t xml:space="preserve">Q09306</t>
  </si>
  <si>
    <t xml:space="preserve">Q09307</t>
  </si>
  <si>
    <t xml:space="preserve">Q09308</t>
  </si>
  <si>
    <t xml:space="preserve">Q09309</t>
  </si>
  <si>
    <t xml:space="preserve">Q09310</t>
  </si>
  <si>
    <t xml:space="preserve">Q09311</t>
  </si>
  <si>
    <t xml:space="preserve">Q09312</t>
  </si>
  <si>
    <t xml:space="preserve">Q09313</t>
  </si>
  <si>
    <t xml:space="preserve">Q09314</t>
  </si>
  <si>
    <t xml:space="preserve">Q09315</t>
  </si>
  <si>
    <t xml:space="preserve">Q09316</t>
  </si>
  <si>
    <t xml:space="preserve">Q09317</t>
  </si>
  <si>
    <t xml:space="preserve">Q09318</t>
  </si>
  <si>
    <t xml:space="preserve">Q09319</t>
  </si>
  <si>
    <t xml:space="preserve">Q09320</t>
  </si>
  <si>
    <t xml:space="preserve">Q09321</t>
  </si>
  <si>
    <t xml:space="preserve">Q09322</t>
  </si>
  <si>
    <t xml:space="preserve">Q09323</t>
  </si>
  <si>
    <t xml:space="preserve">Q09324</t>
  </si>
  <si>
    <t xml:space="preserve">Q09325</t>
  </si>
  <si>
    <t xml:space="preserve">Q09326</t>
  </si>
  <si>
    <t xml:space="preserve">Q09327</t>
  </si>
  <si>
    <t xml:space="preserve">Q09328</t>
  </si>
  <si>
    <t xml:space="preserve">Q09329</t>
  </si>
  <si>
    <t xml:space="preserve">Q09330</t>
  </si>
  <si>
    <t xml:space="preserve">Q09331</t>
  </si>
  <si>
    <t xml:space="preserve">Q09332</t>
  </si>
  <si>
    <t xml:space="preserve">Q09333</t>
  </si>
  <si>
    <t xml:space="preserve">Q09334</t>
  </si>
  <si>
    <t xml:space="preserve">Q09335</t>
  </si>
  <si>
    <t xml:space="preserve">Q09336</t>
  </si>
  <si>
    <t xml:space="preserve">Q09337</t>
  </si>
  <si>
    <t xml:space="preserve">Q09338</t>
  </si>
  <si>
    <t xml:space="preserve">Q09339</t>
  </si>
  <si>
    <t xml:space="preserve">Q09340</t>
  </si>
  <si>
    <t xml:space="preserve">Q09341</t>
  </si>
  <si>
    <t xml:space="preserve">Q09342</t>
  </si>
  <si>
    <t xml:space="preserve">Q09343</t>
  </si>
  <si>
    <t xml:space="preserve">Q09344</t>
  </si>
  <si>
    <t xml:space="preserve">Q09345</t>
  </si>
  <si>
    <t xml:space="preserve">Q09346</t>
  </si>
  <si>
    <t xml:space="preserve">Q09347</t>
  </si>
  <si>
    <t xml:space="preserve">Q09348</t>
  </si>
  <si>
    <t xml:space="preserve">Q09349</t>
  </si>
  <si>
    <t xml:space="preserve">Q09350</t>
  </si>
  <si>
    <t xml:space="preserve">Q09351</t>
  </si>
  <si>
    <t xml:space="preserve">Q09352</t>
  </si>
  <si>
    <t xml:space="preserve">Q09353</t>
  </si>
  <si>
    <t xml:space="preserve">Q09354</t>
  </si>
  <si>
    <t xml:space="preserve">Q09355</t>
  </si>
  <si>
    <t xml:space="preserve">Q09356</t>
  </si>
  <si>
    <t xml:space="preserve">Q09357</t>
  </si>
  <si>
    <t xml:space="preserve">Q09358</t>
  </si>
  <si>
    <t xml:space="preserve">Q09359</t>
  </si>
  <si>
    <t xml:space="preserve">Q09360</t>
  </si>
  <si>
    <t xml:space="preserve">Q09361</t>
  </si>
  <si>
    <t xml:space="preserve">Q09362</t>
  </si>
  <si>
    <t xml:space="preserve">Q09363</t>
  </si>
  <si>
    <t xml:space="preserve">Q09364</t>
  </si>
  <si>
    <t xml:space="preserve">Q09365</t>
  </si>
  <si>
    <t xml:space="preserve">Q09366</t>
  </si>
  <si>
    <t xml:space="preserve">Q09367</t>
  </si>
  <si>
    <t xml:space="preserve">Q09368</t>
  </si>
  <si>
    <t xml:space="preserve">Q09369</t>
  </si>
  <si>
    <t xml:space="preserve">Q09370</t>
  </si>
  <si>
    <t xml:space="preserve">Q09371</t>
  </si>
  <si>
    <t xml:space="preserve">Q09372</t>
  </si>
  <si>
    <t xml:space="preserve">Q09373</t>
  </si>
  <si>
    <t xml:space="preserve">Q09374</t>
  </si>
  <si>
    <t xml:space="preserve">Q09375</t>
  </si>
  <si>
    <t xml:space="preserve">Q09376</t>
  </si>
  <si>
    <t xml:space="preserve">Q09377</t>
  </si>
  <si>
    <t xml:space="preserve">Q09378</t>
  </si>
  <si>
    <t xml:space="preserve">Q09379</t>
  </si>
  <si>
    <t xml:space="preserve">Q09380</t>
  </si>
  <si>
    <t xml:space="preserve">Q09381</t>
  </si>
  <si>
    <t xml:space="preserve">Q09382</t>
  </si>
  <si>
    <t xml:space="preserve">Q09383</t>
  </si>
  <si>
    <t xml:space="preserve">Q09384</t>
  </si>
  <si>
    <t xml:space="preserve">Q09385</t>
  </si>
  <si>
    <t xml:space="preserve">Q09386</t>
  </si>
  <si>
    <t xml:space="preserve">Q09387</t>
  </si>
  <si>
    <t xml:space="preserve">Q09388</t>
  </si>
  <si>
    <t xml:space="preserve">Q09389</t>
  </si>
  <si>
    <t xml:space="preserve">Q09390</t>
  </si>
  <si>
    <t xml:space="preserve">Q09391</t>
  </si>
  <si>
    <t xml:space="preserve">Q09392</t>
  </si>
  <si>
    <t xml:space="preserve">Q09393</t>
  </si>
  <si>
    <t xml:space="preserve">Q09394</t>
  </si>
  <si>
    <t xml:space="preserve">Q09395</t>
  </si>
  <si>
    <t xml:space="preserve">Q09396</t>
  </si>
  <si>
    <t xml:space="preserve">Q09397</t>
  </si>
  <si>
    <t xml:space="preserve">Q09398</t>
  </si>
  <si>
    <t xml:space="preserve">Q09399</t>
  </si>
  <si>
    <t xml:space="preserve">Q09400</t>
  </si>
  <si>
    <t xml:space="preserve">Q09401</t>
  </si>
  <si>
    <t xml:space="preserve">Q09402</t>
  </si>
  <si>
    <t xml:space="preserve">Q09403</t>
  </si>
  <si>
    <t xml:space="preserve">Q09404</t>
  </si>
  <si>
    <t xml:space="preserve">Q09405</t>
  </si>
  <si>
    <t xml:space="preserve">Q09406</t>
  </si>
  <si>
    <t xml:space="preserve">Q09407</t>
  </si>
  <si>
    <t xml:space="preserve">Q09408</t>
  </si>
  <si>
    <t xml:space="preserve">Q09409</t>
  </si>
  <si>
    <t xml:space="preserve">Q09410</t>
  </si>
  <si>
    <t xml:space="preserve">Q09411</t>
  </si>
  <si>
    <t xml:space="preserve">Q09412</t>
  </si>
  <si>
    <t xml:space="preserve">Q09413</t>
  </si>
  <si>
    <t xml:space="preserve">Q09414</t>
  </si>
  <si>
    <t xml:space="preserve">Q09415</t>
  </si>
  <si>
    <t xml:space="preserve">Q09416</t>
  </si>
  <si>
    <t xml:space="preserve">Q09417</t>
  </si>
  <si>
    <t xml:space="preserve">Q09418</t>
  </si>
  <si>
    <t xml:space="preserve">Q09419</t>
  </si>
  <si>
    <t xml:space="preserve">Q09420</t>
  </si>
  <si>
    <t xml:space="preserve">Q09421</t>
  </si>
  <si>
    <t xml:space="preserve">Q09422</t>
  </si>
  <si>
    <t xml:space="preserve">Q09423</t>
  </si>
  <si>
    <t xml:space="preserve">Q09424</t>
  </si>
  <si>
    <t xml:space="preserve">Q09425</t>
  </si>
  <si>
    <t xml:space="preserve">Q09426</t>
  </si>
  <si>
    <t xml:space="preserve">Q09427</t>
  </si>
  <si>
    <t xml:space="preserve">Q09428</t>
  </si>
  <si>
    <t xml:space="preserve">Q09429</t>
  </si>
  <si>
    <t xml:space="preserve">Q09430</t>
  </si>
  <si>
    <t xml:space="preserve">Q09431</t>
  </si>
  <si>
    <t xml:space="preserve">Q09432</t>
  </si>
  <si>
    <t xml:space="preserve">Q09433</t>
  </si>
  <si>
    <t xml:space="preserve">Q09434</t>
  </si>
  <si>
    <t xml:space="preserve">Q09435</t>
  </si>
  <si>
    <t xml:space="preserve">Q09436</t>
  </si>
  <si>
    <t xml:space="preserve">Q09437</t>
  </si>
  <si>
    <t xml:space="preserve">Q09438</t>
  </si>
  <si>
    <t xml:space="preserve">Q09439</t>
  </si>
  <si>
    <t xml:space="preserve">Q09440</t>
  </si>
  <si>
    <t xml:space="preserve">Q09441</t>
  </si>
  <si>
    <t xml:space="preserve">Q09442</t>
  </si>
  <si>
    <t xml:space="preserve">Q09443</t>
  </si>
  <si>
    <t xml:space="preserve">Q09444</t>
  </si>
  <si>
    <t xml:space="preserve">Q09445</t>
  </si>
  <si>
    <t xml:space="preserve">Q09446</t>
  </si>
  <si>
    <t xml:space="preserve">Q09447</t>
  </si>
  <si>
    <t xml:space="preserve">Q09448</t>
  </si>
  <si>
    <t xml:space="preserve">Q09449</t>
  </si>
  <si>
    <t xml:space="preserve">Q09450</t>
  </si>
  <si>
    <t xml:space="preserve">Q09451</t>
  </si>
  <si>
    <t xml:space="preserve">Q09452</t>
  </si>
  <si>
    <t xml:space="preserve">Q09453</t>
  </si>
  <si>
    <t xml:space="preserve">Q09454</t>
  </si>
  <si>
    <t xml:space="preserve">Q09455</t>
  </si>
  <si>
    <t xml:space="preserve">Q09456</t>
  </si>
  <si>
    <t xml:space="preserve">Q09457</t>
  </si>
  <si>
    <t xml:space="preserve">Q09458</t>
  </si>
  <si>
    <t xml:space="preserve">Q09459</t>
  </si>
  <si>
    <t xml:space="preserve">Q09460</t>
  </si>
  <si>
    <t xml:space="preserve">Q09461</t>
  </si>
  <si>
    <t xml:space="preserve">Q09462</t>
  </si>
  <si>
    <t xml:space="preserve">Q09463</t>
  </si>
  <si>
    <t xml:space="preserve">Q09464</t>
  </si>
  <si>
    <t xml:space="preserve">Q09465</t>
  </si>
  <si>
    <t xml:space="preserve">Q09466</t>
  </si>
  <si>
    <t xml:space="preserve">Q09467</t>
  </si>
  <si>
    <t xml:space="preserve">Q09468</t>
  </si>
  <si>
    <t xml:space="preserve">Q09469</t>
  </si>
  <si>
    <t xml:space="preserve">Q09470</t>
  </si>
  <si>
    <t xml:space="preserve">Q09471</t>
  </si>
  <si>
    <t xml:space="preserve">Q09472</t>
  </si>
  <si>
    <t xml:space="preserve">Q09473</t>
  </si>
  <si>
    <t xml:space="preserve">Q09474</t>
  </si>
  <si>
    <t xml:space="preserve">Q09475</t>
  </si>
  <si>
    <t xml:space="preserve">Q09476</t>
  </si>
  <si>
    <t xml:space="preserve">Q09477</t>
  </si>
  <si>
    <t xml:space="preserve">Q09478</t>
  </si>
  <si>
    <t xml:space="preserve">Q09479</t>
  </si>
  <si>
    <t xml:space="preserve">Q09480</t>
  </si>
  <si>
    <t xml:space="preserve">Q09481</t>
  </si>
  <si>
    <t xml:space="preserve">Q09482</t>
  </si>
  <si>
    <t xml:space="preserve">Q09483</t>
  </si>
  <si>
    <t xml:space="preserve">Q09484</t>
  </si>
  <si>
    <t xml:space="preserve">Q09485</t>
  </si>
  <si>
    <t xml:space="preserve">Q09486</t>
  </si>
  <si>
    <t xml:space="preserve">Q09487</t>
  </si>
  <si>
    <t xml:space="preserve">Q09488</t>
  </si>
  <si>
    <t xml:space="preserve">Q09489</t>
  </si>
  <si>
    <t xml:space="preserve">Q09490</t>
  </si>
  <si>
    <t xml:space="preserve">Q09491</t>
  </si>
  <si>
    <t xml:space="preserve">Q09492</t>
  </si>
  <si>
    <t xml:space="preserve">Q09493</t>
  </si>
  <si>
    <t xml:space="preserve">Q09494</t>
  </si>
  <si>
    <t xml:space="preserve">Q09495</t>
  </si>
  <si>
    <t xml:space="preserve">Q09496</t>
  </si>
  <si>
    <t xml:space="preserve">Q09497</t>
  </si>
  <si>
    <t xml:space="preserve">Q09498</t>
  </si>
  <si>
    <t xml:space="preserve">Q09499</t>
  </si>
  <si>
    <t xml:space="preserve">Q09500</t>
  </si>
  <si>
    <t xml:space="preserve">Q09501</t>
  </si>
  <si>
    <t xml:space="preserve">Q09502</t>
  </si>
  <si>
    <t xml:space="preserve">Q09503</t>
  </si>
  <si>
    <t xml:space="preserve">Q09504</t>
  </si>
  <si>
    <t xml:space="preserve">Q09505</t>
  </si>
  <si>
    <t xml:space="preserve">Q09506</t>
  </si>
  <si>
    <t xml:space="preserve">Q09507</t>
  </si>
  <si>
    <t xml:space="preserve">Q09508</t>
  </si>
  <si>
    <t xml:space="preserve">Q09509</t>
  </si>
  <si>
    <t xml:space="preserve">Q09510</t>
  </si>
  <si>
    <t xml:space="preserve">Q09511</t>
  </si>
  <si>
    <t xml:space="preserve">Q09512</t>
  </si>
  <si>
    <t xml:space="preserve">Q09513</t>
  </si>
  <si>
    <t xml:space="preserve">Q09514</t>
  </si>
  <si>
    <t xml:space="preserve">Q09515</t>
  </si>
  <si>
    <t xml:space="preserve">Q09516</t>
  </si>
  <si>
    <t xml:space="preserve">Q09517</t>
  </si>
  <si>
    <t xml:space="preserve">Q09518</t>
  </si>
  <si>
    <t xml:space="preserve">Q09519</t>
  </si>
  <si>
    <t xml:space="preserve">Q09520</t>
  </si>
  <si>
    <t xml:space="preserve">Q09521</t>
  </si>
  <si>
    <t xml:space="preserve">Q09522</t>
  </si>
  <si>
    <t xml:space="preserve">Q09523</t>
  </si>
  <si>
    <t xml:space="preserve">Q09524</t>
  </si>
  <si>
    <t xml:space="preserve">Q09525</t>
  </si>
  <si>
    <t xml:space="preserve">Q09526</t>
  </si>
  <si>
    <t xml:space="preserve">Q09527</t>
  </si>
  <si>
    <t xml:space="preserve">Q09528</t>
  </si>
  <si>
    <t xml:space="preserve">Q09529</t>
  </si>
  <si>
    <t xml:space="preserve">Q09530</t>
  </si>
  <si>
    <t xml:space="preserve">Q09531</t>
  </si>
  <si>
    <t xml:space="preserve">Q09532</t>
  </si>
  <si>
    <t xml:space="preserve">Q09533</t>
  </si>
  <si>
    <t xml:space="preserve">Q09534</t>
  </si>
  <si>
    <t xml:space="preserve">Q09535</t>
  </si>
  <si>
    <t xml:space="preserve">Q09536</t>
  </si>
  <si>
    <t xml:space="preserve">Q09537</t>
  </si>
  <si>
    <t xml:space="preserve">Q09538</t>
  </si>
  <si>
    <t xml:space="preserve">Q09539</t>
  </si>
  <si>
    <t xml:space="preserve">Q09540</t>
  </si>
  <si>
    <t xml:space="preserve">Q09541</t>
  </si>
  <si>
    <t xml:space="preserve">Q09542</t>
  </si>
  <si>
    <t xml:space="preserve">Q09543</t>
  </si>
  <si>
    <t xml:space="preserve">Q09544</t>
  </si>
  <si>
    <t xml:space="preserve">Q09545</t>
  </si>
  <si>
    <t xml:space="preserve">Q09546</t>
  </si>
  <si>
    <t xml:space="preserve">Q09547</t>
  </si>
  <si>
    <t xml:space="preserve">Q09548</t>
  </si>
  <si>
    <t xml:space="preserve">Q09549</t>
  </si>
  <si>
    <t xml:space="preserve">Q09550</t>
  </si>
  <si>
    <t xml:space="preserve">Q09551</t>
  </si>
  <si>
    <t xml:space="preserve">Q09552</t>
  </si>
  <si>
    <t xml:space="preserve">Q09553</t>
  </si>
  <si>
    <t xml:space="preserve">Q09554</t>
  </si>
  <si>
    <t xml:space="preserve">Q09555</t>
  </si>
  <si>
    <t xml:space="preserve">Q09556</t>
  </si>
  <si>
    <t xml:space="preserve">Q09557</t>
  </si>
  <si>
    <t xml:space="preserve">Q09558</t>
  </si>
  <si>
    <t xml:space="preserve">Q09559</t>
  </si>
  <si>
    <t xml:space="preserve">Q09560</t>
  </si>
  <si>
    <t xml:space="preserve">Q09561</t>
  </si>
  <si>
    <t xml:space="preserve">Q09562</t>
  </si>
  <si>
    <t xml:space="preserve">Q09563</t>
  </si>
  <si>
    <t xml:space="preserve">Q09564</t>
  </si>
  <si>
    <t xml:space="preserve">Q09565</t>
  </si>
  <si>
    <t xml:space="preserve">Q09566</t>
  </si>
  <si>
    <t xml:space="preserve">Q09567</t>
  </si>
  <si>
    <t xml:space="preserve">Q09568</t>
  </si>
  <si>
    <t xml:space="preserve">Q09569</t>
  </si>
  <si>
    <t xml:space="preserve">Q09570</t>
  </si>
  <si>
    <t xml:space="preserve">Q09571</t>
  </si>
  <si>
    <t xml:space="preserve">Q09572</t>
  </si>
  <si>
    <t xml:space="preserve">Q09573</t>
  </si>
  <si>
    <t xml:space="preserve">Q09574</t>
  </si>
  <si>
    <t xml:space="preserve">Q09575</t>
  </si>
  <si>
    <t xml:space="preserve">Q09576</t>
  </si>
  <si>
    <t xml:space="preserve">Q09577</t>
  </si>
  <si>
    <t xml:space="preserve">Q09578</t>
  </si>
  <si>
    <t xml:space="preserve">Q09579</t>
  </si>
  <si>
    <t xml:space="preserve">Q09580</t>
  </si>
  <si>
    <t xml:space="preserve">Q09581</t>
  </si>
  <si>
    <t xml:space="preserve">Q09582</t>
  </si>
  <si>
    <t xml:space="preserve">Q09583</t>
  </si>
  <si>
    <t xml:space="preserve">Q09584</t>
  </si>
  <si>
    <t xml:space="preserve">Q09585</t>
  </si>
  <si>
    <t xml:space="preserve">Q09586</t>
  </si>
  <si>
    <t xml:space="preserve">Q09587</t>
  </si>
  <si>
    <t xml:space="preserve">Q09588</t>
  </si>
  <si>
    <t xml:space="preserve">Q09589</t>
  </si>
  <si>
    <t xml:space="preserve">Q09590</t>
  </si>
  <si>
    <t xml:space="preserve">Q09591</t>
  </si>
  <si>
    <t xml:space="preserve">Q09592</t>
  </si>
  <si>
    <t xml:space="preserve">Q09593</t>
  </si>
  <si>
    <t xml:space="preserve">Q09594</t>
  </si>
  <si>
    <t xml:space="preserve">Q09595</t>
  </si>
  <si>
    <t xml:space="preserve">Q09596</t>
  </si>
  <si>
    <t xml:space="preserve">Q09597</t>
  </si>
  <si>
    <t xml:space="preserve">Q09598</t>
  </si>
  <si>
    <t xml:space="preserve">Q09599</t>
  </si>
  <si>
    <t xml:space="preserve">Q09600</t>
  </si>
  <si>
    <t xml:space="preserve">Q09601</t>
  </si>
  <si>
    <t xml:space="preserve">Q09602</t>
  </si>
  <si>
    <t xml:space="preserve">Q09603</t>
  </si>
  <si>
    <t xml:space="preserve">Q09604</t>
  </si>
  <si>
    <t xml:space="preserve">Q09605</t>
  </si>
  <si>
    <t xml:space="preserve">Q09606</t>
  </si>
  <si>
    <t xml:space="preserve">Q09607</t>
  </si>
  <si>
    <t xml:space="preserve">Q09608</t>
  </si>
  <si>
    <t xml:space="preserve">Q09609</t>
  </si>
  <si>
    <t xml:space="preserve">Q09610</t>
  </si>
  <si>
    <t xml:space="preserve">Q09611</t>
  </si>
  <si>
    <t xml:space="preserve">Q09612</t>
  </si>
  <si>
    <t xml:space="preserve">Q09613</t>
  </si>
  <si>
    <t xml:space="preserve">Q09614</t>
  </si>
  <si>
    <t xml:space="preserve">Q09615</t>
  </si>
  <si>
    <t xml:space="preserve">Q09616</t>
  </si>
  <si>
    <t xml:space="preserve">Q09617</t>
  </si>
  <si>
    <t xml:space="preserve">Q09618</t>
  </si>
  <si>
    <t xml:space="preserve">Q09619</t>
  </si>
  <si>
    <t xml:space="preserve">Q09620</t>
  </si>
  <si>
    <t xml:space="preserve">Q09621</t>
  </si>
  <si>
    <t xml:space="preserve">Q09622</t>
  </si>
  <si>
    <t xml:space="preserve">Q09623</t>
  </si>
  <si>
    <t xml:space="preserve">Q09624</t>
  </si>
  <si>
    <t xml:space="preserve">Q09625</t>
  </si>
  <si>
    <t xml:space="preserve">Q09626</t>
  </si>
  <si>
    <t xml:space="preserve">Q09627</t>
  </si>
  <si>
    <t xml:space="preserve">Q09628</t>
  </si>
  <si>
    <t xml:space="preserve">Q09629</t>
  </si>
  <si>
    <t xml:space="preserve">Q09630</t>
  </si>
  <si>
    <t xml:space="preserve">Q09631</t>
  </si>
  <si>
    <t xml:space="preserve">Q09632</t>
  </si>
  <si>
    <t xml:space="preserve">Q09633</t>
  </si>
  <si>
    <t xml:space="preserve">Q09634</t>
  </si>
  <si>
    <t xml:space="preserve">Q09635</t>
  </si>
  <si>
    <t xml:space="preserve">Q09636</t>
  </si>
  <si>
    <t xml:space="preserve">Q09637</t>
  </si>
  <si>
    <t xml:space="preserve">Q09638</t>
  </si>
  <si>
    <t xml:space="preserve">Q09639</t>
  </si>
  <si>
    <t xml:space="preserve">Q09640</t>
  </si>
  <si>
    <t xml:space="preserve">Q09641</t>
  </si>
  <si>
    <t xml:space="preserve">Q09642</t>
  </si>
  <si>
    <t xml:space="preserve">Q09643</t>
  </si>
  <si>
    <t xml:space="preserve">Q09644</t>
  </si>
  <si>
    <t xml:space="preserve">Q09645</t>
  </si>
  <si>
    <t xml:space="preserve">Q09646</t>
  </si>
  <si>
    <t xml:space="preserve">Q09647</t>
  </si>
  <si>
    <t xml:space="preserve">Q09648</t>
  </si>
  <si>
    <t xml:space="preserve">Q09649</t>
  </si>
  <si>
    <t xml:space="preserve">Q09650</t>
  </si>
  <si>
    <t xml:space="preserve">Q09651</t>
  </si>
  <si>
    <t xml:space="preserve">Q09652</t>
  </si>
  <si>
    <t xml:space="preserve">Q09653</t>
  </si>
  <si>
    <t xml:space="preserve">Q09654</t>
  </si>
  <si>
    <t xml:space="preserve">Q09655</t>
  </si>
  <si>
    <t xml:space="preserve">Q09656</t>
  </si>
  <si>
    <t xml:space="preserve">Q09657</t>
  </si>
  <si>
    <t xml:space="preserve">Q09658</t>
  </si>
  <si>
    <t xml:space="preserve">Q09659</t>
  </si>
  <si>
    <t xml:space="preserve">Q09660</t>
  </si>
  <si>
    <t xml:space="preserve">Q09661</t>
  </si>
  <si>
    <t xml:space="preserve">Q09662</t>
  </si>
  <si>
    <t xml:space="preserve">Q09663</t>
  </si>
  <si>
    <t xml:space="preserve">Q09664</t>
  </si>
  <si>
    <t xml:space="preserve">Q09665</t>
  </si>
  <si>
    <t xml:space="preserve">Q09666</t>
  </si>
  <si>
    <t xml:space="preserve">Q09667</t>
  </si>
  <si>
    <t xml:space="preserve">Q09668</t>
  </si>
  <si>
    <t xml:space="preserve">Q09669</t>
  </si>
  <si>
    <t xml:space="preserve">Q09670</t>
  </si>
  <si>
    <t xml:space="preserve">Q09671</t>
  </si>
  <si>
    <t xml:space="preserve">Q09672</t>
  </si>
  <si>
    <t xml:space="preserve">Q09673</t>
  </si>
  <si>
    <t xml:space="preserve">Q09674</t>
  </si>
  <si>
    <t xml:space="preserve">Q09675</t>
  </si>
  <si>
    <t xml:space="preserve">Q09676</t>
  </si>
  <si>
    <t xml:space="preserve">Q09677</t>
  </si>
  <si>
    <t xml:space="preserve">Q09678</t>
  </si>
  <si>
    <t xml:space="preserve">Q09679</t>
  </si>
  <si>
    <t xml:space="preserve">Q09680</t>
  </si>
  <si>
    <t xml:space="preserve">Q09681</t>
  </si>
  <si>
    <t xml:space="preserve">Q09682</t>
  </si>
  <si>
    <t xml:space="preserve">Q09683</t>
  </si>
  <si>
    <t xml:space="preserve">Q09684</t>
  </si>
  <si>
    <t xml:space="preserve">Q09685</t>
  </si>
  <si>
    <t xml:space="preserve">Q09686</t>
  </si>
  <si>
    <t xml:space="preserve">Q09687</t>
  </si>
  <si>
    <t xml:space="preserve">Q09688</t>
  </si>
  <si>
    <t xml:space="preserve">Q09689</t>
  </si>
  <si>
    <t xml:space="preserve">Q09690</t>
  </si>
  <si>
    <t xml:space="preserve">Q09691</t>
  </si>
  <si>
    <t xml:space="preserve">Q09692</t>
  </si>
  <si>
    <t xml:space="preserve">Q09693</t>
  </si>
  <si>
    <t xml:space="preserve">Q09694</t>
  </si>
  <si>
    <t xml:space="preserve">Q09695</t>
  </si>
  <si>
    <t xml:space="preserve">Q09696</t>
  </si>
  <si>
    <t xml:space="preserve">Q09697</t>
  </si>
  <si>
    <t xml:space="preserve">Q09698</t>
  </si>
  <si>
    <t xml:space="preserve">Q09699</t>
  </si>
  <si>
    <t xml:space="preserve">Q09700</t>
  </si>
  <si>
    <t xml:space="preserve">Q09701</t>
  </si>
  <si>
    <t xml:space="preserve">Q09702</t>
  </si>
  <si>
    <t xml:space="preserve">Q09703</t>
  </si>
  <si>
    <t xml:space="preserve">Q09704</t>
  </si>
  <si>
    <t xml:space="preserve">Q09705</t>
  </si>
  <si>
    <t xml:space="preserve">Q09706</t>
  </si>
  <si>
    <t xml:space="preserve">Q09707</t>
  </si>
  <si>
    <t xml:space="preserve">Q09708</t>
  </si>
  <si>
    <t xml:space="preserve">Q09709</t>
  </si>
  <si>
    <t xml:space="preserve">Q09710</t>
  </si>
  <si>
    <t xml:space="preserve">Q09711</t>
  </si>
  <si>
    <t xml:space="preserve">Q09712</t>
  </si>
  <si>
    <t xml:space="preserve">Q09713</t>
  </si>
  <si>
    <t xml:space="preserve">Q09714</t>
  </si>
  <si>
    <t xml:space="preserve">Q09715</t>
  </si>
  <si>
    <t xml:space="preserve">Q09716</t>
  </si>
  <si>
    <t xml:space="preserve">Q09717</t>
  </si>
  <si>
    <t xml:space="preserve">Q09718</t>
  </si>
  <si>
    <t xml:space="preserve">Q09719</t>
  </si>
  <si>
    <t xml:space="preserve">Q09720</t>
  </si>
  <si>
    <t xml:space="preserve">Q09721</t>
  </si>
  <si>
    <t xml:space="preserve">Q09722</t>
  </si>
  <si>
    <t xml:space="preserve">Q09723</t>
  </si>
  <si>
    <t xml:space="preserve">Q09724</t>
  </si>
  <si>
    <t xml:space="preserve">Q09725</t>
  </si>
  <si>
    <t xml:space="preserve">Q09726</t>
  </si>
  <si>
    <t xml:space="preserve">Q09727</t>
  </si>
  <si>
    <t xml:space="preserve">Q09728</t>
  </si>
  <si>
    <t xml:space="preserve">Q09729</t>
  </si>
  <si>
    <t xml:space="preserve">Q09730</t>
  </si>
  <si>
    <t xml:space="preserve">Q09731</t>
  </si>
  <si>
    <t xml:space="preserve">Q09732</t>
  </si>
  <si>
    <t xml:space="preserve">Q09733</t>
  </si>
  <si>
    <t xml:space="preserve">Q09734</t>
  </si>
  <si>
    <t xml:space="preserve">Q09735</t>
  </si>
  <si>
    <t xml:space="preserve">Q09736</t>
  </si>
  <si>
    <t xml:space="preserve">Q09737</t>
  </si>
  <si>
    <t xml:space="preserve">Q09738</t>
  </si>
  <si>
    <t xml:space="preserve">Q09739</t>
  </si>
  <si>
    <t xml:space="preserve">Q09740</t>
  </si>
  <si>
    <t xml:space="preserve">Q09741</t>
  </si>
  <si>
    <t xml:space="preserve">Q09742</t>
  </si>
  <si>
    <t xml:space="preserve">Q09743</t>
  </si>
  <si>
    <t xml:space="preserve">Q09744</t>
  </si>
  <si>
    <t xml:space="preserve">Q09745</t>
  </si>
  <si>
    <t xml:space="preserve">Q09746</t>
  </si>
  <si>
    <t xml:space="preserve">Q09747</t>
  </si>
  <si>
    <t xml:space="preserve">Q09748</t>
  </si>
  <si>
    <t xml:space="preserve">Q09749</t>
  </si>
  <si>
    <t xml:space="preserve">Q09750</t>
  </si>
  <si>
    <t xml:space="preserve">Q09751</t>
  </si>
  <si>
    <t xml:space="preserve">Q09752</t>
  </si>
  <si>
    <t xml:space="preserve">Q09753</t>
  </si>
  <si>
    <t xml:space="preserve">Q09754</t>
  </si>
  <si>
    <t xml:space="preserve">Q09755</t>
  </si>
  <si>
    <t xml:space="preserve">Q09756</t>
  </si>
  <si>
    <t xml:space="preserve">Q09757</t>
  </si>
  <si>
    <t xml:space="preserve">Q09758</t>
  </si>
  <si>
    <t xml:space="preserve">Q09759</t>
  </si>
  <si>
    <t xml:space="preserve">Q09760</t>
  </si>
  <si>
    <t xml:space="preserve">Q09761</t>
  </si>
  <si>
    <t xml:space="preserve">Q09762</t>
  </si>
  <si>
    <t xml:space="preserve">Q09763</t>
  </si>
  <si>
    <t xml:space="preserve">Q09764</t>
  </si>
  <si>
    <t xml:space="preserve">Q09765</t>
  </si>
  <si>
    <t xml:space="preserve">Q09766</t>
  </si>
  <si>
    <t xml:space="preserve">Q09767</t>
  </si>
  <si>
    <t xml:space="preserve">Q09768</t>
  </si>
  <si>
    <t xml:space="preserve">Q09769</t>
  </si>
  <si>
    <t xml:space="preserve">Q09770</t>
  </si>
  <si>
    <t xml:space="preserve">Q09771</t>
  </si>
  <si>
    <t xml:space="preserve">Q09772</t>
  </si>
  <si>
    <t xml:space="preserve">Q09773</t>
  </si>
  <si>
    <t xml:space="preserve">Q09774</t>
  </si>
  <si>
    <t xml:space="preserve">Q09775</t>
  </si>
  <si>
    <t xml:space="preserve">Q09776</t>
  </si>
  <si>
    <t xml:space="preserve">Q09777</t>
  </si>
  <si>
    <t xml:space="preserve">Q09778</t>
  </si>
  <si>
    <t xml:space="preserve">Q09779</t>
  </si>
  <si>
    <t xml:space="preserve">Q09780</t>
  </si>
  <si>
    <t xml:space="preserve">Q09781</t>
  </si>
  <si>
    <t xml:space="preserve">Q09782</t>
  </si>
  <si>
    <t xml:space="preserve">Q09783</t>
  </si>
  <si>
    <t xml:space="preserve">Q09784</t>
  </si>
  <si>
    <t xml:space="preserve">Q09785</t>
  </si>
  <si>
    <t xml:space="preserve">Q09786</t>
  </si>
  <si>
    <t xml:space="preserve">Q09787</t>
  </si>
  <si>
    <t xml:space="preserve">Q09788</t>
  </si>
  <si>
    <t xml:space="preserve">Q09789</t>
  </si>
  <si>
    <t xml:space="preserve">Q09790</t>
  </si>
  <si>
    <t xml:space="preserve">Q09791</t>
  </si>
  <si>
    <t xml:space="preserve">Q09792</t>
  </si>
  <si>
    <t xml:space="preserve">Q09793</t>
  </si>
  <si>
    <t xml:space="preserve">Q09794</t>
  </si>
  <si>
    <t xml:space="preserve">Q09795</t>
  </si>
  <si>
    <t xml:space="preserve">Q09796</t>
  </si>
  <si>
    <t xml:space="preserve">Q09797</t>
  </si>
  <si>
    <t xml:space="preserve">Q09798</t>
  </si>
  <si>
    <t xml:space="preserve">Q09799</t>
  </si>
  <si>
    <t xml:space="preserve">Q09800</t>
  </si>
  <si>
    <t xml:space="preserve">Q09801</t>
  </si>
  <si>
    <t xml:space="preserve">Q09802</t>
  </si>
  <si>
    <t xml:space="preserve">Q09803</t>
  </si>
  <si>
    <t xml:space="preserve">Q09804</t>
  </si>
  <si>
    <t xml:space="preserve">Q09805</t>
  </si>
  <si>
    <t xml:space="preserve">Q09806</t>
  </si>
  <si>
    <t xml:space="preserve">Q09807</t>
  </si>
  <si>
    <t xml:space="preserve">Q09808</t>
  </si>
  <si>
    <t xml:space="preserve">Q09809</t>
  </si>
  <si>
    <t xml:space="preserve">Q09810</t>
  </si>
  <si>
    <t xml:space="preserve">Q09811</t>
  </si>
  <si>
    <t xml:space="preserve">Q09812</t>
  </si>
  <si>
    <t xml:space="preserve">Q09813</t>
  </si>
  <si>
    <t xml:space="preserve">Q09814</t>
  </si>
  <si>
    <t xml:space="preserve">Q09815</t>
  </si>
  <si>
    <t xml:space="preserve">Q09816</t>
  </si>
  <si>
    <t xml:space="preserve">Q09817</t>
  </si>
  <si>
    <t xml:space="preserve">Q09818</t>
  </si>
  <si>
    <t xml:space="preserve">Q09819</t>
  </si>
  <si>
    <t xml:space="preserve">Q09820</t>
  </si>
  <si>
    <t xml:space="preserve">Q09821</t>
  </si>
  <si>
    <t xml:space="preserve">Q09822</t>
  </si>
  <si>
    <t xml:space="preserve">Q09823</t>
  </si>
  <si>
    <t xml:space="preserve">Q09824</t>
  </si>
  <si>
    <t xml:space="preserve">Q09825</t>
  </si>
  <si>
    <t xml:space="preserve">Q09826</t>
  </si>
  <si>
    <t xml:space="preserve">Q09827</t>
  </si>
  <si>
    <t xml:space="preserve">Q09828</t>
  </si>
  <si>
    <t xml:space="preserve">Q09829</t>
  </si>
  <si>
    <t xml:space="preserve">Q09830</t>
  </si>
  <si>
    <t xml:space="preserve">Q09831</t>
  </si>
  <si>
    <t xml:space="preserve">Q09832</t>
  </si>
  <si>
    <t xml:space="preserve">Q09833</t>
  </si>
  <si>
    <t xml:space="preserve">Q09834</t>
  </si>
  <si>
    <t xml:space="preserve">Q09835</t>
  </si>
  <si>
    <t xml:space="preserve">Q09836</t>
  </si>
  <si>
    <t xml:space="preserve">Q09837</t>
  </si>
  <si>
    <t xml:space="preserve">Q09838</t>
  </si>
  <si>
    <t xml:space="preserve">Q09839</t>
  </si>
  <si>
    <t xml:space="preserve">Q09840</t>
  </si>
  <si>
    <t xml:space="preserve">Q09841</t>
  </si>
  <si>
    <t xml:space="preserve">Q09842</t>
  </si>
  <si>
    <t xml:space="preserve">Q09843</t>
  </si>
  <si>
    <t xml:space="preserve">Q09844</t>
  </si>
  <si>
    <t xml:space="preserve">Q09845</t>
  </si>
  <si>
    <t xml:space="preserve">Q09846</t>
  </si>
  <si>
    <t xml:space="preserve">Q09847</t>
  </si>
  <si>
    <t xml:space="preserve">Q09848</t>
  </si>
  <si>
    <t xml:space="preserve">Q09849</t>
  </si>
  <si>
    <t xml:space="preserve">Q09850</t>
  </si>
  <si>
    <t xml:space="preserve">Q09851</t>
  </si>
  <si>
    <t xml:space="preserve">Q09852</t>
  </si>
  <si>
    <t xml:space="preserve">Q09853</t>
  </si>
  <si>
    <t xml:space="preserve">Q09854</t>
  </si>
  <si>
    <t xml:space="preserve">Q09855</t>
  </si>
  <si>
    <t xml:space="preserve">Q09856</t>
  </si>
  <si>
    <t xml:space="preserve">Q09857</t>
  </si>
  <si>
    <t xml:space="preserve">Q09858</t>
  </si>
  <si>
    <t xml:space="preserve">Q09859</t>
  </si>
  <si>
    <t xml:space="preserve">Q09860</t>
  </si>
  <si>
    <t xml:space="preserve">Q09861</t>
  </si>
  <si>
    <t xml:space="preserve">Q09862</t>
  </si>
  <si>
    <t xml:space="preserve">Q09863</t>
  </si>
  <si>
    <t xml:space="preserve">Q09864</t>
  </si>
  <si>
    <t xml:space="preserve">Q09865</t>
  </si>
  <si>
    <t xml:space="preserve">Q09866</t>
  </si>
  <si>
    <t xml:space="preserve">Q09867</t>
  </si>
  <si>
    <t xml:space="preserve">Q09868</t>
  </si>
  <si>
    <t xml:space="preserve">Q09869</t>
  </si>
  <si>
    <t xml:space="preserve">Q09870</t>
  </si>
  <si>
    <t xml:space="preserve">Q09871</t>
  </si>
  <si>
    <t xml:space="preserve">Q09872</t>
  </si>
  <si>
    <t xml:space="preserve">Q09873</t>
  </si>
  <si>
    <t xml:space="preserve">Q09874</t>
  </si>
  <si>
    <t xml:space="preserve">Q09875</t>
  </si>
  <si>
    <t xml:space="preserve">Q09876</t>
  </si>
  <si>
    <t xml:space="preserve">Q09877</t>
  </si>
  <si>
    <t xml:space="preserve">Q09878</t>
  </si>
  <si>
    <t xml:space="preserve">Q09879</t>
  </si>
  <si>
    <t xml:space="preserve">Q09880</t>
  </si>
  <si>
    <t xml:space="preserve">Q09881</t>
  </si>
  <si>
    <t xml:space="preserve">Q09882</t>
  </si>
  <si>
    <t xml:space="preserve">Q09883</t>
  </si>
  <si>
    <t xml:space="preserve">Q09884</t>
  </si>
  <si>
    <t xml:space="preserve">Q09885</t>
  </si>
  <si>
    <t xml:space="preserve">Q09886</t>
  </si>
  <si>
    <t xml:space="preserve">Q09887</t>
  </si>
  <si>
    <t xml:space="preserve">Q09888</t>
  </si>
  <si>
    <t xml:space="preserve">Q09889</t>
  </si>
  <si>
    <t xml:space="preserve">Q09890</t>
  </si>
  <si>
    <t xml:space="preserve">Q09891</t>
  </si>
  <si>
    <t xml:space="preserve">Q09892</t>
  </si>
  <si>
    <t xml:space="preserve">Q09893</t>
  </si>
  <si>
    <t xml:space="preserve">Q09894</t>
  </si>
  <si>
    <t xml:space="preserve">Q09895</t>
  </si>
  <si>
    <t xml:space="preserve">Q09896</t>
  </si>
  <si>
    <t xml:space="preserve">Q09897</t>
  </si>
  <si>
    <t xml:space="preserve">Q09898</t>
  </si>
  <si>
    <t xml:space="preserve">Q09899</t>
  </si>
  <si>
    <t xml:space="preserve">Q09900</t>
  </si>
  <si>
    <t xml:space="preserve">Q09901</t>
  </si>
  <si>
    <t xml:space="preserve">Q09902</t>
  </si>
  <si>
    <t xml:space="preserve">Q09903</t>
  </si>
  <si>
    <t xml:space="preserve">Q09904</t>
  </si>
  <si>
    <t xml:space="preserve">Q09905</t>
  </si>
  <si>
    <t xml:space="preserve">Q09906</t>
  </si>
  <si>
    <t xml:space="preserve">Q09907</t>
  </si>
  <si>
    <t xml:space="preserve">Q09908</t>
  </si>
  <si>
    <t xml:space="preserve">Q09909</t>
  </si>
  <si>
    <t xml:space="preserve">Q09910</t>
  </si>
  <si>
    <t xml:space="preserve">Q09911</t>
  </si>
  <si>
    <t xml:space="preserve">Q09912</t>
  </si>
  <si>
    <t xml:space="preserve">Q09913</t>
  </si>
  <si>
    <t xml:space="preserve">Q09914</t>
  </si>
  <si>
    <t xml:space="preserve">Q09915</t>
  </si>
  <si>
    <t xml:space="preserve">Q09916</t>
  </si>
  <si>
    <t xml:space="preserve">Q09917</t>
  </si>
  <si>
    <t xml:space="preserve">Q09918</t>
  </si>
  <si>
    <t xml:space="preserve">Q09919</t>
  </si>
  <si>
    <t xml:space="preserve">Q09920</t>
  </si>
  <si>
    <t xml:space="preserve">Q09921</t>
  </si>
  <si>
    <t xml:space="preserve">Q09922</t>
  </si>
  <si>
    <t xml:space="preserve">Q09923</t>
  </si>
  <si>
    <t xml:space="preserve">Q09924</t>
  </si>
  <si>
    <t xml:space="preserve">Q09925</t>
  </si>
  <si>
    <t xml:space="preserve">Q09926</t>
  </si>
  <si>
    <t xml:space="preserve">Q09927</t>
  </si>
  <si>
    <t xml:space="preserve">Q09928</t>
  </si>
  <si>
    <t xml:space="preserve">Q09929</t>
  </si>
  <si>
    <t xml:space="preserve">Q09930</t>
  </si>
  <si>
    <t xml:space="preserve">Q09931</t>
  </si>
  <si>
    <t xml:space="preserve">Q09932</t>
  </si>
  <si>
    <t xml:space="preserve">Q09933</t>
  </si>
  <si>
    <t xml:space="preserve">Q09934</t>
  </si>
  <si>
    <t xml:space="preserve">Q09935</t>
  </si>
  <si>
    <t xml:space="preserve">Q09936</t>
  </si>
  <si>
    <t xml:space="preserve">Q09937</t>
  </si>
  <si>
    <t xml:space="preserve">Q09938</t>
  </si>
  <si>
    <t xml:space="preserve">Q09939</t>
  </si>
  <si>
    <t xml:space="preserve">Q09940</t>
  </si>
  <si>
    <t xml:space="preserve">Q09941</t>
  </si>
  <si>
    <t xml:space="preserve">Q09942</t>
  </si>
  <si>
    <t xml:space="preserve">Q09943</t>
  </si>
  <si>
    <t xml:space="preserve">Q09944</t>
  </si>
  <si>
    <t xml:space="preserve">Q09945</t>
  </si>
  <si>
    <t xml:space="preserve">Q09946</t>
  </si>
  <si>
    <t xml:space="preserve">Q09947</t>
  </si>
  <si>
    <t xml:space="preserve">Q09948</t>
  </si>
  <si>
    <t xml:space="preserve">Q09949</t>
  </si>
  <si>
    <t xml:space="preserve">Q09950</t>
  </si>
  <si>
    <t xml:space="preserve">Q09951</t>
  </si>
  <si>
    <t xml:space="preserve">Q09952</t>
  </si>
  <si>
    <t xml:space="preserve">Q09953</t>
  </si>
  <si>
    <t xml:space="preserve">Q09954</t>
  </si>
  <si>
    <t xml:space="preserve">Q09955</t>
  </si>
  <si>
    <t xml:space="preserve">Q09956</t>
  </si>
  <si>
    <t xml:space="preserve">Q09957</t>
  </si>
  <si>
    <t xml:space="preserve">Q09958</t>
  </si>
  <si>
    <t xml:space="preserve">Q09959</t>
  </si>
  <si>
    <t xml:space="preserve">Q09960</t>
  </si>
  <si>
    <t xml:space="preserve">Q09961</t>
  </si>
  <si>
    <t xml:space="preserve">Q09962</t>
  </si>
  <si>
    <t xml:space="preserve">Q09963</t>
  </si>
  <si>
    <t xml:space="preserve">Q09964</t>
  </si>
  <si>
    <t xml:space="preserve">Q09965</t>
  </si>
  <si>
    <t xml:space="preserve">Q09966</t>
  </si>
  <si>
    <t xml:space="preserve">Q09967</t>
  </si>
  <si>
    <t xml:space="preserve">Q09968</t>
  </si>
  <si>
    <t xml:space="preserve">Q09969</t>
  </si>
  <si>
    <t xml:space="preserve">Q09970</t>
  </si>
  <si>
    <t xml:space="preserve">Q09971</t>
  </si>
  <si>
    <t xml:space="preserve">Q09972</t>
  </si>
  <si>
    <t xml:space="preserve">Q09973</t>
  </si>
  <si>
    <t xml:space="preserve">Q09974</t>
  </si>
  <si>
    <t xml:space="preserve">Q09975</t>
  </si>
  <si>
    <t xml:space="preserve">Q09976</t>
  </si>
  <si>
    <t xml:space="preserve">Q09977</t>
  </si>
  <si>
    <t xml:space="preserve">Q09978</t>
  </si>
  <si>
    <t xml:space="preserve">Q09979</t>
  </si>
  <si>
    <t xml:space="preserve">Q09980</t>
  </si>
  <si>
    <t xml:space="preserve">Q09981</t>
  </si>
  <si>
    <t xml:space="preserve">Q09982</t>
  </si>
  <si>
    <t xml:space="preserve">Q09983</t>
  </si>
  <si>
    <t xml:space="preserve">Q09984</t>
  </si>
  <si>
    <t xml:space="preserve">Q09985</t>
  </si>
  <si>
    <t xml:space="preserve">Q09986</t>
  </si>
  <si>
    <t xml:space="preserve">Q09987</t>
  </si>
  <si>
    <t xml:space="preserve">Q09988</t>
  </si>
  <si>
    <t xml:space="preserve">Q09989</t>
  </si>
  <si>
    <t xml:space="preserve">Q09990</t>
  </si>
  <si>
    <t xml:space="preserve">Q09991</t>
  </si>
  <si>
    <t xml:space="preserve">Q09992</t>
  </si>
  <si>
    <t xml:space="preserve">Q09993</t>
  </si>
  <si>
    <t xml:space="preserve">Q09994</t>
  </si>
  <si>
    <t xml:space="preserve">Q09995</t>
  </si>
  <si>
    <t xml:space="preserve">Q09996</t>
  </si>
  <si>
    <t xml:space="preserve">Q09997</t>
  </si>
  <si>
    <t xml:space="preserve">Q09998</t>
  </si>
  <si>
    <t xml:space="preserve">Q09999</t>
  </si>
  <si>
    <t xml:space="preserve">Q10000</t>
  </si>
  <si>
    <t xml:space="preserve">Q10001</t>
  </si>
  <si>
    <t xml:space="preserve">Q10002</t>
  </si>
  <si>
    <t xml:space="preserve">Q10003</t>
  </si>
  <si>
    <t xml:space="preserve">Q10004</t>
  </si>
  <si>
    <t xml:space="preserve">Q10005</t>
  </si>
  <si>
    <t xml:space="preserve">Q10006</t>
  </si>
  <si>
    <t xml:space="preserve">Q10007</t>
  </si>
  <si>
    <t xml:space="preserve">Q10008</t>
  </si>
  <si>
    <t xml:space="preserve">Q10009</t>
  </si>
  <si>
    <t xml:space="preserve">Q10010</t>
  </si>
  <si>
    <t xml:space="preserve">Q10011</t>
  </si>
  <si>
    <t xml:space="preserve">Q10012</t>
  </si>
  <si>
    <t xml:space="preserve">Q10013</t>
  </si>
  <si>
    <t xml:space="preserve">Q10014</t>
  </si>
  <si>
    <t xml:space="preserve">Q10015</t>
  </si>
  <si>
    <t xml:space="preserve">Q10016</t>
  </si>
  <si>
    <t xml:space="preserve">Q10017</t>
  </si>
  <si>
    <t xml:space="preserve">Q10018</t>
  </si>
  <si>
    <t xml:space="preserve">Q10019</t>
  </si>
  <si>
    <t xml:space="preserve">Q10020</t>
  </si>
  <si>
    <t xml:space="preserve">Q10021</t>
  </si>
  <si>
    <t xml:space="preserve">Q10022</t>
  </si>
  <si>
    <t xml:space="preserve">Q10023</t>
  </si>
  <si>
    <t xml:space="preserve">Q10024</t>
  </si>
  <si>
    <t xml:space="preserve">Q10025</t>
  </si>
  <si>
    <t xml:space="preserve">Q10026</t>
  </si>
  <si>
    <t xml:space="preserve">Q10027</t>
  </si>
  <si>
    <t xml:space="preserve">Q10028</t>
  </si>
  <si>
    <t xml:space="preserve">Q10029</t>
  </si>
  <si>
    <t xml:space="preserve">Q10030</t>
  </si>
  <si>
    <t xml:space="preserve">Q10031</t>
  </si>
  <si>
    <t xml:space="preserve">Q10032</t>
  </si>
  <si>
    <t xml:space="preserve">Q10033</t>
  </si>
  <si>
    <t xml:space="preserve">Q10034</t>
  </si>
  <si>
    <t xml:space="preserve">Q10035</t>
  </si>
  <si>
    <t xml:space="preserve">Q10036</t>
  </si>
  <si>
    <t xml:space="preserve">Q10037</t>
  </si>
  <si>
    <t xml:space="preserve">Q10038</t>
  </si>
  <si>
    <t xml:space="preserve">Q10039</t>
  </si>
  <si>
    <t xml:space="preserve">Q10040</t>
  </si>
  <si>
    <t xml:space="preserve">Q10041</t>
  </si>
  <si>
    <t xml:space="preserve">Q10042</t>
  </si>
  <si>
    <t xml:space="preserve">Q10043</t>
  </si>
  <si>
    <t xml:space="preserve">Q10044</t>
  </si>
  <si>
    <t xml:space="preserve">Q10045</t>
  </si>
  <si>
    <t xml:space="preserve">Q10046</t>
  </si>
  <si>
    <t xml:space="preserve">Q10047</t>
  </si>
  <si>
    <t xml:space="preserve">Q10048</t>
  </si>
  <si>
    <t xml:space="preserve">Q10049</t>
  </si>
  <si>
    <t xml:space="preserve">Q10050</t>
  </si>
  <si>
    <t xml:space="preserve">Q10051</t>
  </si>
  <si>
    <t xml:space="preserve">Q10052</t>
  </si>
  <si>
    <t xml:space="preserve">Q10053</t>
  </si>
  <si>
    <t xml:space="preserve">Q10054</t>
  </si>
  <si>
    <t xml:space="preserve">Q10055</t>
  </si>
  <si>
    <t xml:space="preserve">Q10056</t>
  </si>
  <si>
    <t xml:space="preserve">Q10057</t>
  </si>
  <si>
    <t xml:space="preserve">Q10058</t>
  </si>
  <si>
    <t xml:space="preserve">Q10059</t>
  </si>
  <si>
    <t xml:space="preserve">Q10060</t>
  </si>
  <si>
    <t xml:space="preserve">Q10061</t>
  </si>
  <si>
    <t xml:space="preserve">Q10062</t>
  </si>
  <si>
    <t xml:space="preserve">Q10063</t>
  </si>
  <si>
    <t xml:space="preserve">Q10064</t>
  </si>
  <si>
    <t xml:space="preserve">Q10065</t>
  </si>
  <si>
    <t xml:space="preserve">Q10066</t>
  </si>
  <si>
    <t xml:space="preserve">Q10067</t>
  </si>
  <si>
    <t xml:space="preserve">Q10068</t>
  </si>
  <si>
    <t xml:space="preserve">Q10069</t>
  </si>
  <si>
    <t xml:space="preserve">Q10070</t>
  </si>
  <si>
    <t xml:space="preserve">Q10071</t>
  </si>
  <si>
    <t xml:space="preserve">Q10072</t>
  </si>
  <si>
    <t xml:space="preserve">Q10073</t>
  </si>
  <si>
    <t xml:space="preserve">Q10074</t>
  </si>
  <si>
    <t xml:space="preserve">Q10075</t>
  </si>
  <si>
    <t xml:space="preserve">Q10076</t>
  </si>
  <si>
    <t xml:space="preserve">Q10077</t>
  </si>
  <si>
    <t xml:space="preserve">Q10078</t>
  </si>
  <si>
    <t xml:space="preserve">Q10079</t>
  </si>
  <si>
    <t xml:space="preserve">Q10080</t>
  </si>
  <si>
    <t xml:space="preserve">Q10081</t>
  </si>
  <si>
    <t xml:space="preserve">Q10082</t>
  </si>
  <si>
    <t xml:space="preserve">Q10083</t>
  </si>
  <si>
    <t xml:space="preserve">Q10084</t>
  </si>
  <si>
    <t xml:space="preserve">Q10085</t>
  </si>
  <si>
    <t xml:space="preserve">Q10086</t>
  </si>
  <si>
    <t xml:space="preserve">Q10087</t>
  </si>
  <si>
    <t xml:space="preserve">Q10088</t>
  </si>
  <si>
    <t xml:space="preserve">Q10089</t>
  </si>
  <si>
    <t xml:space="preserve">Q10090</t>
  </si>
  <si>
    <t xml:space="preserve">Q10091</t>
  </si>
  <si>
    <t xml:space="preserve">Q10092</t>
  </si>
  <si>
    <t xml:space="preserve">Q10093</t>
  </si>
  <si>
    <t xml:space="preserve">Q10094</t>
  </si>
  <si>
    <t xml:space="preserve">Q10095</t>
  </si>
  <si>
    <t xml:space="preserve">Q10096</t>
  </si>
  <si>
    <t xml:space="preserve">Q10097</t>
  </si>
  <si>
    <t xml:space="preserve">Q10098</t>
  </si>
  <si>
    <t xml:space="preserve">Q10099</t>
  </si>
  <si>
    <t xml:space="preserve">Q10100</t>
  </si>
  <si>
    <t xml:space="preserve">Q10101</t>
  </si>
  <si>
    <t xml:space="preserve">Q10102</t>
  </si>
  <si>
    <t xml:space="preserve">Q10103</t>
  </si>
  <si>
    <t xml:space="preserve">Q10104</t>
  </si>
  <si>
    <t xml:space="preserve">Q10105</t>
  </si>
  <si>
    <t xml:space="preserve">Q10106</t>
  </si>
  <si>
    <t xml:space="preserve">Q10107</t>
  </si>
  <si>
    <t xml:space="preserve">Q10108</t>
  </si>
  <si>
    <t xml:space="preserve">Q10109</t>
  </si>
  <si>
    <t xml:space="preserve">Q10110</t>
  </si>
  <si>
    <t xml:space="preserve">Q10111</t>
  </si>
  <si>
    <t xml:space="preserve">Q10112</t>
  </si>
  <si>
    <t xml:space="preserve">Q10113</t>
  </si>
  <si>
    <t xml:space="preserve">Q10114</t>
  </si>
  <si>
    <t xml:space="preserve">Q10115</t>
  </si>
  <si>
    <t xml:space="preserve">Q10116</t>
  </si>
  <si>
    <t xml:space="preserve">Q10117</t>
  </si>
  <si>
    <t xml:space="preserve">Q10118</t>
  </si>
  <si>
    <t xml:space="preserve">Q10119</t>
  </si>
  <si>
    <t xml:space="preserve">Q10120</t>
  </si>
  <si>
    <t xml:space="preserve">Q10121</t>
  </si>
  <si>
    <t xml:space="preserve">Line_Name</t>
  </si>
  <si>
    <t xml:space="preserve">Output_Unit</t>
  </si>
  <si>
    <t xml:space="preserve">Scheduled_Shifts_per_Day</t>
  </si>
  <si>
    <t xml:space="preserve">Line 1 - Compression &amp; Coating</t>
  </si>
  <si>
    <t xml:space="preserve">tablets</t>
  </si>
  <si>
    <t xml:space="preserve">Line 2 - Compression &amp; Coating</t>
  </si>
  <si>
    <t xml:space="preserve">Line 3 - Capsule Filling</t>
  </si>
  <si>
    <t xml:space="preserve">capsules</t>
  </si>
  <si>
    <t xml:space="preserve">Line 4 - Blister Packing</t>
  </si>
  <si>
    <t xml:space="preserve">strips</t>
  </si>
  <si>
    <t xml:space="preserve">Machine_Role</t>
  </si>
  <si>
    <t xml:space="preserve">Compression</t>
  </si>
  <si>
    <t xml:space="preserve">Coating</t>
  </si>
  <si>
    <t xml:space="preserve">Inspection</t>
  </si>
  <si>
    <t xml:space="preserve">Filling</t>
  </si>
  <si>
    <t xml:space="preserve">Polishing</t>
  </si>
  <si>
    <t xml:space="preserve">Forming/Sealing</t>
  </si>
  <si>
    <t xml:space="preserve">Cartoning</t>
  </si>
  <si>
    <t xml:space="preserve">Ideal_Cycle_Time_sec_per_unit</t>
  </si>
  <si>
    <t xml:space="preserve">Ideal rates are assumed nameplate/validated speeds (simulated). Replace with real equipment data when available.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</si>
</sst>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%"/>
    <numFmt numFmtId="166" formatCode="0.0%;[RED]\-0.0%"/>
    <numFmt numFmtId="167" formatCode="#,##0"/>
    <numFmt numFmtId="168" formatCode="0%"/>
    <numFmt numFmtId="169" formatCode="0.00%"/>
    <numFmt numFmtId="170" formatCode="#,##0.00"/>
    <numFmt numFmtId="171" formatCode="mmm\-yy"/>
    <numFmt numFmtId="172" formatCode="#,##0.0"/>
    <numFmt numFmtId="173" formatCode="0.0"/>
    <numFmt numFmtId="174" formatCode="0.000000"/>
    <numFmt numFmtId="175" formatCode="dd\-mmm\-yyyy"/>
    <numFmt numFmtId="176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A5A5A5"/>
      <rgbColor rgb="FF993366"/>
      <rgbColor rgb="FFF9F9F9"/>
      <rgbColor rgb="FFD9E1F2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70AD47"/>
      <rgbColor rgb="FFFFC000"/>
      <rgbColor rgb="FFFF9900"/>
      <rgbColor rgb="FFFF7F0E"/>
      <rgbColor rgb="FF595959"/>
      <rgbColor rgb="FF878787"/>
      <rgbColor rgb="FF1F3864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OEE by 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OEE_Analysis!J4</c:f>
              <c:strCache>
                <c:ptCount val="1"/>
                <c:pt idx="0">
                  <c:v>OEE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OEE_Analysis!$A$5:$A$8</c:f>
              <c:strCache>
                <c:ptCount val="4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</c:strCache>
            </c:strRef>
          </c:cat>
          <c:val>
            <c:numRef>
              <c:f>OEE_Analysis!$J$5:$J$8</c:f>
              <c:numCache>
                <c:formatCode>0.0%</c:formatCode>
                <c:ptCount val="4"/>
                <c:pt idx="0">
                  <c:v>0.74460234190246</c:v>
                </c:pt>
                <c:pt idx="1">
                  <c:v>0.641051835563237</c:v>
                </c:pt>
                <c:pt idx="2">
                  <c:v>0.808332335813653</c:v>
                </c:pt>
                <c:pt idx="3">
                  <c:v>0.685033566743723</c:v>
                </c:pt>
              </c:numCache>
            </c:numRef>
          </c:val>
        </c:ser>
        <c:gapWidth val="150"/>
        <c:overlap val="0"/>
        <c:axId val="86912944"/>
        <c:axId val="34401051"/>
      </c:barChart>
      <c:catAx>
        <c:axId val="8691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01051"/>
        <c:crosses val="autoZero"/>
        <c:auto val="1"/>
        <c:lblAlgn val="ctr"/>
        <c:lblOffset val="100"/>
        <c:noMultiLvlLbl val="0"/>
      </c:catAx>
      <c:valAx>
        <c:axId val="3440105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129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Downtime Pareto (hours + cumulative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Downtime_Analysis!C14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Downtime_Analysis!$B$15:$B$20</c:f>
              <c:strCache>
                <c:ptCount val="6"/>
                <c:pt idx="0">
                  <c:v>Breakdown</c:v>
                </c:pt>
                <c:pt idx="1">
                  <c:v>Minor Stoppage</c:v>
                </c:pt>
                <c:pt idx="2">
                  <c:v>Material Shortage</c:v>
                </c:pt>
                <c:pt idx="3">
                  <c:v>Changeover</c:v>
                </c:pt>
                <c:pt idx="4">
                  <c:v>QA/IPQC Hold</c:v>
                </c:pt>
                <c:pt idx="5">
                  <c:v>Utility Failure</c:v>
                </c:pt>
              </c:strCache>
            </c:strRef>
          </c:cat>
          <c:val>
            <c:numRef>
              <c:f>Downtime_Analysis!$C$15:$C$20</c:f>
              <c:numCache>
                <c:formatCode>#,##0.0</c:formatCode>
                <c:ptCount val="6"/>
                <c:pt idx="0">
                  <c:v>658.666666666667</c:v>
                </c:pt>
                <c:pt idx="1">
                  <c:v>559.633333333333</c:v>
                </c:pt>
                <c:pt idx="2">
                  <c:v>238.666666666667</c:v>
                </c:pt>
                <c:pt idx="3">
                  <c:v>229.616666666667</c:v>
                </c:pt>
                <c:pt idx="4">
                  <c:v>124.05</c:v>
                </c:pt>
                <c:pt idx="5">
                  <c:v>67.7666666666667</c:v>
                </c:pt>
              </c:numCache>
            </c:numRef>
          </c:val>
        </c:ser>
        <c:gapWidth val="150"/>
        <c:overlap val="0"/>
        <c:axId val="38047632"/>
        <c:axId val="86365367"/>
      </c:barChart>
      <c:lineChart>
        <c:grouping val="standard"/>
        <c:varyColors val="0"/>
        <c:ser>
          <c:idx val="1"/>
          <c:order val="1"/>
          <c:tx>
            <c:strRef>
              <c:f>Downtime_Analysis!E14</c:f>
              <c:strCache>
                <c:ptCount val="1"/>
                <c:pt idx="0">
                  <c:v>Cumulative %</c:v>
                </c:pt>
              </c:strCache>
            </c:strRef>
          </c:tx>
          <c:spPr>
            <a:solidFill>
              <a:srgbClr val="d62728"/>
            </a:solidFill>
            <a:ln w="47520">
              <a:solidFill>
                <a:srgbClr val="d627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Downtime_Analysis!$B$15:$B$20</c:f>
              <c:strCache>
                <c:ptCount val="6"/>
                <c:pt idx="0">
                  <c:v>Breakdown</c:v>
                </c:pt>
                <c:pt idx="1">
                  <c:v>Minor Stoppage</c:v>
                </c:pt>
                <c:pt idx="2">
                  <c:v>Material Shortage</c:v>
                </c:pt>
                <c:pt idx="3">
                  <c:v>Changeover</c:v>
                </c:pt>
                <c:pt idx="4">
                  <c:v>QA/IPQC Hold</c:v>
                </c:pt>
                <c:pt idx="5">
                  <c:v>Utility Failure</c:v>
                </c:pt>
              </c:strCache>
            </c:strRef>
          </c:cat>
          <c:val>
            <c:numRef>
              <c:f>Downtime_Analysis!$E$15:$E$20</c:f>
              <c:numCache>
                <c:formatCode>0.0%</c:formatCode>
                <c:ptCount val="6"/>
                <c:pt idx="0">
                  <c:v>0.350653038046564</c:v>
                </c:pt>
                <c:pt idx="1">
                  <c:v>0.648583901192504</c:v>
                </c:pt>
                <c:pt idx="2">
                  <c:v>0.77564239068711</c:v>
                </c:pt>
                <c:pt idx="3">
                  <c:v>0.897882950028393</c:v>
                </c:pt>
                <c:pt idx="4">
                  <c:v>0.963923197047132</c:v>
                </c:pt>
                <c:pt idx="5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26428"/>
        <c:axId val="96014462"/>
      </c:lineChart>
      <c:catAx>
        <c:axId val="3804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65367"/>
        <c:crosses val="autoZero"/>
        <c:auto val="1"/>
        <c:lblAlgn val="ctr"/>
        <c:lblOffset val="100"/>
        <c:noMultiLvlLbl val="0"/>
      </c:catAx>
      <c:valAx>
        <c:axId val="863653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47632"/>
        <c:crosses val="autoZero"/>
        <c:crossBetween val="between"/>
      </c:valAx>
      <c:catAx>
        <c:axId val="532642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014462"/>
        <c:crosses val="autoZero"/>
        <c:auto val="1"/>
        <c:lblAlgn val="ctr"/>
        <c:lblOffset val="100"/>
        <c:noMultiLvlLbl val="0"/>
      </c:catAx>
      <c:valAx>
        <c:axId val="96014462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6428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OEE trend by 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OEE_Analysis!B30</c:f>
              <c:strCache>
                <c:ptCount val="1"/>
                <c:pt idx="0">
                  <c:v>L1</c:v>
                </c:pt>
              </c:strCache>
            </c:strRef>
          </c:tx>
          <c:spPr>
            <a:solidFill>
              <a:srgbClr val="1f77b4"/>
            </a:solidFill>
            <a:ln w="2196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OEE_Analysis!$A$31:$A$36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OEE_Analysis!$B$31:$B$36</c:f>
              <c:numCache>
                <c:formatCode>0.0%</c:formatCode>
                <c:ptCount val="6"/>
                <c:pt idx="0">
                  <c:v>0.744181590002926</c:v>
                </c:pt>
                <c:pt idx="1">
                  <c:v>0.771129445028227</c:v>
                </c:pt>
                <c:pt idx="2">
                  <c:v>0.756057162740511</c:v>
                </c:pt>
                <c:pt idx="3">
                  <c:v>0.728951676578192</c:v>
                </c:pt>
                <c:pt idx="4">
                  <c:v>0.732064863771469</c:v>
                </c:pt>
                <c:pt idx="5">
                  <c:v>0.737158265555993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OEE_Analysis!C30</c:f>
              <c:strCache>
                <c:ptCount val="1"/>
                <c:pt idx="0">
                  <c:v>L2</c:v>
                </c:pt>
              </c:strCache>
            </c:strRef>
          </c:tx>
          <c:spPr>
            <a:solidFill>
              <a:srgbClr val="d62728"/>
            </a:solidFill>
            <a:ln w="21960">
              <a:solidFill>
                <a:srgbClr val="d627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OEE_Analysis!$A$31:$A$36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OEE_Analysis!$C$31:$C$36</c:f>
              <c:numCache>
                <c:formatCode>0.0%</c:formatCode>
                <c:ptCount val="6"/>
                <c:pt idx="0">
                  <c:v>0.666503094242168</c:v>
                </c:pt>
                <c:pt idx="1">
                  <c:v>0.650173568809139</c:v>
                </c:pt>
                <c:pt idx="2">
                  <c:v>0.665204383743954</c:v>
                </c:pt>
                <c:pt idx="3">
                  <c:v>0.547418150776509</c:v>
                </c:pt>
                <c:pt idx="4">
                  <c:v>0.653584364996061</c:v>
                </c:pt>
                <c:pt idx="5">
                  <c:v>0.668416320136648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OEE_Analysis!D30</c:f>
              <c:strCache>
                <c:ptCount val="1"/>
                <c:pt idx="0">
                  <c:v>L3</c:v>
                </c:pt>
              </c:strCache>
            </c:strRef>
          </c:tx>
          <c:spPr>
            <a:solidFill>
              <a:srgbClr val="2ca02c"/>
            </a:solidFill>
            <a:ln w="2196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OEE_Analysis!$A$31:$A$36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OEE_Analysis!$D$31:$D$36</c:f>
              <c:numCache>
                <c:formatCode>0.0%</c:formatCode>
                <c:ptCount val="6"/>
                <c:pt idx="0">
                  <c:v>0.816216777146465</c:v>
                </c:pt>
                <c:pt idx="1">
                  <c:v>0.804191992310107</c:v>
                </c:pt>
                <c:pt idx="2">
                  <c:v>0.800192218884734</c:v>
                </c:pt>
                <c:pt idx="3">
                  <c:v>0.800633144308583</c:v>
                </c:pt>
                <c:pt idx="4">
                  <c:v>0.8011013556979</c:v>
                </c:pt>
                <c:pt idx="5">
                  <c:v>0.826714955980034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OEE_Analysis!E30</c:f>
              <c:strCache>
                <c:ptCount val="1"/>
                <c:pt idx="0">
                  <c:v>L4</c:v>
                </c:pt>
              </c:strCache>
            </c:strRef>
          </c:tx>
          <c:spPr>
            <a:solidFill>
              <a:srgbClr val="ff7f0e"/>
            </a:solidFill>
            <a:ln w="2196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OEE_Analysis!$A$31:$A$36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OEE_Analysis!$E$31:$E$36</c:f>
              <c:numCache>
                <c:formatCode>0.0%</c:formatCode>
                <c:ptCount val="6"/>
                <c:pt idx="0">
                  <c:v>0.685000520129901</c:v>
                </c:pt>
                <c:pt idx="1">
                  <c:v>0.686795051968965</c:v>
                </c:pt>
                <c:pt idx="2">
                  <c:v>0.681969297289441</c:v>
                </c:pt>
                <c:pt idx="3">
                  <c:v>0.697458646944608</c:v>
                </c:pt>
                <c:pt idx="4">
                  <c:v>0.673921641061992</c:v>
                </c:pt>
                <c:pt idx="5">
                  <c:v>0.684628229619162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OEE_Analysis!F30</c:f>
              <c:strCache>
                <c:ptCount val="1"/>
                <c:pt idx="0">
                  <c:v>Plant OEE</c:v>
                </c:pt>
              </c:strCache>
            </c:strRef>
          </c:tx>
          <c:spPr>
            <a:solidFill>
              <a:srgbClr val="000000"/>
            </a:solidFill>
            <a:ln w="3204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OEE_Analysis!$A$31:$A$36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OEE_Analysis!$F$31:$F$36</c:f>
              <c:numCache>
                <c:formatCode>0.0%</c:formatCode>
                <c:ptCount val="6"/>
                <c:pt idx="0">
                  <c:v>0.719906249579458</c:v>
                </c:pt>
                <c:pt idx="1">
                  <c:v>0.721087031725734</c:v>
                </c:pt>
                <c:pt idx="2">
                  <c:v>0.720950438596732</c:v>
                </c:pt>
                <c:pt idx="3">
                  <c:v>0.683800279362061</c:v>
                </c:pt>
                <c:pt idx="4">
                  <c:v>0.707271660973252</c:v>
                </c:pt>
                <c:pt idx="5">
                  <c:v>0.720324060001196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560293"/>
        <c:axId val="6352082"/>
      </c:lineChart>
      <c:catAx>
        <c:axId val="21560293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52082"/>
        <c:crosses val="autoZero"/>
        <c:auto val="1"/>
        <c:lblAlgn val="ctr"/>
        <c:lblOffset val="100"/>
        <c:noMultiLvlLbl val="0"/>
      </c:catAx>
      <c:valAx>
        <c:axId val="6352082"/>
        <c:scaling>
          <c:orientation val="minMax"/>
          <c:max val="0.9"/>
          <c:min val="0.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602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160920</xdr:rowOff>
    </xdr:from>
    <xdr:to>
      <xdr:col>3</xdr:col>
      <xdr:colOff>1085040</xdr:colOff>
      <xdr:row>32</xdr:row>
      <xdr:rowOff>2880</xdr:rowOff>
    </xdr:to>
    <xdr:graphicFrame>
      <xdr:nvGraphicFramePr>
        <xdr:cNvPr id="0" name="Chart 1"/>
        <xdr:cNvGraphicFramePr/>
      </xdr:nvGraphicFramePr>
      <xdr:xfrm>
        <a:off x="0" y="37720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160920</xdr:rowOff>
    </xdr:from>
    <xdr:to>
      <xdr:col>10</xdr:col>
      <xdr:colOff>581760</xdr:colOff>
      <xdr:row>32</xdr:row>
      <xdr:rowOff>2880</xdr:rowOff>
    </xdr:to>
    <xdr:graphicFrame>
      <xdr:nvGraphicFramePr>
        <xdr:cNvPr id="1" name="Chart 2"/>
        <xdr:cNvGraphicFramePr/>
      </xdr:nvGraphicFramePr>
      <xdr:xfrm>
        <a:off x="5991120" y="37720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33</xdr:row>
      <xdr:rowOff>160560</xdr:rowOff>
    </xdr:from>
    <xdr:to>
      <xdr:col>4</xdr:col>
      <xdr:colOff>606600</xdr:colOff>
      <xdr:row>48</xdr:row>
      <xdr:rowOff>2880</xdr:rowOff>
    </xdr:to>
    <xdr:graphicFrame>
      <xdr:nvGraphicFramePr>
        <xdr:cNvPr id="2" name="Chart 3"/>
        <xdr:cNvGraphicFramePr/>
      </xdr:nvGraphicFramePr>
      <xdr:xfrm>
        <a:off x="0" y="68198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A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4" t="s">
        <v>6</v>
      </c>
    </row>
    <row r="10" customFormat="false" ht="23.8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4" t="s">
        <v>19</v>
      </c>
    </row>
    <row r="25" customFormat="false" ht="15" hidden="false" customHeight="false" outlineLevel="0" collapsed="false">
      <c r="A25" s="4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4" t="s">
        <v>22</v>
      </c>
    </row>
    <row r="28" customFormat="false" ht="15" hidden="false" customHeight="false" outlineLevel="0" collapsed="false">
      <c r="A28" s="4" t="s">
        <v>23</v>
      </c>
    </row>
    <row r="29" customFormat="false" ht="15" hidden="false" customHeight="false" outlineLevel="0" collapsed="false">
      <c r="A29" s="4" t="s">
        <v>24</v>
      </c>
    </row>
    <row r="30" customFormat="false" ht="15" hidden="false" customHeight="false" outlineLevel="0" collapsed="false">
      <c r="A30" s="4" t="s">
        <v>25</v>
      </c>
    </row>
    <row r="32" customFormat="false" ht="15" hidden="false" customHeight="false" outlineLevel="0" collapsed="false">
      <c r="A32" s="3" t="s">
        <v>26</v>
      </c>
    </row>
    <row r="33" customFormat="false" ht="15" hidden="false" customHeight="false" outlineLevel="0" collapsed="false">
      <c r="A33" s="4" t="s">
        <v>27</v>
      </c>
    </row>
    <row r="35" customFormat="false" ht="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4" t="s">
        <v>29</v>
      </c>
    </row>
    <row r="37" customFormat="false" ht="15" hidden="false" customHeight="false" outlineLevel="0" collapsed="false">
      <c r="A37" s="4" t="s">
        <v>30</v>
      </c>
    </row>
    <row r="39" customFormat="false" ht="15" hidden="false" customHeight="false" outlineLevel="0" collapsed="false">
      <c r="A39" s="3" t="s">
        <v>31</v>
      </c>
    </row>
    <row r="40" customFormat="false" ht="15" hidden="false" customHeight="false" outlineLevel="0" collapsed="false">
      <c r="A40" s="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7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3" t="s">
        <v>35</v>
      </c>
    </row>
    <row r="5" customFormat="false" ht="31.5" hidden="false" customHeight="true" outlineLevel="0" collapsed="false">
      <c r="A5" s="5" t="s">
        <v>36</v>
      </c>
      <c r="B5" s="5" t="s">
        <v>37</v>
      </c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</row>
    <row r="6" customFormat="false" ht="25.5" hidden="false" customHeight="true" outlineLevel="0" collapsed="false">
      <c r="A6" s="6" t="n">
        <f aca="false">OEE_Analysis!J9</f>
        <v>0.712034449486527</v>
      </c>
      <c r="B6" s="6" t="n">
        <f aca="false">OEE_Analysis!G9</f>
        <v>0.847551028689689</v>
      </c>
      <c r="C6" s="6" t="n">
        <f aca="false">OEE_Analysis!H9</f>
        <v>0.858996659337294</v>
      </c>
      <c r="D6" s="6" t="n">
        <f aca="false">OEE_Analysis!I9</f>
        <v>0.978010856870426</v>
      </c>
      <c r="E6" s="7" t="n">
        <f aca="false">OEE_Analysis!K9</f>
        <v>-0.137965550513473</v>
      </c>
      <c r="F6" s="8" t="n">
        <f aca="false">OEE_Analysis!F9</f>
        <v>1878.4</v>
      </c>
      <c r="G6" s="6" t="n">
        <f aca="false">OEE_Analysis!M9</f>
        <v>0.674277511509719</v>
      </c>
      <c r="H6" s="8" t="n">
        <f aca="false">OEE_Analysis!C9</f>
        <v>1663</v>
      </c>
    </row>
    <row r="8" customFormat="false" ht="15" hidden="false" customHeight="false" outlineLevel="0" collapsed="false">
      <c r="A8" s="3" t="s">
        <v>44</v>
      </c>
    </row>
    <row r="9" customFormat="false" ht="15" hidden="false" customHeight="false" outlineLevel="0" collapsed="false">
      <c r="A9" s="9" t="str">
        <f aca="false">"1. Lowest OEE line: "&amp;INDEX(OEE_Analysis!$B$5:$B$8,MATCH(MIN(OEE_Analysis!$J$5:$J$8),OEE_Analysis!$J$5:$J$8,0))&amp;" at "&amp;TEXT(MIN(OEE_Analysis!$J$5:$J$8),"0.0%")&amp;" vs plant "&amp;TEXT(OEE_Analysis!$J$9,"0.0%")&amp;" and a "&amp;TEXT(Assumptions!$B$7,"0%")&amp;" benchmark."</f>
        <v>1. Lowest OEE line: Line 2 - Compression &amp; Coating at 64.1% vs plant 71.2% and a 85% benchmark.</v>
      </c>
    </row>
    <row r="10" customFormat="false" ht="15" hidden="false" customHeight="false" outlineLevel="0" collapsed="false">
      <c r="A10" s="9" t="str">
        <f aca="false">"2. Biggest availability loss: "&amp;Downtime_Analysis!B15&amp;" ("&amp;TEXT(Downtime_Analysis!D15,"0%")&amp;" of downtime); top two reasons ("&amp;Downtime_Analysis!B15&amp;" + "&amp;Downtime_Analysis!B16&amp;") = "&amp;TEXT(Downtime_Analysis!E16,"0%")&amp;"."</f>
        <v>2. Biggest availability loss: Breakdown (35% of downtime); top two reasons (Breakdown + Minor Stoppage) = 65%.</v>
      </c>
    </row>
    <row r="11" customFormat="false" ht="15" hidden="false" customHeight="false" outlineLevel="0" collapsed="false">
      <c r="A11" s="9" t="str">
        <f aca="false">"3. Bottleneck machine: "&amp;Downtime_Analysis!B52&amp;" ("&amp;Downtime_Analysis!C52&amp;") lost "&amp;TEXT(Downtime_Analysis!D52,"#,##0")&amp;" h, i.e. "&amp;TEXT(Downtime_Analysis!F52,"0%")&amp;" of all plant downtime."</f>
        <v>3. Bottleneck machine: Tablet Press 2 (L2) lost 493 h, i.e. 26% of all plant downtime.</v>
      </c>
    </row>
    <row r="12" customFormat="false" ht="15" hidden="false" customHeight="false" outlineLevel="0" collapsed="false">
      <c r="A12" s="9" t="str">
        <f aca="false">"4. Weakest shift: Shift "&amp;INDEX(OEE_Analysis!$A$24:$A$26,MATCH(MIN(OEE_Analysis!$E$24:$E$26),OEE_Analysis!$E$24:$E$26,0))&amp;" at "&amp;TEXT(MIN(OEE_Analysis!$E$24:$E$26),"0.0%")&amp;" OEE vs best shift "&amp;TEXT(MAX(OEE_Analysis!$E$24:$E$26),"0.0%")&amp;"."</f>
        <v>4. Weakest shift: Shift C at 65.9% OEE vs best shift 73.9%.</v>
      </c>
    </row>
    <row r="13" customFormat="false" ht="15" hidden="false" customHeight="false" outlineLevel="0" collapsed="false">
      <c r="A13" s="9" t="str">
        <f aca="false">"5. Worst month for the plant: "&amp;TEXT(INDEX(OEE_Analysis!$A$31:$A$36,MATCH(MIN(OEE_Analysis!$F$31:$F$36),OEE_Analysis!$F$31:$F$36,0)),"mmm yyyy")&amp;" ("&amp;TEXT(MIN(OEE_Analysis!$F$31:$F$36),"0.0%")&amp;" OEE)."</f>
        <v>5. Worst month for the plant: Apr 2026 (68.4% OEE).</v>
      </c>
    </row>
    <row r="14" customFormat="false" ht="15" hidden="false" customHeight="false" outlineLevel="0" collapsed="false">
      <c r="A14" s="9" t="str">
        <f aca="false">"6. Top quality loss: "&amp;Quality_Analysis!B25&amp;" ("&amp;Quality_Analysis!C25&amp;") - "&amp;TEXT(Quality_Analysis!E25,"0%")&amp;" of production time lost to rejects."</f>
        <v>6. Top quality loss: Coating defect (Compression &amp; Coating) - 15% of production time lost to rejects.</v>
      </c>
    </row>
    <row r="15" customFormat="false" ht="15" hidden="false" customHeight="false" outlineLevel="0" collapsed="false">
      <c r="A15" s="9" t="str">
        <f aca="false">"7. Scenario upside: the improvement levers on the Scenario sheet lift plant OEE by "&amp;TEXT(Scenario!O15*100,"0.0")&amp;" percentage points to "&amp;TEXT(Scenario!N15,"0.0%")&amp;" (potential, not realised)."</f>
        <v>7. Scenario upside: the improvement levers on the Scenario sheet lift plant OEE by 2.4 percentage points to 73.6% (potential, not realised).</v>
      </c>
    </row>
    <row r="18" customFormat="false" ht="15" hidden="false" customHeight="false" outlineLevel="0" collapsed="false">
      <c r="A18" s="3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8" min="7" style="0" width="13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3" min="12" style="0" width="13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6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3" customFormat="false" ht="15" hidden="false" customHeight="false" outlineLevel="0" collapsed="false">
      <c r="A3" s="3" t="s">
        <v>48</v>
      </c>
    </row>
    <row r="4" customFormat="false" ht="43.5" hidden="false" customHeight="true" outlineLevel="0" collapsed="false">
      <c r="A4" s="5" t="s">
        <v>49</v>
      </c>
      <c r="B4" s="5" t="s">
        <v>50</v>
      </c>
      <c r="C4" s="5" t="s">
        <v>51</v>
      </c>
      <c r="D4" s="5" t="s">
        <v>52</v>
      </c>
      <c r="E4" s="5" t="s">
        <v>53</v>
      </c>
      <c r="F4" s="5" t="s">
        <v>54</v>
      </c>
      <c r="G4" s="5" t="s">
        <v>37</v>
      </c>
      <c r="H4" s="5" t="s">
        <v>38</v>
      </c>
      <c r="I4" s="5" t="s">
        <v>39</v>
      </c>
      <c r="J4" s="5" t="s">
        <v>36</v>
      </c>
      <c r="K4" s="5" t="s">
        <v>55</v>
      </c>
      <c r="L4" s="5" t="s">
        <v>56</v>
      </c>
      <c r="M4" s="5" t="s">
        <v>57</v>
      </c>
      <c r="N4" s="5" t="s">
        <v>58</v>
      </c>
      <c r="O4" s="5" t="s">
        <v>59</v>
      </c>
      <c r="P4" s="5" t="s">
        <v>60</v>
      </c>
      <c r="Q4" s="5" t="s">
        <v>61</v>
      </c>
    </row>
    <row r="5" customFormat="false" ht="15" hidden="false" customHeight="false" outlineLevel="0" collapsed="false">
      <c r="A5" s="10" t="s">
        <v>62</v>
      </c>
      <c r="B5" s="11" t="str">
        <f aca="false">INDEX(Line_Master!$B$2:$B$5,MATCH(A5,Line_Master!$A$2:$A$5,0))</f>
        <v>Line 1 - Compression &amp; Coating</v>
      </c>
      <c r="C5" s="12" t="n">
        <f aca="false">COUNTIFS(Production_Log!$E$2:$E$5000,$A5)</f>
        <v>456</v>
      </c>
      <c r="D5" s="12" t="n">
        <f aca="false">SUMIFS(Production_Log!$J$2:$J$5000,Production_Log!$E$2:$E$5000,$A5)/60</f>
        <v>3378.25</v>
      </c>
      <c r="E5" s="12" t="n">
        <f aca="false">SUMIFS(Production_Log!$L$2:$L$5000,Production_Log!$E$2:$E$5000,$A5)/60</f>
        <v>2908.43333333333</v>
      </c>
      <c r="F5" s="12" t="n">
        <f aca="false">SUMIFS(Production_Log!$K$2:$K$5000,Production_Log!$E$2:$E$5000,$A5)/60</f>
        <v>469.816666666667</v>
      </c>
      <c r="G5" s="13" t="n">
        <f aca="false">IF(D5=0,0,E5/D5)</f>
        <v>0.860928981967982</v>
      </c>
      <c r="H5" s="13" t="n">
        <f aca="false">IF(E5=0,0,SUMIFS(Production_Log!$R$2:$R$5000,Production_Log!$E$2:$E$5000,$A5)/60/E5)</f>
        <v>0.881577103452899</v>
      </c>
      <c r="I5" s="13" t="n">
        <f aca="false">IF(SUMIFS(Production_Log!$R$2:$R$5000,Production_Log!$E$2:$E$5000,$A5)=0,0,SUMIFS(Production_Log!$S$2:$S$5000,Production_Log!$E$2:$E$5000,$A5)/SUMIFS(Production_Log!$R$2:$R$5000,Production_Log!$E$2:$E$5000,$A5))</f>
        <v>0.981062708216827</v>
      </c>
      <c r="J5" s="14" t="n">
        <f aca="false">G5*H5*I5</f>
        <v>0.74460234190246</v>
      </c>
      <c r="K5" s="15" t="n">
        <f aca="false">J5-Assumptions!$B$7</f>
        <v>-0.10539765809754</v>
      </c>
      <c r="L5" s="13" t="n">
        <f aca="false">IF(SUMIFS(Production_Log!$Q$2:$Q$5000,Production_Log!$E$2:$E$5000,$A5)=0,0,SUMIFS(Production_Log!$P$2:$P$5000,Production_Log!$E$2:$E$5000,$A5)/SUMIFS(Production_Log!$Q$2:$Q$5000,Production_Log!$E$2:$E$5000,$A5))</f>
        <v>0.957468673907095</v>
      </c>
      <c r="M5" s="13" t="n">
        <f aca="false">SUMIFS(Production_Log!$R$2:$R$5000,Production_Log!$E$2:$E$5000,$A5)/SUMIFS(Production_Log!$H$2:$H$5000,Production_Log!$E$2:$E$5000,$A5)</f>
        <v>0.70285313420665</v>
      </c>
      <c r="N5" s="13" t="n">
        <f aca="false">SUMIFS(Production_Log!$H$2:$H$5000,Production_Log!$E$2:$E$5000,$A5)/(Assumptions!$B$8*Assumptions!$B$5*Assumptions!$B$4)</f>
        <v>1</v>
      </c>
      <c r="O5" s="16" t="n">
        <f aca="false">SUMIFS(Production_Log!$O$2:$O$5000,Production_Log!$E$2:$E$5000,$A5)/SUMIFS(Production_Log!$N$2:$N$5000,Production_Log!$E$2:$E$5000,$A5)</f>
        <v>0.0186799862951276</v>
      </c>
      <c r="P5" s="17" t="n">
        <f aca="false">SUMIFS(Production_Log!$X$2:$X$5000,Production_Log!$E$2:$E$5000,$A5)/SUMIFS(Production_Log!$P$2:$P$5000,Production_Log!$E$2:$E$5000,$A5)*1000</f>
        <v>1.13000178653863</v>
      </c>
      <c r="Q5" s="17" t="n">
        <f aca="false">SUMIFS(Production_Log!$Y$2:$Y$5000,Production_Log!$E$2:$E$5000,$A5)/SUMIFS(Production_Log!$P$2:$P$5000,Production_Log!$E$2:$E$5000,$A5)*1000</f>
        <v>0.00594845386550358</v>
      </c>
    </row>
    <row r="6" customFormat="false" ht="15" hidden="false" customHeight="false" outlineLevel="0" collapsed="false">
      <c r="A6" s="10" t="s">
        <v>63</v>
      </c>
      <c r="B6" s="11" t="str">
        <f aca="false">INDEX(Line_Master!$B$2:$B$5,MATCH(A6,Line_Master!$A$2:$A$5,0))</f>
        <v>Line 2 - Compression &amp; Coating</v>
      </c>
      <c r="C6" s="12" t="n">
        <f aca="false">COUNTIFS(Production_Log!$E$2:$E$5000,$A6)</f>
        <v>447</v>
      </c>
      <c r="D6" s="12" t="n">
        <f aca="false">SUMIFS(Production_Log!$J$2:$J$5000,Production_Log!$E$2:$E$5000,$A6)/60</f>
        <v>3313.25</v>
      </c>
      <c r="E6" s="12" t="n">
        <f aca="false">SUMIFS(Production_Log!$L$2:$L$5000,Production_Log!$E$2:$E$5000,$A6)/60</f>
        <v>2586.5</v>
      </c>
      <c r="F6" s="12" t="n">
        <f aca="false">SUMIFS(Production_Log!$K$2:$K$5000,Production_Log!$E$2:$E$5000,$A6)/60</f>
        <v>726.75</v>
      </c>
      <c r="G6" s="13" t="n">
        <f aca="false">IF(D6=0,0,E6/D6)</f>
        <v>0.78065343695767</v>
      </c>
      <c r="H6" s="13" t="n">
        <f aca="false">IF(E6=0,0,SUMIFS(Production_Log!$R$2:$R$5000,Production_Log!$E$2:$E$5000,$A6)/60/E6)</f>
        <v>0.84539477946644</v>
      </c>
      <c r="I6" s="13" t="n">
        <f aca="false">IF(SUMIFS(Production_Log!$R$2:$R$5000,Production_Log!$E$2:$E$5000,$A6)=0,0,SUMIFS(Production_Log!$S$2:$S$5000,Production_Log!$E$2:$E$5000,$A6)/SUMIFS(Production_Log!$R$2:$R$5000,Production_Log!$E$2:$E$5000,$A6))</f>
        <v>0.971349028930658</v>
      </c>
      <c r="J6" s="14" t="n">
        <f aca="false">G6*H6*I6</f>
        <v>0.641051835563237</v>
      </c>
      <c r="K6" s="15" t="n">
        <f aca="false">J6-Assumptions!$B$7</f>
        <v>-0.208948164436763</v>
      </c>
      <c r="L6" s="13" t="n">
        <f aca="false">IF(SUMIFS(Production_Log!$Q$2:$Q$5000,Production_Log!$E$2:$E$5000,$A6)=0,0,SUMIFS(Production_Log!$P$2:$P$5000,Production_Log!$E$2:$E$5000,$A6)/SUMIFS(Production_Log!$Q$2:$Q$5000,Production_Log!$E$2:$E$5000,$A6))</f>
        <v>0.822273081661812</v>
      </c>
      <c r="M6" s="13" t="n">
        <f aca="false">SUMIFS(Production_Log!$R$2:$R$5000,Production_Log!$E$2:$E$5000,$A6)/SUMIFS(Production_Log!$H$2:$H$5000,Production_Log!$E$2:$E$5000,$A6)</f>
        <v>0.611469126703005</v>
      </c>
      <c r="N6" s="13" t="n">
        <f aca="false">SUMIFS(Production_Log!$H$2:$H$5000,Production_Log!$E$2:$E$5000,$A6)/(Assumptions!$B$8*Assumptions!$B$5*Assumptions!$B$4)</f>
        <v>0.980263157894737</v>
      </c>
      <c r="O6" s="16" t="n">
        <f aca="false">SUMIFS(Production_Log!$O$2:$O$5000,Production_Log!$E$2:$E$5000,$A6)/SUMIFS(Production_Log!$N$2:$N$5000,Production_Log!$E$2:$E$5000,$A6)</f>
        <v>0.0279574585875412</v>
      </c>
      <c r="P6" s="17" t="n">
        <f aca="false">SUMIFS(Production_Log!$X$2:$X$5000,Production_Log!$E$2:$E$5000,$A6)/SUMIFS(Production_Log!$P$2:$P$5000,Production_Log!$E$2:$E$5000,$A6)*1000</f>
        <v>1.61810141503557</v>
      </c>
      <c r="Q6" s="17" t="n">
        <f aca="false">SUMIFS(Production_Log!$Y$2:$Y$5000,Production_Log!$E$2:$E$5000,$A6)/SUMIFS(Production_Log!$P$2:$P$5000,Production_Log!$E$2:$E$5000,$A6)*1000</f>
        <v>0.00867879663033006</v>
      </c>
    </row>
    <row r="7" customFormat="false" ht="15" hidden="false" customHeight="false" outlineLevel="0" collapsed="false">
      <c r="A7" s="10" t="s">
        <v>64</v>
      </c>
      <c r="B7" s="11" t="str">
        <f aca="false">INDEX(Line_Master!$B$2:$B$5,MATCH(A7,Line_Master!$A$2:$A$5,0))</f>
        <v>Line 3 - Capsule Filling</v>
      </c>
      <c r="C7" s="12" t="n">
        <f aca="false">COUNTIFS(Production_Log!$E$2:$E$5000,$A7)</f>
        <v>304</v>
      </c>
      <c r="D7" s="12" t="n">
        <f aca="false">SUMIFS(Production_Log!$J$2:$J$5000,Production_Log!$E$2:$E$5000,$A7)/60</f>
        <v>2248</v>
      </c>
      <c r="E7" s="12" t="n">
        <f aca="false">SUMIFS(Production_Log!$L$2:$L$5000,Production_Log!$E$2:$E$5000,$A7)/60</f>
        <v>2040.95</v>
      </c>
      <c r="F7" s="12" t="n">
        <f aca="false">SUMIFS(Production_Log!$K$2:$K$5000,Production_Log!$E$2:$E$5000,$A7)/60</f>
        <v>207.05</v>
      </c>
      <c r="G7" s="13" t="n">
        <f aca="false">IF(D7=0,0,E7/D7)</f>
        <v>0.90789590747331</v>
      </c>
      <c r="H7" s="13" t="n">
        <f aca="false">IF(E7=0,0,SUMIFS(Production_Log!$R$2:$R$5000,Production_Log!$E$2:$E$5000,$A7)/60/E7)</f>
        <v>0.906141079268146</v>
      </c>
      <c r="I7" s="13" t="n">
        <f aca="false">IF(SUMIFS(Production_Log!$R$2:$R$5000,Production_Log!$E$2:$E$5000,$A7)=0,0,SUMIFS(Production_Log!$S$2:$S$5000,Production_Log!$E$2:$E$5000,$A7)/SUMIFS(Production_Log!$R$2:$R$5000,Production_Log!$E$2:$E$5000,$A7))</f>
        <v>0.982557725185513</v>
      </c>
      <c r="J7" s="14" t="n">
        <f aca="false">G7*H7*I7</f>
        <v>0.808332335813653</v>
      </c>
      <c r="K7" s="15" t="n">
        <f aca="false">J7-Assumptions!$B$7</f>
        <v>-0.0416676641863475</v>
      </c>
      <c r="L7" s="13" t="n">
        <f aca="false">IF(SUMIFS(Production_Log!$Q$2:$Q$5000,Production_Log!$E$2:$E$5000,$A7)=0,0,SUMIFS(Production_Log!$P$2:$P$5000,Production_Log!$E$2:$E$5000,$A7)/SUMIFS(Production_Log!$Q$2:$Q$5000,Production_Log!$E$2:$E$5000,$A7))</f>
        <v>1.03802225899797</v>
      </c>
      <c r="M7" s="13" t="n">
        <f aca="false">SUMIFS(Production_Log!$R$2:$R$5000,Production_Log!$E$2:$E$5000,$A7)/SUMIFS(Production_Log!$H$2:$H$5000,Production_Log!$E$2:$E$5000,$A7)</f>
        <v>0.760439406139936</v>
      </c>
      <c r="N7" s="13" t="n">
        <f aca="false">SUMIFS(Production_Log!$H$2:$H$5000,Production_Log!$E$2:$E$5000,$A7)/(Assumptions!$B$8*Assumptions!$B$5*Assumptions!$B$4)</f>
        <v>0.666666666666667</v>
      </c>
      <c r="O7" s="16" t="n">
        <f aca="false">SUMIFS(Production_Log!$O$2:$O$5000,Production_Log!$E$2:$E$5000,$A7)/SUMIFS(Production_Log!$N$2:$N$5000,Production_Log!$E$2:$E$5000,$A7)</f>
        <v>0.0171290495409987</v>
      </c>
      <c r="P7" s="17" t="n">
        <f aca="false">SUMIFS(Production_Log!$X$2:$X$5000,Production_Log!$E$2:$E$5000,$A7)/SUMIFS(Production_Log!$P$2:$P$5000,Production_Log!$E$2:$E$5000,$A7)*1000</f>
        <v>1.14668062958044</v>
      </c>
      <c r="Q7" s="17" t="n">
        <f aca="false">SUMIFS(Production_Log!$Y$2:$Y$5000,Production_Log!$E$2:$E$5000,$A7)/SUMIFS(Production_Log!$P$2:$P$5000,Production_Log!$E$2:$E$5000,$A7)*1000</f>
        <v>0.00484337312717885</v>
      </c>
    </row>
    <row r="8" customFormat="false" ht="15" hidden="false" customHeight="false" outlineLevel="0" collapsed="false">
      <c r="A8" s="10" t="s">
        <v>65</v>
      </c>
      <c r="B8" s="11" t="str">
        <f aca="false">INDEX(Line_Master!$B$2:$B$5,MATCH(A8,Line_Master!$A$2:$A$5,0))</f>
        <v>Line 4 - Blister Packing</v>
      </c>
      <c r="C8" s="12" t="n">
        <f aca="false">COUNTIFS(Production_Log!$E$2:$E$5000,$A8)</f>
        <v>456</v>
      </c>
      <c r="D8" s="12" t="n">
        <f aca="false">SUMIFS(Production_Log!$J$2:$J$5000,Production_Log!$E$2:$E$5000,$A8)/60</f>
        <v>3382</v>
      </c>
      <c r="E8" s="12" t="n">
        <f aca="false">SUMIFS(Production_Log!$L$2:$L$5000,Production_Log!$E$2:$E$5000,$A8)/60</f>
        <v>2907.21666666667</v>
      </c>
      <c r="F8" s="12" t="n">
        <f aca="false">SUMIFS(Production_Log!$K$2:$K$5000,Production_Log!$E$2:$E$5000,$A8)/60</f>
        <v>474.783333333333</v>
      </c>
      <c r="G8" s="13" t="n">
        <f aca="false">IF(D8=0,0,E8/D8)</f>
        <v>0.859614626453775</v>
      </c>
      <c r="H8" s="13" t="n">
        <f aca="false">IF(E8=0,0,SUMIFS(Production_Log!$R$2:$R$5000,Production_Log!$E$2:$E$5000,$A8)/60/E8)</f>
        <v>0.815411377451688</v>
      </c>
      <c r="I8" s="13" t="n">
        <f aca="false">IF(SUMIFS(Production_Log!$R$2:$R$5000,Production_Log!$E$2:$E$5000,$A8)=0,0,SUMIFS(Production_Log!$S$2:$S$5000,Production_Log!$E$2:$E$5000,$A8)/SUMIFS(Production_Log!$R$2:$R$5000,Production_Log!$E$2:$E$5000,$A8))</f>
        <v>0.977307629499657</v>
      </c>
      <c r="J8" s="14" t="n">
        <f aca="false">G8*H8*I8</f>
        <v>0.685033566743723</v>
      </c>
      <c r="K8" s="15" t="n">
        <f aca="false">J8-Assumptions!$B$7</f>
        <v>-0.164966433256277</v>
      </c>
      <c r="L8" s="13" t="n">
        <f aca="false">IF(SUMIFS(Production_Log!$Q$2:$Q$5000,Production_Log!$E$2:$E$5000,$A8)=0,0,SUMIFS(Production_Log!$P$2:$P$5000,Production_Log!$E$2:$E$5000,$A8)/SUMIFS(Production_Log!$Q$2:$Q$5000,Production_Log!$E$2:$E$5000,$A8))</f>
        <v>0.878784853474933</v>
      </c>
      <c r="M8" s="13" t="n">
        <f aca="false">SUMIFS(Production_Log!$R$2:$R$5000,Production_Log!$E$2:$E$5000,$A8)/SUMIFS(Production_Log!$H$2:$H$5000,Production_Log!$E$2:$E$5000,$A8)</f>
        <v>0.649829371358874</v>
      </c>
      <c r="N8" s="13" t="n">
        <f aca="false">SUMIFS(Production_Log!$H$2:$H$5000,Production_Log!$E$2:$E$5000,$A8)/(Assumptions!$B$8*Assumptions!$B$5*Assumptions!$B$4)</f>
        <v>1</v>
      </c>
      <c r="O8" s="16" t="n">
        <f aca="false">SUMIFS(Production_Log!$O$2:$O$5000,Production_Log!$E$2:$E$5000,$A8)/SUMIFS(Production_Log!$N$2:$N$5000,Production_Log!$E$2:$E$5000,$A8)</f>
        <v>0.0226299999955675</v>
      </c>
      <c r="P8" s="17" t="n">
        <f aca="false">SUMIFS(Production_Log!$X$2:$X$5000,Production_Log!$E$2:$E$5000,$A8)/SUMIFS(Production_Log!$P$2:$P$5000,Production_Log!$E$2:$E$5000,$A8)*1000</f>
        <v>2.81879203762095</v>
      </c>
      <c r="Q8" s="17" t="n">
        <f aca="false">SUMIFS(Production_Log!$Y$2:$Y$5000,Production_Log!$E$2:$E$5000,$A8)/SUMIFS(Production_Log!$P$2:$P$5000,Production_Log!$E$2:$E$5000,$A8)*1000</f>
        <v>0.0032128468262156</v>
      </c>
    </row>
    <row r="9" customFormat="false" ht="15" hidden="false" customHeight="false" outlineLevel="0" collapsed="false">
      <c r="A9" s="18" t="s">
        <v>66</v>
      </c>
      <c r="B9" s="19" t="s">
        <v>67</v>
      </c>
      <c r="C9" s="20" t="n">
        <f aca="false">SUM(C5:C8)</f>
        <v>1663</v>
      </c>
      <c r="D9" s="20" t="n">
        <f aca="false">SUM(D5:D8)</f>
        <v>12321.5</v>
      </c>
      <c r="E9" s="20" t="n">
        <f aca="false">SUM(E5:E8)</f>
        <v>10443.1</v>
      </c>
      <c r="F9" s="20" t="n">
        <f aca="false">SUM(F5:F8)</f>
        <v>1878.4</v>
      </c>
      <c r="G9" s="21" t="n">
        <f aca="false">E9/D9</f>
        <v>0.847551028689689</v>
      </c>
      <c r="H9" s="21" t="n">
        <f aca="false">SUM(Production_Log!$R$2:$R$5000)/60/E9</f>
        <v>0.858996659337294</v>
      </c>
      <c r="I9" s="21" t="n">
        <f aca="false">SUM(Production_Log!$S$2:$S$5000)/SUM(Production_Log!$R$2:$R$5000)</f>
        <v>0.978010856870426</v>
      </c>
      <c r="J9" s="22" t="n">
        <f aca="false">G9*H9*I9</f>
        <v>0.712034449486527</v>
      </c>
      <c r="K9" s="23" t="n">
        <f aca="false">J9-Assumptions!$B$7</f>
        <v>-0.137965550513473</v>
      </c>
      <c r="L9" s="21" t="n">
        <f aca="false">J9/Assumptions!$B$6</f>
        <v>0.912864678828881</v>
      </c>
      <c r="M9" s="21" t="n">
        <f aca="false">SUM(Production_Log!$R$2:$R$5000)/SUM(Production_Log!$H$2:$H$5000)</f>
        <v>0.674277511509719</v>
      </c>
      <c r="N9" s="21" t="n">
        <f aca="false">SUM(Production_Log!$H$2:$H$5000)/(Assumptions!$B$8*Assumptions!$B$5*Assumptions!$B$4*COUNTA(Line_Master!$A$2:$A$5))</f>
        <v>0.911732456140351</v>
      </c>
      <c r="O9" s="24" t="s">
        <v>68</v>
      </c>
      <c r="P9" s="24" t="s">
        <v>68</v>
      </c>
      <c r="Q9" s="24" t="s">
        <v>68</v>
      </c>
    </row>
    <row r="10" customFormat="false" ht="15" hidden="false" customHeight="false" outlineLevel="0" collapsed="false">
      <c r="A10" s="25" t="s">
        <v>69</v>
      </c>
      <c r="B10" s="26" t="s">
        <v>70</v>
      </c>
      <c r="C10" s="26"/>
      <c r="D10" s="26"/>
      <c r="E10" s="26"/>
      <c r="F10" s="26"/>
      <c r="G10" s="27" t="n">
        <f aca="false">Assumptions!B10</f>
        <v>0.9</v>
      </c>
      <c r="H10" s="27" t="n">
        <f aca="false">Assumptions!B11</f>
        <v>0.95</v>
      </c>
      <c r="I10" s="27" t="n">
        <f aca="false">Assumptions!B12</f>
        <v>0.999</v>
      </c>
      <c r="J10" s="27" t="n">
        <f aca="false">Assumptions!B7</f>
        <v>0.85</v>
      </c>
      <c r="K10" s="26"/>
      <c r="L10" s="26"/>
      <c r="M10" s="26"/>
      <c r="N10" s="26"/>
      <c r="O10" s="26"/>
      <c r="P10" s="26"/>
      <c r="Q10" s="26"/>
    </row>
    <row r="11" customFormat="false" ht="15" hidden="false" customHeight="false" outlineLevel="0" collapsed="false">
      <c r="A11" s="2" t="s">
        <v>71</v>
      </c>
    </row>
    <row r="13" customFormat="false" ht="15" hidden="false" customHeight="false" outlineLevel="0" collapsed="false">
      <c r="A13" s="3" t="s">
        <v>72</v>
      </c>
    </row>
    <row r="14" customFormat="false" ht="15" hidden="false" customHeight="false" outlineLevel="0" collapsed="false">
      <c r="A14" s="5" t="s">
        <v>49</v>
      </c>
      <c r="B14" s="5" t="s">
        <v>73</v>
      </c>
      <c r="C14" s="5" t="s">
        <v>74</v>
      </c>
      <c r="D14" s="5" t="s">
        <v>75</v>
      </c>
      <c r="E14" s="5" t="s">
        <v>76</v>
      </c>
    </row>
    <row r="15" customFormat="false" ht="15" hidden="false" customHeight="false" outlineLevel="0" collapsed="false">
      <c r="A15" s="10" t="s">
        <v>62</v>
      </c>
      <c r="B15" s="28" t="n">
        <f aca="false">IF(SUMIFS(Production_Log!$J$2:$J$5000,Production_Log!$E$2:$E$5000,$A15,Production_Log!$D$2:$D$5000,B$14)=0,"n/a",SUMIFS(Production_Log!$S$2:$S$5000,Production_Log!$E$2:$E$5000,$A15,Production_Log!$D$2:$D$5000,B$14)/SUMIFS(Production_Log!$J$2:$J$5000,Production_Log!$E$2:$E$5000,$A15,Production_Log!$D$2:$D$5000,B$14))</f>
        <v>0.767351728293837</v>
      </c>
      <c r="C15" s="28" t="n">
        <f aca="false">IF(SUMIFS(Production_Log!$J$2:$J$5000,Production_Log!$E$2:$E$5000,$A15,Production_Log!$D$2:$D$5000,C$14)=0,"n/a",SUMIFS(Production_Log!$S$2:$S$5000,Production_Log!$E$2:$E$5000,$A15,Production_Log!$D$2:$D$5000,C$14)/SUMIFS(Production_Log!$J$2:$J$5000,Production_Log!$E$2:$E$5000,$A15,Production_Log!$D$2:$D$5000,C$14))</f>
        <v>0.754797065060819</v>
      </c>
      <c r="D15" s="28" t="n">
        <f aca="false">IF(SUMIFS(Production_Log!$J$2:$J$5000,Production_Log!$E$2:$E$5000,$A15,Production_Log!$D$2:$D$5000,D$14)=0,"n/a",SUMIFS(Production_Log!$S$2:$S$5000,Production_Log!$E$2:$E$5000,$A15,Production_Log!$D$2:$D$5000,D$14)/SUMIFS(Production_Log!$J$2:$J$5000,Production_Log!$E$2:$E$5000,$A15,Production_Log!$D$2:$D$5000,D$14))</f>
        <v>0.712132480703224</v>
      </c>
      <c r="E15" s="14" t="n">
        <f aca="false">J5</f>
        <v>0.74460234190246</v>
      </c>
    </row>
    <row r="16" customFormat="false" ht="15" hidden="false" customHeight="false" outlineLevel="0" collapsed="false">
      <c r="A16" s="10" t="s">
        <v>63</v>
      </c>
      <c r="B16" s="28" t="n">
        <f aca="false">IF(SUMIFS(Production_Log!$J$2:$J$5000,Production_Log!$E$2:$E$5000,$A16,Production_Log!$D$2:$D$5000,B$14)=0,"n/a",SUMIFS(Production_Log!$S$2:$S$5000,Production_Log!$E$2:$E$5000,$A16,Production_Log!$D$2:$D$5000,B$14)/SUMIFS(Production_Log!$J$2:$J$5000,Production_Log!$E$2:$E$5000,$A16,Production_Log!$D$2:$D$5000,B$14))</f>
        <v>0.659813029633283</v>
      </c>
      <c r="C16" s="28" t="n">
        <f aca="false">IF(SUMIFS(Production_Log!$J$2:$J$5000,Production_Log!$E$2:$E$5000,$A16,Production_Log!$D$2:$D$5000,C$14)=0,"n/a",SUMIFS(Production_Log!$S$2:$S$5000,Production_Log!$E$2:$E$5000,$A16,Production_Log!$D$2:$D$5000,C$14)/SUMIFS(Production_Log!$J$2:$J$5000,Production_Log!$E$2:$E$5000,$A16,Production_Log!$D$2:$D$5000,C$14))</f>
        <v>0.655509452059025</v>
      </c>
      <c r="D16" s="28" t="n">
        <f aca="false">IF(SUMIFS(Production_Log!$J$2:$J$5000,Production_Log!$E$2:$E$5000,$A16,Production_Log!$D$2:$D$5000,D$14)=0,"n/a",SUMIFS(Production_Log!$S$2:$S$5000,Production_Log!$E$2:$E$5000,$A16,Production_Log!$D$2:$D$5000,D$14)/SUMIFS(Production_Log!$J$2:$J$5000,Production_Log!$E$2:$E$5000,$A16,Production_Log!$D$2:$D$5000,D$14))</f>
        <v>0.608292156149992</v>
      </c>
      <c r="E16" s="14" t="n">
        <f aca="false">J6</f>
        <v>0.641051835563237</v>
      </c>
    </row>
    <row r="17" customFormat="false" ht="15" hidden="false" customHeight="false" outlineLevel="0" collapsed="false">
      <c r="A17" s="10" t="s">
        <v>64</v>
      </c>
      <c r="B17" s="28" t="n">
        <f aca="false">IF(SUMIFS(Production_Log!$J$2:$J$5000,Production_Log!$E$2:$E$5000,$A17,Production_Log!$D$2:$D$5000,B$14)=0,"n/a",SUMIFS(Production_Log!$S$2:$S$5000,Production_Log!$E$2:$E$5000,$A17,Production_Log!$D$2:$D$5000,B$14)/SUMIFS(Production_Log!$J$2:$J$5000,Production_Log!$E$2:$E$5000,$A17,Production_Log!$D$2:$D$5000,B$14))</f>
        <v>0.819285213211985</v>
      </c>
      <c r="C17" s="28" t="n">
        <f aca="false">IF(SUMIFS(Production_Log!$J$2:$J$5000,Production_Log!$E$2:$E$5000,$A17,Production_Log!$D$2:$D$5000,C$14)=0,"n/a",SUMIFS(Production_Log!$S$2:$S$5000,Production_Log!$E$2:$E$5000,$A17,Production_Log!$D$2:$D$5000,C$14)/SUMIFS(Production_Log!$J$2:$J$5000,Production_Log!$E$2:$E$5000,$A17,Production_Log!$D$2:$D$5000,C$14))</f>
        <v>0.797625157446468</v>
      </c>
      <c r="D17" s="28" t="str">
        <f aca="false">IF(SUMIFS(Production_Log!$J$2:$J$5000,Production_Log!$E$2:$E$5000,$A17,Production_Log!$D$2:$D$5000,D$14)=0,"n/a",SUMIFS(Production_Log!$S$2:$S$5000,Production_Log!$E$2:$E$5000,$A17,Production_Log!$D$2:$D$5000,D$14)/SUMIFS(Production_Log!$J$2:$J$5000,Production_Log!$E$2:$E$5000,$A17,Production_Log!$D$2:$D$5000,D$14))</f>
        <v>n/a</v>
      </c>
      <c r="E17" s="14" t="n">
        <f aca="false">J7</f>
        <v>0.808332335813653</v>
      </c>
    </row>
    <row r="18" customFormat="false" ht="15" hidden="false" customHeight="false" outlineLevel="0" collapsed="false">
      <c r="A18" s="10" t="s">
        <v>65</v>
      </c>
      <c r="B18" s="28" t="n">
        <f aca="false">IF(SUMIFS(Production_Log!$J$2:$J$5000,Production_Log!$E$2:$E$5000,$A18,Production_Log!$D$2:$D$5000,B$14)=0,"n/a",SUMIFS(Production_Log!$S$2:$S$5000,Production_Log!$E$2:$E$5000,$A18,Production_Log!$D$2:$D$5000,B$14)/SUMIFS(Production_Log!$J$2:$J$5000,Production_Log!$E$2:$E$5000,$A18,Production_Log!$D$2:$D$5000,B$14))</f>
        <v>0.706476752437685</v>
      </c>
      <c r="C18" s="28" t="n">
        <f aca="false">IF(SUMIFS(Production_Log!$J$2:$J$5000,Production_Log!$E$2:$E$5000,$A18,Production_Log!$D$2:$D$5000,C$14)=0,"n/a",SUMIFS(Production_Log!$S$2:$S$5000,Production_Log!$E$2:$E$5000,$A18,Production_Log!$D$2:$D$5000,C$14)/SUMIFS(Production_Log!$J$2:$J$5000,Production_Log!$E$2:$E$5000,$A18,Production_Log!$D$2:$D$5000,C$14))</f>
        <v>0.694257935714381</v>
      </c>
      <c r="D18" s="28" t="n">
        <f aca="false">IF(SUMIFS(Production_Log!$J$2:$J$5000,Production_Log!$E$2:$E$5000,$A18,Production_Log!$D$2:$D$5000,D$14)=0,"n/a",SUMIFS(Production_Log!$S$2:$S$5000,Production_Log!$E$2:$E$5000,$A18,Production_Log!$D$2:$D$5000,D$14)/SUMIFS(Production_Log!$J$2:$J$5000,Production_Log!$E$2:$E$5000,$A18,Production_Log!$D$2:$D$5000,D$14))</f>
        <v>0.654828068173477</v>
      </c>
      <c r="E18" s="14" t="n">
        <f aca="false">J8</f>
        <v>0.685033566743723</v>
      </c>
    </row>
    <row r="19" customFormat="false" ht="15" hidden="false" customHeight="false" outlineLevel="0" collapsed="false">
      <c r="A19" s="18" t="s">
        <v>66</v>
      </c>
      <c r="B19" s="22" t="n">
        <f aca="false">SUMIFS(Production_Log!$S$2:$S$5000,Production_Log!$D$2:$D$5000,B$14)/SUMIFS(Production_Log!$J$2:$J$5000,Production_Log!$D$2:$D$5000,B$14)</f>
        <v>0.738666283201789</v>
      </c>
      <c r="C19" s="22" t="n">
        <f aca="false">SUMIFS(Production_Log!$S$2:$S$5000,Production_Log!$D$2:$D$5000,C$14)/SUMIFS(Production_Log!$J$2:$J$5000,Production_Log!$D$2:$D$5000,C$14)</f>
        <v>0.725904324237131</v>
      </c>
      <c r="D19" s="22" t="n">
        <f aca="false">SUMIFS(Production_Log!$S$2:$S$5000,Production_Log!$D$2:$D$5000,D$14)/SUMIFS(Production_Log!$J$2:$J$5000,Production_Log!$D$2:$D$5000,D$14)</f>
        <v>0.658712113872144</v>
      </c>
      <c r="E19" s="22" t="n">
        <f aca="false">J9</f>
        <v>0.712034449486527</v>
      </c>
    </row>
    <row r="22" customFormat="false" ht="15" hidden="false" customHeight="false" outlineLevel="0" collapsed="false">
      <c r="A22" s="3" t="s">
        <v>77</v>
      </c>
    </row>
    <row r="23" customFormat="false" ht="23.85" hidden="false" customHeight="false" outlineLevel="0" collapsed="false">
      <c r="A23" s="5" t="s">
        <v>78</v>
      </c>
      <c r="B23" s="5" t="s">
        <v>37</v>
      </c>
      <c r="C23" s="5" t="s">
        <v>38</v>
      </c>
      <c r="D23" s="5" t="s">
        <v>39</v>
      </c>
      <c r="E23" s="5" t="s">
        <v>36</v>
      </c>
      <c r="F23" s="5" t="s">
        <v>54</v>
      </c>
    </row>
    <row r="24" customFormat="false" ht="15" hidden="false" customHeight="false" outlineLevel="0" collapsed="false">
      <c r="A24" s="10" t="s">
        <v>73</v>
      </c>
      <c r="B24" s="13" t="n">
        <f aca="false">SUMIFS(Production_Log!$L$2:$L$5000,Production_Log!$D$2:$D$5000,$A24)/SUMIFS(Production_Log!$J$2:$J$5000,Production_Log!$D$2:$D$5000,$A24)</f>
        <v>0.861987244801691</v>
      </c>
      <c r="C24" s="13" t="n">
        <f aca="false">SUMIFS(Production_Log!$R$2:$R$5000,Production_Log!$D$2:$D$5000,$A24)/SUMIFS(Production_Log!$L$2:$L$5000,Production_Log!$D$2:$D$5000,$A24)</f>
        <v>0.875873220818035</v>
      </c>
      <c r="D24" s="13" t="n">
        <f aca="false">SUMIFS(Production_Log!$S$2:$S$5000,Production_Log!$D$2:$D$5000,$A24)/SUMIFS(Production_Log!$R$2:$R$5000,Production_Log!$D$2:$D$5000,$A24)</f>
        <v>0.978376895307455</v>
      </c>
      <c r="E24" s="14" t="n">
        <f aca="false">B24*C24*D24</f>
        <v>0.738666283201789</v>
      </c>
      <c r="F24" s="12" t="n">
        <f aca="false">SUMIFS(Production_Log!$K$2:$K$5000,Production_Log!$D$2:$D$5000,$A24)/60</f>
        <v>609.533333333333</v>
      </c>
    </row>
    <row r="25" customFormat="false" ht="15" hidden="false" customHeight="false" outlineLevel="0" collapsed="false">
      <c r="A25" s="10" t="s">
        <v>74</v>
      </c>
      <c r="B25" s="13" t="n">
        <f aca="false">SUMIFS(Production_Log!$L$2:$L$5000,Production_Log!$D$2:$D$5000,$A25)/SUMIFS(Production_Log!$J$2:$J$5000,Production_Log!$D$2:$D$5000,$A25)</f>
        <v>0.856893851454683</v>
      </c>
      <c r="C25" s="13" t="n">
        <f aca="false">SUMIFS(Production_Log!$R$2:$R$5000,Production_Log!$D$2:$D$5000,$A25)/SUMIFS(Production_Log!$L$2:$L$5000,Production_Log!$D$2:$D$5000,$A25)</f>
        <v>0.865889918641889</v>
      </c>
      <c r="D25" s="13" t="n">
        <f aca="false">SUMIFS(Production_Log!$S$2:$S$5000,Production_Log!$D$2:$D$5000,$A25)/SUMIFS(Production_Log!$R$2:$R$5000,Production_Log!$D$2:$D$5000,$A25)</f>
        <v>0.978339692177633</v>
      </c>
      <c r="E25" s="14" t="n">
        <f aca="false">B25*C25*D25</f>
        <v>0.725904324237131</v>
      </c>
      <c r="F25" s="12" t="n">
        <f aca="false">SUMIFS(Production_Log!$K$2:$K$5000,Production_Log!$D$2:$D$5000,$A25)/60</f>
        <v>647.233333333333</v>
      </c>
    </row>
    <row r="26" customFormat="false" ht="15" hidden="false" customHeight="false" outlineLevel="0" collapsed="false">
      <c r="A26" s="10" t="s">
        <v>75</v>
      </c>
      <c r="B26" s="13" t="n">
        <f aca="false">SUMIFS(Production_Log!$L$2:$L$5000,Production_Log!$D$2:$D$5000,$A26)/SUMIFS(Production_Log!$J$2:$J$5000,Production_Log!$D$2:$D$5000,$A26)</f>
        <v>0.816207159928056</v>
      </c>
      <c r="C26" s="13" t="n">
        <f aca="false">SUMIFS(Production_Log!$R$2:$R$5000,Production_Log!$D$2:$D$5000,$A26)/SUMIFS(Production_Log!$L$2:$L$5000,Production_Log!$D$2:$D$5000,$A26)</f>
        <v>0.826046250312352</v>
      </c>
      <c r="D26" s="13" t="n">
        <f aca="false">SUMIFS(Production_Log!$S$2:$S$5000,Production_Log!$D$2:$D$5000,$A26)/SUMIFS(Production_Log!$R$2:$R$5000,Production_Log!$D$2:$D$5000,$A26)</f>
        <v>0.976991726508061</v>
      </c>
      <c r="E26" s="14" t="n">
        <f aca="false">B26*C26*D26</f>
        <v>0.658712113872144</v>
      </c>
      <c r="F26" s="12" t="n">
        <f aca="false">SUMIFS(Production_Log!$K$2:$K$5000,Production_Log!$D$2:$D$5000,$A26)/60</f>
        <v>621.633333333333</v>
      </c>
    </row>
    <row r="29" customFormat="false" ht="15" hidden="false" customHeight="false" outlineLevel="0" collapsed="false">
      <c r="A29" s="3" t="s">
        <v>79</v>
      </c>
    </row>
    <row r="30" customFormat="false" ht="23.85" hidden="false" customHeight="false" outlineLevel="0" collapsed="false">
      <c r="A30" s="5" t="s">
        <v>80</v>
      </c>
      <c r="B30" s="5" t="s">
        <v>62</v>
      </c>
      <c r="C30" s="5" t="s">
        <v>63</v>
      </c>
      <c r="D30" s="5" t="s">
        <v>64</v>
      </c>
      <c r="E30" s="5" t="s">
        <v>65</v>
      </c>
      <c r="F30" s="5" t="s">
        <v>81</v>
      </c>
      <c r="G30" s="5" t="s">
        <v>82</v>
      </c>
      <c r="H30" s="5" t="s">
        <v>83</v>
      </c>
      <c r="I30" s="5" t="s">
        <v>84</v>
      </c>
      <c r="J30" s="5" t="s">
        <v>54</v>
      </c>
    </row>
    <row r="31" customFormat="false" ht="15" hidden="false" customHeight="false" outlineLevel="0" collapsed="false">
      <c r="A31" s="29" t="n">
        <v>46023</v>
      </c>
      <c r="B31" s="13" t="n">
        <f aca="false">SUMIFS(Production_Log!$S$2:$S$5000,Production_Log!$C$2:$C$5000,$A31,Production_Log!$E$2:$E$5000,"L1")/SUMIFS(Production_Log!$J$2:$J$5000,Production_Log!$C$2:$C$5000,$A31,Production_Log!$E$2:$E$5000,"L1")</f>
        <v>0.744181590002926</v>
      </c>
      <c r="C31" s="13" t="n">
        <f aca="false">SUMIFS(Production_Log!$S$2:$S$5000,Production_Log!$C$2:$C$5000,$A31,Production_Log!$E$2:$E$5000,"L2")/SUMIFS(Production_Log!$J$2:$J$5000,Production_Log!$C$2:$C$5000,$A31,Production_Log!$E$2:$E$5000,"L2")</f>
        <v>0.666503094242168</v>
      </c>
      <c r="D31" s="13" t="n">
        <f aca="false">SUMIFS(Production_Log!$S$2:$S$5000,Production_Log!$C$2:$C$5000,$A31,Production_Log!$E$2:$E$5000,"L3")/SUMIFS(Production_Log!$J$2:$J$5000,Production_Log!$C$2:$C$5000,$A31,Production_Log!$E$2:$E$5000,"L3")</f>
        <v>0.816216777146465</v>
      </c>
      <c r="E31" s="13" t="n">
        <f aca="false">SUMIFS(Production_Log!$S$2:$S$5000,Production_Log!$C$2:$C$5000,$A31,Production_Log!$E$2:$E$5000,"L4")/SUMIFS(Production_Log!$J$2:$J$5000,Production_Log!$C$2:$C$5000,$A31,Production_Log!$E$2:$E$5000,"L4")</f>
        <v>0.685000520129901</v>
      </c>
      <c r="F31" s="14" t="n">
        <f aca="false">SUMIFS(Production_Log!$S$2:$S$5000,Production_Log!$C$2:$C$5000,$A31)/SUMIFS(Production_Log!$J$2:$J$5000,Production_Log!$C$2:$C$5000,$A31)</f>
        <v>0.719906249579458</v>
      </c>
      <c r="G31" s="13" t="n">
        <f aca="false">SUMIFS(Production_Log!$L$2:$L$5000,Production_Log!$C$2:$C$5000,$A31)/SUMIFS(Production_Log!$J$2:$J$5000,Production_Log!$C$2:$C$5000,$A31)</f>
        <v>0.858906858694369</v>
      </c>
      <c r="H31" s="13" t="n">
        <f aca="false">SUMIFS(Production_Log!$R$2:$R$5000,Production_Log!$C$2:$C$5000,$A31)/SUMIFS(Production_Log!$L$2:$L$5000,Production_Log!$C$2:$C$5000,$A31)</f>
        <v>0.856841130548269</v>
      </c>
      <c r="I31" s="13" t="n">
        <f aca="false">SUMIFS(Production_Log!$S$2:$S$5000,Production_Log!$C$2:$C$5000,$A31)/SUMIFS(Production_Log!$R$2:$R$5000,Production_Log!$C$2:$C$5000,$A31)</f>
        <v>0.978204299658804</v>
      </c>
      <c r="J31" s="12" t="n">
        <f aca="false">SUMIFS(Production_Log!$K$2:$K$5000,Production_Log!$C$2:$C$5000,$A31)/60</f>
        <v>298.8</v>
      </c>
    </row>
    <row r="32" customFormat="false" ht="15" hidden="false" customHeight="false" outlineLevel="0" collapsed="false">
      <c r="A32" s="29" t="n">
        <v>46054</v>
      </c>
      <c r="B32" s="13" t="n">
        <f aca="false">SUMIFS(Production_Log!$S$2:$S$5000,Production_Log!$C$2:$C$5000,$A32,Production_Log!$E$2:$E$5000,"L1")/SUMIFS(Production_Log!$J$2:$J$5000,Production_Log!$C$2:$C$5000,$A32,Production_Log!$E$2:$E$5000,"L1")</f>
        <v>0.771129445028227</v>
      </c>
      <c r="C32" s="13" t="n">
        <f aca="false">SUMIFS(Production_Log!$S$2:$S$5000,Production_Log!$C$2:$C$5000,$A32,Production_Log!$E$2:$E$5000,"L2")/SUMIFS(Production_Log!$J$2:$J$5000,Production_Log!$C$2:$C$5000,$A32,Production_Log!$E$2:$E$5000,"L2")</f>
        <v>0.650173568809139</v>
      </c>
      <c r="D32" s="13" t="n">
        <f aca="false">SUMIFS(Production_Log!$S$2:$S$5000,Production_Log!$C$2:$C$5000,$A32,Production_Log!$E$2:$E$5000,"L3")/SUMIFS(Production_Log!$J$2:$J$5000,Production_Log!$C$2:$C$5000,$A32,Production_Log!$E$2:$E$5000,"L3")</f>
        <v>0.804191992310107</v>
      </c>
      <c r="E32" s="13" t="n">
        <f aca="false">SUMIFS(Production_Log!$S$2:$S$5000,Production_Log!$C$2:$C$5000,$A32,Production_Log!$E$2:$E$5000,"L4")/SUMIFS(Production_Log!$J$2:$J$5000,Production_Log!$C$2:$C$5000,$A32,Production_Log!$E$2:$E$5000,"L4")</f>
        <v>0.686795051968965</v>
      </c>
      <c r="F32" s="14" t="n">
        <f aca="false">SUMIFS(Production_Log!$S$2:$S$5000,Production_Log!$C$2:$C$5000,$A32)/SUMIFS(Production_Log!$J$2:$J$5000,Production_Log!$C$2:$C$5000,$A32)</f>
        <v>0.721087031725734</v>
      </c>
      <c r="G32" s="13" t="n">
        <f aca="false">SUMIFS(Production_Log!$L$2:$L$5000,Production_Log!$C$2:$C$5000,$A32)/SUMIFS(Production_Log!$J$2:$J$5000,Production_Log!$C$2:$C$5000,$A32)</f>
        <v>0.852156862745098</v>
      </c>
      <c r="H32" s="13" t="n">
        <f aca="false">SUMIFS(Production_Log!$R$2:$R$5000,Production_Log!$C$2:$C$5000,$A32)/SUMIFS(Production_Log!$L$2:$L$5000,Production_Log!$C$2:$C$5000,$A32)</f>
        <v>0.864506544321487</v>
      </c>
      <c r="I32" s="13" t="n">
        <f aca="false">SUMIFS(Production_Log!$S$2:$S$5000,Production_Log!$C$2:$C$5000,$A32)/SUMIFS(Production_Log!$R$2:$R$5000,Production_Log!$C$2:$C$5000,$A32)</f>
        <v>0.978813282302537</v>
      </c>
      <c r="J32" s="12" t="n">
        <f aca="false">SUMIFS(Production_Log!$K$2:$K$5000,Production_Log!$C$2:$C$5000,$A32)/60</f>
        <v>289.033333333333</v>
      </c>
    </row>
    <row r="33" customFormat="false" ht="15" hidden="false" customHeight="false" outlineLevel="0" collapsed="false">
      <c r="A33" s="29" t="n">
        <v>46082</v>
      </c>
      <c r="B33" s="13" t="n">
        <f aca="false">SUMIFS(Production_Log!$S$2:$S$5000,Production_Log!$C$2:$C$5000,$A33,Production_Log!$E$2:$E$5000,"L1")/SUMIFS(Production_Log!$J$2:$J$5000,Production_Log!$C$2:$C$5000,$A33,Production_Log!$E$2:$E$5000,"L1")</f>
        <v>0.756057162740511</v>
      </c>
      <c r="C33" s="13" t="n">
        <f aca="false">SUMIFS(Production_Log!$S$2:$S$5000,Production_Log!$C$2:$C$5000,$A33,Production_Log!$E$2:$E$5000,"L2")/SUMIFS(Production_Log!$J$2:$J$5000,Production_Log!$C$2:$C$5000,$A33,Production_Log!$E$2:$E$5000,"L2")</f>
        <v>0.665204383743954</v>
      </c>
      <c r="D33" s="13" t="n">
        <f aca="false">SUMIFS(Production_Log!$S$2:$S$5000,Production_Log!$C$2:$C$5000,$A33,Production_Log!$E$2:$E$5000,"L3")/SUMIFS(Production_Log!$J$2:$J$5000,Production_Log!$C$2:$C$5000,$A33,Production_Log!$E$2:$E$5000,"L3")</f>
        <v>0.800192218884734</v>
      </c>
      <c r="E33" s="13" t="n">
        <f aca="false">SUMIFS(Production_Log!$S$2:$S$5000,Production_Log!$C$2:$C$5000,$A33,Production_Log!$E$2:$E$5000,"L4")/SUMIFS(Production_Log!$J$2:$J$5000,Production_Log!$C$2:$C$5000,$A33,Production_Log!$E$2:$E$5000,"L4")</f>
        <v>0.681969297289441</v>
      </c>
      <c r="F33" s="14" t="n">
        <f aca="false">SUMIFS(Production_Log!$S$2:$S$5000,Production_Log!$C$2:$C$5000,$A33)/SUMIFS(Production_Log!$J$2:$J$5000,Production_Log!$C$2:$C$5000,$A33)</f>
        <v>0.720950438596732</v>
      </c>
      <c r="G33" s="13" t="n">
        <f aca="false">SUMIFS(Production_Log!$L$2:$L$5000,Production_Log!$C$2:$C$5000,$A33)/SUMIFS(Production_Log!$J$2:$J$5000,Production_Log!$C$2:$C$5000,$A33)</f>
        <v>0.857745110463397</v>
      </c>
      <c r="H33" s="13" t="n">
        <f aca="false">SUMIFS(Production_Log!$R$2:$R$5000,Production_Log!$C$2:$C$5000,$A33)/SUMIFS(Production_Log!$L$2:$L$5000,Production_Log!$C$2:$C$5000,$A33)</f>
        <v>0.859339748405485</v>
      </c>
      <c r="I33" s="13" t="n">
        <f aca="false">SUMIFS(Production_Log!$S$2:$S$5000,Production_Log!$C$2:$C$5000,$A33)/SUMIFS(Production_Log!$R$2:$R$5000,Production_Log!$C$2:$C$5000,$A33)</f>
        <v>0.978097747929936</v>
      </c>
      <c r="J33" s="12" t="n">
        <f aca="false">SUMIFS(Production_Log!$K$2:$K$5000,Production_Log!$C$2:$C$5000,$A33)/60</f>
        <v>280.633333333333</v>
      </c>
    </row>
    <row r="34" customFormat="false" ht="15" hidden="false" customHeight="false" outlineLevel="0" collapsed="false">
      <c r="A34" s="29" t="n">
        <v>46113</v>
      </c>
      <c r="B34" s="13" t="n">
        <f aca="false">SUMIFS(Production_Log!$S$2:$S$5000,Production_Log!$C$2:$C$5000,$A34,Production_Log!$E$2:$E$5000,"L1")/SUMIFS(Production_Log!$J$2:$J$5000,Production_Log!$C$2:$C$5000,$A34,Production_Log!$E$2:$E$5000,"L1")</f>
        <v>0.728951676578192</v>
      </c>
      <c r="C34" s="13" t="n">
        <f aca="false">SUMIFS(Production_Log!$S$2:$S$5000,Production_Log!$C$2:$C$5000,$A34,Production_Log!$E$2:$E$5000,"L2")/SUMIFS(Production_Log!$J$2:$J$5000,Production_Log!$C$2:$C$5000,$A34,Production_Log!$E$2:$E$5000,"L2")</f>
        <v>0.547418150776509</v>
      </c>
      <c r="D34" s="13" t="n">
        <f aca="false">SUMIFS(Production_Log!$S$2:$S$5000,Production_Log!$C$2:$C$5000,$A34,Production_Log!$E$2:$E$5000,"L3")/SUMIFS(Production_Log!$J$2:$J$5000,Production_Log!$C$2:$C$5000,$A34,Production_Log!$E$2:$E$5000,"L3")</f>
        <v>0.800633144308583</v>
      </c>
      <c r="E34" s="13" t="n">
        <f aca="false">SUMIFS(Production_Log!$S$2:$S$5000,Production_Log!$C$2:$C$5000,$A34,Production_Log!$E$2:$E$5000,"L4")/SUMIFS(Production_Log!$J$2:$J$5000,Production_Log!$C$2:$C$5000,$A34,Production_Log!$E$2:$E$5000,"L4")</f>
        <v>0.697458646944608</v>
      </c>
      <c r="F34" s="14" t="n">
        <f aca="false">SUMIFS(Production_Log!$S$2:$S$5000,Production_Log!$C$2:$C$5000,$A34)/SUMIFS(Production_Log!$J$2:$J$5000,Production_Log!$C$2:$C$5000,$A34)</f>
        <v>0.683800279362061</v>
      </c>
      <c r="G34" s="13" t="n">
        <f aca="false">SUMIFS(Production_Log!$L$2:$L$5000,Production_Log!$C$2:$C$5000,$A34)/SUMIFS(Production_Log!$J$2:$J$5000,Production_Log!$C$2:$C$5000,$A34)</f>
        <v>0.816456343122224</v>
      </c>
      <c r="H34" s="13" t="n">
        <f aca="false">SUMIFS(Production_Log!$R$2:$R$5000,Production_Log!$C$2:$C$5000,$A34)/SUMIFS(Production_Log!$L$2:$L$5000,Production_Log!$C$2:$C$5000,$A34)</f>
        <v>0.855888994267696</v>
      </c>
      <c r="I34" s="13" t="n">
        <f aca="false">SUMIFS(Production_Log!$S$2:$S$5000,Production_Log!$C$2:$C$5000,$A34)/SUMIFS(Production_Log!$R$2:$R$5000,Production_Log!$C$2:$C$5000,$A34)</f>
        <v>0.978540634103374</v>
      </c>
      <c r="J34" s="12" t="n">
        <f aca="false">SUMIFS(Production_Log!$K$2:$K$5000,Production_Log!$C$2:$C$5000,$A34)/60</f>
        <v>389.066666666667</v>
      </c>
    </row>
    <row r="35" customFormat="false" ht="15" hidden="false" customHeight="false" outlineLevel="0" collapsed="false">
      <c r="A35" s="29" t="n">
        <v>46143</v>
      </c>
      <c r="B35" s="13" t="n">
        <f aca="false">SUMIFS(Production_Log!$S$2:$S$5000,Production_Log!$C$2:$C$5000,$A35,Production_Log!$E$2:$E$5000,"L1")/SUMIFS(Production_Log!$J$2:$J$5000,Production_Log!$C$2:$C$5000,$A35,Production_Log!$E$2:$E$5000,"L1")</f>
        <v>0.732064863771469</v>
      </c>
      <c r="C35" s="13" t="n">
        <f aca="false">SUMIFS(Production_Log!$S$2:$S$5000,Production_Log!$C$2:$C$5000,$A35,Production_Log!$E$2:$E$5000,"L2")/SUMIFS(Production_Log!$J$2:$J$5000,Production_Log!$C$2:$C$5000,$A35,Production_Log!$E$2:$E$5000,"L2")</f>
        <v>0.653584364996061</v>
      </c>
      <c r="D35" s="13" t="n">
        <f aca="false">SUMIFS(Production_Log!$S$2:$S$5000,Production_Log!$C$2:$C$5000,$A35,Production_Log!$E$2:$E$5000,"L3")/SUMIFS(Production_Log!$J$2:$J$5000,Production_Log!$C$2:$C$5000,$A35,Production_Log!$E$2:$E$5000,"L3")</f>
        <v>0.8011013556979</v>
      </c>
      <c r="E35" s="13" t="n">
        <f aca="false">SUMIFS(Production_Log!$S$2:$S$5000,Production_Log!$C$2:$C$5000,$A35,Production_Log!$E$2:$E$5000,"L4")/SUMIFS(Production_Log!$J$2:$J$5000,Production_Log!$C$2:$C$5000,$A35,Production_Log!$E$2:$E$5000,"L4")</f>
        <v>0.673921641061992</v>
      </c>
      <c r="F35" s="14" t="n">
        <f aca="false">SUMIFS(Production_Log!$S$2:$S$5000,Production_Log!$C$2:$C$5000,$A35)/SUMIFS(Production_Log!$J$2:$J$5000,Production_Log!$C$2:$C$5000,$A35)</f>
        <v>0.707271660973252</v>
      </c>
      <c r="G35" s="13" t="n">
        <f aca="false">SUMIFS(Production_Log!$L$2:$L$5000,Production_Log!$C$2:$C$5000,$A35)/SUMIFS(Production_Log!$J$2:$J$5000,Production_Log!$C$2:$C$5000,$A35)</f>
        <v>0.844357084357084</v>
      </c>
      <c r="H35" s="13" t="n">
        <f aca="false">SUMIFS(Production_Log!$R$2:$R$5000,Production_Log!$C$2:$C$5000,$A35)/SUMIFS(Production_Log!$L$2:$L$5000,Production_Log!$C$2:$C$5000,$A35)</f>
        <v>0.857889231086654</v>
      </c>
      <c r="I35" s="13" t="n">
        <f aca="false">SUMIFS(Production_Log!$S$2:$S$5000,Production_Log!$C$2:$C$5000,$A35)/SUMIFS(Production_Log!$R$2:$R$5000,Production_Log!$C$2:$C$5000,$A35)</f>
        <v>0.976402514711087</v>
      </c>
      <c r="J35" s="12" t="n">
        <f aca="false">SUMIFS(Production_Log!$K$2:$K$5000,Production_Log!$C$2:$C$5000,$A35)/60</f>
        <v>316.733333333333</v>
      </c>
    </row>
    <row r="36" customFormat="false" ht="15" hidden="false" customHeight="false" outlineLevel="0" collapsed="false">
      <c r="A36" s="29" t="n">
        <v>46174</v>
      </c>
      <c r="B36" s="13" t="n">
        <f aca="false">SUMIFS(Production_Log!$S$2:$S$5000,Production_Log!$C$2:$C$5000,$A36,Production_Log!$E$2:$E$5000,"L1")/SUMIFS(Production_Log!$J$2:$J$5000,Production_Log!$C$2:$C$5000,$A36,Production_Log!$E$2:$E$5000,"L1")</f>
        <v>0.737158265555993</v>
      </c>
      <c r="C36" s="13" t="n">
        <f aca="false">SUMIFS(Production_Log!$S$2:$S$5000,Production_Log!$C$2:$C$5000,$A36,Production_Log!$E$2:$E$5000,"L2")/SUMIFS(Production_Log!$J$2:$J$5000,Production_Log!$C$2:$C$5000,$A36,Production_Log!$E$2:$E$5000,"L2")</f>
        <v>0.668416320136648</v>
      </c>
      <c r="D36" s="13" t="n">
        <f aca="false">SUMIFS(Production_Log!$S$2:$S$5000,Production_Log!$C$2:$C$5000,$A36,Production_Log!$E$2:$E$5000,"L3")/SUMIFS(Production_Log!$J$2:$J$5000,Production_Log!$C$2:$C$5000,$A36,Production_Log!$E$2:$E$5000,"L3")</f>
        <v>0.826714955980034</v>
      </c>
      <c r="E36" s="13" t="n">
        <f aca="false">SUMIFS(Production_Log!$S$2:$S$5000,Production_Log!$C$2:$C$5000,$A36,Production_Log!$E$2:$E$5000,"L4")/SUMIFS(Production_Log!$J$2:$J$5000,Production_Log!$C$2:$C$5000,$A36,Production_Log!$E$2:$E$5000,"L4")</f>
        <v>0.684628229619162</v>
      </c>
      <c r="F36" s="14" t="n">
        <f aca="false">SUMIFS(Production_Log!$S$2:$S$5000,Production_Log!$C$2:$C$5000,$A36)/SUMIFS(Production_Log!$J$2:$J$5000,Production_Log!$C$2:$C$5000,$A36)</f>
        <v>0.720324060001196</v>
      </c>
      <c r="G36" s="13" t="n">
        <f aca="false">SUMIFS(Production_Log!$L$2:$L$5000,Production_Log!$C$2:$C$5000,$A36)/SUMIFS(Production_Log!$J$2:$J$5000,Production_Log!$C$2:$C$5000,$A36)</f>
        <v>0.856625417403261</v>
      </c>
      <c r="H36" s="13" t="n">
        <f aca="false">SUMIFS(Production_Log!$R$2:$R$5000,Production_Log!$C$2:$C$5000,$A36)/SUMIFS(Production_Log!$L$2:$L$5000,Production_Log!$C$2:$C$5000,$A36)</f>
        <v>0.859790339157817</v>
      </c>
      <c r="I36" s="13" t="n">
        <f aca="false">SUMIFS(Production_Log!$S$2:$S$5000,Production_Log!$C$2:$C$5000,$A36)/SUMIFS(Production_Log!$R$2:$R$5000,Production_Log!$C$2:$C$5000,$A36)</f>
        <v>0.978012495983998</v>
      </c>
      <c r="J36" s="12" t="n">
        <f aca="false">SUMIFS(Production_Log!$K$2:$K$5000,Production_Log!$C$2:$C$5000,$A36)/60</f>
        <v>304.133333333333</v>
      </c>
    </row>
  </sheetData>
  <conditionalFormatting sqref="J5:J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15:D1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31:E3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3" customFormat="false" ht="15" hidden="false" customHeight="false" outlineLevel="0" collapsed="false">
      <c r="A3" s="3" t="s">
        <v>87</v>
      </c>
    </row>
    <row r="4" customFormat="false" ht="15" hidden="false" customHeight="false" outlineLevel="0" collapsed="false">
      <c r="A4" s="5" t="s">
        <v>88</v>
      </c>
      <c r="B4" s="5" t="s">
        <v>89</v>
      </c>
      <c r="C4" s="5" t="s">
        <v>90</v>
      </c>
      <c r="D4" s="5" t="s">
        <v>91</v>
      </c>
      <c r="E4" s="5" t="s">
        <v>92</v>
      </c>
    </row>
    <row r="5" customFormat="false" ht="15" hidden="false" customHeight="false" outlineLevel="0" collapsed="false">
      <c r="A5" s="10" t="s">
        <v>93</v>
      </c>
      <c r="B5" s="12" t="n">
        <f aca="false">COUNTIFS(Downtime_Log!$G$2:$G$20000,A5)</f>
        <v>945</v>
      </c>
      <c r="C5" s="30" t="n">
        <f aca="false">SUMIFS(Downtime_Log!$I$2:$I$20000,Downtime_Log!$G$2:$G$20000,A5)/60</f>
        <v>658.666666666667</v>
      </c>
      <c r="D5" s="31" t="n">
        <f aca="false">IF(B5=0,0,C5*60/B5)</f>
        <v>41.8201058201058</v>
      </c>
      <c r="E5" s="32" t="n">
        <f aca="false">C5+ROW()/1000000</f>
        <v>658.666671666667</v>
      </c>
    </row>
    <row r="6" customFormat="false" ht="15" hidden="false" customHeight="false" outlineLevel="0" collapsed="false">
      <c r="A6" s="10" t="s">
        <v>94</v>
      </c>
      <c r="B6" s="12" t="n">
        <f aca="false">COUNTIFS(Downtime_Log!$G$2:$G$20000,A6)</f>
        <v>148</v>
      </c>
      <c r="C6" s="30" t="n">
        <f aca="false">SUMIFS(Downtime_Log!$I$2:$I$20000,Downtime_Log!$G$2:$G$20000,A6)/60</f>
        <v>229.616666666667</v>
      </c>
      <c r="D6" s="31" t="n">
        <f aca="false">IF(B6=0,0,C6*60/B6)</f>
        <v>93.0878378378378</v>
      </c>
      <c r="E6" s="32" t="n">
        <f aca="false">C6+ROW()/1000000</f>
        <v>229.616672666667</v>
      </c>
    </row>
    <row r="7" customFormat="false" ht="15" hidden="false" customHeight="false" outlineLevel="0" collapsed="false">
      <c r="A7" s="10" t="s">
        <v>95</v>
      </c>
      <c r="B7" s="12" t="n">
        <f aca="false">COUNTIFS(Downtime_Log!$G$2:$G$20000,A7)</f>
        <v>369</v>
      </c>
      <c r="C7" s="30" t="n">
        <f aca="false">SUMIFS(Downtime_Log!$I$2:$I$20000,Downtime_Log!$G$2:$G$20000,A7)/60</f>
        <v>238.666666666667</v>
      </c>
      <c r="D7" s="31" t="n">
        <f aca="false">IF(B7=0,0,C7*60/B7)</f>
        <v>38.8075880758808</v>
      </c>
      <c r="E7" s="32" t="n">
        <f aca="false">C7+ROW()/1000000</f>
        <v>238.666673666667</v>
      </c>
    </row>
    <row r="8" customFormat="false" ht="15" hidden="false" customHeight="false" outlineLevel="0" collapsed="false">
      <c r="A8" s="10" t="s">
        <v>96</v>
      </c>
      <c r="B8" s="12" t="n">
        <f aca="false">COUNTIFS(Downtime_Log!$G$2:$G$20000,A8)</f>
        <v>298</v>
      </c>
      <c r="C8" s="30" t="n">
        <f aca="false">SUMIFS(Downtime_Log!$I$2:$I$20000,Downtime_Log!$G$2:$G$20000,A8)/60</f>
        <v>124.05</v>
      </c>
      <c r="D8" s="31" t="n">
        <f aca="false">IF(B8=0,0,C8*60/B8)</f>
        <v>24.9765100671141</v>
      </c>
      <c r="E8" s="32" t="n">
        <f aca="false">C8+ROW()/1000000</f>
        <v>124.050008</v>
      </c>
    </row>
    <row r="9" customFormat="false" ht="15" hidden="false" customHeight="false" outlineLevel="0" collapsed="false">
      <c r="A9" s="10" t="s">
        <v>97</v>
      </c>
      <c r="B9" s="12" t="n">
        <f aca="false">COUNTIFS(Downtime_Log!$G$2:$G$20000,A9)</f>
        <v>7831</v>
      </c>
      <c r="C9" s="30" t="n">
        <f aca="false">SUMIFS(Downtime_Log!$I$2:$I$20000,Downtime_Log!$G$2:$G$20000,A9)/60</f>
        <v>559.633333333333</v>
      </c>
      <c r="D9" s="31" t="n">
        <f aca="false">IF(B9=0,0,C9*60/B9)</f>
        <v>4.28783041757119</v>
      </c>
      <c r="E9" s="32" t="n">
        <f aca="false">C9+ROW()/1000000</f>
        <v>559.633342333333</v>
      </c>
    </row>
    <row r="10" customFormat="false" ht="15" hidden="false" customHeight="false" outlineLevel="0" collapsed="false">
      <c r="A10" s="10" t="s">
        <v>98</v>
      </c>
      <c r="B10" s="12" t="n">
        <f aca="false">COUNTIFS(Downtime_Log!$G$2:$G$20000,A10)</f>
        <v>115</v>
      </c>
      <c r="C10" s="30" t="n">
        <f aca="false">SUMIFS(Downtime_Log!$I$2:$I$20000,Downtime_Log!$G$2:$G$20000,A10)/60</f>
        <v>67.7666666666667</v>
      </c>
      <c r="D10" s="31" t="n">
        <f aca="false">IF(B10=0,0,C10*60/B10)</f>
        <v>35.3565217391304</v>
      </c>
      <c r="E10" s="32" t="n">
        <f aca="false">C10+ROW()/1000000</f>
        <v>67.7666766666667</v>
      </c>
    </row>
    <row r="13" customFormat="false" ht="15" hidden="false" customHeight="false" outlineLevel="0" collapsed="false">
      <c r="A13" s="3" t="s">
        <v>99</v>
      </c>
    </row>
    <row r="14" customFormat="false" ht="15" hidden="false" customHeight="false" outlineLevel="0" collapsed="false">
      <c r="A14" s="5" t="s">
        <v>100</v>
      </c>
      <c r="B14" s="5" t="s">
        <v>88</v>
      </c>
      <c r="C14" s="5" t="s">
        <v>90</v>
      </c>
      <c r="D14" s="5" t="s">
        <v>101</v>
      </c>
      <c r="E14" s="5" t="s">
        <v>102</v>
      </c>
      <c r="F14" s="5" t="s">
        <v>103</v>
      </c>
    </row>
    <row r="15" customFormat="false" ht="15" hidden="false" customHeight="false" outlineLevel="0" collapsed="false">
      <c r="A15" s="33" t="n">
        <v>1</v>
      </c>
      <c r="B15" s="10" t="str">
        <f aca="false">INDEX($A$5:$A$10,MATCH(LARGE($E$5:$E$10,A15),$E$5:$E$10,0))</f>
        <v>Breakdown</v>
      </c>
      <c r="C15" s="30" t="n">
        <f aca="false">INDEX($C$5:$C$10,MATCH(LARGE($E$5:$E$10,A15),$E$5:$E$10,0))</f>
        <v>658.666666666667</v>
      </c>
      <c r="D15" s="13" t="n">
        <f aca="false">C15/SUM($C$5:$C$10)</f>
        <v>0.350653038046564</v>
      </c>
      <c r="E15" s="13" t="n">
        <f aca="false">SUM($D$15:D15)</f>
        <v>0.350653038046564</v>
      </c>
      <c r="F15" s="33" t="str">
        <f aca="false">IF(E15-D15&lt;0.8,"Focus (vital few)","Later")</f>
        <v>Focus (vital few)</v>
      </c>
    </row>
    <row r="16" customFormat="false" ht="15" hidden="false" customHeight="false" outlineLevel="0" collapsed="false">
      <c r="A16" s="33" t="n">
        <v>2</v>
      </c>
      <c r="B16" s="10" t="str">
        <f aca="false">INDEX($A$5:$A$10,MATCH(LARGE($E$5:$E$10,A16),$E$5:$E$10,0))</f>
        <v>Minor Stoppage</v>
      </c>
      <c r="C16" s="30" t="n">
        <f aca="false">INDEX($C$5:$C$10,MATCH(LARGE($E$5:$E$10,A16),$E$5:$E$10,0))</f>
        <v>559.633333333333</v>
      </c>
      <c r="D16" s="13" t="n">
        <f aca="false">C16/SUM($C$5:$C$10)</f>
        <v>0.29793086314594</v>
      </c>
      <c r="E16" s="13" t="n">
        <f aca="false">SUM($D$15:D16)</f>
        <v>0.648583901192504</v>
      </c>
      <c r="F16" s="33" t="str">
        <f aca="false">IF(E16-D16&lt;0.8,"Focus (vital few)","Later")</f>
        <v>Focus (vital few)</v>
      </c>
    </row>
    <row r="17" customFormat="false" ht="15" hidden="false" customHeight="false" outlineLevel="0" collapsed="false">
      <c r="A17" s="33" t="n">
        <v>3</v>
      </c>
      <c r="B17" s="10" t="str">
        <f aca="false">INDEX($A$5:$A$10,MATCH(LARGE($E$5:$E$10,A17),$E$5:$E$10,0))</f>
        <v>Material Shortage</v>
      </c>
      <c r="C17" s="30" t="n">
        <f aca="false">INDEX($C$5:$C$10,MATCH(LARGE($E$5:$E$10,A17),$E$5:$E$10,0))</f>
        <v>238.666666666667</v>
      </c>
      <c r="D17" s="13" t="n">
        <f aca="false">C17/SUM($C$5:$C$10)</f>
        <v>0.127058489494605</v>
      </c>
      <c r="E17" s="13" t="n">
        <f aca="false">SUM($D$15:D17)</f>
        <v>0.77564239068711</v>
      </c>
      <c r="F17" s="33" t="str">
        <f aca="false">IF(E17-D17&lt;0.8,"Focus (vital few)","Later")</f>
        <v>Focus (vital few)</v>
      </c>
    </row>
    <row r="18" customFormat="false" ht="15" hidden="false" customHeight="false" outlineLevel="0" collapsed="false">
      <c r="A18" s="33" t="n">
        <v>4</v>
      </c>
      <c r="B18" s="10" t="str">
        <f aca="false">INDEX($A$5:$A$10,MATCH(LARGE($E$5:$E$10,A18),$E$5:$E$10,0))</f>
        <v>Changeover</v>
      </c>
      <c r="C18" s="30" t="n">
        <f aca="false">INDEX($C$5:$C$10,MATCH(LARGE($E$5:$E$10,A18),$E$5:$E$10,0))</f>
        <v>229.616666666667</v>
      </c>
      <c r="D18" s="13" t="n">
        <f aca="false">C18/SUM($C$5:$C$10)</f>
        <v>0.122240559341283</v>
      </c>
      <c r="E18" s="13" t="n">
        <f aca="false">SUM($D$15:D18)</f>
        <v>0.897882950028393</v>
      </c>
      <c r="F18" s="33" t="str">
        <f aca="false">IF(E18-D18&lt;0.8,"Focus (vital few)","Later")</f>
        <v>Focus (vital few)</v>
      </c>
    </row>
    <row r="19" customFormat="false" ht="15" hidden="false" customHeight="false" outlineLevel="0" collapsed="false">
      <c r="A19" s="33" t="n">
        <v>5</v>
      </c>
      <c r="B19" s="10" t="str">
        <f aca="false">INDEX($A$5:$A$10,MATCH(LARGE($E$5:$E$10,A19),$E$5:$E$10,0))</f>
        <v>QA/IPQC Hold</v>
      </c>
      <c r="C19" s="30" t="n">
        <f aca="false">INDEX($C$5:$C$10,MATCH(LARGE($E$5:$E$10,A19),$E$5:$E$10,0))</f>
        <v>124.05</v>
      </c>
      <c r="D19" s="13" t="n">
        <f aca="false">C19/SUM($C$5:$C$10)</f>
        <v>0.0660402470187394</v>
      </c>
      <c r="E19" s="13" t="n">
        <f aca="false">SUM($D$15:D19)</f>
        <v>0.963923197047132</v>
      </c>
      <c r="F19" s="33" t="str">
        <f aca="false">IF(E19-D19&lt;0.8,"Focus (vital few)","Later")</f>
        <v>Later</v>
      </c>
    </row>
    <row r="20" customFormat="false" ht="15" hidden="false" customHeight="false" outlineLevel="0" collapsed="false">
      <c r="A20" s="33" t="n">
        <v>6</v>
      </c>
      <c r="B20" s="10" t="str">
        <f aca="false">INDEX($A$5:$A$10,MATCH(LARGE($E$5:$E$10,A20),$E$5:$E$10,0))</f>
        <v>Utility Failure</v>
      </c>
      <c r="C20" s="30" t="n">
        <f aca="false">INDEX($C$5:$C$10,MATCH(LARGE($E$5:$E$10,A20),$E$5:$E$10,0))</f>
        <v>67.7666666666667</v>
      </c>
      <c r="D20" s="13" t="n">
        <f aca="false">C20/SUM($C$5:$C$10)</f>
        <v>0.0360768029528677</v>
      </c>
      <c r="E20" s="13" t="n">
        <f aca="false">SUM($D$15:D20)</f>
        <v>1</v>
      </c>
      <c r="F20" s="33" t="str">
        <f aca="false">IF(E20-D20&lt;0.8,"Focus (vital few)","Later")</f>
        <v>Later</v>
      </c>
    </row>
    <row r="24" customFormat="false" ht="15" hidden="false" customHeight="false" outlineLevel="0" collapsed="false">
      <c r="A24" s="3" t="s">
        <v>104</v>
      </c>
    </row>
    <row r="25" customFormat="false" ht="15" hidden="false" customHeight="false" outlineLevel="0" collapsed="false">
      <c r="A25" s="5" t="s">
        <v>88</v>
      </c>
      <c r="B25" s="5" t="s">
        <v>62</v>
      </c>
      <c r="C25" s="5" t="s">
        <v>63</v>
      </c>
      <c r="D25" s="5" t="s">
        <v>64</v>
      </c>
      <c r="E25" s="5" t="s">
        <v>65</v>
      </c>
      <c r="F25" s="5" t="s">
        <v>105</v>
      </c>
    </row>
    <row r="26" customFormat="false" ht="15" hidden="false" customHeight="false" outlineLevel="0" collapsed="false">
      <c r="A26" s="10" t="s">
        <v>93</v>
      </c>
      <c r="B26" s="30" t="n">
        <f aca="false">SUMIFS(Downtime_Log!$I$2:$I$20000,Downtime_Log!$G$2:$G$20000,$A26,Downtime_Log!$E$2:$E$20000,B$25)/60</f>
        <v>139.083333333333</v>
      </c>
      <c r="C26" s="30" t="n">
        <f aca="false">SUMIFS(Downtime_Log!$I$2:$I$20000,Downtime_Log!$G$2:$G$20000,$A26,Downtime_Log!$E$2:$E$20000,C$25)/60</f>
        <v>371.483333333333</v>
      </c>
      <c r="D26" s="30" t="n">
        <f aca="false">SUMIFS(Downtime_Log!$I$2:$I$20000,Downtime_Log!$G$2:$G$20000,$A26,Downtime_Log!$E$2:$E$20000,D$25)/60</f>
        <v>49.2</v>
      </c>
      <c r="E26" s="30" t="n">
        <f aca="false">SUMIFS(Downtime_Log!$I$2:$I$20000,Downtime_Log!$G$2:$G$20000,$A26,Downtime_Log!$E$2:$E$20000,E$25)/60</f>
        <v>98.9</v>
      </c>
      <c r="F26" s="34" t="n">
        <f aca="false">SUM(B26:E26)</f>
        <v>658.666666666667</v>
      </c>
    </row>
    <row r="27" customFormat="false" ht="15" hidden="false" customHeight="false" outlineLevel="0" collapsed="false">
      <c r="A27" s="10" t="s">
        <v>94</v>
      </c>
      <c r="B27" s="30" t="n">
        <f aca="false">SUMIFS(Downtime_Log!$I$2:$I$20000,Downtime_Log!$G$2:$G$20000,$A27,Downtime_Log!$E$2:$E$20000,B$25)/60</f>
        <v>69.0833333333333</v>
      </c>
      <c r="C27" s="30" t="n">
        <f aca="false">SUMIFS(Downtime_Log!$I$2:$I$20000,Downtime_Log!$G$2:$G$20000,$A27,Downtime_Log!$E$2:$E$20000,C$25)/60</f>
        <v>66.3833333333333</v>
      </c>
      <c r="D27" s="30" t="n">
        <f aca="false">SUMIFS(Downtime_Log!$I$2:$I$20000,Downtime_Log!$G$2:$G$20000,$A27,Downtime_Log!$E$2:$E$20000,D$25)/60</f>
        <v>47.4333333333333</v>
      </c>
      <c r="E27" s="30" t="n">
        <f aca="false">SUMIFS(Downtime_Log!$I$2:$I$20000,Downtime_Log!$G$2:$G$20000,$A27,Downtime_Log!$E$2:$E$20000,E$25)/60</f>
        <v>46.7166666666667</v>
      </c>
      <c r="F27" s="34" t="n">
        <f aca="false">SUM(B27:E27)</f>
        <v>229.616666666667</v>
      </c>
    </row>
    <row r="28" customFormat="false" ht="15" hidden="false" customHeight="false" outlineLevel="0" collapsed="false">
      <c r="A28" s="10" t="s">
        <v>95</v>
      </c>
      <c r="B28" s="30" t="n">
        <f aca="false">SUMIFS(Downtime_Log!$I$2:$I$20000,Downtime_Log!$G$2:$G$20000,$A28,Downtime_Log!$E$2:$E$20000,B$25)/60</f>
        <v>50.6333333333333</v>
      </c>
      <c r="C28" s="30" t="n">
        <f aca="false">SUMIFS(Downtime_Log!$I$2:$I$20000,Downtime_Log!$G$2:$G$20000,$A28,Downtime_Log!$E$2:$E$20000,C$25)/60</f>
        <v>61.65</v>
      </c>
      <c r="D28" s="30" t="n">
        <f aca="false">SUMIFS(Downtime_Log!$I$2:$I$20000,Downtime_Log!$G$2:$G$20000,$A28,Downtime_Log!$E$2:$E$20000,D$25)/60</f>
        <v>26.9666666666667</v>
      </c>
      <c r="E28" s="30" t="n">
        <f aca="false">SUMIFS(Downtime_Log!$I$2:$I$20000,Downtime_Log!$G$2:$G$20000,$A28,Downtime_Log!$E$2:$E$20000,E$25)/60</f>
        <v>99.4166666666667</v>
      </c>
      <c r="F28" s="34" t="n">
        <f aca="false">SUM(B28:E28)</f>
        <v>238.666666666667</v>
      </c>
    </row>
    <row r="29" customFormat="false" ht="15" hidden="false" customHeight="false" outlineLevel="0" collapsed="false">
      <c r="A29" s="10" t="s">
        <v>96</v>
      </c>
      <c r="B29" s="30" t="n">
        <f aca="false">SUMIFS(Downtime_Log!$I$2:$I$20000,Downtime_Log!$G$2:$G$20000,$A29,Downtime_Log!$E$2:$E$20000,B$25)/60</f>
        <v>46.7666666666667</v>
      </c>
      <c r="C29" s="30" t="n">
        <f aca="false">SUMIFS(Downtime_Log!$I$2:$I$20000,Downtime_Log!$G$2:$G$20000,$A29,Downtime_Log!$E$2:$E$20000,C$25)/60</f>
        <v>46.5</v>
      </c>
      <c r="D29" s="30" t="n">
        <f aca="false">SUMIFS(Downtime_Log!$I$2:$I$20000,Downtime_Log!$G$2:$G$20000,$A29,Downtime_Log!$E$2:$E$20000,D$25)/60</f>
        <v>12.1333333333333</v>
      </c>
      <c r="E29" s="30" t="n">
        <f aca="false">SUMIFS(Downtime_Log!$I$2:$I$20000,Downtime_Log!$G$2:$G$20000,$A29,Downtime_Log!$E$2:$E$20000,E$25)/60</f>
        <v>18.65</v>
      </c>
      <c r="F29" s="34" t="n">
        <f aca="false">SUM(B29:E29)</f>
        <v>124.05</v>
      </c>
    </row>
    <row r="30" customFormat="false" ht="15" hidden="false" customHeight="false" outlineLevel="0" collapsed="false">
      <c r="A30" s="10" t="s">
        <v>97</v>
      </c>
      <c r="B30" s="30" t="n">
        <f aca="false">SUMIFS(Downtime_Log!$I$2:$I$20000,Downtime_Log!$G$2:$G$20000,$A30,Downtime_Log!$E$2:$E$20000,B$25)/60</f>
        <v>143.35</v>
      </c>
      <c r="C30" s="30" t="n">
        <f aca="false">SUMIFS(Downtime_Log!$I$2:$I$20000,Downtime_Log!$G$2:$G$20000,$A30,Downtime_Log!$E$2:$E$20000,C$25)/60</f>
        <v>153.583333333333</v>
      </c>
      <c r="D30" s="30" t="n">
        <f aca="false">SUMIFS(Downtime_Log!$I$2:$I$20000,Downtime_Log!$G$2:$G$20000,$A30,Downtime_Log!$E$2:$E$20000,D$25)/60</f>
        <v>59.9333333333333</v>
      </c>
      <c r="E30" s="30" t="n">
        <f aca="false">SUMIFS(Downtime_Log!$I$2:$I$20000,Downtime_Log!$G$2:$G$20000,$A30,Downtime_Log!$E$2:$E$20000,E$25)/60</f>
        <v>202.766666666667</v>
      </c>
      <c r="F30" s="34" t="n">
        <f aca="false">SUM(B30:E30)</f>
        <v>559.633333333333</v>
      </c>
    </row>
    <row r="31" customFormat="false" ht="15" hidden="false" customHeight="false" outlineLevel="0" collapsed="false">
      <c r="A31" s="10" t="s">
        <v>98</v>
      </c>
      <c r="B31" s="30" t="n">
        <f aca="false">SUMIFS(Downtime_Log!$I$2:$I$20000,Downtime_Log!$G$2:$G$20000,$A31,Downtime_Log!$E$2:$E$20000,B$25)/60</f>
        <v>20.9</v>
      </c>
      <c r="C31" s="30" t="n">
        <f aca="false">SUMIFS(Downtime_Log!$I$2:$I$20000,Downtime_Log!$G$2:$G$20000,$A31,Downtime_Log!$E$2:$E$20000,C$25)/60</f>
        <v>27.15</v>
      </c>
      <c r="D31" s="30" t="n">
        <f aca="false">SUMIFS(Downtime_Log!$I$2:$I$20000,Downtime_Log!$G$2:$G$20000,$A31,Downtime_Log!$E$2:$E$20000,D$25)/60</f>
        <v>11.3833333333333</v>
      </c>
      <c r="E31" s="30" t="n">
        <f aca="false">SUMIFS(Downtime_Log!$I$2:$I$20000,Downtime_Log!$G$2:$G$20000,$A31,Downtime_Log!$E$2:$E$20000,E$25)/60</f>
        <v>8.33333333333333</v>
      </c>
      <c r="F31" s="34" t="n">
        <f aca="false">SUM(B31:E31)</f>
        <v>67.7666666666667</v>
      </c>
    </row>
    <row r="32" customFormat="false" ht="15" hidden="false" customHeight="false" outlineLevel="0" collapsed="false">
      <c r="A32" s="18" t="s">
        <v>105</v>
      </c>
      <c r="B32" s="35" t="n">
        <f aca="false">SUM(B26:B31)</f>
        <v>469.816666666667</v>
      </c>
      <c r="C32" s="35" t="n">
        <f aca="false">SUM(C26:C31)</f>
        <v>726.75</v>
      </c>
      <c r="D32" s="35" t="n">
        <f aca="false">SUM(D26:D31)</f>
        <v>207.05</v>
      </c>
      <c r="E32" s="35" t="n">
        <f aca="false">SUM(E26:E31)</f>
        <v>474.783333333333</v>
      </c>
      <c r="F32" s="35" t="n">
        <f aca="false">SUM(F26:F31)</f>
        <v>1878.4</v>
      </c>
    </row>
    <row r="35" customFormat="false" ht="15" hidden="false" customHeight="false" outlineLevel="0" collapsed="false">
      <c r="A35" s="3" t="s">
        <v>106</v>
      </c>
    </row>
    <row r="36" customFormat="false" ht="15" hidden="false" customHeight="false" outlineLevel="0" collapsed="false">
      <c r="A36" s="5" t="s">
        <v>107</v>
      </c>
      <c r="B36" s="5" t="s">
        <v>49</v>
      </c>
      <c r="C36" s="5" t="s">
        <v>108</v>
      </c>
      <c r="D36" s="5" t="s">
        <v>109</v>
      </c>
      <c r="E36" s="5" t="s">
        <v>89</v>
      </c>
      <c r="F36" s="5" t="s">
        <v>92</v>
      </c>
    </row>
    <row r="37" customFormat="false" ht="15" hidden="false" customHeight="false" outlineLevel="0" collapsed="false">
      <c r="A37" s="36" t="str">
        <f aca="false">Machine_Master!A2</f>
        <v>Tablet Press 1</v>
      </c>
      <c r="B37" s="11" t="str">
        <f aca="false">Machine_Master!B2</f>
        <v>L1</v>
      </c>
      <c r="C37" s="30" t="n">
        <f aca="false">SUMIFS(Downtime_Log!$I$2:$I$20000,Downtime_Log!$F$2:$F$20000,A37)/60</f>
        <v>278.75</v>
      </c>
      <c r="D37" s="30" t="n">
        <f aca="false">SUMIFS(Downtime_Log!$I$2:$I$20000,Downtime_Log!$F$2:$F$20000,A37,Downtime_Log!$G$2:$G$20000,"Breakdown")/60</f>
        <v>61.9666666666667</v>
      </c>
      <c r="E37" s="12" t="n">
        <f aca="false">COUNTIFS(Downtime_Log!$F$2:$F$20000,A37)</f>
        <v>1240</v>
      </c>
      <c r="F37" s="32" t="n">
        <f aca="false">C37+ROW()/1000000</f>
        <v>278.750037</v>
      </c>
    </row>
    <row r="38" customFormat="false" ht="15" hidden="false" customHeight="false" outlineLevel="0" collapsed="false">
      <c r="A38" s="36" t="str">
        <f aca="false">Machine_Master!A3</f>
        <v>Coating Pan 1</v>
      </c>
      <c r="B38" s="11" t="str">
        <f aca="false">Machine_Master!B3</f>
        <v>L1</v>
      </c>
      <c r="C38" s="30" t="n">
        <f aca="false">SUMIFS(Downtime_Log!$I$2:$I$20000,Downtime_Log!$F$2:$F$20000,A38)/60</f>
        <v>150.65</v>
      </c>
      <c r="D38" s="30" t="n">
        <f aca="false">SUMIFS(Downtime_Log!$I$2:$I$20000,Downtime_Log!$F$2:$F$20000,A38,Downtime_Log!$G$2:$G$20000,"Breakdown")/60</f>
        <v>55.6</v>
      </c>
      <c r="E38" s="12" t="n">
        <f aca="false">COUNTIFS(Downtime_Log!$F$2:$F$20000,A38)</f>
        <v>830</v>
      </c>
      <c r="F38" s="32" t="n">
        <f aca="false">C38+ROW()/1000000</f>
        <v>150.650038</v>
      </c>
    </row>
    <row r="39" customFormat="false" ht="15" hidden="false" customHeight="false" outlineLevel="0" collapsed="false">
      <c r="A39" s="36" t="str">
        <f aca="false">Machine_Master!A4</f>
        <v>Metal Detector 1</v>
      </c>
      <c r="B39" s="11" t="str">
        <f aca="false">Machine_Master!B4</f>
        <v>L1</v>
      </c>
      <c r="C39" s="30" t="n">
        <f aca="false">SUMIFS(Downtime_Log!$I$2:$I$20000,Downtime_Log!$F$2:$F$20000,A39)/60</f>
        <v>40.4166666666667</v>
      </c>
      <c r="D39" s="30" t="n">
        <f aca="false">SUMIFS(Downtime_Log!$I$2:$I$20000,Downtime_Log!$F$2:$F$20000,A39,Downtime_Log!$G$2:$G$20000,"Breakdown")/60</f>
        <v>21.5166666666667</v>
      </c>
      <c r="E39" s="12" t="n">
        <f aca="false">COUNTIFS(Downtime_Log!$F$2:$F$20000,A39)</f>
        <v>289</v>
      </c>
      <c r="F39" s="32" t="n">
        <f aca="false">C39+ROW()/1000000</f>
        <v>40.4167056666667</v>
      </c>
    </row>
    <row r="40" customFormat="false" ht="15" hidden="false" customHeight="false" outlineLevel="0" collapsed="false">
      <c r="A40" s="36" t="str">
        <f aca="false">Machine_Master!A5</f>
        <v>Tablet Press 2</v>
      </c>
      <c r="B40" s="11" t="str">
        <f aca="false">Machine_Master!B5</f>
        <v>L2</v>
      </c>
      <c r="C40" s="30" t="n">
        <f aca="false">SUMIFS(Downtime_Log!$I$2:$I$20000,Downtime_Log!$F$2:$F$20000,A40)/60</f>
        <v>493.183333333333</v>
      </c>
      <c r="D40" s="30" t="n">
        <f aca="false">SUMIFS(Downtime_Log!$I$2:$I$20000,Downtime_Log!$F$2:$F$20000,A40,Downtime_Log!$G$2:$G$20000,"Breakdown")/60</f>
        <v>252.183333333333</v>
      </c>
      <c r="E40" s="12" t="n">
        <f aca="false">COUNTIFS(Downtime_Log!$F$2:$F$20000,A40)</f>
        <v>1572</v>
      </c>
      <c r="F40" s="32" t="n">
        <f aca="false">C40+ROW()/1000000</f>
        <v>493.183373333333</v>
      </c>
    </row>
    <row r="41" customFormat="false" ht="15" hidden="false" customHeight="false" outlineLevel="0" collapsed="false">
      <c r="A41" s="36" t="str">
        <f aca="false">Machine_Master!A6</f>
        <v>Coating Pan 2</v>
      </c>
      <c r="B41" s="11" t="str">
        <f aca="false">Machine_Master!B6</f>
        <v>L2</v>
      </c>
      <c r="C41" s="30" t="n">
        <f aca="false">SUMIFS(Downtime_Log!$I$2:$I$20000,Downtime_Log!$F$2:$F$20000,A41)/60</f>
        <v>166.75</v>
      </c>
      <c r="D41" s="30" t="n">
        <f aca="false">SUMIFS(Downtime_Log!$I$2:$I$20000,Downtime_Log!$F$2:$F$20000,A41,Downtime_Log!$G$2:$G$20000,"Breakdown")/60</f>
        <v>76.6166666666667</v>
      </c>
      <c r="E41" s="12" t="n">
        <f aca="false">COUNTIFS(Downtime_Log!$F$2:$F$20000,A41)</f>
        <v>797</v>
      </c>
      <c r="F41" s="32" t="n">
        <f aca="false">C41+ROW()/1000000</f>
        <v>166.750041</v>
      </c>
    </row>
    <row r="42" customFormat="false" ht="15" hidden="false" customHeight="false" outlineLevel="0" collapsed="false">
      <c r="A42" s="36" t="str">
        <f aca="false">Machine_Master!A7</f>
        <v>Metal Detector 2</v>
      </c>
      <c r="B42" s="11" t="str">
        <f aca="false">Machine_Master!B7</f>
        <v>L2</v>
      </c>
      <c r="C42" s="30" t="n">
        <f aca="false">SUMIFS(Downtime_Log!$I$2:$I$20000,Downtime_Log!$F$2:$F$20000,A42)/60</f>
        <v>66.8166666666667</v>
      </c>
      <c r="D42" s="30" t="n">
        <f aca="false">SUMIFS(Downtime_Log!$I$2:$I$20000,Downtime_Log!$F$2:$F$20000,A42,Downtime_Log!$G$2:$G$20000,"Breakdown")/60</f>
        <v>42.6833333333333</v>
      </c>
      <c r="E42" s="12" t="n">
        <f aca="false">COUNTIFS(Downtime_Log!$F$2:$F$20000,A42)</f>
        <v>370</v>
      </c>
      <c r="F42" s="32" t="n">
        <f aca="false">C42+ROW()/1000000</f>
        <v>66.8167086666667</v>
      </c>
    </row>
    <row r="43" customFormat="false" ht="15" hidden="false" customHeight="false" outlineLevel="0" collapsed="false">
      <c r="A43" s="36" t="str">
        <f aca="false">Machine_Master!A8</f>
        <v>Capsule Filler</v>
      </c>
      <c r="B43" s="11" t="str">
        <f aca="false">Machine_Master!B8</f>
        <v>L3</v>
      </c>
      <c r="C43" s="30" t="n">
        <f aca="false">SUMIFS(Downtime_Log!$I$2:$I$20000,Downtime_Log!$F$2:$F$20000,A43)/60</f>
        <v>152.583333333333</v>
      </c>
      <c r="D43" s="30" t="n">
        <f aca="false">SUMIFS(Downtime_Log!$I$2:$I$20000,Downtime_Log!$F$2:$F$20000,A43,Downtime_Log!$G$2:$G$20000,"Breakdown")/60</f>
        <v>29.75</v>
      </c>
      <c r="E43" s="12" t="n">
        <f aca="false">COUNTIFS(Downtime_Log!$F$2:$F$20000,A43)</f>
        <v>638</v>
      </c>
      <c r="F43" s="32" t="n">
        <f aca="false">C43+ROW()/1000000</f>
        <v>152.583376333333</v>
      </c>
    </row>
    <row r="44" customFormat="false" ht="15" hidden="false" customHeight="false" outlineLevel="0" collapsed="false">
      <c r="A44" s="36" t="str">
        <f aca="false">Machine_Master!A9</f>
        <v>Capsule Polisher</v>
      </c>
      <c r="B44" s="11" t="str">
        <f aca="false">Machine_Master!B9</f>
        <v>L3</v>
      </c>
      <c r="C44" s="30" t="n">
        <f aca="false">SUMIFS(Downtime_Log!$I$2:$I$20000,Downtime_Log!$F$2:$F$20000,A44)/60</f>
        <v>54.4666666666667</v>
      </c>
      <c r="D44" s="30" t="n">
        <f aca="false">SUMIFS(Downtime_Log!$I$2:$I$20000,Downtime_Log!$F$2:$F$20000,A44,Downtime_Log!$G$2:$G$20000,"Breakdown")/60</f>
        <v>19.45</v>
      </c>
      <c r="E44" s="12" t="n">
        <f aca="false">COUNTIFS(Downtime_Log!$F$2:$F$20000,A44)</f>
        <v>374</v>
      </c>
      <c r="F44" s="32" t="n">
        <f aca="false">C44+ROW()/1000000</f>
        <v>54.4667106666667</v>
      </c>
    </row>
    <row r="45" customFormat="false" ht="15" hidden="false" customHeight="false" outlineLevel="0" collapsed="false">
      <c r="A45" s="36" t="str">
        <f aca="false">Machine_Master!A10</f>
        <v>Blister Machine</v>
      </c>
      <c r="B45" s="11" t="str">
        <f aca="false">Machine_Master!B10</f>
        <v>L4</v>
      </c>
      <c r="C45" s="30" t="n">
        <f aca="false">SUMIFS(Downtime_Log!$I$2:$I$20000,Downtime_Log!$F$2:$F$20000,A45)/60</f>
        <v>315.6</v>
      </c>
      <c r="D45" s="30" t="n">
        <f aca="false">SUMIFS(Downtime_Log!$I$2:$I$20000,Downtime_Log!$F$2:$F$20000,A45,Downtime_Log!$G$2:$G$20000,"Breakdown")/60</f>
        <v>47.5</v>
      </c>
      <c r="E45" s="12" t="n">
        <f aca="false">COUNTIFS(Downtime_Log!$F$2:$F$20000,A45)</f>
        <v>2074</v>
      </c>
      <c r="F45" s="32" t="n">
        <f aca="false">C45+ROW()/1000000</f>
        <v>315.600045</v>
      </c>
    </row>
    <row r="46" customFormat="false" ht="15" hidden="false" customHeight="false" outlineLevel="0" collapsed="false">
      <c r="A46" s="36" t="str">
        <f aca="false">Machine_Master!A11</f>
        <v>Cartoner</v>
      </c>
      <c r="B46" s="11" t="str">
        <f aca="false">Machine_Master!B11</f>
        <v>L4</v>
      </c>
      <c r="C46" s="30" t="n">
        <f aca="false">SUMIFS(Downtime_Log!$I$2:$I$20000,Downtime_Log!$F$2:$F$20000,A46)/60</f>
        <v>159.183333333333</v>
      </c>
      <c r="D46" s="30" t="n">
        <f aca="false">SUMIFS(Downtime_Log!$I$2:$I$20000,Downtime_Log!$F$2:$F$20000,A46,Downtime_Log!$G$2:$G$20000,"Breakdown")/60</f>
        <v>51.4</v>
      </c>
      <c r="E46" s="12" t="n">
        <f aca="false">COUNTIFS(Downtime_Log!$F$2:$F$20000,A46)</f>
        <v>1522</v>
      </c>
      <c r="F46" s="32" t="n">
        <f aca="false">C46+ROW()/1000000</f>
        <v>159.183379333333</v>
      </c>
    </row>
    <row r="50" customFormat="false" ht="15" hidden="false" customHeight="false" outlineLevel="0" collapsed="false">
      <c r="A50" s="3" t="s">
        <v>110</v>
      </c>
    </row>
    <row r="51" customFormat="false" ht="15" hidden="false" customHeight="false" outlineLevel="0" collapsed="false">
      <c r="A51" s="5" t="s">
        <v>100</v>
      </c>
      <c r="B51" s="5" t="s">
        <v>107</v>
      </c>
      <c r="C51" s="5" t="s">
        <v>49</v>
      </c>
      <c r="D51" s="5" t="s">
        <v>108</v>
      </c>
      <c r="E51" s="5" t="s">
        <v>109</v>
      </c>
      <c r="F51" s="5" t="s">
        <v>111</v>
      </c>
    </row>
    <row r="52" customFormat="false" ht="15" hidden="false" customHeight="false" outlineLevel="0" collapsed="false">
      <c r="A52" s="33" t="n">
        <v>1</v>
      </c>
      <c r="B52" s="10" t="str">
        <f aca="false">INDEX($A$37:$A$46,MATCH(LARGE($F$37:$F$46,A52),$F$37:$F$46,0))</f>
        <v>Tablet Press 2</v>
      </c>
      <c r="C52" s="37" t="str">
        <f aca="false">INDEX($B$37:$B$46,MATCH(LARGE($F$37:$F$46,A52),$F$37:$F$46,0))</f>
        <v>L2</v>
      </c>
      <c r="D52" s="30" t="n">
        <f aca="false">INDEX($C$37:$C$46,MATCH(LARGE($F$37:$F$46,A52),$F$37:$F$46,0))</f>
        <v>493.183333333333</v>
      </c>
      <c r="E52" s="30" t="n">
        <f aca="false">INDEX($D$37:$D$46,MATCH(LARGE($F$37:$F$46,A52),$F$37:$F$46,0))</f>
        <v>252.183333333333</v>
      </c>
      <c r="F52" s="13" t="n">
        <f aca="false">D52/SUM($C$37:$C$46)</f>
        <v>0.262555011357183</v>
      </c>
    </row>
    <row r="53" customFormat="false" ht="15" hidden="false" customHeight="false" outlineLevel="0" collapsed="false">
      <c r="A53" s="33" t="n">
        <v>2</v>
      </c>
      <c r="B53" s="10" t="str">
        <f aca="false">INDEX($A$37:$A$46,MATCH(LARGE($F$37:$F$46,A53),$F$37:$F$46,0))</f>
        <v>Blister Machine</v>
      </c>
      <c r="C53" s="37" t="str">
        <f aca="false">INDEX($B$37:$B$46,MATCH(LARGE($F$37:$F$46,A53),$F$37:$F$46,0))</f>
        <v>L4</v>
      </c>
      <c r="D53" s="30" t="n">
        <f aca="false">INDEX($C$37:$C$46,MATCH(LARGE($F$37:$F$46,A53),$F$37:$F$46,0))</f>
        <v>315.6</v>
      </c>
      <c r="E53" s="30" t="n">
        <f aca="false">INDEX($D$37:$D$46,MATCH(LARGE($F$37:$F$46,A53),$F$37:$F$46,0))</f>
        <v>47.5</v>
      </c>
      <c r="F53" s="13" t="n">
        <f aca="false">D53/SUM($C$37:$C$46)</f>
        <v>0.168015332197615</v>
      </c>
    </row>
    <row r="54" customFormat="false" ht="15" hidden="false" customHeight="false" outlineLevel="0" collapsed="false">
      <c r="A54" s="33" t="n">
        <v>3</v>
      </c>
      <c r="B54" s="10" t="str">
        <f aca="false">INDEX($A$37:$A$46,MATCH(LARGE($F$37:$F$46,A54),$F$37:$F$46,0))</f>
        <v>Tablet Press 1</v>
      </c>
      <c r="C54" s="37" t="str">
        <f aca="false">INDEX($B$37:$B$46,MATCH(LARGE($F$37:$F$46,A54),$F$37:$F$46,0))</f>
        <v>L1</v>
      </c>
      <c r="D54" s="30" t="n">
        <f aca="false">INDEX($C$37:$C$46,MATCH(LARGE($F$37:$F$46,A54),$F$37:$F$46,0))</f>
        <v>278.75</v>
      </c>
      <c r="E54" s="30" t="n">
        <f aca="false">INDEX($D$37:$D$46,MATCH(LARGE($F$37:$F$46,A54),$F$37:$F$46,0))</f>
        <v>61.9666666666667</v>
      </c>
      <c r="F54" s="13" t="n">
        <f aca="false">D54/SUM($C$37:$C$46)</f>
        <v>0.148397572402044</v>
      </c>
    </row>
    <row r="55" customFormat="false" ht="15" hidden="false" customHeight="false" outlineLevel="0" collapsed="false">
      <c r="A55" s="33" t="n">
        <v>4</v>
      </c>
      <c r="B55" s="10" t="str">
        <f aca="false">INDEX($A$37:$A$46,MATCH(LARGE($F$37:$F$46,A55),$F$37:$F$46,0))</f>
        <v>Coating Pan 2</v>
      </c>
      <c r="C55" s="37" t="str">
        <f aca="false">INDEX($B$37:$B$46,MATCH(LARGE($F$37:$F$46,A55),$F$37:$F$46,0))</f>
        <v>L2</v>
      </c>
      <c r="D55" s="30" t="n">
        <f aca="false">INDEX($C$37:$C$46,MATCH(LARGE($F$37:$F$46,A55),$F$37:$F$46,0))</f>
        <v>166.75</v>
      </c>
      <c r="E55" s="30" t="n">
        <f aca="false">INDEX($D$37:$D$46,MATCH(LARGE($F$37:$F$46,A55),$F$37:$F$46,0))</f>
        <v>76.6166666666667</v>
      </c>
      <c r="F55" s="13" t="n">
        <f aca="false">D55/SUM($C$37:$C$46)</f>
        <v>0.0887723594548552</v>
      </c>
    </row>
    <row r="56" customFormat="false" ht="15" hidden="false" customHeight="false" outlineLevel="0" collapsed="false">
      <c r="A56" s="33" t="n">
        <v>5</v>
      </c>
      <c r="B56" s="10" t="str">
        <f aca="false">INDEX($A$37:$A$46,MATCH(LARGE($F$37:$F$46,A56),$F$37:$F$46,0))</f>
        <v>Cartoner</v>
      </c>
      <c r="C56" s="37" t="str">
        <f aca="false">INDEX($B$37:$B$46,MATCH(LARGE($F$37:$F$46,A56),$F$37:$F$46,0))</f>
        <v>L4</v>
      </c>
      <c r="D56" s="30" t="n">
        <f aca="false">INDEX($C$37:$C$46,MATCH(LARGE($F$37:$F$46,A56),$F$37:$F$46,0))</f>
        <v>159.183333333333</v>
      </c>
      <c r="E56" s="30" t="n">
        <f aca="false">INDEX($D$37:$D$46,MATCH(LARGE($F$37:$F$46,A56),$F$37:$F$46,0))</f>
        <v>51.4</v>
      </c>
      <c r="F56" s="13" t="n">
        <f aca="false">D56/SUM($C$37:$C$46)</f>
        <v>0.0847441084611016</v>
      </c>
    </row>
    <row r="57" customFormat="false" ht="15" hidden="false" customHeight="false" outlineLevel="0" collapsed="false">
      <c r="A57" s="33" t="n">
        <v>6</v>
      </c>
      <c r="B57" s="10" t="str">
        <f aca="false">INDEX($A$37:$A$46,MATCH(LARGE($F$37:$F$46,A57),$F$37:$F$46,0))</f>
        <v>Capsule Filler</v>
      </c>
      <c r="C57" s="37" t="str">
        <f aca="false">INDEX($B$37:$B$46,MATCH(LARGE($F$37:$F$46,A57),$F$37:$F$46,0))</f>
        <v>L3</v>
      </c>
      <c r="D57" s="30" t="n">
        <f aca="false">INDEX($C$37:$C$46,MATCH(LARGE($F$37:$F$46,A57),$F$37:$F$46,0))</f>
        <v>152.583333333333</v>
      </c>
      <c r="E57" s="30" t="n">
        <f aca="false">INDEX($D$37:$D$46,MATCH(LARGE($F$37:$F$46,A57),$F$37:$F$46,0))</f>
        <v>29.75</v>
      </c>
      <c r="F57" s="13" t="n">
        <f aca="false">D57/SUM($C$37:$C$46)</f>
        <v>0.0812304798409994</v>
      </c>
    </row>
    <row r="58" customFormat="false" ht="15" hidden="false" customHeight="false" outlineLevel="0" collapsed="false">
      <c r="A58" s="33" t="n">
        <v>7</v>
      </c>
      <c r="B58" s="10" t="str">
        <f aca="false">INDEX($A$37:$A$46,MATCH(LARGE($F$37:$F$46,A58),$F$37:$F$46,0))</f>
        <v>Coating Pan 1</v>
      </c>
      <c r="C58" s="37" t="str">
        <f aca="false">INDEX($B$37:$B$46,MATCH(LARGE($F$37:$F$46,A58),$F$37:$F$46,0))</f>
        <v>L1</v>
      </c>
      <c r="D58" s="30" t="n">
        <f aca="false">INDEX($C$37:$C$46,MATCH(LARGE($F$37:$F$46,A58),$F$37:$F$46,0))</f>
        <v>150.65</v>
      </c>
      <c r="E58" s="30" t="n">
        <f aca="false">INDEX($D$37:$D$46,MATCH(LARGE($F$37:$F$46,A58),$F$37:$F$46,0))</f>
        <v>55.6</v>
      </c>
      <c r="F58" s="13" t="n">
        <f aca="false">D58/SUM($C$37:$C$46)</f>
        <v>0.0802012350936968</v>
      </c>
    </row>
    <row r="59" customFormat="false" ht="15" hidden="false" customHeight="false" outlineLevel="0" collapsed="false">
      <c r="A59" s="33" t="n">
        <v>8</v>
      </c>
      <c r="B59" s="10" t="str">
        <f aca="false">INDEX($A$37:$A$46,MATCH(LARGE($F$37:$F$46,A59),$F$37:$F$46,0))</f>
        <v>Metal Detector 2</v>
      </c>
      <c r="C59" s="37" t="str">
        <f aca="false">INDEX($B$37:$B$46,MATCH(LARGE($F$37:$F$46,A59),$F$37:$F$46,0))</f>
        <v>L2</v>
      </c>
      <c r="D59" s="30" t="n">
        <f aca="false">INDEX($C$37:$C$46,MATCH(LARGE($F$37:$F$46,A59),$F$37:$F$46,0))</f>
        <v>66.8166666666667</v>
      </c>
      <c r="E59" s="30" t="n">
        <f aca="false">INDEX($D$37:$D$46,MATCH(LARGE($F$37:$F$46,A59),$F$37:$F$46,0))</f>
        <v>42.6833333333333</v>
      </c>
      <c r="F59" s="13" t="n">
        <f aca="false">D59/SUM($C$37:$C$46)</f>
        <v>0.0355710533787621</v>
      </c>
    </row>
    <row r="60" customFormat="false" ht="15" hidden="false" customHeight="false" outlineLevel="0" collapsed="false">
      <c r="A60" s="33" t="n">
        <v>9</v>
      </c>
      <c r="B60" s="10" t="str">
        <f aca="false">INDEX($A$37:$A$46,MATCH(LARGE($F$37:$F$46,A60),$F$37:$F$46,0))</f>
        <v>Capsule Polisher</v>
      </c>
      <c r="C60" s="37" t="str">
        <f aca="false">INDEX($B$37:$B$46,MATCH(LARGE($F$37:$F$46,A60),$F$37:$F$46,0))</f>
        <v>L3</v>
      </c>
      <c r="D60" s="30" t="n">
        <f aca="false">INDEX($C$37:$C$46,MATCH(LARGE($F$37:$F$46,A60),$F$37:$F$46,0))</f>
        <v>54.4666666666667</v>
      </c>
      <c r="E60" s="30" t="n">
        <f aca="false">INDEX($D$37:$D$46,MATCH(LARGE($F$37:$F$46,A60),$F$37:$F$46,0))</f>
        <v>19.45</v>
      </c>
      <c r="F60" s="13" t="n">
        <f aca="false">D60/SUM($C$37:$C$46)</f>
        <v>0.028996308915389</v>
      </c>
    </row>
    <row r="61" customFormat="false" ht="15" hidden="false" customHeight="false" outlineLevel="0" collapsed="false">
      <c r="A61" s="33" t="n">
        <v>10</v>
      </c>
      <c r="B61" s="10" t="str">
        <f aca="false">INDEX($A$37:$A$46,MATCH(LARGE($F$37:$F$46,A61),$F$37:$F$46,0))</f>
        <v>Metal Detector 1</v>
      </c>
      <c r="C61" s="37" t="str">
        <f aca="false">INDEX($B$37:$B$46,MATCH(LARGE($F$37:$F$46,A61),$F$37:$F$46,0))</f>
        <v>L1</v>
      </c>
      <c r="D61" s="30" t="n">
        <f aca="false">INDEX($C$37:$C$46,MATCH(LARGE($F$37:$F$46,A61),$F$37:$F$46,0))</f>
        <v>40.4166666666667</v>
      </c>
      <c r="E61" s="30" t="n">
        <f aca="false">INDEX($D$37:$D$46,MATCH(LARGE($F$37:$F$46,A61),$F$37:$F$46,0))</f>
        <v>21.5166666666667</v>
      </c>
      <c r="F61" s="13" t="n">
        <f aca="false">D61/SUM($C$37:$C$46)</f>
        <v>0.0215165388983532</v>
      </c>
    </row>
  </sheetData>
  <conditionalFormatting sqref="B26:E31">
    <cfRule type="colorScale" priority="2">
      <colorScale>
        <cfvo type="min" val="0"/>
        <cfvo type="max" val="0"/>
        <color rgb="FFFFFFFF"/>
        <color rgb="FFF8696B"/>
      </colorScale>
    </cfRule>
  </conditionalFormatting>
  <conditionalFormatting sqref="D52:D61">
    <cfRule type="dataBar" priority="3">
      <dataBar showValue="1" minLength="10" maxLength="90">
        <cfvo type="num" val="0"/>
        <cfvo type="max" val="0"/>
        <color rgb="FFF8696B"/>
      </dataBar>
      <extLst>
        <ext xmlns:x14="http://schemas.microsoft.com/office/spreadsheetml/2009/9/main" uri="{B025F937-C7B1-47D3-B67F-A62EFF666E3E}">
          <x14:id>{8AAD6AFB-18A3-4B3C-A62B-E3BE3523D250}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AD6AFB-18A3-4B3C-A62B-E3BE3523D250}">
            <x14:dataBar minLength="10" maxLength="90" axisPosition="none" gradient="true">
              <x14:cfvo type="num">
                <xm:f>0</xm:f>
              </x14:cfvo>
              <x14:cfvo type="max"/>
              <x14:negativeFillColor rgb="FFF8696B"/>
              <x14:axisColor rgb="FF000000"/>
            </x14:dataBar>
          </x14:cfRule>
          <xm:sqref>D52:D61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2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</row>
    <row r="3" customFormat="false" ht="15" hidden="false" customHeight="false" outlineLevel="0" collapsed="false">
      <c r="A3" s="3" t="s">
        <v>114</v>
      </c>
    </row>
    <row r="4" customFormat="false" ht="15" hidden="false" customHeight="false" outlineLevel="0" collapsed="false">
      <c r="A4" s="5" t="s">
        <v>115</v>
      </c>
      <c r="B4" s="5" t="s">
        <v>116</v>
      </c>
      <c r="C4" s="5" t="s">
        <v>117</v>
      </c>
      <c r="D4" s="5" t="s">
        <v>118</v>
      </c>
      <c r="E4" s="5" t="s">
        <v>92</v>
      </c>
    </row>
    <row r="5" customFormat="false" ht="15" hidden="false" customHeight="false" outlineLevel="0" collapsed="false">
      <c r="A5" s="10" t="s">
        <v>119</v>
      </c>
      <c r="B5" s="37" t="s">
        <v>120</v>
      </c>
      <c r="C5" s="12" t="n">
        <f aca="false">SUMIFS(Quality_Log!$H$2:$H$20000,Quality_Log!$G$2:$G$20000,A5)</f>
        <v>1226519</v>
      </c>
      <c r="D5" s="30" t="n">
        <f aca="false">SUMIFS(Quality_Log!$I$2:$I$20000,Quality_Log!$G$2:$G$20000,A5)/60</f>
        <v>22.8632224206349</v>
      </c>
      <c r="E5" s="32" t="n">
        <f aca="false">D5+ROW()/1000000</f>
        <v>22.8632274206349</v>
      </c>
    </row>
    <row r="6" customFormat="false" ht="15" hidden="false" customHeight="false" outlineLevel="0" collapsed="false">
      <c r="A6" s="10" t="s">
        <v>121</v>
      </c>
      <c r="B6" s="37" t="s">
        <v>120</v>
      </c>
      <c r="C6" s="12" t="n">
        <f aca="false">SUMIFS(Quality_Log!$H$2:$H$20000,Quality_Log!$G$2:$G$20000,A6)</f>
        <v>1115425</v>
      </c>
      <c r="D6" s="30" t="n">
        <f aca="false">SUMIFS(Quality_Log!$I$2:$I$20000,Quality_Log!$G$2:$G$20000,A6)/60</f>
        <v>20.8011637506013</v>
      </c>
      <c r="E6" s="32" t="n">
        <f aca="false">D6+ROW()/1000000</f>
        <v>20.8011697506013</v>
      </c>
    </row>
    <row r="7" customFormat="false" ht="15" hidden="false" customHeight="false" outlineLevel="0" collapsed="false">
      <c r="A7" s="10" t="s">
        <v>122</v>
      </c>
      <c r="B7" s="37" t="s">
        <v>120</v>
      </c>
      <c r="C7" s="12" t="n">
        <f aca="false">SUMIFS(Quality_Log!$H$2:$H$20000,Quality_Log!$G$2:$G$20000,A7)</f>
        <v>1540901</v>
      </c>
      <c r="D7" s="30" t="n">
        <f aca="false">SUMIFS(Quality_Log!$I$2:$I$20000,Quality_Log!$G$2:$G$20000,A7)/60</f>
        <v>30.0682438311688</v>
      </c>
      <c r="E7" s="32" t="n">
        <f aca="false">D7+ROW()/1000000</f>
        <v>30.0682508311688</v>
      </c>
    </row>
    <row r="8" customFormat="false" ht="15" hidden="false" customHeight="false" outlineLevel="0" collapsed="false">
      <c r="A8" s="10" t="s">
        <v>123</v>
      </c>
      <c r="B8" s="37" t="s">
        <v>120</v>
      </c>
      <c r="C8" s="12" t="n">
        <f aca="false">SUMIFS(Quality_Log!$H$2:$H$20000,Quality_Log!$G$2:$G$20000,A8)</f>
        <v>892979</v>
      </c>
      <c r="D8" s="30" t="n">
        <f aca="false">SUMIFS(Quality_Log!$I$2:$I$20000,Quality_Log!$G$2:$G$20000,A8)/60</f>
        <v>16.647257960558</v>
      </c>
      <c r="E8" s="32" t="n">
        <f aca="false">D8+ROW()/1000000</f>
        <v>16.647265960558</v>
      </c>
    </row>
    <row r="9" customFormat="false" ht="15" hidden="false" customHeight="false" outlineLevel="0" collapsed="false">
      <c r="A9" s="10" t="s">
        <v>124</v>
      </c>
      <c r="B9" s="37" t="s">
        <v>120</v>
      </c>
      <c r="C9" s="12" t="n">
        <f aca="false">SUMIFS(Quality_Log!$H$2:$H$20000,Quality_Log!$G$2:$G$20000,A9)</f>
        <v>558681</v>
      </c>
      <c r="D9" s="30" t="n">
        <f aca="false">SUMIFS(Quality_Log!$I$2:$I$20000,Quality_Log!$G$2:$G$20000,A9)/60</f>
        <v>10.4151103655604</v>
      </c>
      <c r="E9" s="32" t="n">
        <f aca="false">D9+ROW()/1000000</f>
        <v>10.4151193655604</v>
      </c>
    </row>
    <row r="10" customFormat="false" ht="15" hidden="false" customHeight="false" outlineLevel="0" collapsed="false">
      <c r="A10" s="10" t="s">
        <v>125</v>
      </c>
      <c r="B10" s="37" t="s">
        <v>120</v>
      </c>
      <c r="C10" s="12" t="n">
        <f aca="false">SUMIFS(Quality_Log!$H$2:$H$20000,Quality_Log!$G$2:$G$20000,A10)</f>
        <v>335406</v>
      </c>
      <c r="D10" s="30" t="n">
        <f aca="false">SUMIFS(Quality_Log!$I$2:$I$20000,Quality_Log!$G$2:$G$20000,A10)/60</f>
        <v>6.25309310966811</v>
      </c>
      <c r="E10" s="32" t="n">
        <f aca="false">D10+ROW()/1000000</f>
        <v>6.25310310966811</v>
      </c>
    </row>
    <row r="11" customFormat="false" ht="15" hidden="false" customHeight="false" outlineLevel="0" collapsed="false">
      <c r="A11" s="10" t="s">
        <v>126</v>
      </c>
      <c r="B11" s="37" t="s">
        <v>120</v>
      </c>
      <c r="C11" s="12" t="n">
        <f aca="false">SUMIFS(Quality_Log!$H$2:$H$20000,Quality_Log!$G$2:$G$20000,A11)</f>
        <v>222938</v>
      </c>
      <c r="D11" s="30" t="n">
        <f aca="false">SUMIFS(Quality_Log!$I$2:$I$20000,Quality_Log!$G$2:$G$20000,A11)/60</f>
        <v>4.15588352573353</v>
      </c>
      <c r="E11" s="32" t="n">
        <f aca="false">D11+ROW()/1000000</f>
        <v>4.15589452573353</v>
      </c>
    </row>
    <row r="12" customFormat="false" ht="15" hidden="false" customHeight="false" outlineLevel="0" collapsed="false">
      <c r="A12" s="10" t="s">
        <v>127</v>
      </c>
      <c r="B12" s="37" t="s">
        <v>128</v>
      </c>
      <c r="C12" s="12" t="n">
        <f aca="false">SUMIFS(Quality_Log!$H$2:$H$20000,Quality_Log!$G$2:$G$20000,A12)</f>
        <v>338508</v>
      </c>
      <c r="D12" s="30" t="n">
        <f aca="false">SUMIFS(Quality_Log!$I$2:$I$20000,Quality_Log!$G$2:$G$20000,A12)/60</f>
        <v>10.4200220959596</v>
      </c>
      <c r="E12" s="32" t="n">
        <f aca="false">D12+ROW()/1000000</f>
        <v>10.4200340959596</v>
      </c>
    </row>
    <row r="13" customFormat="false" ht="15" hidden="false" customHeight="false" outlineLevel="0" collapsed="false">
      <c r="A13" s="10" t="s">
        <v>129</v>
      </c>
      <c r="B13" s="37" t="s">
        <v>128</v>
      </c>
      <c r="C13" s="12" t="n">
        <f aca="false">SUMIFS(Quality_Log!$H$2:$H$20000,Quality_Log!$G$2:$G$20000,A13)</f>
        <v>286560</v>
      </c>
      <c r="D13" s="30" t="n">
        <f aca="false">SUMIFS(Quality_Log!$I$2:$I$20000,Quality_Log!$G$2:$G$20000,A13)/60</f>
        <v>9.00226515151515</v>
      </c>
      <c r="E13" s="32" t="n">
        <f aca="false">D13+ROW()/1000000</f>
        <v>9.00227815151515</v>
      </c>
    </row>
    <row r="14" customFormat="false" ht="15" hidden="false" customHeight="false" outlineLevel="0" collapsed="false">
      <c r="A14" s="10" t="s">
        <v>130</v>
      </c>
      <c r="B14" s="37" t="s">
        <v>128</v>
      </c>
      <c r="C14" s="12" t="n">
        <f aca="false">SUMIFS(Quality_Log!$H$2:$H$20000,Quality_Log!$G$2:$G$20000,A14)</f>
        <v>239292</v>
      </c>
      <c r="D14" s="30" t="n">
        <f aca="false">SUMIFS(Quality_Log!$I$2:$I$20000,Quality_Log!$G$2:$G$20000,A14)/60</f>
        <v>7.47484532828283</v>
      </c>
      <c r="E14" s="32" t="n">
        <f aca="false">D14+ROW()/1000000</f>
        <v>7.47485932828283</v>
      </c>
    </row>
    <row r="15" customFormat="false" ht="15" hidden="false" customHeight="false" outlineLevel="0" collapsed="false">
      <c r="A15" s="10" t="s">
        <v>131</v>
      </c>
      <c r="B15" s="37" t="s">
        <v>128</v>
      </c>
      <c r="C15" s="12" t="n">
        <f aca="false">SUMIFS(Quality_Log!$H$2:$H$20000,Quality_Log!$G$2:$G$20000,A15)</f>
        <v>96632</v>
      </c>
      <c r="D15" s="30" t="n">
        <f aca="false">SUMIFS(Quality_Log!$I$2:$I$20000,Quality_Log!$G$2:$G$20000,A15)/60</f>
        <v>2.97584217171717</v>
      </c>
      <c r="E15" s="32" t="n">
        <f aca="false">D15+ROW()/1000000</f>
        <v>2.97585717171717</v>
      </c>
    </row>
    <row r="16" customFormat="false" ht="15" hidden="false" customHeight="false" outlineLevel="0" collapsed="false">
      <c r="A16" s="10" t="s">
        <v>132</v>
      </c>
      <c r="B16" s="37" t="s">
        <v>128</v>
      </c>
      <c r="C16" s="12" t="n">
        <f aca="false">SUMIFS(Quality_Log!$H$2:$H$20000,Quality_Log!$G$2:$G$20000,A16)</f>
        <v>77421</v>
      </c>
      <c r="D16" s="30" t="n">
        <f aca="false">SUMIFS(Quality_Log!$I$2:$I$20000,Quality_Log!$G$2:$G$20000,A16)/60</f>
        <v>2.38457007575758</v>
      </c>
      <c r="E16" s="32" t="n">
        <f aca="false">D16+ROW()/1000000</f>
        <v>2.38458607575758</v>
      </c>
    </row>
    <row r="17" customFormat="false" ht="15" hidden="false" customHeight="false" outlineLevel="0" collapsed="false">
      <c r="A17" s="10" t="s">
        <v>133</v>
      </c>
      <c r="B17" s="37" t="s">
        <v>134</v>
      </c>
      <c r="C17" s="12" t="n">
        <f aca="false">SUMIFS(Quality_Log!$H$2:$H$20000,Quality_Log!$G$2:$G$20000,A17)</f>
        <v>252109</v>
      </c>
      <c r="D17" s="30" t="n">
        <f aca="false">SUMIFS(Quality_Log!$I$2:$I$20000,Quality_Log!$G$2:$G$20000,A17)/60</f>
        <v>18.9843939393939</v>
      </c>
      <c r="E17" s="32" t="n">
        <f aca="false">D17+ROW()/1000000</f>
        <v>18.9844109393939</v>
      </c>
    </row>
    <row r="18" customFormat="false" ht="15" hidden="false" customHeight="false" outlineLevel="0" collapsed="false">
      <c r="A18" s="10" t="s">
        <v>135</v>
      </c>
      <c r="B18" s="37" t="s">
        <v>134</v>
      </c>
      <c r="C18" s="12" t="n">
        <f aca="false">SUMIFS(Quality_Log!$H$2:$H$20000,Quality_Log!$G$2:$G$20000,A18)</f>
        <v>170565</v>
      </c>
      <c r="D18" s="30" t="n">
        <f aca="false">SUMIFS(Quality_Log!$I$2:$I$20000,Quality_Log!$G$2:$G$20000,A18)/60</f>
        <v>12.8331376262626</v>
      </c>
      <c r="E18" s="32" t="n">
        <f aca="false">D18+ROW()/1000000</f>
        <v>12.8331556262626</v>
      </c>
    </row>
    <row r="19" customFormat="false" ht="15" hidden="false" customHeight="false" outlineLevel="0" collapsed="false">
      <c r="A19" s="10" t="s">
        <v>136</v>
      </c>
      <c r="B19" s="37" t="s">
        <v>134</v>
      </c>
      <c r="C19" s="12" t="n">
        <f aca="false">SUMIFS(Quality_Log!$H$2:$H$20000,Quality_Log!$G$2:$G$20000,A19)</f>
        <v>135888</v>
      </c>
      <c r="D19" s="30" t="n">
        <f aca="false">SUMIFS(Quality_Log!$I$2:$I$20000,Quality_Log!$G$2:$G$20000,A19)/60</f>
        <v>10.2244002525253</v>
      </c>
      <c r="E19" s="32" t="n">
        <f aca="false">D19+ROW()/1000000</f>
        <v>10.2244192525253</v>
      </c>
    </row>
    <row r="20" customFormat="false" ht="15" hidden="false" customHeight="false" outlineLevel="0" collapsed="false">
      <c r="A20" s="10" t="s">
        <v>137</v>
      </c>
      <c r="B20" s="37" t="s">
        <v>134</v>
      </c>
      <c r="C20" s="12" t="n">
        <f aca="false">SUMIFS(Quality_Log!$H$2:$H$20000,Quality_Log!$G$2:$G$20000,A20)</f>
        <v>102054</v>
      </c>
      <c r="D20" s="30" t="n">
        <f aca="false">SUMIFS(Quality_Log!$I$2:$I$20000,Quality_Log!$G$2:$G$20000,A20)/60</f>
        <v>7.68108585858586</v>
      </c>
      <c r="E20" s="32" t="n">
        <f aca="false">D20+ROW()/1000000</f>
        <v>7.68110585858586</v>
      </c>
    </row>
    <row r="21" customFormat="false" ht="15" hidden="false" customHeight="false" outlineLevel="0" collapsed="false">
      <c r="A21" s="10" t="s">
        <v>138</v>
      </c>
      <c r="B21" s="37" t="s">
        <v>134</v>
      </c>
      <c r="C21" s="12" t="n">
        <f aca="false">SUMIFS(Quality_Log!$H$2:$H$20000,Quality_Log!$G$2:$G$20000,A21)</f>
        <v>54143</v>
      </c>
      <c r="D21" s="30" t="n">
        <f aca="false">SUMIFS(Quality_Log!$I$2:$I$20000,Quality_Log!$G$2:$G$20000,A21)/60</f>
        <v>4.07100631313131</v>
      </c>
      <c r="E21" s="32" t="n">
        <f aca="false">D21+ROW()/1000000</f>
        <v>4.07102731313131</v>
      </c>
    </row>
    <row r="23" customFormat="false" ht="15" hidden="false" customHeight="false" outlineLevel="0" collapsed="false">
      <c r="A23" s="3" t="s">
        <v>139</v>
      </c>
    </row>
    <row r="24" customFormat="false" ht="15" hidden="false" customHeight="false" outlineLevel="0" collapsed="false">
      <c r="A24" s="5" t="s">
        <v>100</v>
      </c>
      <c r="B24" s="5" t="s">
        <v>115</v>
      </c>
      <c r="C24" s="5" t="s">
        <v>116</v>
      </c>
      <c r="D24" s="5" t="s">
        <v>140</v>
      </c>
      <c r="E24" s="5" t="s">
        <v>101</v>
      </c>
      <c r="F24" s="5" t="s">
        <v>102</v>
      </c>
    </row>
    <row r="25" customFormat="false" ht="15" hidden="false" customHeight="false" outlineLevel="0" collapsed="false">
      <c r="A25" s="33" t="n">
        <v>1</v>
      </c>
      <c r="B25" s="10" t="str">
        <f aca="false">INDEX($A$5:$A$21,MATCH(LARGE($E$5:$E$21,A25),$E$5:$E$21,0))</f>
        <v>Coating defect</v>
      </c>
      <c r="C25" s="37" t="str">
        <f aca="false">INDEX($B$5:$B$21,MATCH(LARGE($E$5:$E$21,A25),$E$5:$E$21,0))</f>
        <v>Compression &amp; Coating</v>
      </c>
      <c r="D25" s="30" t="n">
        <f aca="false">INDEX($D$5:$D$21,MATCH(LARGE($E$5:$E$21,A25),$E$5:$E$21,0))</f>
        <v>30.0682438311688</v>
      </c>
      <c r="E25" s="13" t="n">
        <f aca="false">D25/SUM($D$5:$D$21)</f>
        <v>0.152432946904411</v>
      </c>
      <c r="F25" s="13" t="n">
        <f aca="false">SUM($E$25:E25)</f>
        <v>0.152432946904411</v>
      </c>
    </row>
    <row r="26" customFormat="false" ht="15" hidden="false" customHeight="false" outlineLevel="0" collapsed="false">
      <c r="A26" s="33" t="n">
        <v>2</v>
      </c>
      <c r="B26" s="10" t="str">
        <f aca="false">INDEX($A$5:$A$21,MATCH(LARGE($E$5:$E$21,A26),$E$5:$E$21,0))</f>
        <v>Weight variation</v>
      </c>
      <c r="C26" s="37" t="str">
        <f aca="false">INDEX($B$5:$B$21,MATCH(LARGE($E$5:$E$21,A26),$E$5:$E$21,0))</f>
        <v>Compression &amp; Coating</v>
      </c>
      <c r="D26" s="30" t="n">
        <f aca="false">INDEX($D$5:$D$21,MATCH(LARGE($E$5:$E$21,A26),$E$5:$E$21,0))</f>
        <v>22.8632224206349</v>
      </c>
      <c r="E26" s="13" t="n">
        <f aca="false">D26/SUM($D$5:$D$21)</f>
        <v>0.115906615260839</v>
      </c>
      <c r="F26" s="13" t="n">
        <f aca="false">SUM($E$25:E26)</f>
        <v>0.268339562165251</v>
      </c>
    </row>
    <row r="27" customFormat="false" ht="15" hidden="false" customHeight="false" outlineLevel="0" collapsed="false">
      <c r="A27" s="33" t="n">
        <v>3</v>
      </c>
      <c r="B27" s="10" t="str">
        <f aca="false">INDEX($A$5:$A$21,MATCH(LARGE($E$5:$E$21,A27),$E$5:$E$21,0))</f>
        <v>Capping / lamination</v>
      </c>
      <c r="C27" s="37" t="str">
        <f aca="false">INDEX($B$5:$B$21,MATCH(LARGE($E$5:$E$21,A27),$E$5:$E$21,0))</f>
        <v>Compression &amp; Coating</v>
      </c>
      <c r="D27" s="30" t="n">
        <f aca="false">INDEX($D$5:$D$21,MATCH(LARGE($E$5:$E$21,A27),$E$5:$E$21,0))</f>
        <v>20.8011637506013</v>
      </c>
      <c r="E27" s="13" t="n">
        <f aca="false">D27/SUM($D$5:$D$21)</f>
        <v>0.105452872716781</v>
      </c>
      <c r="F27" s="13" t="n">
        <f aca="false">SUM($E$25:E27)</f>
        <v>0.373792434882031</v>
      </c>
    </row>
    <row r="28" customFormat="false" ht="15" hidden="false" customHeight="false" outlineLevel="0" collapsed="false">
      <c r="A28" s="33" t="n">
        <v>4</v>
      </c>
      <c r="B28" s="10" t="str">
        <f aca="false">INDEX($A$5:$A$21,MATCH(LARGE($E$5:$E$21,A28),$E$5:$E$21,0))</f>
        <v>Seal failure</v>
      </c>
      <c r="C28" s="37" t="str">
        <f aca="false">INDEX($B$5:$B$21,MATCH(LARGE($E$5:$E$21,A28),$E$5:$E$21,0))</f>
        <v>Blister Packing</v>
      </c>
      <c r="D28" s="30" t="n">
        <f aca="false">INDEX($D$5:$D$21,MATCH(LARGE($E$5:$E$21,A28),$E$5:$E$21,0))</f>
        <v>18.9843939393939</v>
      </c>
      <c r="E28" s="13" t="n">
        <f aca="false">D28/SUM($D$5:$D$21)</f>
        <v>0.0962426382340394</v>
      </c>
      <c r="F28" s="13" t="n">
        <f aca="false">SUM($E$25:E28)</f>
        <v>0.470035073116071</v>
      </c>
    </row>
    <row r="29" customFormat="false" ht="15" hidden="false" customHeight="false" outlineLevel="0" collapsed="false">
      <c r="A29" s="33" t="n">
        <v>5</v>
      </c>
      <c r="B29" s="10" t="str">
        <f aca="false">INDEX($A$5:$A$21,MATCH(LARGE($E$5:$E$21,A29),$E$5:$E$21,0))</f>
        <v>Chipping / broken tablet</v>
      </c>
      <c r="C29" s="37" t="str">
        <f aca="false">INDEX($B$5:$B$21,MATCH(LARGE($E$5:$E$21,A29),$E$5:$E$21,0))</f>
        <v>Compression &amp; Coating</v>
      </c>
      <c r="D29" s="30" t="n">
        <f aca="false">INDEX($D$5:$D$21,MATCH(LARGE($E$5:$E$21,A29),$E$5:$E$21,0))</f>
        <v>16.647257960558</v>
      </c>
      <c r="E29" s="13" t="n">
        <f aca="false">D29/SUM($D$5:$D$21)</f>
        <v>0.0843943731151767</v>
      </c>
      <c r="F29" s="13" t="n">
        <f aca="false">SUM($E$25:E29)</f>
        <v>0.554429446231248</v>
      </c>
    </row>
    <row r="30" customFormat="false" ht="15" hidden="false" customHeight="false" outlineLevel="0" collapsed="false">
      <c r="A30" s="33" t="n">
        <v>6</v>
      </c>
      <c r="B30" s="10" t="str">
        <f aca="false">INDEX($A$5:$A$21,MATCH(LARGE($E$5:$E$21,A30),$E$5:$E$21,0))</f>
        <v>Missing / broken tablet in pocket</v>
      </c>
      <c r="C30" s="37" t="str">
        <f aca="false">INDEX($B$5:$B$21,MATCH(LARGE($E$5:$E$21,A30),$E$5:$E$21,0))</f>
        <v>Blister Packing</v>
      </c>
      <c r="D30" s="30" t="n">
        <f aca="false">INDEX($D$5:$D$21,MATCH(LARGE($E$5:$E$21,A30),$E$5:$E$21,0))</f>
        <v>12.8331376262626</v>
      </c>
      <c r="E30" s="13" t="n">
        <f aca="false">D30/SUM($D$5:$D$21)</f>
        <v>0.0650584383106971</v>
      </c>
      <c r="F30" s="13" t="n">
        <f aca="false">SUM($E$25:E30)</f>
        <v>0.619487884541945</v>
      </c>
    </row>
    <row r="31" customFormat="false" ht="15" hidden="false" customHeight="false" outlineLevel="0" collapsed="false">
      <c r="A31" s="33" t="n">
        <v>7</v>
      </c>
      <c r="B31" s="10" t="str">
        <f aca="false">INDEX($A$5:$A$21,MATCH(LARGE($E$5:$E$21,A31),$E$5:$E$21,0))</f>
        <v>Fill-weight variation</v>
      </c>
      <c r="C31" s="37" t="str">
        <f aca="false">INDEX($B$5:$B$21,MATCH(LARGE($E$5:$E$21,A31),$E$5:$E$21,0))</f>
        <v>Capsule Filling</v>
      </c>
      <c r="D31" s="30" t="n">
        <f aca="false">INDEX($D$5:$D$21,MATCH(LARGE($E$5:$E$21,A31),$E$5:$E$21,0))</f>
        <v>10.4200220959596</v>
      </c>
      <c r="E31" s="13" t="n">
        <f aca="false">D31/SUM($D$5:$D$21)</f>
        <v>0.0528249898402683</v>
      </c>
      <c r="F31" s="13" t="n">
        <f aca="false">SUM($E$25:E31)</f>
        <v>0.672312874382213</v>
      </c>
    </row>
    <row r="32" customFormat="false" ht="15" hidden="false" customHeight="false" outlineLevel="0" collapsed="false">
      <c r="A32" s="33" t="n">
        <v>8</v>
      </c>
      <c r="B32" s="10" t="str">
        <f aca="false">INDEX($A$5:$A$21,MATCH(LARGE($E$5:$E$21,A32),$E$5:$E$21,0))</f>
        <v>Hardness out of spec</v>
      </c>
      <c r="C32" s="37" t="str">
        <f aca="false">INDEX($B$5:$B$21,MATCH(LARGE($E$5:$E$21,A32),$E$5:$E$21,0))</f>
        <v>Compression &amp; Coating</v>
      </c>
      <c r="D32" s="30" t="n">
        <f aca="false">INDEX($D$5:$D$21,MATCH(LARGE($E$5:$E$21,A32),$E$5:$E$21,0))</f>
        <v>10.4151103655604</v>
      </c>
      <c r="E32" s="13" t="n">
        <f aca="false">D32/SUM($D$5:$D$21)</f>
        <v>0.0528000894987865</v>
      </c>
      <c r="F32" s="13" t="n">
        <f aca="false">SUM($E$25:E32)</f>
        <v>0.725112963880999</v>
      </c>
    </row>
    <row r="33" customFormat="false" ht="15" hidden="false" customHeight="false" outlineLevel="0" collapsed="false">
      <c r="A33" s="33" t="n">
        <v>9</v>
      </c>
      <c r="B33" s="10" t="str">
        <f aca="false">INDEX($A$5:$A$21,MATCH(LARGE($E$5:$E$21,A33),$E$5:$E$21,0))</f>
        <v>Print / coding error</v>
      </c>
      <c r="C33" s="37" t="str">
        <f aca="false">INDEX($B$5:$B$21,MATCH(LARGE($E$5:$E$21,A33),$E$5:$E$21,0))</f>
        <v>Blister Packing</v>
      </c>
      <c r="D33" s="30" t="n">
        <f aca="false">INDEX($D$5:$D$21,MATCH(LARGE($E$5:$E$21,A33),$E$5:$E$21,0))</f>
        <v>10.2244002525253</v>
      </c>
      <c r="E33" s="13" t="n">
        <f aca="false">D33/SUM($D$5:$D$21)</f>
        <v>0.0518332719919961</v>
      </c>
      <c r="F33" s="13" t="n">
        <f aca="false">SUM($E$25:E33)</f>
        <v>0.776946235872996</v>
      </c>
    </row>
    <row r="34" customFormat="false" ht="15" hidden="false" customHeight="false" outlineLevel="0" collapsed="false">
      <c r="A34" s="33" t="n">
        <v>10</v>
      </c>
      <c r="B34" s="10" t="str">
        <f aca="false">INDEX($A$5:$A$21,MATCH(LARGE($E$5:$E$21,A34),$E$5:$E$21,0))</f>
        <v>Locked / empty capsule</v>
      </c>
      <c r="C34" s="37" t="str">
        <f aca="false">INDEX($B$5:$B$21,MATCH(LARGE($E$5:$E$21,A34),$E$5:$E$21,0))</f>
        <v>Capsule Filling</v>
      </c>
      <c r="D34" s="30" t="n">
        <f aca="false">INDEX($D$5:$D$21,MATCH(LARGE($E$5:$E$21,A34),$E$5:$E$21,0))</f>
        <v>9.00226515151515</v>
      </c>
      <c r="E34" s="13" t="n">
        <f aca="false">D34/SUM($D$5:$D$21)</f>
        <v>0.045637577424388</v>
      </c>
      <c r="F34" s="13" t="n">
        <f aca="false">SUM($E$25:E34)</f>
        <v>0.822583813297384</v>
      </c>
    </row>
    <row r="35" customFormat="false" ht="15" hidden="false" customHeight="false" outlineLevel="0" collapsed="false">
      <c r="A35" s="33" t="n">
        <v>11</v>
      </c>
      <c r="B35" s="10" t="str">
        <f aca="false">INDEX($A$5:$A$21,MATCH(LARGE($E$5:$E$21,A35),$E$5:$E$21,0))</f>
        <v>Foil wrinkle / misalignment</v>
      </c>
      <c r="C35" s="37" t="str">
        <f aca="false">INDEX($B$5:$B$21,MATCH(LARGE($E$5:$E$21,A35),$E$5:$E$21,0))</f>
        <v>Blister Packing</v>
      </c>
      <c r="D35" s="30" t="n">
        <f aca="false">INDEX($D$5:$D$21,MATCH(LARGE($E$5:$E$21,A35),$E$5:$E$21,0))</f>
        <v>7.68108585858586</v>
      </c>
      <c r="E35" s="13" t="n">
        <f aca="false">D35/SUM($D$5:$D$21)</f>
        <v>0.0389397717879465</v>
      </c>
      <c r="F35" s="13" t="n">
        <f aca="false">SUM($E$25:E35)</f>
        <v>0.86152358508533</v>
      </c>
    </row>
    <row r="36" customFormat="false" ht="15" hidden="false" customHeight="false" outlineLevel="0" collapsed="false">
      <c r="A36" s="33" t="n">
        <v>12</v>
      </c>
      <c r="B36" s="10" t="str">
        <f aca="false">INDEX($A$5:$A$21,MATCH(LARGE($E$5:$E$21,A36),$E$5:$E$21,0))</f>
        <v>Damaged / dented capsule</v>
      </c>
      <c r="C36" s="37" t="str">
        <f aca="false">INDEX($B$5:$B$21,MATCH(LARGE($E$5:$E$21,A36),$E$5:$E$21,0))</f>
        <v>Capsule Filling</v>
      </c>
      <c r="D36" s="30" t="n">
        <f aca="false">INDEX($D$5:$D$21,MATCH(LARGE($E$5:$E$21,A36),$E$5:$E$21,0))</f>
        <v>7.47484532828283</v>
      </c>
      <c r="E36" s="13" t="n">
        <f aca="false">D36/SUM($D$5:$D$21)</f>
        <v>0.0378942218056548</v>
      </c>
      <c r="F36" s="13" t="n">
        <f aca="false">SUM($E$25:E36)</f>
        <v>0.899417806890985</v>
      </c>
    </row>
    <row r="37" customFormat="false" ht="15" hidden="false" customHeight="false" outlineLevel="0" collapsed="false">
      <c r="A37" s="33" t="n">
        <v>13</v>
      </c>
      <c r="B37" s="10" t="str">
        <f aca="false">INDEX($A$5:$A$21,MATCH(LARGE($E$5:$E$21,A37),$E$5:$E$21,0))</f>
        <v>Sticking / picking</v>
      </c>
      <c r="C37" s="37" t="str">
        <f aca="false">INDEX($B$5:$B$21,MATCH(LARGE($E$5:$E$21,A37),$E$5:$E$21,0))</f>
        <v>Compression &amp; Coating</v>
      </c>
      <c r="D37" s="30" t="n">
        <f aca="false">INDEX($D$5:$D$21,MATCH(LARGE($E$5:$E$21,A37),$E$5:$E$21,0))</f>
        <v>6.25309310966811</v>
      </c>
      <c r="E37" s="13" t="n">
        <f aca="false">D37/SUM($D$5:$D$21)</f>
        <v>0.0317004682856241</v>
      </c>
      <c r="F37" s="13" t="n">
        <f aca="false">SUM($E$25:E37)</f>
        <v>0.931118275176609</v>
      </c>
    </row>
    <row r="38" customFormat="false" ht="15" hidden="false" customHeight="false" outlineLevel="0" collapsed="false">
      <c r="A38" s="33" t="n">
        <v>14</v>
      </c>
      <c r="B38" s="10" t="str">
        <f aca="false">INDEX($A$5:$A$21,MATCH(LARGE($E$5:$E$21,A38),$E$5:$E$21,0))</f>
        <v>Metal / foreign particle</v>
      </c>
      <c r="C38" s="37" t="str">
        <f aca="false">INDEX($B$5:$B$21,MATCH(LARGE($E$5:$E$21,A38),$E$5:$E$21,0))</f>
        <v>Compression &amp; Coating</v>
      </c>
      <c r="D38" s="30" t="n">
        <f aca="false">INDEX($D$5:$D$21,MATCH(LARGE($E$5:$E$21,A38),$E$5:$E$21,0))</f>
        <v>4.15588352573353</v>
      </c>
      <c r="E38" s="13" t="n">
        <f aca="false">D38/SUM($D$5:$D$21)</f>
        <v>0.0210685258632357</v>
      </c>
      <c r="F38" s="13" t="n">
        <f aca="false">SUM($E$25:E38)</f>
        <v>0.952186801039845</v>
      </c>
    </row>
    <row r="39" customFormat="false" ht="15" hidden="false" customHeight="false" outlineLevel="0" collapsed="false">
      <c r="A39" s="33" t="n">
        <v>15</v>
      </c>
      <c r="B39" s="10" t="str">
        <f aca="false">INDEX($A$5:$A$21,MATCH(LARGE($E$5:$E$21,A39),$E$5:$E$21,0))</f>
        <v>Pinhole (leak test fail)</v>
      </c>
      <c r="C39" s="37" t="str">
        <f aca="false">INDEX($B$5:$B$21,MATCH(LARGE($E$5:$E$21,A39),$E$5:$E$21,0))</f>
        <v>Blister Packing</v>
      </c>
      <c r="D39" s="30" t="n">
        <f aca="false">INDEX($D$5:$D$21,MATCH(LARGE($E$5:$E$21,A39),$E$5:$E$21,0))</f>
        <v>4.07100631313131</v>
      </c>
      <c r="E39" s="13" t="n">
        <f aca="false">D39/SUM($D$5:$D$21)</f>
        <v>0.0206382352312109</v>
      </c>
      <c r="F39" s="13" t="n">
        <f aca="false">SUM($E$25:E39)</f>
        <v>0.972825036271055</v>
      </c>
    </row>
    <row r="40" customFormat="false" ht="15" hidden="false" customHeight="false" outlineLevel="0" collapsed="false">
      <c r="A40" s="33" t="n">
        <v>16</v>
      </c>
      <c r="B40" s="10" t="str">
        <f aca="false">INDEX($A$5:$A$21,MATCH(LARGE($E$5:$E$21,A40),$E$5:$E$21,0))</f>
        <v>Dust / contamination</v>
      </c>
      <c r="C40" s="37" t="str">
        <f aca="false">INDEX($B$5:$B$21,MATCH(LARGE($E$5:$E$21,A40),$E$5:$E$21,0))</f>
        <v>Capsule Filling</v>
      </c>
      <c r="D40" s="30" t="n">
        <f aca="false">INDEX($D$5:$D$21,MATCH(LARGE($E$5:$E$21,A40),$E$5:$E$21,0))</f>
        <v>2.97584217171717</v>
      </c>
      <c r="E40" s="13" t="n">
        <f aca="false">D40/SUM($D$5:$D$21)</f>
        <v>0.0150862283246171</v>
      </c>
      <c r="F40" s="13" t="n">
        <f aca="false">SUM($E$25:E40)</f>
        <v>0.987911264595673</v>
      </c>
    </row>
    <row r="41" customFormat="false" ht="15" hidden="false" customHeight="false" outlineLevel="0" collapsed="false">
      <c r="A41" s="33" t="n">
        <v>17</v>
      </c>
      <c r="B41" s="10" t="str">
        <f aca="false">INDEX($A$5:$A$21,MATCH(LARGE($E$5:$E$21,A41),$E$5:$E$21,0))</f>
        <v>Telescoped capsule</v>
      </c>
      <c r="C41" s="37" t="str">
        <f aca="false">INDEX($B$5:$B$21,MATCH(LARGE($E$5:$E$21,A41),$E$5:$E$21,0))</f>
        <v>Capsule Filling</v>
      </c>
      <c r="D41" s="30" t="n">
        <f aca="false">INDEX($D$5:$D$21,MATCH(LARGE($E$5:$E$21,A41),$E$5:$E$21,0))</f>
        <v>2.38457007575758</v>
      </c>
      <c r="E41" s="13" t="n">
        <f aca="false">D41/SUM($D$5:$D$21)</f>
        <v>0.0120887354043275</v>
      </c>
      <c r="F41" s="13" t="n">
        <f aca="false">SUM($E$25:E41)</f>
        <v>1</v>
      </c>
    </row>
    <row r="43" customFormat="false" ht="15" hidden="false" customHeight="false" outlineLevel="0" collapsed="false">
      <c r="A43" s="3" t="s">
        <v>141</v>
      </c>
    </row>
    <row r="44" customFormat="false" ht="23.85" hidden="false" customHeight="false" outlineLevel="0" collapsed="false">
      <c r="A44" s="5" t="s">
        <v>49</v>
      </c>
      <c r="B44" s="5" t="s">
        <v>142</v>
      </c>
      <c r="C44" s="5" t="s">
        <v>143</v>
      </c>
      <c r="D44" s="5" t="s">
        <v>144</v>
      </c>
      <c r="E44" s="5" t="s">
        <v>145</v>
      </c>
    </row>
    <row r="45" customFormat="false" ht="15" hidden="false" customHeight="false" outlineLevel="0" collapsed="false">
      <c r="A45" s="10" t="s">
        <v>62</v>
      </c>
      <c r="B45" s="12" t="n">
        <f aca="false">SUMIFS(Production_Log!$N$2:$N$5000,Production_Log!$E$2:$E$5000,A45)</f>
        <v>145542398</v>
      </c>
      <c r="C45" s="12" t="n">
        <f aca="false">SUMIFS(Production_Log!$O$2:$O$5000,Production_Log!$E$2:$E$5000,A45)</f>
        <v>2718730</v>
      </c>
      <c r="D45" s="16" t="n">
        <f aca="false">C45/B45</f>
        <v>0.0186799862951276</v>
      </c>
      <c r="E45" s="30" t="n">
        <f aca="false">SUMIFS(Quality_Log!$I$2:$I$20000,Quality_Log!$D$2:$D$20000,A45)/60</f>
        <v>48.5553720538721</v>
      </c>
    </row>
    <row r="46" customFormat="false" ht="15" hidden="false" customHeight="false" outlineLevel="0" collapsed="false">
      <c r="A46" s="10" t="s">
        <v>63</v>
      </c>
      <c r="B46" s="12" t="n">
        <f aca="false">SUMIFS(Production_Log!$N$2:$N$5000,Production_Log!$E$2:$E$5000,A46)</f>
        <v>113533889</v>
      </c>
      <c r="C46" s="12" t="n">
        <f aca="false">SUMIFS(Production_Log!$O$2:$O$5000,Production_Log!$E$2:$E$5000,A46)</f>
        <v>3174119</v>
      </c>
      <c r="D46" s="16" t="n">
        <f aca="false">C46/B46</f>
        <v>0.0279574585875412</v>
      </c>
      <c r="E46" s="30" t="n">
        <f aca="false">SUMIFS(Quality_Log!$I$2:$I$20000,Quality_Log!$D$2:$D$20000,A46)/60</f>
        <v>62.6486029100529</v>
      </c>
    </row>
    <row r="47" customFormat="false" ht="15" hidden="false" customHeight="false" outlineLevel="0" collapsed="false">
      <c r="A47" s="10" t="s">
        <v>64</v>
      </c>
      <c r="B47" s="12" t="n">
        <f aca="false">SUMIFS(Production_Log!$N$2:$N$5000,Production_Log!$E$2:$E$5000,A47)</f>
        <v>60622920</v>
      </c>
      <c r="C47" s="12" t="n">
        <f aca="false">SUMIFS(Production_Log!$O$2:$O$5000,Production_Log!$E$2:$E$5000,A47)</f>
        <v>1038413</v>
      </c>
      <c r="D47" s="16" t="n">
        <f aca="false">C47/B47</f>
        <v>0.0171290495409987</v>
      </c>
      <c r="E47" s="30" t="n">
        <f aca="false">SUMIFS(Quality_Log!$I$2:$I$20000,Quality_Log!$D$2:$D$20000,A47)/60</f>
        <v>32.2575448232323</v>
      </c>
    </row>
    <row r="48" customFormat="false" ht="15" hidden="false" customHeight="false" outlineLevel="0" collapsed="false">
      <c r="A48" s="10" t="s">
        <v>65</v>
      </c>
      <c r="B48" s="12" t="n">
        <f aca="false">SUMIFS(Production_Log!$N$2:$N$5000,Production_Log!$E$2:$E$5000,A48)</f>
        <v>31584578</v>
      </c>
      <c r="C48" s="12" t="n">
        <f aca="false">SUMIFS(Production_Log!$O$2:$O$5000,Production_Log!$E$2:$E$5000,A48)</f>
        <v>714759</v>
      </c>
      <c r="D48" s="16" t="n">
        <f aca="false">C48/B48</f>
        <v>0.0226299999955675</v>
      </c>
      <c r="E48" s="30" t="n">
        <f aca="false">SUMIFS(Quality_Log!$I$2:$I$20000,Quality_Log!$D$2:$D$20000,A48)/60</f>
        <v>53.794023989899</v>
      </c>
    </row>
    <row r="50" customFormat="false" ht="15" hidden="false" customHeight="false" outlineLevel="0" collapsed="false">
      <c r="A50" s="3" t="s">
        <v>146</v>
      </c>
    </row>
    <row r="51" customFormat="false" ht="15" hidden="false" customHeight="false" outlineLevel="0" collapsed="false">
      <c r="A51" s="5" t="s">
        <v>147</v>
      </c>
      <c r="B51" s="5" t="s">
        <v>49</v>
      </c>
      <c r="C51" s="5" t="s">
        <v>142</v>
      </c>
      <c r="D51" s="5" t="s">
        <v>143</v>
      </c>
      <c r="E51" s="5" t="s">
        <v>144</v>
      </c>
      <c r="F51" s="5" t="s">
        <v>145</v>
      </c>
    </row>
    <row r="52" customFormat="false" ht="15" hidden="false" customHeight="false" outlineLevel="0" collapsed="false">
      <c r="A52" s="10" t="s">
        <v>148</v>
      </c>
      <c r="B52" s="37" t="s">
        <v>62</v>
      </c>
      <c r="C52" s="12" t="n">
        <f aca="false">SUMIFS(Production_Log!$N$2:$N$5000,Production_Log!$F$2:$F$5000,A52)</f>
        <v>45311160</v>
      </c>
      <c r="D52" s="12" t="n">
        <f aca="false">SUMIFS(Production_Log!$O$2:$O$5000,Production_Log!$F$2:$F$5000,A52)</f>
        <v>786211</v>
      </c>
      <c r="E52" s="16" t="n">
        <f aca="false">D52/C52</f>
        <v>0.0173513765703637</v>
      </c>
      <c r="F52" s="30" t="n">
        <f aca="false">SUMIFS(Quality_Log!$I$2:$I$20000,Quality_Log!$F$2:$F$20000,A52)/60</f>
        <v>14.559462962963</v>
      </c>
    </row>
    <row r="53" customFormat="false" ht="15" hidden="false" customHeight="false" outlineLevel="0" collapsed="false">
      <c r="A53" s="10" t="s">
        <v>149</v>
      </c>
      <c r="B53" s="37" t="s">
        <v>62</v>
      </c>
      <c r="C53" s="12" t="n">
        <f aca="false">SUMIFS(Production_Log!$N$2:$N$5000,Production_Log!$F$2:$F$5000,A53)</f>
        <v>63929908</v>
      </c>
      <c r="D53" s="12" t="n">
        <f aca="false">SUMIFS(Production_Log!$O$2:$O$5000,Production_Log!$F$2:$F$5000,A53)</f>
        <v>1102623</v>
      </c>
      <c r="E53" s="16" t="n">
        <f aca="false">D53/C53</f>
        <v>0.0172473734828462</v>
      </c>
      <c r="F53" s="30" t="n">
        <f aca="false">SUMIFS(Quality_Log!$I$2:$I$20000,Quality_Log!$F$2:$F$20000,A53)/60</f>
        <v>16.7064090909091</v>
      </c>
    </row>
    <row r="54" customFormat="false" ht="15" hidden="false" customHeight="false" outlineLevel="0" collapsed="false">
      <c r="A54" s="10" t="s">
        <v>150</v>
      </c>
      <c r="B54" s="37" t="s">
        <v>62</v>
      </c>
      <c r="C54" s="12" t="n">
        <f aca="false">SUMIFS(Production_Log!$N$2:$N$5000,Production_Log!$F$2:$F$5000,A54)</f>
        <v>36301330</v>
      </c>
      <c r="D54" s="12" t="n">
        <f aca="false">SUMIFS(Production_Log!$O$2:$O$5000,Production_Log!$F$2:$F$5000,A54)</f>
        <v>829896</v>
      </c>
      <c r="E54" s="16" t="n">
        <f aca="false">D54/C54</f>
        <v>0.0228613111420436</v>
      </c>
      <c r="F54" s="30" t="n">
        <f aca="false">SUMIFS(Quality_Log!$I$2:$I$20000,Quality_Log!$F$2:$F$20000,A54)/60</f>
        <v>17.2895</v>
      </c>
    </row>
    <row r="55" customFormat="false" ht="15" hidden="false" customHeight="false" outlineLevel="0" collapsed="false">
      <c r="A55" s="10" t="s">
        <v>151</v>
      </c>
      <c r="B55" s="37" t="s">
        <v>63</v>
      </c>
      <c r="C55" s="12" t="n">
        <f aca="false">SUMIFS(Production_Log!$N$2:$N$5000,Production_Log!$F$2:$F$5000,A55)</f>
        <v>28641981</v>
      </c>
      <c r="D55" s="12" t="n">
        <f aca="false">SUMIFS(Production_Log!$O$2:$O$5000,Production_Log!$F$2:$F$5000,A55)</f>
        <v>1048869</v>
      </c>
      <c r="E55" s="16" t="n">
        <f aca="false">D55/C55</f>
        <v>0.0366199879819765</v>
      </c>
      <c r="F55" s="30" t="n">
        <f aca="false">SUMIFS(Quality_Log!$I$2:$I$20000,Quality_Log!$F$2:$F$20000,A55)/60</f>
        <v>24.9730714285714</v>
      </c>
    </row>
    <row r="56" customFormat="false" ht="15" hidden="false" customHeight="false" outlineLevel="0" collapsed="false">
      <c r="A56" s="10" t="s">
        <v>152</v>
      </c>
      <c r="B56" s="37" t="s">
        <v>63</v>
      </c>
      <c r="C56" s="12" t="n">
        <f aca="false">SUMIFS(Production_Log!$N$2:$N$5000,Production_Log!$F$2:$F$5000,A56)</f>
        <v>48490129</v>
      </c>
      <c r="D56" s="12" t="n">
        <f aca="false">SUMIFS(Production_Log!$O$2:$O$5000,Production_Log!$F$2:$F$5000,A56)</f>
        <v>1217537</v>
      </c>
      <c r="E56" s="16" t="n">
        <f aca="false">D56/C56</f>
        <v>0.0251089659918207</v>
      </c>
      <c r="F56" s="30" t="n">
        <f aca="false">SUMIFS(Quality_Log!$I$2:$I$20000,Quality_Log!$F$2:$F$20000,A56)/60</f>
        <v>22.5469814814815</v>
      </c>
    </row>
    <row r="57" customFormat="false" ht="15" hidden="false" customHeight="false" outlineLevel="0" collapsed="false">
      <c r="A57" s="10" t="s">
        <v>153</v>
      </c>
      <c r="B57" s="37" t="s">
        <v>63</v>
      </c>
      <c r="C57" s="12" t="n">
        <f aca="false">SUMIFS(Production_Log!$N$2:$N$5000,Production_Log!$F$2:$F$5000,A57)</f>
        <v>36401779</v>
      </c>
      <c r="D57" s="12" t="n">
        <f aca="false">SUMIFS(Production_Log!$O$2:$O$5000,Production_Log!$F$2:$F$5000,A57)</f>
        <v>907713</v>
      </c>
      <c r="E57" s="16" t="n">
        <f aca="false">D57/C57</f>
        <v>0.0249359516192876</v>
      </c>
      <c r="F57" s="30" t="n">
        <f aca="false">SUMIFS(Quality_Log!$I$2:$I$20000,Quality_Log!$F$2:$F$20000,A57)/60</f>
        <v>15.12855</v>
      </c>
    </row>
    <row r="58" customFormat="false" ht="15" hidden="false" customHeight="false" outlineLevel="0" collapsed="false">
      <c r="A58" s="10" t="s">
        <v>154</v>
      </c>
      <c r="B58" s="37" t="s">
        <v>64</v>
      </c>
      <c r="C58" s="12" t="n">
        <f aca="false">SUMIFS(Production_Log!$N$2:$N$5000,Production_Log!$F$2:$F$5000,A58)</f>
        <v>22993508</v>
      </c>
      <c r="D58" s="12" t="n">
        <f aca="false">SUMIFS(Production_Log!$O$2:$O$5000,Production_Log!$F$2:$F$5000,A58)</f>
        <v>346538</v>
      </c>
      <c r="E58" s="16" t="n">
        <f aca="false">D58/C58</f>
        <v>0.015071123553657</v>
      </c>
      <c r="F58" s="30" t="n">
        <f aca="false">SUMIFS(Quality_Log!$I$2:$I$20000,Quality_Log!$F$2:$F$20000,A58)/60</f>
        <v>9.62605555555555</v>
      </c>
    </row>
    <row r="59" customFormat="false" ht="15" hidden="false" customHeight="false" outlineLevel="0" collapsed="false">
      <c r="A59" s="10" t="s">
        <v>155</v>
      </c>
      <c r="B59" s="37" t="s">
        <v>64</v>
      </c>
      <c r="C59" s="12" t="n">
        <f aca="false">SUMIFS(Production_Log!$N$2:$N$5000,Production_Log!$F$2:$F$5000,A59)</f>
        <v>21700059</v>
      </c>
      <c r="D59" s="12" t="n">
        <f aca="false">SUMIFS(Production_Log!$O$2:$O$5000,Production_Log!$F$2:$F$5000,A59)</f>
        <v>314978</v>
      </c>
      <c r="E59" s="16" t="n">
        <f aca="false">D59/C59</f>
        <v>0.0145150757424208</v>
      </c>
      <c r="F59" s="30" t="n">
        <f aca="false">SUMIFS(Quality_Log!$I$2:$I$20000,Quality_Log!$F$2:$F$20000,A59)/60</f>
        <v>9.54478787878788</v>
      </c>
    </row>
    <row r="60" customFormat="false" ht="15" hidden="false" customHeight="false" outlineLevel="0" collapsed="false">
      <c r="A60" s="10" t="s">
        <v>156</v>
      </c>
      <c r="B60" s="37" t="s">
        <v>64</v>
      </c>
      <c r="C60" s="12" t="n">
        <f aca="false">SUMIFS(Production_Log!$N$2:$N$5000,Production_Log!$F$2:$F$5000,A60)</f>
        <v>15929353</v>
      </c>
      <c r="D60" s="12" t="n">
        <f aca="false">SUMIFS(Production_Log!$O$2:$O$5000,Production_Log!$F$2:$F$5000,A60)</f>
        <v>376897</v>
      </c>
      <c r="E60" s="16" t="n">
        <f aca="false">D60/C60</f>
        <v>0.0236605341095775</v>
      </c>
      <c r="F60" s="30" t="n">
        <f aca="false">SUMIFS(Quality_Log!$I$2:$I$20000,Quality_Log!$F$2:$F$20000,A60)/60</f>
        <v>13.0867013888889</v>
      </c>
    </row>
    <row r="61" customFormat="false" ht="15" hidden="false" customHeight="false" outlineLevel="0" collapsed="false">
      <c r="A61" s="10" t="s">
        <v>157</v>
      </c>
      <c r="B61" s="37" t="s">
        <v>65</v>
      </c>
      <c r="C61" s="12" t="n">
        <f aca="false">SUMIFS(Production_Log!$N$2:$N$5000,Production_Log!$F$2:$F$5000,A61)</f>
        <v>9229333</v>
      </c>
      <c r="D61" s="12" t="n">
        <f aca="false">SUMIFS(Production_Log!$O$2:$O$5000,Production_Log!$F$2:$F$5000,A61)</f>
        <v>243172</v>
      </c>
      <c r="E61" s="16" t="n">
        <f aca="false">D61/C61</f>
        <v>0.0263477328209958</v>
      </c>
      <c r="F61" s="30" t="n">
        <f aca="false">SUMIFS(Quality_Log!$I$2:$I$20000,Quality_Log!$F$2:$F$20000,A61)/60</f>
        <v>18.4221212121212</v>
      </c>
    </row>
    <row r="62" customFormat="false" ht="15" hidden="false" customHeight="false" outlineLevel="0" collapsed="false">
      <c r="A62" s="10" t="s">
        <v>158</v>
      </c>
      <c r="B62" s="37" t="s">
        <v>65</v>
      </c>
      <c r="C62" s="12" t="n">
        <f aca="false">SUMIFS(Production_Log!$N$2:$N$5000,Production_Log!$F$2:$F$5000,A62)</f>
        <v>8563542</v>
      </c>
      <c r="D62" s="12" t="n">
        <f aca="false">SUMIFS(Production_Log!$O$2:$O$5000,Production_Log!$F$2:$F$5000,A62)</f>
        <v>188842</v>
      </c>
      <c r="E62" s="16" t="n">
        <f aca="false">D62/C62</f>
        <v>0.0220518565799058</v>
      </c>
      <c r="F62" s="30" t="n">
        <f aca="false">SUMIFS(Quality_Log!$I$2:$I$20000,Quality_Log!$F$2:$F$20000,A62)/60</f>
        <v>15.7368333333333</v>
      </c>
    </row>
    <row r="63" customFormat="false" ht="15" hidden="false" customHeight="false" outlineLevel="0" collapsed="false">
      <c r="A63" s="10" t="s">
        <v>159</v>
      </c>
      <c r="B63" s="37" t="s">
        <v>65</v>
      </c>
      <c r="C63" s="12" t="n">
        <f aca="false">SUMIFS(Production_Log!$N$2:$N$5000,Production_Log!$F$2:$F$5000,A63)</f>
        <v>13791703</v>
      </c>
      <c r="D63" s="12" t="n">
        <f aca="false">SUMIFS(Production_Log!$O$2:$O$5000,Production_Log!$F$2:$F$5000,A63)</f>
        <v>282745</v>
      </c>
      <c r="E63" s="16" t="n">
        <f aca="false">D63/C63</f>
        <v>0.0205010940273293</v>
      </c>
      <c r="F63" s="30" t="n">
        <f aca="false">SUMIFS(Quality_Log!$I$2:$I$20000,Quality_Log!$F$2:$F$20000,A63)/60</f>
        <v>19.6350694444444</v>
      </c>
    </row>
  </sheetData>
  <conditionalFormatting sqref="E52:E63">
    <cfRule type="dataBar" priority="2">
      <dataBar showValue="1" minLength="10" maxLength="90">
        <cfvo type="num" val="0"/>
        <cfvo type="max" val="0"/>
        <color rgb="FFF8696B"/>
      </dataBar>
      <extLst>
        <ext xmlns:x14="http://schemas.microsoft.com/office/spreadsheetml/2009/9/main" uri="{B025F937-C7B1-47D3-B67F-A62EFF666E3E}">
          <x14:id>{711BCD40-AE18-46AF-AA87-2990B0EC9069}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1BCD40-AE18-46AF-AA87-2990B0EC9069}">
            <x14:dataBar minLength="10" maxLength="90" axisPosition="none" gradient="true">
              <x14:cfvo type="num">
                <xm:f>0</xm:f>
              </x14:cfvo>
              <x14:cfvo type="max"/>
              <x14:negativeFillColor rgb="FFF8696B"/>
              <x14:axisColor rgb="FF000000"/>
            </x14:dataBar>
          </x14:cfRule>
          <xm:sqref>E52:E63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P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10" min="7" style="0" width="13"/>
    <col collapsed="false" customWidth="true" hidden="false" outlineLevel="0" max="15" min="11" style="0" width="12"/>
    <col collapsed="false" customWidth="true" hidden="false" outlineLevel="0" max="16" min="16" style="0" width="18"/>
  </cols>
  <sheetData>
    <row r="1" customFormat="false" ht="17.35" hidden="false" customHeight="false" outlineLevel="0" collapsed="false">
      <c r="A1" s="1" t="s">
        <v>160</v>
      </c>
    </row>
    <row r="2" customFormat="false" ht="15" hidden="false" customHeight="false" outlineLevel="0" collapsed="false">
      <c r="A2" s="2" t="s">
        <v>161</v>
      </c>
    </row>
    <row r="3" customFormat="false" ht="15" hidden="false" customHeight="false" outlineLevel="0" collapsed="false">
      <c r="A3" s="5" t="s">
        <v>162</v>
      </c>
      <c r="B3" s="5" t="s">
        <v>163</v>
      </c>
      <c r="C3" s="5" t="s">
        <v>164</v>
      </c>
    </row>
    <row r="4" customFormat="false" ht="15" hidden="false" customHeight="false" outlineLevel="0" collapsed="false">
      <c r="A4" s="37" t="s">
        <v>165</v>
      </c>
      <c r="B4" s="38" t="n">
        <v>0.3</v>
      </c>
      <c r="C4" s="39" t="s">
        <v>166</v>
      </c>
    </row>
    <row r="5" customFormat="false" ht="15" hidden="false" customHeight="false" outlineLevel="0" collapsed="false">
      <c r="A5" s="37" t="s">
        <v>167</v>
      </c>
      <c r="B5" s="38" t="n">
        <v>0.25</v>
      </c>
      <c r="C5" s="39" t="s">
        <v>168</v>
      </c>
    </row>
    <row r="6" customFormat="false" ht="15" hidden="false" customHeight="false" outlineLevel="0" collapsed="false">
      <c r="A6" s="37" t="s">
        <v>169</v>
      </c>
      <c r="B6" s="38" t="n">
        <v>0.2</v>
      </c>
      <c r="C6" s="39" t="s">
        <v>170</v>
      </c>
    </row>
    <row r="7" customFormat="false" ht="15" hidden="false" customHeight="false" outlineLevel="0" collapsed="false">
      <c r="A7" s="37" t="s">
        <v>171</v>
      </c>
      <c r="B7" s="38" t="n">
        <v>0.2</v>
      </c>
      <c r="C7" s="39" t="s">
        <v>172</v>
      </c>
    </row>
    <row r="10" customFormat="false" ht="43.5" hidden="false" customHeight="true" outlineLevel="0" collapsed="false">
      <c r="A10" s="5" t="s">
        <v>49</v>
      </c>
      <c r="B10" s="5" t="s">
        <v>52</v>
      </c>
      <c r="C10" s="5" t="s">
        <v>53</v>
      </c>
      <c r="D10" s="5" t="s">
        <v>109</v>
      </c>
      <c r="E10" s="5" t="s">
        <v>173</v>
      </c>
      <c r="F10" s="5" t="s">
        <v>174</v>
      </c>
      <c r="G10" s="5" t="s">
        <v>175</v>
      </c>
      <c r="H10" s="5" t="s">
        <v>176</v>
      </c>
      <c r="I10" s="5" t="s">
        <v>177</v>
      </c>
      <c r="J10" s="5" t="s">
        <v>178</v>
      </c>
      <c r="K10" s="5" t="s">
        <v>179</v>
      </c>
      <c r="L10" s="5" t="s">
        <v>180</v>
      </c>
      <c r="M10" s="5" t="s">
        <v>181</v>
      </c>
      <c r="N10" s="5" t="s">
        <v>182</v>
      </c>
      <c r="O10" s="5" t="s">
        <v>183</v>
      </c>
      <c r="P10" s="5" t="s">
        <v>184</v>
      </c>
    </row>
    <row r="11" customFormat="false" ht="15" hidden="false" customHeight="false" outlineLevel="0" collapsed="false">
      <c r="A11" s="10" t="s">
        <v>62</v>
      </c>
      <c r="B11" s="40" t="n">
        <f aca="false">OEE_Analysis!D5</f>
        <v>3378.25</v>
      </c>
      <c r="C11" s="40" t="n">
        <f aca="false">OEE_Analysis!E5</f>
        <v>2908.43333333333</v>
      </c>
      <c r="D11" s="12" t="n">
        <f aca="false">SUMIFS(Downtime_Log!$I$2:$I$20000,Downtime_Log!$E$2:$E$20000,$A11,Downtime_Log!$G$2:$G$20000,"Breakdown")/60</f>
        <v>139.083333333333</v>
      </c>
      <c r="E11" s="12" t="n">
        <f aca="false">SUMIFS(Downtime_Log!$I$2:$I$20000,Downtime_Log!$E$2:$E$20000,$A11,Downtime_Log!$G$2:$G$20000,"Changeover")/60</f>
        <v>69.0833333333333</v>
      </c>
      <c r="F11" s="12" t="n">
        <f aca="false">SUMIFS(Downtime_Log!$I$2:$I$20000,Downtime_Log!$E$2:$E$20000,$A11,Downtime_Log!$G$2:$G$20000,"Material Shortage")/60</f>
        <v>50.6333333333333</v>
      </c>
      <c r="G11" s="30" t="n">
        <f aca="false">D11*$B$4+E11*$B$5+F11*$B$6</f>
        <v>69.1225</v>
      </c>
      <c r="H11" s="41" t="n">
        <f aca="false">OEE_Analysis!G5</f>
        <v>0.860928981967982</v>
      </c>
      <c r="I11" s="13" t="n">
        <f aca="false">(C11+G11)/B11</f>
        <v>0.881390019487407</v>
      </c>
      <c r="J11" s="41" t="n">
        <f aca="false">OEE_Analysis!H5</f>
        <v>0.881577103452899</v>
      </c>
      <c r="K11" s="41" t="n">
        <f aca="false">OEE_Analysis!I5</f>
        <v>0.981062708216827</v>
      </c>
      <c r="L11" s="13" t="n">
        <f aca="false">1-(1-K11)*(1-$B$7)</f>
        <v>0.984850166573462</v>
      </c>
      <c r="M11" s="41" t="n">
        <f aca="false">OEE_Analysis!J5</f>
        <v>0.74460234190246</v>
      </c>
      <c r="N11" s="14" t="n">
        <f aca="false">I11*J11*L11</f>
        <v>0.765241638926852</v>
      </c>
      <c r="O11" s="15" t="n">
        <f aca="false">N11-M11</f>
        <v>0.0206392970243918</v>
      </c>
      <c r="P11" s="12" t="n">
        <f aca="false">(N11-M11)*B11*60*(SUMIFS(Production_Log!$P$2:$P$5000,Production_Log!$E$2:$E$5000,$A11)/SUMIFS(Production_Log!$S$2:$S$5000,Production_Log!$E$2:$E$5000,$A11))/Assumptions!$B$9</f>
        <v>659810.823415163</v>
      </c>
    </row>
    <row r="12" customFormat="false" ht="15" hidden="false" customHeight="false" outlineLevel="0" collapsed="false">
      <c r="A12" s="10" t="s">
        <v>63</v>
      </c>
      <c r="B12" s="40" t="n">
        <f aca="false">OEE_Analysis!D6</f>
        <v>3313.25</v>
      </c>
      <c r="C12" s="40" t="n">
        <f aca="false">OEE_Analysis!E6</f>
        <v>2586.5</v>
      </c>
      <c r="D12" s="12" t="n">
        <f aca="false">SUMIFS(Downtime_Log!$I$2:$I$20000,Downtime_Log!$E$2:$E$20000,$A12,Downtime_Log!$G$2:$G$20000,"Breakdown")/60</f>
        <v>371.483333333333</v>
      </c>
      <c r="E12" s="12" t="n">
        <f aca="false">SUMIFS(Downtime_Log!$I$2:$I$20000,Downtime_Log!$E$2:$E$20000,$A12,Downtime_Log!$G$2:$G$20000,"Changeover")/60</f>
        <v>66.3833333333333</v>
      </c>
      <c r="F12" s="12" t="n">
        <f aca="false">SUMIFS(Downtime_Log!$I$2:$I$20000,Downtime_Log!$E$2:$E$20000,$A12,Downtime_Log!$G$2:$G$20000,"Material Shortage")/60</f>
        <v>61.65</v>
      </c>
      <c r="G12" s="30" t="n">
        <f aca="false">D12*$B$4+E12*$B$5+F12*$B$6</f>
        <v>140.370833333333</v>
      </c>
      <c r="H12" s="41" t="n">
        <f aca="false">OEE_Analysis!G6</f>
        <v>0.78065343695767</v>
      </c>
      <c r="I12" s="13" t="n">
        <f aca="false">(C12+G12)/B12</f>
        <v>0.823019945169647</v>
      </c>
      <c r="J12" s="41" t="n">
        <f aca="false">OEE_Analysis!H6</f>
        <v>0.84539477946644</v>
      </c>
      <c r="K12" s="41" t="n">
        <f aca="false">OEE_Analysis!I6</f>
        <v>0.971349028930658</v>
      </c>
      <c r="L12" s="13" t="n">
        <f aca="false">1-(1-K12)*(1-$B$7)</f>
        <v>0.977079223144527</v>
      </c>
      <c r="M12" s="41" t="n">
        <f aca="false">OEE_Analysis!J6</f>
        <v>0.641051835563237</v>
      </c>
      <c r="N12" s="14" t="n">
        <f aca="false">I12*J12*L12</f>
        <v>0.679829021070398</v>
      </c>
      <c r="O12" s="15" t="n">
        <f aca="false">N12-M12</f>
        <v>0.038777185507161</v>
      </c>
      <c r="P12" s="12" t="n">
        <f aca="false">(N12-M12)*B12*60*(SUMIFS(Production_Log!$P$2:$P$5000,Production_Log!$E$2:$E$5000,$A12)/SUMIFS(Production_Log!$S$2:$S$5000,Production_Log!$E$2:$E$5000,$A12))/Assumptions!$B$9</f>
        <v>1112609.26610759</v>
      </c>
    </row>
    <row r="13" customFormat="false" ht="15" hidden="false" customHeight="false" outlineLevel="0" collapsed="false">
      <c r="A13" s="10" t="s">
        <v>64</v>
      </c>
      <c r="B13" s="40" t="n">
        <f aca="false">OEE_Analysis!D7</f>
        <v>2248</v>
      </c>
      <c r="C13" s="40" t="n">
        <f aca="false">OEE_Analysis!E7</f>
        <v>2040.95</v>
      </c>
      <c r="D13" s="12" t="n">
        <f aca="false">SUMIFS(Downtime_Log!$I$2:$I$20000,Downtime_Log!$E$2:$E$20000,$A13,Downtime_Log!$G$2:$G$20000,"Breakdown")/60</f>
        <v>49.2</v>
      </c>
      <c r="E13" s="12" t="n">
        <f aca="false">SUMIFS(Downtime_Log!$I$2:$I$20000,Downtime_Log!$E$2:$E$20000,$A13,Downtime_Log!$G$2:$G$20000,"Changeover")/60</f>
        <v>47.4333333333333</v>
      </c>
      <c r="F13" s="12" t="n">
        <f aca="false">SUMIFS(Downtime_Log!$I$2:$I$20000,Downtime_Log!$E$2:$E$20000,$A13,Downtime_Log!$G$2:$G$20000,"Material Shortage")/60</f>
        <v>26.9666666666667</v>
      </c>
      <c r="G13" s="30" t="n">
        <f aca="false">D13*$B$4+E13*$B$5+F13*$B$6</f>
        <v>32.0116666666667</v>
      </c>
      <c r="H13" s="41" t="n">
        <f aca="false">OEE_Analysis!G7</f>
        <v>0.90789590747331</v>
      </c>
      <c r="I13" s="13" t="n">
        <f aca="false">(C13+G13)/B13</f>
        <v>0.922135972716489</v>
      </c>
      <c r="J13" s="41" t="n">
        <f aca="false">OEE_Analysis!H7</f>
        <v>0.906141079268146</v>
      </c>
      <c r="K13" s="41" t="n">
        <f aca="false">OEE_Analysis!I7</f>
        <v>0.982557725185513</v>
      </c>
      <c r="L13" s="13" t="n">
        <f aca="false">1-(1-K13)*(1-$B$7)</f>
        <v>0.98604618014841</v>
      </c>
      <c r="M13" s="41" t="n">
        <f aca="false">OEE_Analysis!J7</f>
        <v>0.808332335813653</v>
      </c>
      <c r="N13" s="14" t="n">
        <f aca="false">I13*J13*L13</f>
        <v>0.823925679004107</v>
      </c>
      <c r="O13" s="15" t="n">
        <f aca="false">N13-M13</f>
        <v>0.0155933431904545</v>
      </c>
      <c r="P13" s="12" t="n">
        <f aca="false">(N13-M13)*B13*60*(SUMIFS(Production_Log!$P$2:$P$5000,Production_Log!$E$2:$E$5000,$A13)/SUMIFS(Production_Log!$S$2:$S$5000,Production_Log!$E$2:$E$5000,$A13))/Assumptions!$B$9</f>
        <v>191571.71403389</v>
      </c>
    </row>
    <row r="14" customFormat="false" ht="15" hidden="false" customHeight="false" outlineLevel="0" collapsed="false">
      <c r="A14" s="10" t="s">
        <v>65</v>
      </c>
      <c r="B14" s="40" t="n">
        <f aca="false">OEE_Analysis!D8</f>
        <v>3382</v>
      </c>
      <c r="C14" s="40" t="n">
        <f aca="false">OEE_Analysis!E8</f>
        <v>2907.21666666667</v>
      </c>
      <c r="D14" s="12" t="n">
        <f aca="false">SUMIFS(Downtime_Log!$I$2:$I$20000,Downtime_Log!$E$2:$E$20000,$A14,Downtime_Log!$G$2:$G$20000,"Breakdown")/60</f>
        <v>98.9</v>
      </c>
      <c r="E14" s="12" t="n">
        <f aca="false">SUMIFS(Downtime_Log!$I$2:$I$20000,Downtime_Log!$E$2:$E$20000,$A14,Downtime_Log!$G$2:$G$20000,"Changeover")/60</f>
        <v>46.7166666666667</v>
      </c>
      <c r="F14" s="12" t="n">
        <f aca="false">SUMIFS(Downtime_Log!$I$2:$I$20000,Downtime_Log!$E$2:$E$20000,$A14,Downtime_Log!$G$2:$G$20000,"Material Shortage")/60</f>
        <v>99.4166666666667</v>
      </c>
      <c r="G14" s="30" t="n">
        <f aca="false">D14*$B$4+E14*$B$5+F14*$B$6</f>
        <v>61.2325</v>
      </c>
      <c r="H14" s="41" t="n">
        <f aca="false">OEE_Analysis!G8</f>
        <v>0.859614626453775</v>
      </c>
      <c r="I14" s="13" t="n">
        <f aca="false">(C14+G14)/B14</f>
        <v>0.877720037453184</v>
      </c>
      <c r="J14" s="41" t="n">
        <f aca="false">OEE_Analysis!H8</f>
        <v>0.815411377451688</v>
      </c>
      <c r="K14" s="41" t="n">
        <f aca="false">OEE_Analysis!I8</f>
        <v>0.977307629499657</v>
      </c>
      <c r="L14" s="13" t="n">
        <f aca="false">1-(1-K14)*(1-$B$7)</f>
        <v>0.981846103599726</v>
      </c>
      <c r="M14" s="41" t="n">
        <f aca="false">OEE_Analysis!J8</f>
        <v>0.685033566743723</v>
      </c>
      <c r="N14" s="14" t="n">
        <f aca="false">I14*J14*L14</f>
        <v>0.70271010837032</v>
      </c>
      <c r="O14" s="15" t="n">
        <f aca="false">N14-M14</f>
        <v>0.0176765416265968</v>
      </c>
      <c r="P14" s="12" t="n">
        <f aca="false">(N14-M14)*B14*60*(SUMIFS(Production_Log!$P$2:$P$5000,Production_Log!$E$2:$E$5000,$A14)/SUMIFS(Production_Log!$S$2:$S$5000,Production_Log!$E$2:$E$5000,$A14))/Assumptions!$B$9</f>
        <v>132760.316926959</v>
      </c>
    </row>
    <row r="15" customFormat="false" ht="15" hidden="false" customHeight="false" outlineLevel="0" collapsed="false">
      <c r="A15" s="18" t="s">
        <v>66</v>
      </c>
      <c r="B15" s="20" t="n">
        <f aca="false">SUM(B11:B14)</f>
        <v>12321.5</v>
      </c>
      <c r="C15" s="20" t="n">
        <f aca="false">SUM(C11:C14)</f>
        <v>10443.1</v>
      </c>
      <c r="D15" s="20" t="n">
        <f aca="false">SUM(D11:D14)</f>
        <v>658.666666666667</v>
      </c>
      <c r="E15" s="20" t="n">
        <f aca="false">SUM(E11:E14)</f>
        <v>229.616666666667</v>
      </c>
      <c r="F15" s="20" t="n">
        <f aca="false">SUM(F11:F14)</f>
        <v>238.666666666667</v>
      </c>
      <c r="G15" s="42" t="n">
        <f aca="false">SUM(G11:G14)</f>
        <v>302.7375</v>
      </c>
      <c r="H15" s="21" t="n">
        <f aca="false">C15/B15</f>
        <v>0.847551028689689</v>
      </c>
      <c r="I15" s="21" t="n">
        <f aca="false">(C15+G15)/B15</f>
        <v>0.872120886255732</v>
      </c>
      <c r="J15" s="43" t="n">
        <f aca="false">OEE_Analysis!H9</f>
        <v>0.858996659337294</v>
      </c>
      <c r="K15" s="43" t="n">
        <f aca="false">OEE_Analysis!I9</f>
        <v>0.978010856870426</v>
      </c>
      <c r="L15" s="24" t="str">
        <f aca="false">"n/a"</f>
        <v>n/a</v>
      </c>
      <c r="M15" s="43" t="n">
        <f aca="false">OEE_Analysis!J9</f>
        <v>0.712034449486527</v>
      </c>
      <c r="N15" s="22" t="n">
        <f aca="false">SUMPRODUCT(N11:N14,B11:B14)/B15</f>
        <v>0.735817196256608</v>
      </c>
      <c r="O15" s="44" t="n">
        <f aca="false">N15-M15</f>
        <v>0.0237827467700804</v>
      </c>
      <c r="P15" s="24" t="s">
        <v>68</v>
      </c>
    </row>
    <row r="17" customFormat="false" ht="15" hidden="false" customHeight="false" outlineLevel="0" collapsed="false">
      <c r="A17" s="2" t="s">
        <v>185</v>
      </c>
    </row>
  </sheetData>
  <dataValidations count="1">
    <dataValidation allowBlank="false" error="Enter a value between 0% and 100%" errorStyle="stop" errorTitle="Invalid" operator="between" showDropDown="false" showErrorMessage="true" showInputMessage="false" sqref="B4:B7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186</v>
      </c>
    </row>
    <row r="2" customFormat="false" ht="15" hidden="false" customHeight="false" outlineLevel="0" collapsed="false">
      <c r="A2" s="2" t="s">
        <v>187</v>
      </c>
    </row>
    <row r="3" customFormat="false" ht="15" hidden="false" customHeight="false" outlineLevel="0" collapsed="false">
      <c r="A3" s="5" t="s">
        <v>188</v>
      </c>
      <c r="B3" s="5" t="s">
        <v>189</v>
      </c>
      <c r="C3" s="5" t="s">
        <v>190</v>
      </c>
    </row>
    <row r="4" customFormat="false" ht="15" hidden="false" customHeight="false" outlineLevel="0" collapsed="false">
      <c r="A4" s="37" t="s">
        <v>191</v>
      </c>
      <c r="B4" s="45" t="n">
        <v>480</v>
      </c>
      <c r="C4" s="39" t="s">
        <v>192</v>
      </c>
    </row>
    <row r="5" customFormat="false" ht="15" hidden="false" customHeight="false" outlineLevel="0" collapsed="false">
      <c r="A5" s="37" t="s">
        <v>193</v>
      </c>
      <c r="B5" s="45" t="n">
        <v>3</v>
      </c>
      <c r="C5" s="39" t="s">
        <v>194</v>
      </c>
    </row>
    <row r="6" customFormat="false" ht="15" hidden="false" customHeight="false" outlineLevel="0" collapsed="false">
      <c r="A6" s="37" t="s">
        <v>195</v>
      </c>
      <c r="B6" s="38" t="n">
        <v>0.78</v>
      </c>
      <c r="C6" s="39" t="s">
        <v>196</v>
      </c>
    </row>
    <row r="7" customFormat="false" ht="15" hidden="false" customHeight="false" outlineLevel="0" collapsed="false">
      <c r="A7" s="37" t="s">
        <v>197</v>
      </c>
      <c r="B7" s="38" t="n">
        <v>0.85</v>
      </c>
      <c r="C7" s="39" t="s">
        <v>198</v>
      </c>
    </row>
    <row r="8" customFormat="false" ht="15" hidden="false" customHeight="false" outlineLevel="0" collapsed="false">
      <c r="A8" s="37" t="s">
        <v>199</v>
      </c>
      <c r="B8" s="12" t="n">
        <f aca="false">SUMPRODUCT((Production_Log!$B$2:$B$1664&lt;&gt;"")/COUNTIF(Production_Log!$B$2:$B$1664,Production_Log!$B$2:$B$1664&amp;""))</f>
        <v>152</v>
      </c>
      <c r="C8" s="39" t="s">
        <v>200</v>
      </c>
    </row>
    <row r="9" customFormat="false" ht="15" hidden="false" customHeight="false" outlineLevel="0" collapsed="false">
      <c r="A9" s="37" t="s">
        <v>201</v>
      </c>
      <c r="B9" s="45" t="n">
        <v>6</v>
      </c>
      <c r="C9" s="39" t="s">
        <v>202</v>
      </c>
    </row>
    <row r="10" customFormat="false" ht="15" hidden="false" customHeight="false" outlineLevel="0" collapsed="false">
      <c r="A10" s="37" t="s">
        <v>203</v>
      </c>
      <c r="B10" s="38" t="n">
        <v>0.9</v>
      </c>
      <c r="C10" s="39" t="s">
        <v>204</v>
      </c>
    </row>
    <row r="11" customFormat="false" ht="15" hidden="false" customHeight="false" outlineLevel="0" collapsed="false">
      <c r="A11" s="37" t="s">
        <v>205</v>
      </c>
      <c r="B11" s="38" t="n">
        <v>0.95</v>
      </c>
      <c r="C11" s="39" t="s">
        <v>204</v>
      </c>
    </row>
    <row r="12" customFormat="false" ht="15" hidden="false" customHeight="false" outlineLevel="0" collapsed="false">
      <c r="A12" s="37" t="s">
        <v>206</v>
      </c>
      <c r="B12" s="46" t="n">
        <v>0.999</v>
      </c>
      <c r="C12" s="39" t="s">
        <v>204</v>
      </c>
    </row>
    <row r="15" customFormat="false" ht="15" hidden="false" customHeight="false" outlineLevel="0" collapsed="false">
      <c r="A15" s="3" t="s">
        <v>207</v>
      </c>
    </row>
    <row r="16" customFormat="false" ht="15" hidden="false" customHeight="false" outlineLevel="0" collapsed="false">
      <c r="A16" s="9" t="s">
        <v>208</v>
      </c>
    </row>
    <row r="17" customFormat="false" ht="15" hidden="false" customHeight="false" outlineLevel="0" collapsed="false">
      <c r="A17" s="9" t="s">
        <v>209</v>
      </c>
    </row>
    <row r="18" customFormat="false" ht="15" hidden="false" customHeight="false" outlineLevel="0" collapsed="false">
      <c r="A18" s="9" t="s">
        <v>210</v>
      </c>
    </row>
    <row r="19" customFormat="false" ht="15" hidden="false" customHeight="false" outlineLevel="0" collapsed="false">
      <c r="A19" s="9" t="s">
        <v>211</v>
      </c>
    </row>
    <row r="20" customFormat="false" ht="15" hidden="false" customHeight="false" outlineLevel="0" collapsed="false">
      <c r="A20" s="9" t="s">
        <v>212</v>
      </c>
    </row>
    <row r="21" customFormat="false" ht="15" hidden="false" customHeight="false" outlineLevel="0" collapsed="false">
      <c r="A21" s="9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Y16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5" min="3" style="0" width="14"/>
    <col collapsed="false" customWidth="true" hidden="false" outlineLevel="0" max="6" min="6" style="0" width="32"/>
    <col collapsed="false" customWidth="true" hidden="false" outlineLevel="0" max="7" min="7" style="0" width="13"/>
    <col collapsed="false" customWidth="true" hidden="false" outlineLevel="0" max="25" min="8" style="0" width="14"/>
  </cols>
  <sheetData>
    <row r="1" customFormat="false" ht="42" hidden="false" customHeight="true" outlineLevel="0" collapsed="false">
      <c r="A1" s="5" t="s">
        <v>214</v>
      </c>
      <c r="B1" s="5" t="s">
        <v>215</v>
      </c>
      <c r="C1" s="5" t="s">
        <v>80</v>
      </c>
      <c r="D1" s="5" t="s">
        <v>78</v>
      </c>
      <c r="E1" s="5" t="s">
        <v>49</v>
      </c>
      <c r="F1" s="5" t="s">
        <v>147</v>
      </c>
      <c r="G1" s="5" t="s">
        <v>216</v>
      </c>
      <c r="H1" s="5" t="s">
        <v>217</v>
      </c>
      <c r="I1" s="5" t="s">
        <v>218</v>
      </c>
      <c r="J1" s="5" t="s">
        <v>219</v>
      </c>
      <c r="K1" s="5" t="s">
        <v>220</v>
      </c>
      <c r="L1" s="5" t="s">
        <v>221</v>
      </c>
      <c r="M1" s="5" t="s">
        <v>222</v>
      </c>
      <c r="N1" s="5" t="s">
        <v>223</v>
      </c>
      <c r="O1" s="5" t="s">
        <v>224</v>
      </c>
      <c r="P1" s="5" t="s">
        <v>225</v>
      </c>
      <c r="Q1" s="5" t="s">
        <v>226</v>
      </c>
      <c r="R1" s="5" t="s">
        <v>227</v>
      </c>
      <c r="S1" s="5" t="s">
        <v>228</v>
      </c>
      <c r="T1" s="5" t="s">
        <v>37</v>
      </c>
      <c r="U1" s="5" t="s">
        <v>38</v>
      </c>
      <c r="V1" s="5" t="s">
        <v>39</v>
      </c>
      <c r="W1" s="5" t="s">
        <v>36</v>
      </c>
      <c r="X1" s="5" t="s">
        <v>229</v>
      </c>
      <c r="Y1" s="5" t="s">
        <v>230</v>
      </c>
    </row>
    <row r="2" customFormat="false" ht="15" hidden="false" customHeight="false" outlineLevel="0" collapsed="false">
      <c r="A2" s="47" t="s">
        <v>231</v>
      </c>
      <c r="B2" s="48" t="n">
        <v>46023</v>
      </c>
      <c r="C2" s="49" t="n">
        <f aca="false">DATE(YEAR(B2),MONTH(B2),1)</f>
        <v>46023</v>
      </c>
      <c r="D2" s="47" t="s">
        <v>73</v>
      </c>
      <c r="E2" s="47" t="s">
        <v>62</v>
      </c>
      <c r="F2" s="47" t="s">
        <v>150</v>
      </c>
      <c r="G2" s="47" t="s">
        <v>232</v>
      </c>
      <c r="H2" s="50" t="n">
        <f aca="false">Assumptions!$B$4</f>
        <v>480</v>
      </c>
      <c r="I2" s="47" t="n">
        <v>30</v>
      </c>
      <c r="J2" s="9" t="n">
        <f aca="false">H2-I2</f>
        <v>450</v>
      </c>
      <c r="K2" s="9" t="n">
        <f aca="false">SUMIFS(Downtime_Log!$I$2:$I$20000,Downtime_Log!$B$2:$B$20000,A2)</f>
        <v>181</v>
      </c>
      <c r="L2" s="9" t="n">
        <f aca="false">J2-K2</f>
        <v>269</v>
      </c>
      <c r="M2" s="51" t="n">
        <f aca="false">INDEX(Rate_Master!$C$2:$C$13,MATCH(F2,Rate_Master!$A$2:$A$13,0))</f>
        <v>800</v>
      </c>
      <c r="N2" s="52" t="n">
        <v>187459</v>
      </c>
      <c r="O2" s="51" t="n">
        <f aca="false">SUMIFS(Quality_Log!$H$2:$H$20000,Quality_Log!$B$2:$B$20000,A2)</f>
        <v>8513</v>
      </c>
      <c r="P2" s="51" t="n">
        <f aca="false">N2-O2</f>
        <v>178946</v>
      </c>
      <c r="Q2" s="51" t="n">
        <f aca="false">ROUND(J2*M2*Assumptions!$B$6,0)</f>
        <v>280800</v>
      </c>
      <c r="R2" s="53" t="n">
        <f aca="false">N2/M2</f>
        <v>234.32375</v>
      </c>
      <c r="S2" s="53" t="n">
        <f aca="false">P2/M2</f>
        <v>223.6825</v>
      </c>
      <c r="T2" s="54" t="n">
        <f aca="false">IF(J2&gt;0,L2/J2,0)</f>
        <v>0.597777777777778</v>
      </c>
      <c r="U2" s="54" t="n">
        <f aca="false">IF(L2&gt;0,R2/L2,0)</f>
        <v>0.871092007434944</v>
      </c>
      <c r="V2" s="54" t="n">
        <f aca="false">IF(N2&gt;0,P2/N2,0)</f>
        <v>0.954587403112147</v>
      </c>
      <c r="W2" s="54" t="n">
        <f aca="false">T2*U2*V2</f>
        <v>0.497072222222222</v>
      </c>
      <c r="X2" s="55" t="n">
        <v>293</v>
      </c>
      <c r="Y2" s="56" t="n">
        <v>5</v>
      </c>
    </row>
    <row r="3" customFormat="false" ht="15" hidden="false" customHeight="false" outlineLevel="0" collapsed="false">
      <c r="A3" s="47" t="s">
        <v>233</v>
      </c>
      <c r="B3" s="48" t="n">
        <v>46023</v>
      </c>
      <c r="C3" s="49" t="n">
        <f aca="false">DATE(YEAR(B3),MONTH(B3),1)</f>
        <v>46023</v>
      </c>
      <c r="D3" s="47" t="s">
        <v>74</v>
      </c>
      <c r="E3" s="47" t="s">
        <v>62</v>
      </c>
      <c r="F3" s="47" t="s">
        <v>150</v>
      </c>
      <c r="G3" s="47" t="s">
        <v>232</v>
      </c>
      <c r="H3" s="50" t="n">
        <f aca="false">Assumptions!$B$4</f>
        <v>480</v>
      </c>
      <c r="I3" s="47" t="n">
        <v>30</v>
      </c>
      <c r="J3" s="9" t="n">
        <f aca="false">H3-I3</f>
        <v>450</v>
      </c>
      <c r="K3" s="9" t="n">
        <f aca="false">SUMIFS(Downtime_Log!$I$2:$I$20000,Downtime_Log!$B$2:$B$20000,A3)</f>
        <v>29</v>
      </c>
      <c r="L3" s="9" t="n">
        <f aca="false">J3-K3</f>
        <v>421</v>
      </c>
      <c r="M3" s="51" t="n">
        <f aca="false">INDEX(Rate_Master!$C$2:$C$13,MATCH(F3,Rate_Master!$A$2:$A$13,0))</f>
        <v>800</v>
      </c>
      <c r="N3" s="52" t="n">
        <v>276886</v>
      </c>
      <c r="O3" s="51" t="n">
        <f aca="false">SUMIFS(Quality_Log!$H$2:$H$20000,Quality_Log!$B$2:$B$20000,A3)</f>
        <v>4658</v>
      </c>
      <c r="P3" s="51" t="n">
        <f aca="false">N3-O3</f>
        <v>272228</v>
      </c>
      <c r="Q3" s="51" t="n">
        <f aca="false">ROUND(J3*M3*Assumptions!$B$6,0)</f>
        <v>280800</v>
      </c>
      <c r="R3" s="53" t="n">
        <f aca="false">N3/M3</f>
        <v>346.1075</v>
      </c>
      <c r="S3" s="53" t="n">
        <f aca="false">P3/M3</f>
        <v>340.285</v>
      </c>
      <c r="T3" s="54" t="n">
        <f aca="false">IF(J3&gt;0,L3/J3,0)</f>
        <v>0.935555555555556</v>
      </c>
      <c r="U3" s="54" t="n">
        <f aca="false">IF(L3&gt;0,R3/L3,0)</f>
        <v>0.822108076009501</v>
      </c>
      <c r="V3" s="54" t="n">
        <f aca="false">IF(N3&gt;0,P3/N3,0)</f>
        <v>0.983177192057381</v>
      </c>
      <c r="W3" s="54" t="n">
        <f aca="false">T3*U3*V3</f>
        <v>0.756188888888889</v>
      </c>
      <c r="X3" s="55" t="n">
        <v>365.6</v>
      </c>
      <c r="Y3" s="56" t="n">
        <v>1.61</v>
      </c>
    </row>
    <row r="4" customFormat="false" ht="15" hidden="false" customHeight="false" outlineLevel="0" collapsed="false">
      <c r="A4" s="47" t="s">
        <v>234</v>
      </c>
      <c r="B4" s="48" t="n">
        <v>46023</v>
      </c>
      <c r="C4" s="49" t="n">
        <f aca="false">DATE(YEAR(B4),MONTH(B4),1)</f>
        <v>46023</v>
      </c>
      <c r="D4" s="47" t="s">
        <v>75</v>
      </c>
      <c r="E4" s="47" t="s">
        <v>62</v>
      </c>
      <c r="F4" s="47" t="s">
        <v>150</v>
      </c>
      <c r="G4" s="47" t="s">
        <v>232</v>
      </c>
      <c r="H4" s="50" t="n">
        <f aca="false">Assumptions!$B$4</f>
        <v>480</v>
      </c>
      <c r="I4" s="47" t="n">
        <v>30</v>
      </c>
      <c r="J4" s="9" t="n">
        <f aca="false">H4-I4</f>
        <v>450</v>
      </c>
      <c r="K4" s="9" t="n">
        <f aca="false">SUMIFS(Downtime_Log!$I$2:$I$20000,Downtime_Log!$B$2:$B$20000,A4)</f>
        <v>54</v>
      </c>
      <c r="L4" s="9" t="n">
        <f aca="false">J4-K4</f>
        <v>396</v>
      </c>
      <c r="M4" s="51" t="n">
        <f aca="false">INDEX(Rate_Master!$C$2:$C$13,MATCH(F4,Rate_Master!$A$2:$A$13,0))</f>
        <v>800</v>
      </c>
      <c r="N4" s="52" t="n">
        <v>264728</v>
      </c>
      <c r="O4" s="51" t="n">
        <f aca="false">SUMIFS(Quality_Log!$H$2:$H$20000,Quality_Log!$B$2:$B$20000,A4)</f>
        <v>6319</v>
      </c>
      <c r="P4" s="51" t="n">
        <f aca="false">N4-O4</f>
        <v>258409</v>
      </c>
      <c r="Q4" s="51" t="n">
        <f aca="false">ROUND(J4*M4*Assumptions!$B$6,0)</f>
        <v>280800</v>
      </c>
      <c r="R4" s="53" t="n">
        <f aca="false">N4/M4</f>
        <v>330.91</v>
      </c>
      <c r="S4" s="53" t="n">
        <f aca="false">P4/M4</f>
        <v>323.01125</v>
      </c>
      <c r="T4" s="54" t="n">
        <f aca="false">IF(J4&gt;0,L4/J4,0)</f>
        <v>0.88</v>
      </c>
      <c r="U4" s="54" t="n">
        <f aca="false">IF(L4&gt;0,R4/L4,0)</f>
        <v>0.835631313131313</v>
      </c>
      <c r="V4" s="54" t="n">
        <f aca="false">IF(N4&gt;0,P4/N4,0)</f>
        <v>0.976130216675229</v>
      </c>
      <c r="W4" s="54" t="n">
        <f aca="false">T4*U4*V4</f>
        <v>0.717802777777778</v>
      </c>
      <c r="X4" s="55" t="n">
        <v>352.4</v>
      </c>
      <c r="Y4" s="56" t="n">
        <v>1.78</v>
      </c>
    </row>
    <row r="5" customFormat="false" ht="15" hidden="false" customHeight="false" outlineLevel="0" collapsed="false">
      <c r="A5" s="47" t="s">
        <v>235</v>
      </c>
      <c r="B5" s="48" t="n">
        <v>46023</v>
      </c>
      <c r="C5" s="49" t="n">
        <f aca="false">DATE(YEAR(B5),MONTH(B5),1)</f>
        <v>46023</v>
      </c>
      <c r="D5" s="47" t="s">
        <v>73</v>
      </c>
      <c r="E5" s="47" t="s">
        <v>63</v>
      </c>
      <c r="F5" s="47" t="s">
        <v>152</v>
      </c>
      <c r="G5" s="47" t="s">
        <v>236</v>
      </c>
      <c r="H5" s="50" t="n">
        <f aca="false">Assumptions!$B$4</f>
        <v>480</v>
      </c>
      <c r="I5" s="47" t="n">
        <v>30</v>
      </c>
      <c r="J5" s="9" t="n">
        <f aca="false">H5-I5</f>
        <v>450</v>
      </c>
      <c r="K5" s="9" t="n">
        <f aca="false">SUMIFS(Downtime_Log!$I$2:$I$20000,Downtime_Log!$B$2:$B$20000,A5)</f>
        <v>129</v>
      </c>
      <c r="L5" s="9" t="n">
        <f aca="false">J5-K5</f>
        <v>321</v>
      </c>
      <c r="M5" s="51" t="n">
        <f aca="false">INDEX(Rate_Master!$C$2:$C$13,MATCH(F5,Rate_Master!$A$2:$A$13,0))</f>
        <v>900</v>
      </c>
      <c r="N5" s="52" t="n">
        <v>266231</v>
      </c>
      <c r="O5" s="51" t="n">
        <f aca="false">SUMIFS(Quality_Log!$H$2:$H$20000,Quality_Log!$B$2:$B$20000,A5)</f>
        <v>8356</v>
      </c>
      <c r="P5" s="51" t="n">
        <f aca="false">N5-O5</f>
        <v>257875</v>
      </c>
      <c r="Q5" s="51" t="n">
        <f aca="false">ROUND(J5*M5*Assumptions!$B$6,0)</f>
        <v>315900</v>
      </c>
      <c r="R5" s="53" t="n">
        <f aca="false">N5/M5</f>
        <v>295.812222222222</v>
      </c>
      <c r="S5" s="53" t="n">
        <f aca="false">P5/M5</f>
        <v>286.527777777778</v>
      </c>
      <c r="T5" s="54" t="n">
        <f aca="false">IF(J5&gt;0,L5/J5,0)</f>
        <v>0.713333333333333</v>
      </c>
      <c r="U5" s="54" t="n">
        <f aca="false">IF(L5&gt;0,R5/L5,0)</f>
        <v>0.92153340256144</v>
      </c>
      <c r="V5" s="54" t="n">
        <f aca="false">IF(N5&gt;0,P5/N5,0)</f>
        <v>0.968613722669411</v>
      </c>
      <c r="W5" s="54" t="n">
        <f aca="false">T5*U5*V5</f>
        <v>0.636728395061728</v>
      </c>
      <c r="X5" s="55" t="n">
        <v>393</v>
      </c>
      <c r="Y5" s="56" t="n">
        <v>4.74</v>
      </c>
    </row>
    <row r="6" customFormat="false" ht="15" hidden="false" customHeight="false" outlineLevel="0" collapsed="false">
      <c r="A6" s="47" t="s">
        <v>237</v>
      </c>
      <c r="B6" s="48" t="n">
        <v>46023</v>
      </c>
      <c r="C6" s="49" t="n">
        <f aca="false">DATE(YEAR(B6),MONTH(B6),1)</f>
        <v>46023</v>
      </c>
      <c r="D6" s="47" t="s">
        <v>74</v>
      </c>
      <c r="E6" s="47" t="s">
        <v>63</v>
      </c>
      <c r="F6" s="47" t="s">
        <v>152</v>
      </c>
      <c r="G6" s="47" t="s">
        <v>236</v>
      </c>
      <c r="H6" s="50" t="n">
        <f aca="false">Assumptions!$B$4</f>
        <v>480</v>
      </c>
      <c r="I6" s="47" t="n">
        <v>30</v>
      </c>
      <c r="J6" s="9" t="n">
        <f aca="false">H6-I6</f>
        <v>450</v>
      </c>
      <c r="K6" s="9" t="n">
        <f aca="false">SUMIFS(Downtime_Log!$I$2:$I$20000,Downtime_Log!$B$2:$B$20000,A6)</f>
        <v>32</v>
      </c>
      <c r="L6" s="9" t="n">
        <f aca="false">J6-K6</f>
        <v>418</v>
      </c>
      <c r="M6" s="51" t="n">
        <f aca="false">INDEX(Rate_Master!$C$2:$C$13,MATCH(F6,Rate_Master!$A$2:$A$13,0))</f>
        <v>900</v>
      </c>
      <c r="N6" s="52" t="n">
        <v>338201</v>
      </c>
      <c r="O6" s="51" t="n">
        <f aca="false">SUMIFS(Quality_Log!$H$2:$H$20000,Quality_Log!$B$2:$B$20000,A6)</f>
        <v>8262</v>
      </c>
      <c r="P6" s="51" t="n">
        <f aca="false">N6-O6</f>
        <v>329939</v>
      </c>
      <c r="Q6" s="51" t="n">
        <f aca="false">ROUND(J6*M6*Assumptions!$B$6,0)</f>
        <v>315900</v>
      </c>
      <c r="R6" s="53" t="n">
        <f aca="false">N6/M6</f>
        <v>375.778888888889</v>
      </c>
      <c r="S6" s="53" t="n">
        <f aca="false">P6/M6</f>
        <v>366.598888888889</v>
      </c>
      <c r="T6" s="54" t="n">
        <f aca="false">IF(J6&gt;0,L6/J6,0)</f>
        <v>0.928888888888889</v>
      </c>
      <c r="U6" s="54" t="n">
        <f aca="false">IF(L6&gt;0,R6/L6,0)</f>
        <v>0.898992557150452</v>
      </c>
      <c r="V6" s="54" t="n">
        <f aca="false">IF(N6&gt;0,P6/N6,0)</f>
        <v>0.975570740476817</v>
      </c>
      <c r="W6" s="54" t="n">
        <f aca="false">T6*U6*V6</f>
        <v>0.814664197530864</v>
      </c>
      <c r="X6" s="55" t="n">
        <v>460.9</v>
      </c>
      <c r="Y6" s="56" t="n">
        <v>2.02</v>
      </c>
    </row>
    <row r="7" customFormat="false" ht="15" hidden="false" customHeight="false" outlineLevel="0" collapsed="false">
      <c r="A7" s="47" t="s">
        <v>238</v>
      </c>
      <c r="B7" s="48" t="n">
        <v>46023</v>
      </c>
      <c r="C7" s="49" t="n">
        <f aca="false">DATE(YEAR(B7),MONTH(B7),1)</f>
        <v>46023</v>
      </c>
      <c r="D7" s="47" t="s">
        <v>75</v>
      </c>
      <c r="E7" s="47" t="s">
        <v>63</v>
      </c>
      <c r="F7" s="47" t="s">
        <v>152</v>
      </c>
      <c r="G7" s="47" t="s">
        <v>236</v>
      </c>
      <c r="H7" s="50" t="n">
        <f aca="false">Assumptions!$B$4</f>
        <v>480</v>
      </c>
      <c r="I7" s="47" t="n">
        <v>30</v>
      </c>
      <c r="J7" s="9" t="n">
        <f aca="false">H7-I7</f>
        <v>450</v>
      </c>
      <c r="K7" s="9" t="n">
        <f aca="false">SUMIFS(Downtime_Log!$I$2:$I$20000,Downtime_Log!$B$2:$B$20000,A7)</f>
        <v>51</v>
      </c>
      <c r="L7" s="9" t="n">
        <f aca="false">J7-K7</f>
        <v>399</v>
      </c>
      <c r="M7" s="51" t="n">
        <f aca="false">INDEX(Rate_Master!$C$2:$C$13,MATCH(F7,Rate_Master!$A$2:$A$13,0))</f>
        <v>900</v>
      </c>
      <c r="N7" s="52" t="n">
        <v>286859</v>
      </c>
      <c r="O7" s="51" t="n">
        <f aca="false">SUMIFS(Quality_Log!$H$2:$H$20000,Quality_Log!$B$2:$B$20000,A7)</f>
        <v>8448</v>
      </c>
      <c r="P7" s="51" t="n">
        <f aca="false">N7-O7</f>
        <v>278411</v>
      </c>
      <c r="Q7" s="51" t="n">
        <f aca="false">ROUND(J7*M7*Assumptions!$B$6,0)</f>
        <v>315900</v>
      </c>
      <c r="R7" s="53" t="n">
        <f aca="false">N7/M7</f>
        <v>318.732222222222</v>
      </c>
      <c r="S7" s="53" t="n">
        <f aca="false">P7/M7</f>
        <v>309.345555555556</v>
      </c>
      <c r="T7" s="54" t="n">
        <f aca="false">IF(J7&gt;0,L7/J7,0)</f>
        <v>0.886666666666667</v>
      </c>
      <c r="U7" s="54" t="n">
        <f aca="false">IF(L7&gt;0,R7/L7,0)</f>
        <v>0.798827624617098</v>
      </c>
      <c r="V7" s="54" t="n">
        <f aca="false">IF(N7&gt;0,P7/N7,0)</f>
        <v>0.970549991459219</v>
      </c>
      <c r="W7" s="54" t="n">
        <f aca="false">T7*U7*V7</f>
        <v>0.687434567901235</v>
      </c>
      <c r="X7" s="55" t="n">
        <v>457.6</v>
      </c>
      <c r="Y7" s="56" t="n">
        <v>2.06</v>
      </c>
    </row>
    <row r="8" customFormat="false" ht="15" hidden="false" customHeight="false" outlineLevel="0" collapsed="false">
      <c r="A8" s="47" t="s">
        <v>239</v>
      </c>
      <c r="B8" s="48" t="n">
        <v>46023</v>
      </c>
      <c r="C8" s="49" t="n">
        <f aca="false">DATE(YEAR(B8),MONTH(B8),1)</f>
        <v>46023</v>
      </c>
      <c r="D8" s="47" t="s">
        <v>73</v>
      </c>
      <c r="E8" s="47" t="s">
        <v>64</v>
      </c>
      <c r="F8" s="47" t="s">
        <v>155</v>
      </c>
      <c r="G8" s="47" t="s">
        <v>240</v>
      </c>
      <c r="H8" s="50" t="n">
        <f aca="false">Assumptions!$B$4</f>
        <v>480</v>
      </c>
      <c r="I8" s="47" t="n">
        <v>45</v>
      </c>
      <c r="J8" s="9" t="n">
        <f aca="false">H8-I8</f>
        <v>435</v>
      </c>
      <c r="K8" s="9" t="n">
        <f aca="false">SUMIFS(Downtime_Log!$I$2:$I$20000,Downtime_Log!$B$2:$B$20000,A8)</f>
        <v>60</v>
      </c>
      <c r="L8" s="9" t="n">
        <f aca="false">J8-K8</f>
        <v>375</v>
      </c>
      <c r="M8" s="51" t="n">
        <f aca="false">INDEX(Rate_Master!$C$2:$C$13,MATCH(F8,Rate_Master!$A$2:$A$13,0))</f>
        <v>550</v>
      </c>
      <c r="N8" s="52" t="n">
        <v>196973</v>
      </c>
      <c r="O8" s="51" t="n">
        <f aca="false">SUMIFS(Quality_Log!$H$2:$H$20000,Quality_Log!$B$2:$B$20000,A8)</f>
        <v>3923</v>
      </c>
      <c r="P8" s="51" t="n">
        <f aca="false">N8-O8</f>
        <v>193050</v>
      </c>
      <c r="Q8" s="51" t="n">
        <f aca="false">ROUND(J8*M8*Assumptions!$B$6,0)</f>
        <v>186615</v>
      </c>
      <c r="R8" s="53" t="n">
        <f aca="false">N8/M8</f>
        <v>358.132727272727</v>
      </c>
      <c r="S8" s="53" t="n">
        <f aca="false">P8/M8</f>
        <v>351</v>
      </c>
      <c r="T8" s="54" t="n">
        <f aca="false">IF(J8&gt;0,L8/J8,0)</f>
        <v>0.862068965517241</v>
      </c>
      <c r="U8" s="54" t="n">
        <f aca="false">IF(L8&gt;0,R8/L8,0)</f>
        <v>0.955020606060606</v>
      </c>
      <c r="V8" s="54" t="n">
        <f aca="false">IF(N8&gt;0,P8/N8,0)</f>
        <v>0.98008356475253</v>
      </c>
      <c r="W8" s="54" t="n">
        <f aca="false">T8*U8*V8</f>
        <v>0.806896551724138</v>
      </c>
      <c r="X8" s="55" t="n">
        <v>214.1</v>
      </c>
      <c r="Y8" s="56" t="n">
        <v>3.23</v>
      </c>
    </row>
    <row r="9" customFormat="false" ht="15" hidden="false" customHeight="false" outlineLevel="0" collapsed="false">
      <c r="A9" s="47" t="s">
        <v>241</v>
      </c>
      <c r="B9" s="48" t="n">
        <v>46023</v>
      </c>
      <c r="C9" s="49" t="n">
        <f aca="false">DATE(YEAR(B9),MONTH(B9),1)</f>
        <v>46023</v>
      </c>
      <c r="D9" s="47" t="s">
        <v>74</v>
      </c>
      <c r="E9" s="47" t="s">
        <v>64</v>
      </c>
      <c r="F9" s="47" t="s">
        <v>155</v>
      </c>
      <c r="G9" s="47" t="s">
        <v>240</v>
      </c>
      <c r="H9" s="50" t="n">
        <f aca="false">Assumptions!$B$4</f>
        <v>480</v>
      </c>
      <c r="I9" s="47" t="n">
        <v>30</v>
      </c>
      <c r="J9" s="9" t="n">
        <f aca="false">H9-I9</f>
        <v>450</v>
      </c>
      <c r="K9" s="9" t="n">
        <f aca="false">SUMIFS(Downtime_Log!$I$2:$I$20000,Downtime_Log!$B$2:$B$20000,A9)</f>
        <v>10</v>
      </c>
      <c r="L9" s="9" t="n">
        <f aca="false">J9-K9</f>
        <v>440</v>
      </c>
      <c r="M9" s="51" t="n">
        <f aca="false">INDEX(Rate_Master!$C$2:$C$13,MATCH(F9,Rate_Master!$A$2:$A$13,0))</f>
        <v>550</v>
      </c>
      <c r="N9" s="52" t="n">
        <v>218250</v>
      </c>
      <c r="O9" s="51" t="n">
        <f aca="false">SUMIFS(Quality_Log!$H$2:$H$20000,Quality_Log!$B$2:$B$20000,A9)</f>
        <v>3976</v>
      </c>
      <c r="P9" s="51" t="n">
        <f aca="false">N9-O9</f>
        <v>214274</v>
      </c>
      <c r="Q9" s="51" t="n">
        <f aca="false">ROUND(J9*M9*Assumptions!$B$6,0)</f>
        <v>193050</v>
      </c>
      <c r="R9" s="53" t="n">
        <f aca="false">N9/M9</f>
        <v>396.818181818182</v>
      </c>
      <c r="S9" s="53" t="n">
        <f aca="false">P9/M9</f>
        <v>389.589090909091</v>
      </c>
      <c r="T9" s="54" t="n">
        <f aca="false">IF(J9&gt;0,L9/J9,0)</f>
        <v>0.977777777777778</v>
      </c>
      <c r="U9" s="54" t="n">
        <f aca="false">IF(L9&gt;0,R9/L9,0)</f>
        <v>0.901859504132231</v>
      </c>
      <c r="V9" s="54" t="n">
        <f aca="false">IF(N9&gt;0,P9/N9,0)</f>
        <v>0.981782359679267</v>
      </c>
      <c r="W9" s="54" t="n">
        <f aca="false">T9*U9*V9</f>
        <v>0.865753535353535</v>
      </c>
      <c r="X9" s="55" t="n">
        <v>231.3</v>
      </c>
      <c r="Y9" s="56" t="n">
        <v>0.64</v>
      </c>
    </row>
    <row r="10" customFormat="false" ht="15" hidden="false" customHeight="false" outlineLevel="0" collapsed="false">
      <c r="A10" s="47" t="s">
        <v>242</v>
      </c>
      <c r="B10" s="48" t="n">
        <v>46023</v>
      </c>
      <c r="C10" s="49" t="n">
        <f aca="false">DATE(YEAR(B10),MONTH(B10),1)</f>
        <v>46023</v>
      </c>
      <c r="D10" s="47" t="s">
        <v>73</v>
      </c>
      <c r="E10" s="47" t="s">
        <v>65</v>
      </c>
      <c r="F10" s="47" t="s">
        <v>157</v>
      </c>
      <c r="G10" s="47" t="s">
        <v>243</v>
      </c>
      <c r="H10" s="50" t="n">
        <f aca="false">Assumptions!$B$4</f>
        <v>480</v>
      </c>
      <c r="I10" s="47" t="n">
        <v>30</v>
      </c>
      <c r="J10" s="9" t="n">
        <f aca="false">H10-I10</f>
        <v>450</v>
      </c>
      <c r="K10" s="9" t="n">
        <f aca="false">SUMIFS(Downtime_Log!$I$2:$I$20000,Downtime_Log!$B$2:$B$20000,A10)</f>
        <v>191</v>
      </c>
      <c r="L10" s="9" t="n">
        <f aca="false">J10-K10</f>
        <v>259</v>
      </c>
      <c r="M10" s="51" t="n">
        <f aca="false">INDEX(Rate_Master!$C$2:$C$13,MATCH(F10,Rate_Master!$A$2:$A$13,0))</f>
        <v>220</v>
      </c>
      <c r="N10" s="52" t="n">
        <v>47195</v>
      </c>
      <c r="O10" s="51" t="n">
        <f aca="false">SUMIFS(Quality_Log!$H$2:$H$20000,Quality_Log!$B$2:$B$20000,A10)</f>
        <v>1827</v>
      </c>
      <c r="P10" s="51" t="n">
        <f aca="false">N10-O10</f>
        <v>45368</v>
      </c>
      <c r="Q10" s="51" t="n">
        <f aca="false">ROUND(J10*M10*Assumptions!$B$6,0)</f>
        <v>77220</v>
      </c>
      <c r="R10" s="53" t="n">
        <f aca="false">N10/M10</f>
        <v>214.522727272727</v>
      </c>
      <c r="S10" s="53" t="n">
        <f aca="false">P10/M10</f>
        <v>206.218181818182</v>
      </c>
      <c r="T10" s="54" t="n">
        <f aca="false">IF(J10&gt;0,L10/J10,0)</f>
        <v>0.575555555555556</v>
      </c>
      <c r="U10" s="54" t="n">
        <f aca="false">IF(L10&gt;0,R10/L10,0)</f>
        <v>0.828273078273078</v>
      </c>
      <c r="V10" s="54" t="n">
        <f aca="false">IF(N10&gt;0,P10/N10,0)</f>
        <v>0.961288272062719</v>
      </c>
      <c r="W10" s="54" t="n">
        <f aca="false">T10*U10*V10</f>
        <v>0.458262626262626</v>
      </c>
      <c r="X10" s="55" t="n">
        <v>155</v>
      </c>
      <c r="Y10" s="56" t="n">
        <v>0.75</v>
      </c>
    </row>
    <row r="11" customFormat="false" ht="15" hidden="false" customHeight="false" outlineLevel="0" collapsed="false">
      <c r="A11" s="47" t="s">
        <v>244</v>
      </c>
      <c r="B11" s="48" t="n">
        <v>46023</v>
      </c>
      <c r="C11" s="49" t="n">
        <f aca="false">DATE(YEAR(B11),MONTH(B11),1)</f>
        <v>46023</v>
      </c>
      <c r="D11" s="47" t="s">
        <v>74</v>
      </c>
      <c r="E11" s="47" t="s">
        <v>65</v>
      </c>
      <c r="F11" s="47" t="s">
        <v>157</v>
      </c>
      <c r="G11" s="47" t="s">
        <v>243</v>
      </c>
      <c r="H11" s="50" t="n">
        <f aca="false">Assumptions!$B$4</f>
        <v>480</v>
      </c>
      <c r="I11" s="47" t="n">
        <v>30</v>
      </c>
      <c r="J11" s="9" t="n">
        <f aca="false">H11-I11</f>
        <v>450</v>
      </c>
      <c r="K11" s="9" t="n">
        <f aca="false">SUMIFS(Downtime_Log!$I$2:$I$20000,Downtime_Log!$B$2:$B$20000,A11)</f>
        <v>18</v>
      </c>
      <c r="L11" s="9" t="n">
        <f aca="false">J11-K11</f>
        <v>432</v>
      </c>
      <c r="M11" s="51" t="n">
        <f aca="false">INDEX(Rate_Master!$C$2:$C$13,MATCH(F11,Rate_Master!$A$2:$A$13,0))</f>
        <v>220</v>
      </c>
      <c r="N11" s="52" t="n">
        <v>81725</v>
      </c>
      <c r="O11" s="51" t="n">
        <f aca="false">SUMIFS(Quality_Log!$H$2:$H$20000,Quality_Log!$B$2:$B$20000,A11)</f>
        <v>2473</v>
      </c>
      <c r="P11" s="51" t="n">
        <f aca="false">N11-O11</f>
        <v>79252</v>
      </c>
      <c r="Q11" s="51" t="n">
        <f aca="false">ROUND(J11*M11*Assumptions!$B$6,0)</f>
        <v>77220</v>
      </c>
      <c r="R11" s="53" t="n">
        <f aca="false">N11/M11</f>
        <v>371.477272727273</v>
      </c>
      <c r="S11" s="53" t="n">
        <f aca="false">P11/M11</f>
        <v>360.236363636364</v>
      </c>
      <c r="T11" s="54" t="n">
        <f aca="false">IF(J11&gt;0,L11/J11,0)</f>
        <v>0.96</v>
      </c>
      <c r="U11" s="54" t="n">
        <f aca="false">IF(L11&gt;0,R11/L11,0)</f>
        <v>0.859901094276094</v>
      </c>
      <c r="V11" s="54" t="n">
        <f aca="false">IF(N11&gt;0,P11/N11,0)</f>
        <v>0.969739981645763</v>
      </c>
      <c r="W11" s="54" t="n">
        <f aca="false">T11*U11*V11</f>
        <v>0.800525252525253</v>
      </c>
      <c r="X11" s="55" t="n">
        <v>217.2</v>
      </c>
      <c r="Y11" s="56" t="n">
        <v>0.12</v>
      </c>
    </row>
    <row r="12" customFormat="false" ht="15" hidden="false" customHeight="false" outlineLevel="0" collapsed="false">
      <c r="A12" s="47" t="s">
        <v>245</v>
      </c>
      <c r="B12" s="48" t="n">
        <v>46023</v>
      </c>
      <c r="C12" s="49" t="n">
        <f aca="false">DATE(YEAR(B12),MONTH(B12),1)</f>
        <v>46023</v>
      </c>
      <c r="D12" s="47" t="s">
        <v>75</v>
      </c>
      <c r="E12" s="47" t="s">
        <v>65</v>
      </c>
      <c r="F12" s="47" t="s">
        <v>157</v>
      </c>
      <c r="G12" s="47" t="s">
        <v>243</v>
      </c>
      <c r="H12" s="50" t="n">
        <f aca="false">Assumptions!$B$4</f>
        <v>480</v>
      </c>
      <c r="I12" s="47" t="n">
        <v>30</v>
      </c>
      <c r="J12" s="9" t="n">
        <f aca="false">H12-I12</f>
        <v>450</v>
      </c>
      <c r="K12" s="9" t="n">
        <f aca="false">SUMIFS(Downtime_Log!$I$2:$I$20000,Downtime_Log!$B$2:$B$20000,A12)</f>
        <v>123</v>
      </c>
      <c r="L12" s="9" t="n">
        <f aca="false">J12-K12</f>
        <v>327</v>
      </c>
      <c r="M12" s="51" t="n">
        <f aca="false">INDEX(Rate_Master!$C$2:$C$13,MATCH(F12,Rate_Master!$A$2:$A$13,0))</f>
        <v>220</v>
      </c>
      <c r="N12" s="52" t="n">
        <v>56321</v>
      </c>
      <c r="O12" s="51" t="n">
        <f aca="false">SUMIFS(Quality_Log!$H$2:$H$20000,Quality_Log!$B$2:$B$20000,A12)</f>
        <v>985</v>
      </c>
      <c r="P12" s="51" t="n">
        <f aca="false">N12-O12</f>
        <v>55336</v>
      </c>
      <c r="Q12" s="51" t="n">
        <f aca="false">ROUND(J12*M12*Assumptions!$B$6,0)</f>
        <v>77220</v>
      </c>
      <c r="R12" s="53" t="n">
        <f aca="false">N12/M12</f>
        <v>256.004545454545</v>
      </c>
      <c r="S12" s="53" t="n">
        <f aca="false">P12/M12</f>
        <v>251.527272727273</v>
      </c>
      <c r="T12" s="54" t="n">
        <f aca="false">IF(J12&gt;0,L12/J12,0)</f>
        <v>0.726666666666667</v>
      </c>
      <c r="U12" s="54" t="n">
        <f aca="false">IF(L12&gt;0,R12/L12,0)</f>
        <v>0.782888518209619</v>
      </c>
      <c r="V12" s="54" t="n">
        <f aca="false">IF(N12&gt;0,P12/N12,0)</f>
        <v>0.982510963938851</v>
      </c>
      <c r="W12" s="54" t="n">
        <f aca="false">T12*U12*V12</f>
        <v>0.558949494949495</v>
      </c>
      <c r="X12" s="55" t="n">
        <v>175</v>
      </c>
      <c r="Y12" s="56" t="n">
        <v>0.13</v>
      </c>
    </row>
    <row r="13" customFormat="false" ht="15" hidden="false" customHeight="false" outlineLevel="0" collapsed="false">
      <c r="A13" s="47" t="s">
        <v>246</v>
      </c>
      <c r="B13" s="48" t="n">
        <v>46024</v>
      </c>
      <c r="C13" s="49" t="n">
        <f aca="false">DATE(YEAR(B13),MONTH(B13),1)</f>
        <v>46023</v>
      </c>
      <c r="D13" s="47" t="s">
        <v>73</v>
      </c>
      <c r="E13" s="47" t="s">
        <v>62</v>
      </c>
      <c r="F13" s="47" t="s">
        <v>150</v>
      </c>
      <c r="G13" s="47" t="s">
        <v>232</v>
      </c>
      <c r="H13" s="50" t="n">
        <f aca="false">Assumptions!$B$4</f>
        <v>480</v>
      </c>
      <c r="I13" s="47" t="n">
        <v>30</v>
      </c>
      <c r="J13" s="9" t="n">
        <f aca="false">H13-I13</f>
        <v>450</v>
      </c>
      <c r="K13" s="9" t="n">
        <f aca="false">SUMIFS(Downtime_Log!$I$2:$I$20000,Downtime_Log!$B$2:$B$20000,A13)</f>
        <v>16</v>
      </c>
      <c r="L13" s="9" t="n">
        <f aca="false">J13-K13</f>
        <v>434</v>
      </c>
      <c r="M13" s="51" t="n">
        <f aca="false">INDEX(Rate_Master!$C$2:$C$13,MATCH(F13,Rate_Master!$A$2:$A$13,0))</f>
        <v>800</v>
      </c>
      <c r="N13" s="52" t="n">
        <v>291814</v>
      </c>
      <c r="O13" s="51" t="n">
        <f aca="false">SUMIFS(Quality_Log!$H$2:$H$20000,Quality_Log!$B$2:$B$20000,A13)</f>
        <v>8269</v>
      </c>
      <c r="P13" s="51" t="n">
        <f aca="false">N13-O13</f>
        <v>283545</v>
      </c>
      <c r="Q13" s="51" t="n">
        <f aca="false">ROUND(J13*M13*Assumptions!$B$6,0)</f>
        <v>280800</v>
      </c>
      <c r="R13" s="53" t="n">
        <f aca="false">N13/M13</f>
        <v>364.7675</v>
      </c>
      <c r="S13" s="53" t="n">
        <f aca="false">P13/M13</f>
        <v>354.43125</v>
      </c>
      <c r="T13" s="54" t="n">
        <f aca="false">IF(J13&gt;0,L13/J13,0)</f>
        <v>0.964444444444444</v>
      </c>
      <c r="U13" s="54" t="n">
        <f aca="false">IF(L13&gt;0,R13/L13,0)</f>
        <v>0.840478110599078</v>
      </c>
      <c r="V13" s="54" t="n">
        <f aca="false">IF(N13&gt;0,P13/N13,0)</f>
        <v>0.971663456859506</v>
      </c>
      <c r="W13" s="54" t="n">
        <f aca="false">T13*U13*V13</f>
        <v>0.787625</v>
      </c>
      <c r="X13" s="55" t="n">
        <v>400.4</v>
      </c>
      <c r="Y13" s="56" t="n">
        <v>1.81</v>
      </c>
    </row>
    <row r="14" customFormat="false" ht="15" hidden="false" customHeight="false" outlineLevel="0" collapsed="false">
      <c r="A14" s="47" t="s">
        <v>247</v>
      </c>
      <c r="B14" s="48" t="n">
        <v>46024</v>
      </c>
      <c r="C14" s="49" t="n">
        <f aca="false">DATE(YEAR(B14),MONTH(B14),1)</f>
        <v>46023</v>
      </c>
      <c r="D14" s="47" t="s">
        <v>74</v>
      </c>
      <c r="E14" s="47" t="s">
        <v>62</v>
      </c>
      <c r="F14" s="47" t="s">
        <v>150</v>
      </c>
      <c r="G14" s="47" t="s">
        <v>232</v>
      </c>
      <c r="H14" s="50" t="n">
        <f aca="false">Assumptions!$B$4</f>
        <v>480</v>
      </c>
      <c r="I14" s="47" t="n">
        <v>30</v>
      </c>
      <c r="J14" s="9" t="n">
        <f aca="false">H14-I14</f>
        <v>450</v>
      </c>
      <c r="K14" s="9" t="n">
        <f aca="false">SUMIFS(Downtime_Log!$I$2:$I$20000,Downtime_Log!$B$2:$B$20000,A14)</f>
        <v>15</v>
      </c>
      <c r="L14" s="9" t="n">
        <f aca="false">J14-K14</f>
        <v>435</v>
      </c>
      <c r="M14" s="51" t="n">
        <f aca="false">INDEX(Rate_Master!$C$2:$C$13,MATCH(F14,Rate_Master!$A$2:$A$13,0))</f>
        <v>800</v>
      </c>
      <c r="N14" s="52" t="n">
        <v>286587</v>
      </c>
      <c r="O14" s="51" t="n">
        <f aca="false">SUMIFS(Quality_Log!$H$2:$H$20000,Quality_Log!$B$2:$B$20000,A14)</f>
        <v>7507</v>
      </c>
      <c r="P14" s="51" t="n">
        <f aca="false">N14-O14</f>
        <v>279080</v>
      </c>
      <c r="Q14" s="51" t="n">
        <f aca="false">ROUND(J14*M14*Assumptions!$B$6,0)</f>
        <v>280800</v>
      </c>
      <c r="R14" s="53" t="n">
        <f aca="false">N14/M14</f>
        <v>358.23375</v>
      </c>
      <c r="S14" s="53" t="n">
        <f aca="false">P14/M14</f>
        <v>348.85</v>
      </c>
      <c r="T14" s="54" t="n">
        <f aca="false">IF(J14&gt;0,L14/J14,0)</f>
        <v>0.966666666666667</v>
      </c>
      <c r="U14" s="54" t="n">
        <f aca="false">IF(L14&gt;0,R14/L14,0)</f>
        <v>0.823525862068966</v>
      </c>
      <c r="V14" s="54" t="n">
        <f aca="false">IF(N14&gt;0,P14/N14,0)</f>
        <v>0.973805511066448</v>
      </c>
      <c r="W14" s="54" t="n">
        <f aca="false">T14*U14*V14</f>
        <v>0.775222222222222</v>
      </c>
      <c r="X14" s="55" t="n">
        <v>384.6</v>
      </c>
      <c r="Y14" s="56" t="n">
        <v>1.7</v>
      </c>
    </row>
    <row r="15" customFormat="false" ht="15" hidden="false" customHeight="false" outlineLevel="0" collapsed="false">
      <c r="A15" s="47" t="s">
        <v>248</v>
      </c>
      <c r="B15" s="48" t="n">
        <v>46024</v>
      </c>
      <c r="C15" s="49" t="n">
        <f aca="false">DATE(YEAR(B15),MONTH(B15),1)</f>
        <v>46023</v>
      </c>
      <c r="D15" s="47" t="s">
        <v>75</v>
      </c>
      <c r="E15" s="47" t="s">
        <v>62</v>
      </c>
      <c r="F15" s="47" t="s">
        <v>150</v>
      </c>
      <c r="G15" s="47" t="s">
        <v>232</v>
      </c>
      <c r="H15" s="50" t="n">
        <f aca="false">Assumptions!$B$4</f>
        <v>480</v>
      </c>
      <c r="I15" s="47" t="n">
        <v>30</v>
      </c>
      <c r="J15" s="9" t="n">
        <f aca="false">H15-I15</f>
        <v>450</v>
      </c>
      <c r="K15" s="9" t="n">
        <f aca="false">SUMIFS(Downtime_Log!$I$2:$I$20000,Downtime_Log!$B$2:$B$20000,A15)</f>
        <v>30</v>
      </c>
      <c r="L15" s="9" t="n">
        <f aca="false">J15-K15</f>
        <v>420</v>
      </c>
      <c r="M15" s="51" t="n">
        <f aca="false">INDEX(Rate_Master!$C$2:$C$13,MATCH(F15,Rate_Master!$A$2:$A$13,0))</f>
        <v>800</v>
      </c>
      <c r="N15" s="52" t="n">
        <v>274751</v>
      </c>
      <c r="O15" s="51" t="n">
        <f aca="false">SUMIFS(Quality_Log!$H$2:$H$20000,Quality_Log!$B$2:$B$20000,A15)</f>
        <v>5733</v>
      </c>
      <c r="P15" s="51" t="n">
        <f aca="false">N15-O15</f>
        <v>269018</v>
      </c>
      <c r="Q15" s="51" t="n">
        <f aca="false">ROUND(J15*M15*Assumptions!$B$6,0)</f>
        <v>280800</v>
      </c>
      <c r="R15" s="53" t="n">
        <f aca="false">N15/M15</f>
        <v>343.43875</v>
      </c>
      <c r="S15" s="53" t="n">
        <f aca="false">P15/M15</f>
        <v>336.2725</v>
      </c>
      <c r="T15" s="54" t="n">
        <f aca="false">IF(J15&gt;0,L15/J15,0)</f>
        <v>0.933333333333333</v>
      </c>
      <c r="U15" s="54" t="n">
        <f aca="false">IF(L15&gt;0,R15/L15,0)</f>
        <v>0.81771130952381</v>
      </c>
      <c r="V15" s="54" t="n">
        <f aca="false">IF(N15&gt;0,P15/N15,0)</f>
        <v>0.979133833907793</v>
      </c>
      <c r="W15" s="54" t="n">
        <f aca="false">T15*U15*V15</f>
        <v>0.747272222222222</v>
      </c>
      <c r="X15" s="55" t="n">
        <v>366.4</v>
      </c>
      <c r="Y15" s="56" t="n">
        <v>1.48</v>
      </c>
    </row>
    <row r="16" customFormat="false" ht="15" hidden="false" customHeight="false" outlineLevel="0" collapsed="false">
      <c r="A16" s="47" t="s">
        <v>249</v>
      </c>
      <c r="B16" s="48" t="n">
        <v>46024</v>
      </c>
      <c r="C16" s="49" t="n">
        <f aca="false">DATE(YEAR(B16),MONTH(B16),1)</f>
        <v>46023</v>
      </c>
      <c r="D16" s="47" t="s">
        <v>73</v>
      </c>
      <c r="E16" s="47" t="s">
        <v>63</v>
      </c>
      <c r="F16" s="47" t="s">
        <v>152</v>
      </c>
      <c r="G16" s="47" t="s">
        <v>236</v>
      </c>
      <c r="H16" s="50" t="n">
        <f aca="false">Assumptions!$B$4</f>
        <v>480</v>
      </c>
      <c r="I16" s="47" t="n">
        <v>30</v>
      </c>
      <c r="J16" s="9" t="n">
        <f aca="false">H16-I16</f>
        <v>450</v>
      </c>
      <c r="K16" s="9" t="n">
        <f aca="false">SUMIFS(Downtime_Log!$I$2:$I$20000,Downtime_Log!$B$2:$B$20000,A16)</f>
        <v>71</v>
      </c>
      <c r="L16" s="9" t="n">
        <f aca="false">J16-K16</f>
        <v>379</v>
      </c>
      <c r="M16" s="51" t="n">
        <f aca="false">INDEX(Rate_Master!$C$2:$C$13,MATCH(F16,Rate_Master!$A$2:$A$13,0))</f>
        <v>900</v>
      </c>
      <c r="N16" s="52" t="n">
        <v>304692</v>
      </c>
      <c r="O16" s="51" t="n">
        <f aca="false">SUMIFS(Quality_Log!$H$2:$H$20000,Quality_Log!$B$2:$B$20000,A16)</f>
        <v>6609</v>
      </c>
      <c r="P16" s="51" t="n">
        <f aca="false">N16-O16</f>
        <v>298083</v>
      </c>
      <c r="Q16" s="51" t="n">
        <f aca="false">ROUND(J16*M16*Assumptions!$B$6,0)</f>
        <v>315900</v>
      </c>
      <c r="R16" s="53" t="n">
        <f aca="false">N16/M16</f>
        <v>338.546666666667</v>
      </c>
      <c r="S16" s="53" t="n">
        <f aca="false">P16/M16</f>
        <v>331.203333333333</v>
      </c>
      <c r="T16" s="54" t="n">
        <f aca="false">IF(J16&gt;0,L16/J16,0)</f>
        <v>0.842222222222222</v>
      </c>
      <c r="U16" s="54" t="n">
        <f aca="false">IF(L16&gt;0,R16/L16,0)</f>
        <v>0.893262972735268</v>
      </c>
      <c r="V16" s="54" t="n">
        <f aca="false">IF(N16&gt;0,P16/N16,0)</f>
        <v>0.978309243432712</v>
      </c>
      <c r="W16" s="54" t="n">
        <f aca="false">T16*U16*V16</f>
        <v>0.736007407407407</v>
      </c>
      <c r="X16" s="55" t="n">
        <v>438.2</v>
      </c>
      <c r="Y16" s="56" t="n">
        <v>2.06</v>
      </c>
    </row>
    <row r="17" customFormat="false" ht="15" hidden="false" customHeight="false" outlineLevel="0" collapsed="false">
      <c r="A17" s="47" t="s">
        <v>250</v>
      </c>
      <c r="B17" s="48" t="n">
        <v>46024</v>
      </c>
      <c r="C17" s="49" t="n">
        <f aca="false">DATE(YEAR(B17),MONTH(B17),1)</f>
        <v>46023</v>
      </c>
      <c r="D17" s="47" t="s">
        <v>74</v>
      </c>
      <c r="E17" s="47" t="s">
        <v>63</v>
      </c>
      <c r="F17" s="47" t="s">
        <v>152</v>
      </c>
      <c r="G17" s="47" t="s">
        <v>236</v>
      </c>
      <c r="H17" s="50" t="n">
        <f aca="false">Assumptions!$B$4</f>
        <v>480</v>
      </c>
      <c r="I17" s="47" t="n">
        <v>30</v>
      </c>
      <c r="J17" s="9" t="n">
        <f aca="false">H17-I17</f>
        <v>450</v>
      </c>
      <c r="K17" s="9" t="n">
        <f aca="false">SUMIFS(Downtime_Log!$I$2:$I$20000,Downtime_Log!$B$2:$B$20000,A17)</f>
        <v>254</v>
      </c>
      <c r="L17" s="9" t="n">
        <f aca="false">J17-K17</f>
        <v>196</v>
      </c>
      <c r="M17" s="51" t="n">
        <f aca="false">INDEX(Rate_Master!$C$2:$C$13,MATCH(F17,Rate_Master!$A$2:$A$13,0))</f>
        <v>900</v>
      </c>
      <c r="N17" s="52" t="n">
        <v>154323</v>
      </c>
      <c r="O17" s="51" t="n">
        <f aca="false">SUMIFS(Quality_Log!$H$2:$H$20000,Quality_Log!$B$2:$B$20000,A17)</f>
        <v>2588</v>
      </c>
      <c r="P17" s="51" t="n">
        <f aca="false">N17-O17</f>
        <v>151735</v>
      </c>
      <c r="Q17" s="51" t="n">
        <f aca="false">ROUND(J17*M17*Assumptions!$B$6,0)</f>
        <v>315900</v>
      </c>
      <c r="R17" s="53" t="n">
        <f aca="false">N17/M17</f>
        <v>171.47</v>
      </c>
      <c r="S17" s="53" t="n">
        <f aca="false">P17/M17</f>
        <v>168.594444444444</v>
      </c>
      <c r="T17" s="54" t="n">
        <f aca="false">IF(J17&gt;0,L17/J17,0)</f>
        <v>0.435555555555556</v>
      </c>
      <c r="U17" s="54" t="n">
        <f aca="false">IF(L17&gt;0,R17/L17,0)</f>
        <v>0.87484693877551</v>
      </c>
      <c r="V17" s="54" t="n">
        <f aca="false">IF(N17&gt;0,P17/N17,0)</f>
        <v>0.983229978681078</v>
      </c>
      <c r="W17" s="54" t="n">
        <f aca="false">T17*U17*V17</f>
        <v>0.374654320987654</v>
      </c>
      <c r="X17" s="55" t="n">
        <v>295.8</v>
      </c>
      <c r="Y17" s="56" t="n">
        <v>1.64</v>
      </c>
    </row>
    <row r="18" customFormat="false" ht="15" hidden="false" customHeight="false" outlineLevel="0" collapsed="false">
      <c r="A18" s="47" t="s">
        <v>251</v>
      </c>
      <c r="B18" s="48" t="n">
        <v>46024</v>
      </c>
      <c r="C18" s="49" t="n">
        <f aca="false">DATE(YEAR(B18),MONTH(B18),1)</f>
        <v>46023</v>
      </c>
      <c r="D18" s="47" t="s">
        <v>75</v>
      </c>
      <c r="E18" s="47" t="s">
        <v>63</v>
      </c>
      <c r="F18" s="47" t="s">
        <v>152</v>
      </c>
      <c r="G18" s="47" t="s">
        <v>236</v>
      </c>
      <c r="H18" s="50" t="n">
        <f aca="false">Assumptions!$B$4</f>
        <v>480</v>
      </c>
      <c r="I18" s="47" t="n">
        <v>30</v>
      </c>
      <c r="J18" s="9" t="n">
        <f aca="false">H18-I18</f>
        <v>450</v>
      </c>
      <c r="K18" s="9" t="n">
        <f aca="false">SUMIFS(Downtime_Log!$I$2:$I$20000,Downtime_Log!$B$2:$B$20000,A18)</f>
        <v>52</v>
      </c>
      <c r="L18" s="9" t="n">
        <f aca="false">J18-K18</f>
        <v>398</v>
      </c>
      <c r="M18" s="51" t="n">
        <f aca="false">INDEX(Rate_Master!$C$2:$C$13,MATCH(F18,Rate_Master!$A$2:$A$13,0))</f>
        <v>900</v>
      </c>
      <c r="N18" s="52" t="n">
        <v>296479</v>
      </c>
      <c r="O18" s="51" t="n">
        <f aca="false">SUMIFS(Quality_Log!$H$2:$H$20000,Quality_Log!$B$2:$B$20000,A18)</f>
        <v>3910</v>
      </c>
      <c r="P18" s="51" t="n">
        <f aca="false">N18-O18</f>
        <v>292569</v>
      </c>
      <c r="Q18" s="51" t="n">
        <f aca="false">ROUND(J18*M18*Assumptions!$B$6,0)</f>
        <v>315900</v>
      </c>
      <c r="R18" s="53" t="n">
        <f aca="false">N18/M18</f>
        <v>329.421111111111</v>
      </c>
      <c r="S18" s="53" t="n">
        <f aca="false">P18/M18</f>
        <v>325.076666666667</v>
      </c>
      <c r="T18" s="54" t="n">
        <f aca="false">IF(J18&gt;0,L18/J18,0)</f>
        <v>0.884444444444445</v>
      </c>
      <c r="U18" s="54" t="n">
        <f aca="false">IF(L18&gt;0,R18/L18,0)</f>
        <v>0.827691233947515</v>
      </c>
      <c r="V18" s="54" t="n">
        <f aca="false">IF(N18&gt;0,P18/N18,0)</f>
        <v>0.986811882123186</v>
      </c>
      <c r="W18" s="54" t="n">
        <f aca="false">T18*U18*V18</f>
        <v>0.722392592592593</v>
      </c>
      <c r="X18" s="55" t="n">
        <v>433</v>
      </c>
      <c r="Y18" s="56" t="n">
        <v>1.72</v>
      </c>
    </row>
    <row r="19" customFormat="false" ht="15" hidden="false" customHeight="false" outlineLevel="0" collapsed="false">
      <c r="A19" s="47" t="s">
        <v>252</v>
      </c>
      <c r="B19" s="48" t="n">
        <v>46024</v>
      </c>
      <c r="C19" s="49" t="n">
        <f aca="false">DATE(YEAR(B19),MONTH(B19),1)</f>
        <v>46023</v>
      </c>
      <c r="D19" s="47" t="s">
        <v>73</v>
      </c>
      <c r="E19" s="47" t="s">
        <v>64</v>
      </c>
      <c r="F19" s="47" t="s">
        <v>155</v>
      </c>
      <c r="G19" s="47" t="s">
        <v>240</v>
      </c>
      <c r="H19" s="50" t="n">
        <f aca="false">Assumptions!$B$4</f>
        <v>480</v>
      </c>
      <c r="I19" s="47" t="n">
        <v>30</v>
      </c>
      <c r="J19" s="9" t="n">
        <f aca="false">H19-I19</f>
        <v>450</v>
      </c>
      <c r="K19" s="9" t="n">
        <f aca="false">SUMIFS(Downtime_Log!$I$2:$I$20000,Downtime_Log!$B$2:$B$20000,A19)</f>
        <v>14</v>
      </c>
      <c r="L19" s="9" t="n">
        <f aca="false">J19-K19</f>
        <v>436</v>
      </c>
      <c r="M19" s="51" t="n">
        <f aca="false">INDEX(Rate_Master!$C$2:$C$13,MATCH(F19,Rate_Master!$A$2:$A$13,0))</f>
        <v>550</v>
      </c>
      <c r="N19" s="52" t="n">
        <v>231799</v>
      </c>
      <c r="O19" s="51" t="n">
        <f aca="false">SUMIFS(Quality_Log!$H$2:$H$20000,Quality_Log!$B$2:$B$20000,A19)</f>
        <v>4716</v>
      </c>
      <c r="P19" s="51" t="n">
        <f aca="false">N19-O19</f>
        <v>227083</v>
      </c>
      <c r="Q19" s="51" t="n">
        <f aca="false">ROUND(J19*M19*Assumptions!$B$6,0)</f>
        <v>193050</v>
      </c>
      <c r="R19" s="53" t="n">
        <f aca="false">N19/M19</f>
        <v>421.452727272727</v>
      </c>
      <c r="S19" s="53" t="n">
        <f aca="false">P19/M19</f>
        <v>412.878181818182</v>
      </c>
      <c r="T19" s="54" t="n">
        <f aca="false">IF(J19&gt;0,L19/J19,0)</f>
        <v>0.968888888888889</v>
      </c>
      <c r="U19" s="54" t="n">
        <f aca="false">IF(L19&gt;0,R19/L19,0)</f>
        <v>0.96663469557965</v>
      </c>
      <c r="V19" s="54" t="n">
        <f aca="false">IF(N19&gt;0,P19/N19,0)</f>
        <v>0.979654787121601</v>
      </c>
      <c r="W19" s="54" t="n">
        <f aca="false">T19*U19*V19</f>
        <v>0.917507070707071</v>
      </c>
      <c r="X19" s="55" t="n">
        <v>225.5</v>
      </c>
      <c r="Y19" s="56" t="n">
        <v>0.76</v>
      </c>
    </row>
    <row r="20" customFormat="false" ht="15" hidden="false" customHeight="false" outlineLevel="0" collapsed="false">
      <c r="A20" s="47" t="s">
        <v>253</v>
      </c>
      <c r="B20" s="48" t="n">
        <v>46024</v>
      </c>
      <c r="C20" s="49" t="n">
        <f aca="false">DATE(YEAR(B20),MONTH(B20),1)</f>
        <v>46023</v>
      </c>
      <c r="D20" s="47" t="s">
        <v>74</v>
      </c>
      <c r="E20" s="47" t="s">
        <v>64</v>
      </c>
      <c r="F20" s="47" t="s">
        <v>155</v>
      </c>
      <c r="G20" s="47" t="s">
        <v>240</v>
      </c>
      <c r="H20" s="50" t="n">
        <f aca="false">Assumptions!$B$4</f>
        <v>480</v>
      </c>
      <c r="I20" s="47" t="n">
        <v>45</v>
      </c>
      <c r="J20" s="9" t="n">
        <f aca="false">H20-I20</f>
        <v>435</v>
      </c>
      <c r="K20" s="9" t="n">
        <f aca="false">SUMIFS(Downtime_Log!$I$2:$I$20000,Downtime_Log!$B$2:$B$20000,A20)</f>
        <v>69</v>
      </c>
      <c r="L20" s="9" t="n">
        <f aca="false">J20-K20</f>
        <v>366</v>
      </c>
      <c r="M20" s="51" t="n">
        <f aca="false">INDEX(Rate_Master!$C$2:$C$13,MATCH(F20,Rate_Master!$A$2:$A$13,0))</f>
        <v>550</v>
      </c>
      <c r="N20" s="52" t="n">
        <v>191307</v>
      </c>
      <c r="O20" s="51" t="n">
        <f aca="false">SUMIFS(Quality_Log!$H$2:$H$20000,Quality_Log!$B$2:$B$20000,A20)</f>
        <v>3222</v>
      </c>
      <c r="P20" s="51" t="n">
        <f aca="false">N20-O20</f>
        <v>188085</v>
      </c>
      <c r="Q20" s="51" t="n">
        <f aca="false">ROUND(J20*M20*Assumptions!$B$6,0)</f>
        <v>186615</v>
      </c>
      <c r="R20" s="53" t="n">
        <f aca="false">N20/M20</f>
        <v>347.830909090909</v>
      </c>
      <c r="S20" s="53" t="n">
        <f aca="false">P20/M20</f>
        <v>341.972727272727</v>
      </c>
      <c r="T20" s="54" t="n">
        <f aca="false">IF(J20&gt;0,L20/J20,0)</f>
        <v>0.841379310344828</v>
      </c>
      <c r="U20" s="54" t="n">
        <f aca="false">IF(L20&gt;0,R20/L20,0)</f>
        <v>0.950357675111773</v>
      </c>
      <c r="V20" s="54" t="n">
        <f aca="false">IF(N20&gt;0,P20/N20,0)</f>
        <v>0.983157960764635</v>
      </c>
      <c r="W20" s="54" t="n">
        <f aca="false">T20*U20*V20</f>
        <v>0.786144200626959</v>
      </c>
      <c r="X20" s="55" t="n">
        <v>206</v>
      </c>
      <c r="Y20" s="56" t="n">
        <v>0.81</v>
      </c>
    </row>
    <row r="21" customFormat="false" ht="15" hidden="false" customHeight="false" outlineLevel="0" collapsed="false">
      <c r="A21" s="47" t="s">
        <v>254</v>
      </c>
      <c r="B21" s="48" t="n">
        <v>46024</v>
      </c>
      <c r="C21" s="49" t="n">
        <f aca="false">DATE(YEAR(B21),MONTH(B21),1)</f>
        <v>46023</v>
      </c>
      <c r="D21" s="47" t="s">
        <v>73</v>
      </c>
      <c r="E21" s="47" t="s">
        <v>65</v>
      </c>
      <c r="F21" s="47" t="s">
        <v>157</v>
      </c>
      <c r="G21" s="47" t="s">
        <v>243</v>
      </c>
      <c r="H21" s="50" t="n">
        <f aca="false">Assumptions!$B$4</f>
        <v>480</v>
      </c>
      <c r="I21" s="47" t="n">
        <v>30</v>
      </c>
      <c r="J21" s="9" t="n">
        <f aca="false">H21-I21</f>
        <v>450</v>
      </c>
      <c r="K21" s="9" t="n">
        <f aca="false">SUMIFS(Downtime_Log!$I$2:$I$20000,Downtime_Log!$B$2:$B$20000,A21)</f>
        <v>107</v>
      </c>
      <c r="L21" s="9" t="n">
        <f aca="false">J21-K21</f>
        <v>343</v>
      </c>
      <c r="M21" s="51" t="n">
        <f aca="false">INDEX(Rate_Master!$C$2:$C$13,MATCH(F21,Rate_Master!$A$2:$A$13,0))</f>
        <v>220</v>
      </c>
      <c r="N21" s="52" t="n">
        <v>65900</v>
      </c>
      <c r="O21" s="51" t="n">
        <f aca="false">SUMIFS(Quality_Log!$H$2:$H$20000,Quality_Log!$B$2:$B$20000,A21)</f>
        <v>1726</v>
      </c>
      <c r="P21" s="51" t="n">
        <f aca="false">N21-O21</f>
        <v>64174</v>
      </c>
      <c r="Q21" s="51" t="n">
        <f aca="false">ROUND(J21*M21*Assumptions!$B$6,0)</f>
        <v>77220</v>
      </c>
      <c r="R21" s="53" t="n">
        <f aca="false">N21/M21</f>
        <v>299.545454545455</v>
      </c>
      <c r="S21" s="53" t="n">
        <f aca="false">P21/M21</f>
        <v>291.7</v>
      </c>
      <c r="T21" s="54" t="n">
        <f aca="false">IF(J21&gt;0,L21/J21,0)</f>
        <v>0.762222222222222</v>
      </c>
      <c r="U21" s="54" t="n">
        <f aca="false">IF(L21&gt;0,R21/L21,0)</f>
        <v>0.873310363106282</v>
      </c>
      <c r="V21" s="54" t="n">
        <f aca="false">IF(N21&gt;0,P21/N21,0)</f>
        <v>0.973808801213961</v>
      </c>
      <c r="W21" s="54" t="n">
        <f aca="false">T21*U21*V21</f>
        <v>0.648222222222222</v>
      </c>
      <c r="X21" s="55" t="n">
        <v>182.7</v>
      </c>
      <c r="Y21" s="56" t="n">
        <v>0.15</v>
      </c>
    </row>
    <row r="22" customFormat="false" ht="15" hidden="false" customHeight="false" outlineLevel="0" collapsed="false">
      <c r="A22" s="47" t="s">
        <v>255</v>
      </c>
      <c r="B22" s="48" t="n">
        <v>46024</v>
      </c>
      <c r="C22" s="49" t="n">
        <f aca="false">DATE(YEAR(B22),MONTH(B22),1)</f>
        <v>46023</v>
      </c>
      <c r="D22" s="47" t="s">
        <v>74</v>
      </c>
      <c r="E22" s="47" t="s">
        <v>65</v>
      </c>
      <c r="F22" s="47" t="s">
        <v>157</v>
      </c>
      <c r="G22" s="47" t="s">
        <v>243</v>
      </c>
      <c r="H22" s="50" t="n">
        <f aca="false">Assumptions!$B$4</f>
        <v>480</v>
      </c>
      <c r="I22" s="47" t="n">
        <v>30</v>
      </c>
      <c r="J22" s="9" t="n">
        <f aca="false">H22-I22</f>
        <v>450</v>
      </c>
      <c r="K22" s="9" t="n">
        <f aca="false">SUMIFS(Downtime_Log!$I$2:$I$20000,Downtime_Log!$B$2:$B$20000,A22)</f>
        <v>72</v>
      </c>
      <c r="L22" s="9" t="n">
        <f aca="false">J22-K22</f>
        <v>378</v>
      </c>
      <c r="M22" s="51" t="n">
        <f aca="false">INDEX(Rate_Master!$C$2:$C$13,MATCH(F22,Rate_Master!$A$2:$A$13,0))</f>
        <v>220</v>
      </c>
      <c r="N22" s="52" t="n">
        <v>70275</v>
      </c>
      <c r="O22" s="51" t="n">
        <f aca="false">SUMIFS(Quality_Log!$H$2:$H$20000,Quality_Log!$B$2:$B$20000,A22)</f>
        <v>2370</v>
      </c>
      <c r="P22" s="51" t="n">
        <f aca="false">N22-O22</f>
        <v>67905</v>
      </c>
      <c r="Q22" s="51" t="n">
        <f aca="false">ROUND(J22*M22*Assumptions!$B$6,0)</f>
        <v>77220</v>
      </c>
      <c r="R22" s="53" t="n">
        <f aca="false">N22/M22</f>
        <v>319.431818181818</v>
      </c>
      <c r="S22" s="53" t="n">
        <f aca="false">P22/M22</f>
        <v>308.659090909091</v>
      </c>
      <c r="T22" s="54" t="n">
        <f aca="false">IF(J22&gt;0,L22/J22,0)</f>
        <v>0.84</v>
      </c>
      <c r="U22" s="54" t="n">
        <f aca="false">IF(L22&gt;0,R22/L22,0)</f>
        <v>0.84505772005772</v>
      </c>
      <c r="V22" s="54" t="n">
        <f aca="false">IF(N22&gt;0,P22/N22,0)</f>
        <v>0.966275346851654</v>
      </c>
      <c r="W22" s="54" t="n">
        <f aca="false">T22*U22*V22</f>
        <v>0.685909090909091</v>
      </c>
      <c r="X22" s="55" t="n">
        <v>180.4</v>
      </c>
      <c r="Y22" s="56" t="n">
        <v>0.16</v>
      </c>
    </row>
    <row r="23" customFormat="false" ht="15" hidden="false" customHeight="false" outlineLevel="0" collapsed="false">
      <c r="A23" s="47" t="s">
        <v>256</v>
      </c>
      <c r="B23" s="48" t="n">
        <v>46024</v>
      </c>
      <c r="C23" s="49" t="n">
        <f aca="false">DATE(YEAR(B23),MONTH(B23),1)</f>
        <v>46023</v>
      </c>
      <c r="D23" s="47" t="s">
        <v>75</v>
      </c>
      <c r="E23" s="47" t="s">
        <v>65</v>
      </c>
      <c r="F23" s="47" t="s">
        <v>157</v>
      </c>
      <c r="G23" s="47" t="s">
        <v>243</v>
      </c>
      <c r="H23" s="50" t="n">
        <f aca="false">Assumptions!$B$4</f>
        <v>480</v>
      </c>
      <c r="I23" s="47" t="n">
        <v>30</v>
      </c>
      <c r="J23" s="9" t="n">
        <f aca="false">H23-I23</f>
        <v>450</v>
      </c>
      <c r="K23" s="9" t="n">
        <f aca="false">SUMIFS(Downtime_Log!$I$2:$I$20000,Downtime_Log!$B$2:$B$20000,A23)</f>
        <v>47</v>
      </c>
      <c r="L23" s="9" t="n">
        <f aca="false">J23-K23</f>
        <v>403</v>
      </c>
      <c r="M23" s="51" t="n">
        <f aca="false">INDEX(Rate_Master!$C$2:$C$13,MATCH(F23,Rate_Master!$A$2:$A$13,0))</f>
        <v>220</v>
      </c>
      <c r="N23" s="52" t="n">
        <v>65944</v>
      </c>
      <c r="O23" s="51" t="n">
        <f aca="false">SUMIFS(Quality_Log!$H$2:$H$20000,Quality_Log!$B$2:$B$20000,A23)</f>
        <v>1448</v>
      </c>
      <c r="P23" s="51" t="n">
        <f aca="false">N23-O23</f>
        <v>64496</v>
      </c>
      <c r="Q23" s="51" t="n">
        <f aca="false">ROUND(J23*M23*Assumptions!$B$6,0)</f>
        <v>77220</v>
      </c>
      <c r="R23" s="53" t="n">
        <f aca="false">N23/M23</f>
        <v>299.745454545455</v>
      </c>
      <c r="S23" s="53" t="n">
        <f aca="false">P23/M23</f>
        <v>293.163636363636</v>
      </c>
      <c r="T23" s="54" t="n">
        <f aca="false">IF(J23&gt;0,L23/J23,0)</f>
        <v>0.895555555555556</v>
      </c>
      <c r="U23" s="54" t="n">
        <f aca="false">IF(L23&gt;0,R23/L23,0)</f>
        <v>0.743785247011053</v>
      </c>
      <c r="V23" s="54" t="n">
        <f aca="false">IF(N23&gt;0,P23/N23,0)</f>
        <v>0.978041975009099</v>
      </c>
      <c r="W23" s="54" t="n">
        <f aca="false">T23*U23*V23</f>
        <v>0.651474747474747</v>
      </c>
      <c r="X23" s="55" t="n">
        <v>208.5</v>
      </c>
      <c r="Y23" s="56" t="n">
        <v>0.16</v>
      </c>
    </row>
    <row r="24" customFormat="false" ht="15" hidden="false" customHeight="false" outlineLevel="0" collapsed="false">
      <c r="A24" s="47" t="s">
        <v>257</v>
      </c>
      <c r="B24" s="48" t="n">
        <v>46025</v>
      </c>
      <c r="C24" s="49" t="n">
        <f aca="false">DATE(YEAR(B24),MONTH(B24),1)</f>
        <v>46023</v>
      </c>
      <c r="D24" s="47" t="s">
        <v>73</v>
      </c>
      <c r="E24" s="47" t="s">
        <v>62</v>
      </c>
      <c r="F24" s="47" t="s">
        <v>150</v>
      </c>
      <c r="G24" s="47" t="s">
        <v>258</v>
      </c>
      <c r="H24" s="50" t="n">
        <f aca="false">Assumptions!$B$4</f>
        <v>480</v>
      </c>
      <c r="I24" s="47" t="n">
        <v>90</v>
      </c>
      <c r="J24" s="9" t="n">
        <f aca="false">H24-I24</f>
        <v>390</v>
      </c>
      <c r="K24" s="9" t="n">
        <f aca="false">SUMIFS(Downtime_Log!$I$2:$I$20000,Downtime_Log!$B$2:$B$20000,A24)</f>
        <v>75</v>
      </c>
      <c r="L24" s="9" t="n">
        <f aca="false">J24-K24</f>
        <v>315</v>
      </c>
      <c r="M24" s="51" t="n">
        <f aca="false">INDEX(Rate_Master!$C$2:$C$13,MATCH(F24,Rate_Master!$A$2:$A$13,0))</f>
        <v>800</v>
      </c>
      <c r="N24" s="52" t="n">
        <v>219360</v>
      </c>
      <c r="O24" s="51" t="n">
        <f aca="false">SUMIFS(Quality_Log!$H$2:$H$20000,Quality_Log!$B$2:$B$20000,A24)</f>
        <v>4183</v>
      </c>
      <c r="P24" s="51" t="n">
        <f aca="false">N24-O24</f>
        <v>215177</v>
      </c>
      <c r="Q24" s="51" t="n">
        <f aca="false">ROUND(J24*M24*Assumptions!$B$6,0)</f>
        <v>243360</v>
      </c>
      <c r="R24" s="53" t="n">
        <f aca="false">N24/M24</f>
        <v>274.2</v>
      </c>
      <c r="S24" s="53" t="n">
        <f aca="false">P24/M24</f>
        <v>268.97125</v>
      </c>
      <c r="T24" s="54" t="n">
        <f aca="false">IF(J24&gt;0,L24/J24,0)</f>
        <v>0.807692307692308</v>
      </c>
      <c r="U24" s="54" t="n">
        <f aca="false">IF(L24&gt;0,R24/L24,0)</f>
        <v>0.87047619047619</v>
      </c>
      <c r="V24" s="54" t="n">
        <f aca="false">IF(N24&gt;0,P24/N24,0)</f>
        <v>0.980930889861415</v>
      </c>
      <c r="W24" s="54" t="n">
        <f aca="false">T24*U24*V24</f>
        <v>0.689669871794872</v>
      </c>
      <c r="X24" s="55" t="n">
        <v>305.8</v>
      </c>
      <c r="Y24" s="56" t="n">
        <v>1.44</v>
      </c>
    </row>
    <row r="25" customFormat="false" ht="15" hidden="false" customHeight="false" outlineLevel="0" collapsed="false">
      <c r="A25" s="47" t="s">
        <v>259</v>
      </c>
      <c r="B25" s="48" t="n">
        <v>46025</v>
      </c>
      <c r="C25" s="49" t="n">
        <f aca="false">DATE(YEAR(B25),MONTH(B25),1)</f>
        <v>46023</v>
      </c>
      <c r="D25" s="47" t="s">
        <v>74</v>
      </c>
      <c r="E25" s="47" t="s">
        <v>62</v>
      </c>
      <c r="F25" s="47" t="s">
        <v>150</v>
      </c>
      <c r="G25" s="47" t="s">
        <v>258</v>
      </c>
      <c r="H25" s="50" t="n">
        <f aca="false">Assumptions!$B$4</f>
        <v>480</v>
      </c>
      <c r="I25" s="47" t="n">
        <v>45</v>
      </c>
      <c r="J25" s="9" t="n">
        <f aca="false">H25-I25</f>
        <v>435</v>
      </c>
      <c r="K25" s="9" t="n">
        <f aca="false">SUMIFS(Downtime_Log!$I$2:$I$20000,Downtime_Log!$B$2:$B$20000,A25)</f>
        <v>36</v>
      </c>
      <c r="L25" s="9" t="n">
        <f aca="false">J25-K25</f>
        <v>399</v>
      </c>
      <c r="M25" s="51" t="n">
        <f aca="false">INDEX(Rate_Master!$C$2:$C$13,MATCH(F25,Rate_Master!$A$2:$A$13,0))</f>
        <v>800</v>
      </c>
      <c r="N25" s="52" t="n">
        <v>271280</v>
      </c>
      <c r="O25" s="51" t="n">
        <f aca="false">SUMIFS(Quality_Log!$H$2:$H$20000,Quality_Log!$B$2:$B$20000,A25)</f>
        <v>6032</v>
      </c>
      <c r="P25" s="51" t="n">
        <f aca="false">N25-O25</f>
        <v>265248</v>
      </c>
      <c r="Q25" s="51" t="n">
        <f aca="false">ROUND(J25*M25*Assumptions!$B$6,0)</f>
        <v>271440</v>
      </c>
      <c r="R25" s="53" t="n">
        <f aca="false">N25/M25</f>
        <v>339.1</v>
      </c>
      <c r="S25" s="53" t="n">
        <f aca="false">P25/M25</f>
        <v>331.56</v>
      </c>
      <c r="T25" s="54" t="n">
        <f aca="false">IF(J25&gt;0,L25/J25,0)</f>
        <v>0.917241379310345</v>
      </c>
      <c r="U25" s="54" t="n">
        <f aca="false">IF(L25&gt;0,R25/L25,0)</f>
        <v>0.849874686716792</v>
      </c>
      <c r="V25" s="54" t="n">
        <f aca="false">IF(N25&gt;0,P25/N25,0)</f>
        <v>0.97776467118844</v>
      </c>
      <c r="W25" s="54" t="n">
        <f aca="false">T25*U25*V25</f>
        <v>0.762206896551724</v>
      </c>
      <c r="X25" s="55" t="n">
        <v>356.8</v>
      </c>
      <c r="Y25" s="56" t="n">
        <v>1.84</v>
      </c>
    </row>
    <row r="26" customFormat="false" ht="15" hidden="false" customHeight="false" outlineLevel="0" collapsed="false">
      <c r="A26" s="47" t="s">
        <v>260</v>
      </c>
      <c r="B26" s="48" t="n">
        <v>46025</v>
      </c>
      <c r="C26" s="49" t="n">
        <f aca="false">DATE(YEAR(B26),MONTH(B26),1)</f>
        <v>46023</v>
      </c>
      <c r="D26" s="47" t="s">
        <v>75</v>
      </c>
      <c r="E26" s="47" t="s">
        <v>62</v>
      </c>
      <c r="F26" s="47" t="s">
        <v>150</v>
      </c>
      <c r="G26" s="47" t="s">
        <v>258</v>
      </c>
      <c r="H26" s="50" t="n">
        <f aca="false">Assumptions!$B$4</f>
        <v>480</v>
      </c>
      <c r="I26" s="47" t="n">
        <v>30</v>
      </c>
      <c r="J26" s="9" t="n">
        <f aca="false">H26-I26</f>
        <v>450</v>
      </c>
      <c r="K26" s="9" t="n">
        <f aca="false">SUMIFS(Downtime_Log!$I$2:$I$20000,Downtime_Log!$B$2:$B$20000,A26)</f>
        <v>70</v>
      </c>
      <c r="L26" s="9" t="n">
        <f aca="false">J26-K26</f>
        <v>380</v>
      </c>
      <c r="M26" s="51" t="n">
        <f aca="false">INDEX(Rate_Master!$C$2:$C$13,MATCH(F26,Rate_Master!$A$2:$A$13,0))</f>
        <v>800</v>
      </c>
      <c r="N26" s="52" t="n">
        <v>255623</v>
      </c>
      <c r="O26" s="51" t="n">
        <f aca="false">SUMIFS(Quality_Log!$H$2:$H$20000,Quality_Log!$B$2:$B$20000,A26)</f>
        <v>6024</v>
      </c>
      <c r="P26" s="51" t="n">
        <f aca="false">N26-O26</f>
        <v>249599</v>
      </c>
      <c r="Q26" s="51" t="n">
        <f aca="false">ROUND(J26*M26*Assumptions!$B$6,0)</f>
        <v>280800</v>
      </c>
      <c r="R26" s="53" t="n">
        <f aca="false">N26/M26</f>
        <v>319.52875</v>
      </c>
      <c r="S26" s="53" t="n">
        <f aca="false">P26/M26</f>
        <v>311.99875</v>
      </c>
      <c r="T26" s="54" t="n">
        <f aca="false">IF(J26&gt;0,L26/J26,0)</f>
        <v>0.844444444444444</v>
      </c>
      <c r="U26" s="54" t="n">
        <f aca="false">IF(L26&gt;0,R26/L26,0)</f>
        <v>0.840865131578947</v>
      </c>
      <c r="V26" s="54" t="n">
        <f aca="false">IF(N26&gt;0,P26/N26,0)</f>
        <v>0.976434045449744</v>
      </c>
      <c r="W26" s="54" t="n">
        <f aca="false">T26*U26*V26</f>
        <v>0.693330555555556</v>
      </c>
      <c r="X26" s="55" t="n">
        <v>374.9</v>
      </c>
      <c r="Y26" s="56" t="n">
        <v>1.86</v>
      </c>
    </row>
    <row r="27" customFormat="false" ht="15" hidden="false" customHeight="false" outlineLevel="0" collapsed="false">
      <c r="A27" s="47" t="s">
        <v>261</v>
      </c>
      <c r="B27" s="48" t="n">
        <v>46025</v>
      </c>
      <c r="C27" s="49" t="n">
        <f aca="false">DATE(YEAR(B27),MONTH(B27),1)</f>
        <v>46023</v>
      </c>
      <c r="D27" s="47" t="s">
        <v>73</v>
      </c>
      <c r="E27" s="47" t="s">
        <v>63</v>
      </c>
      <c r="F27" s="47" t="s">
        <v>152</v>
      </c>
      <c r="G27" s="47" t="s">
        <v>262</v>
      </c>
      <c r="H27" s="50" t="n">
        <f aca="false">Assumptions!$B$4</f>
        <v>480</v>
      </c>
      <c r="I27" s="47" t="n">
        <v>90</v>
      </c>
      <c r="J27" s="9" t="n">
        <f aca="false">H27-I27</f>
        <v>390</v>
      </c>
      <c r="K27" s="9" t="n">
        <f aca="false">SUMIFS(Downtime_Log!$I$2:$I$20000,Downtime_Log!$B$2:$B$20000,A27)</f>
        <v>157</v>
      </c>
      <c r="L27" s="9" t="n">
        <f aca="false">J27-K27</f>
        <v>233</v>
      </c>
      <c r="M27" s="51" t="n">
        <f aca="false">INDEX(Rate_Master!$C$2:$C$13,MATCH(F27,Rate_Master!$A$2:$A$13,0))</f>
        <v>900</v>
      </c>
      <c r="N27" s="52" t="n">
        <v>178760</v>
      </c>
      <c r="O27" s="51" t="n">
        <f aca="false">SUMIFS(Quality_Log!$H$2:$H$20000,Quality_Log!$B$2:$B$20000,A27)</f>
        <v>5597</v>
      </c>
      <c r="P27" s="51" t="n">
        <f aca="false">N27-O27</f>
        <v>173163</v>
      </c>
      <c r="Q27" s="51" t="n">
        <f aca="false">ROUND(J27*M27*Assumptions!$B$6,0)</f>
        <v>273780</v>
      </c>
      <c r="R27" s="53" t="n">
        <f aca="false">N27/M27</f>
        <v>198.622222222222</v>
      </c>
      <c r="S27" s="53" t="n">
        <f aca="false">P27/M27</f>
        <v>192.403333333333</v>
      </c>
      <c r="T27" s="54" t="n">
        <f aca="false">IF(J27&gt;0,L27/J27,0)</f>
        <v>0.597435897435897</v>
      </c>
      <c r="U27" s="54" t="n">
        <f aca="false">IF(L27&gt;0,R27/L27,0)</f>
        <v>0.852455889365761</v>
      </c>
      <c r="V27" s="54" t="n">
        <f aca="false">IF(N27&gt;0,P27/N27,0)</f>
        <v>0.96868986350414</v>
      </c>
      <c r="W27" s="54" t="n">
        <f aca="false">T27*U27*V27</f>
        <v>0.49334188034188</v>
      </c>
      <c r="X27" s="55" t="n">
        <v>292.9</v>
      </c>
      <c r="Y27" s="56" t="n">
        <v>2.2</v>
      </c>
    </row>
    <row r="28" customFormat="false" ht="15" hidden="false" customHeight="false" outlineLevel="0" collapsed="false">
      <c r="A28" s="47" t="s">
        <v>263</v>
      </c>
      <c r="B28" s="48" t="n">
        <v>46025</v>
      </c>
      <c r="C28" s="49" t="n">
        <f aca="false">DATE(YEAR(B28),MONTH(B28),1)</f>
        <v>46023</v>
      </c>
      <c r="D28" s="47" t="s">
        <v>74</v>
      </c>
      <c r="E28" s="47" t="s">
        <v>63</v>
      </c>
      <c r="F28" s="47" t="s">
        <v>152</v>
      </c>
      <c r="G28" s="47" t="s">
        <v>262</v>
      </c>
      <c r="H28" s="50" t="n">
        <f aca="false">Assumptions!$B$4</f>
        <v>480</v>
      </c>
      <c r="I28" s="47" t="n">
        <v>30</v>
      </c>
      <c r="J28" s="9" t="n">
        <f aca="false">H28-I28</f>
        <v>450</v>
      </c>
      <c r="K28" s="9" t="n">
        <f aca="false">SUMIFS(Downtime_Log!$I$2:$I$20000,Downtime_Log!$B$2:$B$20000,A28)</f>
        <v>30</v>
      </c>
      <c r="L28" s="9" t="n">
        <f aca="false">J28-K28</f>
        <v>420</v>
      </c>
      <c r="M28" s="51" t="n">
        <f aca="false">INDEX(Rate_Master!$C$2:$C$13,MATCH(F28,Rate_Master!$A$2:$A$13,0))</f>
        <v>900</v>
      </c>
      <c r="N28" s="52" t="n">
        <v>322461</v>
      </c>
      <c r="O28" s="51" t="n">
        <f aca="false">SUMIFS(Quality_Log!$H$2:$H$20000,Quality_Log!$B$2:$B$20000,A28)</f>
        <v>7914</v>
      </c>
      <c r="P28" s="51" t="n">
        <f aca="false">N28-O28</f>
        <v>314547</v>
      </c>
      <c r="Q28" s="51" t="n">
        <f aca="false">ROUND(J28*M28*Assumptions!$B$6,0)</f>
        <v>315900</v>
      </c>
      <c r="R28" s="53" t="n">
        <f aca="false">N28/M28</f>
        <v>358.29</v>
      </c>
      <c r="S28" s="53" t="n">
        <f aca="false">P28/M28</f>
        <v>349.496666666667</v>
      </c>
      <c r="T28" s="54" t="n">
        <f aca="false">IF(J28&gt;0,L28/J28,0)</f>
        <v>0.933333333333333</v>
      </c>
      <c r="U28" s="54" t="n">
        <f aca="false">IF(L28&gt;0,R28/L28,0)</f>
        <v>0.853071428571429</v>
      </c>
      <c r="V28" s="54" t="n">
        <f aca="false">IF(N28&gt;0,P28/N28,0)</f>
        <v>0.975457497185706</v>
      </c>
      <c r="W28" s="54" t="n">
        <f aca="false">T28*U28*V28</f>
        <v>0.776659259259259</v>
      </c>
      <c r="X28" s="55" t="n">
        <v>460.2</v>
      </c>
      <c r="Y28" s="56" t="n">
        <v>1.99</v>
      </c>
    </row>
    <row r="29" customFormat="false" ht="15" hidden="false" customHeight="false" outlineLevel="0" collapsed="false">
      <c r="A29" s="47" t="s">
        <v>264</v>
      </c>
      <c r="B29" s="48" t="n">
        <v>46025</v>
      </c>
      <c r="C29" s="49" t="n">
        <f aca="false">DATE(YEAR(B29),MONTH(B29),1)</f>
        <v>46023</v>
      </c>
      <c r="D29" s="47" t="s">
        <v>75</v>
      </c>
      <c r="E29" s="47" t="s">
        <v>63</v>
      </c>
      <c r="F29" s="47" t="s">
        <v>152</v>
      </c>
      <c r="G29" s="47" t="s">
        <v>262</v>
      </c>
      <c r="H29" s="50" t="n">
        <f aca="false">Assumptions!$B$4</f>
        <v>480</v>
      </c>
      <c r="I29" s="47" t="n">
        <v>30</v>
      </c>
      <c r="J29" s="9" t="n">
        <f aca="false">H29-I29</f>
        <v>450</v>
      </c>
      <c r="K29" s="9" t="n">
        <f aca="false">SUMIFS(Downtime_Log!$I$2:$I$20000,Downtime_Log!$B$2:$B$20000,A29)</f>
        <v>76</v>
      </c>
      <c r="L29" s="9" t="n">
        <f aca="false">J29-K29</f>
        <v>374</v>
      </c>
      <c r="M29" s="51" t="n">
        <f aca="false">INDEX(Rate_Master!$C$2:$C$13,MATCH(F29,Rate_Master!$A$2:$A$13,0))</f>
        <v>900</v>
      </c>
      <c r="N29" s="52" t="n">
        <v>274234</v>
      </c>
      <c r="O29" s="51" t="n">
        <f aca="false">SUMIFS(Quality_Log!$H$2:$H$20000,Quality_Log!$B$2:$B$20000,A29)</f>
        <v>6300</v>
      </c>
      <c r="P29" s="51" t="n">
        <f aca="false">N29-O29</f>
        <v>267934</v>
      </c>
      <c r="Q29" s="51" t="n">
        <f aca="false">ROUND(J29*M29*Assumptions!$B$6,0)</f>
        <v>315900</v>
      </c>
      <c r="R29" s="53" t="n">
        <f aca="false">N29/M29</f>
        <v>304.704444444444</v>
      </c>
      <c r="S29" s="53" t="n">
        <f aca="false">P29/M29</f>
        <v>297.704444444444</v>
      </c>
      <c r="T29" s="54" t="n">
        <f aca="false">IF(J29&gt;0,L29/J29,0)</f>
        <v>0.831111111111111</v>
      </c>
      <c r="U29" s="54" t="n">
        <f aca="false">IF(L29&gt;0,R29/L29,0)</f>
        <v>0.814717765894237</v>
      </c>
      <c r="V29" s="54" t="n">
        <f aca="false">IF(N29&gt;0,P29/N29,0)</f>
        <v>0.977026918616948</v>
      </c>
      <c r="W29" s="54" t="n">
        <f aca="false">T29*U29*V29</f>
        <v>0.661565432098766</v>
      </c>
      <c r="X29" s="55" t="n">
        <v>428.7</v>
      </c>
      <c r="Y29" s="56" t="n">
        <v>1.91</v>
      </c>
    </row>
    <row r="30" customFormat="false" ht="15" hidden="false" customHeight="false" outlineLevel="0" collapsed="false">
      <c r="A30" s="47" t="s">
        <v>265</v>
      </c>
      <c r="B30" s="48" t="n">
        <v>46025</v>
      </c>
      <c r="C30" s="49" t="n">
        <f aca="false">DATE(YEAR(B30),MONTH(B30),1)</f>
        <v>46023</v>
      </c>
      <c r="D30" s="47" t="s">
        <v>73</v>
      </c>
      <c r="E30" s="47" t="s">
        <v>64</v>
      </c>
      <c r="F30" s="47" t="s">
        <v>155</v>
      </c>
      <c r="G30" s="47" t="s">
        <v>266</v>
      </c>
      <c r="H30" s="50" t="n">
        <f aca="false">Assumptions!$B$4</f>
        <v>480</v>
      </c>
      <c r="I30" s="47" t="n">
        <v>90</v>
      </c>
      <c r="J30" s="9" t="n">
        <f aca="false">H30-I30</f>
        <v>390</v>
      </c>
      <c r="K30" s="9" t="n">
        <f aca="false">SUMIFS(Downtime_Log!$I$2:$I$20000,Downtime_Log!$B$2:$B$20000,A30)</f>
        <v>52</v>
      </c>
      <c r="L30" s="9" t="n">
        <f aca="false">J30-K30</f>
        <v>338</v>
      </c>
      <c r="M30" s="51" t="n">
        <f aca="false">INDEX(Rate_Master!$C$2:$C$13,MATCH(F30,Rate_Master!$A$2:$A$13,0))</f>
        <v>550</v>
      </c>
      <c r="N30" s="52" t="n">
        <v>168483</v>
      </c>
      <c r="O30" s="51" t="n">
        <f aca="false">SUMIFS(Quality_Log!$H$2:$H$20000,Quality_Log!$B$2:$B$20000,A30)</f>
        <v>2627</v>
      </c>
      <c r="P30" s="51" t="n">
        <f aca="false">N30-O30</f>
        <v>165856</v>
      </c>
      <c r="Q30" s="51" t="n">
        <f aca="false">ROUND(J30*M30*Assumptions!$B$6,0)</f>
        <v>167310</v>
      </c>
      <c r="R30" s="53" t="n">
        <f aca="false">N30/M30</f>
        <v>306.332727272727</v>
      </c>
      <c r="S30" s="53" t="n">
        <f aca="false">P30/M30</f>
        <v>301.556363636364</v>
      </c>
      <c r="T30" s="54" t="n">
        <f aca="false">IF(J30&gt;0,L30/J30,0)</f>
        <v>0.866666666666667</v>
      </c>
      <c r="U30" s="54" t="n">
        <f aca="false">IF(L30&gt;0,R30/L30,0)</f>
        <v>0.906309844002152</v>
      </c>
      <c r="V30" s="54" t="n">
        <f aca="false">IF(N30&gt;0,P30/N30,0)</f>
        <v>0.98440792246102</v>
      </c>
      <c r="W30" s="54" t="n">
        <f aca="false">T30*U30*V30</f>
        <v>0.773221445221445</v>
      </c>
      <c r="X30" s="55" t="n">
        <v>189.3</v>
      </c>
      <c r="Y30" s="56" t="n">
        <v>0.68</v>
      </c>
    </row>
    <row r="31" customFormat="false" ht="15" hidden="false" customHeight="false" outlineLevel="0" collapsed="false">
      <c r="A31" s="47" t="s">
        <v>267</v>
      </c>
      <c r="B31" s="48" t="n">
        <v>46025</v>
      </c>
      <c r="C31" s="49" t="n">
        <f aca="false">DATE(YEAR(B31),MONTH(B31),1)</f>
        <v>46023</v>
      </c>
      <c r="D31" s="47" t="s">
        <v>74</v>
      </c>
      <c r="E31" s="47" t="s">
        <v>64</v>
      </c>
      <c r="F31" s="47" t="s">
        <v>155</v>
      </c>
      <c r="G31" s="47" t="s">
        <v>266</v>
      </c>
      <c r="H31" s="50" t="n">
        <f aca="false">Assumptions!$B$4</f>
        <v>480</v>
      </c>
      <c r="I31" s="47" t="n">
        <v>30</v>
      </c>
      <c r="J31" s="9" t="n">
        <f aca="false">H31-I31</f>
        <v>450</v>
      </c>
      <c r="K31" s="9" t="n">
        <f aca="false">SUMIFS(Downtime_Log!$I$2:$I$20000,Downtime_Log!$B$2:$B$20000,A31)</f>
        <v>40</v>
      </c>
      <c r="L31" s="9" t="n">
        <f aca="false">J31-K31</f>
        <v>410</v>
      </c>
      <c r="M31" s="51" t="n">
        <f aca="false">INDEX(Rate_Master!$C$2:$C$13,MATCH(F31,Rate_Master!$A$2:$A$13,0))</f>
        <v>550</v>
      </c>
      <c r="N31" s="52" t="n">
        <v>202876</v>
      </c>
      <c r="O31" s="51" t="n">
        <f aca="false">SUMIFS(Quality_Log!$H$2:$H$20000,Quality_Log!$B$2:$B$20000,A31)</f>
        <v>3282</v>
      </c>
      <c r="P31" s="51" t="n">
        <f aca="false">N31-O31</f>
        <v>199594</v>
      </c>
      <c r="Q31" s="51" t="n">
        <f aca="false">ROUND(J31*M31*Assumptions!$B$6,0)</f>
        <v>193050</v>
      </c>
      <c r="R31" s="53" t="n">
        <f aca="false">N31/M31</f>
        <v>368.865454545455</v>
      </c>
      <c r="S31" s="53" t="n">
        <f aca="false">P31/M31</f>
        <v>362.898181818182</v>
      </c>
      <c r="T31" s="54" t="n">
        <f aca="false">IF(J31&gt;0,L31/J31,0)</f>
        <v>0.911111111111111</v>
      </c>
      <c r="U31" s="54" t="n">
        <f aca="false">IF(L31&gt;0,R31/L31,0)</f>
        <v>0.899671840354767</v>
      </c>
      <c r="V31" s="54" t="n">
        <f aca="false">IF(N31&gt;0,P31/N31,0)</f>
        <v>0.983822630572369</v>
      </c>
      <c r="W31" s="54" t="n">
        <f aca="false">T31*U31*V31</f>
        <v>0.806440404040404</v>
      </c>
      <c r="X31" s="55" t="n">
        <v>235.6</v>
      </c>
      <c r="Y31" s="56" t="n">
        <v>0.63</v>
      </c>
    </row>
    <row r="32" customFormat="false" ht="15" hidden="false" customHeight="false" outlineLevel="0" collapsed="false">
      <c r="A32" s="47" t="s">
        <v>268</v>
      </c>
      <c r="B32" s="48" t="n">
        <v>46025</v>
      </c>
      <c r="C32" s="49" t="n">
        <f aca="false">DATE(YEAR(B32),MONTH(B32),1)</f>
        <v>46023</v>
      </c>
      <c r="D32" s="47" t="s">
        <v>73</v>
      </c>
      <c r="E32" s="47" t="s">
        <v>65</v>
      </c>
      <c r="F32" s="47" t="s">
        <v>157</v>
      </c>
      <c r="G32" s="47" t="s">
        <v>269</v>
      </c>
      <c r="H32" s="50" t="n">
        <f aca="false">Assumptions!$B$4</f>
        <v>480</v>
      </c>
      <c r="I32" s="47" t="n">
        <v>90</v>
      </c>
      <c r="J32" s="9" t="n">
        <f aca="false">H32-I32</f>
        <v>390</v>
      </c>
      <c r="K32" s="9" t="n">
        <f aca="false">SUMIFS(Downtime_Log!$I$2:$I$20000,Downtime_Log!$B$2:$B$20000,A32)</f>
        <v>31</v>
      </c>
      <c r="L32" s="9" t="n">
        <f aca="false">J32-K32</f>
        <v>359</v>
      </c>
      <c r="M32" s="51" t="n">
        <f aca="false">INDEX(Rate_Master!$C$2:$C$13,MATCH(F32,Rate_Master!$A$2:$A$13,0))</f>
        <v>220</v>
      </c>
      <c r="N32" s="52" t="n">
        <v>65267</v>
      </c>
      <c r="O32" s="51" t="n">
        <f aca="false">SUMIFS(Quality_Log!$H$2:$H$20000,Quality_Log!$B$2:$B$20000,A32)</f>
        <v>1769</v>
      </c>
      <c r="P32" s="51" t="n">
        <f aca="false">N32-O32</f>
        <v>63498</v>
      </c>
      <c r="Q32" s="51" t="n">
        <f aca="false">ROUND(J32*M32*Assumptions!$B$6,0)</f>
        <v>66924</v>
      </c>
      <c r="R32" s="53" t="n">
        <f aca="false">N32/M32</f>
        <v>296.668181818182</v>
      </c>
      <c r="S32" s="53" t="n">
        <f aca="false">P32/M32</f>
        <v>288.627272727273</v>
      </c>
      <c r="T32" s="54" t="n">
        <f aca="false">IF(J32&gt;0,L32/J32,0)</f>
        <v>0.920512820512821</v>
      </c>
      <c r="U32" s="54" t="n">
        <f aca="false">IF(L32&gt;0,R32/L32,0)</f>
        <v>0.826373765510256</v>
      </c>
      <c r="V32" s="54" t="n">
        <f aca="false">IF(N32&gt;0,P32/N32,0)</f>
        <v>0.972895950480335</v>
      </c>
      <c r="W32" s="54" t="n">
        <f aca="false">T32*U32*V32</f>
        <v>0.74006993006993</v>
      </c>
      <c r="X32" s="55" t="n">
        <v>177.6</v>
      </c>
      <c r="Y32" s="56" t="n">
        <v>0.14</v>
      </c>
    </row>
    <row r="33" customFormat="false" ht="15" hidden="false" customHeight="false" outlineLevel="0" collapsed="false">
      <c r="A33" s="47" t="s">
        <v>270</v>
      </c>
      <c r="B33" s="48" t="n">
        <v>46025</v>
      </c>
      <c r="C33" s="49" t="n">
        <f aca="false">DATE(YEAR(B33),MONTH(B33),1)</f>
        <v>46023</v>
      </c>
      <c r="D33" s="47" t="s">
        <v>74</v>
      </c>
      <c r="E33" s="47" t="s">
        <v>65</v>
      </c>
      <c r="F33" s="47" t="s">
        <v>157</v>
      </c>
      <c r="G33" s="47" t="s">
        <v>269</v>
      </c>
      <c r="H33" s="50" t="n">
        <f aca="false">Assumptions!$B$4</f>
        <v>480</v>
      </c>
      <c r="I33" s="47" t="n">
        <v>30</v>
      </c>
      <c r="J33" s="9" t="n">
        <f aca="false">H33-I33</f>
        <v>450</v>
      </c>
      <c r="K33" s="9" t="n">
        <f aca="false">SUMIFS(Downtime_Log!$I$2:$I$20000,Downtime_Log!$B$2:$B$20000,A33)</f>
        <v>79</v>
      </c>
      <c r="L33" s="9" t="n">
        <f aca="false">J33-K33</f>
        <v>371</v>
      </c>
      <c r="M33" s="51" t="n">
        <f aca="false">INDEX(Rate_Master!$C$2:$C$13,MATCH(F33,Rate_Master!$A$2:$A$13,0))</f>
        <v>220</v>
      </c>
      <c r="N33" s="52" t="n">
        <v>68164</v>
      </c>
      <c r="O33" s="51" t="n">
        <f aca="false">SUMIFS(Quality_Log!$H$2:$H$20000,Quality_Log!$B$2:$B$20000,A33)</f>
        <v>2411</v>
      </c>
      <c r="P33" s="51" t="n">
        <f aca="false">N33-O33</f>
        <v>65753</v>
      </c>
      <c r="Q33" s="51" t="n">
        <f aca="false">ROUND(J33*M33*Assumptions!$B$6,0)</f>
        <v>77220</v>
      </c>
      <c r="R33" s="53" t="n">
        <f aca="false">N33/M33</f>
        <v>309.836363636364</v>
      </c>
      <c r="S33" s="53" t="n">
        <f aca="false">P33/M33</f>
        <v>298.877272727273</v>
      </c>
      <c r="T33" s="54" t="n">
        <f aca="false">IF(J33&gt;0,L33/J33,0)</f>
        <v>0.824444444444444</v>
      </c>
      <c r="U33" s="54" t="n">
        <f aca="false">IF(L33&gt;0,R33/L33,0)</f>
        <v>0.835138446459201</v>
      </c>
      <c r="V33" s="54" t="n">
        <f aca="false">IF(N33&gt;0,P33/N33,0)</f>
        <v>0.964629423155918</v>
      </c>
      <c r="W33" s="54" t="n">
        <f aca="false">T33*U33*V33</f>
        <v>0.664171717171717</v>
      </c>
      <c r="X33" s="55" t="n">
        <v>185.1</v>
      </c>
      <c r="Y33" s="56" t="n">
        <v>0.14</v>
      </c>
    </row>
    <row r="34" customFormat="false" ht="15" hidden="false" customHeight="false" outlineLevel="0" collapsed="false">
      <c r="A34" s="47" t="s">
        <v>271</v>
      </c>
      <c r="B34" s="48" t="n">
        <v>46025</v>
      </c>
      <c r="C34" s="49" t="n">
        <f aca="false">DATE(YEAR(B34),MONTH(B34),1)</f>
        <v>46023</v>
      </c>
      <c r="D34" s="47" t="s">
        <v>75</v>
      </c>
      <c r="E34" s="47" t="s">
        <v>65</v>
      </c>
      <c r="F34" s="47" t="s">
        <v>157</v>
      </c>
      <c r="G34" s="47" t="s">
        <v>269</v>
      </c>
      <c r="H34" s="50" t="n">
        <f aca="false">Assumptions!$B$4</f>
        <v>480</v>
      </c>
      <c r="I34" s="47" t="n">
        <v>30</v>
      </c>
      <c r="J34" s="9" t="n">
        <f aca="false">H34-I34</f>
        <v>450</v>
      </c>
      <c r="K34" s="9" t="n">
        <f aca="false">SUMIFS(Downtime_Log!$I$2:$I$20000,Downtime_Log!$B$2:$B$20000,A34)</f>
        <v>45</v>
      </c>
      <c r="L34" s="9" t="n">
        <f aca="false">J34-K34</f>
        <v>405</v>
      </c>
      <c r="M34" s="51" t="n">
        <f aca="false">INDEX(Rate_Master!$C$2:$C$13,MATCH(F34,Rate_Master!$A$2:$A$13,0))</f>
        <v>220</v>
      </c>
      <c r="N34" s="52" t="n">
        <v>71605</v>
      </c>
      <c r="O34" s="51" t="n">
        <f aca="false">SUMIFS(Quality_Log!$H$2:$H$20000,Quality_Log!$B$2:$B$20000,A34)</f>
        <v>1385</v>
      </c>
      <c r="P34" s="51" t="n">
        <f aca="false">N34-O34</f>
        <v>70220</v>
      </c>
      <c r="Q34" s="51" t="n">
        <f aca="false">ROUND(J34*M34*Assumptions!$B$6,0)</f>
        <v>77220</v>
      </c>
      <c r="R34" s="53" t="n">
        <f aca="false">N34/M34</f>
        <v>325.477272727273</v>
      </c>
      <c r="S34" s="53" t="n">
        <f aca="false">P34/M34</f>
        <v>319.181818181818</v>
      </c>
      <c r="T34" s="54" t="n">
        <f aca="false">IF(J34&gt;0,L34/J34,0)</f>
        <v>0.9</v>
      </c>
      <c r="U34" s="54" t="n">
        <f aca="false">IF(L34&gt;0,R34/L34,0)</f>
        <v>0.80364758698092</v>
      </c>
      <c r="V34" s="54" t="n">
        <f aca="false">IF(N34&gt;0,P34/N34,0)</f>
        <v>0.980657775295021</v>
      </c>
      <c r="W34" s="54" t="n">
        <f aca="false">T34*U34*V34</f>
        <v>0.709292929292929</v>
      </c>
      <c r="X34" s="55" t="n">
        <v>200.9</v>
      </c>
      <c r="Y34" s="56" t="n">
        <v>0.13</v>
      </c>
    </row>
    <row r="35" customFormat="false" ht="15" hidden="false" customHeight="false" outlineLevel="0" collapsed="false">
      <c r="A35" s="47" t="s">
        <v>272</v>
      </c>
      <c r="B35" s="48" t="n">
        <v>46027</v>
      </c>
      <c r="C35" s="49" t="n">
        <f aca="false">DATE(YEAR(B35),MONTH(B35),1)</f>
        <v>46023</v>
      </c>
      <c r="D35" s="47" t="s">
        <v>73</v>
      </c>
      <c r="E35" s="47" t="s">
        <v>62</v>
      </c>
      <c r="F35" s="47" t="s">
        <v>150</v>
      </c>
      <c r="G35" s="47" t="s">
        <v>258</v>
      </c>
      <c r="H35" s="50" t="n">
        <f aca="false">Assumptions!$B$4</f>
        <v>480</v>
      </c>
      <c r="I35" s="47" t="n">
        <v>30</v>
      </c>
      <c r="J35" s="9" t="n">
        <f aca="false">H35-I35</f>
        <v>450</v>
      </c>
      <c r="K35" s="9" t="n">
        <f aca="false">SUMIFS(Downtime_Log!$I$2:$I$20000,Downtime_Log!$B$2:$B$20000,A35)</f>
        <v>20</v>
      </c>
      <c r="L35" s="9" t="n">
        <f aca="false">J35-K35</f>
        <v>430</v>
      </c>
      <c r="M35" s="51" t="n">
        <f aca="false">INDEX(Rate_Master!$C$2:$C$13,MATCH(F35,Rate_Master!$A$2:$A$13,0))</f>
        <v>800</v>
      </c>
      <c r="N35" s="52" t="n">
        <v>321027</v>
      </c>
      <c r="O35" s="51" t="n">
        <f aca="false">SUMIFS(Quality_Log!$H$2:$H$20000,Quality_Log!$B$2:$B$20000,A35)</f>
        <v>9579</v>
      </c>
      <c r="P35" s="51" t="n">
        <f aca="false">N35-O35</f>
        <v>311448</v>
      </c>
      <c r="Q35" s="51" t="n">
        <f aca="false">ROUND(J35*M35*Assumptions!$B$6,0)</f>
        <v>280800</v>
      </c>
      <c r="R35" s="53" t="n">
        <f aca="false">N35/M35</f>
        <v>401.28375</v>
      </c>
      <c r="S35" s="53" t="n">
        <f aca="false">P35/M35</f>
        <v>389.31</v>
      </c>
      <c r="T35" s="54" t="n">
        <f aca="false">IF(J35&gt;0,L35/J35,0)</f>
        <v>0.955555555555556</v>
      </c>
      <c r="U35" s="54" t="n">
        <f aca="false">IF(L35&gt;0,R35/L35,0)</f>
        <v>0.933218023255814</v>
      </c>
      <c r="V35" s="54" t="n">
        <f aca="false">IF(N35&gt;0,P35/N35,0)</f>
        <v>0.970161388294443</v>
      </c>
      <c r="W35" s="54" t="n">
        <f aca="false">T35*U35*V35</f>
        <v>0.865133333333333</v>
      </c>
      <c r="X35" s="55" t="n">
        <v>361.8</v>
      </c>
      <c r="Y35" s="56" t="n">
        <v>1.49</v>
      </c>
    </row>
    <row r="36" customFormat="false" ht="15" hidden="false" customHeight="false" outlineLevel="0" collapsed="false">
      <c r="A36" s="47" t="s">
        <v>273</v>
      </c>
      <c r="B36" s="48" t="n">
        <v>46027</v>
      </c>
      <c r="C36" s="49" t="n">
        <f aca="false">DATE(YEAR(B36),MONTH(B36),1)</f>
        <v>46023</v>
      </c>
      <c r="D36" s="47" t="s">
        <v>74</v>
      </c>
      <c r="E36" s="47" t="s">
        <v>62</v>
      </c>
      <c r="F36" s="47" t="s">
        <v>150</v>
      </c>
      <c r="G36" s="47" t="s">
        <v>258</v>
      </c>
      <c r="H36" s="50" t="n">
        <f aca="false">Assumptions!$B$4</f>
        <v>480</v>
      </c>
      <c r="I36" s="47" t="n">
        <v>30</v>
      </c>
      <c r="J36" s="9" t="n">
        <f aca="false">H36-I36</f>
        <v>450</v>
      </c>
      <c r="K36" s="9" t="n">
        <f aca="false">SUMIFS(Downtime_Log!$I$2:$I$20000,Downtime_Log!$B$2:$B$20000,A36)</f>
        <v>40</v>
      </c>
      <c r="L36" s="9" t="n">
        <f aca="false">J36-K36</f>
        <v>410</v>
      </c>
      <c r="M36" s="51" t="n">
        <f aca="false">INDEX(Rate_Master!$C$2:$C$13,MATCH(F36,Rate_Master!$A$2:$A$13,0))</f>
        <v>800</v>
      </c>
      <c r="N36" s="52" t="n">
        <v>272160</v>
      </c>
      <c r="O36" s="51" t="n">
        <f aca="false">SUMIFS(Quality_Log!$H$2:$H$20000,Quality_Log!$B$2:$B$20000,A36)</f>
        <v>6696</v>
      </c>
      <c r="P36" s="51" t="n">
        <f aca="false">N36-O36</f>
        <v>265464</v>
      </c>
      <c r="Q36" s="51" t="n">
        <f aca="false">ROUND(J36*M36*Assumptions!$B$6,0)</f>
        <v>280800</v>
      </c>
      <c r="R36" s="53" t="n">
        <f aca="false">N36/M36</f>
        <v>340.2</v>
      </c>
      <c r="S36" s="53" t="n">
        <f aca="false">P36/M36</f>
        <v>331.83</v>
      </c>
      <c r="T36" s="54" t="n">
        <f aca="false">IF(J36&gt;0,L36/J36,0)</f>
        <v>0.911111111111111</v>
      </c>
      <c r="U36" s="54" t="n">
        <f aca="false">IF(L36&gt;0,R36/L36,0)</f>
        <v>0.829756097560976</v>
      </c>
      <c r="V36" s="54" t="n">
        <f aca="false">IF(N36&gt;0,P36/N36,0)</f>
        <v>0.975396825396825</v>
      </c>
      <c r="W36" s="54" t="n">
        <f aca="false">T36*U36*V36</f>
        <v>0.7374</v>
      </c>
      <c r="X36" s="55" t="n">
        <v>381.7</v>
      </c>
      <c r="Y36" s="56" t="n">
        <v>1.51</v>
      </c>
    </row>
    <row r="37" customFormat="false" ht="15" hidden="false" customHeight="false" outlineLevel="0" collapsed="false">
      <c r="A37" s="47" t="s">
        <v>274</v>
      </c>
      <c r="B37" s="48" t="n">
        <v>46027</v>
      </c>
      <c r="C37" s="49" t="n">
        <f aca="false">DATE(YEAR(B37),MONTH(B37),1)</f>
        <v>46023</v>
      </c>
      <c r="D37" s="47" t="s">
        <v>75</v>
      </c>
      <c r="E37" s="47" t="s">
        <v>62</v>
      </c>
      <c r="F37" s="47" t="s">
        <v>148</v>
      </c>
      <c r="G37" s="47" t="s">
        <v>275</v>
      </c>
      <c r="H37" s="50" t="n">
        <f aca="false">Assumptions!$B$4</f>
        <v>480</v>
      </c>
      <c r="I37" s="47" t="n">
        <v>45</v>
      </c>
      <c r="J37" s="9" t="n">
        <f aca="false">H37-I37</f>
        <v>435</v>
      </c>
      <c r="K37" s="9" t="n">
        <f aca="false">SUMIFS(Downtime_Log!$I$2:$I$20000,Downtime_Log!$B$2:$B$20000,A37)</f>
        <v>121</v>
      </c>
      <c r="L37" s="9" t="n">
        <f aca="false">J37-K37</f>
        <v>314</v>
      </c>
      <c r="M37" s="51" t="n">
        <f aca="false">INDEX(Rate_Master!$C$2:$C$13,MATCH(F37,Rate_Master!$A$2:$A$13,0))</f>
        <v>900</v>
      </c>
      <c r="N37" s="52" t="n">
        <v>262652</v>
      </c>
      <c r="O37" s="51" t="n">
        <f aca="false">SUMIFS(Quality_Log!$H$2:$H$20000,Quality_Log!$B$2:$B$20000,A37)</f>
        <v>4617</v>
      </c>
      <c r="P37" s="51" t="n">
        <f aca="false">N37-O37</f>
        <v>258035</v>
      </c>
      <c r="Q37" s="51" t="n">
        <f aca="false">ROUND(J37*M37*Assumptions!$B$6,0)</f>
        <v>305370</v>
      </c>
      <c r="R37" s="53" t="n">
        <f aca="false">N37/M37</f>
        <v>291.835555555556</v>
      </c>
      <c r="S37" s="53" t="n">
        <f aca="false">P37/M37</f>
        <v>286.705555555556</v>
      </c>
      <c r="T37" s="54" t="n">
        <f aca="false">IF(J37&gt;0,L37/J37,0)</f>
        <v>0.72183908045977</v>
      </c>
      <c r="U37" s="54" t="n">
        <f aca="false">IF(L37&gt;0,R37/L37,0)</f>
        <v>0.929412597310687</v>
      </c>
      <c r="V37" s="54" t="n">
        <f aca="false">IF(N37&gt;0,P37/N37,0)</f>
        <v>0.982421607297869</v>
      </c>
      <c r="W37" s="54" t="n">
        <f aca="false">T37*U37*V37</f>
        <v>0.659093231162197</v>
      </c>
      <c r="X37" s="55" t="n">
        <v>321.6</v>
      </c>
      <c r="Y37" s="56" t="n">
        <v>5.22</v>
      </c>
    </row>
    <row r="38" customFormat="false" ht="15" hidden="false" customHeight="false" outlineLevel="0" collapsed="false">
      <c r="A38" s="47" t="s">
        <v>276</v>
      </c>
      <c r="B38" s="48" t="n">
        <v>46027</v>
      </c>
      <c r="C38" s="49" t="n">
        <f aca="false">DATE(YEAR(B38),MONTH(B38),1)</f>
        <v>46023</v>
      </c>
      <c r="D38" s="47" t="s">
        <v>73</v>
      </c>
      <c r="E38" s="47" t="s">
        <v>63</v>
      </c>
      <c r="F38" s="47" t="s">
        <v>152</v>
      </c>
      <c r="G38" s="47" t="s">
        <v>262</v>
      </c>
      <c r="H38" s="50" t="n">
        <f aca="false">Assumptions!$B$4</f>
        <v>480</v>
      </c>
      <c r="I38" s="47" t="n">
        <v>30</v>
      </c>
      <c r="J38" s="9" t="n">
        <f aca="false">H38-I38</f>
        <v>450</v>
      </c>
      <c r="K38" s="9" t="n">
        <f aca="false">SUMIFS(Downtime_Log!$I$2:$I$20000,Downtime_Log!$B$2:$B$20000,A38)</f>
        <v>85</v>
      </c>
      <c r="L38" s="9" t="n">
        <f aca="false">J38-K38</f>
        <v>365</v>
      </c>
      <c r="M38" s="51" t="n">
        <f aca="false">INDEX(Rate_Master!$C$2:$C$13,MATCH(F38,Rate_Master!$A$2:$A$13,0))</f>
        <v>900</v>
      </c>
      <c r="N38" s="52" t="n">
        <v>291686</v>
      </c>
      <c r="O38" s="51" t="n">
        <f aca="false">SUMIFS(Quality_Log!$H$2:$H$20000,Quality_Log!$B$2:$B$20000,A38)</f>
        <v>5557</v>
      </c>
      <c r="P38" s="51" t="n">
        <f aca="false">N38-O38</f>
        <v>286129</v>
      </c>
      <c r="Q38" s="51" t="n">
        <f aca="false">ROUND(J38*M38*Assumptions!$B$6,0)</f>
        <v>315900</v>
      </c>
      <c r="R38" s="53" t="n">
        <f aca="false">N38/M38</f>
        <v>324.095555555556</v>
      </c>
      <c r="S38" s="53" t="n">
        <f aca="false">P38/M38</f>
        <v>317.921111111111</v>
      </c>
      <c r="T38" s="54" t="n">
        <f aca="false">IF(J38&gt;0,L38/J38,0)</f>
        <v>0.811111111111111</v>
      </c>
      <c r="U38" s="54" t="n">
        <f aca="false">IF(L38&gt;0,R38/L38,0)</f>
        <v>0.88793302891933</v>
      </c>
      <c r="V38" s="54" t="n">
        <f aca="false">IF(N38&gt;0,P38/N38,0)</f>
        <v>0.980948691401027</v>
      </c>
      <c r="W38" s="54" t="n">
        <f aca="false">T38*U38*V38</f>
        <v>0.706491358024691</v>
      </c>
      <c r="X38" s="55" t="n">
        <v>437.3</v>
      </c>
      <c r="Y38" s="56" t="n">
        <v>2.02</v>
      </c>
    </row>
    <row r="39" customFormat="false" ht="15" hidden="false" customHeight="false" outlineLevel="0" collapsed="false">
      <c r="A39" s="47" t="s">
        <v>277</v>
      </c>
      <c r="B39" s="48" t="n">
        <v>46027</v>
      </c>
      <c r="C39" s="49" t="n">
        <f aca="false">DATE(YEAR(B39),MONTH(B39),1)</f>
        <v>46023</v>
      </c>
      <c r="D39" s="47" t="s">
        <v>74</v>
      </c>
      <c r="E39" s="47" t="s">
        <v>63</v>
      </c>
      <c r="F39" s="47" t="s">
        <v>152</v>
      </c>
      <c r="G39" s="47" t="s">
        <v>262</v>
      </c>
      <c r="H39" s="50" t="n">
        <f aca="false">Assumptions!$B$4</f>
        <v>480</v>
      </c>
      <c r="I39" s="47" t="n">
        <v>30</v>
      </c>
      <c r="J39" s="9" t="n">
        <f aca="false">H39-I39</f>
        <v>450</v>
      </c>
      <c r="K39" s="9" t="n">
        <f aca="false">SUMIFS(Downtime_Log!$I$2:$I$20000,Downtime_Log!$B$2:$B$20000,A39)</f>
        <v>0</v>
      </c>
      <c r="L39" s="9" t="n">
        <f aca="false">J39-K39</f>
        <v>450</v>
      </c>
      <c r="M39" s="51" t="n">
        <f aca="false">INDEX(Rate_Master!$C$2:$C$13,MATCH(F39,Rate_Master!$A$2:$A$13,0))</f>
        <v>900</v>
      </c>
      <c r="N39" s="52" t="n">
        <v>356568</v>
      </c>
      <c r="O39" s="51" t="n">
        <f aca="false">SUMIFS(Quality_Log!$H$2:$H$20000,Quality_Log!$B$2:$B$20000,A39)</f>
        <v>5924</v>
      </c>
      <c r="P39" s="51" t="n">
        <f aca="false">N39-O39</f>
        <v>350644</v>
      </c>
      <c r="Q39" s="51" t="n">
        <f aca="false">ROUND(J39*M39*Assumptions!$B$6,0)</f>
        <v>315900</v>
      </c>
      <c r="R39" s="53" t="n">
        <f aca="false">N39/M39</f>
        <v>396.186666666667</v>
      </c>
      <c r="S39" s="53" t="n">
        <f aca="false">P39/M39</f>
        <v>389.604444444444</v>
      </c>
      <c r="T39" s="54" t="n">
        <f aca="false">IF(J39&gt;0,L39/J39,0)</f>
        <v>1</v>
      </c>
      <c r="U39" s="54" t="n">
        <f aca="false">IF(L39&gt;0,R39/L39,0)</f>
        <v>0.880414814814815</v>
      </c>
      <c r="V39" s="54" t="n">
        <f aca="false">IF(N39&gt;0,P39/N39,0)</f>
        <v>0.983386058199278</v>
      </c>
      <c r="W39" s="54" t="n">
        <f aca="false">T39*U39*V39</f>
        <v>0.865787654320988</v>
      </c>
      <c r="X39" s="55" t="n">
        <v>489.5</v>
      </c>
      <c r="Y39" s="56" t="n">
        <v>2.1</v>
      </c>
    </row>
    <row r="40" customFormat="false" ht="15" hidden="false" customHeight="false" outlineLevel="0" collapsed="false">
      <c r="A40" s="47" t="s">
        <v>278</v>
      </c>
      <c r="B40" s="48" t="n">
        <v>46027</v>
      </c>
      <c r="C40" s="49" t="n">
        <f aca="false">DATE(YEAR(B40),MONTH(B40),1)</f>
        <v>46023</v>
      </c>
      <c r="D40" s="47" t="s">
        <v>75</v>
      </c>
      <c r="E40" s="47" t="s">
        <v>63</v>
      </c>
      <c r="F40" s="47" t="s">
        <v>152</v>
      </c>
      <c r="G40" s="47" t="s">
        <v>262</v>
      </c>
      <c r="H40" s="50" t="n">
        <f aca="false">Assumptions!$B$4</f>
        <v>480</v>
      </c>
      <c r="I40" s="47" t="n">
        <v>30</v>
      </c>
      <c r="J40" s="9" t="n">
        <f aca="false">H40-I40</f>
        <v>450</v>
      </c>
      <c r="K40" s="9" t="n">
        <f aca="false">SUMIFS(Downtime_Log!$I$2:$I$20000,Downtime_Log!$B$2:$B$20000,A40)</f>
        <v>142</v>
      </c>
      <c r="L40" s="9" t="n">
        <f aca="false">J40-K40</f>
        <v>308</v>
      </c>
      <c r="M40" s="51" t="n">
        <f aca="false">INDEX(Rate_Master!$C$2:$C$13,MATCH(F40,Rate_Master!$A$2:$A$13,0))</f>
        <v>900</v>
      </c>
      <c r="N40" s="52" t="n">
        <v>241109</v>
      </c>
      <c r="O40" s="51" t="n">
        <f aca="false">SUMIFS(Quality_Log!$H$2:$H$20000,Quality_Log!$B$2:$B$20000,A40)</f>
        <v>3349</v>
      </c>
      <c r="P40" s="51" t="n">
        <f aca="false">N40-O40</f>
        <v>237760</v>
      </c>
      <c r="Q40" s="51" t="n">
        <f aca="false">ROUND(J40*M40*Assumptions!$B$6,0)</f>
        <v>315900</v>
      </c>
      <c r="R40" s="53" t="n">
        <f aca="false">N40/M40</f>
        <v>267.898888888889</v>
      </c>
      <c r="S40" s="53" t="n">
        <f aca="false">P40/M40</f>
        <v>264.177777777778</v>
      </c>
      <c r="T40" s="54" t="n">
        <f aca="false">IF(J40&gt;0,L40/J40,0)</f>
        <v>0.684444444444444</v>
      </c>
      <c r="U40" s="54" t="n">
        <f aca="false">IF(L40&gt;0,R40/L40,0)</f>
        <v>0.869801587301587</v>
      </c>
      <c r="V40" s="54" t="n">
        <f aca="false">IF(N40&gt;0,P40/N40,0)</f>
        <v>0.986110016631482</v>
      </c>
      <c r="W40" s="54" t="n">
        <f aca="false">T40*U40*V40</f>
        <v>0.587061728395062</v>
      </c>
      <c r="X40" s="55" t="n">
        <v>366.3</v>
      </c>
      <c r="Y40" s="56" t="n">
        <v>1.7</v>
      </c>
    </row>
    <row r="41" customFormat="false" ht="15" hidden="false" customHeight="false" outlineLevel="0" collapsed="false">
      <c r="A41" s="47" t="s">
        <v>279</v>
      </c>
      <c r="B41" s="48" t="n">
        <v>46027</v>
      </c>
      <c r="C41" s="49" t="n">
        <f aca="false">DATE(YEAR(B41),MONTH(B41),1)</f>
        <v>46023</v>
      </c>
      <c r="D41" s="47" t="s">
        <v>73</v>
      </c>
      <c r="E41" s="47" t="s">
        <v>64</v>
      </c>
      <c r="F41" s="47" t="s">
        <v>155</v>
      </c>
      <c r="G41" s="47" t="s">
        <v>266</v>
      </c>
      <c r="H41" s="50" t="n">
        <f aca="false">Assumptions!$B$4</f>
        <v>480</v>
      </c>
      <c r="I41" s="47" t="n">
        <v>30</v>
      </c>
      <c r="J41" s="9" t="n">
        <f aca="false">H41-I41</f>
        <v>450</v>
      </c>
      <c r="K41" s="9" t="n">
        <f aca="false">SUMIFS(Downtime_Log!$I$2:$I$20000,Downtime_Log!$B$2:$B$20000,A41)</f>
        <v>13</v>
      </c>
      <c r="L41" s="9" t="n">
        <f aca="false">J41-K41</f>
        <v>437</v>
      </c>
      <c r="M41" s="51" t="n">
        <f aca="false">INDEX(Rate_Master!$C$2:$C$13,MATCH(F41,Rate_Master!$A$2:$A$13,0))</f>
        <v>550</v>
      </c>
      <c r="N41" s="52" t="n">
        <v>220460</v>
      </c>
      <c r="O41" s="51" t="n">
        <f aca="false">SUMIFS(Quality_Log!$H$2:$H$20000,Quality_Log!$B$2:$B$20000,A41)</f>
        <v>2104</v>
      </c>
      <c r="P41" s="51" t="n">
        <f aca="false">N41-O41</f>
        <v>218356</v>
      </c>
      <c r="Q41" s="51" t="n">
        <f aca="false">ROUND(J41*M41*Assumptions!$B$6,0)</f>
        <v>193050</v>
      </c>
      <c r="R41" s="53" t="n">
        <f aca="false">N41/M41</f>
        <v>400.836363636364</v>
      </c>
      <c r="S41" s="53" t="n">
        <f aca="false">P41/M41</f>
        <v>397.010909090909</v>
      </c>
      <c r="T41" s="54" t="n">
        <f aca="false">IF(J41&gt;0,L41/J41,0)</f>
        <v>0.971111111111111</v>
      </c>
      <c r="U41" s="54" t="n">
        <f aca="false">IF(L41&gt;0,R41/L41,0)</f>
        <v>0.917245683378406</v>
      </c>
      <c r="V41" s="54" t="n">
        <f aca="false">IF(N41&gt;0,P41/N41,0)</f>
        <v>0.99045631860655</v>
      </c>
      <c r="W41" s="54" t="n">
        <f aca="false">T41*U41*V41</f>
        <v>0.882246464646465</v>
      </c>
      <c r="X41" s="55" t="n">
        <v>242</v>
      </c>
      <c r="Y41" s="56" t="n">
        <v>0.59</v>
      </c>
    </row>
    <row r="42" customFormat="false" ht="15" hidden="false" customHeight="false" outlineLevel="0" collapsed="false">
      <c r="A42" s="47" t="s">
        <v>280</v>
      </c>
      <c r="B42" s="48" t="n">
        <v>46027</v>
      </c>
      <c r="C42" s="49" t="n">
        <f aca="false">DATE(YEAR(B42),MONTH(B42),1)</f>
        <v>46023</v>
      </c>
      <c r="D42" s="47" t="s">
        <v>74</v>
      </c>
      <c r="E42" s="47" t="s">
        <v>64</v>
      </c>
      <c r="F42" s="47" t="s">
        <v>155</v>
      </c>
      <c r="G42" s="47" t="s">
        <v>266</v>
      </c>
      <c r="H42" s="50" t="n">
        <f aca="false">Assumptions!$B$4</f>
        <v>480</v>
      </c>
      <c r="I42" s="47" t="n">
        <v>30</v>
      </c>
      <c r="J42" s="9" t="n">
        <f aca="false">H42-I42</f>
        <v>450</v>
      </c>
      <c r="K42" s="9" t="n">
        <f aca="false">SUMIFS(Downtime_Log!$I$2:$I$20000,Downtime_Log!$B$2:$B$20000,A42)</f>
        <v>47</v>
      </c>
      <c r="L42" s="9" t="n">
        <f aca="false">J42-K42</f>
        <v>403</v>
      </c>
      <c r="M42" s="51" t="n">
        <f aca="false">INDEX(Rate_Master!$C$2:$C$13,MATCH(F42,Rate_Master!$A$2:$A$13,0))</f>
        <v>550</v>
      </c>
      <c r="N42" s="52" t="n">
        <v>199468</v>
      </c>
      <c r="O42" s="51" t="n">
        <f aca="false">SUMIFS(Quality_Log!$H$2:$H$20000,Quality_Log!$B$2:$B$20000,A42)</f>
        <v>2946</v>
      </c>
      <c r="P42" s="51" t="n">
        <f aca="false">N42-O42</f>
        <v>196522</v>
      </c>
      <c r="Q42" s="51" t="n">
        <f aca="false">ROUND(J42*M42*Assumptions!$B$6,0)</f>
        <v>193050</v>
      </c>
      <c r="R42" s="53" t="n">
        <f aca="false">N42/M42</f>
        <v>362.669090909091</v>
      </c>
      <c r="S42" s="53" t="n">
        <f aca="false">P42/M42</f>
        <v>357.312727272727</v>
      </c>
      <c r="T42" s="54" t="n">
        <f aca="false">IF(J42&gt;0,L42/J42,0)</f>
        <v>0.895555555555556</v>
      </c>
      <c r="U42" s="54" t="n">
        <f aca="false">IF(L42&gt;0,R42/L42,0)</f>
        <v>0.899923302503948</v>
      </c>
      <c r="V42" s="54" t="n">
        <f aca="false">IF(N42&gt;0,P42/N42,0)</f>
        <v>0.985230713698438</v>
      </c>
      <c r="W42" s="54" t="n">
        <f aca="false">T42*U42*V42</f>
        <v>0.794028282828283</v>
      </c>
      <c r="X42" s="55" t="n">
        <v>234.4</v>
      </c>
      <c r="Y42" s="56" t="n">
        <v>0.68</v>
      </c>
    </row>
    <row r="43" customFormat="false" ht="15" hidden="false" customHeight="false" outlineLevel="0" collapsed="false">
      <c r="A43" s="47" t="s">
        <v>281</v>
      </c>
      <c r="B43" s="48" t="n">
        <v>46027</v>
      </c>
      <c r="C43" s="49" t="n">
        <f aca="false">DATE(YEAR(B43),MONTH(B43),1)</f>
        <v>46023</v>
      </c>
      <c r="D43" s="47" t="s">
        <v>73</v>
      </c>
      <c r="E43" s="47" t="s">
        <v>65</v>
      </c>
      <c r="F43" s="47" t="s">
        <v>157</v>
      </c>
      <c r="G43" s="47" t="s">
        <v>269</v>
      </c>
      <c r="H43" s="50" t="n">
        <f aca="false">Assumptions!$B$4</f>
        <v>480</v>
      </c>
      <c r="I43" s="47" t="n">
        <v>30</v>
      </c>
      <c r="J43" s="9" t="n">
        <f aca="false">H43-I43</f>
        <v>450</v>
      </c>
      <c r="K43" s="9" t="n">
        <f aca="false">SUMIFS(Downtime_Log!$I$2:$I$20000,Downtime_Log!$B$2:$B$20000,A43)</f>
        <v>73</v>
      </c>
      <c r="L43" s="9" t="n">
        <f aca="false">J43-K43</f>
        <v>377</v>
      </c>
      <c r="M43" s="51" t="n">
        <f aca="false">INDEX(Rate_Master!$C$2:$C$13,MATCH(F43,Rate_Master!$A$2:$A$13,0))</f>
        <v>220</v>
      </c>
      <c r="N43" s="52" t="n">
        <v>64073</v>
      </c>
      <c r="O43" s="51" t="n">
        <f aca="false">SUMIFS(Quality_Log!$H$2:$H$20000,Quality_Log!$B$2:$B$20000,A43)</f>
        <v>2070</v>
      </c>
      <c r="P43" s="51" t="n">
        <f aca="false">N43-O43</f>
        <v>62003</v>
      </c>
      <c r="Q43" s="51" t="n">
        <f aca="false">ROUND(J43*M43*Assumptions!$B$6,0)</f>
        <v>77220</v>
      </c>
      <c r="R43" s="53" t="n">
        <f aca="false">N43/M43</f>
        <v>291.240909090909</v>
      </c>
      <c r="S43" s="53" t="n">
        <f aca="false">P43/M43</f>
        <v>281.831818181818</v>
      </c>
      <c r="T43" s="54" t="n">
        <f aca="false">IF(J43&gt;0,L43/J43,0)</f>
        <v>0.837777777777778</v>
      </c>
      <c r="U43" s="54" t="n">
        <f aca="false">IF(L43&gt;0,R43/L43,0)</f>
        <v>0.772522305280926</v>
      </c>
      <c r="V43" s="54" t="n">
        <f aca="false">IF(N43&gt;0,P43/N43,0)</f>
        <v>0.967693100057747</v>
      </c>
      <c r="W43" s="54" t="n">
        <f aca="false">T43*U43*V43</f>
        <v>0.626292929292929</v>
      </c>
      <c r="X43" s="55" t="n">
        <v>191.5</v>
      </c>
      <c r="Y43" s="56" t="n">
        <v>0.16</v>
      </c>
    </row>
    <row r="44" customFormat="false" ht="15" hidden="false" customHeight="false" outlineLevel="0" collapsed="false">
      <c r="A44" s="47" t="s">
        <v>282</v>
      </c>
      <c r="B44" s="48" t="n">
        <v>46027</v>
      </c>
      <c r="C44" s="49" t="n">
        <f aca="false">DATE(YEAR(B44),MONTH(B44),1)</f>
        <v>46023</v>
      </c>
      <c r="D44" s="47" t="s">
        <v>74</v>
      </c>
      <c r="E44" s="47" t="s">
        <v>65</v>
      </c>
      <c r="F44" s="47" t="s">
        <v>157</v>
      </c>
      <c r="G44" s="47" t="s">
        <v>269</v>
      </c>
      <c r="H44" s="50" t="n">
        <f aca="false">Assumptions!$B$4</f>
        <v>480</v>
      </c>
      <c r="I44" s="47" t="n">
        <v>30</v>
      </c>
      <c r="J44" s="9" t="n">
        <f aca="false">H44-I44</f>
        <v>450</v>
      </c>
      <c r="K44" s="9" t="n">
        <f aca="false">SUMIFS(Downtime_Log!$I$2:$I$20000,Downtime_Log!$B$2:$B$20000,A44)</f>
        <v>24</v>
      </c>
      <c r="L44" s="9" t="n">
        <f aca="false">J44-K44</f>
        <v>426</v>
      </c>
      <c r="M44" s="51" t="n">
        <f aca="false">INDEX(Rate_Master!$C$2:$C$13,MATCH(F44,Rate_Master!$A$2:$A$13,0))</f>
        <v>220</v>
      </c>
      <c r="N44" s="52" t="n">
        <v>72766</v>
      </c>
      <c r="O44" s="51" t="n">
        <f aca="false">SUMIFS(Quality_Log!$H$2:$H$20000,Quality_Log!$B$2:$B$20000,A44)</f>
        <v>2532</v>
      </c>
      <c r="P44" s="51" t="n">
        <f aca="false">N44-O44</f>
        <v>70234</v>
      </c>
      <c r="Q44" s="51" t="n">
        <f aca="false">ROUND(J44*M44*Assumptions!$B$6,0)</f>
        <v>77220</v>
      </c>
      <c r="R44" s="53" t="n">
        <f aca="false">N44/M44</f>
        <v>330.754545454545</v>
      </c>
      <c r="S44" s="53" t="n">
        <f aca="false">P44/M44</f>
        <v>319.245454545455</v>
      </c>
      <c r="T44" s="54" t="n">
        <f aca="false">IF(J44&gt;0,L44/J44,0)</f>
        <v>0.946666666666667</v>
      </c>
      <c r="U44" s="54" t="n">
        <f aca="false">IF(L44&gt;0,R44/L44,0)</f>
        <v>0.776419120785318</v>
      </c>
      <c r="V44" s="54" t="n">
        <f aca="false">IF(N44&gt;0,P44/N44,0)</f>
        <v>0.965203529120743</v>
      </c>
      <c r="W44" s="54" t="n">
        <f aca="false">T44*U44*V44</f>
        <v>0.709434343434343</v>
      </c>
      <c r="X44" s="55" t="n">
        <v>190.1</v>
      </c>
      <c r="Y44" s="56" t="n">
        <v>0.13</v>
      </c>
    </row>
    <row r="45" customFormat="false" ht="15" hidden="false" customHeight="false" outlineLevel="0" collapsed="false">
      <c r="A45" s="47" t="s">
        <v>283</v>
      </c>
      <c r="B45" s="48" t="n">
        <v>46027</v>
      </c>
      <c r="C45" s="49" t="n">
        <f aca="false">DATE(YEAR(B45),MONTH(B45),1)</f>
        <v>46023</v>
      </c>
      <c r="D45" s="47" t="s">
        <v>75</v>
      </c>
      <c r="E45" s="47" t="s">
        <v>65</v>
      </c>
      <c r="F45" s="47" t="s">
        <v>157</v>
      </c>
      <c r="G45" s="47" t="s">
        <v>269</v>
      </c>
      <c r="H45" s="50" t="n">
        <f aca="false">Assumptions!$B$4</f>
        <v>480</v>
      </c>
      <c r="I45" s="47" t="n">
        <v>30</v>
      </c>
      <c r="J45" s="9" t="n">
        <f aca="false">H45-I45</f>
        <v>450</v>
      </c>
      <c r="K45" s="9" t="n">
        <f aca="false">SUMIFS(Downtime_Log!$I$2:$I$20000,Downtime_Log!$B$2:$B$20000,A45)</f>
        <v>55</v>
      </c>
      <c r="L45" s="9" t="n">
        <f aca="false">J45-K45</f>
        <v>395</v>
      </c>
      <c r="M45" s="51" t="n">
        <f aca="false">INDEX(Rate_Master!$C$2:$C$13,MATCH(F45,Rate_Master!$A$2:$A$13,0))</f>
        <v>220</v>
      </c>
      <c r="N45" s="52" t="n">
        <v>70412</v>
      </c>
      <c r="O45" s="51" t="n">
        <f aca="false">SUMIFS(Quality_Log!$H$2:$H$20000,Quality_Log!$B$2:$B$20000,A45)</f>
        <v>3141</v>
      </c>
      <c r="P45" s="51" t="n">
        <f aca="false">N45-O45</f>
        <v>67271</v>
      </c>
      <c r="Q45" s="51" t="n">
        <f aca="false">ROUND(J45*M45*Assumptions!$B$6,0)</f>
        <v>77220</v>
      </c>
      <c r="R45" s="53" t="n">
        <f aca="false">N45/M45</f>
        <v>320.054545454545</v>
      </c>
      <c r="S45" s="53" t="n">
        <f aca="false">P45/M45</f>
        <v>305.777272727273</v>
      </c>
      <c r="T45" s="54" t="n">
        <f aca="false">IF(J45&gt;0,L45/J45,0)</f>
        <v>0.877777777777778</v>
      </c>
      <c r="U45" s="54" t="n">
        <f aca="false">IF(L45&gt;0,R45/L45,0)</f>
        <v>0.810264672036824</v>
      </c>
      <c r="V45" s="54" t="n">
        <f aca="false">IF(N45&gt;0,P45/N45,0)</f>
        <v>0.955391126512526</v>
      </c>
      <c r="W45" s="54" t="n">
        <f aca="false">T45*U45*V45</f>
        <v>0.679505050505051</v>
      </c>
      <c r="X45" s="55" t="n">
        <v>192.3</v>
      </c>
      <c r="Y45" s="56" t="n">
        <v>0.12</v>
      </c>
    </row>
    <row r="46" customFormat="false" ht="15" hidden="false" customHeight="false" outlineLevel="0" collapsed="false">
      <c r="A46" s="47" t="s">
        <v>284</v>
      </c>
      <c r="B46" s="48" t="n">
        <v>46028</v>
      </c>
      <c r="C46" s="49" t="n">
        <f aca="false">DATE(YEAR(B46),MONTH(B46),1)</f>
        <v>46023</v>
      </c>
      <c r="D46" s="47" t="s">
        <v>73</v>
      </c>
      <c r="E46" s="47" t="s">
        <v>62</v>
      </c>
      <c r="F46" s="47" t="s">
        <v>148</v>
      </c>
      <c r="G46" s="47" t="s">
        <v>275</v>
      </c>
      <c r="H46" s="50" t="n">
        <f aca="false">Assumptions!$B$4</f>
        <v>480</v>
      </c>
      <c r="I46" s="47" t="n">
        <v>30</v>
      </c>
      <c r="J46" s="9" t="n">
        <f aca="false">H46-I46</f>
        <v>450</v>
      </c>
      <c r="K46" s="9" t="n">
        <f aca="false">SUMIFS(Downtime_Log!$I$2:$I$20000,Downtime_Log!$B$2:$B$20000,A46)</f>
        <v>24</v>
      </c>
      <c r="L46" s="9" t="n">
        <f aca="false">J46-K46</f>
        <v>426</v>
      </c>
      <c r="M46" s="51" t="n">
        <f aca="false">INDEX(Rate_Master!$C$2:$C$13,MATCH(F46,Rate_Master!$A$2:$A$13,0))</f>
        <v>900</v>
      </c>
      <c r="N46" s="52" t="n">
        <v>319343</v>
      </c>
      <c r="O46" s="51" t="n">
        <f aca="false">SUMIFS(Quality_Log!$H$2:$H$20000,Quality_Log!$B$2:$B$20000,A46)</f>
        <v>4947</v>
      </c>
      <c r="P46" s="51" t="n">
        <f aca="false">N46-O46</f>
        <v>314396</v>
      </c>
      <c r="Q46" s="51" t="n">
        <f aca="false">ROUND(J46*M46*Assumptions!$B$6,0)</f>
        <v>315900</v>
      </c>
      <c r="R46" s="53" t="n">
        <f aca="false">N46/M46</f>
        <v>354.825555555556</v>
      </c>
      <c r="S46" s="53" t="n">
        <f aca="false">P46/M46</f>
        <v>349.328888888889</v>
      </c>
      <c r="T46" s="54" t="n">
        <f aca="false">IF(J46&gt;0,L46/J46,0)</f>
        <v>0.946666666666667</v>
      </c>
      <c r="U46" s="54" t="n">
        <f aca="false">IF(L46&gt;0,R46/L46,0)</f>
        <v>0.83292383933229</v>
      </c>
      <c r="V46" s="54" t="n">
        <f aca="false">IF(N46&gt;0,P46/N46,0)</f>
        <v>0.984508819670386</v>
      </c>
      <c r="W46" s="54" t="n">
        <f aca="false">T46*U46*V46</f>
        <v>0.776286419753086</v>
      </c>
      <c r="X46" s="55" t="n">
        <v>380.7</v>
      </c>
      <c r="Y46" s="56" t="n">
        <v>1.59</v>
      </c>
    </row>
    <row r="47" customFormat="false" ht="15" hidden="false" customHeight="false" outlineLevel="0" collapsed="false">
      <c r="A47" s="47" t="s">
        <v>285</v>
      </c>
      <c r="B47" s="48" t="n">
        <v>46028</v>
      </c>
      <c r="C47" s="49" t="n">
        <f aca="false">DATE(YEAR(B47),MONTH(B47),1)</f>
        <v>46023</v>
      </c>
      <c r="D47" s="47" t="s">
        <v>74</v>
      </c>
      <c r="E47" s="47" t="s">
        <v>62</v>
      </c>
      <c r="F47" s="47" t="s">
        <v>148</v>
      </c>
      <c r="G47" s="47" t="s">
        <v>275</v>
      </c>
      <c r="H47" s="50" t="n">
        <f aca="false">Assumptions!$B$4</f>
        <v>480</v>
      </c>
      <c r="I47" s="47" t="n">
        <v>30</v>
      </c>
      <c r="J47" s="9" t="n">
        <f aca="false">H47-I47</f>
        <v>450</v>
      </c>
      <c r="K47" s="9" t="n">
        <f aca="false">SUMIFS(Downtime_Log!$I$2:$I$20000,Downtime_Log!$B$2:$B$20000,A47)</f>
        <v>21</v>
      </c>
      <c r="L47" s="9" t="n">
        <f aca="false">J47-K47</f>
        <v>429</v>
      </c>
      <c r="M47" s="51" t="n">
        <f aca="false">INDEX(Rate_Master!$C$2:$C$13,MATCH(F47,Rate_Master!$A$2:$A$13,0))</f>
        <v>900</v>
      </c>
      <c r="N47" s="52" t="n">
        <v>327511</v>
      </c>
      <c r="O47" s="51" t="n">
        <f aca="false">SUMIFS(Quality_Log!$H$2:$H$20000,Quality_Log!$B$2:$B$20000,A47)</f>
        <v>5034</v>
      </c>
      <c r="P47" s="51" t="n">
        <f aca="false">N47-O47</f>
        <v>322477</v>
      </c>
      <c r="Q47" s="51" t="n">
        <f aca="false">ROUND(J47*M47*Assumptions!$B$6,0)</f>
        <v>315900</v>
      </c>
      <c r="R47" s="53" t="n">
        <f aca="false">N47/M47</f>
        <v>363.901111111111</v>
      </c>
      <c r="S47" s="53" t="n">
        <f aca="false">P47/M47</f>
        <v>358.307777777778</v>
      </c>
      <c r="T47" s="54" t="n">
        <f aca="false">IF(J47&gt;0,L47/J47,0)</f>
        <v>0.953333333333333</v>
      </c>
      <c r="U47" s="54" t="n">
        <f aca="false">IF(L47&gt;0,R47/L47,0)</f>
        <v>0.848254338254338</v>
      </c>
      <c r="V47" s="54" t="n">
        <f aca="false">IF(N47&gt;0,P47/N47,0)</f>
        <v>0.984629523893854</v>
      </c>
      <c r="W47" s="54" t="n">
        <f aca="false">T47*U47*V47</f>
        <v>0.79623950617284</v>
      </c>
      <c r="X47" s="55" t="n">
        <v>418</v>
      </c>
      <c r="Y47" s="56" t="n">
        <v>1.44</v>
      </c>
    </row>
    <row r="48" customFormat="false" ht="15" hidden="false" customHeight="false" outlineLevel="0" collapsed="false">
      <c r="A48" s="47" t="s">
        <v>286</v>
      </c>
      <c r="B48" s="48" t="n">
        <v>46028</v>
      </c>
      <c r="C48" s="49" t="n">
        <f aca="false">DATE(YEAR(B48),MONTH(B48),1)</f>
        <v>46023</v>
      </c>
      <c r="D48" s="47" t="s">
        <v>75</v>
      </c>
      <c r="E48" s="47" t="s">
        <v>62</v>
      </c>
      <c r="F48" s="47" t="s">
        <v>148</v>
      </c>
      <c r="G48" s="47" t="s">
        <v>275</v>
      </c>
      <c r="H48" s="50" t="n">
        <f aca="false">Assumptions!$B$4</f>
        <v>480</v>
      </c>
      <c r="I48" s="47" t="n">
        <v>45</v>
      </c>
      <c r="J48" s="9" t="n">
        <f aca="false">H48-I48</f>
        <v>435</v>
      </c>
      <c r="K48" s="9" t="n">
        <f aca="false">SUMIFS(Downtime_Log!$I$2:$I$20000,Downtime_Log!$B$2:$B$20000,A48)</f>
        <v>106</v>
      </c>
      <c r="L48" s="9" t="n">
        <f aca="false">J48-K48</f>
        <v>329</v>
      </c>
      <c r="M48" s="51" t="n">
        <f aca="false">INDEX(Rate_Master!$C$2:$C$13,MATCH(F48,Rate_Master!$A$2:$A$13,0))</f>
        <v>900</v>
      </c>
      <c r="N48" s="52" t="n">
        <v>251201</v>
      </c>
      <c r="O48" s="51" t="n">
        <f aca="false">SUMIFS(Quality_Log!$H$2:$H$20000,Quality_Log!$B$2:$B$20000,A48)</f>
        <v>6396</v>
      </c>
      <c r="P48" s="51" t="n">
        <f aca="false">N48-O48</f>
        <v>244805</v>
      </c>
      <c r="Q48" s="51" t="n">
        <f aca="false">ROUND(J48*M48*Assumptions!$B$6,0)</f>
        <v>305370</v>
      </c>
      <c r="R48" s="53" t="n">
        <f aca="false">N48/M48</f>
        <v>279.112222222222</v>
      </c>
      <c r="S48" s="53" t="n">
        <f aca="false">P48/M48</f>
        <v>272.005555555556</v>
      </c>
      <c r="T48" s="54" t="n">
        <f aca="false">IF(J48&gt;0,L48/J48,0)</f>
        <v>0.75632183908046</v>
      </c>
      <c r="U48" s="54" t="n">
        <f aca="false">IF(L48&gt;0,R48/L48,0)</f>
        <v>0.848365417088821</v>
      </c>
      <c r="V48" s="54" t="n">
        <f aca="false">IF(N48&gt;0,P48/N48,0)</f>
        <v>0.974538317920709</v>
      </c>
      <c r="W48" s="54" t="n">
        <f aca="false">T48*U48*V48</f>
        <v>0.625300127713921</v>
      </c>
      <c r="X48" s="55" t="n">
        <v>314.1</v>
      </c>
      <c r="Y48" s="56" t="n">
        <v>1.48</v>
      </c>
    </row>
    <row r="49" customFormat="false" ht="15" hidden="false" customHeight="false" outlineLevel="0" collapsed="false">
      <c r="A49" s="47" t="s">
        <v>287</v>
      </c>
      <c r="B49" s="48" t="n">
        <v>46028</v>
      </c>
      <c r="C49" s="49" t="n">
        <f aca="false">DATE(YEAR(B49),MONTH(B49),1)</f>
        <v>46023</v>
      </c>
      <c r="D49" s="47" t="s">
        <v>73</v>
      </c>
      <c r="E49" s="47" t="s">
        <v>63</v>
      </c>
      <c r="F49" s="47" t="s">
        <v>152</v>
      </c>
      <c r="G49" s="47" t="s">
        <v>288</v>
      </c>
      <c r="H49" s="50" t="n">
        <f aca="false">Assumptions!$B$4</f>
        <v>480</v>
      </c>
      <c r="I49" s="47" t="n">
        <v>30</v>
      </c>
      <c r="J49" s="9" t="n">
        <f aca="false">H49-I49</f>
        <v>450</v>
      </c>
      <c r="K49" s="9" t="n">
        <f aca="false">SUMIFS(Downtime_Log!$I$2:$I$20000,Downtime_Log!$B$2:$B$20000,A49)</f>
        <v>49</v>
      </c>
      <c r="L49" s="9" t="n">
        <f aca="false">J49-K49</f>
        <v>401</v>
      </c>
      <c r="M49" s="51" t="n">
        <f aca="false">INDEX(Rate_Master!$C$2:$C$13,MATCH(F49,Rate_Master!$A$2:$A$13,0))</f>
        <v>900</v>
      </c>
      <c r="N49" s="52" t="n">
        <v>305131</v>
      </c>
      <c r="O49" s="51" t="n">
        <f aca="false">SUMIFS(Quality_Log!$H$2:$H$20000,Quality_Log!$B$2:$B$20000,A49)</f>
        <v>7455</v>
      </c>
      <c r="P49" s="51" t="n">
        <f aca="false">N49-O49</f>
        <v>297676</v>
      </c>
      <c r="Q49" s="51" t="n">
        <f aca="false">ROUND(J49*M49*Assumptions!$B$6,0)</f>
        <v>315900</v>
      </c>
      <c r="R49" s="53" t="n">
        <f aca="false">N49/M49</f>
        <v>339.034444444444</v>
      </c>
      <c r="S49" s="53" t="n">
        <f aca="false">P49/M49</f>
        <v>330.751111111111</v>
      </c>
      <c r="T49" s="54" t="n">
        <f aca="false">IF(J49&gt;0,L49/J49,0)</f>
        <v>0.891111111111111</v>
      </c>
      <c r="U49" s="54" t="n">
        <f aca="false">IF(L49&gt;0,R49/L49,0)</f>
        <v>0.845472430036021</v>
      </c>
      <c r="V49" s="54" t="n">
        <f aca="false">IF(N49&gt;0,P49/N49,0)</f>
        <v>0.975567870848914</v>
      </c>
      <c r="W49" s="54" t="n">
        <f aca="false">T49*U49*V49</f>
        <v>0.735002469135802</v>
      </c>
      <c r="X49" s="55" t="n">
        <v>455.7</v>
      </c>
      <c r="Y49" s="56" t="n">
        <v>1.7</v>
      </c>
    </row>
    <row r="50" customFormat="false" ht="15" hidden="false" customHeight="false" outlineLevel="0" collapsed="false">
      <c r="A50" s="47" t="s">
        <v>289</v>
      </c>
      <c r="B50" s="48" t="n">
        <v>46028</v>
      </c>
      <c r="C50" s="49" t="n">
        <f aca="false">DATE(YEAR(B50),MONTH(B50),1)</f>
        <v>46023</v>
      </c>
      <c r="D50" s="47" t="s">
        <v>74</v>
      </c>
      <c r="E50" s="47" t="s">
        <v>63</v>
      </c>
      <c r="F50" s="47" t="s">
        <v>152</v>
      </c>
      <c r="G50" s="47" t="s">
        <v>288</v>
      </c>
      <c r="H50" s="50" t="n">
        <f aca="false">Assumptions!$B$4</f>
        <v>480</v>
      </c>
      <c r="I50" s="47" t="n">
        <v>30</v>
      </c>
      <c r="J50" s="9" t="n">
        <f aca="false">H50-I50</f>
        <v>450</v>
      </c>
      <c r="K50" s="9" t="n">
        <f aca="false">SUMIFS(Downtime_Log!$I$2:$I$20000,Downtime_Log!$B$2:$B$20000,A50)</f>
        <v>104</v>
      </c>
      <c r="L50" s="9" t="n">
        <f aca="false">J50-K50</f>
        <v>346</v>
      </c>
      <c r="M50" s="51" t="n">
        <f aca="false">INDEX(Rate_Master!$C$2:$C$13,MATCH(F50,Rate_Master!$A$2:$A$13,0))</f>
        <v>900</v>
      </c>
      <c r="N50" s="52" t="n">
        <v>263350</v>
      </c>
      <c r="O50" s="51" t="n">
        <f aca="false">SUMIFS(Quality_Log!$H$2:$H$20000,Quality_Log!$B$2:$B$20000,A50)</f>
        <v>7493</v>
      </c>
      <c r="P50" s="51" t="n">
        <f aca="false">N50-O50</f>
        <v>255857</v>
      </c>
      <c r="Q50" s="51" t="n">
        <f aca="false">ROUND(J50*M50*Assumptions!$B$6,0)</f>
        <v>315900</v>
      </c>
      <c r="R50" s="53" t="n">
        <f aca="false">N50/M50</f>
        <v>292.611111111111</v>
      </c>
      <c r="S50" s="53" t="n">
        <f aca="false">P50/M50</f>
        <v>284.285555555556</v>
      </c>
      <c r="T50" s="54" t="n">
        <f aca="false">IF(J50&gt;0,L50/J50,0)</f>
        <v>0.768888888888889</v>
      </c>
      <c r="U50" s="54" t="n">
        <f aca="false">IF(L50&gt;0,R50/L50,0)</f>
        <v>0.845696852922286</v>
      </c>
      <c r="V50" s="54" t="n">
        <f aca="false">IF(N50&gt;0,P50/N50,0)</f>
        <v>0.971547370419594</v>
      </c>
      <c r="W50" s="54" t="n">
        <f aca="false">T50*U50*V50</f>
        <v>0.631745679012346</v>
      </c>
      <c r="X50" s="55" t="n">
        <v>391.3</v>
      </c>
      <c r="Y50" s="56" t="n">
        <v>1.74</v>
      </c>
    </row>
    <row r="51" customFormat="false" ht="15" hidden="false" customHeight="false" outlineLevel="0" collapsed="false">
      <c r="A51" s="47" t="s">
        <v>290</v>
      </c>
      <c r="B51" s="48" t="n">
        <v>46028</v>
      </c>
      <c r="C51" s="49" t="n">
        <f aca="false">DATE(YEAR(B51),MONTH(B51),1)</f>
        <v>46023</v>
      </c>
      <c r="D51" s="47" t="s">
        <v>75</v>
      </c>
      <c r="E51" s="47" t="s">
        <v>63</v>
      </c>
      <c r="F51" s="47" t="s">
        <v>152</v>
      </c>
      <c r="G51" s="47" t="s">
        <v>288</v>
      </c>
      <c r="H51" s="50" t="n">
        <f aca="false">Assumptions!$B$4</f>
        <v>480</v>
      </c>
      <c r="I51" s="47" t="n">
        <v>45</v>
      </c>
      <c r="J51" s="9" t="n">
        <f aca="false">H51-I51</f>
        <v>435</v>
      </c>
      <c r="K51" s="9" t="n">
        <f aca="false">SUMIFS(Downtime_Log!$I$2:$I$20000,Downtime_Log!$B$2:$B$20000,A51)</f>
        <v>24</v>
      </c>
      <c r="L51" s="9" t="n">
        <f aca="false">J51-K51</f>
        <v>411</v>
      </c>
      <c r="M51" s="51" t="n">
        <f aca="false">INDEX(Rate_Master!$C$2:$C$13,MATCH(F51,Rate_Master!$A$2:$A$13,0))</f>
        <v>900</v>
      </c>
      <c r="N51" s="52" t="n">
        <v>303326</v>
      </c>
      <c r="O51" s="51" t="n">
        <f aca="false">SUMIFS(Quality_Log!$H$2:$H$20000,Quality_Log!$B$2:$B$20000,A51)</f>
        <v>11256</v>
      </c>
      <c r="P51" s="51" t="n">
        <f aca="false">N51-O51</f>
        <v>292070</v>
      </c>
      <c r="Q51" s="51" t="n">
        <f aca="false">ROUND(J51*M51*Assumptions!$B$6,0)</f>
        <v>305370</v>
      </c>
      <c r="R51" s="53" t="n">
        <f aca="false">N51/M51</f>
        <v>337.028888888889</v>
      </c>
      <c r="S51" s="53" t="n">
        <f aca="false">P51/M51</f>
        <v>324.522222222222</v>
      </c>
      <c r="T51" s="54" t="n">
        <f aca="false">IF(J51&gt;0,L51/J51,0)</f>
        <v>0.944827586206897</v>
      </c>
      <c r="U51" s="54" t="n">
        <f aca="false">IF(L51&gt;0,R51/L51,0)</f>
        <v>0.820021627466883</v>
      </c>
      <c r="V51" s="54" t="n">
        <f aca="false">IF(N51&gt;0,P51/N51,0)</f>
        <v>0.962891410561574</v>
      </c>
      <c r="W51" s="54" t="n">
        <f aca="false">T51*U51*V51</f>
        <v>0.74602809706258</v>
      </c>
      <c r="X51" s="55" t="n">
        <v>432.8</v>
      </c>
      <c r="Y51" s="56" t="n">
        <v>2.09</v>
      </c>
    </row>
    <row r="52" customFormat="false" ht="15" hidden="false" customHeight="false" outlineLevel="0" collapsed="false">
      <c r="A52" s="47" t="s">
        <v>291</v>
      </c>
      <c r="B52" s="48" t="n">
        <v>46028</v>
      </c>
      <c r="C52" s="49" t="n">
        <f aca="false">DATE(YEAR(B52),MONTH(B52),1)</f>
        <v>46023</v>
      </c>
      <c r="D52" s="47" t="s">
        <v>73</v>
      </c>
      <c r="E52" s="47" t="s">
        <v>64</v>
      </c>
      <c r="F52" s="47" t="s">
        <v>155</v>
      </c>
      <c r="G52" s="47" t="s">
        <v>292</v>
      </c>
      <c r="H52" s="50" t="n">
        <f aca="false">Assumptions!$B$4</f>
        <v>480</v>
      </c>
      <c r="I52" s="47" t="n">
        <v>30</v>
      </c>
      <c r="J52" s="9" t="n">
        <f aca="false">H52-I52</f>
        <v>450</v>
      </c>
      <c r="K52" s="9" t="n">
        <f aca="false">SUMIFS(Downtime_Log!$I$2:$I$20000,Downtime_Log!$B$2:$B$20000,A52)</f>
        <v>0</v>
      </c>
      <c r="L52" s="9" t="n">
        <f aca="false">J52-K52</f>
        <v>450</v>
      </c>
      <c r="M52" s="51" t="n">
        <f aca="false">INDEX(Rate_Master!$C$2:$C$13,MATCH(F52,Rate_Master!$A$2:$A$13,0))</f>
        <v>550</v>
      </c>
      <c r="N52" s="52" t="n">
        <v>229828</v>
      </c>
      <c r="O52" s="51" t="n">
        <f aca="false">SUMIFS(Quality_Log!$H$2:$H$20000,Quality_Log!$B$2:$B$20000,A52)</f>
        <v>5140</v>
      </c>
      <c r="P52" s="51" t="n">
        <f aca="false">N52-O52</f>
        <v>224688</v>
      </c>
      <c r="Q52" s="51" t="n">
        <f aca="false">ROUND(J52*M52*Assumptions!$B$6,0)</f>
        <v>193050</v>
      </c>
      <c r="R52" s="53" t="n">
        <f aca="false">N52/M52</f>
        <v>417.869090909091</v>
      </c>
      <c r="S52" s="53" t="n">
        <f aca="false">P52/M52</f>
        <v>408.523636363636</v>
      </c>
      <c r="T52" s="54" t="n">
        <f aca="false">IF(J52&gt;0,L52/J52,0)</f>
        <v>1</v>
      </c>
      <c r="U52" s="54" t="n">
        <f aca="false">IF(L52&gt;0,R52/L52,0)</f>
        <v>0.92859797979798</v>
      </c>
      <c r="V52" s="54" t="n">
        <f aca="false">IF(N52&gt;0,P52/N52,0)</f>
        <v>0.977635449118471</v>
      </c>
      <c r="W52" s="54" t="n">
        <f aca="false">T52*U52*V52</f>
        <v>0.907830303030303</v>
      </c>
      <c r="X52" s="55" t="n">
        <v>240.3</v>
      </c>
      <c r="Y52" s="56" t="n">
        <v>0.84</v>
      </c>
    </row>
    <row r="53" customFormat="false" ht="15" hidden="false" customHeight="false" outlineLevel="0" collapsed="false">
      <c r="A53" s="47" t="s">
        <v>293</v>
      </c>
      <c r="B53" s="48" t="n">
        <v>46028</v>
      </c>
      <c r="C53" s="49" t="n">
        <f aca="false">DATE(YEAR(B53),MONTH(B53),1)</f>
        <v>46023</v>
      </c>
      <c r="D53" s="47" t="s">
        <v>74</v>
      </c>
      <c r="E53" s="47" t="s">
        <v>64</v>
      </c>
      <c r="F53" s="47" t="s">
        <v>155</v>
      </c>
      <c r="G53" s="47" t="s">
        <v>292</v>
      </c>
      <c r="H53" s="50" t="n">
        <f aca="false">Assumptions!$B$4</f>
        <v>480</v>
      </c>
      <c r="I53" s="47" t="n">
        <v>30</v>
      </c>
      <c r="J53" s="9" t="n">
        <f aca="false">H53-I53</f>
        <v>450</v>
      </c>
      <c r="K53" s="9" t="n">
        <f aca="false">SUMIFS(Downtime_Log!$I$2:$I$20000,Downtime_Log!$B$2:$B$20000,A53)</f>
        <v>42</v>
      </c>
      <c r="L53" s="9" t="n">
        <f aca="false">J53-K53</f>
        <v>408</v>
      </c>
      <c r="M53" s="51" t="n">
        <f aca="false">INDEX(Rate_Master!$C$2:$C$13,MATCH(F53,Rate_Master!$A$2:$A$13,0))</f>
        <v>550</v>
      </c>
      <c r="N53" s="52" t="n">
        <v>203903</v>
      </c>
      <c r="O53" s="51" t="n">
        <f aca="false">SUMIFS(Quality_Log!$H$2:$H$20000,Quality_Log!$B$2:$B$20000,A53)</f>
        <v>4579</v>
      </c>
      <c r="P53" s="51" t="n">
        <f aca="false">N53-O53</f>
        <v>199324</v>
      </c>
      <c r="Q53" s="51" t="n">
        <f aca="false">ROUND(J53*M53*Assumptions!$B$6,0)</f>
        <v>193050</v>
      </c>
      <c r="R53" s="53" t="n">
        <f aca="false">N53/M53</f>
        <v>370.732727272727</v>
      </c>
      <c r="S53" s="53" t="n">
        <f aca="false">P53/M53</f>
        <v>362.407272727273</v>
      </c>
      <c r="T53" s="54" t="n">
        <f aca="false">IF(J53&gt;0,L53/J53,0)</f>
        <v>0.906666666666667</v>
      </c>
      <c r="U53" s="54" t="n">
        <f aca="false">IF(L53&gt;0,R53/L53,0)</f>
        <v>0.908658645276292</v>
      </c>
      <c r="V53" s="54" t="n">
        <f aca="false">IF(N53&gt;0,P53/N53,0)</f>
        <v>0.977543243601124</v>
      </c>
      <c r="W53" s="54" t="n">
        <f aca="false">T53*U53*V53</f>
        <v>0.805349494949495</v>
      </c>
      <c r="X53" s="55" t="n">
        <v>242.4</v>
      </c>
      <c r="Y53" s="56" t="n">
        <v>0.66</v>
      </c>
    </row>
    <row r="54" customFormat="false" ht="15" hidden="false" customHeight="false" outlineLevel="0" collapsed="false">
      <c r="A54" s="47" t="s">
        <v>294</v>
      </c>
      <c r="B54" s="48" t="n">
        <v>46028</v>
      </c>
      <c r="C54" s="49" t="n">
        <f aca="false">DATE(YEAR(B54),MONTH(B54),1)</f>
        <v>46023</v>
      </c>
      <c r="D54" s="47" t="s">
        <v>73</v>
      </c>
      <c r="E54" s="47" t="s">
        <v>65</v>
      </c>
      <c r="F54" s="47" t="s">
        <v>157</v>
      </c>
      <c r="G54" s="47" t="s">
        <v>269</v>
      </c>
      <c r="H54" s="50" t="n">
        <f aca="false">Assumptions!$B$4</f>
        <v>480</v>
      </c>
      <c r="I54" s="47" t="n">
        <v>30</v>
      </c>
      <c r="J54" s="9" t="n">
        <f aca="false">H54-I54</f>
        <v>450</v>
      </c>
      <c r="K54" s="9" t="n">
        <f aca="false">SUMIFS(Downtime_Log!$I$2:$I$20000,Downtime_Log!$B$2:$B$20000,A54)</f>
        <v>31</v>
      </c>
      <c r="L54" s="9" t="n">
        <f aca="false">J54-K54</f>
        <v>419</v>
      </c>
      <c r="M54" s="51" t="n">
        <f aca="false">INDEX(Rate_Master!$C$2:$C$13,MATCH(F54,Rate_Master!$A$2:$A$13,0))</f>
        <v>220</v>
      </c>
      <c r="N54" s="52" t="n">
        <v>72175</v>
      </c>
      <c r="O54" s="51" t="n">
        <f aca="false">SUMIFS(Quality_Log!$H$2:$H$20000,Quality_Log!$B$2:$B$20000,A54)</f>
        <v>2205</v>
      </c>
      <c r="P54" s="51" t="n">
        <f aca="false">N54-O54</f>
        <v>69970</v>
      </c>
      <c r="Q54" s="51" t="n">
        <f aca="false">ROUND(J54*M54*Assumptions!$B$6,0)</f>
        <v>77220</v>
      </c>
      <c r="R54" s="53" t="n">
        <f aca="false">N54/M54</f>
        <v>328.068181818182</v>
      </c>
      <c r="S54" s="53" t="n">
        <f aca="false">P54/M54</f>
        <v>318.045454545455</v>
      </c>
      <c r="T54" s="54" t="n">
        <f aca="false">IF(J54&gt;0,L54/J54,0)</f>
        <v>0.931111111111111</v>
      </c>
      <c r="U54" s="54" t="n">
        <f aca="false">IF(L54&gt;0,R54/L54,0)</f>
        <v>0.782978954220004</v>
      </c>
      <c r="V54" s="54" t="n">
        <f aca="false">IF(N54&gt;0,P54/N54,0)</f>
        <v>0.9694492552823</v>
      </c>
      <c r="W54" s="54" t="n">
        <f aca="false">T54*U54*V54</f>
        <v>0.706767676767677</v>
      </c>
      <c r="X54" s="55" t="n">
        <v>199.4</v>
      </c>
      <c r="Y54" s="56" t="n">
        <v>0.15</v>
      </c>
    </row>
    <row r="55" customFormat="false" ht="15" hidden="false" customHeight="false" outlineLevel="0" collapsed="false">
      <c r="A55" s="47" t="s">
        <v>295</v>
      </c>
      <c r="B55" s="48" t="n">
        <v>46028</v>
      </c>
      <c r="C55" s="49" t="n">
        <f aca="false">DATE(YEAR(B55),MONTH(B55),1)</f>
        <v>46023</v>
      </c>
      <c r="D55" s="47" t="s">
        <v>74</v>
      </c>
      <c r="E55" s="47" t="s">
        <v>65</v>
      </c>
      <c r="F55" s="47" t="s">
        <v>157</v>
      </c>
      <c r="G55" s="47" t="s">
        <v>269</v>
      </c>
      <c r="H55" s="50" t="n">
        <f aca="false">Assumptions!$B$4</f>
        <v>480</v>
      </c>
      <c r="I55" s="47" t="n">
        <v>30</v>
      </c>
      <c r="J55" s="9" t="n">
        <f aca="false">H55-I55</f>
        <v>450</v>
      </c>
      <c r="K55" s="9" t="n">
        <f aca="false">SUMIFS(Downtime_Log!$I$2:$I$20000,Downtime_Log!$B$2:$B$20000,A55)</f>
        <v>60</v>
      </c>
      <c r="L55" s="9" t="n">
        <f aca="false">J55-K55</f>
        <v>390</v>
      </c>
      <c r="M55" s="51" t="n">
        <f aca="false">INDEX(Rate_Master!$C$2:$C$13,MATCH(F55,Rate_Master!$A$2:$A$13,0))</f>
        <v>220</v>
      </c>
      <c r="N55" s="52" t="n">
        <v>65560</v>
      </c>
      <c r="O55" s="51" t="n">
        <f aca="false">SUMIFS(Quality_Log!$H$2:$H$20000,Quality_Log!$B$2:$B$20000,A55)</f>
        <v>1444</v>
      </c>
      <c r="P55" s="51" t="n">
        <f aca="false">N55-O55</f>
        <v>64116</v>
      </c>
      <c r="Q55" s="51" t="n">
        <f aca="false">ROUND(J55*M55*Assumptions!$B$6,0)</f>
        <v>77220</v>
      </c>
      <c r="R55" s="53" t="n">
        <f aca="false">N55/M55</f>
        <v>298</v>
      </c>
      <c r="S55" s="53" t="n">
        <f aca="false">P55/M55</f>
        <v>291.436363636364</v>
      </c>
      <c r="T55" s="54" t="n">
        <f aca="false">IF(J55&gt;0,L55/J55,0)</f>
        <v>0.866666666666667</v>
      </c>
      <c r="U55" s="54" t="n">
        <f aca="false">IF(L55&gt;0,R55/L55,0)</f>
        <v>0.764102564102564</v>
      </c>
      <c r="V55" s="54" t="n">
        <f aca="false">IF(N55&gt;0,P55/N55,0)</f>
        <v>0.97797437461867</v>
      </c>
      <c r="W55" s="54" t="n">
        <f aca="false">T55*U55*V55</f>
        <v>0.647636363636364</v>
      </c>
      <c r="X55" s="55" t="n">
        <v>193.3</v>
      </c>
      <c r="Y55" s="56" t="n">
        <v>0.14</v>
      </c>
    </row>
    <row r="56" customFormat="false" ht="15" hidden="false" customHeight="false" outlineLevel="0" collapsed="false">
      <c r="A56" s="47" t="s">
        <v>296</v>
      </c>
      <c r="B56" s="48" t="n">
        <v>46028</v>
      </c>
      <c r="C56" s="49" t="n">
        <f aca="false">DATE(YEAR(B56),MONTH(B56),1)</f>
        <v>46023</v>
      </c>
      <c r="D56" s="47" t="s">
        <v>75</v>
      </c>
      <c r="E56" s="47" t="s">
        <v>65</v>
      </c>
      <c r="F56" s="47" t="s">
        <v>158</v>
      </c>
      <c r="G56" s="47" t="s">
        <v>297</v>
      </c>
      <c r="H56" s="50" t="n">
        <f aca="false">Assumptions!$B$4</f>
        <v>480</v>
      </c>
      <c r="I56" s="47" t="n">
        <v>30</v>
      </c>
      <c r="J56" s="9" t="n">
        <f aca="false">H56-I56</f>
        <v>450</v>
      </c>
      <c r="K56" s="9" t="n">
        <f aca="false">SUMIFS(Downtime_Log!$I$2:$I$20000,Downtime_Log!$B$2:$B$20000,A56)</f>
        <v>131</v>
      </c>
      <c r="L56" s="9" t="n">
        <f aca="false">J56-K56</f>
        <v>319</v>
      </c>
      <c r="M56" s="51" t="n">
        <f aca="false">INDEX(Rate_Master!$C$2:$C$13,MATCH(F56,Rate_Master!$A$2:$A$13,0))</f>
        <v>200</v>
      </c>
      <c r="N56" s="52" t="n">
        <v>53202</v>
      </c>
      <c r="O56" s="51" t="n">
        <f aca="false">SUMIFS(Quality_Log!$H$2:$H$20000,Quality_Log!$B$2:$B$20000,A56)</f>
        <v>1599</v>
      </c>
      <c r="P56" s="51" t="n">
        <f aca="false">N56-O56</f>
        <v>51603</v>
      </c>
      <c r="Q56" s="51" t="n">
        <f aca="false">ROUND(J56*M56*Assumptions!$B$6,0)</f>
        <v>70200</v>
      </c>
      <c r="R56" s="53" t="n">
        <f aca="false">N56/M56</f>
        <v>266.01</v>
      </c>
      <c r="S56" s="53" t="n">
        <f aca="false">P56/M56</f>
        <v>258.015</v>
      </c>
      <c r="T56" s="54" t="n">
        <f aca="false">IF(J56&gt;0,L56/J56,0)</f>
        <v>0.708888888888889</v>
      </c>
      <c r="U56" s="54" t="n">
        <f aca="false">IF(L56&gt;0,R56/L56,0)</f>
        <v>0.833887147335423</v>
      </c>
      <c r="V56" s="54" t="n">
        <f aca="false">IF(N56&gt;0,P56/N56,0)</f>
        <v>0.96994473891959</v>
      </c>
      <c r="W56" s="54" t="n">
        <f aca="false">T56*U56*V56</f>
        <v>0.573366666666667</v>
      </c>
      <c r="X56" s="55" t="n">
        <v>192.2</v>
      </c>
      <c r="Y56" s="56" t="n">
        <v>0.78</v>
      </c>
    </row>
    <row r="57" customFormat="false" ht="15" hidden="false" customHeight="false" outlineLevel="0" collapsed="false">
      <c r="A57" s="47" t="s">
        <v>298</v>
      </c>
      <c r="B57" s="48" t="n">
        <v>46029</v>
      </c>
      <c r="C57" s="49" t="n">
        <f aca="false">DATE(YEAR(B57),MONTH(B57),1)</f>
        <v>46023</v>
      </c>
      <c r="D57" s="47" t="s">
        <v>73</v>
      </c>
      <c r="E57" s="47" t="s">
        <v>62</v>
      </c>
      <c r="F57" s="47" t="s">
        <v>148</v>
      </c>
      <c r="G57" s="47" t="s">
        <v>299</v>
      </c>
      <c r="H57" s="50" t="n">
        <f aca="false">Assumptions!$B$4</f>
        <v>480</v>
      </c>
      <c r="I57" s="47" t="n">
        <v>30</v>
      </c>
      <c r="J57" s="9" t="n">
        <f aca="false">H57-I57</f>
        <v>450</v>
      </c>
      <c r="K57" s="9" t="n">
        <f aca="false">SUMIFS(Downtime_Log!$I$2:$I$20000,Downtime_Log!$B$2:$B$20000,A57)</f>
        <v>101</v>
      </c>
      <c r="L57" s="9" t="n">
        <f aca="false">J57-K57</f>
        <v>349</v>
      </c>
      <c r="M57" s="51" t="n">
        <f aca="false">INDEX(Rate_Master!$C$2:$C$13,MATCH(F57,Rate_Master!$A$2:$A$13,0))</f>
        <v>900</v>
      </c>
      <c r="N57" s="52" t="n">
        <v>304036</v>
      </c>
      <c r="O57" s="51" t="n">
        <f aca="false">SUMIFS(Quality_Log!$H$2:$H$20000,Quality_Log!$B$2:$B$20000,A57)</f>
        <v>6617</v>
      </c>
      <c r="P57" s="51" t="n">
        <f aca="false">N57-O57</f>
        <v>297419</v>
      </c>
      <c r="Q57" s="51" t="n">
        <f aca="false">ROUND(J57*M57*Assumptions!$B$6,0)</f>
        <v>315900</v>
      </c>
      <c r="R57" s="53" t="n">
        <f aca="false">N57/M57</f>
        <v>337.817777777778</v>
      </c>
      <c r="S57" s="53" t="n">
        <f aca="false">P57/M57</f>
        <v>330.465555555556</v>
      </c>
      <c r="T57" s="54" t="n">
        <f aca="false">IF(J57&gt;0,L57/J57,0)</f>
        <v>0.775555555555556</v>
      </c>
      <c r="U57" s="54" t="n">
        <f aca="false">IF(L57&gt;0,R57/L57,0)</f>
        <v>0.967959248646928</v>
      </c>
      <c r="V57" s="54" t="n">
        <f aca="false">IF(N57&gt;0,P57/N57,0)</f>
        <v>0.978236129931982</v>
      </c>
      <c r="W57" s="54" t="n">
        <f aca="false">T57*U57*V57</f>
        <v>0.734367901234568</v>
      </c>
      <c r="X57" s="55" t="n">
        <v>347.9</v>
      </c>
      <c r="Y57" s="56" t="n">
        <v>1.26</v>
      </c>
    </row>
    <row r="58" customFormat="false" ht="15" hidden="false" customHeight="false" outlineLevel="0" collapsed="false">
      <c r="A58" s="47" t="s">
        <v>300</v>
      </c>
      <c r="B58" s="48" t="n">
        <v>46029</v>
      </c>
      <c r="C58" s="49" t="n">
        <f aca="false">DATE(YEAR(B58),MONTH(B58),1)</f>
        <v>46023</v>
      </c>
      <c r="D58" s="47" t="s">
        <v>74</v>
      </c>
      <c r="E58" s="47" t="s">
        <v>62</v>
      </c>
      <c r="F58" s="47" t="s">
        <v>148</v>
      </c>
      <c r="G58" s="47" t="s">
        <v>299</v>
      </c>
      <c r="H58" s="50" t="n">
        <f aca="false">Assumptions!$B$4</f>
        <v>480</v>
      </c>
      <c r="I58" s="47" t="n">
        <v>30</v>
      </c>
      <c r="J58" s="9" t="n">
        <f aca="false">H58-I58</f>
        <v>450</v>
      </c>
      <c r="K58" s="9" t="n">
        <f aca="false">SUMIFS(Downtime_Log!$I$2:$I$20000,Downtime_Log!$B$2:$B$20000,A58)</f>
        <v>34</v>
      </c>
      <c r="L58" s="9" t="n">
        <f aca="false">J58-K58</f>
        <v>416</v>
      </c>
      <c r="M58" s="51" t="n">
        <f aca="false">INDEX(Rate_Master!$C$2:$C$13,MATCH(F58,Rate_Master!$A$2:$A$13,0))</f>
        <v>900</v>
      </c>
      <c r="N58" s="52" t="n">
        <v>329480</v>
      </c>
      <c r="O58" s="51" t="n">
        <f aca="false">SUMIFS(Quality_Log!$H$2:$H$20000,Quality_Log!$B$2:$B$20000,A58)</f>
        <v>6062</v>
      </c>
      <c r="P58" s="51" t="n">
        <f aca="false">N58-O58</f>
        <v>323418</v>
      </c>
      <c r="Q58" s="51" t="n">
        <f aca="false">ROUND(J58*M58*Assumptions!$B$6,0)</f>
        <v>315900</v>
      </c>
      <c r="R58" s="53" t="n">
        <f aca="false">N58/M58</f>
        <v>366.088888888889</v>
      </c>
      <c r="S58" s="53" t="n">
        <f aca="false">P58/M58</f>
        <v>359.353333333333</v>
      </c>
      <c r="T58" s="54" t="n">
        <f aca="false">IF(J58&gt;0,L58/J58,0)</f>
        <v>0.924444444444444</v>
      </c>
      <c r="U58" s="54" t="n">
        <f aca="false">IF(L58&gt;0,R58/L58,0)</f>
        <v>0.880021367521368</v>
      </c>
      <c r="V58" s="54" t="n">
        <f aca="false">IF(N58&gt;0,P58/N58,0)</f>
        <v>0.981601311156975</v>
      </c>
      <c r="W58" s="54" t="n">
        <f aca="false">T58*U58*V58</f>
        <v>0.798562962962963</v>
      </c>
      <c r="X58" s="55" t="n">
        <v>372.9</v>
      </c>
      <c r="Y58" s="56" t="n">
        <v>1.56</v>
      </c>
    </row>
    <row r="59" customFormat="false" ht="15" hidden="false" customHeight="false" outlineLevel="0" collapsed="false">
      <c r="A59" s="47" t="s">
        <v>301</v>
      </c>
      <c r="B59" s="48" t="n">
        <v>46029</v>
      </c>
      <c r="C59" s="49" t="n">
        <f aca="false">DATE(YEAR(B59),MONTH(B59),1)</f>
        <v>46023</v>
      </c>
      <c r="D59" s="47" t="s">
        <v>75</v>
      </c>
      <c r="E59" s="47" t="s">
        <v>62</v>
      </c>
      <c r="F59" s="47" t="s">
        <v>148</v>
      </c>
      <c r="G59" s="47" t="s">
        <v>299</v>
      </c>
      <c r="H59" s="50" t="n">
        <f aca="false">Assumptions!$B$4</f>
        <v>480</v>
      </c>
      <c r="I59" s="47" t="n">
        <v>30</v>
      </c>
      <c r="J59" s="9" t="n">
        <f aca="false">H59-I59</f>
        <v>450</v>
      </c>
      <c r="K59" s="9" t="n">
        <f aca="false">SUMIFS(Downtime_Log!$I$2:$I$20000,Downtime_Log!$B$2:$B$20000,A59)</f>
        <v>142</v>
      </c>
      <c r="L59" s="9" t="n">
        <f aca="false">J59-K59</f>
        <v>308</v>
      </c>
      <c r="M59" s="51" t="n">
        <f aca="false">INDEX(Rate_Master!$C$2:$C$13,MATCH(F59,Rate_Master!$A$2:$A$13,0))</f>
        <v>900</v>
      </c>
      <c r="N59" s="52" t="n">
        <v>244686</v>
      </c>
      <c r="O59" s="51" t="n">
        <f aca="false">SUMIFS(Quality_Log!$H$2:$H$20000,Quality_Log!$B$2:$B$20000,A59)</f>
        <v>3043</v>
      </c>
      <c r="P59" s="51" t="n">
        <f aca="false">N59-O59</f>
        <v>241643</v>
      </c>
      <c r="Q59" s="51" t="n">
        <f aca="false">ROUND(J59*M59*Assumptions!$B$6,0)</f>
        <v>315900</v>
      </c>
      <c r="R59" s="53" t="n">
        <f aca="false">N59/M59</f>
        <v>271.873333333333</v>
      </c>
      <c r="S59" s="53" t="n">
        <f aca="false">P59/M59</f>
        <v>268.492222222222</v>
      </c>
      <c r="T59" s="54" t="n">
        <f aca="false">IF(J59&gt;0,L59/J59,0)</f>
        <v>0.684444444444444</v>
      </c>
      <c r="U59" s="54" t="n">
        <f aca="false">IF(L59&gt;0,R59/L59,0)</f>
        <v>0.882705627705628</v>
      </c>
      <c r="V59" s="54" t="n">
        <f aca="false">IF(N59&gt;0,P59/N59,0)</f>
        <v>0.987563653008345</v>
      </c>
      <c r="W59" s="54" t="n">
        <f aca="false">T59*U59*V59</f>
        <v>0.596649382716049</v>
      </c>
      <c r="X59" s="55" t="n">
        <v>313.6</v>
      </c>
      <c r="Y59" s="56" t="n">
        <v>1.66</v>
      </c>
    </row>
    <row r="60" customFormat="false" ht="15" hidden="false" customHeight="false" outlineLevel="0" collapsed="false">
      <c r="A60" s="47" t="s">
        <v>302</v>
      </c>
      <c r="B60" s="48" t="n">
        <v>46029</v>
      </c>
      <c r="C60" s="49" t="n">
        <f aca="false">DATE(YEAR(B60),MONTH(B60),1)</f>
        <v>46023</v>
      </c>
      <c r="D60" s="47" t="s">
        <v>73</v>
      </c>
      <c r="E60" s="47" t="s">
        <v>63</v>
      </c>
      <c r="F60" s="47" t="s">
        <v>152</v>
      </c>
      <c r="G60" s="47" t="s">
        <v>288</v>
      </c>
      <c r="H60" s="50" t="n">
        <f aca="false">Assumptions!$B$4</f>
        <v>480</v>
      </c>
      <c r="I60" s="47" t="n">
        <v>30</v>
      </c>
      <c r="J60" s="9" t="n">
        <f aca="false">H60-I60</f>
        <v>450</v>
      </c>
      <c r="K60" s="9" t="n">
        <f aca="false">SUMIFS(Downtime_Log!$I$2:$I$20000,Downtime_Log!$B$2:$B$20000,A60)</f>
        <v>99</v>
      </c>
      <c r="L60" s="9" t="n">
        <f aca="false">J60-K60</f>
        <v>351</v>
      </c>
      <c r="M60" s="51" t="n">
        <f aca="false">INDEX(Rate_Master!$C$2:$C$13,MATCH(F60,Rate_Master!$A$2:$A$13,0))</f>
        <v>900</v>
      </c>
      <c r="N60" s="52" t="n">
        <v>279547</v>
      </c>
      <c r="O60" s="51" t="n">
        <f aca="false">SUMIFS(Quality_Log!$H$2:$H$20000,Quality_Log!$B$2:$B$20000,A60)</f>
        <v>5051</v>
      </c>
      <c r="P60" s="51" t="n">
        <f aca="false">N60-O60</f>
        <v>274496</v>
      </c>
      <c r="Q60" s="51" t="n">
        <f aca="false">ROUND(J60*M60*Assumptions!$B$6,0)</f>
        <v>315900</v>
      </c>
      <c r="R60" s="53" t="n">
        <f aca="false">N60/M60</f>
        <v>310.607777777778</v>
      </c>
      <c r="S60" s="53" t="n">
        <f aca="false">P60/M60</f>
        <v>304.995555555556</v>
      </c>
      <c r="T60" s="54" t="n">
        <f aca="false">IF(J60&gt;0,L60/J60,0)</f>
        <v>0.78</v>
      </c>
      <c r="U60" s="54" t="n">
        <f aca="false">IF(L60&gt;0,R60/L60,0)</f>
        <v>0.884922443811333</v>
      </c>
      <c r="V60" s="54" t="n">
        <f aca="false">IF(N60&gt;0,P60/N60,0)</f>
        <v>0.981931482004815</v>
      </c>
      <c r="W60" s="54" t="n">
        <f aca="false">T60*U60*V60</f>
        <v>0.677767901234568</v>
      </c>
      <c r="X60" s="55" t="n">
        <v>378.4</v>
      </c>
      <c r="Y60" s="56" t="n">
        <v>1.95</v>
      </c>
    </row>
    <row r="61" customFormat="false" ht="15" hidden="false" customHeight="false" outlineLevel="0" collapsed="false">
      <c r="A61" s="47" t="s">
        <v>303</v>
      </c>
      <c r="B61" s="48" t="n">
        <v>46029</v>
      </c>
      <c r="C61" s="49" t="n">
        <f aca="false">DATE(YEAR(B61),MONTH(B61),1)</f>
        <v>46023</v>
      </c>
      <c r="D61" s="47" t="s">
        <v>74</v>
      </c>
      <c r="E61" s="47" t="s">
        <v>63</v>
      </c>
      <c r="F61" s="47" t="s">
        <v>152</v>
      </c>
      <c r="G61" s="47" t="s">
        <v>288</v>
      </c>
      <c r="H61" s="50" t="n">
        <f aca="false">Assumptions!$B$4</f>
        <v>480</v>
      </c>
      <c r="I61" s="47" t="n">
        <v>30</v>
      </c>
      <c r="J61" s="9" t="n">
        <f aca="false">H61-I61</f>
        <v>450</v>
      </c>
      <c r="K61" s="9" t="n">
        <f aca="false">SUMIFS(Downtime_Log!$I$2:$I$20000,Downtime_Log!$B$2:$B$20000,A61)</f>
        <v>17</v>
      </c>
      <c r="L61" s="9" t="n">
        <f aca="false">J61-K61</f>
        <v>433</v>
      </c>
      <c r="M61" s="51" t="n">
        <f aca="false">INDEX(Rate_Master!$C$2:$C$13,MATCH(F61,Rate_Master!$A$2:$A$13,0))</f>
        <v>900</v>
      </c>
      <c r="N61" s="52" t="n">
        <v>330315</v>
      </c>
      <c r="O61" s="51" t="n">
        <f aca="false">SUMIFS(Quality_Log!$H$2:$H$20000,Quality_Log!$B$2:$B$20000,A61)</f>
        <v>7020</v>
      </c>
      <c r="P61" s="51" t="n">
        <f aca="false">N61-O61</f>
        <v>323295</v>
      </c>
      <c r="Q61" s="51" t="n">
        <f aca="false">ROUND(J61*M61*Assumptions!$B$6,0)</f>
        <v>315900</v>
      </c>
      <c r="R61" s="53" t="n">
        <f aca="false">N61/M61</f>
        <v>367.016666666667</v>
      </c>
      <c r="S61" s="53" t="n">
        <f aca="false">P61/M61</f>
        <v>359.216666666667</v>
      </c>
      <c r="T61" s="54" t="n">
        <f aca="false">IF(J61&gt;0,L61/J61,0)</f>
        <v>0.962222222222222</v>
      </c>
      <c r="U61" s="54" t="n">
        <f aca="false">IF(L61&gt;0,R61/L61,0)</f>
        <v>0.847613548883757</v>
      </c>
      <c r="V61" s="54" t="n">
        <f aca="false">IF(N61&gt;0,P61/N61,0)</f>
        <v>0.978747559148086</v>
      </c>
      <c r="W61" s="54" t="n">
        <f aca="false">T61*U61*V61</f>
        <v>0.798259259259259</v>
      </c>
      <c r="X61" s="55" t="n">
        <v>446.7</v>
      </c>
      <c r="Y61" s="56" t="n">
        <v>1.6</v>
      </c>
    </row>
    <row r="62" customFormat="false" ht="15" hidden="false" customHeight="false" outlineLevel="0" collapsed="false">
      <c r="A62" s="47" t="s">
        <v>304</v>
      </c>
      <c r="B62" s="48" t="n">
        <v>46029</v>
      </c>
      <c r="C62" s="49" t="n">
        <f aca="false">DATE(YEAR(B62),MONTH(B62),1)</f>
        <v>46023</v>
      </c>
      <c r="D62" s="47" t="s">
        <v>75</v>
      </c>
      <c r="E62" s="47" t="s">
        <v>63</v>
      </c>
      <c r="F62" s="47" t="s">
        <v>152</v>
      </c>
      <c r="G62" s="47" t="s">
        <v>288</v>
      </c>
      <c r="H62" s="50" t="n">
        <f aca="false">Assumptions!$B$4</f>
        <v>480</v>
      </c>
      <c r="I62" s="47" t="n">
        <v>30</v>
      </c>
      <c r="J62" s="9" t="n">
        <f aca="false">H62-I62</f>
        <v>450</v>
      </c>
      <c r="K62" s="9" t="n">
        <f aca="false">SUMIFS(Downtime_Log!$I$2:$I$20000,Downtime_Log!$B$2:$B$20000,A62)</f>
        <v>70</v>
      </c>
      <c r="L62" s="9" t="n">
        <f aca="false">J62-K62</f>
        <v>380</v>
      </c>
      <c r="M62" s="51" t="n">
        <f aca="false">INDEX(Rate_Master!$C$2:$C$13,MATCH(F62,Rate_Master!$A$2:$A$13,0))</f>
        <v>900</v>
      </c>
      <c r="N62" s="52" t="n">
        <v>269675</v>
      </c>
      <c r="O62" s="51" t="n">
        <f aca="false">SUMIFS(Quality_Log!$H$2:$H$20000,Quality_Log!$B$2:$B$20000,A62)</f>
        <v>7457</v>
      </c>
      <c r="P62" s="51" t="n">
        <f aca="false">N62-O62</f>
        <v>262218</v>
      </c>
      <c r="Q62" s="51" t="n">
        <f aca="false">ROUND(J62*M62*Assumptions!$B$6,0)</f>
        <v>315900</v>
      </c>
      <c r="R62" s="53" t="n">
        <f aca="false">N62/M62</f>
        <v>299.638888888889</v>
      </c>
      <c r="S62" s="53" t="n">
        <f aca="false">P62/M62</f>
        <v>291.353333333333</v>
      </c>
      <c r="T62" s="54" t="n">
        <f aca="false">IF(J62&gt;0,L62/J62,0)</f>
        <v>0.844444444444444</v>
      </c>
      <c r="U62" s="54" t="n">
        <f aca="false">IF(L62&gt;0,R62/L62,0)</f>
        <v>0.788523391812866</v>
      </c>
      <c r="V62" s="54" t="n">
        <f aca="false">IF(N62&gt;0,P62/N62,0)</f>
        <v>0.97234819690368</v>
      </c>
      <c r="W62" s="54" t="n">
        <f aca="false">T62*U62*V62</f>
        <v>0.647451851851852</v>
      </c>
      <c r="X62" s="55" t="n">
        <v>440</v>
      </c>
      <c r="Y62" s="56" t="n">
        <v>1.61</v>
      </c>
    </row>
    <row r="63" customFormat="false" ht="15" hidden="false" customHeight="false" outlineLevel="0" collapsed="false">
      <c r="A63" s="47" t="s">
        <v>305</v>
      </c>
      <c r="B63" s="48" t="n">
        <v>46029</v>
      </c>
      <c r="C63" s="49" t="n">
        <f aca="false">DATE(YEAR(B63),MONTH(B63),1)</f>
        <v>46023</v>
      </c>
      <c r="D63" s="47" t="s">
        <v>73</v>
      </c>
      <c r="E63" s="47" t="s">
        <v>64</v>
      </c>
      <c r="F63" s="47" t="s">
        <v>154</v>
      </c>
      <c r="G63" s="47" t="s">
        <v>306</v>
      </c>
      <c r="H63" s="50" t="n">
        <f aca="false">Assumptions!$B$4</f>
        <v>480</v>
      </c>
      <c r="I63" s="47" t="n">
        <v>30</v>
      </c>
      <c r="J63" s="9" t="n">
        <f aca="false">H63-I63</f>
        <v>450</v>
      </c>
      <c r="K63" s="9" t="n">
        <f aca="false">SUMIFS(Downtime_Log!$I$2:$I$20000,Downtime_Log!$B$2:$B$20000,A63)</f>
        <v>113</v>
      </c>
      <c r="L63" s="9" t="n">
        <f aca="false">J63-K63</f>
        <v>337</v>
      </c>
      <c r="M63" s="51" t="n">
        <f aca="false">INDEX(Rate_Master!$C$2:$C$13,MATCH(F63,Rate_Master!$A$2:$A$13,0))</f>
        <v>600</v>
      </c>
      <c r="N63" s="52" t="n">
        <v>185156</v>
      </c>
      <c r="O63" s="51" t="n">
        <f aca="false">SUMIFS(Quality_Log!$H$2:$H$20000,Quality_Log!$B$2:$B$20000,A63)</f>
        <v>3477</v>
      </c>
      <c r="P63" s="51" t="n">
        <f aca="false">N63-O63</f>
        <v>181679</v>
      </c>
      <c r="Q63" s="51" t="n">
        <f aca="false">ROUND(J63*M63*Assumptions!$B$6,0)</f>
        <v>210600</v>
      </c>
      <c r="R63" s="53" t="n">
        <f aca="false">N63/M63</f>
        <v>308.593333333333</v>
      </c>
      <c r="S63" s="53" t="n">
        <f aca="false">P63/M63</f>
        <v>302.798333333333</v>
      </c>
      <c r="T63" s="54" t="n">
        <f aca="false">IF(J63&gt;0,L63/J63,0)</f>
        <v>0.748888888888889</v>
      </c>
      <c r="U63" s="54" t="n">
        <f aca="false">IF(L63&gt;0,R63/L63,0)</f>
        <v>0.915707220573689</v>
      </c>
      <c r="V63" s="54" t="n">
        <f aca="false">IF(N63&gt;0,P63/N63,0)</f>
        <v>0.981221240467498</v>
      </c>
      <c r="W63" s="54" t="n">
        <f aca="false">T63*U63*V63</f>
        <v>0.672885185185185</v>
      </c>
      <c r="X63" s="55" t="n">
        <v>200.1</v>
      </c>
      <c r="Y63" s="56" t="n">
        <v>3.15</v>
      </c>
    </row>
    <row r="64" customFormat="false" ht="15" hidden="false" customHeight="false" outlineLevel="0" collapsed="false">
      <c r="A64" s="47" t="s">
        <v>307</v>
      </c>
      <c r="B64" s="48" t="n">
        <v>46029</v>
      </c>
      <c r="C64" s="49" t="n">
        <f aca="false">DATE(YEAR(B64),MONTH(B64),1)</f>
        <v>46023</v>
      </c>
      <c r="D64" s="47" t="s">
        <v>74</v>
      </c>
      <c r="E64" s="47" t="s">
        <v>64</v>
      </c>
      <c r="F64" s="47" t="s">
        <v>154</v>
      </c>
      <c r="G64" s="47" t="s">
        <v>306</v>
      </c>
      <c r="H64" s="50" t="n">
        <f aca="false">Assumptions!$B$4</f>
        <v>480</v>
      </c>
      <c r="I64" s="47" t="n">
        <v>45</v>
      </c>
      <c r="J64" s="9" t="n">
        <f aca="false">H64-I64</f>
        <v>435</v>
      </c>
      <c r="K64" s="9" t="n">
        <f aca="false">SUMIFS(Downtime_Log!$I$2:$I$20000,Downtime_Log!$B$2:$B$20000,A64)</f>
        <v>7</v>
      </c>
      <c r="L64" s="9" t="n">
        <f aca="false">J64-K64</f>
        <v>428</v>
      </c>
      <c r="M64" s="51" t="n">
        <f aca="false">INDEX(Rate_Master!$C$2:$C$13,MATCH(F64,Rate_Master!$A$2:$A$13,0))</f>
        <v>600</v>
      </c>
      <c r="N64" s="52" t="n">
        <v>230441</v>
      </c>
      <c r="O64" s="51" t="n">
        <f aca="false">SUMIFS(Quality_Log!$H$2:$H$20000,Quality_Log!$B$2:$B$20000,A64)</f>
        <v>3572</v>
      </c>
      <c r="P64" s="51" t="n">
        <f aca="false">N64-O64</f>
        <v>226869</v>
      </c>
      <c r="Q64" s="51" t="n">
        <f aca="false">ROUND(J64*M64*Assumptions!$B$6,0)</f>
        <v>203580</v>
      </c>
      <c r="R64" s="53" t="n">
        <f aca="false">N64/M64</f>
        <v>384.068333333333</v>
      </c>
      <c r="S64" s="53" t="n">
        <f aca="false">P64/M64</f>
        <v>378.115</v>
      </c>
      <c r="T64" s="54" t="n">
        <f aca="false">IF(J64&gt;0,L64/J64,0)</f>
        <v>0.983908045977012</v>
      </c>
      <c r="U64" s="54" t="n">
        <f aca="false">IF(L64&gt;0,R64/L64,0)</f>
        <v>0.897355919003115</v>
      </c>
      <c r="V64" s="54" t="n">
        <f aca="false">IF(N64&gt;0,P64/N64,0)</f>
        <v>0.984499286151336</v>
      </c>
      <c r="W64" s="54" t="n">
        <f aca="false">T64*U64*V64</f>
        <v>0.869229885057471</v>
      </c>
      <c r="X64" s="55" t="n">
        <v>235.9</v>
      </c>
      <c r="Y64" s="56" t="n">
        <v>0.75</v>
      </c>
    </row>
    <row r="65" customFormat="false" ht="15" hidden="false" customHeight="false" outlineLevel="0" collapsed="false">
      <c r="A65" s="47" t="s">
        <v>308</v>
      </c>
      <c r="B65" s="48" t="n">
        <v>46029</v>
      </c>
      <c r="C65" s="49" t="n">
        <f aca="false">DATE(YEAR(B65),MONTH(B65),1)</f>
        <v>46023</v>
      </c>
      <c r="D65" s="47" t="s">
        <v>73</v>
      </c>
      <c r="E65" s="47" t="s">
        <v>65</v>
      </c>
      <c r="F65" s="47" t="s">
        <v>158</v>
      </c>
      <c r="G65" s="47" t="s">
        <v>297</v>
      </c>
      <c r="H65" s="50" t="n">
        <f aca="false">Assumptions!$B$4</f>
        <v>480</v>
      </c>
      <c r="I65" s="47" t="n">
        <v>30</v>
      </c>
      <c r="J65" s="9" t="n">
        <f aca="false">H65-I65</f>
        <v>450</v>
      </c>
      <c r="K65" s="9" t="n">
        <f aca="false">SUMIFS(Downtime_Log!$I$2:$I$20000,Downtime_Log!$B$2:$B$20000,A65)</f>
        <v>44</v>
      </c>
      <c r="L65" s="9" t="n">
        <f aca="false">J65-K65</f>
        <v>406</v>
      </c>
      <c r="M65" s="51" t="n">
        <f aca="false">INDEX(Rate_Master!$C$2:$C$13,MATCH(F65,Rate_Master!$A$2:$A$13,0))</f>
        <v>200</v>
      </c>
      <c r="N65" s="52" t="n">
        <v>65386</v>
      </c>
      <c r="O65" s="51" t="n">
        <f aca="false">SUMIFS(Quality_Log!$H$2:$H$20000,Quality_Log!$B$2:$B$20000,A65)</f>
        <v>1376</v>
      </c>
      <c r="P65" s="51" t="n">
        <f aca="false">N65-O65</f>
        <v>64010</v>
      </c>
      <c r="Q65" s="51" t="n">
        <f aca="false">ROUND(J65*M65*Assumptions!$B$6,0)</f>
        <v>70200</v>
      </c>
      <c r="R65" s="53" t="n">
        <f aca="false">N65/M65</f>
        <v>326.93</v>
      </c>
      <c r="S65" s="53" t="n">
        <f aca="false">P65/M65</f>
        <v>320.05</v>
      </c>
      <c r="T65" s="54" t="n">
        <f aca="false">IF(J65&gt;0,L65/J65,0)</f>
        <v>0.902222222222222</v>
      </c>
      <c r="U65" s="54" t="n">
        <f aca="false">IF(L65&gt;0,R65/L65,0)</f>
        <v>0.805246305418719</v>
      </c>
      <c r="V65" s="54" t="n">
        <f aca="false">IF(N65&gt;0,P65/N65,0)</f>
        <v>0.978955739760805</v>
      </c>
      <c r="W65" s="54" t="n">
        <f aca="false">T65*U65*V65</f>
        <v>0.711222222222222</v>
      </c>
      <c r="X65" s="55" t="n">
        <v>190.4</v>
      </c>
      <c r="Y65" s="56" t="n">
        <v>0.14</v>
      </c>
    </row>
    <row r="66" customFormat="false" ht="15" hidden="false" customHeight="false" outlineLevel="0" collapsed="false">
      <c r="A66" s="47" t="s">
        <v>309</v>
      </c>
      <c r="B66" s="48" t="n">
        <v>46029</v>
      </c>
      <c r="C66" s="49" t="n">
        <f aca="false">DATE(YEAR(B66),MONTH(B66),1)</f>
        <v>46023</v>
      </c>
      <c r="D66" s="47" t="s">
        <v>74</v>
      </c>
      <c r="E66" s="47" t="s">
        <v>65</v>
      </c>
      <c r="F66" s="47" t="s">
        <v>158</v>
      </c>
      <c r="G66" s="47" t="s">
        <v>297</v>
      </c>
      <c r="H66" s="50" t="n">
        <f aca="false">Assumptions!$B$4</f>
        <v>480</v>
      </c>
      <c r="I66" s="47" t="n">
        <v>45</v>
      </c>
      <c r="J66" s="9" t="n">
        <f aca="false">H66-I66</f>
        <v>435</v>
      </c>
      <c r="K66" s="9" t="n">
        <f aca="false">SUMIFS(Downtime_Log!$I$2:$I$20000,Downtime_Log!$B$2:$B$20000,A66)</f>
        <v>27</v>
      </c>
      <c r="L66" s="9" t="n">
        <f aca="false">J66-K66</f>
        <v>408</v>
      </c>
      <c r="M66" s="51" t="n">
        <f aca="false">INDEX(Rate_Master!$C$2:$C$13,MATCH(F66,Rate_Master!$A$2:$A$13,0))</f>
        <v>200</v>
      </c>
      <c r="N66" s="52" t="n">
        <v>67234</v>
      </c>
      <c r="O66" s="51" t="n">
        <f aca="false">SUMIFS(Quality_Log!$H$2:$H$20000,Quality_Log!$B$2:$B$20000,A66)</f>
        <v>1240</v>
      </c>
      <c r="P66" s="51" t="n">
        <f aca="false">N66-O66</f>
        <v>65994</v>
      </c>
      <c r="Q66" s="51" t="n">
        <f aca="false">ROUND(J66*M66*Assumptions!$B$6,0)</f>
        <v>67860</v>
      </c>
      <c r="R66" s="53" t="n">
        <f aca="false">N66/M66</f>
        <v>336.17</v>
      </c>
      <c r="S66" s="53" t="n">
        <f aca="false">P66/M66</f>
        <v>329.97</v>
      </c>
      <c r="T66" s="54" t="n">
        <f aca="false">IF(J66&gt;0,L66/J66,0)</f>
        <v>0.937931034482759</v>
      </c>
      <c r="U66" s="54" t="n">
        <f aca="false">IF(L66&gt;0,R66/L66,0)</f>
        <v>0.823946078431373</v>
      </c>
      <c r="V66" s="54" t="n">
        <f aca="false">IF(N66&gt;0,P66/N66,0)</f>
        <v>0.9815569503525</v>
      </c>
      <c r="W66" s="54" t="n">
        <f aca="false">T66*U66*V66</f>
        <v>0.758551724137931</v>
      </c>
      <c r="X66" s="55" t="n">
        <v>201.6</v>
      </c>
      <c r="Y66" s="56" t="n">
        <v>0.18</v>
      </c>
    </row>
    <row r="67" customFormat="false" ht="15" hidden="false" customHeight="false" outlineLevel="0" collapsed="false">
      <c r="A67" s="47" t="s">
        <v>310</v>
      </c>
      <c r="B67" s="48" t="n">
        <v>46029</v>
      </c>
      <c r="C67" s="49" t="n">
        <f aca="false">DATE(YEAR(B67),MONTH(B67),1)</f>
        <v>46023</v>
      </c>
      <c r="D67" s="47" t="s">
        <v>75</v>
      </c>
      <c r="E67" s="47" t="s">
        <v>65</v>
      </c>
      <c r="F67" s="47" t="s">
        <v>158</v>
      </c>
      <c r="G67" s="47" t="s">
        <v>297</v>
      </c>
      <c r="H67" s="50" t="n">
        <f aca="false">Assumptions!$B$4</f>
        <v>480</v>
      </c>
      <c r="I67" s="47" t="n">
        <v>30</v>
      </c>
      <c r="J67" s="9" t="n">
        <f aca="false">H67-I67</f>
        <v>450</v>
      </c>
      <c r="K67" s="9" t="n">
        <f aca="false">SUMIFS(Downtime_Log!$I$2:$I$20000,Downtime_Log!$B$2:$B$20000,A67)</f>
        <v>35</v>
      </c>
      <c r="L67" s="9" t="n">
        <f aca="false">J67-K67</f>
        <v>415</v>
      </c>
      <c r="M67" s="51" t="n">
        <f aca="false">INDEX(Rate_Master!$C$2:$C$13,MATCH(F67,Rate_Master!$A$2:$A$13,0))</f>
        <v>200</v>
      </c>
      <c r="N67" s="52" t="n">
        <v>66647</v>
      </c>
      <c r="O67" s="51" t="n">
        <f aca="false">SUMIFS(Quality_Log!$H$2:$H$20000,Quality_Log!$B$2:$B$20000,A67)</f>
        <v>1148</v>
      </c>
      <c r="P67" s="51" t="n">
        <f aca="false">N67-O67</f>
        <v>65499</v>
      </c>
      <c r="Q67" s="51" t="n">
        <f aca="false">ROUND(J67*M67*Assumptions!$B$6,0)</f>
        <v>70200</v>
      </c>
      <c r="R67" s="53" t="n">
        <f aca="false">N67/M67</f>
        <v>333.235</v>
      </c>
      <c r="S67" s="53" t="n">
        <f aca="false">P67/M67</f>
        <v>327.495</v>
      </c>
      <c r="T67" s="54" t="n">
        <f aca="false">IF(J67&gt;0,L67/J67,0)</f>
        <v>0.922222222222222</v>
      </c>
      <c r="U67" s="54" t="n">
        <f aca="false">IF(L67&gt;0,R67/L67,0)</f>
        <v>0.802975903614458</v>
      </c>
      <c r="V67" s="54" t="n">
        <f aca="false">IF(N67&gt;0,P67/N67,0)</f>
        <v>0.982774918600987</v>
      </c>
      <c r="W67" s="54" t="n">
        <f aca="false">T67*U67*V67</f>
        <v>0.727766666666667</v>
      </c>
      <c r="X67" s="55" t="n">
        <v>200.9</v>
      </c>
      <c r="Y67" s="56" t="n">
        <v>0.16</v>
      </c>
    </row>
    <row r="68" customFormat="false" ht="15" hidden="false" customHeight="false" outlineLevel="0" collapsed="false">
      <c r="A68" s="47" t="s">
        <v>311</v>
      </c>
      <c r="B68" s="48" t="n">
        <v>46030</v>
      </c>
      <c r="C68" s="49" t="n">
        <f aca="false">DATE(YEAR(B68),MONTH(B68),1)</f>
        <v>46023</v>
      </c>
      <c r="D68" s="47" t="s">
        <v>73</v>
      </c>
      <c r="E68" s="47" t="s">
        <v>62</v>
      </c>
      <c r="F68" s="47" t="s">
        <v>148</v>
      </c>
      <c r="G68" s="47" t="s">
        <v>299</v>
      </c>
      <c r="H68" s="50" t="n">
        <f aca="false">Assumptions!$B$4</f>
        <v>480</v>
      </c>
      <c r="I68" s="47" t="n">
        <v>30</v>
      </c>
      <c r="J68" s="9" t="n">
        <f aca="false">H68-I68</f>
        <v>450</v>
      </c>
      <c r="K68" s="9" t="n">
        <f aca="false">SUMIFS(Downtime_Log!$I$2:$I$20000,Downtime_Log!$B$2:$B$20000,A68)</f>
        <v>4</v>
      </c>
      <c r="L68" s="9" t="n">
        <f aca="false">J68-K68</f>
        <v>446</v>
      </c>
      <c r="M68" s="51" t="n">
        <f aca="false">INDEX(Rate_Master!$C$2:$C$13,MATCH(F68,Rate_Master!$A$2:$A$13,0))</f>
        <v>900</v>
      </c>
      <c r="N68" s="52" t="n">
        <v>359065</v>
      </c>
      <c r="O68" s="51" t="n">
        <f aca="false">SUMIFS(Quality_Log!$H$2:$H$20000,Quality_Log!$B$2:$B$20000,A68)</f>
        <v>4683</v>
      </c>
      <c r="P68" s="51" t="n">
        <f aca="false">N68-O68</f>
        <v>354382</v>
      </c>
      <c r="Q68" s="51" t="n">
        <f aca="false">ROUND(J68*M68*Assumptions!$B$6,0)</f>
        <v>315900</v>
      </c>
      <c r="R68" s="53" t="n">
        <f aca="false">N68/M68</f>
        <v>398.961111111111</v>
      </c>
      <c r="S68" s="53" t="n">
        <f aca="false">P68/M68</f>
        <v>393.757777777778</v>
      </c>
      <c r="T68" s="54" t="n">
        <f aca="false">IF(J68&gt;0,L68/J68,0)</f>
        <v>0.991111111111111</v>
      </c>
      <c r="U68" s="54" t="n">
        <f aca="false">IF(L68&gt;0,R68/L68,0)</f>
        <v>0.894531639262581</v>
      </c>
      <c r="V68" s="54" t="n">
        <f aca="false">IF(N68&gt;0,P68/N68,0)</f>
        <v>0.986957793157228</v>
      </c>
      <c r="W68" s="54" t="n">
        <f aca="false">T68*U68*V68</f>
        <v>0.875017283950617</v>
      </c>
      <c r="X68" s="55" t="n">
        <v>387.4</v>
      </c>
      <c r="Y68" s="56" t="n">
        <v>1.7</v>
      </c>
    </row>
    <row r="69" customFormat="false" ht="15" hidden="false" customHeight="false" outlineLevel="0" collapsed="false">
      <c r="A69" s="47" t="s">
        <v>312</v>
      </c>
      <c r="B69" s="48" t="n">
        <v>46030</v>
      </c>
      <c r="C69" s="49" t="n">
        <f aca="false">DATE(YEAR(B69),MONTH(B69),1)</f>
        <v>46023</v>
      </c>
      <c r="D69" s="47" t="s">
        <v>74</v>
      </c>
      <c r="E69" s="47" t="s">
        <v>62</v>
      </c>
      <c r="F69" s="47" t="s">
        <v>148</v>
      </c>
      <c r="G69" s="47" t="s">
        <v>299</v>
      </c>
      <c r="H69" s="50" t="n">
        <f aca="false">Assumptions!$B$4</f>
        <v>480</v>
      </c>
      <c r="I69" s="47" t="n">
        <v>30</v>
      </c>
      <c r="J69" s="9" t="n">
        <f aca="false">H69-I69</f>
        <v>450</v>
      </c>
      <c r="K69" s="9" t="n">
        <f aca="false">SUMIFS(Downtime_Log!$I$2:$I$20000,Downtime_Log!$B$2:$B$20000,A69)</f>
        <v>4</v>
      </c>
      <c r="L69" s="9" t="n">
        <f aca="false">J69-K69</f>
        <v>446</v>
      </c>
      <c r="M69" s="51" t="n">
        <f aca="false">INDEX(Rate_Master!$C$2:$C$13,MATCH(F69,Rate_Master!$A$2:$A$13,0))</f>
        <v>900</v>
      </c>
      <c r="N69" s="52" t="n">
        <v>377853</v>
      </c>
      <c r="O69" s="51" t="n">
        <f aca="false">SUMIFS(Quality_Log!$H$2:$H$20000,Quality_Log!$B$2:$B$20000,A69)</f>
        <v>6166</v>
      </c>
      <c r="P69" s="51" t="n">
        <f aca="false">N69-O69</f>
        <v>371687</v>
      </c>
      <c r="Q69" s="51" t="n">
        <f aca="false">ROUND(J69*M69*Assumptions!$B$6,0)</f>
        <v>315900</v>
      </c>
      <c r="R69" s="53" t="n">
        <f aca="false">N69/M69</f>
        <v>419.836666666667</v>
      </c>
      <c r="S69" s="53" t="n">
        <f aca="false">P69/M69</f>
        <v>412.985555555556</v>
      </c>
      <c r="T69" s="54" t="n">
        <f aca="false">IF(J69&gt;0,L69/J69,0)</f>
        <v>0.991111111111111</v>
      </c>
      <c r="U69" s="54" t="n">
        <f aca="false">IF(L69&gt;0,R69/L69,0)</f>
        <v>0.941337817638266</v>
      </c>
      <c r="V69" s="54" t="n">
        <f aca="false">IF(N69&gt;0,P69/N69,0)</f>
        <v>0.983681484598508</v>
      </c>
      <c r="W69" s="54" t="n">
        <f aca="false">T69*U69*V69</f>
        <v>0.917745679012346</v>
      </c>
      <c r="X69" s="55" t="n">
        <v>395.4</v>
      </c>
      <c r="Y69" s="56" t="n">
        <v>1.45</v>
      </c>
    </row>
    <row r="70" customFormat="false" ht="15" hidden="false" customHeight="false" outlineLevel="0" collapsed="false">
      <c r="A70" s="47" t="s">
        <v>313</v>
      </c>
      <c r="B70" s="48" t="n">
        <v>46030</v>
      </c>
      <c r="C70" s="49" t="n">
        <f aca="false">DATE(YEAR(B70),MONTH(B70),1)</f>
        <v>46023</v>
      </c>
      <c r="D70" s="47" t="s">
        <v>75</v>
      </c>
      <c r="E70" s="47" t="s">
        <v>62</v>
      </c>
      <c r="F70" s="47" t="s">
        <v>148</v>
      </c>
      <c r="G70" s="47" t="s">
        <v>299</v>
      </c>
      <c r="H70" s="50" t="n">
        <f aca="false">Assumptions!$B$4</f>
        <v>480</v>
      </c>
      <c r="I70" s="47" t="n">
        <v>30</v>
      </c>
      <c r="J70" s="9" t="n">
        <f aca="false">H70-I70</f>
        <v>450</v>
      </c>
      <c r="K70" s="9" t="n">
        <f aca="false">SUMIFS(Downtime_Log!$I$2:$I$20000,Downtime_Log!$B$2:$B$20000,A70)</f>
        <v>36</v>
      </c>
      <c r="L70" s="9" t="n">
        <f aca="false">J70-K70</f>
        <v>414</v>
      </c>
      <c r="M70" s="51" t="n">
        <f aca="false">INDEX(Rate_Master!$C$2:$C$13,MATCH(F70,Rate_Master!$A$2:$A$13,0))</f>
        <v>900</v>
      </c>
      <c r="N70" s="52" t="n">
        <v>349695</v>
      </c>
      <c r="O70" s="51" t="n">
        <f aca="false">SUMIFS(Quality_Log!$H$2:$H$20000,Quality_Log!$B$2:$B$20000,A70)</f>
        <v>7041</v>
      </c>
      <c r="P70" s="51" t="n">
        <f aca="false">N70-O70</f>
        <v>342654</v>
      </c>
      <c r="Q70" s="51" t="n">
        <f aca="false">ROUND(J70*M70*Assumptions!$B$6,0)</f>
        <v>315900</v>
      </c>
      <c r="R70" s="53" t="n">
        <f aca="false">N70/M70</f>
        <v>388.55</v>
      </c>
      <c r="S70" s="53" t="n">
        <f aca="false">P70/M70</f>
        <v>380.726666666667</v>
      </c>
      <c r="T70" s="54" t="n">
        <f aca="false">IF(J70&gt;0,L70/J70,0)</f>
        <v>0.92</v>
      </c>
      <c r="U70" s="54" t="n">
        <f aca="false">IF(L70&gt;0,R70/L70,0)</f>
        <v>0.938526570048309</v>
      </c>
      <c r="V70" s="54" t="n">
        <f aca="false">IF(N70&gt;0,P70/N70,0)</f>
        <v>0.97986531119976</v>
      </c>
      <c r="W70" s="54" t="n">
        <f aca="false">T70*U70*V70</f>
        <v>0.846059259259259</v>
      </c>
      <c r="X70" s="55" t="n">
        <v>363.5</v>
      </c>
      <c r="Y70" s="56" t="n">
        <v>1.55</v>
      </c>
    </row>
    <row r="71" customFormat="false" ht="15" hidden="false" customHeight="false" outlineLevel="0" collapsed="false">
      <c r="A71" s="47" t="s">
        <v>314</v>
      </c>
      <c r="B71" s="48" t="n">
        <v>46030</v>
      </c>
      <c r="C71" s="49" t="n">
        <f aca="false">DATE(YEAR(B71),MONTH(B71),1)</f>
        <v>46023</v>
      </c>
      <c r="D71" s="47" t="s">
        <v>73</v>
      </c>
      <c r="E71" s="47" t="s">
        <v>63</v>
      </c>
      <c r="F71" s="47" t="s">
        <v>153</v>
      </c>
      <c r="G71" s="47" t="s">
        <v>315</v>
      </c>
      <c r="H71" s="50" t="n">
        <f aca="false">Assumptions!$B$4</f>
        <v>480</v>
      </c>
      <c r="I71" s="47" t="n">
        <v>30</v>
      </c>
      <c r="J71" s="9" t="n">
        <f aca="false">H71-I71</f>
        <v>450</v>
      </c>
      <c r="K71" s="9" t="n">
        <f aca="false">SUMIFS(Downtime_Log!$I$2:$I$20000,Downtime_Log!$B$2:$B$20000,A71)</f>
        <v>296</v>
      </c>
      <c r="L71" s="9" t="n">
        <f aca="false">J71-K71</f>
        <v>154</v>
      </c>
      <c r="M71" s="51" t="n">
        <f aca="false">INDEX(Rate_Master!$C$2:$C$13,MATCH(F71,Rate_Master!$A$2:$A$13,0))</f>
        <v>1000</v>
      </c>
      <c r="N71" s="52" t="n">
        <v>129424</v>
      </c>
      <c r="O71" s="51" t="n">
        <f aca="false">SUMIFS(Quality_Log!$H$2:$H$20000,Quality_Log!$B$2:$B$20000,A71)</f>
        <v>3045</v>
      </c>
      <c r="P71" s="51" t="n">
        <f aca="false">N71-O71</f>
        <v>126379</v>
      </c>
      <c r="Q71" s="51" t="n">
        <f aca="false">ROUND(J71*M71*Assumptions!$B$6,0)</f>
        <v>351000</v>
      </c>
      <c r="R71" s="53" t="n">
        <f aca="false">N71/M71</f>
        <v>129.424</v>
      </c>
      <c r="S71" s="53" t="n">
        <f aca="false">P71/M71</f>
        <v>126.379</v>
      </c>
      <c r="T71" s="54" t="n">
        <f aca="false">IF(J71&gt;0,L71/J71,0)</f>
        <v>0.342222222222222</v>
      </c>
      <c r="U71" s="54" t="n">
        <f aca="false">IF(L71&gt;0,R71/L71,0)</f>
        <v>0.840415584415585</v>
      </c>
      <c r="V71" s="54" t="n">
        <f aca="false">IF(N71&gt;0,P71/N71,0)</f>
        <v>0.976472678946718</v>
      </c>
      <c r="W71" s="54" t="n">
        <f aca="false">T71*U71*V71</f>
        <v>0.280842222222222</v>
      </c>
      <c r="X71" s="55" t="n">
        <v>256.6</v>
      </c>
      <c r="Y71" s="56" t="n">
        <v>5.04</v>
      </c>
    </row>
    <row r="72" customFormat="false" ht="15" hidden="false" customHeight="false" outlineLevel="0" collapsed="false">
      <c r="A72" s="47" t="s">
        <v>316</v>
      </c>
      <c r="B72" s="48" t="n">
        <v>46030</v>
      </c>
      <c r="C72" s="49" t="n">
        <f aca="false">DATE(YEAR(B72),MONTH(B72),1)</f>
        <v>46023</v>
      </c>
      <c r="D72" s="47" t="s">
        <v>74</v>
      </c>
      <c r="E72" s="47" t="s">
        <v>63</v>
      </c>
      <c r="F72" s="47" t="s">
        <v>153</v>
      </c>
      <c r="G72" s="47" t="s">
        <v>315</v>
      </c>
      <c r="H72" s="50" t="n">
        <f aca="false">Assumptions!$B$4</f>
        <v>480</v>
      </c>
      <c r="I72" s="47" t="n">
        <v>30</v>
      </c>
      <c r="J72" s="9" t="n">
        <f aca="false">H72-I72</f>
        <v>450</v>
      </c>
      <c r="K72" s="9" t="n">
        <f aca="false">SUMIFS(Downtime_Log!$I$2:$I$20000,Downtime_Log!$B$2:$B$20000,A72)</f>
        <v>98</v>
      </c>
      <c r="L72" s="9" t="n">
        <f aca="false">J72-K72</f>
        <v>352</v>
      </c>
      <c r="M72" s="51" t="n">
        <f aca="false">INDEX(Rate_Master!$C$2:$C$13,MATCH(F72,Rate_Master!$A$2:$A$13,0))</f>
        <v>1000</v>
      </c>
      <c r="N72" s="52" t="n">
        <v>314130</v>
      </c>
      <c r="O72" s="51" t="n">
        <f aca="false">SUMIFS(Quality_Log!$H$2:$H$20000,Quality_Log!$B$2:$B$20000,A72)</f>
        <v>7631</v>
      </c>
      <c r="P72" s="51" t="n">
        <f aca="false">N72-O72</f>
        <v>306499</v>
      </c>
      <c r="Q72" s="51" t="n">
        <f aca="false">ROUND(J72*M72*Assumptions!$B$6,0)</f>
        <v>351000</v>
      </c>
      <c r="R72" s="53" t="n">
        <f aca="false">N72/M72</f>
        <v>314.13</v>
      </c>
      <c r="S72" s="53" t="n">
        <f aca="false">P72/M72</f>
        <v>306.499</v>
      </c>
      <c r="T72" s="54" t="n">
        <f aca="false">IF(J72&gt;0,L72/J72,0)</f>
        <v>0.782222222222222</v>
      </c>
      <c r="U72" s="54" t="n">
        <f aca="false">IF(L72&gt;0,R72/L72,0)</f>
        <v>0.892414772727273</v>
      </c>
      <c r="V72" s="54" t="n">
        <f aca="false">IF(N72&gt;0,P72/N72,0)</f>
        <v>0.975707509629771</v>
      </c>
      <c r="W72" s="54" t="n">
        <f aca="false">T72*U72*V72</f>
        <v>0.681108888888889</v>
      </c>
      <c r="X72" s="55" t="n">
        <v>380.4</v>
      </c>
      <c r="Y72" s="56" t="n">
        <v>2</v>
      </c>
    </row>
    <row r="73" customFormat="false" ht="15" hidden="false" customHeight="false" outlineLevel="0" collapsed="false">
      <c r="A73" s="47" t="s">
        <v>317</v>
      </c>
      <c r="B73" s="48" t="n">
        <v>46030</v>
      </c>
      <c r="C73" s="49" t="n">
        <f aca="false">DATE(YEAR(B73),MONTH(B73),1)</f>
        <v>46023</v>
      </c>
      <c r="D73" s="47" t="s">
        <v>75</v>
      </c>
      <c r="E73" s="47" t="s">
        <v>63</v>
      </c>
      <c r="F73" s="47" t="s">
        <v>153</v>
      </c>
      <c r="G73" s="47" t="s">
        <v>315</v>
      </c>
      <c r="H73" s="50" t="n">
        <f aca="false">Assumptions!$B$4</f>
        <v>480</v>
      </c>
      <c r="I73" s="47" t="n">
        <v>30</v>
      </c>
      <c r="J73" s="9" t="n">
        <f aca="false">H73-I73</f>
        <v>450</v>
      </c>
      <c r="K73" s="9" t="n">
        <f aca="false">SUMIFS(Downtime_Log!$I$2:$I$20000,Downtime_Log!$B$2:$B$20000,A73)</f>
        <v>137</v>
      </c>
      <c r="L73" s="9" t="n">
        <f aca="false">J73-K73</f>
        <v>313</v>
      </c>
      <c r="M73" s="51" t="n">
        <f aca="false">INDEX(Rate_Master!$C$2:$C$13,MATCH(F73,Rate_Master!$A$2:$A$13,0))</f>
        <v>1000</v>
      </c>
      <c r="N73" s="52" t="n">
        <v>252579</v>
      </c>
      <c r="O73" s="51" t="n">
        <f aca="false">SUMIFS(Quality_Log!$H$2:$H$20000,Quality_Log!$B$2:$B$20000,A73)</f>
        <v>4734</v>
      </c>
      <c r="P73" s="51" t="n">
        <f aca="false">N73-O73</f>
        <v>247845</v>
      </c>
      <c r="Q73" s="51" t="n">
        <f aca="false">ROUND(J73*M73*Assumptions!$B$6,0)</f>
        <v>351000</v>
      </c>
      <c r="R73" s="53" t="n">
        <f aca="false">N73/M73</f>
        <v>252.579</v>
      </c>
      <c r="S73" s="53" t="n">
        <f aca="false">P73/M73</f>
        <v>247.845</v>
      </c>
      <c r="T73" s="54" t="n">
        <f aca="false">IF(J73&gt;0,L73/J73,0)</f>
        <v>0.695555555555556</v>
      </c>
      <c r="U73" s="54" t="n">
        <f aca="false">IF(L73&gt;0,R73/L73,0)</f>
        <v>0.806961661341853</v>
      </c>
      <c r="V73" s="54" t="n">
        <f aca="false">IF(N73&gt;0,P73/N73,0)</f>
        <v>0.981257349185799</v>
      </c>
      <c r="W73" s="54" t="n">
        <f aca="false">T73*U73*V73</f>
        <v>0.550766666666667</v>
      </c>
      <c r="X73" s="55" t="n">
        <v>355.9</v>
      </c>
      <c r="Y73" s="56" t="n">
        <v>1.91</v>
      </c>
    </row>
    <row r="74" customFormat="false" ht="15" hidden="false" customHeight="false" outlineLevel="0" collapsed="false">
      <c r="A74" s="47" t="s">
        <v>318</v>
      </c>
      <c r="B74" s="48" t="n">
        <v>46030</v>
      </c>
      <c r="C74" s="49" t="n">
        <f aca="false">DATE(YEAR(B74),MONTH(B74),1)</f>
        <v>46023</v>
      </c>
      <c r="D74" s="47" t="s">
        <v>73</v>
      </c>
      <c r="E74" s="47" t="s">
        <v>64</v>
      </c>
      <c r="F74" s="47" t="s">
        <v>154</v>
      </c>
      <c r="G74" s="47" t="s">
        <v>306</v>
      </c>
      <c r="H74" s="50" t="n">
        <f aca="false">Assumptions!$B$4</f>
        <v>480</v>
      </c>
      <c r="I74" s="47" t="n">
        <v>30</v>
      </c>
      <c r="J74" s="9" t="n">
        <f aca="false">H74-I74</f>
        <v>450</v>
      </c>
      <c r="K74" s="9" t="n">
        <f aca="false">SUMIFS(Downtime_Log!$I$2:$I$20000,Downtime_Log!$B$2:$B$20000,A74)</f>
        <v>184</v>
      </c>
      <c r="L74" s="9" t="n">
        <f aca="false">J74-K74</f>
        <v>266</v>
      </c>
      <c r="M74" s="51" t="n">
        <f aca="false">INDEX(Rate_Master!$C$2:$C$13,MATCH(F74,Rate_Master!$A$2:$A$13,0))</f>
        <v>600</v>
      </c>
      <c r="N74" s="52" t="n">
        <v>155018</v>
      </c>
      <c r="O74" s="51" t="n">
        <f aca="false">SUMIFS(Quality_Log!$H$2:$H$20000,Quality_Log!$B$2:$B$20000,A74)</f>
        <v>2568</v>
      </c>
      <c r="P74" s="51" t="n">
        <f aca="false">N74-O74</f>
        <v>152450</v>
      </c>
      <c r="Q74" s="51" t="n">
        <f aca="false">ROUND(J74*M74*Assumptions!$B$6,0)</f>
        <v>210600</v>
      </c>
      <c r="R74" s="53" t="n">
        <f aca="false">N74/M74</f>
        <v>258.363333333333</v>
      </c>
      <c r="S74" s="53" t="n">
        <f aca="false">P74/M74</f>
        <v>254.083333333333</v>
      </c>
      <c r="T74" s="54" t="n">
        <f aca="false">IF(J74&gt;0,L74/J74,0)</f>
        <v>0.591111111111111</v>
      </c>
      <c r="U74" s="54" t="n">
        <f aca="false">IF(L74&gt;0,R74/L74,0)</f>
        <v>0.971290726817043</v>
      </c>
      <c r="V74" s="54" t="n">
        <f aca="false">IF(N74&gt;0,P74/N74,0)</f>
        <v>0.983434181836948</v>
      </c>
      <c r="W74" s="54" t="n">
        <f aca="false">T74*U74*V74</f>
        <v>0.56462962962963</v>
      </c>
      <c r="X74" s="55" t="n">
        <v>181.5</v>
      </c>
      <c r="Y74" s="56" t="n">
        <v>0.84</v>
      </c>
    </row>
    <row r="75" customFormat="false" ht="15" hidden="false" customHeight="false" outlineLevel="0" collapsed="false">
      <c r="A75" s="47" t="s">
        <v>319</v>
      </c>
      <c r="B75" s="48" t="n">
        <v>46030</v>
      </c>
      <c r="C75" s="49" t="n">
        <f aca="false">DATE(YEAR(B75),MONTH(B75),1)</f>
        <v>46023</v>
      </c>
      <c r="D75" s="47" t="s">
        <v>74</v>
      </c>
      <c r="E75" s="47" t="s">
        <v>64</v>
      </c>
      <c r="F75" s="47" t="s">
        <v>154</v>
      </c>
      <c r="G75" s="47" t="s">
        <v>306</v>
      </c>
      <c r="H75" s="50" t="n">
        <f aca="false">Assumptions!$B$4</f>
        <v>480</v>
      </c>
      <c r="I75" s="47" t="n">
        <v>30</v>
      </c>
      <c r="J75" s="9" t="n">
        <f aca="false">H75-I75</f>
        <v>450</v>
      </c>
      <c r="K75" s="9" t="n">
        <f aca="false">SUMIFS(Downtime_Log!$I$2:$I$20000,Downtime_Log!$B$2:$B$20000,A75)</f>
        <v>9</v>
      </c>
      <c r="L75" s="9" t="n">
        <f aca="false">J75-K75</f>
        <v>441</v>
      </c>
      <c r="M75" s="51" t="n">
        <f aca="false">INDEX(Rate_Master!$C$2:$C$13,MATCH(F75,Rate_Master!$A$2:$A$13,0))</f>
        <v>600</v>
      </c>
      <c r="N75" s="52" t="n">
        <v>224620</v>
      </c>
      <c r="O75" s="51" t="n">
        <f aca="false">SUMIFS(Quality_Log!$H$2:$H$20000,Quality_Log!$B$2:$B$20000,A75)</f>
        <v>3887</v>
      </c>
      <c r="P75" s="51" t="n">
        <f aca="false">N75-O75</f>
        <v>220733</v>
      </c>
      <c r="Q75" s="51" t="n">
        <f aca="false">ROUND(J75*M75*Assumptions!$B$6,0)</f>
        <v>210600</v>
      </c>
      <c r="R75" s="53" t="n">
        <f aca="false">N75/M75</f>
        <v>374.366666666667</v>
      </c>
      <c r="S75" s="53" t="n">
        <f aca="false">P75/M75</f>
        <v>367.888333333333</v>
      </c>
      <c r="T75" s="54" t="n">
        <f aca="false">IF(J75&gt;0,L75/J75,0)</f>
        <v>0.98</v>
      </c>
      <c r="U75" s="54" t="n">
        <f aca="false">IF(L75&gt;0,R75/L75,0)</f>
        <v>0.848904006046863</v>
      </c>
      <c r="V75" s="54" t="n">
        <f aca="false">IF(N75&gt;0,P75/N75,0)</f>
        <v>0.982695218591399</v>
      </c>
      <c r="W75" s="54" t="n">
        <f aca="false">T75*U75*V75</f>
        <v>0.81752962962963</v>
      </c>
      <c r="X75" s="55" t="n">
        <v>243.5</v>
      </c>
      <c r="Y75" s="56" t="n">
        <v>0.66</v>
      </c>
    </row>
    <row r="76" customFormat="false" ht="15" hidden="false" customHeight="false" outlineLevel="0" collapsed="false">
      <c r="A76" s="47" t="s">
        <v>320</v>
      </c>
      <c r="B76" s="48" t="n">
        <v>46030</v>
      </c>
      <c r="C76" s="49" t="n">
        <f aca="false">DATE(YEAR(B76),MONTH(B76),1)</f>
        <v>46023</v>
      </c>
      <c r="D76" s="47" t="s">
        <v>73</v>
      </c>
      <c r="E76" s="47" t="s">
        <v>65</v>
      </c>
      <c r="F76" s="47" t="s">
        <v>158</v>
      </c>
      <c r="G76" s="47" t="s">
        <v>321</v>
      </c>
      <c r="H76" s="50" t="n">
        <f aca="false">Assumptions!$B$4</f>
        <v>480</v>
      </c>
      <c r="I76" s="47" t="n">
        <v>30</v>
      </c>
      <c r="J76" s="9" t="n">
        <f aca="false">H76-I76</f>
        <v>450</v>
      </c>
      <c r="K76" s="9" t="n">
        <f aca="false">SUMIFS(Downtime_Log!$I$2:$I$20000,Downtime_Log!$B$2:$B$20000,A76)</f>
        <v>94</v>
      </c>
      <c r="L76" s="9" t="n">
        <f aca="false">J76-K76</f>
        <v>356</v>
      </c>
      <c r="M76" s="51" t="n">
        <f aca="false">INDEX(Rate_Master!$C$2:$C$13,MATCH(F76,Rate_Master!$A$2:$A$13,0))</f>
        <v>200</v>
      </c>
      <c r="N76" s="52" t="n">
        <v>55949</v>
      </c>
      <c r="O76" s="51" t="n">
        <f aca="false">SUMIFS(Quality_Log!$H$2:$H$20000,Quality_Log!$B$2:$B$20000,A76)</f>
        <v>1294</v>
      </c>
      <c r="P76" s="51" t="n">
        <f aca="false">N76-O76</f>
        <v>54655</v>
      </c>
      <c r="Q76" s="51" t="n">
        <f aca="false">ROUND(J76*M76*Assumptions!$B$6,0)</f>
        <v>70200</v>
      </c>
      <c r="R76" s="53" t="n">
        <f aca="false">N76/M76</f>
        <v>279.745</v>
      </c>
      <c r="S76" s="53" t="n">
        <f aca="false">P76/M76</f>
        <v>273.275</v>
      </c>
      <c r="T76" s="54" t="n">
        <f aca="false">IF(J76&gt;0,L76/J76,0)</f>
        <v>0.791111111111111</v>
      </c>
      <c r="U76" s="54" t="n">
        <f aca="false">IF(L76&gt;0,R76/L76,0)</f>
        <v>0.785800561797753</v>
      </c>
      <c r="V76" s="54" t="n">
        <f aca="false">IF(N76&gt;0,P76/N76,0)</f>
        <v>0.976871793955209</v>
      </c>
      <c r="W76" s="54" t="n">
        <f aca="false">T76*U76*V76</f>
        <v>0.607277777777778</v>
      </c>
      <c r="X76" s="55" t="n">
        <v>185</v>
      </c>
      <c r="Y76" s="56" t="n">
        <v>0.17</v>
      </c>
    </row>
    <row r="77" customFormat="false" ht="15" hidden="false" customHeight="false" outlineLevel="0" collapsed="false">
      <c r="A77" s="47" t="s">
        <v>322</v>
      </c>
      <c r="B77" s="48" t="n">
        <v>46030</v>
      </c>
      <c r="C77" s="49" t="n">
        <f aca="false">DATE(YEAR(B77),MONTH(B77),1)</f>
        <v>46023</v>
      </c>
      <c r="D77" s="47" t="s">
        <v>74</v>
      </c>
      <c r="E77" s="47" t="s">
        <v>65</v>
      </c>
      <c r="F77" s="47" t="s">
        <v>158</v>
      </c>
      <c r="G77" s="47" t="s">
        <v>321</v>
      </c>
      <c r="H77" s="50" t="n">
        <f aca="false">Assumptions!$B$4</f>
        <v>480</v>
      </c>
      <c r="I77" s="47" t="n">
        <v>30</v>
      </c>
      <c r="J77" s="9" t="n">
        <f aca="false">H77-I77</f>
        <v>450</v>
      </c>
      <c r="K77" s="9" t="n">
        <f aca="false">SUMIFS(Downtime_Log!$I$2:$I$20000,Downtime_Log!$B$2:$B$20000,A77)</f>
        <v>10</v>
      </c>
      <c r="L77" s="9" t="n">
        <f aca="false">J77-K77</f>
        <v>440</v>
      </c>
      <c r="M77" s="51" t="n">
        <f aca="false">INDEX(Rate_Master!$C$2:$C$13,MATCH(F77,Rate_Master!$A$2:$A$13,0))</f>
        <v>200</v>
      </c>
      <c r="N77" s="52" t="n">
        <v>69991</v>
      </c>
      <c r="O77" s="51" t="n">
        <f aca="false">SUMIFS(Quality_Log!$H$2:$H$20000,Quality_Log!$B$2:$B$20000,A77)</f>
        <v>1023</v>
      </c>
      <c r="P77" s="51" t="n">
        <f aca="false">N77-O77</f>
        <v>68968</v>
      </c>
      <c r="Q77" s="51" t="n">
        <f aca="false">ROUND(J77*M77*Assumptions!$B$6,0)</f>
        <v>70200</v>
      </c>
      <c r="R77" s="53" t="n">
        <f aca="false">N77/M77</f>
        <v>349.955</v>
      </c>
      <c r="S77" s="53" t="n">
        <f aca="false">P77/M77</f>
        <v>344.84</v>
      </c>
      <c r="T77" s="54" t="n">
        <f aca="false">IF(J77&gt;0,L77/J77,0)</f>
        <v>0.977777777777778</v>
      </c>
      <c r="U77" s="54" t="n">
        <f aca="false">IF(L77&gt;0,R77/L77,0)</f>
        <v>0.795352272727273</v>
      </c>
      <c r="V77" s="54" t="n">
        <f aca="false">IF(N77&gt;0,P77/N77,0)</f>
        <v>0.985383835064508</v>
      </c>
      <c r="W77" s="54" t="n">
        <f aca="false">T77*U77*V77</f>
        <v>0.766311111111111</v>
      </c>
      <c r="X77" s="55" t="n">
        <v>214.4</v>
      </c>
      <c r="Y77" s="56" t="n">
        <v>0.16</v>
      </c>
    </row>
    <row r="78" customFormat="false" ht="15" hidden="false" customHeight="false" outlineLevel="0" collapsed="false">
      <c r="A78" s="47" t="s">
        <v>323</v>
      </c>
      <c r="B78" s="48" t="n">
        <v>46030</v>
      </c>
      <c r="C78" s="49" t="n">
        <f aca="false">DATE(YEAR(B78),MONTH(B78),1)</f>
        <v>46023</v>
      </c>
      <c r="D78" s="47" t="s">
        <v>75</v>
      </c>
      <c r="E78" s="47" t="s">
        <v>65</v>
      </c>
      <c r="F78" s="47" t="s">
        <v>158</v>
      </c>
      <c r="G78" s="47" t="s">
        <v>321</v>
      </c>
      <c r="H78" s="50" t="n">
        <f aca="false">Assumptions!$B$4</f>
        <v>480</v>
      </c>
      <c r="I78" s="47" t="n">
        <v>30</v>
      </c>
      <c r="J78" s="9" t="n">
        <f aca="false">H78-I78</f>
        <v>450</v>
      </c>
      <c r="K78" s="9" t="n">
        <f aca="false">SUMIFS(Downtime_Log!$I$2:$I$20000,Downtime_Log!$B$2:$B$20000,A78)</f>
        <v>44</v>
      </c>
      <c r="L78" s="9" t="n">
        <f aca="false">J78-K78</f>
        <v>406</v>
      </c>
      <c r="M78" s="51" t="n">
        <f aca="false">INDEX(Rate_Master!$C$2:$C$13,MATCH(F78,Rate_Master!$A$2:$A$13,0))</f>
        <v>200</v>
      </c>
      <c r="N78" s="52" t="n">
        <v>61017</v>
      </c>
      <c r="O78" s="51" t="n">
        <f aca="false">SUMIFS(Quality_Log!$H$2:$H$20000,Quality_Log!$B$2:$B$20000,A78)</f>
        <v>1383</v>
      </c>
      <c r="P78" s="51" t="n">
        <f aca="false">N78-O78</f>
        <v>59634</v>
      </c>
      <c r="Q78" s="51" t="n">
        <f aca="false">ROUND(J78*M78*Assumptions!$B$6,0)</f>
        <v>70200</v>
      </c>
      <c r="R78" s="53" t="n">
        <f aca="false">N78/M78</f>
        <v>305.085</v>
      </c>
      <c r="S78" s="53" t="n">
        <f aca="false">P78/M78</f>
        <v>298.17</v>
      </c>
      <c r="T78" s="54" t="n">
        <f aca="false">IF(J78&gt;0,L78/J78,0)</f>
        <v>0.902222222222222</v>
      </c>
      <c r="U78" s="54" t="n">
        <f aca="false">IF(L78&gt;0,R78/L78,0)</f>
        <v>0.751440886699507</v>
      </c>
      <c r="V78" s="54" t="n">
        <f aca="false">IF(N78&gt;0,P78/N78,0)</f>
        <v>0.977334185554845</v>
      </c>
      <c r="W78" s="54" t="n">
        <f aca="false">T78*U78*V78</f>
        <v>0.6626</v>
      </c>
      <c r="X78" s="55" t="n">
        <v>205.6</v>
      </c>
      <c r="Y78" s="56" t="n">
        <v>0.12</v>
      </c>
    </row>
    <row r="79" customFormat="false" ht="15" hidden="false" customHeight="false" outlineLevel="0" collapsed="false">
      <c r="A79" s="47" t="s">
        <v>324</v>
      </c>
      <c r="B79" s="48" t="n">
        <v>46031</v>
      </c>
      <c r="C79" s="49" t="n">
        <f aca="false">DATE(YEAR(B79),MONTH(B79),1)</f>
        <v>46023</v>
      </c>
      <c r="D79" s="47" t="s">
        <v>73</v>
      </c>
      <c r="E79" s="47" t="s">
        <v>62</v>
      </c>
      <c r="F79" s="47" t="s">
        <v>148</v>
      </c>
      <c r="G79" s="47" t="s">
        <v>325</v>
      </c>
      <c r="H79" s="50" t="n">
        <f aca="false">Assumptions!$B$4</f>
        <v>480</v>
      </c>
      <c r="I79" s="47" t="n">
        <v>30</v>
      </c>
      <c r="J79" s="9" t="n">
        <f aca="false">H79-I79</f>
        <v>450</v>
      </c>
      <c r="K79" s="9" t="n">
        <f aca="false">SUMIFS(Downtime_Log!$I$2:$I$20000,Downtime_Log!$B$2:$B$20000,A79)</f>
        <v>30</v>
      </c>
      <c r="L79" s="9" t="n">
        <f aca="false">J79-K79</f>
        <v>420</v>
      </c>
      <c r="M79" s="51" t="n">
        <f aca="false">INDEX(Rate_Master!$C$2:$C$13,MATCH(F79,Rate_Master!$A$2:$A$13,0))</f>
        <v>900</v>
      </c>
      <c r="N79" s="52" t="n">
        <v>327936</v>
      </c>
      <c r="O79" s="51" t="n">
        <f aca="false">SUMIFS(Quality_Log!$H$2:$H$20000,Quality_Log!$B$2:$B$20000,A79)</f>
        <v>3224</v>
      </c>
      <c r="P79" s="51" t="n">
        <f aca="false">N79-O79</f>
        <v>324712</v>
      </c>
      <c r="Q79" s="51" t="n">
        <f aca="false">ROUND(J79*M79*Assumptions!$B$6,0)</f>
        <v>315900</v>
      </c>
      <c r="R79" s="53" t="n">
        <f aca="false">N79/M79</f>
        <v>364.373333333333</v>
      </c>
      <c r="S79" s="53" t="n">
        <f aca="false">P79/M79</f>
        <v>360.791111111111</v>
      </c>
      <c r="T79" s="54" t="n">
        <f aca="false">IF(J79&gt;0,L79/J79,0)</f>
        <v>0.933333333333333</v>
      </c>
      <c r="U79" s="54" t="n">
        <f aca="false">IF(L79&gt;0,R79/L79,0)</f>
        <v>0.867555555555556</v>
      </c>
      <c r="V79" s="54" t="n">
        <f aca="false">IF(N79&gt;0,P79/N79,0)</f>
        <v>0.99016881342701</v>
      </c>
      <c r="W79" s="54" t="n">
        <f aca="false">T79*U79*V79</f>
        <v>0.801758024691358</v>
      </c>
      <c r="X79" s="55" t="n">
        <v>377.2</v>
      </c>
      <c r="Y79" s="56" t="n">
        <v>1.69</v>
      </c>
    </row>
    <row r="80" customFormat="false" ht="15" hidden="false" customHeight="false" outlineLevel="0" collapsed="false">
      <c r="A80" s="47" t="s">
        <v>326</v>
      </c>
      <c r="B80" s="48" t="n">
        <v>46031</v>
      </c>
      <c r="C80" s="49" t="n">
        <f aca="false">DATE(YEAR(B80),MONTH(B80),1)</f>
        <v>46023</v>
      </c>
      <c r="D80" s="47" t="s">
        <v>74</v>
      </c>
      <c r="E80" s="47" t="s">
        <v>62</v>
      </c>
      <c r="F80" s="47" t="s">
        <v>148</v>
      </c>
      <c r="G80" s="47" t="s">
        <v>325</v>
      </c>
      <c r="H80" s="50" t="n">
        <f aca="false">Assumptions!$B$4</f>
        <v>480</v>
      </c>
      <c r="I80" s="47" t="n">
        <v>30</v>
      </c>
      <c r="J80" s="9" t="n">
        <f aca="false">H80-I80</f>
        <v>450</v>
      </c>
      <c r="K80" s="9" t="n">
        <f aca="false">SUMIFS(Downtime_Log!$I$2:$I$20000,Downtime_Log!$B$2:$B$20000,A80)</f>
        <v>89</v>
      </c>
      <c r="L80" s="9" t="n">
        <f aca="false">J80-K80</f>
        <v>361</v>
      </c>
      <c r="M80" s="51" t="n">
        <f aca="false">INDEX(Rate_Master!$C$2:$C$13,MATCH(F80,Rate_Master!$A$2:$A$13,0))</f>
        <v>900</v>
      </c>
      <c r="N80" s="52" t="n">
        <v>297761</v>
      </c>
      <c r="O80" s="51" t="n">
        <f aca="false">SUMIFS(Quality_Log!$H$2:$H$20000,Quality_Log!$B$2:$B$20000,A80)</f>
        <v>5297</v>
      </c>
      <c r="P80" s="51" t="n">
        <f aca="false">N80-O80</f>
        <v>292464</v>
      </c>
      <c r="Q80" s="51" t="n">
        <f aca="false">ROUND(J80*M80*Assumptions!$B$6,0)</f>
        <v>315900</v>
      </c>
      <c r="R80" s="53" t="n">
        <f aca="false">N80/M80</f>
        <v>330.845555555556</v>
      </c>
      <c r="S80" s="53" t="n">
        <f aca="false">P80/M80</f>
        <v>324.96</v>
      </c>
      <c r="T80" s="54" t="n">
        <f aca="false">IF(J80&gt;0,L80/J80,0)</f>
        <v>0.802222222222222</v>
      </c>
      <c r="U80" s="54" t="n">
        <f aca="false">IF(L80&gt;0,R80/L80,0)</f>
        <v>0.916469682979378</v>
      </c>
      <c r="V80" s="54" t="n">
        <f aca="false">IF(N80&gt;0,P80/N80,0)</f>
        <v>0.98221056484899</v>
      </c>
      <c r="W80" s="54" t="n">
        <f aca="false">T80*U80*V80</f>
        <v>0.722133333333333</v>
      </c>
      <c r="X80" s="55" t="n">
        <v>319</v>
      </c>
      <c r="Y80" s="56" t="n">
        <v>1.67</v>
      </c>
    </row>
    <row r="81" customFormat="false" ht="15" hidden="false" customHeight="false" outlineLevel="0" collapsed="false">
      <c r="A81" s="47" t="s">
        <v>327</v>
      </c>
      <c r="B81" s="48" t="n">
        <v>46031</v>
      </c>
      <c r="C81" s="49" t="n">
        <f aca="false">DATE(YEAR(B81),MONTH(B81),1)</f>
        <v>46023</v>
      </c>
      <c r="D81" s="47" t="s">
        <v>75</v>
      </c>
      <c r="E81" s="47" t="s">
        <v>62</v>
      </c>
      <c r="F81" s="47" t="s">
        <v>148</v>
      </c>
      <c r="G81" s="47" t="s">
        <v>325</v>
      </c>
      <c r="H81" s="50" t="n">
        <f aca="false">Assumptions!$B$4</f>
        <v>480</v>
      </c>
      <c r="I81" s="47" t="n">
        <v>30</v>
      </c>
      <c r="J81" s="9" t="n">
        <f aca="false">H81-I81</f>
        <v>450</v>
      </c>
      <c r="K81" s="9" t="n">
        <f aca="false">SUMIFS(Downtime_Log!$I$2:$I$20000,Downtime_Log!$B$2:$B$20000,A81)</f>
        <v>46</v>
      </c>
      <c r="L81" s="9" t="n">
        <f aca="false">J81-K81</f>
        <v>404</v>
      </c>
      <c r="M81" s="51" t="n">
        <f aca="false">INDEX(Rate_Master!$C$2:$C$13,MATCH(F81,Rate_Master!$A$2:$A$13,0))</f>
        <v>900</v>
      </c>
      <c r="N81" s="52" t="n">
        <v>304423</v>
      </c>
      <c r="O81" s="51" t="n">
        <f aca="false">SUMIFS(Quality_Log!$H$2:$H$20000,Quality_Log!$B$2:$B$20000,A81)</f>
        <v>3470</v>
      </c>
      <c r="P81" s="51" t="n">
        <f aca="false">N81-O81</f>
        <v>300953</v>
      </c>
      <c r="Q81" s="51" t="n">
        <f aca="false">ROUND(J81*M81*Assumptions!$B$6,0)</f>
        <v>315900</v>
      </c>
      <c r="R81" s="53" t="n">
        <f aca="false">N81/M81</f>
        <v>338.247777777778</v>
      </c>
      <c r="S81" s="53" t="n">
        <f aca="false">P81/M81</f>
        <v>334.392222222222</v>
      </c>
      <c r="T81" s="54" t="n">
        <f aca="false">IF(J81&gt;0,L81/J81,0)</f>
        <v>0.897777777777778</v>
      </c>
      <c r="U81" s="54" t="n">
        <f aca="false">IF(L81&gt;0,R81/L81,0)</f>
        <v>0.83724697469747</v>
      </c>
      <c r="V81" s="54" t="n">
        <f aca="false">IF(N81&gt;0,P81/N81,0)</f>
        <v>0.988601386886011</v>
      </c>
      <c r="W81" s="54" t="n">
        <f aca="false">T81*U81*V81</f>
        <v>0.743093827160494</v>
      </c>
      <c r="X81" s="55" t="n">
        <v>367.8</v>
      </c>
      <c r="Y81" s="56" t="n">
        <v>1.47</v>
      </c>
    </row>
    <row r="82" customFormat="false" ht="15" hidden="false" customHeight="false" outlineLevel="0" collapsed="false">
      <c r="A82" s="47" t="s">
        <v>328</v>
      </c>
      <c r="B82" s="48" t="n">
        <v>46031</v>
      </c>
      <c r="C82" s="49" t="n">
        <f aca="false">DATE(YEAR(B82),MONTH(B82),1)</f>
        <v>46023</v>
      </c>
      <c r="D82" s="47" t="s">
        <v>73</v>
      </c>
      <c r="E82" s="47" t="s">
        <v>63</v>
      </c>
      <c r="F82" s="47" t="s">
        <v>153</v>
      </c>
      <c r="G82" s="47" t="s">
        <v>315</v>
      </c>
      <c r="H82" s="50" t="n">
        <f aca="false">Assumptions!$B$4</f>
        <v>480</v>
      </c>
      <c r="I82" s="47" t="n">
        <v>30</v>
      </c>
      <c r="J82" s="9" t="n">
        <f aca="false">H82-I82</f>
        <v>450</v>
      </c>
      <c r="K82" s="9" t="n">
        <f aca="false">SUMIFS(Downtime_Log!$I$2:$I$20000,Downtime_Log!$B$2:$B$20000,A82)</f>
        <v>8</v>
      </c>
      <c r="L82" s="9" t="n">
        <f aca="false">J82-K82</f>
        <v>442</v>
      </c>
      <c r="M82" s="51" t="n">
        <f aca="false">INDEX(Rate_Master!$C$2:$C$13,MATCH(F82,Rate_Master!$A$2:$A$13,0))</f>
        <v>1000</v>
      </c>
      <c r="N82" s="52" t="n">
        <v>365039</v>
      </c>
      <c r="O82" s="51" t="n">
        <f aca="false">SUMIFS(Quality_Log!$H$2:$H$20000,Quality_Log!$B$2:$B$20000,A82)</f>
        <v>8070</v>
      </c>
      <c r="P82" s="51" t="n">
        <f aca="false">N82-O82</f>
        <v>356969</v>
      </c>
      <c r="Q82" s="51" t="n">
        <f aca="false">ROUND(J82*M82*Assumptions!$B$6,0)</f>
        <v>351000</v>
      </c>
      <c r="R82" s="53" t="n">
        <f aca="false">N82/M82</f>
        <v>365.039</v>
      </c>
      <c r="S82" s="53" t="n">
        <f aca="false">P82/M82</f>
        <v>356.969</v>
      </c>
      <c r="T82" s="54" t="n">
        <f aca="false">IF(J82&gt;0,L82/J82,0)</f>
        <v>0.982222222222222</v>
      </c>
      <c r="U82" s="54" t="n">
        <f aca="false">IF(L82&gt;0,R82/L82,0)</f>
        <v>0.825880090497738</v>
      </c>
      <c r="V82" s="54" t="n">
        <f aca="false">IF(N82&gt;0,P82/N82,0)</f>
        <v>0.977892773100956</v>
      </c>
      <c r="W82" s="54" t="n">
        <f aca="false">T82*U82*V82</f>
        <v>0.793264444444444</v>
      </c>
      <c r="X82" s="55" t="n">
        <v>474.9</v>
      </c>
      <c r="Y82" s="56" t="n">
        <v>2.03</v>
      </c>
    </row>
    <row r="83" customFormat="false" ht="15" hidden="false" customHeight="false" outlineLevel="0" collapsed="false">
      <c r="A83" s="47" t="s">
        <v>329</v>
      </c>
      <c r="B83" s="48" t="n">
        <v>46031</v>
      </c>
      <c r="C83" s="49" t="n">
        <f aca="false">DATE(YEAR(B83),MONTH(B83),1)</f>
        <v>46023</v>
      </c>
      <c r="D83" s="47" t="s">
        <v>74</v>
      </c>
      <c r="E83" s="47" t="s">
        <v>63</v>
      </c>
      <c r="F83" s="47" t="s">
        <v>153</v>
      </c>
      <c r="G83" s="47" t="s">
        <v>315</v>
      </c>
      <c r="H83" s="50" t="n">
        <f aca="false">Assumptions!$B$4</f>
        <v>480</v>
      </c>
      <c r="I83" s="47" t="n">
        <v>30</v>
      </c>
      <c r="J83" s="9" t="n">
        <f aca="false">H83-I83</f>
        <v>450</v>
      </c>
      <c r="K83" s="9" t="n">
        <f aca="false">SUMIFS(Downtime_Log!$I$2:$I$20000,Downtime_Log!$B$2:$B$20000,A83)</f>
        <v>56</v>
      </c>
      <c r="L83" s="9" t="n">
        <f aca="false">J83-K83</f>
        <v>394</v>
      </c>
      <c r="M83" s="51" t="n">
        <f aca="false">INDEX(Rate_Master!$C$2:$C$13,MATCH(F83,Rate_Master!$A$2:$A$13,0))</f>
        <v>1000</v>
      </c>
      <c r="N83" s="52" t="n">
        <v>354365</v>
      </c>
      <c r="O83" s="51" t="n">
        <f aca="false">SUMIFS(Quality_Log!$H$2:$H$20000,Quality_Log!$B$2:$B$20000,A83)</f>
        <v>9080</v>
      </c>
      <c r="P83" s="51" t="n">
        <f aca="false">N83-O83</f>
        <v>345285</v>
      </c>
      <c r="Q83" s="51" t="n">
        <f aca="false">ROUND(J83*M83*Assumptions!$B$6,0)</f>
        <v>351000</v>
      </c>
      <c r="R83" s="53" t="n">
        <f aca="false">N83/M83</f>
        <v>354.365</v>
      </c>
      <c r="S83" s="53" t="n">
        <f aca="false">P83/M83</f>
        <v>345.285</v>
      </c>
      <c r="T83" s="54" t="n">
        <f aca="false">IF(J83&gt;0,L83/J83,0)</f>
        <v>0.875555555555556</v>
      </c>
      <c r="U83" s="54" t="n">
        <f aca="false">IF(L83&gt;0,R83/L83,0)</f>
        <v>0.899403553299492</v>
      </c>
      <c r="V83" s="54" t="n">
        <f aca="false">IF(N83&gt;0,P83/N83,0)</f>
        <v>0.974376701988063</v>
      </c>
      <c r="W83" s="54" t="n">
        <f aca="false">T83*U83*V83</f>
        <v>0.7673</v>
      </c>
      <c r="X83" s="55" t="n">
        <v>458.4</v>
      </c>
      <c r="Y83" s="56" t="n">
        <v>1.94</v>
      </c>
    </row>
    <row r="84" customFormat="false" ht="15" hidden="false" customHeight="false" outlineLevel="0" collapsed="false">
      <c r="A84" s="47" t="s">
        <v>330</v>
      </c>
      <c r="B84" s="48" t="n">
        <v>46031</v>
      </c>
      <c r="C84" s="49" t="n">
        <f aca="false">DATE(YEAR(B84),MONTH(B84),1)</f>
        <v>46023</v>
      </c>
      <c r="D84" s="47" t="s">
        <v>75</v>
      </c>
      <c r="E84" s="47" t="s">
        <v>63</v>
      </c>
      <c r="F84" s="47" t="s">
        <v>153</v>
      </c>
      <c r="G84" s="47" t="s">
        <v>315</v>
      </c>
      <c r="H84" s="50" t="n">
        <f aca="false">Assumptions!$B$4</f>
        <v>480</v>
      </c>
      <c r="I84" s="47" t="n">
        <v>30</v>
      </c>
      <c r="J84" s="9" t="n">
        <f aca="false">H84-I84</f>
        <v>450</v>
      </c>
      <c r="K84" s="9" t="n">
        <f aca="false">SUMIFS(Downtime_Log!$I$2:$I$20000,Downtime_Log!$B$2:$B$20000,A84)</f>
        <v>46</v>
      </c>
      <c r="L84" s="9" t="n">
        <f aca="false">J84-K84</f>
        <v>404</v>
      </c>
      <c r="M84" s="51" t="n">
        <f aca="false">INDEX(Rate_Master!$C$2:$C$13,MATCH(F84,Rate_Master!$A$2:$A$13,0))</f>
        <v>1000</v>
      </c>
      <c r="N84" s="52" t="n">
        <v>351565</v>
      </c>
      <c r="O84" s="51" t="n">
        <f aca="false">SUMIFS(Quality_Log!$H$2:$H$20000,Quality_Log!$B$2:$B$20000,A84)</f>
        <v>8729</v>
      </c>
      <c r="P84" s="51" t="n">
        <f aca="false">N84-O84</f>
        <v>342836</v>
      </c>
      <c r="Q84" s="51" t="n">
        <f aca="false">ROUND(J84*M84*Assumptions!$B$6,0)</f>
        <v>351000</v>
      </c>
      <c r="R84" s="53" t="n">
        <f aca="false">N84/M84</f>
        <v>351.565</v>
      </c>
      <c r="S84" s="53" t="n">
        <f aca="false">P84/M84</f>
        <v>342.836</v>
      </c>
      <c r="T84" s="54" t="n">
        <f aca="false">IF(J84&gt;0,L84/J84,0)</f>
        <v>0.897777777777778</v>
      </c>
      <c r="U84" s="54" t="n">
        <f aca="false">IF(L84&gt;0,R84/L84,0)</f>
        <v>0.870210396039604</v>
      </c>
      <c r="V84" s="54" t="n">
        <f aca="false">IF(N84&gt;0,P84/N84,0)</f>
        <v>0.975171021006073</v>
      </c>
      <c r="W84" s="54" t="n">
        <f aca="false">T84*U84*V84</f>
        <v>0.761857777777778</v>
      </c>
      <c r="X84" s="55" t="n">
        <v>419.7</v>
      </c>
      <c r="Y84" s="56" t="n">
        <v>1.89</v>
      </c>
    </row>
    <row r="85" customFormat="false" ht="15" hidden="false" customHeight="false" outlineLevel="0" collapsed="false">
      <c r="A85" s="47" t="s">
        <v>331</v>
      </c>
      <c r="B85" s="48" t="n">
        <v>46031</v>
      </c>
      <c r="C85" s="49" t="n">
        <f aca="false">DATE(YEAR(B85),MONTH(B85),1)</f>
        <v>46023</v>
      </c>
      <c r="D85" s="47" t="s">
        <v>73</v>
      </c>
      <c r="E85" s="47" t="s">
        <v>64</v>
      </c>
      <c r="F85" s="47" t="s">
        <v>154</v>
      </c>
      <c r="G85" s="47" t="s">
        <v>332</v>
      </c>
      <c r="H85" s="50" t="n">
        <f aca="false">Assumptions!$B$4</f>
        <v>480</v>
      </c>
      <c r="I85" s="47" t="n">
        <v>30</v>
      </c>
      <c r="J85" s="9" t="n">
        <f aca="false">H85-I85</f>
        <v>450</v>
      </c>
      <c r="K85" s="9" t="n">
        <f aca="false">SUMIFS(Downtime_Log!$I$2:$I$20000,Downtime_Log!$B$2:$B$20000,A85)</f>
        <v>30</v>
      </c>
      <c r="L85" s="9" t="n">
        <f aca="false">J85-K85</f>
        <v>420</v>
      </c>
      <c r="M85" s="51" t="n">
        <f aca="false">INDEX(Rate_Master!$C$2:$C$13,MATCH(F85,Rate_Master!$A$2:$A$13,0))</f>
        <v>600</v>
      </c>
      <c r="N85" s="52" t="n">
        <v>241091</v>
      </c>
      <c r="O85" s="51" t="n">
        <f aca="false">SUMIFS(Quality_Log!$H$2:$H$20000,Quality_Log!$B$2:$B$20000,A85)</f>
        <v>4066</v>
      </c>
      <c r="P85" s="51" t="n">
        <f aca="false">N85-O85</f>
        <v>237025</v>
      </c>
      <c r="Q85" s="51" t="n">
        <f aca="false">ROUND(J85*M85*Assumptions!$B$6,0)</f>
        <v>210600</v>
      </c>
      <c r="R85" s="53" t="n">
        <f aca="false">N85/M85</f>
        <v>401.818333333333</v>
      </c>
      <c r="S85" s="53" t="n">
        <f aca="false">P85/M85</f>
        <v>395.041666666667</v>
      </c>
      <c r="T85" s="54" t="n">
        <f aca="false">IF(J85&gt;0,L85/J85,0)</f>
        <v>0.933333333333333</v>
      </c>
      <c r="U85" s="54" t="n">
        <f aca="false">IF(L85&gt;0,R85/L85,0)</f>
        <v>0.956710317460317</v>
      </c>
      <c r="V85" s="54" t="n">
        <f aca="false">IF(N85&gt;0,P85/N85,0)</f>
        <v>0.983134998817874</v>
      </c>
      <c r="W85" s="54" t="n">
        <f aca="false">T85*U85*V85</f>
        <v>0.87787037037037</v>
      </c>
      <c r="X85" s="55" t="n">
        <v>231.8</v>
      </c>
      <c r="Y85" s="56" t="n">
        <v>0.71</v>
      </c>
    </row>
    <row r="86" customFormat="false" ht="15" hidden="false" customHeight="false" outlineLevel="0" collapsed="false">
      <c r="A86" s="47" t="s">
        <v>333</v>
      </c>
      <c r="B86" s="48" t="n">
        <v>46031</v>
      </c>
      <c r="C86" s="49" t="n">
        <f aca="false">DATE(YEAR(B86),MONTH(B86),1)</f>
        <v>46023</v>
      </c>
      <c r="D86" s="47" t="s">
        <v>74</v>
      </c>
      <c r="E86" s="47" t="s">
        <v>64</v>
      </c>
      <c r="F86" s="47" t="s">
        <v>154</v>
      </c>
      <c r="G86" s="47" t="s">
        <v>332</v>
      </c>
      <c r="H86" s="50" t="n">
        <f aca="false">Assumptions!$B$4</f>
        <v>480</v>
      </c>
      <c r="I86" s="47" t="n">
        <v>45</v>
      </c>
      <c r="J86" s="9" t="n">
        <f aca="false">H86-I86</f>
        <v>435</v>
      </c>
      <c r="K86" s="9" t="n">
        <f aca="false">SUMIFS(Downtime_Log!$I$2:$I$20000,Downtime_Log!$B$2:$B$20000,A86)</f>
        <v>49</v>
      </c>
      <c r="L86" s="9" t="n">
        <f aca="false">J86-K86</f>
        <v>386</v>
      </c>
      <c r="M86" s="51" t="n">
        <f aca="false">INDEX(Rate_Master!$C$2:$C$13,MATCH(F86,Rate_Master!$A$2:$A$13,0))</f>
        <v>600</v>
      </c>
      <c r="N86" s="52" t="n">
        <v>211496</v>
      </c>
      <c r="O86" s="51" t="n">
        <f aca="false">SUMIFS(Quality_Log!$H$2:$H$20000,Quality_Log!$B$2:$B$20000,A86)</f>
        <v>3327</v>
      </c>
      <c r="P86" s="51" t="n">
        <f aca="false">N86-O86</f>
        <v>208169</v>
      </c>
      <c r="Q86" s="51" t="n">
        <f aca="false">ROUND(J86*M86*Assumptions!$B$6,0)</f>
        <v>203580</v>
      </c>
      <c r="R86" s="53" t="n">
        <f aca="false">N86/M86</f>
        <v>352.493333333333</v>
      </c>
      <c r="S86" s="53" t="n">
        <f aca="false">P86/M86</f>
        <v>346.948333333333</v>
      </c>
      <c r="T86" s="54" t="n">
        <f aca="false">IF(J86&gt;0,L86/J86,0)</f>
        <v>0.88735632183908</v>
      </c>
      <c r="U86" s="54" t="n">
        <f aca="false">IF(L86&gt;0,R86/L86,0)</f>
        <v>0.913195164075993</v>
      </c>
      <c r="V86" s="54" t="n">
        <f aca="false">IF(N86&gt;0,P86/N86,0)</f>
        <v>0.984269206036994</v>
      </c>
      <c r="W86" s="54" t="n">
        <f aca="false">T86*U86*V86</f>
        <v>0.797582375478927</v>
      </c>
      <c r="X86" s="55" t="n">
        <v>210.7</v>
      </c>
      <c r="Y86" s="56" t="n">
        <v>0.75</v>
      </c>
    </row>
    <row r="87" customFormat="false" ht="15" hidden="false" customHeight="false" outlineLevel="0" collapsed="false">
      <c r="A87" s="47" t="s">
        <v>334</v>
      </c>
      <c r="B87" s="48" t="n">
        <v>46031</v>
      </c>
      <c r="C87" s="49" t="n">
        <f aca="false">DATE(YEAR(B87),MONTH(B87),1)</f>
        <v>46023</v>
      </c>
      <c r="D87" s="47" t="s">
        <v>73</v>
      </c>
      <c r="E87" s="47" t="s">
        <v>65</v>
      </c>
      <c r="F87" s="47" t="s">
        <v>158</v>
      </c>
      <c r="G87" s="47" t="s">
        <v>321</v>
      </c>
      <c r="H87" s="50" t="n">
        <f aca="false">Assumptions!$B$4</f>
        <v>480</v>
      </c>
      <c r="I87" s="47" t="n">
        <v>30</v>
      </c>
      <c r="J87" s="9" t="n">
        <f aca="false">H87-I87</f>
        <v>450</v>
      </c>
      <c r="K87" s="9" t="n">
        <f aca="false">SUMIFS(Downtime_Log!$I$2:$I$20000,Downtime_Log!$B$2:$B$20000,A87)</f>
        <v>32</v>
      </c>
      <c r="L87" s="9" t="n">
        <f aca="false">J87-K87</f>
        <v>418</v>
      </c>
      <c r="M87" s="51" t="n">
        <f aca="false">INDEX(Rate_Master!$C$2:$C$13,MATCH(F87,Rate_Master!$A$2:$A$13,0))</f>
        <v>200</v>
      </c>
      <c r="N87" s="52" t="n">
        <v>67101</v>
      </c>
      <c r="O87" s="51" t="n">
        <f aca="false">SUMIFS(Quality_Log!$H$2:$H$20000,Quality_Log!$B$2:$B$20000,A87)</f>
        <v>1319</v>
      </c>
      <c r="P87" s="51" t="n">
        <f aca="false">N87-O87</f>
        <v>65782</v>
      </c>
      <c r="Q87" s="51" t="n">
        <f aca="false">ROUND(J87*M87*Assumptions!$B$6,0)</f>
        <v>70200</v>
      </c>
      <c r="R87" s="53" t="n">
        <f aca="false">N87/M87</f>
        <v>335.505</v>
      </c>
      <c r="S87" s="53" t="n">
        <f aca="false">P87/M87</f>
        <v>328.91</v>
      </c>
      <c r="T87" s="54" t="n">
        <f aca="false">IF(J87&gt;0,L87/J87,0)</f>
        <v>0.928888888888889</v>
      </c>
      <c r="U87" s="54" t="n">
        <f aca="false">IF(L87&gt;0,R87/L87,0)</f>
        <v>0.802643540669856</v>
      </c>
      <c r="V87" s="54" t="n">
        <f aca="false">IF(N87&gt;0,P87/N87,0)</f>
        <v>0.980343064931968</v>
      </c>
      <c r="W87" s="54" t="n">
        <f aca="false">T87*U87*V87</f>
        <v>0.730911111111111</v>
      </c>
      <c r="X87" s="55" t="n">
        <v>203.6</v>
      </c>
      <c r="Y87" s="56" t="n">
        <v>0.13</v>
      </c>
    </row>
    <row r="88" customFormat="false" ht="15" hidden="false" customHeight="false" outlineLevel="0" collapsed="false">
      <c r="A88" s="47" t="s">
        <v>335</v>
      </c>
      <c r="B88" s="48" t="n">
        <v>46031</v>
      </c>
      <c r="C88" s="49" t="n">
        <f aca="false">DATE(YEAR(B88),MONTH(B88),1)</f>
        <v>46023</v>
      </c>
      <c r="D88" s="47" t="s">
        <v>74</v>
      </c>
      <c r="E88" s="47" t="s">
        <v>65</v>
      </c>
      <c r="F88" s="47" t="s">
        <v>158</v>
      </c>
      <c r="G88" s="47" t="s">
        <v>321</v>
      </c>
      <c r="H88" s="50" t="n">
        <f aca="false">Assumptions!$B$4</f>
        <v>480</v>
      </c>
      <c r="I88" s="47" t="n">
        <v>30</v>
      </c>
      <c r="J88" s="9" t="n">
        <f aca="false">H88-I88</f>
        <v>450</v>
      </c>
      <c r="K88" s="9" t="n">
        <f aca="false">SUMIFS(Downtime_Log!$I$2:$I$20000,Downtime_Log!$B$2:$B$20000,A88)</f>
        <v>53</v>
      </c>
      <c r="L88" s="9" t="n">
        <f aca="false">J88-K88</f>
        <v>397</v>
      </c>
      <c r="M88" s="51" t="n">
        <f aca="false">INDEX(Rate_Master!$C$2:$C$13,MATCH(F88,Rate_Master!$A$2:$A$13,0))</f>
        <v>200</v>
      </c>
      <c r="N88" s="52" t="n">
        <v>64494</v>
      </c>
      <c r="O88" s="51" t="n">
        <f aca="false">SUMIFS(Quality_Log!$H$2:$H$20000,Quality_Log!$B$2:$B$20000,A88)</f>
        <v>2003</v>
      </c>
      <c r="P88" s="51" t="n">
        <f aca="false">N88-O88</f>
        <v>62491</v>
      </c>
      <c r="Q88" s="51" t="n">
        <f aca="false">ROUND(J88*M88*Assumptions!$B$6,0)</f>
        <v>70200</v>
      </c>
      <c r="R88" s="53" t="n">
        <f aca="false">N88/M88</f>
        <v>322.47</v>
      </c>
      <c r="S88" s="53" t="n">
        <f aca="false">P88/M88</f>
        <v>312.455</v>
      </c>
      <c r="T88" s="54" t="n">
        <f aca="false">IF(J88&gt;0,L88/J88,0)</f>
        <v>0.882222222222222</v>
      </c>
      <c r="U88" s="54" t="n">
        <f aca="false">IF(L88&gt;0,R88/L88,0)</f>
        <v>0.812267002518892</v>
      </c>
      <c r="V88" s="54" t="n">
        <f aca="false">IF(N88&gt;0,P88/N88,0)</f>
        <v>0.968942847396657</v>
      </c>
      <c r="W88" s="54" t="n">
        <f aca="false">T88*U88*V88</f>
        <v>0.694344444444444</v>
      </c>
      <c r="X88" s="55" t="n">
        <v>199.1</v>
      </c>
      <c r="Y88" s="56" t="n">
        <v>0.14</v>
      </c>
    </row>
    <row r="89" customFormat="false" ht="15" hidden="false" customHeight="false" outlineLevel="0" collapsed="false">
      <c r="A89" s="47" t="s">
        <v>336</v>
      </c>
      <c r="B89" s="48" t="n">
        <v>46031</v>
      </c>
      <c r="C89" s="49" t="n">
        <f aca="false">DATE(YEAR(B89),MONTH(B89),1)</f>
        <v>46023</v>
      </c>
      <c r="D89" s="47" t="s">
        <v>75</v>
      </c>
      <c r="E89" s="47" t="s">
        <v>65</v>
      </c>
      <c r="F89" s="47" t="s">
        <v>158</v>
      </c>
      <c r="G89" s="47" t="s">
        <v>321</v>
      </c>
      <c r="H89" s="50" t="n">
        <f aca="false">Assumptions!$B$4</f>
        <v>480</v>
      </c>
      <c r="I89" s="47" t="n">
        <v>30</v>
      </c>
      <c r="J89" s="9" t="n">
        <f aca="false">H89-I89</f>
        <v>450</v>
      </c>
      <c r="K89" s="9" t="n">
        <f aca="false">SUMIFS(Downtime_Log!$I$2:$I$20000,Downtime_Log!$B$2:$B$20000,A89)</f>
        <v>40</v>
      </c>
      <c r="L89" s="9" t="n">
        <f aca="false">J89-K89</f>
        <v>410</v>
      </c>
      <c r="M89" s="51" t="n">
        <f aca="false">INDEX(Rate_Master!$C$2:$C$13,MATCH(F89,Rate_Master!$A$2:$A$13,0))</f>
        <v>200</v>
      </c>
      <c r="N89" s="52" t="n">
        <v>64394</v>
      </c>
      <c r="O89" s="51" t="n">
        <f aca="false">SUMIFS(Quality_Log!$H$2:$H$20000,Quality_Log!$B$2:$B$20000,A89)</f>
        <v>1323</v>
      </c>
      <c r="P89" s="51" t="n">
        <f aca="false">N89-O89</f>
        <v>63071</v>
      </c>
      <c r="Q89" s="51" t="n">
        <f aca="false">ROUND(J89*M89*Assumptions!$B$6,0)</f>
        <v>70200</v>
      </c>
      <c r="R89" s="53" t="n">
        <f aca="false">N89/M89</f>
        <v>321.97</v>
      </c>
      <c r="S89" s="53" t="n">
        <f aca="false">P89/M89</f>
        <v>315.355</v>
      </c>
      <c r="T89" s="54" t="n">
        <f aca="false">IF(J89&gt;0,L89/J89,0)</f>
        <v>0.911111111111111</v>
      </c>
      <c r="U89" s="54" t="n">
        <f aca="false">IF(L89&gt;0,R89/L89,0)</f>
        <v>0.785292682926829</v>
      </c>
      <c r="V89" s="54" t="n">
        <f aca="false">IF(N89&gt;0,P89/N89,0)</f>
        <v>0.979454607572134</v>
      </c>
      <c r="W89" s="54" t="n">
        <f aca="false">T89*U89*V89</f>
        <v>0.700788888888889</v>
      </c>
      <c r="X89" s="55" t="n">
        <v>194</v>
      </c>
      <c r="Y89" s="56" t="n">
        <v>0.15</v>
      </c>
    </row>
    <row r="90" customFormat="false" ht="15" hidden="false" customHeight="false" outlineLevel="0" collapsed="false">
      <c r="A90" s="47" t="s">
        <v>337</v>
      </c>
      <c r="B90" s="48" t="n">
        <v>46032</v>
      </c>
      <c r="C90" s="49" t="n">
        <f aca="false">DATE(YEAR(B90),MONTH(B90),1)</f>
        <v>46023</v>
      </c>
      <c r="D90" s="47" t="s">
        <v>73</v>
      </c>
      <c r="E90" s="47" t="s">
        <v>62</v>
      </c>
      <c r="F90" s="47" t="s">
        <v>149</v>
      </c>
      <c r="G90" s="47" t="s">
        <v>338</v>
      </c>
      <c r="H90" s="50" t="n">
        <f aca="false">Assumptions!$B$4</f>
        <v>480</v>
      </c>
      <c r="I90" s="47" t="n">
        <v>90</v>
      </c>
      <c r="J90" s="9" t="n">
        <f aca="false">H90-I90</f>
        <v>390</v>
      </c>
      <c r="K90" s="9" t="n">
        <f aca="false">SUMIFS(Downtime_Log!$I$2:$I$20000,Downtime_Log!$B$2:$B$20000,A90)</f>
        <v>131</v>
      </c>
      <c r="L90" s="9" t="n">
        <f aca="false">J90-K90</f>
        <v>259</v>
      </c>
      <c r="M90" s="51" t="n">
        <f aca="false">INDEX(Rate_Master!$C$2:$C$13,MATCH(F90,Rate_Master!$A$2:$A$13,0))</f>
        <v>1100</v>
      </c>
      <c r="N90" s="52" t="n">
        <v>250665</v>
      </c>
      <c r="O90" s="51" t="n">
        <f aca="false">SUMIFS(Quality_Log!$H$2:$H$20000,Quality_Log!$B$2:$B$20000,A90)</f>
        <v>5153</v>
      </c>
      <c r="P90" s="51" t="n">
        <f aca="false">N90-O90</f>
        <v>245512</v>
      </c>
      <c r="Q90" s="51" t="n">
        <f aca="false">ROUND(J90*M90*Assumptions!$B$6,0)</f>
        <v>334620</v>
      </c>
      <c r="R90" s="53" t="n">
        <f aca="false">N90/M90</f>
        <v>227.877272727273</v>
      </c>
      <c r="S90" s="53" t="n">
        <f aca="false">P90/M90</f>
        <v>223.192727272727</v>
      </c>
      <c r="T90" s="54" t="n">
        <f aca="false">IF(J90&gt;0,L90/J90,0)</f>
        <v>0.664102564102564</v>
      </c>
      <c r="U90" s="54" t="n">
        <f aca="false">IF(L90&gt;0,R90/L90,0)</f>
        <v>0.87983502983503</v>
      </c>
      <c r="V90" s="54" t="n">
        <f aca="false">IF(N90&gt;0,P90/N90,0)</f>
        <v>0.979442682464644</v>
      </c>
      <c r="W90" s="54" t="n">
        <f aca="false">T90*U90*V90</f>
        <v>0.572289044289044</v>
      </c>
      <c r="X90" s="55" t="n">
        <v>288</v>
      </c>
      <c r="Y90" s="56" t="n">
        <v>5.13</v>
      </c>
    </row>
    <row r="91" customFormat="false" ht="15" hidden="false" customHeight="false" outlineLevel="0" collapsed="false">
      <c r="A91" s="47" t="s">
        <v>339</v>
      </c>
      <c r="B91" s="48" t="n">
        <v>46032</v>
      </c>
      <c r="C91" s="49" t="n">
        <f aca="false">DATE(YEAR(B91),MONTH(B91),1)</f>
        <v>46023</v>
      </c>
      <c r="D91" s="47" t="s">
        <v>74</v>
      </c>
      <c r="E91" s="47" t="s">
        <v>62</v>
      </c>
      <c r="F91" s="47" t="s">
        <v>149</v>
      </c>
      <c r="G91" s="47" t="s">
        <v>338</v>
      </c>
      <c r="H91" s="50" t="n">
        <f aca="false">Assumptions!$B$4</f>
        <v>480</v>
      </c>
      <c r="I91" s="47" t="n">
        <v>30</v>
      </c>
      <c r="J91" s="9" t="n">
        <f aca="false">H91-I91</f>
        <v>450</v>
      </c>
      <c r="K91" s="9" t="n">
        <f aca="false">SUMIFS(Downtime_Log!$I$2:$I$20000,Downtime_Log!$B$2:$B$20000,A91)</f>
        <v>71</v>
      </c>
      <c r="L91" s="9" t="n">
        <f aca="false">J91-K91</f>
        <v>379</v>
      </c>
      <c r="M91" s="51" t="n">
        <f aca="false">INDEX(Rate_Master!$C$2:$C$13,MATCH(F91,Rate_Master!$A$2:$A$13,0))</f>
        <v>1100</v>
      </c>
      <c r="N91" s="52" t="n">
        <v>378000</v>
      </c>
      <c r="O91" s="51" t="n">
        <f aca="false">SUMIFS(Quality_Log!$H$2:$H$20000,Quality_Log!$B$2:$B$20000,A91)</f>
        <v>4250</v>
      </c>
      <c r="P91" s="51" t="n">
        <f aca="false">N91-O91</f>
        <v>373750</v>
      </c>
      <c r="Q91" s="51" t="n">
        <f aca="false">ROUND(J91*M91*Assumptions!$B$6,0)</f>
        <v>386100</v>
      </c>
      <c r="R91" s="53" t="n">
        <f aca="false">N91/M91</f>
        <v>343.636363636364</v>
      </c>
      <c r="S91" s="53" t="n">
        <f aca="false">P91/M91</f>
        <v>339.772727272727</v>
      </c>
      <c r="T91" s="54" t="n">
        <f aca="false">IF(J91&gt;0,L91/J91,0)</f>
        <v>0.842222222222222</v>
      </c>
      <c r="U91" s="54" t="n">
        <f aca="false">IF(L91&gt;0,R91/L91,0)</f>
        <v>0.90669225233869</v>
      </c>
      <c r="V91" s="54" t="n">
        <f aca="false">IF(N91&gt;0,P91/N91,0)</f>
        <v>0.988756613756614</v>
      </c>
      <c r="W91" s="54" t="n">
        <f aca="false">T91*U91*V91</f>
        <v>0.755050505050505</v>
      </c>
      <c r="X91" s="55" t="n">
        <v>341.6</v>
      </c>
      <c r="Y91" s="56" t="n">
        <v>1.3</v>
      </c>
    </row>
    <row r="92" customFormat="false" ht="15" hidden="false" customHeight="false" outlineLevel="0" collapsed="false">
      <c r="A92" s="47" t="s">
        <v>340</v>
      </c>
      <c r="B92" s="48" t="n">
        <v>46032</v>
      </c>
      <c r="C92" s="49" t="n">
        <f aca="false">DATE(YEAR(B92),MONTH(B92),1)</f>
        <v>46023</v>
      </c>
      <c r="D92" s="47" t="s">
        <v>75</v>
      </c>
      <c r="E92" s="47" t="s">
        <v>62</v>
      </c>
      <c r="F92" s="47" t="s">
        <v>149</v>
      </c>
      <c r="G92" s="47" t="s">
        <v>338</v>
      </c>
      <c r="H92" s="50" t="n">
        <f aca="false">Assumptions!$B$4</f>
        <v>480</v>
      </c>
      <c r="I92" s="47" t="n">
        <v>30</v>
      </c>
      <c r="J92" s="9" t="n">
        <f aca="false">H92-I92</f>
        <v>450</v>
      </c>
      <c r="K92" s="9" t="n">
        <f aca="false">SUMIFS(Downtime_Log!$I$2:$I$20000,Downtime_Log!$B$2:$B$20000,A92)</f>
        <v>79</v>
      </c>
      <c r="L92" s="9" t="n">
        <f aca="false">J92-K92</f>
        <v>371</v>
      </c>
      <c r="M92" s="51" t="n">
        <f aca="false">INDEX(Rate_Master!$C$2:$C$13,MATCH(F92,Rate_Master!$A$2:$A$13,0))</f>
        <v>1100</v>
      </c>
      <c r="N92" s="52" t="n">
        <v>336877</v>
      </c>
      <c r="O92" s="51" t="n">
        <f aca="false">SUMIFS(Quality_Log!$H$2:$H$20000,Quality_Log!$B$2:$B$20000,A92)</f>
        <v>4991</v>
      </c>
      <c r="P92" s="51" t="n">
        <f aca="false">N92-O92</f>
        <v>331886</v>
      </c>
      <c r="Q92" s="51" t="n">
        <f aca="false">ROUND(J92*M92*Assumptions!$B$6,0)</f>
        <v>386100</v>
      </c>
      <c r="R92" s="53" t="n">
        <f aca="false">N92/M92</f>
        <v>306.251818181818</v>
      </c>
      <c r="S92" s="53" t="n">
        <f aca="false">P92/M92</f>
        <v>301.714545454545</v>
      </c>
      <c r="T92" s="54" t="n">
        <f aca="false">IF(J92&gt;0,L92/J92,0)</f>
        <v>0.824444444444444</v>
      </c>
      <c r="U92" s="54" t="n">
        <f aca="false">IF(L92&gt;0,R92/L92,0)</f>
        <v>0.825476598872825</v>
      </c>
      <c r="V92" s="54" t="n">
        <f aca="false">IF(N92&gt;0,P92/N92,0)</f>
        <v>0.985184503542836</v>
      </c>
      <c r="W92" s="54" t="n">
        <f aca="false">T92*U92*V92</f>
        <v>0.670476767676768</v>
      </c>
      <c r="X92" s="55" t="n">
        <v>376.4</v>
      </c>
      <c r="Y92" s="56" t="n">
        <v>1.41</v>
      </c>
    </row>
    <row r="93" customFormat="false" ht="15" hidden="false" customHeight="false" outlineLevel="0" collapsed="false">
      <c r="A93" s="47" t="s">
        <v>341</v>
      </c>
      <c r="B93" s="48" t="n">
        <v>46032</v>
      </c>
      <c r="C93" s="49" t="n">
        <f aca="false">DATE(YEAR(B93),MONTH(B93),1)</f>
        <v>46023</v>
      </c>
      <c r="D93" s="47" t="s">
        <v>73</v>
      </c>
      <c r="E93" s="47" t="s">
        <v>63</v>
      </c>
      <c r="F93" s="47" t="s">
        <v>153</v>
      </c>
      <c r="G93" s="47" t="s">
        <v>342</v>
      </c>
      <c r="H93" s="50" t="n">
        <f aca="false">Assumptions!$B$4</f>
        <v>480</v>
      </c>
      <c r="I93" s="47" t="n">
        <v>90</v>
      </c>
      <c r="J93" s="9" t="n">
        <f aca="false">H93-I93</f>
        <v>390</v>
      </c>
      <c r="K93" s="9" t="n">
        <f aca="false">SUMIFS(Downtime_Log!$I$2:$I$20000,Downtime_Log!$B$2:$B$20000,A93)</f>
        <v>195</v>
      </c>
      <c r="L93" s="9" t="n">
        <f aca="false">J93-K93</f>
        <v>195</v>
      </c>
      <c r="M93" s="51" t="n">
        <f aca="false">INDEX(Rate_Master!$C$2:$C$13,MATCH(F93,Rate_Master!$A$2:$A$13,0))</f>
        <v>1000</v>
      </c>
      <c r="N93" s="52" t="n">
        <v>171076</v>
      </c>
      <c r="O93" s="51" t="n">
        <f aca="false">SUMIFS(Quality_Log!$H$2:$H$20000,Quality_Log!$B$2:$B$20000,A93)</f>
        <v>3714</v>
      </c>
      <c r="P93" s="51" t="n">
        <f aca="false">N93-O93</f>
        <v>167362</v>
      </c>
      <c r="Q93" s="51" t="n">
        <f aca="false">ROUND(J93*M93*Assumptions!$B$6,0)</f>
        <v>304200</v>
      </c>
      <c r="R93" s="53" t="n">
        <f aca="false">N93/M93</f>
        <v>171.076</v>
      </c>
      <c r="S93" s="53" t="n">
        <f aca="false">P93/M93</f>
        <v>167.362</v>
      </c>
      <c r="T93" s="54" t="n">
        <f aca="false">IF(J93&gt;0,L93/J93,0)</f>
        <v>0.5</v>
      </c>
      <c r="U93" s="54" t="n">
        <f aca="false">IF(L93&gt;0,R93/L93,0)</f>
        <v>0.87731282051282</v>
      </c>
      <c r="V93" s="54" t="n">
        <f aca="false">IF(N93&gt;0,P93/N93,0)</f>
        <v>0.978290350487503</v>
      </c>
      <c r="W93" s="54" t="n">
        <f aca="false">T93*U93*V93</f>
        <v>0.429133333333333</v>
      </c>
      <c r="X93" s="55" t="n">
        <v>292.8</v>
      </c>
      <c r="Y93" s="56" t="n">
        <v>2.13</v>
      </c>
    </row>
    <row r="94" customFormat="false" ht="15" hidden="false" customHeight="false" outlineLevel="0" collapsed="false">
      <c r="A94" s="47" t="s">
        <v>343</v>
      </c>
      <c r="B94" s="48" t="n">
        <v>46032</v>
      </c>
      <c r="C94" s="49" t="n">
        <f aca="false">DATE(YEAR(B94),MONTH(B94),1)</f>
        <v>46023</v>
      </c>
      <c r="D94" s="47" t="s">
        <v>74</v>
      </c>
      <c r="E94" s="47" t="s">
        <v>63</v>
      </c>
      <c r="F94" s="47" t="s">
        <v>153</v>
      </c>
      <c r="G94" s="47" t="s">
        <v>342</v>
      </c>
      <c r="H94" s="50" t="n">
        <f aca="false">Assumptions!$B$4</f>
        <v>480</v>
      </c>
      <c r="I94" s="47" t="n">
        <v>45</v>
      </c>
      <c r="J94" s="9" t="n">
        <f aca="false">H94-I94</f>
        <v>435</v>
      </c>
      <c r="K94" s="9" t="n">
        <f aca="false">SUMIFS(Downtime_Log!$I$2:$I$20000,Downtime_Log!$B$2:$B$20000,A94)</f>
        <v>35</v>
      </c>
      <c r="L94" s="9" t="n">
        <f aca="false">J94-K94</f>
        <v>400</v>
      </c>
      <c r="M94" s="51" t="n">
        <f aca="false">INDEX(Rate_Master!$C$2:$C$13,MATCH(F94,Rate_Master!$A$2:$A$13,0))</f>
        <v>1000</v>
      </c>
      <c r="N94" s="52" t="n">
        <v>338340</v>
      </c>
      <c r="O94" s="51" t="n">
        <f aca="false">SUMIFS(Quality_Log!$H$2:$H$20000,Quality_Log!$B$2:$B$20000,A94)</f>
        <v>9225</v>
      </c>
      <c r="P94" s="51" t="n">
        <f aca="false">N94-O94</f>
        <v>329115</v>
      </c>
      <c r="Q94" s="51" t="n">
        <f aca="false">ROUND(J94*M94*Assumptions!$B$6,0)</f>
        <v>339300</v>
      </c>
      <c r="R94" s="53" t="n">
        <f aca="false">N94/M94</f>
        <v>338.34</v>
      </c>
      <c r="S94" s="53" t="n">
        <f aca="false">P94/M94</f>
        <v>329.115</v>
      </c>
      <c r="T94" s="54" t="n">
        <f aca="false">IF(J94&gt;0,L94/J94,0)</f>
        <v>0.919540229885058</v>
      </c>
      <c r="U94" s="54" t="n">
        <f aca="false">IF(L94&gt;0,R94/L94,0)</f>
        <v>0.84585</v>
      </c>
      <c r="V94" s="54" t="n">
        <f aca="false">IF(N94&gt;0,P94/N94,0)</f>
        <v>0.972734527398475</v>
      </c>
      <c r="W94" s="54" t="n">
        <f aca="false">T94*U94*V94</f>
        <v>0.756586206896552</v>
      </c>
      <c r="X94" s="55" t="n">
        <v>399.6</v>
      </c>
      <c r="Y94" s="56" t="n">
        <v>1.81</v>
      </c>
    </row>
    <row r="95" customFormat="false" ht="15" hidden="false" customHeight="false" outlineLevel="0" collapsed="false">
      <c r="A95" s="47" t="s">
        <v>344</v>
      </c>
      <c r="B95" s="48" t="n">
        <v>46032</v>
      </c>
      <c r="C95" s="49" t="n">
        <f aca="false">DATE(YEAR(B95),MONTH(B95),1)</f>
        <v>46023</v>
      </c>
      <c r="D95" s="47" t="s">
        <v>75</v>
      </c>
      <c r="E95" s="47" t="s">
        <v>63</v>
      </c>
      <c r="F95" s="47" t="s">
        <v>153</v>
      </c>
      <c r="G95" s="47" t="s">
        <v>342</v>
      </c>
      <c r="H95" s="50" t="n">
        <f aca="false">Assumptions!$B$4</f>
        <v>480</v>
      </c>
      <c r="I95" s="47" t="n">
        <v>30</v>
      </c>
      <c r="J95" s="9" t="n">
        <f aca="false">H95-I95</f>
        <v>450</v>
      </c>
      <c r="K95" s="9" t="n">
        <f aca="false">SUMIFS(Downtime_Log!$I$2:$I$20000,Downtime_Log!$B$2:$B$20000,A95)</f>
        <v>80</v>
      </c>
      <c r="L95" s="9" t="n">
        <f aca="false">J95-K95</f>
        <v>370</v>
      </c>
      <c r="M95" s="51" t="n">
        <f aca="false">INDEX(Rate_Master!$C$2:$C$13,MATCH(F95,Rate_Master!$A$2:$A$13,0))</f>
        <v>1000</v>
      </c>
      <c r="N95" s="52" t="n">
        <v>321875</v>
      </c>
      <c r="O95" s="51" t="n">
        <f aca="false">SUMIFS(Quality_Log!$H$2:$H$20000,Quality_Log!$B$2:$B$20000,A95)</f>
        <v>7422</v>
      </c>
      <c r="P95" s="51" t="n">
        <f aca="false">N95-O95</f>
        <v>314453</v>
      </c>
      <c r="Q95" s="51" t="n">
        <f aca="false">ROUND(J95*M95*Assumptions!$B$6,0)</f>
        <v>351000</v>
      </c>
      <c r="R95" s="53" t="n">
        <f aca="false">N95/M95</f>
        <v>321.875</v>
      </c>
      <c r="S95" s="53" t="n">
        <f aca="false">P95/M95</f>
        <v>314.453</v>
      </c>
      <c r="T95" s="54" t="n">
        <f aca="false">IF(J95&gt;0,L95/J95,0)</f>
        <v>0.822222222222222</v>
      </c>
      <c r="U95" s="54" t="n">
        <f aca="false">IF(L95&gt;0,R95/L95,0)</f>
        <v>0.869932432432433</v>
      </c>
      <c r="V95" s="54" t="n">
        <f aca="false">IF(N95&gt;0,P95/N95,0)</f>
        <v>0.976941359223301</v>
      </c>
      <c r="W95" s="54" t="n">
        <f aca="false">T95*U95*V95</f>
        <v>0.698784444444444</v>
      </c>
      <c r="X95" s="55" t="n">
        <v>425.6</v>
      </c>
      <c r="Y95" s="56" t="n">
        <v>1.82</v>
      </c>
    </row>
    <row r="96" customFormat="false" ht="15" hidden="false" customHeight="false" outlineLevel="0" collapsed="false">
      <c r="A96" s="47" t="s">
        <v>345</v>
      </c>
      <c r="B96" s="48" t="n">
        <v>46032</v>
      </c>
      <c r="C96" s="49" t="n">
        <f aca="false">DATE(YEAR(B96),MONTH(B96),1)</f>
        <v>46023</v>
      </c>
      <c r="D96" s="47" t="s">
        <v>73</v>
      </c>
      <c r="E96" s="47" t="s">
        <v>64</v>
      </c>
      <c r="F96" s="47" t="s">
        <v>154</v>
      </c>
      <c r="G96" s="47" t="s">
        <v>332</v>
      </c>
      <c r="H96" s="50" t="n">
        <f aca="false">Assumptions!$B$4</f>
        <v>480</v>
      </c>
      <c r="I96" s="47" t="n">
        <v>90</v>
      </c>
      <c r="J96" s="9" t="n">
        <f aca="false">H96-I96</f>
        <v>390</v>
      </c>
      <c r="K96" s="9" t="n">
        <f aca="false">SUMIFS(Downtime_Log!$I$2:$I$20000,Downtime_Log!$B$2:$B$20000,A96)</f>
        <v>0</v>
      </c>
      <c r="L96" s="9" t="n">
        <f aca="false">J96-K96</f>
        <v>390</v>
      </c>
      <c r="M96" s="51" t="n">
        <f aca="false">INDEX(Rate_Master!$C$2:$C$13,MATCH(F96,Rate_Master!$A$2:$A$13,0))</f>
        <v>600</v>
      </c>
      <c r="N96" s="52" t="n">
        <v>210433</v>
      </c>
      <c r="O96" s="51" t="n">
        <f aca="false">SUMIFS(Quality_Log!$H$2:$H$20000,Quality_Log!$B$2:$B$20000,A96)</f>
        <v>2866</v>
      </c>
      <c r="P96" s="51" t="n">
        <f aca="false">N96-O96</f>
        <v>207567</v>
      </c>
      <c r="Q96" s="51" t="n">
        <f aca="false">ROUND(J96*M96*Assumptions!$B$6,0)</f>
        <v>182520</v>
      </c>
      <c r="R96" s="53" t="n">
        <f aca="false">N96/M96</f>
        <v>350.721666666667</v>
      </c>
      <c r="S96" s="53" t="n">
        <f aca="false">P96/M96</f>
        <v>345.945</v>
      </c>
      <c r="T96" s="54" t="n">
        <f aca="false">IF(J96&gt;0,L96/J96,0)</f>
        <v>1</v>
      </c>
      <c r="U96" s="54" t="n">
        <f aca="false">IF(L96&gt;0,R96/L96,0)</f>
        <v>0.899286324786325</v>
      </c>
      <c r="V96" s="54" t="n">
        <f aca="false">IF(N96&gt;0,P96/N96,0)</f>
        <v>0.986380463140287</v>
      </c>
      <c r="W96" s="54" t="n">
        <f aca="false">T96*U96*V96</f>
        <v>0.887038461538462</v>
      </c>
      <c r="X96" s="55" t="n">
        <v>212.4</v>
      </c>
      <c r="Y96" s="56" t="n">
        <v>0.69</v>
      </c>
    </row>
    <row r="97" customFormat="false" ht="15" hidden="false" customHeight="false" outlineLevel="0" collapsed="false">
      <c r="A97" s="47" t="s">
        <v>346</v>
      </c>
      <c r="B97" s="48" t="n">
        <v>46032</v>
      </c>
      <c r="C97" s="49" t="n">
        <f aca="false">DATE(YEAR(B97),MONTH(B97),1)</f>
        <v>46023</v>
      </c>
      <c r="D97" s="47" t="s">
        <v>74</v>
      </c>
      <c r="E97" s="47" t="s">
        <v>64</v>
      </c>
      <c r="F97" s="47" t="s">
        <v>154</v>
      </c>
      <c r="G97" s="47" t="s">
        <v>332</v>
      </c>
      <c r="H97" s="50" t="n">
        <f aca="false">Assumptions!$B$4</f>
        <v>480</v>
      </c>
      <c r="I97" s="47" t="n">
        <v>30</v>
      </c>
      <c r="J97" s="9" t="n">
        <f aca="false">H97-I97</f>
        <v>450</v>
      </c>
      <c r="K97" s="9" t="n">
        <f aca="false">SUMIFS(Downtime_Log!$I$2:$I$20000,Downtime_Log!$B$2:$B$20000,A97)</f>
        <v>96</v>
      </c>
      <c r="L97" s="9" t="n">
        <f aca="false">J97-K97</f>
        <v>354</v>
      </c>
      <c r="M97" s="51" t="n">
        <f aca="false">INDEX(Rate_Master!$C$2:$C$13,MATCH(F97,Rate_Master!$A$2:$A$13,0))</f>
        <v>600</v>
      </c>
      <c r="N97" s="52" t="n">
        <v>194208</v>
      </c>
      <c r="O97" s="51" t="n">
        <f aca="false">SUMIFS(Quality_Log!$H$2:$H$20000,Quality_Log!$B$2:$B$20000,A97)</f>
        <v>3446</v>
      </c>
      <c r="P97" s="51" t="n">
        <f aca="false">N97-O97</f>
        <v>190762</v>
      </c>
      <c r="Q97" s="51" t="n">
        <f aca="false">ROUND(J97*M97*Assumptions!$B$6,0)</f>
        <v>210600</v>
      </c>
      <c r="R97" s="53" t="n">
        <f aca="false">N97/M97</f>
        <v>323.68</v>
      </c>
      <c r="S97" s="53" t="n">
        <f aca="false">P97/M97</f>
        <v>317.936666666667</v>
      </c>
      <c r="T97" s="54" t="n">
        <f aca="false">IF(J97&gt;0,L97/J97,0)</f>
        <v>0.786666666666667</v>
      </c>
      <c r="U97" s="54" t="n">
        <f aca="false">IF(L97&gt;0,R97/L97,0)</f>
        <v>0.914350282485876</v>
      </c>
      <c r="V97" s="54" t="n">
        <f aca="false">IF(N97&gt;0,P97/N97,0)</f>
        <v>0.982256137749217</v>
      </c>
      <c r="W97" s="54" t="n">
        <f aca="false">T97*U97*V97</f>
        <v>0.706525925925926</v>
      </c>
      <c r="X97" s="55" t="n">
        <v>211.1</v>
      </c>
      <c r="Y97" s="56" t="n">
        <v>0.64</v>
      </c>
    </row>
    <row r="98" customFormat="false" ht="15" hidden="false" customHeight="false" outlineLevel="0" collapsed="false">
      <c r="A98" s="47" t="s">
        <v>347</v>
      </c>
      <c r="B98" s="48" t="n">
        <v>46032</v>
      </c>
      <c r="C98" s="49" t="n">
        <f aca="false">DATE(YEAR(B98),MONTH(B98),1)</f>
        <v>46023</v>
      </c>
      <c r="D98" s="47" t="s">
        <v>73</v>
      </c>
      <c r="E98" s="47" t="s">
        <v>65</v>
      </c>
      <c r="F98" s="47" t="s">
        <v>158</v>
      </c>
      <c r="G98" s="47" t="s">
        <v>321</v>
      </c>
      <c r="H98" s="50" t="n">
        <f aca="false">Assumptions!$B$4</f>
        <v>480</v>
      </c>
      <c r="I98" s="47" t="n">
        <v>90</v>
      </c>
      <c r="J98" s="9" t="n">
        <f aca="false">H98-I98</f>
        <v>390</v>
      </c>
      <c r="K98" s="9" t="n">
        <f aca="false">SUMIFS(Downtime_Log!$I$2:$I$20000,Downtime_Log!$B$2:$B$20000,A98)</f>
        <v>12</v>
      </c>
      <c r="L98" s="9" t="n">
        <f aca="false">J98-K98</f>
        <v>378</v>
      </c>
      <c r="M98" s="51" t="n">
        <f aca="false">INDEX(Rate_Master!$C$2:$C$13,MATCH(F98,Rate_Master!$A$2:$A$13,0))</f>
        <v>200</v>
      </c>
      <c r="N98" s="52" t="n">
        <v>61787</v>
      </c>
      <c r="O98" s="51" t="n">
        <f aca="false">SUMIFS(Quality_Log!$H$2:$H$20000,Quality_Log!$B$2:$B$20000,A98)</f>
        <v>1493</v>
      </c>
      <c r="P98" s="51" t="n">
        <f aca="false">N98-O98</f>
        <v>60294</v>
      </c>
      <c r="Q98" s="51" t="n">
        <f aca="false">ROUND(J98*M98*Assumptions!$B$6,0)</f>
        <v>60840</v>
      </c>
      <c r="R98" s="53" t="n">
        <f aca="false">N98/M98</f>
        <v>308.935</v>
      </c>
      <c r="S98" s="53" t="n">
        <f aca="false">P98/M98</f>
        <v>301.47</v>
      </c>
      <c r="T98" s="54" t="n">
        <f aca="false">IF(J98&gt;0,L98/J98,0)</f>
        <v>0.969230769230769</v>
      </c>
      <c r="U98" s="54" t="n">
        <f aca="false">IF(L98&gt;0,R98/L98,0)</f>
        <v>0.81728835978836</v>
      </c>
      <c r="V98" s="54" t="n">
        <f aca="false">IF(N98&gt;0,P98/N98,0)</f>
        <v>0.975836340977876</v>
      </c>
      <c r="W98" s="54" t="n">
        <f aca="false">T98*U98*V98</f>
        <v>0.773</v>
      </c>
      <c r="X98" s="55" t="n">
        <v>191</v>
      </c>
      <c r="Y98" s="56" t="n">
        <v>0.16</v>
      </c>
    </row>
    <row r="99" customFormat="false" ht="15" hidden="false" customHeight="false" outlineLevel="0" collapsed="false">
      <c r="A99" s="47" t="s">
        <v>348</v>
      </c>
      <c r="B99" s="48" t="n">
        <v>46032</v>
      </c>
      <c r="C99" s="49" t="n">
        <f aca="false">DATE(YEAR(B99),MONTH(B99),1)</f>
        <v>46023</v>
      </c>
      <c r="D99" s="47" t="s">
        <v>74</v>
      </c>
      <c r="E99" s="47" t="s">
        <v>65</v>
      </c>
      <c r="F99" s="47" t="s">
        <v>158</v>
      </c>
      <c r="G99" s="47" t="s">
        <v>321</v>
      </c>
      <c r="H99" s="50" t="n">
        <f aca="false">Assumptions!$B$4</f>
        <v>480</v>
      </c>
      <c r="I99" s="47" t="n">
        <v>30</v>
      </c>
      <c r="J99" s="9" t="n">
        <f aca="false">H99-I99</f>
        <v>450</v>
      </c>
      <c r="K99" s="9" t="n">
        <f aca="false">SUMIFS(Downtime_Log!$I$2:$I$20000,Downtime_Log!$B$2:$B$20000,A99)</f>
        <v>132</v>
      </c>
      <c r="L99" s="9" t="n">
        <f aca="false">J99-K99</f>
        <v>318</v>
      </c>
      <c r="M99" s="51" t="n">
        <f aca="false">INDEX(Rate_Master!$C$2:$C$13,MATCH(F99,Rate_Master!$A$2:$A$13,0))</f>
        <v>200</v>
      </c>
      <c r="N99" s="52" t="n">
        <v>49932</v>
      </c>
      <c r="O99" s="51" t="n">
        <f aca="false">SUMIFS(Quality_Log!$H$2:$H$20000,Quality_Log!$B$2:$B$20000,A99)</f>
        <v>599</v>
      </c>
      <c r="P99" s="51" t="n">
        <f aca="false">N99-O99</f>
        <v>49333</v>
      </c>
      <c r="Q99" s="51" t="n">
        <f aca="false">ROUND(J99*M99*Assumptions!$B$6,0)</f>
        <v>70200</v>
      </c>
      <c r="R99" s="53" t="n">
        <f aca="false">N99/M99</f>
        <v>249.66</v>
      </c>
      <c r="S99" s="53" t="n">
        <f aca="false">P99/M99</f>
        <v>246.665</v>
      </c>
      <c r="T99" s="54" t="n">
        <f aca="false">IF(J99&gt;0,L99/J99,0)</f>
        <v>0.706666666666667</v>
      </c>
      <c r="U99" s="54" t="n">
        <f aca="false">IF(L99&gt;0,R99/L99,0)</f>
        <v>0.785094339622642</v>
      </c>
      <c r="V99" s="54" t="n">
        <f aca="false">IF(N99&gt;0,P99/N99,0)</f>
        <v>0.988003685011616</v>
      </c>
      <c r="W99" s="54" t="n">
        <f aca="false">T99*U99*V99</f>
        <v>0.548144444444444</v>
      </c>
      <c r="X99" s="55" t="n">
        <v>179.8</v>
      </c>
      <c r="Y99" s="56" t="n">
        <v>0.18</v>
      </c>
    </row>
    <row r="100" customFormat="false" ht="15" hidden="false" customHeight="false" outlineLevel="0" collapsed="false">
      <c r="A100" s="47" t="s">
        <v>349</v>
      </c>
      <c r="B100" s="48" t="n">
        <v>46032</v>
      </c>
      <c r="C100" s="49" t="n">
        <f aca="false">DATE(YEAR(B100),MONTH(B100),1)</f>
        <v>46023</v>
      </c>
      <c r="D100" s="47" t="s">
        <v>75</v>
      </c>
      <c r="E100" s="47" t="s">
        <v>65</v>
      </c>
      <c r="F100" s="47" t="s">
        <v>159</v>
      </c>
      <c r="G100" s="47" t="s">
        <v>350</v>
      </c>
      <c r="H100" s="50" t="n">
        <f aca="false">Assumptions!$B$4</f>
        <v>480</v>
      </c>
      <c r="I100" s="47" t="n">
        <v>45</v>
      </c>
      <c r="J100" s="9" t="n">
        <f aca="false">H100-I100</f>
        <v>435</v>
      </c>
      <c r="K100" s="9" t="n">
        <f aca="false">SUMIFS(Downtime_Log!$I$2:$I$20000,Downtime_Log!$B$2:$B$20000,A100)</f>
        <v>187</v>
      </c>
      <c r="L100" s="9" t="n">
        <f aca="false">J100-K100</f>
        <v>248</v>
      </c>
      <c r="M100" s="51" t="n">
        <f aca="false">INDEX(Rate_Master!$C$2:$C$13,MATCH(F100,Rate_Master!$A$2:$A$13,0))</f>
        <v>240</v>
      </c>
      <c r="N100" s="52" t="n">
        <v>48536</v>
      </c>
      <c r="O100" s="51" t="n">
        <f aca="false">SUMIFS(Quality_Log!$H$2:$H$20000,Quality_Log!$B$2:$B$20000,A100)</f>
        <v>2236</v>
      </c>
      <c r="P100" s="51" t="n">
        <f aca="false">N100-O100</f>
        <v>46300</v>
      </c>
      <c r="Q100" s="51" t="n">
        <f aca="false">ROUND(J100*M100*Assumptions!$B$6,0)</f>
        <v>81432</v>
      </c>
      <c r="R100" s="53" t="n">
        <f aca="false">N100/M100</f>
        <v>202.233333333333</v>
      </c>
      <c r="S100" s="53" t="n">
        <f aca="false">P100/M100</f>
        <v>192.916666666667</v>
      </c>
      <c r="T100" s="54" t="n">
        <f aca="false">IF(J100&gt;0,L100/J100,0)</f>
        <v>0.570114942528736</v>
      </c>
      <c r="U100" s="54" t="n">
        <f aca="false">IF(L100&gt;0,R100/L100,0)</f>
        <v>0.815456989247312</v>
      </c>
      <c r="V100" s="54" t="n">
        <f aca="false">IF(N100&gt;0,P100/N100,0)</f>
        <v>0.953931102686666</v>
      </c>
      <c r="W100" s="54" t="n">
        <f aca="false">T100*U100*V100</f>
        <v>0.443486590038314</v>
      </c>
      <c r="X100" s="55" t="n">
        <v>142.7</v>
      </c>
      <c r="Y100" s="56" t="n">
        <v>0.73</v>
      </c>
    </row>
    <row r="101" customFormat="false" ht="15" hidden="false" customHeight="false" outlineLevel="0" collapsed="false">
      <c r="A101" s="47" t="s">
        <v>351</v>
      </c>
      <c r="B101" s="48" t="n">
        <v>46034</v>
      </c>
      <c r="C101" s="49" t="n">
        <f aca="false">DATE(YEAR(B101),MONTH(B101),1)</f>
        <v>46023</v>
      </c>
      <c r="D101" s="47" t="s">
        <v>73</v>
      </c>
      <c r="E101" s="47" t="s">
        <v>62</v>
      </c>
      <c r="F101" s="47" t="s">
        <v>149</v>
      </c>
      <c r="G101" s="47" t="s">
        <v>338</v>
      </c>
      <c r="H101" s="50" t="n">
        <f aca="false">Assumptions!$B$4</f>
        <v>480</v>
      </c>
      <c r="I101" s="47" t="n">
        <v>30</v>
      </c>
      <c r="J101" s="9" t="n">
        <f aca="false">H101-I101</f>
        <v>450</v>
      </c>
      <c r="K101" s="9" t="n">
        <f aca="false">SUMIFS(Downtime_Log!$I$2:$I$20000,Downtime_Log!$B$2:$B$20000,A101)</f>
        <v>55</v>
      </c>
      <c r="L101" s="9" t="n">
        <f aca="false">J101-K101</f>
        <v>395</v>
      </c>
      <c r="M101" s="51" t="n">
        <f aca="false">INDEX(Rate_Master!$C$2:$C$13,MATCH(F101,Rate_Master!$A$2:$A$13,0))</f>
        <v>1100</v>
      </c>
      <c r="N101" s="52" t="n">
        <v>362772</v>
      </c>
      <c r="O101" s="51" t="n">
        <f aca="false">SUMIFS(Quality_Log!$H$2:$H$20000,Quality_Log!$B$2:$B$20000,A101)</f>
        <v>5474</v>
      </c>
      <c r="P101" s="51" t="n">
        <f aca="false">N101-O101</f>
        <v>357298</v>
      </c>
      <c r="Q101" s="51" t="n">
        <f aca="false">ROUND(J101*M101*Assumptions!$B$6,0)</f>
        <v>386100</v>
      </c>
      <c r="R101" s="53" t="n">
        <f aca="false">N101/M101</f>
        <v>329.792727272727</v>
      </c>
      <c r="S101" s="53" t="n">
        <f aca="false">P101/M101</f>
        <v>324.816363636364</v>
      </c>
      <c r="T101" s="54" t="n">
        <f aca="false">IF(J101&gt;0,L101/J101,0)</f>
        <v>0.877777777777778</v>
      </c>
      <c r="U101" s="54" t="n">
        <f aca="false">IF(L101&gt;0,R101/L101,0)</f>
        <v>0.834918296892981</v>
      </c>
      <c r="V101" s="54" t="n">
        <f aca="false">IF(N101&gt;0,P101/N101,0)</f>
        <v>0.984910632573628</v>
      </c>
      <c r="W101" s="54" t="n">
        <f aca="false">T101*U101*V101</f>
        <v>0.721814141414142</v>
      </c>
      <c r="X101" s="55" t="n">
        <v>371.2</v>
      </c>
      <c r="Y101" s="56" t="n">
        <v>1.83</v>
      </c>
    </row>
    <row r="102" customFormat="false" ht="15" hidden="false" customHeight="false" outlineLevel="0" collapsed="false">
      <c r="A102" s="47" t="s">
        <v>352</v>
      </c>
      <c r="B102" s="48" t="n">
        <v>46034</v>
      </c>
      <c r="C102" s="49" t="n">
        <f aca="false">DATE(YEAR(B102),MONTH(B102),1)</f>
        <v>46023</v>
      </c>
      <c r="D102" s="47" t="s">
        <v>74</v>
      </c>
      <c r="E102" s="47" t="s">
        <v>62</v>
      </c>
      <c r="F102" s="47" t="s">
        <v>149</v>
      </c>
      <c r="G102" s="47" t="s">
        <v>338</v>
      </c>
      <c r="H102" s="50" t="n">
        <f aca="false">Assumptions!$B$4</f>
        <v>480</v>
      </c>
      <c r="I102" s="47" t="n">
        <v>30</v>
      </c>
      <c r="J102" s="9" t="n">
        <f aca="false">H102-I102</f>
        <v>450</v>
      </c>
      <c r="K102" s="9" t="n">
        <f aca="false">SUMIFS(Downtime_Log!$I$2:$I$20000,Downtime_Log!$B$2:$B$20000,A102)</f>
        <v>12</v>
      </c>
      <c r="L102" s="9" t="n">
        <f aca="false">J102-K102</f>
        <v>438</v>
      </c>
      <c r="M102" s="51" t="n">
        <f aca="false">INDEX(Rate_Master!$C$2:$C$13,MATCH(F102,Rate_Master!$A$2:$A$13,0))</f>
        <v>1100</v>
      </c>
      <c r="N102" s="52" t="n">
        <v>396632</v>
      </c>
      <c r="O102" s="51" t="n">
        <f aca="false">SUMIFS(Quality_Log!$H$2:$H$20000,Quality_Log!$B$2:$B$20000,A102)</f>
        <v>8366</v>
      </c>
      <c r="P102" s="51" t="n">
        <f aca="false">N102-O102</f>
        <v>388266</v>
      </c>
      <c r="Q102" s="51" t="n">
        <f aca="false">ROUND(J102*M102*Assumptions!$B$6,0)</f>
        <v>386100</v>
      </c>
      <c r="R102" s="53" t="n">
        <f aca="false">N102/M102</f>
        <v>360.574545454545</v>
      </c>
      <c r="S102" s="53" t="n">
        <f aca="false">P102/M102</f>
        <v>352.969090909091</v>
      </c>
      <c r="T102" s="54" t="n">
        <f aca="false">IF(J102&gt;0,L102/J102,0)</f>
        <v>0.973333333333333</v>
      </c>
      <c r="U102" s="54" t="n">
        <f aca="false">IF(L102&gt;0,R102/L102,0)</f>
        <v>0.823229555832296</v>
      </c>
      <c r="V102" s="54" t="n">
        <f aca="false">IF(N102&gt;0,P102/N102,0)</f>
        <v>0.978907400310615</v>
      </c>
      <c r="W102" s="54" t="n">
        <f aca="false">T102*U102*V102</f>
        <v>0.784375757575758</v>
      </c>
      <c r="X102" s="55" t="n">
        <v>388.3</v>
      </c>
      <c r="Y102" s="56" t="n">
        <v>1.65</v>
      </c>
    </row>
    <row r="103" customFormat="false" ht="15" hidden="false" customHeight="false" outlineLevel="0" collapsed="false">
      <c r="A103" s="47" t="s">
        <v>353</v>
      </c>
      <c r="B103" s="48" t="n">
        <v>46034</v>
      </c>
      <c r="C103" s="49" t="n">
        <f aca="false">DATE(YEAR(B103),MONTH(B103),1)</f>
        <v>46023</v>
      </c>
      <c r="D103" s="47" t="s">
        <v>75</v>
      </c>
      <c r="E103" s="47" t="s">
        <v>62</v>
      </c>
      <c r="F103" s="47" t="s">
        <v>149</v>
      </c>
      <c r="G103" s="47" t="s">
        <v>338</v>
      </c>
      <c r="H103" s="50" t="n">
        <f aca="false">Assumptions!$B$4</f>
        <v>480</v>
      </c>
      <c r="I103" s="47" t="n">
        <v>30</v>
      </c>
      <c r="J103" s="9" t="n">
        <f aca="false">H103-I103</f>
        <v>450</v>
      </c>
      <c r="K103" s="9" t="n">
        <f aca="false">SUMIFS(Downtime_Log!$I$2:$I$20000,Downtime_Log!$B$2:$B$20000,A103)</f>
        <v>10</v>
      </c>
      <c r="L103" s="9" t="n">
        <f aca="false">J103-K103</f>
        <v>440</v>
      </c>
      <c r="M103" s="51" t="n">
        <f aca="false">INDEX(Rate_Master!$C$2:$C$13,MATCH(F103,Rate_Master!$A$2:$A$13,0))</f>
        <v>1100</v>
      </c>
      <c r="N103" s="52" t="n">
        <v>429317</v>
      </c>
      <c r="O103" s="51" t="n">
        <f aca="false">SUMIFS(Quality_Log!$H$2:$H$20000,Quality_Log!$B$2:$B$20000,A103)</f>
        <v>10884</v>
      </c>
      <c r="P103" s="51" t="n">
        <f aca="false">N103-O103</f>
        <v>418433</v>
      </c>
      <c r="Q103" s="51" t="n">
        <f aca="false">ROUND(J103*M103*Assumptions!$B$6,0)</f>
        <v>386100</v>
      </c>
      <c r="R103" s="53" t="n">
        <f aca="false">N103/M103</f>
        <v>390.288181818182</v>
      </c>
      <c r="S103" s="53" t="n">
        <f aca="false">P103/M103</f>
        <v>380.393636363636</v>
      </c>
      <c r="T103" s="54" t="n">
        <f aca="false">IF(J103&gt;0,L103/J103,0)</f>
        <v>0.977777777777778</v>
      </c>
      <c r="U103" s="54" t="n">
        <f aca="false">IF(L103&gt;0,R103/L103,0)</f>
        <v>0.887018595041322</v>
      </c>
      <c r="V103" s="54" t="n">
        <f aca="false">IF(N103&gt;0,P103/N103,0)</f>
        <v>0.974648103848671</v>
      </c>
      <c r="W103" s="54" t="n">
        <f aca="false">T103*U103*V103</f>
        <v>0.845319191919192</v>
      </c>
      <c r="X103" s="55" t="n">
        <v>413.3</v>
      </c>
      <c r="Y103" s="56" t="n">
        <v>1.3</v>
      </c>
    </row>
    <row r="104" customFormat="false" ht="15" hidden="false" customHeight="false" outlineLevel="0" collapsed="false">
      <c r="A104" s="47" t="s">
        <v>354</v>
      </c>
      <c r="B104" s="48" t="n">
        <v>46034</v>
      </c>
      <c r="C104" s="49" t="n">
        <f aca="false">DATE(YEAR(B104),MONTH(B104),1)</f>
        <v>46023</v>
      </c>
      <c r="D104" s="47" t="s">
        <v>73</v>
      </c>
      <c r="E104" s="47" t="s">
        <v>63</v>
      </c>
      <c r="F104" s="47" t="s">
        <v>153</v>
      </c>
      <c r="G104" s="47" t="s">
        <v>342</v>
      </c>
      <c r="H104" s="50" t="n">
        <f aca="false">Assumptions!$B$4</f>
        <v>480</v>
      </c>
      <c r="I104" s="47" t="n">
        <v>30</v>
      </c>
      <c r="J104" s="9" t="n">
        <f aca="false">H104-I104</f>
        <v>450</v>
      </c>
      <c r="K104" s="9" t="n">
        <f aca="false">SUMIFS(Downtime_Log!$I$2:$I$20000,Downtime_Log!$B$2:$B$20000,A104)</f>
        <v>59</v>
      </c>
      <c r="L104" s="9" t="n">
        <f aca="false">J104-K104</f>
        <v>391</v>
      </c>
      <c r="M104" s="51" t="n">
        <f aca="false">INDEX(Rate_Master!$C$2:$C$13,MATCH(F104,Rate_Master!$A$2:$A$13,0))</f>
        <v>1000</v>
      </c>
      <c r="N104" s="52" t="n">
        <v>320338</v>
      </c>
      <c r="O104" s="51" t="n">
        <f aca="false">SUMIFS(Quality_Log!$H$2:$H$20000,Quality_Log!$B$2:$B$20000,A104)</f>
        <v>7712</v>
      </c>
      <c r="P104" s="51" t="n">
        <f aca="false">N104-O104</f>
        <v>312626</v>
      </c>
      <c r="Q104" s="51" t="n">
        <f aca="false">ROUND(J104*M104*Assumptions!$B$6,0)</f>
        <v>351000</v>
      </c>
      <c r="R104" s="53" t="n">
        <f aca="false">N104/M104</f>
        <v>320.338</v>
      </c>
      <c r="S104" s="53" t="n">
        <f aca="false">P104/M104</f>
        <v>312.626</v>
      </c>
      <c r="T104" s="54" t="n">
        <f aca="false">IF(J104&gt;0,L104/J104,0)</f>
        <v>0.868888888888889</v>
      </c>
      <c r="U104" s="54" t="n">
        <f aca="false">IF(L104&gt;0,R104/L104,0)</f>
        <v>0.819278772378517</v>
      </c>
      <c r="V104" s="54" t="n">
        <f aca="false">IF(N104&gt;0,P104/N104,0)</f>
        <v>0.975925428765866</v>
      </c>
      <c r="W104" s="54" t="n">
        <f aca="false">T104*U104*V104</f>
        <v>0.694724444444445</v>
      </c>
      <c r="X104" s="55" t="n">
        <v>442.7</v>
      </c>
      <c r="Y104" s="56" t="n">
        <v>1.88</v>
      </c>
    </row>
    <row r="105" customFormat="false" ht="15" hidden="false" customHeight="false" outlineLevel="0" collapsed="false">
      <c r="A105" s="47" t="s">
        <v>355</v>
      </c>
      <c r="B105" s="48" t="n">
        <v>46034</v>
      </c>
      <c r="C105" s="49" t="n">
        <f aca="false">DATE(YEAR(B105),MONTH(B105),1)</f>
        <v>46023</v>
      </c>
      <c r="D105" s="47" t="s">
        <v>74</v>
      </c>
      <c r="E105" s="47" t="s">
        <v>63</v>
      </c>
      <c r="F105" s="47" t="s">
        <v>153</v>
      </c>
      <c r="G105" s="47" t="s">
        <v>342</v>
      </c>
      <c r="H105" s="50" t="n">
        <f aca="false">Assumptions!$B$4</f>
        <v>480</v>
      </c>
      <c r="I105" s="47" t="n">
        <v>30</v>
      </c>
      <c r="J105" s="9" t="n">
        <f aca="false">H105-I105</f>
        <v>450</v>
      </c>
      <c r="K105" s="9" t="n">
        <f aca="false">SUMIFS(Downtime_Log!$I$2:$I$20000,Downtime_Log!$B$2:$B$20000,A105)</f>
        <v>44</v>
      </c>
      <c r="L105" s="9" t="n">
        <f aca="false">J105-K105</f>
        <v>406</v>
      </c>
      <c r="M105" s="51" t="n">
        <f aca="false">INDEX(Rate_Master!$C$2:$C$13,MATCH(F105,Rate_Master!$A$2:$A$13,0))</f>
        <v>1000</v>
      </c>
      <c r="N105" s="52" t="n">
        <v>371007</v>
      </c>
      <c r="O105" s="51" t="n">
        <f aca="false">SUMIFS(Quality_Log!$H$2:$H$20000,Quality_Log!$B$2:$B$20000,A105)</f>
        <v>9321</v>
      </c>
      <c r="P105" s="51" t="n">
        <f aca="false">N105-O105</f>
        <v>361686</v>
      </c>
      <c r="Q105" s="51" t="n">
        <f aca="false">ROUND(J105*M105*Assumptions!$B$6,0)</f>
        <v>351000</v>
      </c>
      <c r="R105" s="53" t="n">
        <f aca="false">N105/M105</f>
        <v>371.007</v>
      </c>
      <c r="S105" s="53" t="n">
        <f aca="false">P105/M105</f>
        <v>361.686</v>
      </c>
      <c r="T105" s="54" t="n">
        <f aca="false">IF(J105&gt;0,L105/J105,0)</f>
        <v>0.902222222222222</v>
      </c>
      <c r="U105" s="54" t="n">
        <f aca="false">IF(L105&gt;0,R105/L105,0)</f>
        <v>0.913810344827586</v>
      </c>
      <c r="V105" s="54" t="n">
        <f aca="false">IF(N105&gt;0,P105/N105,0)</f>
        <v>0.97487648481026</v>
      </c>
      <c r="W105" s="54" t="n">
        <f aca="false">T105*U105*V105</f>
        <v>0.803746666666667</v>
      </c>
      <c r="X105" s="55" t="n">
        <v>450.5</v>
      </c>
      <c r="Y105" s="56" t="n">
        <v>1.89</v>
      </c>
    </row>
    <row r="106" customFormat="false" ht="15" hidden="false" customHeight="false" outlineLevel="0" collapsed="false">
      <c r="A106" s="47" t="s">
        <v>356</v>
      </c>
      <c r="B106" s="48" t="n">
        <v>46034</v>
      </c>
      <c r="C106" s="49" t="n">
        <f aca="false">DATE(YEAR(B106),MONTH(B106),1)</f>
        <v>46023</v>
      </c>
      <c r="D106" s="47" t="s">
        <v>75</v>
      </c>
      <c r="E106" s="47" t="s">
        <v>63</v>
      </c>
      <c r="F106" s="47" t="s">
        <v>153</v>
      </c>
      <c r="G106" s="47" t="s">
        <v>342</v>
      </c>
      <c r="H106" s="50" t="n">
        <f aca="false">Assumptions!$B$4</f>
        <v>480</v>
      </c>
      <c r="I106" s="47" t="n">
        <v>30</v>
      </c>
      <c r="J106" s="9" t="n">
        <f aca="false">H106-I106</f>
        <v>450</v>
      </c>
      <c r="K106" s="9" t="n">
        <f aca="false">SUMIFS(Downtime_Log!$I$2:$I$20000,Downtime_Log!$B$2:$B$20000,A106)</f>
        <v>153</v>
      </c>
      <c r="L106" s="9" t="n">
        <f aca="false">J106-K106</f>
        <v>297</v>
      </c>
      <c r="M106" s="51" t="n">
        <f aca="false">INDEX(Rate_Master!$C$2:$C$13,MATCH(F106,Rate_Master!$A$2:$A$13,0))</f>
        <v>1000</v>
      </c>
      <c r="N106" s="52" t="n">
        <v>247282</v>
      </c>
      <c r="O106" s="51" t="n">
        <f aca="false">SUMIFS(Quality_Log!$H$2:$H$20000,Quality_Log!$B$2:$B$20000,A106)</f>
        <v>5752</v>
      </c>
      <c r="P106" s="51" t="n">
        <f aca="false">N106-O106</f>
        <v>241530</v>
      </c>
      <c r="Q106" s="51" t="n">
        <f aca="false">ROUND(J106*M106*Assumptions!$B$6,0)</f>
        <v>351000</v>
      </c>
      <c r="R106" s="53" t="n">
        <f aca="false">N106/M106</f>
        <v>247.282</v>
      </c>
      <c r="S106" s="53" t="n">
        <f aca="false">P106/M106</f>
        <v>241.53</v>
      </c>
      <c r="T106" s="54" t="n">
        <f aca="false">IF(J106&gt;0,L106/J106,0)</f>
        <v>0.66</v>
      </c>
      <c r="U106" s="54" t="n">
        <f aca="false">IF(L106&gt;0,R106/L106,0)</f>
        <v>0.832599326599327</v>
      </c>
      <c r="V106" s="54" t="n">
        <f aca="false">IF(N106&gt;0,P106/N106,0)</f>
        <v>0.976739107577584</v>
      </c>
      <c r="W106" s="54" t="n">
        <f aca="false">T106*U106*V106</f>
        <v>0.536733333333333</v>
      </c>
      <c r="X106" s="55" t="n">
        <v>339.7</v>
      </c>
      <c r="Y106" s="56" t="n">
        <v>1.94</v>
      </c>
    </row>
    <row r="107" customFormat="false" ht="15" hidden="false" customHeight="false" outlineLevel="0" collapsed="false">
      <c r="A107" s="47" t="s">
        <v>357</v>
      </c>
      <c r="B107" s="48" t="n">
        <v>46034</v>
      </c>
      <c r="C107" s="49" t="n">
        <f aca="false">DATE(YEAR(B107),MONTH(B107),1)</f>
        <v>46023</v>
      </c>
      <c r="D107" s="47" t="s">
        <v>73</v>
      </c>
      <c r="E107" s="47" t="s">
        <v>64</v>
      </c>
      <c r="F107" s="47" t="s">
        <v>154</v>
      </c>
      <c r="G107" s="47" t="s">
        <v>358</v>
      </c>
      <c r="H107" s="50" t="n">
        <f aca="false">Assumptions!$B$4</f>
        <v>480</v>
      </c>
      <c r="I107" s="47" t="n">
        <v>30</v>
      </c>
      <c r="J107" s="9" t="n">
        <f aca="false">H107-I107</f>
        <v>450</v>
      </c>
      <c r="K107" s="9" t="n">
        <f aca="false">SUMIFS(Downtime_Log!$I$2:$I$20000,Downtime_Log!$B$2:$B$20000,A107)</f>
        <v>18</v>
      </c>
      <c r="L107" s="9" t="n">
        <f aca="false">J107-K107</f>
        <v>432</v>
      </c>
      <c r="M107" s="51" t="n">
        <f aca="false">INDEX(Rate_Master!$C$2:$C$13,MATCH(F107,Rate_Master!$A$2:$A$13,0))</f>
        <v>600</v>
      </c>
      <c r="N107" s="52" t="n">
        <v>252405</v>
      </c>
      <c r="O107" s="51" t="n">
        <f aca="false">SUMIFS(Quality_Log!$H$2:$H$20000,Quality_Log!$B$2:$B$20000,A107)</f>
        <v>2706</v>
      </c>
      <c r="P107" s="51" t="n">
        <f aca="false">N107-O107</f>
        <v>249699</v>
      </c>
      <c r="Q107" s="51" t="n">
        <f aca="false">ROUND(J107*M107*Assumptions!$B$6,0)</f>
        <v>210600</v>
      </c>
      <c r="R107" s="53" t="n">
        <f aca="false">N107/M107</f>
        <v>420.675</v>
      </c>
      <c r="S107" s="53" t="n">
        <f aca="false">P107/M107</f>
        <v>416.165</v>
      </c>
      <c r="T107" s="54" t="n">
        <f aca="false">IF(J107&gt;0,L107/J107,0)</f>
        <v>0.96</v>
      </c>
      <c r="U107" s="54" t="n">
        <f aca="false">IF(L107&gt;0,R107/L107,0)</f>
        <v>0.973784722222222</v>
      </c>
      <c r="V107" s="54" t="n">
        <f aca="false">IF(N107&gt;0,P107/N107,0)</f>
        <v>0.989279134723956</v>
      </c>
      <c r="W107" s="54" t="n">
        <f aca="false">T107*U107*V107</f>
        <v>0.924811111111111</v>
      </c>
      <c r="X107" s="55" t="n">
        <v>234.3</v>
      </c>
      <c r="Y107" s="56" t="n">
        <v>0.59</v>
      </c>
    </row>
    <row r="108" customFormat="false" ht="15" hidden="false" customHeight="false" outlineLevel="0" collapsed="false">
      <c r="A108" s="47" t="s">
        <v>359</v>
      </c>
      <c r="B108" s="48" t="n">
        <v>46034</v>
      </c>
      <c r="C108" s="49" t="n">
        <f aca="false">DATE(YEAR(B108),MONTH(B108),1)</f>
        <v>46023</v>
      </c>
      <c r="D108" s="47" t="s">
        <v>74</v>
      </c>
      <c r="E108" s="47" t="s">
        <v>64</v>
      </c>
      <c r="F108" s="47" t="s">
        <v>154</v>
      </c>
      <c r="G108" s="47" t="s">
        <v>358</v>
      </c>
      <c r="H108" s="50" t="n">
        <f aca="false">Assumptions!$B$4</f>
        <v>480</v>
      </c>
      <c r="I108" s="47" t="n">
        <v>30</v>
      </c>
      <c r="J108" s="9" t="n">
        <f aca="false">H108-I108</f>
        <v>450</v>
      </c>
      <c r="K108" s="9" t="n">
        <f aca="false">SUMIFS(Downtime_Log!$I$2:$I$20000,Downtime_Log!$B$2:$B$20000,A108)</f>
        <v>9</v>
      </c>
      <c r="L108" s="9" t="n">
        <f aca="false">J108-K108</f>
        <v>441</v>
      </c>
      <c r="M108" s="51" t="n">
        <f aca="false">INDEX(Rate_Master!$C$2:$C$13,MATCH(F108,Rate_Master!$A$2:$A$13,0))</f>
        <v>600</v>
      </c>
      <c r="N108" s="52" t="n">
        <v>239802</v>
      </c>
      <c r="O108" s="51" t="n">
        <f aca="false">SUMIFS(Quality_Log!$H$2:$H$20000,Quality_Log!$B$2:$B$20000,A108)</f>
        <v>2627</v>
      </c>
      <c r="P108" s="51" t="n">
        <f aca="false">N108-O108</f>
        <v>237175</v>
      </c>
      <c r="Q108" s="51" t="n">
        <f aca="false">ROUND(J108*M108*Assumptions!$B$6,0)</f>
        <v>210600</v>
      </c>
      <c r="R108" s="53" t="n">
        <f aca="false">N108/M108</f>
        <v>399.67</v>
      </c>
      <c r="S108" s="53" t="n">
        <f aca="false">P108/M108</f>
        <v>395.291666666667</v>
      </c>
      <c r="T108" s="54" t="n">
        <f aca="false">IF(J108&gt;0,L108/J108,0)</f>
        <v>0.98</v>
      </c>
      <c r="U108" s="54" t="n">
        <f aca="false">IF(L108&gt;0,R108/L108,0)</f>
        <v>0.906281179138322</v>
      </c>
      <c r="V108" s="54" t="n">
        <f aca="false">IF(N108&gt;0,P108/N108,0)</f>
        <v>0.989045128898008</v>
      </c>
      <c r="W108" s="54" t="n">
        <f aca="false">T108*U108*V108</f>
        <v>0.878425925925926</v>
      </c>
      <c r="X108" s="55" t="n">
        <v>247.8</v>
      </c>
      <c r="Y108" s="56" t="n">
        <v>0.76</v>
      </c>
    </row>
    <row r="109" customFormat="false" ht="15" hidden="false" customHeight="false" outlineLevel="0" collapsed="false">
      <c r="A109" s="47" t="s">
        <v>360</v>
      </c>
      <c r="B109" s="48" t="n">
        <v>46034</v>
      </c>
      <c r="C109" s="49" t="n">
        <f aca="false">DATE(YEAR(B109),MONTH(B109),1)</f>
        <v>46023</v>
      </c>
      <c r="D109" s="47" t="s">
        <v>73</v>
      </c>
      <c r="E109" s="47" t="s">
        <v>65</v>
      </c>
      <c r="F109" s="47" t="s">
        <v>159</v>
      </c>
      <c r="G109" s="47" t="s">
        <v>350</v>
      </c>
      <c r="H109" s="50" t="n">
        <f aca="false">Assumptions!$B$4</f>
        <v>480</v>
      </c>
      <c r="I109" s="47" t="n">
        <v>45</v>
      </c>
      <c r="J109" s="9" t="n">
        <f aca="false">H109-I109</f>
        <v>435</v>
      </c>
      <c r="K109" s="9" t="n">
        <f aca="false">SUMIFS(Downtime_Log!$I$2:$I$20000,Downtime_Log!$B$2:$B$20000,A109)</f>
        <v>67</v>
      </c>
      <c r="L109" s="9" t="n">
        <f aca="false">J109-K109</f>
        <v>368</v>
      </c>
      <c r="M109" s="51" t="n">
        <f aca="false">INDEX(Rate_Master!$C$2:$C$13,MATCH(F109,Rate_Master!$A$2:$A$13,0))</f>
        <v>240</v>
      </c>
      <c r="N109" s="52" t="n">
        <v>76124</v>
      </c>
      <c r="O109" s="51" t="n">
        <f aca="false">SUMIFS(Quality_Log!$H$2:$H$20000,Quality_Log!$B$2:$B$20000,A109)</f>
        <v>737</v>
      </c>
      <c r="P109" s="51" t="n">
        <f aca="false">N109-O109</f>
        <v>75387</v>
      </c>
      <c r="Q109" s="51" t="n">
        <f aca="false">ROUND(J109*M109*Assumptions!$B$6,0)</f>
        <v>81432</v>
      </c>
      <c r="R109" s="53" t="n">
        <f aca="false">N109/M109</f>
        <v>317.183333333333</v>
      </c>
      <c r="S109" s="53" t="n">
        <f aca="false">P109/M109</f>
        <v>314.1125</v>
      </c>
      <c r="T109" s="54" t="n">
        <f aca="false">IF(J109&gt;0,L109/J109,0)</f>
        <v>0.845977011494253</v>
      </c>
      <c r="U109" s="54" t="n">
        <f aca="false">IF(L109&gt;0,R109/L109,0)</f>
        <v>0.861911231884058</v>
      </c>
      <c r="V109" s="54" t="n">
        <f aca="false">IF(N109&gt;0,P109/N109,0)</f>
        <v>0.99031842782828</v>
      </c>
      <c r="W109" s="54" t="n">
        <f aca="false">T109*U109*V109</f>
        <v>0.722097701149425</v>
      </c>
      <c r="X109" s="55" t="n">
        <v>171.2</v>
      </c>
      <c r="Y109" s="56" t="n">
        <v>0.15</v>
      </c>
    </row>
    <row r="110" customFormat="false" ht="15" hidden="false" customHeight="false" outlineLevel="0" collapsed="false">
      <c r="A110" s="47" t="s">
        <v>361</v>
      </c>
      <c r="B110" s="48" t="n">
        <v>46034</v>
      </c>
      <c r="C110" s="49" t="n">
        <f aca="false">DATE(YEAR(B110),MONTH(B110),1)</f>
        <v>46023</v>
      </c>
      <c r="D110" s="47" t="s">
        <v>74</v>
      </c>
      <c r="E110" s="47" t="s">
        <v>65</v>
      </c>
      <c r="F110" s="47" t="s">
        <v>159</v>
      </c>
      <c r="G110" s="47" t="s">
        <v>350</v>
      </c>
      <c r="H110" s="50" t="n">
        <f aca="false">Assumptions!$B$4</f>
        <v>480</v>
      </c>
      <c r="I110" s="47" t="n">
        <v>30</v>
      </c>
      <c r="J110" s="9" t="n">
        <f aca="false">H110-I110</f>
        <v>450</v>
      </c>
      <c r="K110" s="9" t="n">
        <f aca="false">SUMIFS(Downtime_Log!$I$2:$I$20000,Downtime_Log!$B$2:$B$20000,A110)</f>
        <v>83</v>
      </c>
      <c r="L110" s="9" t="n">
        <f aca="false">J110-K110</f>
        <v>367</v>
      </c>
      <c r="M110" s="51" t="n">
        <f aca="false">INDEX(Rate_Master!$C$2:$C$13,MATCH(F110,Rate_Master!$A$2:$A$13,0))</f>
        <v>240</v>
      </c>
      <c r="N110" s="52" t="n">
        <v>73159</v>
      </c>
      <c r="O110" s="51" t="n">
        <f aca="false">SUMIFS(Quality_Log!$H$2:$H$20000,Quality_Log!$B$2:$B$20000,A110)</f>
        <v>1105</v>
      </c>
      <c r="P110" s="51" t="n">
        <f aca="false">N110-O110</f>
        <v>72054</v>
      </c>
      <c r="Q110" s="51" t="n">
        <f aca="false">ROUND(J110*M110*Assumptions!$B$6,0)</f>
        <v>84240</v>
      </c>
      <c r="R110" s="53" t="n">
        <f aca="false">N110/M110</f>
        <v>304.829166666667</v>
      </c>
      <c r="S110" s="53" t="n">
        <f aca="false">P110/M110</f>
        <v>300.225</v>
      </c>
      <c r="T110" s="54" t="n">
        <f aca="false">IF(J110&gt;0,L110/J110,0)</f>
        <v>0.815555555555556</v>
      </c>
      <c r="U110" s="54" t="n">
        <f aca="false">IF(L110&gt;0,R110/L110,0)</f>
        <v>0.830597184377838</v>
      </c>
      <c r="V110" s="54" t="n">
        <f aca="false">IF(N110&gt;0,P110/N110,0)</f>
        <v>0.9848959116445</v>
      </c>
      <c r="W110" s="54" t="n">
        <f aca="false">T110*U110*V110</f>
        <v>0.667166666666667</v>
      </c>
      <c r="X110" s="55" t="n">
        <v>197</v>
      </c>
      <c r="Y110" s="56" t="n">
        <v>0.16</v>
      </c>
    </row>
    <row r="111" customFormat="false" ht="15" hidden="false" customHeight="false" outlineLevel="0" collapsed="false">
      <c r="A111" s="47" t="s">
        <v>362</v>
      </c>
      <c r="B111" s="48" t="n">
        <v>46034</v>
      </c>
      <c r="C111" s="49" t="n">
        <f aca="false">DATE(YEAR(B111),MONTH(B111),1)</f>
        <v>46023</v>
      </c>
      <c r="D111" s="47" t="s">
        <v>75</v>
      </c>
      <c r="E111" s="47" t="s">
        <v>65</v>
      </c>
      <c r="F111" s="47" t="s">
        <v>159</v>
      </c>
      <c r="G111" s="47" t="s">
        <v>350</v>
      </c>
      <c r="H111" s="50" t="n">
        <f aca="false">Assumptions!$B$4</f>
        <v>480</v>
      </c>
      <c r="I111" s="47" t="n">
        <v>30</v>
      </c>
      <c r="J111" s="9" t="n">
        <f aca="false">H111-I111</f>
        <v>450</v>
      </c>
      <c r="K111" s="9" t="n">
        <f aca="false">SUMIFS(Downtime_Log!$I$2:$I$20000,Downtime_Log!$B$2:$B$20000,A111)</f>
        <v>82</v>
      </c>
      <c r="L111" s="9" t="n">
        <f aca="false">J111-K111</f>
        <v>368</v>
      </c>
      <c r="M111" s="51" t="n">
        <f aca="false">INDEX(Rate_Master!$C$2:$C$13,MATCH(F111,Rate_Master!$A$2:$A$13,0))</f>
        <v>240</v>
      </c>
      <c r="N111" s="52" t="n">
        <v>69587</v>
      </c>
      <c r="O111" s="51" t="n">
        <f aca="false">SUMIFS(Quality_Log!$H$2:$H$20000,Quality_Log!$B$2:$B$20000,A111)</f>
        <v>1330</v>
      </c>
      <c r="P111" s="51" t="n">
        <f aca="false">N111-O111</f>
        <v>68257</v>
      </c>
      <c r="Q111" s="51" t="n">
        <f aca="false">ROUND(J111*M111*Assumptions!$B$6,0)</f>
        <v>84240</v>
      </c>
      <c r="R111" s="53" t="n">
        <f aca="false">N111/M111</f>
        <v>289.945833333333</v>
      </c>
      <c r="S111" s="53" t="n">
        <f aca="false">P111/M111</f>
        <v>284.404166666667</v>
      </c>
      <c r="T111" s="54" t="n">
        <f aca="false">IF(J111&gt;0,L111/J111,0)</f>
        <v>0.817777777777778</v>
      </c>
      <c r="U111" s="54" t="n">
        <f aca="false">IF(L111&gt;0,R111/L111,0)</f>
        <v>0.787896286231884</v>
      </c>
      <c r="V111" s="54" t="n">
        <f aca="false">IF(N111&gt;0,P111/N111,0)</f>
        <v>0.980887234684639</v>
      </c>
      <c r="W111" s="54" t="n">
        <f aca="false">T111*U111*V111</f>
        <v>0.632009259259259</v>
      </c>
      <c r="X111" s="55" t="n">
        <v>190.6</v>
      </c>
      <c r="Y111" s="56" t="n">
        <v>0.13</v>
      </c>
    </row>
    <row r="112" customFormat="false" ht="15" hidden="false" customHeight="false" outlineLevel="0" collapsed="false">
      <c r="A112" s="47" t="s">
        <v>363</v>
      </c>
      <c r="B112" s="48" t="n">
        <v>46035</v>
      </c>
      <c r="C112" s="49" t="n">
        <f aca="false">DATE(YEAR(B112),MONTH(B112),1)</f>
        <v>46023</v>
      </c>
      <c r="D112" s="47" t="s">
        <v>73</v>
      </c>
      <c r="E112" s="47" t="s">
        <v>62</v>
      </c>
      <c r="F112" s="47" t="s">
        <v>149</v>
      </c>
      <c r="G112" s="47" t="s">
        <v>364</v>
      </c>
      <c r="H112" s="50" t="n">
        <f aca="false">Assumptions!$B$4</f>
        <v>480</v>
      </c>
      <c r="I112" s="47" t="n">
        <v>30</v>
      </c>
      <c r="J112" s="9" t="n">
        <f aca="false">H112-I112</f>
        <v>450</v>
      </c>
      <c r="K112" s="9" t="n">
        <f aca="false">SUMIFS(Downtime_Log!$I$2:$I$20000,Downtime_Log!$B$2:$B$20000,A112)</f>
        <v>35</v>
      </c>
      <c r="L112" s="9" t="n">
        <f aca="false">J112-K112</f>
        <v>415</v>
      </c>
      <c r="M112" s="51" t="n">
        <f aca="false">INDEX(Rate_Master!$C$2:$C$13,MATCH(F112,Rate_Master!$A$2:$A$13,0))</f>
        <v>1100</v>
      </c>
      <c r="N112" s="52" t="n">
        <v>417536</v>
      </c>
      <c r="O112" s="51" t="n">
        <f aca="false">SUMIFS(Quality_Log!$H$2:$H$20000,Quality_Log!$B$2:$B$20000,A112)</f>
        <v>5515</v>
      </c>
      <c r="P112" s="51" t="n">
        <f aca="false">N112-O112</f>
        <v>412021</v>
      </c>
      <c r="Q112" s="51" t="n">
        <f aca="false">ROUND(J112*M112*Assumptions!$B$6,0)</f>
        <v>386100</v>
      </c>
      <c r="R112" s="53" t="n">
        <f aca="false">N112/M112</f>
        <v>379.578181818182</v>
      </c>
      <c r="S112" s="53" t="n">
        <f aca="false">P112/M112</f>
        <v>374.564545454545</v>
      </c>
      <c r="T112" s="54" t="n">
        <f aca="false">IF(J112&gt;0,L112/J112,0)</f>
        <v>0.922222222222222</v>
      </c>
      <c r="U112" s="54" t="n">
        <f aca="false">IF(L112&gt;0,R112/L112,0)</f>
        <v>0.914646221248631</v>
      </c>
      <c r="V112" s="54" t="n">
        <f aca="false">IF(N112&gt;0,P112/N112,0)</f>
        <v>0.986791558093194</v>
      </c>
      <c r="W112" s="54" t="n">
        <f aca="false">T112*U112*V112</f>
        <v>0.832365656565657</v>
      </c>
      <c r="X112" s="55" t="n">
        <v>385.1</v>
      </c>
      <c r="Y112" s="56" t="n">
        <v>1.69</v>
      </c>
    </row>
    <row r="113" customFormat="false" ht="15" hidden="false" customHeight="false" outlineLevel="0" collapsed="false">
      <c r="A113" s="47" t="s">
        <v>365</v>
      </c>
      <c r="B113" s="48" t="n">
        <v>46035</v>
      </c>
      <c r="C113" s="49" t="n">
        <f aca="false">DATE(YEAR(B113),MONTH(B113),1)</f>
        <v>46023</v>
      </c>
      <c r="D113" s="47" t="s">
        <v>74</v>
      </c>
      <c r="E113" s="47" t="s">
        <v>62</v>
      </c>
      <c r="F113" s="47" t="s">
        <v>149</v>
      </c>
      <c r="G113" s="47" t="s">
        <v>364</v>
      </c>
      <c r="H113" s="50" t="n">
        <f aca="false">Assumptions!$B$4</f>
        <v>480</v>
      </c>
      <c r="I113" s="47" t="n">
        <v>30</v>
      </c>
      <c r="J113" s="9" t="n">
        <f aca="false">H113-I113</f>
        <v>450</v>
      </c>
      <c r="K113" s="9" t="n">
        <f aca="false">SUMIFS(Downtime_Log!$I$2:$I$20000,Downtime_Log!$B$2:$B$20000,A113)</f>
        <v>35</v>
      </c>
      <c r="L113" s="9" t="n">
        <f aca="false">J113-K113</f>
        <v>415</v>
      </c>
      <c r="M113" s="51" t="n">
        <f aca="false">INDEX(Rate_Master!$C$2:$C$13,MATCH(F113,Rate_Master!$A$2:$A$13,0))</f>
        <v>1100</v>
      </c>
      <c r="N113" s="52" t="n">
        <v>398257</v>
      </c>
      <c r="O113" s="51" t="n">
        <f aca="false">SUMIFS(Quality_Log!$H$2:$H$20000,Quality_Log!$B$2:$B$20000,A113)</f>
        <v>6660</v>
      </c>
      <c r="P113" s="51" t="n">
        <f aca="false">N113-O113</f>
        <v>391597</v>
      </c>
      <c r="Q113" s="51" t="n">
        <f aca="false">ROUND(J113*M113*Assumptions!$B$6,0)</f>
        <v>386100</v>
      </c>
      <c r="R113" s="53" t="n">
        <f aca="false">N113/M113</f>
        <v>362.051818181818</v>
      </c>
      <c r="S113" s="53" t="n">
        <f aca="false">P113/M113</f>
        <v>355.997272727273</v>
      </c>
      <c r="T113" s="54" t="n">
        <f aca="false">IF(J113&gt;0,L113/J113,0)</f>
        <v>0.922222222222222</v>
      </c>
      <c r="U113" s="54" t="n">
        <f aca="false">IF(L113&gt;0,R113/L113,0)</f>
        <v>0.872414019715225</v>
      </c>
      <c r="V113" s="54" t="n">
        <f aca="false">IF(N113&gt;0,P113/N113,0)</f>
        <v>0.983277130094386</v>
      </c>
      <c r="W113" s="54" t="n">
        <f aca="false">T113*U113*V113</f>
        <v>0.791105050505051</v>
      </c>
      <c r="X113" s="55" t="n">
        <v>357.4</v>
      </c>
      <c r="Y113" s="56" t="n">
        <v>1.24</v>
      </c>
    </row>
    <row r="114" customFormat="false" ht="15" hidden="false" customHeight="false" outlineLevel="0" collapsed="false">
      <c r="A114" s="47" t="s">
        <v>366</v>
      </c>
      <c r="B114" s="48" t="n">
        <v>46035</v>
      </c>
      <c r="C114" s="49" t="n">
        <f aca="false">DATE(YEAR(B114),MONTH(B114),1)</f>
        <v>46023</v>
      </c>
      <c r="D114" s="47" t="s">
        <v>75</v>
      </c>
      <c r="E114" s="47" t="s">
        <v>62</v>
      </c>
      <c r="F114" s="47" t="s">
        <v>149</v>
      </c>
      <c r="G114" s="47" t="s">
        <v>364</v>
      </c>
      <c r="H114" s="50" t="n">
        <f aca="false">Assumptions!$B$4</f>
        <v>480</v>
      </c>
      <c r="I114" s="47" t="n">
        <v>30</v>
      </c>
      <c r="J114" s="9" t="n">
        <f aca="false">H114-I114</f>
        <v>450</v>
      </c>
      <c r="K114" s="9" t="n">
        <f aca="false">SUMIFS(Downtime_Log!$I$2:$I$20000,Downtime_Log!$B$2:$B$20000,A114)</f>
        <v>84</v>
      </c>
      <c r="L114" s="9" t="n">
        <f aca="false">J114-K114</f>
        <v>366</v>
      </c>
      <c r="M114" s="51" t="n">
        <f aca="false">INDEX(Rate_Master!$C$2:$C$13,MATCH(F114,Rate_Master!$A$2:$A$13,0))</f>
        <v>1100</v>
      </c>
      <c r="N114" s="52" t="n">
        <v>337488</v>
      </c>
      <c r="O114" s="51" t="n">
        <f aca="false">SUMIFS(Quality_Log!$H$2:$H$20000,Quality_Log!$B$2:$B$20000,A114)</f>
        <v>5208</v>
      </c>
      <c r="P114" s="51" t="n">
        <f aca="false">N114-O114</f>
        <v>332280</v>
      </c>
      <c r="Q114" s="51" t="n">
        <f aca="false">ROUND(J114*M114*Assumptions!$B$6,0)</f>
        <v>386100</v>
      </c>
      <c r="R114" s="53" t="n">
        <f aca="false">N114/M114</f>
        <v>306.807272727273</v>
      </c>
      <c r="S114" s="53" t="n">
        <f aca="false">P114/M114</f>
        <v>302.072727272727</v>
      </c>
      <c r="T114" s="54" t="n">
        <f aca="false">IF(J114&gt;0,L114/J114,0)</f>
        <v>0.813333333333333</v>
      </c>
      <c r="U114" s="54" t="n">
        <f aca="false">IF(L114&gt;0,R114/L114,0)</f>
        <v>0.838271236959762</v>
      </c>
      <c r="V114" s="54" t="n">
        <f aca="false">IF(N114&gt;0,P114/N114,0)</f>
        <v>0.984568340207652</v>
      </c>
      <c r="W114" s="54" t="n">
        <f aca="false">T114*U114*V114</f>
        <v>0.671272727272727</v>
      </c>
      <c r="X114" s="55" t="n">
        <v>371.5</v>
      </c>
      <c r="Y114" s="56" t="n">
        <v>1.51</v>
      </c>
    </row>
    <row r="115" customFormat="false" ht="15" hidden="false" customHeight="false" outlineLevel="0" collapsed="false">
      <c r="A115" s="47" t="s">
        <v>367</v>
      </c>
      <c r="B115" s="48" t="n">
        <v>46035</v>
      </c>
      <c r="C115" s="49" t="n">
        <f aca="false">DATE(YEAR(B115),MONTH(B115),1)</f>
        <v>46023</v>
      </c>
      <c r="D115" s="47" t="s">
        <v>73</v>
      </c>
      <c r="E115" s="47" t="s">
        <v>63</v>
      </c>
      <c r="F115" s="47" t="s">
        <v>151</v>
      </c>
      <c r="G115" s="47" t="s">
        <v>368</v>
      </c>
      <c r="H115" s="50" t="n">
        <f aca="false">Assumptions!$B$4</f>
        <v>480</v>
      </c>
      <c r="I115" s="47" t="n">
        <v>45</v>
      </c>
      <c r="J115" s="9" t="n">
        <f aca="false">H115-I115</f>
        <v>435</v>
      </c>
      <c r="K115" s="9" t="n">
        <f aca="false">SUMIFS(Downtime_Log!$I$2:$I$20000,Downtime_Log!$B$2:$B$20000,A115)</f>
        <v>195</v>
      </c>
      <c r="L115" s="9" t="n">
        <f aca="false">J115-K115</f>
        <v>240</v>
      </c>
      <c r="M115" s="51" t="n">
        <f aca="false">INDEX(Rate_Master!$C$2:$C$13,MATCH(F115,Rate_Master!$A$2:$A$13,0))</f>
        <v>700</v>
      </c>
      <c r="N115" s="52" t="n">
        <v>145005</v>
      </c>
      <c r="O115" s="51" t="n">
        <f aca="false">SUMIFS(Quality_Log!$H$2:$H$20000,Quality_Log!$B$2:$B$20000,A115)</f>
        <v>5446</v>
      </c>
      <c r="P115" s="51" t="n">
        <f aca="false">N115-O115</f>
        <v>139559</v>
      </c>
      <c r="Q115" s="51" t="n">
        <f aca="false">ROUND(J115*M115*Assumptions!$B$6,0)</f>
        <v>237510</v>
      </c>
      <c r="R115" s="53" t="n">
        <f aca="false">N115/M115</f>
        <v>207.15</v>
      </c>
      <c r="S115" s="53" t="n">
        <f aca="false">P115/M115</f>
        <v>199.37</v>
      </c>
      <c r="T115" s="54" t="n">
        <f aca="false">IF(J115&gt;0,L115/J115,0)</f>
        <v>0.551724137931035</v>
      </c>
      <c r="U115" s="54" t="n">
        <f aca="false">IF(L115&gt;0,R115/L115,0)</f>
        <v>0.863125</v>
      </c>
      <c r="V115" s="54" t="n">
        <f aca="false">IF(N115&gt;0,P115/N115,0)</f>
        <v>0.962442674390538</v>
      </c>
      <c r="W115" s="54" t="n">
        <f aca="false">T115*U115*V115</f>
        <v>0.45832183908046</v>
      </c>
      <c r="X115" s="55" t="n">
        <v>326.8</v>
      </c>
      <c r="Y115" s="56" t="n">
        <v>4.93</v>
      </c>
    </row>
    <row r="116" customFormat="false" ht="15" hidden="false" customHeight="false" outlineLevel="0" collapsed="false">
      <c r="A116" s="47" t="s">
        <v>369</v>
      </c>
      <c r="B116" s="48" t="n">
        <v>46035</v>
      </c>
      <c r="C116" s="49" t="n">
        <f aca="false">DATE(YEAR(B116),MONTH(B116),1)</f>
        <v>46023</v>
      </c>
      <c r="D116" s="47" t="s">
        <v>74</v>
      </c>
      <c r="E116" s="47" t="s">
        <v>63</v>
      </c>
      <c r="F116" s="47" t="s">
        <v>151</v>
      </c>
      <c r="G116" s="47" t="s">
        <v>368</v>
      </c>
      <c r="H116" s="50" t="n">
        <f aca="false">Assumptions!$B$4</f>
        <v>480</v>
      </c>
      <c r="I116" s="47" t="n">
        <v>30</v>
      </c>
      <c r="J116" s="9" t="n">
        <f aca="false">H116-I116</f>
        <v>450</v>
      </c>
      <c r="K116" s="9" t="n">
        <f aca="false">SUMIFS(Downtime_Log!$I$2:$I$20000,Downtime_Log!$B$2:$B$20000,A116)</f>
        <v>46</v>
      </c>
      <c r="L116" s="9" t="n">
        <f aca="false">J116-K116</f>
        <v>404</v>
      </c>
      <c r="M116" s="51" t="n">
        <f aca="false">INDEX(Rate_Master!$C$2:$C$13,MATCH(F116,Rate_Master!$A$2:$A$13,0))</f>
        <v>700</v>
      </c>
      <c r="N116" s="52" t="n">
        <v>246215</v>
      </c>
      <c r="O116" s="51" t="n">
        <f aca="false">SUMIFS(Quality_Log!$H$2:$H$20000,Quality_Log!$B$2:$B$20000,A116)</f>
        <v>8805</v>
      </c>
      <c r="P116" s="51" t="n">
        <f aca="false">N116-O116</f>
        <v>237410</v>
      </c>
      <c r="Q116" s="51" t="n">
        <f aca="false">ROUND(J116*M116*Assumptions!$B$6,0)</f>
        <v>245700</v>
      </c>
      <c r="R116" s="53" t="n">
        <f aca="false">N116/M116</f>
        <v>351.735714285714</v>
      </c>
      <c r="S116" s="53" t="n">
        <f aca="false">P116/M116</f>
        <v>339.157142857143</v>
      </c>
      <c r="T116" s="54" t="n">
        <f aca="false">IF(J116&gt;0,L116/J116,0)</f>
        <v>0.897777777777778</v>
      </c>
      <c r="U116" s="54" t="n">
        <f aca="false">IF(L116&gt;0,R116/L116,0)</f>
        <v>0.870632956152758</v>
      </c>
      <c r="V116" s="54" t="n">
        <f aca="false">IF(N116&gt;0,P116/N116,0)</f>
        <v>0.964238571979774</v>
      </c>
      <c r="W116" s="54" t="n">
        <f aca="false">T116*U116*V116</f>
        <v>0.75368253968254</v>
      </c>
      <c r="X116" s="55" t="n">
        <v>444.6</v>
      </c>
      <c r="Y116" s="56" t="n">
        <v>1.93</v>
      </c>
    </row>
    <row r="117" customFormat="false" ht="15" hidden="false" customHeight="false" outlineLevel="0" collapsed="false">
      <c r="A117" s="47" t="s">
        <v>370</v>
      </c>
      <c r="B117" s="48" t="n">
        <v>46035</v>
      </c>
      <c r="C117" s="49" t="n">
        <f aca="false">DATE(YEAR(B117),MONTH(B117),1)</f>
        <v>46023</v>
      </c>
      <c r="D117" s="47" t="s">
        <v>75</v>
      </c>
      <c r="E117" s="47" t="s">
        <v>63</v>
      </c>
      <c r="F117" s="47" t="s">
        <v>151</v>
      </c>
      <c r="G117" s="47" t="s">
        <v>368</v>
      </c>
      <c r="H117" s="50" t="n">
        <f aca="false">Assumptions!$B$4</f>
        <v>480</v>
      </c>
      <c r="I117" s="47" t="n">
        <v>30</v>
      </c>
      <c r="J117" s="9" t="n">
        <f aca="false">H117-I117</f>
        <v>450</v>
      </c>
      <c r="K117" s="9" t="n">
        <f aca="false">SUMIFS(Downtime_Log!$I$2:$I$20000,Downtime_Log!$B$2:$B$20000,A117)</f>
        <v>11</v>
      </c>
      <c r="L117" s="9" t="n">
        <f aca="false">J117-K117</f>
        <v>439</v>
      </c>
      <c r="M117" s="51" t="n">
        <f aca="false">INDEX(Rate_Master!$C$2:$C$13,MATCH(F117,Rate_Master!$A$2:$A$13,0))</f>
        <v>700</v>
      </c>
      <c r="N117" s="52" t="n">
        <v>250610</v>
      </c>
      <c r="O117" s="51" t="n">
        <f aca="false">SUMIFS(Quality_Log!$H$2:$H$20000,Quality_Log!$B$2:$B$20000,A117)</f>
        <v>5771</v>
      </c>
      <c r="P117" s="51" t="n">
        <f aca="false">N117-O117</f>
        <v>244839</v>
      </c>
      <c r="Q117" s="51" t="n">
        <f aca="false">ROUND(J117*M117*Assumptions!$B$6,0)</f>
        <v>245700</v>
      </c>
      <c r="R117" s="53" t="n">
        <f aca="false">N117/M117</f>
        <v>358.014285714286</v>
      </c>
      <c r="S117" s="53" t="n">
        <f aca="false">P117/M117</f>
        <v>349.77</v>
      </c>
      <c r="T117" s="54" t="n">
        <f aca="false">IF(J117&gt;0,L117/J117,0)</f>
        <v>0.975555555555556</v>
      </c>
      <c r="U117" s="54" t="n">
        <f aca="false">IF(L117&gt;0,R117/L117,0)</f>
        <v>0.815522290920924</v>
      </c>
      <c r="V117" s="54" t="n">
        <f aca="false">IF(N117&gt;0,P117/N117,0)</f>
        <v>0.976972187861618</v>
      </c>
      <c r="W117" s="54" t="n">
        <f aca="false">T117*U117*V117</f>
        <v>0.777266666666667</v>
      </c>
      <c r="X117" s="55" t="n">
        <v>408.4</v>
      </c>
      <c r="Y117" s="56" t="n">
        <v>2.09</v>
      </c>
    </row>
    <row r="118" customFormat="false" ht="15" hidden="false" customHeight="false" outlineLevel="0" collapsed="false">
      <c r="A118" s="47" t="s">
        <v>371</v>
      </c>
      <c r="B118" s="48" t="n">
        <v>46035</v>
      </c>
      <c r="C118" s="49" t="n">
        <f aca="false">DATE(YEAR(B118),MONTH(B118),1)</f>
        <v>46023</v>
      </c>
      <c r="D118" s="47" t="s">
        <v>73</v>
      </c>
      <c r="E118" s="47" t="s">
        <v>64</v>
      </c>
      <c r="F118" s="47" t="s">
        <v>155</v>
      </c>
      <c r="G118" s="47" t="s">
        <v>372</v>
      </c>
      <c r="H118" s="50" t="n">
        <f aca="false">Assumptions!$B$4</f>
        <v>480</v>
      </c>
      <c r="I118" s="47" t="n">
        <v>30</v>
      </c>
      <c r="J118" s="9" t="n">
        <f aca="false">H118-I118</f>
        <v>450</v>
      </c>
      <c r="K118" s="9" t="n">
        <f aca="false">SUMIFS(Downtime_Log!$I$2:$I$20000,Downtime_Log!$B$2:$B$20000,A118)</f>
        <v>139</v>
      </c>
      <c r="L118" s="9" t="n">
        <f aca="false">J118-K118</f>
        <v>311</v>
      </c>
      <c r="M118" s="51" t="n">
        <f aca="false">INDEX(Rate_Master!$C$2:$C$13,MATCH(F118,Rate_Master!$A$2:$A$13,0))</f>
        <v>550</v>
      </c>
      <c r="N118" s="52" t="n">
        <v>162937</v>
      </c>
      <c r="O118" s="51" t="n">
        <f aca="false">SUMIFS(Quality_Log!$H$2:$H$20000,Quality_Log!$B$2:$B$20000,A118)</f>
        <v>2859</v>
      </c>
      <c r="P118" s="51" t="n">
        <f aca="false">N118-O118</f>
        <v>160078</v>
      </c>
      <c r="Q118" s="51" t="n">
        <f aca="false">ROUND(J118*M118*Assumptions!$B$6,0)</f>
        <v>193050</v>
      </c>
      <c r="R118" s="53" t="n">
        <f aca="false">N118/M118</f>
        <v>296.249090909091</v>
      </c>
      <c r="S118" s="53" t="n">
        <f aca="false">P118/M118</f>
        <v>291.050909090909</v>
      </c>
      <c r="T118" s="54" t="n">
        <f aca="false">IF(J118&gt;0,L118/J118,0)</f>
        <v>0.691111111111111</v>
      </c>
      <c r="U118" s="54" t="n">
        <f aca="false">IF(L118&gt;0,R118/L118,0)</f>
        <v>0.952569424144987</v>
      </c>
      <c r="V118" s="54" t="n">
        <f aca="false">IF(N118&gt;0,P118/N118,0)</f>
        <v>0.982453340861806</v>
      </c>
      <c r="W118" s="54" t="n">
        <f aca="false">T118*U118*V118</f>
        <v>0.646779797979798</v>
      </c>
      <c r="X118" s="55" t="n">
        <v>186.2</v>
      </c>
      <c r="Y118" s="56" t="n">
        <v>3.35</v>
      </c>
    </row>
    <row r="119" customFormat="false" ht="15" hidden="false" customHeight="false" outlineLevel="0" collapsed="false">
      <c r="A119" s="47" t="s">
        <v>373</v>
      </c>
      <c r="B119" s="48" t="n">
        <v>46035</v>
      </c>
      <c r="C119" s="49" t="n">
        <f aca="false">DATE(YEAR(B119),MONTH(B119),1)</f>
        <v>46023</v>
      </c>
      <c r="D119" s="47" t="s">
        <v>74</v>
      </c>
      <c r="E119" s="47" t="s">
        <v>64</v>
      </c>
      <c r="F119" s="47" t="s">
        <v>155</v>
      </c>
      <c r="G119" s="47" t="s">
        <v>372</v>
      </c>
      <c r="H119" s="50" t="n">
        <f aca="false">Assumptions!$B$4</f>
        <v>480</v>
      </c>
      <c r="I119" s="47" t="n">
        <v>30</v>
      </c>
      <c r="J119" s="9" t="n">
        <f aca="false">H119-I119</f>
        <v>450</v>
      </c>
      <c r="K119" s="9" t="n">
        <f aca="false">SUMIFS(Downtime_Log!$I$2:$I$20000,Downtime_Log!$B$2:$B$20000,A119)</f>
        <v>17</v>
      </c>
      <c r="L119" s="9" t="n">
        <f aca="false">J119-K119</f>
        <v>433</v>
      </c>
      <c r="M119" s="51" t="n">
        <f aca="false">INDEX(Rate_Master!$C$2:$C$13,MATCH(F119,Rate_Master!$A$2:$A$13,0))</f>
        <v>550</v>
      </c>
      <c r="N119" s="52" t="n">
        <v>207966</v>
      </c>
      <c r="O119" s="51" t="n">
        <f aca="false">SUMIFS(Quality_Log!$H$2:$H$20000,Quality_Log!$B$2:$B$20000,A119)</f>
        <v>3234</v>
      </c>
      <c r="P119" s="51" t="n">
        <f aca="false">N119-O119</f>
        <v>204732</v>
      </c>
      <c r="Q119" s="51" t="n">
        <f aca="false">ROUND(J119*M119*Assumptions!$B$6,0)</f>
        <v>193050</v>
      </c>
      <c r="R119" s="53" t="n">
        <f aca="false">N119/M119</f>
        <v>378.12</v>
      </c>
      <c r="S119" s="53" t="n">
        <f aca="false">P119/M119</f>
        <v>372.24</v>
      </c>
      <c r="T119" s="54" t="n">
        <f aca="false">IF(J119&gt;0,L119/J119,0)</f>
        <v>0.962222222222222</v>
      </c>
      <c r="U119" s="54" t="n">
        <f aca="false">IF(L119&gt;0,R119/L119,0)</f>
        <v>0.873256351039261</v>
      </c>
      <c r="V119" s="54" t="n">
        <f aca="false">IF(N119&gt;0,P119/N119,0)</f>
        <v>0.984449381148842</v>
      </c>
      <c r="W119" s="54" t="n">
        <f aca="false">T119*U119*V119</f>
        <v>0.8272</v>
      </c>
      <c r="X119" s="55" t="n">
        <v>227.4</v>
      </c>
      <c r="Y119" s="56" t="n">
        <v>0.7</v>
      </c>
    </row>
    <row r="120" customFormat="false" ht="15" hidden="false" customHeight="false" outlineLevel="0" collapsed="false">
      <c r="A120" s="47" t="s">
        <v>374</v>
      </c>
      <c r="B120" s="48" t="n">
        <v>46035</v>
      </c>
      <c r="C120" s="49" t="n">
        <f aca="false">DATE(YEAR(B120),MONTH(B120),1)</f>
        <v>46023</v>
      </c>
      <c r="D120" s="47" t="s">
        <v>73</v>
      </c>
      <c r="E120" s="47" t="s">
        <v>65</v>
      </c>
      <c r="F120" s="47" t="s">
        <v>159</v>
      </c>
      <c r="G120" s="47" t="s">
        <v>375</v>
      </c>
      <c r="H120" s="50" t="n">
        <f aca="false">Assumptions!$B$4</f>
        <v>480</v>
      </c>
      <c r="I120" s="47" t="n">
        <v>30</v>
      </c>
      <c r="J120" s="9" t="n">
        <f aca="false">H120-I120</f>
        <v>450</v>
      </c>
      <c r="K120" s="9" t="n">
        <f aca="false">SUMIFS(Downtime_Log!$I$2:$I$20000,Downtime_Log!$B$2:$B$20000,A120)</f>
        <v>46</v>
      </c>
      <c r="L120" s="9" t="n">
        <f aca="false">J120-K120</f>
        <v>404</v>
      </c>
      <c r="M120" s="51" t="n">
        <f aca="false">INDEX(Rate_Master!$C$2:$C$13,MATCH(F120,Rate_Master!$A$2:$A$13,0))</f>
        <v>240</v>
      </c>
      <c r="N120" s="52" t="n">
        <v>87988</v>
      </c>
      <c r="O120" s="51" t="n">
        <f aca="false">SUMIFS(Quality_Log!$H$2:$H$20000,Quality_Log!$B$2:$B$20000,A120)</f>
        <v>1848</v>
      </c>
      <c r="P120" s="51" t="n">
        <f aca="false">N120-O120</f>
        <v>86140</v>
      </c>
      <c r="Q120" s="51" t="n">
        <f aca="false">ROUND(J120*M120*Assumptions!$B$6,0)</f>
        <v>84240</v>
      </c>
      <c r="R120" s="53" t="n">
        <f aca="false">N120/M120</f>
        <v>366.616666666667</v>
      </c>
      <c r="S120" s="53" t="n">
        <f aca="false">P120/M120</f>
        <v>358.916666666667</v>
      </c>
      <c r="T120" s="54" t="n">
        <f aca="false">IF(J120&gt;0,L120/J120,0)</f>
        <v>0.897777777777778</v>
      </c>
      <c r="U120" s="54" t="n">
        <f aca="false">IF(L120&gt;0,R120/L120,0)</f>
        <v>0.90746699669967</v>
      </c>
      <c r="V120" s="54" t="n">
        <f aca="false">IF(N120&gt;0,P120/N120,0)</f>
        <v>0.978997135973087</v>
      </c>
      <c r="W120" s="54" t="n">
        <f aca="false">T120*U120*V120</f>
        <v>0.797592592592593</v>
      </c>
      <c r="X120" s="55" t="n">
        <v>183.9</v>
      </c>
      <c r="Y120" s="56" t="n">
        <v>0.15</v>
      </c>
    </row>
    <row r="121" customFormat="false" ht="15" hidden="false" customHeight="false" outlineLevel="0" collapsed="false">
      <c r="A121" s="47" t="s">
        <v>376</v>
      </c>
      <c r="B121" s="48" t="n">
        <v>46035</v>
      </c>
      <c r="C121" s="49" t="n">
        <f aca="false">DATE(YEAR(B121),MONTH(B121),1)</f>
        <v>46023</v>
      </c>
      <c r="D121" s="47" t="s">
        <v>74</v>
      </c>
      <c r="E121" s="47" t="s">
        <v>65</v>
      </c>
      <c r="F121" s="47" t="s">
        <v>159</v>
      </c>
      <c r="G121" s="47" t="s">
        <v>375</v>
      </c>
      <c r="H121" s="50" t="n">
        <f aca="false">Assumptions!$B$4</f>
        <v>480</v>
      </c>
      <c r="I121" s="47" t="n">
        <v>30</v>
      </c>
      <c r="J121" s="9" t="n">
        <f aca="false">H121-I121</f>
        <v>450</v>
      </c>
      <c r="K121" s="9" t="n">
        <f aca="false">SUMIFS(Downtime_Log!$I$2:$I$20000,Downtime_Log!$B$2:$B$20000,A121)</f>
        <v>64</v>
      </c>
      <c r="L121" s="9" t="n">
        <f aca="false">J121-K121</f>
        <v>386</v>
      </c>
      <c r="M121" s="51" t="n">
        <f aca="false">INDEX(Rate_Master!$C$2:$C$13,MATCH(F121,Rate_Master!$A$2:$A$13,0))</f>
        <v>240</v>
      </c>
      <c r="N121" s="52" t="n">
        <v>76751</v>
      </c>
      <c r="O121" s="51" t="n">
        <f aca="false">SUMIFS(Quality_Log!$H$2:$H$20000,Quality_Log!$B$2:$B$20000,A121)</f>
        <v>1168</v>
      </c>
      <c r="P121" s="51" t="n">
        <f aca="false">N121-O121</f>
        <v>75583</v>
      </c>
      <c r="Q121" s="51" t="n">
        <f aca="false">ROUND(J121*M121*Assumptions!$B$6,0)</f>
        <v>84240</v>
      </c>
      <c r="R121" s="53" t="n">
        <f aca="false">N121/M121</f>
        <v>319.795833333333</v>
      </c>
      <c r="S121" s="53" t="n">
        <f aca="false">P121/M121</f>
        <v>314.929166666667</v>
      </c>
      <c r="T121" s="54" t="n">
        <f aca="false">IF(J121&gt;0,L121/J121,0)</f>
        <v>0.857777777777778</v>
      </c>
      <c r="U121" s="54" t="n">
        <f aca="false">IF(L121&gt;0,R121/L121,0)</f>
        <v>0.828486614853195</v>
      </c>
      <c r="V121" s="54" t="n">
        <f aca="false">IF(N121&gt;0,P121/N121,0)</f>
        <v>0.984781957238342</v>
      </c>
      <c r="W121" s="54" t="n">
        <f aca="false">T121*U121*V121</f>
        <v>0.699842592592593</v>
      </c>
      <c r="X121" s="55" t="n">
        <v>202.1</v>
      </c>
      <c r="Y121" s="56" t="n">
        <v>0.15</v>
      </c>
    </row>
    <row r="122" customFormat="false" ht="15" hidden="false" customHeight="false" outlineLevel="0" collapsed="false">
      <c r="A122" s="47" t="s">
        <v>377</v>
      </c>
      <c r="B122" s="48" t="n">
        <v>46035</v>
      </c>
      <c r="C122" s="49" t="n">
        <f aca="false">DATE(YEAR(B122),MONTH(B122),1)</f>
        <v>46023</v>
      </c>
      <c r="D122" s="47" t="s">
        <v>75</v>
      </c>
      <c r="E122" s="47" t="s">
        <v>65</v>
      </c>
      <c r="F122" s="47" t="s">
        <v>159</v>
      </c>
      <c r="G122" s="47" t="s">
        <v>375</v>
      </c>
      <c r="H122" s="50" t="n">
        <f aca="false">Assumptions!$B$4</f>
        <v>480</v>
      </c>
      <c r="I122" s="47" t="n">
        <v>30</v>
      </c>
      <c r="J122" s="9" t="n">
        <f aca="false">H122-I122</f>
        <v>450</v>
      </c>
      <c r="K122" s="9" t="n">
        <f aca="false">SUMIFS(Downtime_Log!$I$2:$I$20000,Downtime_Log!$B$2:$B$20000,A122)</f>
        <v>98</v>
      </c>
      <c r="L122" s="9" t="n">
        <f aca="false">J122-K122</f>
        <v>352</v>
      </c>
      <c r="M122" s="51" t="n">
        <f aca="false">INDEX(Rate_Master!$C$2:$C$13,MATCH(F122,Rate_Master!$A$2:$A$13,0))</f>
        <v>240</v>
      </c>
      <c r="N122" s="52" t="n">
        <v>66408</v>
      </c>
      <c r="O122" s="51" t="n">
        <f aca="false">SUMIFS(Quality_Log!$H$2:$H$20000,Quality_Log!$B$2:$B$20000,A122)</f>
        <v>1539</v>
      </c>
      <c r="P122" s="51" t="n">
        <f aca="false">N122-O122</f>
        <v>64869</v>
      </c>
      <c r="Q122" s="51" t="n">
        <f aca="false">ROUND(J122*M122*Assumptions!$B$6,0)</f>
        <v>84240</v>
      </c>
      <c r="R122" s="53" t="n">
        <f aca="false">N122/M122</f>
        <v>276.7</v>
      </c>
      <c r="S122" s="53" t="n">
        <f aca="false">P122/M122</f>
        <v>270.2875</v>
      </c>
      <c r="T122" s="54" t="n">
        <f aca="false">IF(J122&gt;0,L122/J122,0)</f>
        <v>0.782222222222222</v>
      </c>
      <c r="U122" s="54" t="n">
        <f aca="false">IF(L122&gt;0,R122/L122,0)</f>
        <v>0.786079545454545</v>
      </c>
      <c r="V122" s="54" t="n">
        <f aca="false">IF(N122&gt;0,P122/N122,0)</f>
        <v>0.976825081315504</v>
      </c>
      <c r="W122" s="54" t="n">
        <f aca="false">T122*U122*V122</f>
        <v>0.600638888888889</v>
      </c>
      <c r="X122" s="55" t="n">
        <v>182.4</v>
      </c>
      <c r="Y122" s="56" t="n">
        <v>0.15</v>
      </c>
    </row>
    <row r="123" customFormat="false" ht="15" hidden="false" customHeight="false" outlineLevel="0" collapsed="false">
      <c r="A123" s="47" t="s">
        <v>378</v>
      </c>
      <c r="B123" s="48" t="n">
        <v>46036</v>
      </c>
      <c r="C123" s="49" t="n">
        <f aca="false">DATE(YEAR(B123),MONTH(B123),1)</f>
        <v>46023</v>
      </c>
      <c r="D123" s="47" t="s">
        <v>73</v>
      </c>
      <c r="E123" s="47" t="s">
        <v>62</v>
      </c>
      <c r="F123" s="47" t="s">
        <v>149</v>
      </c>
      <c r="G123" s="47" t="s">
        <v>364</v>
      </c>
      <c r="H123" s="50" t="n">
        <f aca="false">Assumptions!$B$4</f>
        <v>480</v>
      </c>
      <c r="I123" s="47" t="n">
        <v>30</v>
      </c>
      <c r="J123" s="9" t="n">
        <f aca="false">H123-I123</f>
        <v>450</v>
      </c>
      <c r="K123" s="9" t="n">
        <f aca="false">SUMIFS(Downtime_Log!$I$2:$I$20000,Downtime_Log!$B$2:$B$20000,A123)</f>
        <v>61</v>
      </c>
      <c r="L123" s="9" t="n">
        <f aca="false">J123-K123</f>
        <v>389</v>
      </c>
      <c r="M123" s="51" t="n">
        <f aca="false">INDEX(Rate_Master!$C$2:$C$13,MATCH(F123,Rate_Master!$A$2:$A$13,0))</f>
        <v>1100</v>
      </c>
      <c r="N123" s="52" t="n">
        <v>390016</v>
      </c>
      <c r="O123" s="51" t="n">
        <f aca="false">SUMIFS(Quality_Log!$H$2:$H$20000,Quality_Log!$B$2:$B$20000,A123)</f>
        <v>5413</v>
      </c>
      <c r="P123" s="51" t="n">
        <f aca="false">N123-O123</f>
        <v>384603</v>
      </c>
      <c r="Q123" s="51" t="n">
        <f aca="false">ROUND(J123*M123*Assumptions!$B$6,0)</f>
        <v>386100</v>
      </c>
      <c r="R123" s="53" t="n">
        <f aca="false">N123/M123</f>
        <v>354.56</v>
      </c>
      <c r="S123" s="53" t="n">
        <f aca="false">P123/M123</f>
        <v>349.639090909091</v>
      </c>
      <c r="T123" s="54" t="n">
        <f aca="false">IF(J123&gt;0,L123/J123,0)</f>
        <v>0.864444444444445</v>
      </c>
      <c r="U123" s="54" t="n">
        <f aca="false">IF(L123&gt;0,R123/L123,0)</f>
        <v>0.91146529562982</v>
      </c>
      <c r="V123" s="54" t="n">
        <f aca="false">IF(N123&gt;0,P123/N123,0)</f>
        <v>0.986121082212012</v>
      </c>
      <c r="W123" s="54" t="n">
        <f aca="false">T123*U123*V123</f>
        <v>0.776975757575758</v>
      </c>
      <c r="X123" s="55" t="n">
        <v>351.6</v>
      </c>
      <c r="Y123" s="56" t="n">
        <v>1.59</v>
      </c>
    </row>
    <row r="124" customFormat="false" ht="15" hidden="false" customHeight="false" outlineLevel="0" collapsed="false">
      <c r="A124" s="47" t="s">
        <v>379</v>
      </c>
      <c r="B124" s="48" t="n">
        <v>46036</v>
      </c>
      <c r="C124" s="49" t="n">
        <f aca="false">DATE(YEAR(B124),MONTH(B124),1)</f>
        <v>46023</v>
      </c>
      <c r="D124" s="47" t="s">
        <v>74</v>
      </c>
      <c r="E124" s="47" t="s">
        <v>62</v>
      </c>
      <c r="F124" s="47" t="s">
        <v>149</v>
      </c>
      <c r="G124" s="47" t="s">
        <v>364</v>
      </c>
      <c r="H124" s="50" t="n">
        <f aca="false">Assumptions!$B$4</f>
        <v>480</v>
      </c>
      <c r="I124" s="47" t="n">
        <v>30</v>
      </c>
      <c r="J124" s="9" t="n">
        <f aca="false">H124-I124</f>
        <v>450</v>
      </c>
      <c r="K124" s="9" t="n">
        <f aca="false">SUMIFS(Downtime_Log!$I$2:$I$20000,Downtime_Log!$B$2:$B$20000,A124)</f>
        <v>24</v>
      </c>
      <c r="L124" s="9" t="n">
        <f aca="false">J124-K124</f>
        <v>426</v>
      </c>
      <c r="M124" s="51" t="n">
        <f aca="false">INDEX(Rate_Master!$C$2:$C$13,MATCH(F124,Rate_Master!$A$2:$A$13,0))</f>
        <v>1100</v>
      </c>
      <c r="N124" s="52" t="n">
        <v>405153</v>
      </c>
      <c r="O124" s="51" t="n">
        <f aca="false">SUMIFS(Quality_Log!$H$2:$H$20000,Quality_Log!$B$2:$B$20000,A124)</f>
        <v>7768</v>
      </c>
      <c r="P124" s="51" t="n">
        <f aca="false">N124-O124</f>
        <v>397385</v>
      </c>
      <c r="Q124" s="51" t="n">
        <f aca="false">ROUND(J124*M124*Assumptions!$B$6,0)</f>
        <v>386100</v>
      </c>
      <c r="R124" s="53" t="n">
        <f aca="false">N124/M124</f>
        <v>368.320909090909</v>
      </c>
      <c r="S124" s="53" t="n">
        <f aca="false">P124/M124</f>
        <v>361.259090909091</v>
      </c>
      <c r="T124" s="54" t="n">
        <f aca="false">IF(J124&gt;0,L124/J124,0)</f>
        <v>0.946666666666667</v>
      </c>
      <c r="U124" s="54" t="n">
        <f aca="false">IF(L124&gt;0,R124/L124,0)</f>
        <v>0.864603072983355</v>
      </c>
      <c r="V124" s="54" t="n">
        <f aca="false">IF(N124&gt;0,P124/N124,0)</f>
        <v>0.980826996221181</v>
      </c>
      <c r="W124" s="54" t="n">
        <f aca="false">T124*U124*V124</f>
        <v>0.80279797979798</v>
      </c>
      <c r="X124" s="55" t="n">
        <v>364.6</v>
      </c>
      <c r="Y124" s="56" t="n">
        <v>1.63</v>
      </c>
    </row>
    <row r="125" customFormat="false" ht="15" hidden="false" customHeight="false" outlineLevel="0" collapsed="false">
      <c r="A125" s="47" t="s">
        <v>380</v>
      </c>
      <c r="B125" s="48" t="n">
        <v>46036</v>
      </c>
      <c r="C125" s="49" t="n">
        <f aca="false">DATE(YEAR(B125),MONTH(B125),1)</f>
        <v>46023</v>
      </c>
      <c r="D125" s="47" t="s">
        <v>75</v>
      </c>
      <c r="E125" s="47" t="s">
        <v>62</v>
      </c>
      <c r="F125" s="47" t="s">
        <v>149</v>
      </c>
      <c r="G125" s="47" t="s">
        <v>364</v>
      </c>
      <c r="H125" s="50" t="n">
        <f aca="false">Assumptions!$B$4</f>
        <v>480</v>
      </c>
      <c r="I125" s="47" t="n">
        <v>45</v>
      </c>
      <c r="J125" s="9" t="n">
        <f aca="false">H125-I125</f>
        <v>435</v>
      </c>
      <c r="K125" s="9" t="n">
        <f aca="false">SUMIFS(Downtime_Log!$I$2:$I$20000,Downtime_Log!$B$2:$B$20000,A125)</f>
        <v>48</v>
      </c>
      <c r="L125" s="9" t="n">
        <f aca="false">J125-K125</f>
        <v>387</v>
      </c>
      <c r="M125" s="51" t="n">
        <f aca="false">INDEX(Rate_Master!$C$2:$C$13,MATCH(F125,Rate_Master!$A$2:$A$13,0))</f>
        <v>1100</v>
      </c>
      <c r="N125" s="52" t="n">
        <v>377931</v>
      </c>
      <c r="O125" s="51" t="n">
        <f aca="false">SUMIFS(Quality_Log!$H$2:$H$20000,Quality_Log!$B$2:$B$20000,A125)</f>
        <v>8939</v>
      </c>
      <c r="P125" s="51" t="n">
        <f aca="false">N125-O125</f>
        <v>368992</v>
      </c>
      <c r="Q125" s="51" t="n">
        <f aca="false">ROUND(J125*M125*Assumptions!$B$6,0)</f>
        <v>373230</v>
      </c>
      <c r="R125" s="53" t="n">
        <f aca="false">N125/M125</f>
        <v>343.573636363636</v>
      </c>
      <c r="S125" s="53" t="n">
        <f aca="false">P125/M125</f>
        <v>335.447272727273</v>
      </c>
      <c r="T125" s="54" t="n">
        <f aca="false">IF(J125&gt;0,L125/J125,0)</f>
        <v>0.889655172413793</v>
      </c>
      <c r="U125" s="54" t="n">
        <f aca="false">IF(L125&gt;0,R125/L125,0)</f>
        <v>0.887787174066244</v>
      </c>
      <c r="V125" s="54" t="n">
        <f aca="false">IF(N125&gt;0,P125/N125,0)</f>
        <v>0.976347534338279</v>
      </c>
      <c r="W125" s="54" t="n">
        <f aca="false">T125*U125*V125</f>
        <v>0.77114315569488</v>
      </c>
      <c r="X125" s="55" t="n">
        <v>364.9</v>
      </c>
      <c r="Y125" s="56" t="n">
        <v>1.34</v>
      </c>
    </row>
    <row r="126" customFormat="false" ht="15" hidden="false" customHeight="false" outlineLevel="0" collapsed="false">
      <c r="A126" s="47" t="s">
        <v>381</v>
      </c>
      <c r="B126" s="48" t="n">
        <v>46036</v>
      </c>
      <c r="C126" s="49" t="n">
        <f aca="false">DATE(YEAR(B126),MONTH(B126),1)</f>
        <v>46023</v>
      </c>
      <c r="D126" s="47" t="s">
        <v>73</v>
      </c>
      <c r="E126" s="47" t="s">
        <v>63</v>
      </c>
      <c r="F126" s="47" t="s">
        <v>151</v>
      </c>
      <c r="G126" s="47" t="s">
        <v>368</v>
      </c>
      <c r="H126" s="50" t="n">
        <f aca="false">Assumptions!$B$4</f>
        <v>480</v>
      </c>
      <c r="I126" s="47" t="n">
        <v>30</v>
      </c>
      <c r="J126" s="9" t="n">
        <f aca="false">H126-I126</f>
        <v>450</v>
      </c>
      <c r="K126" s="9" t="n">
        <f aca="false">SUMIFS(Downtime_Log!$I$2:$I$20000,Downtime_Log!$B$2:$B$20000,A126)</f>
        <v>71</v>
      </c>
      <c r="L126" s="9" t="n">
        <f aca="false">J126-K126</f>
        <v>379</v>
      </c>
      <c r="M126" s="51" t="n">
        <f aca="false">INDEX(Rate_Master!$C$2:$C$13,MATCH(F126,Rate_Master!$A$2:$A$13,0))</f>
        <v>700</v>
      </c>
      <c r="N126" s="52" t="n">
        <v>221643</v>
      </c>
      <c r="O126" s="51" t="n">
        <f aca="false">SUMIFS(Quality_Log!$H$2:$H$20000,Quality_Log!$B$2:$B$20000,A126)</f>
        <v>5148</v>
      </c>
      <c r="P126" s="51" t="n">
        <f aca="false">N126-O126</f>
        <v>216495</v>
      </c>
      <c r="Q126" s="51" t="n">
        <f aca="false">ROUND(J126*M126*Assumptions!$B$6,0)</f>
        <v>245700</v>
      </c>
      <c r="R126" s="53" t="n">
        <f aca="false">N126/M126</f>
        <v>316.632857142857</v>
      </c>
      <c r="S126" s="53" t="n">
        <f aca="false">P126/M126</f>
        <v>309.278571428571</v>
      </c>
      <c r="T126" s="54" t="n">
        <f aca="false">IF(J126&gt;0,L126/J126,0)</f>
        <v>0.842222222222222</v>
      </c>
      <c r="U126" s="54" t="n">
        <f aca="false">IF(L126&gt;0,R126/L126,0)</f>
        <v>0.835442894836035</v>
      </c>
      <c r="V126" s="54" t="n">
        <f aca="false">IF(N126&gt;0,P126/N126,0)</f>
        <v>0.976773460023551</v>
      </c>
      <c r="W126" s="54" t="n">
        <f aca="false">T126*U126*V126</f>
        <v>0.687285714285714</v>
      </c>
      <c r="X126" s="55" t="n">
        <v>414.2</v>
      </c>
      <c r="Y126" s="56" t="n">
        <v>2.1</v>
      </c>
    </row>
    <row r="127" customFormat="false" ht="15" hidden="false" customHeight="false" outlineLevel="0" collapsed="false">
      <c r="A127" s="47" t="s">
        <v>382</v>
      </c>
      <c r="B127" s="48" t="n">
        <v>46036</v>
      </c>
      <c r="C127" s="49" t="n">
        <f aca="false">DATE(YEAR(B127),MONTH(B127),1)</f>
        <v>46023</v>
      </c>
      <c r="D127" s="47" t="s">
        <v>74</v>
      </c>
      <c r="E127" s="47" t="s">
        <v>63</v>
      </c>
      <c r="F127" s="47" t="s">
        <v>151</v>
      </c>
      <c r="G127" s="47" t="s">
        <v>368</v>
      </c>
      <c r="H127" s="50" t="n">
        <f aca="false">Assumptions!$B$4</f>
        <v>480</v>
      </c>
      <c r="I127" s="47" t="n">
        <v>30</v>
      </c>
      <c r="J127" s="9" t="n">
        <f aca="false">H127-I127</f>
        <v>450</v>
      </c>
      <c r="K127" s="9" t="n">
        <f aca="false">SUMIFS(Downtime_Log!$I$2:$I$20000,Downtime_Log!$B$2:$B$20000,A127)</f>
        <v>127</v>
      </c>
      <c r="L127" s="9" t="n">
        <f aca="false">J127-K127</f>
        <v>323</v>
      </c>
      <c r="M127" s="51" t="n">
        <f aca="false">INDEX(Rate_Master!$C$2:$C$13,MATCH(F127,Rate_Master!$A$2:$A$13,0))</f>
        <v>700</v>
      </c>
      <c r="N127" s="52" t="n">
        <v>171721</v>
      </c>
      <c r="O127" s="51" t="n">
        <f aca="false">SUMIFS(Quality_Log!$H$2:$H$20000,Quality_Log!$B$2:$B$20000,A127)</f>
        <v>7217</v>
      </c>
      <c r="P127" s="51" t="n">
        <f aca="false">N127-O127</f>
        <v>164504</v>
      </c>
      <c r="Q127" s="51" t="n">
        <f aca="false">ROUND(J127*M127*Assumptions!$B$6,0)</f>
        <v>245700</v>
      </c>
      <c r="R127" s="53" t="n">
        <f aca="false">N127/M127</f>
        <v>245.315714285714</v>
      </c>
      <c r="S127" s="53" t="n">
        <f aca="false">P127/M127</f>
        <v>235.005714285714</v>
      </c>
      <c r="T127" s="54" t="n">
        <f aca="false">IF(J127&gt;0,L127/J127,0)</f>
        <v>0.717777777777778</v>
      </c>
      <c r="U127" s="54" t="n">
        <f aca="false">IF(L127&gt;0,R127/L127,0)</f>
        <v>0.759491375497567</v>
      </c>
      <c r="V127" s="54" t="n">
        <f aca="false">IF(N127&gt;0,P127/N127,0)</f>
        <v>0.957972525200762</v>
      </c>
      <c r="W127" s="54" t="n">
        <f aca="false">T127*U127*V127</f>
        <v>0.522234920634921</v>
      </c>
      <c r="X127" s="55" t="n">
        <v>360.9</v>
      </c>
      <c r="Y127" s="56" t="n">
        <v>1.61</v>
      </c>
    </row>
    <row r="128" customFormat="false" ht="15" hidden="false" customHeight="false" outlineLevel="0" collapsed="false">
      <c r="A128" s="47" t="s">
        <v>383</v>
      </c>
      <c r="B128" s="48" t="n">
        <v>46036</v>
      </c>
      <c r="C128" s="49" t="n">
        <f aca="false">DATE(YEAR(B128),MONTH(B128),1)</f>
        <v>46023</v>
      </c>
      <c r="D128" s="47" t="s">
        <v>75</v>
      </c>
      <c r="E128" s="47" t="s">
        <v>63</v>
      </c>
      <c r="F128" s="47" t="s">
        <v>151</v>
      </c>
      <c r="G128" s="47" t="s">
        <v>368</v>
      </c>
      <c r="H128" s="50" t="n">
        <f aca="false">Assumptions!$B$4</f>
        <v>480</v>
      </c>
      <c r="I128" s="47" t="n">
        <v>30</v>
      </c>
      <c r="J128" s="9" t="n">
        <f aca="false">H128-I128</f>
        <v>450</v>
      </c>
      <c r="K128" s="9" t="n">
        <f aca="false">SUMIFS(Downtime_Log!$I$2:$I$20000,Downtime_Log!$B$2:$B$20000,A128)</f>
        <v>72</v>
      </c>
      <c r="L128" s="9" t="n">
        <f aca="false">J128-K128</f>
        <v>378</v>
      </c>
      <c r="M128" s="51" t="n">
        <f aca="false">INDEX(Rate_Master!$C$2:$C$13,MATCH(F128,Rate_Master!$A$2:$A$13,0))</f>
        <v>700</v>
      </c>
      <c r="N128" s="52" t="n">
        <v>225320</v>
      </c>
      <c r="O128" s="51" t="n">
        <f aca="false">SUMIFS(Quality_Log!$H$2:$H$20000,Quality_Log!$B$2:$B$20000,A128)</f>
        <v>6448</v>
      </c>
      <c r="P128" s="51" t="n">
        <f aca="false">N128-O128</f>
        <v>218872</v>
      </c>
      <c r="Q128" s="51" t="n">
        <f aca="false">ROUND(J128*M128*Assumptions!$B$6,0)</f>
        <v>245700</v>
      </c>
      <c r="R128" s="53" t="n">
        <f aca="false">N128/M128</f>
        <v>321.885714285714</v>
      </c>
      <c r="S128" s="53" t="n">
        <f aca="false">P128/M128</f>
        <v>312.674285714286</v>
      </c>
      <c r="T128" s="54" t="n">
        <f aca="false">IF(J128&gt;0,L128/J128,0)</f>
        <v>0.84</v>
      </c>
      <c r="U128" s="54" t="n">
        <f aca="false">IF(L128&gt;0,R128/L128,0)</f>
        <v>0.851549508692366</v>
      </c>
      <c r="V128" s="54" t="n">
        <f aca="false">IF(N128&gt;0,P128/N128,0)</f>
        <v>0.971382922066394</v>
      </c>
      <c r="W128" s="54" t="n">
        <f aca="false">T128*U128*V128</f>
        <v>0.694831746031746</v>
      </c>
      <c r="X128" s="55" t="n">
        <v>440.5</v>
      </c>
      <c r="Y128" s="56" t="n">
        <v>2.12</v>
      </c>
    </row>
    <row r="129" customFormat="false" ht="15" hidden="false" customHeight="false" outlineLevel="0" collapsed="false">
      <c r="A129" s="47" t="s">
        <v>384</v>
      </c>
      <c r="B129" s="48" t="n">
        <v>46036</v>
      </c>
      <c r="C129" s="49" t="n">
        <f aca="false">DATE(YEAR(B129),MONTH(B129),1)</f>
        <v>46023</v>
      </c>
      <c r="D129" s="47" t="s">
        <v>73</v>
      </c>
      <c r="E129" s="47" t="s">
        <v>64</v>
      </c>
      <c r="F129" s="47" t="s">
        <v>155</v>
      </c>
      <c r="G129" s="47" t="s">
        <v>372</v>
      </c>
      <c r="H129" s="50" t="n">
        <f aca="false">Assumptions!$B$4</f>
        <v>480</v>
      </c>
      <c r="I129" s="47" t="n">
        <v>30</v>
      </c>
      <c r="J129" s="9" t="n">
        <f aca="false">H129-I129</f>
        <v>450</v>
      </c>
      <c r="K129" s="9" t="n">
        <f aca="false">SUMIFS(Downtime_Log!$I$2:$I$20000,Downtime_Log!$B$2:$B$20000,A129)</f>
        <v>28</v>
      </c>
      <c r="L129" s="9" t="n">
        <f aca="false">J129-K129</f>
        <v>422</v>
      </c>
      <c r="M129" s="51" t="n">
        <f aca="false">INDEX(Rate_Master!$C$2:$C$13,MATCH(F129,Rate_Master!$A$2:$A$13,0))</f>
        <v>550</v>
      </c>
      <c r="N129" s="52" t="n">
        <v>215653</v>
      </c>
      <c r="O129" s="51" t="n">
        <f aca="false">SUMIFS(Quality_Log!$H$2:$H$20000,Quality_Log!$B$2:$B$20000,A129)</f>
        <v>2999</v>
      </c>
      <c r="P129" s="51" t="n">
        <f aca="false">N129-O129</f>
        <v>212654</v>
      </c>
      <c r="Q129" s="51" t="n">
        <f aca="false">ROUND(J129*M129*Assumptions!$B$6,0)</f>
        <v>193050</v>
      </c>
      <c r="R129" s="53" t="n">
        <f aca="false">N129/M129</f>
        <v>392.096363636364</v>
      </c>
      <c r="S129" s="53" t="n">
        <f aca="false">P129/M129</f>
        <v>386.643636363636</v>
      </c>
      <c r="T129" s="54" t="n">
        <f aca="false">IF(J129&gt;0,L129/J129,0)</f>
        <v>0.937777777777778</v>
      </c>
      <c r="U129" s="54" t="n">
        <f aca="false">IF(L129&gt;0,R129/L129,0)</f>
        <v>0.929138302455838</v>
      </c>
      <c r="V129" s="54" t="n">
        <f aca="false">IF(N129&gt;0,P129/N129,0)</f>
        <v>0.986093400045443</v>
      </c>
      <c r="W129" s="54" t="n">
        <f aca="false">T129*U129*V129</f>
        <v>0.859208080808081</v>
      </c>
      <c r="X129" s="55" t="n">
        <v>229.2</v>
      </c>
      <c r="Y129" s="56" t="n">
        <v>0.68</v>
      </c>
    </row>
    <row r="130" customFormat="false" ht="15" hidden="false" customHeight="false" outlineLevel="0" collapsed="false">
      <c r="A130" s="47" t="s">
        <v>385</v>
      </c>
      <c r="B130" s="48" t="n">
        <v>46036</v>
      </c>
      <c r="C130" s="49" t="n">
        <f aca="false">DATE(YEAR(B130),MONTH(B130),1)</f>
        <v>46023</v>
      </c>
      <c r="D130" s="47" t="s">
        <v>74</v>
      </c>
      <c r="E130" s="47" t="s">
        <v>64</v>
      </c>
      <c r="F130" s="47" t="s">
        <v>155</v>
      </c>
      <c r="G130" s="47" t="s">
        <v>372</v>
      </c>
      <c r="H130" s="50" t="n">
        <f aca="false">Assumptions!$B$4</f>
        <v>480</v>
      </c>
      <c r="I130" s="47" t="n">
        <v>30</v>
      </c>
      <c r="J130" s="9" t="n">
        <f aca="false">H130-I130</f>
        <v>450</v>
      </c>
      <c r="K130" s="9" t="n">
        <f aca="false">SUMIFS(Downtime_Log!$I$2:$I$20000,Downtime_Log!$B$2:$B$20000,A130)</f>
        <v>47</v>
      </c>
      <c r="L130" s="9" t="n">
        <f aca="false">J130-K130</f>
        <v>403</v>
      </c>
      <c r="M130" s="51" t="n">
        <f aca="false">INDEX(Rate_Master!$C$2:$C$13,MATCH(F130,Rate_Master!$A$2:$A$13,0))</f>
        <v>550</v>
      </c>
      <c r="N130" s="52" t="n">
        <v>200658</v>
      </c>
      <c r="O130" s="51" t="n">
        <f aca="false">SUMIFS(Quality_Log!$H$2:$H$20000,Quality_Log!$B$2:$B$20000,A130)</f>
        <v>1906</v>
      </c>
      <c r="P130" s="51" t="n">
        <f aca="false">N130-O130</f>
        <v>198752</v>
      </c>
      <c r="Q130" s="51" t="n">
        <f aca="false">ROUND(J130*M130*Assumptions!$B$6,0)</f>
        <v>193050</v>
      </c>
      <c r="R130" s="53" t="n">
        <f aca="false">N130/M130</f>
        <v>364.832727272727</v>
      </c>
      <c r="S130" s="53" t="n">
        <f aca="false">P130/M130</f>
        <v>361.367272727273</v>
      </c>
      <c r="T130" s="54" t="n">
        <f aca="false">IF(J130&gt;0,L130/J130,0)</f>
        <v>0.895555555555556</v>
      </c>
      <c r="U130" s="54" t="n">
        <f aca="false">IF(L130&gt;0,R130/L130,0)</f>
        <v>0.905292127227611</v>
      </c>
      <c r="V130" s="54" t="n">
        <f aca="false">IF(N130&gt;0,P130/N130,0)</f>
        <v>0.99050125088459</v>
      </c>
      <c r="W130" s="54" t="n">
        <f aca="false">T130*U130*V130</f>
        <v>0.803038383838384</v>
      </c>
      <c r="X130" s="55" t="n">
        <v>221.2</v>
      </c>
      <c r="Y130" s="56" t="n">
        <v>0.73</v>
      </c>
    </row>
    <row r="131" customFormat="false" ht="15" hidden="false" customHeight="false" outlineLevel="0" collapsed="false">
      <c r="A131" s="47" t="s">
        <v>386</v>
      </c>
      <c r="B131" s="48" t="n">
        <v>46036</v>
      </c>
      <c r="C131" s="49" t="n">
        <f aca="false">DATE(YEAR(B131),MONTH(B131),1)</f>
        <v>46023</v>
      </c>
      <c r="D131" s="47" t="s">
        <v>73</v>
      </c>
      <c r="E131" s="47" t="s">
        <v>65</v>
      </c>
      <c r="F131" s="47" t="s">
        <v>159</v>
      </c>
      <c r="G131" s="47" t="s">
        <v>375</v>
      </c>
      <c r="H131" s="50" t="n">
        <f aca="false">Assumptions!$B$4</f>
        <v>480</v>
      </c>
      <c r="I131" s="47" t="n">
        <v>30</v>
      </c>
      <c r="J131" s="9" t="n">
        <f aca="false">H131-I131</f>
        <v>450</v>
      </c>
      <c r="K131" s="9" t="n">
        <f aca="false">SUMIFS(Downtime_Log!$I$2:$I$20000,Downtime_Log!$B$2:$B$20000,A131)</f>
        <v>74</v>
      </c>
      <c r="L131" s="9" t="n">
        <f aca="false">J131-K131</f>
        <v>376</v>
      </c>
      <c r="M131" s="51" t="n">
        <f aca="false">INDEX(Rate_Master!$C$2:$C$13,MATCH(F131,Rate_Master!$A$2:$A$13,0))</f>
        <v>240</v>
      </c>
      <c r="N131" s="52" t="n">
        <v>72818</v>
      </c>
      <c r="O131" s="51" t="n">
        <f aca="false">SUMIFS(Quality_Log!$H$2:$H$20000,Quality_Log!$B$2:$B$20000,A131)</f>
        <v>1952</v>
      </c>
      <c r="P131" s="51" t="n">
        <f aca="false">N131-O131</f>
        <v>70866</v>
      </c>
      <c r="Q131" s="51" t="n">
        <f aca="false">ROUND(J131*M131*Assumptions!$B$6,0)</f>
        <v>84240</v>
      </c>
      <c r="R131" s="53" t="n">
        <f aca="false">N131/M131</f>
        <v>303.408333333333</v>
      </c>
      <c r="S131" s="53" t="n">
        <f aca="false">P131/M131</f>
        <v>295.275</v>
      </c>
      <c r="T131" s="54" t="n">
        <f aca="false">IF(J131&gt;0,L131/J131,0)</f>
        <v>0.835555555555556</v>
      </c>
      <c r="U131" s="54" t="n">
        <f aca="false">IF(L131&gt;0,R131/L131,0)</f>
        <v>0.806937056737589</v>
      </c>
      <c r="V131" s="54" t="n">
        <f aca="false">IF(N131&gt;0,P131/N131,0)</f>
        <v>0.973193441182125</v>
      </c>
      <c r="W131" s="54" t="n">
        <f aca="false">T131*U131*V131</f>
        <v>0.656166666666667</v>
      </c>
      <c r="X131" s="55" t="n">
        <v>188.4</v>
      </c>
      <c r="Y131" s="56" t="n">
        <v>0.18</v>
      </c>
    </row>
    <row r="132" customFormat="false" ht="15" hidden="false" customHeight="false" outlineLevel="0" collapsed="false">
      <c r="A132" s="47" t="s">
        <v>387</v>
      </c>
      <c r="B132" s="48" t="n">
        <v>46036</v>
      </c>
      <c r="C132" s="49" t="n">
        <f aca="false">DATE(YEAR(B132),MONTH(B132),1)</f>
        <v>46023</v>
      </c>
      <c r="D132" s="47" t="s">
        <v>74</v>
      </c>
      <c r="E132" s="47" t="s">
        <v>65</v>
      </c>
      <c r="F132" s="47" t="s">
        <v>159</v>
      </c>
      <c r="G132" s="47" t="s">
        <v>375</v>
      </c>
      <c r="H132" s="50" t="n">
        <f aca="false">Assumptions!$B$4</f>
        <v>480</v>
      </c>
      <c r="I132" s="47" t="n">
        <v>30</v>
      </c>
      <c r="J132" s="9" t="n">
        <f aca="false">H132-I132</f>
        <v>450</v>
      </c>
      <c r="K132" s="9" t="n">
        <f aca="false">SUMIFS(Downtime_Log!$I$2:$I$20000,Downtime_Log!$B$2:$B$20000,A132)</f>
        <v>25</v>
      </c>
      <c r="L132" s="9" t="n">
        <f aca="false">J132-K132</f>
        <v>425</v>
      </c>
      <c r="M132" s="51" t="n">
        <f aca="false">INDEX(Rate_Master!$C$2:$C$13,MATCH(F132,Rate_Master!$A$2:$A$13,0))</f>
        <v>240</v>
      </c>
      <c r="N132" s="52" t="n">
        <v>89661</v>
      </c>
      <c r="O132" s="51" t="n">
        <f aca="false">SUMIFS(Quality_Log!$H$2:$H$20000,Quality_Log!$B$2:$B$20000,A132)</f>
        <v>1557</v>
      </c>
      <c r="P132" s="51" t="n">
        <f aca="false">N132-O132</f>
        <v>88104</v>
      </c>
      <c r="Q132" s="51" t="n">
        <f aca="false">ROUND(J132*M132*Assumptions!$B$6,0)</f>
        <v>84240</v>
      </c>
      <c r="R132" s="53" t="n">
        <f aca="false">N132/M132</f>
        <v>373.5875</v>
      </c>
      <c r="S132" s="53" t="n">
        <f aca="false">P132/M132</f>
        <v>367.1</v>
      </c>
      <c r="T132" s="54" t="n">
        <f aca="false">IF(J132&gt;0,L132/J132,0)</f>
        <v>0.944444444444444</v>
      </c>
      <c r="U132" s="54" t="n">
        <f aca="false">IF(L132&gt;0,R132/L132,0)</f>
        <v>0.879029411764706</v>
      </c>
      <c r="V132" s="54" t="n">
        <f aca="false">IF(N132&gt;0,P132/N132,0)</f>
        <v>0.982634590290093</v>
      </c>
      <c r="W132" s="54" t="n">
        <f aca="false">T132*U132*V132</f>
        <v>0.815777777777778</v>
      </c>
      <c r="X132" s="55" t="n">
        <v>207</v>
      </c>
      <c r="Y132" s="56" t="n">
        <v>0.16</v>
      </c>
    </row>
    <row r="133" customFormat="false" ht="15" hidden="false" customHeight="false" outlineLevel="0" collapsed="false">
      <c r="A133" s="47" t="s">
        <v>388</v>
      </c>
      <c r="B133" s="48" t="n">
        <v>46036</v>
      </c>
      <c r="C133" s="49" t="n">
        <f aca="false">DATE(YEAR(B133),MONTH(B133),1)</f>
        <v>46023</v>
      </c>
      <c r="D133" s="47" t="s">
        <v>75</v>
      </c>
      <c r="E133" s="47" t="s">
        <v>65</v>
      </c>
      <c r="F133" s="47" t="s">
        <v>159</v>
      </c>
      <c r="G133" s="47" t="s">
        <v>375</v>
      </c>
      <c r="H133" s="50" t="n">
        <f aca="false">Assumptions!$B$4</f>
        <v>480</v>
      </c>
      <c r="I133" s="47" t="n">
        <v>30</v>
      </c>
      <c r="J133" s="9" t="n">
        <f aca="false">H133-I133</f>
        <v>450</v>
      </c>
      <c r="K133" s="9" t="n">
        <f aca="false">SUMIFS(Downtime_Log!$I$2:$I$20000,Downtime_Log!$B$2:$B$20000,A133)</f>
        <v>17</v>
      </c>
      <c r="L133" s="9" t="n">
        <f aca="false">J133-K133</f>
        <v>433</v>
      </c>
      <c r="M133" s="51" t="n">
        <f aca="false">INDEX(Rate_Master!$C$2:$C$13,MATCH(F133,Rate_Master!$A$2:$A$13,0))</f>
        <v>240</v>
      </c>
      <c r="N133" s="52" t="n">
        <v>80473</v>
      </c>
      <c r="O133" s="51" t="n">
        <f aca="false">SUMIFS(Quality_Log!$H$2:$H$20000,Quality_Log!$B$2:$B$20000,A133)</f>
        <v>1253</v>
      </c>
      <c r="P133" s="51" t="n">
        <f aca="false">N133-O133</f>
        <v>79220</v>
      </c>
      <c r="Q133" s="51" t="n">
        <f aca="false">ROUND(J133*M133*Assumptions!$B$6,0)</f>
        <v>84240</v>
      </c>
      <c r="R133" s="53" t="n">
        <f aca="false">N133/M133</f>
        <v>335.304166666667</v>
      </c>
      <c r="S133" s="53" t="n">
        <f aca="false">P133/M133</f>
        <v>330.083333333333</v>
      </c>
      <c r="T133" s="54" t="n">
        <f aca="false">IF(J133&gt;0,L133/J133,0)</f>
        <v>0.962222222222222</v>
      </c>
      <c r="U133" s="54" t="n">
        <f aca="false">IF(L133&gt;0,R133/L133,0)</f>
        <v>0.774374518860662</v>
      </c>
      <c r="V133" s="54" t="n">
        <f aca="false">IF(N133&gt;0,P133/N133,0)</f>
        <v>0.984429560225169</v>
      </c>
      <c r="W133" s="54" t="n">
        <f aca="false">T133*U133*V133</f>
        <v>0.733518518518519</v>
      </c>
      <c r="X133" s="55" t="n">
        <v>227.2</v>
      </c>
      <c r="Y133" s="56" t="n">
        <v>0.15</v>
      </c>
    </row>
    <row r="134" customFormat="false" ht="15" hidden="false" customHeight="false" outlineLevel="0" collapsed="false">
      <c r="A134" s="47" t="s">
        <v>389</v>
      </c>
      <c r="B134" s="48" t="n">
        <v>46037</v>
      </c>
      <c r="C134" s="49" t="n">
        <f aca="false">DATE(YEAR(B134),MONTH(B134),1)</f>
        <v>46023</v>
      </c>
      <c r="D134" s="47" t="s">
        <v>73</v>
      </c>
      <c r="E134" s="47" t="s">
        <v>62</v>
      </c>
      <c r="F134" s="47" t="s">
        <v>149</v>
      </c>
      <c r="G134" s="47" t="s">
        <v>364</v>
      </c>
      <c r="H134" s="50" t="n">
        <f aca="false">Assumptions!$B$4</f>
        <v>480</v>
      </c>
      <c r="I134" s="47" t="n">
        <v>30</v>
      </c>
      <c r="J134" s="9" t="n">
        <f aca="false">H134-I134</f>
        <v>450</v>
      </c>
      <c r="K134" s="9" t="n">
        <f aca="false">SUMIFS(Downtime_Log!$I$2:$I$20000,Downtime_Log!$B$2:$B$20000,A134)</f>
        <v>13</v>
      </c>
      <c r="L134" s="9" t="n">
        <f aca="false">J134-K134</f>
        <v>437</v>
      </c>
      <c r="M134" s="51" t="n">
        <f aca="false">INDEX(Rate_Master!$C$2:$C$13,MATCH(F134,Rate_Master!$A$2:$A$13,0))</f>
        <v>1100</v>
      </c>
      <c r="N134" s="52" t="n">
        <v>445807</v>
      </c>
      <c r="O134" s="51" t="n">
        <f aca="false">SUMIFS(Quality_Log!$H$2:$H$20000,Quality_Log!$B$2:$B$20000,A134)</f>
        <v>10676</v>
      </c>
      <c r="P134" s="51" t="n">
        <f aca="false">N134-O134</f>
        <v>435131</v>
      </c>
      <c r="Q134" s="51" t="n">
        <f aca="false">ROUND(J134*M134*Assumptions!$B$6,0)</f>
        <v>386100</v>
      </c>
      <c r="R134" s="53" t="n">
        <f aca="false">N134/M134</f>
        <v>405.279090909091</v>
      </c>
      <c r="S134" s="53" t="n">
        <f aca="false">P134/M134</f>
        <v>395.573636363636</v>
      </c>
      <c r="T134" s="54" t="n">
        <f aca="false">IF(J134&gt;0,L134/J134,0)</f>
        <v>0.971111111111111</v>
      </c>
      <c r="U134" s="54" t="n">
        <f aca="false">IF(L134&gt;0,R134/L134,0)</f>
        <v>0.927412107343457</v>
      </c>
      <c r="V134" s="54" t="n">
        <f aca="false">IF(N134&gt;0,P134/N134,0)</f>
        <v>0.976052417301658</v>
      </c>
      <c r="W134" s="54" t="n">
        <f aca="false">T134*U134*V134</f>
        <v>0.879052525252525</v>
      </c>
      <c r="X134" s="55" t="n">
        <v>402.3</v>
      </c>
      <c r="Y134" s="56" t="n">
        <v>1.41</v>
      </c>
    </row>
    <row r="135" customFormat="false" ht="15" hidden="false" customHeight="false" outlineLevel="0" collapsed="false">
      <c r="A135" s="47" t="s">
        <v>390</v>
      </c>
      <c r="B135" s="48" t="n">
        <v>46037</v>
      </c>
      <c r="C135" s="49" t="n">
        <f aca="false">DATE(YEAR(B135),MONTH(B135),1)</f>
        <v>46023</v>
      </c>
      <c r="D135" s="47" t="s">
        <v>74</v>
      </c>
      <c r="E135" s="47" t="s">
        <v>62</v>
      </c>
      <c r="F135" s="47" t="s">
        <v>149</v>
      </c>
      <c r="G135" s="47" t="s">
        <v>364</v>
      </c>
      <c r="H135" s="50" t="n">
        <f aca="false">Assumptions!$B$4</f>
        <v>480</v>
      </c>
      <c r="I135" s="47" t="n">
        <v>30</v>
      </c>
      <c r="J135" s="9" t="n">
        <f aca="false">H135-I135</f>
        <v>450</v>
      </c>
      <c r="K135" s="9" t="n">
        <f aca="false">SUMIFS(Downtime_Log!$I$2:$I$20000,Downtime_Log!$B$2:$B$20000,A135)</f>
        <v>56</v>
      </c>
      <c r="L135" s="9" t="n">
        <f aca="false">J135-K135</f>
        <v>394</v>
      </c>
      <c r="M135" s="51" t="n">
        <f aca="false">INDEX(Rate_Master!$C$2:$C$13,MATCH(F135,Rate_Master!$A$2:$A$13,0))</f>
        <v>1100</v>
      </c>
      <c r="N135" s="52" t="n">
        <v>394473</v>
      </c>
      <c r="O135" s="51" t="n">
        <f aca="false">SUMIFS(Quality_Log!$H$2:$H$20000,Quality_Log!$B$2:$B$20000,A135)</f>
        <v>4727</v>
      </c>
      <c r="P135" s="51" t="n">
        <f aca="false">N135-O135</f>
        <v>389746</v>
      </c>
      <c r="Q135" s="51" t="n">
        <f aca="false">ROUND(J135*M135*Assumptions!$B$6,0)</f>
        <v>386100</v>
      </c>
      <c r="R135" s="53" t="n">
        <f aca="false">N135/M135</f>
        <v>358.611818181818</v>
      </c>
      <c r="S135" s="53" t="n">
        <f aca="false">P135/M135</f>
        <v>354.314545454545</v>
      </c>
      <c r="T135" s="54" t="n">
        <f aca="false">IF(J135&gt;0,L135/J135,0)</f>
        <v>0.875555555555556</v>
      </c>
      <c r="U135" s="54" t="n">
        <f aca="false">IF(L135&gt;0,R135/L135,0)</f>
        <v>0.910182279649285</v>
      </c>
      <c r="V135" s="54" t="n">
        <f aca="false">IF(N135&gt;0,P135/N135,0)</f>
        <v>0.988016923845231</v>
      </c>
      <c r="W135" s="54" t="n">
        <f aca="false">T135*U135*V135</f>
        <v>0.787365656565657</v>
      </c>
      <c r="X135" s="55" t="n">
        <v>344</v>
      </c>
      <c r="Y135" s="56" t="n">
        <v>1.56</v>
      </c>
    </row>
    <row r="136" customFormat="false" ht="15" hidden="false" customHeight="false" outlineLevel="0" collapsed="false">
      <c r="A136" s="47" t="s">
        <v>391</v>
      </c>
      <c r="B136" s="48" t="n">
        <v>46037</v>
      </c>
      <c r="C136" s="49" t="n">
        <f aca="false">DATE(YEAR(B136),MONTH(B136),1)</f>
        <v>46023</v>
      </c>
      <c r="D136" s="47" t="s">
        <v>75</v>
      </c>
      <c r="E136" s="47" t="s">
        <v>62</v>
      </c>
      <c r="F136" s="47" t="s">
        <v>150</v>
      </c>
      <c r="G136" s="47" t="s">
        <v>392</v>
      </c>
      <c r="H136" s="50" t="n">
        <f aca="false">Assumptions!$B$4</f>
        <v>480</v>
      </c>
      <c r="I136" s="47" t="n">
        <v>30</v>
      </c>
      <c r="J136" s="9" t="n">
        <f aca="false">H136-I136</f>
        <v>450</v>
      </c>
      <c r="K136" s="9" t="n">
        <f aca="false">SUMIFS(Downtime_Log!$I$2:$I$20000,Downtime_Log!$B$2:$B$20000,A136)</f>
        <v>295</v>
      </c>
      <c r="L136" s="9" t="n">
        <f aca="false">J136-K136</f>
        <v>155</v>
      </c>
      <c r="M136" s="51" t="n">
        <f aca="false">INDEX(Rate_Master!$C$2:$C$13,MATCH(F136,Rate_Master!$A$2:$A$13,0))</f>
        <v>800</v>
      </c>
      <c r="N136" s="52" t="n">
        <v>106328</v>
      </c>
      <c r="O136" s="51" t="n">
        <f aca="false">SUMIFS(Quality_Log!$H$2:$H$20000,Quality_Log!$B$2:$B$20000,A136)</f>
        <v>2025</v>
      </c>
      <c r="P136" s="51" t="n">
        <f aca="false">N136-O136</f>
        <v>104303</v>
      </c>
      <c r="Q136" s="51" t="n">
        <f aca="false">ROUND(J136*M136*Assumptions!$B$6,0)</f>
        <v>280800</v>
      </c>
      <c r="R136" s="53" t="n">
        <f aca="false">N136/M136</f>
        <v>132.91</v>
      </c>
      <c r="S136" s="53" t="n">
        <f aca="false">P136/M136</f>
        <v>130.37875</v>
      </c>
      <c r="T136" s="54" t="n">
        <f aca="false">IF(J136&gt;0,L136/J136,0)</f>
        <v>0.344444444444444</v>
      </c>
      <c r="U136" s="54" t="n">
        <f aca="false">IF(L136&gt;0,R136/L136,0)</f>
        <v>0.857483870967742</v>
      </c>
      <c r="V136" s="54" t="n">
        <f aca="false">IF(N136&gt;0,P136/N136,0)</f>
        <v>0.980955157625461</v>
      </c>
      <c r="W136" s="54" t="n">
        <f aca="false">T136*U136*V136</f>
        <v>0.289730555555556</v>
      </c>
      <c r="X136" s="55" t="n">
        <v>220.7</v>
      </c>
      <c r="Y136" s="56" t="n">
        <v>5.07</v>
      </c>
    </row>
    <row r="137" customFormat="false" ht="15" hidden="false" customHeight="false" outlineLevel="0" collapsed="false">
      <c r="A137" s="47" t="s">
        <v>393</v>
      </c>
      <c r="B137" s="48" t="n">
        <v>46037</v>
      </c>
      <c r="C137" s="49" t="n">
        <f aca="false">DATE(YEAR(B137),MONTH(B137),1)</f>
        <v>46023</v>
      </c>
      <c r="D137" s="47" t="s">
        <v>73</v>
      </c>
      <c r="E137" s="47" t="s">
        <v>63</v>
      </c>
      <c r="F137" s="47" t="s">
        <v>151</v>
      </c>
      <c r="G137" s="47" t="s">
        <v>394</v>
      </c>
      <c r="H137" s="50" t="n">
        <f aca="false">Assumptions!$B$4</f>
        <v>480</v>
      </c>
      <c r="I137" s="47" t="n">
        <v>30</v>
      </c>
      <c r="J137" s="9" t="n">
        <f aca="false">H137-I137</f>
        <v>450</v>
      </c>
      <c r="K137" s="9" t="n">
        <f aca="false">SUMIFS(Downtime_Log!$I$2:$I$20000,Downtime_Log!$B$2:$B$20000,A137)</f>
        <v>41</v>
      </c>
      <c r="L137" s="9" t="n">
        <f aca="false">J137-K137</f>
        <v>409</v>
      </c>
      <c r="M137" s="51" t="n">
        <f aca="false">INDEX(Rate_Master!$C$2:$C$13,MATCH(F137,Rate_Master!$A$2:$A$13,0))</f>
        <v>700</v>
      </c>
      <c r="N137" s="52" t="n">
        <v>237776</v>
      </c>
      <c r="O137" s="51" t="n">
        <f aca="false">SUMIFS(Quality_Log!$H$2:$H$20000,Quality_Log!$B$2:$B$20000,A137)</f>
        <v>9233</v>
      </c>
      <c r="P137" s="51" t="n">
        <f aca="false">N137-O137</f>
        <v>228543</v>
      </c>
      <c r="Q137" s="51" t="n">
        <f aca="false">ROUND(J137*M137*Assumptions!$B$6,0)</f>
        <v>245700</v>
      </c>
      <c r="R137" s="53" t="n">
        <f aca="false">N137/M137</f>
        <v>339.68</v>
      </c>
      <c r="S137" s="53" t="n">
        <f aca="false">P137/M137</f>
        <v>326.49</v>
      </c>
      <c r="T137" s="54" t="n">
        <f aca="false">IF(J137&gt;0,L137/J137,0)</f>
        <v>0.908888888888889</v>
      </c>
      <c r="U137" s="54" t="n">
        <f aca="false">IF(L137&gt;0,R137/L137,0)</f>
        <v>0.830513447432763</v>
      </c>
      <c r="V137" s="54" t="n">
        <f aca="false">IF(N137&gt;0,P137/N137,0)</f>
        <v>0.961169335845502</v>
      </c>
      <c r="W137" s="54" t="n">
        <f aca="false">T137*U137*V137</f>
        <v>0.725533333333333</v>
      </c>
      <c r="X137" s="55" t="n">
        <v>462.4</v>
      </c>
      <c r="Y137" s="56" t="n">
        <v>1.62</v>
      </c>
    </row>
    <row r="138" customFormat="false" ht="15" hidden="false" customHeight="false" outlineLevel="0" collapsed="false">
      <c r="A138" s="47" t="s">
        <v>395</v>
      </c>
      <c r="B138" s="48" t="n">
        <v>46037</v>
      </c>
      <c r="C138" s="49" t="n">
        <f aca="false">DATE(YEAR(B138),MONTH(B138),1)</f>
        <v>46023</v>
      </c>
      <c r="D138" s="47" t="s">
        <v>74</v>
      </c>
      <c r="E138" s="47" t="s">
        <v>63</v>
      </c>
      <c r="F138" s="47" t="s">
        <v>151</v>
      </c>
      <c r="G138" s="47" t="s">
        <v>394</v>
      </c>
      <c r="H138" s="50" t="n">
        <f aca="false">Assumptions!$B$4</f>
        <v>480</v>
      </c>
      <c r="I138" s="47" t="n">
        <v>30</v>
      </c>
      <c r="J138" s="9" t="n">
        <f aca="false">H138-I138</f>
        <v>450</v>
      </c>
      <c r="K138" s="9" t="n">
        <f aca="false">SUMIFS(Downtime_Log!$I$2:$I$20000,Downtime_Log!$B$2:$B$20000,A138)</f>
        <v>24</v>
      </c>
      <c r="L138" s="9" t="n">
        <f aca="false">J138-K138</f>
        <v>426</v>
      </c>
      <c r="M138" s="51" t="n">
        <f aca="false">INDEX(Rate_Master!$C$2:$C$13,MATCH(F138,Rate_Master!$A$2:$A$13,0))</f>
        <v>700</v>
      </c>
      <c r="N138" s="52" t="n">
        <v>262218</v>
      </c>
      <c r="O138" s="51" t="n">
        <f aca="false">SUMIFS(Quality_Log!$H$2:$H$20000,Quality_Log!$B$2:$B$20000,A138)</f>
        <v>6938</v>
      </c>
      <c r="P138" s="51" t="n">
        <f aca="false">N138-O138</f>
        <v>255280</v>
      </c>
      <c r="Q138" s="51" t="n">
        <f aca="false">ROUND(J138*M138*Assumptions!$B$6,0)</f>
        <v>245700</v>
      </c>
      <c r="R138" s="53" t="n">
        <f aca="false">N138/M138</f>
        <v>374.597142857143</v>
      </c>
      <c r="S138" s="53" t="n">
        <f aca="false">P138/M138</f>
        <v>364.685714285714</v>
      </c>
      <c r="T138" s="54" t="n">
        <f aca="false">IF(J138&gt;0,L138/J138,0)</f>
        <v>0.946666666666667</v>
      </c>
      <c r="U138" s="54" t="n">
        <f aca="false">IF(L138&gt;0,R138/L138,0)</f>
        <v>0.879336016096579</v>
      </c>
      <c r="V138" s="54" t="n">
        <f aca="false">IF(N138&gt;0,P138/N138,0)</f>
        <v>0.973541099390583</v>
      </c>
      <c r="W138" s="54" t="n">
        <f aca="false">T138*U138*V138</f>
        <v>0.810412698412698</v>
      </c>
      <c r="X138" s="55" t="n">
        <v>449</v>
      </c>
      <c r="Y138" s="56" t="n">
        <v>1.8</v>
      </c>
    </row>
    <row r="139" customFormat="false" ht="15" hidden="false" customHeight="false" outlineLevel="0" collapsed="false">
      <c r="A139" s="47" t="s">
        <v>396</v>
      </c>
      <c r="B139" s="48" t="n">
        <v>46037</v>
      </c>
      <c r="C139" s="49" t="n">
        <f aca="false">DATE(YEAR(B139),MONTH(B139),1)</f>
        <v>46023</v>
      </c>
      <c r="D139" s="47" t="s">
        <v>75</v>
      </c>
      <c r="E139" s="47" t="s">
        <v>63</v>
      </c>
      <c r="F139" s="47" t="s">
        <v>151</v>
      </c>
      <c r="G139" s="47" t="s">
        <v>394</v>
      </c>
      <c r="H139" s="50" t="n">
        <f aca="false">Assumptions!$B$4</f>
        <v>480</v>
      </c>
      <c r="I139" s="47" t="n">
        <v>30</v>
      </c>
      <c r="J139" s="9" t="n">
        <f aca="false">H139-I139</f>
        <v>450</v>
      </c>
      <c r="K139" s="9" t="n">
        <f aca="false">SUMIFS(Downtime_Log!$I$2:$I$20000,Downtime_Log!$B$2:$B$20000,A139)</f>
        <v>69</v>
      </c>
      <c r="L139" s="9" t="n">
        <f aca="false">J139-K139</f>
        <v>381</v>
      </c>
      <c r="M139" s="51" t="n">
        <f aca="false">INDEX(Rate_Master!$C$2:$C$13,MATCH(F139,Rate_Master!$A$2:$A$13,0))</f>
        <v>700</v>
      </c>
      <c r="N139" s="52" t="n">
        <v>234808</v>
      </c>
      <c r="O139" s="51" t="n">
        <f aca="false">SUMIFS(Quality_Log!$H$2:$H$20000,Quality_Log!$B$2:$B$20000,A139)</f>
        <v>7437</v>
      </c>
      <c r="P139" s="51" t="n">
        <f aca="false">N139-O139</f>
        <v>227371</v>
      </c>
      <c r="Q139" s="51" t="n">
        <f aca="false">ROUND(J139*M139*Assumptions!$B$6,0)</f>
        <v>245700</v>
      </c>
      <c r="R139" s="53" t="n">
        <f aca="false">N139/M139</f>
        <v>335.44</v>
      </c>
      <c r="S139" s="53" t="n">
        <f aca="false">P139/M139</f>
        <v>324.815714285714</v>
      </c>
      <c r="T139" s="54" t="n">
        <f aca="false">IF(J139&gt;0,L139/J139,0)</f>
        <v>0.846666666666667</v>
      </c>
      <c r="U139" s="54" t="n">
        <f aca="false">IF(L139&gt;0,R139/L139,0)</f>
        <v>0.880419947506562</v>
      </c>
      <c r="V139" s="54" t="n">
        <f aca="false">IF(N139&gt;0,P139/N139,0)</f>
        <v>0.968327314231202</v>
      </c>
      <c r="W139" s="54" t="n">
        <f aca="false">T139*U139*V139</f>
        <v>0.721812698412699</v>
      </c>
      <c r="X139" s="55" t="n">
        <v>449.5</v>
      </c>
      <c r="Y139" s="56" t="n">
        <v>1.78</v>
      </c>
    </row>
    <row r="140" customFormat="false" ht="15" hidden="false" customHeight="false" outlineLevel="0" collapsed="false">
      <c r="A140" s="47" t="s">
        <v>397</v>
      </c>
      <c r="B140" s="48" t="n">
        <v>46037</v>
      </c>
      <c r="C140" s="49" t="n">
        <f aca="false">DATE(YEAR(B140),MONTH(B140),1)</f>
        <v>46023</v>
      </c>
      <c r="D140" s="47" t="s">
        <v>73</v>
      </c>
      <c r="E140" s="47" t="s">
        <v>64</v>
      </c>
      <c r="F140" s="47" t="s">
        <v>155</v>
      </c>
      <c r="G140" s="47" t="s">
        <v>398</v>
      </c>
      <c r="H140" s="50" t="n">
        <f aca="false">Assumptions!$B$4</f>
        <v>480</v>
      </c>
      <c r="I140" s="47" t="n">
        <v>30</v>
      </c>
      <c r="J140" s="9" t="n">
        <f aca="false">H140-I140</f>
        <v>450</v>
      </c>
      <c r="K140" s="9" t="n">
        <f aca="false">SUMIFS(Downtime_Log!$I$2:$I$20000,Downtime_Log!$B$2:$B$20000,A140)</f>
        <v>68</v>
      </c>
      <c r="L140" s="9" t="n">
        <f aca="false">J140-K140</f>
        <v>382</v>
      </c>
      <c r="M140" s="51" t="n">
        <f aca="false">INDEX(Rate_Master!$C$2:$C$13,MATCH(F140,Rate_Master!$A$2:$A$13,0))</f>
        <v>550</v>
      </c>
      <c r="N140" s="52" t="n">
        <v>190247</v>
      </c>
      <c r="O140" s="51" t="n">
        <f aca="false">SUMIFS(Quality_Log!$H$2:$H$20000,Quality_Log!$B$2:$B$20000,A140)</f>
        <v>2302</v>
      </c>
      <c r="P140" s="51" t="n">
        <f aca="false">N140-O140</f>
        <v>187945</v>
      </c>
      <c r="Q140" s="51" t="n">
        <f aca="false">ROUND(J140*M140*Assumptions!$B$6,0)</f>
        <v>193050</v>
      </c>
      <c r="R140" s="53" t="n">
        <f aca="false">N140/M140</f>
        <v>345.903636363636</v>
      </c>
      <c r="S140" s="53" t="n">
        <f aca="false">P140/M140</f>
        <v>341.718181818182</v>
      </c>
      <c r="T140" s="54" t="n">
        <f aca="false">IF(J140&gt;0,L140/J140,0)</f>
        <v>0.848888888888889</v>
      </c>
      <c r="U140" s="54" t="n">
        <f aca="false">IF(L140&gt;0,R140/L140,0)</f>
        <v>0.905506901475488</v>
      </c>
      <c r="V140" s="54" t="n">
        <f aca="false">IF(N140&gt;0,P140/N140,0)</f>
        <v>0.987899940603531</v>
      </c>
      <c r="W140" s="54" t="n">
        <f aca="false">T140*U140*V140</f>
        <v>0.759373737373737</v>
      </c>
      <c r="X140" s="55" t="n">
        <v>216</v>
      </c>
      <c r="Y140" s="56" t="n">
        <v>0.75</v>
      </c>
    </row>
    <row r="141" customFormat="false" ht="15" hidden="false" customHeight="false" outlineLevel="0" collapsed="false">
      <c r="A141" s="47" t="s">
        <v>399</v>
      </c>
      <c r="B141" s="48" t="n">
        <v>46037</v>
      </c>
      <c r="C141" s="49" t="n">
        <f aca="false">DATE(YEAR(B141),MONTH(B141),1)</f>
        <v>46023</v>
      </c>
      <c r="D141" s="47" t="s">
        <v>74</v>
      </c>
      <c r="E141" s="47" t="s">
        <v>64</v>
      </c>
      <c r="F141" s="47" t="s">
        <v>155</v>
      </c>
      <c r="G141" s="47" t="s">
        <v>398</v>
      </c>
      <c r="H141" s="50" t="n">
        <f aca="false">Assumptions!$B$4</f>
        <v>480</v>
      </c>
      <c r="I141" s="47" t="n">
        <v>30</v>
      </c>
      <c r="J141" s="9" t="n">
        <f aca="false">H141-I141</f>
        <v>450</v>
      </c>
      <c r="K141" s="9" t="n">
        <f aca="false">SUMIFS(Downtime_Log!$I$2:$I$20000,Downtime_Log!$B$2:$B$20000,A141)</f>
        <v>17</v>
      </c>
      <c r="L141" s="9" t="n">
        <f aca="false">J141-K141</f>
        <v>433</v>
      </c>
      <c r="M141" s="51" t="n">
        <f aca="false">INDEX(Rate_Master!$C$2:$C$13,MATCH(F141,Rate_Master!$A$2:$A$13,0))</f>
        <v>550</v>
      </c>
      <c r="N141" s="52" t="n">
        <v>216139</v>
      </c>
      <c r="O141" s="51" t="n">
        <f aca="false">SUMIFS(Quality_Log!$H$2:$H$20000,Quality_Log!$B$2:$B$20000,A141)</f>
        <v>2933</v>
      </c>
      <c r="P141" s="51" t="n">
        <f aca="false">N141-O141</f>
        <v>213206</v>
      </c>
      <c r="Q141" s="51" t="n">
        <f aca="false">ROUND(J141*M141*Assumptions!$B$6,0)</f>
        <v>193050</v>
      </c>
      <c r="R141" s="53" t="n">
        <f aca="false">N141/M141</f>
        <v>392.98</v>
      </c>
      <c r="S141" s="53" t="n">
        <f aca="false">P141/M141</f>
        <v>387.647272727273</v>
      </c>
      <c r="T141" s="54" t="n">
        <f aca="false">IF(J141&gt;0,L141/J141,0)</f>
        <v>0.962222222222222</v>
      </c>
      <c r="U141" s="54" t="n">
        <f aca="false">IF(L141&gt;0,R141/L141,0)</f>
        <v>0.907575057736721</v>
      </c>
      <c r="V141" s="54" t="n">
        <f aca="false">IF(N141&gt;0,P141/N141,0)</f>
        <v>0.986430028824044</v>
      </c>
      <c r="W141" s="54" t="n">
        <f aca="false">T141*U141*V141</f>
        <v>0.861438383838384</v>
      </c>
      <c r="X141" s="55" t="n">
        <v>250</v>
      </c>
      <c r="Y141" s="56" t="n">
        <v>0.62</v>
      </c>
    </row>
    <row r="142" customFormat="false" ht="15" hidden="false" customHeight="false" outlineLevel="0" collapsed="false">
      <c r="A142" s="47" t="s">
        <v>400</v>
      </c>
      <c r="B142" s="48" t="n">
        <v>46037</v>
      </c>
      <c r="C142" s="49" t="n">
        <f aca="false">DATE(YEAR(B142),MONTH(B142),1)</f>
        <v>46023</v>
      </c>
      <c r="D142" s="47" t="s">
        <v>73</v>
      </c>
      <c r="E142" s="47" t="s">
        <v>65</v>
      </c>
      <c r="F142" s="47" t="s">
        <v>159</v>
      </c>
      <c r="G142" s="47" t="s">
        <v>375</v>
      </c>
      <c r="H142" s="50" t="n">
        <f aca="false">Assumptions!$B$4</f>
        <v>480</v>
      </c>
      <c r="I142" s="47" t="n">
        <v>30</v>
      </c>
      <c r="J142" s="9" t="n">
        <f aca="false">H142-I142</f>
        <v>450</v>
      </c>
      <c r="K142" s="9" t="n">
        <f aca="false">SUMIFS(Downtime_Log!$I$2:$I$20000,Downtime_Log!$B$2:$B$20000,A142)</f>
        <v>27</v>
      </c>
      <c r="L142" s="9" t="n">
        <f aca="false">J142-K142</f>
        <v>423</v>
      </c>
      <c r="M142" s="51" t="n">
        <f aca="false">INDEX(Rate_Master!$C$2:$C$13,MATCH(F142,Rate_Master!$A$2:$A$13,0))</f>
        <v>240</v>
      </c>
      <c r="N142" s="52" t="n">
        <v>81400</v>
      </c>
      <c r="O142" s="51" t="n">
        <f aca="false">SUMIFS(Quality_Log!$H$2:$H$20000,Quality_Log!$B$2:$B$20000,A142)</f>
        <v>939</v>
      </c>
      <c r="P142" s="51" t="n">
        <f aca="false">N142-O142</f>
        <v>80461</v>
      </c>
      <c r="Q142" s="51" t="n">
        <f aca="false">ROUND(J142*M142*Assumptions!$B$6,0)</f>
        <v>84240</v>
      </c>
      <c r="R142" s="53" t="n">
        <f aca="false">N142/M142</f>
        <v>339.166666666667</v>
      </c>
      <c r="S142" s="53" t="n">
        <f aca="false">P142/M142</f>
        <v>335.254166666667</v>
      </c>
      <c r="T142" s="54" t="n">
        <f aca="false">IF(J142&gt;0,L142/J142,0)</f>
        <v>0.94</v>
      </c>
      <c r="U142" s="54" t="n">
        <f aca="false">IF(L142&gt;0,R142/L142,0)</f>
        <v>0.801812450748621</v>
      </c>
      <c r="V142" s="54" t="n">
        <f aca="false">IF(N142&gt;0,P142/N142,0)</f>
        <v>0.988464373464373</v>
      </c>
      <c r="W142" s="54" t="n">
        <f aca="false">T142*U142*V142</f>
        <v>0.745009259259259</v>
      </c>
      <c r="X142" s="55" t="n">
        <v>189.8</v>
      </c>
      <c r="Y142" s="56" t="n">
        <v>0.16</v>
      </c>
    </row>
    <row r="143" customFormat="false" ht="15" hidden="false" customHeight="false" outlineLevel="0" collapsed="false">
      <c r="A143" s="47" t="s">
        <v>401</v>
      </c>
      <c r="B143" s="48" t="n">
        <v>46037</v>
      </c>
      <c r="C143" s="49" t="n">
        <f aca="false">DATE(YEAR(B143),MONTH(B143),1)</f>
        <v>46023</v>
      </c>
      <c r="D143" s="47" t="s">
        <v>74</v>
      </c>
      <c r="E143" s="47" t="s">
        <v>65</v>
      </c>
      <c r="F143" s="47" t="s">
        <v>158</v>
      </c>
      <c r="G143" s="47" t="s">
        <v>402</v>
      </c>
      <c r="H143" s="50" t="n">
        <f aca="false">Assumptions!$B$4</f>
        <v>480</v>
      </c>
      <c r="I143" s="47" t="n">
        <v>30</v>
      </c>
      <c r="J143" s="9" t="n">
        <f aca="false">H143-I143</f>
        <v>450</v>
      </c>
      <c r="K143" s="9" t="n">
        <f aca="false">SUMIFS(Downtime_Log!$I$2:$I$20000,Downtime_Log!$B$2:$B$20000,A143)</f>
        <v>109</v>
      </c>
      <c r="L143" s="9" t="n">
        <f aca="false">J143-K143</f>
        <v>341</v>
      </c>
      <c r="M143" s="51" t="n">
        <f aca="false">INDEX(Rate_Master!$C$2:$C$13,MATCH(F143,Rate_Master!$A$2:$A$13,0))</f>
        <v>200</v>
      </c>
      <c r="N143" s="52" t="n">
        <v>55011</v>
      </c>
      <c r="O143" s="51" t="n">
        <f aca="false">SUMIFS(Quality_Log!$H$2:$H$20000,Quality_Log!$B$2:$B$20000,A143)</f>
        <v>1848</v>
      </c>
      <c r="P143" s="51" t="n">
        <f aca="false">N143-O143</f>
        <v>53163</v>
      </c>
      <c r="Q143" s="51" t="n">
        <f aca="false">ROUND(J143*M143*Assumptions!$B$6,0)</f>
        <v>70200</v>
      </c>
      <c r="R143" s="53" t="n">
        <f aca="false">N143/M143</f>
        <v>275.055</v>
      </c>
      <c r="S143" s="53" t="n">
        <f aca="false">P143/M143</f>
        <v>265.815</v>
      </c>
      <c r="T143" s="54" t="n">
        <f aca="false">IF(J143&gt;0,L143/J143,0)</f>
        <v>0.757777777777778</v>
      </c>
      <c r="U143" s="54" t="n">
        <f aca="false">IF(L143&gt;0,R143/L143,0)</f>
        <v>0.806612903225807</v>
      </c>
      <c r="V143" s="54" t="n">
        <f aca="false">IF(N143&gt;0,P143/N143,0)</f>
        <v>0.966406718656269</v>
      </c>
      <c r="W143" s="54" t="n">
        <f aca="false">T143*U143*V143</f>
        <v>0.5907</v>
      </c>
      <c r="X143" s="55" t="n">
        <v>165.6</v>
      </c>
      <c r="Y143" s="56" t="n">
        <v>0.75</v>
      </c>
    </row>
    <row r="144" customFormat="false" ht="15" hidden="false" customHeight="false" outlineLevel="0" collapsed="false">
      <c r="A144" s="47" t="s">
        <v>403</v>
      </c>
      <c r="B144" s="48" t="n">
        <v>46037</v>
      </c>
      <c r="C144" s="49" t="n">
        <f aca="false">DATE(YEAR(B144),MONTH(B144),1)</f>
        <v>46023</v>
      </c>
      <c r="D144" s="47" t="s">
        <v>75</v>
      </c>
      <c r="E144" s="47" t="s">
        <v>65</v>
      </c>
      <c r="F144" s="47" t="s">
        <v>158</v>
      </c>
      <c r="G144" s="47" t="s">
        <v>402</v>
      </c>
      <c r="H144" s="50" t="n">
        <f aca="false">Assumptions!$B$4</f>
        <v>480</v>
      </c>
      <c r="I144" s="47" t="n">
        <v>30</v>
      </c>
      <c r="J144" s="9" t="n">
        <f aca="false">H144-I144</f>
        <v>450</v>
      </c>
      <c r="K144" s="9" t="n">
        <f aca="false">SUMIFS(Downtime_Log!$I$2:$I$20000,Downtime_Log!$B$2:$B$20000,A144)</f>
        <v>49</v>
      </c>
      <c r="L144" s="9" t="n">
        <f aca="false">J144-K144</f>
        <v>401</v>
      </c>
      <c r="M144" s="51" t="n">
        <f aca="false">INDEX(Rate_Master!$C$2:$C$13,MATCH(F144,Rate_Master!$A$2:$A$13,0))</f>
        <v>200</v>
      </c>
      <c r="N144" s="52" t="n">
        <v>62911</v>
      </c>
      <c r="O144" s="51" t="n">
        <f aca="false">SUMIFS(Quality_Log!$H$2:$H$20000,Quality_Log!$B$2:$B$20000,A144)</f>
        <v>1426</v>
      </c>
      <c r="P144" s="51" t="n">
        <f aca="false">N144-O144</f>
        <v>61485</v>
      </c>
      <c r="Q144" s="51" t="n">
        <f aca="false">ROUND(J144*M144*Assumptions!$B$6,0)</f>
        <v>70200</v>
      </c>
      <c r="R144" s="53" t="n">
        <f aca="false">N144/M144</f>
        <v>314.555</v>
      </c>
      <c r="S144" s="53" t="n">
        <f aca="false">P144/M144</f>
        <v>307.425</v>
      </c>
      <c r="T144" s="54" t="n">
        <f aca="false">IF(J144&gt;0,L144/J144,0)</f>
        <v>0.891111111111111</v>
      </c>
      <c r="U144" s="54" t="n">
        <f aca="false">IF(L144&gt;0,R144/L144,0)</f>
        <v>0.784426433915212</v>
      </c>
      <c r="V144" s="54" t="n">
        <f aca="false">IF(N144&gt;0,P144/N144,0)</f>
        <v>0.977333057811829</v>
      </c>
      <c r="W144" s="54" t="n">
        <f aca="false">T144*U144*V144</f>
        <v>0.683166666666667</v>
      </c>
      <c r="X144" s="55" t="n">
        <v>197.7</v>
      </c>
      <c r="Y144" s="56" t="n">
        <v>0.14</v>
      </c>
    </row>
    <row r="145" customFormat="false" ht="15" hidden="false" customHeight="false" outlineLevel="0" collapsed="false">
      <c r="A145" s="47" t="s">
        <v>404</v>
      </c>
      <c r="B145" s="48" t="n">
        <v>46038</v>
      </c>
      <c r="C145" s="49" t="n">
        <f aca="false">DATE(YEAR(B145),MONTH(B145),1)</f>
        <v>46023</v>
      </c>
      <c r="D145" s="47" t="s">
        <v>73</v>
      </c>
      <c r="E145" s="47" t="s">
        <v>62</v>
      </c>
      <c r="F145" s="47" t="s">
        <v>150</v>
      </c>
      <c r="G145" s="47" t="s">
        <v>392</v>
      </c>
      <c r="H145" s="50" t="n">
        <f aca="false">Assumptions!$B$4</f>
        <v>480</v>
      </c>
      <c r="I145" s="47" t="n">
        <v>30</v>
      </c>
      <c r="J145" s="9" t="n">
        <f aca="false">H145-I145</f>
        <v>450</v>
      </c>
      <c r="K145" s="9" t="n">
        <f aca="false">SUMIFS(Downtime_Log!$I$2:$I$20000,Downtime_Log!$B$2:$B$20000,A145)</f>
        <v>59</v>
      </c>
      <c r="L145" s="9" t="n">
        <f aca="false">J145-K145</f>
        <v>391</v>
      </c>
      <c r="M145" s="51" t="n">
        <f aca="false">INDEX(Rate_Master!$C$2:$C$13,MATCH(F145,Rate_Master!$A$2:$A$13,0))</f>
        <v>800</v>
      </c>
      <c r="N145" s="52" t="n">
        <v>265953</v>
      </c>
      <c r="O145" s="51" t="n">
        <f aca="false">SUMIFS(Quality_Log!$H$2:$H$20000,Quality_Log!$B$2:$B$20000,A145)</f>
        <v>2970</v>
      </c>
      <c r="P145" s="51" t="n">
        <f aca="false">N145-O145</f>
        <v>262983</v>
      </c>
      <c r="Q145" s="51" t="n">
        <f aca="false">ROUND(J145*M145*Assumptions!$B$6,0)</f>
        <v>280800</v>
      </c>
      <c r="R145" s="53" t="n">
        <f aca="false">N145/M145</f>
        <v>332.44125</v>
      </c>
      <c r="S145" s="53" t="n">
        <f aca="false">P145/M145</f>
        <v>328.72875</v>
      </c>
      <c r="T145" s="54" t="n">
        <f aca="false">IF(J145&gt;0,L145/J145,0)</f>
        <v>0.868888888888889</v>
      </c>
      <c r="U145" s="54" t="n">
        <f aca="false">IF(L145&gt;0,R145/L145,0)</f>
        <v>0.850233375959079</v>
      </c>
      <c r="V145" s="54" t="n">
        <f aca="false">IF(N145&gt;0,P145/N145,0)</f>
        <v>0.988832613281294</v>
      </c>
      <c r="W145" s="54" t="n">
        <f aca="false">T145*U145*V145</f>
        <v>0.730508333333333</v>
      </c>
      <c r="X145" s="55" t="n">
        <v>382.6</v>
      </c>
      <c r="Y145" s="56" t="n">
        <v>1.84</v>
      </c>
    </row>
    <row r="146" customFormat="false" ht="15" hidden="false" customHeight="false" outlineLevel="0" collapsed="false">
      <c r="A146" s="47" t="s">
        <v>405</v>
      </c>
      <c r="B146" s="48" t="n">
        <v>46038</v>
      </c>
      <c r="C146" s="49" t="n">
        <f aca="false">DATE(YEAR(B146),MONTH(B146),1)</f>
        <v>46023</v>
      </c>
      <c r="D146" s="47" t="s">
        <v>74</v>
      </c>
      <c r="E146" s="47" t="s">
        <v>62</v>
      </c>
      <c r="F146" s="47" t="s">
        <v>150</v>
      </c>
      <c r="G146" s="47" t="s">
        <v>392</v>
      </c>
      <c r="H146" s="50" t="n">
        <f aca="false">Assumptions!$B$4</f>
        <v>480</v>
      </c>
      <c r="I146" s="47" t="n">
        <v>30</v>
      </c>
      <c r="J146" s="9" t="n">
        <f aca="false">H146-I146</f>
        <v>450</v>
      </c>
      <c r="K146" s="9" t="n">
        <f aca="false">SUMIFS(Downtime_Log!$I$2:$I$20000,Downtime_Log!$B$2:$B$20000,A146)</f>
        <v>72</v>
      </c>
      <c r="L146" s="9" t="n">
        <f aca="false">J146-K146</f>
        <v>378</v>
      </c>
      <c r="M146" s="51" t="n">
        <f aca="false">INDEX(Rate_Master!$C$2:$C$13,MATCH(F146,Rate_Master!$A$2:$A$13,0))</f>
        <v>800</v>
      </c>
      <c r="N146" s="52" t="n">
        <v>279739</v>
      </c>
      <c r="O146" s="51" t="n">
        <f aca="false">SUMIFS(Quality_Log!$H$2:$H$20000,Quality_Log!$B$2:$B$20000,A146)</f>
        <v>7502</v>
      </c>
      <c r="P146" s="51" t="n">
        <f aca="false">N146-O146</f>
        <v>272237</v>
      </c>
      <c r="Q146" s="51" t="n">
        <f aca="false">ROUND(J146*M146*Assumptions!$B$6,0)</f>
        <v>280800</v>
      </c>
      <c r="R146" s="53" t="n">
        <f aca="false">N146/M146</f>
        <v>349.67375</v>
      </c>
      <c r="S146" s="53" t="n">
        <f aca="false">P146/M146</f>
        <v>340.29625</v>
      </c>
      <c r="T146" s="54" t="n">
        <f aca="false">IF(J146&gt;0,L146/J146,0)</f>
        <v>0.84</v>
      </c>
      <c r="U146" s="54" t="n">
        <f aca="false">IF(L146&gt;0,R146/L146,0)</f>
        <v>0.925062830687831</v>
      </c>
      <c r="V146" s="54" t="n">
        <f aca="false">IF(N146&gt;0,P146/N146,0)</f>
        <v>0.97318214478496</v>
      </c>
      <c r="W146" s="54" t="n">
        <f aca="false">T146*U146*V146</f>
        <v>0.756213888888889</v>
      </c>
      <c r="X146" s="55" t="n">
        <v>353</v>
      </c>
      <c r="Y146" s="56" t="n">
        <v>1.66</v>
      </c>
    </row>
    <row r="147" customFormat="false" ht="15" hidden="false" customHeight="false" outlineLevel="0" collapsed="false">
      <c r="A147" s="47" t="s">
        <v>406</v>
      </c>
      <c r="B147" s="48" t="n">
        <v>46038</v>
      </c>
      <c r="C147" s="49" t="n">
        <f aca="false">DATE(YEAR(B147),MONTH(B147),1)</f>
        <v>46023</v>
      </c>
      <c r="D147" s="47" t="s">
        <v>75</v>
      </c>
      <c r="E147" s="47" t="s">
        <v>62</v>
      </c>
      <c r="F147" s="47" t="s">
        <v>150</v>
      </c>
      <c r="G147" s="47" t="s">
        <v>392</v>
      </c>
      <c r="H147" s="50" t="n">
        <f aca="false">Assumptions!$B$4</f>
        <v>480</v>
      </c>
      <c r="I147" s="47" t="n">
        <v>30</v>
      </c>
      <c r="J147" s="9" t="n">
        <f aca="false">H147-I147</f>
        <v>450</v>
      </c>
      <c r="K147" s="9" t="n">
        <f aca="false">SUMIFS(Downtime_Log!$I$2:$I$20000,Downtime_Log!$B$2:$B$20000,A147)</f>
        <v>22</v>
      </c>
      <c r="L147" s="9" t="n">
        <f aca="false">J147-K147</f>
        <v>428</v>
      </c>
      <c r="M147" s="51" t="n">
        <f aca="false">INDEX(Rate_Master!$C$2:$C$13,MATCH(F147,Rate_Master!$A$2:$A$13,0))</f>
        <v>800</v>
      </c>
      <c r="N147" s="52" t="n">
        <v>289920</v>
      </c>
      <c r="O147" s="51" t="n">
        <f aca="false">SUMIFS(Quality_Log!$H$2:$H$20000,Quality_Log!$B$2:$B$20000,A147)</f>
        <v>6564</v>
      </c>
      <c r="P147" s="51" t="n">
        <f aca="false">N147-O147</f>
        <v>283356</v>
      </c>
      <c r="Q147" s="51" t="n">
        <f aca="false">ROUND(J147*M147*Assumptions!$B$6,0)</f>
        <v>280800</v>
      </c>
      <c r="R147" s="53" t="n">
        <f aca="false">N147/M147</f>
        <v>362.4</v>
      </c>
      <c r="S147" s="53" t="n">
        <f aca="false">P147/M147</f>
        <v>354.195</v>
      </c>
      <c r="T147" s="54" t="n">
        <f aca="false">IF(J147&gt;0,L147/J147,0)</f>
        <v>0.951111111111111</v>
      </c>
      <c r="U147" s="54" t="n">
        <f aca="false">IF(L147&gt;0,R147/L147,0)</f>
        <v>0.846728971962617</v>
      </c>
      <c r="V147" s="54" t="n">
        <f aca="false">IF(N147&gt;0,P147/N147,0)</f>
        <v>0.977359271523179</v>
      </c>
      <c r="W147" s="54" t="n">
        <f aca="false">T147*U147*V147</f>
        <v>0.7871</v>
      </c>
      <c r="X147" s="55" t="n">
        <v>356.8</v>
      </c>
      <c r="Y147" s="56" t="n">
        <v>1.47</v>
      </c>
    </row>
    <row r="148" customFormat="false" ht="15" hidden="false" customHeight="false" outlineLevel="0" collapsed="false">
      <c r="A148" s="47" t="s">
        <v>407</v>
      </c>
      <c r="B148" s="48" t="n">
        <v>46038</v>
      </c>
      <c r="C148" s="49" t="n">
        <f aca="false">DATE(YEAR(B148),MONTH(B148),1)</f>
        <v>46023</v>
      </c>
      <c r="D148" s="47" t="s">
        <v>73</v>
      </c>
      <c r="E148" s="47" t="s">
        <v>63</v>
      </c>
      <c r="F148" s="47" t="s">
        <v>151</v>
      </c>
      <c r="G148" s="47" t="s">
        <v>394</v>
      </c>
      <c r="H148" s="50" t="n">
        <f aca="false">Assumptions!$B$4</f>
        <v>480</v>
      </c>
      <c r="I148" s="47" t="n">
        <v>30</v>
      </c>
      <c r="J148" s="9" t="n">
        <f aca="false">H148-I148</f>
        <v>450</v>
      </c>
      <c r="K148" s="9" t="n">
        <f aca="false">SUMIFS(Downtime_Log!$I$2:$I$20000,Downtime_Log!$B$2:$B$20000,A148)</f>
        <v>115</v>
      </c>
      <c r="L148" s="9" t="n">
        <f aca="false">J148-K148</f>
        <v>335</v>
      </c>
      <c r="M148" s="51" t="n">
        <f aca="false">INDEX(Rate_Master!$C$2:$C$13,MATCH(F148,Rate_Master!$A$2:$A$13,0))</f>
        <v>700</v>
      </c>
      <c r="N148" s="52" t="n">
        <v>196165</v>
      </c>
      <c r="O148" s="51" t="n">
        <f aca="false">SUMIFS(Quality_Log!$H$2:$H$20000,Quality_Log!$B$2:$B$20000,A148)</f>
        <v>10347</v>
      </c>
      <c r="P148" s="51" t="n">
        <f aca="false">N148-O148</f>
        <v>185818</v>
      </c>
      <c r="Q148" s="51" t="n">
        <f aca="false">ROUND(J148*M148*Assumptions!$B$6,0)</f>
        <v>245700</v>
      </c>
      <c r="R148" s="53" t="n">
        <f aca="false">N148/M148</f>
        <v>280.235714285714</v>
      </c>
      <c r="S148" s="53" t="n">
        <f aca="false">P148/M148</f>
        <v>265.454285714286</v>
      </c>
      <c r="T148" s="54" t="n">
        <f aca="false">IF(J148&gt;0,L148/J148,0)</f>
        <v>0.744444444444445</v>
      </c>
      <c r="U148" s="54" t="n">
        <f aca="false">IF(L148&gt;0,R148/L148,0)</f>
        <v>0.836524520255863</v>
      </c>
      <c r="V148" s="54" t="n">
        <f aca="false">IF(N148&gt;0,P148/N148,0)</f>
        <v>0.947253587541101</v>
      </c>
      <c r="W148" s="54" t="n">
        <f aca="false">T148*U148*V148</f>
        <v>0.589898412698413</v>
      </c>
      <c r="X148" s="55" t="n">
        <v>363.3</v>
      </c>
      <c r="Y148" s="56" t="n">
        <v>1.62</v>
      </c>
    </row>
    <row r="149" customFormat="false" ht="15" hidden="false" customHeight="false" outlineLevel="0" collapsed="false">
      <c r="A149" s="47" t="s">
        <v>408</v>
      </c>
      <c r="B149" s="48" t="n">
        <v>46038</v>
      </c>
      <c r="C149" s="49" t="n">
        <f aca="false">DATE(YEAR(B149),MONTH(B149),1)</f>
        <v>46023</v>
      </c>
      <c r="D149" s="47" t="s">
        <v>74</v>
      </c>
      <c r="E149" s="47" t="s">
        <v>63</v>
      </c>
      <c r="F149" s="47" t="s">
        <v>151</v>
      </c>
      <c r="G149" s="47" t="s">
        <v>394</v>
      </c>
      <c r="H149" s="50" t="n">
        <f aca="false">Assumptions!$B$4</f>
        <v>480</v>
      </c>
      <c r="I149" s="47" t="n">
        <v>30</v>
      </c>
      <c r="J149" s="9" t="n">
        <f aca="false">H149-I149</f>
        <v>450</v>
      </c>
      <c r="K149" s="9" t="n">
        <f aca="false">SUMIFS(Downtime_Log!$I$2:$I$20000,Downtime_Log!$B$2:$B$20000,A149)</f>
        <v>143</v>
      </c>
      <c r="L149" s="9" t="n">
        <f aca="false">J149-K149</f>
        <v>307</v>
      </c>
      <c r="M149" s="51" t="n">
        <f aca="false">INDEX(Rate_Master!$C$2:$C$13,MATCH(F149,Rate_Master!$A$2:$A$13,0))</f>
        <v>700</v>
      </c>
      <c r="N149" s="52" t="n">
        <v>181119</v>
      </c>
      <c r="O149" s="51" t="n">
        <f aca="false">SUMIFS(Quality_Log!$H$2:$H$20000,Quality_Log!$B$2:$B$20000,A149)</f>
        <v>5663</v>
      </c>
      <c r="P149" s="51" t="n">
        <f aca="false">N149-O149</f>
        <v>175456</v>
      </c>
      <c r="Q149" s="51" t="n">
        <f aca="false">ROUND(J149*M149*Assumptions!$B$6,0)</f>
        <v>245700</v>
      </c>
      <c r="R149" s="53" t="n">
        <f aca="false">N149/M149</f>
        <v>258.741428571429</v>
      </c>
      <c r="S149" s="53" t="n">
        <f aca="false">P149/M149</f>
        <v>250.651428571429</v>
      </c>
      <c r="T149" s="54" t="n">
        <f aca="false">IF(J149&gt;0,L149/J149,0)</f>
        <v>0.682222222222222</v>
      </c>
      <c r="U149" s="54" t="n">
        <f aca="false">IF(L149&gt;0,R149/L149,0)</f>
        <v>0.842805956258725</v>
      </c>
      <c r="V149" s="54" t="n">
        <f aca="false">IF(N149&gt;0,P149/N149,0)</f>
        <v>0.968733263765812</v>
      </c>
      <c r="W149" s="54" t="n">
        <f aca="false">T149*U149*V149</f>
        <v>0.557003174603175</v>
      </c>
      <c r="X149" s="55" t="n">
        <v>376.8</v>
      </c>
      <c r="Y149" s="56" t="n">
        <v>1.95</v>
      </c>
    </row>
    <row r="150" customFormat="false" ht="15" hidden="false" customHeight="false" outlineLevel="0" collapsed="false">
      <c r="A150" s="47" t="s">
        <v>409</v>
      </c>
      <c r="B150" s="48" t="n">
        <v>46038</v>
      </c>
      <c r="C150" s="49" t="n">
        <f aca="false">DATE(YEAR(B150),MONTH(B150),1)</f>
        <v>46023</v>
      </c>
      <c r="D150" s="47" t="s">
        <v>75</v>
      </c>
      <c r="E150" s="47" t="s">
        <v>63</v>
      </c>
      <c r="F150" s="47" t="s">
        <v>151</v>
      </c>
      <c r="G150" s="47" t="s">
        <v>394</v>
      </c>
      <c r="H150" s="50" t="n">
        <f aca="false">Assumptions!$B$4</f>
        <v>480</v>
      </c>
      <c r="I150" s="47" t="n">
        <v>30</v>
      </c>
      <c r="J150" s="9" t="n">
        <f aca="false">H150-I150</f>
        <v>450</v>
      </c>
      <c r="K150" s="9" t="n">
        <f aca="false">SUMIFS(Downtime_Log!$I$2:$I$20000,Downtime_Log!$B$2:$B$20000,A150)</f>
        <v>76</v>
      </c>
      <c r="L150" s="9" t="n">
        <f aca="false">J150-K150</f>
        <v>374</v>
      </c>
      <c r="M150" s="51" t="n">
        <f aca="false">INDEX(Rate_Master!$C$2:$C$13,MATCH(F150,Rate_Master!$A$2:$A$13,0))</f>
        <v>700</v>
      </c>
      <c r="N150" s="52" t="n">
        <v>215446</v>
      </c>
      <c r="O150" s="51" t="n">
        <f aca="false">SUMIFS(Quality_Log!$H$2:$H$20000,Quality_Log!$B$2:$B$20000,A150)</f>
        <v>8959</v>
      </c>
      <c r="P150" s="51" t="n">
        <f aca="false">N150-O150</f>
        <v>206487</v>
      </c>
      <c r="Q150" s="51" t="n">
        <f aca="false">ROUND(J150*M150*Assumptions!$B$6,0)</f>
        <v>245700</v>
      </c>
      <c r="R150" s="53" t="n">
        <f aca="false">N150/M150</f>
        <v>307.78</v>
      </c>
      <c r="S150" s="53" t="n">
        <f aca="false">P150/M150</f>
        <v>294.981428571429</v>
      </c>
      <c r="T150" s="54" t="n">
        <f aca="false">IF(J150&gt;0,L150/J150,0)</f>
        <v>0.831111111111111</v>
      </c>
      <c r="U150" s="54" t="n">
        <f aca="false">IF(L150&gt;0,R150/L150,0)</f>
        <v>0.822941176470588</v>
      </c>
      <c r="V150" s="54" t="n">
        <f aca="false">IF(N150&gt;0,P150/N150,0)</f>
        <v>0.958416494156308</v>
      </c>
      <c r="W150" s="54" t="n">
        <f aca="false">T150*U150*V150</f>
        <v>0.655514285714286</v>
      </c>
      <c r="X150" s="55" t="n">
        <v>425.3</v>
      </c>
      <c r="Y150" s="56" t="n">
        <v>1.79</v>
      </c>
    </row>
    <row r="151" customFormat="false" ht="15" hidden="false" customHeight="false" outlineLevel="0" collapsed="false">
      <c r="A151" s="47" t="s">
        <v>410</v>
      </c>
      <c r="B151" s="48" t="n">
        <v>46038</v>
      </c>
      <c r="C151" s="49" t="n">
        <f aca="false">DATE(YEAR(B151),MONTH(B151),1)</f>
        <v>46023</v>
      </c>
      <c r="D151" s="47" t="s">
        <v>73</v>
      </c>
      <c r="E151" s="47" t="s">
        <v>64</v>
      </c>
      <c r="F151" s="47" t="s">
        <v>155</v>
      </c>
      <c r="G151" s="47" t="s">
        <v>398</v>
      </c>
      <c r="H151" s="50" t="n">
        <f aca="false">Assumptions!$B$4</f>
        <v>480</v>
      </c>
      <c r="I151" s="47" t="n">
        <v>30</v>
      </c>
      <c r="J151" s="9" t="n">
        <f aca="false">H151-I151</f>
        <v>450</v>
      </c>
      <c r="K151" s="9" t="n">
        <f aca="false">SUMIFS(Downtime_Log!$I$2:$I$20000,Downtime_Log!$B$2:$B$20000,A151)</f>
        <v>13</v>
      </c>
      <c r="L151" s="9" t="n">
        <f aca="false">J151-K151</f>
        <v>437</v>
      </c>
      <c r="M151" s="51" t="n">
        <f aca="false">INDEX(Rate_Master!$C$2:$C$13,MATCH(F151,Rate_Master!$A$2:$A$13,0))</f>
        <v>550</v>
      </c>
      <c r="N151" s="52" t="n">
        <v>216142</v>
      </c>
      <c r="O151" s="51" t="n">
        <f aca="false">SUMIFS(Quality_Log!$H$2:$H$20000,Quality_Log!$B$2:$B$20000,A151)</f>
        <v>2827</v>
      </c>
      <c r="P151" s="51" t="n">
        <f aca="false">N151-O151</f>
        <v>213315</v>
      </c>
      <c r="Q151" s="51" t="n">
        <f aca="false">ROUND(J151*M151*Assumptions!$B$6,0)</f>
        <v>193050</v>
      </c>
      <c r="R151" s="53" t="n">
        <f aca="false">N151/M151</f>
        <v>392.985454545455</v>
      </c>
      <c r="S151" s="53" t="n">
        <f aca="false">P151/M151</f>
        <v>387.845454545455</v>
      </c>
      <c r="T151" s="54" t="n">
        <f aca="false">IF(J151&gt;0,L151/J151,0)</f>
        <v>0.971111111111111</v>
      </c>
      <c r="U151" s="54" t="n">
        <f aca="false">IF(L151&gt;0,R151/L151,0)</f>
        <v>0.899280216351155</v>
      </c>
      <c r="V151" s="54" t="n">
        <f aca="false">IF(N151&gt;0,P151/N151,0)</f>
        <v>0.986920635508138</v>
      </c>
      <c r="W151" s="54" t="n">
        <f aca="false">T151*U151*V151</f>
        <v>0.861878787878788</v>
      </c>
      <c r="X151" s="55" t="n">
        <v>271.8</v>
      </c>
      <c r="Y151" s="56" t="n">
        <v>0.7</v>
      </c>
    </row>
    <row r="152" customFormat="false" ht="15" hidden="false" customHeight="false" outlineLevel="0" collapsed="false">
      <c r="A152" s="47" t="s">
        <v>411</v>
      </c>
      <c r="B152" s="48" t="n">
        <v>46038</v>
      </c>
      <c r="C152" s="49" t="n">
        <f aca="false">DATE(YEAR(B152),MONTH(B152),1)</f>
        <v>46023</v>
      </c>
      <c r="D152" s="47" t="s">
        <v>74</v>
      </c>
      <c r="E152" s="47" t="s">
        <v>64</v>
      </c>
      <c r="F152" s="47" t="s">
        <v>155</v>
      </c>
      <c r="G152" s="47" t="s">
        <v>398</v>
      </c>
      <c r="H152" s="50" t="n">
        <f aca="false">Assumptions!$B$4</f>
        <v>480</v>
      </c>
      <c r="I152" s="47" t="n">
        <v>30</v>
      </c>
      <c r="J152" s="9" t="n">
        <f aca="false">H152-I152</f>
        <v>450</v>
      </c>
      <c r="K152" s="9" t="n">
        <f aca="false">SUMIFS(Downtime_Log!$I$2:$I$20000,Downtime_Log!$B$2:$B$20000,A152)</f>
        <v>52</v>
      </c>
      <c r="L152" s="9" t="n">
        <f aca="false">J152-K152</f>
        <v>398</v>
      </c>
      <c r="M152" s="51" t="n">
        <f aca="false">INDEX(Rate_Master!$C$2:$C$13,MATCH(F152,Rate_Master!$A$2:$A$13,0))</f>
        <v>550</v>
      </c>
      <c r="N152" s="52" t="n">
        <v>199722</v>
      </c>
      <c r="O152" s="51" t="n">
        <f aca="false">SUMIFS(Quality_Log!$H$2:$H$20000,Quality_Log!$B$2:$B$20000,A152)</f>
        <v>2103</v>
      </c>
      <c r="P152" s="51" t="n">
        <f aca="false">N152-O152</f>
        <v>197619</v>
      </c>
      <c r="Q152" s="51" t="n">
        <f aca="false">ROUND(J152*M152*Assumptions!$B$6,0)</f>
        <v>193050</v>
      </c>
      <c r="R152" s="53" t="n">
        <f aca="false">N152/M152</f>
        <v>363.130909090909</v>
      </c>
      <c r="S152" s="53" t="n">
        <f aca="false">P152/M152</f>
        <v>359.307272727273</v>
      </c>
      <c r="T152" s="54" t="n">
        <f aca="false">IF(J152&gt;0,L152/J152,0)</f>
        <v>0.884444444444445</v>
      </c>
      <c r="U152" s="54" t="n">
        <f aca="false">IF(L152&gt;0,R152/L152,0)</f>
        <v>0.91238921882138</v>
      </c>
      <c r="V152" s="54" t="n">
        <f aca="false">IF(N152&gt;0,P152/N152,0)</f>
        <v>0.98947036380569</v>
      </c>
      <c r="W152" s="54" t="n">
        <f aca="false">T152*U152*V152</f>
        <v>0.798460606060606</v>
      </c>
      <c r="X152" s="55" t="n">
        <v>216.3</v>
      </c>
      <c r="Y152" s="56" t="n">
        <v>0.73</v>
      </c>
    </row>
    <row r="153" customFormat="false" ht="15" hidden="false" customHeight="false" outlineLevel="0" collapsed="false">
      <c r="A153" s="47" t="s">
        <v>412</v>
      </c>
      <c r="B153" s="48" t="n">
        <v>46038</v>
      </c>
      <c r="C153" s="49" t="n">
        <f aca="false">DATE(YEAR(B153),MONTH(B153),1)</f>
        <v>46023</v>
      </c>
      <c r="D153" s="47" t="s">
        <v>73</v>
      </c>
      <c r="E153" s="47" t="s">
        <v>65</v>
      </c>
      <c r="F153" s="47" t="s">
        <v>158</v>
      </c>
      <c r="G153" s="47" t="s">
        <v>402</v>
      </c>
      <c r="H153" s="50" t="n">
        <f aca="false">Assumptions!$B$4</f>
        <v>480</v>
      </c>
      <c r="I153" s="47" t="n">
        <v>30</v>
      </c>
      <c r="J153" s="9" t="n">
        <f aca="false">H153-I153</f>
        <v>450</v>
      </c>
      <c r="K153" s="9" t="n">
        <f aca="false">SUMIFS(Downtime_Log!$I$2:$I$20000,Downtime_Log!$B$2:$B$20000,A153)</f>
        <v>65</v>
      </c>
      <c r="L153" s="9" t="n">
        <f aca="false">J153-K153</f>
        <v>385</v>
      </c>
      <c r="M153" s="51" t="n">
        <f aca="false">INDEX(Rate_Master!$C$2:$C$13,MATCH(F153,Rate_Master!$A$2:$A$13,0))</f>
        <v>200</v>
      </c>
      <c r="N153" s="52" t="n">
        <v>63819</v>
      </c>
      <c r="O153" s="51" t="n">
        <f aca="false">SUMIFS(Quality_Log!$H$2:$H$20000,Quality_Log!$B$2:$B$20000,A153)</f>
        <v>1062</v>
      </c>
      <c r="P153" s="51" t="n">
        <f aca="false">N153-O153</f>
        <v>62757</v>
      </c>
      <c r="Q153" s="51" t="n">
        <f aca="false">ROUND(J153*M153*Assumptions!$B$6,0)</f>
        <v>70200</v>
      </c>
      <c r="R153" s="53" t="n">
        <f aca="false">N153/M153</f>
        <v>319.095</v>
      </c>
      <c r="S153" s="53" t="n">
        <f aca="false">P153/M153</f>
        <v>313.785</v>
      </c>
      <c r="T153" s="54" t="n">
        <f aca="false">IF(J153&gt;0,L153/J153,0)</f>
        <v>0.855555555555556</v>
      </c>
      <c r="U153" s="54" t="n">
        <f aca="false">IF(L153&gt;0,R153/L153,0)</f>
        <v>0.828818181818182</v>
      </c>
      <c r="V153" s="54" t="n">
        <f aca="false">IF(N153&gt;0,P153/N153,0)</f>
        <v>0.983359187702722</v>
      </c>
      <c r="W153" s="54" t="n">
        <f aca="false">T153*U153*V153</f>
        <v>0.6973</v>
      </c>
      <c r="X153" s="55" t="n">
        <v>180.1</v>
      </c>
      <c r="Y153" s="56" t="n">
        <v>0.17</v>
      </c>
    </row>
    <row r="154" customFormat="false" ht="15" hidden="false" customHeight="false" outlineLevel="0" collapsed="false">
      <c r="A154" s="47" t="s">
        <v>413</v>
      </c>
      <c r="B154" s="48" t="n">
        <v>46038</v>
      </c>
      <c r="C154" s="49" t="n">
        <f aca="false">DATE(YEAR(B154),MONTH(B154),1)</f>
        <v>46023</v>
      </c>
      <c r="D154" s="47" t="s">
        <v>74</v>
      </c>
      <c r="E154" s="47" t="s">
        <v>65</v>
      </c>
      <c r="F154" s="47" t="s">
        <v>158</v>
      </c>
      <c r="G154" s="47" t="s">
        <v>402</v>
      </c>
      <c r="H154" s="50" t="n">
        <f aca="false">Assumptions!$B$4</f>
        <v>480</v>
      </c>
      <c r="I154" s="47" t="n">
        <v>45</v>
      </c>
      <c r="J154" s="9" t="n">
        <f aca="false">H154-I154</f>
        <v>435</v>
      </c>
      <c r="K154" s="9" t="n">
        <f aca="false">SUMIFS(Downtime_Log!$I$2:$I$20000,Downtime_Log!$B$2:$B$20000,A154)</f>
        <v>41</v>
      </c>
      <c r="L154" s="9" t="n">
        <f aca="false">J154-K154</f>
        <v>394</v>
      </c>
      <c r="M154" s="51" t="n">
        <f aca="false">INDEX(Rate_Master!$C$2:$C$13,MATCH(F154,Rate_Master!$A$2:$A$13,0))</f>
        <v>200</v>
      </c>
      <c r="N154" s="52" t="n">
        <v>64838</v>
      </c>
      <c r="O154" s="51" t="n">
        <f aca="false">SUMIFS(Quality_Log!$H$2:$H$20000,Quality_Log!$B$2:$B$20000,A154)</f>
        <v>1330</v>
      </c>
      <c r="P154" s="51" t="n">
        <f aca="false">N154-O154</f>
        <v>63508</v>
      </c>
      <c r="Q154" s="51" t="n">
        <f aca="false">ROUND(J154*M154*Assumptions!$B$6,0)</f>
        <v>67860</v>
      </c>
      <c r="R154" s="53" t="n">
        <f aca="false">N154/M154</f>
        <v>324.19</v>
      </c>
      <c r="S154" s="53" t="n">
        <f aca="false">P154/M154</f>
        <v>317.54</v>
      </c>
      <c r="T154" s="54" t="n">
        <f aca="false">IF(J154&gt;0,L154/J154,0)</f>
        <v>0.905747126436782</v>
      </c>
      <c r="U154" s="54" t="n">
        <f aca="false">IF(L154&gt;0,R154/L154,0)</f>
        <v>0.822817258883249</v>
      </c>
      <c r="V154" s="54" t="n">
        <f aca="false">IF(N154&gt;0,P154/N154,0)</f>
        <v>0.979487337672353</v>
      </c>
      <c r="W154" s="54" t="n">
        <f aca="false">T154*U154*V154</f>
        <v>0.729977011494253</v>
      </c>
      <c r="X154" s="55" t="n">
        <v>199.1</v>
      </c>
      <c r="Y154" s="56" t="n">
        <v>0.14</v>
      </c>
    </row>
    <row r="155" customFormat="false" ht="15" hidden="false" customHeight="false" outlineLevel="0" collapsed="false">
      <c r="A155" s="47" t="s">
        <v>414</v>
      </c>
      <c r="B155" s="48" t="n">
        <v>46038</v>
      </c>
      <c r="C155" s="49" t="n">
        <f aca="false">DATE(YEAR(B155),MONTH(B155),1)</f>
        <v>46023</v>
      </c>
      <c r="D155" s="47" t="s">
        <v>75</v>
      </c>
      <c r="E155" s="47" t="s">
        <v>65</v>
      </c>
      <c r="F155" s="47" t="s">
        <v>158</v>
      </c>
      <c r="G155" s="47" t="s">
        <v>402</v>
      </c>
      <c r="H155" s="50" t="n">
        <f aca="false">Assumptions!$B$4</f>
        <v>480</v>
      </c>
      <c r="I155" s="47" t="n">
        <v>30</v>
      </c>
      <c r="J155" s="9" t="n">
        <f aca="false">H155-I155</f>
        <v>450</v>
      </c>
      <c r="K155" s="9" t="n">
        <f aca="false">SUMIFS(Downtime_Log!$I$2:$I$20000,Downtime_Log!$B$2:$B$20000,A155)</f>
        <v>15</v>
      </c>
      <c r="L155" s="9" t="n">
        <f aca="false">J155-K155</f>
        <v>435</v>
      </c>
      <c r="M155" s="51" t="n">
        <f aca="false">INDEX(Rate_Master!$C$2:$C$13,MATCH(F155,Rate_Master!$A$2:$A$13,0))</f>
        <v>200</v>
      </c>
      <c r="N155" s="52" t="n">
        <v>64666</v>
      </c>
      <c r="O155" s="51" t="n">
        <f aca="false">SUMIFS(Quality_Log!$H$2:$H$20000,Quality_Log!$B$2:$B$20000,A155)</f>
        <v>2161</v>
      </c>
      <c r="P155" s="51" t="n">
        <f aca="false">N155-O155</f>
        <v>62505</v>
      </c>
      <c r="Q155" s="51" t="n">
        <f aca="false">ROUND(J155*M155*Assumptions!$B$6,0)</f>
        <v>70200</v>
      </c>
      <c r="R155" s="53" t="n">
        <f aca="false">N155/M155</f>
        <v>323.33</v>
      </c>
      <c r="S155" s="53" t="n">
        <f aca="false">P155/M155</f>
        <v>312.525</v>
      </c>
      <c r="T155" s="54" t="n">
        <f aca="false">IF(J155&gt;0,L155/J155,0)</f>
        <v>0.966666666666667</v>
      </c>
      <c r="U155" s="54" t="n">
        <f aca="false">IF(L155&gt;0,R155/L155,0)</f>
        <v>0.743287356321839</v>
      </c>
      <c r="V155" s="54" t="n">
        <f aca="false">IF(N155&gt;0,P155/N155,0)</f>
        <v>0.966582129712677</v>
      </c>
      <c r="W155" s="54" t="n">
        <f aca="false">T155*U155*V155</f>
        <v>0.6945</v>
      </c>
      <c r="X155" s="55" t="n">
        <v>207.1</v>
      </c>
      <c r="Y155" s="56" t="n">
        <v>0.13</v>
      </c>
    </row>
    <row r="156" customFormat="false" ht="15" hidden="false" customHeight="false" outlineLevel="0" collapsed="false">
      <c r="A156" s="47" t="s">
        <v>415</v>
      </c>
      <c r="B156" s="48" t="n">
        <v>46039</v>
      </c>
      <c r="C156" s="49" t="n">
        <f aca="false">DATE(YEAR(B156),MONTH(B156),1)</f>
        <v>46023</v>
      </c>
      <c r="D156" s="47" t="s">
        <v>73</v>
      </c>
      <c r="E156" s="47" t="s">
        <v>62</v>
      </c>
      <c r="F156" s="47" t="s">
        <v>150</v>
      </c>
      <c r="G156" s="47" t="s">
        <v>416</v>
      </c>
      <c r="H156" s="50" t="n">
        <f aca="false">Assumptions!$B$4</f>
        <v>480</v>
      </c>
      <c r="I156" s="47" t="n">
        <v>90</v>
      </c>
      <c r="J156" s="9" t="n">
        <f aca="false">H156-I156</f>
        <v>390</v>
      </c>
      <c r="K156" s="9" t="n">
        <f aca="false">SUMIFS(Downtime_Log!$I$2:$I$20000,Downtime_Log!$B$2:$B$20000,A156)</f>
        <v>26</v>
      </c>
      <c r="L156" s="9" t="n">
        <f aca="false">J156-K156</f>
        <v>364</v>
      </c>
      <c r="M156" s="51" t="n">
        <f aca="false">INDEX(Rate_Master!$C$2:$C$13,MATCH(F156,Rate_Master!$A$2:$A$13,0))</f>
        <v>800</v>
      </c>
      <c r="N156" s="52" t="n">
        <v>241856</v>
      </c>
      <c r="O156" s="51" t="n">
        <f aca="false">SUMIFS(Quality_Log!$H$2:$H$20000,Quality_Log!$B$2:$B$20000,A156)</f>
        <v>4776</v>
      </c>
      <c r="P156" s="51" t="n">
        <f aca="false">N156-O156</f>
        <v>237080</v>
      </c>
      <c r="Q156" s="51" t="n">
        <f aca="false">ROUND(J156*M156*Assumptions!$B$6,0)</f>
        <v>243360</v>
      </c>
      <c r="R156" s="53" t="n">
        <f aca="false">N156/M156</f>
        <v>302.32</v>
      </c>
      <c r="S156" s="53" t="n">
        <f aca="false">P156/M156</f>
        <v>296.35</v>
      </c>
      <c r="T156" s="54" t="n">
        <f aca="false">IF(J156&gt;0,L156/J156,0)</f>
        <v>0.933333333333333</v>
      </c>
      <c r="U156" s="54" t="n">
        <f aca="false">IF(L156&gt;0,R156/L156,0)</f>
        <v>0.830549450549451</v>
      </c>
      <c r="V156" s="54" t="n">
        <f aca="false">IF(N156&gt;0,P156/N156,0)</f>
        <v>0.980252712357767</v>
      </c>
      <c r="W156" s="54" t="n">
        <f aca="false">T156*U156*V156</f>
        <v>0.759871794871795</v>
      </c>
      <c r="X156" s="55" t="n">
        <v>343</v>
      </c>
      <c r="Y156" s="56" t="n">
        <v>1.48</v>
      </c>
    </row>
    <row r="157" customFormat="false" ht="15" hidden="false" customHeight="false" outlineLevel="0" collapsed="false">
      <c r="A157" s="47" t="s">
        <v>417</v>
      </c>
      <c r="B157" s="48" t="n">
        <v>46039</v>
      </c>
      <c r="C157" s="49" t="n">
        <f aca="false">DATE(YEAR(B157),MONTH(B157),1)</f>
        <v>46023</v>
      </c>
      <c r="D157" s="47" t="s">
        <v>74</v>
      </c>
      <c r="E157" s="47" t="s">
        <v>62</v>
      </c>
      <c r="F157" s="47" t="s">
        <v>150</v>
      </c>
      <c r="G157" s="47" t="s">
        <v>416</v>
      </c>
      <c r="H157" s="50" t="n">
        <f aca="false">Assumptions!$B$4</f>
        <v>480</v>
      </c>
      <c r="I157" s="47" t="n">
        <v>30</v>
      </c>
      <c r="J157" s="9" t="n">
        <f aca="false">H157-I157</f>
        <v>450</v>
      </c>
      <c r="K157" s="9" t="n">
        <f aca="false">SUMIFS(Downtime_Log!$I$2:$I$20000,Downtime_Log!$B$2:$B$20000,A157)</f>
        <v>27</v>
      </c>
      <c r="L157" s="9" t="n">
        <f aca="false">J157-K157</f>
        <v>423</v>
      </c>
      <c r="M157" s="51" t="n">
        <f aca="false">INDEX(Rate_Master!$C$2:$C$13,MATCH(F157,Rate_Master!$A$2:$A$13,0))</f>
        <v>800</v>
      </c>
      <c r="N157" s="52" t="n">
        <v>275936</v>
      </c>
      <c r="O157" s="51" t="n">
        <f aca="false">SUMIFS(Quality_Log!$H$2:$H$20000,Quality_Log!$B$2:$B$20000,A157)</f>
        <v>9979</v>
      </c>
      <c r="P157" s="51" t="n">
        <f aca="false">N157-O157</f>
        <v>265957</v>
      </c>
      <c r="Q157" s="51" t="n">
        <f aca="false">ROUND(J157*M157*Assumptions!$B$6,0)</f>
        <v>280800</v>
      </c>
      <c r="R157" s="53" t="n">
        <f aca="false">N157/M157</f>
        <v>344.92</v>
      </c>
      <c r="S157" s="53" t="n">
        <f aca="false">P157/M157</f>
        <v>332.44625</v>
      </c>
      <c r="T157" s="54" t="n">
        <f aca="false">IF(J157&gt;0,L157/J157,0)</f>
        <v>0.94</v>
      </c>
      <c r="U157" s="54" t="n">
        <f aca="false">IF(L157&gt;0,R157/L157,0)</f>
        <v>0.815413711583924</v>
      </c>
      <c r="V157" s="54" t="n">
        <f aca="false">IF(N157&gt;0,P157/N157,0)</f>
        <v>0.963835817001044</v>
      </c>
      <c r="W157" s="54" t="n">
        <f aca="false">T157*U157*V157</f>
        <v>0.738769444444445</v>
      </c>
      <c r="X157" s="55" t="n">
        <v>389.7</v>
      </c>
      <c r="Y157" s="56" t="n">
        <v>1.68</v>
      </c>
    </row>
    <row r="158" customFormat="false" ht="15" hidden="false" customHeight="false" outlineLevel="0" collapsed="false">
      <c r="A158" s="47" t="s">
        <v>418</v>
      </c>
      <c r="B158" s="48" t="n">
        <v>46039</v>
      </c>
      <c r="C158" s="49" t="n">
        <f aca="false">DATE(YEAR(B158),MONTH(B158),1)</f>
        <v>46023</v>
      </c>
      <c r="D158" s="47" t="s">
        <v>75</v>
      </c>
      <c r="E158" s="47" t="s">
        <v>62</v>
      </c>
      <c r="F158" s="47" t="s">
        <v>150</v>
      </c>
      <c r="G158" s="47" t="s">
        <v>416</v>
      </c>
      <c r="H158" s="50" t="n">
        <f aca="false">Assumptions!$B$4</f>
        <v>480</v>
      </c>
      <c r="I158" s="47" t="n">
        <v>30</v>
      </c>
      <c r="J158" s="9" t="n">
        <f aca="false">H158-I158</f>
        <v>450</v>
      </c>
      <c r="K158" s="9" t="n">
        <f aca="false">SUMIFS(Downtime_Log!$I$2:$I$20000,Downtime_Log!$B$2:$B$20000,A158)</f>
        <v>20</v>
      </c>
      <c r="L158" s="9" t="n">
        <f aca="false">J158-K158</f>
        <v>430</v>
      </c>
      <c r="M158" s="51" t="n">
        <f aca="false">INDEX(Rate_Master!$C$2:$C$13,MATCH(F158,Rate_Master!$A$2:$A$13,0))</f>
        <v>800</v>
      </c>
      <c r="N158" s="52" t="n">
        <v>264067</v>
      </c>
      <c r="O158" s="51" t="n">
        <f aca="false">SUMIFS(Quality_Log!$H$2:$H$20000,Quality_Log!$B$2:$B$20000,A158)</f>
        <v>6361</v>
      </c>
      <c r="P158" s="51" t="n">
        <f aca="false">N158-O158</f>
        <v>257706</v>
      </c>
      <c r="Q158" s="51" t="n">
        <f aca="false">ROUND(J158*M158*Assumptions!$B$6,0)</f>
        <v>280800</v>
      </c>
      <c r="R158" s="53" t="n">
        <f aca="false">N158/M158</f>
        <v>330.08375</v>
      </c>
      <c r="S158" s="53" t="n">
        <f aca="false">P158/M158</f>
        <v>322.1325</v>
      </c>
      <c r="T158" s="54" t="n">
        <f aca="false">IF(J158&gt;0,L158/J158,0)</f>
        <v>0.955555555555556</v>
      </c>
      <c r="U158" s="54" t="n">
        <f aca="false">IF(L158&gt;0,R158/L158,0)</f>
        <v>0.767636627906977</v>
      </c>
      <c r="V158" s="54" t="n">
        <f aca="false">IF(N158&gt;0,P158/N158,0)</f>
        <v>0.975911416420833</v>
      </c>
      <c r="W158" s="54" t="n">
        <f aca="false">T158*U158*V158</f>
        <v>0.71585</v>
      </c>
      <c r="X158" s="55" t="n">
        <v>366.4</v>
      </c>
      <c r="Y158" s="56" t="n">
        <v>1.78</v>
      </c>
    </row>
    <row r="159" customFormat="false" ht="15" hidden="false" customHeight="false" outlineLevel="0" collapsed="false">
      <c r="A159" s="47" t="s">
        <v>419</v>
      </c>
      <c r="B159" s="48" t="n">
        <v>46039</v>
      </c>
      <c r="C159" s="49" t="n">
        <f aca="false">DATE(YEAR(B159),MONTH(B159),1)</f>
        <v>46023</v>
      </c>
      <c r="D159" s="47" t="s">
        <v>73</v>
      </c>
      <c r="E159" s="47" t="s">
        <v>63</v>
      </c>
      <c r="F159" s="47" t="s">
        <v>151</v>
      </c>
      <c r="G159" s="47" t="s">
        <v>420</v>
      </c>
      <c r="H159" s="50" t="n">
        <f aca="false">Assumptions!$B$4</f>
        <v>480</v>
      </c>
      <c r="I159" s="47" t="n">
        <v>90</v>
      </c>
      <c r="J159" s="9" t="n">
        <f aca="false">H159-I159</f>
        <v>390</v>
      </c>
      <c r="K159" s="9" t="n">
        <f aca="false">SUMIFS(Downtime_Log!$I$2:$I$20000,Downtime_Log!$B$2:$B$20000,A159)</f>
        <v>29</v>
      </c>
      <c r="L159" s="9" t="n">
        <f aca="false">J159-K159</f>
        <v>361</v>
      </c>
      <c r="M159" s="51" t="n">
        <f aca="false">INDEX(Rate_Master!$C$2:$C$13,MATCH(F159,Rate_Master!$A$2:$A$13,0))</f>
        <v>700</v>
      </c>
      <c r="N159" s="52" t="n">
        <v>215063</v>
      </c>
      <c r="O159" s="51" t="n">
        <f aca="false">SUMIFS(Quality_Log!$H$2:$H$20000,Quality_Log!$B$2:$B$20000,A159)</f>
        <v>8906</v>
      </c>
      <c r="P159" s="51" t="n">
        <f aca="false">N159-O159</f>
        <v>206157</v>
      </c>
      <c r="Q159" s="51" t="n">
        <f aca="false">ROUND(J159*M159*Assumptions!$B$6,0)</f>
        <v>212940</v>
      </c>
      <c r="R159" s="53" t="n">
        <f aca="false">N159/M159</f>
        <v>307.232857142857</v>
      </c>
      <c r="S159" s="53" t="n">
        <f aca="false">P159/M159</f>
        <v>294.51</v>
      </c>
      <c r="T159" s="54" t="n">
        <f aca="false">IF(J159&gt;0,L159/J159,0)</f>
        <v>0.925641025641026</v>
      </c>
      <c r="U159" s="54" t="n">
        <f aca="false">IF(L159&gt;0,R159/L159,0)</f>
        <v>0.851060546102097</v>
      </c>
      <c r="V159" s="54" t="n">
        <f aca="false">IF(N159&gt;0,P159/N159,0)</f>
        <v>0.958588878607664</v>
      </c>
      <c r="W159" s="54" t="n">
        <f aca="false">T159*U159*V159</f>
        <v>0.755153846153846</v>
      </c>
      <c r="X159" s="55" t="n">
        <v>372.6</v>
      </c>
      <c r="Y159" s="56" t="n">
        <v>2.11</v>
      </c>
    </row>
    <row r="160" customFormat="false" ht="15" hidden="false" customHeight="false" outlineLevel="0" collapsed="false">
      <c r="A160" s="47" t="s">
        <v>421</v>
      </c>
      <c r="B160" s="48" t="n">
        <v>46039</v>
      </c>
      <c r="C160" s="49" t="n">
        <f aca="false">DATE(YEAR(B160),MONTH(B160),1)</f>
        <v>46023</v>
      </c>
      <c r="D160" s="47" t="s">
        <v>74</v>
      </c>
      <c r="E160" s="47" t="s">
        <v>63</v>
      </c>
      <c r="F160" s="47" t="s">
        <v>151</v>
      </c>
      <c r="G160" s="47" t="s">
        <v>420</v>
      </c>
      <c r="H160" s="50" t="n">
        <f aca="false">Assumptions!$B$4</f>
        <v>480</v>
      </c>
      <c r="I160" s="47" t="n">
        <v>30</v>
      </c>
      <c r="J160" s="9" t="n">
        <f aca="false">H160-I160</f>
        <v>450</v>
      </c>
      <c r="K160" s="9" t="n">
        <f aca="false">SUMIFS(Downtime_Log!$I$2:$I$20000,Downtime_Log!$B$2:$B$20000,A160)</f>
        <v>8</v>
      </c>
      <c r="L160" s="9" t="n">
        <f aca="false">J160-K160</f>
        <v>442</v>
      </c>
      <c r="M160" s="51" t="n">
        <f aca="false">INDEX(Rate_Master!$C$2:$C$13,MATCH(F160,Rate_Master!$A$2:$A$13,0))</f>
        <v>700</v>
      </c>
      <c r="N160" s="52" t="n">
        <v>247060</v>
      </c>
      <c r="O160" s="51" t="n">
        <f aca="false">SUMIFS(Quality_Log!$H$2:$H$20000,Quality_Log!$B$2:$B$20000,A160)</f>
        <v>5025</v>
      </c>
      <c r="P160" s="51" t="n">
        <f aca="false">N160-O160</f>
        <v>242035</v>
      </c>
      <c r="Q160" s="51" t="n">
        <f aca="false">ROUND(J160*M160*Assumptions!$B$6,0)</f>
        <v>245700</v>
      </c>
      <c r="R160" s="53" t="n">
        <f aca="false">N160/M160</f>
        <v>352.942857142857</v>
      </c>
      <c r="S160" s="53" t="n">
        <f aca="false">P160/M160</f>
        <v>345.764285714286</v>
      </c>
      <c r="T160" s="54" t="n">
        <f aca="false">IF(J160&gt;0,L160/J160,0)</f>
        <v>0.982222222222222</v>
      </c>
      <c r="U160" s="54" t="n">
        <f aca="false">IF(L160&gt;0,R160/L160,0)</f>
        <v>0.798513251454428</v>
      </c>
      <c r="V160" s="54" t="n">
        <f aca="false">IF(N160&gt;0,P160/N160,0)</f>
        <v>0.979660811138995</v>
      </c>
      <c r="W160" s="54" t="n">
        <f aca="false">T160*U160*V160</f>
        <v>0.768365079365079</v>
      </c>
      <c r="X160" s="55" t="n">
        <v>450.3</v>
      </c>
      <c r="Y160" s="56" t="n">
        <v>1.91</v>
      </c>
    </row>
    <row r="161" customFormat="false" ht="15" hidden="false" customHeight="false" outlineLevel="0" collapsed="false">
      <c r="A161" s="47" t="s">
        <v>422</v>
      </c>
      <c r="B161" s="48" t="n">
        <v>46039</v>
      </c>
      <c r="C161" s="49" t="n">
        <f aca="false">DATE(YEAR(B161),MONTH(B161),1)</f>
        <v>46023</v>
      </c>
      <c r="D161" s="47" t="s">
        <v>75</v>
      </c>
      <c r="E161" s="47" t="s">
        <v>63</v>
      </c>
      <c r="F161" s="47" t="s">
        <v>151</v>
      </c>
      <c r="G161" s="47" t="s">
        <v>420</v>
      </c>
      <c r="H161" s="50" t="n">
        <f aca="false">Assumptions!$B$4</f>
        <v>480</v>
      </c>
      <c r="I161" s="47" t="n">
        <v>30</v>
      </c>
      <c r="J161" s="9" t="n">
        <f aca="false">H161-I161</f>
        <v>450</v>
      </c>
      <c r="K161" s="9" t="n">
        <f aca="false">SUMIFS(Downtime_Log!$I$2:$I$20000,Downtime_Log!$B$2:$B$20000,A161)</f>
        <v>55</v>
      </c>
      <c r="L161" s="9" t="n">
        <f aca="false">J161-K161</f>
        <v>395</v>
      </c>
      <c r="M161" s="51" t="n">
        <f aca="false">INDEX(Rate_Master!$C$2:$C$13,MATCH(F161,Rate_Master!$A$2:$A$13,0))</f>
        <v>700</v>
      </c>
      <c r="N161" s="52" t="n">
        <v>217067</v>
      </c>
      <c r="O161" s="51" t="n">
        <f aca="false">SUMIFS(Quality_Log!$H$2:$H$20000,Quality_Log!$B$2:$B$20000,A161)</f>
        <v>6929</v>
      </c>
      <c r="P161" s="51" t="n">
        <f aca="false">N161-O161</f>
        <v>210138</v>
      </c>
      <c r="Q161" s="51" t="n">
        <f aca="false">ROUND(J161*M161*Assumptions!$B$6,0)</f>
        <v>245700</v>
      </c>
      <c r="R161" s="53" t="n">
        <f aca="false">N161/M161</f>
        <v>310.095714285714</v>
      </c>
      <c r="S161" s="53" t="n">
        <f aca="false">P161/M161</f>
        <v>300.197142857143</v>
      </c>
      <c r="T161" s="54" t="n">
        <f aca="false">IF(J161&gt;0,L161/J161,0)</f>
        <v>0.877777777777778</v>
      </c>
      <c r="U161" s="54" t="n">
        <f aca="false">IF(L161&gt;0,R161/L161,0)</f>
        <v>0.785052441229657</v>
      </c>
      <c r="V161" s="54" t="n">
        <f aca="false">IF(N161&gt;0,P161/N161,0)</f>
        <v>0.968078980222696</v>
      </c>
      <c r="W161" s="54" t="n">
        <f aca="false">T161*U161*V161</f>
        <v>0.667104761904762</v>
      </c>
      <c r="X161" s="55" t="n">
        <v>421.9</v>
      </c>
      <c r="Y161" s="56" t="n">
        <v>1.9</v>
      </c>
    </row>
    <row r="162" customFormat="false" ht="15" hidden="false" customHeight="false" outlineLevel="0" collapsed="false">
      <c r="A162" s="47" t="s">
        <v>423</v>
      </c>
      <c r="B162" s="48" t="n">
        <v>46039</v>
      </c>
      <c r="C162" s="49" t="n">
        <f aca="false">DATE(YEAR(B162),MONTH(B162),1)</f>
        <v>46023</v>
      </c>
      <c r="D162" s="47" t="s">
        <v>73</v>
      </c>
      <c r="E162" s="47" t="s">
        <v>64</v>
      </c>
      <c r="F162" s="47" t="s">
        <v>155</v>
      </c>
      <c r="G162" s="47" t="s">
        <v>424</v>
      </c>
      <c r="H162" s="50" t="n">
        <f aca="false">Assumptions!$B$4</f>
        <v>480</v>
      </c>
      <c r="I162" s="47" t="n">
        <v>90</v>
      </c>
      <c r="J162" s="9" t="n">
        <f aca="false">H162-I162</f>
        <v>390</v>
      </c>
      <c r="K162" s="9" t="n">
        <f aca="false">SUMIFS(Downtime_Log!$I$2:$I$20000,Downtime_Log!$B$2:$B$20000,A162)</f>
        <v>40</v>
      </c>
      <c r="L162" s="9" t="n">
        <f aca="false">J162-K162</f>
        <v>350</v>
      </c>
      <c r="M162" s="51" t="n">
        <f aca="false">INDEX(Rate_Master!$C$2:$C$13,MATCH(F162,Rate_Master!$A$2:$A$13,0))</f>
        <v>550</v>
      </c>
      <c r="N162" s="52" t="n">
        <v>176774</v>
      </c>
      <c r="O162" s="51" t="n">
        <f aca="false">SUMIFS(Quality_Log!$H$2:$H$20000,Quality_Log!$B$2:$B$20000,A162)</f>
        <v>2198</v>
      </c>
      <c r="P162" s="51" t="n">
        <f aca="false">N162-O162</f>
        <v>174576</v>
      </c>
      <c r="Q162" s="51" t="n">
        <f aca="false">ROUND(J162*M162*Assumptions!$B$6,0)</f>
        <v>167310</v>
      </c>
      <c r="R162" s="53" t="n">
        <f aca="false">N162/M162</f>
        <v>321.407272727273</v>
      </c>
      <c r="S162" s="53" t="n">
        <f aca="false">P162/M162</f>
        <v>317.410909090909</v>
      </c>
      <c r="T162" s="54" t="n">
        <f aca="false">IF(J162&gt;0,L162/J162,0)</f>
        <v>0.897435897435898</v>
      </c>
      <c r="U162" s="54" t="n">
        <f aca="false">IF(L162&gt;0,R162/L162,0)</f>
        <v>0.918306493506494</v>
      </c>
      <c r="V162" s="54" t="n">
        <f aca="false">IF(N162&gt;0,P162/N162,0)</f>
        <v>0.987566044780341</v>
      </c>
      <c r="W162" s="54" t="n">
        <f aca="false">T162*U162*V162</f>
        <v>0.813874125874126</v>
      </c>
      <c r="X162" s="55" t="n">
        <v>191</v>
      </c>
      <c r="Y162" s="56" t="n">
        <v>0.79</v>
      </c>
    </row>
    <row r="163" customFormat="false" ht="15" hidden="false" customHeight="false" outlineLevel="0" collapsed="false">
      <c r="A163" s="47" t="s">
        <v>425</v>
      </c>
      <c r="B163" s="48" t="n">
        <v>46039</v>
      </c>
      <c r="C163" s="49" t="n">
        <f aca="false">DATE(YEAR(B163),MONTH(B163),1)</f>
        <v>46023</v>
      </c>
      <c r="D163" s="47" t="s">
        <v>74</v>
      </c>
      <c r="E163" s="47" t="s">
        <v>64</v>
      </c>
      <c r="F163" s="47" t="s">
        <v>155</v>
      </c>
      <c r="G163" s="47" t="s">
        <v>424</v>
      </c>
      <c r="H163" s="50" t="n">
        <f aca="false">Assumptions!$B$4</f>
        <v>480</v>
      </c>
      <c r="I163" s="47" t="n">
        <v>30</v>
      </c>
      <c r="J163" s="9" t="n">
        <f aca="false">H163-I163</f>
        <v>450</v>
      </c>
      <c r="K163" s="9" t="n">
        <f aca="false">SUMIFS(Downtime_Log!$I$2:$I$20000,Downtime_Log!$B$2:$B$20000,A163)</f>
        <v>0</v>
      </c>
      <c r="L163" s="9" t="n">
        <f aca="false">J163-K163</f>
        <v>450</v>
      </c>
      <c r="M163" s="51" t="n">
        <f aca="false">INDEX(Rate_Master!$C$2:$C$13,MATCH(F163,Rate_Master!$A$2:$A$13,0))</f>
        <v>550</v>
      </c>
      <c r="N163" s="52" t="n">
        <v>213731</v>
      </c>
      <c r="O163" s="51" t="n">
        <f aca="false">SUMIFS(Quality_Log!$H$2:$H$20000,Quality_Log!$B$2:$B$20000,A163)</f>
        <v>2313</v>
      </c>
      <c r="P163" s="51" t="n">
        <f aca="false">N163-O163</f>
        <v>211418</v>
      </c>
      <c r="Q163" s="51" t="n">
        <f aca="false">ROUND(J163*M163*Assumptions!$B$6,0)</f>
        <v>193050</v>
      </c>
      <c r="R163" s="53" t="n">
        <f aca="false">N163/M163</f>
        <v>388.601818181818</v>
      </c>
      <c r="S163" s="53" t="n">
        <f aca="false">P163/M163</f>
        <v>384.396363636364</v>
      </c>
      <c r="T163" s="54" t="n">
        <f aca="false">IF(J163&gt;0,L163/J163,0)</f>
        <v>1</v>
      </c>
      <c r="U163" s="54" t="n">
        <f aca="false">IF(L163&gt;0,R163/L163,0)</f>
        <v>0.863559595959596</v>
      </c>
      <c r="V163" s="54" t="n">
        <f aca="false">IF(N163&gt;0,P163/N163,0)</f>
        <v>0.989177985411569</v>
      </c>
      <c r="W163" s="54" t="n">
        <f aca="false">T163*U163*V163</f>
        <v>0.854214141414141</v>
      </c>
      <c r="X163" s="55" t="n">
        <v>234.7</v>
      </c>
      <c r="Y163" s="56" t="n">
        <v>0.72</v>
      </c>
    </row>
    <row r="164" customFormat="false" ht="15" hidden="false" customHeight="false" outlineLevel="0" collapsed="false">
      <c r="A164" s="47" t="s">
        <v>426</v>
      </c>
      <c r="B164" s="48" t="n">
        <v>46039</v>
      </c>
      <c r="C164" s="49" t="n">
        <f aca="false">DATE(YEAR(B164),MONTH(B164),1)</f>
        <v>46023</v>
      </c>
      <c r="D164" s="47" t="s">
        <v>73</v>
      </c>
      <c r="E164" s="47" t="s">
        <v>65</v>
      </c>
      <c r="F164" s="47" t="s">
        <v>158</v>
      </c>
      <c r="G164" s="47" t="s">
        <v>427</v>
      </c>
      <c r="H164" s="50" t="n">
        <f aca="false">Assumptions!$B$4</f>
        <v>480</v>
      </c>
      <c r="I164" s="47" t="n">
        <v>105</v>
      </c>
      <c r="J164" s="9" t="n">
        <f aca="false">H164-I164</f>
        <v>375</v>
      </c>
      <c r="K164" s="9" t="n">
        <f aca="false">SUMIFS(Downtime_Log!$I$2:$I$20000,Downtime_Log!$B$2:$B$20000,A164)</f>
        <v>24</v>
      </c>
      <c r="L164" s="9" t="n">
        <f aca="false">J164-K164</f>
        <v>351</v>
      </c>
      <c r="M164" s="51" t="n">
        <f aca="false">INDEX(Rate_Master!$C$2:$C$13,MATCH(F164,Rate_Master!$A$2:$A$13,0))</f>
        <v>200</v>
      </c>
      <c r="N164" s="52" t="n">
        <v>57791</v>
      </c>
      <c r="O164" s="51" t="n">
        <f aca="false">SUMIFS(Quality_Log!$H$2:$H$20000,Quality_Log!$B$2:$B$20000,A164)</f>
        <v>1420</v>
      </c>
      <c r="P164" s="51" t="n">
        <f aca="false">N164-O164</f>
        <v>56371</v>
      </c>
      <c r="Q164" s="51" t="n">
        <f aca="false">ROUND(J164*M164*Assumptions!$B$6,0)</f>
        <v>58500</v>
      </c>
      <c r="R164" s="53" t="n">
        <f aca="false">N164/M164</f>
        <v>288.955</v>
      </c>
      <c r="S164" s="53" t="n">
        <f aca="false">P164/M164</f>
        <v>281.855</v>
      </c>
      <c r="T164" s="54" t="n">
        <f aca="false">IF(J164&gt;0,L164/J164,0)</f>
        <v>0.936</v>
      </c>
      <c r="U164" s="54" t="n">
        <f aca="false">IF(L164&gt;0,R164/L164,0)</f>
        <v>0.823233618233618</v>
      </c>
      <c r="V164" s="54" t="n">
        <f aca="false">IF(N164&gt;0,P164/N164,0)</f>
        <v>0.975428699970584</v>
      </c>
      <c r="W164" s="54" t="n">
        <f aca="false">T164*U164*V164</f>
        <v>0.751613333333333</v>
      </c>
      <c r="X164" s="55" t="n">
        <v>174.9</v>
      </c>
      <c r="Y164" s="56" t="n">
        <v>0.13</v>
      </c>
    </row>
    <row r="165" customFormat="false" ht="15" hidden="false" customHeight="false" outlineLevel="0" collapsed="false">
      <c r="A165" s="47" t="s">
        <v>428</v>
      </c>
      <c r="B165" s="48" t="n">
        <v>46039</v>
      </c>
      <c r="C165" s="49" t="n">
        <f aca="false">DATE(YEAR(B165),MONTH(B165),1)</f>
        <v>46023</v>
      </c>
      <c r="D165" s="47" t="s">
        <v>74</v>
      </c>
      <c r="E165" s="47" t="s">
        <v>65</v>
      </c>
      <c r="F165" s="47" t="s">
        <v>158</v>
      </c>
      <c r="G165" s="47" t="s">
        <v>427</v>
      </c>
      <c r="H165" s="50" t="n">
        <f aca="false">Assumptions!$B$4</f>
        <v>480</v>
      </c>
      <c r="I165" s="47" t="n">
        <v>30</v>
      </c>
      <c r="J165" s="9" t="n">
        <f aca="false">H165-I165</f>
        <v>450</v>
      </c>
      <c r="K165" s="9" t="n">
        <f aca="false">SUMIFS(Downtime_Log!$I$2:$I$20000,Downtime_Log!$B$2:$B$20000,A165)</f>
        <v>23</v>
      </c>
      <c r="L165" s="9" t="n">
        <f aca="false">J165-K165</f>
        <v>427</v>
      </c>
      <c r="M165" s="51" t="n">
        <f aca="false">INDEX(Rate_Master!$C$2:$C$13,MATCH(F165,Rate_Master!$A$2:$A$13,0))</f>
        <v>200</v>
      </c>
      <c r="N165" s="52" t="n">
        <v>67199</v>
      </c>
      <c r="O165" s="51" t="n">
        <f aca="false">SUMIFS(Quality_Log!$H$2:$H$20000,Quality_Log!$B$2:$B$20000,A165)</f>
        <v>1308</v>
      </c>
      <c r="P165" s="51" t="n">
        <f aca="false">N165-O165</f>
        <v>65891</v>
      </c>
      <c r="Q165" s="51" t="n">
        <f aca="false">ROUND(J165*M165*Assumptions!$B$6,0)</f>
        <v>70200</v>
      </c>
      <c r="R165" s="53" t="n">
        <f aca="false">N165/M165</f>
        <v>335.995</v>
      </c>
      <c r="S165" s="53" t="n">
        <f aca="false">P165/M165</f>
        <v>329.455</v>
      </c>
      <c r="T165" s="54" t="n">
        <f aca="false">IF(J165&gt;0,L165/J165,0)</f>
        <v>0.948888888888889</v>
      </c>
      <c r="U165" s="54" t="n">
        <f aca="false">IF(L165&gt;0,R165/L165,0)</f>
        <v>0.786873536299766</v>
      </c>
      <c r="V165" s="54" t="n">
        <f aca="false">IF(N165&gt;0,P165/N165,0)</f>
        <v>0.980535424634295</v>
      </c>
      <c r="W165" s="54" t="n">
        <f aca="false">T165*U165*V165</f>
        <v>0.732122222222222</v>
      </c>
      <c r="X165" s="55" t="n">
        <v>196.1</v>
      </c>
      <c r="Y165" s="56" t="n">
        <v>0.14</v>
      </c>
    </row>
    <row r="166" customFormat="false" ht="15" hidden="false" customHeight="false" outlineLevel="0" collapsed="false">
      <c r="A166" s="47" t="s">
        <v>429</v>
      </c>
      <c r="B166" s="48" t="n">
        <v>46039</v>
      </c>
      <c r="C166" s="49" t="n">
        <f aca="false">DATE(YEAR(B166),MONTH(B166),1)</f>
        <v>46023</v>
      </c>
      <c r="D166" s="47" t="s">
        <v>75</v>
      </c>
      <c r="E166" s="47" t="s">
        <v>65</v>
      </c>
      <c r="F166" s="47" t="s">
        <v>158</v>
      </c>
      <c r="G166" s="47" t="s">
        <v>427</v>
      </c>
      <c r="H166" s="50" t="n">
        <f aca="false">Assumptions!$B$4</f>
        <v>480</v>
      </c>
      <c r="I166" s="47" t="n">
        <v>30</v>
      </c>
      <c r="J166" s="9" t="n">
        <f aca="false">H166-I166</f>
        <v>450</v>
      </c>
      <c r="K166" s="9" t="n">
        <f aca="false">SUMIFS(Downtime_Log!$I$2:$I$20000,Downtime_Log!$B$2:$B$20000,A166)</f>
        <v>65</v>
      </c>
      <c r="L166" s="9" t="n">
        <f aca="false">J166-K166</f>
        <v>385</v>
      </c>
      <c r="M166" s="51" t="n">
        <f aca="false">INDEX(Rate_Master!$C$2:$C$13,MATCH(F166,Rate_Master!$A$2:$A$13,0))</f>
        <v>200</v>
      </c>
      <c r="N166" s="52" t="n">
        <v>59348</v>
      </c>
      <c r="O166" s="51" t="n">
        <f aca="false">SUMIFS(Quality_Log!$H$2:$H$20000,Quality_Log!$B$2:$B$20000,A166)</f>
        <v>903</v>
      </c>
      <c r="P166" s="51" t="n">
        <f aca="false">N166-O166</f>
        <v>58445</v>
      </c>
      <c r="Q166" s="51" t="n">
        <f aca="false">ROUND(J166*M166*Assumptions!$B$6,0)</f>
        <v>70200</v>
      </c>
      <c r="R166" s="53" t="n">
        <f aca="false">N166/M166</f>
        <v>296.74</v>
      </c>
      <c r="S166" s="53" t="n">
        <f aca="false">P166/M166</f>
        <v>292.225</v>
      </c>
      <c r="T166" s="54" t="n">
        <f aca="false">IF(J166&gt;0,L166/J166,0)</f>
        <v>0.855555555555556</v>
      </c>
      <c r="U166" s="54" t="n">
        <f aca="false">IF(L166&gt;0,R166/L166,0)</f>
        <v>0.770753246753247</v>
      </c>
      <c r="V166" s="54" t="n">
        <f aca="false">IF(N166&gt;0,P166/N166,0)</f>
        <v>0.984784659971692</v>
      </c>
      <c r="W166" s="54" t="n">
        <f aca="false">T166*U166*V166</f>
        <v>0.649388888888889</v>
      </c>
      <c r="X166" s="55" t="n">
        <v>198.2</v>
      </c>
      <c r="Y166" s="56" t="n">
        <v>0.15</v>
      </c>
    </row>
    <row r="167" customFormat="false" ht="15" hidden="false" customHeight="false" outlineLevel="0" collapsed="false">
      <c r="A167" s="47" t="s">
        <v>430</v>
      </c>
      <c r="B167" s="48" t="n">
        <v>46041</v>
      </c>
      <c r="C167" s="49" t="n">
        <f aca="false">DATE(YEAR(B167),MONTH(B167),1)</f>
        <v>46023</v>
      </c>
      <c r="D167" s="47" t="s">
        <v>73</v>
      </c>
      <c r="E167" s="47" t="s">
        <v>62</v>
      </c>
      <c r="F167" s="47" t="s">
        <v>150</v>
      </c>
      <c r="G167" s="47" t="s">
        <v>416</v>
      </c>
      <c r="H167" s="50" t="n">
        <f aca="false">Assumptions!$B$4</f>
        <v>480</v>
      </c>
      <c r="I167" s="47" t="n">
        <v>30</v>
      </c>
      <c r="J167" s="9" t="n">
        <f aca="false">H167-I167</f>
        <v>450</v>
      </c>
      <c r="K167" s="9" t="n">
        <f aca="false">SUMIFS(Downtime_Log!$I$2:$I$20000,Downtime_Log!$B$2:$B$20000,A167)</f>
        <v>9</v>
      </c>
      <c r="L167" s="9" t="n">
        <f aca="false">J167-K167</f>
        <v>441</v>
      </c>
      <c r="M167" s="51" t="n">
        <f aca="false">INDEX(Rate_Master!$C$2:$C$13,MATCH(F167,Rate_Master!$A$2:$A$13,0))</f>
        <v>800</v>
      </c>
      <c r="N167" s="52" t="n">
        <v>323392</v>
      </c>
      <c r="O167" s="51" t="n">
        <f aca="false">SUMIFS(Quality_Log!$H$2:$H$20000,Quality_Log!$B$2:$B$20000,A167)</f>
        <v>5741</v>
      </c>
      <c r="P167" s="51" t="n">
        <f aca="false">N167-O167</f>
        <v>317651</v>
      </c>
      <c r="Q167" s="51" t="n">
        <f aca="false">ROUND(J167*M167*Assumptions!$B$6,0)</f>
        <v>280800</v>
      </c>
      <c r="R167" s="53" t="n">
        <f aca="false">N167/M167</f>
        <v>404.24</v>
      </c>
      <c r="S167" s="53" t="n">
        <f aca="false">P167/M167</f>
        <v>397.06375</v>
      </c>
      <c r="T167" s="54" t="n">
        <f aca="false">IF(J167&gt;0,L167/J167,0)</f>
        <v>0.98</v>
      </c>
      <c r="U167" s="54" t="n">
        <f aca="false">IF(L167&gt;0,R167/L167,0)</f>
        <v>0.916643990929705</v>
      </c>
      <c r="V167" s="54" t="n">
        <f aca="false">IF(N167&gt;0,P167/N167,0)</f>
        <v>0.982247550959826</v>
      </c>
      <c r="W167" s="54" t="n">
        <f aca="false">T167*U167*V167</f>
        <v>0.882363888888889</v>
      </c>
      <c r="X167" s="55" t="n">
        <v>403.2</v>
      </c>
      <c r="Y167" s="56" t="n">
        <v>1.54</v>
      </c>
    </row>
    <row r="168" customFormat="false" ht="15" hidden="false" customHeight="false" outlineLevel="0" collapsed="false">
      <c r="A168" s="47" t="s">
        <v>431</v>
      </c>
      <c r="B168" s="48" t="n">
        <v>46041</v>
      </c>
      <c r="C168" s="49" t="n">
        <f aca="false">DATE(YEAR(B168),MONTH(B168),1)</f>
        <v>46023</v>
      </c>
      <c r="D168" s="47" t="s">
        <v>74</v>
      </c>
      <c r="E168" s="47" t="s">
        <v>62</v>
      </c>
      <c r="F168" s="47" t="s">
        <v>150</v>
      </c>
      <c r="G168" s="47" t="s">
        <v>416</v>
      </c>
      <c r="H168" s="50" t="n">
        <f aca="false">Assumptions!$B$4</f>
        <v>480</v>
      </c>
      <c r="I168" s="47" t="n">
        <v>30</v>
      </c>
      <c r="J168" s="9" t="n">
        <f aca="false">H168-I168</f>
        <v>450</v>
      </c>
      <c r="K168" s="9" t="n">
        <f aca="false">SUMIFS(Downtime_Log!$I$2:$I$20000,Downtime_Log!$B$2:$B$20000,A168)</f>
        <v>91</v>
      </c>
      <c r="L168" s="9" t="n">
        <f aca="false">J168-K168</f>
        <v>359</v>
      </c>
      <c r="M168" s="51" t="n">
        <f aca="false">INDEX(Rate_Master!$C$2:$C$13,MATCH(F168,Rate_Master!$A$2:$A$13,0))</f>
        <v>800</v>
      </c>
      <c r="N168" s="52" t="n">
        <v>245714</v>
      </c>
      <c r="O168" s="51" t="n">
        <f aca="false">SUMIFS(Quality_Log!$H$2:$H$20000,Quality_Log!$B$2:$B$20000,A168)</f>
        <v>5830</v>
      </c>
      <c r="P168" s="51" t="n">
        <f aca="false">N168-O168</f>
        <v>239884</v>
      </c>
      <c r="Q168" s="51" t="n">
        <f aca="false">ROUND(J168*M168*Assumptions!$B$6,0)</f>
        <v>280800</v>
      </c>
      <c r="R168" s="53" t="n">
        <f aca="false">N168/M168</f>
        <v>307.1425</v>
      </c>
      <c r="S168" s="53" t="n">
        <f aca="false">P168/M168</f>
        <v>299.855</v>
      </c>
      <c r="T168" s="54" t="n">
        <f aca="false">IF(J168&gt;0,L168/J168,0)</f>
        <v>0.797777777777778</v>
      </c>
      <c r="U168" s="54" t="n">
        <f aca="false">IF(L168&gt;0,R168/L168,0)</f>
        <v>0.855550139275766</v>
      </c>
      <c r="V168" s="54" t="n">
        <f aca="false">IF(N168&gt;0,P168/N168,0)</f>
        <v>0.976273228224684</v>
      </c>
      <c r="W168" s="54" t="n">
        <f aca="false">T168*U168*V168</f>
        <v>0.666344444444445</v>
      </c>
      <c r="X168" s="55" t="n">
        <v>373</v>
      </c>
      <c r="Y168" s="56" t="n">
        <v>1.9</v>
      </c>
    </row>
    <row r="169" customFormat="false" ht="15" hidden="false" customHeight="false" outlineLevel="0" collapsed="false">
      <c r="A169" s="47" t="s">
        <v>432</v>
      </c>
      <c r="B169" s="48" t="n">
        <v>46041</v>
      </c>
      <c r="C169" s="49" t="n">
        <f aca="false">DATE(YEAR(B169),MONTH(B169),1)</f>
        <v>46023</v>
      </c>
      <c r="D169" s="47" t="s">
        <v>75</v>
      </c>
      <c r="E169" s="47" t="s">
        <v>62</v>
      </c>
      <c r="F169" s="47" t="s">
        <v>150</v>
      </c>
      <c r="G169" s="47" t="s">
        <v>416</v>
      </c>
      <c r="H169" s="50" t="n">
        <f aca="false">Assumptions!$B$4</f>
        <v>480</v>
      </c>
      <c r="I169" s="47" t="n">
        <v>30</v>
      </c>
      <c r="J169" s="9" t="n">
        <f aca="false">H169-I169</f>
        <v>450</v>
      </c>
      <c r="K169" s="9" t="n">
        <f aca="false">SUMIFS(Downtime_Log!$I$2:$I$20000,Downtime_Log!$B$2:$B$20000,A169)</f>
        <v>64</v>
      </c>
      <c r="L169" s="9" t="n">
        <f aca="false">J169-K169</f>
        <v>386</v>
      </c>
      <c r="M169" s="51" t="n">
        <f aca="false">INDEX(Rate_Master!$C$2:$C$13,MATCH(F169,Rate_Master!$A$2:$A$13,0))</f>
        <v>800</v>
      </c>
      <c r="N169" s="52" t="n">
        <v>248056</v>
      </c>
      <c r="O169" s="51" t="n">
        <f aca="false">SUMIFS(Quality_Log!$H$2:$H$20000,Quality_Log!$B$2:$B$20000,A169)</f>
        <v>4575</v>
      </c>
      <c r="P169" s="51" t="n">
        <f aca="false">N169-O169</f>
        <v>243481</v>
      </c>
      <c r="Q169" s="51" t="n">
        <f aca="false">ROUND(J169*M169*Assumptions!$B$6,0)</f>
        <v>280800</v>
      </c>
      <c r="R169" s="53" t="n">
        <f aca="false">N169/M169</f>
        <v>310.07</v>
      </c>
      <c r="S169" s="53" t="n">
        <f aca="false">P169/M169</f>
        <v>304.35125</v>
      </c>
      <c r="T169" s="54" t="n">
        <f aca="false">IF(J169&gt;0,L169/J169,0)</f>
        <v>0.857777777777778</v>
      </c>
      <c r="U169" s="54" t="n">
        <f aca="false">IF(L169&gt;0,R169/L169,0)</f>
        <v>0.803290155440415</v>
      </c>
      <c r="V169" s="54" t="n">
        <f aca="false">IF(N169&gt;0,P169/N169,0)</f>
        <v>0.981556583997162</v>
      </c>
      <c r="W169" s="54" t="n">
        <f aca="false">T169*U169*V169</f>
        <v>0.676336111111111</v>
      </c>
      <c r="X169" s="55" t="n">
        <v>335.6</v>
      </c>
      <c r="Y169" s="56" t="n">
        <v>1.43</v>
      </c>
    </row>
    <row r="170" customFormat="false" ht="15" hidden="false" customHeight="false" outlineLevel="0" collapsed="false">
      <c r="A170" s="47" t="s">
        <v>433</v>
      </c>
      <c r="B170" s="48" t="n">
        <v>46041</v>
      </c>
      <c r="C170" s="49" t="n">
        <f aca="false">DATE(YEAR(B170),MONTH(B170),1)</f>
        <v>46023</v>
      </c>
      <c r="D170" s="47" t="s">
        <v>73</v>
      </c>
      <c r="E170" s="47" t="s">
        <v>63</v>
      </c>
      <c r="F170" s="47" t="s">
        <v>151</v>
      </c>
      <c r="G170" s="47" t="s">
        <v>420</v>
      </c>
      <c r="H170" s="50" t="n">
        <f aca="false">Assumptions!$B$4</f>
        <v>480</v>
      </c>
      <c r="I170" s="47" t="n">
        <v>30</v>
      </c>
      <c r="J170" s="9" t="n">
        <f aca="false">H170-I170</f>
        <v>450</v>
      </c>
      <c r="K170" s="9" t="n">
        <f aca="false">SUMIFS(Downtime_Log!$I$2:$I$20000,Downtime_Log!$B$2:$B$20000,A170)</f>
        <v>6</v>
      </c>
      <c r="L170" s="9" t="n">
        <f aca="false">J170-K170</f>
        <v>444</v>
      </c>
      <c r="M170" s="51" t="n">
        <f aca="false">INDEX(Rate_Master!$C$2:$C$13,MATCH(F170,Rate_Master!$A$2:$A$13,0))</f>
        <v>700</v>
      </c>
      <c r="N170" s="52" t="n">
        <v>274673</v>
      </c>
      <c r="O170" s="51" t="n">
        <f aca="false">SUMIFS(Quality_Log!$H$2:$H$20000,Quality_Log!$B$2:$B$20000,A170)</f>
        <v>12398</v>
      </c>
      <c r="P170" s="51" t="n">
        <f aca="false">N170-O170</f>
        <v>262275</v>
      </c>
      <c r="Q170" s="51" t="n">
        <f aca="false">ROUND(J170*M170*Assumptions!$B$6,0)</f>
        <v>245700</v>
      </c>
      <c r="R170" s="53" t="n">
        <f aca="false">N170/M170</f>
        <v>392.39</v>
      </c>
      <c r="S170" s="53" t="n">
        <f aca="false">P170/M170</f>
        <v>374.678571428571</v>
      </c>
      <c r="T170" s="54" t="n">
        <f aca="false">IF(J170&gt;0,L170/J170,0)</f>
        <v>0.986666666666667</v>
      </c>
      <c r="U170" s="54" t="n">
        <f aca="false">IF(L170&gt;0,R170/L170,0)</f>
        <v>0.883761261261261</v>
      </c>
      <c r="V170" s="54" t="n">
        <f aca="false">IF(N170&gt;0,P170/N170,0)</f>
        <v>0.954862691272895</v>
      </c>
      <c r="W170" s="54" t="n">
        <f aca="false">T170*U170*V170</f>
        <v>0.832619047619048</v>
      </c>
      <c r="X170" s="55" t="n">
        <v>475</v>
      </c>
      <c r="Y170" s="56" t="n">
        <v>2.04</v>
      </c>
    </row>
    <row r="171" customFormat="false" ht="15" hidden="false" customHeight="false" outlineLevel="0" collapsed="false">
      <c r="A171" s="47" t="s">
        <v>434</v>
      </c>
      <c r="B171" s="48" t="n">
        <v>46041</v>
      </c>
      <c r="C171" s="49" t="n">
        <f aca="false">DATE(YEAR(B171),MONTH(B171),1)</f>
        <v>46023</v>
      </c>
      <c r="D171" s="47" t="s">
        <v>74</v>
      </c>
      <c r="E171" s="47" t="s">
        <v>63</v>
      </c>
      <c r="F171" s="47" t="s">
        <v>151</v>
      </c>
      <c r="G171" s="47" t="s">
        <v>420</v>
      </c>
      <c r="H171" s="50" t="n">
        <f aca="false">Assumptions!$B$4</f>
        <v>480</v>
      </c>
      <c r="I171" s="47" t="n">
        <v>45</v>
      </c>
      <c r="J171" s="9" t="n">
        <f aca="false">H171-I171</f>
        <v>435</v>
      </c>
      <c r="K171" s="9" t="n">
        <f aca="false">SUMIFS(Downtime_Log!$I$2:$I$20000,Downtime_Log!$B$2:$B$20000,A171)</f>
        <v>29</v>
      </c>
      <c r="L171" s="9" t="n">
        <f aca="false">J171-K171</f>
        <v>406</v>
      </c>
      <c r="M171" s="51" t="n">
        <f aca="false">INDEX(Rate_Master!$C$2:$C$13,MATCH(F171,Rate_Master!$A$2:$A$13,0))</f>
        <v>700</v>
      </c>
      <c r="N171" s="52" t="n">
        <v>232261</v>
      </c>
      <c r="O171" s="51" t="n">
        <f aca="false">SUMIFS(Quality_Log!$H$2:$H$20000,Quality_Log!$B$2:$B$20000,A171)</f>
        <v>7494</v>
      </c>
      <c r="P171" s="51" t="n">
        <f aca="false">N171-O171</f>
        <v>224767</v>
      </c>
      <c r="Q171" s="51" t="n">
        <f aca="false">ROUND(J171*M171*Assumptions!$B$6,0)</f>
        <v>237510</v>
      </c>
      <c r="R171" s="53" t="n">
        <f aca="false">N171/M171</f>
        <v>331.801428571429</v>
      </c>
      <c r="S171" s="53" t="n">
        <f aca="false">P171/M171</f>
        <v>321.095714285714</v>
      </c>
      <c r="T171" s="54" t="n">
        <f aca="false">IF(J171&gt;0,L171/J171,0)</f>
        <v>0.933333333333333</v>
      </c>
      <c r="U171" s="54" t="n">
        <f aca="false">IF(L171&gt;0,R171/L171,0)</f>
        <v>0.817244897959184</v>
      </c>
      <c r="V171" s="54" t="n">
        <f aca="false">IF(N171&gt;0,P171/N171,0)</f>
        <v>0.967734574465795</v>
      </c>
      <c r="W171" s="54" t="n">
        <f aca="false">T171*U171*V171</f>
        <v>0.738151067323481</v>
      </c>
      <c r="X171" s="55" t="n">
        <v>462.2</v>
      </c>
      <c r="Y171" s="56" t="n">
        <v>2.09</v>
      </c>
    </row>
    <row r="172" customFormat="false" ht="15" hidden="false" customHeight="false" outlineLevel="0" collapsed="false">
      <c r="A172" s="47" t="s">
        <v>435</v>
      </c>
      <c r="B172" s="48" t="n">
        <v>46041</v>
      </c>
      <c r="C172" s="49" t="n">
        <f aca="false">DATE(YEAR(B172),MONTH(B172),1)</f>
        <v>46023</v>
      </c>
      <c r="D172" s="47" t="s">
        <v>75</v>
      </c>
      <c r="E172" s="47" t="s">
        <v>63</v>
      </c>
      <c r="F172" s="47" t="s">
        <v>151</v>
      </c>
      <c r="G172" s="47" t="s">
        <v>420</v>
      </c>
      <c r="H172" s="50" t="n">
        <f aca="false">Assumptions!$B$4</f>
        <v>480</v>
      </c>
      <c r="I172" s="47" t="n">
        <v>30</v>
      </c>
      <c r="J172" s="9" t="n">
        <f aca="false">H172-I172</f>
        <v>450</v>
      </c>
      <c r="K172" s="9" t="n">
        <f aca="false">SUMIFS(Downtime_Log!$I$2:$I$20000,Downtime_Log!$B$2:$B$20000,A172)</f>
        <v>69</v>
      </c>
      <c r="L172" s="9" t="n">
        <f aca="false">J172-K172</f>
        <v>381</v>
      </c>
      <c r="M172" s="51" t="n">
        <f aca="false">INDEX(Rate_Master!$C$2:$C$13,MATCH(F172,Rate_Master!$A$2:$A$13,0))</f>
        <v>700</v>
      </c>
      <c r="N172" s="52" t="n">
        <v>205925</v>
      </c>
      <c r="O172" s="51" t="n">
        <f aca="false">SUMIFS(Quality_Log!$H$2:$H$20000,Quality_Log!$B$2:$B$20000,A172)</f>
        <v>6443</v>
      </c>
      <c r="P172" s="51" t="n">
        <f aca="false">N172-O172</f>
        <v>199482</v>
      </c>
      <c r="Q172" s="51" t="n">
        <f aca="false">ROUND(J172*M172*Assumptions!$B$6,0)</f>
        <v>245700</v>
      </c>
      <c r="R172" s="53" t="n">
        <f aca="false">N172/M172</f>
        <v>294.178571428571</v>
      </c>
      <c r="S172" s="53" t="n">
        <f aca="false">P172/M172</f>
        <v>284.974285714286</v>
      </c>
      <c r="T172" s="54" t="n">
        <f aca="false">IF(J172&gt;0,L172/J172,0)</f>
        <v>0.846666666666667</v>
      </c>
      <c r="U172" s="54" t="n">
        <f aca="false">IF(L172&gt;0,R172/L172,0)</f>
        <v>0.77212223472066</v>
      </c>
      <c r="V172" s="54" t="n">
        <f aca="false">IF(N172&gt;0,P172/N172,0)</f>
        <v>0.968711909675853</v>
      </c>
      <c r="W172" s="54" t="n">
        <f aca="false">T172*U172*V172</f>
        <v>0.633276190476191</v>
      </c>
      <c r="X172" s="55" t="n">
        <v>428.7</v>
      </c>
      <c r="Y172" s="56" t="n">
        <v>1.81</v>
      </c>
    </row>
    <row r="173" customFormat="false" ht="15" hidden="false" customHeight="false" outlineLevel="0" collapsed="false">
      <c r="A173" s="47" t="s">
        <v>436</v>
      </c>
      <c r="B173" s="48" t="n">
        <v>46041</v>
      </c>
      <c r="C173" s="49" t="n">
        <f aca="false">DATE(YEAR(B173),MONTH(B173),1)</f>
        <v>46023</v>
      </c>
      <c r="D173" s="47" t="s">
        <v>73</v>
      </c>
      <c r="E173" s="47" t="s">
        <v>64</v>
      </c>
      <c r="F173" s="47" t="s">
        <v>155</v>
      </c>
      <c r="G173" s="47" t="s">
        <v>424</v>
      </c>
      <c r="H173" s="50" t="n">
        <f aca="false">Assumptions!$B$4</f>
        <v>480</v>
      </c>
      <c r="I173" s="47" t="n">
        <v>30</v>
      </c>
      <c r="J173" s="9" t="n">
        <f aca="false">H173-I173</f>
        <v>450</v>
      </c>
      <c r="K173" s="9" t="n">
        <f aca="false">SUMIFS(Downtime_Log!$I$2:$I$20000,Downtime_Log!$B$2:$B$20000,A173)</f>
        <v>12</v>
      </c>
      <c r="L173" s="9" t="n">
        <f aca="false">J173-K173</f>
        <v>438</v>
      </c>
      <c r="M173" s="51" t="n">
        <f aca="false">INDEX(Rate_Master!$C$2:$C$13,MATCH(F173,Rate_Master!$A$2:$A$13,0))</f>
        <v>550</v>
      </c>
      <c r="N173" s="52" t="n">
        <v>219392</v>
      </c>
      <c r="O173" s="51" t="n">
        <f aca="false">SUMIFS(Quality_Log!$H$2:$H$20000,Quality_Log!$B$2:$B$20000,A173)</f>
        <v>4600</v>
      </c>
      <c r="P173" s="51" t="n">
        <f aca="false">N173-O173</f>
        <v>214792</v>
      </c>
      <c r="Q173" s="51" t="n">
        <f aca="false">ROUND(J173*M173*Assumptions!$B$6,0)</f>
        <v>193050</v>
      </c>
      <c r="R173" s="53" t="n">
        <f aca="false">N173/M173</f>
        <v>398.894545454545</v>
      </c>
      <c r="S173" s="53" t="n">
        <f aca="false">P173/M173</f>
        <v>390.530909090909</v>
      </c>
      <c r="T173" s="54" t="n">
        <f aca="false">IF(J173&gt;0,L173/J173,0)</f>
        <v>0.973333333333333</v>
      </c>
      <c r="U173" s="54" t="n">
        <f aca="false">IF(L173&gt;0,R173/L173,0)</f>
        <v>0.910718140307181</v>
      </c>
      <c r="V173" s="54" t="n">
        <f aca="false">IF(N173&gt;0,P173/N173,0)</f>
        <v>0.979032963827305</v>
      </c>
      <c r="W173" s="54" t="n">
        <f aca="false">T173*U173*V173</f>
        <v>0.867846464646465</v>
      </c>
      <c r="X173" s="55" t="n">
        <v>228</v>
      </c>
      <c r="Y173" s="56" t="n">
        <v>0.71</v>
      </c>
    </row>
    <row r="174" customFormat="false" ht="15" hidden="false" customHeight="false" outlineLevel="0" collapsed="false">
      <c r="A174" s="47" t="s">
        <v>437</v>
      </c>
      <c r="B174" s="48" t="n">
        <v>46041</v>
      </c>
      <c r="C174" s="49" t="n">
        <f aca="false">DATE(YEAR(B174),MONTH(B174),1)</f>
        <v>46023</v>
      </c>
      <c r="D174" s="47" t="s">
        <v>74</v>
      </c>
      <c r="E174" s="47" t="s">
        <v>64</v>
      </c>
      <c r="F174" s="47" t="s">
        <v>155</v>
      </c>
      <c r="G174" s="47" t="s">
        <v>424</v>
      </c>
      <c r="H174" s="50" t="n">
        <f aca="false">Assumptions!$B$4</f>
        <v>480</v>
      </c>
      <c r="I174" s="47" t="n">
        <v>30</v>
      </c>
      <c r="J174" s="9" t="n">
        <f aca="false">H174-I174</f>
        <v>450</v>
      </c>
      <c r="K174" s="9" t="n">
        <f aca="false">SUMIFS(Downtime_Log!$I$2:$I$20000,Downtime_Log!$B$2:$B$20000,A174)</f>
        <v>49</v>
      </c>
      <c r="L174" s="9" t="n">
        <f aca="false">J174-K174</f>
        <v>401</v>
      </c>
      <c r="M174" s="51" t="n">
        <f aca="false">INDEX(Rate_Master!$C$2:$C$13,MATCH(F174,Rate_Master!$A$2:$A$13,0))</f>
        <v>550</v>
      </c>
      <c r="N174" s="52" t="n">
        <v>193620</v>
      </c>
      <c r="O174" s="51" t="n">
        <f aca="false">SUMIFS(Quality_Log!$H$2:$H$20000,Quality_Log!$B$2:$B$20000,A174)</f>
        <v>1553</v>
      </c>
      <c r="P174" s="51" t="n">
        <f aca="false">N174-O174</f>
        <v>192067</v>
      </c>
      <c r="Q174" s="51" t="n">
        <f aca="false">ROUND(J174*M174*Assumptions!$B$6,0)</f>
        <v>193050</v>
      </c>
      <c r="R174" s="53" t="n">
        <f aca="false">N174/M174</f>
        <v>352.036363636364</v>
      </c>
      <c r="S174" s="53" t="n">
        <f aca="false">P174/M174</f>
        <v>349.212727272727</v>
      </c>
      <c r="T174" s="54" t="n">
        <f aca="false">IF(J174&gt;0,L174/J174,0)</f>
        <v>0.891111111111111</v>
      </c>
      <c r="U174" s="54" t="n">
        <f aca="false">IF(L174&gt;0,R174/L174,0)</f>
        <v>0.877896168669236</v>
      </c>
      <c r="V174" s="54" t="n">
        <f aca="false">IF(N174&gt;0,P174/N174,0)</f>
        <v>0.991979134386944</v>
      </c>
      <c r="W174" s="54" t="n">
        <f aca="false">T174*U174*V174</f>
        <v>0.776028282828283</v>
      </c>
      <c r="X174" s="55" t="n">
        <v>230.3</v>
      </c>
      <c r="Y174" s="56" t="n">
        <v>0.66</v>
      </c>
    </row>
    <row r="175" customFormat="false" ht="15" hidden="false" customHeight="false" outlineLevel="0" collapsed="false">
      <c r="A175" s="47" t="s">
        <v>438</v>
      </c>
      <c r="B175" s="48" t="n">
        <v>46041</v>
      </c>
      <c r="C175" s="49" t="n">
        <f aca="false">DATE(YEAR(B175),MONTH(B175),1)</f>
        <v>46023</v>
      </c>
      <c r="D175" s="47" t="s">
        <v>73</v>
      </c>
      <c r="E175" s="47" t="s">
        <v>65</v>
      </c>
      <c r="F175" s="47" t="s">
        <v>158</v>
      </c>
      <c r="G175" s="47" t="s">
        <v>427</v>
      </c>
      <c r="H175" s="50" t="n">
        <f aca="false">Assumptions!$B$4</f>
        <v>480</v>
      </c>
      <c r="I175" s="47" t="n">
        <v>30</v>
      </c>
      <c r="J175" s="9" t="n">
        <f aca="false">H175-I175</f>
        <v>450</v>
      </c>
      <c r="K175" s="9" t="n">
        <f aca="false">SUMIFS(Downtime_Log!$I$2:$I$20000,Downtime_Log!$B$2:$B$20000,A175)</f>
        <v>45</v>
      </c>
      <c r="L175" s="9" t="n">
        <f aca="false">J175-K175</f>
        <v>405</v>
      </c>
      <c r="M175" s="51" t="n">
        <f aca="false">INDEX(Rate_Master!$C$2:$C$13,MATCH(F175,Rate_Master!$A$2:$A$13,0))</f>
        <v>200</v>
      </c>
      <c r="N175" s="52" t="n">
        <v>61508</v>
      </c>
      <c r="O175" s="51" t="n">
        <f aca="false">SUMIFS(Quality_Log!$H$2:$H$20000,Quality_Log!$B$2:$B$20000,A175)</f>
        <v>1436</v>
      </c>
      <c r="P175" s="51" t="n">
        <f aca="false">N175-O175</f>
        <v>60072</v>
      </c>
      <c r="Q175" s="51" t="n">
        <f aca="false">ROUND(J175*M175*Assumptions!$B$6,0)</f>
        <v>70200</v>
      </c>
      <c r="R175" s="53" t="n">
        <f aca="false">N175/M175</f>
        <v>307.54</v>
      </c>
      <c r="S175" s="53" t="n">
        <f aca="false">P175/M175</f>
        <v>300.36</v>
      </c>
      <c r="T175" s="54" t="n">
        <f aca="false">IF(J175&gt;0,L175/J175,0)</f>
        <v>0.9</v>
      </c>
      <c r="U175" s="54" t="n">
        <f aca="false">IF(L175&gt;0,R175/L175,0)</f>
        <v>0.759358024691358</v>
      </c>
      <c r="V175" s="54" t="n">
        <f aca="false">IF(N175&gt;0,P175/N175,0)</f>
        <v>0.97665344345451</v>
      </c>
      <c r="W175" s="54" t="n">
        <f aca="false">T175*U175*V175</f>
        <v>0.667466666666667</v>
      </c>
      <c r="X175" s="55" t="n">
        <v>199.6</v>
      </c>
      <c r="Y175" s="56" t="n">
        <v>0.17</v>
      </c>
    </row>
    <row r="176" customFormat="false" ht="15" hidden="false" customHeight="false" outlineLevel="0" collapsed="false">
      <c r="A176" s="47" t="s">
        <v>439</v>
      </c>
      <c r="B176" s="48" t="n">
        <v>46041</v>
      </c>
      <c r="C176" s="49" t="n">
        <f aca="false">DATE(YEAR(B176),MONTH(B176),1)</f>
        <v>46023</v>
      </c>
      <c r="D176" s="47" t="s">
        <v>74</v>
      </c>
      <c r="E176" s="47" t="s">
        <v>65</v>
      </c>
      <c r="F176" s="47" t="s">
        <v>157</v>
      </c>
      <c r="G176" s="47" t="s">
        <v>440</v>
      </c>
      <c r="H176" s="50" t="n">
        <f aca="false">Assumptions!$B$4</f>
        <v>480</v>
      </c>
      <c r="I176" s="47" t="n">
        <v>30</v>
      </c>
      <c r="J176" s="9" t="n">
        <f aca="false">H176-I176</f>
        <v>450</v>
      </c>
      <c r="K176" s="9" t="n">
        <f aca="false">SUMIFS(Downtime_Log!$I$2:$I$20000,Downtime_Log!$B$2:$B$20000,A176)</f>
        <v>107</v>
      </c>
      <c r="L176" s="9" t="n">
        <f aca="false">J176-K176</f>
        <v>343</v>
      </c>
      <c r="M176" s="51" t="n">
        <f aca="false">INDEX(Rate_Master!$C$2:$C$13,MATCH(F176,Rate_Master!$A$2:$A$13,0))</f>
        <v>220</v>
      </c>
      <c r="N176" s="52" t="n">
        <v>64452</v>
      </c>
      <c r="O176" s="51" t="n">
        <f aca="false">SUMIFS(Quality_Log!$H$2:$H$20000,Quality_Log!$B$2:$B$20000,A176)</f>
        <v>1756</v>
      </c>
      <c r="P176" s="51" t="n">
        <f aca="false">N176-O176</f>
        <v>62696</v>
      </c>
      <c r="Q176" s="51" t="n">
        <f aca="false">ROUND(J176*M176*Assumptions!$B$6,0)</f>
        <v>77220</v>
      </c>
      <c r="R176" s="53" t="n">
        <f aca="false">N176/M176</f>
        <v>292.963636363636</v>
      </c>
      <c r="S176" s="53" t="n">
        <f aca="false">P176/M176</f>
        <v>284.981818181818</v>
      </c>
      <c r="T176" s="54" t="n">
        <f aca="false">IF(J176&gt;0,L176/J176,0)</f>
        <v>0.762222222222222</v>
      </c>
      <c r="U176" s="54" t="n">
        <f aca="false">IF(L176&gt;0,R176/L176,0)</f>
        <v>0.854121388815266</v>
      </c>
      <c r="V176" s="54" t="n">
        <f aca="false">IF(N176&gt;0,P176/N176,0)</f>
        <v>0.972754918388879</v>
      </c>
      <c r="W176" s="54" t="n">
        <f aca="false">T176*U176*V176</f>
        <v>0.633292929292929</v>
      </c>
      <c r="X176" s="55" t="n">
        <v>178</v>
      </c>
      <c r="Y176" s="56" t="n">
        <v>0.76</v>
      </c>
    </row>
    <row r="177" customFormat="false" ht="15" hidden="false" customHeight="false" outlineLevel="0" collapsed="false">
      <c r="A177" s="47" t="s">
        <v>441</v>
      </c>
      <c r="B177" s="48" t="n">
        <v>46041</v>
      </c>
      <c r="C177" s="49" t="n">
        <f aca="false">DATE(YEAR(B177),MONTH(B177),1)</f>
        <v>46023</v>
      </c>
      <c r="D177" s="47" t="s">
        <v>75</v>
      </c>
      <c r="E177" s="47" t="s">
        <v>65</v>
      </c>
      <c r="F177" s="47" t="s">
        <v>157</v>
      </c>
      <c r="G177" s="47" t="s">
        <v>440</v>
      </c>
      <c r="H177" s="50" t="n">
        <f aca="false">Assumptions!$B$4</f>
        <v>480</v>
      </c>
      <c r="I177" s="47" t="n">
        <v>30</v>
      </c>
      <c r="J177" s="9" t="n">
        <f aca="false">H177-I177</f>
        <v>450</v>
      </c>
      <c r="K177" s="9" t="n">
        <f aca="false">SUMIFS(Downtime_Log!$I$2:$I$20000,Downtime_Log!$B$2:$B$20000,A177)</f>
        <v>29</v>
      </c>
      <c r="L177" s="9" t="n">
        <f aca="false">J177-K177</f>
        <v>421</v>
      </c>
      <c r="M177" s="51" t="n">
        <f aca="false">INDEX(Rate_Master!$C$2:$C$13,MATCH(F177,Rate_Master!$A$2:$A$13,0))</f>
        <v>220</v>
      </c>
      <c r="N177" s="52" t="n">
        <v>70747</v>
      </c>
      <c r="O177" s="51" t="n">
        <f aca="false">SUMIFS(Quality_Log!$H$2:$H$20000,Quality_Log!$B$2:$B$20000,A177)</f>
        <v>1532</v>
      </c>
      <c r="P177" s="51" t="n">
        <f aca="false">N177-O177</f>
        <v>69215</v>
      </c>
      <c r="Q177" s="51" t="n">
        <f aca="false">ROUND(J177*M177*Assumptions!$B$6,0)</f>
        <v>77220</v>
      </c>
      <c r="R177" s="53" t="n">
        <f aca="false">N177/M177</f>
        <v>321.577272727273</v>
      </c>
      <c r="S177" s="53" t="n">
        <f aca="false">P177/M177</f>
        <v>314.613636363636</v>
      </c>
      <c r="T177" s="54" t="n">
        <f aca="false">IF(J177&gt;0,L177/J177,0)</f>
        <v>0.935555555555556</v>
      </c>
      <c r="U177" s="54" t="n">
        <f aca="false">IF(L177&gt;0,R177/L177,0)</f>
        <v>0.763841502915137</v>
      </c>
      <c r="V177" s="54" t="n">
        <f aca="false">IF(N177&gt;0,P177/N177,0)</f>
        <v>0.978345371535189</v>
      </c>
      <c r="W177" s="54" t="n">
        <f aca="false">T177*U177*V177</f>
        <v>0.699141414141414</v>
      </c>
      <c r="X177" s="55" t="n">
        <v>192.1</v>
      </c>
      <c r="Y177" s="56" t="n">
        <v>0.16</v>
      </c>
    </row>
    <row r="178" customFormat="false" ht="15" hidden="false" customHeight="false" outlineLevel="0" collapsed="false">
      <c r="A178" s="47" t="s">
        <v>442</v>
      </c>
      <c r="B178" s="48" t="n">
        <v>46042</v>
      </c>
      <c r="C178" s="49" t="n">
        <f aca="false">DATE(YEAR(B178),MONTH(B178),1)</f>
        <v>46023</v>
      </c>
      <c r="D178" s="47" t="s">
        <v>73</v>
      </c>
      <c r="E178" s="47" t="s">
        <v>62</v>
      </c>
      <c r="F178" s="47" t="s">
        <v>150</v>
      </c>
      <c r="G178" s="47" t="s">
        <v>443</v>
      </c>
      <c r="H178" s="50" t="n">
        <f aca="false">Assumptions!$B$4</f>
        <v>480</v>
      </c>
      <c r="I178" s="47" t="n">
        <v>30</v>
      </c>
      <c r="J178" s="9" t="n">
        <f aca="false">H178-I178</f>
        <v>450</v>
      </c>
      <c r="K178" s="9" t="n">
        <f aca="false">SUMIFS(Downtime_Log!$I$2:$I$20000,Downtime_Log!$B$2:$B$20000,A178)</f>
        <v>56</v>
      </c>
      <c r="L178" s="9" t="n">
        <f aca="false">J178-K178</f>
        <v>394</v>
      </c>
      <c r="M178" s="51" t="n">
        <f aca="false">INDEX(Rate_Master!$C$2:$C$13,MATCH(F178,Rate_Master!$A$2:$A$13,0))</f>
        <v>800</v>
      </c>
      <c r="N178" s="52" t="n">
        <v>278842</v>
      </c>
      <c r="O178" s="51" t="n">
        <f aca="false">SUMIFS(Quality_Log!$H$2:$H$20000,Quality_Log!$B$2:$B$20000,A178)</f>
        <v>7200</v>
      </c>
      <c r="P178" s="51" t="n">
        <f aca="false">N178-O178</f>
        <v>271642</v>
      </c>
      <c r="Q178" s="51" t="n">
        <f aca="false">ROUND(J178*M178*Assumptions!$B$6,0)</f>
        <v>280800</v>
      </c>
      <c r="R178" s="53" t="n">
        <f aca="false">N178/M178</f>
        <v>348.5525</v>
      </c>
      <c r="S178" s="53" t="n">
        <f aca="false">P178/M178</f>
        <v>339.5525</v>
      </c>
      <c r="T178" s="54" t="n">
        <f aca="false">IF(J178&gt;0,L178/J178,0)</f>
        <v>0.875555555555556</v>
      </c>
      <c r="U178" s="54" t="n">
        <f aca="false">IF(L178&gt;0,R178/L178,0)</f>
        <v>0.884651015228426</v>
      </c>
      <c r="V178" s="54" t="n">
        <f aca="false">IF(N178&gt;0,P178/N178,0)</f>
        <v>0.974178925699859</v>
      </c>
      <c r="W178" s="54" t="n">
        <f aca="false">T178*U178*V178</f>
        <v>0.754561111111111</v>
      </c>
      <c r="X178" s="55" t="n">
        <v>364.9</v>
      </c>
      <c r="Y178" s="56" t="n">
        <v>1.56</v>
      </c>
    </row>
    <row r="179" customFormat="false" ht="15" hidden="false" customHeight="false" outlineLevel="0" collapsed="false">
      <c r="A179" s="47" t="s">
        <v>444</v>
      </c>
      <c r="B179" s="48" t="n">
        <v>46042</v>
      </c>
      <c r="C179" s="49" t="n">
        <f aca="false">DATE(YEAR(B179),MONTH(B179),1)</f>
        <v>46023</v>
      </c>
      <c r="D179" s="47" t="s">
        <v>74</v>
      </c>
      <c r="E179" s="47" t="s">
        <v>62</v>
      </c>
      <c r="F179" s="47" t="s">
        <v>150</v>
      </c>
      <c r="G179" s="47" t="s">
        <v>443</v>
      </c>
      <c r="H179" s="50" t="n">
        <f aca="false">Assumptions!$B$4</f>
        <v>480</v>
      </c>
      <c r="I179" s="47" t="n">
        <v>30</v>
      </c>
      <c r="J179" s="9" t="n">
        <f aca="false">H179-I179</f>
        <v>450</v>
      </c>
      <c r="K179" s="9" t="n">
        <f aca="false">SUMIFS(Downtime_Log!$I$2:$I$20000,Downtime_Log!$B$2:$B$20000,A179)</f>
        <v>71</v>
      </c>
      <c r="L179" s="9" t="n">
        <f aca="false">J179-K179</f>
        <v>379</v>
      </c>
      <c r="M179" s="51" t="n">
        <f aca="false">INDEX(Rate_Master!$C$2:$C$13,MATCH(F179,Rate_Master!$A$2:$A$13,0))</f>
        <v>800</v>
      </c>
      <c r="N179" s="52" t="n">
        <v>277036</v>
      </c>
      <c r="O179" s="51" t="n">
        <f aca="false">SUMIFS(Quality_Log!$H$2:$H$20000,Quality_Log!$B$2:$B$20000,A179)</f>
        <v>9366</v>
      </c>
      <c r="P179" s="51" t="n">
        <f aca="false">N179-O179</f>
        <v>267670</v>
      </c>
      <c r="Q179" s="51" t="n">
        <f aca="false">ROUND(J179*M179*Assumptions!$B$6,0)</f>
        <v>280800</v>
      </c>
      <c r="R179" s="53" t="n">
        <f aca="false">N179/M179</f>
        <v>346.295</v>
      </c>
      <c r="S179" s="53" t="n">
        <f aca="false">P179/M179</f>
        <v>334.5875</v>
      </c>
      <c r="T179" s="54" t="n">
        <f aca="false">IF(J179&gt;0,L179/J179,0)</f>
        <v>0.842222222222222</v>
      </c>
      <c r="U179" s="54" t="n">
        <f aca="false">IF(L179&gt;0,R179/L179,0)</f>
        <v>0.913707124010554</v>
      </c>
      <c r="V179" s="54" t="n">
        <f aca="false">IF(N179&gt;0,P179/N179,0)</f>
        <v>0.966192119435741</v>
      </c>
      <c r="W179" s="54" t="n">
        <f aca="false">T179*U179*V179</f>
        <v>0.743527777777778</v>
      </c>
      <c r="X179" s="55" t="n">
        <v>365.6</v>
      </c>
      <c r="Y179" s="56" t="n">
        <v>1.38</v>
      </c>
    </row>
    <row r="180" customFormat="false" ht="15" hidden="false" customHeight="false" outlineLevel="0" collapsed="false">
      <c r="A180" s="47" t="s">
        <v>445</v>
      </c>
      <c r="B180" s="48" t="n">
        <v>46042</v>
      </c>
      <c r="C180" s="49" t="n">
        <f aca="false">DATE(YEAR(B180),MONTH(B180),1)</f>
        <v>46023</v>
      </c>
      <c r="D180" s="47" t="s">
        <v>75</v>
      </c>
      <c r="E180" s="47" t="s">
        <v>62</v>
      </c>
      <c r="F180" s="47" t="s">
        <v>150</v>
      </c>
      <c r="G180" s="47" t="s">
        <v>443</v>
      </c>
      <c r="H180" s="50" t="n">
        <f aca="false">Assumptions!$B$4</f>
        <v>480</v>
      </c>
      <c r="I180" s="47" t="n">
        <v>45</v>
      </c>
      <c r="J180" s="9" t="n">
        <f aca="false">H180-I180</f>
        <v>435</v>
      </c>
      <c r="K180" s="9" t="n">
        <f aca="false">SUMIFS(Downtime_Log!$I$2:$I$20000,Downtime_Log!$B$2:$B$20000,A180)</f>
        <v>55</v>
      </c>
      <c r="L180" s="9" t="n">
        <f aca="false">J180-K180</f>
        <v>380</v>
      </c>
      <c r="M180" s="51" t="n">
        <f aca="false">INDEX(Rate_Master!$C$2:$C$13,MATCH(F180,Rate_Master!$A$2:$A$13,0))</f>
        <v>800</v>
      </c>
      <c r="N180" s="52" t="n">
        <v>253526</v>
      </c>
      <c r="O180" s="51" t="n">
        <f aca="false">SUMIFS(Quality_Log!$H$2:$H$20000,Quality_Log!$B$2:$B$20000,A180)</f>
        <v>5542</v>
      </c>
      <c r="P180" s="51" t="n">
        <f aca="false">N180-O180</f>
        <v>247984</v>
      </c>
      <c r="Q180" s="51" t="n">
        <f aca="false">ROUND(J180*M180*Assumptions!$B$6,0)</f>
        <v>271440</v>
      </c>
      <c r="R180" s="53" t="n">
        <f aca="false">N180/M180</f>
        <v>316.9075</v>
      </c>
      <c r="S180" s="53" t="n">
        <f aca="false">P180/M180</f>
        <v>309.98</v>
      </c>
      <c r="T180" s="54" t="n">
        <f aca="false">IF(J180&gt;0,L180/J180,0)</f>
        <v>0.873563218390805</v>
      </c>
      <c r="U180" s="54" t="n">
        <f aca="false">IF(L180&gt;0,R180/L180,0)</f>
        <v>0.833967105263158</v>
      </c>
      <c r="V180" s="54" t="n">
        <f aca="false">IF(N180&gt;0,P180/N180,0)</f>
        <v>0.978140309080726</v>
      </c>
      <c r="W180" s="54" t="n">
        <f aca="false">T180*U180*V180</f>
        <v>0.712597701149425</v>
      </c>
      <c r="X180" s="55" t="n">
        <v>344.8</v>
      </c>
      <c r="Y180" s="56" t="n">
        <v>1.56</v>
      </c>
    </row>
    <row r="181" customFormat="false" ht="15" hidden="false" customHeight="false" outlineLevel="0" collapsed="false">
      <c r="A181" s="47" t="s">
        <v>446</v>
      </c>
      <c r="B181" s="48" t="n">
        <v>46042</v>
      </c>
      <c r="C181" s="49" t="n">
        <f aca="false">DATE(YEAR(B181),MONTH(B181),1)</f>
        <v>46023</v>
      </c>
      <c r="D181" s="47" t="s">
        <v>73</v>
      </c>
      <c r="E181" s="47" t="s">
        <v>63</v>
      </c>
      <c r="F181" s="47" t="s">
        <v>153</v>
      </c>
      <c r="G181" s="47" t="s">
        <v>447</v>
      </c>
      <c r="H181" s="50" t="n">
        <f aca="false">Assumptions!$B$4</f>
        <v>480</v>
      </c>
      <c r="I181" s="47" t="n">
        <v>30</v>
      </c>
      <c r="J181" s="9" t="n">
        <f aca="false">H181-I181</f>
        <v>450</v>
      </c>
      <c r="K181" s="9" t="n">
        <f aca="false">SUMIFS(Downtime_Log!$I$2:$I$20000,Downtime_Log!$B$2:$B$20000,A181)</f>
        <v>145</v>
      </c>
      <c r="L181" s="9" t="n">
        <f aca="false">J181-K181</f>
        <v>305</v>
      </c>
      <c r="M181" s="51" t="n">
        <f aca="false">INDEX(Rate_Master!$C$2:$C$13,MATCH(F181,Rate_Master!$A$2:$A$13,0))</f>
        <v>1000</v>
      </c>
      <c r="N181" s="52" t="n">
        <v>271796</v>
      </c>
      <c r="O181" s="51" t="n">
        <f aca="false">SUMIFS(Quality_Log!$H$2:$H$20000,Quality_Log!$B$2:$B$20000,A181)</f>
        <v>8333</v>
      </c>
      <c r="P181" s="51" t="n">
        <f aca="false">N181-O181</f>
        <v>263463</v>
      </c>
      <c r="Q181" s="51" t="n">
        <f aca="false">ROUND(J181*M181*Assumptions!$B$6,0)</f>
        <v>351000</v>
      </c>
      <c r="R181" s="53" t="n">
        <f aca="false">N181/M181</f>
        <v>271.796</v>
      </c>
      <c r="S181" s="53" t="n">
        <f aca="false">P181/M181</f>
        <v>263.463</v>
      </c>
      <c r="T181" s="54" t="n">
        <f aca="false">IF(J181&gt;0,L181/J181,0)</f>
        <v>0.677777777777778</v>
      </c>
      <c r="U181" s="54" t="n">
        <f aca="false">IF(L181&gt;0,R181/L181,0)</f>
        <v>0.891134426229508</v>
      </c>
      <c r="V181" s="54" t="n">
        <f aca="false">IF(N181&gt;0,P181/N181,0)</f>
        <v>0.969340976320476</v>
      </c>
      <c r="W181" s="54" t="n">
        <f aca="false">T181*U181*V181</f>
        <v>0.585473333333333</v>
      </c>
      <c r="X181" s="55" t="n">
        <v>406.6</v>
      </c>
      <c r="Y181" s="56" t="n">
        <v>4.9</v>
      </c>
    </row>
    <row r="182" customFormat="false" ht="15" hidden="false" customHeight="false" outlineLevel="0" collapsed="false">
      <c r="A182" s="47" t="s">
        <v>448</v>
      </c>
      <c r="B182" s="48" t="n">
        <v>46042</v>
      </c>
      <c r="C182" s="49" t="n">
        <f aca="false">DATE(YEAR(B182),MONTH(B182),1)</f>
        <v>46023</v>
      </c>
      <c r="D182" s="47" t="s">
        <v>74</v>
      </c>
      <c r="E182" s="47" t="s">
        <v>63</v>
      </c>
      <c r="F182" s="47" t="s">
        <v>153</v>
      </c>
      <c r="G182" s="47" t="s">
        <v>447</v>
      </c>
      <c r="H182" s="50" t="n">
        <f aca="false">Assumptions!$B$4</f>
        <v>480</v>
      </c>
      <c r="I182" s="47" t="n">
        <v>30</v>
      </c>
      <c r="J182" s="9" t="n">
        <f aca="false">H182-I182</f>
        <v>450</v>
      </c>
      <c r="K182" s="9" t="n">
        <f aca="false">SUMIFS(Downtime_Log!$I$2:$I$20000,Downtime_Log!$B$2:$B$20000,A182)</f>
        <v>83</v>
      </c>
      <c r="L182" s="9" t="n">
        <f aca="false">J182-K182</f>
        <v>367</v>
      </c>
      <c r="M182" s="51" t="n">
        <f aca="false">INDEX(Rate_Master!$C$2:$C$13,MATCH(F182,Rate_Master!$A$2:$A$13,0))</f>
        <v>1000</v>
      </c>
      <c r="N182" s="52" t="n">
        <v>313421</v>
      </c>
      <c r="O182" s="51" t="n">
        <f aca="false">SUMIFS(Quality_Log!$H$2:$H$20000,Quality_Log!$B$2:$B$20000,A182)</f>
        <v>6375</v>
      </c>
      <c r="P182" s="51" t="n">
        <f aca="false">N182-O182</f>
        <v>307046</v>
      </c>
      <c r="Q182" s="51" t="n">
        <f aca="false">ROUND(J182*M182*Assumptions!$B$6,0)</f>
        <v>351000</v>
      </c>
      <c r="R182" s="53" t="n">
        <f aca="false">N182/M182</f>
        <v>313.421</v>
      </c>
      <c r="S182" s="53" t="n">
        <f aca="false">P182/M182</f>
        <v>307.046</v>
      </c>
      <c r="T182" s="54" t="n">
        <f aca="false">IF(J182&gt;0,L182/J182,0)</f>
        <v>0.815555555555556</v>
      </c>
      <c r="U182" s="54" t="n">
        <f aca="false">IF(L182&gt;0,R182/L182,0)</f>
        <v>0.854008174386921</v>
      </c>
      <c r="V182" s="54" t="n">
        <f aca="false">IF(N182&gt;0,P182/N182,0)</f>
        <v>0.97965994620654</v>
      </c>
      <c r="W182" s="54" t="n">
        <f aca="false">T182*U182*V182</f>
        <v>0.682324444444445</v>
      </c>
      <c r="X182" s="55" t="n">
        <v>399.7</v>
      </c>
      <c r="Y182" s="56" t="n">
        <v>1.7</v>
      </c>
    </row>
    <row r="183" customFormat="false" ht="15" hidden="false" customHeight="false" outlineLevel="0" collapsed="false">
      <c r="A183" s="47" t="s">
        <v>449</v>
      </c>
      <c r="B183" s="48" t="n">
        <v>46042</v>
      </c>
      <c r="C183" s="49" t="n">
        <f aca="false">DATE(YEAR(B183),MONTH(B183),1)</f>
        <v>46023</v>
      </c>
      <c r="D183" s="47" t="s">
        <v>75</v>
      </c>
      <c r="E183" s="47" t="s">
        <v>63</v>
      </c>
      <c r="F183" s="47" t="s">
        <v>153</v>
      </c>
      <c r="G183" s="47" t="s">
        <v>447</v>
      </c>
      <c r="H183" s="50" t="n">
        <f aca="false">Assumptions!$B$4</f>
        <v>480</v>
      </c>
      <c r="I183" s="47" t="n">
        <v>30</v>
      </c>
      <c r="J183" s="9" t="n">
        <f aca="false">H183-I183</f>
        <v>450</v>
      </c>
      <c r="K183" s="9" t="n">
        <f aca="false">SUMIFS(Downtime_Log!$I$2:$I$20000,Downtime_Log!$B$2:$B$20000,A183)</f>
        <v>24</v>
      </c>
      <c r="L183" s="9" t="n">
        <f aca="false">J183-K183</f>
        <v>426</v>
      </c>
      <c r="M183" s="51" t="n">
        <f aca="false">INDEX(Rate_Master!$C$2:$C$13,MATCH(F183,Rate_Master!$A$2:$A$13,0))</f>
        <v>1000</v>
      </c>
      <c r="N183" s="52" t="n">
        <v>350771</v>
      </c>
      <c r="O183" s="51" t="n">
        <f aca="false">SUMIFS(Quality_Log!$H$2:$H$20000,Quality_Log!$B$2:$B$20000,A183)</f>
        <v>7033</v>
      </c>
      <c r="P183" s="51" t="n">
        <f aca="false">N183-O183</f>
        <v>343738</v>
      </c>
      <c r="Q183" s="51" t="n">
        <f aca="false">ROUND(J183*M183*Assumptions!$B$6,0)</f>
        <v>351000</v>
      </c>
      <c r="R183" s="53" t="n">
        <f aca="false">N183/M183</f>
        <v>350.771</v>
      </c>
      <c r="S183" s="53" t="n">
        <f aca="false">P183/M183</f>
        <v>343.738</v>
      </c>
      <c r="T183" s="54" t="n">
        <f aca="false">IF(J183&gt;0,L183/J183,0)</f>
        <v>0.946666666666667</v>
      </c>
      <c r="U183" s="54" t="n">
        <f aca="false">IF(L183&gt;0,R183/L183,0)</f>
        <v>0.823406103286385</v>
      </c>
      <c r="V183" s="54" t="n">
        <f aca="false">IF(N183&gt;0,P183/N183,0)</f>
        <v>0.979949881831736</v>
      </c>
      <c r="W183" s="54" t="n">
        <f aca="false">T183*U183*V183</f>
        <v>0.763862222222222</v>
      </c>
      <c r="X183" s="55" t="n">
        <v>447.9</v>
      </c>
      <c r="Y183" s="56" t="n">
        <v>1.85</v>
      </c>
    </row>
    <row r="184" customFormat="false" ht="15" hidden="false" customHeight="false" outlineLevel="0" collapsed="false">
      <c r="A184" s="47" t="s">
        <v>450</v>
      </c>
      <c r="B184" s="48" t="n">
        <v>46042</v>
      </c>
      <c r="C184" s="49" t="n">
        <f aca="false">DATE(YEAR(B184),MONTH(B184),1)</f>
        <v>46023</v>
      </c>
      <c r="D184" s="47" t="s">
        <v>73</v>
      </c>
      <c r="E184" s="47" t="s">
        <v>64</v>
      </c>
      <c r="F184" s="47" t="s">
        <v>155</v>
      </c>
      <c r="G184" s="47" t="s">
        <v>424</v>
      </c>
      <c r="H184" s="50" t="n">
        <f aca="false">Assumptions!$B$4</f>
        <v>480</v>
      </c>
      <c r="I184" s="47" t="n">
        <v>30</v>
      </c>
      <c r="J184" s="9" t="n">
        <f aca="false">H184-I184</f>
        <v>450</v>
      </c>
      <c r="K184" s="9" t="n">
        <f aca="false">SUMIFS(Downtime_Log!$I$2:$I$20000,Downtime_Log!$B$2:$B$20000,A184)</f>
        <v>9</v>
      </c>
      <c r="L184" s="9" t="n">
        <f aca="false">J184-K184</f>
        <v>441</v>
      </c>
      <c r="M184" s="51" t="n">
        <f aca="false">INDEX(Rate_Master!$C$2:$C$13,MATCH(F184,Rate_Master!$A$2:$A$13,0))</f>
        <v>550</v>
      </c>
      <c r="N184" s="52" t="n">
        <v>223116</v>
      </c>
      <c r="O184" s="51" t="n">
        <f aca="false">SUMIFS(Quality_Log!$H$2:$H$20000,Quality_Log!$B$2:$B$20000,A184)</f>
        <v>2690</v>
      </c>
      <c r="P184" s="51" t="n">
        <f aca="false">N184-O184</f>
        <v>220426</v>
      </c>
      <c r="Q184" s="51" t="n">
        <f aca="false">ROUND(J184*M184*Assumptions!$B$6,0)</f>
        <v>193050</v>
      </c>
      <c r="R184" s="53" t="n">
        <f aca="false">N184/M184</f>
        <v>405.665454545455</v>
      </c>
      <c r="S184" s="53" t="n">
        <f aca="false">P184/M184</f>
        <v>400.774545454545</v>
      </c>
      <c r="T184" s="54" t="n">
        <f aca="false">IF(J184&gt;0,L184/J184,0)</f>
        <v>0.98</v>
      </c>
      <c r="U184" s="54" t="n">
        <f aca="false">IF(L184&gt;0,R184/L184,0)</f>
        <v>0.919876314162029</v>
      </c>
      <c r="V184" s="54" t="n">
        <f aca="false">IF(N184&gt;0,P184/N184,0)</f>
        <v>0.98794349127808</v>
      </c>
      <c r="W184" s="54" t="n">
        <f aca="false">T184*U184*V184</f>
        <v>0.890610101010101</v>
      </c>
      <c r="X184" s="55" t="n">
        <v>240.7</v>
      </c>
      <c r="Y184" s="56" t="n">
        <v>0.69</v>
      </c>
    </row>
    <row r="185" customFormat="false" ht="15" hidden="false" customHeight="false" outlineLevel="0" collapsed="false">
      <c r="A185" s="47" t="s">
        <v>451</v>
      </c>
      <c r="B185" s="48" t="n">
        <v>46042</v>
      </c>
      <c r="C185" s="49" t="n">
        <f aca="false">DATE(YEAR(B185),MONTH(B185),1)</f>
        <v>46023</v>
      </c>
      <c r="D185" s="47" t="s">
        <v>74</v>
      </c>
      <c r="E185" s="47" t="s">
        <v>64</v>
      </c>
      <c r="F185" s="47" t="s">
        <v>156</v>
      </c>
      <c r="G185" s="47" t="s">
        <v>452</v>
      </c>
      <c r="H185" s="50" t="n">
        <f aca="false">Assumptions!$B$4</f>
        <v>480</v>
      </c>
      <c r="I185" s="47" t="n">
        <v>30</v>
      </c>
      <c r="J185" s="9" t="n">
        <f aca="false">H185-I185</f>
        <v>450</v>
      </c>
      <c r="K185" s="9" t="n">
        <f aca="false">SUMIFS(Downtime_Log!$I$2:$I$20000,Downtime_Log!$B$2:$B$20000,A185)</f>
        <v>112</v>
      </c>
      <c r="L185" s="9" t="n">
        <f aca="false">J185-K185</f>
        <v>338</v>
      </c>
      <c r="M185" s="51" t="n">
        <f aca="false">INDEX(Rate_Master!$C$2:$C$13,MATCH(F185,Rate_Master!$A$2:$A$13,0))</f>
        <v>480</v>
      </c>
      <c r="N185" s="52" t="n">
        <v>137935</v>
      </c>
      <c r="O185" s="51" t="n">
        <f aca="false">SUMIFS(Quality_Log!$H$2:$H$20000,Quality_Log!$B$2:$B$20000,A185)</f>
        <v>2075</v>
      </c>
      <c r="P185" s="51" t="n">
        <f aca="false">N185-O185</f>
        <v>135860</v>
      </c>
      <c r="Q185" s="51" t="n">
        <f aca="false">ROUND(J185*M185*Assumptions!$B$6,0)</f>
        <v>168480</v>
      </c>
      <c r="R185" s="53" t="n">
        <f aca="false">N185/M185</f>
        <v>287.364583333333</v>
      </c>
      <c r="S185" s="53" t="n">
        <f aca="false">P185/M185</f>
        <v>283.041666666667</v>
      </c>
      <c r="T185" s="54" t="n">
        <f aca="false">IF(J185&gt;0,L185/J185,0)</f>
        <v>0.751111111111111</v>
      </c>
      <c r="U185" s="54" t="n">
        <f aca="false">IF(L185&gt;0,R185/L185,0)</f>
        <v>0.85019107495069</v>
      </c>
      <c r="V185" s="54" t="n">
        <f aca="false">IF(N185&gt;0,P185/N185,0)</f>
        <v>0.984956682495378</v>
      </c>
      <c r="W185" s="54" t="n">
        <f aca="false">T185*U185*V185</f>
        <v>0.628981481481481</v>
      </c>
      <c r="X185" s="55" t="n">
        <v>205.3</v>
      </c>
      <c r="Y185" s="56" t="n">
        <v>3.17</v>
      </c>
    </row>
    <row r="186" customFormat="false" ht="15" hidden="false" customHeight="false" outlineLevel="0" collapsed="false">
      <c r="A186" s="47" t="s">
        <v>453</v>
      </c>
      <c r="B186" s="48" t="n">
        <v>46042</v>
      </c>
      <c r="C186" s="49" t="n">
        <f aca="false">DATE(YEAR(B186),MONTH(B186),1)</f>
        <v>46023</v>
      </c>
      <c r="D186" s="47" t="s">
        <v>73</v>
      </c>
      <c r="E186" s="47" t="s">
        <v>65</v>
      </c>
      <c r="F186" s="47" t="s">
        <v>157</v>
      </c>
      <c r="G186" s="47" t="s">
        <v>440</v>
      </c>
      <c r="H186" s="50" t="n">
        <f aca="false">Assumptions!$B$4</f>
        <v>480</v>
      </c>
      <c r="I186" s="47" t="n">
        <v>30</v>
      </c>
      <c r="J186" s="9" t="n">
        <f aca="false">H186-I186</f>
        <v>450</v>
      </c>
      <c r="K186" s="9" t="n">
        <f aca="false">SUMIFS(Downtime_Log!$I$2:$I$20000,Downtime_Log!$B$2:$B$20000,A186)</f>
        <v>30</v>
      </c>
      <c r="L186" s="9" t="n">
        <f aca="false">J186-K186</f>
        <v>420</v>
      </c>
      <c r="M186" s="51" t="n">
        <f aca="false">INDEX(Rate_Master!$C$2:$C$13,MATCH(F186,Rate_Master!$A$2:$A$13,0))</f>
        <v>220</v>
      </c>
      <c r="N186" s="52" t="n">
        <v>75140</v>
      </c>
      <c r="O186" s="51" t="n">
        <f aca="false">SUMIFS(Quality_Log!$H$2:$H$20000,Quality_Log!$B$2:$B$20000,A186)</f>
        <v>2792</v>
      </c>
      <c r="P186" s="51" t="n">
        <f aca="false">N186-O186</f>
        <v>72348</v>
      </c>
      <c r="Q186" s="51" t="n">
        <f aca="false">ROUND(J186*M186*Assumptions!$B$6,0)</f>
        <v>77220</v>
      </c>
      <c r="R186" s="53" t="n">
        <f aca="false">N186/M186</f>
        <v>341.545454545455</v>
      </c>
      <c r="S186" s="53" t="n">
        <f aca="false">P186/M186</f>
        <v>328.854545454546</v>
      </c>
      <c r="T186" s="54" t="n">
        <f aca="false">IF(J186&gt;0,L186/J186,0)</f>
        <v>0.933333333333333</v>
      </c>
      <c r="U186" s="54" t="n">
        <f aca="false">IF(L186&gt;0,R186/L186,0)</f>
        <v>0.813203463203463</v>
      </c>
      <c r="V186" s="54" t="n">
        <f aca="false">IF(N186&gt;0,P186/N186,0)</f>
        <v>0.962842693638541</v>
      </c>
      <c r="W186" s="54" t="n">
        <f aca="false">T186*U186*V186</f>
        <v>0.730787878787879</v>
      </c>
      <c r="X186" s="55" t="n">
        <v>212</v>
      </c>
      <c r="Y186" s="56" t="n">
        <v>0.17</v>
      </c>
    </row>
    <row r="187" customFormat="false" ht="15" hidden="false" customHeight="false" outlineLevel="0" collapsed="false">
      <c r="A187" s="47" t="s">
        <v>454</v>
      </c>
      <c r="B187" s="48" t="n">
        <v>46042</v>
      </c>
      <c r="C187" s="49" t="n">
        <f aca="false">DATE(YEAR(B187),MONTH(B187),1)</f>
        <v>46023</v>
      </c>
      <c r="D187" s="47" t="s">
        <v>74</v>
      </c>
      <c r="E187" s="47" t="s">
        <v>65</v>
      </c>
      <c r="F187" s="47" t="s">
        <v>157</v>
      </c>
      <c r="G187" s="47" t="s">
        <v>440</v>
      </c>
      <c r="H187" s="50" t="n">
        <f aca="false">Assumptions!$B$4</f>
        <v>480</v>
      </c>
      <c r="I187" s="47" t="n">
        <v>30</v>
      </c>
      <c r="J187" s="9" t="n">
        <f aca="false">H187-I187</f>
        <v>450</v>
      </c>
      <c r="K187" s="9" t="n">
        <f aca="false">SUMIFS(Downtime_Log!$I$2:$I$20000,Downtime_Log!$B$2:$B$20000,A187)</f>
        <v>89</v>
      </c>
      <c r="L187" s="9" t="n">
        <f aca="false">J187-K187</f>
        <v>361</v>
      </c>
      <c r="M187" s="51" t="n">
        <f aca="false">INDEX(Rate_Master!$C$2:$C$13,MATCH(F187,Rate_Master!$A$2:$A$13,0))</f>
        <v>220</v>
      </c>
      <c r="N187" s="52" t="n">
        <v>64181</v>
      </c>
      <c r="O187" s="51" t="n">
        <f aca="false">SUMIFS(Quality_Log!$H$2:$H$20000,Quality_Log!$B$2:$B$20000,A187)</f>
        <v>923</v>
      </c>
      <c r="P187" s="51" t="n">
        <f aca="false">N187-O187</f>
        <v>63258</v>
      </c>
      <c r="Q187" s="51" t="n">
        <f aca="false">ROUND(J187*M187*Assumptions!$B$6,0)</f>
        <v>77220</v>
      </c>
      <c r="R187" s="53" t="n">
        <f aca="false">N187/M187</f>
        <v>291.731818181818</v>
      </c>
      <c r="S187" s="53" t="n">
        <f aca="false">P187/M187</f>
        <v>287.536363636364</v>
      </c>
      <c r="T187" s="54" t="n">
        <f aca="false">IF(J187&gt;0,L187/J187,0)</f>
        <v>0.802222222222222</v>
      </c>
      <c r="U187" s="54" t="n">
        <f aca="false">IF(L187&gt;0,R187/L187,0)</f>
        <v>0.808121380005037</v>
      </c>
      <c r="V187" s="54" t="n">
        <f aca="false">IF(N187&gt;0,P187/N187,0)</f>
        <v>0.985618796840186</v>
      </c>
      <c r="W187" s="54" t="n">
        <f aca="false">T187*U187*V187</f>
        <v>0.638969696969697</v>
      </c>
      <c r="X187" s="55" t="n">
        <v>196.8</v>
      </c>
      <c r="Y187" s="56" t="n">
        <v>0.15</v>
      </c>
    </row>
    <row r="188" customFormat="false" ht="15" hidden="false" customHeight="false" outlineLevel="0" collapsed="false">
      <c r="A188" s="47" t="s">
        <v>455</v>
      </c>
      <c r="B188" s="48" t="n">
        <v>46042</v>
      </c>
      <c r="C188" s="49" t="n">
        <f aca="false">DATE(YEAR(B188),MONTH(B188),1)</f>
        <v>46023</v>
      </c>
      <c r="D188" s="47" t="s">
        <v>75</v>
      </c>
      <c r="E188" s="47" t="s">
        <v>65</v>
      </c>
      <c r="F188" s="47" t="s">
        <v>157</v>
      </c>
      <c r="G188" s="47" t="s">
        <v>440</v>
      </c>
      <c r="H188" s="50" t="n">
        <f aca="false">Assumptions!$B$4</f>
        <v>480</v>
      </c>
      <c r="I188" s="47" t="n">
        <v>30</v>
      </c>
      <c r="J188" s="9" t="n">
        <f aca="false">H188-I188</f>
        <v>450</v>
      </c>
      <c r="K188" s="9" t="n">
        <f aca="false">SUMIFS(Downtime_Log!$I$2:$I$20000,Downtime_Log!$B$2:$B$20000,A188)</f>
        <v>87</v>
      </c>
      <c r="L188" s="9" t="n">
        <f aca="false">J188-K188</f>
        <v>363</v>
      </c>
      <c r="M188" s="51" t="n">
        <f aca="false">INDEX(Rate_Master!$C$2:$C$13,MATCH(F188,Rate_Master!$A$2:$A$13,0))</f>
        <v>220</v>
      </c>
      <c r="N188" s="52" t="n">
        <v>66715</v>
      </c>
      <c r="O188" s="51" t="n">
        <f aca="false">SUMIFS(Quality_Log!$H$2:$H$20000,Quality_Log!$B$2:$B$20000,A188)</f>
        <v>905</v>
      </c>
      <c r="P188" s="51" t="n">
        <f aca="false">N188-O188</f>
        <v>65810</v>
      </c>
      <c r="Q188" s="51" t="n">
        <f aca="false">ROUND(J188*M188*Assumptions!$B$6,0)</f>
        <v>77220</v>
      </c>
      <c r="R188" s="53" t="n">
        <f aca="false">N188/M188</f>
        <v>303.25</v>
      </c>
      <c r="S188" s="53" t="n">
        <f aca="false">P188/M188</f>
        <v>299.136363636364</v>
      </c>
      <c r="T188" s="54" t="n">
        <f aca="false">IF(J188&gt;0,L188/J188,0)</f>
        <v>0.806666666666667</v>
      </c>
      <c r="U188" s="54" t="n">
        <f aca="false">IF(L188&gt;0,R188/L188,0)</f>
        <v>0.835399449035813</v>
      </c>
      <c r="V188" s="54" t="n">
        <f aca="false">IF(N188&gt;0,P188/N188,0)</f>
        <v>0.98643483474481</v>
      </c>
      <c r="W188" s="54" t="n">
        <f aca="false">T188*U188*V188</f>
        <v>0.664747474747475</v>
      </c>
      <c r="X188" s="55" t="n">
        <v>180.9</v>
      </c>
      <c r="Y188" s="56" t="n">
        <v>0.16</v>
      </c>
    </row>
    <row r="189" customFormat="false" ht="15" hidden="false" customHeight="false" outlineLevel="0" collapsed="false">
      <c r="A189" s="47" t="s">
        <v>456</v>
      </c>
      <c r="B189" s="48" t="n">
        <v>46043</v>
      </c>
      <c r="C189" s="49" t="n">
        <f aca="false">DATE(YEAR(B189),MONTH(B189),1)</f>
        <v>46023</v>
      </c>
      <c r="D189" s="47" t="s">
        <v>73</v>
      </c>
      <c r="E189" s="47" t="s">
        <v>62</v>
      </c>
      <c r="F189" s="47" t="s">
        <v>150</v>
      </c>
      <c r="G189" s="47" t="s">
        <v>443</v>
      </c>
      <c r="H189" s="50" t="n">
        <f aca="false">Assumptions!$B$4</f>
        <v>480</v>
      </c>
      <c r="I189" s="47" t="n">
        <v>30</v>
      </c>
      <c r="J189" s="9" t="n">
        <f aca="false">H189-I189</f>
        <v>450</v>
      </c>
      <c r="K189" s="9" t="n">
        <f aca="false">SUMIFS(Downtime_Log!$I$2:$I$20000,Downtime_Log!$B$2:$B$20000,A189)</f>
        <v>24</v>
      </c>
      <c r="L189" s="9" t="n">
        <f aca="false">J189-K189</f>
        <v>426</v>
      </c>
      <c r="M189" s="51" t="n">
        <f aca="false">INDEX(Rate_Master!$C$2:$C$13,MATCH(F189,Rate_Master!$A$2:$A$13,0))</f>
        <v>800</v>
      </c>
      <c r="N189" s="52" t="n">
        <v>301689</v>
      </c>
      <c r="O189" s="51" t="n">
        <f aca="false">SUMIFS(Quality_Log!$H$2:$H$20000,Quality_Log!$B$2:$B$20000,A189)</f>
        <v>5012</v>
      </c>
      <c r="P189" s="51" t="n">
        <f aca="false">N189-O189</f>
        <v>296677</v>
      </c>
      <c r="Q189" s="51" t="n">
        <f aca="false">ROUND(J189*M189*Assumptions!$B$6,0)</f>
        <v>280800</v>
      </c>
      <c r="R189" s="53" t="n">
        <f aca="false">N189/M189</f>
        <v>377.11125</v>
      </c>
      <c r="S189" s="53" t="n">
        <f aca="false">P189/M189</f>
        <v>370.84625</v>
      </c>
      <c r="T189" s="54" t="n">
        <f aca="false">IF(J189&gt;0,L189/J189,0)</f>
        <v>0.946666666666667</v>
      </c>
      <c r="U189" s="54" t="n">
        <f aca="false">IF(L189&gt;0,R189/L189,0)</f>
        <v>0.885237676056338</v>
      </c>
      <c r="V189" s="54" t="n">
        <f aca="false">IF(N189&gt;0,P189/N189,0)</f>
        <v>0.983386865281797</v>
      </c>
      <c r="W189" s="54" t="n">
        <f aca="false">T189*U189*V189</f>
        <v>0.824102777777778</v>
      </c>
      <c r="X189" s="55" t="n">
        <v>399.2</v>
      </c>
      <c r="Y189" s="56" t="n">
        <v>1.92</v>
      </c>
    </row>
    <row r="190" customFormat="false" ht="15" hidden="false" customHeight="false" outlineLevel="0" collapsed="false">
      <c r="A190" s="47" t="s">
        <v>457</v>
      </c>
      <c r="B190" s="48" t="n">
        <v>46043</v>
      </c>
      <c r="C190" s="49" t="n">
        <f aca="false">DATE(YEAR(B190),MONTH(B190),1)</f>
        <v>46023</v>
      </c>
      <c r="D190" s="47" t="s">
        <v>74</v>
      </c>
      <c r="E190" s="47" t="s">
        <v>62</v>
      </c>
      <c r="F190" s="47" t="s">
        <v>150</v>
      </c>
      <c r="G190" s="47" t="s">
        <v>443</v>
      </c>
      <c r="H190" s="50" t="n">
        <f aca="false">Assumptions!$B$4</f>
        <v>480</v>
      </c>
      <c r="I190" s="47" t="n">
        <v>30</v>
      </c>
      <c r="J190" s="9" t="n">
        <f aca="false">H190-I190</f>
        <v>450</v>
      </c>
      <c r="K190" s="9" t="n">
        <f aca="false">SUMIFS(Downtime_Log!$I$2:$I$20000,Downtime_Log!$B$2:$B$20000,A190)</f>
        <v>77</v>
      </c>
      <c r="L190" s="9" t="n">
        <f aca="false">J190-K190</f>
        <v>373</v>
      </c>
      <c r="M190" s="51" t="n">
        <f aca="false">INDEX(Rate_Master!$C$2:$C$13,MATCH(F190,Rate_Master!$A$2:$A$13,0))</f>
        <v>800</v>
      </c>
      <c r="N190" s="52" t="n">
        <v>254960</v>
      </c>
      <c r="O190" s="51" t="n">
        <f aca="false">SUMIFS(Quality_Log!$H$2:$H$20000,Quality_Log!$B$2:$B$20000,A190)</f>
        <v>6494</v>
      </c>
      <c r="P190" s="51" t="n">
        <f aca="false">N190-O190</f>
        <v>248466</v>
      </c>
      <c r="Q190" s="51" t="n">
        <f aca="false">ROUND(J190*M190*Assumptions!$B$6,0)</f>
        <v>280800</v>
      </c>
      <c r="R190" s="53" t="n">
        <f aca="false">N190/M190</f>
        <v>318.7</v>
      </c>
      <c r="S190" s="53" t="n">
        <f aca="false">P190/M190</f>
        <v>310.5825</v>
      </c>
      <c r="T190" s="54" t="n">
        <f aca="false">IF(J190&gt;0,L190/J190,0)</f>
        <v>0.828888888888889</v>
      </c>
      <c r="U190" s="54" t="n">
        <f aca="false">IF(L190&gt;0,R190/L190,0)</f>
        <v>0.854423592493298</v>
      </c>
      <c r="V190" s="54" t="n">
        <f aca="false">IF(N190&gt;0,P190/N190,0)</f>
        <v>0.974529337935362</v>
      </c>
      <c r="W190" s="54" t="n">
        <f aca="false">T190*U190*V190</f>
        <v>0.690183333333333</v>
      </c>
      <c r="X190" s="55" t="n">
        <v>356.6</v>
      </c>
      <c r="Y190" s="56" t="n">
        <v>1.58</v>
      </c>
    </row>
    <row r="191" customFormat="false" ht="15" hidden="false" customHeight="false" outlineLevel="0" collapsed="false">
      <c r="A191" s="47" t="s">
        <v>458</v>
      </c>
      <c r="B191" s="48" t="n">
        <v>46043</v>
      </c>
      <c r="C191" s="49" t="n">
        <f aca="false">DATE(YEAR(B191),MONTH(B191),1)</f>
        <v>46023</v>
      </c>
      <c r="D191" s="47" t="s">
        <v>75</v>
      </c>
      <c r="E191" s="47" t="s">
        <v>62</v>
      </c>
      <c r="F191" s="47" t="s">
        <v>150</v>
      </c>
      <c r="G191" s="47" t="s">
        <v>443</v>
      </c>
      <c r="H191" s="50" t="n">
        <f aca="false">Assumptions!$B$4</f>
        <v>480</v>
      </c>
      <c r="I191" s="47" t="n">
        <v>30</v>
      </c>
      <c r="J191" s="9" t="n">
        <f aca="false">H191-I191</f>
        <v>450</v>
      </c>
      <c r="K191" s="9" t="n">
        <f aca="false">SUMIFS(Downtime_Log!$I$2:$I$20000,Downtime_Log!$B$2:$B$20000,A191)</f>
        <v>42</v>
      </c>
      <c r="L191" s="9" t="n">
        <f aca="false">J191-K191</f>
        <v>408</v>
      </c>
      <c r="M191" s="51" t="n">
        <f aca="false">INDEX(Rate_Master!$C$2:$C$13,MATCH(F191,Rate_Master!$A$2:$A$13,0))</f>
        <v>800</v>
      </c>
      <c r="N191" s="52" t="n">
        <v>275952</v>
      </c>
      <c r="O191" s="51" t="n">
        <f aca="false">SUMIFS(Quality_Log!$H$2:$H$20000,Quality_Log!$B$2:$B$20000,A191)</f>
        <v>3780</v>
      </c>
      <c r="P191" s="51" t="n">
        <f aca="false">N191-O191</f>
        <v>272172</v>
      </c>
      <c r="Q191" s="51" t="n">
        <f aca="false">ROUND(J191*M191*Assumptions!$B$6,0)</f>
        <v>280800</v>
      </c>
      <c r="R191" s="53" t="n">
        <f aca="false">N191/M191</f>
        <v>344.94</v>
      </c>
      <c r="S191" s="53" t="n">
        <f aca="false">P191/M191</f>
        <v>340.215</v>
      </c>
      <c r="T191" s="54" t="n">
        <f aca="false">IF(J191&gt;0,L191/J191,0)</f>
        <v>0.906666666666667</v>
      </c>
      <c r="U191" s="54" t="n">
        <f aca="false">IF(L191&gt;0,R191/L191,0)</f>
        <v>0.845441176470588</v>
      </c>
      <c r="V191" s="54" t="n">
        <f aca="false">IF(N191&gt;0,P191/N191,0)</f>
        <v>0.986301965559228</v>
      </c>
      <c r="W191" s="54" t="n">
        <f aca="false">T191*U191*V191</f>
        <v>0.756033333333333</v>
      </c>
      <c r="X191" s="55" t="n">
        <v>349.5</v>
      </c>
      <c r="Y191" s="56" t="n">
        <v>1.81</v>
      </c>
    </row>
    <row r="192" customFormat="false" ht="15" hidden="false" customHeight="false" outlineLevel="0" collapsed="false">
      <c r="A192" s="47" t="s">
        <v>459</v>
      </c>
      <c r="B192" s="48" t="n">
        <v>46043</v>
      </c>
      <c r="C192" s="49" t="n">
        <f aca="false">DATE(YEAR(B192),MONTH(B192),1)</f>
        <v>46023</v>
      </c>
      <c r="D192" s="47" t="s">
        <v>73</v>
      </c>
      <c r="E192" s="47" t="s">
        <v>63</v>
      </c>
      <c r="F192" s="47" t="s">
        <v>153</v>
      </c>
      <c r="G192" s="47" t="s">
        <v>447</v>
      </c>
      <c r="H192" s="50" t="n">
        <f aca="false">Assumptions!$B$4</f>
        <v>480</v>
      </c>
      <c r="I192" s="47" t="n">
        <v>45</v>
      </c>
      <c r="J192" s="9" t="n">
        <f aca="false">H192-I192</f>
        <v>435</v>
      </c>
      <c r="K192" s="9" t="n">
        <f aca="false">SUMIFS(Downtime_Log!$I$2:$I$20000,Downtime_Log!$B$2:$B$20000,A192)</f>
        <v>78</v>
      </c>
      <c r="L192" s="9" t="n">
        <f aca="false">J192-K192</f>
        <v>357</v>
      </c>
      <c r="M192" s="51" t="n">
        <f aca="false">INDEX(Rate_Master!$C$2:$C$13,MATCH(F192,Rate_Master!$A$2:$A$13,0))</f>
        <v>1000</v>
      </c>
      <c r="N192" s="52" t="n">
        <v>311162</v>
      </c>
      <c r="O192" s="51" t="n">
        <f aca="false">SUMIFS(Quality_Log!$H$2:$H$20000,Quality_Log!$B$2:$B$20000,A192)</f>
        <v>5751</v>
      </c>
      <c r="P192" s="51" t="n">
        <f aca="false">N192-O192</f>
        <v>305411</v>
      </c>
      <c r="Q192" s="51" t="n">
        <f aca="false">ROUND(J192*M192*Assumptions!$B$6,0)</f>
        <v>339300</v>
      </c>
      <c r="R192" s="53" t="n">
        <f aca="false">N192/M192</f>
        <v>311.162</v>
      </c>
      <c r="S192" s="53" t="n">
        <f aca="false">P192/M192</f>
        <v>305.411</v>
      </c>
      <c r="T192" s="54" t="n">
        <f aca="false">IF(J192&gt;0,L192/J192,0)</f>
        <v>0.820689655172414</v>
      </c>
      <c r="U192" s="54" t="n">
        <f aca="false">IF(L192&gt;0,R192/L192,0)</f>
        <v>0.871602240896359</v>
      </c>
      <c r="V192" s="54" t="n">
        <f aca="false">IF(N192&gt;0,P192/N192,0)</f>
        <v>0.981517666038912</v>
      </c>
      <c r="W192" s="54" t="n">
        <f aca="false">T192*U192*V192</f>
        <v>0.702094252873563</v>
      </c>
      <c r="X192" s="55" t="n">
        <v>398.2</v>
      </c>
      <c r="Y192" s="56" t="n">
        <v>2.25</v>
      </c>
    </row>
    <row r="193" customFormat="false" ht="15" hidden="false" customHeight="false" outlineLevel="0" collapsed="false">
      <c r="A193" s="47" t="s">
        <v>460</v>
      </c>
      <c r="B193" s="48" t="n">
        <v>46043</v>
      </c>
      <c r="C193" s="49" t="n">
        <f aca="false">DATE(YEAR(B193),MONTH(B193),1)</f>
        <v>46023</v>
      </c>
      <c r="D193" s="47" t="s">
        <v>74</v>
      </c>
      <c r="E193" s="47" t="s">
        <v>63</v>
      </c>
      <c r="F193" s="47" t="s">
        <v>153</v>
      </c>
      <c r="G193" s="47" t="s">
        <v>447</v>
      </c>
      <c r="H193" s="50" t="n">
        <f aca="false">Assumptions!$B$4</f>
        <v>480</v>
      </c>
      <c r="I193" s="47" t="n">
        <v>45</v>
      </c>
      <c r="J193" s="9" t="n">
        <f aca="false">H193-I193</f>
        <v>435</v>
      </c>
      <c r="K193" s="9" t="n">
        <f aca="false">SUMIFS(Downtime_Log!$I$2:$I$20000,Downtime_Log!$B$2:$B$20000,A193)</f>
        <v>95</v>
      </c>
      <c r="L193" s="9" t="n">
        <f aca="false">J193-K193</f>
        <v>340</v>
      </c>
      <c r="M193" s="51" t="n">
        <f aca="false">INDEX(Rate_Master!$C$2:$C$13,MATCH(F193,Rate_Master!$A$2:$A$13,0))</f>
        <v>1000</v>
      </c>
      <c r="N193" s="52" t="n">
        <v>294722</v>
      </c>
      <c r="O193" s="51" t="n">
        <f aca="false">SUMIFS(Quality_Log!$H$2:$H$20000,Quality_Log!$B$2:$B$20000,A193)</f>
        <v>7185</v>
      </c>
      <c r="P193" s="51" t="n">
        <f aca="false">N193-O193</f>
        <v>287537</v>
      </c>
      <c r="Q193" s="51" t="n">
        <f aca="false">ROUND(J193*M193*Assumptions!$B$6,0)</f>
        <v>339300</v>
      </c>
      <c r="R193" s="53" t="n">
        <f aca="false">N193/M193</f>
        <v>294.722</v>
      </c>
      <c r="S193" s="53" t="n">
        <f aca="false">P193/M193</f>
        <v>287.537</v>
      </c>
      <c r="T193" s="54" t="n">
        <f aca="false">IF(J193&gt;0,L193/J193,0)</f>
        <v>0.781609195402299</v>
      </c>
      <c r="U193" s="54" t="n">
        <f aca="false">IF(L193&gt;0,R193/L193,0)</f>
        <v>0.866829411764706</v>
      </c>
      <c r="V193" s="54" t="n">
        <f aca="false">IF(N193&gt;0,P193/N193,0)</f>
        <v>0.975621093776508</v>
      </c>
      <c r="W193" s="54" t="n">
        <f aca="false">T193*U193*V193</f>
        <v>0.66100459770115</v>
      </c>
      <c r="X193" s="55" t="n">
        <v>414.9</v>
      </c>
      <c r="Y193" s="56" t="n">
        <v>1.91</v>
      </c>
    </row>
    <row r="194" customFormat="false" ht="15" hidden="false" customHeight="false" outlineLevel="0" collapsed="false">
      <c r="A194" s="47" t="s">
        <v>461</v>
      </c>
      <c r="B194" s="48" t="n">
        <v>46043</v>
      </c>
      <c r="C194" s="49" t="n">
        <f aca="false">DATE(YEAR(B194),MONTH(B194),1)</f>
        <v>46023</v>
      </c>
      <c r="D194" s="47" t="s">
        <v>75</v>
      </c>
      <c r="E194" s="47" t="s">
        <v>63</v>
      </c>
      <c r="F194" s="47" t="s">
        <v>153</v>
      </c>
      <c r="G194" s="47" t="s">
        <v>447</v>
      </c>
      <c r="H194" s="50" t="n">
        <f aca="false">Assumptions!$B$4</f>
        <v>480</v>
      </c>
      <c r="I194" s="47" t="n">
        <v>30</v>
      </c>
      <c r="J194" s="9" t="n">
        <f aca="false">H194-I194</f>
        <v>450</v>
      </c>
      <c r="K194" s="9" t="n">
        <f aca="false">SUMIFS(Downtime_Log!$I$2:$I$20000,Downtime_Log!$B$2:$B$20000,A194)</f>
        <v>86</v>
      </c>
      <c r="L194" s="9" t="n">
        <f aca="false">J194-K194</f>
        <v>364</v>
      </c>
      <c r="M194" s="51" t="n">
        <f aca="false">INDEX(Rate_Master!$C$2:$C$13,MATCH(F194,Rate_Master!$A$2:$A$13,0))</f>
        <v>1000</v>
      </c>
      <c r="N194" s="52" t="n">
        <v>305150</v>
      </c>
      <c r="O194" s="51" t="n">
        <f aca="false">SUMIFS(Quality_Log!$H$2:$H$20000,Quality_Log!$B$2:$B$20000,A194)</f>
        <v>5151</v>
      </c>
      <c r="P194" s="51" t="n">
        <f aca="false">N194-O194</f>
        <v>299999</v>
      </c>
      <c r="Q194" s="51" t="n">
        <f aca="false">ROUND(J194*M194*Assumptions!$B$6,0)</f>
        <v>351000</v>
      </c>
      <c r="R194" s="53" t="n">
        <f aca="false">N194/M194</f>
        <v>305.15</v>
      </c>
      <c r="S194" s="53" t="n">
        <f aca="false">P194/M194</f>
        <v>299.999</v>
      </c>
      <c r="T194" s="54" t="n">
        <f aca="false">IF(J194&gt;0,L194/J194,0)</f>
        <v>0.808888888888889</v>
      </c>
      <c r="U194" s="54" t="n">
        <f aca="false">IF(L194&gt;0,R194/L194,0)</f>
        <v>0.838324175824176</v>
      </c>
      <c r="V194" s="54" t="n">
        <f aca="false">IF(N194&gt;0,P194/N194,0)</f>
        <v>0.983119777158774</v>
      </c>
      <c r="W194" s="54" t="n">
        <f aca="false">T194*U194*V194</f>
        <v>0.666664444444444</v>
      </c>
      <c r="X194" s="55" t="n">
        <v>420.1</v>
      </c>
      <c r="Y194" s="56" t="n">
        <v>1.57</v>
      </c>
    </row>
    <row r="195" customFormat="false" ht="15" hidden="false" customHeight="false" outlineLevel="0" collapsed="false">
      <c r="A195" s="47" t="s">
        <v>462</v>
      </c>
      <c r="B195" s="48" t="n">
        <v>46043</v>
      </c>
      <c r="C195" s="49" t="n">
        <f aca="false">DATE(YEAR(B195),MONTH(B195),1)</f>
        <v>46023</v>
      </c>
      <c r="D195" s="47" t="s">
        <v>73</v>
      </c>
      <c r="E195" s="47" t="s">
        <v>64</v>
      </c>
      <c r="F195" s="47" t="s">
        <v>156</v>
      </c>
      <c r="G195" s="47" t="s">
        <v>452</v>
      </c>
      <c r="H195" s="50" t="n">
        <f aca="false">Assumptions!$B$4</f>
        <v>480</v>
      </c>
      <c r="I195" s="47" t="n">
        <v>30</v>
      </c>
      <c r="J195" s="9" t="n">
        <f aca="false">H195-I195</f>
        <v>450</v>
      </c>
      <c r="K195" s="9" t="n">
        <f aca="false">SUMIFS(Downtime_Log!$I$2:$I$20000,Downtime_Log!$B$2:$B$20000,A195)</f>
        <v>12</v>
      </c>
      <c r="L195" s="9" t="n">
        <f aca="false">J195-K195</f>
        <v>438</v>
      </c>
      <c r="M195" s="51" t="n">
        <f aca="false">INDEX(Rate_Master!$C$2:$C$13,MATCH(F195,Rate_Master!$A$2:$A$13,0))</f>
        <v>480</v>
      </c>
      <c r="N195" s="52" t="n">
        <v>191261</v>
      </c>
      <c r="O195" s="51" t="n">
        <f aca="false">SUMIFS(Quality_Log!$H$2:$H$20000,Quality_Log!$B$2:$B$20000,A195)</f>
        <v>5281</v>
      </c>
      <c r="P195" s="51" t="n">
        <f aca="false">N195-O195</f>
        <v>185980</v>
      </c>
      <c r="Q195" s="51" t="n">
        <f aca="false">ROUND(J195*M195*Assumptions!$B$6,0)</f>
        <v>168480</v>
      </c>
      <c r="R195" s="53" t="n">
        <f aca="false">N195/M195</f>
        <v>398.460416666667</v>
      </c>
      <c r="S195" s="53" t="n">
        <f aca="false">P195/M195</f>
        <v>387.458333333333</v>
      </c>
      <c r="T195" s="54" t="n">
        <f aca="false">IF(J195&gt;0,L195/J195,0)</f>
        <v>0.973333333333333</v>
      </c>
      <c r="U195" s="54" t="n">
        <f aca="false">IF(L195&gt;0,R195/L195,0)</f>
        <v>0.90972697869102</v>
      </c>
      <c r="V195" s="54" t="n">
        <f aca="false">IF(N195&gt;0,P195/N195,0)</f>
        <v>0.972388516216061</v>
      </c>
      <c r="W195" s="54" t="n">
        <f aca="false">T195*U195*V195</f>
        <v>0.861018518518519</v>
      </c>
      <c r="X195" s="55" t="n">
        <v>242.6</v>
      </c>
      <c r="Y195" s="56" t="n">
        <v>0.59</v>
      </c>
    </row>
    <row r="196" customFormat="false" ht="15" hidden="false" customHeight="false" outlineLevel="0" collapsed="false">
      <c r="A196" s="47" t="s">
        <v>463</v>
      </c>
      <c r="B196" s="48" t="n">
        <v>46043</v>
      </c>
      <c r="C196" s="49" t="n">
        <f aca="false">DATE(YEAR(B196),MONTH(B196),1)</f>
        <v>46023</v>
      </c>
      <c r="D196" s="47" t="s">
        <v>74</v>
      </c>
      <c r="E196" s="47" t="s">
        <v>64</v>
      </c>
      <c r="F196" s="47" t="s">
        <v>156</v>
      </c>
      <c r="G196" s="47" t="s">
        <v>452</v>
      </c>
      <c r="H196" s="50" t="n">
        <f aca="false">Assumptions!$B$4</f>
        <v>480</v>
      </c>
      <c r="I196" s="47" t="n">
        <v>30</v>
      </c>
      <c r="J196" s="9" t="n">
        <f aca="false">H196-I196</f>
        <v>450</v>
      </c>
      <c r="K196" s="9" t="n">
        <f aca="false">SUMIFS(Downtime_Log!$I$2:$I$20000,Downtime_Log!$B$2:$B$20000,A196)</f>
        <v>97</v>
      </c>
      <c r="L196" s="9" t="n">
        <f aca="false">J196-K196</f>
        <v>353</v>
      </c>
      <c r="M196" s="51" t="n">
        <f aca="false">INDEX(Rate_Master!$C$2:$C$13,MATCH(F196,Rate_Master!$A$2:$A$13,0))</f>
        <v>480</v>
      </c>
      <c r="N196" s="52" t="n">
        <v>155170</v>
      </c>
      <c r="O196" s="51" t="n">
        <f aca="false">SUMIFS(Quality_Log!$H$2:$H$20000,Quality_Log!$B$2:$B$20000,A196)</f>
        <v>4046</v>
      </c>
      <c r="P196" s="51" t="n">
        <f aca="false">N196-O196</f>
        <v>151124</v>
      </c>
      <c r="Q196" s="51" t="n">
        <f aca="false">ROUND(J196*M196*Assumptions!$B$6,0)</f>
        <v>168480</v>
      </c>
      <c r="R196" s="53" t="n">
        <f aca="false">N196/M196</f>
        <v>323.270833333333</v>
      </c>
      <c r="S196" s="53" t="n">
        <f aca="false">P196/M196</f>
        <v>314.841666666667</v>
      </c>
      <c r="T196" s="54" t="n">
        <f aca="false">IF(J196&gt;0,L196/J196,0)</f>
        <v>0.784444444444445</v>
      </c>
      <c r="U196" s="54" t="n">
        <f aca="false">IF(L196&gt;0,R196/L196,0)</f>
        <v>0.915781397544854</v>
      </c>
      <c r="V196" s="54" t="n">
        <f aca="false">IF(N196&gt;0,P196/N196,0)</f>
        <v>0.973925372172456</v>
      </c>
      <c r="W196" s="54" t="n">
        <f aca="false">T196*U196*V196</f>
        <v>0.699648148148148</v>
      </c>
      <c r="X196" s="55" t="n">
        <v>208.1</v>
      </c>
      <c r="Y196" s="56" t="n">
        <v>0.71</v>
      </c>
    </row>
    <row r="197" customFormat="false" ht="15" hidden="false" customHeight="false" outlineLevel="0" collapsed="false">
      <c r="A197" s="47" t="s">
        <v>464</v>
      </c>
      <c r="B197" s="48" t="n">
        <v>46043</v>
      </c>
      <c r="C197" s="49" t="n">
        <f aca="false">DATE(YEAR(B197),MONTH(B197),1)</f>
        <v>46023</v>
      </c>
      <c r="D197" s="47" t="s">
        <v>73</v>
      </c>
      <c r="E197" s="47" t="s">
        <v>65</v>
      </c>
      <c r="F197" s="47" t="s">
        <v>158</v>
      </c>
      <c r="G197" s="47" t="s">
        <v>465</v>
      </c>
      <c r="H197" s="50" t="n">
        <f aca="false">Assumptions!$B$4</f>
        <v>480</v>
      </c>
      <c r="I197" s="47" t="n">
        <v>30</v>
      </c>
      <c r="J197" s="9" t="n">
        <f aca="false">H197-I197</f>
        <v>450</v>
      </c>
      <c r="K197" s="9" t="n">
        <f aca="false">SUMIFS(Downtime_Log!$I$2:$I$20000,Downtime_Log!$B$2:$B$20000,A197)</f>
        <v>64</v>
      </c>
      <c r="L197" s="9" t="n">
        <f aca="false">J197-K197</f>
        <v>386</v>
      </c>
      <c r="M197" s="51" t="n">
        <f aca="false">INDEX(Rate_Master!$C$2:$C$13,MATCH(F197,Rate_Master!$A$2:$A$13,0))</f>
        <v>200</v>
      </c>
      <c r="N197" s="52" t="n">
        <v>61064</v>
      </c>
      <c r="O197" s="51" t="n">
        <f aca="false">SUMIFS(Quality_Log!$H$2:$H$20000,Quality_Log!$B$2:$B$20000,A197)</f>
        <v>1951</v>
      </c>
      <c r="P197" s="51" t="n">
        <f aca="false">N197-O197</f>
        <v>59113</v>
      </c>
      <c r="Q197" s="51" t="n">
        <f aca="false">ROUND(J197*M197*Assumptions!$B$6,0)</f>
        <v>70200</v>
      </c>
      <c r="R197" s="53" t="n">
        <f aca="false">N197/M197</f>
        <v>305.32</v>
      </c>
      <c r="S197" s="53" t="n">
        <f aca="false">P197/M197</f>
        <v>295.565</v>
      </c>
      <c r="T197" s="54" t="n">
        <f aca="false">IF(J197&gt;0,L197/J197,0)</f>
        <v>0.857777777777778</v>
      </c>
      <c r="U197" s="54" t="n">
        <f aca="false">IF(L197&gt;0,R197/L197,0)</f>
        <v>0.790984455958549</v>
      </c>
      <c r="V197" s="54" t="n">
        <f aca="false">IF(N197&gt;0,P197/N197,0)</f>
        <v>0.968049914843443</v>
      </c>
      <c r="W197" s="54" t="n">
        <f aca="false">T197*U197*V197</f>
        <v>0.656811111111111</v>
      </c>
      <c r="X197" s="55" t="n">
        <v>188.7</v>
      </c>
      <c r="Y197" s="56" t="n">
        <v>0.74</v>
      </c>
    </row>
    <row r="198" customFormat="false" ht="15" hidden="false" customHeight="false" outlineLevel="0" collapsed="false">
      <c r="A198" s="47" t="s">
        <v>466</v>
      </c>
      <c r="B198" s="48" t="n">
        <v>46043</v>
      </c>
      <c r="C198" s="49" t="n">
        <f aca="false">DATE(YEAR(B198),MONTH(B198),1)</f>
        <v>46023</v>
      </c>
      <c r="D198" s="47" t="s">
        <v>74</v>
      </c>
      <c r="E198" s="47" t="s">
        <v>65</v>
      </c>
      <c r="F198" s="47" t="s">
        <v>158</v>
      </c>
      <c r="G198" s="47" t="s">
        <v>465</v>
      </c>
      <c r="H198" s="50" t="n">
        <f aca="false">Assumptions!$B$4</f>
        <v>480</v>
      </c>
      <c r="I198" s="47" t="n">
        <v>45</v>
      </c>
      <c r="J198" s="9" t="n">
        <f aca="false">H198-I198</f>
        <v>435</v>
      </c>
      <c r="K198" s="9" t="n">
        <f aca="false">SUMIFS(Downtime_Log!$I$2:$I$20000,Downtime_Log!$B$2:$B$20000,A198)</f>
        <v>19</v>
      </c>
      <c r="L198" s="9" t="n">
        <f aca="false">J198-K198</f>
        <v>416</v>
      </c>
      <c r="M198" s="51" t="n">
        <f aca="false">INDEX(Rate_Master!$C$2:$C$13,MATCH(F198,Rate_Master!$A$2:$A$13,0))</f>
        <v>200</v>
      </c>
      <c r="N198" s="52" t="n">
        <v>66939</v>
      </c>
      <c r="O198" s="51" t="n">
        <f aca="false">SUMIFS(Quality_Log!$H$2:$H$20000,Quality_Log!$B$2:$B$20000,A198)</f>
        <v>946</v>
      </c>
      <c r="P198" s="51" t="n">
        <f aca="false">N198-O198</f>
        <v>65993</v>
      </c>
      <c r="Q198" s="51" t="n">
        <f aca="false">ROUND(J198*M198*Assumptions!$B$6,0)</f>
        <v>67860</v>
      </c>
      <c r="R198" s="53" t="n">
        <f aca="false">N198/M198</f>
        <v>334.695</v>
      </c>
      <c r="S198" s="53" t="n">
        <f aca="false">P198/M198</f>
        <v>329.965</v>
      </c>
      <c r="T198" s="54" t="n">
        <f aca="false">IF(J198&gt;0,L198/J198,0)</f>
        <v>0.95632183908046</v>
      </c>
      <c r="U198" s="54" t="n">
        <f aca="false">IF(L198&gt;0,R198/L198,0)</f>
        <v>0.804555288461539</v>
      </c>
      <c r="V198" s="54" t="n">
        <f aca="false">IF(N198&gt;0,P198/N198,0)</f>
        <v>0.985867730321636</v>
      </c>
      <c r="W198" s="54" t="n">
        <f aca="false">T198*U198*V198</f>
        <v>0.758540229885057</v>
      </c>
      <c r="X198" s="55" t="n">
        <v>200.5</v>
      </c>
      <c r="Y198" s="56" t="n">
        <v>0.17</v>
      </c>
    </row>
    <row r="199" customFormat="false" ht="15" hidden="false" customHeight="false" outlineLevel="0" collapsed="false">
      <c r="A199" s="47" t="s">
        <v>467</v>
      </c>
      <c r="B199" s="48" t="n">
        <v>46043</v>
      </c>
      <c r="C199" s="49" t="n">
        <f aca="false">DATE(YEAR(B199),MONTH(B199),1)</f>
        <v>46023</v>
      </c>
      <c r="D199" s="47" t="s">
        <v>75</v>
      </c>
      <c r="E199" s="47" t="s">
        <v>65</v>
      </c>
      <c r="F199" s="47" t="s">
        <v>158</v>
      </c>
      <c r="G199" s="47" t="s">
        <v>465</v>
      </c>
      <c r="H199" s="50" t="n">
        <f aca="false">Assumptions!$B$4</f>
        <v>480</v>
      </c>
      <c r="I199" s="47" t="n">
        <v>30</v>
      </c>
      <c r="J199" s="9" t="n">
        <f aca="false">H199-I199</f>
        <v>450</v>
      </c>
      <c r="K199" s="9" t="n">
        <f aca="false">SUMIFS(Downtime_Log!$I$2:$I$20000,Downtime_Log!$B$2:$B$20000,A199)</f>
        <v>71</v>
      </c>
      <c r="L199" s="9" t="n">
        <f aca="false">J199-K199</f>
        <v>379</v>
      </c>
      <c r="M199" s="51" t="n">
        <f aca="false">INDEX(Rate_Master!$C$2:$C$13,MATCH(F199,Rate_Master!$A$2:$A$13,0))</f>
        <v>200</v>
      </c>
      <c r="N199" s="52" t="n">
        <v>61091</v>
      </c>
      <c r="O199" s="51" t="n">
        <f aca="false">SUMIFS(Quality_Log!$H$2:$H$20000,Quality_Log!$B$2:$B$20000,A199)</f>
        <v>1259</v>
      </c>
      <c r="P199" s="51" t="n">
        <f aca="false">N199-O199</f>
        <v>59832</v>
      </c>
      <c r="Q199" s="51" t="n">
        <f aca="false">ROUND(J199*M199*Assumptions!$B$6,0)</f>
        <v>70200</v>
      </c>
      <c r="R199" s="53" t="n">
        <f aca="false">N199/M199</f>
        <v>305.455</v>
      </c>
      <c r="S199" s="53" t="n">
        <f aca="false">P199/M199</f>
        <v>299.16</v>
      </c>
      <c r="T199" s="54" t="n">
        <f aca="false">IF(J199&gt;0,L199/J199,0)</f>
        <v>0.842222222222222</v>
      </c>
      <c r="U199" s="54" t="n">
        <f aca="false">IF(L199&gt;0,R199/L199,0)</f>
        <v>0.805949868073879</v>
      </c>
      <c r="V199" s="54" t="n">
        <f aca="false">IF(N199&gt;0,P199/N199,0)</f>
        <v>0.979391399715179</v>
      </c>
      <c r="W199" s="54" t="n">
        <f aca="false">T199*U199*V199</f>
        <v>0.6648</v>
      </c>
      <c r="X199" s="55" t="n">
        <v>189.2</v>
      </c>
      <c r="Y199" s="56" t="n">
        <v>0.13</v>
      </c>
    </row>
    <row r="200" customFormat="false" ht="15" hidden="false" customHeight="false" outlineLevel="0" collapsed="false">
      <c r="A200" s="47" t="s">
        <v>468</v>
      </c>
      <c r="B200" s="48" t="n">
        <v>46044</v>
      </c>
      <c r="C200" s="49" t="n">
        <f aca="false">DATE(YEAR(B200),MONTH(B200),1)</f>
        <v>46023</v>
      </c>
      <c r="D200" s="47" t="s">
        <v>73</v>
      </c>
      <c r="E200" s="47" t="s">
        <v>62</v>
      </c>
      <c r="F200" s="47" t="s">
        <v>150</v>
      </c>
      <c r="G200" s="47" t="s">
        <v>443</v>
      </c>
      <c r="H200" s="50" t="n">
        <f aca="false">Assumptions!$B$4</f>
        <v>480</v>
      </c>
      <c r="I200" s="47" t="n">
        <v>30</v>
      </c>
      <c r="J200" s="9" t="n">
        <f aca="false">H200-I200</f>
        <v>450</v>
      </c>
      <c r="K200" s="9" t="n">
        <f aca="false">SUMIFS(Downtime_Log!$I$2:$I$20000,Downtime_Log!$B$2:$B$20000,A200)</f>
        <v>40</v>
      </c>
      <c r="L200" s="9" t="n">
        <f aca="false">J200-K200</f>
        <v>410</v>
      </c>
      <c r="M200" s="51" t="n">
        <f aca="false">INDEX(Rate_Master!$C$2:$C$13,MATCH(F200,Rate_Master!$A$2:$A$13,0))</f>
        <v>800</v>
      </c>
      <c r="N200" s="52" t="n">
        <v>287494</v>
      </c>
      <c r="O200" s="51" t="n">
        <f aca="false">SUMIFS(Quality_Log!$H$2:$H$20000,Quality_Log!$B$2:$B$20000,A200)</f>
        <v>4037</v>
      </c>
      <c r="P200" s="51" t="n">
        <f aca="false">N200-O200</f>
        <v>283457</v>
      </c>
      <c r="Q200" s="51" t="n">
        <f aca="false">ROUND(J200*M200*Assumptions!$B$6,0)</f>
        <v>280800</v>
      </c>
      <c r="R200" s="53" t="n">
        <f aca="false">N200/M200</f>
        <v>359.3675</v>
      </c>
      <c r="S200" s="53" t="n">
        <f aca="false">P200/M200</f>
        <v>354.32125</v>
      </c>
      <c r="T200" s="54" t="n">
        <f aca="false">IF(J200&gt;0,L200/J200,0)</f>
        <v>0.911111111111111</v>
      </c>
      <c r="U200" s="54" t="n">
        <f aca="false">IF(L200&gt;0,R200/L200,0)</f>
        <v>0.876506097560976</v>
      </c>
      <c r="V200" s="54" t="n">
        <f aca="false">IF(N200&gt;0,P200/N200,0)</f>
        <v>0.985957967818459</v>
      </c>
      <c r="W200" s="54" t="n">
        <f aca="false">T200*U200*V200</f>
        <v>0.787380555555556</v>
      </c>
      <c r="X200" s="55" t="n">
        <v>367.7</v>
      </c>
      <c r="Y200" s="56" t="n">
        <v>1.4</v>
      </c>
    </row>
    <row r="201" customFormat="false" ht="15" hidden="false" customHeight="false" outlineLevel="0" collapsed="false">
      <c r="A201" s="47" t="s">
        <v>469</v>
      </c>
      <c r="B201" s="48" t="n">
        <v>46044</v>
      </c>
      <c r="C201" s="49" t="n">
        <f aca="false">DATE(YEAR(B201),MONTH(B201),1)</f>
        <v>46023</v>
      </c>
      <c r="D201" s="47" t="s">
        <v>74</v>
      </c>
      <c r="E201" s="47" t="s">
        <v>62</v>
      </c>
      <c r="F201" s="47" t="s">
        <v>150</v>
      </c>
      <c r="G201" s="47" t="s">
        <v>443</v>
      </c>
      <c r="H201" s="50" t="n">
        <f aca="false">Assumptions!$B$4</f>
        <v>480</v>
      </c>
      <c r="I201" s="47" t="n">
        <v>30</v>
      </c>
      <c r="J201" s="9" t="n">
        <f aca="false">H201-I201</f>
        <v>450</v>
      </c>
      <c r="K201" s="9" t="n">
        <f aca="false">SUMIFS(Downtime_Log!$I$2:$I$20000,Downtime_Log!$B$2:$B$20000,A201)</f>
        <v>31</v>
      </c>
      <c r="L201" s="9" t="n">
        <f aca="false">J201-K201</f>
        <v>419</v>
      </c>
      <c r="M201" s="51" t="n">
        <f aca="false">INDEX(Rate_Master!$C$2:$C$13,MATCH(F201,Rate_Master!$A$2:$A$13,0))</f>
        <v>800</v>
      </c>
      <c r="N201" s="52" t="n">
        <v>285430</v>
      </c>
      <c r="O201" s="51" t="n">
        <f aca="false">SUMIFS(Quality_Log!$H$2:$H$20000,Quality_Log!$B$2:$B$20000,A201)</f>
        <v>6467</v>
      </c>
      <c r="P201" s="51" t="n">
        <f aca="false">N201-O201</f>
        <v>278963</v>
      </c>
      <c r="Q201" s="51" t="n">
        <f aca="false">ROUND(J201*M201*Assumptions!$B$6,0)</f>
        <v>280800</v>
      </c>
      <c r="R201" s="53" t="n">
        <f aca="false">N201/M201</f>
        <v>356.7875</v>
      </c>
      <c r="S201" s="53" t="n">
        <f aca="false">P201/M201</f>
        <v>348.70375</v>
      </c>
      <c r="T201" s="54" t="n">
        <f aca="false">IF(J201&gt;0,L201/J201,0)</f>
        <v>0.931111111111111</v>
      </c>
      <c r="U201" s="54" t="n">
        <f aca="false">IF(L201&gt;0,R201/L201,0)</f>
        <v>0.851521479713604</v>
      </c>
      <c r="V201" s="54" t="n">
        <f aca="false">IF(N201&gt;0,P201/N201,0)</f>
        <v>0.97734295624146</v>
      </c>
      <c r="W201" s="54" t="n">
        <f aca="false">T201*U201*V201</f>
        <v>0.774897222222222</v>
      </c>
      <c r="X201" s="55" t="n">
        <v>382.8</v>
      </c>
      <c r="Y201" s="56" t="n">
        <v>1.49</v>
      </c>
    </row>
    <row r="202" customFormat="false" ht="15" hidden="false" customHeight="false" outlineLevel="0" collapsed="false">
      <c r="A202" s="47" t="s">
        <v>470</v>
      </c>
      <c r="B202" s="48" t="n">
        <v>46044</v>
      </c>
      <c r="C202" s="49" t="n">
        <f aca="false">DATE(YEAR(B202),MONTH(B202),1)</f>
        <v>46023</v>
      </c>
      <c r="D202" s="47" t="s">
        <v>75</v>
      </c>
      <c r="E202" s="47" t="s">
        <v>62</v>
      </c>
      <c r="F202" s="47" t="s">
        <v>148</v>
      </c>
      <c r="G202" s="47" t="s">
        <v>471</v>
      </c>
      <c r="H202" s="50" t="n">
        <f aca="false">Assumptions!$B$4</f>
        <v>480</v>
      </c>
      <c r="I202" s="47" t="n">
        <v>30</v>
      </c>
      <c r="J202" s="9" t="n">
        <f aca="false">H202-I202</f>
        <v>450</v>
      </c>
      <c r="K202" s="9" t="n">
        <f aca="false">SUMIFS(Downtime_Log!$I$2:$I$20000,Downtime_Log!$B$2:$B$20000,A202)</f>
        <v>275</v>
      </c>
      <c r="L202" s="9" t="n">
        <f aca="false">J202-K202</f>
        <v>175</v>
      </c>
      <c r="M202" s="51" t="n">
        <f aca="false">INDEX(Rate_Master!$C$2:$C$13,MATCH(F202,Rate_Master!$A$2:$A$13,0))</f>
        <v>900</v>
      </c>
      <c r="N202" s="52" t="n">
        <v>140764</v>
      </c>
      <c r="O202" s="51" t="n">
        <f aca="false">SUMIFS(Quality_Log!$H$2:$H$20000,Quality_Log!$B$2:$B$20000,A202)</f>
        <v>4349</v>
      </c>
      <c r="P202" s="51" t="n">
        <f aca="false">N202-O202</f>
        <v>136415</v>
      </c>
      <c r="Q202" s="51" t="n">
        <f aca="false">ROUND(J202*M202*Assumptions!$B$6,0)</f>
        <v>315900</v>
      </c>
      <c r="R202" s="53" t="n">
        <f aca="false">N202/M202</f>
        <v>156.404444444444</v>
      </c>
      <c r="S202" s="53" t="n">
        <f aca="false">P202/M202</f>
        <v>151.572222222222</v>
      </c>
      <c r="T202" s="54" t="n">
        <f aca="false">IF(J202&gt;0,L202/J202,0)</f>
        <v>0.388888888888889</v>
      </c>
      <c r="U202" s="54" t="n">
        <f aca="false">IF(L202&gt;0,R202/L202,0)</f>
        <v>0.893739682539683</v>
      </c>
      <c r="V202" s="54" t="n">
        <f aca="false">IF(N202&gt;0,P202/N202,0)</f>
        <v>0.969104316444546</v>
      </c>
      <c r="W202" s="54" t="n">
        <f aca="false">T202*U202*V202</f>
        <v>0.336827160493827</v>
      </c>
      <c r="X202" s="55" t="n">
        <v>268.3</v>
      </c>
      <c r="Y202" s="56" t="n">
        <v>5.29</v>
      </c>
    </row>
    <row r="203" customFormat="false" ht="15" hidden="false" customHeight="false" outlineLevel="0" collapsed="false">
      <c r="A203" s="47" t="s">
        <v>472</v>
      </c>
      <c r="B203" s="48" t="n">
        <v>46044</v>
      </c>
      <c r="C203" s="49" t="n">
        <f aca="false">DATE(YEAR(B203),MONTH(B203),1)</f>
        <v>46023</v>
      </c>
      <c r="D203" s="47" t="s">
        <v>73</v>
      </c>
      <c r="E203" s="47" t="s">
        <v>63</v>
      </c>
      <c r="F203" s="47" t="s">
        <v>153</v>
      </c>
      <c r="G203" s="47" t="s">
        <v>473</v>
      </c>
      <c r="H203" s="50" t="n">
        <f aca="false">Assumptions!$B$4</f>
        <v>480</v>
      </c>
      <c r="I203" s="47" t="n">
        <v>30</v>
      </c>
      <c r="J203" s="9" t="n">
        <f aca="false">H203-I203</f>
        <v>450</v>
      </c>
      <c r="K203" s="9" t="n">
        <f aca="false">SUMIFS(Downtime_Log!$I$2:$I$20000,Downtime_Log!$B$2:$B$20000,A203)</f>
        <v>116</v>
      </c>
      <c r="L203" s="9" t="n">
        <f aca="false">J203-K203</f>
        <v>334</v>
      </c>
      <c r="M203" s="51" t="n">
        <f aca="false">INDEX(Rate_Master!$C$2:$C$13,MATCH(F203,Rate_Master!$A$2:$A$13,0))</f>
        <v>1000</v>
      </c>
      <c r="N203" s="52" t="n">
        <v>265479</v>
      </c>
      <c r="O203" s="51" t="n">
        <f aca="false">SUMIFS(Quality_Log!$H$2:$H$20000,Quality_Log!$B$2:$B$20000,A203)</f>
        <v>5748</v>
      </c>
      <c r="P203" s="51" t="n">
        <f aca="false">N203-O203</f>
        <v>259731</v>
      </c>
      <c r="Q203" s="51" t="n">
        <f aca="false">ROUND(J203*M203*Assumptions!$B$6,0)</f>
        <v>351000</v>
      </c>
      <c r="R203" s="53" t="n">
        <f aca="false">N203/M203</f>
        <v>265.479</v>
      </c>
      <c r="S203" s="53" t="n">
        <f aca="false">P203/M203</f>
        <v>259.731</v>
      </c>
      <c r="T203" s="54" t="n">
        <f aca="false">IF(J203&gt;0,L203/J203,0)</f>
        <v>0.742222222222222</v>
      </c>
      <c r="U203" s="54" t="n">
        <f aca="false">IF(L203&gt;0,R203/L203,0)</f>
        <v>0.794847305389222</v>
      </c>
      <c r="V203" s="54" t="n">
        <f aca="false">IF(N203&gt;0,P203/N203,0)</f>
        <v>0.978348569943385</v>
      </c>
      <c r="W203" s="54" t="n">
        <f aca="false">T203*U203*V203</f>
        <v>0.57718</v>
      </c>
      <c r="X203" s="55" t="n">
        <v>369.7</v>
      </c>
      <c r="Y203" s="56" t="n">
        <v>2.03</v>
      </c>
    </row>
    <row r="204" customFormat="false" ht="15" hidden="false" customHeight="false" outlineLevel="0" collapsed="false">
      <c r="A204" s="47" t="s">
        <v>474</v>
      </c>
      <c r="B204" s="48" t="n">
        <v>46044</v>
      </c>
      <c r="C204" s="49" t="n">
        <f aca="false">DATE(YEAR(B204),MONTH(B204),1)</f>
        <v>46023</v>
      </c>
      <c r="D204" s="47" t="s">
        <v>74</v>
      </c>
      <c r="E204" s="47" t="s">
        <v>63</v>
      </c>
      <c r="F204" s="47" t="s">
        <v>153</v>
      </c>
      <c r="G204" s="47" t="s">
        <v>473</v>
      </c>
      <c r="H204" s="50" t="n">
        <f aca="false">Assumptions!$B$4</f>
        <v>480</v>
      </c>
      <c r="I204" s="47" t="n">
        <v>30</v>
      </c>
      <c r="J204" s="9" t="n">
        <f aca="false">H204-I204</f>
        <v>450</v>
      </c>
      <c r="K204" s="9" t="n">
        <f aca="false">SUMIFS(Downtime_Log!$I$2:$I$20000,Downtime_Log!$B$2:$B$20000,A204)</f>
        <v>27</v>
      </c>
      <c r="L204" s="9" t="n">
        <f aca="false">J204-K204</f>
        <v>423</v>
      </c>
      <c r="M204" s="51" t="n">
        <f aca="false">INDEX(Rate_Master!$C$2:$C$13,MATCH(F204,Rate_Master!$A$2:$A$13,0))</f>
        <v>1000</v>
      </c>
      <c r="N204" s="52" t="n">
        <v>370223</v>
      </c>
      <c r="O204" s="51" t="n">
        <f aca="false">SUMIFS(Quality_Log!$H$2:$H$20000,Quality_Log!$B$2:$B$20000,A204)</f>
        <v>11202</v>
      </c>
      <c r="P204" s="51" t="n">
        <f aca="false">N204-O204</f>
        <v>359021</v>
      </c>
      <c r="Q204" s="51" t="n">
        <f aca="false">ROUND(J204*M204*Assumptions!$B$6,0)</f>
        <v>351000</v>
      </c>
      <c r="R204" s="53" t="n">
        <f aca="false">N204/M204</f>
        <v>370.223</v>
      </c>
      <c r="S204" s="53" t="n">
        <f aca="false">P204/M204</f>
        <v>359.021</v>
      </c>
      <c r="T204" s="54" t="n">
        <f aca="false">IF(J204&gt;0,L204/J204,0)</f>
        <v>0.94</v>
      </c>
      <c r="U204" s="54" t="n">
        <f aca="false">IF(L204&gt;0,R204/L204,0)</f>
        <v>0.875231678486998</v>
      </c>
      <c r="V204" s="54" t="n">
        <f aca="false">IF(N204&gt;0,P204/N204,0)</f>
        <v>0.969742560564849</v>
      </c>
      <c r="W204" s="54" t="n">
        <f aca="false">T204*U204*V204</f>
        <v>0.797824444444444</v>
      </c>
      <c r="X204" s="55" t="n">
        <v>452.3</v>
      </c>
      <c r="Y204" s="56" t="n">
        <v>1.73</v>
      </c>
    </row>
    <row r="205" customFormat="false" ht="15" hidden="false" customHeight="false" outlineLevel="0" collapsed="false">
      <c r="A205" s="47" t="s">
        <v>475</v>
      </c>
      <c r="B205" s="48" t="n">
        <v>46044</v>
      </c>
      <c r="C205" s="49" t="n">
        <f aca="false">DATE(YEAR(B205),MONTH(B205),1)</f>
        <v>46023</v>
      </c>
      <c r="D205" s="47" t="s">
        <v>75</v>
      </c>
      <c r="E205" s="47" t="s">
        <v>63</v>
      </c>
      <c r="F205" s="47" t="s">
        <v>153</v>
      </c>
      <c r="G205" s="47" t="s">
        <v>473</v>
      </c>
      <c r="H205" s="50" t="n">
        <f aca="false">Assumptions!$B$4</f>
        <v>480</v>
      </c>
      <c r="I205" s="47" t="n">
        <v>30</v>
      </c>
      <c r="J205" s="9" t="n">
        <f aca="false">H205-I205</f>
        <v>450</v>
      </c>
      <c r="K205" s="9" t="n">
        <f aca="false">SUMIFS(Downtime_Log!$I$2:$I$20000,Downtime_Log!$B$2:$B$20000,A205)</f>
        <v>127</v>
      </c>
      <c r="L205" s="9" t="n">
        <f aca="false">J205-K205</f>
        <v>323</v>
      </c>
      <c r="M205" s="51" t="n">
        <f aca="false">INDEX(Rate_Master!$C$2:$C$13,MATCH(F205,Rate_Master!$A$2:$A$13,0))</f>
        <v>1000</v>
      </c>
      <c r="N205" s="52" t="n">
        <v>257307</v>
      </c>
      <c r="O205" s="51" t="n">
        <f aca="false">SUMIFS(Quality_Log!$H$2:$H$20000,Quality_Log!$B$2:$B$20000,A205)</f>
        <v>6371</v>
      </c>
      <c r="P205" s="51" t="n">
        <f aca="false">N205-O205</f>
        <v>250936</v>
      </c>
      <c r="Q205" s="51" t="n">
        <f aca="false">ROUND(J205*M205*Assumptions!$B$6,0)</f>
        <v>351000</v>
      </c>
      <c r="R205" s="53" t="n">
        <f aca="false">N205/M205</f>
        <v>257.307</v>
      </c>
      <c r="S205" s="53" t="n">
        <f aca="false">P205/M205</f>
        <v>250.936</v>
      </c>
      <c r="T205" s="54" t="n">
        <f aca="false">IF(J205&gt;0,L205/J205,0)</f>
        <v>0.717777777777778</v>
      </c>
      <c r="U205" s="54" t="n">
        <f aca="false">IF(L205&gt;0,R205/L205,0)</f>
        <v>0.796616099071208</v>
      </c>
      <c r="V205" s="54" t="n">
        <f aca="false">IF(N205&gt;0,P205/N205,0)</f>
        <v>0.975239694217413</v>
      </c>
      <c r="W205" s="54" t="n">
        <f aca="false">T205*U205*V205</f>
        <v>0.557635555555555</v>
      </c>
      <c r="X205" s="55" t="n">
        <v>372.1</v>
      </c>
      <c r="Y205" s="56" t="n">
        <v>1.98</v>
      </c>
    </row>
    <row r="206" customFormat="false" ht="15" hidden="false" customHeight="false" outlineLevel="0" collapsed="false">
      <c r="A206" s="47" t="s">
        <v>476</v>
      </c>
      <c r="B206" s="48" t="n">
        <v>46044</v>
      </c>
      <c r="C206" s="49" t="n">
        <f aca="false">DATE(YEAR(B206),MONTH(B206),1)</f>
        <v>46023</v>
      </c>
      <c r="D206" s="47" t="s">
        <v>73</v>
      </c>
      <c r="E206" s="47" t="s">
        <v>64</v>
      </c>
      <c r="F206" s="47" t="s">
        <v>156</v>
      </c>
      <c r="G206" s="47" t="s">
        <v>477</v>
      </c>
      <c r="H206" s="50" t="n">
        <f aca="false">Assumptions!$B$4</f>
        <v>480</v>
      </c>
      <c r="I206" s="47" t="n">
        <v>30</v>
      </c>
      <c r="J206" s="9" t="n">
        <f aca="false">H206-I206</f>
        <v>450</v>
      </c>
      <c r="K206" s="9" t="n">
        <f aca="false">SUMIFS(Downtime_Log!$I$2:$I$20000,Downtime_Log!$B$2:$B$20000,A206)</f>
        <v>23</v>
      </c>
      <c r="L206" s="9" t="n">
        <f aca="false">J206-K206</f>
        <v>427</v>
      </c>
      <c r="M206" s="51" t="n">
        <f aca="false">INDEX(Rate_Master!$C$2:$C$13,MATCH(F206,Rate_Master!$A$2:$A$13,0))</f>
        <v>480</v>
      </c>
      <c r="N206" s="52" t="n">
        <v>193661</v>
      </c>
      <c r="O206" s="51" t="n">
        <f aca="false">SUMIFS(Quality_Log!$H$2:$H$20000,Quality_Log!$B$2:$B$20000,A206)</f>
        <v>5210</v>
      </c>
      <c r="P206" s="51" t="n">
        <f aca="false">N206-O206</f>
        <v>188451</v>
      </c>
      <c r="Q206" s="51" t="n">
        <f aca="false">ROUND(J206*M206*Assumptions!$B$6,0)</f>
        <v>168480</v>
      </c>
      <c r="R206" s="53" t="n">
        <f aca="false">N206/M206</f>
        <v>403.460416666667</v>
      </c>
      <c r="S206" s="53" t="n">
        <f aca="false">P206/M206</f>
        <v>392.60625</v>
      </c>
      <c r="T206" s="54" t="n">
        <f aca="false">IF(J206&gt;0,L206/J206,0)</f>
        <v>0.948888888888889</v>
      </c>
      <c r="U206" s="54" t="n">
        <f aca="false">IF(L206&gt;0,R206/L206,0)</f>
        <v>0.944872170179547</v>
      </c>
      <c r="V206" s="54" t="n">
        <f aca="false">IF(N206&gt;0,P206/N206,0)</f>
        <v>0.973097319542913</v>
      </c>
      <c r="W206" s="54" t="n">
        <f aca="false">T206*U206*V206</f>
        <v>0.872458333333333</v>
      </c>
      <c r="X206" s="55" t="n">
        <v>227.8</v>
      </c>
      <c r="Y206" s="56" t="n">
        <v>0.67</v>
      </c>
    </row>
    <row r="207" customFormat="false" ht="15" hidden="false" customHeight="false" outlineLevel="0" collapsed="false">
      <c r="A207" s="47" t="s">
        <v>478</v>
      </c>
      <c r="B207" s="48" t="n">
        <v>46044</v>
      </c>
      <c r="C207" s="49" t="n">
        <f aca="false">DATE(YEAR(B207),MONTH(B207),1)</f>
        <v>46023</v>
      </c>
      <c r="D207" s="47" t="s">
        <v>74</v>
      </c>
      <c r="E207" s="47" t="s">
        <v>64</v>
      </c>
      <c r="F207" s="47" t="s">
        <v>156</v>
      </c>
      <c r="G207" s="47" t="s">
        <v>477</v>
      </c>
      <c r="H207" s="50" t="n">
        <f aca="false">Assumptions!$B$4</f>
        <v>480</v>
      </c>
      <c r="I207" s="47" t="n">
        <v>30</v>
      </c>
      <c r="J207" s="9" t="n">
        <f aca="false">H207-I207</f>
        <v>450</v>
      </c>
      <c r="K207" s="9" t="n">
        <f aca="false">SUMIFS(Downtime_Log!$I$2:$I$20000,Downtime_Log!$B$2:$B$20000,A207)</f>
        <v>11</v>
      </c>
      <c r="L207" s="9" t="n">
        <f aca="false">J207-K207</f>
        <v>439</v>
      </c>
      <c r="M207" s="51" t="n">
        <f aca="false">INDEX(Rate_Master!$C$2:$C$13,MATCH(F207,Rate_Master!$A$2:$A$13,0))</f>
        <v>480</v>
      </c>
      <c r="N207" s="52" t="n">
        <v>180420</v>
      </c>
      <c r="O207" s="51" t="n">
        <f aca="false">SUMIFS(Quality_Log!$H$2:$H$20000,Quality_Log!$B$2:$B$20000,A207)</f>
        <v>5097</v>
      </c>
      <c r="P207" s="51" t="n">
        <f aca="false">N207-O207</f>
        <v>175323</v>
      </c>
      <c r="Q207" s="51" t="n">
        <f aca="false">ROUND(J207*M207*Assumptions!$B$6,0)</f>
        <v>168480</v>
      </c>
      <c r="R207" s="53" t="n">
        <f aca="false">N207/M207</f>
        <v>375.875</v>
      </c>
      <c r="S207" s="53" t="n">
        <f aca="false">P207/M207</f>
        <v>365.25625</v>
      </c>
      <c r="T207" s="54" t="n">
        <f aca="false">IF(J207&gt;0,L207/J207,0)</f>
        <v>0.975555555555556</v>
      </c>
      <c r="U207" s="54" t="n">
        <f aca="false">IF(L207&gt;0,R207/L207,0)</f>
        <v>0.85620728929385</v>
      </c>
      <c r="V207" s="54" t="n">
        <f aca="false">IF(N207&gt;0,P207/N207,0)</f>
        <v>0.971749251745926</v>
      </c>
      <c r="W207" s="54" t="n">
        <f aca="false">T207*U207*V207</f>
        <v>0.811680555555556</v>
      </c>
      <c r="X207" s="55" t="n">
        <v>259.3</v>
      </c>
      <c r="Y207" s="56" t="n">
        <v>0.72</v>
      </c>
    </row>
    <row r="208" customFormat="false" ht="15" hidden="false" customHeight="false" outlineLevel="0" collapsed="false">
      <c r="A208" s="47" t="s">
        <v>479</v>
      </c>
      <c r="B208" s="48" t="n">
        <v>46044</v>
      </c>
      <c r="C208" s="49" t="n">
        <f aca="false">DATE(YEAR(B208),MONTH(B208),1)</f>
        <v>46023</v>
      </c>
      <c r="D208" s="47" t="s">
        <v>73</v>
      </c>
      <c r="E208" s="47" t="s">
        <v>65</v>
      </c>
      <c r="F208" s="47" t="s">
        <v>158</v>
      </c>
      <c r="G208" s="47" t="s">
        <v>465</v>
      </c>
      <c r="H208" s="50" t="n">
        <f aca="false">Assumptions!$B$4</f>
        <v>480</v>
      </c>
      <c r="I208" s="47" t="n">
        <v>30</v>
      </c>
      <c r="J208" s="9" t="n">
        <f aca="false">H208-I208</f>
        <v>450</v>
      </c>
      <c r="K208" s="9" t="n">
        <f aca="false">SUMIFS(Downtime_Log!$I$2:$I$20000,Downtime_Log!$B$2:$B$20000,A208)</f>
        <v>50</v>
      </c>
      <c r="L208" s="9" t="n">
        <f aca="false">J208-K208</f>
        <v>400</v>
      </c>
      <c r="M208" s="51" t="n">
        <f aca="false">INDEX(Rate_Master!$C$2:$C$13,MATCH(F208,Rate_Master!$A$2:$A$13,0))</f>
        <v>200</v>
      </c>
      <c r="N208" s="52" t="n">
        <v>65809</v>
      </c>
      <c r="O208" s="51" t="n">
        <f aca="false">SUMIFS(Quality_Log!$H$2:$H$20000,Quality_Log!$B$2:$B$20000,A208)</f>
        <v>1388</v>
      </c>
      <c r="P208" s="51" t="n">
        <f aca="false">N208-O208</f>
        <v>64421</v>
      </c>
      <c r="Q208" s="51" t="n">
        <f aca="false">ROUND(J208*M208*Assumptions!$B$6,0)</f>
        <v>70200</v>
      </c>
      <c r="R208" s="53" t="n">
        <f aca="false">N208/M208</f>
        <v>329.045</v>
      </c>
      <c r="S208" s="53" t="n">
        <f aca="false">P208/M208</f>
        <v>322.105</v>
      </c>
      <c r="T208" s="54" t="n">
        <f aca="false">IF(J208&gt;0,L208/J208,0)</f>
        <v>0.888888888888889</v>
      </c>
      <c r="U208" s="54" t="n">
        <f aca="false">IF(L208&gt;0,R208/L208,0)</f>
        <v>0.8226125</v>
      </c>
      <c r="V208" s="54" t="n">
        <f aca="false">IF(N208&gt;0,P208/N208,0)</f>
        <v>0.978908659909739</v>
      </c>
      <c r="W208" s="54" t="n">
        <f aca="false">T208*U208*V208</f>
        <v>0.715788888888889</v>
      </c>
      <c r="X208" s="55" t="n">
        <v>196.6</v>
      </c>
      <c r="Y208" s="56" t="n">
        <v>0.15</v>
      </c>
    </row>
    <row r="209" customFormat="false" ht="15" hidden="false" customHeight="false" outlineLevel="0" collapsed="false">
      <c r="A209" s="47" t="s">
        <v>480</v>
      </c>
      <c r="B209" s="48" t="n">
        <v>46044</v>
      </c>
      <c r="C209" s="49" t="n">
        <f aca="false">DATE(YEAR(B209),MONTH(B209),1)</f>
        <v>46023</v>
      </c>
      <c r="D209" s="47" t="s">
        <v>74</v>
      </c>
      <c r="E209" s="47" t="s">
        <v>65</v>
      </c>
      <c r="F209" s="47" t="s">
        <v>158</v>
      </c>
      <c r="G209" s="47" t="s">
        <v>465</v>
      </c>
      <c r="H209" s="50" t="n">
        <f aca="false">Assumptions!$B$4</f>
        <v>480</v>
      </c>
      <c r="I209" s="47" t="n">
        <v>30</v>
      </c>
      <c r="J209" s="9" t="n">
        <f aca="false">H209-I209</f>
        <v>450</v>
      </c>
      <c r="K209" s="9" t="n">
        <f aca="false">SUMIFS(Downtime_Log!$I$2:$I$20000,Downtime_Log!$B$2:$B$20000,A209)</f>
        <v>24</v>
      </c>
      <c r="L209" s="9" t="n">
        <f aca="false">J209-K209</f>
        <v>426</v>
      </c>
      <c r="M209" s="51" t="n">
        <f aca="false">INDEX(Rate_Master!$C$2:$C$13,MATCH(F209,Rate_Master!$A$2:$A$13,0))</f>
        <v>200</v>
      </c>
      <c r="N209" s="52" t="n">
        <v>65732</v>
      </c>
      <c r="O209" s="51" t="n">
        <f aca="false">SUMIFS(Quality_Log!$H$2:$H$20000,Quality_Log!$B$2:$B$20000,A209)</f>
        <v>1507</v>
      </c>
      <c r="P209" s="51" t="n">
        <f aca="false">N209-O209</f>
        <v>64225</v>
      </c>
      <c r="Q209" s="51" t="n">
        <f aca="false">ROUND(J209*M209*Assumptions!$B$6,0)</f>
        <v>70200</v>
      </c>
      <c r="R209" s="53" t="n">
        <f aca="false">N209/M209</f>
        <v>328.66</v>
      </c>
      <c r="S209" s="53" t="n">
        <f aca="false">P209/M209</f>
        <v>321.125</v>
      </c>
      <c r="T209" s="54" t="n">
        <f aca="false">IF(J209&gt;0,L209/J209,0)</f>
        <v>0.946666666666667</v>
      </c>
      <c r="U209" s="54" t="n">
        <f aca="false">IF(L209&gt;0,R209/L209,0)</f>
        <v>0.77150234741784</v>
      </c>
      <c r="V209" s="54" t="n">
        <f aca="false">IF(N209&gt;0,P209/N209,0)</f>
        <v>0.977073571472038</v>
      </c>
      <c r="W209" s="54" t="n">
        <f aca="false">T209*U209*V209</f>
        <v>0.713611111111111</v>
      </c>
      <c r="X209" s="55" t="n">
        <v>210.7</v>
      </c>
      <c r="Y209" s="56" t="n">
        <v>0.14</v>
      </c>
    </row>
    <row r="210" customFormat="false" ht="15" hidden="false" customHeight="false" outlineLevel="0" collapsed="false">
      <c r="A210" s="47" t="s">
        <v>481</v>
      </c>
      <c r="B210" s="48" t="n">
        <v>46044</v>
      </c>
      <c r="C210" s="49" t="n">
        <f aca="false">DATE(YEAR(B210),MONTH(B210),1)</f>
        <v>46023</v>
      </c>
      <c r="D210" s="47" t="s">
        <v>75</v>
      </c>
      <c r="E210" s="47" t="s">
        <v>65</v>
      </c>
      <c r="F210" s="47" t="s">
        <v>158</v>
      </c>
      <c r="G210" s="47" t="s">
        <v>465</v>
      </c>
      <c r="H210" s="50" t="n">
        <f aca="false">Assumptions!$B$4</f>
        <v>480</v>
      </c>
      <c r="I210" s="47" t="n">
        <v>30</v>
      </c>
      <c r="J210" s="9" t="n">
        <f aca="false">H210-I210</f>
        <v>450</v>
      </c>
      <c r="K210" s="9" t="n">
        <f aca="false">SUMIFS(Downtime_Log!$I$2:$I$20000,Downtime_Log!$B$2:$B$20000,A210)</f>
        <v>59</v>
      </c>
      <c r="L210" s="9" t="n">
        <f aca="false">J210-K210</f>
        <v>391</v>
      </c>
      <c r="M210" s="51" t="n">
        <f aca="false">INDEX(Rate_Master!$C$2:$C$13,MATCH(F210,Rate_Master!$A$2:$A$13,0))</f>
        <v>200</v>
      </c>
      <c r="N210" s="52" t="n">
        <v>61139</v>
      </c>
      <c r="O210" s="51" t="n">
        <f aca="false">SUMIFS(Quality_Log!$H$2:$H$20000,Quality_Log!$B$2:$B$20000,A210)</f>
        <v>914</v>
      </c>
      <c r="P210" s="51" t="n">
        <f aca="false">N210-O210</f>
        <v>60225</v>
      </c>
      <c r="Q210" s="51" t="n">
        <f aca="false">ROUND(J210*M210*Assumptions!$B$6,0)</f>
        <v>70200</v>
      </c>
      <c r="R210" s="53" t="n">
        <f aca="false">N210/M210</f>
        <v>305.695</v>
      </c>
      <c r="S210" s="53" t="n">
        <f aca="false">P210/M210</f>
        <v>301.125</v>
      </c>
      <c r="T210" s="54" t="n">
        <f aca="false">IF(J210&gt;0,L210/J210,0)</f>
        <v>0.868888888888889</v>
      </c>
      <c r="U210" s="54" t="n">
        <f aca="false">IF(L210&gt;0,R210/L210,0)</f>
        <v>0.781828644501279</v>
      </c>
      <c r="V210" s="54" t="n">
        <f aca="false">IF(N210&gt;0,P210/N210,0)</f>
        <v>0.985050458790625</v>
      </c>
      <c r="W210" s="54" t="n">
        <f aca="false">T210*U210*V210</f>
        <v>0.669166666666667</v>
      </c>
      <c r="X210" s="55" t="n">
        <v>182.9</v>
      </c>
      <c r="Y210" s="56" t="n">
        <v>0.14</v>
      </c>
    </row>
    <row r="211" customFormat="false" ht="15" hidden="false" customHeight="false" outlineLevel="0" collapsed="false">
      <c r="A211" s="47" t="s">
        <v>482</v>
      </c>
      <c r="B211" s="48" t="n">
        <v>46045</v>
      </c>
      <c r="C211" s="49" t="n">
        <f aca="false">DATE(YEAR(B211),MONTH(B211),1)</f>
        <v>46023</v>
      </c>
      <c r="D211" s="47" t="s">
        <v>73</v>
      </c>
      <c r="E211" s="47" t="s">
        <v>62</v>
      </c>
      <c r="F211" s="47" t="s">
        <v>148</v>
      </c>
      <c r="G211" s="47" t="s">
        <v>471</v>
      </c>
      <c r="H211" s="50" t="n">
        <f aca="false">Assumptions!$B$4</f>
        <v>480</v>
      </c>
      <c r="I211" s="47" t="n">
        <v>30</v>
      </c>
      <c r="J211" s="9" t="n">
        <f aca="false">H211-I211</f>
        <v>450</v>
      </c>
      <c r="K211" s="9" t="n">
        <f aca="false">SUMIFS(Downtime_Log!$I$2:$I$20000,Downtime_Log!$B$2:$B$20000,A211)</f>
        <v>3</v>
      </c>
      <c r="L211" s="9" t="n">
        <f aca="false">J211-K211</f>
        <v>447</v>
      </c>
      <c r="M211" s="51" t="n">
        <f aca="false">INDEX(Rate_Master!$C$2:$C$13,MATCH(F211,Rate_Master!$A$2:$A$13,0))</f>
        <v>900</v>
      </c>
      <c r="N211" s="52" t="n">
        <v>371982</v>
      </c>
      <c r="O211" s="51" t="n">
        <f aca="false">SUMIFS(Quality_Log!$H$2:$H$20000,Quality_Log!$B$2:$B$20000,A211)</f>
        <v>7185</v>
      </c>
      <c r="P211" s="51" t="n">
        <f aca="false">N211-O211</f>
        <v>364797</v>
      </c>
      <c r="Q211" s="51" t="n">
        <f aca="false">ROUND(J211*M211*Assumptions!$B$6,0)</f>
        <v>315900</v>
      </c>
      <c r="R211" s="53" t="n">
        <f aca="false">N211/M211</f>
        <v>413.313333333333</v>
      </c>
      <c r="S211" s="53" t="n">
        <f aca="false">P211/M211</f>
        <v>405.33</v>
      </c>
      <c r="T211" s="54" t="n">
        <f aca="false">IF(J211&gt;0,L211/J211,0)</f>
        <v>0.993333333333333</v>
      </c>
      <c r="U211" s="54" t="n">
        <f aca="false">IF(L211&gt;0,R211/L211,0)</f>
        <v>0.924638329604773</v>
      </c>
      <c r="V211" s="54" t="n">
        <f aca="false">IF(N211&gt;0,P211/N211,0)</f>
        <v>0.980684549252383</v>
      </c>
      <c r="W211" s="54" t="n">
        <f aca="false">T211*U211*V211</f>
        <v>0.900733333333333</v>
      </c>
      <c r="X211" s="55" t="n">
        <v>389.7</v>
      </c>
      <c r="Y211" s="56" t="n">
        <v>1.77</v>
      </c>
    </row>
    <row r="212" customFormat="false" ht="15" hidden="false" customHeight="false" outlineLevel="0" collapsed="false">
      <c r="A212" s="47" t="s">
        <v>483</v>
      </c>
      <c r="B212" s="48" t="n">
        <v>46045</v>
      </c>
      <c r="C212" s="49" t="n">
        <f aca="false">DATE(YEAR(B212),MONTH(B212),1)</f>
        <v>46023</v>
      </c>
      <c r="D212" s="47" t="s">
        <v>74</v>
      </c>
      <c r="E212" s="47" t="s">
        <v>62</v>
      </c>
      <c r="F212" s="47" t="s">
        <v>148</v>
      </c>
      <c r="G212" s="47" t="s">
        <v>471</v>
      </c>
      <c r="H212" s="50" t="n">
        <f aca="false">Assumptions!$B$4</f>
        <v>480</v>
      </c>
      <c r="I212" s="47" t="n">
        <v>30</v>
      </c>
      <c r="J212" s="9" t="n">
        <f aca="false">H212-I212</f>
        <v>450</v>
      </c>
      <c r="K212" s="9" t="n">
        <f aca="false">SUMIFS(Downtime_Log!$I$2:$I$20000,Downtime_Log!$B$2:$B$20000,A212)</f>
        <v>28</v>
      </c>
      <c r="L212" s="9" t="n">
        <f aca="false">J212-K212</f>
        <v>422</v>
      </c>
      <c r="M212" s="51" t="n">
        <f aca="false">INDEX(Rate_Master!$C$2:$C$13,MATCH(F212,Rate_Master!$A$2:$A$13,0))</f>
        <v>900</v>
      </c>
      <c r="N212" s="52" t="n">
        <v>329706</v>
      </c>
      <c r="O212" s="51" t="n">
        <f aca="false">SUMIFS(Quality_Log!$H$2:$H$20000,Quality_Log!$B$2:$B$20000,A212)</f>
        <v>3604</v>
      </c>
      <c r="P212" s="51" t="n">
        <f aca="false">N212-O212</f>
        <v>326102</v>
      </c>
      <c r="Q212" s="51" t="n">
        <f aca="false">ROUND(J212*M212*Assumptions!$B$6,0)</f>
        <v>315900</v>
      </c>
      <c r="R212" s="53" t="n">
        <f aca="false">N212/M212</f>
        <v>366.34</v>
      </c>
      <c r="S212" s="53" t="n">
        <f aca="false">P212/M212</f>
        <v>362.335555555556</v>
      </c>
      <c r="T212" s="54" t="n">
        <f aca="false">IF(J212&gt;0,L212/J212,0)</f>
        <v>0.937777777777778</v>
      </c>
      <c r="U212" s="54" t="n">
        <f aca="false">IF(L212&gt;0,R212/L212,0)</f>
        <v>0.868104265402844</v>
      </c>
      <c r="V212" s="54" t="n">
        <f aca="false">IF(N212&gt;0,P212/N212,0)</f>
        <v>0.989069049395522</v>
      </c>
      <c r="W212" s="54" t="n">
        <f aca="false">T212*U212*V212</f>
        <v>0.80519012345679</v>
      </c>
      <c r="X212" s="55" t="n">
        <v>383.3</v>
      </c>
      <c r="Y212" s="56" t="n">
        <v>1.68</v>
      </c>
    </row>
    <row r="213" customFormat="false" ht="15" hidden="false" customHeight="false" outlineLevel="0" collapsed="false">
      <c r="A213" s="47" t="s">
        <v>484</v>
      </c>
      <c r="B213" s="48" t="n">
        <v>46045</v>
      </c>
      <c r="C213" s="49" t="n">
        <f aca="false">DATE(YEAR(B213),MONTH(B213),1)</f>
        <v>46023</v>
      </c>
      <c r="D213" s="47" t="s">
        <v>75</v>
      </c>
      <c r="E213" s="47" t="s">
        <v>62</v>
      </c>
      <c r="F213" s="47" t="s">
        <v>148</v>
      </c>
      <c r="G213" s="47" t="s">
        <v>471</v>
      </c>
      <c r="H213" s="50" t="n">
        <f aca="false">Assumptions!$B$4</f>
        <v>480</v>
      </c>
      <c r="I213" s="47" t="n">
        <v>30</v>
      </c>
      <c r="J213" s="9" t="n">
        <f aca="false">H213-I213</f>
        <v>450</v>
      </c>
      <c r="K213" s="9" t="n">
        <f aca="false">SUMIFS(Downtime_Log!$I$2:$I$20000,Downtime_Log!$B$2:$B$20000,A213)</f>
        <v>24</v>
      </c>
      <c r="L213" s="9" t="n">
        <f aca="false">J213-K213</f>
        <v>426</v>
      </c>
      <c r="M213" s="51" t="n">
        <f aca="false">INDEX(Rate_Master!$C$2:$C$13,MATCH(F213,Rate_Master!$A$2:$A$13,0))</f>
        <v>900</v>
      </c>
      <c r="N213" s="52" t="n">
        <v>340944</v>
      </c>
      <c r="O213" s="51" t="n">
        <f aca="false">SUMIFS(Quality_Log!$H$2:$H$20000,Quality_Log!$B$2:$B$20000,A213)</f>
        <v>5632</v>
      </c>
      <c r="P213" s="51" t="n">
        <f aca="false">N213-O213</f>
        <v>335312</v>
      </c>
      <c r="Q213" s="51" t="n">
        <f aca="false">ROUND(J213*M213*Assumptions!$B$6,0)</f>
        <v>315900</v>
      </c>
      <c r="R213" s="53" t="n">
        <f aca="false">N213/M213</f>
        <v>378.826666666667</v>
      </c>
      <c r="S213" s="53" t="n">
        <f aca="false">P213/M213</f>
        <v>372.568888888889</v>
      </c>
      <c r="T213" s="54" t="n">
        <f aca="false">IF(J213&gt;0,L213/J213,0)</f>
        <v>0.946666666666667</v>
      </c>
      <c r="U213" s="54" t="n">
        <f aca="false">IF(L213&gt;0,R213/L213,0)</f>
        <v>0.889264475743349</v>
      </c>
      <c r="V213" s="54" t="n">
        <f aca="false">IF(N213&gt;0,P213/N213,0)</f>
        <v>0.983481158196067</v>
      </c>
      <c r="W213" s="54" t="n">
        <f aca="false">T213*U213*V213</f>
        <v>0.827930864197531</v>
      </c>
      <c r="X213" s="55" t="n">
        <v>359.2</v>
      </c>
      <c r="Y213" s="56" t="n">
        <v>1.69</v>
      </c>
    </row>
    <row r="214" customFormat="false" ht="15" hidden="false" customHeight="false" outlineLevel="0" collapsed="false">
      <c r="A214" s="47" t="s">
        <v>485</v>
      </c>
      <c r="B214" s="48" t="n">
        <v>46045</v>
      </c>
      <c r="C214" s="49" t="n">
        <f aca="false">DATE(YEAR(B214),MONTH(B214),1)</f>
        <v>46023</v>
      </c>
      <c r="D214" s="47" t="s">
        <v>73</v>
      </c>
      <c r="E214" s="47" t="s">
        <v>63</v>
      </c>
      <c r="F214" s="47" t="s">
        <v>153</v>
      </c>
      <c r="G214" s="47" t="s">
        <v>473</v>
      </c>
      <c r="H214" s="50" t="n">
        <f aca="false">Assumptions!$B$4</f>
        <v>480</v>
      </c>
      <c r="I214" s="47" t="n">
        <v>45</v>
      </c>
      <c r="J214" s="9" t="n">
        <f aca="false">H214-I214</f>
        <v>435</v>
      </c>
      <c r="K214" s="9" t="n">
        <f aca="false">SUMIFS(Downtime_Log!$I$2:$I$20000,Downtime_Log!$B$2:$B$20000,A214)</f>
        <v>62</v>
      </c>
      <c r="L214" s="9" t="n">
        <f aca="false">J214-K214</f>
        <v>373</v>
      </c>
      <c r="M214" s="51" t="n">
        <f aca="false">INDEX(Rate_Master!$C$2:$C$13,MATCH(F214,Rate_Master!$A$2:$A$13,0))</f>
        <v>1000</v>
      </c>
      <c r="N214" s="52" t="n">
        <v>309913</v>
      </c>
      <c r="O214" s="51" t="n">
        <f aca="false">SUMIFS(Quality_Log!$H$2:$H$20000,Quality_Log!$B$2:$B$20000,A214)</f>
        <v>7137</v>
      </c>
      <c r="P214" s="51" t="n">
        <f aca="false">N214-O214</f>
        <v>302776</v>
      </c>
      <c r="Q214" s="51" t="n">
        <f aca="false">ROUND(J214*M214*Assumptions!$B$6,0)</f>
        <v>339300</v>
      </c>
      <c r="R214" s="53" t="n">
        <f aca="false">N214/M214</f>
        <v>309.913</v>
      </c>
      <c r="S214" s="53" t="n">
        <f aca="false">P214/M214</f>
        <v>302.776</v>
      </c>
      <c r="T214" s="54" t="n">
        <f aca="false">IF(J214&gt;0,L214/J214,0)</f>
        <v>0.857471264367816</v>
      </c>
      <c r="U214" s="54" t="n">
        <f aca="false">IF(L214&gt;0,R214/L214,0)</f>
        <v>0.830865951742627</v>
      </c>
      <c r="V214" s="54" t="n">
        <f aca="false">IF(N214&gt;0,P214/N214,0)</f>
        <v>0.976970956365174</v>
      </c>
      <c r="W214" s="54" t="n">
        <f aca="false">T214*U214*V214</f>
        <v>0.696036781609195</v>
      </c>
      <c r="X214" s="55" t="n">
        <v>403.5</v>
      </c>
      <c r="Y214" s="56" t="n">
        <v>1.93</v>
      </c>
    </row>
    <row r="215" customFormat="false" ht="15" hidden="false" customHeight="false" outlineLevel="0" collapsed="false">
      <c r="A215" s="47" t="s">
        <v>486</v>
      </c>
      <c r="B215" s="48" t="n">
        <v>46045</v>
      </c>
      <c r="C215" s="49" t="n">
        <f aca="false">DATE(YEAR(B215),MONTH(B215),1)</f>
        <v>46023</v>
      </c>
      <c r="D215" s="47" t="s">
        <v>74</v>
      </c>
      <c r="E215" s="47" t="s">
        <v>63</v>
      </c>
      <c r="F215" s="47" t="s">
        <v>153</v>
      </c>
      <c r="G215" s="47" t="s">
        <v>473</v>
      </c>
      <c r="H215" s="50" t="n">
        <f aca="false">Assumptions!$B$4</f>
        <v>480</v>
      </c>
      <c r="I215" s="47" t="n">
        <v>30</v>
      </c>
      <c r="J215" s="9" t="n">
        <f aca="false">H215-I215</f>
        <v>450</v>
      </c>
      <c r="K215" s="9" t="n">
        <f aca="false">SUMIFS(Downtime_Log!$I$2:$I$20000,Downtime_Log!$B$2:$B$20000,A215)</f>
        <v>15</v>
      </c>
      <c r="L215" s="9" t="n">
        <f aca="false">J215-K215</f>
        <v>435</v>
      </c>
      <c r="M215" s="51" t="n">
        <f aca="false">INDEX(Rate_Master!$C$2:$C$13,MATCH(F215,Rate_Master!$A$2:$A$13,0))</f>
        <v>1000</v>
      </c>
      <c r="N215" s="52" t="n">
        <v>352048</v>
      </c>
      <c r="O215" s="51" t="n">
        <f aca="false">SUMIFS(Quality_Log!$H$2:$H$20000,Quality_Log!$B$2:$B$20000,A215)</f>
        <v>7827</v>
      </c>
      <c r="P215" s="51" t="n">
        <f aca="false">N215-O215</f>
        <v>344221</v>
      </c>
      <c r="Q215" s="51" t="n">
        <f aca="false">ROUND(J215*M215*Assumptions!$B$6,0)</f>
        <v>351000</v>
      </c>
      <c r="R215" s="53" t="n">
        <f aca="false">N215/M215</f>
        <v>352.048</v>
      </c>
      <c r="S215" s="53" t="n">
        <f aca="false">P215/M215</f>
        <v>344.221</v>
      </c>
      <c r="T215" s="54" t="n">
        <f aca="false">IF(J215&gt;0,L215/J215,0)</f>
        <v>0.966666666666667</v>
      </c>
      <c r="U215" s="54" t="n">
        <f aca="false">IF(L215&gt;0,R215/L215,0)</f>
        <v>0.809305747126437</v>
      </c>
      <c r="V215" s="54" t="n">
        <f aca="false">IF(N215&gt;0,P215/N215,0)</f>
        <v>0.977767236285961</v>
      </c>
      <c r="W215" s="54" t="n">
        <f aca="false">T215*U215*V215</f>
        <v>0.764935555555556</v>
      </c>
      <c r="X215" s="55" t="n">
        <v>425.6</v>
      </c>
      <c r="Y215" s="56" t="n">
        <v>1.87</v>
      </c>
    </row>
    <row r="216" customFormat="false" ht="15" hidden="false" customHeight="false" outlineLevel="0" collapsed="false">
      <c r="A216" s="47" t="s">
        <v>487</v>
      </c>
      <c r="B216" s="48" t="n">
        <v>46045</v>
      </c>
      <c r="C216" s="49" t="n">
        <f aca="false">DATE(YEAR(B216),MONTH(B216),1)</f>
        <v>46023</v>
      </c>
      <c r="D216" s="47" t="s">
        <v>75</v>
      </c>
      <c r="E216" s="47" t="s">
        <v>63</v>
      </c>
      <c r="F216" s="47" t="s">
        <v>153</v>
      </c>
      <c r="G216" s="47" t="s">
        <v>473</v>
      </c>
      <c r="H216" s="50" t="n">
        <f aca="false">Assumptions!$B$4</f>
        <v>480</v>
      </c>
      <c r="I216" s="47" t="n">
        <v>30</v>
      </c>
      <c r="J216" s="9" t="n">
        <f aca="false">H216-I216</f>
        <v>450</v>
      </c>
      <c r="K216" s="9" t="n">
        <f aca="false">SUMIFS(Downtime_Log!$I$2:$I$20000,Downtime_Log!$B$2:$B$20000,A216)</f>
        <v>77</v>
      </c>
      <c r="L216" s="9" t="n">
        <f aca="false">J216-K216</f>
        <v>373</v>
      </c>
      <c r="M216" s="51" t="n">
        <f aca="false">INDEX(Rate_Master!$C$2:$C$13,MATCH(F216,Rate_Master!$A$2:$A$13,0))</f>
        <v>1000</v>
      </c>
      <c r="N216" s="52" t="n">
        <v>306880</v>
      </c>
      <c r="O216" s="51" t="n">
        <f aca="false">SUMIFS(Quality_Log!$H$2:$H$20000,Quality_Log!$B$2:$B$20000,A216)</f>
        <v>5136</v>
      </c>
      <c r="P216" s="51" t="n">
        <f aca="false">N216-O216</f>
        <v>301744</v>
      </c>
      <c r="Q216" s="51" t="n">
        <f aca="false">ROUND(J216*M216*Assumptions!$B$6,0)</f>
        <v>351000</v>
      </c>
      <c r="R216" s="53" t="n">
        <f aca="false">N216/M216</f>
        <v>306.88</v>
      </c>
      <c r="S216" s="53" t="n">
        <f aca="false">P216/M216</f>
        <v>301.744</v>
      </c>
      <c r="T216" s="54" t="n">
        <f aca="false">IF(J216&gt;0,L216/J216,0)</f>
        <v>0.828888888888889</v>
      </c>
      <c r="U216" s="54" t="n">
        <f aca="false">IF(L216&gt;0,R216/L216,0)</f>
        <v>0.822734584450402</v>
      </c>
      <c r="V216" s="54" t="n">
        <f aca="false">IF(N216&gt;0,P216/N216,0)</f>
        <v>0.983263816475495</v>
      </c>
      <c r="W216" s="54" t="n">
        <f aca="false">T216*U216*V216</f>
        <v>0.670542222222222</v>
      </c>
      <c r="X216" s="55" t="n">
        <v>428.4</v>
      </c>
      <c r="Y216" s="56" t="n">
        <v>2.61</v>
      </c>
    </row>
    <row r="217" customFormat="false" ht="15" hidden="false" customHeight="false" outlineLevel="0" collapsed="false">
      <c r="A217" s="47" t="s">
        <v>488</v>
      </c>
      <c r="B217" s="48" t="n">
        <v>46045</v>
      </c>
      <c r="C217" s="49" t="n">
        <f aca="false">DATE(YEAR(B217),MONTH(B217),1)</f>
        <v>46023</v>
      </c>
      <c r="D217" s="47" t="s">
        <v>73</v>
      </c>
      <c r="E217" s="47" t="s">
        <v>64</v>
      </c>
      <c r="F217" s="47" t="s">
        <v>156</v>
      </c>
      <c r="G217" s="47" t="s">
        <v>477</v>
      </c>
      <c r="H217" s="50" t="n">
        <f aca="false">Assumptions!$B$4</f>
        <v>480</v>
      </c>
      <c r="I217" s="47" t="n">
        <v>30</v>
      </c>
      <c r="J217" s="9" t="n">
        <f aca="false">H217-I217</f>
        <v>450</v>
      </c>
      <c r="K217" s="9" t="n">
        <f aca="false">SUMIFS(Downtime_Log!$I$2:$I$20000,Downtime_Log!$B$2:$B$20000,A217)</f>
        <v>86</v>
      </c>
      <c r="L217" s="9" t="n">
        <f aca="false">J217-K217</f>
        <v>364</v>
      </c>
      <c r="M217" s="51" t="n">
        <f aca="false">INDEX(Rate_Master!$C$2:$C$13,MATCH(F217,Rate_Master!$A$2:$A$13,0))</f>
        <v>480</v>
      </c>
      <c r="N217" s="52" t="n">
        <v>157056</v>
      </c>
      <c r="O217" s="51" t="n">
        <f aca="false">SUMIFS(Quality_Log!$H$2:$H$20000,Quality_Log!$B$2:$B$20000,A217)</f>
        <v>4053</v>
      </c>
      <c r="P217" s="51" t="n">
        <f aca="false">N217-O217</f>
        <v>153003</v>
      </c>
      <c r="Q217" s="51" t="n">
        <f aca="false">ROUND(J217*M217*Assumptions!$B$6,0)</f>
        <v>168480</v>
      </c>
      <c r="R217" s="53" t="n">
        <f aca="false">N217/M217</f>
        <v>327.2</v>
      </c>
      <c r="S217" s="53" t="n">
        <f aca="false">P217/M217</f>
        <v>318.75625</v>
      </c>
      <c r="T217" s="54" t="n">
        <f aca="false">IF(J217&gt;0,L217/J217,0)</f>
        <v>0.808888888888889</v>
      </c>
      <c r="U217" s="54" t="n">
        <f aca="false">IF(L217&gt;0,R217/L217,0)</f>
        <v>0.898901098901099</v>
      </c>
      <c r="V217" s="54" t="n">
        <f aca="false">IF(N217&gt;0,P217/N217,0)</f>
        <v>0.97419391809291</v>
      </c>
      <c r="W217" s="54" t="n">
        <f aca="false">T217*U217*V217</f>
        <v>0.708347222222222</v>
      </c>
      <c r="X217" s="55" t="n">
        <v>202.7</v>
      </c>
      <c r="Y217" s="56" t="n">
        <v>0.74</v>
      </c>
    </row>
    <row r="218" customFormat="false" ht="15" hidden="false" customHeight="false" outlineLevel="0" collapsed="false">
      <c r="A218" s="47" t="s">
        <v>489</v>
      </c>
      <c r="B218" s="48" t="n">
        <v>46045</v>
      </c>
      <c r="C218" s="49" t="n">
        <f aca="false">DATE(YEAR(B218),MONTH(B218),1)</f>
        <v>46023</v>
      </c>
      <c r="D218" s="47" t="s">
        <v>74</v>
      </c>
      <c r="E218" s="47" t="s">
        <v>64</v>
      </c>
      <c r="F218" s="47" t="s">
        <v>156</v>
      </c>
      <c r="G218" s="47" t="s">
        <v>477</v>
      </c>
      <c r="H218" s="50" t="n">
        <f aca="false">Assumptions!$B$4</f>
        <v>480</v>
      </c>
      <c r="I218" s="47" t="n">
        <v>30</v>
      </c>
      <c r="J218" s="9" t="n">
        <f aca="false">H218-I218</f>
        <v>450</v>
      </c>
      <c r="K218" s="9" t="n">
        <f aca="false">SUMIFS(Downtime_Log!$I$2:$I$20000,Downtime_Log!$B$2:$B$20000,A218)</f>
        <v>11</v>
      </c>
      <c r="L218" s="9" t="n">
        <f aca="false">J218-K218</f>
        <v>439</v>
      </c>
      <c r="M218" s="51" t="n">
        <f aca="false">INDEX(Rate_Master!$C$2:$C$13,MATCH(F218,Rate_Master!$A$2:$A$13,0))</f>
        <v>480</v>
      </c>
      <c r="N218" s="52" t="n">
        <v>187575</v>
      </c>
      <c r="O218" s="51" t="n">
        <f aca="false">SUMIFS(Quality_Log!$H$2:$H$20000,Quality_Log!$B$2:$B$20000,A218)</f>
        <v>5320</v>
      </c>
      <c r="P218" s="51" t="n">
        <f aca="false">N218-O218</f>
        <v>182255</v>
      </c>
      <c r="Q218" s="51" t="n">
        <f aca="false">ROUND(J218*M218*Assumptions!$B$6,0)</f>
        <v>168480</v>
      </c>
      <c r="R218" s="53" t="n">
        <f aca="false">N218/M218</f>
        <v>390.78125</v>
      </c>
      <c r="S218" s="53" t="n">
        <f aca="false">P218/M218</f>
        <v>379.697916666667</v>
      </c>
      <c r="T218" s="54" t="n">
        <f aca="false">IF(J218&gt;0,L218/J218,0)</f>
        <v>0.975555555555556</v>
      </c>
      <c r="U218" s="54" t="n">
        <f aca="false">IF(L218&gt;0,R218/L218,0)</f>
        <v>0.890162300683371</v>
      </c>
      <c r="V218" s="54" t="n">
        <f aca="false">IF(N218&gt;0,P218/N218,0)</f>
        <v>0.971638011462082</v>
      </c>
      <c r="W218" s="54" t="n">
        <f aca="false">T218*U218*V218</f>
        <v>0.843773148148148</v>
      </c>
      <c r="X218" s="55" t="n">
        <v>242.8</v>
      </c>
      <c r="Y218" s="56" t="n">
        <v>0.65</v>
      </c>
    </row>
    <row r="219" customFormat="false" ht="15" hidden="false" customHeight="false" outlineLevel="0" collapsed="false">
      <c r="A219" s="47" t="s">
        <v>490</v>
      </c>
      <c r="B219" s="48" t="n">
        <v>46045</v>
      </c>
      <c r="C219" s="49" t="n">
        <f aca="false">DATE(YEAR(B219),MONTH(B219),1)</f>
        <v>46023</v>
      </c>
      <c r="D219" s="47" t="s">
        <v>73</v>
      </c>
      <c r="E219" s="47" t="s">
        <v>65</v>
      </c>
      <c r="F219" s="47" t="s">
        <v>158</v>
      </c>
      <c r="G219" s="47" t="s">
        <v>491</v>
      </c>
      <c r="H219" s="50" t="n">
        <f aca="false">Assumptions!$B$4</f>
        <v>480</v>
      </c>
      <c r="I219" s="47" t="n">
        <v>30</v>
      </c>
      <c r="J219" s="9" t="n">
        <f aca="false">H219-I219</f>
        <v>450</v>
      </c>
      <c r="K219" s="9" t="n">
        <f aca="false">SUMIFS(Downtime_Log!$I$2:$I$20000,Downtime_Log!$B$2:$B$20000,A219)</f>
        <v>48</v>
      </c>
      <c r="L219" s="9" t="n">
        <f aca="false">J219-K219</f>
        <v>402</v>
      </c>
      <c r="M219" s="51" t="n">
        <f aca="false">INDEX(Rate_Master!$C$2:$C$13,MATCH(F219,Rate_Master!$A$2:$A$13,0))</f>
        <v>200</v>
      </c>
      <c r="N219" s="52" t="n">
        <v>64722</v>
      </c>
      <c r="O219" s="51" t="n">
        <f aca="false">SUMIFS(Quality_Log!$H$2:$H$20000,Quality_Log!$B$2:$B$20000,A219)</f>
        <v>1618</v>
      </c>
      <c r="P219" s="51" t="n">
        <f aca="false">N219-O219</f>
        <v>63104</v>
      </c>
      <c r="Q219" s="51" t="n">
        <f aca="false">ROUND(J219*M219*Assumptions!$B$6,0)</f>
        <v>70200</v>
      </c>
      <c r="R219" s="53" t="n">
        <f aca="false">N219/M219</f>
        <v>323.61</v>
      </c>
      <c r="S219" s="53" t="n">
        <f aca="false">P219/M219</f>
        <v>315.52</v>
      </c>
      <c r="T219" s="54" t="n">
        <f aca="false">IF(J219&gt;0,L219/J219,0)</f>
        <v>0.893333333333333</v>
      </c>
      <c r="U219" s="54" t="n">
        <f aca="false">IF(L219&gt;0,R219/L219,0)</f>
        <v>0.805</v>
      </c>
      <c r="V219" s="54" t="n">
        <f aca="false">IF(N219&gt;0,P219/N219,0)</f>
        <v>0.975000772534841</v>
      </c>
      <c r="W219" s="54" t="n">
        <f aca="false">T219*U219*V219</f>
        <v>0.701155555555556</v>
      </c>
      <c r="X219" s="55" t="n">
        <v>204.3</v>
      </c>
      <c r="Y219" s="56" t="n">
        <v>0.13</v>
      </c>
    </row>
    <row r="220" customFormat="false" ht="15" hidden="false" customHeight="false" outlineLevel="0" collapsed="false">
      <c r="A220" s="47" t="s">
        <v>492</v>
      </c>
      <c r="B220" s="48" t="n">
        <v>46045</v>
      </c>
      <c r="C220" s="49" t="n">
        <f aca="false">DATE(YEAR(B220),MONTH(B220),1)</f>
        <v>46023</v>
      </c>
      <c r="D220" s="47" t="s">
        <v>74</v>
      </c>
      <c r="E220" s="47" t="s">
        <v>65</v>
      </c>
      <c r="F220" s="47" t="s">
        <v>158</v>
      </c>
      <c r="G220" s="47" t="s">
        <v>491</v>
      </c>
      <c r="H220" s="50" t="n">
        <f aca="false">Assumptions!$B$4</f>
        <v>480</v>
      </c>
      <c r="I220" s="47" t="n">
        <v>30</v>
      </c>
      <c r="J220" s="9" t="n">
        <f aca="false">H220-I220</f>
        <v>450</v>
      </c>
      <c r="K220" s="9" t="n">
        <f aca="false">SUMIFS(Downtime_Log!$I$2:$I$20000,Downtime_Log!$B$2:$B$20000,A220)</f>
        <v>41</v>
      </c>
      <c r="L220" s="9" t="n">
        <f aca="false">J220-K220</f>
        <v>409</v>
      </c>
      <c r="M220" s="51" t="n">
        <f aca="false">INDEX(Rate_Master!$C$2:$C$13,MATCH(F220,Rate_Master!$A$2:$A$13,0))</f>
        <v>200</v>
      </c>
      <c r="N220" s="52" t="n">
        <v>65200</v>
      </c>
      <c r="O220" s="51" t="n">
        <f aca="false">SUMIFS(Quality_Log!$H$2:$H$20000,Quality_Log!$B$2:$B$20000,A220)</f>
        <v>1368</v>
      </c>
      <c r="P220" s="51" t="n">
        <f aca="false">N220-O220</f>
        <v>63832</v>
      </c>
      <c r="Q220" s="51" t="n">
        <f aca="false">ROUND(J220*M220*Assumptions!$B$6,0)</f>
        <v>70200</v>
      </c>
      <c r="R220" s="53" t="n">
        <f aca="false">N220/M220</f>
        <v>326</v>
      </c>
      <c r="S220" s="53" t="n">
        <f aca="false">P220/M220</f>
        <v>319.16</v>
      </c>
      <c r="T220" s="54" t="n">
        <f aca="false">IF(J220&gt;0,L220/J220,0)</f>
        <v>0.908888888888889</v>
      </c>
      <c r="U220" s="54" t="n">
        <f aca="false">IF(L220&gt;0,R220/L220,0)</f>
        <v>0.797066014669927</v>
      </c>
      <c r="V220" s="54" t="n">
        <f aca="false">IF(N220&gt;0,P220/N220,0)</f>
        <v>0.979018404907975</v>
      </c>
      <c r="W220" s="54" t="n">
        <f aca="false">T220*U220*V220</f>
        <v>0.709244444444445</v>
      </c>
      <c r="X220" s="55" t="n">
        <v>202.4</v>
      </c>
      <c r="Y220" s="56" t="n">
        <v>0.16</v>
      </c>
    </row>
    <row r="221" customFormat="false" ht="15" hidden="false" customHeight="false" outlineLevel="0" collapsed="false">
      <c r="A221" s="47" t="s">
        <v>493</v>
      </c>
      <c r="B221" s="48" t="n">
        <v>46045</v>
      </c>
      <c r="C221" s="49" t="n">
        <f aca="false">DATE(YEAR(B221),MONTH(B221),1)</f>
        <v>46023</v>
      </c>
      <c r="D221" s="47" t="s">
        <v>75</v>
      </c>
      <c r="E221" s="47" t="s">
        <v>65</v>
      </c>
      <c r="F221" s="47" t="s">
        <v>158</v>
      </c>
      <c r="G221" s="47" t="s">
        <v>491</v>
      </c>
      <c r="H221" s="50" t="n">
        <f aca="false">Assumptions!$B$4</f>
        <v>480</v>
      </c>
      <c r="I221" s="47" t="n">
        <v>30</v>
      </c>
      <c r="J221" s="9" t="n">
        <f aca="false">H221-I221</f>
        <v>450</v>
      </c>
      <c r="K221" s="9" t="n">
        <f aca="false">SUMIFS(Downtime_Log!$I$2:$I$20000,Downtime_Log!$B$2:$B$20000,A221)</f>
        <v>89</v>
      </c>
      <c r="L221" s="9" t="n">
        <f aca="false">J221-K221</f>
        <v>361</v>
      </c>
      <c r="M221" s="51" t="n">
        <f aca="false">INDEX(Rate_Master!$C$2:$C$13,MATCH(F221,Rate_Master!$A$2:$A$13,0))</f>
        <v>200</v>
      </c>
      <c r="N221" s="52" t="n">
        <v>56525</v>
      </c>
      <c r="O221" s="51" t="n">
        <f aca="false">SUMIFS(Quality_Log!$H$2:$H$20000,Quality_Log!$B$2:$B$20000,A221)</f>
        <v>1431</v>
      </c>
      <c r="P221" s="51" t="n">
        <f aca="false">N221-O221</f>
        <v>55094</v>
      </c>
      <c r="Q221" s="51" t="n">
        <f aca="false">ROUND(J221*M221*Assumptions!$B$6,0)</f>
        <v>70200</v>
      </c>
      <c r="R221" s="53" t="n">
        <f aca="false">N221/M221</f>
        <v>282.625</v>
      </c>
      <c r="S221" s="53" t="n">
        <f aca="false">P221/M221</f>
        <v>275.47</v>
      </c>
      <c r="T221" s="54" t="n">
        <f aca="false">IF(J221&gt;0,L221/J221,0)</f>
        <v>0.802222222222222</v>
      </c>
      <c r="U221" s="54" t="n">
        <f aca="false">IF(L221&gt;0,R221/L221,0)</f>
        <v>0.782894736842105</v>
      </c>
      <c r="V221" s="54" t="n">
        <f aca="false">IF(N221&gt;0,P221/N221,0)</f>
        <v>0.97468376824414</v>
      </c>
      <c r="W221" s="54" t="n">
        <f aca="false">T221*U221*V221</f>
        <v>0.612155555555556</v>
      </c>
      <c r="X221" s="55" t="n">
        <v>178.3</v>
      </c>
      <c r="Y221" s="56" t="n">
        <v>0.16</v>
      </c>
    </row>
    <row r="222" customFormat="false" ht="15" hidden="false" customHeight="false" outlineLevel="0" collapsed="false">
      <c r="A222" s="47" t="s">
        <v>494</v>
      </c>
      <c r="B222" s="48" t="n">
        <v>46046</v>
      </c>
      <c r="C222" s="49" t="n">
        <f aca="false">DATE(YEAR(B222),MONTH(B222),1)</f>
        <v>46023</v>
      </c>
      <c r="D222" s="47" t="s">
        <v>73</v>
      </c>
      <c r="E222" s="47" t="s">
        <v>62</v>
      </c>
      <c r="F222" s="47" t="s">
        <v>148</v>
      </c>
      <c r="G222" s="47" t="s">
        <v>495</v>
      </c>
      <c r="H222" s="50" t="n">
        <f aca="false">Assumptions!$B$4</f>
        <v>480</v>
      </c>
      <c r="I222" s="47" t="n">
        <v>90</v>
      </c>
      <c r="J222" s="9" t="n">
        <f aca="false">H222-I222</f>
        <v>390</v>
      </c>
      <c r="K222" s="9" t="n">
        <f aca="false">SUMIFS(Downtime_Log!$I$2:$I$20000,Downtime_Log!$B$2:$B$20000,A222)</f>
        <v>105</v>
      </c>
      <c r="L222" s="9" t="n">
        <f aca="false">J222-K222</f>
        <v>285</v>
      </c>
      <c r="M222" s="51" t="n">
        <f aca="false">INDEX(Rate_Master!$C$2:$C$13,MATCH(F222,Rate_Master!$A$2:$A$13,0))</f>
        <v>900</v>
      </c>
      <c r="N222" s="52" t="n">
        <v>229965</v>
      </c>
      <c r="O222" s="51" t="n">
        <f aca="false">SUMIFS(Quality_Log!$H$2:$H$20000,Quality_Log!$B$2:$B$20000,A222)</f>
        <v>3785</v>
      </c>
      <c r="P222" s="51" t="n">
        <f aca="false">N222-O222</f>
        <v>226180</v>
      </c>
      <c r="Q222" s="51" t="n">
        <f aca="false">ROUND(J222*M222*Assumptions!$B$6,0)</f>
        <v>273780</v>
      </c>
      <c r="R222" s="53" t="n">
        <f aca="false">N222/M222</f>
        <v>255.516666666667</v>
      </c>
      <c r="S222" s="53" t="n">
        <f aca="false">P222/M222</f>
        <v>251.311111111111</v>
      </c>
      <c r="T222" s="54" t="n">
        <f aca="false">IF(J222&gt;0,L222/J222,0)</f>
        <v>0.730769230769231</v>
      </c>
      <c r="U222" s="54" t="n">
        <f aca="false">IF(L222&gt;0,R222/L222,0)</f>
        <v>0.896549707602339</v>
      </c>
      <c r="V222" s="54" t="n">
        <f aca="false">IF(N222&gt;0,P222/N222,0)</f>
        <v>0.983540973626422</v>
      </c>
      <c r="W222" s="54" t="n">
        <f aca="false">T222*U222*V222</f>
        <v>0.644387464387464</v>
      </c>
      <c r="X222" s="55" t="n">
        <v>296</v>
      </c>
      <c r="Y222" s="56" t="n">
        <v>1.61</v>
      </c>
    </row>
    <row r="223" customFormat="false" ht="15" hidden="false" customHeight="false" outlineLevel="0" collapsed="false">
      <c r="A223" s="47" t="s">
        <v>496</v>
      </c>
      <c r="B223" s="48" t="n">
        <v>46046</v>
      </c>
      <c r="C223" s="49" t="n">
        <f aca="false">DATE(YEAR(B223),MONTH(B223),1)</f>
        <v>46023</v>
      </c>
      <c r="D223" s="47" t="s">
        <v>74</v>
      </c>
      <c r="E223" s="47" t="s">
        <v>62</v>
      </c>
      <c r="F223" s="47" t="s">
        <v>148</v>
      </c>
      <c r="G223" s="47" t="s">
        <v>495</v>
      </c>
      <c r="H223" s="50" t="n">
        <f aca="false">Assumptions!$B$4</f>
        <v>480</v>
      </c>
      <c r="I223" s="47" t="n">
        <v>30</v>
      </c>
      <c r="J223" s="9" t="n">
        <f aca="false">H223-I223</f>
        <v>450</v>
      </c>
      <c r="K223" s="9" t="n">
        <f aca="false">SUMIFS(Downtime_Log!$I$2:$I$20000,Downtime_Log!$B$2:$B$20000,A223)</f>
        <v>113</v>
      </c>
      <c r="L223" s="9" t="n">
        <f aca="false">J223-K223</f>
        <v>337</v>
      </c>
      <c r="M223" s="51" t="n">
        <f aca="false">INDEX(Rate_Master!$C$2:$C$13,MATCH(F223,Rate_Master!$A$2:$A$13,0))</f>
        <v>900</v>
      </c>
      <c r="N223" s="52" t="n">
        <v>256405</v>
      </c>
      <c r="O223" s="51" t="n">
        <f aca="false">SUMIFS(Quality_Log!$H$2:$H$20000,Quality_Log!$B$2:$B$20000,A223)</f>
        <v>3773</v>
      </c>
      <c r="P223" s="51" t="n">
        <f aca="false">N223-O223</f>
        <v>252632</v>
      </c>
      <c r="Q223" s="51" t="n">
        <f aca="false">ROUND(J223*M223*Assumptions!$B$6,0)</f>
        <v>315900</v>
      </c>
      <c r="R223" s="53" t="n">
        <f aca="false">N223/M223</f>
        <v>284.894444444444</v>
      </c>
      <c r="S223" s="53" t="n">
        <f aca="false">P223/M223</f>
        <v>280.702222222222</v>
      </c>
      <c r="T223" s="54" t="n">
        <f aca="false">IF(J223&gt;0,L223/J223,0)</f>
        <v>0.748888888888889</v>
      </c>
      <c r="U223" s="54" t="n">
        <f aca="false">IF(L223&gt;0,R223/L223,0)</f>
        <v>0.845384108143752</v>
      </c>
      <c r="V223" s="54" t="n">
        <f aca="false">IF(N223&gt;0,P223/N223,0)</f>
        <v>0.985284998342466</v>
      </c>
      <c r="W223" s="54" t="n">
        <f aca="false">T223*U223*V223</f>
        <v>0.623782716049383</v>
      </c>
      <c r="X223" s="55" t="n">
        <v>314.6</v>
      </c>
      <c r="Y223" s="56" t="n">
        <v>1.38</v>
      </c>
    </row>
    <row r="224" customFormat="false" ht="15" hidden="false" customHeight="false" outlineLevel="0" collapsed="false">
      <c r="A224" s="47" t="s">
        <v>497</v>
      </c>
      <c r="B224" s="48" t="n">
        <v>46046</v>
      </c>
      <c r="C224" s="49" t="n">
        <f aca="false">DATE(YEAR(B224),MONTH(B224),1)</f>
        <v>46023</v>
      </c>
      <c r="D224" s="47" t="s">
        <v>75</v>
      </c>
      <c r="E224" s="47" t="s">
        <v>62</v>
      </c>
      <c r="F224" s="47" t="s">
        <v>148</v>
      </c>
      <c r="G224" s="47" t="s">
        <v>495</v>
      </c>
      <c r="H224" s="50" t="n">
        <f aca="false">Assumptions!$B$4</f>
        <v>480</v>
      </c>
      <c r="I224" s="47" t="n">
        <v>30</v>
      </c>
      <c r="J224" s="9" t="n">
        <f aca="false">H224-I224</f>
        <v>450</v>
      </c>
      <c r="K224" s="9" t="n">
        <f aca="false">SUMIFS(Downtime_Log!$I$2:$I$20000,Downtime_Log!$B$2:$B$20000,A224)</f>
        <v>55</v>
      </c>
      <c r="L224" s="9" t="n">
        <f aca="false">J224-K224</f>
        <v>395</v>
      </c>
      <c r="M224" s="51" t="n">
        <f aca="false">INDEX(Rate_Master!$C$2:$C$13,MATCH(F224,Rate_Master!$A$2:$A$13,0))</f>
        <v>900</v>
      </c>
      <c r="N224" s="52" t="n">
        <v>295584</v>
      </c>
      <c r="O224" s="51" t="n">
        <f aca="false">SUMIFS(Quality_Log!$H$2:$H$20000,Quality_Log!$B$2:$B$20000,A224)</f>
        <v>4236</v>
      </c>
      <c r="P224" s="51" t="n">
        <f aca="false">N224-O224</f>
        <v>291348</v>
      </c>
      <c r="Q224" s="51" t="n">
        <f aca="false">ROUND(J224*M224*Assumptions!$B$6,0)</f>
        <v>315900</v>
      </c>
      <c r="R224" s="53" t="n">
        <f aca="false">N224/M224</f>
        <v>328.426666666667</v>
      </c>
      <c r="S224" s="53" t="n">
        <f aca="false">P224/M224</f>
        <v>323.72</v>
      </c>
      <c r="T224" s="54" t="n">
        <f aca="false">IF(J224&gt;0,L224/J224,0)</f>
        <v>0.877777777777778</v>
      </c>
      <c r="U224" s="54" t="n">
        <f aca="false">IF(L224&gt;0,R224/L224,0)</f>
        <v>0.831459915611814</v>
      </c>
      <c r="V224" s="54" t="n">
        <f aca="false">IF(N224&gt;0,P224/N224,0)</f>
        <v>0.985669048392335</v>
      </c>
      <c r="W224" s="54" t="n">
        <f aca="false">T224*U224*V224</f>
        <v>0.719377777777778</v>
      </c>
      <c r="X224" s="55" t="n">
        <v>357.6</v>
      </c>
      <c r="Y224" s="56" t="n">
        <v>1.5</v>
      </c>
    </row>
    <row r="225" customFormat="false" ht="15" hidden="false" customHeight="false" outlineLevel="0" collapsed="false">
      <c r="A225" s="47" t="s">
        <v>498</v>
      </c>
      <c r="B225" s="48" t="n">
        <v>46046</v>
      </c>
      <c r="C225" s="49" t="n">
        <f aca="false">DATE(YEAR(B225),MONTH(B225),1)</f>
        <v>46023</v>
      </c>
      <c r="D225" s="47" t="s">
        <v>73</v>
      </c>
      <c r="E225" s="47" t="s">
        <v>63</v>
      </c>
      <c r="F225" s="47" t="s">
        <v>153</v>
      </c>
      <c r="G225" s="47" t="s">
        <v>473</v>
      </c>
      <c r="H225" s="50" t="n">
        <f aca="false">Assumptions!$B$4</f>
        <v>480</v>
      </c>
      <c r="I225" s="47" t="n">
        <v>90</v>
      </c>
      <c r="J225" s="9" t="n">
        <f aca="false">H225-I225</f>
        <v>390</v>
      </c>
      <c r="K225" s="9" t="n">
        <f aca="false">SUMIFS(Downtime_Log!$I$2:$I$20000,Downtime_Log!$B$2:$B$20000,A225)</f>
        <v>38</v>
      </c>
      <c r="L225" s="9" t="n">
        <f aca="false">J225-K225</f>
        <v>352</v>
      </c>
      <c r="M225" s="51" t="n">
        <f aca="false">INDEX(Rate_Master!$C$2:$C$13,MATCH(F225,Rate_Master!$A$2:$A$13,0))</f>
        <v>1000</v>
      </c>
      <c r="N225" s="52" t="n">
        <v>300822</v>
      </c>
      <c r="O225" s="51" t="n">
        <f aca="false">SUMIFS(Quality_Log!$H$2:$H$20000,Quality_Log!$B$2:$B$20000,A225)</f>
        <v>7651</v>
      </c>
      <c r="P225" s="51" t="n">
        <f aca="false">N225-O225</f>
        <v>293171</v>
      </c>
      <c r="Q225" s="51" t="n">
        <f aca="false">ROUND(J225*M225*Assumptions!$B$6,0)</f>
        <v>304200</v>
      </c>
      <c r="R225" s="53" t="n">
        <f aca="false">N225/M225</f>
        <v>300.822</v>
      </c>
      <c r="S225" s="53" t="n">
        <f aca="false">P225/M225</f>
        <v>293.171</v>
      </c>
      <c r="T225" s="54" t="n">
        <f aca="false">IF(J225&gt;0,L225/J225,0)</f>
        <v>0.902564102564103</v>
      </c>
      <c r="U225" s="54" t="n">
        <f aca="false">IF(L225&gt;0,R225/L225,0)</f>
        <v>0.854607954545455</v>
      </c>
      <c r="V225" s="54" t="n">
        <f aca="false">IF(N225&gt;0,P225/N225,0)</f>
        <v>0.974566354854366</v>
      </c>
      <c r="W225" s="54" t="n">
        <f aca="false">T225*U225*V225</f>
        <v>0.751720512820513</v>
      </c>
      <c r="X225" s="55" t="n">
        <v>388.2</v>
      </c>
      <c r="Y225" s="56" t="n">
        <v>2.19</v>
      </c>
    </row>
    <row r="226" customFormat="false" ht="15" hidden="false" customHeight="false" outlineLevel="0" collapsed="false">
      <c r="A226" s="47" t="s">
        <v>499</v>
      </c>
      <c r="B226" s="48" t="n">
        <v>46046</v>
      </c>
      <c r="C226" s="49" t="n">
        <f aca="false">DATE(YEAR(B226),MONTH(B226),1)</f>
        <v>46023</v>
      </c>
      <c r="D226" s="47" t="s">
        <v>74</v>
      </c>
      <c r="E226" s="47" t="s">
        <v>63</v>
      </c>
      <c r="F226" s="47" t="s">
        <v>153</v>
      </c>
      <c r="G226" s="47" t="s">
        <v>473</v>
      </c>
      <c r="H226" s="50" t="n">
        <f aca="false">Assumptions!$B$4</f>
        <v>480</v>
      </c>
      <c r="I226" s="47" t="n">
        <v>30</v>
      </c>
      <c r="J226" s="9" t="n">
        <f aca="false">H226-I226</f>
        <v>450</v>
      </c>
      <c r="K226" s="9" t="n">
        <f aca="false">SUMIFS(Downtime_Log!$I$2:$I$20000,Downtime_Log!$B$2:$B$20000,A226)</f>
        <v>27</v>
      </c>
      <c r="L226" s="9" t="n">
        <f aca="false">J226-K226</f>
        <v>423</v>
      </c>
      <c r="M226" s="51" t="n">
        <f aca="false">INDEX(Rate_Master!$C$2:$C$13,MATCH(F226,Rate_Master!$A$2:$A$13,0))</f>
        <v>1000</v>
      </c>
      <c r="N226" s="52" t="n">
        <v>366255</v>
      </c>
      <c r="O226" s="51" t="n">
        <f aca="false">SUMIFS(Quality_Log!$H$2:$H$20000,Quality_Log!$B$2:$B$20000,A226)</f>
        <v>12029</v>
      </c>
      <c r="P226" s="51" t="n">
        <f aca="false">N226-O226</f>
        <v>354226</v>
      </c>
      <c r="Q226" s="51" t="n">
        <f aca="false">ROUND(J226*M226*Assumptions!$B$6,0)</f>
        <v>351000</v>
      </c>
      <c r="R226" s="53" t="n">
        <f aca="false">N226/M226</f>
        <v>366.255</v>
      </c>
      <c r="S226" s="53" t="n">
        <f aca="false">P226/M226</f>
        <v>354.226</v>
      </c>
      <c r="T226" s="54" t="n">
        <f aca="false">IF(J226&gt;0,L226/J226,0)</f>
        <v>0.94</v>
      </c>
      <c r="U226" s="54" t="n">
        <f aca="false">IF(L226&gt;0,R226/L226,0)</f>
        <v>0.865851063829787</v>
      </c>
      <c r="V226" s="54" t="n">
        <f aca="false">IF(N226&gt;0,P226/N226,0)</f>
        <v>0.967156762365019</v>
      </c>
      <c r="W226" s="54" t="n">
        <f aca="false">T226*U226*V226</f>
        <v>0.787168888888889</v>
      </c>
      <c r="X226" s="55" t="n">
        <v>430.8</v>
      </c>
      <c r="Y226" s="56" t="n">
        <v>1.95</v>
      </c>
    </row>
    <row r="227" customFormat="false" ht="15" hidden="false" customHeight="false" outlineLevel="0" collapsed="false">
      <c r="A227" s="47" t="s">
        <v>500</v>
      </c>
      <c r="B227" s="48" t="n">
        <v>46046</v>
      </c>
      <c r="C227" s="49" t="n">
        <f aca="false">DATE(YEAR(B227),MONTH(B227),1)</f>
        <v>46023</v>
      </c>
      <c r="D227" s="47" t="s">
        <v>75</v>
      </c>
      <c r="E227" s="47" t="s">
        <v>63</v>
      </c>
      <c r="F227" s="47" t="s">
        <v>152</v>
      </c>
      <c r="G227" s="47" t="s">
        <v>501</v>
      </c>
      <c r="H227" s="50" t="n">
        <f aca="false">Assumptions!$B$4</f>
        <v>480</v>
      </c>
      <c r="I227" s="47" t="n">
        <v>30</v>
      </c>
      <c r="J227" s="9" t="n">
        <f aca="false">H227-I227</f>
        <v>450</v>
      </c>
      <c r="K227" s="9" t="n">
        <f aca="false">SUMIFS(Downtime_Log!$I$2:$I$20000,Downtime_Log!$B$2:$B$20000,A227)</f>
        <v>205</v>
      </c>
      <c r="L227" s="9" t="n">
        <f aca="false">J227-K227</f>
        <v>245</v>
      </c>
      <c r="M227" s="51" t="n">
        <f aca="false">INDEX(Rate_Master!$C$2:$C$13,MATCH(F227,Rate_Master!$A$2:$A$13,0))</f>
        <v>900</v>
      </c>
      <c r="N227" s="52" t="n">
        <v>182952</v>
      </c>
      <c r="O227" s="51" t="n">
        <f aca="false">SUMIFS(Quality_Log!$H$2:$H$20000,Quality_Log!$B$2:$B$20000,A227)</f>
        <v>6934</v>
      </c>
      <c r="P227" s="51" t="n">
        <f aca="false">N227-O227</f>
        <v>176018</v>
      </c>
      <c r="Q227" s="51" t="n">
        <f aca="false">ROUND(J227*M227*Assumptions!$B$6,0)</f>
        <v>315900</v>
      </c>
      <c r="R227" s="53" t="n">
        <f aca="false">N227/M227</f>
        <v>203.28</v>
      </c>
      <c r="S227" s="53" t="n">
        <f aca="false">P227/M227</f>
        <v>195.575555555556</v>
      </c>
      <c r="T227" s="54" t="n">
        <f aca="false">IF(J227&gt;0,L227/J227,0)</f>
        <v>0.544444444444444</v>
      </c>
      <c r="U227" s="54" t="n">
        <f aca="false">IF(L227&gt;0,R227/L227,0)</f>
        <v>0.829714285714286</v>
      </c>
      <c r="V227" s="54" t="n">
        <f aca="false">IF(N227&gt;0,P227/N227,0)</f>
        <v>0.962099348462985</v>
      </c>
      <c r="W227" s="54" t="n">
        <f aca="false">T227*U227*V227</f>
        <v>0.434612345679012</v>
      </c>
      <c r="X227" s="55" t="n">
        <v>321.8</v>
      </c>
      <c r="Y227" s="56" t="n">
        <v>4.92</v>
      </c>
    </row>
    <row r="228" customFormat="false" ht="15" hidden="false" customHeight="false" outlineLevel="0" collapsed="false">
      <c r="A228" s="47" t="s">
        <v>502</v>
      </c>
      <c r="B228" s="48" t="n">
        <v>46046</v>
      </c>
      <c r="C228" s="49" t="n">
        <f aca="false">DATE(YEAR(B228),MONTH(B228),1)</f>
        <v>46023</v>
      </c>
      <c r="D228" s="47" t="s">
        <v>73</v>
      </c>
      <c r="E228" s="47" t="s">
        <v>64</v>
      </c>
      <c r="F228" s="47" t="s">
        <v>156</v>
      </c>
      <c r="G228" s="47" t="s">
        <v>503</v>
      </c>
      <c r="H228" s="50" t="n">
        <f aca="false">Assumptions!$B$4</f>
        <v>480</v>
      </c>
      <c r="I228" s="47" t="n">
        <v>90</v>
      </c>
      <c r="J228" s="9" t="n">
        <f aca="false">H228-I228</f>
        <v>390</v>
      </c>
      <c r="K228" s="9" t="n">
        <f aca="false">SUMIFS(Downtime_Log!$I$2:$I$20000,Downtime_Log!$B$2:$B$20000,A228)</f>
        <v>2</v>
      </c>
      <c r="L228" s="9" t="n">
        <f aca="false">J228-K228</f>
        <v>388</v>
      </c>
      <c r="M228" s="51" t="n">
        <f aca="false">INDEX(Rate_Master!$C$2:$C$13,MATCH(F228,Rate_Master!$A$2:$A$13,0))</f>
        <v>480</v>
      </c>
      <c r="N228" s="52" t="n">
        <v>176859</v>
      </c>
      <c r="O228" s="51" t="n">
        <f aca="false">SUMIFS(Quality_Log!$H$2:$H$20000,Quality_Log!$B$2:$B$20000,A228)</f>
        <v>3255</v>
      </c>
      <c r="P228" s="51" t="n">
        <f aca="false">N228-O228</f>
        <v>173604</v>
      </c>
      <c r="Q228" s="51" t="n">
        <f aca="false">ROUND(J228*M228*Assumptions!$B$6,0)</f>
        <v>146016</v>
      </c>
      <c r="R228" s="53" t="n">
        <f aca="false">N228/M228</f>
        <v>368.45625</v>
      </c>
      <c r="S228" s="53" t="n">
        <f aca="false">P228/M228</f>
        <v>361.675</v>
      </c>
      <c r="T228" s="54" t="n">
        <f aca="false">IF(J228&gt;0,L228/J228,0)</f>
        <v>0.994871794871795</v>
      </c>
      <c r="U228" s="54" t="n">
        <f aca="false">IF(L228&gt;0,R228/L228,0)</f>
        <v>0.949629510309278</v>
      </c>
      <c r="V228" s="54" t="n">
        <f aca="false">IF(N228&gt;0,P228/N228,0)</f>
        <v>0.981595508286262</v>
      </c>
      <c r="W228" s="54" t="n">
        <f aca="false">T228*U228*V228</f>
        <v>0.927371794871795</v>
      </c>
      <c r="X228" s="55" t="n">
        <v>209.5</v>
      </c>
      <c r="Y228" s="56" t="n">
        <v>0.66</v>
      </c>
    </row>
    <row r="229" customFormat="false" ht="15" hidden="false" customHeight="false" outlineLevel="0" collapsed="false">
      <c r="A229" s="47" t="s">
        <v>504</v>
      </c>
      <c r="B229" s="48" t="n">
        <v>46046</v>
      </c>
      <c r="C229" s="49" t="n">
        <f aca="false">DATE(YEAR(B229),MONTH(B229),1)</f>
        <v>46023</v>
      </c>
      <c r="D229" s="47" t="s">
        <v>74</v>
      </c>
      <c r="E229" s="47" t="s">
        <v>64</v>
      </c>
      <c r="F229" s="47" t="s">
        <v>156</v>
      </c>
      <c r="G229" s="47" t="s">
        <v>503</v>
      </c>
      <c r="H229" s="50" t="n">
        <f aca="false">Assumptions!$B$4</f>
        <v>480</v>
      </c>
      <c r="I229" s="47" t="n">
        <v>30</v>
      </c>
      <c r="J229" s="9" t="n">
        <f aca="false">H229-I229</f>
        <v>450</v>
      </c>
      <c r="K229" s="9" t="n">
        <f aca="false">SUMIFS(Downtime_Log!$I$2:$I$20000,Downtime_Log!$B$2:$B$20000,A229)</f>
        <v>50</v>
      </c>
      <c r="L229" s="9" t="n">
        <f aca="false">J229-K229</f>
        <v>400</v>
      </c>
      <c r="M229" s="51" t="n">
        <f aca="false">INDEX(Rate_Master!$C$2:$C$13,MATCH(F229,Rate_Master!$A$2:$A$13,0))</f>
        <v>480</v>
      </c>
      <c r="N229" s="52" t="n">
        <v>180350</v>
      </c>
      <c r="O229" s="51" t="n">
        <f aca="false">SUMIFS(Quality_Log!$H$2:$H$20000,Quality_Log!$B$2:$B$20000,A229)</f>
        <v>2883</v>
      </c>
      <c r="P229" s="51" t="n">
        <f aca="false">N229-O229</f>
        <v>177467</v>
      </c>
      <c r="Q229" s="51" t="n">
        <f aca="false">ROUND(J229*M229*Assumptions!$B$6,0)</f>
        <v>168480</v>
      </c>
      <c r="R229" s="53" t="n">
        <f aca="false">N229/M229</f>
        <v>375.729166666667</v>
      </c>
      <c r="S229" s="53" t="n">
        <f aca="false">P229/M229</f>
        <v>369.722916666667</v>
      </c>
      <c r="T229" s="54" t="n">
        <f aca="false">IF(J229&gt;0,L229/J229,0)</f>
        <v>0.888888888888889</v>
      </c>
      <c r="U229" s="54" t="n">
        <f aca="false">IF(L229&gt;0,R229/L229,0)</f>
        <v>0.939322916666667</v>
      </c>
      <c r="V229" s="54" t="n">
        <f aca="false">IF(N229&gt;0,P229/N229,0)</f>
        <v>0.984014416412531</v>
      </c>
      <c r="W229" s="54" t="n">
        <f aca="false">T229*U229*V229</f>
        <v>0.821606481481482</v>
      </c>
      <c r="X229" s="55" t="n">
        <v>234.3</v>
      </c>
      <c r="Y229" s="56" t="n">
        <v>0.72</v>
      </c>
    </row>
    <row r="230" customFormat="false" ht="15" hidden="false" customHeight="false" outlineLevel="0" collapsed="false">
      <c r="A230" s="47" t="s">
        <v>505</v>
      </c>
      <c r="B230" s="48" t="n">
        <v>46046</v>
      </c>
      <c r="C230" s="49" t="n">
        <f aca="false">DATE(YEAR(B230),MONTH(B230),1)</f>
        <v>46023</v>
      </c>
      <c r="D230" s="47" t="s">
        <v>73</v>
      </c>
      <c r="E230" s="47" t="s">
        <v>65</v>
      </c>
      <c r="F230" s="47" t="s">
        <v>158</v>
      </c>
      <c r="G230" s="47" t="s">
        <v>491</v>
      </c>
      <c r="H230" s="50" t="n">
        <f aca="false">Assumptions!$B$4</f>
        <v>480</v>
      </c>
      <c r="I230" s="47" t="n">
        <v>90</v>
      </c>
      <c r="J230" s="9" t="n">
        <f aca="false">H230-I230</f>
        <v>390</v>
      </c>
      <c r="K230" s="9" t="n">
        <f aca="false">SUMIFS(Downtime_Log!$I$2:$I$20000,Downtime_Log!$B$2:$B$20000,A230)</f>
        <v>32</v>
      </c>
      <c r="L230" s="9" t="n">
        <f aca="false">J230-K230</f>
        <v>358</v>
      </c>
      <c r="M230" s="51" t="n">
        <f aca="false">INDEX(Rate_Master!$C$2:$C$13,MATCH(F230,Rate_Master!$A$2:$A$13,0))</f>
        <v>200</v>
      </c>
      <c r="N230" s="52" t="n">
        <v>55924</v>
      </c>
      <c r="O230" s="51" t="n">
        <f aca="false">SUMIFS(Quality_Log!$H$2:$H$20000,Quality_Log!$B$2:$B$20000,A230)</f>
        <v>1054</v>
      </c>
      <c r="P230" s="51" t="n">
        <f aca="false">N230-O230</f>
        <v>54870</v>
      </c>
      <c r="Q230" s="51" t="n">
        <f aca="false">ROUND(J230*M230*Assumptions!$B$6,0)</f>
        <v>60840</v>
      </c>
      <c r="R230" s="53" t="n">
        <f aca="false">N230/M230</f>
        <v>279.62</v>
      </c>
      <c r="S230" s="53" t="n">
        <f aca="false">P230/M230</f>
        <v>274.35</v>
      </c>
      <c r="T230" s="54" t="n">
        <f aca="false">IF(J230&gt;0,L230/J230,0)</f>
        <v>0.917948717948718</v>
      </c>
      <c r="U230" s="54" t="n">
        <f aca="false">IF(L230&gt;0,R230/L230,0)</f>
        <v>0.781061452513967</v>
      </c>
      <c r="V230" s="54" t="n">
        <f aca="false">IF(N230&gt;0,P230/N230,0)</f>
        <v>0.981152993348115</v>
      </c>
      <c r="W230" s="54" t="n">
        <f aca="false">T230*U230*V230</f>
        <v>0.703461538461539</v>
      </c>
      <c r="X230" s="55" t="n">
        <v>176.9</v>
      </c>
      <c r="Y230" s="56" t="n">
        <v>0.14</v>
      </c>
    </row>
    <row r="231" customFormat="false" ht="15" hidden="false" customHeight="false" outlineLevel="0" collapsed="false">
      <c r="A231" s="47" t="s">
        <v>506</v>
      </c>
      <c r="B231" s="48" t="n">
        <v>46046</v>
      </c>
      <c r="C231" s="49" t="n">
        <f aca="false">DATE(YEAR(B231),MONTH(B231),1)</f>
        <v>46023</v>
      </c>
      <c r="D231" s="47" t="s">
        <v>74</v>
      </c>
      <c r="E231" s="47" t="s">
        <v>65</v>
      </c>
      <c r="F231" s="47" t="s">
        <v>158</v>
      </c>
      <c r="G231" s="47" t="s">
        <v>491</v>
      </c>
      <c r="H231" s="50" t="n">
        <f aca="false">Assumptions!$B$4</f>
        <v>480</v>
      </c>
      <c r="I231" s="47" t="n">
        <v>30</v>
      </c>
      <c r="J231" s="9" t="n">
        <f aca="false">H231-I231</f>
        <v>450</v>
      </c>
      <c r="K231" s="9" t="n">
        <f aca="false">SUMIFS(Downtime_Log!$I$2:$I$20000,Downtime_Log!$B$2:$B$20000,A231)</f>
        <v>131</v>
      </c>
      <c r="L231" s="9" t="n">
        <f aca="false">J231-K231</f>
        <v>319</v>
      </c>
      <c r="M231" s="51" t="n">
        <f aca="false">INDEX(Rate_Master!$C$2:$C$13,MATCH(F231,Rate_Master!$A$2:$A$13,0))</f>
        <v>200</v>
      </c>
      <c r="N231" s="52" t="n">
        <v>55267</v>
      </c>
      <c r="O231" s="51" t="n">
        <f aca="false">SUMIFS(Quality_Log!$H$2:$H$20000,Quality_Log!$B$2:$B$20000,A231)</f>
        <v>1256</v>
      </c>
      <c r="P231" s="51" t="n">
        <f aca="false">N231-O231</f>
        <v>54011</v>
      </c>
      <c r="Q231" s="51" t="n">
        <f aca="false">ROUND(J231*M231*Assumptions!$B$6,0)</f>
        <v>70200</v>
      </c>
      <c r="R231" s="53" t="n">
        <f aca="false">N231/M231</f>
        <v>276.335</v>
      </c>
      <c r="S231" s="53" t="n">
        <f aca="false">P231/M231</f>
        <v>270.055</v>
      </c>
      <c r="T231" s="54" t="n">
        <f aca="false">IF(J231&gt;0,L231/J231,0)</f>
        <v>0.708888888888889</v>
      </c>
      <c r="U231" s="54" t="n">
        <f aca="false">IF(L231&gt;0,R231/L231,0)</f>
        <v>0.866253918495298</v>
      </c>
      <c r="V231" s="54" t="n">
        <f aca="false">IF(N231&gt;0,P231/N231,0)</f>
        <v>0.977273960953191</v>
      </c>
      <c r="W231" s="54" t="n">
        <f aca="false">T231*U231*V231</f>
        <v>0.600122222222222</v>
      </c>
      <c r="X231" s="55" t="n">
        <v>167.5</v>
      </c>
      <c r="Y231" s="56" t="n">
        <v>0.14</v>
      </c>
    </row>
    <row r="232" customFormat="false" ht="15" hidden="false" customHeight="false" outlineLevel="0" collapsed="false">
      <c r="A232" s="47" t="s">
        <v>507</v>
      </c>
      <c r="B232" s="48" t="n">
        <v>46046</v>
      </c>
      <c r="C232" s="49" t="n">
        <f aca="false">DATE(YEAR(B232),MONTH(B232),1)</f>
        <v>46023</v>
      </c>
      <c r="D232" s="47" t="s">
        <v>75</v>
      </c>
      <c r="E232" s="47" t="s">
        <v>65</v>
      </c>
      <c r="F232" s="47" t="s">
        <v>158</v>
      </c>
      <c r="G232" s="47" t="s">
        <v>491</v>
      </c>
      <c r="H232" s="50" t="n">
        <f aca="false">Assumptions!$B$4</f>
        <v>480</v>
      </c>
      <c r="I232" s="47" t="n">
        <v>30</v>
      </c>
      <c r="J232" s="9" t="n">
        <f aca="false">H232-I232</f>
        <v>450</v>
      </c>
      <c r="K232" s="9" t="n">
        <f aca="false">SUMIFS(Downtime_Log!$I$2:$I$20000,Downtime_Log!$B$2:$B$20000,A232)</f>
        <v>47</v>
      </c>
      <c r="L232" s="9" t="n">
        <f aca="false">J232-K232</f>
        <v>403</v>
      </c>
      <c r="M232" s="51" t="n">
        <f aca="false">INDEX(Rate_Master!$C$2:$C$13,MATCH(F232,Rate_Master!$A$2:$A$13,0))</f>
        <v>200</v>
      </c>
      <c r="N232" s="52" t="n">
        <v>61375</v>
      </c>
      <c r="O232" s="51" t="n">
        <f aca="false">SUMIFS(Quality_Log!$H$2:$H$20000,Quality_Log!$B$2:$B$20000,A232)</f>
        <v>1200</v>
      </c>
      <c r="P232" s="51" t="n">
        <f aca="false">N232-O232</f>
        <v>60175</v>
      </c>
      <c r="Q232" s="51" t="n">
        <f aca="false">ROUND(J232*M232*Assumptions!$B$6,0)</f>
        <v>70200</v>
      </c>
      <c r="R232" s="53" t="n">
        <f aca="false">N232/M232</f>
        <v>306.875</v>
      </c>
      <c r="S232" s="53" t="n">
        <f aca="false">P232/M232</f>
        <v>300.875</v>
      </c>
      <c r="T232" s="54" t="n">
        <f aca="false">IF(J232&gt;0,L232/J232,0)</f>
        <v>0.895555555555556</v>
      </c>
      <c r="U232" s="54" t="n">
        <f aca="false">IF(L232&gt;0,R232/L232,0)</f>
        <v>0.761476426799007</v>
      </c>
      <c r="V232" s="54" t="n">
        <f aca="false">IF(N232&gt;0,P232/N232,0)</f>
        <v>0.980448065173116</v>
      </c>
      <c r="W232" s="54" t="n">
        <f aca="false">T232*U232*V232</f>
        <v>0.668611111111111</v>
      </c>
      <c r="X232" s="55" t="n">
        <v>189.2</v>
      </c>
      <c r="Y232" s="56" t="n">
        <v>0.15</v>
      </c>
    </row>
    <row r="233" customFormat="false" ht="15" hidden="false" customHeight="false" outlineLevel="0" collapsed="false">
      <c r="A233" s="47" t="s">
        <v>508</v>
      </c>
      <c r="B233" s="48" t="n">
        <v>46049</v>
      </c>
      <c r="C233" s="49" t="n">
        <f aca="false">DATE(YEAR(B233),MONTH(B233),1)</f>
        <v>46023</v>
      </c>
      <c r="D233" s="47" t="s">
        <v>73</v>
      </c>
      <c r="E233" s="47" t="s">
        <v>62</v>
      </c>
      <c r="F233" s="47" t="s">
        <v>148</v>
      </c>
      <c r="G233" s="47" t="s">
        <v>495</v>
      </c>
      <c r="H233" s="50" t="n">
        <f aca="false">Assumptions!$B$4</f>
        <v>480</v>
      </c>
      <c r="I233" s="47" t="n">
        <v>45</v>
      </c>
      <c r="J233" s="9" t="n">
        <f aca="false">H233-I233</f>
        <v>435</v>
      </c>
      <c r="K233" s="9" t="n">
        <f aca="false">SUMIFS(Downtime_Log!$I$2:$I$20000,Downtime_Log!$B$2:$B$20000,A233)</f>
        <v>34</v>
      </c>
      <c r="L233" s="9" t="n">
        <f aca="false">J233-K233</f>
        <v>401</v>
      </c>
      <c r="M233" s="51" t="n">
        <f aca="false">INDEX(Rate_Master!$C$2:$C$13,MATCH(F233,Rate_Master!$A$2:$A$13,0))</f>
        <v>900</v>
      </c>
      <c r="N233" s="52" t="n">
        <v>358187</v>
      </c>
      <c r="O233" s="51" t="n">
        <f aca="false">SUMIFS(Quality_Log!$H$2:$H$20000,Quality_Log!$B$2:$B$20000,A233)</f>
        <v>5687</v>
      </c>
      <c r="P233" s="51" t="n">
        <f aca="false">N233-O233</f>
        <v>352500</v>
      </c>
      <c r="Q233" s="51" t="n">
        <f aca="false">ROUND(J233*M233*Assumptions!$B$6,0)</f>
        <v>305370</v>
      </c>
      <c r="R233" s="53" t="n">
        <f aca="false">N233/M233</f>
        <v>397.985555555556</v>
      </c>
      <c r="S233" s="53" t="n">
        <f aca="false">P233/M233</f>
        <v>391.666666666667</v>
      </c>
      <c r="T233" s="54" t="n">
        <f aca="false">IF(J233&gt;0,L233/J233,0)</f>
        <v>0.92183908045977</v>
      </c>
      <c r="U233" s="54" t="n">
        <f aca="false">IF(L233&gt;0,R233/L233,0)</f>
        <v>0.99248268218343</v>
      </c>
      <c r="V233" s="54" t="n">
        <f aca="false">IF(N233&gt;0,P233/N233,0)</f>
        <v>0.984122818527752</v>
      </c>
      <c r="W233" s="54" t="n">
        <f aca="false">T233*U233*V233</f>
        <v>0.900383141762452</v>
      </c>
      <c r="X233" s="55" t="n">
        <v>370.3</v>
      </c>
      <c r="Y233" s="56" t="n">
        <v>1.63</v>
      </c>
    </row>
    <row r="234" customFormat="false" ht="15" hidden="false" customHeight="false" outlineLevel="0" collapsed="false">
      <c r="A234" s="47" t="s">
        <v>509</v>
      </c>
      <c r="B234" s="48" t="n">
        <v>46049</v>
      </c>
      <c r="C234" s="49" t="n">
        <f aca="false">DATE(YEAR(B234),MONTH(B234),1)</f>
        <v>46023</v>
      </c>
      <c r="D234" s="47" t="s">
        <v>74</v>
      </c>
      <c r="E234" s="47" t="s">
        <v>62</v>
      </c>
      <c r="F234" s="47" t="s">
        <v>148</v>
      </c>
      <c r="G234" s="47" t="s">
        <v>495</v>
      </c>
      <c r="H234" s="50" t="n">
        <f aca="false">Assumptions!$B$4</f>
        <v>480</v>
      </c>
      <c r="I234" s="47" t="n">
        <v>30</v>
      </c>
      <c r="J234" s="9" t="n">
        <f aca="false">H234-I234</f>
        <v>450</v>
      </c>
      <c r="K234" s="9" t="n">
        <f aca="false">SUMIFS(Downtime_Log!$I$2:$I$20000,Downtime_Log!$B$2:$B$20000,A234)</f>
        <v>32</v>
      </c>
      <c r="L234" s="9" t="n">
        <f aca="false">J234-K234</f>
        <v>418</v>
      </c>
      <c r="M234" s="51" t="n">
        <f aca="false">INDEX(Rate_Master!$C$2:$C$13,MATCH(F234,Rate_Master!$A$2:$A$13,0))</f>
        <v>900</v>
      </c>
      <c r="N234" s="52" t="n">
        <v>343334</v>
      </c>
      <c r="O234" s="51" t="n">
        <f aca="false">SUMIFS(Quality_Log!$H$2:$H$20000,Quality_Log!$B$2:$B$20000,A234)</f>
        <v>3729</v>
      </c>
      <c r="P234" s="51" t="n">
        <f aca="false">N234-O234</f>
        <v>339605</v>
      </c>
      <c r="Q234" s="51" t="n">
        <f aca="false">ROUND(J234*M234*Assumptions!$B$6,0)</f>
        <v>315900</v>
      </c>
      <c r="R234" s="53" t="n">
        <f aca="false">N234/M234</f>
        <v>381.482222222222</v>
      </c>
      <c r="S234" s="53" t="n">
        <f aca="false">P234/M234</f>
        <v>377.338888888889</v>
      </c>
      <c r="T234" s="54" t="n">
        <f aca="false">IF(J234&gt;0,L234/J234,0)</f>
        <v>0.928888888888889</v>
      </c>
      <c r="U234" s="54" t="n">
        <f aca="false">IF(L234&gt;0,R234/L234,0)</f>
        <v>0.912636895268474</v>
      </c>
      <c r="V234" s="54" t="n">
        <f aca="false">IF(N234&gt;0,P234/N234,0)</f>
        <v>0.989138856041056</v>
      </c>
      <c r="W234" s="54" t="n">
        <f aca="false">T234*U234*V234</f>
        <v>0.838530864197531</v>
      </c>
      <c r="X234" s="55" t="n">
        <v>396.8</v>
      </c>
      <c r="Y234" s="56" t="n">
        <v>1.91</v>
      </c>
    </row>
    <row r="235" customFormat="false" ht="15" hidden="false" customHeight="false" outlineLevel="0" collapsed="false">
      <c r="A235" s="47" t="s">
        <v>510</v>
      </c>
      <c r="B235" s="48" t="n">
        <v>46049</v>
      </c>
      <c r="C235" s="49" t="n">
        <f aca="false">DATE(YEAR(B235),MONTH(B235),1)</f>
        <v>46023</v>
      </c>
      <c r="D235" s="47" t="s">
        <v>75</v>
      </c>
      <c r="E235" s="47" t="s">
        <v>62</v>
      </c>
      <c r="F235" s="47" t="s">
        <v>148</v>
      </c>
      <c r="G235" s="47" t="s">
        <v>495</v>
      </c>
      <c r="H235" s="50" t="n">
        <f aca="false">Assumptions!$B$4</f>
        <v>480</v>
      </c>
      <c r="I235" s="47" t="n">
        <v>30</v>
      </c>
      <c r="J235" s="9" t="n">
        <f aca="false">H235-I235</f>
        <v>450</v>
      </c>
      <c r="K235" s="9" t="n">
        <f aca="false">SUMIFS(Downtime_Log!$I$2:$I$20000,Downtime_Log!$B$2:$B$20000,A235)</f>
        <v>93</v>
      </c>
      <c r="L235" s="9" t="n">
        <f aca="false">J235-K235</f>
        <v>357</v>
      </c>
      <c r="M235" s="51" t="n">
        <f aca="false">INDEX(Rate_Master!$C$2:$C$13,MATCH(F235,Rate_Master!$A$2:$A$13,0))</f>
        <v>900</v>
      </c>
      <c r="N235" s="52" t="n">
        <v>290829</v>
      </c>
      <c r="O235" s="51" t="n">
        <f aca="false">SUMIFS(Quality_Log!$H$2:$H$20000,Quality_Log!$B$2:$B$20000,A235)</f>
        <v>5316</v>
      </c>
      <c r="P235" s="51" t="n">
        <f aca="false">N235-O235</f>
        <v>285513</v>
      </c>
      <c r="Q235" s="51" t="n">
        <f aca="false">ROUND(J235*M235*Assumptions!$B$6,0)</f>
        <v>315900</v>
      </c>
      <c r="R235" s="53" t="n">
        <f aca="false">N235/M235</f>
        <v>323.143333333333</v>
      </c>
      <c r="S235" s="53" t="n">
        <f aca="false">P235/M235</f>
        <v>317.236666666667</v>
      </c>
      <c r="T235" s="54" t="n">
        <f aca="false">IF(J235&gt;0,L235/J235,0)</f>
        <v>0.793333333333333</v>
      </c>
      <c r="U235" s="54" t="n">
        <f aca="false">IF(L235&gt;0,R235/L235,0)</f>
        <v>0.90516339869281</v>
      </c>
      <c r="V235" s="54" t="n">
        <f aca="false">IF(N235&gt;0,P235/N235,0)</f>
        <v>0.981721217622727</v>
      </c>
      <c r="W235" s="54" t="n">
        <f aca="false">T235*U235*V235</f>
        <v>0.70497037037037</v>
      </c>
      <c r="X235" s="55" t="n">
        <v>337.6</v>
      </c>
      <c r="Y235" s="56" t="n">
        <v>1.72</v>
      </c>
    </row>
    <row r="236" customFormat="false" ht="15" hidden="false" customHeight="false" outlineLevel="0" collapsed="false">
      <c r="A236" s="47" t="s">
        <v>511</v>
      </c>
      <c r="B236" s="48" t="n">
        <v>46049</v>
      </c>
      <c r="C236" s="49" t="n">
        <f aca="false">DATE(YEAR(B236),MONTH(B236),1)</f>
        <v>46023</v>
      </c>
      <c r="D236" s="47" t="s">
        <v>73</v>
      </c>
      <c r="E236" s="47" t="s">
        <v>63</v>
      </c>
      <c r="F236" s="47" t="s">
        <v>152</v>
      </c>
      <c r="G236" s="47" t="s">
        <v>501</v>
      </c>
      <c r="H236" s="50" t="n">
        <f aca="false">Assumptions!$B$4</f>
        <v>480</v>
      </c>
      <c r="I236" s="47" t="n">
        <v>30</v>
      </c>
      <c r="J236" s="9" t="n">
        <f aca="false">H236-I236</f>
        <v>450</v>
      </c>
      <c r="K236" s="9" t="n">
        <f aca="false">SUMIFS(Downtime_Log!$I$2:$I$20000,Downtime_Log!$B$2:$B$20000,A236)</f>
        <v>90</v>
      </c>
      <c r="L236" s="9" t="n">
        <f aca="false">J236-K236</f>
        <v>360</v>
      </c>
      <c r="M236" s="51" t="n">
        <f aca="false">INDEX(Rate_Master!$C$2:$C$13,MATCH(F236,Rate_Master!$A$2:$A$13,0))</f>
        <v>900</v>
      </c>
      <c r="N236" s="52" t="n">
        <v>279944</v>
      </c>
      <c r="O236" s="51" t="n">
        <f aca="false">SUMIFS(Quality_Log!$H$2:$H$20000,Quality_Log!$B$2:$B$20000,A236)</f>
        <v>4932</v>
      </c>
      <c r="P236" s="51" t="n">
        <f aca="false">N236-O236</f>
        <v>275012</v>
      </c>
      <c r="Q236" s="51" t="n">
        <f aca="false">ROUND(J236*M236*Assumptions!$B$6,0)</f>
        <v>315900</v>
      </c>
      <c r="R236" s="53" t="n">
        <f aca="false">N236/M236</f>
        <v>311.048888888889</v>
      </c>
      <c r="S236" s="53" t="n">
        <f aca="false">P236/M236</f>
        <v>305.568888888889</v>
      </c>
      <c r="T236" s="54" t="n">
        <f aca="false">IF(J236&gt;0,L236/J236,0)</f>
        <v>0.8</v>
      </c>
      <c r="U236" s="54" t="n">
        <f aca="false">IF(L236&gt;0,R236/L236,0)</f>
        <v>0.864024691358025</v>
      </c>
      <c r="V236" s="54" t="n">
        <f aca="false">IF(N236&gt;0,P236/N236,0)</f>
        <v>0.982382190723859</v>
      </c>
      <c r="W236" s="54" t="n">
        <f aca="false">T236*U236*V236</f>
        <v>0.679041975308642</v>
      </c>
      <c r="X236" s="55" t="n">
        <v>407.8</v>
      </c>
      <c r="Y236" s="56" t="n">
        <v>1.79</v>
      </c>
    </row>
    <row r="237" customFormat="false" ht="15" hidden="false" customHeight="false" outlineLevel="0" collapsed="false">
      <c r="A237" s="47" t="s">
        <v>512</v>
      </c>
      <c r="B237" s="48" t="n">
        <v>46049</v>
      </c>
      <c r="C237" s="49" t="n">
        <f aca="false">DATE(YEAR(B237),MONTH(B237),1)</f>
        <v>46023</v>
      </c>
      <c r="D237" s="47" t="s">
        <v>74</v>
      </c>
      <c r="E237" s="47" t="s">
        <v>63</v>
      </c>
      <c r="F237" s="47" t="s">
        <v>152</v>
      </c>
      <c r="G237" s="47" t="s">
        <v>501</v>
      </c>
      <c r="H237" s="50" t="n">
        <f aca="false">Assumptions!$B$4</f>
        <v>480</v>
      </c>
      <c r="I237" s="47" t="n">
        <v>30</v>
      </c>
      <c r="J237" s="9" t="n">
        <f aca="false">H237-I237</f>
        <v>450</v>
      </c>
      <c r="K237" s="9" t="n">
        <f aca="false">SUMIFS(Downtime_Log!$I$2:$I$20000,Downtime_Log!$B$2:$B$20000,A237)</f>
        <v>199</v>
      </c>
      <c r="L237" s="9" t="n">
        <f aca="false">J237-K237</f>
        <v>251</v>
      </c>
      <c r="M237" s="51" t="n">
        <f aca="false">INDEX(Rate_Master!$C$2:$C$13,MATCH(F237,Rate_Master!$A$2:$A$13,0))</f>
        <v>900</v>
      </c>
      <c r="N237" s="52" t="n">
        <v>194026</v>
      </c>
      <c r="O237" s="51" t="n">
        <f aca="false">SUMIFS(Quality_Log!$H$2:$H$20000,Quality_Log!$B$2:$B$20000,A237)</f>
        <v>3719</v>
      </c>
      <c r="P237" s="51" t="n">
        <f aca="false">N237-O237</f>
        <v>190307</v>
      </c>
      <c r="Q237" s="51" t="n">
        <f aca="false">ROUND(J237*M237*Assumptions!$B$6,0)</f>
        <v>315900</v>
      </c>
      <c r="R237" s="53" t="n">
        <f aca="false">N237/M237</f>
        <v>215.584444444444</v>
      </c>
      <c r="S237" s="53" t="n">
        <f aca="false">P237/M237</f>
        <v>211.452222222222</v>
      </c>
      <c r="T237" s="54" t="n">
        <f aca="false">IF(J237&gt;0,L237/J237,0)</f>
        <v>0.557777777777778</v>
      </c>
      <c r="U237" s="54" t="n">
        <f aca="false">IF(L237&gt;0,R237/L237,0)</f>
        <v>0.858902169101372</v>
      </c>
      <c r="V237" s="54" t="n">
        <f aca="false">IF(N237&gt;0,P237/N237,0)</f>
        <v>0.980832465752013</v>
      </c>
      <c r="W237" s="54" t="n">
        <f aca="false">T237*U237*V237</f>
        <v>0.469893827160494</v>
      </c>
      <c r="X237" s="55" t="n">
        <v>313.3</v>
      </c>
      <c r="Y237" s="56" t="n">
        <v>1.97</v>
      </c>
    </row>
    <row r="238" customFormat="false" ht="15" hidden="false" customHeight="false" outlineLevel="0" collapsed="false">
      <c r="A238" s="47" t="s">
        <v>513</v>
      </c>
      <c r="B238" s="48" t="n">
        <v>46049</v>
      </c>
      <c r="C238" s="49" t="n">
        <f aca="false">DATE(YEAR(B238),MONTH(B238),1)</f>
        <v>46023</v>
      </c>
      <c r="D238" s="47" t="s">
        <v>75</v>
      </c>
      <c r="E238" s="47" t="s">
        <v>63</v>
      </c>
      <c r="F238" s="47" t="s">
        <v>152</v>
      </c>
      <c r="G238" s="47" t="s">
        <v>501</v>
      </c>
      <c r="H238" s="50" t="n">
        <f aca="false">Assumptions!$B$4</f>
        <v>480</v>
      </c>
      <c r="I238" s="47" t="n">
        <v>30</v>
      </c>
      <c r="J238" s="9" t="n">
        <f aca="false">H238-I238</f>
        <v>450</v>
      </c>
      <c r="K238" s="9" t="n">
        <f aca="false">SUMIFS(Downtime_Log!$I$2:$I$20000,Downtime_Log!$B$2:$B$20000,A238)</f>
        <v>87</v>
      </c>
      <c r="L238" s="9" t="n">
        <f aca="false">J238-K238</f>
        <v>363</v>
      </c>
      <c r="M238" s="51" t="n">
        <f aca="false">INDEX(Rate_Master!$C$2:$C$13,MATCH(F238,Rate_Master!$A$2:$A$13,0))</f>
        <v>900</v>
      </c>
      <c r="N238" s="52" t="n">
        <v>285648</v>
      </c>
      <c r="O238" s="51" t="n">
        <f aca="false">SUMIFS(Quality_Log!$H$2:$H$20000,Quality_Log!$B$2:$B$20000,A238)</f>
        <v>9861</v>
      </c>
      <c r="P238" s="51" t="n">
        <f aca="false">N238-O238</f>
        <v>275787</v>
      </c>
      <c r="Q238" s="51" t="n">
        <f aca="false">ROUND(J238*M238*Assumptions!$B$6,0)</f>
        <v>315900</v>
      </c>
      <c r="R238" s="53" t="n">
        <f aca="false">N238/M238</f>
        <v>317.386666666667</v>
      </c>
      <c r="S238" s="53" t="n">
        <f aca="false">P238/M238</f>
        <v>306.43</v>
      </c>
      <c r="T238" s="54" t="n">
        <f aca="false">IF(J238&gt;0,L238/J238,0)</f>
        <v>0.806666666666667</v>
      </c>
      <c r="U238" s="54" t="n">
        <f aca="false">IF(L238&gt;0,R238/L238,0)</f>
        <v>0.874343434343434</v>
      </c>
      <c r="V238" s="54" t="n">
        <f aca="false">IF(N238&gt;0,P238/N238,0)</f>
        <v>0.965478491009914</v>
      </c>
      <c r="W238" s="54" t="n">
        <f aca="false">T238*U238*V238</f>
        <v>0.680955555555556</v>
      </c>
      <c r="X238" s="55" t="n">
        <v>424</v>
      </c>
      <c r="Y238" s="56" t="n">
        <v>1.93</v>
      </c>
    </row>
    <row r="239" customFormat="false" ht="15" hidden="false" customHeight="false" outlineLevel="0" collapsed="false">
      <c r="A239" s="47" t="s">
        <v>514</v>
      </c>
      <c r="B239" s="48" t="n">
        <v>46049</v>
      </c>
      <c r="C239" s="49" t="n">
        <f aca="false">DATE(YEAR(B239),MONTH(B239),1)</f>
        <v>46023</v>
      </c>
      <c r="D239" s="47" t="s">
        <v>73</v>
      </c>
      <c r="E239" s="47" t="s">
        <v>64</v>
      </c>
      <c r="F239" s="47" t="s">
        <v>156</v>
      </c>
      <c r="G239" s="47" t="s">
        <v>503</v>
      </c>
      <c r="H239" s="50" t="n">
        <f aca="false">Assumptions!$B$4</f>
        <v>480</v>
      </c>
      <c r="I239" s="47" t="n">
        <v>30</v>
      </c>
      <c r="J239" s="9" t="n">
        <f aca="false">H239-I239</f>
        <v>450</v>
      </c>
      <c r="K239" s="9" t="n">
        <f aca="false">SUMIFS(Downtime_Log!$I$2:$I$20000,Downtime_Log!$B$2:$B$20000,A239)</f>
        <v>13</v>
      </c>
      <c r="L239" s="9" t="n">
        <f aca="false">J239-K239</f>
        <v>437</v>
      </c>
      <c r="M239" s="51" t="n">
        <f aca="false">INDEX(Rate_Master!$C$2:$C$13,MATCH(F239,Rate_Master!$A$2:$A$13,0))</f>
        <v>480</v>
      </c>
      <c r="N239" s="52" t="n">
        <v>188139</v>
      </c>
      <c r="O239" s="51" t="n">
        <f aca="false">SUMIFS(Quality_Log!$H$2:$H$20000,Quality_Log!$B$2:$B$20000,A239)</f>
        <v>3162</v>
      </c>
      <c r="P239" s="51" t="n">
        <f aca="false">N239-O239</f>
        <v>184977</v>
      </c>
      <c r="Q239" s="51" t="n">
        <f aca="false">ROUND(J239*M239*Assumptions!$B$6,0)</f>
        <v>168480</v>
      </c>
      <c r="R239" s="53" t="n">
        <f aca="false">N239/M239</f>
        <v>391.95625</v>
      </c>
      <c r="S239" s="53" t="n">
        <f aca="false">P239/M239</f>
        <v>385.36875</v>
      </c>
      <c r="T239" s="54" t="n">
        <f aca="false">IF(J239&gt;0,L239/J239,0)</f>
        <v>0.971111111111111</v>
      </c>
      <c r="U239" s="54" t="n">
        <f aca="false">IF(L239&gt;0,R239/L239,0)</f>
        <v>0.896925057208238</v>
      </c>
      <c r="V239" s="54" t="n">
        <f aca="false">IF(N239&gt;0,P239/N239,0)</f>
        <v>0.983193277310924</v>
      </c>
      <c r="W239" s="54" t="n">
        <f aca="false">T239*U239*V239</f>
        <v>0.856375</v>
      </c>
      <c r="X239" s="55" t="n">
        <v>233.1</v>
      </c>
      <c r="Y239" s="56" t="n">
        <v>0.6</v>
      </c>
    </row>
    <row r="240" customFormat="false" ht="15" hidden="false" customHeight="false" outlineLevel="0" collapsed="false">
      <c r="A240" s="47" t="s">
        <v>515</v>
      </c>
      <c r="B240" s="48" t="n">
        <v>46049</v>
      </c>
      <c r="C240" s="49" t="n">
        <f aca="false">DATE(YEAR(B240),MONTH(B240),1)</f>
        <v>46023</v>
      </c>
      <c r="D240" s="47" t="s">
        <v>74</v>
      </c>
      <c r="E240" s="47" t="s">
        <v>64</v>
      </c>
      <c r="F240" s="47" t="s">
        <v>156</v>
      </c>
      <c r="G240" s="47" t="s">
        <v>503</v>
      </c>
      <c r="H240" s="50" t="n">
        <f aca="false">Assumptions!$B$4</f>
        <v>480</v>
      </c>
      <c r="I240" s="47" t="n">
        <v>30</v>
      </c>
      <c r="J240" s="9" t="n">
        <f aca="false">H240-I240</f>
        <v>450</v>
      </c>
      <c r="K240" s="9" t="n">
        <f aca="false">SUMIFS(Downtime_Log!$I$2:$I$20000,Downtime_Log!$B$2:$B$20000,A240)</f>
        <v>11</v>
      </c>
      <c r="L240" s="9" t="n">
        <f aca="false">J240-K240</f>
        <v>439</v>
      </c>
      <c r="M240" s="51" t="n">
        <f aca="false">INDEX(Rate_Master!$C$2:$C$13,MATCH(F240,Rate_Master!$A$2:$A$13,0))</f>
        <v>480</v>
      </c>
      <c r="N240" s="52" t="n">
        <v>180658</v>
      </c>
      <c r="O240" s="51" t="n">
        <f aca="false">SUMIFS(Quality_Log!$H$2:$H$20000,Quality_Log!$B$2:$B$20000,A240)</f>
        <v>3327</v>
      </c>
      <c r="P240" s="51" t="n">
        <f aca="false">N240-O240</f>
        <v>177331</v>
      </c>
      <c r="Q240" s="51" t="n">
        <f aca="false">ROUND(J240*M240*Assumptions!$B$6,0)</f>
        <v>168480</v>
      </c>
      <c r="R240" s="53" t="n">
        <f aca="false">N240/M240</f>
        <v>376.370833333333</v>
      </c>
      <c r="S240" s="53" t="n">
        <f aca="false">P240/M240</f>
        <v>369.439583333333</v>
      </c>
      <c r="T240" s="54" t="n">
        <f aca="false">IF(J240&gt;0,L240/J240,0)</f>
        <v>0.975555555555556</v>
      </c>
      <c r="U240" s="54" t="n">
        <f aca="false">IF(L240&gt;0,R240/L240,0)</f>
        <v>0.857336750189825</v>
      </c>
      <c r="V240" s="54" t="n">
        <f aca="false">IF(N240&gt;0,P240/N240,0)</f>
        <v>0.981583987423751</v>
      </c>
      <c r="W240" s="54" t="n">
        <f aca="false">T240*U240*V240</f>
        <v>0.820976851851852</v>
      </c>
      <c r="X240" s="55" t="n">
        <v>225.2</v>
      </c>
      <c r="Y240" s="56" t="n">
        <v>0.7</v>
      </c>
    </row>
    <row r="241" customFormat="false" ht="15" hidden="false" customHeight="false" outlineLevel="0" collapsed="false">
      <c r="A241" s="47" t="s">
        <v>516</v>
      </c>
      <c r="B241" s="48" t="n">
        <v>46049</v>
      </c>
      <c r="C241" s="49" t="n">
        <f aca="false">DATE(YEAR(B241),MONTH(B241),1)</f>
        <v>46023</v>
      </c>
      <c r="D241" s="47" t="s">
        <v>73</v>
      </c>
      <c r="E241" s="47" t="s">
        <v>65</v>
      </c>
      <c r="F241" s="47" t="s">
        <v>158</v>
      </c>
      <c r="G241" s="47" t="s">
        <v>491</v>
      </c>
      <c r="H241" s="50" t="n">
        <f aca="false">Assumptions!$B$4</f>
        <v>480</v>
      </c>
      <c r="I241" s="47" t="n">
        <v>30</v>
      </c>
      <c r="J241" s="9" t="n">
        <f aca="false">H241-I241</f>
        <v>450</v>
      </c>
      <c r="K241" s="9" t="n">
        <f aca="false">SUMIFS(Downtime_Log!$I$2:$I$20000,Downtime_Log!$B$2:$B$20000,A241)</f>
        <v>27</v>
      </c>
      <c r="L241" s="9" t="n">
        <f aca="false">J241-K241</f>
        <v>423</v>
      </c>
      <c r="M241" s="51" t="n">
        <f aca="false">INDEX(Rate_Master!$C$2:$C$13,MATCH(F241,Rate_Master!$A$2:$A$13,0))</f>
        <v>200</v>
      </c>
      <c r="N241" s="52" t="n">
        <v>71076</v>
      </c>
      <c r="O241" s="51" t="n">
        <f aca="false">SUMIFS(Quality_Log!$H$2:$H$20000,Quality_Log!$B$2:$B$20000,A241)</f>
        <v>2149</v>
      </c>
      <c r="P241" s="51" t="n">
        <f aca="false">N241-O241</f>
        <v>68927</v>
      </c>
      <c r="Q241" s="51" t="n">
        <f aca="false">ROUND(J241*M241*Assumptions!$B$6,0)</f>
        <v>70200</v>
      </c>
      <c r="R241" s="53" t="n">
        <f aca="false">N241/M241</f>
        <v>355.38</v>
      </c>
      <c r="S241" s="53" t="n">
        <f aca="false">P241/M241</f>
        <v>344.635</v>
      </c>
      <c r="T241" s="54" t="n">
        <f aca="false">IF(J241&gt;0,L241/J241,0)</f>
        <v>0.94</v>
      </c>
      <c r="U241" s="54" t="n">
        <f aca="false">IF(L241&gt;0,R241/L241,0)</f>
        <v>0.840141843971631</v>
      </c>
      <c r="V241" s="54" t="n">
        <f aca="false">IF(N241&gt;0,P241/N241,0)</f>
        <v>0.969764758849682</v>
      </c>
      <c r="W241" s="54" t="n">
        <f aca="false">T241*U241*V241</f>
        <v>0.765855555555556</v>
      </c>
      <c r="X241" s="55" t="n">
        <v>193.7</v>
      </c>
      <c r="Y241" s="56" t="n">
        <v>0.16</v>
      </c>
    </row>
    <row r="242" customFormat="false" ht="15" hidden="false" customHeight="false" outlineLevel="0" collapsed="false">
      <c r="A242" s="47" t="s">
        <v>517</v>
      </c>
      <c r="B242" s="48" t="n">
        <v>46049</v>
      </c>
      <c r="C242" s="49" t="n">
        <f aca="false">DATE(YEAR(B242),MONTH(B242),1)</f>
        <v>46023</v>
      </c>
      <c r="D242" s="47" t="s">
        <v>74</v>
      </c>
      <c r="E242" s="47" t="s">
        <v>65</v>
      </c>
      <c r="F242" s="47" t="s">
        <v>159</v>
      </c>
      <c r="G242" s="47" t="s">
        <v>518</v>
      </c>
      <c r="H242" s="50" t="n">
        <f aca="false">Assumptions!$B$4</f>
        <v>480</v>
      </c>
      <c r="I242" s="47" t="n">
        <v>30</v>
      </c>
      <c r="J242" s="9" t="n">
        <f aca="false">H242-I242</f>
        <v>450</v>
      </c>
      <c r="K242" s="9" t="n">
        <f aca="false">SUMIFS(Downtime_Log!$I$2:$I$20000,Downtime_Log!$B$2:$B$20000,A242)</f>
        <v>80</v>
      </c>
      <c r="L242" s="9" t="n">
        <f aca="false">J242-K242</f>
        <v>370</v>
      </c>
      <c r="M242" s="51" t="n">
        <f aca="false">INDEX(Rate_Master!$C$2:$C$13,MATCH(F242,Rate_Master!$A$2:$A$13,0))</f>
        <v>240</v>
      </c>
      <c r="N242" s="52" t="n">
        <v>67308</v>
      </c>
      <c r="O242" s="51" t="n">
        <f aca="false">SUMIFS(Quality_Log!$H$2:$H$20000,Quality_Log!$B$2:$B$20000,A242)</f>
        <v>1846</v>
      </c>
      <c r="P242" s="51" t="n">
        <f aca="false">N242-O242</f>
        <v>65462</v>
      </c>
      <c r="Q242" s="51" t="n">
        <f aca="false">ROUND(J242*M242*Assumptions!$B$6,0)</f>
        <v>84240</v>
      </c>
      <c r="R242" s="53" t="n">
        <f aca="false">N242/M242</f>
        <v>280.45</v>
      </c>
      <c r="S242" s="53" t="n">
        <f aca="false">P242/M242</f>
        <v>272.758333333333</v>
      </c>
      <c r="T242" s="54" t="n">
        <f aca="false">IF(J242&gt;0,L242/J242,0)</f>
        <v>0.822222222222222</v>
      </c>
      <c r="U242" s="54" t="n">
        <f aca="false">IF(L242&gt;0,R242/L242,0)</f>
        <v>0.757972972972973</v>
      </c>
      <c r="V242" s="54" t="n">
        <f aca="false">IF(N242&gt;0,P242/N242,0)</f>
        <v>0.972573839662447</v>
      </c>
      <c r="W242" s="54" t="n">
        <f aca="false">T242*U242*V242</f>
        <v>0.60612962962963</v>
      </c>
      <c r="X242" s="55" t="n">
        <v>177</v>
      </c>
      <c r="Y242" s="56" t="n">
        <v>0.76</v>
      </c>
    </row>
    <row r="243" customFormat="false" ht="15" hidden="false" customHeight="false" outlineLevel="0" collapsed="false">
      <c r="A243" s="47" t="s">
        <v>519</v>
      </c>
      <c r="B243" s="48" t="n">
        <v>46049</v>
      </c>
      <c r="C243" s="49" t="n">
        <f aca="false">DATE(YEAR(B243),MONTH(B243),1)</f>
        <v>46023</v>
      </c>
      <c r="D243" s="47" t="s">
        <v>75</v>
      </c>
      <c r="E243" s="47" t="s">
        <v>65</v>
      </c>
      <c r="F243" s="47" t="s">
        <v>159</v>
      </c>
      <c r="G243" s="47" t="s">
        <v>518</v>
      </c>
      <c r="H243" s="50" t="n">
        <f aca="false">Assumptions!$B$4</f>
        <v>480</v>
      </c>
      <c r="I243" s="47" t="n">
        <v>45</v>
      </c>
      <c r="J243" s="9" t="n">
        <f aca="false">H243-I243</f>
        <v>435</v>
      </c>
      <c r="K243" s="9" t="n">
        <f aca="false">SUMIFS(Downtime_Log!$I$2:$I$20000,Downtime_Log!$B$2:$B$20000,A243)</f>
        <v>68</v>
      </c>
      <c r="L243" s="9" t="n">
        <f aca="false">J243-K243</f>
        <v>367</v>
      </c>
      <c r="M243" s="51" t="n">
        <f aca="false">INDEX(Rate_Master!$C$2:$C$13,MATCH(F243,Rate_Master!$A$2:$A$13,0))</f>
        <v>240</v>
      </c>
      <c r="N243" s="52" t="n">
        <v>70624</v>
      </c>
      <c r="O243" s="51" t="n">
        <f aca="false">SUMIFS(Quality_Log!$H$2:$H$20000,Quality_Log!$B$2:$B$20000,A243)</f>
        <v>1432</v>
      </c>
      <c r="P243" s="51" t="n">
        <f aca="false">N243-O243</f>
        <v>69192</v>
      </c>
      <c r="Q243" s="51" t="n">
        <f aca="false">ROUND(J243*M243*Assumptions!$B$6,0)</f>
        <v>81432</v>
      </c>
      <c r="R243" s="53" t="n">
        <f aca="false">N243/M243</f>
        <v>294.266666666667</v>
      </c>
      <c r="S243" s="53" t="n">
        <f aca="false">P243/M243</f>
        <v>288.3</v>
      </c>
      <c r="T243" s="54" t="n">
        <f aca="false">IF(J243&gt;0,L243/J243,0)</f>
        <v>0.84367816091954</v>
      </c>
      <c r="U243" s="54" t="n">
        <f aca="false">IF(L243&gt;0,R243/L243,0)</f>
        <v>0.801816530426885</v>
      </c>
      <c r="V243" s="54" t="n">
        <f aca="false">IF(N243&gt;0,P243/N243,0)</f>
        <v>0.979723606705936</v>
      </c>
      <c r="W243" s="54" t="n">
        <f aca="false">T243*U243*V243</f>
        <v>0.662758620689655</v>
      </c>
      <c r="X243" s="55" t="n">
        <v>182.1</v>
      </c>
      <c r="Y243" s="56" t="n">
        <v>0.13</v>
      </c>
    </row>
    <row r="244" customFormat="false" ht="15" hidden="false" customHeight="false" outlineLevel="0" collapsed="false">
      <c r="A244" s="47" t="s">
        <v>520</v>
      </c>
      <c r="B244" s="48" t="n">
        <v>46050</v>
      </c>
      <c r="C244" s="49" t="n">
        <f aca="false">DATE(YEAR(B244),MONTH(B244),1)</f>
        <v>46023</v>
      </c>
      <c r="D244" s="47" t="s">
        <v>73</v>
      </c>
      <c r="E244" s="47" t="s">
        <v>62</v>
      </c>
      <c r="F244" s="47" t="s">
        <v>148</v>
      </c>
      <c r="G244" s="47" t="s">
        <v>521</v>
      </c>
      <c r="H244" s="50" t="n">
        <f aca="false">Assumptions!$B$4</f>
        <v>480</v>
      </c>
      <c r="I244" s="47" t="n">
        <v>30</v>
      </c>
      <c r="J244" s="9" t="n">
        <f aca="false">H244-I244</f>
        <v>450</v>
      </c>
      <c r="K244" s="9" t="n">
        <f aca="false">SUMIFS(Downtime_Log!$I$2:$I$20000,Downtime_Log!$B$2:$B$20000,A244)</f>
        <v>99</v>
      </c>
      <c r="L244" s="9" t="n">
        <f aca="false">J244-K244</f>
        <v>351</v>
      </c>
      <c r="M244" s="51" t="n">
        <f aca="false">INDEX(Rate_Master!$C$2:$C$13,MATCH(F244,Rate_Master!$A$2:$A$13,0))</f>
        <v>900</v>
      </c>
      <c r="N244" s="52" t="n">
        <v>295141</v>
      </c>
      <c r="O244" s="51" t="n">
        <f aca="false">SUMIFS(Quality_Log!$H$2:$H$20000,Quality_Log!$B$2:$B$20000,A244)</f>
        <v>6651</v>
      </c>
      <c r="P244" s="51" t="n">
        <f aca="false">N244-O244</f>
        <v>288490</v>
      </c>
      <c r="Q244" s="51" t="n">
        <f aca="false">ROUND(J244*M244*Assumptions!$B$6,0)</f>
        <v>315900</v>
      </c>
      <c r="R244" s="53" t="n">
        <f aca="false">N244/M244</f>
        <v>327.934444444444</v>
      </c>
      <c r="S244" s="53" t="n">
        <f aca="false">P244/M244</f>
        <v>320.544444444444</v>
      </c>
      <c r="T244" s="54" t="n">
        <f aca="false">IF(J244&gt;0,L244/J244,0)</f>
        <v>0.78</v>
      </c>
      <c r="U244" s="54" t="n">
        <f aca="false">IF(L244&gt;0,R244/L244,0)</f>
        <v>0.934286166508389</v>
      </c>
      <c r="V244" s="54" t="n">
        <f aca="false">IF(N244&gt;0,P244/N244,0)</f>
        <v>0.977465008250294</v>
      </c>
      <c r="W244" s="54" t="n">
        <f aca="false">T244*U244*V244</f>
        <v>0.712320987654321</v>
      </c>
      <c r="X244" s="55" t="n">
        <v>318.3</v>
      </c>
      <c r="Y244" s="56" t="n">
        <v>1.61</v>
      </c>
    </row>
    <row r="245" customFormat="false" ht="15" hidden="false" customHeight="false" outlineLevel="0" collapsed="false">
      <c r="A245" s="47" t="s">
        <v>522</v>
      </c>
      <c r="B245" s="48" t="n">
        <v>46050</v>
      </c>
      <c r="C245" s="49" t="n">
        <f aca="false">DATE(YEAR(B245),MONTH(B245),1)</f>
        <v>46023</v>
      </c>
      <c r="D245" s="47" t="s">
        <v>74</v>
      </c>
      <c r="E245" s="47" t="s">
        <v>62</v>
      </c>
      <c r="F245" s="47" t="s">
        <v>148</v>
      </c>
      <c r="G245" s="47" t="s">
        <v>521</v>
      </c>
      <c r="H245" s="50" t="n">
        <f aca="false">Assumptions!$B$4</f>
        <v>480</v>
      </c>
      <c r="I245" s="47" t="n">
        <v>30</v>
      </c>
      <c r="J245" s="9" t="n">
        <f aca="false">H245-I245</f>
        <v>450</v>
      </c>
      <c r="K245" s="9" t="n">
        <f aca="false">SUMIFS(Downtime_Log!$I$2:$I$20000,Downtime_Log!$B$2:$B$20000,A245)</f>
        <v>161</v>
      </c>
      <c r="L245" s="9" t="n">
        <f aca="false">J245-K245</f>
        <v>289</v>
      </c>
      <c r="M245" s="51" t="n">
        <f aca="false">INDEX(Rate_Master!$C$2:$C$13,MATCH(F245,Rate_Master!$A$2:$A$13,0))</f>
        <v>900</v>
      </c>
      <c r="N245" s="52" t="n">
        <v>245825</v>
      </c>
      <c r="O245" s="51" t="n">
        <f aca="false">SUMIFS(Quality_Log!$H$2:$H$20000,Quality_Log!$B$2:$B$20000,A245)</f>
        <v>4894</v>
      </c>
      <c r="P245" s="51" t="n">
        <f aca="false">N245-O245</f>
        <v>240931</v>
      </c>
      <c r="Q245" s="51" t="n">
        <f aca="false">ROUND(J245*M245*Assumptions!$B$6,0)</f>
        <v>315900</v>
      </c>
      <c r="R245" s="53" t="n">
        <f aca="false">N245/M245</f>
        <v>273.138888888889</v>
      </c>
      <c r="S245" s="53" t="n">
        <f aca="false">P245/M245</f>
        <v>267.701111111111</v>
      </c>
      <c r="T245" s="54" t="n">
        <f aca="false">IF(J245&gt;0,L245/J245,0)</f>
        <v>0.642222222222222</v>
      </c>
      <c r="U245" s="54" t="n">
        <f aca="false">IF(L245&gt;0,R245/L245,0)</f>
        <v>0.945117262591311</v>
      </c>
      <c r="V245" s="54" t="n">
        <f aca="false">IF(N245&gt;0,P245/N245,0)</f>
        <v>0.980091528526391</v>
      </c>
      <c r="W245" s="54" t="n">
        <f aca="false">T245*U245*V245</f>
        <v>0.594891358024691</v>
      </c>
      <c r="X245" s="55" t="n">
        <v>295.9</v>
      </c>
      <c r="Y245" s="56" t="n">
        <v>1.53</v>
      </c>
    </row>
    <row r="246" customFormat="false" ht="15" hidden="false" customHeight="false" outlineLevel="0" collapsed="false">
      <c r="A246" s="47" t="s">
        <v>523</v>
      </c>
      <c r="B246" s="48" t="n">
        <v>46050</v>
      </c>
      <c r="C246" s="49" t="n">
        <f aca="false">DATE(YEAR(B246),MONTH(B246),1)</f>
        <v>46023</v>
      </c>
      <c r="D246" s="47" t="s">
        <v>75</v>
      </c>
      <c r="E246" s="47" t="s">
        <v>62</v>
      </c>
      <c r="F246" s="47" t="s">
        <v>148</v>
      </c>
      <c r="G246" s="47" t="s">
        <v>521</v>
      </c>
      <c r="H246" s="50" t="n">
        <f aca="false">Assumptions!$B$4</f>
        <v>480</v>
      </c>
      <c r="I246" s="47" t="n">
        <v>30</v>
      </c>
      <c r="J246" s="9" t="n">
        <f aca="false">H246-I246</f>
        <v>450</v>
      </c>
      <c r="K246" s="9" t="n">
        <f aca="false">SUMIFS(Downtime_Log!$I$2:$I$20000,Downtime_Log!$B$2:$B$20000,A246)</f>
        <v>82</v>
      </c>
      <c r="L246" s="9" t="n">
        <f aca="false">J246-K246</f>
        <v>368</v>
      </c>
      <c r="M246" s="51" t="n">
        <f aca="false">INDEX(Rate_Master!$C$2:$C$13,MATCH(F246,Rate_Master!$A$2:$A$13,0))</f>
        <v>900</v>
      </c>
      <c r="N246" s="52" t="n">
        <v>280331</v>
      </c>
      <c r="O246" s="51" t="n">
        <f aca="false">SUMIFS(Quality_Log!$H$2:$H$20000,Quality_Log!$B$2:$B$20000,A246)</f>
        <v>5066</v>
      </c>
      <c r="P246" s="51" t="n">
        <f aca="false">N246-O246</f>
        <v>275265</v>
      </c>
      <c r="Q246" s="51" t="n">
        <f aca="false">ROUND(J246*M246*Assumptions!$B$6,0)</f>
        <v>315900</v>
      </c>
      <c r="R246" s="53" t="n">
        <f aca="false">N246/M246</f>
        <v>311.478888888889</v>
      </c>
      <c r="S246" s="53" t="n">
        <f aca="false">P246/M246</f>
        <v>305.85</v>
      </c>
      <c r="T246" s="54" t="n">
        <f aca="false">IF(J246&gt;0,L246/J246,0)</f>
        <v>0.817777777777778</v>
      </c>
      <c r="U246" s="54" t="n">
        <f aca="false">IF(L246&gt;0,R246/L246,0)</f>
        <v>0.846410024154589</v>
      </c>
      <c r="V246" s="54" t="n">
        <f aca="false">IF(N246&gt;0,P246/N246,0)</f>
        <v>0.981928505944758</v>
      </c>
      <c r="W246" s="54" t="n">
        <f aca="false">T246*U246*V246</f>
        <v>0.679666666666667</v>
      </c>
      <c r="X246" s="55" t="n">
        <v>346.1</v>
      </c>
      <c r="Y246" s="56" t="n">
        <v>1.66</v>
      </c>
    </row>
    <row r="247" customFormat="false" ht="15" hidden="false" customHeight="false" outlineLevel="0" collapsed="false">
      <c r="A247" s="47" t="s">
        <v>524</v>
      </c>
      <c r="B247" s="48" t="n">
        <v>46050</v>
      </c>
      <c r="C247" s="49" t="n">
        <f aca="false">DATE(YEAR(B247),MONTH(B247),1)</f>
        <v>46023</v>
      </c>
      <c r="D247" s="47" t="s">
        <v>73</v>
      </c>
      <c r="E247" s="47" t="s">
        <v>63</v>
      </c>
      <c r="F247" s="47" t="s">
        <v>152</v>
      </c>
      <c r="G247" s="47" t="s">
        <v>525</v>
      </c>
      <c r="H247" s="50" t="n">
        <f aca="false">Assumptions!$B$4</f>
        <v>480</v>
      </c>
      <c r="I247" s="47" t="n">
        <v>30</v>
      </c>
      <c r="J247" s="9" t="n">
        <f aca="false">H247-I247</f>
        <v>450</v>
      </c>
      <c r="K247" s="9" t="n">
        <f aca="false">SUMIFS(Downtime_Log!$I$2:$I$20000,Downtime_Log!$B$2:$B$20000,A247)</f>
        <v>104</v>
      </c>
      <c r="L247" s="9" t="n">
        <f aca="false">J247-K247</f>
        <v>346</v>
      </c>
      <c r="M247" s="51" t="n">
        <f aca="false">INDEX(Rate_Master!$C$2:$C$13,MATCH(F247,Rate_Master!$A$2:$A$13,0))</f>
        <v>900</v>
      </c>
      <c r="N247" s="52" t="n">
        <v>261165</v>
      </c>
      <c r="O247" s="51" t="n">
        <f aca="false">SUMIFS(Quality_Log!$H$2:$H$20000,Quality_Log!$B$2:$B$20000,A247)</f>
        <v>6856</v>
      </c>
      <c r="P247" s="51" t="n">
        <f aca="false">N247-O247</f>
        <v>254309</v>
      </c>
      <c r="Q247" s="51" t="n">
        <f aca="false">ROUND(J247*M247*Assumptions!$B$6,0)</f>
        <v>315900</v>
      </c>
      <c r="R247" s="53" t="n">
        <f aca="false">N247/M247</f>
        <v>290.183333333333</v>
      </c>
      <c r="S247" s="53" t="n">
        <f aca="false">P247/M247</f>
        <v>282.565555555556</v>
      </c>
      <c r="T247" s="54" t="n">
        <f aca="false">IF(J247&gt;0,L247/J247,0)</f>
        <v>0.768888888888889</v>
      </c>
      <c r="U247" s="54" t="n">
        <f aca="false">IF(L247&gt;0,R247/L247,0)</f>
        <v>0.838680154142582</v>
      </c>
      <c r="V247" s="54" t="n">
        <f aca="false">IF(N247&gt;0,P247/N247,0)</f>
        <v>0.973748396607509</v>
      </c>
      <c r="W247" s="54" t="n">
        <f aca="false">T247*U247*V247</f>
        <v>0.627923456790123</v>
      </c>
      <c r="X247" s="55" t="n">
        <v>413.8</v>
      </c>
      <c r="Y247" s="56" t="n">
        <v>1.95</v>
      </c>
    </row>
    <row r="248" customFormat="false" ht="15" hidden="false" customHeight="false" outlineLevel="0" collapsed="false">
      <c r="A248" s="47" t="s">
        <v>526</v>
      </c>
      <c r="B248" s="48" t="n">
        <v>46050</v>
      </c>
      <c r="C248" s="49" t="n">
        <f aca="false">DATE(YEAR(B248),MONTH(B248),1)</f>
        <v>46023</v>
      </c>
      <c r="D248" s="47" t="s">
        <v>74</v>
      </c>
      <c r="E248" s="47" t="s">
        <v>63</v>
      </c>
      <c r="F248" s="47" t="s">
        <v>152</v>
      </c>
      <c r="G248" s="47" t="s">
        <v>525</v>
      </c>
      <c r="H248" s="50" t="n">
        <f aca="false">Assumptions!$B$4</f>
        <v>480</v>
      </c>
      <c r="I248" s="47" t="n">
        <v>30</v>
      </c>
      <c r="J248" s="9" t="n">
        <f aca="false">H248-I248</f>
        <v>450</v>
      </c>
      <c r="K248" s="9" t="n">
        <f aca="false">SUMIFS(Downtime_Log!$I$2:$I$20000,Downtime_Log!$B$2:$B$20000,A248)</f>
        <v>184</v>
      </c>
      <c r="L248" s="9" t="n">
        <f aca="false">J248-K248</f>
        <v>266</v>
      </c>
      <c r="M248" s="51" t="n">
        <f aca="false">INDEX(Rate_Master!$C$2:$C$13,MATCH(F248,Rate_Master!$A$2:$A$13,0))</f>
        <v>900</v>
      </c>
      <c r="N248" s="52" t="n">
        <v>210688</v>
      </c>
      <c r="O248" s="51" t="n">
        <f aca="false">SUMIFS(Quality_Log!$H$2:$H$20000,Quality_Log!$B$2:$B$20000,A248)</f>
        <v>5058</v>
      </c>
      <c r="P248" s="51" t="n">
        <f aca="false">N248-O248</f>
        <v>205630</v>
      </c>
      <c r="Q248" s="51" t="n">
        <f aca="false">ROUND(J248*M248*Assumptions!$B$6,0)</f>
        <v>315900</v>
      </c>
      <c r="R248" s="53" t="n">
        <f aca="false">N248/M248</f>
        <v>234.097777777778</v>
      </c>
      <c r="S248" s="53" t="n">
        <f aca="false">P248/M248</f>
        <v>228.477777777778</v>
      </c>
      <c r="T248" s="54" t="n">
        <f aca="false">IF(J248&gt;0,L248/J248,0)</f>
        <v>0.591111111111111</v>
      </c>
      <c r="U248" s="54" t="n">
        <f aca="false">IF(L248&gt;0,R248/L248,0)</f>
        <v>0.880066833751044</v>
      </c>
      <c r="V248" s="54" t="n">
        <f aca="false">IF(N248&gt;0,P248/N248,0)</f>
        <v>0.975992937424058</v>
      </c>
      <c r="W248" s="54" t="n">
        <f aca="false">T248*U248*V248</f>
        <v>0.507728395061728</v>
      </c>
      <c r="X248" s="55" t="n">
        <v>344.5</v>
      </c>
      <c r="Y248" s="56" t="n">
        <v>1.96</v>
      </c>
    </row>
    <row r="249" customFormat="false" ht="15" hidden="false" customHeight="false" outlineLevel="0" collapsed="false">
      <c r="A249" s="47" t="s">
        <v>527</v>
      </c>
      <c r="B249" s="48" t="n">
        <v>46050</v>
      </c>
      <c r="C249" s="49" t="n">
        <f aca="false">DATE(YEAR(B249),MONTH(B249),1)</f>
        <v>46023</v>
      </c>
      <c r="D249" s="47" t="s">
        <v>75</v>
      </c>
      <c r="E249" s="47" t="s">
        <v>63</v>
      </c>
      <c r="F249" s="47" t="s">
        <v>152</v>
      </c>
      <c r="G249" s="47" t="s">
        <v>525</v>
      </c>
      <c r="H249" s="50" t="n">
        <f aca="false">Assumptions!$B$4</f>
        <v>480</v>
      </c>
      <c r="I249" s="47" t="n">
        <v>30</v>
      </c>
      <c r="J249" s="9" t="n">
        <f aca="false">H249-I249</f>
        <v>450</v>
      </c>
      <c r="K249" s="9" t="n">
        <f aca="false">SUMIFS(Downtime_Log!$I$2:$I$20000,Downtime_Log!$B$2:$B$20000,A249)</f>
        <v>158</v>
      </c>
      <c r="L249" s="9" t="n">
        <f aca="false">J249-K249</f>
        <v>292</v>
      </c>
      <c r="M249" s="51" t="n">
        <f aca="false">INDEX(Rate_Master!$C$2:$C$13,MATCH(F249,Rate_Master!$A$2:$A$13,0))</f>
        <v>900</v>
      </c>
      <c r="N249" s="52" t="n">
        <v>222280</v>
      </c>
      <c r="O249" s="51" t="n">
        <f aca="false">SUMIFS(Quality_Log!$H$2:$H$20000,Quality_Log!$B$2:$B$20000,A249)</f>
        <v>4451</v>
      </c>
      <c r="P249" s="51" t="n">
        <f aca="false">N249-O249</f>
        <v>217829</v>
      </c>
      <c r="Q249" s="51" t="n">
        <f aca="false">ROUND(J249*M249*Assumptions!$B$6,0)</f>
        <v>315900</v>
      </c>
      <c r="R249" s="53" t="n">
        <f aca="false">N249/M249</f>
        <v>246.977777777778</v>
      </c>
      <c r="S249" s="53" t="n">
        <f aca="false">P249/M249</f>
        <v>242.032222222222</v>
      </c>
      <c r="T249" s="54" t="n">
        <f aca="false">IF(J249&gt;0,L249/J249,0)</f>
        <v>0.648888888888889</v>
      </c>
      <c r="U249" s="54" t="n">
        <f aca="false">IF(L249&gt;0,R249/L249,0)</f>
        <v>0.845814307458143</v>
      </c>
      <c r="V249" s="54" t="n">
        <f aca="false">IF(N249&gt;0,P249/N249,0)</f>
        <v>0.979975706316358</v>
      </c>
      <c r="W249" s="54" t="n">
        <f aca="false">T249*U249*V249</f>
        <v>0.537849382716049</v>
      </c>
      <c r="X249" s="55" t="n">
        <v>370.4</v>
      </c>
      <c r="Y249" s="56" t="n">
        <v>1.99</v>
      </c>
    </row>
    <row r="250" customFormat="false" ht="15" hidden="false" customHeight="false" outlineLevel="0" collapsed="false">
      <c r="A250" s="47" t="s">
        <v>528</v>
      </c>
      <c r="B250" s="48" t="n">
        <v>46050</v>
      </c>
      <c r="C250" s="49" t="n">
        <f aca="false">DATE(YEAR(B250),MONTH(B250),1)</f>
        <v>46023</v>
      </c>
      <c r="D250" s="47" t="s">
        <v>73</v>
      </c>
      <c r="E250" s="47" t="s">
        <v>64</v>
      </c>
      <c r="F250" s="47" t="s">
        <v>156</v>
      </c>
      <c r="G250" s="47" t="s">
        <v>503</v>
      </c>
      <c r="H250" s="50" t="n">
        <f aca="false">Assumptions!$B$4</f>
        <v>480</v>
      </c>
      <c r="I250" s="47" t="n">
        <v>30</v>
      </c>
      <c r="J250" s="9" t="n">
        <f aca="false">H250-I250</f>
        <v>450</v>
      </c>
      <c r="K250" s="9" t="n">
        <f aca="false">SUMIFS(Downtime_Log!$I$2:$I$20000,Downtime_Log!$B$2:$B$20000,A250)</f>
        <v>8</v>
      </c>
      <c r="L250" s="9" t="n">
        <f aca="false">J250-K250</f>
        <v>442</v>
      </c>
      <c r="M250" s="51" t="n">
        <f aca="false">INDEX(Rate_Master!$C$2:$C$13,MATCH(F250,Rate_Master!$A$2:$A$13,0))</f>
        <v>480</v>
      </c>
      <c r="N250" s="52" t="n">
        <v>179923</v>
      </c>
      <c r="O250" s="51" t="n">
        <f aca="false">SUMIFS(Quality_Log!$H$2:$H$20000,Quality_Log!$B$2:$B$20000,A250)</f>
        <v>3994</v>
      </c>
      <c r="P250" s="51" t="n">
        <f aca="false">N250-O250</f>
        <v>175929</v>
      </c>
      <c r="Q250" s="51" t="n">
        <f aca="false">ROUND(J250*M250*Assumptions!$B$6,0)</f>
        <v>168480</v>
      </c>
      <c r="R250" s="53" t="n">
        <f aca="false">N250/M250</f>
        <v>374.839583333333</v>
      </c>
      <c r="S250" s="53" t="n">
        <f aca="false">P250/M250</f>
        <v>366.51875</v>
      </c>
      <c r="T250" s="54" t="n">
        <f aca="false">IF(J250&gt;0,L250/J250,0)</f>
        <v>0.982222222222222</v>
      </c>
      <c r="U250" s="54" t="n">
        <f aca="false">IF(L250&gt;0,R250/L250,0)</f>
        <v>0.848053355957768</v>
      </c>
      <c r="V250" s="54" t="n">
        <f aca="false">IF(N250&gt;0,P250/N250,0)</f>
        <v>0.977801615135364</v>
      </c>
      <c r="W250" s="54" t="n">
        <f aca="false">T250*U250*V250</f>
        <v>0.814486111111111</v>
      </c>
      <c r="X250" s="55" t="n">
        <v>268.4</v>
      </c>
      <c r="Y250" s="56" t="n">
        <v>0.66</v>
      </c>
    </row>
    <row r="251" customFormat="false" ht="15" hidden="false" customHeight="false" outlineLevel="0" collapsed="false">
      <c r="A251" s="47" t="s">
        <v>529</v>
      </c>
      <c r="B251" s="48" t="n">
        <v>46050</v>
      </c>
      <c r="C251" s="49" t="n">
        <f aca="false">DATE(YEAR(B251),MONTH(B251),1)</f>
        <v>46023</v>
      </c>
      <c r="D251" s="47" t="s">
        <v>74</v>
      </c>
      <c r="E251" s="47" t="s">
        <v>64</v>
      </c>
      <c r="F251" s="47" t="s">
        <v>154</v>
      </c>
      <c r="G251" s="47" t="s">
        <v>530</v>
      </c>
      <c r="H251" s="50" t="n">
        <f aca="false">Assumptions!$B$4</f>
        <v>480</v>
      </c>
      <c r="I251" s="47" t="n">
        <v>30</v>
      </c>
      <c r="J251" s="9" t="n">
        <f aca="false">H251-I251</f>
        <v>450</v>
      </c>
      <c r="K251" s="9" t="n">
        <f aca="false">SUMIFS(Downtime_Log!$I$2:$I$20000,Downtime_Log!$B$2:$B$20000,A251)</f>
        <v>102</v>
      </c>
      <c r="L251" s="9" t="n">
        <f aca="false">J251-K251</f>
        <v>348</v>
      </c>
      <c r="M251" s="51" t="n">
        <f aca="false">INDEX(Rate_Master!$C$2:$C$13,MATCH(F251,Rate_Master!$A$2:$A$13,0))</f>
        <v>600</v>
      </c>
      <c r="N251" s="52" t="n">
        <v>192010</v>
      </c>
      <c r="O251" s="51" t="n">
        <f aca="false">SUMIFS(Quality_Log!$H$2:$H$20000,Quality_Log!$B$2:$B$20000,A251)</f>
        <v>3674</v>
      </c>
      <c r="P251" s="51" t="n">
        <f aca="false">N251-O251</f>
        <v>188336</v>
      </c>
      <c r="Q251" s="51" t="n">
        <f aca="false">ROUND(J251*M251*Assumptions!$B$6,0)</f>
        <v>210600</v>
      </c>
      <c r="R251" s="53" t="n">
        <f aca="false">N251/M251</f>
        <v>320.016666666667</v>
      </c>
      <c r="S251" s="53" t="n">
        <f aca="false">P251/M251</f>
        <v>313.893333333333</v>
      </c>
      <c r="T251" s="54" t="n">
        <f aca="false">IF(J251&gt;0,L251/J251,0)</f>
        <v>0.773333333333333</v>
      </c>
      <c r="U251" s="54" t="n">
        <f aca="false">IF(L251&gt;0,R251/L251,0)</f>
        <v>0.919588122605364</v>
      </c>
      <c r="V251" s="54" t="n">
        <f aca="false">IF(N251&gt;0,P251/N251,0)</f>
        <v>0.980865579917713</v>
      </c>
      <c r="W251" s="54" t="n">
        <f aca="false">T251*U251*V251</f>
        <v>0.697540740740741</v>
      </c>
      <c r="X251" s="55" t="n">
        <v>225.1</v>
      </c>
      <c r="Y251" s="56" t="n">
        <v>3.32</v>
      </c>
    </row>
    <row r="252" customFormat="false" ht="15" hidden="false" customHeight="false" outlineLevel="0" collapsed="false">
      <c r="A252" s="47" t="s">
        <v>531</v>
      </c>
      <c r="B252" s="48" t="n">
        <v>46050</v>
      </c>
      <c r="C252" s="49" t="n">
        <f aca="false">DATE(YEAR(B252),MONTH(B252),1)</f>
        <v>46023</v>
      </c>
      <c r="D252" s="47" t="s">
        <v>73</v>
      </c>
      <c r="E252" s="47" t="s">
        <v>65</v>
      </c>
      <c r="F252" s="47" t="s">
        <v>159</v>
      </c>
      <c r="G252" s="47" t="s">
        <v>518</v>
      </c>
      <c r="H252" s="50" t="n">
        <f aca="false">Assumptions!$B$4</f>
        <v>480</v>
      </c>
      <c r="I252" s="47" t="n">
        <v>30</v>
      </c>
      <c r="J252" s="9" t="n">
        <f aca="false">H252-I252</f>
        <v>450</v>
      </c>
      <c r="K252" s="9" t="n">
        <f aca="false">SUMIFS(Downtime_Log!$I$2:$I$20000,Downtime_Log!$B$2:$B$20000,A252)</f>
        <v>30</v>
      </c>
      <c r="L252" s="9" t="n">
        <f aca="false">J252-K252</f>
        <v>420</v>
      </c>
      <c r="M252" s="51" t="n">
        <f aca="false">INDEX(Rate_Master!$C$2:$C$13,MATCH(F252,Rate_Master!$A$2:$A$13,0))</f>
        <v>240</v>
      </c>
      <c r="N252" s="52" t="n">
        <v>86057</v>
      </c>
      <c r="O252" s="51" t="n">
        <f aca="false">SUMIFS(Quality_Log!$H$2:$H$20000,Quality_Log!$B$2:$B$20000,A252)</f>
        <v>2397</v>
      </c>
      <c r="P252" s="51" t="n">
        <f aca="false">N252-O252</f>
        <v>83660</v>
      </c>
      <c r="Q252" s="51" t="n">
        <f aca="false">ROUND(J252*M252*Assumptions!$B$6,0)</f>
        <v>84240</v>
      </c>
      <c r="R252" s="53" t="n">
        <f aca="false">N252/M252</f>
        <v>358.570833333333</v>
      </c>
      <c r="S252" s="53" t="n">
        <f aca="false">P252/M252</f>
        <v>348.583333333333</v>
      </c>
      <c r="T252" s="54" t="n">
        <f aca="false">IF(J252&gt;0,L252/J252,0)</f>
        <v>0.933333333333333</v>
      </c>
      <c r="U252" s="54" t="n">
        <f aca="false">IF(L252&gt;0,R252/L252,0)</f>
        <v>0.853740079365079</v>
      </c>
      <c r="V252" s="54" t="n">
        <f aca="false">IF(N252&gt;0,P252/N252,0)</f>
        <v>0.972146368104861</v>
      </c>
      <c r="W252" s="54" t="n">
        <f aca="false">T252*U252*V252</f>
        <v>0.77462962962963</v>
      </c>
      <c r="X252" s="55" t="n">
        <v>210.6</v>
      </c>
      <c r="Y252" s="56" t="n">
        <v>0.16</v>
      </c>
    </row>
    <row r="253" customFormat="false" ht="15" hidden="false" customHeight="false" outlineLevel="0" collapsed="false">
      <c r="A253" s="47" t="s">
        <v>532</v>
      </c>
      <c r="B253" s="48" t="n">
        <v>46050</v>
      </c>
      <c r="C253" s="49" t="n">
        <f aca="false">DATE(YEAR(B253),MONTH(B253),1)</f>
        <v>46023</v>
      </c>
      <c r="D253" s="47" t="s">
        <v>74</v>
      </c>
      <c r="E253" s="47" t="s">
        <v>65</v>
      </c>
      <c r="F253" s="47" t="s">
        <v>159</v>
      </c>
      <c r="G253" s="47" t="s">
        <v>518</v>
      </c>
      <c r="H253" s="50" t="n">
        <f aca="false">Assumptions!$B$4</f>
        <v>480</v>
      </c>
      <c r="I253" s="47" t="n">
        <v>30</v>
      </c>
      <c r="J253" s="9" t="n">
        <f aca="false">H253-I253</f>
        <v>450</v>
      </c>
      <c r="K253" s="9" t="n">
        <f aca="false">SUMIFS(Downtime_Log!$I$2:$I$20000,Downtime_Log!$B$2:$B$20000,A253)</f>
        <v>19</v>
      </c>
      <c r="L253" s="9" t="n">
        <f aca="false">J253-K253</f>
        <v>431</v>
      </c>
      <c r="M253" s="51" t="n">
        <f aca="false">INDEX(Rate_Master!$C$2:$C$13,MATCH(F253,Rate_Master!$A$2:$A$13,0))</f>
        <v>240</v>
      </c>
      <c r="N253" s="52" t="n">
        <v>86519</v>
      </c>
      <c r="O253" s="51" t="n">
        <f aca="false">SUMIFS(Quality_Log!$H$2:$H$20000,Quality_Log!$B$2:$B$20000,A253)</f>
        <v>1684</v>
      </c>
      <c r="P253" s="51" t="n">
        <f aca="false">N253-O253</f>
        <v>84835</v>
      </c>
      <c r="Q253" s="51" t="n">
        <f aca="false">ROUND(J253*M253*Assumptions!$B$6,0)</f>
        <v>84240</v>
      </c>
      <c r="R253" s="53" t="n">
        <f aca="false">N253/M253</f>
        <v>360.495833333333</v>
      </c>
      <c r="S253" s="53" t="n">
        <f aca="false">P253/M253</f>
        <v>353.479166666667</v>
      </c>
      <c r="T253" s="54" t="n">
        <f aca="false">IF(J253&gt;0,L253/J253,0)</f>
        <v>0.957777777777778</v>
      </c>
      <c r="U253" s="54" t="n">
        <f aca="false">IF(L253&gt;0,R253/L253,0)</f>
        <v>0.83641724671307</v>
      </c>
      <c r="V253" s="54" t="n">
        <f aca="false">IF(N253&gt;0,P253/N253,0)</f>
        <v>0.980536067222229</v>
      </c>
      <c r="W253" s="54" t="n">
        <f aca="false">T253*U253*V253</f>
        <v>0.785509259259259</v>
      </c>
      <c r="X253" s="55" t="n">
        <v>201.5</v>
      </c>
      <c r="Y253" s="56" t="n">
        <v>0.15</v>
      </c>
    </row>
    <row r="254" customFormat="false" ht="15" hidden="false" customHeight="false" outlineLevel="0" collapsed="false">
      <c r="A254" s="47" t="s">
        <v>533</v>
      </c>
      <c r="B254" s="48" t="n">
        <v>46050</v>
      </c>
      <c r="C254" s="49" t="n">
        <f aca="false">DATE(YEAR(B254),MONTH(B254),1)</f>
        <v>46023</v>
      </c>
      <c r="D254" s="47" t="s">
        <v>75</v>
      </c>
      <c r="E254" s="47" t="s">
        <v>65</v>
      </c>
      <c r="F254" s="47" t="s">
        <v>159</v>
      </c>
      <c r="G254" s="47" t="s">
        <v>518</v>
      </c>
      <c r="H254" s="50" t="n">
        <f aca="false">Assumptions!$B$4</f>
        <v>480</v>
      </c>
      <c r="I254" s="47" t="n">
        <v>30</v>
      </c>
      <c r="J254" s="9" t="n">
        <f aca="false">H254-I254</f>
        <v>450</v>
      </c>
      <c r="K254" s="9" t="n">
        <f aca="false">SUMIFS(Downtime_Log!$I$2:$I$20000,Downtime_Log!$B$2:$B$20000,A254)</f>
        <v>81</v>
      </c>
      <c r="L254" s="9" t="n">
        <f aca="false">J254-K254</f>
        <v>369</v>
      </c>
      <c r="M254" s="51" t="n">
        <f aca="false">INDEX(Rate_Master!$C$2:$C$13,MATCH(F254,Rate_Master!$A$2:$A$13,0))</f>
        <v>240</v>
      </c>
      <c r="N254" s="52" t="n">
        <v>66654</v>
      </c>
      <c r="O254" s="51" t="n">
        <f aca="false">SUMIFS(Quality_Log!$H$2:$H$20000,Quality_Log!$B$2:$B$20000,A254)</f>
        <v>1715</v>
      </c>
      <c r="P254" s="51" t="n">
        <f aca="false">N254-O254</f>
        <v>64939</v>
      </c>
      <c r="Q254" s="51" t="n">
        <f aca="false">ROUND(J254*M254*Assumptions!$B$6,0)</f>
        <v>84240</v>
      </c>
      <c r="R254" s="53" t="n">
        <f aca="false">N254/M254</f>
        <v>277.725</v>
      </c>
      <c r="S254" s="53" t="n">
        <f aca="false">P254/M254</f>
        <v>270.579166666667</v>
      </c>
      <c r="T254" s="54" t="n">
        <f aca="false">IF(J254&gt;0,L254/J254,0)</f>
        <v>0.82</v>
      </c>
      <c r="U254" s="54" t="n">
        <f aca="false">IF(L254&gt;0,R254/L254,0)</f>
        <v>0.752642276422764</v>
      </c>
      <c r="V254" s="54" t="n">
        <f aca="false">IF(N254&gt;0,P254/N254,0)</f>
        <v>0.974270111321151</v>
      </c>
      <c r="W254" s="54" t="n">
        <f aca="false">T254*U254*V254</f>
        <v>0.601287037037037</v>
      </c>
      <c r="X254" s="55" t="n">
        <v>194.9</v>
      </c>
      <c r="Y254" s="56" t="n">
        <v>0.15</v>
      </c>
    </row>
    <row r="255" customFormat="false" ht="15" hidden="false" customHeight="false" outlineLevel="0" collapsed="false">
      <c r="A255" s="47" t="s">
        <v>534</v>
      </c>
      <c r="B255" s="48" t="n">
        <v>46051</v>
      </c>
      <c r="C255" s="49" t="n">
        <f aca="false">DATE(YEAR(B255),MONTH(B255),1)</f>
        <v>46023</v>
      </c>
      <c r="D255" s="47" t="s">
        <v>73</v>
      </c>
      <c r="E255" s="47" t="s">
        <v>62</v>
      </c>
      <c r="F255" s="47" t="s">
        <v>148</v>
      </c>
      <c r="G255" s="47" t="s">
        <v>521</v>
      </c>
      <c r="H255" s="50" t="n">
        <f aca="false">Assumptions!$B$4</f>
        <v>480</v>
      </c>
      <c r="I255" s="47" t="n">
        <v>30</v>
      </c>
      <c r="J255" s="9" t="n">
        <f aca="false">H255-I255</f>
        <v>450</v>
      </c>
      <c r="K255" s="9" t="n">
        <f aca="false">SUMIFS(Downtime_Log!$I$2:$I$20000,Downtime_Log!$B$2:$B$20000,A255)</f>
        <v>20</v>
      </c>
      <c r="L255" s="9" t="n">
        <f aca="false">J255-K255</f>
        <v>430</v>
      </c>
      <c r="M255" s="51" t="n">
        <f aca="false">INDEX(Rate_Master!$C$2:$C$13,MATCH(F255,Rate_Master!$A$2:$A$13,0))</f>
        <v>900</v>
      </c>
      <c r="N255" s="52" t="n">
        <v>364023</v>
      </c>
      <c r="O255" s="51" t="n">
        <f aca="false">SUMIFS(Quality_Log!$H$2:$H$20000,Quality_Log!$B$2:$B$20000,A255)</f>
        <v>5615</v>
      </c>
      <c r="P255" s="51" t="n">
        <f aca="false">N255-O255</f>
        <v>358408</v>
      </c>
      <c r="Q255" s="51" t="n">
        <f aca="false">ROUND(J255*M255*Assumptions!$B$6,0)</f>
        <v>315900</v>
      </c>
      <c r="R255" s="53" t="n">
        <f aca="false">N255/M255</f>
        <v>404.47</v>
      </c>
      <c r="S255" s="53" t="n">
        <f aca="false">P255/M255</f>
        <v>398.231111111111</v>
      </c>
      <c r="T255" s="54" t="n">
        <f aca="false">IF(J255&gt;0,L255/J255,0)</f>
        <v>0.955555555555556</v>
      </c>
      <c r="U255" s="54" t="n">
        <f aca="false">IF(L255&gt;0,R255/L255,0)</f>
        <v>0.940627906976744</v>
      </c>
      <c r="V255" s="54" t="n">
        <f aca="false">IF(N255&gt;0,P255/N255,0)</f>
        <v>0.984575150471261</v>
      </c>
      <c r="W255" s="54" t="n">
        <f aca="false">T255*U255*V255</f>
        <v>0.884958024691358</v>
      </c>
      <c r="X255" s="55" t="n">
        <v>357.2</v>
      </c>
      <c r="Y255" s="56" t="n">
        <v>1.9</v>
      </c>
    </row>
    <row r="256" customFormat="false" ht="15" hidden="false" customHeight="false" outlineLevel="0" collapsed="false">
      <c r="A256" s="47" t="s">
        <v>535</v>
      </c>
      <c r="B256" s="48" t="n">
        <v>46051</v>
      </c>
      <c r="C256" s="49" t="n">
        <f aca="false">DATE(YEAR(B256),MONTH(B256),1)</f>
        <v>46023</v>
      </c>
      <c r="D256" s="47" t="s">
        <v>74</v>
      </c>
      <c r="E256" s="47" t="s">
        <v>62</v>
      </c>
      <c r="F256" s="47" t="s">
        <v>148</v>
      </c>
      <c r="G256" s="47" t="s">
        <v>521</v>
      </c>
      <c r="H256" s="50" t="n">
        <f aca="false">Assumptions!$B$4</f>
        <v>480</v>
      </c>
      <c r="I256" s="47" t="n">
        <v>30</v>
      </c>
      <c r="J256" s="9" t="n">
        <f aca="false">H256-I256</f>
        <v>450</v>
      </c>
      <c r="K256" s="9" t="n">
        <f aca="false">SUMIFS(Downtime_Log!$I$2:$I$20000,Downtime_Log!$B$2:$B$20000,A256)</f>
        <v>78</v>
      </c>
      <c r="L256" s="9" t="n">
        <f aca="false">J256-K256</f>
        <v>372</v>
      </c>
      <c r="M256" s="51" t="n">
        <f aca="false">INDEX(Rate_Master!$C$2:$C$13,MATCH(F256,Rate_Master!$A$2:$A$13,0))</f>
        <v>900</v>
      </c>
      <c r="N256" s="52" t="n">
        <v>313087</v>
      </c>
      <c r="O256" s="51" t="n">
        <f aca="false">SUMIFS(Quality_Log!$H$2:$H$20000,Quality_Log!$B$2:$B$20000,A256)</f>
        <v>4426</v>
      </c>
      <c r="P256" s="51" t="n">
        <f aca="false">N256-O256</f>
        <v>308661</v>
      </c>
      <c r="Q256" s="51" t="n">
        <f aca="false">ROUND(J256*M256*Assumptions!$B$6,0)</f>
        <v>315900</v>
      </c>
      <c r="R256" s="53" t="n">
        <f aca="false">N256/M256</f>
        <v>347.874444444444</v>
      </c>
      <c r="S256" s="53" t="n">
        <f aca="false">P256/M256</f>
        <v>342.956666666667</v>
      </c>
      <c r="T256" s="54" t="n">
        <f aca="false">IF(J256&gt;0,L256/J256,0)</f>
        <v>0.826666666666667</v>
      </c>
      <c r="U256" s="54" t="n">
        <f aca="false">IF(L256&gt;0,R256/L256,0)</f>
        <v>0.935146356033453</v>
      </c>
      <c r="V256" s="54" t="n">
        <f aca="false">IF(N256&gt;0,P256/N256,0)</f>
        <v>0.985863354275329</v>
      </c>
      <c r="W256" s="54" t="n">
        <f aca="false">T256*U256*V256</f>
        <v>0.762125925925926</v>
      </c>
      <c r="X256" s="55" t="n">
        <v>340.5</v>
      </c>
      <c r="Y256" s="56" t="n">
        <v>1.59</v>
      </c>
    </row>
    <row r="257" customFormat="false" ht="15" hidden="false" customHeight="false" outlineLevel="0" collapsed="false">
      <c r="A257" s="47" t="s">
        <v>536</v>
      </c>
      <c r="B257" s="48" t="n">
        <v>46051</v>
      </c>
      <c r="C257" s="49" t="n">
        <f aca="false">DATE(YEAR(B257),MONTH(B257),1)</f>
        <v>46023</v>
      </c>
      <c r="D257" s="47" t="s">
        <v>75</v>
      </c>
      <c r="E257" s="47" t="s">
        <v>62</v>
      </c>
      <c r="F257" s="47" t="s">
        <v>148</v>
      </c>
      <c r="G257" s="47" t="s">
        <v>521</v>
      </c>
      <c r="H257" s="50" t="n">
        <f aca="false">Assumptions!$B$4</f>
        <v>480</v>
      </c>
      <c r="I257" s="47" t="n">
        <v>30</v>
      </c>
      <c r="J257" s="9" t="n">
        <f aca="false">H257-I257</f>
        <v>450</v>
      </c>
      <c r="K257" s="9" t="n">
        <f aca="false">SUMIFS(Downtime_Log!$I$2:$I$20000,Downtime_Log!$B$2:$B$20000,A257)</f>
        <v>19</v>
      </c>
      <c r="L257" s="9" t="n">
        <f aca="false">J257-K257</f>
        <v>431</v>
      </c>
      <c r="M257" s="51" t="n">
        <f aca="false">INDEX(Rate_Master!$C$2:$C$13,MATCH(F257,Rate_Master!$A$2:$A$13,0))</f>
        <v>900</v>
      </c>
      <c r="N257" s="52" t="n">
        <v>341490</v>
      </c>
      <c r="O257" s="51" t="n">
        <f aca="false">SUMIFS(Quality_Log!$H$2:$H$20000,Quality_Log!$B$2:$B$20000,A257)</f>
        <v>5541</v>
      </c>
      <c r="P257" s="51" t="n">
        <f aca="false">N257-O257</f>
        <v>335949</v>
      </c>
      <c r="Q257" s="51" t="n">
        <f aca="false">ROUND(J257*M257*Assumptions!$B$6,0)</f>
        <v>315900</v>
      </c>
      <c r="R257" s="53" t="n">
        <f aca="false">N257/M257</f>
        <v>379.433333333333</v>
      </c>
      <c r="S257" s="53" t="n">
        <f aca="false">P257/M257</f>
        <v>373.276666666667</v>
      </c>
      <c r="T257" s="54" t="n">
        <f aca="false">IF(J257&gt;0,L257/J257,0)</f>
        <v>0.957777777777778</v>
      </c>
      <c r="U257" s="54" t="n">
        <f aca="false">IF(L257&gt;0,R257/L257,0)</f>
        <v>0.880355761794277</v>
      </c>
      <c r="V257" s="54" t="n">
        <f aca="false">IF(N257&gt;0,P257/N257,0)</f>
        <v>0.983774049020469</v>
      </c>
      <c r="W257" s="54" t="n">
        <f aca="false">T257*U257*V257</f>
        <v>0.829503703703704</v>
      </c>
      <c r="X257" s="55" t="n">
        <v>368.7</v>
      </c>
      <c r="Y257" s="56" t="n">
        <v>1.42</v>
      </c>
    </row>
    <row r="258" customFormat="false" ht="15" hidden="false" customHeight="false" outlineLevel="0" collapsed="false">
      <c r="A258" s="47" t="s">
        <v>537</v>
      </c>
      <c r="B258" s="48" t="n">
        <v>46051</v>
      </c>
      <c r="C258" s="49" t="n">
        <f aca="false">DATE(YEAR(B258),MONTH(B258),1)</f>
        <v>46023</v>
      </c>
      <c r="D258" s="47" t="s">
        <v>73</v>
      </c>
      <c r="E258" s="47" t="s">
        <v>63</v>
      </c>
      <c r="F258" s="47" t="s">
        <v>152</v>
      </c>
      <c r="G258" s="47" t="s">
        <v>525</v>
      </c>
      <c r="H258" s="50" t="n">
        <f aca="false">Assumptions!$B$4</f>
        <v>480</v>
      </c>
      <c r="I258" s="47" t="n">
        <v>45</v>
      </c>
      <c r="J258" s="9" t="n">
        <f aca="false">H258-I258</f>
        <v>435</v>
      </c>
      <c r="K258" s="9" t="n">
        <f aca="false">SUMIFS(Downtime_Log!$I$2:$I$20000,Downtime_Log!$B$2:$B$20000,A258)</f>
        <v>72</v>
      </c>
      <c r="L258" s="9" t="n">
        <f aca="false">J258-K258</f>
        <v>363</v>
      </c>
      <c r="M258" s="51" t="n">
        <f aca="false">INDEX(Rate_Master!$C$2:$C$13,MATCH(F258,Rate_Master!$A$2:$A$13,0))</f>
        <v>900</v>
      </c>
      <c r="N258" s="52" t="n">
        <v>300252</v>
      </c>
      <c r="O258" s="51" t="n">
        <f aca="false">SUMIFS(Quality_Log!$H$2:$H$20000,Quality_Log!$B$2:$B$20000,A258)</f>
        <v>8695</v>
      </c>
      <c r="P258" s="51" t="n">
        <f aca="false">N258-O258</f>
        <v>291557</v>
      </c>
      <c r="Q258" s="51" t="n">
        <f aca="false">ROUND(J258*M258*Assumptions!$B$6,0)</f>
        <v>305370</v>
      </c>
      <c r="R258" s="53" t="n">
        <f aca="false">N258/M258</f>
        <v>333.613333333333</v>
      </c>
      <c r="S258" s="53" t="n">
        <f aca="false">P258/M258</f>
        <v>323.952222222222</v>
      </c>
      <c r="T258" s="54" t="n">
        <f aca="false">IF(J258&gt;0,L258/J258,0)</f>
        <v>0.83448275862069</v>
      </c>
      <c r="U258" s="54" t="n">
        <f aca="false">IF(L258&gt;0,R258/L258,0)</f>
        <v>0.919044995408632</v>
      </c>
      <c r="V258" s="54" t="n">
        <f aca="false">IF(N258&gt;0,P258/N258,0)</f>
        <v>0.971040992233191</v>
      </c>
      <c r="W258" s="54" t="n">
        <f aca="false">T258*U258*V258</f>
        <v>0.744717752234994</v>
      </c>
      <c r="X258" s="55" t="n">
        <v>402.4</v>
      </c>
      <c r="Y258" s="56" t="n">
        <v>2.1</v>
      </c>
    </row>
    <row r="259" customFormat="false" ht="15" hidden="false" customHeight="false" outlineLevel="0" collapsed="false">
      <c r="A259" s="47" t="s">
        <v>538</v>
      </c>
      <c r="B259" s="48" t="n">
        <v>46051</v>
      </c>
      <c r="C259" s="49" t="n">
        <f aca="false">DATE(YEAR(B259),MONTH(B259),1)</f>
        <v>46023</v>
      </c>
      <c r="D259" s="47" t="s">
        <v>74</v>
      </c>
      <c r="E259" s="47" t="s">
        <v>63</v>
      </c>
      <c r="F259" s="47" t="s">
        <v>152</v>
      </c>
      <c r="G259" s="47" t="s">
        <v>525</v>
      </c>
      <c r="H259" s="50" t="n">
        <f aca="false">Assumptions!$B$4</f>
        <v>480</v>
      </c>
      <c r="I259" s="47" t="n">
        <v>30</v>
      </c>
      <c r="J259" s="9" t="n">
        <f aca="false">H259-I259</f>
        <v>450</v>
      </c>
      <c r="K259" s="9" t="n">
        <f aca="false">SUMIFS(Downtime_Log!$I$2:$I$20000,Downtime_Log!$B$2:$B$20000,A259)</f>
        <v>132</v>
      </c>
      <c r="L259" s="9" t="n">
        <f aca="false">J259-K259</f>
        <v>318</v>
      </c>
      <c r="M259" s="51" t="n">
        <f aca="false">INDEX(Rate_Master!$C$2:$C$13,MATCH(F259,Rate_Master!$A$2:$A$13,0))</f>
        <v>900</v>
      </c>
      <c r="N259" s="52" t="n">
        <v>266858</v>
      </c>
      <c r="O259" s="51" t="n">
        <f aca="false">SUMIFS(Quality_Log!$H$2:$H$20000,Quality_Log!$B$2:$B$20000,A259)</f>
        <v>8031</v>
      </c>
      <c r="P259" s="51" t="n">
        <f aca="false">N259-O259</f>
        <v>258827</v>
      </c>
      <c r="Q259" s="51" t="n">
        <f aca="false">ROUND(J259*M259*Assumptions!$B$6,0)</f>
        <v>315900</v>
      </c>
      <c r="R259" s="53" t="n">
        <f aca="false">N259/M259</f>
        <v>296.508888888889</v>
      </c>
      <c r="S259" s="53" t="n">
        <f aca="false">P259/M259</f>
        <v>287.585555555556</v>
      </c>
      <c r="T259" s="54" t="n">
        <f aca="false">IF(J259&gt;0,L259/J259,0)</f>
        <v>0.706666666666667</v>
      </c>
      <c r="U259" s="54" t="n">
        <f aca="false">IF(L259&gt;0,R259/L259,0)</f>
        <v>0.932417889587701</v>
      </c>
      <c r="V259" s="54" t="n">
        <f aca="false">IF(N259&gt;0,P259/N259,0)</f>
        <v>0.969905342916458</v>
      </c>
      <c r="W259" s="54" t="n">
        <f aca="false">T259*U259*V259</f>
        <v>0.639079012345679</v>
      </c>
      <c r="X259" s="55" t="n">
        <v>369.7</v>
      </c>
      <c r="Y259" s="56" t="n">
        <v>2.1</v>
      </c>
    </row>
    <row r="260" customFormat="false" ht="15" hidden="false" customHeight="false" outlineLevel="0" collapsed="false">
      <c r="A260" s="47" t="s">
        <v>539</v>
      </c>
      <c r="B260" s="48" t="n">
        <v>46051</v>
      </c>
      <c r="C260" s="49" t="n">
        <f aca="false">DATE(YEAR(B260),MONTH(B260),1)</f>
        <v>46023</v>
      </c>
      <c r="D260" s="47" t="s">
        <v>75</v>
      </c>
      <c r="E260" s="47" t="s">
        <v>63</v>
      </c>
      <c r="F260" s="47" t="s">
        <v>152</v>
      </c>
      <c r="G260" s="47" t="s">
        <v>525</v>
      </c>
      <c r="H260" s="50" t="n">
        <f aca="false">Assumptions!$B$4</f>
        <v>480</v>
      </c>
      <c r="I260" s="47" t="n">
        <v>30</v>
      </c>
      <c r="J260" s="9" t="n">
        <f aca="false">H260-I260</f>
        <v>450</v>
      </c>
      <c r="K260" s="9" t="n">
        <f aca="false">SUMIFS(Downtime_Log!$I$2:$I$20000,Downtime_Log!$B$2:$B$20000,A260)</f>
        <v>73</v>
      </c>
      <c r="L260" s="9" t="n">
        <f aca="false">J260-K260</f>
        <v>377</v>
      </c>
      <c r="M260" s="51" t="n">
        <f aca="false">INDEX(Rate_Master!$C$2:$C$13,MATCH(F260,Rate_Master!$A$2:$A$13,0))</f>
        <v>900</v>
      </c>
      <c r="N260" s="52" t="n">
        <v>310010</v>
      </c>
      <c r="O260" s="51" t="n">
        <f aca="false">SUMIFS(Quality_Log!$H$2:$H$20000,Quality_Log!$B$2:$B$20000,A260)</f>
        <v>4734</v>
      </c>
      <c r="P260" s="51" t="n">
        <f aca="false">N260-O260</f>
        <v>305276</v>
      </c>
      <c r="Q260" s="51" t="n">
        <f aca="false">ROUND(J260*M260*Assumptions!$B$6,0)</f>
        <v>315900</v>
      </c>
      <c r="R260" s="53" t="n">
        <f aca="false">N260/M260</f>
        <v>344.455555555556</v>
      </c>
      <c r="S260" s="53" t="n">
        <f aca="false">P260/M260</f>
        <v>339.195555555556</v>
      </c>
      <c r="T260" s="54" t="n">
        <f aca="false">IF(J260&gt;0,L260/J260,0)</f>
        <v>0.837777777777778</v>
      </c>
      <c r="U260" s="54" t="n">
        <f aca="false">IF(L260&gt;0,R260/L260,0)</f>
        <v>0.913675213675214</v>
      </c>
      <c r="V260" s="54" t="n">
        <f aca="false">IF(N260&gt;0,P260/N260,0)</f>
        <v>0.984729524854037</v>
      </c>
      <c r="W260" s="54" t="n">
        <f aca="false">T260*U260*V260</f>
        <v>0.753767901234568</v>
      </c>
      <c r="X260" s="55" t="n">
        <v>413.4</v>
      </c>
      <c r="Y260" s="56" t="n">
        <v>1.82</v>
      </c>
    </row>
    <row r="261" customFormat="false" ht="15" hidden="false" customHeight="false" outlineLevel="0" collapsed="false">
      <c r="A261" s="47" t="s">
        <v>540</v>
      </c>
      <c r="B261" s="48" t="n">
        <v>46051</v>
      </c>
      <c r="C261" s="49" t="n">
        <f aca="false">DATE(YEAR(B261),MONTH(B261),1)</f>
        <v>46023</v>
      </c>
      <c r="D261" s="47" t="s">
        <v>73</v>
      </c>
      <c r="E261" s="47" t="s">
        <v>64</v>
      </c>
      <c r="F261" s="47" t="s">
        <v>154</v>
      </c>
      <c r="G261" s="47" t="s">
        <v>530</v>
      </c>
      <c r="H261" s="50" t="n">
        <f aca="false">Assumptions!$B$4</f>
        <v>480</v>
      </c>
      <c r="I261" s="47" t="n">
        <v>30</v>
      </c>
      <c r="J261" s="9" t="n">
        <f aca="false">H261-I261</f>
        <v>450</v>
      </c>
      <c r="K261" s="9" t="n">
        <f aca="false">SUMIFS(Downtime_Log!$I$2:$I$20000,Downtime_Log!$B$2:$B$20000,A261)</f>
        <v>7</v>
      </c>
      <c r="L261" s="9" t="n">
        <f aca="false">J261-K261</f>
        <v>443</v>
      </c>
      <c r="M261" s="51" t="n">
        <f aca="false">INDEX(Rate_Master!$C$2:$C$13,MATCH(F261,Rate_Master!$A$2:$A$13,0))</f>
        <v>600</v>
      </c>
      <c r="N261" s="52" t="n">
        <v>245878</v>
      </c>
      <c r="O261" s="51" t="n">
        <f aca="false">SUMIFS(Quality_Log!$H$2:$H$20000,Quality_Log!$B$2:$B$20000,A261)</f>
        <v>4957</v>
      </c>
      <c r="P261" s="51" t="n">
        <f aca="false">N261-O261</f>
        <v>240921</v>
      </c>
      <c r="Q261" s="51" t="n">
        <f aca="false">ROUND(J261*M261*Assumptions!$B$6,0)</f>
        <v>210600</v>
      </c>
      <c r="R261" s="53" t="n">
        <f aca="false">N261/M261</f>
        <v>409.796666666667</v>
      </c>
      <c r="S261" s="53" t="n">
        <f aca="false">P261/M261</f>
        <v>401.535</v>
      </c>
      <c r="T261" s="54" t="n">
        <f aca="false">IF(J261&gt;0,L261/J261,0)</f>
        <v>0.984444444444445</v>
      </c>
      <c r="U261" s="54" t="n">
        <f aca="false">IF(L261&gt;0,R261/L261,0)</f>
        <v>0.925048908954101</v>
      </c>
      <c r="V261" s="54" t="n">
        <f aca="false">IF(N261&gt;0,P261/N261,0)</f>
        <v>0.979839595246423</v>
      </c>
      <c r="W261" s="54" t="n">
        <f aca="false">T261*U261*V261</f>
        <v>0.8923</v>
      </c>
      <c r="X261" s="55" t="n">
        <v>242</v>
      </c>
      <c r="Y261" s="56" t="n">
        <v>0.74</v>
      </c>
    </row>
    <row r="262" customFormat="false" ht="15" hidden="false" customHeight="false" outlineLevel="0" collapsed="false">
      <c r="A262" s="47" t="s">
        <v>541</v>
      </c>
      <c r="B262" s="48" t="n">
        <v>46051</v>
      </c>
      <c r="C262" s="49" t="n">
        <f aca="false">DATE(YEAR(B262),MONTH(B262),1)</f>
        <v>46023</v>
      </c>
      <c r="D262" s="47" t="s">
        <v>74</v>
      </c>
      <c r="E262" s="47" t="s">
        <v>64</v>
      </c>
      <c r="F262" s="47" t="s">
        <v>154</v>
      </c>
      <c r="G262" s="47" t="s">
        <v>530</v>
      </c>
      <c r="H262" s="50" t="n">
        <f aca="false">Assumptions!$B$4</f>
        <v>480</v>
      </c>
      <c r="I262" s="47" t="n">
        <v>30</v>
      </c>
      <c r="J262" s="9" t="n">
        <f aca="false">H262-I262</f>
        <v>450</v>
      </c>
      <c r="K262" s="9" t="n">
        <f aca="false">SUMIFS(Downtime_Log!$I$2:$I$20000,Downtime_Log!$B$2:$B$20000,A262)</f>
        <v>10</v>
      </c>
      <c r="L262" s="9" t="n">
        <f aca="false">J262-K262</f>
        <v>440</v>
      </c>
      <c r="M262" s="51" t="n">
        <f aca="false">INDEX(Rate_Master!$C$2:$C$13,MATCH(F262,Rate_Master!$A$2:$A$13,0))</f>
        <v>600</v>
      </c>
      <c r="N262" s="52" t="n">
        <v>235243</v>
      </c>
      <c r="O262" s="51" t="n">
        <f aca="false">SUMIFS(Quality_Log!$H$2:$H$20000,Quality_Log!$B$2:$B$20000,A262)</f>
        <v>2506</v>
      </c>
      <c r="P262" s="51" t="n">
        <f aca="false">N262-O262</f>
        <v>232737</v>
      </c>
      <c r="Q262" s="51" t="n">
        <f aca="false">ROUND(J262*M262*Assumptions!$B$6,0)</f>
        <v>210600</v>
      </c>
      <c r="R262" s="53" t="n">
        <f aca="false">N262/M262</f>
        <v>392.071666666667</v>
      </c>
      <c r="S262" s="53" t="n">
        <f aca="false">P262/M262</f>
        <v>387.895</v>
      </c>
      <c r="T262" s="54" t="n">
        <f aca="false">IF(J262&gt;0,L262/J262,0)</f>
        <v>0.977777777777778</v>
      </c>
      <c r="U262" s="54" t="n">
        <f aca="false">IF(L262&gt;0,R262/L262,0)</f>
        <v>0.89107196969697</v>
      </c>
      <c r="V262" s="54" t="n">
        <f aca="false">IF(N262&gt;0,P262/N262,0)</f>
        <v>0.989347185676088</v>
      </c>
      <c r="W262" s="54" t="n">
        <f aca="false">T262*U262*V262</f>
        <v>0.861988888888889</v>
      </c>
      <c r="X262" s="55" t="n">
        <v>229.5</v>
      </c>
      <c r="Y262" s="56" t="n">
        <v>0.71</v>
      </c>
    </row>
    <row r="263" customFormat="false" ht="15" hidden="false" customHeight="false" outlineLevel="0" collapsed="false">
      <c r="A263" s="47" t="s">
        <v>542</v>
      </c>
      <c r="B263" s="48" t="n">
        <v>46051</v>
      </c>
      <c r="C263" s="49" t="n">
        <f aca="false">DATE(YEAR(B263),MONTH(B263),1)</f>
        <v>46023</v>
      </c>
      <c r="D263" s="47" t="s">
        <v>73</v>
      </c>
      <c r="E263" s="47" t="s">
        <v>65</v>
      </c>
      <c r="F263" s="47" t="s">
        <v>159</v>
      </c>
      <c r="G263" s="47" t="s">
        <v>543</v>
      </c>
      <c r="H263" s="50" t="n">
        <f aca="false">Assumptions!$B$4</f>
        <v>480</v>
      </c>
      <c r="I263" s="47" t="n">
        <v>30</v>
      </c>
      <c r="J263" s="9" t="n">
        <f aca="false">H263-I263</f>
        <v>450</v>
      </c>
      <c r="K263" s="9" t="n">
        <f aca="false">SUMIFS(Downtime_Log!$I$2:$I$20000,Downtime_Log!$B$2:$B$20000,A263)</f>
        <v>35</v>
      </c>
      <c r="L263" s="9" t="n">
        <f aca="false">J263-K263</f>
        <v>415</v>
      </c>
      <c r="M263" s="51" t="n">
        <f aca="false">INDEX(Rate_Master!$C$2:$C$13,MATCH(F263,Rate_Master!$A$2:$A$13,0))</f>
        <v>240</v>
      </c>
      <c r="N263" s="52" t="n">
        <v>83383</v>
      </c>
      <c r="O263" s="51" t="n">
        <f aca="false">SUMIFS(Quality_Log!$H$2:$H$20000,Quality_Log!$B$2:$B$20000,A263)</f>
        <v>1015</v>
      </c>
      <c r="P263" s="51" t="n">
        <f aca="false">N263-O263</f>
        <v>82368</v>
      </c>
      <c r="Q263" s="51" t="n">
        <f aca="false">ROUND(J263*M263*Assumptions!$B$6,0)</f>
        <v>84240</v>
      </c>
      <c r="R263" s="53" t="n">
        <f aca="false">N263/M263</f>
        <v>347.429166666667</v>
      </c>
      <c r="S263" s="53" t="n">
        <f aca="false">P263/M263</f>
        <v>343.2</v>
      </c>
      <c r="T263" s="54" t="n">
        <f aca="false">IF(J263&gt;0,L263/J263,0)</f>
        <v>0.922222222222222</v>
      </c>
      <c r="U263" s="54" t="n">
        <f aca="false">IF(L263&gt;0,R263/L263,0)</f>
        <v>0.837178714859438</v>
      </c>
      <c r="V263" s="54" t="n">
        <f aca="false">IF(N263&gt;0,P263/N263,0)</f>
        <v>0.987827254956046</v>
      </c>
      <c r="W263" s="54" t="n">
        <f aca="false">T263*U263*V263</f>
        <v>0.762666666666667</v>
      </c>
      <c r="X263" s="55" t="n">
        <v>204.3</v>
      </c>
      <c r="Y263" s="56" t="n">
        <v>0.19</v>
      </c>
    </row>
    <row r="264" customFormat="false" ht="15" hidden="false" customHeight="false" outlineLevel="0" collapsed="false">
      <c r="A264" s="47" t="s">
        <v>544</v>
      </c>
      <c r="B264" s="48" t="n">
        <v>46051</v>
      </c>
      <c r="C264" s="49" t="n">
        <f aca="false">DATE(YEAR(B264),MONTH(B264),1)</f>
        <v>46023</v>
      </c>
      <c r="D264" s="47" t="s">
        <v>74</v>
      </c>
      <c r="E264" s="47" t="s">
        <v>65</v>
      </c>
      <c r="F264" s="47" t="s">
        <v>159</v>
      </c>
      <c r="G264" s="47" t="s">
        <v>543</v>
      </c>
      <c r="H264" s="50" t="n">
        <f aca="false">Assumptions!$B$4</f>
        <v>480</v>
      </c>
      <c r="I264" s="47" t="n">
        <v>30</v>
      </c>
      <c r="J264" s="9" t="n">
        <f aca="false">H264-I264</f>
        <v>450</v>
      </c>
      <c r="K264" s="9" t="n">
        <f aca="false">SUMIFS(Downtime_Log!$I$2:$I$20000,Downtime_Log!$B$2:$B$20000,A264)</f>
        <v>109</v>
      </c>
      <c r="L264" s="9" t="n">
        <f aca="false">J264-K264</f>
        <v>341</v>
      </c>
      <c r="M264" s="51" t="n">
        <f aca="false">INDEX(Rate_Master!$C$2:$C$13,MATCH(F264,Rate_Master!$A$2:$A$13,0))</f>
        <v>240</v>
      </c>
      <c r="N264" s="52" t="n">
        <v>70588</v>
      </c>
      <c r="O264" s="51" t="n">
        <f aca="false">SUMIFS(Quality_Log!$H$2:$H$20000,Quality_Log!$B$2:$B$20000,A264)</f>
        <v>1347</v>
      </c>
      <c r="P264" s="51" t="n">
        <f aca="false">N264-O264</f>
        <v>69241</v>
      </c>
      <c r="Q264" s="51" t="n">
        <f aca="false">ROUND(J264*M264*Assumptions!$B$6,0)</f>
        <v>84240</v>
      </c>
      <c r="R264" s="53" t="n">
        <f aca="false">N264/M264</f>
        <v>294.116666666667</v>
      </c>
      <c r="S264" s="53" t="n">
        <f aca="false">P264/M264</f>
        <v>288.504166666667</v>
      </c>
      <c r="T264" s="54" t="n">
        <f aca="false">IF(J264&gt;0,L264/J264,0)</f>
        <v>0.757777777777778</v>
      </c>
      <c r="U264" s="54" t="n">
        <f aca="false">IF(L264&gt;0,R264/L264,0)</f>
        <v>0.862512218963832</v>
      </c>
      <c r="V264" s="54" t="n">
        <f aca="false">IF(N264&gt;0,P264/N264,0)</f>
        <v>0.980917436391455</v>
      </c>
      <c r="W264" s="54" t="n">
        <f aca="false">T264*U264*V264</f>
        <v>0.64112037037037</v>
      </c>
      <c r="X264" s="55" t="n">
        <v>181.2</v>
      </c>
      <c r="Y264" s="56" t="n">
        <v>0.16</v>
      </c>
    </row>
    <row r="265" customFormat="false" ht="15" hidden="false" customHeight="false" outlineLevel="0" collapsed="false">
      <c r="A265" s="47" t="s">
        <v>545</v>
      </c>
      <c r="B265" s="48" t="n">
        <v>46051</v>
      </c>
      <c r="C265" s="49" t="n">
        <f aca="false">DATE(YEAR(B265),MONTH(B265),1)</f>
        <v>46023</v>
      </c>
      <c r="D265" s="47" t="s">
        <v>75</v>
      </c>
      <c r="E265" s="47" t="s">
        <v>65</v>
      </c>
      <c r="F265" s="47" t="s">
        <v>159</v>
      </c>
      <c r="G265" s="47" t="s">
        <v>543</v>
      </c>
      <c r="H265" s="50" t="n">
        <f aca="false">Assumptions!$B$4</f>
        <v>480</v>
      </c>
      <c r="I265" s="47" t="n">
        <v>45</v>
      </c>
      <c r="J265" s="9" t="n">
        <f aca="false">H265-I265</f>
        <v>435</v>
      </c>
      <c r="K265" s="9" t="n">
        <f aca="false">SUMIFS(Downtime_Log!$I$2:$I$20000,Downtime_Log!$B$2:$B$20000,A265)</f>
        <v>59</v>
      </c>
      <c r="L265" s="9" t="n">
        <f aca="false">J265-K265</f>
        <v>376</v>
      </c>
      <c r="M265" s="51" t="n">
        <f aca="false">INDEX(Rate_Master!$C$2:$C$13,MATCH(F265,Rate_Master!$A$2:$A$13,0))</f>
        <v>240</v>
      </c>
      <c r="N265" s="52" t="n">
        <v>75400</v>
      </c>
      <c r="O265" s="51" t="n">
        <f aca="false">SUMIFS(Quality_Log!$H$2:$H$20000,Quality_Log!$B$2:$B$20000,A265)</f>
        <v>1744</v>
      </c>
      <c r="P265" s="51" t="n">
        <f aca="false">N265-O265</f>
        <v>73656</v>
      </c>
      <c r="Q265" s="51" t="n">
        <f aca="false">ROUND(J265*M265*Assumptions!$B$6,0)</f>
        <v>81432</v>
      </c>
      <c r="R265" s="53" t="n">
        <f aca="false">N265/M265</f>
        <v>314.166666666667</v>
      </c>
      <c r="S265" s="53" t="n">
        <f aca="false">P265/M265</f>
        <v>306.9</v>
      </c>
      <c r="T265" s="54" t="n">
        <f aca="false">IF(J265&gt;0,L265/J265,0)</f>
        <v>0.864367816091954</v>
      </c>
      <c r="U265" s="54" t="n">
        <f aca="false">IF(L265&gt;0,R265/L265,0)</f>
        <v>0.835549645390071</v>
      </c>
      <c r="V265" s="54" t="n">
        <f aca="false">IF(N265&gt;0,P265/N265,0)</f>
        <v>0.976870026525199</v>
      </c>
      <c r="W265" s="54" t="n">
        <f aca="false">T265*U265*V265</f>
        <v>0.70551724137931</v>
      </c>
      <c r="X265" s="55" t="n">
        <v>184.6</v>
      </c>
      <c r="Y265" s="56" t="n">
        <v>0.13</v>
      </c>
    </row>
    <row r="266" customFormat="false" ht="15" hidden="false" customHeight="false" outlineLevel="0" collapsed="false">
      <c r="A266" s="47" t="s">
        <v>546</v>
      </c>
      <c r="B266" s="48" t="n">
        <v>46052</v>
      </c>
      <c r="C266" s="49" t="n">
        <f aca="false">DATE(YEAR(B266),MONTH(B266),1)</f>
        <v>46023</v>
      </c>
      <c r="D266" s="47" t="s">
        <v>73</v>
      </c>
      <c r="E266" s="47" t="s">
        <v>62</v>
      </c>
      <c r="F266" s="47" t="s">
        <v>148</v>
      </c>
      <c r="G266" s="47" t="s">
        <v>521</v>
      </c>
      <c r="H266" s="50" t="n">
        <f aca="false">Assumptions!$B$4</f>
        <v>480</v>
      </c>
      <c r="I266" s="47" t="n">
        <v>30</v>
      </c>
      <c r="J266" s="9" t="n">
        <f aca="false">H266-I266</f>
        <v>450</v>
      </c>
      <c r="K266" s="9" t="n">
        <f aca="false">SUMIFS(Downtime_Log!$I$2:$I$20000,Downtime_Log!$B$2:$B$20000,A266)</f>
        <v>34</v>
      </c>
      <c r="L266" s="9" t="n">
        <f aca="false">J266-K266</f>
        <v>416</v>
      </c>
      <c r="M266" s="51" t="n">
        <f aca="false">INDEX(Rate_Master!$C$2:$C$13,MATCH(F266,Rate_Master!$A$2:$A$13,0))</f>
        <v>900</v>
      </c>
      <c r="N266" s="52" t="n">
        <v>334713</v>
      </c>
      <c r="O266" s="51" t="n">
        <f aca="false">SUMIFS(Quality_Log!$H$2:$H$20000,Quality_Log!$B$2:$B$20000,A266)</f>
        <v>3159</v>
      </c>
      <c r="P266" s="51" t="n">
        <f aca="false">N266-O266</f>
        <v>331554</v>
      </c>
      <c r="Q266" s="51" t="n">
        <f aca="false">ROUND(J266*M266*Assumptions!$B$6,0)</f>
        <v>315900</v>
      </c>
      <c r="R266" s="53" t="n">
        <f aca="false">N266/M266</f>
        <v>371.903333333333</v>
      </c>
      <c r="S266" s="53" t="n">
        <f aca="false">P266/M266</f>
        <v>368.393333333333</v>
      </c>
      <c r="T266" s="54" t="n">
        <f aca="false">IF(J266&gt;0,L266/J266,0)</f>
        <v>0.924444444444444</v>
      </c>
      <c r="U266" s="54" t="n">
        <f aca="false">IF(L266&gt;0,R266/L266,0)</f>
        <v>0.893998397435897</v>
      </c>
      <c r="V266" s="54" t="n">
        <f aca="false">IF(N266&gt;0,P266/N266,0)</f>
        <v>0.990562063618682</v>
      </c>
      <c r="W266" s="54" t="n">
        <f aca="false">T266*U266*V266</f>
        <v>0.818651851851852</v>
      </c>
      <c r="X266" s="55" t="n">
        <v>374.3</v>
      </c>
      <c r="Y266" s="56" t="n">
        <v>1.54</v>
      </c>
    </row>
    <row r="267" customFormat="false" ht="15" hidden="false" customHeight="false" outlineLevel="0" collapsed="false">
      <c r="A267" s="47" t="s">
        <v>547</v>
      </c>
      <c r="B267" s="48" t="n">
        <v>46052</v>
      </c>
      <c r="C267" s="49" t="n">
        <f aca="false">DATE(YEAR(B267),MONTH(B267),1)</f>
        <v>46023</v>
      </c>
      <c r="D267" s="47" t="s">
        <v>74</v>
      </c>
      <c r="E267" s="47" t="s">
        <v>62</v>
      </c>
      <c r="F267" s="47" t="s">
        <v>148</v>
      </c>
      <c r="G267" s="47" t="s">
        <v>521</v>
      </c>
      <c r="H267" s="50" t="n">
        <f aca="false">Assumptions!$B$4</f>
        <v>480</v>
      </c>
      <c r="I267" s="47" t="n">
        <v>30</v>
      </c>
      <c r="J267" s="9" t="n">
        <f aca="false">H267-I267</f>
        <v>450</v>
      </c>
      <c r="K267" s="9" t="n">
        <f aca="false">SUMIFS(Downtime_Log!$I$2:$I$20000,Downtime_Log!$B$2:$B$20000,A267)</f>
        <v>12</v>
      </c>
      <c r="L267" s="9" t="n">
        <f aca="false">J267-K267</f>
        <v>438</v>
      </c>
      <c r="M267" s="51" t="n">
        <f aca="false">INDEX(Rate_Master!$C$2:$C$13,MATCH(F267,Rate_Master!$A$2:$A$13,0))</f>
        <v>900</v>
      </c>
      <c r="N267" s="52" t="n">
        <v>342671</v>
      </c>
      <c r="O267" s="51" t="n">
        <f aca="false">SUMIFS(Quality_Log!$H$2:$H$20000,Quality_Log!$B$2:$B$20000,A267)</f>
        <v>7740</v>
      </c>
      <c r="P267" s="51" t="n">
        <f aca="false">N267-O267</f>
        <v>334931</v>
      </c>
      <c r="Q267" s="51" t="n">
        <f aca="false">ROUND(J267*M267*Assumptions!$B$6,0)</f>
        <v>315900</v>
      </c>
      <c r="R267" s="53" t="n">
        <f aca="false">N267/M267</f>
        <v>380.745555555556</v>
      </c>
      <c r="S267" s="53" t="n">
        <f aca="false">P267/M267</f>
        <v>372.145555555556</v>
      </c>
      <c r="T267" s="54" t="n">
        <f aca="false">IF(J267&gt;0,L267/J267,0)</f>
        <v>0.973333333333333</v>
      </c>
      <c r="U267" s="54" t="n">
        <f aca="false">IF(L267&gt;0,R267/L267,0)</f>
        <v>0.869282090309488</v>
      </c>
      <c r="V267" s="54" t="n">
        <f aca="false">IF(N267&gt;0,P267/N267,0)</f>
        <v>0.977412736998462</v>
      </c>
      <c r="W267" s="54" t="n">
        <f aca="false">T267*U267*V267</f>
        <v>0.82699012345679</v>
      </c>
      <c r="X267" s="55" t="n">
        <v>390</v>
      </c>
      <c r="Y267" s="56" t="n">
        <v>1.82</v>
      </c>
    </row>
    <row r="268" customFormat="false" ht="15" hidden="false" customHeight="false" outlineLevel="0" collapsed="false">
      <c r="A268" s="47" t="s">
        <v>548</v>
      </c>
      <c r="B268" s="48" t="n">
        <v>46052</v>
      </c>
      <c r="C268" s="49" t="n">
        <f aca="false">DATE(YEAR(B268),MONTH(B268),1)</f>
        <v>46023</v>
      </c>
      <c r="D268" s="47" t="s">
        <v>75</v>
      </c>
      <c r="E268" s="47" t="s">
        <v>62</v>
      </c>
      <c r="F268" s="47" t="s">
        <v>149</v>
      </c>
      <c r="G268" s="47" t="s">
        <v>549</v>
      </c>
      <c r="H268" s="50" t="n">
        <f aca="false">Assumptions!$B$4</f>
        <v>480</v>
      </c>
      <c r="I268" s="47" t="n">
        <v>30</v>
      </c>
      <c r="J268" s="9" t="n">
        <f aca="false">H268-I268</f>
        <v>450</v>
      </c>
      <c r="K268" s="9" t="n">
        <f aca="false">SUMIFS(Downtime_Log!$I$2:$I$20000,Downtime_Log!$B$2:$B$20000,A268)</f>
        <v>177</v>
      </c>
      <c r="L268" s="9" t="n">
        <f aca="false">J268-K268</f>
        <v>273</v>
      </c>
      <c r="M268" s="51" t="n">
        <f aca="false">INDEX(Rate_Master!$C$2:$C$13,MATCH(F268,Rate_Master!$A$2:$A$13,0))</f>
        <v>1100</v>
      </c>
      <c r="N268" s="52" t="n">
        <v>263470</v>
      </c>
      <c r="O268" s="51" t="n">
        <f aca="false">SUMIFS(Quality_Log!$H$2:$H$20000,Quality_Log!$B$2:$B$20000,A268)</f>
        <v>5616</v>
      </c>
      <c r="P268" s="51" t="n">
        <f aca="false">N268-O268</f>
        <v>257854</v>
      </c>
      <c r="Q268" s="51" t="n">
        <f aca="false">ROUND(J268*M268*Assumptions!$B$6,0)</f>
        <v>386100</v>
      </c>
      <c r="R268" s="53" t="n">
        <f aca="false">N268/M268</f>
        <v>239.518181818182</v>
      </c>
      <c r="S268" s="53" t="n">
        <f aca="false">P268/M268</f>
        <v>234.412727272727</v>
      </c>
      <c r="T268" s="54" t="n">
        <f aca="false">IF(J268&gt;0,L268/J268,0)</f>
        <v>0.606666666666667</v>
      </c>
      <c r="U268" s="54" t="n">
        <f aca="false">IF(L268&gt;0,R268/L268,0)</f>
        <v>0.877355977355977</v>
      </c>
      <c r="V268" s="54" t="n">
        <f aca="false">IF(N268&gt;0,P268/N268,0)</f>
        <v>0.978684480206475</v>
      </c>
      <c r="W268" s="54" t="n">
        <f aca="false">T268*U268*V268</f>
        <v>0.520917171717172</v>
      </c>
      <c r="X268" s="55" t="n">
        <v>289</v>
      </c>
      <c r="Y268" s="56" t="n">
        <v>5.17</v>
      </c>
    </row>
    <row r="269" customFormat="false" ht="15" hidden="false" customHeight="false" outlineLevel="0" collapsed="false">
      <c r="A269" s="47" t="s">
        <v>550</v>
      </c>
      <c r="B269" s="48" t="n">
        <v>46052</v>
      </c>
      <c r="C269" s="49" t="n">
        <f aca="false">DATE(YEAR(B269),MONTH(B269),1)</f>
        <v>46023</v>
      </c>
      <c r="D269" s="47" t="s">
        <v>73</v>
      </c>
      <c r="E269" s="47" t="s">
        <v>63</v>
      </c>
      <c r="F269" s="47" t="s">
        <v>152</v>
      </c>
      <c r="G269" s="47" t="s">
        <v>525</v>
      </c>
      <c r="H269" s="50" t="n">
        <f aca="false">Assumptions!$B$4</f>
        <v>480</v>
      </c>
      <c r="I269" s="47" t="n">
        <v>30</v>
      </c>
      <c r="J269" s="9" t="n">
        <f aca="false">H269-I269</f>
        <v>450</v>
      </c>
      <c r="K269" s="9" t="n">
        <f aca="false">SUMIFS(Downtime_Log!$I$2:$I$20000,Downtime_Log!$B$2:$B$20000,A269)</f>
        <v>17</v>
      </c>
      <c r="L269" s="9" t="n">
        <f aca="false">J269-K269</f>
        <v>433</v>
      </c>
      <c r="M269" s="51" t="n">
        <f aca="false">INDEX(Rate_Master!$C$2:$C$13,MATCH(F269,Rate_Master!$A$2:$A$13,0))</f>
        <v>900</v>
      </c>
      <c r="N269" s="52" t="n">
        <v>346354</v>
      </c>
      <c r="O269" s="51" t="n">
        <f aca="false">SUMIFS(Quality_Log!$H$2:$H$20000,Quality_Log!$B$2:$B$20000,A269)</f>
        <v>9701</v>
      </c>
      <c r="P269" s="51" t="n">
        <f aca="false">N269-O269</f>
        <v>336653</v>
      </c>
      <c r="Q269" s="51" t="n">
        <f aca="false">ROUND(J269*M269*Assumptions!$B$6,0)</f>
        <v>315900</v>
      </c>
      <c r="R269" s="53" t="n">
        <f aca="false">N269/M269</f>
        <v>384.837777777778</v>
      </c>
      <c r="S269" s="53" t="n">
        <f aca="false">P269/M269</f>
        <v>374.058888888889</v>
      </c>
      <c r="T269" s="54" t="n">
        <f aca="false">IF(J269&gt;0,L269/J269,0)</f>
        <v>0.962222222222222</v>
      </c>
      <c r="U269" s="54" t="n">
        <f aca="false">IF(L269&gt;0,R269/L269,0)</f>
        <v>0.888770849371311</v>
      </c>
      <c r="V269" s="54" t="n">
        <f aca="false">IF(N269&gt;0,P269/N269,0)</f>
        <v>0.971991084266386</v>
      </c>
      <c r="W269" s="54" t="n">
        <f aca="false">T269*U269*V269</f>
        <v>0.831241975308642</v>
      </c>
      <c r="X269" s="55" t="n">
        <v>455</v>
      </c>
      <c r="Y269" s="56" t="n">
        <v>1.5</v>
      </c>
    </row>
    <row r="270" customFormat="false" ht="15" hidden="false" customHeight="false" outlineLevel="0" collapsed="false">
      <c r="A270" s="47" t="s">
        <v>551</v>
      </c>
      <c r="B270" s="48" t="n">
        <v>46052</v>
      </c>
      <c r="C270" s="49" t="n">
        <f aca="false">DATE(YEAR(B270),MONTH(B270),1)</f>
        <v>46023</v>
      </c>
      <c r="D270" s="47" t="s">
        <v>74</v>
      </c>
      <c r="E270" s="47" t="s">
        <v>63</v>
      </c>
      <c r="F270" s="47" t="s">
        <v>151</v>
      </c>
      <c r="G270" s="47" t="s">
        <v>552</v>
      </c>
      <c r="H270" s="50" t="n">
        <f aca="false">Assumptions!$B$4</f>
        <v>480</v>
      </c>
      <c r="I270" s="47" t="n">
        <v>30</v>
      </c>
      <c r="J270" s="9" t="n">
        <f aca="false">H270-I270</f>
        <v>450</v>
      </c>
      <c r="K270" s="9" t="n">
        <f aca="false">SUMIFS(Downtime_Log!$I$2:$I$20000,Downtime_Log!$B$2:$B$20000,A270)</f>
        <v>134</v>
      </c>
      <c r="L270" s="9" t="n">
        <f aca="false">J270-K270</f>
        <v>316</v>
      </c>
      <c r="M270" s="51" t="n">
        <f aca="false">INDEX(Rate_Master!$C$2:$C$13,MATCH(F270,Rate_Master!$A$2:$A$13,0))</f>
        <v>700</v>
      </c>
      <c r="N270" s="52" t="n">
        <v>181512</v>
      </c>
      <c r="O270" s="51" t="n">
        <f aca="false">SUMIFS(Quality_Log!$H$2:$H$20000,Quality_Log!$B$2:$B$20000,A270)</f>
        <v>9209</v>
      </c>
      <c r="P270" s="51" t="n">
        <f aca="false">N270-O270</f>
        <v>172303</v>
      </c>
      <c r="Q270" s="51" t="n">
        <f aca="false">ROUND(J270*M270*Assumptions!$B$6,0)</f>
        <v>245700</v>
      </c>
      <c r="R270" s="53" t="n">
        <f aca="false">N270/M270</f>
        <v>259.302857142857</v>
      </c>
      <c r="S270" s="53" t="n">
        <f aca="false">P270/M270</f>
        <v>246.147142857143</v>
      </c>
      <c r="T270" s="54" t="n">
        <f aca="false">IF(J270&gt;0,L270/J270,0)</f>
        <v>0.702222222222222</v>
      </c>
      <c r="U270" s="54" t="n">
        <f aca="false">IF(L270&gt;0,R270/L270,0)</f>
        <v>0.820578661844485</v>
      </c>
      <c r="V270" s="54" t="n">
        <f aca="false">IF(N270&gt;0,P270/N270,0)</f>
        <v>0.949265062365023</v>
      </c>
      <c r="W270" s="54" t="n">
        <f aca="false">T270*U270*V270</f>
        <v>0.546993650793651</v>
      </c>
      <c r="X270" s="55" t="n">
        <v>386.1</v>
      </c>
      <c r="Y270" s="56" t="n">
        <v>4.63</v>
      </c>
    </row>
    <row r="271" customFormat="false" ht="15" hidden="false" customHeight="false" outlineLevel="0" collapsed="false">
      <c r="A271" s="47" t="s">
        <v>553</v>
      </c>
      <c r="B271" s="48" t="n">
        <v>46052</v>
      </c>
      <c r="C271" s="49" t="n">
        <f aca="false">DATE(YEAR(B271),MONTH(B271),1)</f>
        <v>46023</v>
      </c>
      <c r="D271" s="47" t="s">
        <v>75</v>
      </c>
      <c r="E271" s="47" t="s">
        <v>63</v>
      </c>
      <c r="F271" s="47" t="s">
        <v>151</v>
      </c>
      <c r="G271" s="47" t="s">
        <v>552</v>
      </c>
      <c r="H271" s="50" t="n">
        <f aca="false">Assumptions!$B$4</f>
        <v>480</v>
      </c>
      <c r="I271" s="47" t="n">
        <v>30</v>
      </c>
      <c r="J271" s="9" t="n">
        <f aca="false">H271-I271</f>
        <v>450</v>
      </c>
      <c r="K271" s="9" t="n">
        <f aca="false">SUMIFS(Downtime_Log!$I$2:$I$20000,Downtime_Log!$B$2:$B$20000,A271)</f>
        <v>19</v>
      </c>
      <c r="L271" s="9" t="n">
        <f aca="false">J271-K271</f>
        <v>431</v>
      </c>
      <c r="M271" s="51" t="n">
        <f aca="false">INDEX(Rate_Master!$C$2:$C$13,MATCH(F271,Rate_Master!$A$2:$A$13,0))</f>
        <v>700</v>
      </c>
      <c r="N271" s="52" t="n">
        <v>246647</v>
      </c>
      <c r="O271" s="51" t="n">
        <f aca="false">SUMIFS(Quality_Log!$H$2:$H$20000,Quality_Log!$B$2:$B$20000,A271)</f>
        <v>8522</v>
      </c>
      <c r="P271" s="51" t="n">
        <f aca="false">N271-O271</f>
        <v>238125</v>
      </c>
      <c r="Q271" s="51" t="n">
        <f aca="false">ROUND(J271*M271*Assumptions!$B$6,0)</f>
        <v>245700</v>
      </c>
      <c r="R271" s="53" t="n">
        <f aca="false">N271/M271</f>
        <v>352.352857142857</v>
      </c>
      <c r="S271" s="53" t="n">
        <f aca="false">P271/M271</f>
        <v>340.178571428571</v>
      </c>
      <c r="T271" s="54" t="n">
        <f aca="false">IF(J271&gt;0,L271/J271,0)</f>
        <v>0.957777777777778</v>
      </c>
      <c r="U271" s="54" t="n">
        <f aca="false">IF(L271&gt;0,R271/L271,0)</f>
        <v>0.817524030493868</v>
      </c>
      <c r="V271" s="54" t="n">
        <f aca="false">IF(N271&gt;0,P271/N271,0)</f>
        <v>0.965448596577295</v>
      </c>
      <c r="W271" s="54" t="n">
        <f aca="false">T271*U271*V271</f>
        <v>0.755952380952381</v>
      </c>
      <c r="X271" s="55" t="n">
        <v>449.8</v>
      </c>
      <c r="Y271" s="56" t="n">
        <v>1.93</v>
      </c>
    </row>
    <row r="272" customFormat="false" ht="15" hidden="false" customHeight="false" outlineLevel="0" collapsed="false">
      <c r="A272" s="47" t="s">
        <v>554</v>
      </c>
      <c r="B272" s="48" t="n">
        <v>46052</v>
      </c>
      <c r="C272" s="49" t="n">
        <f aca="false">DATE(YEAR(B272),MONTH(B272),1)</f>
        <v>46023</v>
      </c>
      <c r="D272" s="47" t="s">
        <v>73</v>
      </c>
      <c r="E272" s="47" t="s">
        <v>64</v>
      </c>
      <c r="F272" s="47" t="s">
        <v>154</v>
      </c>
      <c r="G272" s="47" t="s">
        <v>555</v>
      </c>
      <c r="H272" s="50" t="n">
        <f aca="false">Assumptions!$B$4</f>
        <v>480</v>
      </c>
      <c r="I272" s="47" t="n">
        <v>30</v>
      </c>
      <c r="J272" s="9" t="n">
        <f aca="false">H272-I272</f>
        <v>450</v>
      </c>
      <c r="K272" s="9" t="n">
        <f aca="false">SUMIFS(Downtime_Log!$I$2:$I$20000,Downtime_Log!$B$2:$B$20000,A272)</f>
        <v>49</v>
      </c>
      <c r="L272" s="9" t="n">
        <f aca="false">J272-K272</f>
        <v>401</v>
      </c>
      <c r="M272" s="51" t="n">
        <f aca="false">INDEX(Rate_Master!$C$2:$C$13,MATCH(F272,Rate_Master!$A$2:$A$13,0))</f>
        <v>600</v>
      </c>
      <c r="N272" s="52" t="n">
        <v>215212</v>
      </c>
      <c r="O272" s="51" t="n">
        <f aca="false">SUMIFS(Quality_Log!$H$2:$H$20000,Quality_Log!$B$2:$B$20000,A272)</f>
        <v>2955</v>
      </c>
      <c r="P272" s="51" t="n">
        <f aca="false">N272-O272</f>
        <v>212257</v>
      </c>
      <c r="Q272" s="51" t="n">
        <f aca="false">ROUND(J272*M272*Assumptions!$B$6,0)</f>
        <v>210600</v>
      </c>
      <c r="R272" s="53" t="n">
        <f aca="false">N272/M272</f>
        <v>358.686666666667</v>
      </c>
      <c r="S272" s="53" t="n">
        <f aca="false">P272/M272</f>
        <v>353.761666666667</v>
      </c>
      <c r="T272" s="54" t="n">
        <f aca="false">IF(J272&gt;0,L272/J272,0)</f>
        <v>0.891111111111111</v>
      </c>
      <c r="U272" s="54" t="n">
        <f aca="false">IF(L272&gt;0,R272/L272,0)</f>
        <v>0.894480465502909</v>
      </c>
      <c r="V272" s="54" t="n">
        <f aca="false">IF(N272&gt;0,P272/N272,0)</f>
        <v>0.986269353010055</v>
      </c>
      <c r="W272" s="54" t="n">
        <f aca="false">T272*U272*V272</f>
        <v>0.786137037037037</v>
      </c>
      <c r="X272" s="55" t="n">
        <v>223.9</v>
      </c>
      <c r="Y272" s="56" t="n">
        <v>0.65</v>
      </c>
    </row>
    <row r="273" customFormat="false" ht="15" hidden="false" customHeight="false" outlineLevel="0" collapsed="false">
      <c r="A273" s="47" t="s">
        <v>556</v>
      </c>
      <c r="B273" s="48" t="n">
        <v>46052</v>
      </c>
      <c r="C273" s="49" t="n">
        <f aca="false">DATE(YEAR(B273),MONTH(B273),1)</f>
        <v>46023</v>
      </c>
      <c r="D273" s="47" t="s">
        <v>74</v>
      </c>
      <c r="E273" s="47" t="s">
        <v>64</v>
      </c>
      <c r="F273" s="47" t="s">
        <v>154</v>
      </c>
      <c r="G273" s="47" t="s">
        <v>555</v>
      </c>
      <c r="H273" s="50" t="n">
        <f aca="false">Assumptions!$B$4</f>
        <v>480</v>
      </c>
      <c r="I273" s="47" t="n">
        <v>30</v>
      </c>
      <c r="J273" s="9" t="n">
        <f aca="false">H273-I273</f>
        <v>450</v>
      </c>
      <c r="K273" s="9" t="n">
        <f aca="false">SUMIFS(Downtime_Log!$I$2:$I$20000,Downtime_Log!$B$2:$B$20000,A273)</f>
        <v>0</v>
      </c>
      <c r="L273" s="9" t="n">
        <f aca="false">J273-K273</f>
        <v>450</v>
      </c>
      <c r="M273" s="51" t="n">
        <f aca="false">INDEX(Rate_Master!$C$2:$C$13,MATCH(F273,Rate_Master!$A$2:$A$13,0))</f>
        <v>600</v>
      </c>
      <c r="N273" s="52" t="n">
        <v>249807</v>
      </c>
      <c r="O273" s="51" t="n">
        <f aca="false">SUMIFS(Quality_Log!$H$2:$H$20000,Quality_Log!$B$2:$B$20000,A273)</f>
        <v>3568</v>
      </c>
      <c r="P273" s="51" t="n">
        <f aca="false">N273-O273</f>
        <v>246239</v>
      </c>
      <c r="Q273" s="51" t="n">
        <f aca="false">ROUND(J273*M273*Assumptions!$B$6,0)</f>
        <v>210600</v>
      </c>
      <c r="R273" s="53" t="n">
        <f aca="false">N273/M273</f>
        <v>416.345</v>
      </c>
      <c r="S273" s="53" t="n">
        <f aca="false">P273/M273</f>
        <v>410.398333333333</v>
      </c>
      <c r="T273" s="54" t="n">
        <f aca="false">IF(J273&gt;0,L273/J273,0)</f>
        <v>1</v>
      </c>
      <c r="U273" s="54" t="n">
        <f aca="false">IF(L273&gt;0,R273/L273,0)</f>
        <v>0.925211111111111</v>
      </c>
      <c r="V273" s="54" t="n">
        <f aca="false">IF(N273&gt;0,P273/N273,0)</f>
        <v>0.985716973503545</v>
      </c>
      <c r="W273" s="54" t="n">
        <f aca="false">T273*U273*V273</f>
        <v>0.911996296296296</v>
      </c>
      <c r="X273" s="55" t="n">
        <v>245.5</v>
      </c>
      <c r="Y273" s="56" t="n">
        <v>0.76</v>
      </c>
    </row>
    <row r="274" customFormat="false" ht="15" hidden="false" customHeight="false" outlineLevel="0" collapsed="false">
      <c r="A274" s="47" t="s">
        <v>557</v>
      </c>
      <c r="B274" s="48" t="n">
        <v>46052</v>
      </c>
      <c r="C274" s="49" t="n">
        <f aca="false">DATE(YEAR(B274),MONTH(B274),1)</f>
        <v>46023</v>
      </c>
      <c r="D274" s="47" t="s">
        <v>73</v>
      </c>
      <c r="E274" s="47" t="s">
        <v>65</v>
      </c>
      <c r="F274" s="47" t="s">
        <v>159</v>
      </c>
      <c r="G274" s="47" t="s">
        <v>543</v>
      </c>
      <c r="H274" s="50" t="n">
        <f aca="false">Assumptions!$B$4</f>
        <v>480</v>
      </c>
      <c r="I274" s="47" t="n">
        <v>30</v>
      </c>
      <c r="J274" s="9" t="n">
        <f aca="false">H274-I274</f>
        <v>450</v>
      </c>
      <c r="K274" s="9" t="n">
        <f aca="false">SUMIFS(Downtime_Log!$I$2:$I$20000,Downtime_Log!$B$2:$B$20000,A274)</f>
        <v>38</v>
      </c>
      <c r="L274" s="9" t="n">
        <f aca="false">J274-K274</f>
        <v>412</v>
      </c>
      <c r="M274" s="51" t="n">
        <f aca="false">INDEX(Rate_Master!$C$2:$C$13,MATCH(F274,Rate_Master!$A$2:$A$13,0))</f>
        <v>240</v>
      </c>
      <c r="N274" s="52" t="n">
        <v>85428</v>
      </c>
      <c r="O274" s="51" t="n">
        <f aca="false">SUMIFS(Quality_Log!$H$2:$H$20000,Quality_Log!$B$2:$B$20000,A274)</f>
        <v>2509</v>
      </c>
      <c r="P274" s="51" t="n">
        <f aca="false">N274-O274</f>
        <v>82919</v>
      </c>
      <c r="Q274" s="51" t="n">
        <f aca="false">ROUND(J274*M274*Assumptions!$B$6,0)</f>
        <v>84240</v>
      </c>
      <c r="R274" s="53" t="n">
        <f aca="false">N274/M274</f>
        <v>355.95</v>
      </c>
      <c r="S274" s="53" t="n">
        <f aca="false">P274/M274</f>
        <v>345.495833333333</v>
      </c>
      <c r="T274" s="54" t="n">
        <f aca="false">IF(J274&gt;0,L274/J274,0)</f>
        <v>0.915555555555556</v>
      </c>
      <c r="U274" s="54" t="n">
        <f aca="false">IF(L274&gt;0,R274/L274,0)</f>
        <v>0.863956310679612</v>
      </c>
      <c r="V274" s="54" t="n">
        <f aca="false">IF(N274&gt;0,P274/N274,0)</f>
        <v>0.970630238329353</v>
      </c>
      <c r="W274" s="54" t="n">
        <f aca="false">T274*U274*V274</f>
        <v>0.767768518518519</v>
      </c>
      <c r="X274" s="55" t="n">
        <v>204.8</v>
      </c>
      <c r="Y274" s="56" t="n">
        <v>0.15</v>
      </c>
    </row>
    <row r="275" customFormat="false" ht="15" hidden="false" customHeight="false" outlineLevel="0" collapsed="false">
      <c r="A275" s="47" t="s">
        <v>558</v>
      </c>
      <c r="B275" s="48" t="n">
        <v>46052</v>
      </c>
      <c r="C275" s="49" t="n">
        <f aca="false">DATE(YEAR(B275),MONTH(B275),1)</f>
        <v>46023</v>
      </c>
      <c r="D275" s="47" t="s">
        <v>74</v>
      </c>
      <c r="E275" s="47" t="s">
        <v>65</v>
      </c>
      <c r="F275" s="47" t="s">
        <v>159</v>
      </c>
      <c r="G275" s="47" t="s">
        <v>543</v>
      </c>
      <c r="H275" s="50" t="n">
        <f aca="false">Assumptions!$B$4</f>
        <v>480</v>
      </c>
      <c r="I275" s="47" t="n">
        <v>30</v>
      </c>
      <c r="J275" s="9" t="n">
        <f aca="false">H275-I275</f>
        <v>450</v>
      </c>
      <c r="K275" s="9" t="n">
        <f aca="false">SUMIFS(Downtime_Log!$I$2:$I$20000,Downtime_Log!$B$2:$B$20000,A275)</f>
        <v>10</v>
      </c>
      <c r="L275" s="9" t="n">
        <f aca="false">J275-K275</f>
        <v>440</v>
      </c>
      <c r="M275" s="51" t="n">
        <f aca="false">INDEX(Rate_Master!$C$2:$C$13,MATCH(F275,Rate_Master!$A$2:$A$13,0))</f>
        <v>240</v>
      </c>
      <c r="N275" s="52" t="n">
        <v>89570</v>
      </c>
      <c r="O275" s="51" t="n">
        <f aca="false">SUMIFS(Quality_Log!$H$2:$H$20000,Quality_Log!$B$2:$B$20000,A275)</f>
        <v>2045</v>
      </c>
      <c r="P275" s="51" t="n">
        <f aca="false">N275-O275</f>
        <v>87525</v>
      </c>
      <c r="Q275" s="51" t="n">
        <f aca="false">ROUND(J275*M275*Assumptions!$B$6,0)</f>
        <v>84240</v>
      </c>
      <c r="R275" s="53" t="n">
        <f aca="false">N275/M275</f>
        <v>373.208333333333</v>
      </c>
      <c r="S275" s="53" t="n">
        <f aca="false">P275/M275</f>
        <v>364.6875</v>
      </c>
      <c r="T275" s="54" t="n">
        <f aca="false">IF(J275&gt;0,L275/J275,0)</f>
        <v>0.977777777777778</v>
      </c>
      <c r="U275" s="54" t="n">
        <f aca="false">IF(L275&gt;0,R275/L275,0)</f>
        <v>0.848200757575758</v>
      </c>
      <c r="V275" s="54" t="n">
        <f aca="false">IF(N275&gt;0,P275/N275,0)</f>
        <v>0.977168694875516</v>
      </c>
      <c r="W275" s="54" t="n">
        <f aca="false">T275*U275*V275</f>
        <v>0.810416666666667</v>
      </c>
      <c r="X275" s="55" t="n">
        <v>205.5</v>
      </c>
      <c r="Y275" s="56" t="n">
        <v>0.16</v>
      </c>
    </row>
    <row r="276" customFormat="false" ht="15" hidden="false" customHeight="false" outlineLevel="0" collapsed="false">
      <c r="A276" s="47" t="s">
        <v>559</v>
      </c>
      <c r="B276" s="48" t="n">
        <v>46052</v>
      </c>
      <c r="C276" s="49" t="n">
        <f aca="false">DATE(YEAR(B276),MONTH(B276),1)</f>
        <v>46023</v>
      </c>
      <c r="D276" s="47" t="s">
        <v>75</v>
      </c>
      <c r="E276" s="47" t="s">
        <v>65</v>
      </c>
      <c r="F276" s="47" t="s">
        <v>159</v>
      </c>
      <c r="G276" s="47" t="s">
        <v>543</v>
      </c>
      <c r="H276" s="50" t="n">
        <f aca="false">Assumptions!$B$4</f>
        <v>480</v>
      </c>
      <c r="I276" s="47" t="n">
        <v>45</v>
      </c>
      <c r="J276" s="9" t="n">
        <f aca="false">H276-I276</f>
        <v>435</v>
      </c>
      <c r="K276" s="9" t="n">
        <f aca="false">SUMIFS(Downtime_Log!$I$2:$I$20000,Downtime_Log!$B$2:$B$20000,A276)</f>
        <v>47</v>
      </c>
      <c r="L276" s="9" t="n">
        <f aca="false">J276-K276</f>
        <v>388</v>
      </c>
      <c r="M276" s="51" t="n">
        <f aca="false">INDEX(Rate_Master!$C$2:$C$13,MATCH(F276,Rate_Master!$A$2:$A$13,0))</f>
        <v>240</v>
      </c>
      <c r="N276" s="52" t="n">
        <v>78333</v>
      </c>
      <c r="O276" s="51" t="n">
        <f aca="false">SUMIFS(Quality_Log!$H$2:$H$20000,Quality_Log!$B$2:$B$20000,A276)</f>
        <v>801</v>
      </c>
      <c r="P276" s="51" t="n">
        <f aca="false">N276-O276</f>
        <v>77532</v>
      </c>
      <c r="Q276" s="51" t="n">
        <f aca="false">ROUND(J276*M276*Assumptions!$B$6,0)</f>
        <v>81432</v>
      </c>
      <c r="R276" s="53" t="n">
        <f aca="false">N276/M276</f>
        <v>326.3875</v>
      </c>
      <c r="S276" s="53" t="n">
        <f aca="false">P276/M276</f>
        <v>323.05</v>
      </c>
      <c r="T276" s="54" t="n">
        <f aca="false">IF(J276&gt;0,L276/J276,0)</f>
        <v>0.891954022988506</v>
      </c>
      <c r="U276" s="54" t="n">
        <f aca="false">IF(L276&gt;0,R276/L276,0)</f>
        <v>0.841204896907216</v>
      </c>
      <c r="V276" s="54" t="n">
        <f aca="false">IF(N276&gt;0,P276/N276,0)</f>
        <v>0.98977442457202</v>
      </c>
      <c r="W276" s="54" t="n">
        <f aca="false">T276*U276*V276</f>
        <v>0.74264367816092</v>
      </c>
      <c r="X276" s="55" t="n">
        <v>188.7</v>
      </c>
      <c r="Y276" s="56" t="n">
        <v>0.17</v>
      </c>
    </row>
    <row r="277" customFormat="false" ht="15" hidden="false" customHeight="false" outlineLevel="0" collapsed="false">
      <c r="A277" s="47" t="s">
        <v>560</v>
      </c>
      <c r="B277" s="48" t="n">
        <v>46053</v>
      </c>
      <c r="C277" s="49" t="n">
        <f aca="false">DATE(YEAR(B277),MONTH(B277),1)</f>
        <v>46023</v>
      </c>
      <c r="D277" s="47" t="s">
        <v>73</v>
      </c>
      <c r="E277" s="47" t="s">
        <v>62</v>
      </c>
      <c r="F277" s="47" t="s">
        <v>149</v>
      </c>
      <c r="G277" s="47" t="s">
        <v>549</v>
      </c>
      <c r="H277" s="50" t="n">
        <f aca="false">Assumptions!$B$4</f>
        <v>480</v>
      </c>
      <c r="I277" s="47" t="n">
        <v>105</v>
      </c>
      <c r="J277" s="9" t="n">
        <f aca="false">H277-I277</f>
        <v>375</v>
      </c>
      <c r="K277" s="9" t="n">
        <f aca="false">SUMIFS(Downtime_Log!$I$2:$I$20000,Downtime_Log!$B$2:$B$20000,A277)</f>
        <v>12</v>
      </c>
      <c r="L277" s="9" t="n">
        <f aca="false">J277-K277</f>
        <v>363</v>
      </c>
      <c r="M277" s="51" t="n">
        <f aca="false">INDEX(Rate_Master!$C$2:$C$13,MATCH(F277,Rate_Master!$A$2:$A$13,0))</f>
        <v>1100</v>
      </c>
      <c r="N277" s="52" t="n">
        <v>357254</v>
      </c>
      <c r="O277" s="51" t="n">
        <f aca="false">SUMIFS(Quality_Log!$H$2:$H$20000,Quality_Log!$B$2:$B$20000,A277)</f>
        <v>6002</v>
      </c>
      <c r="P277" s="51" t="n">
        <f aca="false">N277-O277</f>
        <v>351252</v>
      </c>
      <c r="Q277" s="51" t="n">
        <f aca="false">ROUND(J277*M277*Assumptions!$B$6,0)</f>
        <v>321750</v>
      </c>
      <c r="R277" s="53" t="n">
        <f aca="false">N277/M277</f>
        <v>324.776363636364</v>
      </c>
      <c r="S277" s="53" t="n">
        <f aca="false">P277/M277</f>
        <v>319.32</v>
      </c>
      <c r="T277" s="54" t="n">
        <f aca="false">IF(J277&gt;0,L277/J277,0)</f>
        <v>0.968</v>
      </c>
      <c r="U277" s="54" t="n">
        <f aca="false">IF(L277&gt;0,R277/L277,0)</f>
        <v>0.894700726270974</v>
      </c>
      <c r="V277" s="54" t="n">
        <f aca="false">IF(N277&gt;0,P277/N277,0)</f>
        <v>0.983199628275681</v>
      </c>
      <c r="W277" s="54" t="n">
        <f aca="false">T277*U277*V277</f>
        <v>0.85152</v>
      </c>
      <c r="X277" s="55" t="n">
        <v>351.1</v>
      </c>
      <c r="Y277" s="56" t="n">
        <v>1.41</v>
      </c>
    </row>
    <row r="278" customFormat="false" ht="15" hidden="false" customHeight="false" outlineLevel="0" collapsed="false">
      <c r="A278" s="47" t="s">
        <v>561</v>
      </c>
      <c r="B278" s="48" t="n">
        <v>46053</v>
      </c>
      <c r="C278" s="49" t="n">
        <f aca="false">DATE(YEAR(B278),MONTH(B278),1)</f>
        <v>46023</v>
      </c>
      <c r="D278" s="47" t="s">
        <v>74</v>
      </c>
      <c r="E278" s="47" t="s">
        <v>62</v>
      </c>
      <c r="F278" s="47" t="s">
        <v>149</v>
      </c>
      <c r="G278" s="47" t="s">
        <v>549</v>
      </c>
      <c r="H278" s="50" t="n">
        <f aca="false">Assumptions!$B$4</f>
        <v>480</v>
      </c>
      <c r="I278" s="47" t="n">
        <v>30</v>
      </c>
      <c r="J278" s="9" t="n">
        <f aca="false">H278-I278</f>
        <v>450</v>
      </c>
      <c r="K278" s="9" t="n">
        <f aca="false">SUMIFS(Downtime_Log!$I$2:$I$20000,Downtime_Log!$B$2:$B$20000,A278)</f>
        <v>20</v>
      </c>
      <c r="L278" s="9" t="n">
        <f aca="false">J278-K278</f>
        <v>430</v>
      </c>
      <c r="M278" s="51" t="n">
        <f aca="false">INDEX(Rate_Master!$C$2:$C$13,MATCH(F278,Rate_Master!$A$2:$A$13,0))</f>
        <v>1100</v>
      </c>
      <c r="N278" s="52" t="n">
        <v>417010</v>
      </c>
      <c r="O278" s="51" t="n">
        <f aca="false">SUMIFS(Quality_Log!$H$2:$H$20000,Quality_Log!$B$2:$B$20000,A278)</f>
        <v>10131</v>
      </c>
      <c r="P278" s="51" t="n">
        <f aca="false">N278-O278</f>
        <v>406879</v>
      </c>
      <c r="Q278" s="51" t="n">
        <f aca="false">ROUND(J278*M278*Assumptions!$B$6,0)</f>
        <v>386100</v>
      </c>
      <c r="R278" s="53" t="n">
        <f aca="false">N278/M278</f>
        <v>379.1</v>
      </c>
      <c r="S278" s="53" t="n">
        <f aca="false">P278/M278</f>
        <v>369.89</v>
      </c>
      <c r="T278" s="54" t="n">
        <f aca="false">IF(J278&gt;0,L278/J278,0)</f>
        <v>0.955555555555556</v>
      </c>
      <c r="U278" s="54" t="n">
        <f aca="false">IF(L278&gt;0,R278/L278,0)</f>
        <v>0.881627906976744</v>
      </c>
      <c r="V278" s="54" t="n">
        <f aca="false">IF(N278&gt;0,P278/N278,0)</f>
        <v>0.975705618570298</v>
      </c>
      <c r="W278" s="54" t="n">
        <f aca="false">T278*U278*V278</f>
        <v>0.821977777777778</v>
      </c>
      <c r="X278" s="55" t="n">
        <v>375.2</v>
      </c>
      <c r="Y278" s="56" t="n">
        <v>1.69</v>
      </c>
    </row>
    <row r="279" customFormat="false" ht="15" hidden="false" customHeight="false" outlineLevel="0" collapsed="false">
      <c r="A279" s="47" t="s">
        <v>562</v>
      </c>
      <c r="B279" s="48" t="n">
        <v>46053</v>
      </c>
      <c r="C279" s="49" t="n">
        <f aca="false">DATE(YEAR(B279),MONTH(B279),1)</f>
        <v>46023</v>
      </c>
      <c r="D279" s="47" t="s">
        <v>75</v>
      </c>
      <c r="E279" s="47" t="s">
        <v>62</v>
      </c>
      <c r="F279" s="47" t="s">
        <v>149</v>
      </c>
      <c r="G279" s="47" t="s">
        <v>549</v>
      </c>
      <c r="H279" s="50" t="n">
        <f aca="false">Assumptions!$B$4</f>
        <v>480</v>
      </c>
      <c r="I279" s="47" t="n">
        <v>30</v>
      </c>
      <c r="J279" s="9" t="n">
        <f aca="false">H279-I279</f>
        <v>450</v>
      </c>
      <c r="K279" s="9" t="n">
        <f aca="false">SUMIFS(Downtime_Log!$I$2:$I$20000,Downtime_Log!$B$2:$B$20000,A279)</f>
        <v>12</v>
      </c>
      <c r="L279" s="9" t="n">
        <f aca="false">J279-K279</f>
        <v>438</v>
      </c>
      <c r="M279" s="51" t="n">
        <f aca="false">INDEX(Rate_Master!$C$2:$C$13,MATCH(F279,Rate_Master!$A$2:$A$13,0))</f>
        <v>1100</v>
      </c>
      <c r="N279" s="52" t="n">
        <v>397441</v>
      </c>
      <c r="O279" s="51" t="n">
        <f aca="false">SUMIFS(Quality_Log!$H$2:$H$20000,Quality_Log!$B$2:$B$20000,A279)</f>
        <v>7944</v>
      </c>
      <c r="P279" s="51" t="n">
        <f aca="false">N279-O279</f>
        <v>389497</v>
      </c>
      <c r="Q279" s="51" t="n">
        <f aca="false">ROUND(J279*M279*Assumptions!$B$6,0)</f>
        <v>386100</v>
      </c>
      <c r="R279" s="53" t="n">
        <f aca="false">N279/M279</f>
        <v>361.31</v>
      </c>
      <c r="S279" s="53" t="n">
        <f aca="false">P279/M279</f>
        <v>354.088181818182</v>
      </c>
      <c r="T279" s="54" t="n">
        <f aca="false">IF(J279&gt;0,L279/J279,0)</f>
        <v>0.973333333333333</v>
      </c>
      <c r="U279" s="54" t="n">
        <f aca="false">IF(L279&gt;0,R279/L279,0)</f>
        <v>0.824908675799087</v>
      </c>
      <c r="V279" s="54" t="n">
        <f aca="false">IF(N279&gt;0,P279/N279,0)</f>
        <v>0.980012127586233</v>
      </c>
      <c r="W279" s="54" t="n">
        <f aca="false">T279*U279*V279</f>
        <v>0.786862626262626</v>
      </c>
      <c r="X279" s="55" t="n">
        <v>398.9</v>
      </c>
      <c r="Y279" s="56" t="n">
        <v>1.71</v>
      </c>
    </row>
    <row r="280" customFormat="false" ht="15" hidden="false" customHeight="false" outlineLevel="0" collapsed="false">
      <c r="A280" s="47" t="s">
        <v>563</v>
      </c>
      <c r="B280" s="48" t="n">
        <v>46053</v>
      </c>
      <c r="C280" s="49" t="n">
        <f aca="false">DATE(YEAR(B280),MONTH(B280),1)</f>
        <v>46023</v>
      </c>
      <c r="D280" s="47" t="s">
        <v>73</v>
      </c>
      <c r="E280" s="47" t="s">
        <v>63</v>
      </c>
      <c r="F280" s="47" t="s">
        <v>151</v>
      </c>
      <c r="G280" s="47" t="s">
        <v>552</v>
      </c>
      <c r="H280" s="50" t="n">
        <f aca="false">Assumptions!$B$4</f>
        <v>480</v>
      </c>
      <c r="I280" s="47" t="n">
        <v>105</v>
      </c>
      <c r="J280" s="9" t="n">
        <f aca="false">H280-I280</f>
        <v>375</v>
      </c>
      <c r="K280" s="9" t="n">
        <f aca="false">SUMIFS(Downtime_Log!$I$2:$I$20000,Downtime_Log!$B$2:$B$20000,A280)</f>
        <v>14</v>
      </c>
      <c r="L280" s="9" t="n">
        <f aca="false">J280-K280</f>
        <v>361</v>
      </c>
      <c r="M280" s="51" t="n">
        <f aca="false">INDEX(Rate_Master!$C$2:$C$13,MATCH(F280,Rate_Master!$A$2:$A$13,0))</f>
        <v>700</v>
      </c>
      <c r="N280" s="52" t="n">
        <v>205283</v>
      </c>
      <c r="O280" s="51" t="n">
        <f aca="false">SUMIFS(Quality_Log!$H$2:$H$20000,Quality_Log!$B$2:$B$20000,A280)</f>
        <v>7204</v>
      </c>
      <c r="P280" s="51" t="n">
        <f aca="false">N280-O280</f>
        <v>198079</v>
      </c>
      <c r="Q280" s="51" t="n">
        <f aca="false">ROUND(J280*M280*Assumptions!$B$6,0)</f>
        <v>204750</v>
      </c>
      <c r="R280" s="53" t="n">
        <f aca="false">N280/M280</f>
        <v>293.261428571429</v>
      </c>
      <c r="S280" s="53" t="n">
        <f aca="false">P280/M280</f>
        <v>282.97</v>
      </c>
      <c r="T280" s="54" t="n">
        <f aca="false">IF(J280&gt;0,L280/J280,0)</f>
        <v>0.962666666666667</v>
      </c>
      <c r="U280" s="54" t="n">
        <f aca="false">IF(L280&gt;0,R280/L280,0)</f>
        <v>0.812358527898694</v>
      </c>
      <c r="V280" s="54" t="n">
        <f aca="false">IF(N280&gt;0,P280/N280,0)</f>
        <v>0.964906982068656</v>
      </c>
      <c r="W280" s="54" t="n">
        <f aca="false">T280*U280*V280</f>
        <v>0.754586666666667</v>
      </c>
      <c r="X280" s="55" t="n">
        <v>404.3</v>
      </c>
      <c r="Y280" s="56" t="n">
        <v>2.21</v>
      </c>
    </row>
    <row r="281" customFormat="false" ht="15" hidden="false" customHeight="false" outlineLevel="0" collapsed="false">
      <c r="A281" s="47" t="s">
        <v>564</v>
      </c>
      <c r="B281" s="48" t="n">
        <v>46053</v>
      </c>
      <c r="C281" s="49" t="n">
        <f aca="false">DATE(YEAR(B281),MONTH(B281),1)</f>
        <v>46023</v>
      </c>
      <c r="D281" s="47" t="s">
        <v>74</v>
      </c>
      <c r="E281" s="47" t="s">
        <v>63</v>
      </c>
      <c r="F281" s="47" t="s">
        <v>151</v>
      </c>
      <c r="G281" s="47" t="s">
        <v>552</v>
      </c>
      <c r="H281" s="50" t="n">
        <f aca="false">Assumptions!$B$4</f>
        <v>480</v>
      </c>
      <c r="I281" s="47" t="n">
        <v>30</v>
      </c>
      <c r="J281" s="9" t="n">
        <f aca="false">H281-I281</f>
        <v>450</v>
      </c>
      <c r="K281" s="9" t="n">
        <f aca="false">SUMIFS(Downtime_Log!$I$2:$I$20000,Downtime_Log!$B$2:$B$20000,A281)</f>
        <v>50</v>
      </c>
      <c r="L281" s="9" t="n">
        <f aca="false">J281-K281</f>
        <v>400</v>
      </c>
      <c r="M281" s="51" t="n">
        <f aca="false">INDEX(Rate_Master!$C$2:$C$13,MATCH(F281,Rate_Master!$A$2:$A$13,0))</f>
        <v>700</v>
      </c>
      <c r="N281" s="52" t="n">
        <v>215723</v>
      </c>
      <c r="O281" s="51" t="n">
        <f aca="false">SUMIFS(Quality_Log!$H$2:$H$20000,Quality_Log!$B$2:$B$20000,A281)</f>
        <v>8601</v>
      </c>
      <c r="P281" s="51" t="n">
        <f aca="false">N281-O281</f>
        <v>207122</v>
      </c>
      <c r="Q281" s="51" t="n">
        <f aca="false">ROUND(J281*M281*Assumptions!$B$6,0)</f>
        <v>245700</v>
      </c>
      <c r="R281" s="53" t="n">
        <f aca="false">N281/M281</f>
        <v>308.175714285714</v>
      </c>
      <c r="S281" s="53" t="n">
        <f aca="false">P281/M281</f>
        <v>295.888571428571</v>
      </c>
      <c r="T281" s="54" t="n">
        <f aca="false">IF(J281&gt;0,L281/J281,0)</f>
        <v>0.888888888888889</v>
      </c>
      <c r="U281" s="54" t="n">
        <f aca="false">IF(L281&gt;0,R281/L281,0)</f>
        <v>0.770439285714286</v>
      </c>
      <c r="V281" s="54" t="n">
        <f aca="false">IF(N281&gt;0,P281/N281,0)</f>
        <v>0.96012942523514</v>
      </c>
      <c r="W281" s="54" t="n">
        <f aca="false">T281*U281*V281</f>
        <v>0.657530158730159</v>
      </c>
      <c r="X281" s="55" t="n">
        <v>433.5</v>
      </c>
      <c r="Y281" s="56" t="n">
        <v>1.86</v>
      </c>
    </row>
    <row r="282" customFormat="false" ht="15" hidden="false" customHeight="false" outlineLevel="0" collapsed="false">
      <c r="A282" s="47" t="s">
        <v>565</v>
      </c>
      <c r="B282" s="48" t="n">
        <v>46053</v>
      </c>
      <c r="C282" s="49" t="n">
        <f aca="false">DATE(YEAR(B282),MONTH(B282),1)</f>
        <v>46023</v>
      </c>
      <c r="D282" s="47" t="s">
        <v>75</v>
      </c>
      <c r="E282" s="47" t="s">
        <v>63</v>
      </c>
      <c r="F282" s="47" t="s">
        <v>151</v>
      </c>
      <c r="G282" s="47" t="s">
        <v>552</v>
      </c>
      <c r="H282" s="50" t="n">
        <f aca="false">Assumptions!$B$4</f>
        <v>480</v>
      </c>
      <c r="I282" s="47" t="n">
        <v>30</v>
      </c>
      <c r="J282" s="9" t="n">
        <f aca="false">H282-I282</f>
        <v>450</v>
      </c>
      <c r="K282" s="9" t="n">
        <f aca="false">SUMIFS(Downtime_Log!$I$2:$I$20000,Downtime_Log!$B$2:$B$20000,A282)</f>
        <v>282</v>
      </c>
      <c r="L282" s="9" t="n">
        <f aca="false">J282-K282</f>
        <v>168</v>
      </c>
      <c r="M282" s="51" t="n">
        <f aca="false">INDEX(Rate_Master!$C$2:$C$13,MATCH(F282,Rate_Master!$A$2:$A$13,0))</f>
        <v>700</v>
      </c>
      <c r="N282" s="52" t="n">
        <v>94001</v>
      </c>
      <c r="O282" s="51" t="n">
        <f aca="false">SUMIFS(Quality_Log!$H$2:$H$20000,Quality_Log!$B$2:$B$20000,A282)</f>
        <v>3482</v>
      </c>
      <c r="P282" s="51" t="n">
        <f aca="false">N282-O282</f>
        <v>90519</v>
      </c>
      <c r="Q282" s="51" t="n">
        <f aca="false">ROUND(J282*M282*Assumptions!$B$6,0)</f>
        <v>245700</v>
      </c>
      <c r="R282" s="53" t="n">
        <f aca="false">N282/M282</f>
        <v>134.287142857143</v>
      </c>
      <c r="S282" s="53" t="n">
        <f aca="false">P282/M282</f>
        <v>129.312857142857</v>
      </c>
      <c r="T282" s="54" t="n">
        <f aca="false">IF(J282&gt;0,L282/J282,0)</f>
        <v>0.373333333333333</v>
      </c>
      <c r="U282" s="54" t="n">
        <f aca="false">IF(L282&gt;0,R282/L282,0)</f>
        <v>0.799328231292517</v>
      </c>
      <c r="V282" s="54" t="n">
        <f aca="false">IF(N282&gt;0,P282/N282,0)</f>
        <v>0.962957840874033</v>
      </c>
      <c r="W282" s="54" t="n">
        <f aca="false">T282*U282*V282</f>
        <v>0.287361904761905</v>
      </c>
      <c r="X282" s="55" t="n">
        <v>280.1</v>
      </c>
      <c r="Y282" s="56" t="n">
        <v>2.05</v>
      </c>
    </row>
    <row r="283" customFormat="false" ht="15" hidden="false" customHeight="false" outlineLevel="0" collapsed="false">
      <c r="A283" s="47" t="s">
        <v>566</v>
      </c>
      <c r="B283" s="48" t="n">
        <v>46053</v>
      </c>
      <c r="C283" s="49" t="n">
        <f aca="false">DATE(YEAR(B283),MONTH(B283),1)</f>
        <v>46023</v>
      </c>
      <c r="D283" s="47" t="s">
        <v>73</v>
      </c>
      <c r="E283" s="47" t="s">
        <v>64</v>
      </c>
      <c r="F283" s="47" t="s">
        <v>154</v>
      </c>
      <c r="G283" s="47" t="s">
        <v>555</v>
      </c>
      <c r="H283" s="50" t="n">
        <f aca="false">Assumptions!$B$4</f>
        <v>480</v>
      </c>
      <c r="I283" s="47" t="n">
        <v>90</v>
      </c>
      <c r="J283" s="9" t="n">
        <f aca="false">H283-I283</f>
        <v>390</v>
      </c>
      <c r="K283" s="9" t="n">
        <f aca="false">SUMIFS(Downtime_Log!$I$2:$I$20000,Downtime_Log!$B$2:$B$20000,A283)</f>
        <v>16</v>
      </c>
      <c r="L283" s="9" t="n">
        <f aca="false">J283-K283</f>
        <v>374</v>
      </c>
      <c r="M283" s="51" t="n">
        <f aca="false">INDEX(Rate_Master!$C$2:$C$13,MATCH(F283,Rate_Master!$A$2:$A$13,0))</f>
        <v>600</v>
      </c>
      <c r="N283" s="52" t="n">
        <v>205292</v>
      </c>
      <c r="O283" s="51" t="n">
        <f aca="false">SUMIFS(Quality_Log!$H$2:$H$20000,Quality_Log!$B$2:$B$20000,A283)</f>
        <v>2787</v>
      </c>
      <c r="P283" s="51" t="n">
        <f aca="false">N283-O283</f>
        <v>202505</v>
      </c>
      <c r="Q283" s="51" t="n">
        <f aca="false">ROUND(J283*M283*Assumptions!$B$6,0)</f>
        <v>182520</v>
      </c>
      <c r="R283" s="53" t="n">
        <f aca="false">N283/M283</f>
        <v>342.153333333333</v>
      </c>
      <c r="S283" s="53" t="n">
        <f aca="false">P283/M283</f>
        <v>337.508333333333</v>
      </c>
      <c r="T283" s="54" t="n">
        <f aca="false">IF(J283&gt;0,L283/J283,0)</f>
        <v>0.958974358974359</v>
      </c>
      <c r="U283" s="54" t="n">
        <f aca="false">IF(L283&gt;0,R283/L283,0)</f>
        <v>0.914848484848485</v>
      </c>
      <c r="V283" s="54" t="n">
        <f aca="false">IF(N283&gt;0,P283/N283,0)</f>
        <v>0.986424215264112</v>
      </c>
      <c r="W283" s="54" t="n">
        <f aca="false">T283*U283*V283</f>
        <v>0.865405982905983</v>
      </c>
      <c r="X283" s="55" t="n">
        <v>224.2</v>
      </c>
      <c r="Y283" s="56" t="n">
        <v>0.76</v>
      </c>
    </row>
    <row r="284" customFormat="false" ht="15" hidden="false" customHeight="false" outlineLevel="0" collapsed="false">
      <c r="A284" s="47" t="s">
        <v>567</v>
      </c>
      <c r="B284" s="48" t="n">
        <v>46053</v>
      </c>
      <c r="C284" s="49" t="n">
        <f aca="false">DATE(YEAR(B284),MONTH(B284),1)</f>
        <v>46023</v>
      </c>
      <c r="D284" s="47" t="s">
        <v>74</v>
      </c>
      <c r="E284" s="47" t="s">
        <v>64</v>
      </c>
      <c r="F284" s="47" t="s">
        <v>154</v>
      </c>
      <c r="G284" s="47" t="s">
        <v>555</v>
      </c>
      <c r="H284" s="50" t="n">
        <f aca="false">Assumptions!$B$4</f>
        <v>480</v>
      </c>
      <c r="I284" s="47" t="n">
        <v>30</v>
      </c>
      <c r="J284" s="9" t="n">
        <f aca="false">H284-I284</f>
        <v>450</v>
      </c>
      <c r="K284" s="9" t="n">
        <f aca="false">SUMIFS(Downtime_Log!$I$2:$I$20000,Downtime_Log!$B$2:$B$20000,A284)</f>
        <v>44</v>
      </c>
      <c r="L284" s="9" t="n">
        <f aca="false">J284-K284</f>
        <v>406</v>
      </c>
      <c r="M284" s="51" t="n">
        <f aca="false">INDEX(Rate_Master!$C$2:$C$13,MATCH(F284,Rate_Master!$A$2:$A$13,0))</f>
        <v>600</v>
      </c>
      <c r="N284" s="52" t="n">
        <v>225564</v>
      </c>
      <c r="O284" s="51" t="n">
        <f aca="false">SUMIFS(Quality_Log!$H$2:$H$20000,Quality_Log!$B$2:$B$20000,A284)</f>
        <v>3113</v>
      </c>
      <c r="P284" s="51" t="n">
        <f aca="false">N284-O284</f>
        <v>222451</v>
      </c>
      <c r="Q284" s="51" t="n">
        <f aca="false">ROUND(J284*M284*Assumptions!$B$6,0)</f>
        <v>210600</v>
      </c>
      <c r="R284" s="53" t="n">
        <f aca="false">N284/M284</f>
        <v>375.94</v>
      </c>
      <c r="S284" s="53" t="n">
        <f aca="false">P284/M284</f>
        <v>370.751666666667</v>
      </c>
      <c r="T284" s="54" t="n">
        <f aca="false">IF(J284&gt;0,L284/J284,0)</f>
        <v>0.902222222222222</v>
      </c>
      <c r="U284" s="54" t="n">
        <f aca="false">IF(L284&gt;0,R284/L284,0)</f>
        <v>0.925960591133005</v>
      </c>
      <c r="V284" s="54" t="n">
        <f aca="false">IF(N284&gt;0,P284/N284,0)</f>
        <v>0.986199038853718</v>
      </c>
      <c r="W284" s="54" t="n">
        <f aca="false">T284*U284*V284</f>
        <v>0.823892592592593</v>
      </c>
      <c r="X284" s="55" t="n">
        <v>239.9</v>
      </c>
      <c r="Y284" s="56" t="n">
        <v>0.76</v>
      </c>
    </row>
    <row r="285" customFormat="false" ht="15" hidden="false" customHeight="false" outlineLevel="0" collapsed="false">
      <c r="A285" s="47" t="s">
        <v>568</v>
      </c>
      <c r="B285" s="48" t="n">
        <v>46053</v>
      </c>
      <c r="C285" s="49" t="n">
        <f aca="false">DATE(YEAR(B285),MONTH(B285),1)</f>
        <v>46023</v>
      </c>
      <c r="D285" s="47" t="s">
        <v>73</v>
      </c>
      <c r="E285" s="47" t="s">
        <v>65</v>
      </c>
      <c r="F285" s="47" t="s">
        <v>157</v>
      </c>
      <c r="G285" s="47" t="s">
        <v>569</v>
      </c>
      <c r="H285" s="50" t="n">
        <f aca="false">Assumptions!$B$4</f>
        <v>480</v>
      </c>
      <c r="I285" s="47" t="n">
        <v>90</v>
      </c>
      <c r="J285" s="9" t="n">
        <f aca="false">H285-I285</f>
        <v>390</v>
      </c>
      <c r="K285" s="9" t="n">
        <f aca="false">SUMIFS(Downtime_Log!$I$2:$I$20000,Downtime_Log!$B$2:$B$20000,A285)</f>
        <v>110</v>
      </c>
      <c r="L285" s="9" t="n">
        <f aca="false">J285-K285</f>
        <v>280</v>
      </c>
      <c r="M285" s="51" t="n">
        <f aca="false">INDEX(Rate_Master!$C$2:$C$13,MATCH(F285,Rate_Master!$A$2:$A$13,0))</f>
        <v>220</v>
      </c>
      <c r="N285" s="52" t="n">
        <v>52058</v>
      </c>
      <c r="O285" s="51" t="n">
        <f aca="false">SUMIFS(Quality_Log!$H$2:$H$20000,Quality_Log!$B$2:$B$20000,A285)</f>
        <v>1942</v>
      </c>
      <c r="P285" s="51" t="n">
        <f aca="false">N285-O285</f>
        <v>50116</v>
      </c>
      <c r="Q285" s="51" t="n">
        <f aca="false">ROUND(J285*M285*Assumptions!$B$6,0)</f>
        <v>66924</v>
      </c>
      <c r="R285" s="53" t="n">
        <f aca="false">N285/M285</f>
        <v>236.627272727273</v>
      </c>
      <c r="S285" s="53" t="n">
        <f aca="false">P285/M285</f>
        <v>227.8</v>
      </c>
      <c r="T285" s="54" t="n">
        <f aca="false">IF(J285&gt;0,L285/J285,0)</f>
        <v>0.717948717948718</v>
      </c>
      <c r="U285" s="54" t="n">
        <f aca="false">IF(L285&gt;0,R285/L285,0)</f>
        <v>0.845097402597403</v>
      </c>
      <c r="V285" s="54" t="n">
        <f aca="false">IF(N285&gt;0,P285/N285,0)</f>
        <v>0.962695455069346</v>
      </c>
      <c r="W285" s="54" t="n">
        <f aca="false">T285*U285*V285</f>
        <v>0.584102564102564</v>
      </c>
      <c r="X285" s="55" t="n">
        <v>154.4</v>
      </c>
      <c r="Y285" s="56" t="n">
        <v>0.76</v>
      </c>
    </row>
    <row r="286" customFormat="false" ht="15" hidden="false" customHeight="false" outlineLevel="0" collapsed="false">
      <c r="A286" s="47" t="s">
        <v>570</v>
      </c>
      <c r="B286" s="48" t="n">
        <v>46053</v>
      </c>
      <c r="C286" s="49" t="n">
        <f aca="false">DATE(YEAR(B286),MONTH(B286),1)</f>
        <v>46023</v>
      </c>
      <c r="D286" s="47" t="s">
        <v>74</v>
      </c>
      <c r="E286" s="47" t="s">
        <v>65</v>
      </c>
      <c r="F286" s="47" t="s">
        <v>157</v>
      </c>
      <c r="G286" s="47" t="s">
        <v>569</v>
      </c>
      <c r="H286" s="50" t="n">
        <f aca="false">Assumptions!$B$4</f>
        <v>480</v>
      </c>
      <c r="I286" s="47" t="n">
        <v>30</v>
      </c>
      <c r="J286" s="9" t="n">
        <f aca="false">H286-I286</f>
        <v>450</v>
      </c>
      <c r="K286" s="9" t="n">
        <f aca="false">SUMIFS(Downtime_Log!$I$2:$I$20000,Downtime_Log!$B$2:$B$20000,A286)</f>
        <v>24</v>
      </c>
      <c r="L286" s="9" t="n">
        <f aca="false">J286-K286</f>
        <v>426</v>
      </c>
      <c r="M286" s="51" t="n">
        <f aca="false">INDEX(Rate_Master!$C$2:$C$13,MATCH(F286,Rate_Master!$A$2:$A$13,0))</f>
        <v>220</v>
      </c>
      <c r="N286" s="52" t="n">
        <v>79849</v>
      </c>
      <c r="O286" s="51" t="n">
        <f aca="false">SUMIFS(Quality_Log!$H$2:$H$20000,Quality_Log!$B$2:$B$20000,A286)</f>
        <v>1620</v>
      </c>
      <c r="P286" s="51" t="n">
        <f aca="false">N286-O286</f>
        <v>78229</v>
      </c>
      <c r="Q286" s="51" t="n">
        <f aca="false">ROUND(J286*M286*Assumptions!$B$6,0)</f>
        <v>77220</v>
      </c>
      <c r="R286" s="53" t="n">
        <f aca="false">N286/M286</f>
        <v>362.95</v>
      </c>
      <c r="S286" s="53" t="n">
        <f aca="false">P286/M286</f>
        <v>355.586363636364</v>
      </c>
      <c r="T286" s="54" t="n">
        <f aca="false">IF(J286&gt;0,L286/J286,0)</f>
        <v>0.946666666666667</v>
      </c>
      <c r="U286" s="54" t="n">
        <f aca="false">IF(L286&gt;0,R286/L286,0)</f>
        <v>0.851995305164319</v>
      </c>
      <c r="V286" s="54" t="n">
        <f aca="false">IF(N286&gt;0,P286/N286,0)</f>
        <v>0.979711705844782</v>
      </c>
      <c r="W286" s="54" t="n">
        <f aca="false">T286*U286*V286</f>
        <v>0.790191919191919</v>
      </c>
      <c r="X286" s="55" t="n">
        <v>203.2</v>
      </c>
      <c r="Y286" s="56" t="n">
        <v>0.15</v>
      </c>
    </row>
    <row r="287" customFormat="false" ht="15" hidden="false" customHeight="false" outlineLevel="0" collapsed="false">
      <c r="A287" s="47" t="s">
        <v>571</v>
      </c>
      <c r="B287" s="48" t="n">
        <v>46053</v>
      </c>
      <c r="C287" s="49" t="n">
        <f aca="false">DATE(YEAR(B287),MONTH(B287),1)</f>
        <v>46023</v>
      </c>
      <c r="D287" s="47" t="s">
        <v>75</v>
      </c>
      <c r="E287" s="47" t="s">
        <v>65</v>
      </c>
      <c r="F287" s="47" t="s">
        <v>157</v>
      </c>
      <c r="G287" s="47" t="s">
        <v>569</v>
      </c>
      <c r="H287" s="50" t="n">
        <f aca="false">Assumptions!$B$4</f>
        <v>480</v>
      </c>
      <c r="I287" s="47" t="n">
        <v>30</v>
      </c>
      <c r="J287" s="9" t="n">
        <f aca="false">H287-I287</f>
        <v>450</v>
      </c>
      <c r="K287" s="9" t="n">
        <f aca="false">SUMIFS(Downtime_Log!$I$2:$I$20000,Downtime_Log!$B$2:$B$20000,A287)</f>
        <v>79</v>
      </c>
      <c r="L287" s="9" t="n">
        <f aca="false">J287-K287</f>
        <v>371</v>
      </c>
      <c r="M287" s="51" t="n">
        <f aca="false">INDEX(Rate_Master!$C$2:$C$13,MATCH(F287,Rate_Master!$A$2:$A$13,0))</f>
        <v>220</v>
      </c>
      <c r="N287" s="52" t="n">
        <v>66844</v>
      </c>
      <c r="O287" s="51" t="n">
        <f aca="false">SUMIFS(Quality_Log!$H$2:$H$20000,Quality_Log!$B$2:$B$20000,A287)</f>
        <v>1570</v>
      </c>
      <c r="P287" s="51" t="n">
        <f aca="false">N287-O287</f>
        <v>65274</v>
      </c>
      <c r="Q287" s="51" t="n">
        <f aca="false">ROUND(J287*M287*Assumptions!$B$6,0)</f>
        <v>77220</v>
      </c>
      <c r="R287" s="53" t="n">
        <f aca="false">N287/M287</f>
        <v>303.836363636364</v>
      </c>
      <c r="S287" s="53" t="n">
        <f aca="false">P287/M287</f>
        <v>296.7</v>
      </c>
      <c r="T287" s="54" t="n">
        <f aca="false">IF(J287&gt;0,L287/J287,0)</f>
        <v>0.824444444444444</v>
      </c>
      <c r="U287" s="54" t="n">
        <f aca="false">IF(L287&gt;0,R287/L287,0)</f>
        <v>0.818965939720657</v>
      </c>
      <c r="V287" s="54" t="n">
        <f aca="false">IF(N287&gt;0,P287/N287,0)</f>
        <v>0.976512476811681</v>
      </c>
      <c r="W287" s="54" t="n">
        <f aca="false">T287*U287*V287</f>
        <v>0.659333333333333</v>
      </c>
      <c r="X287" s="55" t="n">
        <v>195</v>
      </c>
      <c r="Y287" s="56" t="n">
        <v>0.14</v>
      </c>
    </row>
    <row r="288" customFormat="false" ht="15" hidden="false" customHeight="false" outlineLevel="0" collapsed="false">
      <c r="A288" s="47" t="s">
        <v>572</v>
      </c>
      <c r="B288" s="48" t="n">
        <v>46055</v>
      </c>
      <c r="C288" s="49" t="n">
        <f aca="false">DATE(YEAR(B288),MONTH(B288),1)</f>
        <v>46054</v>
      </c>
      <c r="D288" s="47" t="s">
        <v>73</v>
      </c>
      <c r="E288" s="47" t="s">
        <v>62</v>
      </c>
      <c r="F288" s="47" t="s">
        <v>149</v>
      </c>
      <c r="G288" s="47" t="s">
        <v>573</v>
      </c>
      <c r="H288" s="50" t="n">
        <f aca="false">Assumptions!$B$4</f>
        <v>480</v>
      </c>
      <c r="I288" s="47" t="n">
        <v>30</v>
      </c>
      <c r="J288" s="9" t="n">
        <f aca="false">H288-I288</f>
        <v>450</v>
      </c>
      <c r="K288" s="9" t="n">
        <f aca="false">SUMIFS(Downtime_Log!$I$2:$I$20000,Downtime_Log!$B$2:$B$20000,A288)</f>
        <v>36</v>
      </c>
      <c r="L288" s="9" t="n">
        <f aca="false">J288-K288</f>
        <v>414</v>
      </c>
      <c r="M288" s="51" t="n">
        <f aca="false">INDEX(Rate_Master!$C$2:$C$13,MATCH(F288,Rate_Master!$A$2:$A$13,0))</f>
        <v>1100</v>
      </c>
      <c r="N288" s="52" t="n">
        <v>427000</v>
      </c>
      <c r="O288" s="51" t="n">
        <f aca="false">SUMIFS(Quality_Log!$H$2:$H$20000,Quality_Log!$B$2:$B$20000,A288)</f>
        <v>7476</v>
      </c>
      <c r="P288" s="51" t="n">
        <f aca="false">N288-O288</f>
        <v>419524</v>
      </c>
      <c r="Q288" s="51" t="n">
        <f aca="false">ROUND(J288*M288*Assumptions!$B$6,0)</f>
        <v>386100</v>
      </c>
      <c r="R288" s="53" t="n">
        <f aca="false">N288/M288</f>
        <v>388.181818181818</v>
      </c>
      <c r="S288" s="53" t="n">
        <f aca="false">P288/M288</f>
        <v>381.385454545455</v>
      </c>
      <c r="T288" s="54" t="n">
        <f aca="false">IF(J288&gt;0,L288/J288,0)</f>
        <v>0.92</v>
      </c>
      <c r="U288" s="54" t="n">
        <f aca="false">IF(L288&gt;0,R288/L288,0)</f>
        <v>0.937637241985068</v>
      </c>
      <c r="V288" s="54" t="n">
        <f aca="false">IF(N288&gt;0,P288/N288,0)</f>
        <v>0.982491803278689</v>
      </c>
      <c r="W288" s="54" t="n">
        <f aca="false">T288*U288*V288</f>
        <v>0.847523232323232</v>
      </c>
      <c r="X288" s="55" t="n">
        <v>383.9</v>
      </c>
      <c r="Y288" s="56" t="n">
        <v>1.3</v>
      </c>
    </row>
    <row r="289" customFormat="false" ht="15" hidden="false" customHeight="false" outlineLevel="0" collapsed="false">
      <c r="A289" s="47" t="s">
        <v>574</v>
      </c>
      <c r="B289" s="48" t="n">
        <v>46055</v>
      </c>
      <c r="C289" s="49" t="n">
        <f aca="false">DATE(YEAR(B289),MONTH(B289),1)</f>
        <v>46054</v>
      </c>
      <c r="D289" s="47" t="s">
        <v>74</v>
      </c>
      <c r="E289" s="47" t="s">
        <v>62</v>
      </c>
      <c r="F289" s="47" t="s">
        <v>149</v>
      </c>
      <c r="G289" s="47" t="s">
        <v>573</v>
      </c>
      <c r="H289" s="50" t="n">
        <f aca="false">Assumptions!$B$4</f>
        <v>480</v>
      </c>
      <c r="I289" s="47" t="n">
        <v>30</v>
      </c>
      <c r="J289" s="9" t="n">
        <f aca="false">H289-I289</f>
        <v>450</v>
      </c>
      <c r="K289" s="9" t="n">
        <f aca="false">SUMIFS(Downtime_Log!$I$2:$I$20000,Downtime_Log!$B$2:$B$20000,A289)</f>
        <v>63</v>
      </c>
      <c r="L289" s="9" t="n">
        <f aca="false">J289-K289</f>
        <v>387</v>
      </c>
      <c r="M289" s="51" t="n">
        <f aca="false">INDEX(Rate_Master!$C$2:$C$13,MATCH(F289,Rate_Master!$A$2:$A$13,0))</f>
        <v>1100</v>
      </c>
      <c r="N289" s="52" t="n">
        <v>382535</v>
      </c>
      <c r="O289" s="51" t="n">
        <f aca="false">SUMIFS(Quality_Log!$H$2:$H$20000,Quality_Log!$B$2:$B$20000,A289)</f>
        <v>6983</v>
      </c>
      <c r="P289" s="51" t="n">
        <f aca="false">N289-O289</f>
        <v>375552</v>
      </c>
      <c r="Q289" s="51" t="n">
        <f aca="false">ROUND(J289*M289*Assumptions!$B$6,0)</f>
        <v>386100</v>
      </c>
      <c r="R289" s="53" t="n">
        <f aca="false">N289/M289</f>
        <v>347.759090909091</v>
      </c>
      <c r="S289" s="53" t="n">
        <f aca="false">P289/M289</f>
        <v>341.410909090909</v>
      </c>
      <c r="T289" s="54" t="n">
        <f aca="false">IF(J289&gt;0,L289/J289,0)</f>
        <v>0.86</v>
      </c>
      <c r="U289" s="54" t="n">
        <f aca="false">IF(L289&gt;0,R289/L289,0)</f>
        <v>0.898602302090674</v>
      </c>
      <c r="V289" s="54" t="n">
        <f aca="false">IF(N289&gt;0,P289/N289,0)</f>
        <v>0.981745461199629</v>
      </c>
      <c r="W289" s="54" t="n">
        <f aca="false">T289*U289*V289</f>
        <v>0.758690909090909</v>
      </c>
      <c r="X289" s="55" t="n">
        <v>403.7</v>
      </c>
      <c r="Y289" s="56" t="n">
        <v>2.12</v>
      </c>
    </row>
    <row r="290" customFormat="false" ht="15" hidden="false" customHeight="false" outlineLevel="0" collapsed="false">
      <c r="A290" s="47" t="s">
        <v>575</v>
      </c>
      <c r="B290" s="48" t="n">
        <v>46055</v>
      </c>
      <c r="C290" s="49" t="n">
        <f aca="false">DATE(YEAR(B290),MONTH(B290),1)</f>
        <v>46054</v>
      </c>
      <c r="D290" s="47" t="s">
        <v>75</v>
      </c>
      <c r="E290" s="47" t="s">
        <v>62</v>
      </c>
      <c r="F290" s="47" t="s">
        <v>149</v>
      </c>
      <c r="G290" s="47" t="s">
        <v>573</v>
      </c>
      <c r="H290" s="50" t="n">
        <f aca="false">Assumptions!$B$4</f>
        <v>480</v>
      </c>
      <c r="I290" s="47" t="n">
        <v>30</v>
      </c>
      <c r="J290" s="9" t="n">
        <f aca="false">H290-I290</f>
        <v>450</v>
      </c>
      <c r="K290" s="9" t="n">
        <f aca="false">SUMIFS(Downtime_Log!$I$2:$I$20000,Downtime_Log!$B$2:$B$20000,A290)</f>
        <v>30</v>
      </c>
      <c r="L290" s="9" t="n">
        <f aca="false">J290-K290</f>
        <v>420</v>
      </c>
      <c r="M290" s="51" t="n">
        <f aca="false">INDEX(Rate_Master!$C$2:$C$13,MATCH(F290,Rate_Master!$A$2:$A$13,0))</f>
        <v>1100</v>
      </c>
      <c r="N290" s="52" t="n">
        <v>398882</v>
      </c>
      <c r="O290" s="51" t="n">
        <f aca="false">SUMIFS(Quality_Log!$H$2:$H$20000,Quality_Log!$B$2:$B$20000,A290)</f>
        <v>8266</v>
      </c>
      <c r="P290" s="51" t="n">
        <f aca="false">N290-O290</f>
        <v>390616</v>
      </c>
      <c r="Q290" s="51" t="n">
        <f aca="false">ROUND(J290*M290*Assumptions!$B$6,0)</f>
        <v>386100</v>
      </c>
      <c r="R290" s="53" t="n">
        <f aca="false">N290/M290</f>
        <v>362.62</v>
      </c>
      <c r="S290" s="53" t="n">
        <f aca="false">P290/M290</f>
        <v>355.105454545455</v>
      </c>
      <c r="T290" s="54" t="n">
        <f aca="false">IF(J290&gt;0,L290/J290,0)</f>
        <v>0.933333333333333</v>
      </c>
      <c r="U290" s="54" t="n">
        <f aca="false">IF(L290&gt;0,R290/L290,0)</f>
        <v>0.863380952380952</v>
      </c>
      <c r="V290" s="54" t="n">
        <f aca="false">IF(N290&gt;0,P290/N290,0)</f>
        <v>0.979277079437027</v>
      </c>
      <c r="W290" s="54" t="n">
        <f aca="false">T290*U290*V290</f>
        <v>0.789123232323232</v>
      </c>
      <c r="X290" s="55" t="n">
        <v>389.2</v>
      </c>
      <c r="Y290" s="56" t="n">
        <v>1.63</v>
      </c>
    </row>
    <row r="291" customFormat="false" ht="15" hidden="false" customHeight="false" outlineLevel="0" collapsed="false">
      <c r="A291" s="47" t="s">
        <v>576</v>
      </c>
      <c r="B291" s="48" t="n">
        <v>46055</v>
      </c>
      <c r="C291" s="49" t="n">
        <f aca="false">DATE(YEAR(B291),MONTH(B291),1)</f>
        <v>46054</v>
      </c>
      <c r="D291" s="47" t="s">
        <v>73</v>
      </c>
      <c r="E291" s="47" t="s">
        <v>63</v>
      </c>
      <c r="F291" s="47" t="s">
        <v>151</v>
      </c>
      <c r="G291" s="47" t="s">
        <v>577</v>
      </c>
      <c r="H291" s="50" t="n">
        <f aca="false">Assumptions!$B$4</f>
        <v>480</v>
      </c>
      <c r="I291" s="47" t="n">
        <v>30</v>
      </c>
      <c r="J291" s="9" t="n">
        <f aca="false">H291-I291</f>
        <v>450</v>
      </c>
      <c r="K291" s="9" t="n">
        <f aca="false">SUMIFS(Downtime_Log!$I$2:$I$20000,Downtime_Log!$B$2:$B$20000,A291)</f>
        <v>17</v>
      </c>
      <c r="L291" s="9" t="n">
        <f aca="false">J291-K291</f>
        <v>433</v>
      </c>
      <c r="M291" s="51" t="n">
        <f aca="false">INDEX(Rate_Master!$C$2:$C$13,MATCH(F291,Rate_Master!$A$2:$A$13,0))</f>
        <v>700</v>
      </c>
      <c r="N291" s="52" t="n">
        <v>260321</v>
      </c>
      <c r="O291" s="51" t="n">
        <f aca="false">SUMIFS(Quality_Log!$H$2:$H$20000,Quality_Log!$B$2:$B$20000,A291)</f>
        <v>9830</v>
      </c>
      <c r="P291" s="51" t="n">
        <f aca="false">N291-O291</f>
        <v>250491</v>
      </c>
      <c r="Q291" s="51" t="n">
        <f aca="false">ROUND(J291*M291*Assumptions!$B$6,0)</f>
        <v>245700</v>
      </c>
      <c r="R291" s="53" t="n">
        <f aca="false">N291/M291</f>
        <v>371.887142857143</v>
      </c>
      <c r="S291" s="53" t="n">
        <f aca="false">P291/M291</f>
        <v>357.844285714286</v>
      </c>
      <c r="T291" s="54" t="n">
        <f aca="false">IF(J291&gt;0,L291/J291,0)</f>
        <v>0.962222222222222</v>
      </c>
      <c r="U291" s="54" t="n">
        <f aca="false">IF(L291&gt;0,R291/L291,0)</f>
        <v>0.858861761794787</v>
      </c>
      <c r="V291" s="54" t="n">
        <f aca="false">IF(N291&gt;0,P291/N291,0)</f>
        <v>0.962238928092624</v>
      </c>
      <c r="W291" s="54" t="n">
        <f aca="false">T291*U291*V291</f>
        <v>0.795209523809524</v>
      </c>
      <c r="X291" s="55" t="n">
        <v>440.1</v>
      </c>
      <c r="Y291" s="56" t="n">
        <v>2.12</v>
      </c>
    </row>
    <row r="292" customFormat="false" ht="15" hidden="false" customHeight="false" outlineLevel="0" collapsed="false">
      <c r="A292" s="47" t="s">
        <v>578</v>
      </c>
      <c r="B292" s="48" t="n">
        <v>46055</v>
      </c>
      <c r="C292" s="49" t="n">
        <f aca="false">DATE(YEAR(B292),MONTH(B292),1)</f>
        <v>46054</v>
      </c>
      <c r="D292" s="47" t="s">
        <v>74</v>
      </c>
      <c r="E292" s="47" t="s">
        <v>63</v>
      </c>
      <c r="F292" s="47" t="s">
        <v>151</v>
      </c>
      <c r="G292" s="47" t="s">
        <v>577</v>
      </c>
      <c r="H292" s="50" t="n">
        <f aca="false">Assumptions!$B$4</f>
        <v>480</v>
      </c>
      <c r="I292" s="47" t="n">
        <v>45</v>
      </c>
      <c r="J292" s="9" t="n">
        <f aca="false">H292-I292</f>
        <v>435</v>
      </c>
      <c r="K292" s="9" t="n">
        <f aca="false">SUMIFS(Downtime_Log!$I$2:$I$20000,Downtime_Log!$B$2:$B$20000,A292)</f>
        <v>32</v>
      </c>
      <c r="L292" s="9" t="n">
        <f aca="false">J292-K292</f>
        <v>403</v>
      </c>
      <c r="M292" s="51" t="n">
        <f aca="false">INDEX(Rate_Master!$C$2:$C$13,MATCH(F292,Rate_Master!$A$2:$A$13,0))</f>
        <v>700</v>
      </c>
      <c r="N292" s="52" t="n">
        <v>219518</v>
      </c>
      <c r="O292" s="51" t="n">
        <f aca="false">SUMIFS(Quality_Log!$H$2:$H$20000,Quality_Log!$B$2:$B$20000,A292)</f>
        <v>6062</v>
      </c>
      <c r="P292" s="51" t="n">
        <f aca="false">N292-O292</f>
        <v>213456</v>
      </c>
      <c r="Q292" s="51" t="n">
        <f aca="false">ROUND(J292*M292*Assumptions!$B$6,0)</f>
        <v>237510</v>
      </c>
      <c r="R292" s="53" t="n">
        <f aca="false">N292/M292</f>
        <v>313.597142857143</v>
      </c>
      <c r="S292" s="53" t="n">
        <f aca="false">P292/M292</f>
        <v>304.937142857143</v>
      </c>
      <c r="T292" s="54" t="n">
        <f aca="false">IF(J292&gt;0,L292/J292,0)</f>
        <v>0.926436781609195</v>
      </c>
      <c r="U292" s="54" t="n">
        <f aca="false">IF(L292&gt;0,R292/L292,0)</f>
        <v>0.77815668202765</v>
      </c>
      <c r="V292" s="54" t="n">
        <f aca="false">IF(N292&gt;0,P292/N292,0)</f>
        <v>0.972384952486812</v>
      </c>
      <c r="W292" s="54" t="n">
        <f aca="false">T292*U292*V292</f>
        <v>0.701004926108374</v>
      </c>
      <c r="X292" s="55" t="n">
        <v>434.2</v>
      </c>
      <c r="Y292" s="56" t="n">
        <v>1.8</v>
      </c>
    </row>
    <row r="293" customFormat="false" ht="15" hidden="false" customHeight="false" outlineLevel="0" collapsed="false">
      <c r="A293" s="47" t="s">
        <v>579</v>
      </c>
      <c r="B293" s="48" t="n">
        <v>46055</v>
      </c>
      <c r="C293" s="49" t="n">
        <f aca="false">DATE(YEAR(B293),MONTH(B293),1)</f>
        <v>46054</v>
      </c>
      <c r="D293" s="47" t="s">
        <v>75</v>
      </c>
      <c r="E293" s="47" t="s">
        <v>63</v>
      </c>
      <c r="F293" s="47" t="s">
        <v>151</v>
      </c>
      <c r="G293" s="47" t="s">
        <v>577</v>
      </c>
      <c r="H293" s="50" t="n">
        <f aca="false">Assumptions!$B$4</f>
        <v>480</v>
      </c>
      <c r="I293" s="47" t="n">
        <v>30</v>
      </c>
      <c r="J293" s="9" t="n">
        <f aca="false">H293-I293</f>
        <v>450</v>
      </c>
      <c r="K293" s="9" t="n">
        <f aca="false">SUMIFS(Downtime_Log!$I$2:$I$20000,Downtime_Log!$B$2:$B$20000,A293)</f>
        <v>206</v>
      </c>
      <c r="L293" s="9" t="n">
        <f aca="false">J293-K293</f>
        <v>244</v>
      </c>
      <c r="M293" s="51" t="n">
        <f aca="false">INDEX(Rate_Master!$C$2:$C$13,MATCH(F293,Rate_Master!$A$2:$A$13,0))</f>
        <v>700</v>
      </c>
      <c r="N293" s="52" t="n">
        <v>132893</v>
      </c>
      <c r="O293" s="51" t="n">
        <f aca="false">SUMIFS(Quality_Log!$H$2:$H$20000,Quality_Log!$B$2:$B$20000,A293)</f>
        <v>4261</v>
      </c>
      <c r="P293" s="51" t="n">
        <f aca="false">N293-O293</f>
        <v>128632</v>
      </c>
      <c r="Q293" s="51" t="n">
        <f aca="false">ROUND(J293*M293*Assumptions!$B$6,0)</f>
        <v>245700</v>
      </c>
      <c r="R293" s="53" t="n">
        <f aca="false">N293/M293</f>
        <v>189.847142857143</v>
      </c>
      <c r="S293" s="53" t="n">
        <f aca="false">P293/M293</f>
        <v>183.76</v>
      </c>
      <c r="T293" s="54" t="n">
        <f aca="false">IF(J293&gt;0,L293/J293,0)</f>
        <v>0.542222222222222</v>
      </c>
      <c r="U293" s="54" t="n">
        <f aca="false">IF(L293&gt;0,R293/L293,0)</f>
        <v>0.77806206088993</v>
      </c>
      <c r="V293" s="54" t="n">
        <f aca="false">IF(N293&gt;0,P293/N293,0)</f>
        <v>0.967936610656694</v>
      </c>
      <c r="W293" s="54" t="n">
        <f aca="false">T293*U293*V293</f>
        <v>0.408355555555556</v>
      </c>
      <c r="X293" s="55" t="n">
        <v>318.1</v>
      </c>
      <c r="Y293" s="56" t="n">
        <v>1.6</v>
      </c>
    </row>
    <row r="294" customFormat="false" ht="15" hidden="false" customHeight="false" outlineLevel="0" collapsed="false">
      <c r="A294" s="47" t="s">
        <v>580</v>
      </c>
      <c r="B294" s="48" t="n">
        <v>46055</v>
      </c>
      <c r="C294" s="49" t="n">
        <f aca="false">DATE(YEAR(B294),MONTH(B294),1)</f>
        <v>46054</v>
      </c>
      <c r="D294" s="47" t="s">
        <v>73</v>
      </c>
      <c r="E294" s="47" t="s">
        <v>64</v>
      </c>
      <c r="F294" s="47" t="s">
        <v>156</v>
      </c>
      <c r="G294" s="47" t="s">
        <v>581</v>
      </c>
      <c r="H294" s="50" t="n">
        <f aca="false">Assumptions!$B$4</f>
        <v>480</v>
      </c>
      <c r="I294" s="47" t="n">
        <v>30</v>
      </c>
      <c r="J294" s="9" t="n">
        <f aca="false">H294-I294</f>
        <v>450</v>
      </c>
      <c r="K294" s="9" t="n">
        <f aca="false">SUMIFS(Downtime_Log!$I$2:$I$20000,Downtime_Log!$B$2:$B$20000,A294)</f>
        <v>135</v>
      </c>
      <c r="L294" s="9" t="n">
        <f aca="false">J294-K294</f>
        <v>315</v>
      </c>
      <c r="M294" s="51" t="n">
        <f aca="false">INDEX(Rate_Master!$C$2:$C$13,MATCH(F294,Rate_Master!$A$2:$A$13,0))</f>
        <v>480</v>
      </c>
      <c r="N294" s="52" t="n">
        <v>141986</v>
      </c>
      <c r="O294" s="51" t="n">
        <f aca="false">SUMIFS(Quality_Log!$H$2:$H$20000,Quality_Log!$B$2:$B$20000,A294)</f>
        <v>4697</v>
      </c>
      <c r="P294" s="51" t="n">
        <f aca="false">N294-O294</f>
        <v>137289</v>
      </c>
      <c r="Q294" s="51" t="n">
        <f aca="false">ROUND(J294*M294*Assumptions!$B$6,0)</f>
        <v>168480</v>
      </c>
      <c r="R294" s="53" t="n">
        <f aca="false">N294/M294</f>
        <v>295.804166666667</v>
      </c>
      <c r="S294" s="53" t="n">
        <f aca="false">P294/M294</f>
        <v>286.01875</v>
      </c>
      <c r="T294" s="54" t="n">
        <f aca="false">IF(J294&gt;0,L294/J294,0)</f>
        <v>0.7</v>
      </c>
      <c r="U294" s="54" t="n">
        <f aca="false">IF(L294&gt;0,R294/L294,0)</f>
        <v>0.939060846560847</v>
      </c>
      <c r="V294" s="54" t="n">
        <f aca="false">IF(N294&gt;0,P294/N294,0)</f>
        <v>0.966919273731213</v>
      </c>
      <c r="W294" s="54" t="n">
        <f aca="false">T294*U294*V294</f>
        <v>0.635597222222222</v>
      </c>
      <c r="X294" s="55" t="n">
        <v>195.8</v>
      </c>
      <c r="Y294" s="56" t="n">
        <v>3.24</v>
      </c>
    </row>
    <row r="295" customFormat="false" ht="15" hidden="false" customHeight="false" outlineLevel="0" collapsed="false">
      <c r="A295" s="47" t="s">
        <v>582</v>
      </c>
      <c r="B295" s="48" t="n">
        <v>46055</v>
      </c>
      <c r="C295" s="49" t="n">
        <f aca="false">DATE(YEAR(B295),MONTH(B295),1)</f>
        <v>46054</v>
      </c>
      <c r="D295" s="47" t="s">
        <v>74</v>
      </c>
      <c r="E295" s="47" t="s">
        <v>64</v>
      </c>
      <c r="F295" s="47" t="s">
        <v>156</v>
      </c>
      <c r="G295" s="47" t="s">
        <v>581</v>
      </c>
      <c r="H295" s="50" t="n">
        <f aca="false">Assumptions!$B$4</f>
        <v>480</v>
      </c>
      <c r="I295" s="47" t="n">
        <v>30</v>
      </c>
      <c r="J295" s="9" t="n">
        <f aca="false">H295-I295</f>
        <v>450</v>
      </c>
      <c r="K295" s="9" t="n">
        <f aca="false">SUMIFS(Downtime_Log!$I$2:$I$20000,Downtime_Log!$B$2:$B$20000,A295)</f>
        <v>78</v>
      </c>
      <c r="L295" s="9" t="n">
        <f aca="false">J295-K295</f>
        <v>372</v>
      </c>
      <c r="M295" s="51" t="n">
        <f aca="false">INDEX(Rate_Master!$C$2:$C$13,MATCH(F295,Rate_Master!$A$2:$A$13,0))</f>
        <v>480</v>
      </c>
      <c r="N295" s="52" t="n">
        <v>161173</v>
      </c>
      <c r="O295" s="51" t="n">
        <f aca="false">SUMIFS(Quality_Log!$H$2:$H$20000,Quality_Log!$B$2:$B$20000,A295)</f>
        <v>3097</v>
      </c>
      <c r="P295" s="51" t="n">
        <f aca="false">N295-O295</f>
        <v>158076</v>
      </c>
      <c r="Q295" s="51" t="n">
        <f aca="false">ROUND(J295*M295*Assumptions!$B$6,0)</f>
        <v>168480</v>
      </c>
      <c r="R295" s="53" t="n">
        <f aca="false">N295/M295</f>
        <v>335.777083333333</v>
      </c>
      <c r="S295" s="53" t="n">
        <f aca="false">P295/M295</f>
        <v>329.325</v>
      </c>
      <c r="T295" s="54" t="n">
        <f aca="false">IF(J295&gt;0,L295/J295,0)</f>
        <v>0.826666666666667</v>
      </c>
      <c r="U295" s="54" t="n">
        <f aca="false">IF(L295&gt;0,R295/L295,0)</f>
        <v>0.902626568100359</v>
      </c>
      <c r="V295" s="54" t="n">
        <f aca="false">IF(N295&gt;0,P295/N295,0)</f>
        <v>0.980784622734577</v>
      </c>
      <c r="W295" s="54" t="n">
        <f aca="false">T295*U295*V295</f>
        <v>0.731833333333333</v>
      </c>
      <c r="X295" s="55" t="n">
        <v>207.5</v>
      </c>
      <c r="Y295" s="56" t="n">
        <v>0.66</v>
      </c>
    </row>
    <row r="296" customFormat="false" ht="15" hidden="false" customHeight="false" outlineLevel="0" collapsed="false">
      <c r="A296" s="47" t="s">
        <v>583</v>
      </c>
      <c r="B296" s="48" t="n">
        <v>46055</v>
      </c>
      <c r="C296" s="49" t="n">
        <f aca="false">DATE(YEAR(B296),MONTH(B296),1)</f>
        <v>46054</v>
      </c>
      <c r="D296" s="47" t="s">
        <v>73</v>
      </c>
      <c r="E296" s="47" t="s">
        <v>65</v>
      </c>
      <c r="F296" s="47" t="s">
        <v>157</v>
      </c>
      <c r="G296" s="47" t="s">
        <v>569</v>
      </c>
      <c r="H296" s="50" t="n">
        <f aca="false">Assumptions!$B$4</f>
        <v>480</v>
      </c>
      <c r="I296" s="47" t="n">
        <v>30</v>
      </c>
      <c r="J296" s="9" t="n">
        <f aca="false">H296-I296</f>
        <v>450</v>
      </c>
      <c r="K296" s="9" t="n">
        <f aca="false">SUMIFS(Downtime_Log!$I$2:$I$20000,Downtime_Log!$B$2:$B$20000,A296)</f>
        <v>38</v>
      </c>
      <c r="L296" s="9" t="n">
        <f aca="false">J296-K296</f>
        <v>412</v>
      </c>
      <c r="M296" s="51" t="n">
        <f aca="false">INDEX(Rate_Master!$C$2:$C$13,MATCH(F296,Rate_Master!$A$2:$A$13,0))</f>
        <v>220</v>
      </c>
      <c r="N296" s="52" t="n">
        <v>77099</v>
      </c>
      <c r="O296" s="51" t="n">
        <f aca="false">SUMIFS(Quality_Log!$H$2:$H$20000,Quality_Log!$B$2:$B$20000,A296)</f>
        <v>2005</v>
      </c>
      <c r="P296" s="51" t="n">
        <f aca="false">N296-O296</f>
        <v>75094</v>
      </c>
      <c r="Q296" s="51" t="n">
        <f aca="false">ROUND(J296*M296*Assumptions!$B$6,0)</f>
        <v>77220</v>
      </c>
      <c r="R296" s="53" t="n">
        <f aca="false">N296/M296</f>
        <v>350.45</v>
      </c>
      <c r="S296" s="53" t="n">
        <f aca="false">P296/M296</f>
        <v>341.336363636364</v>
      </c>
      <c r="T296" s="54" t="n">
        <f aca="false">IF(J296&gt;0,L296/J296,0)</f>
        <v>0.915555555555556</v>
      </c>
      <c r="U296" s="54" t="n">
        <f aca="false">IF(L296&gt;0,R296/L296,0)</f>
        <v>0.850606796116505</v>
      </c>
      <c r="V296" s="54" t="n">
        <f aca="false">IF(N296&gt;0,P296/N296,0)</f>
        <v>0.973994474636506</v>
      </c>
      <c r="W296" s="54" t="n">
        <f aca="false">T296*U296*V296</f>
        <v>0.758525252525253</v>
      </c>
      <c r="X296" s="55" t="n">
        <v>191</v>
      </c>
      <c r="Y296" s="56" t="n">
        <v>0.15</v>
      </c>
    </row>
    <row r="297" customFormat="false" ht="15" hidden="false" customHeight="false" outlineLevel="0" collapsed="false">
      <c r="A297" s="47" t="s">
        <v>584</v>
      </c>
      <c r="B297" s="48" t="n">
        <v>46055</v>
      </c>
      <c r="C297" s="49" t="n">
        <f aca="false">DATE(YEAR(B297),MONTH(B297),1)</f>
        <v>46054</v>
      </c>
      <c r="D297" s="47" t="s">
        <v>74</v>
      </c>
      <c r="E297" s="47" t="s">
        <v>65</v>
      </c>
      <c r="F297" s="47" t="s">
        <v>157</v>
      </c>
      <c r="G297" s="47" t="s">
        <v>569</v>
      </c>
      <c r="H297" s="50" t="n">
        <f aca="false">Assumptions!$B$4</f>
        <v>480</v>
      </c>
      <c r="I297" s="47" t="n">
        <v>30</v>
      </c>
      <c r="J297" s="9" t="n">
        <f aca="false">H297-I297</f>
        <v>450</v>
      </c>
      <c r="K297" s="9" t="n">
        <f aca="false">SUMIFS(Downtime_Log!$I$2:$I$20000,Downtime_Log!$B$2:$B$20000,A297)</f>
        <v>55</v>
      </c>
      <c r="L297" s="9" t="n">
        <f aca="false">J297-K297</f>
        <v>395</v>
      </c>
      <c r="M297" s="51" t="n">
        <f aca="false">INDEX(Rate_Master!$C$2:$C$13,MATCH(F297,Rate_Master!$A$2:$A$13,0))</f>
        <v>220</v>
      </c>
      <c r="N297" s="52" t="n">
        <v>73554</v>
      </c>
      <c r="O297" s="51" t="n">
        <f aca="false">SUMIFS(Quality_Log!$H$2:$H$20000,Quality_Log!$B$2:$B$20000,A297)</f>
        <v>2235</v>
      </c>
      <c r="P297" s="51" t="n">
        <f aca="false">N297-O297</f>
        <v>71319</v>
      </c>
      <c r="Q297" s="51" t="n">
        <f aca="false">ROUND(J297*M297*Assumptions!$B$6,0)</f>
        <v>77220</v>
      </c>
      <c r="R297" s="53" t="n">
        <f aca="false">N297/M297</f>
        <v>334.336363636364</v>
      </c>
      <c r="S297" s="53" t="n">
        <f aca="false">P297/M297</f>
        <v>324.177272727273</v>
      </c>
      <c r="T297" s="54" t="n">
        <f aca="false">IF(J297&gt;0,L297/J297,0)</f>
        <v>0.877777777777778</v>
      </c>
      <c r="U297" s="54" t="n">
        <f aca="false">IF(L297&gt;0,R297/L297,0)</f>
        <v>0.846421173762946</v>
      </c>
      <c r="V297" s="54" t="n">
        <f aca="false">IF(N297&gt;0,P297/N297,0)</f>
        <v>0.969614161024553</v>
      </c>
      <c r="W297" s="54" t="n">
        <f aca="false">T297*U297*V297</f>
        <v>0.720393939393939</v>
      </c>
      <c r="X297" s="55" t="n">
        <v>186.6</v>
      </c>
      <c r="Y297" s="56" t="n">
        <v>0.15</v>
      </c>
    </row>
    <row r="298" customFormat="false" ht="15" hidden="false" customHeight="false" outlineLevel="0" collapsed="false">
      <c r="A298" s="47" t="s">
        <v>585</v>
      </c>
      <c r="B298" s="48" t="n">
        <v>46055</v>
      </c>
      <c r="C298" s="49" t="n">
        <f aca="false">DATE(YEAR(B298),MONTH(B298),1)</f>
        <v>46054</v>
      </c>
      <c r="D298" s="47" t="s">
        <v>75</v>
      </c>
      <c r="E298" s="47" t="s">
        <v>65</v>
      </c>
      <c r="F298" s="47" t="s">
        <v>157</v>
      </c>
      <c r="G298" s="47" t="s">
        <v>569</v>
      </c>
      <c r="H298" s="50" t="n">
        <f aca="false">Assumptions!$B$4</f>
        <v>480</v>
      </c>
      <c r="I298" s="47" t="n">
        <v>30</v>
      </c>
      <c r="J298" s="9" t="n">
        <f aca="false">H298-I298</f>
        <v>450</v>
      </c>
      <c r="K298" s="9" t="n">
        <f aca="false">SUMIFS(Downtime_Log!$I$2:$I$20000,Downtime_Log!$B$2:$B$20000,A298)</f>
        <v>65</v>
      </c>
      <c r="L298" s="9" t="n">
        <f aca="false">J298-K298</f>
        <v>385</v>
      </c>
      <c r="M298" s="51" t="n">
        <f aca="false">INDEX(Rate_Master!$C$2:$C$13,MATCH(F298,Rate_Master!$A$2:$A$13,0))</f>
        <v>220</v>
      </c>
      <c r="N298" s="52" t="n">
        <v>64938</v>
      </c>
      <c r="O298" s="51" t="n">
        <f aca="false">SUMIFS(Quality_Log!$H$2:$H$20000,Quality_Log!$B$2:$B$20000,A298)</f>
        <v>2746</v>
      </c>
      <c r="P298" s="51" t="n">
        <f aca="false">N298-O298</f>
        <v>62192</v>
      </c>
      <c r="Q298" s="51" t="n">
        <f aca="false">ROUND(J298*M298*Assumptions!$B$6,0)</f>
        <v>77220</v>
      </c>
      <c r="R298" s="53" t="n">
        <f aca="false">N298/M298</f>
        <v>295.172727272727</v>
      </c>
      <c r="S298" s="53" t="n">
        <f aca="false">P298/M298</f>
        <v>282.690909090909</v>
      </c>
      <c r="T298" s="54" t="n">
        <f aca="false">IF(J298&gt;0,L298/J298,0)</f>
        <v>0.855555555555556</v>
      </c>
      <c r="U298" s="54" t="n">
        <f aca="false">IF(L298&gt;0,R298/L298,0)</f>
        <v>0.76668240850059</v>
      </c>
      <c r="V298" s="54" t="n">
        <f aca="false">IF(N298&gt;0,P298/N298,0)</f>
        <v>0.957713511349287</v>
      </c>
      <c r="W298" s="54" t="n">
        <f aca="false">T298*U298*V298</f>
        <v>0.62820202020202</v>
      </c>
      <c r="X298" s="55" t="n">
        <v>195.3</v>
      </c>
      <c r="Y298" s="56" t="n">
        <v>0.15</v>
      </c>
    </row>
    <row r="299" customFormat="false" ht="15" hidden="false" customHeight="false" outlineLevel="0" collapsed="false">
      <c r="A299" s="47" t="s">
        <v>586</v>
      </c>
      <c r="B299" s="48" t="n">
        <v>46056</v>
      </c>
      <c r="C299" s="49" t="n">
        <f aca="false">DATE(YEAR(B299),MONTH(B299),1)</f>
        <v>46054</v>
      </c>
      <c r="D299" s="47" t="s">
        <v>73</v>
      </c>
      <c r="E299" s="47" t="s">
        <v>62</v>
      </c>
      <c r="F299" s="47" t="s">
        <v>149</v>
      </c>
      <c r="G299" s="47" t="s">
        <v>573</v>
      </c>
      <c r="H299" s="50" t="n">
        <f aca="false">Assumptions!$B$4</f>
        <v>480</v>
      </c>
      <c r="I299" s="47" t="n">
        <v>30</v>
      </c>
      <c r="J299" s="9" t="n">
        <f aca="false">H299-I299</f>
        <v>450</v>
      </c>
      <c r="K299" s="9" t="n">
        <f aca="false">SUMIFS(Downtime_Log!$I$2:$I$20000,Downtime_Log!$B$2:$B$20000,A299)</f>
        <v>22</v>
      </c>
      <c r="L299" s="9" t="n">
        <f aca="false">J299-K299</f>
        <v>428</v>
      </c>
      <c r="M299" s="51" t="n">
        <f aca="false">INDEX(Rate_Master!$C$2:$C$13,MATCH(F299,Rate_Master!$A$2:$A$13,0))</f>
        <v>1100</v>
      </c>
      <c r="N299" s="52" t="n">
        <v>425177</v>
      </c>
      <c r="O299" s="51" t="n">
        <f aca="false">SUMIFS(Quality_Log!$H$2:$H$20000,Quality_Log!$B$2:$B$20000,A299)</f>
        <v>4946</v>
      </c>
      <c r="P299" s="51" t="n">
        <f aca="false">N299-O299</f>
        <v>420231</v>
      </c>
      <c r="Q299" s="51" t="n">
        <f aca="false">ROUND(J299*M299*Assumptions!$B$6,0)</f>
        <v>386100</v>
      </c>
      <c r="R299" s="53" t="n">
        <f aca="false">N299/M299</f>
        <v>386.524545454545</v>
      </c>
      <c r="S299" s="53" t="n">
        <f aca="false">P299/M299</f>
        <v>382.028181818182</v>
      </c>
      <c r="T299" s="54" t="n">
        <f aca="false">IF(J299&gt;0,L299/J299,0)</f>
        <v>0.951111111111111</v>
      </c>
      <c r="U299" s="54" t="n">
        <f aca="false">IF(L299&gt;0,R299/L299,0)</f>
        <v>0.903094732370433</v>
      </c>
      <c r="V299" s="54" t="n">
        <f aca="false">IF(N299&gt;0,P299/N299,0)</f>
        <v>0.988367197661209</v>
      </c>
      <c r="W299" s="54" t="n">
        <f aca="false">T299*U299*V299</f>
        <v>0.848951515151515</v>
      </c>
      <c r="X299" s="55" t="n">
        <v>385.4</v>
      </c>
      <c r="Y299" s="56" t="n">
        <v>1.69</v>
      </c>
    </row>
    <row r="300" customFormat="false" ht="15" hidden="false" customHeight="false" outlineLevel="0" collapsed="false">
      <c r="A300" s="47" t="s">
        <v>587</v>
      </c>
      <c r="B300" s="48" t="n">
        <v>46056</v>
      </c>
      <c r="C300" s="49" t="n">
        <f aca="false">DATE(YEAR(B300),MONTH(B300),1)</f>
        <v>46054</v>
      </c>
      <c r="D300" s="47" t="s">
        <v>74</v>
      </c>
      <c r="E300" s="47" t="s">
        <v>62</v>
      </c>
      <c r="F300" s="47" t="s">
        <v>149</v>
      </c>
      <c r="G300" s="47" t="s">
        <v>573</v>
      </c>
      <c r="H300" s="50" t="n">
        <f aca="false">Assumptions!$B$4</f>
        <v>480</v>
      </c>
      <c r="I300" s="47" t="n">
        <v>30</v>
      </c>
      <c r="J300" s="9" t="n">
        <f aca="false">H300-I300</f>
        <v>450</v>
      </c>
      <c r="K300" s="9" t="n">
        <f aca="false">SUMIFS(Downtime_Log!$I$2:$I$20000,Downtime_Log!$B$2:$B$20000,A300)</f>
        <v>7</v>
      </c>
      <c r="L300" s="9" t="n">
        <f aca="false">J300-K300</f>
        <v>443</v>
      </c>
      <c r="M300" s="51" t="n">
        <f aca="false">INDEX(Rate_Master!$C$2:$C$13,MATCH(F300,Rate_Master!$A$2:$A$13,0))</f>
        <v>1100</v>
      </c>
      <c r="N300" s="52" t="n">
        <v>434151</v>
      </c>
      <c r="O300" s="51" t="n">
        <f aca="false">SUMIFS(Quality_Log!$H$2:$H$20000,Quality_Log!$B$2:$B$20000,A300)</f>
        <v>6907</v>
      </c>
      <c r="P300" s="51" t="n">
        <f aca="false">N300-O300</f>
        <v>427244</v>
      </c>
      <c r="Q300" s="51" t="n">
        <f aca="false">ROUND(J300*M300*Assumptions!$B$6,0)</f>
        <v>386100</v>
      </c>
      <c r="R300" s="53" t="n">
        <f aca="false">N300/M300</f>
        <v>394.682727272727</v>
      </c>
      <c r="S300" s="53" t="n">
        <f aca="false">P300/M300</f>
        <v>388.403636363636</v>
      </c>
      <c r="T300" s="54" t="n">
        <f aca="false">IF(J300&gt;0,L300/J300,0)</f>
        <v>0.984444444444445</v>
      </c>
      <c r="U300" s="54" t="n">
        <f aca="false">IF(L300&gt;0,R300/L300,0)</f>
        <v>0.890931664272522</v>
      </c>
      <c r="V300" s="54" t="n">
        <f aca="false">IF(N300&gt;0,P300/N300,0)</f>
        <v>0.984090788688728</v>
      </c>
      <c r="W300" s="54" t="n">
        <f aca="false">T300*U300*V300</f>
        <v>0.863119191919192</v>
      </c>
      <c r="X300" s="55" t="n">
        <v>414.9</v>
      </c>
      <c r="Y300" s="56" t="n">
        <v>1.87</v>
      </c>
    </row>
    <row r="301" customFormat="false" ht="15" hidden="false" customHeight="false" outlineLevel="0" collapsed="false">
      <c r="A301" s="47" t="s">
        <v>588</v>
      </c>
      <c r="B301" s="48" t="n">
        <v>46056</v>
      </c>
      <c r="C301" s="49" t="n">
        <f aca="false">DATE(YEAR(B301),MONTH(B301),1)</f>
        <v>46054</v>
      </c>
      <c r="D301" s="47" t="s">
        <v>75</v>
      </c>
      <c r="E301" s="47" t="s">
        <v>62</v>
      </c>
      <c r="F301" s="47" t="s">
        <v>149</v>
      </c>
      <c r="G301" s="47" t="s">
        <v>573</v>
      </c>
      <c r="H301" s="50" t="n">
        <f aca="false">Assumptions!$B$4</f>
        <v>480</v>
      </c>
      <c r="I301" s="47" t="n">
        <v>30</v>
      </c>
      <c r="J301" s="9" t="n">
        <f aca="false">H301-I301</f>
        <v>450</v>
      </c>
      <c r="K301" s="9" t="n">
        <f aca="false">SUMIFS(Downtime_Log!$I$2:$I$20000,Downtime_Log!$B$2:$B$20000,A301)</f>
        <v>38</v>
      </c>
      <c r="L301" s="9" t="n">
        <f aca="false">J301-K301</f>
        <v>412</v>
      </c>
      <c r="M301" s="51" t="n">
        <f aca="false">INDEX(Rate_Master!$C$2:$C$13,MATCH(F301,Rate_Master!$A$2:$A$13,0))</f>
        <v>1100</v>
      </c>
      <c r="N301" s="52" t="n">
        <v>409342</v>
      </c>
      <c r="O301" s="51" t="n">
        <f aca="false">SUMIFS(Quality_Log!$H$2:$H$20000,Quality_Log!$B$2:$B$20000,A301)</f>
        <v>5510</v>
      </c>
      <c r="P301" s="51" t="n">
        <f aca="false">N301-O301</f>
        <v>403832</v>
      </c>
      <c r="Q301" s="51" t="n">
        <f aca="false">ROUND(J301*M301*Assumptions!$B$6,0)</f>
        <v>386100</v>
      </c>
      <c r="R301" s="53" t="n">
        <f aca="false">N301/M301</f>
        <v>372.129090909091</v>
      </c>
      <c r="S301" s="53" t="n">
        <f aca="false">P301/M301</f>
        <v>367.12</v>
      </c>
      <c r="T301" s="54" t="n">
        <f aca="false">IF(J301&gt;0,L301/J301,0)</f>
        <v>0.915555555555556</v>
      </c>
      <c r="U301" s="54" t="n">
        <f aca="false">IF(L301&gt;0,R301/L301,0)</f>
        <v>0.903225948808473</v>
      </c>
      <c r="V301" s="54" t="n">
        <f aca="false">IF(N301&gt;0,P301/N301,0)</f>
        <v>0.986539372944873</v>
      </c>
      <c r="W301" s="54" t="n">
        <f aca="false">T301*U301*V301</f>
        <v>0.815822222222222</v>
      </c>
      <c r="X301" s="55" t="n">
        <v>366.4</v>
      </c>
      <c r="Y301" s="56" t="n">
        <v>1.43</v>
      </c>
    </row>
    <row r="302" customFormat="false" ht="15" hidden="false" customHeight="false" outlineLevel="0" collapsed="false">
      <c r="A302" s="47" t="s">
        <v>589</v>
      </c>
      <c r="B302" s="48" t="n">
        <v>46056</v>
      </c>
      <c r="C302" s="49" t="n">
        <f aca="false">DATE(YEAR(B302),MONTH(B302),1)</f>
        <v>46054</v>
      </c>
      <c r="D302" s="47" t="s">
        <v>73</v>
      </c>
      <c r="E302" s="47" t="s">
        <v>63</v>
      </c>
      <c r="F302" s="47" t="s">
        <v>151</v>
      </c>
      <c r="G302" s="47" t="s">
        <v>577</v>
      </c>
      <c r="H302" s="50" t="n">
        <f aca="false">Assumptions!$B$4</f>
        <v>480</v>
      </c>
      <c r="I302" s="47" t="n">
        <v>30</v>
      </c>
      <c r="J302" s="9" t="n">
        <f aca="false">H302-I302</f>
        <v>450</v>
      </c>
      <c r="K302" s="9" t="n">
        <f aca="false">SUMIFS(Downtime_Log!$I$2:$I$20000,Downtime_Log!$B$2:$B$20000,A302)</f>
        <v>237</v>
      </c>
      <c r="L302" s="9" t="n">
        <f aca="false">J302-K302</f>
        <v>213</v>
      </c>
      <c r="M302" s="51" t="n">
        <f aca="false">INDEX(Rate_Master!$C$2:$C$13,MATCH(F302,Rate_Master!$A$2:$A$13,0))</f>
        <v>700</v>
      </c>
      <c r="N302" s="52" t="n">
        <v>120417</v>
      </c>
      <c r="O302" s="51" t="n">
        <f aca="false">SUMIFS(Quality_Log!$H$2:$H$20000,Quality_Log!$B$2:$B$20000,A302)</f>
        <v>2957</v>
      </c>
      <c r="P302" s="51" t="n">
        <f aca="false">N302-O302</f>
        <v>117460</v>
      </c>
      <c r="Q302" s="51" t="n">
        <f aca="false">ROUND(J302*M302*Assumptions!$B$6,0)</f>
        <v>245700</v>
      </c>
      <c r="R302" s="53" t="n">
        <f aca="false">N302/M302</f>
        <v>172.024285714286</v>
      </c>
      <c r="S302" s="53" t="n">
        <f aca="false">P302/M302</f>
        <v>167.8</v>
      </c>
      <c r="T302" s="54" t="n">
        <f aca="false">IF(J302&gt;0,L302/J302,0)</f>
        <v>0.473333333333333</v>
      </c>
      <c r="U302" s="54" t="n">
        <f aca="false">IF(L302&gt;0,R302/L302,0)</f>
        <v>0.807625754527163</v>
      </c>
      <c r="V302" s="54" t="n">
        <f aca="false">IF(N302&gt;0,P302/N302,0)</f>
        <v>0.975443666591926</v>
      </c>
      <c r="W302" s="54" t="n">
        <f aca="false">T302*U302*V302</f>
        <v>0.372888888888889</v>
      </c>
      <c r="X302" s="55" t="n">
        <v>312.7</v>
      </c>
      <c r="Y302" s="56" t="n">
        <v>2</v>
      </c>
    </row>
    <row r="303" customFormat="false" ht="15" hidden="false" customHeight="false" outlineLevel="0" collapsed="false">
      <c r="A303" s="47" t="s">
        <v>590</v>
      </c>
      <c r="B303" s="48" t="n">
        <v>46056</v>
      </c>
      <c r="C303" s="49" t="n">
        <f aca="false">DATE(YEAR(B303),MONTH(B303),1)</f>
        <v>46054</v>
      </c>
      <c r="D303" s="47" t="s">
        <v>74</v>
      </c>
      <c r="E303" s="47" t="s">
        <v>63</v>
      </c>
      <c r="F303" s="47" t="s">
        <v>152</v>
      </c>
      <c r="G303" s="47" t="s">
        <v>591</v>
      </c>
      <c r="H303" s="50" t="n">
        <f aca="false">Assumptions!$B$4</f>
        <v>480</v>
      </c>
      <c r="I303" s="47" t="n">
        <v>30</v>
      </c>
      <c r="J303" s="9" t="n">
        <f aca="false">H303-I303</f>
        <v>450</v>
      </c>
      <c r="K303" s="9" t="n">
        <f aca="false">SUMIFS(Downtime_Log!$I$2:$I$20000,Downtime_Log!$B$2:$B$20000,A303)</f>
        <v>183</v>
      </c>
      <c r="L303" s="9" t="n">
        <f aca="false">J303-K303</f>
        <v>267</v>
      </c>
      <c r="M303" s="51" t="n">
        <f aca="false">INDEX(Rate_Master!$C$2:$C$13,MATCH(F303,Rate_Master!$A$2:$A$13,0))</f>
        <v>900</v>
      </c>
      <c r="N303" s="52" t="n">
        <v>209150</v>
      </c>
      <c r="O303" s="51" t="n">
        <f aca="false">SUMIFS(Quality_Log!$H$2:$H$20000,Quality_Log!$B$2:$B$20000,A303)</f>
        <v>7783</v>
      </c>
      <c r="P303" s="51" t="n">
        <f aca="false">N303-O303</f>
        <v>201367</v>
      </c>
      <c r="Q303" s="51" t="n">
        <f aca="false">ROUND(J303*M303*Assumptions!$B$6,0)</f>
        <v>315900</v>
      </c>
      <c r="R303" s="53" t="n">
        <f aca="false">N303/M303</f>
        <v>232.388888888889</v>
      </c>
      <c r="S303" s="53" t="n">
        <f aca="false">P303/M303</f>
        <v>223.741111111111</v>
      </c>
      <c r="T303" s="54" t="n">
        <f aca="false">IF(J303&gt;0,L303/J303,0)</f>
        <v>0.593333333333333</v>
      </c>
      <c r="U303" s="54" t="n">
        <f aca="false">IF(L303&gt;0,R303/L303,0)</f>
        <v>0.87037037037037</v>
      </c>
      <c r="V303" s="54" t="n">
        <f aca="false">IF(N303&gt;0,P303/N303,0)</f>
        <v>0.962787473105427</v>
      </c>
      <c r="W303" s="54" t="n">
        <f aca="false">T303*U303*V303</f>
        <v>0.497202469135802</v>
      </c>
      <c r="X303" s="55" t="n">
        <v>362.1</v>
      </c>
      <c r="Y303" s="56" t="n">
        <v>5.03</v>
      </c>
    </row>
    <row r="304" customFormat="false" ht="15" hidden="false" customHeight="false" outlineLevel="0" collapsed="false">
      <c r="A304" s="47" t="s">
        <v>592</v>
      </c>
      <c r="B304" s="48" t="n">
        <v>46056</v>
      </c>
      <c r="C304" s="49" t="n">
        <f aca="false">DATE(YEAR(B304),MONTH(B304),1)</f>
        <v>46054</v>
      </c>
      <c r="D304" s="47" t="s">
        <v>75</v>
      </c>
      <c r="E304" s="47" t="s">
        <v>63</v>
      </c>
      <c r="F304" s="47" t="s">
        <v>152</v>
      </c>
      <c r="G304" s="47" t="s">
        <v>591</v>
      </c>
      <c r="H304" s="50" t="n">
        <f aca="false">Assumptions!$B$4</f>
        <v>480</v>
      </c>
      <c r="I304" s="47" t="n">
        <v>30</v>
      </c>
      <c r="J304" s="9" t="n">
        <f aca="false">H304-I304</f>
        <v>450</v>
      </c>
      <c r="K304" s="9" t="n">
        <f aca="false">SUMIFS(Downtime_Log!$I$2:$I$20000,Downtime_Log!$B$2:$B$20000,A304)</f>
        <v>66</v>
      </c>
      <c r="L304" s="9" t="n">
        <f aca="false">J304-K304</f>
        <v>384</v>
      </c>
      <c r="M304" s="51" t="n">
        <f aca="false">INDEX(Rate_Master!$C$2:$C$13,MATCH(F304,Rate_Master!$A$2:$A$13,0))</f>
        <v>900</v>
      </c>
      <c r="N304" s="52" t="n">
        <v>278265</v>
      </c>
      <c r="O304" s="51" t="n">
        <f aca="false">SUMIFS(Quality_Log!$H$2:$H$20000,Quality_Log!$B$2:$B$20000,A304)</f>
        <v>4893</v>
      </c>
      <c r="P304" s="51" t="n">
        <f aca="false">N304-O304</f>
        <v>273372</v>
      </c>
      <c r="Q304" s="51" t="n">
        <f aca="false">ROUND(J304*M304*Assumptions!$B$6,0)</f>
        <v>315900</v>
      </c>
      <c r="R304" s="53" t="n">
        <f aca="false">N304/M304</f>
        <v>309.183333333333</v>
      </c>
      <c r="S304" s="53" t="n">
        <f aca="false">P304/M304</f>
        <v>303.746666666667</v>
      </c>
      <c r="T304" s="54" t="n">
        <f aca="false">IF(J304&gt;0,L304/J304,0)</f>
        <v>0.853333333333333</v>
      </c>
      <c r="U304" s="54" t="n">
        <f aca="false">IF(L304&gt;0,R304/L304,0)</f>
        <v>0.805164930555556</v>
      </c>
      <c r="V304" s="54" t="n">
        <f aca="false">IF(N304&gt;0,P304/N304,0)</f>
        <v>0.982416042261873</v>
      </c>
      <c r="W304" s="54" t="n">
        <f aca="false">T304*U304*V304</f>
        <v>0.674992592592593</v>
      </c>
      <c r="X304" s="55" t="n">
        <v>424.3</v>
      </c>
      <c r="Y304" s="56" t="n">
        <v>1.76</v>
      </c>
    </row>
    <row r="305" customFormat="false" ht="15" hidden="false" customHeight="false" outlineLevel="0" collapsed="false">
      <c r="A305" s="47" t="s">
        <v>593</v>
      </c>
      <c r="B305" s="48" t="n">
        <v>46056</v>
      </c>
      <c r="C305" s="49" t="n">
        <f aca="false">DATE(YEAR(B305),MONTH(B305),1)</f>
        <v>46054</v>
      </c>
      <c r="D305" s="47" t="s">
        <v>73</v>
      </c>
      <c r="E305" s="47" t="s">
        <v>64</v>
      </c>
      <c r="F305" s="47" t="s">
        <v>156</v>
      </c>
      <c r="G305" s="47" t="s">
        <v>581</v>
      </c>
      <c r="H305" s="50" t="n">
        <f aca="false">Assumptions!$B$4</f>
        <v>480</v>
      </c>
      <c r="I305" s="47" t="n">
        <v>45</v>
      </c>
      <c r="J305" s="9" t="n">
        <f aca="false">H305-I305</f>
        <v>435</v>
      </c>
      <c r="K305" s="9" t="n">
        <f aca="false">SUMIFS(Downtime_Log!$I$2:$I$20000,Downtime_Log!$B$2:$B$20000,A305)</f>
        <v>40</v>
      </c>
      <c r="L305" s="9" t="n">
        <f aca="false">J305-K305</f>
        <v>395</v>
      </c>
      <c r="M305" s="51" t="n">
        <f aca="false">INDEX(Rate_Master!$C$2:$C$13,MATCH(F305,Rate_Master!$A$2:$A$13,0))</f>
        <v>480</v>
      </c>
      <c r="N305" s="52" t="n">
        <v>178245</v>
      </c>
      <c r="O305" s="51" t="n">
        <f aca="false">SUMIFS(Quality_Log!$H$2:$H$20000,Quality_Log!$B$2:$B$20000,A305)</f>
        <v>2611</v>
      </c>
      <c r="P305" s="51" t="n">
        <f aca="false">N305-O305</f>
        <v>175634</v>
      </c>
      <c r="Q305" s="51" t="n">
        <f aca="false">ROUND(J305*M305*Assumptions!$B$6,0)</f>
        <v>162864</v>
      </c>
      <c r="R305" s="53" t="n">
        <f aca="false">N305/M305</f>
        <v>371.34375</v>
      </c>
      <c r="S305" s="53" t="n">
        <f aca="false">P305/M305</f>
        <v>365.904166666667</v>
      </c>
      <c r="T305" s="54" t="n">
        <f aca="false">IF(J305&gt;0,L305/J305,0)</f>
        <v>0.908045977011494</v>
      </c>
      <c r="U305" s="54" t="n">
        <f aca="false">IF(L305&gt;0,R305/L305,0)</f>
        <v>0.940110759493671</v>
      </c>
      <c r="V305" s="54" t="n">
        <f aca="false">IF(N305&gt;0,P305/N305,0)</f>
        <v>0.985351622766417</v>
      </c>
      <c r="W305" s="54" t="n">
        <f aca="false">T305*U305*V305</f>
        <v>0.841159003831418</v>
      </c>
      <c r="X305" s="55" t="n">
        <v>203.4</v>
      </c>
      <c r="Y305" s="56" t="n">
        <v>0.7</v>
      </c>
    </row>
    <row r="306" customFormat="false" ht="15" hidden="false" customHeight="false" outlineLevel="0" collapsed="false">
      <c r="A306" s="47" t="s">
        <v>594</v>
      </c>
      <c r="B306" s="48" t="n">
        <v>46056</v>
      </c>
      <c r="C306" s="49" t="n">
        <f aca="false">DATE(YEAR(B306),MONTH(B306),1)</f>
        <v>46054</v>
      </c>
      <c r="D306" s="47" t="s">
        <v>74</v>
      </c>
      <c r="E306" s="47" t="s">
        <v>64</v>
      </c>
      <c r="F306" s="47" t="s">
        <v>156</v>
      </c>
      <c r="G306" s="47" t="s">
        <v>581</v>
      </c>
      <c r="H306" s="50" t="n">
        <f aca="false">Assumptions!$B$4</f>
        <v>480</v>
      </c>
      <c r="I306" s="47" t="n">
        <v>30</v>
      </c>
      <c r="J306" s="9" t="n">
        <f aca="false">H306-I306</f>
        <v>450</v>
      </c>
      <c r="K306" s="9" t="n">
        <f aca="false">SUMIFS(Downtime_Log!$I$2:$I$20000,Downtime_Log!$B$2:$B$20000,A306)</f>
        <v>12</v>
      </c>
      <c r="L306" s="9" t="n">
        <f aca="false">J306-K306</f>
        <v>438</v>
      </c>
      <c r="M306" s="51" t="n">
        <f aca="false">INDEX(Rate_Master!$C$2:$C$13,MATCH(F306,Rate_Master!$A$2:$A$13,0))</f>
        <v>480</v>
      </c>
      <c r="N306" s="52" t="n">
        <v>185992</v>
      </c>
      <c r="O306" s="51" t="n">
        <f aca="false">SUMIFS(Quality_Log!$H$2:$H$20000,Quality_Log!$B$2:$B$20000,A306)</f>
        <v>3404</v>
      </c>
      <c r="P306" s="51" t="n">
        <f aca="false">N306-O306</f>
        <v>182588</v>
      </c>
      <c r="Q306" s="51" t="n">
        <f aca="false">ROUND(J306*M306*Assumptions!$B$6,0)</f>
        <v>168480</v>
      </c>
      <c r="R306" s="53" t="n">
        <f aca="false">N306/M306</f>
        <v>387.483333333333</v>
      </c>
      <c r="S306" s="53" t="n">
        <f aca="false">P306/M306</f>
        <v>380.391666666667</v>
      </c>
      <c r="T306" s="54" t="n">
        <f aca="false">IF(J306&gt;0,L306/J306,0)</f>
        <v>0.973333333333333</v>
      </c>
      <c r="U306" s="54" t="n">
        <f aca="false">IF(L306&gt;0,R306/L306,0)</f>
        <v>0.884665144596652</v>
      </c>
      <c r="V306" s="54" t="n">
        <f aca="false">IF(N306&gt;0,P306/N306,0)</f>
        <v>0.981698137554304</v>
      </c>
      <c r="W306" s="54" t="n">
        <f aca="false">T306*U306*V306</f>
        <v>0.845314814814815</v>
      </c>
      <c r="X306" s="55" t="n">
        <v>231.3</v>
      </c>
      <c r="Y306" s="56" t="n">
        <v>0.64</v>
      </c>
    </row>
    <row r="307" customFormat="false" ht="15" hidden="false" customHeight="false" outlineLevel="0" collapsed="false">
      <c r="A307" s="47" t="s">
        <v>595</v>
      </c>
      <c r="B307" s="48" t="n">
        <v>46056</v>
      </c>
      <c r="C307" s="49" t="n">
        <f aca="false">DATE(YEAR(B307),MONTH(B307),1)</f>
        <v>46054</v>
      </c>
      <c r="D307" s="47" t="s">
        <v>73</v>
      </c>
      <c r="E307" s="47" t="s">
        <v>65</v>
      </c>
      <c r="F307" s="47" t="s">
        <v>157</v>
      </c>
      <c r="G307" s="47" t="s">
        <v>569</v>
      </c>
      <c r="H307" s="50" t="n">
        <f aca="false">Assumptions!$B$4</f>
        <v>480</v>
      </c>
      <c r="I307" s="47" t="n">
        <v>30</v>
      </c>
      <c r="J307" s="9" t="n">
        <f aca="false">H307-I307</f>
        <v>450</v>
      </c>
      <c r="K307" s="9" t="n">
        <f aca="false">SUMIFS(Downtime_Log!$I$2:$I$20000,Downtime_Log!$B$2:$B$20000,A307)</f>
        <v>83</v>
      </c>
      <c r="L307" s="9" t="n">
        <f aca="false">J307-K307</f>
        <v>367</v>
      </c>
      <c r="M307" s="51" t="n">
        <f aca="false">INDEX(Rate_Master!$C$2:$C$13,MATCH(F307,Rate_Master!$A$2:$A$13,0))</f>
        <v>220</v>
      </c>
      <c r="N307" s="52" t="n">
        <v>68062</v>
      </c>
      <c r="O307" s="51" t="n">
        <f aca="false">SUMIFS(Quality_Log!$H$2:$H$20000,Quality_Log!$B$2:$B$20000,A307)</f>
        <v>1584</v>
      </c>
      <c r="P307" s="51" t="n">
        <f aca="false">N307-O307</f>
        <v>66478</v>
      </c>
      <c r="Q307" s="51" t="n">
        <f aca="false">ROUND(J307*M307*Assumptions!$B$6,0)</f>
        <v>77220</v>
      </c>
      <c r="R307" s="53" t="n">
        <f aca="false">N307/M307</f>
        <v>309.372727272727</v>
      </c>
      <c r="S307" s="53" t="n">
        <f aca="false">P307/M307</f>
        <v>302.172727272727</v>
      </c>
      <c r="T307" s="54" t="n">
        <f aca="false">IF(J307&gt;0,L307/J307,0)</f>
        <v>0.815555555555556</v>
      </c>
      <c r="U307" s="54" t="n">
        <f aca="false">IF(L307&gt;0,R307/L307,0)</f>
        <v>0.842977458508794</v>
      </c>
      <c r="V307" s="54" t="n">
        <f aca="false">IF(N307&gt;0,P307/N307,0)</f>
        <v>0.97672710176016</v>
      </c>
      <c r="W307" s="54" t="n">
        <f aca="false">T307*U307*V307</f>
        <v>0.67149494949495</v>
      </c>
      <c r="X307" s="55" t="n">
        <v>192.8</v>
      </c>
      <c r="Y307" s="56" t="n">
        <v>0.15</v>
      </c>
    </row>
    <row r="308" customFormat="false" ht="15" hidden="false" customHeight="false" outlineLevel="0" collapsed="false">
      <c r="A308" s="47" t="s">
        <v>596</v>
      </c>
      <c r="B308" s="48" t="n">
        <v>46056</v>
      </c>
      <c r="C308" s="49" t="n">
        <f aca="false">DATE(YEAR(B308),MONTH(B308),1)</f>
        <v>46054</v>
      </c>
      <c r="D308" s="47" t="s">
        <v>74</v>
      </c>
      <c r="E308" s="47" t="s">
        <v>65</v>
      </c>
      <c r="F308" s="47" t="s">
        <v>157</v>
      </c>
      <c r="G308" s="47" t="s">
        <v>569</v>
      </c>
      <c r="H308" s="50" t="n">
        <f aca="false">Assumptions!$B$4</f>
        <v>480</v>
      </c>
      <c r="I308" s="47" t="n">
        <v>30</v>
      </c>
      <c r="J308" s="9" t="n">
        <f aca="false">H308-I308</f>
        <v>450</v>
      </c>
      <c r="K308" s="9" t="n">
        <f aca="false">SUMIFS(Downtime_Log!$I$2:$I$20000,Downtime_Log!$B$2:$B$20000,A308)</f>
        <v>24</v>
      </c>
      <c r="L308" s="9" t="n">
        <f aca="false">J308-K308</f>
        <v>426</v>
      </c>
      <c r="M308" s="51" t="n">
        <f aca="false">INDEX(Rate_Master!$C$2:$C$13,MATCH(F308,Rate_Master!$A$2:$A$13,0))</f>
        <v>220</v>
      </c>
      <c r="N308" s="52" t="n">
        <v>75581</v>
      </c>
      <c r="O308" s="51" t="n">
        <f aca="false">SUMIFS(Quality_Log!$H$2:$H$20000,Quality_Log!$B$2:$B$20000,A308)</f>
        <v>1508</v>
      </c>
      <c r="P308" s="51" t="n">
        <f aca="false">N308-O308</f>
        <v>74073</v>
      </c>
      <c r="Q308" s="51" t="n">
        <f aca="false">ROUND(J308*M308*Assumptions!$B$6,0)</f>
        <v>77220</v>
      </c>
      <c r="R308" s="53" t="n">
        <f aca="false">N308/M308</f>
        <v>343.55</v>
      </c>
      <c r="S308" s="53" t="n">
        <f aca="false">P308/M308</f>
        <v>336.695454545455</v>
      </c>
      <c r="T308" s="54" t="n">
        <f aca="false">IF(J308&gt;0,L308/J308,0)</f>
        <v>0.946666666666667</v>
      </c>
      <c r="U308" s="54" t="n">
        <f aca="false">IF(L308&gt;0,R308/L308,0)</f>
        <v>0.806455399061033</v>
      </c>
      <c r="V308" s="54" t="n">
        <f aca="false">IF(N308&gt;0,P308/N308,0)</f>
        <v>0.980047895635146</v>
      </c>
      <c r="W308" s="54" t="n">
        <f aca="false">T308*U308*V308</f>
        <v>0.748212121212121</v>
      </c>
      <c r="X308" s="55" t="n">
        <v>211.5</v>
      </c>
      <c r="Y308" s="56" t="n">
        <v>0.13</v>
      </c>
    </row>
    <row r="309" customFormat="false" ht="15" hidden="false" customHeight="false" outlineLevel="0" collapsed="false">
      <c r="A309" s="47" t="s">
        <v>597</v>
      </c>
      <c r="B309" s="48" t="n">
        <v>46056</v>
      </c>
      <c r="C309" s="49" t="n">
        <f aca="false">DATE(YEAR(B309),MONTH(B309),1)</f>
        <v>46054</v>
      </c>
      <c r="D309" s="47" t="s">
        <v>75</v>
      </c>
      <c r="E309" s="47" t="s">
        <v>65</v>
      </c>
      <c r="F309" s="47" t="s">
        <v>158</v>
      </c>
      <c r="G309" s="47" t="s">
        <v>598</v>
      </c>
      <c r="H309" s="50" t="n">
        <f aca="false">Assumptions!$B$4</f>
        <v>480</v>
      </c>
      <c r="I309" s="47" t="n">
        <v>30</v>
      </c>
      <c r="J309" s="9" t="n">
        <f aca="false">H309-I309</f>
        <v>450</v>
      </c>
      <c r="K309" s="9" t="n">
        <f aca="false">SUMIFS(Downtime_Log!$I$2:$I$20000,Downtime_Log!$B$2:$B$20000,A309)</f>
        <v>104</v>
      </c>
      <c r="L309" s="9" t="n">
        <f aca="false">J309-K309</f>
        <v>346</v>
      </c>
      <c r="M309" s="51" t="n">
        <f aca="false">INDEX(Rate_Master!$C$2:$C$13,MATCH(F309,Rate_Master!$A$2:$A$13,0))</f>
        <v>200</v>
      </c>
      <c r="N309" s="52" t="n">
        <v>51721</v>
      </c>
      <c r="O309" s="51" t="n">
        <f aca="false">SUMIFS(Quality_Log!$H$2:$H$20000,Quality_Log!$B$2:$B$20000,A309)</f>
        <v>1526</v>
      </c>
      <c r="P309" s="51" t="n">
        <f aca="false">N309-O309</f>
        <v>50195</v>
      </c>
      <c r="Q309" s="51" t="n">
        <f aca="false">ROUND(J309*M309*Assumptions!$B$6,0)</f>
        <v>70200</v>
      </c>
      <c r="R309" s="53" t="n">
        <f aca="false">N309/M309</f>
        <v>258.605</v>
      </c>
      <c r="S309" s="53" t="n">
        <f aca="false">P309/M309</f>
        <v>250.975</v>
      </c>
      <c r="T309" s="54" t="n">
        <f aca="false">IF(J309&gt;0,L309/J309,0)</f>
        <v>0.768888888888889</v>
      </c>
      <c r="U309" s="54" t="n">
        <f aca="false">IF(L309&gt;0,R309/L309,0)</f>
        <v>0.747413294797688</v>
      </c>
      <c r="V309" s="54" t="n">
        <f aca="false">IF(N309&gt;0,P309/N309,0)</f>
        <v>0.970495543396299</v>
      </c>
      <c r="W309" s="54" t="n">
        <f aca="false">T309*U309*V309</f>
        <v>0.557722222222222</v>
      </c>
      <c r="X309" s="55" t="n">
        <v>197.5</v>
      </c>
      <c r="Y309" s="56" t="n">
        <v>0.77</v>
      </c>
    </row>
    <row r="310" customFormat="false" ht="15" hidden="false" customHeight="false" outlineLevel="0" collapsed="false">
      <c r="A310" s="47" t="s">
        <v>599</v>
      </c>
      <c r="B310" s="48" t="n">
        <v>46057</v>
      </c>
      <c r="C310" s="49" t="n">
        <f aca="false">DATE(YEAR(B310),MONTH(B310),1)</f>
        <v>46054</v>
      </c>
      <c r="D310" s="47" t="s">
        <v>73</v>
      </c>
      <c r="E310" s="47" t="s">
        <v>62</v>
      </c>
      <c r="F310" s="47" t="s">
        <v>149</v>
      </c>
      <c r="G310" s="47" t="s">
        <v>600</v>
      </c>
      <c r="H310" s="50" t="n">
        <f aca="false">Assumptions!$B$4</f>
        <v>480</v>
      </c>
      <c r="I310" s="47" t="n">
        <v>30</v>
      </c>
      <c r="J310" s="9" t="n">
        <f aca="false">H310-I310</f>
        <v>450</v>
      </c>
      <c r="K310" s="9" t="n">
        <f aca="false">SUMIFS(Downtime_Log!$I$2:$I$20000,Downtime_Log!$B$2:$B$20000,A310)</f>
        <v>19</v>
      </c>
      <c r="L310" s="9" t="n">
        <f aca="false">J310-K310</f>
        <v>431</v>
      </c>
      <c r="M310" s="51" t="n">
        <f aca="false">INDEX(Rate_Master!$C$2:$C$13,MATCH(F310,Rate_Master!$A$2:$A$13,0))</f>
        <v>1100</v>
      </c>
      <c r="N310" s="52" t="n">
        <v>436187</v>
      </c>
      <c r="O310" s="51" t="n">
        <f aca="false">SUMIFS(Quality_Log!$H$2:$H$20000,Quality_Log!$B$2:$B$20000,A310)</f>
        <v>11904</v>
      </c>
      <c r="P310" s="51" t="n">
        <f aca="false">N310-O310</f>
        <v>424283</v>
      </c>
      <c r="Q310" s="51" t="n">
        <f aca="false">ROUND(J310*M310*Assumptions!$B$6,0)</f>
        <v>386100</v>
      </c>
      <c r="R310" s="53" t="n">
        <f aca="false">N310/M310</f>
        <v>396.533636363636</v>
      </c>
      <c r="S310" s="53" t="n">
        <f aca="false">P310/M310</f>
        <v>385.711818181818</v>
      </c>
      <c r="T310" s="54" t="n">
        <f aca="false">IF(J310&gt;0,L310/J310,0)</f>
        <v>0.957777777777778</v>
      </c>
      <c r="U310" s="54" t="n">
        <f aca="false">IF(L310&gt;0,R310/L310,0)</f>
        <v>0.920031638894748</v>
      </c>
      <c r="V310" s="54" t="n">
        <f aca="false">IF(N310&gt;0,P310/N310,0)</f>
        <v>0.972708952811524</v>
      </c>
      <c r="W310" s="54" t="n">
        <f aca="false">T310*U310*V310</f>
        <v>0.857137373737374</v>
      </c>
      <c r="X310" s="55" t="n">
        <v>373.7</v>
      </c>
      <c r="Y310" s="56" t="n">
        <v>1.35</v>
      </c>
    </row>
    <row r="311" customFormat="false" ht="15" hidden="false" customHeight="false" outlineLevel="0" collapsed="false">
      <c r="A311" s="47" t="s">
        <v>601</v>
      </c>
      <c r="B311" s="48" t="n">
        <v>46057</v>
      </c>
      <c r="C311" s="49" t="n">
        <f aca="false">DATE(YEAR(B311),MONTH(B311),1)</f>
        <v>46054</v>
      </c>
      <c r="D311" s="47" t="s">
        <v>74</v>
      </c>
      <c r="E311" s="47" t="s">
        <v>62</v>
      </c>
      <c r="F311" s="47" t="s">
        <v>149</v>
      </c>
      <c r="G311" s="47" t="s">
        <v>600</v>
      </c>
      <c r="H311" s="50" t="n">
        <f aca="false">Assumptions!$B$4</f>
        <v>480</v>
      </c>
      <c r="I311" s="47" t="n">
        <v>30</v>
      </c>
      <c r="J311" s="9" t="n">
        <f aca="false">H311-I311</f>
        <v>450</v>
      </c>
      <c r="K311" s="9" t="n">
        <f aca="false">SUMIFS(Downtime_Log!$I$2:$I$20000,Downtime_Log!$B$2:$B$20000,A311)</f>
        <v>12</v>
      </c>
      <c r="L311" s="9" t="n">
        <f aca="false">J311-K311</f>
        <v>438</v>
      </c>
      <c r="M311" s="51" t="n">
        <f aca="false">INDEX(Rate_Master!$C$2:$C$13,MATCH(F311,Rate_Master!$A$2:$A$13,0))</f>
        <v>1100</v>
      </c>
      <c r="N311" s="52" t="n">
        <v>390737</v>
      </c>
      <c r="O311" s="51" t="n">
        <f aca="false">SUMIFS(Quality_Log!$H$2:$H$20000,Quality_Log!$B$2:$B$20000,A311)</f>
        <v>8982</v>
      </c>
      <c r="P311" s="51" t="n">
        <f aca="false">N311-O311</f>
        <v>381755</v>
      </c>
      <c r="Q311" s="51" t="n">
        <f aca="false">ROUND(J311*M311*Assumptions!$B$6,0)</f>
        <v>386100</v>
      </c>
      <c r="R311" s="53" t="n">
        <f aca="false">N311/M311</f>
        <v>355.215454545455</v>
      </c>
      <c r="S311" s="53" t="n">
        <f aca="false">P311/M311</f>
        <v>347.05</v>
      </c>
      <c r="T311" s="54" t="n">
        <f aca="false">IF(J311&gt;0,L311/J311,0)</f>
        <v>0.973333333333333</v>
      </c>
      <c r="U311" s="54" t="n">
        <f aca="false">IF(L311&gt;0,R311/L311,0)</f>
        <v>0.810994188459942</v>
      </c>
      <c r="V311" s="54" t="n">
        <f aca="false">IF(N311&gt;0,P311/N311,0)</f>
        <v>0.977012670926992</v>
      </c>
      <c r="W311" s="54" t="n">
        <f aca="false">T311*U311*V311</f>
        <v>0.771222222222222</v>
      </c>
      <c r="X311" s="55" t="n">
        <v>365.4</v>
      </c>
      <c r="Y311" s="56" t="n">
        <v>1.43</v>
      </c>
    </row>
    <row r="312" customFormat="false" ht="15" hidden="false" customHeight="false" outlineLevel="0" collapsed="false">
      <c r="A312" s="47" t="s">
        <v>602</v>
      </c>
      <c r="B312" s="48" t="n">
        <v>46057</v>
      </c>
      <c r="C312" s="49" t="n">
        <f aca="false">DATE(YEAR(B312),MONTH(B312),1)</f>
        <v>46054</v>
      </c>
      <c r="D312" s="47" t="s">
        <v>75</v>
      </c>
      <c r="E312" s="47" t="s">
        <v>62</v>
      </c>
      <c r="F312" s="47" t="s">
        <v>149</v>
      </c>
      <c r="G312" s="47" t="s">
        <v>600</v>
      </c>
      <c r="H312" s="50" t="n">
        <f aca="false">Assumptions!$B$4</f>
        <v>480</v>
      </c>
      <c r="I312" s="47" t="n">
        <v>45</v>
      </c>
      <c r="J312" s="9" t="n">
        <f aca="false">H312-I312</f>
        <v>435</v>
      </c>
      <c r="K312" s="9" t="n">
        <f aca="false">SUMIFS(Downtime_Log!$I$2:$I$20000,Downtime_Log!$B$2:$B$20000,A312)</f>
        <v>17</v>
      </c>
      <c r="L312" s="9" t="n">
        <f aca="false">J312-K312</f>
        <v>418</v>
      </c>
      <c r="M312" s="51" t="n">
        <f aca="false">INDEX(Rate_Master!$C$2:$C$13,MATCH(F312,Rate_Master!$A$2:$A$13,0))</f>
        <v>1100</v>
      </c>
      <c r="N312" s="52" t="n">
        <v>409574</v>
      </c>
      <c r="O312" s="51" t="n">
        <f aca="false">SUMIFS(Quality_Log!$H$2:$H$20000,Quality_Log!$B$2:$B$20000,A312)</f>
        <v>7534</v>
      </c>
      <c r="P312" s="51" t="n">
        <f aca="false">N312-O312</f>
        <v>402040</v>
      </c>
      <c r="Q312" s="51" t="n">
        <f aca="false">ROUND(J312*M312*Assumptions!$B$6,0)</f>
        <v>373230</v>
      </c>
      <c r="R312" s="53" t="n">
        <f aca="false">N312/M312</f>
        <v>372.34</v>
      </c>
      <c r="S312" s="53" t="n">
        <f aca="false">P312/M312</f>
        <v>365.490909090909</v>
      </c>
      <c r="T312" s="54" t="n">
        <f aca="false">IF(J312&gt;0,L312/J312,0)</f>
        <v>0.960919540229885</v>
      </c>
      <c r="U312" s="54" t="n">
        <f aca="false">IF(L312&gt;0,R312/L312,0)</f>
        <v>0.890765550239234</v>
      </c>
      <c r="V312" s="54" t="n">
        <f aca="false">IF(N312&gt;0,P312/N312,0)</f>
        <v>0.981605277678759</v>
      </c>
      <c r="W312" s="54" t="n">
        <f aca="false">T312*U312*V312</f>
        <v>0.840208986415883</v>
      </c>
      <c r="X312" s="55" t="n">
        <v>382.6</v>
      </c>
      <c r="Y312" s="56" t="n">
        <v>1.4</v>
      </c>
    </row>
    <row r="313" customFormat="false" ht="15" hidden="false" customHeight="false" outlineLevel="0" collapsed="false">
      <c r="A313" s="47" t="s">
        <v>603</v>
      </c>
      <c r="B313" s="48" t="n">
        <v>46057</v>
      </c>
      <c r="C313" s="49" t="n">
        <f aca="false">DATE(YEAR(B313),MONTH(B313),1)</f>
        <v>46054</v>
      </c>
      <c r="D313" s="47" t="s">
        <v>73</v>
      </c>
      <c r="E313" s="47" t="s">
        <v>63</v>
      </c>
      <c r="F313" s="47" t="s">
        <v>152</v>
      </c>
      <c r="G313" s="47" t="s">
        <v>591</v>
      </c>
      <c r="H313" s="50" t="n">
        <f aca="false">Assumptions!$B$4</f>
        <v>480</v>
      </c>
      <c r="I313" s="47" t="n">
        <v>30</v>
      </c>
      <c r="J313" s="9" t="n">
        <f aca="false">H313-I313</f>
        <v>450</v>
      </c>
      <c r="K313" s="9" t="n">
        <f aca="false">SUMIFS(Downtime_Log!$I$2:$I$20000,Downtime_Log!$B$2:$B$20000,A313)</f>
        <v>18</v>
      </c>
      <c r="L313" s="9" t="n">
        <f aca="false">J313-K313</f>
        <v>432</v>
      </c>
      <c r="M313" s="51" t="n">
        <f aca="false">INDEX(Rate_Master!$C$2:$C$13,MATCH(F313,Rate_Master!$A$2:$A$13,0))</f>
        <v>900</v>
      </c>
      <c r="N313" s="52" t="n">
        <v>357112</v>
      </c>
      <c r="O313" s="51" t="n">
        <f aca="false">SUMIFS(Quality_Log!$H$2:$H$20000,Quality_Log!$B$2:$B$20000,A313)</f>
        <v>5015</v>
      </c>
      <c r="P313" s="51" t="n">
        <f aca="false">N313-O313</f>
        <v>352097</v>
      </c>
      <c r="Q313" s="51" t="n">
        <f aca="false">ROUND(J313*M313*Assumptions!$B$6,0)</f>
        <v>315900</v>
      </c>
      <c r="R313" s="53" t="n">
        <f aca="false">N313/M313</f>
        <v>396.791111111111</v>
      </c>
      <c r="S313" s="53" t="n">
        <f aca="false">P313/M313</f>
        <v>391.218888888889</v>
      </c>
      <c r="T313" s="54" t="n">
        <f aca="false">IF(J313&gt;0,L313/J313,0)</f>
        <v>0.96</v>
      </c>
      <c r="U313" s="54" t="n">
        <f aca="false">IF(L313&gt;0,R313/L313,0)</f>
        <v>0.918497942386831</v>
      </c>
      <c r="V313" s="54" t="n">
        <f aca="false">IF(N313&gt;0,P313/N313,0)</f>
        <v>0.985956786666368</v>
      </c>
      <c r="W313" s="54" t="n">
        <f aca="false">T313*U313*V313</f>
        <v>0.869375308641975</v>
      </c>
      <c r="X313" s="55" t="n">
        <v>452.6</v>
      </c>
      <c r="Y313" s="56" t="n">
        <v>2.07</v>
      </c>
    </row>
    <row r="314" customFormat="false" ht="15" hidden="false" customHeight="false" outlineLevel="0" collapsed="false">
      <c r="A314" s="47" t="s">
        <v>604</v>
      </c>
      <c r="B314" s="48" t="n">
        <v>46057</v>
      </c>
      <c r="C314" s="49" t="n">
        <f aca="false">DATE(YEAR(B314),MONTH(B314),1)</f>
        <v>46054</v>
      </c>
      <c r="D314" s="47" t="s">
        <v>74</v>
      </c>
      <c r="E314" s="47" t="s">
        <v>63</v>
      </c>
      <c r="F314" s="47" t="s">
        <v>152</v>
      </c>
      <c r="G314" s="47" t="s">
        <v>591</v>
      </c>
      <c r="H314" s="50" t="n">
        <f aca="false">Assumptions!$B$4</f>
        <v>480</v>
      </c>
      <c r="I314" s="47" t="n">
        <v>45</v>
      </c>
      <c r="J314" s="9" t="n">
        <f aca="false">H314-I314</f>
        <v>435</v>
      </c>
      <c r="K314" s="9" t="n">
        <f aca="false">SUMIFS(Downtime_Log!$I$2:$I$20000,Downtime_Log!$B$2:$B$20000,A314)</f>
        <v>73</v>
      </c>
      <c r="L314" s="9" t="n">
        <f aca="false">J314-K314</f>
        <v>362</v>
      </c>
      <c r="M314" s="51" t="n">
        <f aca="false">INDEX(Rate_Master!$C$2:$C$13,MATCH(F314,Rate_Master!$A$2:$A$13,0))</f>
        <v>900</v>
      </c>
      <c r="N314" s="52" t="n">
        <v>292751</v>
      </c>
      <c r="O314" s="51" t="n">
        <f aca="false">SUMIFS(Quality_Log!$H$2:$H$20000,Quality_Log!$B$2:$B$20000,A314)</f>
        <v>5957</v>
      </c>
      <c r="P314" s="51" t="n">
        <f aca="false">N314-O314</f>
        <v>286794</v>
      </c>
      <c r="Q314" s="51" t="n">
        <f aca="false">ROUND(J314*M314*Assumptions!$B$6,0)</f>
        <v>305370</v>
      </c>
      <c r="R314" s="53" t="n">
        <f aca="false">N314/M314</f>
        <v>325.278888888889</v>
      </c>
      <c r="S314" s="53" t="n">
        <f aca="false">P314/M314</f>
        <v>318.66</v>
      </c>
      <c r="T314" s="54" t="n">
        <f aca="false">IF(J314&gt;0,L314/J314,0)</f>
        <v>0.832183908045977</v>
      </c>
      <c r="U314" s="54" t="n">
        <f aca="false">IF(L314&gt;0,R314/L314,0)</f>
        <v>0.898560466543892</v>
      </c>
      <c r="V314" s="54" t="n">
        <f aca="false">IF(N314&gt;0,P314/N314,0)</f>
        <v>0.979651649353888</v>
      </c>
      <c r="W314" s="54" t="n">
        <f aca="false">T314*U314*V314</f>
        <v>0.732551724137931</v>
      </c>
      <c r="X314" s="55" t="n">
        <v>405.8</v>
      </c>
      <c r="Y314" s="56" t="n">
        <v>2.01</v>
      </c>
    </row>
    <row r="315" customFormat="false" ht="15" hidden="false" customHeight="false" outlineLevel="0" collapsed="false">
      <c r="A315" s="47" t="s">
        <v>605</v>
      </c>
      <c r="B315" s="48" t="n">
        <v>46057</v>
      </c>
      <c r="C315" s="49" t="n">
        <f aca="false">DATE(YEAR(B315),MONTH(B315),1)</f>
        <v>46054</v>
      </c>
      <c r="D315" s="47" t="s">
        <v>75</v>
      </c>
      <c r="E315" s="47" t="s">
        <v>63</v>
      </c>
      <c r="F315" s="47" t="s">
        <v>152</v>
      </c>
      <c r="G315" s="47" t="s">
        <v>591</v>
      </c>
      <c r="H315" s="50" t="n">
        <f aca="false">Assumptions!$B$4</f>
        <v>480</v>
      </c>
      <c r="I315" s="47" t="n">
        <v>45</v>
      </c>
      <c r="J315" s="9" t="n">
        <f aca="false">H315-I315</f>
        <v>435</v>
      </c>
      <c r="K315" s="9" t="n">
        <f aca="false">SUMIFS(Downtime_Log!$I$2:$I$20000,Downtime_Log!$B$2:$B$20000,A315)</f>
        <v>47</v>
      </c>
      <c r="L315" s="9" t="n">
        <f aca="false">J315-K315</f>
        <v>388</v>
      </c>
      <c r="M315" s="51" t="n">
        <f aca="false">INDEX(Rate_Master!$C$2:$C$13,MATCH(F315,Rate_Master!$A$2:$A$13,0))</f>
        <v>900</v>
      </c>
      <c r="N315" s="52" t="n">
        <v>291860</v>
      </c>
      <c r="O315" s="51" t="n">
        <f aca="false">SUMIFS(Quality_Log!$H$2:$H$20000,Quality_Log!$B$2:$B$20000,A315)</f>
        <v>11261</v>
      </c>
      <c r="P315" s="51" t="n">
        <f aca="false">N315-O315</f>
        <v>280599</v>
      </c>
      <c r="Q315" s="51" t="n">
        <f aca="false">ROUND(J315*M315*Assumptions!$B$6,0)</f>
        <v>305370</v>
      </c>
      <c r="R315" s="53" t="n">
        <f aca="false">N315/M315</f>
        <v>324.288888888889</v>
      </c>
      <c r="S315" s="53" t="n">
        <f aca="false">P315/M315</f>
        <v>311.776666666667</v>
      </c>
      <c r="T315" s="54" t="n">
        <f aca="false">IF(J315&gt;0,L315/J315,0)</f>
        <v>0.891954022988506</v>
      </c>
      <c r="U315" s="54" t="n">
        <f aca="false">IF(L315&gt;0,R315/L315,0)</f>
        <v>0.835796105383734</v>
      </c>
      <c r="V315" s="54" t="n">
        <f aca="false">IF(N315&gt;0,P315/N315,0)</f>
        <v>0.961416432536148</v>
      </c>
      <c r="W315" s="54" t="n">
        <f aca="false">T315*U315*V315</f>
        <v>0.716727969348659</v>
      </c>
      <c r="X315" s="55" t="n">
        <v>432.7</v>
      </c>
      <c r="Y315" s="56" t="n">
        <v>1.63</v>
      </c>
    </row>
    <row r="316" customFormat="false" ht="15" hidden="false" customHeight="false" outlineLevel="0" collapsed="false">
      <c r="A316" s="47" t="s">
        <v>606</v>
      </c>
      <c r="B316" s="48" t="n">
        <v>46057</v>
      </c>
      <c r="C316" s="49" t="n">
        <f aca="false">DATE(YEAR(B316),MONTH(B316),1)</f>
        <v>46054</v>
      </c>
      <c r="D316" s="47" t="s">
        <v>73</v>
      </c>
      <c r="E316" s="47" t="s">
        <v>64</v>
      </c>
      <c r="F316" s="47" t="s">
        <v>156</v>
      </c>
      <c r="G316" s="47" t="s">
        <v>607</v>
      </c>
      <c r="H316" s="50" t="n">
        <f aca="false">Assumptions!$B$4</f>
        <v>480</v>
      </c>
      <c r="I316" s="47" t="n">
        <v>30</v>
      </c>
      <c r="J316" s="9" t="n">
        <f aca="false">H316-I316</f>
        <v>450</v>
      </c>
      <c r="K316" s="9" t="n">
        <f aca="false">SUMIFS(Downtime_Log!$I$2:$I$20000,Downtime_Log!$B$2:$B$20000,A316)</f>
        <v>12</v>
      </c>
      <c r="L316" s="9" t="n">
        <f aca="false">J316-K316</f>
        <v>438</v>
      </c>
      <c r="M316" s="51" t="n">
        <f aca="false">INDEX(Rate_Master!$C$2:$C$13,MATCH(F316,Rate_Master!$A$2:$A$13,0))</f>
        <v>480</v>
      </c>
      <c r="N316" s="52" t="n">
        <v>178888</v>
      </c>
      <c r="O316" s="51" t="n">
        <f aca="false">SUMIFS(Quality_Log!$H$2:$H$20000,Quality_Log!$B$2:$B$20000,A316)</f>
        <v>4510</v>
      </c>
      <c r="P316" s="51" t="n">
        <f aca="false">N316-O316</f>
        <v>174378</v>
      </c>
      <c r="Q316" s="51" t="n">
        <f aca="false">ROUND(J316*M316*Assumptions!$B$6,0)</f>
        <v>168480</v>
      </c>
      <c r="R316" s="53" t="n">
        <f aca="false">N316/M316</f>
        <v>372.683333333333</v>
      </c>
      <c r="S316" s="53" t="n">
        <f aca="false">P316/M316</f>
        <v>363.2875</v>
      </c>
      <c r="T316" s="54" t="n">
        <f aca="false">IF(J316&gt;0,L316/J316,0)</f>
        <v>0.973333333333333</v>
      </c>
      <c r="U316" s="54" t="n">
        <f aca="false">IF(L316&gt;0,R316/L316,0)</f>
        <v>0.850875190258752</v>
      </c>
      <c r="V316" s="54" t="n">
        <f aca="false">IF(N316&gt;0,P316/N316,0)</f>
        <v>0.974788694602209</v>
      </c>
      <c r="W316" s="54" t="n">
        <f aca="false">T316*U316*V316</f>
        <v>0.807305555555556</v>
      </c>
      <c r="X316" s="55" t="n">
        <v>231</v>
      </c>
      <c r="Y316" s="56" t="n">
        <v>0.79</v>
      </c>
    </row>
    <row r="317" customFormat="false" ht="15" hidden="false" customHeight="false" outlineLevel="0" collapsed="false">
      <c r="A317" s="47" t="s">
        <v>608</v>
      </c>
      <c r="B317" s="48" t="n">
        <v>46057</v>
      </c>
      <c r="C317" s="49" t="n">
        <f aca="false">DATE(YEAR(B317),MONTH(B317),1)</f>
        <v>46054</v>
      </c>
      <c r="D317" s="47" t="s">
        <v>74</v>
      </c>
      <c r="E317" s="47" t="s">
        <v>64</v>
      </c>
      <c r="F317" s="47" t="s">
        <v>156</v>
      </c>
      <c r="G317" s="47" t="s">
        <v>607</v>
      </c>
      <c r="H317" s="50" t="n">
        <f aca="false">Assumptions!$B$4</f>
        <v>480</v>
      </c>
      <c r="I317" s="47" t="n">
        <v>30</v>
      </c>
      <c r="J317" s="9" t="n">
        <f aca="false">H317-I317</f>
        <v>450</v>
      </c>
      <c r="K317" s="9" t="n">
        <f aca="false">SUMIFS(Downtime_Log!$I$2:$I$20000,Downtime_Log!$B$2:$B$20000,A317)</f>
        <v>17</v>
      </c>
      <c r="L317" s="9" t="n">
        <f aca="false">J317-K317</f>
        <v>433</v>
      </c>
      <c r="M317" s="51" t="n">
        <f aca="false">INDEX(Rate_Master!$C$2:$C$13,MATCH(F317,Rate_Master!$A$2:$A$13,0))</f>
        <v>480</v>
      </c>
      <c r="N317" s="52" t="n">
        <v>172892</v>
      </c>
      <c r="O317" s="51" t="n">
        <f aca="false">SUMIFS(Quality_Log!$H$2:$H$20000,Quality_Log!$B$2:$B$20000,A317)</f>
        <v>3122</v>
      </c>
      <c r="P317" s="51" t="n">
        <f aca="false">N317-O317</f>
        <v>169770</v>
      </c>
      <c r="Q317" s="51" t="n">
        <f aca="false">ROUND(J317*M317*Assumptions!$B$6,0)</f>
        <v>168480</v>
      </c>
      <c r="R317" s="53" t="n">
        <f aca="false">N317/M317</f>
        <v>360.191666666667</v>
      </c>
      <c r="S317" s="53" t="n">
        <f aca="false">P317/M317</f>
        <v>353.6875</v>
      </c>
      <c r="T317" s="54" t="n">
        <f aca="false">IF(J317&gt;0,L317/J317,0)</f>
        <v>0.962222222222222</v>
      </c>
      <c r="U317" s="54" t="n">
        <f aca="false">IF(L317&gt;0,R317/L317,0)</f>
        <v>0.83185142417244</v>
      </c>
      <c r="V317" s="54" t="n">
        <f aca="false">IF(N317&gt;0,P317/N317,0)</f>
        <v>0.981942484325475</v>
      </c>
      <c r="W317" s="54" t="n">
        <f aca="false">T317*U317*V317</f>
        <v>0.785972222222222</v>
      </c>
      <c r="X317" s="55" t="n">
        <v>232</v>
      </c>
      <c r="Y317" s="56" t="n">
        <v>0.74</v>
      </c>
    </row>
    <row r="318" customFormat="false" ht="15" hidden="false" customHeight="false" outlineLevel="0" collapsed="false">
      <c r="A318" s="47" t="s">
        <v>609</v>
      </c>
      <c r="B318" s="48" t="n">
        <v>46057</v>
      </c>
      <c r="C318" s="49" t="n">
        <f aca="false">DATE(YEAR(B318),MONTH(B318),1)</f>
        <v>46054</v>
      </c>
      <c r="D318" s="47" t="s">
        <v>73</v>
      </c>
      <c r="E318" s="47" t="s">
        <v>65</v>
      </c>
      <c r="F318" s="47" t="s">
        <v>158</v>
      </c>
      <c r="G318" s="47" t="s">
        <v>598</v>
      </c>
      <c r="H318" s="50" t="n">
        <f aca="false">Assumptions!$B$4</f>
        <v>480</v>
      </c>
      <c r="I318" s="47" t="n">
        <v>30</v>
      </c>
      <c r="J318" s="9" t="n">
        <f aca="false">H318-I318</f>
        <v>450</v>
      </c>
      <c r="K318" s="9" t="n">
        <f aca="false">SUMIFS(Downtime_Log!$I$2:$I$20000,Downtime_Log!$B$2:$B$20000,A318)</f>
        <v>43</v>
      </c>
      <c r="L318" s="9" t="n">
        <f aca="false">J318-K318</f>
        <v>407</v>
      </c>
      <c r="M318" s="51" t="n">
        <f aca="false">INDEX(Rate_Master!$C$2:$C$13,MATCH(F318,Rate_Master!$A$2:$A$13,0))</f>
        <v>200</v>
      </c>
      <c r="N318" s="52" t="n">
        <v>66542</v>
      </c>
      <c r="O318" s="51" t="n">
        <f aca="false">SUMIFS(Quality_Log!$H$2:$H$20000,Quality_Log!$B$2:$B$20000,A318)</f>
        <v>950</v>
      </c>
      <c r="P318" s="51" t="n">
        <f aca="false">N318-O318</f>
        <v>65592</v>
      </c>
      <c r="Q318" s="51" t="n">
        <f aca="false">ROUND(J318*M318*Assumptions!$B$6,0)</f>
        <v>70200</v>
      </c>
      <c r="R318" s="53" t="n">
        <f aca="false">N318/M318</f>
        <v>332.71</v>
      </c>
      <c r="S318" s="53" t="n">
        <f aca="false">P318/M318</f>
        <v>327.96</v>
      </c>
      <c r="T318" s="54" t="n">
        <f aca="false">IF(J318&gt;0,L318/J318,0)</f>
        <v>0.904444444444445</v>
      </c>
      <c r="U318" s="54" t="n">
        <f aca="false">IF(L318&gt;0,R318/L318,0)</f>
        <v>0.817469287469287</v>
      </c>
      <c r="V318" s="54" t="n">
        <f aca="false">IF(N318&gt;0,P318/N318,0)</f>
        <v>0.985723302575817</v>
      </c>
      <c r="W318" s="54" t="n">
        <f aca="false">T318*U318*V318</f>
        <v>0.7288</v>
      </c>
      <c r="X318" s="55" t="n">
        <v>206.2</v>
      </c>
      <c r="Y318" s="56" t="n">
        <v>0.15</v>
      </c>
    </row>
    <row r="319" customFormat="false" ht="15" hidden="false" customHeight="false" outlineLevel="0" collapsed="false">
      <c r="A319" s="47" t="s">
        <v>610</v>
      </c>
      <c r="B319" s="48" t="n">
        <v>46057</v>
      </c>
      <c r="C319" s="49" t="n">
        <f aca="false">DATE(YEAR(B319),MONTH(B319),1)</f>
        <v>46054</v>
      </c>
      <c r="D319" s="47" t="s">
        <v>74</v>
      </c>
      <c r="E319" s="47" t="s">
        <v>65</v>
      </c>
      <c r="F319" s="47" t="s">
        <v>158</v>
      </c>
      <c r="G319" s="47" t="s">
        <v>598</v>
      </c>
      <c r="H319" s="50" t="n">
        <f aca="false">Assumptions!$B$4</f>
        <v>480</v>
      </c>
      <c r="I319" s="47" t="n">
        <v>30</v>
      </c>
      <c r="J319" s="9" t="n">
        <f aca="false">H319-I319</f>
        <v>450</v>
      </c>
      <c r="K319" s="9" t="n">
        <f aca="false">SUMIFS(Downtime_Log!$I$2:$I$20000,Downtime_Log!$B$2:$B$20000,A319)</f>
        <v>18</v>
      </c>
      <c r="L319" s="9" t="n">
        <f aca="false">J319-K319</f>
        <v>432</v>
      </c>
      <c r="M319" s="51" t="n">
        <f aca="false">INDEX(Rate_Master!$C$2:$C$13,MATCH(F319,Rate_Master!$A$2:$A$13,0))</f>
        <v>200</v>
      </c>
      <c r="N319" s="52" t="n">
        <v>69859</v>
      </c>
      <c r="O319" s="51" t="n">
        <f aca="false">SUMIFS(Quality_Log!$H$2:$H$20000,Quality_Log!$B$2:$B$20000,A319)</f>
        <v>1791</v>
      </c>
      <c r="P319" s="51" t="n">
        <f aca="false">N319-O319</f>
        <v>68068</v>
      </c>
      <c r="Q319" s="51" t="n">
        <f aca="false">ROUND(J319*M319*Assumptions!$B$6,0)</f>
        <v>70200</v>
      </c>
      <c r="R319" s="53" t="n">
        <f aca="false">N319/M319</f>
        <v>349.295</v>
      </c>
      <c r="S319" s="53" t="n">
        <f aca="false">P319/M319</f>
        <v>340.34</v>
      </c>
      <c r="T319" s="54" t="n">
        <f aca="false">IF(J319&gt;0,L319/J319,0)</f>
        <v>0.96</v>
      </c>
      <c r="U319" s="54" t="n">
        <f aca="false">IF(L319&gt;0,R319/L319,0)</f>
        <v>0.808553240740741</v>
      </c>
      <c r="V319" s="54" t="n">
        <f aca="false">IF(N319&gt;0,P319/N319,0)</f>
        <v>0.974362644755865</v>
      </c>
      <c r="W319" s="54" t="n">
        <f aca="false">T319*U319*V319</f>
        <v>0.756311111111111</v>
      </c>
      <c r="X319" s="55" t="n">
        <v>195.6</v>
      </c>
      <c r="Y319" s="56" t="n">
        <v>0.18</v>
      </c>
    </row>
    <row r="320" customFormat="false" ht="15" hidden="false" customHeight="false" outlineLevel="0" collapsed="false">
      <c r="A320" s="47" t="s">
        <v>611</v>
      </c>
      <c r="B320" s="48" t="n">
        <v>46057</v>
      </c>
      <c r="C320" s="49" t="n">
        <f aca="false">DATE(YEAR(B320),MONTH(B320),1)</f>
        <v>46054</v>
      </c>
      <c r="D320" s="47" t="s">
        <v>75</v>
      </c>
      <c r="E320" s="47" t="s">
        <v>65</v>
      </c>
      <c r="F320" s="47" t="s">
        <v>158</v>
      </c>
      <c r="G320" s="47" t="s">
        <v>598</v>
      </c>
      <c r="H320" s="50" t="n">
        <f aca="false">Assumptions!$B$4</f>
        <v>480</v>
      </c>
      <c r="I320" s="47" t="n">
        <v>30</v>
      </c>
      <c r="J320" s="9" t="n">
        <f aca="false">H320-I320</f>
        <v>450</v>
      </c>
      <c r="K320" s="9" t="n">
        <f aca="false">SUMIFS(Downtime_Log!$I$2:$I$20000,Downtime_Log!$B$2:$B$20000,A320)</f>
        <v>68</v>
      </c>
      <c r="L320" s="9" t="n">
        <f aca="false">J320-K320</f>
        <v>382</v>
      </c>
      <c r="M320" s="51" t="n">
        <f aca="false">INDEX(Rate_Master!$C$2:$C$13,MATCH(F320,Rate_Master!$A$2:$A$13,0))</f>
        <v>200</v>
      </c>
      <c r="N320" s="52" t="n">
        <v>59951</v>
      </c>
      <c r="O320" s="51" t="n">
        <f aca="false">SUMIFS(Quality_Log!$H$2:$H$20000,Quality_Log!$B$2:$B$20000,A320)</f>
        <v>1843</v>
      </c>
      <c r="P320" s="51" t="n">
        <f aca="false">N320-O320</f>
        <v>58108</v>
      </c>
      <c r="Q320" s="51" t="n">
        <f aca="false">ROUND(J320*M320*Assumptions!$B$6,0)</f>
        <v>70200</v>
      </c>
      <c r="R320" s="53" t="n">
        <f aca="false">N320/M320</f>
        <v>299.755</v>
      </c>
      <c r="S320" s="53" t="n">
        <f aca="false">P320/M320</f>
        <v>290.54</v>
      </c>
      <c r="T320" s="54" t="n">
        <f aca="false">IF(J320&gt;0,L320/J320,0)</f>
        <v>0.848888888888889</v>
      </c>
      <c r="U320" s="54" t="n">
        <f aca="false">IF(L320&gt;0,R320/L320,0)</f>
        <v>0.784698952879581</v>
      </c>
      <c r="V320" s="54" t="n">
        <f aca="false">IF(N320&gt;0,P320/N320,0)</f>
        <v>0.969258227552501</v>
      </c>
      <c r="W320" s="54" t="n">
        <f aca="false">T320*U320*V320</f>
        <v>0.645644444444445</v>
      </c>
      <c r="X320" s="55" t="n">
        <v>193.1</v>
      </c>
      <c r="Y320" s="56" t="n">
        <v>0.13</v>
      </c>
    </row>
    <row r="321" customFormat="false" ht="15" hidden="false" customHeight="false" outlineLevel="0" collapsed="false">
      <c r="A321" s="47" t="s">
        <v>612</v>
      </c>
      <c r="B321" s="48" t="n">
        <v>46058</v>
      </c>
      <c r="C321" s="49" t="n">
        <f aca="false">DATE(YEAR(B321),MONTH(B321),1)</f>
        <v>46054</v>
      </c>
      <c r="D321" s="47" t="s">
        <v>73</v>
      </c>
      <c r="E321" s="47" t="s">
        <v>62</v>
      </c>
      <c r="F321" s="47" t="s">
        <v>149</v>
      </c>
      <c r="G321" s="47" t="s">
        <v>600</v>
      </c>
      <c r="H321" s="50" t="n">
        <f aca="false">Assumptions!$B$4</f>
        <v>480</v>
      </c>
      <c r="I321" s="47" t="n">
        <v>30</v>
      </c>
      <c r="J321" s="9" t="n">
        <f aca="false">H321-I321</f>
        <v>450</v>
      </c>
      <c r="K321" s="9" t="n">
        <f aca="false">SUMIFS(Downtime_Log!$I$2:$I$20000,Downtime_Log!$B$2:$B$20000,A321)</f>
        <v>18</v>
      </c>
      <c r="L321" s="9" t="n">
        <f aca="false">J321-K321</f>
        <v>432</v>
      </c>
      <c r="M321" s="51" t="n">
        <f aca="false">INDEX(Rate_Master!$C$2:$C$13,MATCH(F321,Rate_Master!$A$2:$A$13,0))</f>
        <v>1100</v>
      </c>
      <c r="N321" s="52" t="n">
        <v>413592</v>
      </c>
      <c r="O321" s="51" t="n">
        <f aca="false">SUMIFS(Quality_Log!$H$2:$H$20000,Quality_Log!$B$2:$B$20000,A321)</f>
        <v>4134</v>
      </c>
      <c r="P321" s="51" t="n">
        <f aca="false">N321-O321</f>
        <v>409458</v>
      </c>
      <c r="Q321" s="51" t="n">
        <f aca="false">ROUND(J321*M321*Assumptions!$B$6,0)</f>
        <v>386100</v>
      </c>
      <c r="R321" s="53" t="n">
        <f aca="false">N321/M321</f>
        <v>375.992727272727</v>
      </c>
      <c r="S321" s="53" t="n">
        <f aca="false">P321/M321</f>
        <v>372.234545454545</v>
      </c>
      <c r="T321" s="54" t="n">
        <f aca="false">IF(J321&gt;0,L321/J321,0)</f>
        <v>0.96</v>
      </c>
      <c r="U321" s="54" t="n">
        <f aca="false">IF(L321&gt;0,R321/L321,0)</f>
        <v>0.870353535353535</v>
      </c>
      <c r="V321" s="54" t="n">
        <f aca="false">IF(N321&gt;0,P321/N321,0)</f>
        <v>0.990004642256137</v>
      </c>
      <c r="W321" s="54" t="n">
        <f aca="false">T321*U321*V321</f>
        <v>0.827187878787879</v>
      </c>
      <c r="X321" s="55" t="n">
        <v>357.4</v>
      </c>
      <c r="Y321" s="56" t="n">
        <v>1.74</v>
      </c>
    </row>
    <row r="322" customFormat="false" ht="15" hidden="false" customHeight="false" outlineLevel="0" collapsed="false">
      <c r="A322" s="47" t="s">
        <v>613</v>
      </c>
      <c r="B322" s="48" t="n">
        <v>46058</v>
      </c>
      <c r="C322" s="49" t="n">
        <f aca="false">DATE(YEAR(B322),MONTH(B322),1)</f>
        <v>46054</v>
      </c>
      <c r="D322" s="47" t="s">
        <v>74</v>
      </c>
      <c r="E322" s="47" t="s">
        <v>62</v>
      </c>
      <c r="F322" s="47" t="s">
        <v>149</v>
      </c>
      <c r="G322" s="47" t="s">
        <v>600</v>
      </c>
      <c r="H322" s="50" t="n">
        <f aca="false">Assumptions!$B$4</f>
        <v>480</v>
      </c>
      <c r="I322" s="47" t="n">
        <v>30</v>
      </c>
      <c r="J322" s="9" t="n">
        <f aca="false">H322-I322</f>
        <v>450</v>
      </c>
      <c r="K322" s="9" t="n">
        <f aca="false">SUMIFS(Downtime_Log!$I$2:$I$20000,Downtime_Log!$B$2:$B$20000,A322)</f>
        <v>62</v>
      </c>
      <c r="L322" s="9" t="n">
        <f aca="false">J322-K322</f>
        <v>388</v>
      </c>
      <c r="M322" s="51" t="n">
        <f aca="false">INDEX(Rate_Master!$C$2:$C$13,MATCH(F322,Rate_Master!$A$2:$A$13,0))</f>
        <v>1100</v>
      </c>
      <c r="N322" s="52" t="n">
        <v>378544</v>
      </c>
      <c r="O322" s="51" t="n">
        <f aca="false">SUMIFS(Quality_Log!$H$2:$H$20000,Quality_Log!$B$2:$B$20000,A322)</f>
        <v>6230</v>
      </c>
      <c r="P322" s="51" t="n">
        <f aca="false">N322-O322</f>
        <v>372314</v>
      </c>
      <c r="Q322" s="51" t="n">
        <f aca="false">ROUND(J322*M322*Assumptions!$B$6,0)</f>
        <v>386100</v>
      </c>
      <c r="R322" s="53" t="n">
        <f aca="false">N322/M322</f>
        <v>344.130909090909</v>
      </c>
      <c r="S322" s="53" t="n">
        <f aca="false">P322/M322</f>
        <v>338.467272727273</v>
      </c>
      <c r="T322" s="54" t="n">
        <f aca="false">IF(J322&gt;0,L322/J322,0)</f>
        <v>0.862222222222222</v>
      </c>
      <c r="U322" s="54" t="n">
        <f aca="false">IF(L322&gt;0,R322/L322,0)</f>
        <v>0.886935332708529</v>
      </c>
      <c r="V322" s="54" t="n">
        <f aca="false">IF(N322&gt;0,P322/N322,0)</f>
        <v>0.983542203812503</v>
      </c>
      <c r="W322" s="54" t="n">
        <f aca="false">T322*U322*V322</f>
        <v>0.752149494949495</v>
      </c>
      <c r="X322" s="55" t="n">
        <v>342.8</v>
      </c>
      <c r="Y322" s="56" t="n">
        <v>1.64</v>
      </c>
    </row>
    <row r="323" customFormat="false" ht="15" hidden="false" customHeight="false" outlineLevel="0" collapsed="false">
      <c r="A323" s="47" t="s">
        <v>614</v>
      </c>
      <c r="B323" s="48" t="n">
        <v>46058</v>
      </c>
      <c r="C323" s="49" t="n">
        <f aca="false">DATE(YEAR(B323),MONTH(B323),1)</f>
        <v>46054</v>
      </c>
      <c r="D323" s="47" t="s">
        <v>75</v>
      </c>
      <c r="E323" s="47" t="s">
        <v>62</v>
      </c>
      <c r="F323" s="47" t="s">
        <v>149</v>
      </c>
      <c r="G323" s="47" t="s">
        <v>600</v>
      </c>
      <c r="H323" s="50" t="n">
        <f aca="false">Assumptions!$B$4</f>
        <v>480</v>
      </c>
      <c r="I323" s="47" t="n">
        <v>30</v>
      </c>
      <c r="J323" s="9" t="n">
        <f aca="false">H323-I323</f>
        <v>450</v>
      </c>
      <c r="K323" s="9" t="n">
        <f aca="false">SUMIFS(Downtime_Log!$I$2:$I$20000,Downtime_Log!$B$2:$B$20000,A323)</f>
        <v>173</v>
      </c>
      <c r="L323" s="9" t="n">
        <f aca="false">J323-K323</f>
        <v>277</v>
      </c>
      <c r="M323" s="51" t="n">
        <f aca="false">INDEX(Rate_Master!$C$2:$C$13,MATCH(F323,Rate_Master!$A$2:$A$13,0))</f>
        <v>1100</v>
      </c>
      <c r="N323" s="52" t="n">
        <v>277553</v>
      </c>
      <c r="O323" s="51" t="n">
        <f aca="false">SUMIFS(Quality_Log!$H$2:$H$20000,Quality_Log!$B$2:$B$20000,A323)</f>
        <v>4409</v>
      </c>
      <c r="P323" s="51" t="n">
        <f aca="false">N323-O323</f>
        <v>273144</v>
      </c>
      <c r="Q323" s="51" t="n">
        <f aca="false">ROUND(J323*M323*Assumptions!$B$6,0)</f>
        <v>386100</v>
      </c>
      <c r="R323" s="53" t="n">
        <f aca="false">N323/M323</f>
        <v>252.320909090909</v>
      </c>
      <c r="S323" s="53" t="n">
        <f aca="false">P323/M323</f>
        <v>248.312727272727</v>
      </c>
      <c r="T323" s="54" t="n">
        <f aca="false">IF(J323&gt;0,L323/J323,0)</f>
        <v>0.615555555555556</v>
      </c>
      <c r="U323" s="54" t="n">
        <f aca="false">IF(L323&gt;0,R323/L323,0)</f>
        <v>0.910905808992452</v>
      </c>
      <c r="V323" s="54" t="n">
        <f aca="false">IF(N323&gt;0,P323/N323,0)</f>
        <v>0.984114745652182</v>
      </c>
      <c r="W323" s="54" t="n">
        <f aca="false">T323*U323*V323</f>
        <v>0.551806060606061</v>
      </c>
      <c r="X323" s="55" t="n">
        <v>278.6</v>
      </c>
      <c r="Y323" s="56" t="n">
        <v>1.42</v>
      </c>
    </row>
    <row r="324" customFormat="false" ht="15" hidden="false" customHeight="false" outlineLevel="0" collapsed="false">
      <c r="A324" s="47" t="s">
        <v>615</v>
      </c>
      <c r="B324" s="48" t="n">
        <v>46058</v>
      </c>
      <c r="C324" s="49" t="n">
        <f aca="false">DATE(YEAR(B324),MONTH(B324),1)</f>
        <v>46054</v>
      </c>
      <c r="D324" s="47" t="s">
        <v>73</v>
      </c>
      <c r="E324" s="47" t="s">
        <v>63</v>
      </c>
      <c r="F324" s="47" t="s">
        <v>152</v>
      </c>
      <c r="G324" s="47" t="s">
        <v>616</v>
      </c>
      <c r="H324" s="50" t="n">
        <f aca="false">Assumptions!$B$4</f>
        <v>480</v>
      </c>
      <c r="I324" s="47" t="n">
        <v>30</v>
      </c>
      <c r="J324" s="9" t="n">
        <f aca="false">H324-I324</f>
        <v>450</v>
      </c>
      <c r="K324" s="9" t="n">
        <f aca="false">SUMIFS(Downtime_Log!$I$2:$I$20000,Downtime_Log!$B$2:$B$20000,A324)</f>
        <v>17</v>
      </c>
      <c r="L324" s="9" t="n">
        <f aca="false">J324-K324</f>
        <v>433</v>
      </c>
      <c r="M324" s="51" t="n">
        <f aca="false">INDEX(Rate_Master!$C$2:$C$13,MATCH(F324,Rate_Master!$A$2:$A$13,0))</f>
        <v>900</v>
      </c>
      <c r="N324" s="52" t="n">
        <v>345150</v>
      </c>
      <c r="O324" s="51" t="n">
        <f aca="false">SUMIFS(Quality_Log!$H$2:$H$20000,Quality_Log!$B$2:$B$20000,A324)</f>
        <v>7975</v>
      </c>
      <c r="P324" s="51" t="n">
        <f aca="false">N324-O324</f>
        <v>337175</v>
      </c>
      <c r="Q324" s="51" t="n">
        <f aca="false">ROUND(J324*M324*Assumptions!$B$6,0)</f>
        <v>315900</v>
      </c>
      <c r="R324" s="53" t="n">
        <f aca="false">N324/M324</f>
        <v>383.5</v>
      </c>
      <c r="S324" s="53" t="n">
        <f aca="false">P324/M324</f>
        <v>374.638888888889</v>
      </c>
      <c r="T324" s="54" t="n">
        <f aca="false">IF(J324&gt;0,L324/J324,0)</f>
        <v>0.962222222222222</v>
      </c>
      <c r="U324" s="54" t="n">
        <f aca="false">IF(L324&gt;0,R324/L324,0)</f>
        <v>0.88568129330254</v>
      </c>
      <c r="V324" s="54" t="n">
        <f aca="false">IF(N324&gt;0,P324/N324,0)</f>
        <v>0.976894104012748</v>
      </c>
      <c r="W324" s="54" t="n">
        <f aca="false">T324*U324*V324</f>
        <v>0.832530864197531</v>
      </c>
      <c r="X324" s="55" t="n">
        <v>456.1</v>
      </c>
      <c r="Y324" s="56" t="n">
        <v>1.74</v>
      </c>
    </row>
    <row r="325" customFormat="false" ht="15" hidden="false" customHeight="false" outlineLevel="0" collapsed="false">
      <c r="A325" s="47" t="s">
        <v>617</v>
      </c>
      <c r="B325" s="48" t="n">
        <v>46058</v>
      </c>
      <c r="C325" s="49" t="n">
        <f aca="false">DATE(YEAR(B325),MONTH(B325),1)</f>
        <v>46054</v>
      </c>
      <c r="D325" s="47" t="s">
        <v>74</v>
      </c>
      <c r="E325" s="47" t="s">
        <v>63</v>
      </c>
      <c r="F325" s="47" t="s">
        <v>152</v>
      </c>
      <c r="G325" s="47" t="s">
        <v>616</v>
      </c>
      <c r="H325" s="50" t="n">
        <f aca="false">Assumptions!$B$4</f>
        <v>480</v>
      </c>
      <c r="I325" s="47" t="n">
        <v>30</v>
      </c>
      <c r="J325" s="9" t="n">
        <f aca="false">H325-I325</f>
        <v>450</v>
      </c>
      <c r="K325" s="9" t="n">
        <f aca="false">SUMIFS(Downtime_Log!$I$2:$I$20000,Downtime_Log!$B$2:$B$20000,A325)</f>
        <v>2</v>
      </c>
      <c r="L325" s="9" t="n">
        <f aca="false">J325-K325</f>
        <v>448</v>
      </c>
      <c r="M325" s="51" t="n">
        <f aca="false">INDEX(Rate_Master!$C$2:$C$13,MATCH(F325,Rate_Master!$A$2:$A$13,0))</f>
        <v>900</v>
      </c>
      <c r="N325" s="52" t="n">
        <v>340439</v>
      </c>
      <c r="O325" s="51" t="n">
        <f aca="false">SUMIFS(Quality_Log!$H$2:$H$20000,Quality_Log!$B$2:$B$20000,A325)</f>
        <v>6086</v>
      </c>
      <c r="P325" s="51" t="n">
        <f aca="false">N325-O325</f>
        <v>334353</v>
      </c>
      <c r="Q325" s="51" t="n">
        <f aca="false">ROUND(J325*M325*Assumptions!$B$6,0)</f>
        <v>315900</v>
      </c>
      <c r="R325" s="53" t="n">
        <f aca="false">N325/M325</f>
        <v>378.265555555556</v>
      </c>
      <c r="S325" s="53" t="n">
        <f aca="false">P325/M325</f>
        <v>371.503333333333</v>
      </c>
      <c r="T325" s="54" t="n">
        <f aca="false">IF(J325&gt;0,L325/J325,0)</f>
        <v>0.995555555555556</v>
      </c>
      <c r="U325" s="54" t="n">
        <f aca="false">IF(L325&gt;0,R325/L325,0)</f>
        <v>0.844342757936508</v>
      </c>
      <c r="V325" s="54" t="n">
        <f aca="false">IF(N325&gt;0,P325/N325,0)</f>
        <v>0.982123082255558</v>
      </c>
      <c r="W325" s="54" t="n">
        <f aca="false">T325*U325*V325</f>
        <v>0.825562962962963</v>
      </c>
      <c r="X325" s="55" t="n">
        <v>505.8</v>
      </c>
      <c r="Y325" s="56" t="n">
        <v>2.08</v>
      </c>
    </row>
    <row r="326" customFormat="false" ht="15" hidden="false" customHeight="false" outlineLevel="0" collapsed="false">
      <c r="A326" s="47" t="s">
        <v>618</v>
      </c>
      <c r="B326" s="48" t="n">
        <v>46058</v>
      </c>
      <c r="C326" s="49" t="n">
        <f aca="false">DATE(YEAR(B326),MONTH(B326),1)</f>
        <v>46054</v>
      </c>
      <c r="D326" s="47" t="s">
        <v>75</v>
      </c>
      <c r="E326" s="47" t="s">
        <v>63</v>
      </c>
      <c r="F326" s="47" t="s">
        <v>152</v>
      </c>
      <c r="G326" s="47" t="s">
        <v>616</v>
      </c>
      <c r="H326" s="50" t="n">
        <f aca="false">Assumptions!$B$4</f>
        <v>480</v>
      </c>
      <c r="I326" s="47" t="n">
        <v>30</v>
      </c>
      <c r="J326" s="9" t="n">
        <f aca="false">H326-I326</f>
        <v>450</v>
      </c>
      <c r="K326" s="9" t="n">
        <f aca="false">SUMIFS(Downtime_Log!$I$2:$I$20000,Downtime_Log!$B$2:$B$20000,A326)</f>
        <v>91</v>
      </c>
      <c r="L326" s="9" t="n">
        <f aca="false">J326-K326</f>
        <v>359</v>
      </c>
      <c r="M326" s="51" t="n">
        <f aca="false">INDEX(Rate_Master!$C$2:$C$13,MATCH(F326,Rate_Master!$A$2:$A$13,0))</f>
        <v>900</v>
      </c>
      <c r="N326" s="52" t="n">
        <v>289171</v>
      </c>
      <c r="O326" s="51" t="n">
        <f aca="false">SUMIFS(Quality_Log!$H$2:$H$20000,Quality_Log!$B$2:$B$20000,A326)</f>
        <v>7265</v>
      </c>
      <c r="P326" s="51" t="n">
        <f aca="false">N326-O326</f>
        <v>281906</v>
      </c>
      <c r="Q326" s="51" t="n">
        <f aca="false">ROUND(J326*M326*Assumptions!$B$6,0)</f>
        <v>315900</v>
      </c>
      <c r="R326" s="53" t="n">
        <f aca="false">N326/M326</f>
        <v>321.301111111111</v>
      </c>
      <c r="S326" s="53" t="n">
        <f aca="false">P326/M326</f>
        <v>313.228888888889</v>
      </c>
      <c r="T326" s="54" t="n">
        <f aca="false">IF(J326&gt;0,L326/J326,0)</f>
        <v>0.797777777777778</v>
      </c>
      <c r="U326" s="54" t="n">
        <f aca="false">IF(L326&gt;0,R326/L326,0)</f>
        <v>0.894989167440421</v>
      </c>
      <c r="V326" s="54" t="n">
        <f aca="false">IF(N326&gt;0,P326/N326,0)</f>
        <v>0.974876457182774</v>
      </c>
      <c r="W326" s="54" t="n">
        <f aca="false">T326*U326*V326</f>
        <v>0.696064197530864</v>
      </c>
      <c r="X326" s="55" t="n">
        <v>405.1</v>
      </c>
      <c r="Y326" s="56" t="n">
        <v>1.8</v>
      </c>
    </row>
    <row r="327" customFormat="false" ht="15" hidden="false" customHeight="false" outlineLevel="0" collapsed="false">
      <c r="A327" s="47" t="s">
        <v>619</v>
      </c>
      <c r="B327" s="48" t="n">
        <v>46058</v>
      </c>
      <c r="C327" s="49" t="n">
        <f aca="false">DATE(YEAR(B327),MONTH(B327),1)</f>
        <v>46054</v>
      </c>
      <c r="D327" s="47" t="s">
        <v>73</v>
      </c>
      <c r="E327" s="47" t="s">
        <v>64</v>
      </c>
      <c r="F327" s="47" t="s">
        <v>156</v>
      </c>
      <c r="G327" s="47" t="s">
        <v>607</v>
      </c>
      <c r="H327" s="50" t="n">
        <f aca="false">Assumptions!$B$4</f>
        <v>480</v>
      </c>
      <c r="I327" s="47" t="n">
        <v>45</v>
      </c>
      <c r="J327" s="9" t="n">
        <f aca="false">H327-I327</f>
        <v>435</v>
      </c>
      <c r="K327" s="9" t="n">
        <f aca="false">SUMIFS(Downtime_Log!$I$2:$I$20000,Downtime_Log!$B$2:$B$20000,A327)</f>
        <v>11</v>
      </c>
      <c r="L327" s="9" t="n">
        <f aca="false">J327-K327</f>
        <v>424</v>
      </c>
      <c r="M327" s="51" t="n">
        <f aca="false">INDEX(Rate_Master!$C$2:$C$13,MATCH(F327,Rate_Master!$A$2:$A$13,0))</f>
        <v>480</v>
      </c>
      <c r="N327" s="52" t="n">
        <v>177087</v>
      </c>
      <c r="O327" s="51" t="n">
        <f aca="false">SUMIFS(Quality_Log!$H$2:$H$20000,Quality_Log!$B$2:$B$20000,A327)</f>
        <v>5080</v>
      </c>
      <c r="P327" s="51" t="n">
        <f aca="false">N327-O327</f>
        <v>172007</v>
      </c>
      <c r="Q327" s="51" t="n">
        <f aca="false">ROUND(J327*M327*Assumptions!$B$6,0)</f>
        <v>162864</v>
      </c>
      <c r="R327" s="53" t="n">
        <f aca="false">N327/M327</f>
        <v>368.93125</v>
      </c>
      <c r="S327" s="53" t="n">
        <f aca="false">P327/M327</f>
        <v>358.347916666667</v>
      </c>
      <c r="T327" s="54" t="n">
        <f aca="false">IF(J327&gt;0,L327/J327,0)</f>
        <v>0.974712643678161</v>
      </c>
      <c r="U327" s="54" t="n">
        <f aca="false">IF(L327&gt;0,R327/L327,0)</f>
        <v>0.870120872641509</v>
      </c>
      <c r="V327" s="54" t="n">
        <f aca="false">IF(N327&gt;0,P327/N327,0)</f>
        <v>0.971313535155037</v>
      </c>
      <c r="W327" s="54" t="n">
        <f aca="false">T327*U327*V327</f>
        <v>0.823788314176245</v>
      </c>
      <c r="X327" s="55" t="n">
        <v>235.2</v>
      </c>
      <c r="Y327" s="56" t="n">
        <v>0.73</v>
      </c>
    </row>
    <row r="328" customFormat="false" ht="15" hidden="false" customHeight="false" outlineLevel="0" collapsed="false">
      <c r="A328" s="47" t="s">
        <v>620</v>
      </c>
      <c r="B328" s="48" t="n">
        <v>46058</v>
      </c>
      <c r="C328" s="49" t="n">
        <f aca="false">DATE(YEAR(B328),MONTH(B328),1)</f>
        <v>46054</v>
      </c>
      <c r="D328" s="47" t="s">
        <v>74</v>
      </c>
      <c r="E328" s="47" t="s">
        <v>64</v>
      </c>
      <c r="F328" s="47" t="s">
        <v>156</v>
      </c>
      <c r="G328" s="47" t="s">
        <v>607</v>
      </c>
      <c r="H328" s="50" t="n">
        <f aca="false">Assumptions!$B$4</f>
        <v>480</v>
      </c>
      <c r="I328" s="47" t="n">
        <v>30</v>
      </c>
      <c r="J328" s="9" t="n">
        <f aca="false">H328-I328</f>
        <v>450</v>
      </c>
      <c r="K328" s="9" t="n">
        <f aca="false">SUMIFS(Downtime_Log!$I$2:$I$20000,Downtime_Log!$B$2:$B$20000,A328)</f>
        <v>144</v>
      </c>
      <c r="L328" s="9" t="n">
        <f aca="false">J328-K328</f>
        <v>306</v>
      </c>
      <c r="M328" s="51" t="n">
        <f aca="false">INDEX(Rate_Master!$C$2:$C$13,MATCH(F328,Rate_Master!$A$2:$A$13,0))</f>
        <v>480</v>
      </c>
      <c r="N328" s="52" t="n">
        <v>128586</v>
      </c>
      <c r="O328" s="51" t="n">
        <f aca="false">SUMIFS(Quality_Log!$H$2:$H$20000,Quality_Log!$B$2:$B$20000,A328)</f>
        <v>4221</v>
      </c>
      <c r="P328" s="51" t="n">
        <f aca="false">N328-O328</f>
        <v>124365</v>
      </c>
      <c r="Q328" s="51" t="n">
        <f aca="false">ROUND(J328*M328*Assumptions!$B$6,0)</f>
        <v>168480</v>
      </c>
      <c r="R328" s="53" t="n">
        <f aca="false">N328/M328</f>
        <v>267.8875</v>
      </c>
      <c r="S328" s="53" t="n">
        <f aca="false">P328/M328</f>
        <v>259.09375</v>
      </c>
      <c r="T328" s="54" t="n">
        <f aca="false">IF(J328&gt;0,L328/J328,0)</f>
        <v>0.68</v>
      </c>
      <c r="U328" s="54" t="n">
        <f aca="false">IF(L328&gt;0,R328/L328,0)</f>
        <v>0.875449346405229</v>
      </c>
      <c r="V328" s="54" t="n">
        <f aca="false">IF(N328&gt;0,P328/N328,0)</f>
        <v>0.967173720311698</v>
      </c>
      <c r="W328" s="54" t="n">
        <f aca="false">T328*U328*V328</f>
        <v>0.575763888888889</v>
      </c>
      <c r="X328" s="55" t="n">
        <v>180.2</v>
      </c>
      <c r="Y328" s="56" t="n">
        <v>0.62</v>
      </c>
    </row>
    <row r="329" customFormat="false" ht="15" hidden="false" customHeight="false" outlineLevel="0" collapsed="false">
      <c r="A329" s="47" t="s">
        <v>621</v>
      </c>
      <c r="B329" s="48" t="n">
        <v>46058</v>
      </c>
      <c r="C329" s="49" t="n">
        <f aca="false">DATE(YEAR(B329),MONTH(B329),1)</f>
        <v>46054</v>
      </c>
      <c r="D329" s="47" t="s">
        <v>73</v>
      </c>
      <c r="E329" s="47" t="s">
        <v>65</v>
      </c>
      <c r="F329" s="47" t="s">
        <v>158</v>
      </c>
      <c r="G329" s="47" t="s">
        <v>598</v>
      </c>
      <c r="H329" s="50" t="n">
        <f aca="false">Assumptions!$B$4</f>
        <v>480</v>
      </c>
      <c r="I329" s="47" t="n">
        <v>30</v>
      </c>
      <c r="J329" s="9" t="n">
        <f aca="false">H329-I329</f>
        <v>450</v>
      </c>
      <c r="K329" s="9" t="n">
        <f aca="false">SUMIFS(Downtime_Log!$I$2:$I$20000,Downtime_Log!$B$2:$B$20000,A329)</f>
        <v>73</v>
      </c>
      <c r="L329" s="9" t="n">
        <f aca="false">J329-K329</f>
        <v>377</v>
      </c>
      <c r="M329" s="51" t="n">
        <f aca="false">INDEX(Rate_Master!$C$2:$C$13,MATCH(F329,Rate_Master!$A$2:$A$13,0))</f>
        <v>200</v>
      </c>
      <c r="N329" s="52" t="n">
        <v>61807</v>
      </c>
      <c r="O329" s="51" t="n">
        <f aca="false">SUMIFS(Quality_Log!$H$2:$H$20000,Quality_Log!$B$2:$B$20000,A329)</f>
        <v>1455</v>
      </c>
      <c r="P329" s="51" t="n">
        <f aca="false">N329-O329</f>
        <v>60352</v>
      </c>
      <c r="Q329" s="51" t="n">
        <f aca="false">ROUND(J329*M329*Assumptions!$B$6,0)</f>
        <v>70200</v>
      </c>
      <c r="R329" s="53" t="n">
        <f aca="false">N329/M329</f>
        <v>309.035</v>
      </c>
      <c r="S329" s="53" t="n">
        <f aca="false">P329/M329</f>
        <v>301.76</v>
      </c>
      <c r="T329" s="54" t="n">
        <f aca="false">IF(J329&gt;0,L329/J329,0)</f>
        <v>0.837777777777778</v>
      </c>
      <c r="U329" s="54" t="n">
        <f aca="false">IF(L329&gt;0,R329/L329,0)</f>
        <v>0.819721485411141</v>
      </c>
      <c r="V329" s="54" t="n">
        <f aca="false">IF(N329&gt;0,P329/N329,0)</f>
        <v>0.976458977138512</v>
      </c>
      <c r="W329" s="54" t="n">
        <f aca="false">T329*U329*V329</f>
        <v>0.670577777777778</v>
      </c>
      <c r="X329" s="55" t="n">
        <v>176.9</v>
      </c>
      <c r="Y329" s="56" t="n">
        <v>0.13</v>
      </c>
    </row>
    <row r="330" customFormat="false" ht="15" hidden="false" customHeight="false" outlineLevel="0" collapsed="false">
      <c r="A330" s="47" t="s">
        <v>622</v>
      </c>
      <c r="B330" s="48" t="n">
        <v>46058</v>
      </c>
      <c r="C330" s="49" t="n">
        <f aca="false">DATE(YEAR(B330),MONTH(B330),1)</f>
        <v>46054</v>
      </c>
      <c r="D330" s="47" t="s">
        <v>74</v>
      </c>
      <c r="E330" s="47" t="s">
        <v>65</v>
      </c>
      <c r="F330" s="47" t="s">
        <v>157</v>
      </c>
      <c r="G330" s="47" t="s">
        <v>623</v>
      </c>
      <c r="H330" s="50" t="n">
        <f aca="false">Assumptions!$B$4</f>
        <v>480</v>
      </c>
      <c r="I330" s="47" t="n">
        <v>30</v>
      </c>
      <c r="J330" s="9" t="n">
        <f aca="false">H330-I330</f>
        <v>450</v>
      </c>
      <c r="K330" s="9" t="n">
        <f aca="false">SUMIFS(Downtime_Log!$I$2:$I$20000,Downtime_Log!$B$2:$B$20000,A330)</f>
        <v>118</v>
      </c>
      <c r="L330" s="9" t="n">
        <f aca="false">J330-K330</f>
        <v>332</v>
      </c>
      <c r="M330" s="51" t="n">
        <f aca="false">INDEX(Rate_Master!$C$2:$C$13,MATCH(F330,Rate_Master!$A$2:$A$13,0))</f>
        <v>220</v>
      </c>
      <c r="N330" s="52" t="n">
        <v>63560</v>
      </c>
      <c r="O330" s="51" t="n">
        <f aca="false">SUMIFS(Quality_Log!$H$2:$H$20000,Quality_Log!$B$2:$B$20000,A330)</f>
        <v>1849</v>
      </c>
      <c r="P330" s="51" t="n">
        <f aca="false">N330-O330</f>
        <v>61711</v>
      </c>
      <c r="Q330" s="51" t="n">
        <f aca="false">ROUND(J330*M330*Assumptions!$B$6,0)</f>
        <v>77220</v>
      </c>
      <c r="R330" s="53" t="n">
        <f aca="false">N330/M330</f>
        <v>288.909090909091</v>
      </c>
      <c r="S330" s="53" t="n">
        <f aca="false">P330/M330</f>
        <v>280.504545454545</v>
      </c>
      <c r="T330" s="54" t="n">
        <f aca="false">IF(J330&gt;0,L330/J330,0)</f>
        <v>0.737777777777778</v>
      </c>
      <c r="U330" s="54" t="n">
        <f aca="false">IF(L330&gt;0,R330/L330,0)</f>
        <v>0.870208105147864</v>
      </c>
      <c r="V330" s="54" t="n">
        <f aca="false">IF(N330&gt;0,P330/N330,0)</f>
        <v>0.970909376966646</v>
      </c>
      <c r="W330" s="54" t="n">
        <f aca="false">T330*U330*V330</f>
        <v>0.623343434343434</v>
      </c>
      <c r="X330" s="55" t="n">
        <v>185.3</v>
      </c>
      <c r="Y330" s="56" t="n">
        <v>0.73</v>
      </c>
    </row>
    <row r="331" customFormat="false" ht="15" hidden="false" customHeight="false" outlineLevel="0" collapsed="false">
      <c r="A331" s="47" t="s">
        <v>624</v>
      </c>
      <c r="B331" s="48" t="n">
        <v>46058</v>
      </c>
      <c r="C331" s="49" t="n">
        <f aca="false">DATE(YEAR(B331),MONTH(B331),1)</f>
        <v>46054</v>
      </c>
      <c r="D331" s="47" t="s">
        <v>75</v>
      </c>
      <c r="E331" s="47" t="s">
        <v>65</v>
      </c>
      <c r="F331" s="47" t="s">
        <v>157</v>
      </c>
      <c r="G331" s="47" t="s">
        <v>623</v>
      </c>
      <c r="H331" s="50" t="n">
        <f aca="false">Assumptions!$B$4</f>
        <v>480</v>
      </c>
      <c r="I331" s="47" t="n">
        <v>30</v>
      </c>
      <c r="J331" s="9" t="n">
        <f aca="false">H331-I331</f>
        <v>450</v>
      </c>
      <c r="K331" s="9" t="n">
        <f aca="false">SUMIFS(Downtime_Log!$I$2:$I$20000,Downtime_Log!$B$2:$B$20000,A331)</f>
        <v>47</v>
      </c>
      <c r="L331" s="9" t="n">
        <f aca="false">J331-K331</f>
        <v>403</v>
      </c>
      <c r="M331" s="51" t="n">
        <f aca="false">INDEX(Rate_Master!$C$2:$C$13,MATCH(F331,Rate_Master!$A$2:$A$13,0))</f>
        <v>220</v>
      </c>
      <c r="N331" s="52" t="n">
        <v>72451</v>
      </c>
      <c r="O331" s="51" t="n">
        <f aca="false">SUMIFS(Quality_Log!$H$2:$H$20000,Quality_Log!$B$2:$B$20000,A331)</f>
        <v>2012</v>
      </c>
      <c r="P331" s="51" t="n">
        <f aca="false">N331-O331</f>
        <v>70439</v>
      </c>
      <c r="Q331" s="51" t="n">
        <f aca="false">ROUND(J331*M331*Assumptions!$B$6,0)</f>
        <v>77220</v>
      </c>
      <c r="R331" s="53" t="n">
        <f aca="false">N331/M331</f>
        <v>329.322727272727</v>
      </c>
      <c r="S331" s="53" t="n">
        <f aca="false">P331/M331</f>
        <v>320.177272727273</v>
      </c>
      <c r="T331" s="54" t="n">
        <f aca="false">IF(J331&gt;0,L331/J331,0)</f>
        <v>0.895555555555556</v>
      </c>
      <c r="U331" s="54" t="n">
        <f aca="false">IF(L331&gt;0,R331/L331,0)</f>
        <v>0.817177983307016</v>
      </c>
      <c r="V331" s="54" t="n">
        <f aca="false">IF(N331&gt;0,P331/N331,0)</f>
        <v>0.972229506839105</v>
      </c>
      <c r="W331" s="54" t="n">
        <f aca="false">T331*U331*V331</f>
        <v>0.711505050505051</v>
      </c>
      <c r="X331" s="55" t="n">
        <v>200.4</v>
      </c>
      <c r="Y331" s="56" t="n">
        <v>0.17</v>
      </c>
    </row>
    <row r="332" customFormat="false" ht="15" hidden="false" customHeight="false" outlineLevel="0" collapsed="false">
      <c r="A332" s="47" t="s">
        <v>625</v>
      </c>
      <c r="B332" s="48" t="n">
        <v>46059</v>
      </c>
      <c r="C332" s="49" t="n">
        <f aca="false">DATE(YEAR(B332),MONTH(B332),1)</f>
        <v>46054</v>
      </c>
      <c r="D332" s="47" t="s">
        <v>73</v>
      </c>
      <c r="E332" s="47" t="s">
        <v>62</v>
      </c>
      <c r="F332" s="47" t="s">
        <v>149</v>
      </c>
      <c r="G332" s="47" t="s">
        <v>600</v>
      </c>
      <c r="H332" s="50" t="n">
        <f aca="false">Assumptions!$B$4</f>
        <v>480</v>
      </c>
      <c r="I332" s="47" t="n">
        <v>30</v>
      </c>
      <c r="J332" s="9" t="n">
        <f aca="false">H332-I332</f>
        <v>450</v>
      </c>
      <c r="K332" s="9" t="n">
        <f aca="false">SUMIFS(Downtime_Log!$I$2:$I$20000,Downtime_Log!$B$2:$B$20000,A332)</f>
        <v>8</v>
      </c>
      <c r="L332" s="9" t="n">
        <f aca="false">J332-K332</f>
        <v>442</v>
      </c>
      <c r="M332" s="51" t="n">
        <f aca="false">INDEX(Rate_Master!$C$2:$C$13,MATCH(F332,Rate_Master!$A$2:$A$13,0))</f>
        <v>1100</v>
      </c>
      <c r="N332" s="52" t="n">
        <v>430116</v>
      </c>
      <c r="O332" s="51" t="n">
        <f aca="false">SUMIFS(Quality_Log!$H$2:$H$20000,Quality_Log!$B$2:$B$20000,A332)</f>
        <v>7072</v>
      </c>
      <c r="P332" s="51" t="n">
        <f aca="false">N332-O332</f>
        <v>423044</v>
      </c>
      <c r="Q332" s="51" t="n">
        <f aca="false">ROUND(J332*M332*Assumptions!$B$6,0)</f>
        <v>386100</v>
      </c>
      <c r="R332" s="53" t="n">
        <f aca="false">N332/M332</f>
        <v>391.014545454545</v>
      </c>
      <c r="S332" s="53" t="n">
        <f aca="false">P332/M332</f>
        <v>384.585454545455</v>
      </c>
      <c r="T332" s="54" t="n">
        <f aca="false">IF(J332&gt;0,L332/J332,0)</f>
        <v>0.982222222222222</v>
      </c>
      <c r="U332" s="54" t="n">
        <f aca="false">IF(L332&gt;0,R332/L332,0)</f>
        <v>0.884648292883587</v>
      </c>
      <c r="V332" s="54" t="n">
        <f aca="false">IF(N332&gt;0,P332/N332,0)</f>
        <v>0.983557923908899</v>
      </c>
      <c r="W332" s="54" t="n">
        <f aca="false">T332*U332*V332</f>
        <v>0.854634343434343</v>
      </c>
      <c r="X332" s="55" t="n">
        <v>394.5</v>
      </c>
      <c r="Y332" s="56" t="n">
        <v>1.68</v>
      </c>
    </row>
    <row r="333" customFormat="false" ht="15" hidden="false" customHeight="false" outlineLevel="0" collapsed="false">
      <c r="A333" s="47" t="s">
        <v>626</v>
      </c>
      <c r="B333" s="48" t="n">
        <v>46059</v>
      </c>
      <c r="C333" s="49" t="n">
        <f aca="false">DATE(YEAR(B333),MONTH(B333),1)</f>
        <v>46054</v>
      </c>
      <c r="D333" s="47" t="s">
        <v>74</v>
      </c>
      <c r="E333" s="47" t="s">
        <v>62</v>
      </c>
      <c r="F333" s="47" t="s">
        <v>149</v>
      </c>
      <c r="G333" s="47" t="s">
        <v>600</v>
      </c>
      <c r="H333" s="50" t="n">
        <f aca="false">Assumptions!$B$4</f>
        <v>480</v>
      </c>
      <c r="I333" s="47" t="n">
        <v>45</v>
      </c>
      <c r="J333" s="9" t="n">
        <f aca="false">H333-I333</f>
        <v>435</v>
      </c>
      <c r="K333" s="9" t="n">
        <f aca="false">SUMIFS(Downtime_Log!$I$2:$I$20000,Downtime_Log!$B$2:$B$20000,A333)</f>
        <v>18</v>
      </c>
      <c r="L333" s="9" t="n">
        <f aca="false">J333-K333</f>
        <v>417</v>
      </c>
      <c r="M333" s="51" t="n">
        <f aca="false">INDEX(Rate_Master!$C$2:$C$13,MATCH(F333,Rate_Master!$A$2:$A$13,0))</f>
        <v>1100</v>
      </c>
      <c r="N333" s="52" t="n">
        <v>418152</v>
      </c>
      <c r="O333" s="51" t="n">
        <f aca="false">SUMIFS(Quality_Log!$H$2:$H$20000,Quality_Log!$B$2:$B$20000,A333)</f>
        <v>6194</v>
      </c>
      <c r="P333" s="51" t="n">
        <f aca="false">N333-O333</f>
        <v>411958</v>
      </c>
      <c r="Q333" s="51" t="n">
        <f aca="false">ROUND(J333*M333*Assumptions!$B$6,0)</f>
        <v>373230</v>
      </c>
      <c r="R333" s="53" t="n">
        <f aca="false">N333/M333</f>
        <v>380.138181818182</v>
      </c>
      <c r="S333" s="53" t="n">
        <f aca="false">P333/M333</f>
        <v>374.507272727273</v>
      </c>
      <c r="T333" s="54" t="n">
        <f aca="false">IF(J333&gt;0,L333/J333,0)</f>
        <v>0.958620689655172</v>
      </c>
      <c r="U333" s="54" t="n">
        <f aca="false">IF(L333&gt;0,R333/L333,0)</f>
        <v>0.911602354480052</v>
      </c>
      <c r="V333" s="54" t="n">
        <f aca="false">IF(N333&gt;0,P333/N333,0)</f>
        <v>0.985187204652854</v>
      </c>
      <c r="W333" s="54" t="n">
        <f aca="false">T333*U333*V333</f>
        <v>0.860936259143156</v>
      </c>
      <c r="X333" s="55" t="n">
        <v>367.6</v>
      </c>
      <c r="Y333" s="56" t="n">
        <v>1.55</v>
      </c>
    </row>
    <row r="334" customFormat="false" ht="15" hidden="false" customHeight="false" outlineLevel="0" collapsed="false">
      <c r="A334" s="47" t="s">
        <v>627</v>
      </c>
      <c r="B334" s="48" t="n">
        <v>46059</v>
      </c>
      <c r="C334" s="49" t="n">
        <f aca="false">DATE(YEAR(B334),MONTH(B334),1)</f>
        <v>46054</v>
      </c>
      <c r="D334" s="47" t="s">
        <v>75</v>
      </c>
      <c r="E334" s="47" t="s">
        <v>62</v>
      </c>
      <c r="F334" s="47" t="s">
        <v>148</v>
      </c>
      <c r="G334" s="47" t="s">
        <v>628</v>
      </c>
      <c r="H334" s="50" t="n">
        <f aca="false">Assumptions!$B$4</f>
        <v>480</v>
      </c>
      <c r="I334" s="47" t="n">
        <v>30</v>
      </c>
      <c r="J334" s="9" t="n">
        <f aca="false">H334-I334</f>
        <v>450</v>
      </c>
      <c r="K334" s="9" t="n">
        <f aca="false">SUMIFS(Downtime_Log!$I$2:$I$20000,Downtime_Log!$B$2:$B$20000,A334)</f>
        <v>123</v>
      </c>
      <c r="L334" s="9" t="n">
        <f aca="false">J334-K334</f>
        <v>327</v>
      </c>
      <c r="M334" s="51" t="n">
        <f aca="false">INDEX(Rate_Master!$C$2:$C$13,MATCH(F334,Rate_Master!$A$2:$A$13,0))</f>
        <v>900</v>
      </c>
      <c r="N334" s="52" t="n">
        <v>253546</v>
      </c>
      <c r="O334" s="51" t="n">
        <f aca="false">SUMIFS(Quality_Log!$H$2:$H$20000,Quality_Log!$B$2:$B$20000,A334)</f>
        <v>3369</v>
      </c>
      <c r="P334" s="51" t="n">
        <f aca="false">N334-O334</f>
        <v>250177</v>
      </c>
      <c r="Q334" s="51" t="n">
        <f aca="false">ROUND(J334*M334*Assumptions!$B$6,0)</f>
        <v>315900</v>
      </c>
      <c r="R334" s="53" t="n">
        <f aca="false">N334/M334</f>
        <v>281.717777777778</v>
      </c>
      <c r="S334" s="53" t="n">
        <f aca="false">P334/M334</f>
        <v>277.974444444444</v>
      </c>
      <c r="T334" s="54" t="n">
        <f aca="false">IF(J334&gt;0,L334/J334,0)</f>
        <v>0.726666666666667</v>
      </c>
      <c r="U334" s="54" t="n">
        <f aca="false">IF(L334&gt;0,R334/L334,0)</f>
        <v>0.861522256201155</v>
      </c>
      <c r="V334" s="54" t="n">
        <f aca="false">IF(N334&gt;0,P334/N334,0)</f>
        <v>0.986712470320967</v>
      </c>
      <c r="W334" s="54" t="n">
        <f aca="false">T334*U334*V334</f>
        <v>0.617720987654321</v>
      </c>
      <c r="X334" s="55" t="n">
        <v>318.1</v>
      </c>
      <c r="Y334" s="56" t="n">
        <v>4.99</v>
      </c>
    </row>
    <row r="335" customFormat="false" ht="15" hidden="false" customHeight="false" outlineLevel="0" collapsed="false">
      <c r="A335" s="47" t="s">
        <v>629</v>
      </c>
      <c r="B335" s="48" t="n">
        <v>46059</v>
      </c>
      <c r="C335" s="49" t="n">
        <f aca="false">DATE(YEAR(B335),MONTH(B335),1)</f>
        <v>46054</v>
      </c>
      <c r="D335" s="47" t="s">
        <v>73</v>
      </c>
      <c r="E335" s="47" t="s">
        <v>63</v>
      </c>
      <c r="F335" s="47" t="s">
        <v>152</v>
      </c>
      <c r="G335" s="47" t="s">
        <v>616</v>
      </c>
      <c r="H335" s="50" t="n">
        <f aca="false">Assumptions!$B$4</f>
        <v>480</v>
      </c>
      <c r="I335" s="47" t="n">
        <v>45</v>
      </c>
      <c r="J335" s="9" t="n">
        <f aca="false">H335-I335</f>
        <v>435</v>
      </c>
      <c r="K335" s="9" t="n">
        <f aca="false">SUMIFS(Downtime_Log!$I$2:$I$20000,Downtime_Log!$B$2:$B$20000,A335)</f>
        <v>22</v>
      </c>
      <c r="L335" s="9" t="n">
        <f aca="false">J335-K335</f>
        <v>413</v>
      </c>
      <c r="M335" s="51" t="n">
        <f aca="false">INDEX(Rate_Master!$C$2:$C$13,MATCH(F335,Rate_Master!$A$2:$A$13,0))</f>
        <v>900</v>
      </c>
      <c r="N335" s="52" t="n">
        <v>312249</v>
      </c>
      <c r="O335" s="51" t="n">
        <f aca="false">SUMIFS(Quality_Log!$H$2:$H$20000,Quality_Log!$B$2:$B$20000,A335)</f>
        <v>7185</v>
      </c>
      <c r="P335" s="51" t="n">
        <f aca="false">N335-O335</f>
        <v>305064</v>
      </c>
      <c r="Q335" s="51" t="n">
        <f aca="false">ROUND(J335*M335*Assumptions!$B$6,0)</f>
        <v>305370</v>
      </c>
      <c r="R335" s="53" t="n">
        <f aca="false">N335/M335</f>
        <v>346.943333333333</v>
      </c>
      <c r="S335" s="53" t="n">
        <f aca="false">P335/M335</f>
        <v>338.96</v>
      </c>
      <c r="T335" s="54" t="n">
        <f aca="false">IF(J335&gt;0,L335/J335,0)</f>
        <v>0.949425287356322</v>
      </c>
      <c r="U335" s="54" t="n">
        <f aca="false">IF(L335&gt;0,R335/L335,0)</f>
        <v>0.840056497175141</v>
      </c>
      <c r="V335" s="54" t="n">
        <f aca="false">IF(N335&gt;0,P335/N335,0)</f>
        <v>0.976989517980842</v>
      </c>
      <c r="W335" s="54" t="n">
        <f aca="false">T335*U335*V335</f>
        <v>0.779218390804598</v>
      </c>
      <c r="X335" s="55" t="n">
        <v>463.3</v>
      </c>
      <c r="Y335" s="56" t="n">
        <v>1.57</v>
      </c>
    </row>
    <row r="336" customFormat="false" ht="15" hidden="false" customHeight="false" outlineLevel="0" collapsed="false">
      <c r="A336" s="47" t="s">
        <v>630</v>
      </c>
      <c r="B336" s="48" t="n">
        <v>46059</v>
      </c>
      <c r="C336" s="49" t="n">
        <f aca="false">DATE(YEAR(B336),MONTH(B336),1)</f>
        <v>46054</v>
      </c>
      <c r="D336" s="47" t="s">
        <v>74</v>
      </c>
      <c r="E336" s="47" t="s">
        <v>63</v>
      </c>
      <c r="F336" s="47" t="s">
        <v>152</v>
      </c>
      <c r="G336" s="47" t="s">
        <v>616</v>
      </c>
      <c r="H336" s="50" t="n">
        <f aca="false">Assumptions!$B$4</f>
        <v>480</v>
      </c>
      <c r="I336" s="47" t="n">
        <v>30</v>
      </c>
      <c r="J336" s="9" t="n">
        <f aca="false">H336-I336</f>
        <v>450</v>
      </c>
      <c r="K336" s="9" t="n">
        <f aca="false">SUMIFS(Downtime_Log!$I$2:$I$20000,Downtime_Log!$B$2:$B$20000,A336)</f>
        <v>26</v>
      </c>
      <c r="L336" s="9" t="n">
        <f aca="false">J336-K336</f>
        <v>424</v>
      </c>
      <c r="M336" s="51" t="n">
        <f aca="false">INDEX(Rate_Master!$C$2:$C$13,MATCH(F336,Rate_Master!$A$2:$A$13,0))</f>
        <v>900</v>
      </c>
      <c r="N336" s="52" t="n">
        <v>341702</v>
      </c>
      <c r="O336" s="51" t="n">
        <f aca="false">SUMIFS(Quality_Log!$H$2:$H$20000,Quality_Log!$B$2:$B$20000,A336)</f>
        <v>13120</v>
      </c>
      <c r="P336" s="51" t="n">
        <f aca="false">N336-O336</f>
        <v>328582</v>
      </c>
      <c r="Q336" s="51" t="n">
        <f aca="false">ROUND(J336*M336*Assumptions!$B$6,0)</f>
        <v>315900</v>
      </c>
      <c r="R336" s="53" t="n">
        <f aca="false">N336/M336</f>
        <v>379.668888888889</v>
      </c>
      <c r="S336" s="53" t="n">
        <f aca="false">P336/M336</f>
        <v>365.091111111111</v>
      </c>
      <c r="T336" s="54" t="n">
        <f aca="false">IF(J336&gt;0,L336/J336,0)</f>
        <v>0.942222222222222</v>
      </c>
      <c r="U336" s="54" t="n">
        <f aca="false">IF(L336&gt;0,R336/L336,0)</f>
        <v>0.895445492662474</v>
      </c>
      <c r="V336" s="54" t="n">
        <f aca="false">IF(N336&gt;0,P336/N336,0)</f>
        <v>0.961603970711322</v>
      </c>
      <c r="W336" s="54" t="n">
        <f aca="false">T336*U336*V336</f>
        <v>0.811313580246914</v>
      </c>
      <c r="X336" s="55" t="n">
        <v>449.9</v>
      </c>
      <c r="Y336" s="56" t="n">
        <v>2.08</v>
      </c>
    </row>
    <row r="337" customFormat="false" ht="15" hidden="false" customHeight="false" outlineLevel="0" collapsed="false">
      <c r="A337" s="47" t="s">
        <v>631</v>
      </c>
      <c r="B337" s="48" t="n">
        <v>46059</v>
      </c>
      <c r="C337" s="49" t="n">
        <f aca="false">DATE(YEAR(B337),MONTH(B337),1)</f>
        <v>46054</v>
      </c>
      <c r="D337" s="47" t="s">
        <v>75</v>
      </c>
      <c r="E337" s="47" t="s">
        <v>63</v>
      </c>
      <c r="F337" s="47" t="s">
        <v>152</v>
      </c>
      <c r="G337" s="47" t="s">
        <v>616</v>
      </c>
      <c r="H337" s="50" t="n">
        <f aca="false">Assumptions!$B$4</f>
        <v>480</v>
      </c>
      <c r="I337" s="47" t="n">
        <v>30</v>
      </c>
      <c r="J337" s="9" t="n">
        <f aca="false">H337-I337</f>
        <v>450</v>
      </c>
      <c r="K337" s="9" t="n">
        <f aca="false">SUMIFS(Downtime_Log!$I$2:$I$20000,Downtime_Log!$B$2:$B$20000,A337)</f>
        <v>12</v>
      </c>
      <c r="L337" s="9" t="n">
        <f aca="false">J337-K337</f>
        <v>438</v>
      </c>
      <c r="M337" s="51" t="n">
        <f aca="false">INDEX(Rate_Master!$C$2:$C$13,MATCH(F337,Rate_Master!$A$2:$A$13,0))</f>
        <v>900</v>
      </c>
      <c r="N337" s="52" t="n">
        <v>333107</v>
      </c>
      <c r="O337" s="51" t="n">
        <f aca="false">SUMIFS(Quality_Log!$H$2:$H$20000,Quality_Log!$B$2:$B$20000,A337)</f>
        <v>9497</v>
      </c>
      <c r="P337" s="51" t="n">
        <f aca="false">N337-O337</f>
        <v>323610</v>
      </c>
      <c r="Q337" s="51" t="n">
        <f aca="false">ROUND(J337*M337*Assumptions!$B$6,0)</f>
        <v>315900</v>
      </c>
      <c r="R337" s="53" t="n">
        <f aca="false">N337/M337</f>
        <v>370.118888888889</v>
      </c>
      <c r="S337" s="53" t="n">
        <f aca="false">P337/M337</f>
        <v>359.566666666667</v>
      </c>
      <c r="T337" s="54" t="n">
        <f aca="false">IF(J337&gt;0,L337/J337,0)</f>
        <v>0.973333333333333</v>
      </c>
      <c r="U337" s="54" t="n">
        <f aca="false">IF(L337&gt;0,R337/L337,0)</f>
        <v>0.84502029426687</v>
      </c>
      <c r="V337" s="54" t="n">
        <f aca="false">IF(N337&gt;0,P337/N337,0)</f>
        <v>0.971489641466556</v>
      </c>
      <c r="W337" s="54" t="n">
        <f aca="false">T337*U337*V337</f>
        <v>0.799037037037037</v>
      </c>
      <c r="X337" s="55" t="n">
        <v>480.4</v>
      </c>
      <c r="Y337" s="56" t="n">
        <v>1.8</v>
      </c>
    </row>
    <row r="338" customFormat="false" ht="15" hidden="false" customHeight="false" outlineLevel="0" collapsed="false">
      <c r="A338" s="47" t="s">
        <v>632</v>
      </c>
      <c r="B338" s="48" t="n">
        <v>46059</v>
      </c>
      <c r="C338" s="49" t="n">
        <f aca="false">DATE(YEAR(B338),MONTH(B338),1)</f>
        <v>46054</v>
      </c>
      <c r="D338" s="47" t="s">
        <v>73</v>
      </c>
      <c r="E338" s="47" t="s">
        <v>64</v>
      </c>
      <c r="F338" s="47" t="s">
        <v>156</v>
      </c>
      <c r="G338" s="47" t="s">
        <v>607</v>
      </c>
      <c r="H338" s="50" t="n">
        <f aca="false">Assumptions!$B$4</f>
        <v>480</v>
      </c>
      <c r="I338" s="47" t="n">
        <v>30</v>
      </c>
      <c r="J338" s="9" t="n">
        <f aca="false">H338-I338</f>
        <v>450</v>
      </c>
      <c r="K338" s="9" t="n">
        <f aca="false">SUMIFS(Downtime_Log!$I$2:$I$20000,Downtime_Log!$B$2:$B$20000,A338)</f>
        <v>28</v>
      </c>
      <c r="L338" s="9" t="n">
        <f aca="false">J338-K338</f>
        <v>422</v>
      </c>
      <c r="M338" s="51" t="n">
        <f aca="false">INDEX(Rate_Master!$C$2:$C$13,MATCH(F338,Rate_Master!$A$2:$A$13,0))</f>
        <v>480</v>
      </c>
      <c r="N338" s="52" t="n">
        <v>173600</v>
      </c>
      <c r="O338" s="51" t="n">
        <f aca="false">SUMIFS(Quality_Log!$H$2:$H$20000,Quality_Log!$B$2:$B$20000,A338)</f>
        <v>2958</v>
      </c>
      <c r="P338" s="51" t="n">
        <f aca="false">N338-O338</f>
        <v>170642</v>
      </c>
      <c r="Q338" s="51" t="n">
        <f aca="false">ROUND(J338*M338*Assumptions!$B$6,0)</f>
        <v>168480</v>
      </c>
      <c r="R338" s="53" t="n">
        <f aca="false">N338/M338</f>
        <v>361.666666666667</v>
      </c>
      <c r="S338" s="53" t="n">
        <f aca="false">P338/M338</f>
        <v>355.504166666667</v>
      </c>
      <c r="T338" s="54" t="n">
        <f aca="false">IF(J338&gt;0,L338/J338,0)</f>
        <v>0.937777777777778</v>
      </c>
      <c r="U338" s="54" t="n">
        <f aca="false">IF(L338&gt;0,R338/L338,0)</f>
        <v>0.857030015797788</v>
      </c>
      <c r="V338" s="54" t="n">
        <f aca="false">IF(N338&gt;0,P338/N338,0)</f>
        <v>0.982960829493088</v>
      </c>
      <c r="W338" s="54" t="n">
        <f aca="false">T338*U338*V338</f>
        <v>0.790009259259259</v>
      </c>
      <c r="X338" s="55" t="n">
        <v>218</v>
      </c>
      <c r="Y338" s="56" t="n">
        <v>0.83</v>
      </c>
    </row>
    <row r="339" customFormat="false" ht="15" hidden="false" customHeight="false" outlineLevel="0" collapsed="false">
      <c r="A339" s="47" t="s">
        <v>633</v>
      </c>
      <c r="B339" s="48" t="n">
        <v>46059</v>
      </c>
      <c r="C339" s="49" t="n">
        <f aca="false">DATE(YEAR(B339),MONTH(B339),1)</f>
        <v>46054</v>
      </c>
      <c r="D339" s="47" t="s">
        <v>74</v>
      </c>
      <c r="E339" s="47" t="s">
        <v>64</v>
      </c>
      <c r="F339" s="47" t="s">
        <v>154</v>
      </c>
      <c r="G339" s="47" t="s">
        <v>634</v>
      </c>
      <c r="H339" s="50" t="n">
        <f aca="false">Assumptions!$B$4</f>
        <v>480</v>
      </c>
      <c r="I339" s="47" t="n">
        <v>30</v>
      </c>
      <c r="J339" s="9" t="n">
        <f aca="false">H339-I339</f>
        <v>450</v>
      </c>
      <c r="K339" s="9" t="n">
        <f aca="false">SUMIFS(Downtime_Log!$I$2:$I$20000,Downtime_Log!$B$2:$B$20000,A339)</f>
        <v>120</v>
      </c>
      <c r="L339" s="9" t="n">
        <f aca="false">J339-K339</f>
        <v>330</v>
      </c>
      <c r="M339" s="51" t="n">
        <f aca="false">INDEX(Rate_Master!$C$2:$C$13,MATCH(F339,Rate_Master!$A$2:$A$13,0))</f>
        <v>600</v>
      </c>
      <c r="N339" s="52" t="n">
        <v>180531</v>
      </c>
      <c r="O339" s="51" t="n">
        <f aca="false">SUMIFS(Quality_Log!$H$2:$H$20000,Quality_Log!$B$2:$B$20000,A339)</f>
        <v>4444</v>
      </c>
      <c r="P339" s="51" t="n">
        <f aca="false">N339-O339</f>
        <v>176087</v>
      </c>
      <c r="Q339" s="51" t="n">
        <f aca="false">ROUND(J339*M339*Assumptions!$B$6,0)</f>
        <v>210600</v>
      </c>
      <c r="R339" s="53" t="n">
        <f aca="false">N339/M339</f>
        <v>300.885</v>
      </c>
      <c r="S339" s="53" t="n">
        <f aca="false">P339/M339</f>
        <v>293.478333333333</v>
      </c>
      <c r="T339" s="54" t="n">
        <f aca="false">IF(J339&gt;0,L339/J339,0)</f>
        <v>0.733333333333333</v>
      </c>
      <c r="U339" s="54" t="n">
        <f aca="false">IF(L339&gt;0,R339/L339,0)</f>
        <v>0.911772727272727</v>
      </c>
      <c r="V339" s="54" t="n">
        <f aca="false">IF(N339&gt;0,P339/N339,0)</f>
        <v>0.975383729110236</v>
      </c>
      <c r="W339" s="54" t="n">
        <f aca="false">T339*U339*V339</f>
        <v>0.652174074074074</v>
      </c>
      <c r="X339" s="55" t="n">
        <v>213.3</v>
      </c>
      <c r="Y339" s="56" t="n">
        <v>3.22</v>
      </c>
    </row>
    <row r="340" customFormat="false" ht="15" hidden="false" customHeight="false" outlineLevel="0" collapsed="false">
      <c r="A340" s="47" t="s">
        <v>635</v>
      </c>
      <c r="B340" s="48" t="n">
        <v>46059</v>
      </c>
      <c r="C340" s="49" t="n">
        <f aca="false">DATE(YEAR(B340),MONTH(B340),1)</f>
        <v>46054</v>
      </c>
      <c r="D340" s="47" t="s">
        <v>73</v>
      </c>
      <c r="E340" s="47" t="s">
        <v>65</v>
      </c>
      <c r="F340" s="47" t="s">
        <v>157</v>
      </c>
      <c r="G340" s="47" t="s">
        <v>623</v>
      </c>
      <c r="H340" s="50" t="n">
        <f aca="false">Assumptions!$B$4</f>
        <v>480</v>
      </c>
      <c r="I340" s="47" t="n">
        <v>30</v>
      </c>
      <c r="J340" s="9" t="n">
        <f aca="false">H340-I340</f>
        <v>450</v>
      </c>
      <c r="K340" s="9" t="n">
        <f aca="false">SUMIFS(Downtime_Log!$I$2:$I$20000,Downtime_Log!$B$2:$B$20000,A340)</f>
        <v>135</v>
      </c>
      <c r="L340" s="9" t="n">
        <f aca="false">J340-K340</f>
        <v>315</v>
      </c>
      <c r="M340" s="51" t="n">
        <f aca="false">INDEX(Rate_Master!$C$2:$C$13,MATCH(F340,Rate_Master!$A$2:$A$13,0))</f>
        <v>220</v>
      </c>
      <c r="N340" s="52" t="n">
        <v>60327</v>
      </c>
      <c r="O340" s="51" t="n">
        <f aca="false">SUMIFS(Quality_Log!$H$2:$H$20000,Quality_Log!$B$2:$B$20000,A340)</f>
        <v>1347</v>
      </c>
      <c r="P340" s="51" t="n">
        <f aca="false">N340-O340</f>
        <v>58980</v>
      </c>
      <c r="Q340" s="51" t="n">
        <f aca="false">ROUND(J340*M340*Assumptions!$B$6,0)</f>
        <v>77220</v>
      </c>
      <c r="R340" s="53" t="n">
        <f aca="false">N340/M340</f>
        <v>274.213636363636</v>
      </c>
      <c r="S340" s="53" t="n">
        <f aca="false">P340/M340</f>
        <v>268.090909090909</v>
      </c>
      <c r="T340" s="54" t="n">
        <f aca="false">IF(J340&gt;0,L340/J340,0)</f>
        <v>0.7</v>
      </c>
      <c r="U340" s="54" t="n">
        <f aca="false">IF(L340&gt;0,R340/L340,0)</f>
        <v>0.870519480519481</v>
      </c>
      <c r="V340" s="54" t="n">
        <f aca="false">IF(N340&gt;0,P340/N340,0)</f>
        <v>0.977671689293351</v>
      </c>
      <c r="W340" s="54" t="n">
        <f aca="false">T340*U340*V340</f>
        <v>0.595757575757576</v>
      </c>
      <c r="X340" s="55" t="n">
        <v>170.5</v>
      </c>
      <c r="Y340" s="56" t="n">
        <v>0.15</v>
      </c>
    </row>
    <row r="341" customFormat="false" ht="15" hidden="false" customHeight="false" outlineLevel="0" collapsed="false">
      <c r="A341" s="47" t="s">
        <v>636</v>
      </c>
      <c r="B341" s="48" t="n">
        <v>46059</v>
      </c>
      <c r="C341" s="49" t="n">
        <f aca="false">DATE(YEAR(B341),MONTH(B341),1)</f>
        <v>46054</v>
      </c>
      <c r="D341" s="47" t="s">
        <v>74</v>
      </c>
      <c r="E341" s="47" t="s">
        <v>65</v>
      </c>
      <c r="F341" s="47" t="s">
        <v>157</v>
      </c>
      <c r="G341" s="47" t="s">
        <v>623</v>
      </c>
      <c r="H341" s="50" t="n">
        <f aca="false">Assumptions!$B$4</f>
        <v>480</v>
      </c>
      <c r="I341" s="47" t="n">
        <v>30</v>
      </c>
      <c r="J341" s="9" t="n">
        <f aca="false">H341-I341</f>
        <v>450</v>
      </c>
      <c r="K341" s="9" t="n">
        <f aca="false">SUMIFS(Downtime_Log!$I$2:$I$20000,Downtime_Log!$B$2:$B$20000,A341)</f>
        <v>163</v>
      </c>
      <c r="L341" s="9" t="n">
        <f aca="false">J341-K341</f>
        <v>287</v>
      </c>
      <c r="M341" s="51" t="n">
        <f aca="false">INDEX(Rate_Master!$C$2:$C$13,MATCH(F341,Rate_Master!$A$2:$A$13,0))</f>
        <v>220</v>
      </c>
      <c r="N341" s="52" t="n">
        <v>55011</v>
      </c>
      <c r="O341" s="51" t="n">
        <f aca="false">SUMIFS(Quality_Log!$H$2:$H$20000,Quality_Log!$B$2:$B$20000,A341)</f>
        <v>1051</v>
      </c>
      <c r="P341" s="51" t="n">
        <f aca="false">N341-O341</f>
        <v>53960</v>
      </c>
      <c r="Q341" s="51" t="n">
        <f aca="false">ROUND(J341*M341*Assumptions!$B$6,0)</f>
        <v>77220</v>
      </c>
      <c r="R341" s="53" t="n">
        <f aca="false">N341/M341</f>
        <v>250.05</v>
      </c>
      <c r="S341" s="53" t="n">
        <f aca="false">P341/M341</f>
        <v>245.272727272727</v>
      </c>
      <c r="T341" s="54" t="n">
        <f aca="false">IF(J341&gt;0,L341/J341,0)</f>
        <v>0.637777777777778</v>
      </c>
      <c r="U341" s="54" t="n">
        <f aca="false">IF(L341&gt;0,R341/L341,0)</f>
        <v>0.871254355400697</v>
      </c>
      <c r="V341" s="54" t="n">
        <f aca="false">IF(N341&gt;0,P341/N341,0)</f>
        <v>0.98089473014488</v>
      </c>
      <c r="W341" s="54" t="n">
        <f aca="false">T341*U341*V341</f>
        <v>0.545050505050505</v>
      </c>
      <c r="X341" s="55" t="n">
        <v>176.9</v>
      </c>
      <c r="Y341" s="56" t="n">
        <v>0.14</v>
      </c>
    </row>
    <row r="342" customFormat="false" ht="15" hidden="false" customHeight="false" outlineLevel="0" collapsed="false">
      <c r="A342" s="47" t="s">
        <v>637</v>
      </c>
      <c r="B342" s="48" t="n">
        <v>46059</v>
      </c>
      <c r="C342" s="49" t="n">
        <f aca="false">DATE(YEAR(B342),MONTH(B342),1)</f>
        <v>46054</v>
      </c>
      <c r="D342" s="47" t="s">
        <v>75</v>
      </c>
      <c r="E342" s="47" t="s">
        <v>65</v>
      </c>
      <c r="F342" s="47" t="s">
        <v>157</v>
      </c>
      <c r="G342" s="47" t="s">
        <v>623</v>
      </c>
      <c r="H342" s="50" t="n">
        <f aca="false">Assumptions!$B$4</f>
        <v>480</v>
      </c>
      <c r="I342" s="47" t="n">
        <v>30</v>
      </c>
      <c r="J342" s="9" t="n">
        <f aca="false">H342-I342</f>
        <v>450</v>
      </c>
      <c r="K342" s="9" t="n">
        <f aca="false">SUMIFS(Downtime_Log!$I$2:$I$20000,Downtime_Log!$B$2:$B$20000,A342)</f>
        <v>79</v>
      </c>
      <c r="L342" s="9" t="n">
        <f aca="false">J342-K342</f>
        <v>371</v>
      </c>
      <c r="M342" s="51" t="n">
        <f aca="false">INDEX(Rate_Master!$C$2:$C$13,MATCH(F342,Rate_Master!$A$2:$A$13,0))</f>
        <v>220</v>
      </c>
      <c r="N342" s="52" t="n">
        <v>63909</v>
      </c>
      <c r="O342" s="51" t="n">
        <f aca="false">SUMIFS(Quality_Log!$H$2:$H$20000,Quality_Log!$B$2:$B$20000,A342)</f>
        <v>1145</v>
      </c>
      <c r="P342" s="51" t="n">
        <f aca="false">N342-O342</f>
        <v>62764</v>
      </c>
      <c r="Q342" s="51" t="n">
        <f aca="false">ROUND(J342*M342*Assumptions!$B$6,0)</f>
        <v>77220</v>
      </c>
      <c r="R342" s="53" t="n">
        <f aca="false">N342/M342</f>
        <v>290.495454545455</v>
      </c>
      <c r="S342" s="53" t="n">
        <f aca="false">P342/M342</f>
        <v>285.290909090909</v>
      </c>
      <c r="T342" s="54" t="n">
        <f aca="false">IF(J342&gt;0,L342/J342,0)</f>
        <v>0.824444444444444</v>
      </c>
      <c r="U342" s="54" t="n">
        <f aca="false">IF(L342&gt;0,R342/L342,0)</f>
        <v>0.783006616025484</v>
      </c>
      <c r="V342" s="54" t="n">
        <f aca="false">IF(N342&gt;0,P342/N342,0)</f>
        <v>0.982083900546089</v>
      </c>
      <c r="W342" s="54" t="n">
        <f aca="false">T342*U342*V342</f>
        <v>0.633979797979798</v>
      </c>
      <c r="X342" s="55" t="n">
        <v>202</v>
      </c>
      <c r="Y342" s="56" t="n">
        <v>0.16</v>
      </c>
    </row>
    <row r="343" customFormat="false" ht="15" hidden="false" customHeight="false" outlineLevel="0" collapsed="false">
      <c r="A343" s="47" t="s">
        <v>638</v>
      </c>
      <c r="B343" s="48" t="n">
        <v>46060</v>
      </c>
      <c r="C343" s="49" t="n">
        <f aca="false">DATE(YEAR(B343),MONTH(B343),1)</f>
        <v>46054</v>
      </c>
      <c r="D343" s="47" t="s">
        <v>73</v>
      </c>
      <c r="E343" s="47" t="s">
        <v>62</v>
      </c>
      <c r="F343" s="47" t="s">
        <v>148</v>
      </c>
      <c r="G343" s="47" t="s">
        <v>628</v>
      </c>
      <c r="H343" s="50" t="n">
        <f aca="false">Assumptions!$B$4</f>
        <v>480</v>
      </c>
      <c r="I343" s="47" t="n">
        <v>90</v>
      </c>
      <c r="J343" s="9" t="n">
        <f aca="false">H343-I343</f>
        <v>390</v>
      </c>
      <c r="K343" s="9" t="n">
        <f aca="false">SUMIFS(Downtime_Log!$I$2:$I$20000,Downtime_Log!$B$2:$B$20000,A343)</f>
        <v>15</v>
      </c>
      <c r="L343" s="9" t="n">
        <f aca="false">J343-K343</f>
        <v>375</v>
      </c>
      <c r="M343" s="51" t="n">
        <f aca="false">INDEX(Rate_Master!$C$2:$C$13,MATCH(F343,Rate_Master!$A$2:$A$13,0))</f>
        <v>900</v>
      </c>
      <c r="N343" s="52" t="n">
        <v>290622</v>
      </c>
      <c r="O343" s="51" t="n">
        <f aca="false">SUMIFS(Quality_Log!$H$2:$H$20000,Quality_Log!$B$2:$B$20000,A343)</f>
        <v>5526</v>
      </c>
      <c r="P343" s="51" t="n">
        <f aca="false">N343-O343</f>
        <v>285096</v>
      </c>
      <c r="Q343" s="51" t="n">
        <f aca="false">ROUND(J343*M343*Assumptions!$B$6,0)</f>
        <v>273780</v>
      </c>
      <c r="R343" s="53" t="n">
        <f aca="false">N343/M343</f>
        <v>322.913333333333</v>
      </c>
      <c r="S343" s="53" t="n">
        <f aca="false">P343/M343</f>
        <v>316.773333333333</v>
      </c>
      <c r="T343" s="54" t="n">
        <f aca="false">IF(J343&gt;0,L343/J343,0)</f>
        <v>0.961538461538462</v>
      </c>
      <c r="U343" s="54" t="n">
        <f aca="false">IF(L343&gt;0,R343/L343,0)</f>
        <v>0.861102222222222</v>
      </c>
      <c r="V343" s="54" t="n">
        <f aca="false">IF(N343&gt;0,P343/N343,0)</f>
        <v>0.980985610174041</v>
      </c>
      <c r="W343" s="54" t="n">
        <f aca="false">T343*U343*V343</f>
        <v>0.812239316239316</v>
      </c>
      <c r="X343" s="55" t="n">
        <v>315.6</v>
      </c>
      <c r="Y343" s="56" t="n">
        <v>1.91</v>
      </c>
    </row>
    <row r="344" customFormat="false" ht="15" hidden="false" customHeight="false" outlineLevel="0" collapsed="false">
      <c r="A344" s="47" t="s">
        <v>639</v>
      </c>
      <c r="B344" s="48" t="n">
        <v>46060</v>
      </c>
      <c r="C344" s="49" t="n">
        <f aca="false">DATE(YEAR(B344),MONTH(B344),1)</f>
        <v>46054</v>
      </c>
      <c r="D344" s="47" t="s">
        <v>74</v>
      </c>
      <c r="E344" s="47" t="s">
        <v>62</v>
      </c>
      <c r="F344" s="47" t="s">
        <v>148</v>
      </c>
      <c r="G344" s="47" t="s">
        <v>628</v>
      </c>
      <c r="H344" s="50" t="n">
        <f aca="false">Assumptions!$B$4</f>
        <v>480</v>
      </c>
      <c r="I344" s="47" t="n">
        <v>30</v>
      </c>
      <c r="J344" s="9" t="n">
        <f aca="false">H344-I344</f>
        <v>450</v>
      </c>
      <c r="K344" s="9" t="n">
        <f aca="false">SUMIFS(Downtime_Log!$I$2:$I$20000,Downtime_Log!$B$2:$B$20000,A344)</f>
        <v>41</v>
      </c>
      <c r="L344" s="9" t="n">
        <f aca="false">J344-K344</f>
        <v>409</v>
      </c>
      <c r="M344" s="51" t="n">
        <f aca="false">INDEX(Rate_Master!$C$2:$C$13,MATCH(F344,Rate_Master!$A$2:$A$13,0))</f>
        <v>900</v>
      </c>
      <c r="N344" s="52" t="n">
        <v>336861</v>
      </c>
      <c r="O344" s="51" t="n">
        <f aca="false">SUMIFS(Quality_Log!$H$2:$H$20000,Quality_Log!$B$2:$B$20000,A344)</f>
        <v>3722</v>
      </c>
      <c r="P344" s="51" t="n">
        <f aca="false">N344-O344</f>
        <v>333139</v>
      </c>
      <c r="Q344" s="51" t="n">
        <f aca="false">ROUND(J344*M344*Assumptions!$B$6,0)</f>
        <v>315900</v>
      </c>
      <c r="R344" s="53" t="n">
        <f aca="false">N344/M344</f>
        <v>374.29</v>
      </c>
      <c r="S344" s="53" t="n">
        <f aca="false">P344/M344</f>
        <v>370.154444444444</v>
      </c>
      <c r="T344" s="54" t="n">
        <f aca="false">IF(J344&gt;0,L344/J344,0)</f>
        <v>0.908888888888889</v>
      </c>
      <c r="U344" s="54" t="n">
        <f aca="false">IF(L344&gt;0,R344/L344,0)</f>
        <v>0.915134474327628</v>
      </c>
      <c r="V344" s="54" t="n">
        <f aca="false">IF(N344&gt;0,P344/N344,0)</f>
        <v>0.988950932283642</v>
      </c>
      <c r="W344" s="54" t="n">
        <f aca="false">T344*U344*V344</f>
        <v>0.822565432098765</v>
      </c>
      <c r="X344" s="55" t="n">
        <v>363.2</v>
      </c>
      <c r="Y344" s="56" t="n">
        <v>1.52</v>
      </c>
    </row>
    <row r="345" customFormat="false" ht="15" hidden="false" customHeight="false" outlineLevel="0" collapsed="false">
      <c r="A345" s="47" t="s">
        <v>640</v>
      </c>
      <c r="B345" s="48" t="n">
        <v>46060</v>
      </c>
      <c r="C345" s="49" t="n">
        <f aca="false">DATE(YEAR(B345),MONTH(B345),1)</f>
        <v>46054</v>
      </c>
      <c r="D345" s="47" t="s">
        <v>75</v>
      </c>
      <c r="E345" s="47" t="s">
        <v>62</v>
      </c>
      <c r="F345" s="47" t="s">
        <v>148</v>
      </c>
      <c r="G345" s="47" t="s">
        <v>628</v>
      </c>
      <c r="H345" s="50" t="n">
        <f aca="false">Assumptions!$B$4</f>
        <v>480</v>
      </c>
      <c r="I345" s="47" t="n">
        <v>30</v>
      </c>
      <c r="J345" s="9" t="n">
        <f aca="false">H345-I345</f>
        <v>450</v>
      </c>
      <c r="K345" s="9" t="n">
        <f aca="false">SUMIFS(Downtime_Log!$I$2:$I$20000,Downtime_Log!$B$2:$B$20000,A345)</f>
        <v>150</v>
      </c>
      <c r="L345" s="9" t="n">
        <f aca="false">J345-K345</f>
        <v>300</v>
      </c>
      <c r="M345" s="51" t="n">
        <f aca="false">INDEX(Rate_Master!$C$2:$C$13,MATCH(F345,Rate_Master!$A$2:$A$13,0))</f>
        <v>900</v>
      </c>
      <c r="N345" s="52" t="n">
        <v>240453</v>
      </c>
      <c r="O345" s="51" t="n">
        <f aca="false">SUMIFS(Quality_Log!$H$2:$H$20000,Quality_Log!$B$2:$B$20000,A345)</f>
        <v>5811</v>
      </c>
      <c r="P345" s="51" t="n">
        <f aca="false">N345-O345</f>
        <v>234642</v>
      </c>
      <c r="Q345" s="51" t="n">
        <f aca="false">ROUND(J345*M345*Assumptions!$B$6,0)</f>
        <v>315900</v>
      </c>
      <c r="R345" s="53" t="n">
        <f aca="false">N345/M345</f>
        <v>267.17</v>
      </c>
      <c r="S345" s="53" t="n">
        <f aca="false">P345/M345</f>
        <v>260.713333333333</v>
      </c>
      <c r="T345" s="54" t="n">
        <f aca="false">IF(J345&gt;0,L345/J345,0)</f>
        <v>0.666666666666667</v>
      </c>
      <c r="U345" s="54" t="n">
        <f aca="false">IF(L345&gt;0,R345/L345,0)</f>
        <v>0.890566666666667</v>
      </c>
      <c r="V345" s="54" t="n">
        <f aca="false">IF(N345&gt;0,P345/N345,0)</f>
        <v>0.975833114995446</v>
      </c>
      <c r="W345" s="54" t="n">
        <f aca="false">T345*U345*V345</f>
        <v>0.579362962962963</v>
      </c>
      <c r="X345" s="55" t="n">
        <v>346.2</v>
      </c>
      <c r="Y345" s="56" t="n">
        <v>1.61</v>
      </c>
    </row>
    <row r="346" customFormat="false" ht="15" hidden="false" customHeight="false" outlineLevel="0" collapsed="false">
      <c r="A346" s="47" t="s">
        <v>641</v>
      </c>
      <c r="B346" s="48" t="n">
        <v>46060</v>
      </c>
      <c r="C346" s="49" t="n">
        <f aca="false">DATE(YEAR(B346),MONTH(B346),1)</f>
        <v>46054</v>
      </c>
      <c r="D346" s="47" t="s">
        <v>73</v>
      </c>
      <c r="E346" s="47" t="s">
        <v>63</v>
      </c>
      <c r="F346" s="47" t="s">
        <v>152</v>
      </c>
      <c r="G346" s="47" t="s">
        <v>642</v>
      </c>
      <c r="H346" s="50" t="n">
        <f aca="false">Assumptions!$B$4</f>
        <v>480</v>
      </c>
      <c r="I346" s="47" t="n">
        <v>90</v>
      </c>
      <c r="J346" s="9" t="n">
        <f aca="false">H346-I346</f>
        <v>390</v>
      </c>
      <c r="K346" s="9" t="n">
        <f aca="false">SUMIFS(Downtime_Log!$I$2:$I$20000,Downtime_Log!$B$2:$B$20000,A346)</f>
        <v>10</v>
      </c>
      <c r="L346" s="9" t="n">
        <f aca="false">J346-K346</f>
        <v>380</v>
      </c>
      <c r="M346" s="51" t="n">
        <f aca="false">INDEX(Rate_Master!$C$2:$C$13,MATCH(F346,Rate_Master!$A$2:$A$13,0))</f>
        <v>900</v>
      </c>
      <c r="N346" s="52" t="n">
        <v>299492</v>
      </c>
      <c r="O346" s="51" t="n">
        <f aca="false">SUMIFS(Quality_Log!$H$2:$H$20000,Quality_Log!$B$2:$B$20000,A346)</f>
        <v>6238</v>
      </c>
      <c r="P346" s="51" t="n">
        <f aca="false">N346-O346</f>
        <v>293254</v>
      </c>
      <c r="Q346" s="51" t="n">
        <f aca="false">ROUND(J346*M346*Assumptions!$B$6,0)</f>
        <v>273780</v>
      </c>
      <c r="R346" s="53" t="n">
        <f aca="false">N346/M346</f>
        <v>332.768888888889</v>
      </c>
      <c r="S346" s="53" t="n">
        <f aca="false">P346/M346</f>
        <v>325.837777777778</v>
      </c>
      <c r="T346" s="54" t="n">
        <f aca="false">IF(J346&gt;0,L346/J346,0)</f>
        <v>0.974358974358974</v>
      </c>
      <c r="U346" s="54" t="n">
        <f aca="false">IF(L346&gt;0,R346/L346,0)</f>
        <v>0.875707602339181</v>
      </c>
      <c r="V346" s="54" t="n">
        <f aca="false">IF(N346&gt;0,P346/N346,0)</f>
        <v>0.979171396898749</v>
      </c>
      <c r="W346" s="54" t="n">
        <f aca="false">T346*U346*V346</f>
        <v>0.835481481481482</v>
      </c>
      <c r="X346" s="55" t="n">
        <v>385.6</v>
      </c>
      <c r="Y346" s="56" t="n">
        <v>2.22</v>
      </c>
    </row>
    <row r="347" customFormat="false" ht="15" hidden="false" customHeight="false" outlineLevel="0" collapsed="false">
      <c r="A347" s="47" t="s">
        <v>643</v>
      </c>
      <c r="B347" s="48" t="n">
        <v>46060</v>
      </c>
      <c r="C347" s="49" t="n">
        <f aca="false">DATE(YEAR(B347),MONTH(B347),1)</f>
        <v>46054</v>
      </c>
      <c r="D347" s="47" t="s">
        <v>74</v>
      </c>
      <c r="E347" s="47" t="s">
        <v>63</v>
      </c>
      <c r="F347" s="47" t="s">
        <v>152</v>
      </c>
      <c r="G347" s="47" t="s">
        <v>642</v>
      </c>
      <c r="H347" s="50" t="n">
        <f aca="false">Assumptions!$B$4</f>
        <v>480</v>
      </c>
      <c r="I347" s="47" t="n">
        <v>30</v>
      </c>
      <c r="J347" s="9" t="n">
        <f aca="false">H347-I347</f>
        <v>450</v>
      </c>
      <c r="K347" s="9" t="n">
        <f aca="false">SUMIFS(Downtime_Log!$I$2:$I$20000,Downtime_Log!$B$2:$B$20000,A347)</f>
        <v>121</v>
      </c>
      <c r="L347" s="9" t="n">
        <f aca="false">J347-K347</f>
        <v>329</v>
      </c>
      <c r="M347" s="51" t="n">
        <f aca="false">INDEX(Rate_Master!$C$2:$C$13,MATCH(F347,Rate_Master!$A$2:$A$13,0))</f>
        <v>900</v>
      </c>
      <c r="N347" s="52" t="n">
        <v>243778</v>
      </c>
      <c r="O347" s="51" t="n">
        <f aca="false">SUMIFS(Quality_Log!$H$2:$H$20000,Quality_Log!$B$2:$B$20000,A347)</f>
        <v>7137</v>
      </c>
      <c r="P347" s="51" t="n">
        <f aca="false">N347-O347</f>
        <v>236641</v>
      </c>
      <c r="Q347" s="51" t="n">
        <f aca="false">ROUND(J347*M347*Assumptions!$B$6,0)</f>
        <v>315900</v>
      </c>
      <c r="R347" s="53" t="n">
        <f aca="false">N347/M347</f>
        <v>270.864444444444</v>
      </c>
      <c r="S347" s="53" t="n">
        <f aca="false">P347/M347</f>
        <v>262.934444444444</v>
      </c>
      <c r="T347" s="54" t="n">
        <f aca="false">IF(J347&gt;0,L347/J347,0)</f>
        <v>0.731111111111111</v>
      </c>
      <c r="U347" s="54" t="n">
        <f aca="false">IF(L347&gt;0,R347/L347,0)</f>
        <v>0.823296183721716</v>
      </c>
      <c r="V347" s="54" t="n">
        <f aca="false">IF(N347&gt;0,P347/N347,0)</f>
        <v>0.970723363059833</v>
      </c>
      <c r="W347" s="54" t="n">
        <f aca="false">T347*U347*V347</f>
        <v>0.584298765432099</v>
      </c>
      <c r="X347" s="55" t="n">
        <v>384</v>
      </c>
      <c r="Y347" s="56" t="n">
        <v>2.13</v>
      </c>
    </row>
    <row r="348" customFormat="false" ht="15" hidden="false" customHeight="false" outlineLevel="0" collapsed="false">
      <c r="A348" s="47" t="s">
        <v>644</v>
      </c>
      <c r="B348" s="48" t="n">
        <v>46060</v>
      </c>
      <c r="C348" s="49" t="n">
        <f aca="false">DATE(YEAR(B348),MONTH(B348),1)</f>
        <v>46054</v>
      </c>
      <c r="D348" s="47" t="s">
        <v>75</v>
      </c>
      <c r="E348" s="47" t="s">
        <v>63</v>
      </c>
      <c r="F348" s="47" t="s">
        <v>152</v>
      </c>
      <c r="G348" s="47" t="s">
        <v>642</v>
      </c>
      <c r="H348" s="50" t="n">
        <f aca="false">Assumptions!$B$4</f>
        <v>480</v>
      </c>
      <c r="I348" s="47" t="n">
        <v>45</v>
      </c>
      <c r="J348" s="9" t="n">
        <f aca="false">H348-I348</f>
        <v>435</v>
      </c>
      <c r="K348" s="9" t="n">
        <f aca="false">SUMIFS(Downtime_Log!$I$2:$I$20000,Downtime_Log!$B$2:$B$20000,A348)</f>
        <v>227</v>
      </c>
      <c r="L348" s="9" t="n">
        <f aca="false">J348-K348</f>
        <v>208</v>
      </c>
      <c r="M348" s="51" t="n">
        <f aca="false">INDEX(Rate_Master!$C$2:$C$13,MATCH(F348,Rate_Master!$A$2:$A$13,0))</f>
        <v>900</v>
      </c>
      <c r="N348" s="52" t="n">
        <v>156198</v>
      </c>
      <c r="O348" s="51" t="n">
        <f aca="false">SUMIFS(Quality_Log!$H$2:$H$20000,Quality_Log!$B$2:$B$20000,A348)</f>
        <v>4517</v>
      </c>
      <c r="P348" s="51" t="n">
        <f aca="false">N348-O348</f>
        <v>151681</v>
      </c>
      <c r="Q348" s="51" t="n">
        <f aca="false">ROUND(J348*M348*Assumptions!$B$6,0)</f>
        <v>305370</v>
      </c>
      <c r="R348" s="53" t="n">
        <f aca="false">N348/M348</f>
        <v>173.553333333333</v>
      </c>
      <c r="S348" s="53" t="n">
        <f aca="false">P348/M348</f>
        <v>168.534444444444</v>
      </c>
      <c r="T348" s="54" t="n">
        <f aca="false">IF(J348&gt;0,L348/J348,0)</f>
        <v>0.47816091954023</v>
      </c>
      <c r="U348" s="54" t="n">
        <f aca="false">IF(L348&gt;0,R348/L348,0)</f>
        <v>0.834391025641026</v>
      </c>
      <c r="V348" s="54" t="n">
        <f aca="false">IF(N348&gt;0,P348/N348,0)</f>
        <v>0.971081575948476</v>
      </c>
      <c r="W348" s="54" t="n">
        <f aca="false">T348*U348*V348</f>
        <v>0.387435504469987</v>
      </c>
      <c r="X348" s="55" t="n">
        <v>308.6</v>
      </c>
      <c r="Y348" s="56" t="n">
        <v>2.1</v>
      </c>
    </row>
    <row r="349" customFormat="false" ht="15" hidden="false" customHeight="false" outlineLevel="0" collapsed="false">
      <c r="A349" s="47" t="s">
        <v>645</v>
      </c>
      <c r="B349" s="48" t="n">
        <v>46060</v>
      </c>
      <c r="C349" s="49" t="n">
        <f aca="false">DATE(YEAR(B349),MONTH(B349),1)</f>
        <v>46054</v>
      </c>
      <c r="D349" s="47" t="s">
        <v>73</v>
      </c>
      <c r="E349" s="47" t="s">
        <v>64</v>
      </c>
      <c r="F349" s="47" t="s">
        <v>154</v>
      </c>
      <c r="G349" s="47" t="s">
        <v>634</v>
      </c>
      <c r="H349" s="50" t="n">
        <f aca="false">Assumptions!$B$4</f>
        <v>480</v>
      </c>
      <c r="I349" s="47" t="n">
        <v>90</v>
      </c>
      <c r="J349" s="9" t="n">
        <f aca="false">H349-I349</f>
        <v>390</v>
      </c>
      <c r="K349" s="9" t="n">
        <f aca="false">SUMIFS(Downtime_Log!$I$2:$I$20000,Downtime_Log!$B$2:$B$20000,A349)</f>
        <v>4</v>
      </c>
      <c r="L349" s="9" t="n">
        <f aca="false">J349-K349</f>
        <v>386</v>
      </c>
      <c r="M349" s="51" t="n">
        <f aca="false">INDEX(Rate_Master!$C$2:$C$13,MATCH(F349,Rate_Master!$A$2:$A$13,0))</f>
        <v>600</v>
      </c>
      <c r="N349" s="52" t="n">
        <v>215268</v>
      </c>
      <c r="O349" s="51" t="n">
        <f aca="false">SUMIFS(Quality_Log!$H$2:$H$20000,Quality_Log!$B$2:$B$20000,A349)</f>
        <v>2465</v>
      </c>
      <c r="P349" s="51" t="n">
        <f aca="false">N349-O349</f>
        <v>212803</v>
      </c>
      <c r="Q349" s="51" t="n">
        <f aca="false">ROUND(J349*M349*Assumptions!$B$6,0)</f>
        <v>182520</v>
      </c>
      <c r="R349" s="53" t="n">
        <f aca="false">N349/M349</f>
        <v>358.78</v>
      </c>
      <c r="S349" s="53" t="n">
        <f aca="false">P349/M349</f>
        <v>354.671666666667</v>
      </c>
      <c r="T349" s="54" t="n">
        <f aca="false">IF(J349&gt;0,L349/J349,0)</f>
        <v>0.98974358974359</v>
      </c>
      <c r="U349" s="54" t="n">
        <f aca="false">IF(L349&gt;0,R349/L349,0)</f>
        <v>0.929481865284974</v>
      </c>
      <c r="V349" s="54" t="n">
        <f aca="false">IF(N349&gt;0,P349/N349,0)</f>
        <v>0.988549157329468</v>
      </c>
      <c r="W349" s="54" t="n">
        <f aca="false">T349*U349*V349</f>
        <v>0.90941452991453</v>
      </c>
      <c r="X349" s="55" t="n">
        <v>206.7</v>
      </c>
      <c r="Y349" s="56" t="n">
        <v>0.55</v>
      </c>
    </row>
    <row r="350" customFormat="false" ht="15" hidden="false" customHeight="false" outlineLevel="0" collapsed="false">
      <c r="A350" s="47" t="s">
        <v>646</v>
      </c>
      <c r="B350" s="48" t="n">
        <v>46060</v>
      </c>
      <c r="C350" s="49" t="n">
        <f aca="false">DATE(YEAR(B350),MONTH(B350),1)</f>
        <v>46054</v>
      </c>
      <c r="D350" s="47" t="s">
        <v>74</v>
      </c>
      <c r="E350" s="47" t="s">
        <v>64</v>
      </c>
      <c r="F350" s="47" t="s">
        <v>154</v>
      </c>
      <c r="G350" s="47" t="s">
        <v>634</v>
      </c>
      <c r="H350" s="50" t="n">
        <f aca="false">Assumptions!$B$4</f>
        <v>480</v>
      </c>
      <c r="I350" s="47" t="n">
        <v>30</v>
      </c>
      <c r="J350" s="9" t="n">
        <f aca="false">H350-I350</f>
        <v>450</v>
      </c>
      <c r="K350" s="9" t="n">
        <f aca="false">SUMIFS(Downtime_Log!$I$2:$I$20000,Downtime_Log!$B$2:$B$20000,A350)</f>
        <v>3</v>
      </c>
      <c r="L350" s="9" t="n">
        <f aca="false">J350-K350</f>
        <v>447</v>
      </c>
      <c r="M350" s="51" t="n">
        <f aca="false">INDEX(Rate_Master!$C$2:$C$13,MATCH(F350,Rate_Master!$A$2:$A$13,0))</f>
        <v>600</v>
      </c>
      <c r="N350" s="52" t="n">
        <v>251766</v>
      </c>
      <c r="O350" s="51" t="n">
        <f aca="false">SUMIFS(Quality_Log!$H$2:$H$20000,Quality_Log!$B$2:$B$20000,A350)</f>
        <v>2863</v>
      </c>
      <c r="P350" s="51" t="n">
        <f aca="false">N350-O350</f>
        <v>248903</v>
      </c>
      <c r="Q350" s="51" t="n">
        <f aca="false">ROUND(J350*M350*Assumptions!$B$6,0)</f>
        <v>210600</v>
      </c>
      <c r="R350" s="53" t="n">
        <f aca="false">N350/M350</f>
        <v>419.61</v>
      </c>
      <c r="S350" s="53" t="n">
        <f aca="false">P350/M350</f>
        <v>414.838333333333</v>
      </c>
      <c r="T350" s="54" t="n">
        <f aca="false">IF(J350&gt;0,L350/J350,0)</f>
        <v>0.993333333333333</v>
      </c>
      <c r="U350" s="54" t="n">
        <f aca="false">IF(L350&gt;0,R350/L350,0)</f>
        <v>0.938724832214765</v>
      </c>
      <c r="V350" s="54" t="n">
        <f aca="false">IF(N350&gt;0,P350/N350,0)</f>
        <v>0.988628329480549</v>
      </c>
      <c r="W350" s="54" t="n">
        <f aca="false">T350*U350*V350</f>
        <v>0.921862962962963</v>
      </c>
      <c r="X350" s="55" t="n">
        <v>249.6</v>
      </c>
      <c r="Y350" s="56" t="n">
        <v>0.57</v>
      </c>
    </row>
    <row r="351" customFormat="false" ht="15" hidden="false" customHeight="false" outlineLevel="0" collapsed="false">
      <c r="A351" s="47" t="s">
        <v>647</v>
      </c>
      <c r="B351" s="48" t="n">
        <v>46060</v>
      </c>
      <c r="C351" s="49" t="n">
        <f aca="false">DATE(YEAR(B351),MONTH(B351),1)</f>
        <v>46054</v>
      </c>
      <c r="D351" s="47" t="s">
        <v>73</v>
      </c>
      <c r="E351" s="47" t="s">
        <v>65</v>
      </c>
      <c r="F351" s="47" t="s">
        <v>157</v>
      </c>
      <c r="G351" s="47" t="s">
        <v>648</v>
      </c>
      <c r="H351" s="50" t="n">
        <f aca="false">Assumptions!$B$4</f>
        <v>480</v>
      </c>
      <c r="I351" s="47" t="n">
        <v>90</v>
      </c>
      <c r="J351" s="9" t="n">
        <f aca="false">H351-I351</f>
        <v>390</v>
      </c>
      <c r="K351" s="9" t="n">
        <f aca="false">SUMIFS(Downtime_Log!$I$2:$I$20000,Downtime_Log!$B$2:$B$20000,A351)</f>
        <v>31</v>
      </c>
      <c r="L351" s="9" t="n">
        <f aca="false">J351-K351</f>
        <v>359</v>
      </c>
      <c r="M351" s="51" t="n">
        <f aca="false">INDEX(Rate_Master!$C$2:$C$13,MATCH(F351,Rate_Master!$A$2:$A$13,0))</f>
        <v>220</v>
      </c>
      <c r="N351" s="52" t="n">
        <v>67688</v>
      </c>
      <c r="O351" s="51" t="n">
        <f aca="false">SUMIFS(Quality_Log!$H$2:$H$20000,Quality_Log!$B$2:$B$20000,A351)</f>
        <v>1236</v>
      </c>
      <c r="P351" s="51" t="n">
        <f aca="false">N351-O351</f>
        <v>66452</v>
      </c>
      <c r="Q351" s="51" t="n">
        <f aca="false">ROUND(J351*M351*Assumptions!$B$6,0)</f>
        <v>66924</v>
      </c>
      <c r="R351" s="53" t="n">
        <f aca="false">N351/M351</f>
        <v>307.672727272727</v>
      </c>
      <c r="S351" s="53" t="n">
        <f aca="false">P351/M351</f>
        <v>302.054545454545</v>
      </c>
      <c r="T351" s="54" t="n">
        <f aca="false">IF(J351&gt;0,L351/J351,0)</f>
        <v>0.920512820512821</v>
      </c>
      <c r="U351" s="54" t="n">
        <f aca="false">IF(L351&gt;0,R351/L351,0)</f>
        <v>0.857027095467207</v>
      </c>
      <c r="V351" s="54" t="n">
        <f aca="false">IF(N351&gt;0,P351/N351,0)</f>
        <v>0.981739747074814</v>
      </c>
      <c r="W351" s="54" t="n">
        <f aca="false">T351*U351*V351</f>
        <v>0.774498834498835</v>
      </c>
      <c r="X351" s="55" t="n">
        <v>178.3</v>
      </c>
      <c r="Y351" s="56" t="n">
        <v>0.14</v>
      </c>
    </row>
    <row r="352" customFormat="false" ht="15" hidden="false" customHeight="false" outlineLevel="0" collapsed="false">
      <c r="A352" s="47" t="s">
        <v>649</v>
      </c>
      <c r="B352" s="48" t="n">
        <v>46060</v>
      </c>
      <c r="C352" s="49" t="n">
        <f aca="false">DATE(YEAR(B352),MONTH(B352),1)</f>
        <v>46054</v>
      </c>
      <c r="D352" s="47" t="s">
        <v>74</v>
      </c>
      <c r="E352" s="47" t="s">
        <v>65</v>
      </c>
      <c r="F352" s="47" t="s">
        <v>157</v>
      </c>
      <c r="G352" s="47" t="s">
        <v>648</v>
      </c>
      <c r="H352" s="50" t="n">
        <f aca="false">Assumptions!$B$4</f>
        <v>480</v>
      </c>
      <c r="I352" s="47" t="n">
        <v>30</v>
      </c>
      <c r="J352" s="9" t="n">
        <f aca="false">H352-I352</f>
        <v>450</v>
      </c>
      <c r="K352" s="9" t="n">
        <f aca="false">SUMIFS(Downtime_Log!$I$2:$I$20000,Downtime_Log!$B$2:$B$20000,A352)</f>
        <v>56</v>
      </c>
      <c r="L352" s="9" t="n">
        <f aca="false">J352-K352</f>
        <v>394</v>
      </c>
      <c r="M352" s="51" t="n">
        <f aca="false">INDEX(Rate_Master!$C$2:$C$13,MATCH(F352,Rate_Master!$A$2:$A$13,0))</f>
        <v>220</v>
      </c>
      <c r="N352" s="52" t="n">
        <v>70754</v>
      </c>
      <c r="O352" s="51" t="n">
        <f aca="false">SUMIFS(Quality_Log!$H$2:$H$20000,Quality_Log!$B$2:$B$20000,A352)</f>
        <v>1447</v>
      </c>
      <c r="P352" s="51" t="n">
        <f aca="false">N352-O352</f>
        <v>69307</v>
      </c>
      <c r="Q352" s="51" t="n">
        <f aca="false">ROUND(J352*M352*Assumptions!$B$6,0)</f>
        <v>77220</v>
      </c>
      <c r="R352" s="53" t="n">
        <f aca="false">N352/M352</f>
        <v>321.609090909091</v>
      </c>
      <c r="S352" s="53" t="n">
        <f aca="false">P352/M352</f>
        <v>315.031818181818</v>
      </c>
      <c r="T352" s="54" t="n">
        <f aca="false">IF(J352&gt;0,L352/J352,0)</f>
        <v>0.875555555555556</v>
      </c>
      <c r="U352" s="54" t="n">
        <f aca="false">IF(L352&gt;0,R352/L352,0)</f>
        <v>0.816266728195662</v>
      </c>
      <c r="V352" s="54" t="n">
        <f aca="false">IF(N352&gt;0,P352/N352,0)</f>
        <v>0.979548859428442</v>
      </c>
      <c r="W352" s="54" t="n">
        <f aca="false">T352*U352*V352</f>
        <v>0.700070707070707</v>
      </c>
      <c r="X352" s="55" t="n">
        <v>187.3</v>
      </c>
      <c r="Y352" s="56" t="n">
        <v>0.17</v>
      </c>
    </row>
    <row r="353" customFormat="false" ht="15" hidden="false" customHeight="false" outlineLevel="0" collapsed="false">
      <c r="A353" s="47" t="s">
        <v>650</v>
      </c>
      <c r="B353" s="48" t="n">
        <v>46060</v>
      </c>
      <c r="C353" s="49" t="n">
        <f aca="false">DATE(YEAR(B353),MONTH(B353),1)</f>
        <v>46054</v>
      </c>
      <c r="D353" s="47" t="s">
        <v>75</v>
      </c>
      <c r="E353" s="47" t="s">
        <v>65</v>
      </c>
      <c r="F353" s="47" t="s">
        <v>157</v>
      </c>
      <c r="G353" s="47" t="s">
        <v>648</v>
      </c>
      <c r="H353" s="50" t="n">
        <f aca="false">Assumptions!$B$4</f>
        <v>480</v>
      </c>
      <c r="I353" s="47" t="n">
        <v>30</v>
      </c>
      <c r="J353" s="9" t="n">
        <f aca="false">H353-I353</f>
        <v>450</v>
      </c>
      <c r="K353" s="9" t="n">
        <f aca="false">SUMIFS(Downtime_Log!$I$2:$I$20000,Downtime_Log!$B$2:$B$20000,A353)</f>
        <v>96</v>
      </c>
      <c r="L353" s="9" t="n">
        <f aca="false">J353-K353</f>
        <v>354</v>
      </c>
      <c r="M353" s="51" t="n">
        <f aca="false">INDEX(Rate_Master!$C$2:$C$13,MATCH(F353,Rate_Master!$A$2:$A$13,0))</f>
        <v>220</v>
      </c>
      <c r="N353" s="52" t="n">
        <v>64814</v>
      </c>
      <c r="O353" s="51" t="n">
        <f aca="false">SUMIFS(Quality_Log!$H$2:$H$20000,Quality_Log!$B$2:$B$20000,A353)</f>
        <v>971</v>
      </c>
      <c r="P353" s="51" t="n">
        <f aca="false">N353-O353</f>
        <v>63843</v>
      </c>
      <c r="Q353" s="51" t="n">
        <f aca="false">ROUND(J353*M353*Assumptions!$B$6,0)</f>
        <v>77220</v>
      </c>
      <c r="R353" s="53" t="n">
        <f aca="false">N353/M353</f>
        <v>294.609090909091</v>
      </c>
      <c r="S353" s="53" t="n">
        <f aca="false">P353/M353</f>
        <v>290.195454545455</v>
      </c>
      <c r="T353" s="54" t="n">
        <f aca="false">IF(J353&gt;0,L353/J353,0)</f>
        <v>0.786666666666667</v>
      </c>
      <c r="U353" s="54" t="n">
        <f aca="false">IF(L353&gt;0,R353/L353,0)</f>
        <v>0.832229070364664</v>
      </c>
      <c r="V353" s="54" t="n">
        <f aca="false">IF(N353&gt;0,P353/N353,0)</f>
        <v>0.985018668806122</v>
      </c>
      <c r="W353" s="54" t="n">
        <f aca="false">T353*U353*V353</f>
        <v>0.644878787878788</v>
      </c>
      <c r="X353" s="55" t="n">
        <v>157.5</v>
      </c>
      <c r="Y353" s="56" t="n">
        <v>0.14</v>
      </c>
    </row>
    <row r="354" customFormat="false" ht="15" hidden="false" customHeight="false" outlineLevel="0" collapsed="false">
      <c r="A354" s="47" t="s">
        <v>651</v>
      </c>
      <c r="B354" s="48" t="n">
        <v>46062</v>
      </c>
      <c r="C354" s="49" t="n">
        <f aca="false">DATE(YEAR(B354),MONTH(B354),1)</f>
        <v>46054</v>
      </c>
      <c r="D354" s="47" t="s">
        <v>73</v>
      </c>
      <c r="E354" s="47" t="s">
        <v>62</v>
      </c>
      <c r="F354" s="47" t="s">
        <v>148</v>
      </c>
      <c r="G354" s="47" t="s">
        <v>652</v>
      </c>
      <c r="H354" s="50" t="n">
        <f aca="false">Assumptions!$B$4</f>
        <v>480</v>
      </c>
      <c r="I354" s="47" t="n">
        <v>30</v>
      </c>
      <c r="J354" s="9" t="n">
        <f aca="false">H354-I354</f>
        <v>450</v>
      </c>
      <c r="K354" s="9" t="n">
        <f aca="false">SUMIFS(Downtime_Log!$I$2:$I$20000,Downtime_Log!$B$2:$B$20000,A354)</f>
        <v>11</v>
      </c>
      <c r="L354" s="9" t="n">
        <f aca="false">J354-K354</f>
        <v>439</v>
      </c>
      <c r="M354" s="51" t="n">
        <f aca="false">INDEX(Rate_Master!$C$2:$C$13,MATCH(F354,Rate_Master!$A$2:$A$13,0))</f>
        <v>900</v>
      </c>
      <c r="N354" s="52" t="n">
        <v>382547</v>
      </c>
      <c r="O354" s="51" t="n">
        <f aca="false">SUMIFS(Quality_Log!$H$2:$H$20000,Quality_Log!$B$2:$B$20000,A354)</f>
        <v>9391</v>
      </c>
      <c r="P354" s="51" t="n">
        <f aca="false">N354-O354</f>
        <v>373156</v>
      </c>
      <c r="Q354" s="51" t="n">
        <f aca="false">ROUND(J354*M354*Assumptions!$B$6,0)</f>
        <v>315900</v>
      </c>
      <c r="R354" s="53" t="n">
        <f aca="false">N354/M354</f>
        <v>425.052222222222</v>
      </c>
      <c r="S354" s="53" t="n">
        <f aca="false">P354/M354</f>
        <v>414.617777777778</v>
      </c>
      <c r="T354" s="54" t="n">
        <f aca="false">IF(J354&gt;0,L354/J354,0)</f>
        <v>0.975555555555556</v>
      </c>
      <c r="U354" s="54" t="n">
        <f aca="false">IF(L354&gt;0,R354/L354,0)</f>
        <v>0.968228296633764</v>
      </c>
      <c r="V354" s="54" t="n">
        <f aca="false">IF(N354&gt;0,P354/N354,0)</f>
        <v>0.97545138244451</v>
      </c>
      <c r="W354" s="54" t="n">
        <f aca="false">T354*U354*V354</f>
        <v>0.921372839506173</v>
      </c>
      <c r="X354" s="55" t="n">
        <v>385.5</v>
      </c>
      <c r="Y354" s="56" t="n">
        <v>1.45</v>
      </c>
    </row>
    <row r="355" customFormat="false" ht="15" hidden="false" customHeight="false" outlineLevel="0" collapsed="false">
      <c r="A355" s="47" t="s">
        <v>653</v>
      </c>
      <c r="B355" s="48" t="n">
        <v>46062</v>
      </c>
      <c r="C355" s="49" t="n">
        <f aca="false">DATE(YEAR(B355),MONTH(B355),1)</f>
        <v>46054</v>
      </c>
      <c r="D355" s="47" t="s">
        <v>74</v>
      </c>
      <c r="E355" s="47" t="s">
        <v>62</v>
      </c>
      <c r="F355" s="47" t="s">
        <v>148</v>
      </c>
      <c r="G355" s="47" t="s">
        <v>652</v>
      </c>
      <c r="H355" s="50" t="n">
        <f aca="false">Assumptions!$B$4</f>
        <v>480</v>
      </c>
      <c r="I355" s="47" t="n">
        <v>30</v>
      </c>
      <c r="J355" s="9" t="n">
        <f aca="false">H355-I355</f>
        <v>450</v>
      </c>
      <c r="K355" s="9" t="n">
        <f aca="false">SUMIFS(Downtime_Log!$I$2:$I$20000,Downtime_Log!$B$2:$B$20000,A355)</f>
        <v>23</v>
      </c>
      <c r="L355" s="9" t="n">
        <f aca="false">J355-K355</f>
        <v>427</v>
      </c>
      <c r="M355" s="51" t="n">
        <f aca="false">INDEX(Rate_Master!$C$2:$C$13,MATCH(F355,Rate_Master!$A$2:$A$13,0))</f>
        <v>900</v>
      </c>
      <c r="N355" s="52" t="n">
        <v>366994</v>
      </c>
      <c r="O355" s="51" t="n">
        <f aca="false">SUMIFS(Quality_Log!$H$2:$H$20000,Quality_Log!$B$2:$B$20000,A355)</f>
        <v>6980</v>
      </c>
      <c r="P355" s="51" t="n">
        <f aca="false">N355-O355</f>
        <v>360014</v>
      </c>
      <c r="Q355" s="51" t="n">
        <f aca="false">ROUND(J355*M355*Assumptions!$B$6,0)</f>
        <v>315900</v>
      </c>
      <c r="R355" s="53" t="n">
        <f aca="false">N355/M355</f>
        <v>407.771111111111</v>
      </c>
      <c r="S355" s="53" t="n">
        <f aca="false">P355/M355</f>
        <v>400.015555555556</v>
      </c>
      <c r="T355" s="54" t="n">
        <f aca="false">IF(J355&gt;0,L355/J355,0)</f>
        <v>0.948888888888889</v>
      </c>
      <c r="U355" s="54" t="n">
        <f aca="false">IF(L355&gt;0,R355/L355,0)</f>
        <v>0.954967473328129</v>
      </c>
      <c r="V355" s="54" t="n">
        <f aca="false">IF(N355&gt;0,P355/N355,0)</f>
        <v>0.980980615486902</v>
      </c>
      <c r="W355" s="54" t="n">
        <f aca="false">T355*U355*V355</f>
        <v>0.888923456790123</v>
      </c>
      <c r="X355" s="55" t="n">
        <v>384.6</v>
      </c>
      <c r="Y355" s="56" t="n">
        <v>1.66</v>
      </c>
    </row>
    <row r="356" customFormat="false" ht="15" hidden="false" customHeight="false" outlineLevel="0" collapsed="false">
      <c r="A356" s="47" t="s">
        <v>654</v>
      </c>
      <c r="B356" s="48" t="n">
        <v>46062</v>
      </c>
      <c r="C356" s="49" t="n">
        <f aca="false">DATE(YEAR(B356),MONTH(B356),1)</f>
        <v>46054</v>
      </c>
      <c r="D356" s="47" t="s">
        <v>75</v>
      </c>
      <c r="E356" s="47" t="s">
        <v>62</v>
      </c>
      <c r="F356" s="47" t="s">
        <v>148</v>
      </c>
      <c r="G356" s="47" t="s">
        <v>652</v>
      </c>
      <c r="H356" s="50" t="n">
        <f aca="false">Assumptions!$B$4</f>
        <v>480</v>
      </c>
      <c r="I356" s="47" t="n">
        <v>30</v>
      </c>
      <c r="J356" s="9" t="n">
        <f aca="false">H356-I356</f>
        <v>450</v>
      </c>
      <c r="K356" s="9" t="n">
        <f aca="false">SUMIFS(Downtime_Log!$I$2:$I$20000,Downtime_Log!$B$2:$B$20000,A356)</f>
        <v>8</v>
      </c>
      <c r="L356" s="9" t="n">
        <f aca="false">J356-K356</f>
        <v>442</v>
      </c>
      <c r="M356" s="51" t="n">
        <f aca="false">INDEX(Rate_Master!$C$2:$C$13,MATCH(F356,Rate_Master!$A$2:$A$13,0))</f>
        <v>900</v>
      </c>
      <c r="N356" s="52" t="n">
        <v>354888</v>
      </c>
      <c r="O356" s="51" t="n">
        <f aca="false">SUMIFS(Quality_Log!$H$2:$H$20000,Quality_Log!$B$2:$B$20000,A356)</f>
        <v>4529</v>
      </c>
      <c r="P356" s="51" t="n">
        <f aca="false">N356-O356</f>
        <v>350359</v>
      </c>
      <c r="Q356" s="51" t="n">
        <f aca="false">ROUND(J356*M356*Assumptions!$B$6,0)</f>
        <v>315900</v>
      </c>
      <c r="R356" s="53" t="n">
        <f aca="false">N356/M356</f>
        <v>394.32</v>
      </c>
      <c r="S356" s="53" t="n">
        <f aca="false">P356/M356</f>
        <v>389.287777777778</v>
      </c>
      <c r="T356" s="54" t="n">
        <f aca="false">IF(J356&gt;0,L356/J356,0)</f>
        <v>0.982222222222222</v>
      </c>
      <c r="U356" s="54" t="n">
        <f aca="false">IF(L356&gt;0,R356/L356,0)</f>
        <v>0.892126696832579</v>
      </c>
      <c r="V356" s="54" t="n">
        <f aca="false">IF(N356&gt;0,P356/N356,0)</f>
        <v>0.987238227271703</v>
      </c>
      <c r="W356" s="54" t="n">
        <f aca="false">T356*U356*V356</f>
        <v>0.865083950617284</v>
      </c>
      <c r="X356" s="55" t="n">
        <v>386</v>
      </c>
      <c r="Y356" s="56" t="n">
        <v>1.63</v>
      </c>
    </row>
    <row r="357" customFormat="false" ht="15" hidden="false" customHeight="false" outlineLevel="0" collapsed="false">
      <c r="A357" s="47" t="s">
        <v>655</v>
      </c>
      <c r="B357" s="48" t="n">
        <v>46062</v>
      </c>
      <c r="C357" s="49" t="n">
        <f aca="false">DATE(YEAR(B357),MONTH(B357),1)</f>
        <v>46054</v>
      </c>
      <c r="D357" s="47" t="s">
        <v>73</v>
      </c>
      <c r="E357" s="47" t="s">
        <v>63</v>
      </c>
      <c r="F357" s="47" t="s">
        <v>152</v>
      </c>
      <c r="G357" s="47" t="s">
        <v>642</v>
      </c>
      <c r="H357" s="50" t="n">
        <f aca="false">Assumptions!$B$4</f>
        <v>480</v>
      </c>
      <c r="I357" s="47" t="n">
        <v>30</v>
      </c>
      <c r="J357" s="9" t="n">
        <f aca="false">H357-I357</f>
        <v>450</v>
      </c>
      <c r="K357" s="9" t="n">
        <f aca="false">SUMIFS(Downtime_Log!$I$2:$I$20000,Downtime_Log!$B$2:$B$20000,A357)</f>
        <v>62</v>
      </c>
      <c r="L357" s="9" t="n">
        <f aca="false">J357-K357</f>
        <v>388</v>
      </c>
      <c r="M357" s="51" t="n">
        <f aca="false">INDEX(Rate_Master!$C$2:$C$13,MATCH(F357,Rate_Master!$A$2:$A$13,0))</f>
        <v>900</v>
      </c>
      <c r="N357" s="52" t="n">
        <v>303675</v>
      </c>
      <c r="O357" s="51" t="n">
        <f aca="false">SUMIFS(Quality_Log!$H$2:$H$20000,Quality_Log!$B$2:$B$20000,A357)</f>
        <v>9282</v>
      </c>
      <c r="P357" s="51" t="n">
        <f aca="false">N357-O357</f>
        <v>294393</v>
      </c>
      <c r="Q357" s="51" t="n">
        <f aca="false">ROUND(J357*M357*Assumptions!$B$6,0)</f>
        <v>315900</v>
      </c>
      <c r="R357" s="53" t="n">
        <f aca="false">N357/M357</f>
        <v>337.416666666667</v>
      </c>
      <c r="S357" s="53" t="n">
        <f aca="false">P357/M357</f>
        <v>327.103333333333</v>
      </c>
      <c r="T357" s="54" t="n">
        <f aca="false">IF(J357&gt;0,L357/J357,0)</f>
        <v>0.862222222222222</v>
      </c>
      <c r="U357" s="54" t="n">
        <f aca="false">IF(L357&gt;0,R357/L357,0)</f>
        <v>0.86963058419244</v>
      </c>
      <c r="V357" s="54" t="n">
        <f aca="false">IF(N357&gt;0,P357/N357,0)</f>
        <v>0.96943442825389</v>
      </c>
      <c r="W357" s="54" t="n">
        <f aca="false">T357*U357*V357</f>
        <v>0.726896296296296</v>
      </c>
      <c r="X357" s="55" t="n">
        <v>418</v>
      </c>
      <c r="Y357" s="56" t="n">
        <v>1.92</v>
      </c>
    </row>
    <row r="358" customFormat="false" ht="15" hidden="false" customHeight="false" outlineLevel="0" collapsed="false">
      <c r="A358" s="47" t="s">
        <v>656</v>
      </c>
      <c r="B358" s="48" t="n">
        <v>46062</v>
      </c>
      <c r="C358" s="49" t="n">
        <f aca="false">DATE(YEAR(B358),MONTH(B358),1)</f>
        <v>46054</v>
      </c>
      <c r="D358" s="47" t="s">
        <v>74</v>
      </c>
      <c r="E358" s="47" t="s">
        <v>63</v>
      </c>
      <c r="F358" s="47" t="s">
        <v>152</v>
      </c>
      <c r="G358" s="47" t="s">
        <v>642</v>
      </c>
      <c r="H358" s="50" t="n">
        <f aca="false">Assumptions!$B$4</f>
        <v>480</v>
      </c>
      <c r="I358" s="47" t="n">
        <v>30</v>
      </c>
      <c r="J358" s="9" t="n">
        <f aca="false">H358-I358</f>
        <v>450</v>
      </c>
      <c r="K358" s="9" t="n">
        <f aca="false">SUMIFS(Downtime_Log!$I$2:$I$20000,Downtime_Log!$B$2:$B$20000,A358)</f>
        <v>118</v>
      </c>
      <c r="L358" s="9" t="n">
        <f aca="false">J358-K358</f>
        <v>332</v>
      </c>
      <c r="M358" s="51" t="n">
        <f aca="false">INDEX(Rate_Master!$C$2:$C$13,MATCH(F358,Rate_Master!$A$2:$A$13,0))</f>
        <v>900</v>
      </c>
      <c r="N358" s="52" t="n">
        <v>247674</v>
      </c>
      <c r="O358" s="51" t="n">
        <f aca="false">SUMIFS(Quality_Log!$H$2:$H$20000,Quality_Log!$B$2:$B$20000,A358)</f>
        <v>5842</v>
      </c>
      <c r="P358" s="51" t="n">
        <f aca="false">N358-O358</f>
        <v>241832</v>
      </c>
      <c r="Q358" s="51" t="n">
        <f aca="false">ROUND(J358*M358*Assumptions!$B$6,0)</f>
        <v>315900</v>
      </c>
      <c r="R358" s="53" t="n">
        <f aca="false">N358/M358</f>
        <v>275.193333333333</v>
      </c>
      <c r="S358" s="53" t="n">
        <f aca="false">P358/M358</f>
        <v>268.702222222222</v>
      </c>
      <c r="T358" s="54" t="n">
        <f aca="false">IF(J358&gt;0,L358/J358,0)</f>
        <v>0.737777777777778</v>
      </c>
      <c r="U358" s="54" t="n">
        <f aca="false">IF(L358&gt;0,R358/L358,0)</f>
        <v>0.828895582329317</v>
      </c>
      <c r="V358" s="54" t="n">
        <f aca="false">IF(N358&gt;0,P358/N358,0)</f>
        <v>0.976412542293499</v>
      </c>
      <c r="W358" s="54" t="n">
        <f aca="false">T358*U358*V358</f>
        <v>0.597116049382716</v>
      </c>
      <c r="X358" s="55" t="n">
        <v>360.2</v>
      </c>
      <c r="Y358" s="56" t="n">
        <v>2.21</v>
      </c>
    </row>
    <row r="359" customFormat="false" ht="15" hidden="false" customHeight="false" outlineLevel="0" collapsed="false">
      <c r="A359" s="47" t="s">
        <v>657</v>
      </c>
      <c r="B359" s="48" t="n">
        <v>46062</v>
      </c>
      <c r="C359" s="49" t="n">
        <f aca="false">DATE(YEAR(B359),MONTH(B359),1)</f>
        <v>46054</v>
      </c>
      <c r="D359" s="47" t="s">
        <v>75</v>
      </c>
      <c r="E359" s="47" t="s">
        <v>63</v>
      </c>
      <c r="F359" s="47" t="s">
        <v>152</v>
      </c>
      <c r="G359" s="47" t="s">
        <v>642</v>
      </c>
      <c r="H359" s="50" t="n">
        <f aca="false">Assumptions!$B$4</f>
        <v>480</v>
      </c>
      <c r="I359" s="47" t="n">
        <v>30</v>
      </c>
      <c r="J359" s="9" t="n">
        <f aca="false">H359-I359</f>
        <v>450</v>
      </c>
      <c r="K359" s="9" t="n">
        <f aca="false">SUMIFS(Downtime_Log!$I$2:$I$20000,Downtime_Log!$B$2:$B$20000,A359)</f>
        <v>178</v>
      </c>
      <c r="L359" s="9" t="n">
        <f aca="false">J359-K359</f>
        <v>272</v>
      </c>
      <c r="M359" s="51" t="n">
        <f aca="false">INDEX(Rate_Master!$C$2:$C$13,MATCH(F359,Rate_Master!$A$2:$A$13,0))</f>
        <v>900</v>
      </c>
      <c r="N359" s="52" t="n">
        <v>201582</v>
      </c>
      <c r="O359" s="51" t="n">
        <f aca="false">SUMIFS(Quality_Log!$H$2:$H$20000,Quality_Log!$B$2:$B$20000,A359)</f>
        <v>3787</v>
      </c>
      <c r="P359" s="51" t="n">
        <f aca="false">N359-O359</f>
        <v>197795</v>
      </c>
      <c r="Q359" s="51" t="n">
        <f aca="false">ROUND(J359*M359*Assumptions!$B$6,0)</f>
        <v>315900</v>
      </c>
      <c r="R359" s="53" t="n">
        <f aca="false">N359/M359</f>
        <v>223.98</v>
      </c>
      <c r="S359" s="53" t="n">
        <f aca="false">P359/M359</f>
        <v>219.772222222222</v>
      </c>
      <c r="T359" s="54" t="n">
        <f aca="false">IF(J359&gt;0,L359/J359,0)</f>
        <v>0.604444444444445</v>
      </c>
      <c r="U359" s="54" t="n">
        <f aca="false">IF(L359&gt;0,R359/L359,0)</f>
        <v>0.823455882352941</v>
      </c>
      <c r="V359" s="54" t="n">
        <f aca="false">IF(N359&gt;0,P359/N359,0)</f>
        <v>0.981213600420673</v>
      </c>
      <c r="W359" s="54" t="n">
        <f aca="false">T359*U359*V359</f>
        <v>0.488382716049383</v>
      </c>
      <c r="X359" s="55" t="n">
        <v>342.6</v>
      </c>
      <c r="Y359" s="56" t="n">
        <v>1.54</v>
      </c>
    </row>
    <row r="360" customFormat="false" ht="15" hidden="false" customHeight="false" outlineLevel="0" collapsed="false">
      <c r="A360" s="47" t="s">
        <v>658</v>
      </c>
      <c r="B360" s="48" t="n">
        <v>46062</v>
      </c>
      <c r="C360" s="49" t="n">
        <f aca="false">DATE(YEAR(B360),MONTH(B360),1)</f>
        <v>46054</v>
      </c>
      <c r="D360" s="47" t="s">
        <v>73</v>
      </c>
      <c r="E360" s="47" t="s">
        <v>64</v>
      </c>
      <c r="F360" s="47" t="s">
        <v>154</v>
      </c>
      <c r="G360" s="47" t="s">
        <v>659</v>
      </c>
      <c r="H360" s="50" t="n">
        <f aca="false">Assumptions!$B$4</f>
        <v>480</v>
      </c>
      <c r="I360" s="47" t="n">
        <v>45</v>
      </c>
      <c r="J360" s="9" t="n">
        <f aca="false">H360-I360</f>
        <v>435</v>
      </c>
      <c r="K360" s="9" t="n">
        <f aca="false">SUMIFS(Downtime_Log!$I$2:$I$20000,Downtime_Log!$B$2:$B$20000,A360)</f>
        <v>6</v>
      </c>
      <c r="L360" s="9" t="n">
        <f aca="false">J360-K360</f>
        <v>429</v>
      </c>
      <c r="M360" s="51" t="n">
        <f aca="false">INDEX(Rate_Master!$C$2:$C$13,MATCH(F360,Rate_Master!$A$2:$A$13,0))</f>
        <v>600</v>
      </c>
      <c r="N360" s="52" t="n">
        <v>237483</v>
      </c>
      <c r="O360" s="51" t="n">
        <f aca="false">SUMIFS(Quality_Log!$H$2:$H$20000,Quality_Log!$B$2:$B$20000,A360)</f>
        <v>2969</v>
      </c>
      <c r="P360" s="51" t="n">
        <f aca="false">N360-O360</f>
        <v>234514</v>
      </c>
      <c r="Q360" s="51" t="n">
        <f aca="false">ROUND(J360*M360*Assumptions!$B$6,0)</f>
        <v>203580</v>
      </c>
      <c r="R360" s="53" t="n">
        <f aca="false">N360/M360</f>
        <v>395.805</v>
      </c>
      <c r="S360" s="53" t="n">
        <f aca="false">P360/M360</f>
        <v>390.856666666667</v>
      </c>
      <c r="T360" s="54" t="n">
        <f aca="false">IF(J360&gt;0,L360/J360,0)</f>
        <v>0.986206896551724</v>
      </c>
      <c r="U360" s="54" t="n">
        <f aca="false">IF(L360&gt;0,R360/L360,0)</f>
        <v>0.922622377622378</v>
      </c>
      <c r="V360" s="54" t="n">
        <f aca="false">IF(N360&gt;0,P360/N360,0)</f>
        <v>0.987498052492178</v>
      </c>
      <c r="W360" s="54" t="n">
        <f aca="false">T360*U360*V360</f>
        <v>0.898521072796935</v>
      </c>
      <c r="X360" s="55" t="n">
        <v>213</v>
      </c>
      <c r="Y360" s="56" t="n">
        <v>0.71</v>
      </c>
    </row>
    <row r="361" customFormat="false" ht="15" hidden="false" customHeight="false" outlineLevel="0" collapsed="false">
      <c r="A361" s="47" t="s">
        <v>660</v>
      </c>
      <c r="B361" s="48" t="n">
        <v>46062</v>
      </c>
      <c r="C361" s="49" t="n">
        <f aca="false">DATE(YEAR(B361),MONTH(B361),1)</f>
        <v>46054</v>
      </c>
      <c r="D361" s="47" t="s">
        <v>74</v>
      </c>
      <c r="E361" s="47" t="s">
        <v>64</v>
      </c>
      <c r="F361" s="47" t="s">
        <v>154</v>
      </c>
      <c r="G361" s="47" t="s">
        <v>659</v>
      </c>
      <c r="H361" s="50" t="n">
        <f aca="false">Assumptions!$B$4</f>
        <v>480</v>
      </c>
      <c r="I361" s="47" t="n">
        <v>45</v>
      </c>
      <c r="J361" s="9" t="n">
        <f aca="false">H361-I361</f>
        <v>435</v>
      </c>
      <c r="K361" s="9" t="n">
        <f aca="false">SUMIFS(Downtime_Log!$I$2:$I$20000,Downtime_Log!$B$2:$B$20000,A361)</f>
        <v>23</v>
      </c>
      <c r="L361" s="9" t="n">
        <f aca="false">J361-K361</f>
        <v>412</v>
      </c>
      <c r="M361" s="51" t="n">
        <f aca="false">INDEX(Rate_Master!$C$2:$C$13,MATCH(F361,Rate_Master!$A$2:$A$13,0))</f>
        <v>600</v>
      </c>
      <c r="N361" s="52" t="n">
        <v>233738</v>
      </c>
      <c r="O361" s="51" t="n">
        <f aca="false">SUMIFS(Quality_Log!$H$2:$H$20000,Quality_Log!$B$2:$B$20000,A361)</f>
        <v>2266</v>
      </c>
      <c r="P361" s="51" t="n">
        <f aca="false">N361-O361</f>
        <v>231472</v>
      </c>
      <c r="Q361" s="51" t="n">
        <f aca="false">ROUND(J361*M361*Assumptions!$B$6,0)</f>
        <v>203580</v>
      </c>
      <c r="R361" s="53" t="n">
        <f aca="false">N361/M361</f>
        <v>389.563333333333</v>
      </c>
      <c r="S361" s="53" t="n">
        <f aca="false">P361/M361</f>
        <v>385.786666666667</v>
      </c>
      <c r="T361" s="54" t="n">
        <f aca="false">IF(J361&gt;0,L361/J361,0)</f>
        <v>0.947126436781609</v>
      </c>
      <c r="U361" s="54" t="n">
        <f aca="false">IF(L361&gt;0,R361/L361,0)</f>
        <v>0.945542071197411</v>
      </c>
      <c r="V361" s="54" t="n">
        <f aca="false">IF(N361&gt;0,P361/N361,0)</f>
        <v>0.990305384661459</v>
      </c>
      <c r="W361" s="54" t="n">
        <f aca="false">T361*U361*V361</f>
        <v>0.886865900383142</v>
      </c>
      <c r="X361" s="55" t="n">
        <v>236.8</v>
      </c>
      <c r="Y361" s="56" t="n">
        <v>0.65</v>
      </c>
    </row>
    <row r="362" customFormat="false" ht="15" hidden="false" customHeight="false" outlineLevel="0" collapsed="false">
      <c r="A362" s="47" t="s">
        <v>661</v>
      </c>
      <c r="B362" s="48" t="n">
        <v>46062</v>
      </c>
      <c r="C362" s="49" t="n">
        <f aca="false">DATE(YEAR(B362),MONTH(B362),1)</f>
        <v>46054</v>
      </c>
      <c r="D362" s="47" t="s">
        <v>73</v>
      </c>
      <c r="E362" s="47" t="s">
        <v>65</v>
      </c>
      <c r="F362" s="47" t="s">
        <v>157</v>
      </c>
      <c r="G362" s="47" t="s">
        <v>648</v>
      </c>
      <c r="H362" s="50" t="n">
        <f aca="false">Assumptions!$B$4</f>
        <v>480</v>
      </c>
      <c r="I362" s="47" t="n">
        <v>30</v>
      </c>
      <c r="J362" s="9" t="n">
        <f aca="false">H362-I362</f>
        <v>450</v>
      </c>
      <c r="K362" s="9" t="n">
        <f aca="false">SUMIFS(Downtime_Log!$I$2:$I$20000,Downtime_Log!$B$2:$B$20000,A362)</f>
        <v>59</v>
      </c>
      <c r="L362" s="9" t="n">
        <f aca="false">J362-K362</f>
        <v>391</v>
      </c>
      <c r="M362" s="51" t="n">
        <f aca="false">INDEX(Rate_Master!$C$2:$C$13,MATCH(F362,Rate_Master!$A$2:$A$13,0))</f>
        <v>220</v>
      </c>
      <c r="N362" s="52" t="n">
        <v>74297</v>
      </c>
      <c r="O362" s="51" t="n">
        <f aca="false">SUMIFS(Quality_Log!$H$2:$H$20000,Quality_Log!$B$2:$B$20000,A362)</f>
        <v>2737</v>
      </c>
      <c r="P362" s="51" t="n">
        <f aca="false">N362-O362</f>
        <v>71560</v>
      </c>
      <c r="Q362" s="51" t="n">
        <f aca="false">ROUND(J362*M362*Assumptions!$B$6,0)</f>
        <v>77220</v>
      </c>
      <c r="R362" s="53" t="n">
        <f aca="false">N362/M362</f>
        <v>337.713636363636</v>
      </c>
      <c r="S362" s="53" t="n">
        <f aca="false">P362/M362</f>
        <v>325.272727272727</v>
      </c>
      <c r="T362" s="54" t="n">
        <f aca="false">IF(J362&gt;0,L362/J362,0)</f>
        <v>0.868888888888889</v>
      </c>
      <c r="U362" s="54" t="n">
        <f aca="false">IF(L362&gt;0,R362/L362,0)</f>
        <v>0.863717740060451</v>
      </c>
      <c r="V362" s="54" t="n">
        <f aca="false">IF(N362&gt;0,P362/N362,0)</f>
        <v>0.963161365869416</v>
      </c>
      <c r="W362" s="54" t="n">
        <f aca="false">T362*U362*V362</f>
        <v>0.722828282828283</v>
      </c>
      <c r="X362" s="55" t="n">
        <v>191.9</v>
      </c>
      <c r="Y362" s="56" t="n">
        <v>0.13</v>
      </c>
    </row>
    <row r="363" customFormat="false" ht="15" hidden="false" customHeight="false" outlineLevel="0" collapsed="false">
      <c r="A363" s="47" t="s">
        <v>662</v>
      </c>
      <c r="B363" s="48" t="n">
        <v>46062</v>
      </c>
      <c r="C363" s="49" t="n">
        <f aca="false">DATE(YEAR(B363),MONTH(B363),1)</f>
        <v>46054</v>
      </c>
      <c r="D363" s="47" t="s">
        <v>74</v>
      </c>
      <c r="E363" s="47" t="s">
        <v>65</v>
      </c>
      <c r="F363" s="47" t="s">
        <v>157</v>
      </c>
      <c r="G363" s="47" t="s">
        <v>648</v>
      </c>
      <c r="H363" s="50" t="n">
        <f aca="false">Assumptions!$B$4</f>
        <v>480</v>
      </c>
      <c r="I363" s="47" t="n">
        <v>30</v>
      </c>
      <c r="J363" s="9" t="n">
        <f aca="false">H363-I363</f>
        <v>450</v>
      </c>
      <c r="K363" s="9" t="n">
        <f aca="false">SUMIFS(Downtime_Log!$I$2:$I$20000,Downtime_Log!$B$2:$B$20000,A363)</f>
        <v>83</v>
      </c>
      <c r="L363" s="9" t="n">
        <f aca="false">J363-K363</f>
        <v>367</v>
      </c>
      <c r="M363" s="51" t="n">
        <f aca="false">INDEX(Rate_Master!$C$2:$C$13,MATCH(F363,Rate_Master!$A$2:$A$13,0))</f>
        <v>220</v>
      </c>
      <c r="N363" s="52" t="n">
        <v>68090</v>
      </c>
      <c r="O363" s="51" t="n">
        <f aca="false">SUMIFS(Quality_Log!$H$2:$H$20000,Quality_Log!$B$2:$B$20000,A363)</f>
        <v>2310</v>
      </c>
      <c r="P363" s="51" t="n">
        <f aca="false">N363-O363</f>
        <v>65780</v>
      </c>
      <c r="Q363" s="51" t="n">
        <f aca="false">ROUND(J363*M363*Assumptions!$B$6,0)</f>
        <v>77220</v>
      </c>
      <c r="R363" s="53" t="n">
        <f aca="false">N363/M363</f>
        <v>309.5</v>
      </c>
      <c r="S363" s="53" t="n">
        <f aca="false">P363/M363</f>
        <v>299</v>
      </c>
      <c r="T363" s="54" t="n">
        <f aca="false">IF(J363&gt;0,L363/J363,0)</f>
        <v>0.815555555555556</v>
      </c>
      <c r="U363" s="54" t="n">
        <f aca="false">IF(L363&gt;0,R363/L363,0)</f>
        <v>0.843324250681199</v>
      </c>
      <c r="V363" s="54" t="n">
        <f aca="false">IF(N363&gt;0,P363/N363,0)</f>
        <v>0.966074313408724</v>
      </c>
      <c r="W363" s="54" t="n">
        <f aca="false">T363*U363*V363</f>
        <v>0.664444444444445</v>
      </c>
      <c r="X363" s="55" t="n">
        <v>194.3</v>
      </c>
      <c r="Y363" s="56" t="n">
        <v>0.16</v>
      </c>
    </row>
    <row r="364" customFormat="false" ht="15" hidden="false" customHeight="false" outlineLevel="0" collapsed="false">
      <c r="A364" s="47" t="s">
        <v>663</v>
      </c>
      <c r="B364" s="48" t="n">
        <v>46062</v>
      </c>
      <c r="C364" s="49" t="n">
        <f aca="false">DATE(YEAR(B364),MONTH(B364),1)</f>
        <v>46054</v>
      </c>
      <c r="D364" s="47" t="s">
        <v>75</v>
      </c>
      <c r="E364" s="47" t="s">
        <v>65</v>
      </c>
      <c r="F364" s="47" t="s">
        <v>157</v>
      </c>
      <c r="G364" s="47" t="s">
        <v>648</v>
      </c>
      <c r="H364" s="50" t="n">
        <f aca="false">Assumptions!$B$4</f>
        <v>480</v>
      </c>
      <c r="I364" s="47" t="n">
        <v>30</v>
      </c>
      <c r="J364" s="9" t="n">
        <f aca="false">H364-I364</f>
        <v>450</v>
      </c>
      <c r="K364" s="9" t="n">
        <f aca="false">SUMIFS(Downtime_Log!$I$2:$I$20000,Downtime_Log!$B$2:$B$20000,A364)</f>
        <v>72</v>
      </c>
      <c r="L364" s="9" t="n">
        <f aca="false">J364-K364</f>
        <v>378</v>
      </c>
      <c r="M364" s="51" t="n">
        <f aca="false">INDEX(Rate_Master!$C$2:$C$13,MATCH(F364,Rate_Master!$A$2:$A$13,0))</f>
        <v>220</v>
      </c>
      <c r="N364" s="52" t="n">
        <v>61560</v>
      </c>
      <c r="O364" s="51" t="n">
        <f aca="false">SUMIFS(Quality_Log!$H$2:$H$20000,Quality_Log!$B$2:$B$20000,A364)</f>
        <v>2110</v>
      </c>
      <c r="P364" s="51" t="n">
        <f aca="false">N364-O364</f>
        <v>59450</v>
      </c>
      <c r="Q364" s="51" t="n">
        <f aca="false">ROUND(J364*M364*Assumptions!$B$6,0)</f>
        <v>77220</v>
      </c>
      <c r="R364" s="53" t="n">
        <f aca="false">N364/M364</f>
        <v>279.818181818182</v>
      </c>
      <c r="S364" s="53" t="n">
        <f aca="false">P364/M364</f>
        <v>270.227272727273</v>
      </c>
      <c r="T364" s="54" t="n">
        <f aca="false">IF(J364&gt;0,L364/J364,0)</f>
        <v>0.84</v>
      </c>
      <c r="U364" s="54" t="n">
        <f aca="false">IF(L364&gt;0,R364/L364,0)</f>
        <v>0.74025974025974</v>
      </c>
      <c r="V364" s="54" t="n">
        <f aca="false">IF(N364&gt;0,P364/N364,0)</f>
        <v>0.965724496426251</v>
      </c>
      <c r="W364" s="54" t="n">
        <f aca="false">T364*U364*V364</f>
        <v>0.600505050505051</v>
      </c>
      <c r="X364" s="55" t="n">
        <v>192.3</v>
      </c>
      <c r="Y364" s="56" t="n">
        <v>0.15</v>
      </c>
    </row>
    <row r="365" customFormat="false" ht="15" hidden="false" customHeight="false" outlineLevel="0" collapsed="false">
      <c r="A365" s="47" t="s">
        <v>664</v>
      </c>
      <c r="B365" s="48" t="n">
        <v>46063</v>
      </c>
      <c r="C365" s="49" t="n">
        <f aca="false">DATE(YEAR(B365),MONTH(B365),1)</f>
        <v>46054</v>
      </c>
      <c r="D365" s="47" t="s">
        <v>73</v>
      </c>
      <c r="E365" s="47" t="s">
        <v>62</v>
      </c>
      <c r="F365" s="47" t="s">
        <v>148</v>
      </c>
      <c r="G365" s="47" t="s">
        <v>652</v>
      </c>
      <c r="H365" s="50" t="n">
        <f aca="false">Assumptions!$B$4</f>
        <v>480</v>
      </c>
      <c r="I365" s="47" t="n">
        <v>30</v>
      </c>
      <c r="J365" s="9" t="n">
        <f aca="false">H365-I365</f>
        <v>450</v>
      </c>
      <c r="K365" s="9" t="n">
        <f aca="false">SUMIFS(Downtime_Log!$I$2:$I$20000,Downtime_Log!$B$2:$B$20000,A365)</f>
        <v>13</v>
      </c>
      <c r="L365" s="9" t="n">
        <f aca="false">J365-K365</f>
        <v>437</v>
      </c>
      <c r="M365" s="51" t="n">
        <f aca="false">INDEX(Rate_Master!$C$2:$C$13,MATCH(F365,Rate_Master!$A$2:$A$13,0))</f>
        <v>900</v>
      </c>
      <c r="N365" s="52" t="n">
        <v>349549</v>
      </c>
      <c r="O365" s="51" t="n">
        <f aca="false">SUMIFS(Quality_Log!$H$2:$H$20000,Quality_Log!$B$2:$B$20000,A365)</f>
        <v>7199</v>
      </c>
      <c r="P365" s="51" t="n">
        <f aca="false">N365-O365</f>
        <v>342350</v>
      </c>
      <c r="Q365" s="51" t="n">
        <f aca="false">ROUND(J365*M365*Assumptions!$B$6,0)</f>
        <v>315900</v>
      </c>
      <c r="R365" s="53" t="n">
        <f aca="false">N365/M365</f>
        <v>388.387777777778</v>
      </c>
      <c r="S365" s="53" t="n">
        <f aca="false">P365/M365</f>
        <v>380.388888888889</v>
      </c>
      <c r="T365" s="54" t="n">
        <f aca="false">IF(J365&gt;0,L365/J365,0)</f>
        <v>0.971111111111111</v>
      </c>
      <c r="U365" s="54" t="n">
        <f aca="false">IF(L365&gt;0,R365/L365,0)</f>
        <v>0.888759216882787</v>
      </c>
      <c r="V365" s="54" t="n">
        <f aca="false">IF(N365&gt;0,P365/N365,0)</f>
        <v>0.979404890301503</v>
      </c>
      <c r="W365" s="54" t="n">
        <f aca="false">T365*U365*V365</f>
        <v>0.845308641975309</v>
      </c>
      <c r="X365" s="55" t="n">
        <v>370</v>
      </c>
      <c r="Y365" s="56" t="n">
        <v>1.51</v>
      </c>
    </row>
    <row r="366" customFormat="false" ht="15" hidden="false" customHeight="false" outlineLevel="0" collapsed="false">
      <c r="A366" s="47" t="s">
        <v>665</v>
      </c>
      <c r="B366" s="48" t="n">
        <v>46063</v>
      </c>
      <c r="C366" s="49" t="n">
        <f aca="false">DATE(YEAR(B366),MONTH(B366),1)</f>
        <v>46054</v>
      </c>
      <c r="D366" s="47" t="s">
        <v>74</v>
      </c>
      <c r="E366" s="47" t="s">
        <v>62</v>
      </c>
      <c r="F366" s="47" t="s">
        <v>148</v>
      </c>
      <c r="G366" s="47" t="s">
        <v>652</v>
      </c>
      <c r="H366" s="50" t="n">
        <f aca="false">Assumptions!$B$4</f>
        <v>480</v>
      </c>
      <c r="I366" s="47" t="n">
        <v>30</v>
      </c>
      <c r="J366" s="9" t="n">
        <f aca="false">H366-I366</f>
        <v>450</v>
      </c>
      <c r="K366" s="9" t="n">
        <f aca="false">SUMIFS(Downtime_Log!$I$2:$I$20000,Downtime_Log!$B$2:$B$20000,A366)</f>
        <v>105</v>
      </c>
      <c r="L366" s="9" t="n">
        <f aca="false">J366-K366</f>
        <v>345</v>
      </c>
      <c r="M366" s="51" t="n">
        <f aca="false">INDEX(Rate_Master!$C$2:$C$13,MATCH(F366,Rate_Master!$A$2:$A$13,0))</f>
        <v>900</v>
      </c>
      <c r="N366" s="52" t="n">
        <v>272945</v>
      </c>
      <c r="O366" s="51" t="n">
        <f aca="false">SUMIFS(Quality_Log!$H$2:$H$20000,Quality_Log!$B$2:$B$20000,A366)</f>
        <v>2877</v>
      </c>
      <c r="P366" s="51" t="n">
        <f aca="false">N366-O366</f>
        <v>270068</v>
      </c>
      <c r="Q366" s="51" t="n">
        <f aca="false">ROUND(J366*M366*Assumptions!$B$6,0)</f>
        <v>315900</v>
      </c>
      <c r="R366" s="53" t="n">
        <f aca="false">N366/M366</f>
        <v>303.272222222222</v>
      </c>
      <c r="S366" s="53" t="n">
        <f aca="false">P366/M366</f>
        <v>300.075555555556</v>
      </c>
      <c r="T366" s="54" t="n">
        <f aca="false">IF(J366&gt;0,L366/J366,0)</f>
        <v>0.766666666666667</v>
      </c>
      <c r="U366" s="54" t="n">
        <f aca="false">IF(L366&gt;0,R366/L366,0)</f>
        <v>0.879049919484702</v>
      </c>
      <c r="V366" s="54" t="n">
        <f aca="false">IF(N366&gt;0,P366/N366,0)</f>
        <v>0.989459414900438</v>
      </c>
      <c r="W366" s="54" t="n">
        <f aca="false">T366*U366*V366</f>
        <v>0.666834567901235</v>
      </c>
      <c r="X366" s="55" t="n">
        <v>316.7</v>
      </c>
      <c r="Y366" s="56" t="n">
        <v>1.47</v>
      </c>
    </row>
    <row r="367" customFormat="false" ht="15" hidden="false" customHeight="false" outlineLevel="0" collapsed="false">
      <c r="A367" s="47" t="s">
        <v>666</v>
      </c>
      <c r="B367" s="48" t="n">
        <v>46063</v>
      </c>
      <c r="C367" s="49" t="n">
        <f aca="false">DATE(YEAR(B367),MONTH(B367),1)</f>
        <v>46054</v>
      </c>
      <c r="D367" s="47" t="s">
        <v>75</v>
      </c>
      <c r="E367" s="47" t="s">
        <v>62</v>
      </c>
      <c r="F367" s="47" t="s">
        <v>148</v>
      </c>
      <c r="G367" s="47" t="s">
        <v>652</v>
      </c>
      <c r="H367" s="50" t="n">
        <f aca="false">Assumptions!$B$4</f>
        <v>480</v>
      </c>
      <c r="I367" s="47" t="n">
        <v>30</v>
      </c>
      <c r="J367" s="9" t="n">
        <f aca="false">H367-I367</f>
        <v>450</v>
      </c>
      <c r="K367" s="9" t="n">
        <f aca="false">SUMIFS(Downtime_Log!$I$2:$I$20000,Downtime_Log!$B$2:$B$20000,A367)</f>
        <v>23</v>
      </c>
      <c r="L367" s="9" t="n">
        <f aca="false">J367-K367</f>
        <v>427</v>
      </c>
      <c r="M367" s="51" t="n">
        <f aca="false">INDEX(Rate_Master!$C$2:$C$13,MATCH(F367,Rate_Master!$A$2:$A$13,0))</f>
        <v>900</v>
      </c>
      <c r="N367" s="52" t="n">
        <v>340709</v>
      </c>
      <c r="O367" s="51" t="n">
        <f aca="false">SUMIFS(Quality_Log!$H$2:$H$20000,Quality_Log!$B$2:$B$20000,A367)</f>
        <v>6009</v>
      </c>
      <c r="P367" s="51" t="n">
        <f aca="false">N367-O367</f>
        <v>334700</v>
      </c>
      <c r="Q367" s="51" t="n">
        <f aca="false">ROUND(J367*M367*Assumptions!$B$6,0)</f>
        <v>315900</v>
      </c>
      <c r="R367" s="53" t="n">
        <f aca="false">N367/M367</f>
        <v>378.565555555556</v>
      </c>
      <c r="S367" s="53" t="n">
        <f aca="false">P367/M367</f>
        <v>371.888888888889</v>
      </c>
      <c r="T367" s="54" t="n">
        <f aca="false">IF(J367&gt;0,L367/J367,0)</f>
        <v>0.948888888888889</v>
      </c>
      <c r="U367" s="54" t="n">
        <f aca="false">IF(L367&gt;0,R367/L367,0)</f>
        <v>0.886570387717929</v>
      </c>
      <c r="V367" s="54" t="n">
        <f aca="false">IF(N367&gt;0,P367/N367,0)</f>
        <v>0.982363248402596</v>
      </c>
      <c r="W367" s="54" t="n">
        <f aca="false">T367*U367*V367</f>
        <v>0.82641975308642</v>
      </c>
      <c r="X367" s="55" t="n">
        <v>384.5</v>
      </c>
      <c r="Y367" s="56" t="n">
        <v>1.52</v>
      </c>
    </row>
    <row r="368" customFormat="false" ht="15" hidden="false" customHeight="false" outlineLevel="0" collapsed="false">
      <c r="A368" s="47" t="s">
        <v>667</v>
      </c>
      <c r="B368" s="48" t="n">
        <v>46063</v>
      </c>
      <c r="C368" s="49" t="n">
        <f aca="false">DATE(YEAR(B368),MONTH(B368),1)</f>
        <v>46054</v>
      </c>
      <c r="D368" s="47" t="s">
        <v>73</v>
      </c>
      <c r="E368" s="47" t="s">
        <v>63</v>
      </c>
      <c r="F368" s="47" t="s">
        <v>152</v>
      </c>
      <c r="G368" s="47" t="s">
        <v>642</v>
      </c>
      <c r="H368" s="50" t="n">
        <f aca="false">Assumptions!$B$4</f>
        <v>480</v>
      </c>
      <c r="I368" s="47" t="n">
        <v>30</v>
      </c>
      <c r="J368" s="9" t="n">
        <f aca="false">H368-I368</f>
        <v>450</v>
      </c>
      <c r="K368" s="9" t="n">
        <f aca="false">SUMIFS(Downtime_Log!$I$2:$I$20000,Downtime_Log!$B$2:$B$20000,A368)</f>
        <v>81</v>
      </c>
      <c r="L368" s="9" t="n">
        <f aca="false">J368-K368</f>
        <v>369</v>
      </c>
      <c r="M368" s="51" t="n">
        <f aca="false">INDEX(Rate_Master!$C$2:$C$13,MATCH(F368,Rate_Master!$A$2:$A$13,0))</f>
        <v>900</v>
      </c>
      <c r="N368" s="52" t="n">
        <v>275410</v>
      </c>
      <c r="O368" s="51" t="n">
        <f aca="false">SUMIFS(Quality_Log!$H$2:$H$20000,Quality_Log!$B$2:$B$20000,A368)</f>
        <v>8075</v>
      </c>
      <c r="P368" s="51" t="n">
        <f aca="false">N368-O368</f>
        <v>267335</v>
      </c>
      <c r="Q368" s="51" t="n">
        <f aca="false">ROUND(J368*M368*Assumptions!$B$6,0)</f>
        <v>315900</v>
      </c>
      <c r="R368" s="53" t="n">
        <f aca="false">N368/M368</f>
        <v>306.011111111111</v>
      </c>
      <c r="S368" s="53" t="n">
        <f aca="false">P368/M368</f>
        <v>297.038888888889</v>
      </c>
      <c r="T368" s="54" t="n">
        <f aca="false">IF(J368&gt;0,L368/J368,0)</f>
        <v>0.82</v>
      </c>
      <c r="U368" s="54" t="n">
        <f aca="false">IF(L368&gt;0,R368/L368,0)</f>
        <v>0.829298404095152</v>
      </c>
      <c r="V368" s="54" t="n">
        <f aca="false">IF(N368&gt;0,P368/N368,0)</f>
        <v>0.970680076976145</v>
      </c>
      <c r="W368" s="54" t="n">
        <f aca="false">T368*U368*V368</f>
        <v>0.660086419753087</v>
      </c>
      <c r="X368" s="55" t="n">
        <v>398.8</v>
      </c>
      <c r="Y368" s="56" t="n">
        <v>1.97</v>
      </c>
    </row>
    <row r="369" customFormat="false" ht="15" hidden="false" customHeight="false" outlineLevel="0" collapsed="false">
      <c r="A369" s="47" t="s">
        <v>668</v>
      </c>
      <c r="B369" s="48" t="n">
        <v>46063</v>
      </c>
      <c r="C369" s="49" t="n">
        <f aca="false">DATE(YEAR(B369),MONTH(B369),1)</f>
        <v>46054</v>
      </c>
      <c r="D369" s="47" t="s">
        <v>74</v>
      </c>
      <c r="E369" s="47" t="s">
        <v>63</v>
      </c>
      <c r="F369" s="47" t="s">
        <v>153</v>
      </c>
      <c r="G369" s="47" t="s">
        <v>669</v>
      </c>
      <c r="H369" s="50" t="n">
        <f aca="false">Assumptions!$B$4</f>
        <v>480</v>
      </c>
      <c r="I369" s="47" t="n">
        <v>30</v>
      </c>
      <c r="J369" s="9" t="n">
        <f aca="false">H369-I369</f>
        <v>450</v>
      </c>
      <c r="K369" s="9" t="n">
        <f aca="false">SUMIFS(Downtime_Log!$I$2:$I$20000,Downtime_Log!$B$2:$B$20000,A369)</f>
        <v>192</v>
      </c>
      <c r="L369" s="9" t="n">
        <f aca="false">J369-K369</f>
        <v>258</v>
      </c>
      <c r="M369" s="51" t="n">
        <f aca="false">INDEX(Rate_Master!$C$2:$C$13,MATCH(F369,Rate_Master!$A$2:$A$13,0))</f>
        <v>1000</v>
      </c>
      <c r="N369" s="52" t="n">
        <v>219114</v>
      </c>
      <c r="O369" s="51" t="n">
        <f aca="false">SUMIFS(Quality_Log!$H$2:$H$20000,Quality_Log!$B$2:$B$20000,A369)</f>
        <v>8396</v>
      </c>
      <c r="P369" s="51" t="n">
        <f aca="false">N369-O369</f>
        <v>210718</v>
      </c>
      <c r="Q369" s="51" t="n">
        <f aca="false">ROUND(J369*M369*Assumptions!$B$6,0)</f>
        <v>351000</v>
      </c>
      <c r="R369" s="53" t="n">
        <f aca="false">N369/M369</f>
        <v>219.114</v>
      </c>
      <c r="S369" s="53" t="n">
        <f aca="false">P369/M369</f>
        <v>210.718</v>
      </c>
      <c r="T369" s="54" t="n">
        <f aca="false">IF(J369&gt;0,L369/J369,0)</f>
        <v>0.573333333333333</v>
      </c>
      <c r="U369" s="54" t="n">
        <f aca="false">IF(L369&gt;0,R369/L369,0)</f>
        <v>0.849279069767442</v>
      </c>
      <c r="V369" s="54" t="n">
        <f aca="false">IF(N369&gt;0,P369/N369,0)</f>
        <v>0.96168204678843</v>
      </c>
      <c r="W369" s="54" t="n">
        <f aca="false">T369*U369*V369</f>
        <v>0.468262222222222</v>
      </c>
      <c r="X369" s="55" t="n">
        <v>328.7</v>
      </c>
      <c r="Y369" s="56" t="n">
        <v>4.75</v>
      </c>
    </row>
    <row r="370" customFormat="false" ht="15" hidden="false" customHeight="false" outlineLevel="0" collapsed="false">
      <c r="A370" s="47" t="s">
        <v>670</v>
      </c>
      <c r="B370" s="48" t="n">
        <v>46063</v>
      </c>
      <c r="C370" s="49" t="n">
        <f aca="false">DATE(YEAR(B370),MONTH(B370),1)</f>
        <v>46054</v>
      </c>
      <c r="D370" s="47" t="s">
        <v>75</v>
      </c>
      <c r="E370" s="47" t="s">
        <v>63</v>
      </c>
      <c r="F370" s="47" t="s">
        <v>153</v>
      </c>
      <c r="G370" s="47" t="s">
        <v>669</v>
      </c>
      <c r="H370" s="50" t="n">
        <f aca="false">Assumptions!$B$4</f>
        <v>480</v>
      </c>
      <c r="I370" s="47" t="n">
        <v>30</v>
      </c>
      <c r="J370" s="9" t="n">
        <f aca="false">H370-I370</f>
        <v>450</v>
      </c>
      <c r="K370" s="9" t="n">
        <f aca="false">SUMIFS(Downtime_Log!$I$2:$I$20000,Downtime_Log!$B$2:$B$20000,A370)</f>
        <v>165</v>
      </c>
      <c r="L370" s="9" t="n">
        <f aca="false">J370-K370</f>
        <v>285</v>
      </c>
      <c r="M370" s="51" t="n">
        <f aca="false">INDEX(Rate_Master!$C$2:$C$13,MATCH(F370,Rate_Master!$A$2:$A$13,0))</f>
        <v>1000</v>
      </c>
      <c r="N370" s="52" t="n">
        <v>245196</v>
      </c>
      <c r="O370" s="51" t="n">
        <f aca="false">SUMIFS(Quality_Log!$H$2:$H$20000,Quality_Log!$B$2:$B$20000,A370)</f>
        <v>3670</v>
      </c>
      <c r="P370" s="51" t="n">
        <f aca="false">N370-O370</f>
        <v>241526</v>
      </c>
      <c r="Q370" s="51" t="n">
        <f aca="false">ROUND(J370*M370*Assumptions!$B$6,0)</f>
        <v>351000</v>
      </c>
      <c r="R370" s="53" t="n">
        <f aca="false">N370/M370</f>
        <v>245.196</v>
      </c>
      <c r="S370" s="53" t="n">
        <f aca="false">P370/M370</f>
        <v>241.526</v>
      </c>
      <c r="T370" s="54" t="n">
        <f aca="false">IF(J370&gt;0,L370/J370,0)</f>
        <v>0.633333333333333</v>
      </c>
      <c r="U370" s="54" t="n">
        <f aca="false">IF(L370&gt;0,R370/L370,0)</f>
        <v>0.860336842105263</v>
      </c>
      <c r="V370" s="54" t="n">
        <f aca="false">IF(N370&gt;0,P370/N370,0)</f>
        <v>0.985032382257459</v>
      </c>
      <c r="W370" s="54" t="n">
        <f aca="false">T370*U370*V370</f>
        <v>0.536724444444444</v>
      </c>
      <c r="X370" s="55" t="n">
        <v>382.2</v>
      </c>
      <c r="Y370" s="56" t="n">
        <v>2.22</v>
      </c>
    </row>
    <row r="371" customFormat="false" ht="15" hidden="false" customHeight="false" outlineLevel="0" collapsed="false">
      <c r="A371" s="47" t="s">
        <v>671</v>
      </c>
      <c r="B371" s="48" t="n">
        <v>46063</v>
      </c>
      <c r="C371" s="49" t="n">
        <f aca="false">DATE(YEAR(B371),MONTH(B371),1)</f>
        <v>46054</v>
      </c>
      <c r="D371" s="47" t="s">
        <v>73</v>
      </c>
      <c r="E371" s="47" t="s">
        <v>64</v>
      </c>
      <c r="F371" s="47" t="s">
        <v>154</v>
      </c>
      <c r="G371" s="47" t="s">
        <v>659</v>
      </c>
      <c r="H371" s="50" t="n">
        <f aca="false">Assumptions!$B$4</f>
        <v>480</v>
      </c>
      <c r="I371" s="47" t="n">
        <v>30</v>
      </c>
      <c r="J371" s="9" t="n">
        <f aca="false">H371-I371</f>
        <v>450</v>
      </c>
      <c r="K371" s="9" t="n">
        <f aca="false">SUMIFS(Downtime_Log!$I$2:$I$20000,Downtime_Log!$B$2:$B$20000,A371)</f>
        <v>116</v>
      </c>
      <c r="L371" s="9" t="n">
        <f aca="false">J371-K371</f>
        <v>334</v>
      </c>
      <c r="M371" s="51" t="n">
        <f aca="false">INDEX(Rate_Master!$C$2:$C$13,MATCH(F371,Rate_Master!$A$2:$A$13,0))</f>
        <v>600</v>
      </c>
      <c r="N371" s="52" t="n">
        <v>190750</v>
      </c>
      <c r="O371" s="51" t="n">
        <f aca="false">SUMIFS(Quality_Log!$H$2:$H$20000,Quality_Log!$B$2:$B$20000,A371)</f>
        <v>2380</v>
      </c>
      <c r="P371" s="51" t="n">
        <f aca="false">N371-O371</f>
        <v>188370</v>
      </c>
      <c r="Q371" s="51" t="n">
        <f aca="false">ROUND(J371*M371*Assumptions!$B$6,0)</f>
        <v>210600</v>
      </c>
      <c r="R371" s="53" t="n">
        <f aca="false">N371/M371</f>
        <v>317.916666666667</v>
      </c>
      <c r="S371" s="53" t="n">
        <f aca="false">P371/M371</f>
        <v>313.95</v>
      </c>
      <c r="T371" s="54" t="n">
        <f aca="false">IF(J371&gt;0,L371/J371,0)</f>
        <v>0.742222222222222</v>
      </c>
      <c r="U371" s="54" t="n">
        <f aca="false">IF(L371&gt;0,R371/L371,0)</f>
        <v>0.95184630738523</v>
      </c>
      <c r="V371" s="54" t="n">
        <f aca="false">IF(N371&gt;0,P371/N371,0)</f>
        <v>0.987522935779817</v>
      </c>
      <c r="W371" s="54" t="n">
        <f aca="false">T371*U371*V371</f>
        <v>0.697666666666667</v>
      </c>
      <c r="X371" s="55" t="n">
        <v>221</v>
      </c>
      <c r="Y371" s="56" t="n">
        <v>0.6</v>
      </c>
    </row>
    <row r="372" customFormat="false" ht="15" hidden="false" customHeight="false" outlineLevel="0" collapsed="false">
      <c r="A372" s="47" t="s">
        <v>672</v>
      </c>
      <c r="B372" s="48" t="n">
        <v>46063</v>
      </c>
      <c r="C372" s="49" t="n">
        <f aca="false">DATE(YEAR(B372),MONTH(B372),1)</f>
        <v>46054</v>
      </c>
      <c r="D372" s="47" t="s">
        <v>74</v>
      </c>
      <c r="E372" s="47" t="s">
        <v>64</v>
      </c>
      <c r="F372" s="47" t="s">
        <v>154</v>
      </c>
      <c r="G372" s="47" t="s">
        <v>659</v>
      </c>
      <c r="H372" s="50" t="n">
        <f aca="false">Assumptions!$B$4</f>
        <v>480</v>
      </c>
      <c r="I372" s="47" t="n">
        <v>45</v>
      </c>
      <c r="J372" s="9" t="n">
        <f aca="false">H372-I372</f>
        <v>435</v>
      </c>
      <c r="K372" s="9" t="n">
        <f aca="false">SUMIFS(Downtime_Log!$I$2:$I$20000,Downtime_Log!$B$2:$B$20000,A372)</f>
        <v>48</v>
      </c>
      <c r="L372" s="9" t="n">
        <f aca="false">J372-K372</f>
        <v>387</v>
      </c>
      <c r="M372" s="51" t="n">
        <f aca="false">INDEX(Rate_Master!$C$2:$C$13,MATCH(F372,Rate_Master!$A$2:$A$13,0))</f>
        <v>600</v>
      </c>
      <c r="N372" s="52" t="n">
        <v>219575</v>
      </c>
      <c r="O372" s="51" t="n">
        <f aca="false">SUMIFS(Quality_Log!$H$2:$H$20000,Quality_Log!$B$2:$B$20000,A372)</f>
        <v>3833</v>
      </c>
      <c r="P372" s="51" t="n">
        <f aca="false">N372-O372</f>
        <v>215742</v>
      </c>
      <c r="Q372" s="51" t="n">
        <f aca="false">ROUND(J372*M372*Assumptions!$B$6,0)</f>
        <v>203580</v>
      </c>
      <c r="R372" s="53" t="n">
        <f aca="false">N372/M372</f>
        <v>365.958333333333</v>
      </c>
      <c r="S372" s="53" t="n">
        <f aca="false">P372/M372</f>
        <v>359.57</v>
      </c>
      <c r="T372" s="54" t="n">
        <f aca="false">IF(J372&gt;0,L372/J372,0)</f>
        <v>0.889655172413793</v>
      </c>
      <c r="U372" s="54" t="n">
        <f aca="false">IF(L372&gt;0,R372/L372,0)</f>
        <v>0.945628768303187</v>
      </c>
      <c r="V372" s="54" t="n">
        <f aca="false">IF(N372&gt;0,P372/N372,0)</f>
        <v>0.98254355003985</v>
      </c>
      <c r="W372" s="54" t="n">
        <f aca="false">T372*U372*V372</f>
        <v>0.826597701149425</v>
      </c>
      <c r="X372" s="55" t="n">
        <v>209.9</v>
      </c>
      <c r="Y372" s="56" t="n">
        <v>0.76</v>
      </c>
    </row>
    <row r="373" customFormat="false" ht="15" hidden="false" customHeight="false" outlineLevel="0" collapsed="false">
      <c r="A373" s="47" t="s">
        <v>673</v>
      </c>
      <c r="B373" s="48" t="n">
        <v>46063</v>
      </c>
      <c r="C373" s="49" t="n">
        <f aca="false">DATE(YEAR(B373),MONTH(B373),1)</f>
        <v>46054</v>
      </c>
      <c r="D373" s="47" t="s">
        <v>73</v>
      </c>
      <c r="E373" s="47" t="s">
        <v>65</v>
      </c>
      <c r="F373" s="47" t="s">
        <v>157</v>
      </c>
      <c r="G373" s="47" t="s">
        <v>648</v>
      </c>
      <c r="H373" s="50" t="n">
        <f aca="false">Assumptions!$B$4</f>
        <v>480</v>
      </c>
      <c r="I373" s="47" t="n">
        <v>30</v>
      </c>
      <c r="J373" s="9" t="n">
        <f aca="false">H373-I373</f>
        <v>450</v>
      </c>
      <c r="K373" s="9" t="n">
        <f aca="false">SUMIFS(Downtime_Log!$I$2:$I$20000,Downtime_Log!$B$2:$B$20000,A373)</f>
        <v>34</v>
      </c>
      <c r="L373" s="9" t="n">
        <f aca="false">J373-K373</f>
        <v>416</v>
      </c>
      <c r="M373" s="51" t="n">
        <f aca="false">INDEX(Rate_Master!$C$2:$C$13,MATCH(F373,Rate_Master!$A$2:$A$13,0))</f>
        <v>220</v>
      </c>
      <c r="N373" s="52" t="n">
        <v>78737</v>
      </c>
      <c r="O373" s="51" t="n">
        <f aca="false">SUMIFS(Quality_Log!$H$2:$H$20000,Quality_Log!$B$2:$B$20000,A373)</f>
        <v>1489</v>
      </c>
      <c r="P373" s="51" t="n">
        <f aca="false">N373-O373</f>
        <v>77248</v>
      </c>
      <c r="Q373" s="51" t="n">
        <f aca="false">ROUND(J373*M373*Assumptions!$B$6,0)</f>
        <v>77220</v>
      </c>
      <c r="R373" s="53" t="n">
        <f aca="false">N373/M373</f>
        <v>357.895454545455</v>
      </c>
      <c r="S373" s="53" t="n">
        <f aca="false">P373/M373</f>
        <v>351.127272727273</v>
      </c>
      <c r="T373" s="54" t="n">
        <f aca="false">IF(J373&gt;0,L373/J373,0)</f>
        <v>0.924444444444444</v>
      </c>
      <c r="U373" s="54" t="n">
        <f aca="false">IF(L373&gt;0,R373/L373,0)</f>
        <v>0.860325611888112</v>
      </c>
      <c r="V373" s="54" t="n">
        <f aca="false">IF(N373&gt;0,P373/N373,0)</f>
        <v>0.981088941666561</v>
      </c>
      <c r="W373" s="54" t="n">
        <f aca="false">T373*U373*V373</f>
        <v>0.780282828282828</v>
      </c>
      <c r="X373" s="55" t="n">
        <v>213.4</v>
      </c>
      <c r="Y373" s="56" t="n">
        <v>0.13</v>
      </c>
    </row>
    <row r="374" customFormat="false" ht="15" hidden="false" customHeight="false" outlineLevel="0" collapsed="false">
      <c r="A374" s="47" t="s">
        <v>674</v>
      </c>
      <c r="B374" s="48" t="n">
        <v>46063</v>
      </c>
      <c r="C374" s="49" t="n">
        <f aca="false">DATE(YEAR(B374),MONTH(B374),1)</f>
        <v>46054</v>
      </c>
      <c r="D374" s="47" t="s">
        <v>74</v>
      </c>
      <c r="E374" s="47" t="s">
        <v>65</v>
      </c>
      <c r="F374" s="47" t="s">
        <v>157</v>
      </c>
      <c r="G374" s="47" t="s">
        <v>648</v>
      </c>
      <c r="H374" s="50" t="n">
        <f aca="false">Assumptions!$B$4</f>
        <v>480</v>
      </c>
      <c r="I374" s="47" t="n">
        <v>45</v>
      </c>
      <c r="J374" s="9" t="n">
        <f aca="false">H374-I374</f>
        <v>435</v>
      </c>
      <c r="K374" s="9" t="n">
        <f aca="false">SUMIFS(Downtime_Log!$I$2:$I$20000,Downtime_Log!$B$2:$B$20000,A374)</f>
        <v>44</v>
      </c>
      <c r="L374" s="9" t="n">
        <f aca="false">J374-K374</f>
        <v>391</v>
      </c>
      <c r="M374" s="51" t="n">
        <f aca="false">INDEX(Rate_Master!$C$2:$C$13,MATCH(F374,Rate_Master!$A$2:$A$13,0))</f>
        <v>220</v>
      </c>
      <c r="N374" s="52" t="n">
        <v>72979</v>
      </c>
      <c r="O374" s="51" t="n">
        <f aca="false">SUMIFS(Quality_Log!$H$2:$H$20000,Quality_Log!$B$2:$B$20000,A374)</f>
        <v>1694</v>
      </c>
      <c r="P374" s="51" t="n">
        <f aca="false">N374-O374</f>
        <v>71285</v>
      </c>
      <c r="Q374" s="51" t="n">
        <f aca="false">ROUND(J374*M374*Assumptions!$B$6,0)</f>
        <v>74646</v>
      </c>
      <c r="R374" s="53" t="n">
        <f aca="false">N374/M374</f>
        <v>331.722727272727</v>
      </c>
      <c r="S374" s="53" t="n">
        <f aca="false">P374/M374</f>
        <v>324.022727272727</v>
      </c>
      <c r="T374" s="54" t="n">
        <f aca="false">IF(J374&gt;0,L374/J374,0)</f>
        <v>0.898850574712644</v>
      </c>
      <c r="U374" s="54" t="n">
        <f aca="false">IF(L374&gt;0,R374/L374,0)</f>
        <v>0.848395721925134</v>
      </c>
      <c r="V374" s="54" t="n">
        <f aca="false">IF(N374&gt;0,P374/N374,0)</f>
        <v>0.976787843078146</v>
      </c>
      <c r="W374" s="54" t="n">
        <f aca="false">T374*U374*V374</f>
        <v>0.744879832810867</v>
      </c>
      <c r="X374" s="55" t="n">
        <v>181.1</v>
      </c>
      <c r="Y374" s="56" t="n">
        <v>0.15</v>
      </c>
    </row>
    <row r="375" customFormat="false" ht="15" hidden="false" customHeight="false" outlineLevel="0" collapsed="false">
      <c r="A375" s="47" t="s">
        <v>675</v>
      </c>
      <c r="B375" s="48" t="n">
        <v>46063</v>
      </c>
      <c r="C375" s="49" t="n">
        <f aca="false">DATE(YEAR(B375),MONTH(B375),1)</f>
        <v>46054</v>
      </c>
      <c r="D375" s="47" t="s">
        <v>75</v>
      </c>
      <c r="E375" s="47" t="s">
        <v>65</v>
      </c>
      <c r="F375" s="47" t="s">
        <v>159</v>
      </c>
      <c r="G375" s="47" t="s">
        <v>676</v>
      </c>
      <c r="H375" s="50" t="n">
        <f aca="false">Assumptions!$B$4</f>
        <v>480</v>
      </c>
      <c r="I375" s="47" t="n">
        <v>30</v>
      </c>
      <c r="J375" s="9" t="n">
        <f aca="false">H375-I375</f>
        <v>450</v>
      </c>
      <c r="K375" s="9" t="n">
        <f aca="false">SUMIFS(Downtime_Log!$I$2:$I$20000,Downtime_Log!$B$2:$B$20000,A375)</f>
        <v>83</v>
      </c>
      <c r="L375" s="9" t="n">
        <f aca="false">J375-K375</f>
        <v>367</v>
      </c>
      <c r="M375" s="51" t="n">
        <f aca="false">INDEX(Rate_Master!$C$2:$C$13,MATCH(F375,Rate_Master!$A$2:$A$13,0))</f>
        <v>240</v>
      </c>
      <c r="N375" s="52" t="n">
        <v>71251</v>
      </c>
      <c r="O375" s="51" t="n">
        <f aca="false">SUMIFS(Quality_Log!$H$2:$H$20000,Quality_Log!$B$2:$B$20000,A375)</f>
        <v>1732</v>
      </c>
      <c r="P375" s="51" t="n">
        <f aca="false">N375-O375</f>
        <v>69519</v>
      </c>
      <c r="Q375" s="51" t="n">
        <f aca="false">ROUND(J375*M375*Assumptions!$B$6,0)</f>
        <v>84240</v>
      </c>
      <c r="R375" s="53" t="n">
        <f aca="false">N375/M375</f>
        <v>296.879166666667</v>
      </c>
      <c r="S375" s="53" t="n">
        <f aca="false">P375/M375</f>
        <v>289.6625</v>
      </c>
      <c r="T375" s="54" t="n">
        <f aca="false">IF(J375&gt;0,L375/J375,0)</f>
        <v>0.815555555555556</v>
      </c>
      <c r="U375" s="54" t="n">
        <f aca="false">IF(L375&gt;0,R375/L375,0)</f>
        <v>0.808935059037239</v>
      </c>
      <c r="V375" s="54" t="n">
        <f aca="false">IF(N375&gt;0,P375/N375,0)</f>
        <v>0.975691569241133</v>
      </c>
      <c r="W375" s="54" t="n">
        <f aca="false">T375*U375*V375</f>
        <v>0.643694444444445</v>
      </c>
      <c r="X375" s="55" t="n">
        <v>187.7</v>
      </c>
      <c r="Y375" s="56" t="n">
        <v>0.76</v>
      </c>
    </row>
    <row r="376" customFormat="false" ht="15" hidden="false" customHeight="false" outlineLevel="0" collapsed="false">
      <c r="A376" s="47" t="s">
        <v>677</v>
      </c>
      <c r="B376" s="48" t="n">
        <v>46064</v>
      </c>
      <c r="C376" s="49" t="n">
        <f aca="false">DATE(YEAR(B376),MONTH(B376),1)</f>
        <v>46054</v>
      </c>
      <c r="D376" s="47" t="s">
        <v>73</v>
      </c>
      <c r="E376" s="47" t="s">
        <v>62</v>
      </c>
      <c r="F376" s="47" t="s">
        <v>148</v>
      </c>
      <c r="G376" s="47" t="s">
        <v>678</v>
      </c>
      <c r="H376" s="50" t="n">
        <f aca="false">Assumptions!$B$4</f>
        <v>480</v>
      </c>
      <c r="I376" s="47" t="n">
        <v>30</v>
      </c>
      <c r="J376" s="9" t="n">
        <f aca="false">H376-I376</f>
        <v>450</v>
      </c>
      <c r="K376" s="9" t="n">
        <f aca="false">SUMIFS(Downtime_Log!$I$2:$I$20000,Downtime_Log!$B$2:$B$20000,A376)</f>
        <v>11</v>
      </c>
      <c r="L376" s="9" t="n">
        <f aca="false">J376-K376</f>
        <v>439</v>
      </c>
      <c r="M376" s="51" t="n">
        <f aca="false">INDEX(Rate_Master!$C$2:$C$13,MATCH(F376,Rate_Master!$A$2:$A$13,0))</f>
        <v>900</v>
      </c>
      <c r="N376" s="52" t="n">
        <v>363866</v>
      </c>
      <c r="O376" s="51" t="n">
        <f aca="false">SUMIFS(Quality_Log!$H$2:$H$20000,Quality_Log!$B$2:$B$20000,A376)</f>
        <v>5495</v>
      </c>
      <c r="P376" s="51" t="n">
        <f aca="false">N376-O376</f>
        <v>358371</v>
      </c>
      <c r="Q376" s="51" t="n">
        <f aca="false">ROUND(J376*M376*Assumptions!$B$6,0)</f>
        <v>315900</v>
      </c>
      <c r="R376" s="53" t="n">
        <f aca="false">N376/M376</f>
        <v>404.295555555556</v>
      </c>
      <c r="S376" s="53" t="n">
        <f aca="false">P376/M376</f>
        <v>398.19</v>
      </c>
      <c r="T376" s="54" t="n">
        <f aca="false">IF(J376&gt;0,L376/J376,0)</f>
        <v>0.975555555555556</v>
      </c>
      <c r="U376" s="54" t="n">
        <f aca="false">IF(L376&gt;0,R376/L376,0)</f>
        <v>0.920946595798532</v>
      </c>
      <c r="V376" s="54" t="n">
        <f aca="false">IF(N376&gt;0,P376/N376,0)</f>
        <v>0.984898286731929</v>
      </c>
      <c r="W376" s="54" t="n">
        <f aca="false">T376*U376*V376</f>
        <v>0.884866666666667</v>
      </c>
      <c r="X376" s="55" t="n">
        <v>386.6</v>
      </c>
      <c r="Y376" s="56" t="n">
        <v>1.87</v>
      </c>
    </row>
    <row r="377" customFormat="false" ht="15" hidden="false" customHeight="false" outlineLevel="0" collapsed="false">
      <c r="A377" s="47" t="s">
        <v>679</v>
      </c>
      <c r="B377" s="48" t="n">
        <v>46064</v>
      </c>
      <c r="C377" s="49" t="n">
        <f aca="false">DATE(YEAR(B377),MONTH(B377),1)</f>
        <v>46054</v>
      </c>
      <c r="D377" s="47" t="s">
        <v>74</v>
      </c>
      <c r="E377" s="47" t="s">
        <v>62</v>
      </c>
      <c r="F377" s="47" t="s">
        <v>148</v>
      </c>
      <c r="G377" s="47" t="s">
        <v>678</v>
      </c>
      <c r="H377" s="50" t="n">
        <f aca="false">Assumptions!$B$4</f>
        <v>480</v>
      </c>
      <c r="I377" s="47" t="n">
        <v>30</v>
      </c>
      <c r="J377" s="9" t="n">
        <f aca="false">H377-I377</f>
        <v>450</v>
      </c>
      <c r="K377" s="9" t="n">
        <f aca="false">SUMIFS(Downtime_Log!$I$2:$I$20000,Downtime_Log!$B$2:$B$20000,A377)</f>
        <v>85</v>
      </c>
      <c r="L377" s="9" t="n">
        <f aca="false">J377-K377</f>
        <v>365</v>
      </c>
      <c r="M377" s="51" t="n">
        <f aca="false">INDEX(Rate_Master!$C$2:$C$13,MATCH(F377,Rate_Master!$A$2:$A$13,0))</f>
        <v>900</v>
      </c>
      <c r="N377" s="52" t="n">
        <v>291505</v>
      </c>
      <c r="O377" s="51" t="n">
        <f aca="false">SUMIFS(Quality_Log!$H$2:$H$20000,Quality_Log!$B$2:$B$20000,A377)</f>
        <v>4328</v>
      </c>
      <c r="P377" s="51" t="n">
        <f aca="false">N377-O377</f>
        <v>287177</v>
      </c>
      <c r="Q377" s="51" t="n">
        <f aca="false">ROUND(J377*M377*Assumptions!$B$6,0)</f>
        <v>315900</v>
      </c>
      <c r="R377" s="53" t="n">
        <f aca="false">N377/M377</f>
        <v>323.894444444444</v>
      </c>
      <c r="S377" s="53" t="n">
        <f aca="false">P377/M377</f>
        <v>319.085555555556</v>
      </c>
      <c r="T377" s="54" t="n">
        <f aca="false">IF(J377&gt;0,L377/J377,0)</f>
        <v>0.811111111111111</v>
      </c>
      <c r="U377" s="54" t="n">
        <f aca="false">IF(L377&gt;0,R377/L377,0)</f>
        <v>0.88738203957382</v>
      </c>
      <c r="V377" s="54" t="n">
        <f aca="false">IF(N377&gt;0,P377/N377,0)</f>
        <v>0.985152913329102</v>
      </c>
      <c r="W377" s="54" t="n">
        <f aca="false">T377*U377*V377</f>
        <v>0.709079012345679</v>
      </c>
      <c r="X377" s="55" t="n">
        <v>343</v>
      </c>
      <c r="Y377" s="56" t="n">
        <v>1.57</v>
      </c>
    </row>
    <row r="378" customFormat="false" ht="15" hidden="false" customHeight="false" outlineLevel="0" collapsed="false">
      <c r="A378" s="47" t="s">
        <v>680</v>
      </c>
      <c r="B378" s="48" t="n">
        <v>46064</v>
      </c>
      <c r="C378" s="49" t="n">
        <f aca="false">DATE(YEAR(B378),MONTH(B378),1)</f>
        <v>46054</v>
      </c>
      <c r="D378" s="47" t="s">
        <v>75</v>
      </c>
      <c r="E378" s="47" t="s">
        <v>62</v>
      </c>
      <c r="F378" s="47" t="s">
        <v>148</v>
      </c>
      <c r="G378" s="47" t="s">
        <v>678</v>
      </c>
      <c r="H378" s="50" t="n">
        <f aca="false">Assumptions!$B$4</f>
        <v>480</v>
      </c>
      <c r="I378" s="47" t="n">
        <v>30</v>
      </c>
      <c r="J378" s="9" t="n">
        <f aca="false">H378-I378</f>
        <v>450</v>
      </c>
      <c r="K378" s="9" t="n">
        <f aca="false">SUMIFS(Downtime_Log!$I$2:$I$20000,Downtime_Log!$B$2:$B$20000,A378)</f>
        <v>81</v>
      </c>
      <c r="L378" s="9" t="n">
        <f aca="false">J378-K378</f>
        <v>369</v>
      </c>
      <c r="M378" s="51" t="n">
        <f aca="false">INDEX(Rate_Master!$C$2:$C$13,MATCH(F378,Rate_Master!$A$2:$A$13,0))</f>
        <v>900</v>
      </c>
      <c r="N378" s="52" t="n">
        <v>270785</v>
      </c>
      <c r="O378" s="51" t="n">
        <f aca="false">SUMIFS(Quality_Log!$H$2:$H$20000,Quality_Log!$B$2:$B$20000,A378)</f>
        <v>4032</v>
      </c>
      <c r="P378" s="51" t="n">
        <f aca="false">N378-O378</f>
        <v>266753</v>
      </c>
      <c r="Q378" s="51" t="n">
        <f aca="false">ROUND(J378*M378*Assumptions!$B$6,0)</f>
        <v>315900</v>
      </c>
      <c r="R378" s="53" t="n">
        <f aca="false">N378/M378</f>
        <v>300.872222222222</v>
      </c>
      <c r="S378" s="53" t="n">
        <f aca="false">P378/M378</f>
        <v>296.392222222222</v>
      </c>
      <c r="T378" s="54" t="n">
        <f aca="false">IF(J378&gt;0,L378/J378,0)</f>
        <v>0.82</v>
      </c>
      <c r="U378" s="54" t="n">
        <f aca="false">IF(L378&gt;0,R378/L378,0)</f>
        <v>0.815371875940982</v>
      </c>
      <c r="V378" s="54" t="n">
        <f aca="false">IF(N378&gt;0,P378/N378,0)</f>
        <v>0.985109958084828</v>
      </c>
      <c r="W378" s="54" t="n">
        <f aca="false">T378*U378*V378</f>
        <v>0.658649382716049</v>
      </c>
      <c r="X378" s="55" t="n">
        <v>363.1</v>
      </c>
      <c r="Y378" s="56" t="n">
        <v>1.64</v>
      </c>
    </row>
    <row r="379" customFormat="false" ht="15" hidden="false" customHeight="false" outlineLevel="0" collapsed="false">
      <c r="A379" s="47" t="s">
        <v>681</v>
      </c>
      <c r="B379" s="48" t="n">
        <v>46064</v>
      </c>
      <c r="C379" s="49" t="n">
        <f aca="false">DATE(YEAR(B379),MONTH(B379),1)</f>
        <v>46054</v>
      </c>
      <c r="D379" s="47" t="s">
        <v>73</v>
      </c>
      <c r="E379" s="47" t="s">
        <v>63</v>
      </c>
      <c r="F379" s="47" t="s">
        <v>153</v>
      </c>
      <c r="G379" s="47" t="s">
        <v>669</v>
      </c>
      <c r="H379" s="50" t="n">
        <f aca="false">Assumptions!$B$4</f>
        <v>480</v>
      </c>
      <c r="I379" s="47" t="n">
        <v>30</v>
      </c>
      <c r="J379" s="9" t="n">
        <f aca="false">H379-I379</f>
        <v>450</v>
      </c>
      <c r="K379" s="9" t="n">
        <f aca="false">SUMIFS(Downtime_Log!$I$2:$I$20000,Downtime_Log!$B$2:$B$20000,A379)</f>
        <v>242</v>
      </c>
      <c r="L379" s="9" t="n">
        <f aca="false">J379-K379</f>
        <v>208</v>
      </c>
      <c r="M379" s="51" t="n">
        <f aca="false">INDEX(Rate_Master!$C$2:$C$13,MATCH(F379,Rate_Master!$A$2:$A$13,0))</f>
        <v>1000</v>
      </c>
      <c r="N379" s="52" t="n">
        <v>169254</v>
      </c>
      <c r="O379" s="51" t="n">
        <f aca="false">SUMIFS(Quality_Log!$H$2:$H$20000,Quality_Log!$B$2:$B$20000,A379)</f>
        <v>5245</v>
      </c>
      <c r="P379" s="51" t="n">
        <f aca="false">N379-O379</f>
        <v>164009</v>
      </c>
      <c r="Q379" s="51" t="n">
        <f aca="false">ROUND(J379*M379*Assumptions!$B$6,0)</f>
        <v>351000</v>
      </c>
      <c r="R379" s="53" t="n">
        <f aca="false">N379/M379</f>
        <v>169.254</v>
      </c>
      <c r="S379" s="53" t="n">
        <f aca="false">P379/M379</f>
        <v>164.009</v>
      </c>
      <c r="T379" s="54" t="n">
        <f aca="false">IF(J379&gt;0,L379/J379,0)</f>
        <v>0.462222222222222</v>
      </c>
      <c r="U379" s="54" t="n">
        <f aca="false">IF(L379&gt;0,R379/L379,0)</f>
        <v>0.813721153846154</v>
      </c>
      <c r="V379" s="54" t="n">
        <f aca="false">IF(N379&gt;0,P379/N379,0)</f>
        <v>0.969011072116464</v>
      </c>
      <c r="W379" s="54" t="n">
        <f aca="false">T379*U379*V379</f>
        <v>0.364464444444444</v>
      </c>
      <c r="X379" s="55" t="n">
        <v>297.6</v>
      </c>
      <c r="Y379" s="56" t="n">
        <v>1.82</v>
      </c>
    </row>
    <row r="380" customFormat="false" ht="15" hidden="false" customHeight="false" outlineLevel="0" collapsed="false">
      <c r="A380" s="47" t="s">
        <v>682</v>
      </c>
      <c r="B380" s="48" t="n">
        <v>46064</v>
      </c>
      <c r="C380" s="49" t="n">
        <f aca="false">DATE(YEAR(B380),MONTH(B380),1)</f>
        <v>46054</v>
      </c>
      <c r="D380" s="47" t="s">
        <v>74</v>
      </c>
      <c r="E380" s="47" t="s">
        <v>63</v>
      </c>
      <c r="F380" s="47" t="s">
        <v>153</v>
      </c>
      <c r="G380" s="47" t="s">
        <v>669</v>
      </c>
      <c r="H380" s="50" t="n">
        <f aca="false">Assumptions!$B$4</f>
        <v>480</v>
      </c>
      <c r="I380" s="47" t="n">
        <v>30</v>
      </c>
      <c r="J380" s="9" t="n">
        <f aca="false">H380-I380</f>
        <v>450</v>
      </c>
      <c r="K380" s="9" t="n">
        <f aca="false">SUMIFS(Downtime_Log!$I$2:$I$20000,Downtime_Log!$B$2:$B$20000,A380)</f>
        <v>24</v>
      </c>
      <c r="L380" s="9" t="n">
        <f aca="false">J380-K380</f>
        <v>426</v>
      </c>
      <c r="M380" s="51" t="n">
        <f aca="false">INDEX(Rate_Master!$C$2:$C$13,MATCH(F380,Rate_Master!$A$2:$A$13,0))</f>
        <v>1000</v>
      </c>
      <c r="N380" s="52" t="n">
        <v>373395</v>
      </c>
      <c r="O380" s="51" t="n">
        <f aca="false">SUMIFS(Quality_Log!$H$2:$H$20000,Quality_Log!$B$2:$B$20000,A380)</f>
        <v>8798</v>
      </c>
      <c r="P380" s="51" t="n">
        <f aca="false">N380-O380</f>
        <v>364597</v>
      </c>
      <c r="Q380" s="51" t="n">
        <f aca="false">ROUND(J380*M380*Assumptions!$B$6,0)</f>
        <v>351000</v>
      </c>
      <c r="R380" s="53" t="n">
        <f aca="false">N380/M380</f>
        <v>373.395</v>
      </c>
      <c r="S380" s="53" t="n">
        <f aca="false">P380/M380</f>
        <v>364.597</v>
      </c>
      <c r="T380" s="54" t="n">
        <f aca="false">IF(J380&gt;0,L380/J380,0)</f>
        <v>0.946666666666667</v>
      </c>
      <c r="U380" s="54" t="n">
        <f aca="false">IF(L380&gt;0,R380/L380,0)</f>
        <v>0.876514084507042</v>
      </c>
      <c r="V380" s="54" t="n">
        <f aca="false">IF(N380&gt;0,P380/N380,0)</f>
        <v>0.976437820538572</v>
      </c>
      <c r="W380" s="54" t="n">
        <f aca="false">T380*U380*V380</f>
        <v>0.810215555555556</v>
      </c>
      <c r="X380" s="55" t="n">
        <v>418.5</v>
      </c>
      <c r="Y380" s="56" t="n">
        <v>1.87</v>
      </c>
    </row>
    <row r="381" customFormat="false" ht="15" hidden="false" customHeight="false" outlineLevel="0" collapsed="false">
      <c r="A381" s="47" t="s">
        <v>683</v>
      </c>
      <c r="B381" s="48" t="n">
        <v>46064</v>
      </c>
      <c r="C381" s="49" t="n">
        <f aca="false">DATE(YEAR(B381),MONTH(B381),1)</f>
        <v>46054</v>
      </c>
      <c r="D381" s="47" t="s">
        <v>75</v>
      </c>
      <c r="E381" s="47" t="s">
        <v>63</v>
      </c>
      <c r="F381" s="47" t="s">
        <v>153</v>
      </c>
      <c r="G381" s="47" t="s">
        <v>669</v>
      </c>
      <c r="H381" s="50" t="n">
        <f aca="false">Assumptions!$B$4</f>
        <v>480</v>
      </c>
      <c r="I381" s="47" t="n">
        <v>30</v>
      </c>
      <c r="J381" s="9" t="n">
        <f aca="false">H381-I381</f>
        <v>450</v>
      </c>
      <c r="K381" s="9" t="n">
        <f aca="false">SUMIFS(Downtime_Log!$I$2:$I$20000,Downtime_Log!$B$2:$B$20000,A381)</f>
        <v>30</v>
      </c>
      <c r="L381" s="9" t="n">
        <f aca="false">J381-K381</f>
        <v>420</v>
      </c>
      <c r="M381" s="51" t="n">
        <f aca="false">INDEX(Rate_Master!$C$2:$C$13,MATCH(F381,Rate_Master!$A$2:$A$13,0))</f>
        <v>1000</v>
      </c>
      <c r="N381" s="52" t="n">
        <v>331303</v>
      </c>
      <c r="O381" s="51" t="n">
        <f aca="false">SUMIFS(Quality_Log!$H$2:$H$20000,Quality_Log!$B$2:$B$20000,A381)</f>
        <v>7670</v>
      </c>
      <c r="P381" s="51" t="n">
        <f aca="false">N381-O381</f>
        <v>323633</v>
      </c>
      <c r="Q381" s="51" t="n">
        <f aca="false">ROUND(J381*M381*Assumptions!$B$6,0)</f>
        <v>351000</v>
      </c>
      <c r="R381" s="53" t="n">
        <f aca="false">N381/M381</f>
        <v>331.303</v>
      </c>
      <c r="S381" s="53" t="n">
        <f aca="false">P381/M381</f>
        <v>323.633</v>
      </c>
      <c r="T381" s="54" t="n">
        <f aca="false">IF(J381&gt;0,L381/J381,0)</f>
        <v>0.933333333333333</v>
      </c>
      <c r="U381" s="54" t="n">
        <f aca="false">IF(L381&gt;0,R381/L381,0)</f>
        <v>0.788816666666667</v>
      </c>
      <c r="V381" s="54" t="n">
        <f aca="false">IF(N381&gt;0,P381/N381,0)</f>
        <v>0.976848987180919</v>
      </c>
      <c r="W381" s="54" t="n">
        <f aca="false">T381*U381*V381</f>
        <v>0.719184444444444</v>
      </c>
      <c r="X381" s="55" t="n">
        <v>449.6</v>
      </c>
      <c r="Y381" s="56" t="n">
        <v>2.13</v>
      </c>
    </row>
    <row r="382" customFormat="false" ht="15" hidden="false" customHeight="false" outlineLevel="0" collapsed="false">
      <c r="A382" s="47" t="s">
        <v>684</v>
      </c>
      <c r="B382" s="48" t="n">
        <v>46064</v>
      </c>
      <c r="C382" s="49" t="n">
        <f aca="false">DATE(YEAR(B382),MONTH(B382),1)</f>
        <v>46054</v>
      </c>
      <c r="D382" s="47" t="s">
        <v>73</v>
      </c>
      <c r="E382" s="47" t="s">
        <v>64</v>
      </c>
      <c r="F382" s="47" t="s">
        <v>154</v>
      </c>
      <c r="G382" s="47" t="s">
        <v>685</v>
      </c>
      <c r="H382" s="50" t="n">
        <f aca="false">Assumptions!$B$4</f>
        <v>480</v>
      </c>
      <c r="I382" s="47" t="n">
        <v>30</v>
      </c>
      <c r="J382" s="9" t="n">
        <f aca="false">H382-I382</f>
        <v>450</v>
      </c>
      <c r="K382" s="9" t="n">
        <f aca="false">SUMIFS(Downtime_Log!$I$2:$I$20000,Downtime_Log!$B$2:$B$20000,A382)</f>
        <v>92</v>
      </c>
      <c r="L382" s="9" t="n">
        <f aca="false">J382-K382</f>
        <v>358</v>
      </c>
      <c r="M382" s="51" t="n">
        <f aca="false">INDEX(Rate_Master!$C$2:$C$13,MATCH(F382,Rate_Master!$A$2:$A$13,0))</f>
        <v>600</v>
      </c>
      <c r="N382" s="52" t="n">
        <v>197250</v>
      </c>
      <c r="O382" s="51" t="n">
        <f aca="false">SUMIFS(Quality_Log!$H$2:$H$20000,Quality_Log!$B$2:$B$20000,A382)</f>
        <v>3232</v>
      </c>
      <c r="P382" s="51" t="n">
        <f aca="false">N382-O382</f>
        <v>194018</v>
      </c>
      <c r="Q382" s="51" t="n">
        <f aca="false">ROUND(J382*M382*Assumptions!$B$6,0)</f>
        <v>210600</v>
      </c>
      <c r="R382" s="53" t="n">
        <f aca="false">N382/M382</f>
        <v>328.75</v>
      </c>
      <c r="S382" s="53" t="n">
        <f aca="false">P382/M382</f>
        <v>323.363333333333</v>
      </c>
      <c r="T382" s="54" t="n">
        <f aca="false">IF(J382&gt;0,L382/J382,0)</f>
        <v>0.795555555555556</v>
      </c>
      <c r="U382" s="54" t="n">
        <f aca="false">IF(L382&gt;0,R382/L382,0)</f>
        <v>0.918296089385475</v>
      </c>
      <c r="V382" s="54" t="n">
        <f aca="false">IF(N382&gt;0,P382/N382,0)</f>
        <v>0.983614702154626</v>
      </c>
      <c r="W382" s="54" t="n">
        <f aca="false">T382*U382*V382</f>
        <v>0.718585185185185</v>
      </c>
      <c r="X382" s="55" t="n">
        <v>224.1</v>
      </c>
      <c r="Y382" s="56" t="n">
        <v>0.74</v>
      </c>
    </row>
    <row r="383" customFormat="false" ht="15" hidden="false" customHeight="false" outlineLevel="0" collapsed="false">
      <c r="A383" s="47" t="s">
        <v>686</v>
      </c>
      <c r="B383" s="48" t="n">
        <v>46064</v>
      </c>
      <c r="C383" s="49" t="n">
        <f aca="false">DATE(YEAR(B383),MONTH(B383),1)</f>
        <v>46054</v>
      </c>
      <c r="D383" s="47" t="s">
        <v>74</v>
      </c>
      <c r="E383" s="47" t="s">
        <v>64</v>
      </c>
      <c r="F383" s="47" t="s">
        <v>154</v>
      </c>
      <c r="G383" s="47" t="s">
        <v>685</v>
      </c>
      <c r="H383" s="50" t="n">
        <f aca="false">Assumptions!$B$4</f>
        <v>480</v>
      </c>
      <c r="I383" s="47" t="n">
        <v>30</v>
      </c>
      <c r="J383" s="9" t="n">
        <f aca="false">H383-I383</f>
        <v>450</v>
      </c>
      <c r="K383" s="9" t="n">
        <f aca="false">SUMIFS(Downtime_Log!$I$2:$I$20000,Downtime_Log!$B$2:$B$20000,A383)</f>
        <v>28</v>
      </c>
      <c r="L383" s="9" t="n">
        <f aca="false">J383-K383</f>
        <v>422</v>
      </c>
      <c r="M383" s="51" t="n">
        <f aca="false">INDEX(Rate_Master!$C$2:$C$13,MATCH(F383,Rate_Master!$A$2:$A$13,0))</f>
        <v>600</v>
      </c>
      <c r="N383" s="52" t="n">
        <v>238686</v>
      </c>
      <c r="O383" s="51" t="n">
        <f aca="false">SUMIFS(Quality_Log!$H$2:$H$20000,Quality_Log!$B$2:$B$20000,A383)</f>
        <v>2659</v>
      </c>
      <c r="P383" s="51" t="n">
        <f aca="false">N383-O383</f>
        <v>236027</v>
      </c>
      <c r="Q383" s="51" t="n">
        <f aca="false">ROUND(J383*M383*Assumptions!$B$6,0)</f>
        <v>210600</v>
      </c>
      <c r="R383" s="53" t="n">
        <f aca="false">N383/M383</f>
        <v>397.81</v>
      </c>
      <c r="S383" s="53" t="n">
        <f aca="false">P383/M383</f>
        <v>393.378333333333</v>
      </c>
      <c r="T383" s="54" t="n">
        <f aca="false">IF(J383&gt;0,L383/J383,0)</f>
        <v>0.937777777777778</v>
      </c>
      <c r="U383" s="54" t="n">
        <f aca="false">IF(L383&gt;0,R383/L383,0)</f>
        <v>0.942677725118484</v>
      </c>
      <c r="V383" s="54" t="n">
        <f aca="false">IF(N383&gt;0,P383/N383,0)</f>
        <v>0.988859840962604</v>
      </c>
      <c r="W383" s="54" t="n">
        <f aca="false">T383*U383*V383</f>
        <v>0.874174074074074</v>
      </c>
      <c r="X383" s="55" t="n">
        <v>232.5</v>
      </c>
      <c r="Y383" s="56" t="n">
        <v>0.67</v>
      </c>
    </row>
    <row r="384" customFormat="false" ht="15" hidden="false" customHeight="false" outlineLevel="0" collapsed="false">
      <c r="A384" s="47" t="s">
        <v>687</v>
      </c>
      <c r="B384" s="48" t="n">
        <v>46064</v>
      </c>
      <c r="C384" s="49" t="n">
        <f aca="false">DATE(YEAR(B384),MONTH(B384),1)</f>
        <v>46054</v>
      </c>
      <c r="D384" s="47" t="s">
        <v>73</v>
      </c>
      <c r="E384" s="47" t="s">
        <v>65</v>
      </c>
      <c r="F384" s="47" t="s">
        <v>159</v>
      </c>
      <c r="G384" s="47" t="s">
        <v>676</v>
      </c>
      <c r="H384" s="50" t="n">
        <f aca="false">Assumptions!$B$4</f>
        <v>480</v>
      </c>
      <c r="I384" s="47" t="n">
        <v>30</v>
      </c>
      <c r="J384" s="9" t="n">
        <f aca="false">H384-I384</f>
        <v>450</v>
      </c>
      <c r="K384" s="9" t="n">
        <f aca="false">SUMIFS(Downtime_Log!$I$2:$I$20000,Downtime_Log!$B$2:$B$20000,A384)</f>
        <v>34</v>
      </c>
      <c r="L384" s="9" t="n">
        <f aca="false">J384-K384</f>
        <v>416</v>
      </c>
      <c r="M384" s="51" t="n">
        <f aca="false">INDEX(Rate_Master!$C$2:$C$13,MATCH(F384,Rate_Master!$A$2:$A$13,0))</f>
        <v>240</v>
      </c>
      <c r="N384" s="52" t="n">
        <v>82146</v>
      </c>
      <c r="O384" s="51" t="n">
        <f aca="false">SUMIFS(Quality_Log!$H$2:$H$20000,Quality_Log!$B$2:$B$20000,A384)</f>
        <v>1616</v>
      </c>
      <c r="P384" s="51" t="n">
        <f aca="false">N384-O384</f>
        <v>80530</v>
      </c>
      <c r="Q384" s="51" t="n">
        <f aca="false">ROUND(J384*M384*Assumptions!$B$6,0)</f>
        <v>84240</v>
      </c>
      <c r="R384" s="53" t="n">
        <f aca="false">N384/M384</f>
        <v>342.275</v>
      </c>
      <c r="S384" s="53" t="n">
        <f aca="false">P384/M384</f>
        <v>335.541666666667</v>
      </c>
      <c r="T384" s="54" t="n">
        <f aca="false">IF(J384&gt;0,L384/J384,0)</f>
        <v>0.924444444444444</v>
      </c>
      <c r="U384" s="54" t="n">
        <f aca="false">IF(L384&gt;0,R384/L384,0)</f>
        <v>0.822776442307692</v>
      </c>
      <c r="V384" s="54" t="n">
        <f aca="false">IF(N384&gt;0,P384/N384,0)</f>
        <v>0.980327709200692</v>
      </c>
      <c r="W384" s="54" t="n">
        <f aca="false">T384*U384*V384</f>
        <v>0.745648148148148</v>
      </c>
      <c r="X384" s="55" t="n">
        <v>216.4</v>
      </c>
      <c r="Y384" s="56" t="n">
        <v>0.15</v>
      </c>
    </row>
    <row r="385" customFormat="false" ht="15" hidden="false" customHeight="false" outlineLevel="0" collapsed="false">
      <c r="A385" s="47" t="s">
        <v>688</v>
      </c>
      <c r="B385" s="48" t="n">
        <v>46064</v>
      </c>
      <c r="C385" s="49" t="n">
        <f aca="false">DATE(YEAR(B385),MONTH(B385),1)</f>
        <v>46054</v>
      </c>
      <c r="D385" s="47" t="s">
        <v>74</v>
      </c>
      <c r="E385" s="47" t="s">
        <v>65</v>
      </c>
      <c r="F385" s="47" t="s">
        <v>159</v>
      </c>
      <c r="G385" s="47" t="s">
        <v>676</v>
      </c>
      <c r="H385" s="50" t="n">
        <f aca="false">Assumptions!$B$4</f>
        <v>480</v>
      </c>
      <c r="I385" s="47" t="n">
        <v>30</v>
      </c>
      <c r="J385" s="9" t="n">
        <f aca="false">H385-I385</f>
        <v>450</v>
      </c>
      <c r="K385" s="9" t="n">
        <f aca="false">SUMIFS(Downtime_Log!$I$2:$I$20000,Downtime_Log!$B$2:$B$20000,A385)</f>
        <v>4</v>
      </c>
      <c r="L385" s="9" t="n">
        <f aca="false">J385-K385</f>
        <v>446</v>
      </c>
      <c r="M385" s="51" t="n">
        <f aca="false">INDEX(Rate_Master!$C$2:$C$13,MATCH(F385,Rate_Master!$A$2:$A$13,0))</f>
        <v>240</v>
      </c>
      <c r="N385" s="52" t="n">
        <v>88709</v>
      </c>
      <c r="O385" s="51" t="n">
        <f aca="false">SUMIFS(Quality_Log!$H$2:$H$20000,Quality_Log!$B$2:$B$20000,A385)</f>
        <v>1823</v>
      </c>
      <c r="P385" s="51" t="n">
        <f aca="false">N385-O385</f>
        <v>86886</v>
      </c>
      <c r="Q385" s="51" t="n">
        <f aca="false">ROUND(J385*M385*Assumptions!$B$6,0)</f>
        <v>84240</v>
      </c>
      <c r="R385" s="53" t="n">
        <f aca="false">N385/M385</f>
        <v>369.620833333333</v>
      </c>
      <c r="S385" s="53" t="n">
        <f aca="false">P385/M385</f>
        <v>362.025</v>
      </c>
      <c r="T385" s="54" t="n">
        <f aca="false">IF(J385&gt;0,L385/J385,0)</f>
        <v>0.991111111111111</v>
      </c>
      <c r="U385" s="54" t="n">
        <f aca="false">IF(L385&gt;0,R385/L385,0)</f>
        <v>0.828746263079223</v>
      </c>
      <c r="V385" s="54" t="n">
        <f aca="false">IF(N385&gt;0,P385/N385,0)</f>
        <v>0.979449661251959</v>
      </c>
      <c r="W385" s="54" t="n">
        <f aca="false">T385*U385*V385</f>
        <v>0.8045</v>
      </c>
      <c r="X385" s="55" t="n">
        <v>207.7</v>
      </c>
      <c r="Y385" s="56" t="n">
        <v>0.14</v>
      </c>
    </row>
    <row r="386" customFormat="false" ht="15" hidden="false" customHeight="false" outlineLevel="0" collapsed="false">
      <c r="A386" s="47" t="s">
        <v>689</v>
      </c>
      <c r="B386" s="48" t="n">
        <v>46064</v>
      </c>
      <c r="C386" s="49" t="n">
        <f aca="false">DATE(YEAR(B386),MONTH(B386),1)</f>
        <v>46054</v>
      </c>
      <c r="D386" s="47" t="s">
        <v>75</v>
      </c>
      <c r="E386" s="47" t="s">
        <v>65</v>
      </c>
      <c r="F386" s="47" t="s">
        <v>159</v>
      </c>
      <c r="G386" s="47" t="s">
        <v>676</v>
      </c>
      <c r="H386" s="50" t="n">
        <f aca="false">Assumptions!$B$4</f>
        <v>480</v>
      </c>
      <c r="I386" s="47" t="n">
        <v>45</v>
      </c>
      <c r="J386" s="9" t="n">
        <f aca="false">H386-I386</f>
        <v>435</v>
      </c>
      <c r="K386" s="9" t="n">
        <f aca="false">SUMIFS(Downtime_Log!$I$2:$I$20000,Downtime_Log!$B$2:$B$20000,A386)</f>
        <v>45</v>
      </c>
      <c r="L386" s="9" t="n">
        <f aca="false">J386-K386</f>
        <v>390</v>
      </c>
      <c r="M386" s="51" t="n">
        <f aca="false">INDEX(Rate_Master!$C$2:$C$13,MATCH(F386,Rate_Master!$A$2:$A$13,0))</f>
        <v>240</v>
      </c>
      <c r="N386" s="52" t="n">
        <v>75085</v>
      </c>
      <c r="O386" s="51" t="n">
        <f aca="false">SUMIFS(Quality_Log!$H$2:$H$20000,Quality_Log!$B$2:$B$20000,A386)</f>
        <v>1609</v>
      </c>
      <c r="P386" s="51" t="n">
        <f aca="false">N386-O386</f>
        <v>73476</v>
      </c>
      <c r="Q386" s="51" t="n">
        <f aca="false">ROUND(J386*M386*Assumptions!$B$6,0)</f>
        <v>81432</v>
      </c>
      <c r="R386" s="53" t="n">
        <f aca="false">N386/M386</f>
        <v>312.854166666667</v>
      </c>
      <c r="S386" s="53" t="n">
        <f aca="false">P386/M386</f>
        <v>306.15</v>
      </c>
      <c r="T386" s="54" t="n">
        <f aca="false">IF(J386&gt;0,L386/J386,0)</f>
        <v>0.896551724137931</v>
      </c>
      <c r="U386" s="54" t="n">
        <f aca="false">IF(L386&gt;0,R386/L386,0)</f>
        <v>0.802190170940171</v>
      </c>
      <c r="V386" s="54" t="n">
        <f aca="false">IF(N386&gt;0,P386/N386,0)</f>
        <v>0.978570952920024</v>
      </c>
      <c r="W386" s="54" t="n">
        <f aca="false">T386*U386*V386</f>
        <v>0.703793103448276</v>
      </c>
      <c r="X386" s="55" t="n">
        <v>187.1</v>
      </c>
      <c r="Y386" s="56" t="n">
        <v>0.15</v>
      </c>
    </row>
    <row r="387" customFormat="false" ht="15" hidden="false" customHeight="false" outlineLevel="0" collapsed="false">
      <c r="A387" s="47" t="s">
        <v>690</v>
      </c>
      <c r="B387" s="48" t="n">
        <v>46065</v>
      </c>
      <c r="C387" s="49" t="n">
        <f aca="false">DATE(YEAR(B387),MONTH(B387),1)</f>
        <v>46054</v>
      </c>
      <c r="D387" s="47" t="s">
        <v>73</v>
      </c>
      <c r="E387" s="47" t="s">
        <v>62</v>
      </c>
      <c r="F387" s="47" t="s">
        <v>148</v>
      </c>
      <c r="G387" s="47" t="s">
        <v>678</v>
      </c>
      <c r="H387" s="50" t="n">
        <f aca="false">Assumptions!$B$4</f>
        <v>480</v>
      </c>
      <c r="I387" s="47" t="n">
        <v>30</v>
      </c>
      <c r="J387" s="9" t="n">
        <f aca="false">H387-I387</f>
        <v>450</v>
      </c>
      <c r="K387" s="9" t="n">
        <f aca="false">SUMIFS(Downtime_Log!$I$2:$I$20000,Downtime_Log!$B$2:$B$20000,A387)</f>
        <v>41</v>
      </c>
      <c r="L387" s="9" t="n">
        <f aca="false">J387-K387</f>
        <v>409</v>
      </c>
      <c r="M387" s="51" t="n">
        <f aca="false">INDEX(Rate_Master!$C$2:$C$13,MATCH(F387,Rate_Master!$A$2:$A$13,0))</f>
        <v>900</v>
      </c>
      <c r="N387" s="52" t="n">
        <v>324668</v>
      </c>
      <c r="O387" s="51" t="n">
        <f aca="false">SUMIFS(Quality_Log!$H$2:$H$20000,Quality_Log!$B$2:$B$20000,A387)</f>
        <v>4936</v>
      </c>
      <c r="P387" s="51" t="n">
        <f aca="false">N387-O387</f>
        <v>319732</v>
      </c>
      <c r="Q387" s="51" t="n">
        <f aca="false">ROUND(J387*M387*Assumptions!$B$6,0)</f>
        <v>315900</v>
      </c>
      <c r="R387" s="53" t="n">
        <f aca="false">N387/M387</f>
        <v>360.742222222222</v>
      </c>
      <c r="S387" s="53" t="n">
        <f aca="false">P387/M387</f>
        <v>355.257777777778</v>
      </c>
      <c r="T387" s="54" t="n">
        <f aca="false">IF(J387&gt;0,L387/J387,0)</f>
        <v>0.908888888888889</v>
      </c>
      <c r="U387" s="54" t="n">
        <f aca="false">IF(L387&gt;0,R387/L387,0)</f>
        <v>0.882010323281717</v>
      </c>
      <c r="V387" s="54" t="n">
        <f aca="false">IF(N387&gt;0,P387/N387,0)</f>
        <v>0.984796777015289</v>
      </c>
      <c r="W387" s="54" t="n">
        <f aca="false">T387*U387*V387</f>
        <v>0.789461728395062</v>
      </c>
      <c r="X387" s="55" t="n">
        <v>390.9</v>
      </c>
      <c r="Y387" s="56" t="n">
        <v>1.47</v>
      </c>
    </row>
    <row r="388" customFormat="false" ht="15" hidden="false" customHeight="false" outlineLevel="0" collapsed="false">
      <c r="A388" s="47" t="s">
        <v>691</v>
      </c>
      <c r="B388" s="48" t="n">
        <v>46065</v>
      </c>
      <c r="C388" s="49" t="n">
        <f aca="false">DATE(YEAR(B388),MONTH(B388),1)</f>
        <v>46054</v>
      </c>
      <c r="D388" s="47" t="s">
        <v>74</v>
      </c>
      <c r="E388" s="47" t="s">
        <v>62</v>
      </c>
      <c r="F388" s="47" t="s">
        <v>148</v>
      </c>
      <c r="G388" s="47" t="s">
        <v>678</v>
      </c>
      <c r="H388" s="50" t="n">
        <f aca="false">Assumptions!$B$4</f>
        <v>480</v>
      </c>
      <c r="I388" s="47" t="n">
        <v>30</v>
      </c>
      <c r="J388" s="9" t="n">
        <f aca="false">H388-I388</f>
        <v>450</v>
      </c>
      <c r="K388" s="9" t="n">
        <f aca="false">SUMIFS(Downtime_Log!$I$2:$I$20000,Downtime_Log!$B$2:$B$20000,A388)</f>
        <v>25</v>
      </c>
      <c r="L388" s="9" t="n">
        <f aca="false">J388-K388</f>
        <v>425</v>
      </c>
      <c r="M388" s="51" t="n">
        <f aca="false">INDEX(Rate_Master!$C$2:$C$13,MATCH(F388,Rate_Master!$A$2:$A$13,0))</f>
        <v>900</v>
      </c>
      <c r="N388" s="52" t="n">
        <v>341759</v>
      </c>
      <c r="O388" s="51" t="n">
        <f aca="false">SUMIFS(Quality_Log!$H$2:$H$20000,Quality_Log!$B$2:$B$20000,A388)</f>
        <v>3060</v>
      </c>
      <c r="P388" s="51" t="n">
        <f aca="false">N388-O388</f>
        <v>338699</v>
      </c>
      <c r="Q388" s="51" t="n">
        <f aca="false">ROUND(J388*M388*Assumptions!$B$6,0)</f>
        <v>315900</v>
      </c>
      <c r="R388" s="53" t="n">
        <f aca="false">N388/M388</f>
        <v>379.732222222222</v>
      </c>
      <c r="S388" s="53" t="n">
        <f aca="false">P388/M388</f>
        <v>376.332222222222</v>
      </c>
      <c r="T388" s="54" t="n">
        <f aca="false">IF(J388&gt;0,L388/J388,0)</f>
        <v>0.944444444444444</v>
      </c>
      <c r="U388" s="54" t="n">
        <f aca="false">IF(L388&gt;0,R388/L388,0)</f>
        <v>0.893487581699346</v>
      </c>
      <c r="V388" s="54" t="n">
        <f aca="false">IF(N388&gt;0,P388/N388,0)</f>
        <v>0.991046322115877</v>
      </c>
      <c r="W388" s="54" t="n">
        <f aca="false">T388*U388*V388</f>
        <v>0.836293827160494</v>
      </c>
      <c r="X388" s="55" t="n">
        <v>352.4</v>
      </c>
      <c r="Y388" s="56" t="n">
        <v>1.49</v>
      </c>
    </row>
    <row r="389" customFormat="false" ht="15" hidden="false" customHeight="false" outlineLevel="0" collapsed="false">
      <c r="A389" s="47" t="s">
        <v>692</v>
      </c>
      <c r="B389" s="48" t="n">
        <v>46065</v>
      </c>
      <c r="C389" s="49" t="n">
        <f aca="false">DATE(YEAR(B389),MONTH(B389),1)</f>
        <v>46054</v>
      </c>
      <c r="D389" s="47" t="s">
        <v>75</v>
      </c>
      <c r="E389" s="47" t="s">
        <v>62</v>
      </c>
      <c r="F389" s="47" t="s">
        <v>148</v>
      </c>
      <c r="G389" s="47" t="s">
        <v>678</v>
      </c>
      <c r="H389" s="50" t="n">
        <f aca="false">Assumptions!$B$4</f>
        <v>480</v>
      </c>
      <c r="I389" s="47" t="n">
        <v>30</v>
      </c>
      <c r="J389" s="9" t="n">
        <f aca="false">H389-I389</f>
        <v>450</v>
      </c>
      <c r="K389" s="9" t="n">
        <f aca="false">SUMIFS(Downtime_Log!$I$2:$I$20000,Downtime_Log!$B$2:$B$20000,A389)</f>
        <v>48</v>
      </c>
      <c r="L389" s="9" t="n">
        <f aca="false">J389-K389</f>
        <v>402</v>
      </c>
      <c r="M389" s="51" t="n">
        <f aca="false">INDEX(Rate_Master!$C$2:$C$13,MATCH(F389,Rate_Master!$A$2:$A$13,0))</f>
        <v>900</v>
      </c>
      <c r="N389" s="52" t="n">
        <v>312430</v>
      </c>
      <c r="O389" s="51" t="n">
        <f aca="false">SUMIFS(Quality_Log!$H$2:$H$20000,Quality_Log!$B$2:$B$20000,A389)</f>
        <v>4888</v>
      </c>
      <c r="P389" s="51" t="n">
        <f aca="false">N389-O389</f>
        <v>307542</v>
      </c>
      <c r="Q389" s="51" t="n">
        <f aca="false">ROUND(J389*M389*Assumptions!$B$6,0)</f>
        <v>315900</v>
      </c>
      <c r="R389" s="53" t="n">
        <f aca="false">N389/M389</f>
        <v>347.144444444444</v>
      </c>
      <c r="S389" s="53" t="n">
        <f aca="false">P389/M389</f>
        <v>341.713333333333</v>
      </c>
      <c r="T389" s="54" t="n">
        <f aca="false">IF(J389&gt;0,L389/J389,0)</f>
        <v>0.893333333333333</v>
      </c>
      <c r="U389" s="54" t="n">
        <f aca="false">IF(L389&gt;0,R389/L389,0)</f>
        <v>0.863543394140409</v>
      </c>
      <c r="V389" s="54" t="n">
        <f aca="false">IF(N389&gt;0,P389/N389,0)</f>
        <v>0.984354895496591</v>
      </c>
      <c r="W389" s="54" t="n">
        <f aca="false">T389*U389*V389</f>
        <v>0.759362962962963</v>
      </c>
      <c r="X389" s="55" t="n">
        <v>356.8</v>
      </c>
      <c r="Y389" s="56" t="n">
        <v>2.07</v>
      </c>
    </row>
    <row r="390" customFormat="false" ht="15" hidden="false" customHeight="false" outlineLevel="0" collapsed="false">
      <c r="A390" s="47" t="s">
        <v>693</v>
      </c>
      <c r="B390" s="48" t="n">
        <v>46065</v>
      </c>
      <c r="C390" s="49" t="n">
        <f aca="false">DATE(YEAR(B390),MONTH(B390),1)</f>
        <v>46054</v>
      </c>
      <c r="D390" s="47" t="s">
        <v>73</v>
      </c>
      <c r="E390" s="47" t="s">
        <v>63</v>
      </c>
      <c r="F390" s="47" t="s">
        <v>153</v>
      </c>
      <c r="G390" s="47" t="s">
        <v>694</v>
      </c>
      <c r="H390" s="50" t="n">
        <f aca="false">Assumptions!$B$4</f>
        <v>480</v>
      </c>
      <c r="I390" s="47" t="n">
        <v>30</v>
      </c>
      <c r="J390" s="9" t="n">
        <f aca="false">H390-I390</f>
        <v>450</v>
      </c>
      <c r="K390" s="9" t="n">
        <f aca="false">SUMIFS(Downtime_Log!$I$2:$I$20000,Downtime_Log!$B$2:$B$20000,A390)</f>
        <v>30</v>
      </c>
      <c r="L390" s="9" t="n">
        <f aca="false">J390-K390</f>
        <v>420</v>
      </c>
      <c r="M390" s="51" t="n">
        <f aca="false">INDEX(Rate_Master!$C$2:$C$13,MATCH(F390,Rate_Master!$A$2:$A$13,0))</f>
        <v>1000</v>
      </c>
      <c r="N390" s="52" t="n">
        <v>400064</v>
      </c>
      <c r="O390" s="51" t="n">
        <f aca="false">SUMIFS(Quality_Log!$H$2:$H$20000,Quality_Log!$B$2:$B$20000,A390)</f>
        <v>9455</v>
      </c>
      <c r="P390" s="51" t="n">
        <f aca="false">N390-O390</f>
        <v>390609</v>
      </c>
      <c r="Q390" s="51" t="n">
        <f aca="false">ROUND(J390*M390*Assumptions!$B$6,0)</f>
        <v>351000</v>
      </c>
      <c r="R390" s="53" t="n">
        <f aca="false">N390/M390</f>
        <v>400.064</v>
      </c>
      <c r="S390" s="53" t="n">
        <f aca="false">P390/M390</f>
        <v>390.609</v>
      </c>
      <c r="T390" s="54" t="n">
        <f aca="false">IF(J390&gt;0,L390/J390,0)</f>
        <v>0.933333333333333</v>
      </c>
      <c r="U390" s="54" t="n">
        <f aca="false">IF(L390&gt;0,R390/L390,0)</f>
        <v>0.952533333333333</v>
      </c>
      <c r="V390" s="54" t="n">
        <f aca="false">IF(N390&gt;0,P390/N390,0)</f>
        <v>0.976366281394977</v>
      </c>
      <c r="W390" s="54" t="n">
        <f aca="false">T390*U390*V390</f>
        <v>0.86802</v>
      </c>
      <c r="X390" s="55" t="n">
        <v>449.6</v>
      </c>
      <c r="Y390" s="56" t="n">
        <v>2.33</v>
      </c>
    </row>
    <row r="391" customFormat="false" ht="15" hidden="false" customHeight="false" outlineLevel="0" collapsed="false">
      <c r="A391" s="47" t="s">
        <v>695</v>
      </c>
      <c r="B391" s="48" t="n">
        <v>46065</v>
      </c>
      <c r="C391" s="49" t="n">
        <f aca="false">DATE(YEAR(B391),MONTH(B391),1)</f>
        <v>46054</v>
      </c>
      <c r="D391" s="47" t="s">
        <v>74</v>
      </c>
      <c r="E391" s="47" t="s">
        <v>63</v>
      </c>
      <c r="F391" s="47" t="s">
        <v>153</v>
      </c>
      <c r="G391" s="47" t="s">
        <v>694</v>
      </c>
      <c r="H391" s="50" t="n">
        <f aca="false">Assumptions!$B$4</f>
        <v>480</v>
      </c>
      <c r="I391" s="47" t="n">
        <v>30</v>
      </c>
      <c r="J391" s="9" t="n">
        <f aca="false">H391-I391</f>
        <v>450</v>
      </c>
      <c r="K391" s="9" t="n">
        <f aca="false">SUMIFS(Downtime_Log!$I$2:$I$20000,Downtime_Log!$B$2:$B$20000,A391)</f>
        <v>21</v>
      </c>
      <c r="L391" s="9" t="n">
        <f aca="false">J391-K391</f>
        <v>429</v>
      </c>
      <c r="M391" s="51" t="n">
        <f aca="false">INDEX(Rate_Master!$C$2:$C$13,MATCH(F391,Rate_Master!$A$2:$A$13,0))</f>
        <v>1000</v>
      </c>
      <c r="N391" s="52" t="n">
        <v>365630</v>
      </c>
      <c r="O391" s="51" t="n">
        <f aca="false">SUMIFS(Quality_Log!$H$2:$H$20000,Quality_Log!$B$2:$B$20000,A391)</f>
        <v>6809</v>
      </c>
      <c r="P391" s="51" t="n">
        <f aca="false">N391-O391</f>
        <v>358821</v>
      </c>
      <c r="Q391" s="51" t="n">
        <f aca="false">ROUND(J391*M391*Assumptions!$B$6,0)</f>
        <v>351000</v>
      </c>
      <c r="R391" s="53" t="n">
        <f aca="false">N391/M391</f>
        <v>365.63</v>
      </c>
      <c r="S391" s="53" t="n">
        <f aca="false">P391/M391</f>
        <v>358.821</v>
      </c>
      <c r="T391" s="54" t="n">
        <f aca="false">IF(J391&gt;0,L391/J391,0)</f>
        <v>0.953333333333333</v>
      </c>
      <c r="U391" s="54" t="n">
        <f aca="false">IF(L391&gt;0,R391/L391,0)</f>
        <v>0.852284382284382</v>
      </c>
      <c r="V391" s="54" t="n">
        <f aca="false">IF(N391&gt;0,P391/N391,0)</f>
        <v>0.98137734868583</v>
      </c>
      <c r="W391" s="54" t="n">
        <f aca="false">T391*U391*V391</f>
        <v>0.79738</v>
      </c>
      <c r="X391" s="55" t="n">
        <v>458.2</v>
      </c>
      <c r="Y391" s="56" t="n">
        <v>2.08</v>
      </c>
    </row>
    <row r="392" customFormat="false" ht="15" hidden="false" customHeight="false" outlineLevel="0" collapsed="false">
      <c r="A392" s="47" t="s">
        <v>696</v>
      </c>
      <c r="B392" s="48" t="n">
        <v>46065</v>
      </c>
      <c r="C392" s="49" t="n">
        <f aca="false">DATE(YEAR(B392),MONTH(B392),1)</f>
        <v>46054</v>
      </c>
      <c r="D392" s="47" t="s">
        <v>75</v>
      </c>
      <c r="E392" s="47" t="s">
        <v>63</v>
      </c>
      <c r="F392" s="47" t="s">
        <v>153</v>
      </c>
      <c r="G392" s="47" t="s">
        <v>694</v>
      </c>
      <c r="H392" s="50" t="n">
        <f aca="false">Assumptions!$B$4</f>
        <v>480</v>
      </c>
      <c r="I392" s="47" t="n">
        <v>30</v>
      </c>
      <c r="J392" s="9" t="n">
        <f aca="false">H392-I392</f>
        <v>450</v>
      </c>
      <c r="K392" s="9" t="n">
        <f aca="false">SUMIFS(Downtime_Log!$I$2:$I$20000,Downtime_Log!$B$2:$B$20000,A392)</f>
        <v>145</v>
      </c>
      <c r="L392" s="9" t="n">
        <f aca="false">J392-K392</f>
        <v>305</v>
      </c>
      <c r="M392" s="51" t="n">
        <f aca="false">INDEX(Rate_Master!$C$2:$C$13,MATCH(F392,Rate_Master!$A$2:$A$13,0))</f>
        <v>1000</v>
      </c>
      <c r="N392" s="52" t="n">
        <v>250934</v>
      </c>
      <c r="O392" s="51" t="n">
        <f aca="false">SUMIFS(Quality_Log!$H$2:$H$20000,Quality_Log!$B$2:$B$20000,A392)</f>
        <v>5199</v>
      </c>
      <c r="P392" s="51" t="n">
        <f aca="false">N392-O392</f>
        <v>245735</v>
      </c>
      <c r="Q392" s="51" t="n">
        <f aca="false">ROUND(J392*M392*Assumptions!$B$6,0)</f>
        <v>351000</v>
      </c>
      <c r="R392" s="53" t="n">
        <f aca="false">N392/M392</f>
        <v>250.934</v>
      </c>
      <c r="S392" s="53" t="n">
        <f aca="false">P392/M392</f>
        <v>245.735</v>
      </c>
      <c r="T392" s="54" t="n">
        <f aca="false">IF(J392&gt;0,L392/J392,0)</f>
        <v>0.677777777777778</v>
      </c>
      <c r="U392" s="54" t="n">
        <f aca="false">IF(L392&gt;0,R392/L392,0)</f>
        <v>0.822734426229508</v>
      </c>
      <c r="V392" s="54" t="n">
        <f aca="false">IF(N392&gt;0,P392/N392,0)</f>
        <v>0.979281404672145</v>
      </c>
      <c r="W392" s="54" t="n">
        <f aca="false">T392*U392*V392</f>
        <v>0.546077777777778</v>
      </c>
      <c r="X392" s="55" t="n">
        <v>355.7</v>
      </c>
      <c r="Y392" s="56" t="n">
        <v>1.97</v>
      </c>
    </row>
    <row r="393" customFormat="false" ht="15" hidden="false" customHeight="false" outlineLevel="0" collapsed="false">
      <c r="A393" s="47" t="s">
        <v>697</v>
      </c>
      <c r="B393" s="48" t="n">
        <v>46065</v>
      </c>
      <c r="C393" s="49" t="n">
        <f aca="false">DATE(YEAR(B393),MONTH(B393),1)</f>
        <v>46054</v>
      </c>
      <c r="D393" s="47" t="s">
        <v>73</v>
      </c>
      <c r="E393" s="47" t="s">
        <v>64</v>
      </c>
      <c r="F393" s="47" t="s">
        <v>154</v>
      </c>
      <c r="G393" s="47" t="s">
        <v>685</v>
      </c>
      <c r="H393" s="50" t="n">
        <f aca="false">Assumptions!$B$4</f>
        <v>480</v>
      </c>
      <c r="I393" s="47" t="n">
        <v>45</v>
      </c>
      <c r="J393" s="9" t="n">
        <f aca="false">H393-I393</f>
        <v>435</v>
      </c>
      <c r="K393" s="9" t="n">
        <f aca="false">SUMIFS(Downtime_Log!$I$2:$I$20000,Downtime_Log!$B$2:$B$20000,A393)</f>
        <v>4</v>
      </c>
      <c r="L393" s="9" t="n">
        <f aca="false">J393-K393</f>
        <v>431</v>
      </c>
      <c r="M393" s="51" t="n">
        <f aca="false">INDEX(Rate_Master!$C$2:$C$13,MATCH(F393,Rate_Master!$A$2:$A$13,0))</f>
        <v>600</v>
      </c>
      <c r="N393" s="52" t="n">
        <v>227733</v>
      </c>
      <c r="O393" s="51" t="n">
        <f aca="false">SUMIFS(Quality_Log!$H$2:$H$20000,Quality_Log!$B$2:$B$20000,A393)</f>
        <v>3202</v>
      </c>
      <c r="P393" s="51" t="n">
        <f aca="false">N393-O393</f>
        <v>224531</v>
      </c>
      <c r="Q393" s="51" t="n">
        <f aca="false">ROUND(J393*M393*Assumptions!$B$6,0)</f>
        <v>203580</v>
      </c>
      <c r="R393" s="53" t="n">
        <f aca="false">N393/M393</f>
        <v>379.555</v>
      </c>
      <c r="S393" s="53" t="n">
        <f aca="false">P393/M393</f>
        <v>374.218333333333</v>
      </c>
      <c r="T393" s="54" t="n">
        <f aca="false">IF(J393&gt;0,L393/J393,0)</f>
        <v>0.990804597701149</v>
      </c>
      <c r="U393" s="54" t="n">
        <f aca="false">IF(L393&gt;0,R393/L393,0)</f>
        <v>0.880638051044084</v>
      </c>
      <c r="V393" s="54" t="n">
        <f aca="false">IF(N393&gt;0,P393/N393,0)</f>
        <v>0.98593967497025</v>
      </c>
      <c r="W393" s="54" t="n">
        <f aca="false">T393*U393*V393</f>
        <v>0.860272030651341</v>
      </c>
      <c r="X393" s="55" t="n">
        <v>242.1</v>
      </c>
      <c r="Y393" s="56" t="n">
        <v>0.64</v>
      </c>
    </row>
    <row r="394" customFormat="false" ht="15" hidden="false" customHeight="false" outlineLevel="0" collapsed="false">
      <c r="A394" s="47" t="s">
        <v>698</v>
      </c>
      <c r="B394" s="48" t="n">
        <v>46065</v>
      </c>
      <c r="C394" s="49" t="n">
        <f aca="false">DATE(YEAR(B394),MONTH(B394),1)</f>
        <v>46054</v>
      </c>
      <c r="D394" s="47" t="s">
        <v>74</v>
      </c>
      <c r="E394" s="47" t="s">
        <v>64</v>
      </c>
      <c r="F394" s="47" t="s">
        <v>154</v>
      </c>
      <c r="G394" s="47" t="s">
        <v>685</v>
      </c>
      <c r="H394" s="50" t="n">
        <f aca="false">Assumptions!$B$4</f>
        <v>480</v>
      </c>
      <c r="I394" s="47" t="n">
        <v>30</v>
      </c>
      <c r="J394" s="9" t="n">
        <f aca="false">H394-I394</f>
        <v>450</v>
      </c>
      <c r="K394" s="9" t="n">
        <f aca="false">SUMIFS(Downtime_Log!$I$2:$I$20000,Downtime_Log!$B$2:$B$20000,A394)</f>
        <v>12</v>
      </c>
      <c r="L394" s="9" t="n">
        <f aca="false">J394-K394</f>
        <v>438</v>
      </c>
      <c r="M394" s="51" t="n">
        <f aca="false">INDEX(Rate_Master!$C$2:$C$13,MATCH(F394,Rate_Master!$A$2:$A$13,0))</f>
        <v>600</v>
      </c>
      <c r="N394" s="52" t="n">
        <v>244147</v>
      </c>
      <c r="O394" s="51" t="n">
        <f aca="false">SUMIFS(Quality_Log!$H$2:$H$20000,Quality_Log!$B$2:$B$20000,A394)</f>
        <v>4241</v>
      </c>
      <c r="P394" s="51" t="n">
        <f aca="false">N394-O394</f>
        <v>239906</v>
      </c>
      <c r="Q394" s="51" t="n">
        <f aca="false">ROUND(J394*M394*Assumptions!$B$6,0)</f>
        <v>210600</v>
      </c>
      <c r="R394" s="53" t="n">
        <f aca="false">N394/M394</f>
        <v>406.911666666667</v>
      </c>
      <c r="S394" s="53" t="n">
        <f aca="false">P394/M394</f>
        <v>399.843333333333</v>
      </c>
      <c r="T394" s="54" t="n">
        <f aca="false">IF(J394&gt;0,L394/J394,0)</f>
        <v>0.973333333333333</v>
      </c>
      <c r="U394" s="54" t="n">
        <f aca="false">IF(L394&gt;0,R394/L394,0)</f>
        <v>0.929022070015221</v>
      </c>
      <c r="V394" s="54" t="n">
        <f aca="false">IF(N394&gt;0,P394/N394,0)</f>
        <v>0.982629317583259</v>
      </c>
      <c r="W394" s="54" t="n">
        <f aca="false">T394*U394*V394</f>
        <v>0.888540740740741</v>
      </c>
      <c r="X394" s="55" t="n">
        <v>240.3</v>
      </c>
      <c r="Y394" s="56" t="n">
        <v>0.75</v>
      </c>
    </row>
    <row r="395" customFormat="false" ht="15" hidden="false" customHeight="false" outlineLevel="0" collapsed="false">
      <c r="A395" s="47" t="s">
        <v>699</v>
      </c>
      <c r="B395" s="48" t="n">
        <v>46065</v>
      </c>
      <c r="C395" s="49" t="n">
        <f aca="false">DATE(YEAR(B395),MONTH(B395),1)</f>
        <v>46054</v>
      </c>
      <c r="D395" s="47" t="s">
        <v>73</v>
      </c>
      <c r="E395" s="47" t="s">
        <v>65</v>
      </c>
      <c r="F395" s="47" t="s">
        <v>159</v>
      </c>
      <c r="G395" s="47" t="s">
        <v>700</v>
      </c>
      <c r="H395" s="50" t="n">
        <f aca="false">Assumptions!$B$4</f>
        <v>480</v>
      </c>
      <c r="I395" s="47" t="n">
        <v>30</v>
      </c>
      <c r="J395" s="9" t="n">
        <f aca="false">H395-I395</f>
        <v>450</v>
      </c>
      <c r="K395" s="9" t="n">
        <f aca="false">SUMIFS(Downtime_Log!$I$2:$I$20000,Downtime_Log!$B$2:$B$20000,A395)</f>
        <v>24</v>
      </c>
      <c r="L395" s="9" t="n">
        <f aca="false">J395-K395</f>
        <v>426</v>
      </c>
      <c r="M395" s="51" t="n">
        <f aca="false">INDEX(Rate_Master!$C$2:$C$13,MATCH(F395,Rate_Master!$A$2:$A$13,0))</f>
        <v>240</v>
      </c>
      <c r="N395" s="52" t="n">
        <v>79028</v>
      </c>
      <c r="O395" s="51" t="n">
        <f aca="false">SUMIFS(Quality_Log!$H$2:$H$20000,Quality_Log!$B$2:$B$20000,A395)</f>
        <v>1302</v>
      </c>
      <c r="P395" s="51" t="n">
        <f aca="false">N395-O395</f>
        <v>77726</v>
      </c>
      <c r="Q395" s="51" t="n">
        <f aca="false">ROUND(J395*M395*Assumptions!$B$6,0)</f>
        <v>84240</v>
      </c>
      <c r="R395" s="53" t="n">
        <f aca="false">N395/M395</f>
        <v>329.283333333333</v>
      </c>
      <c r="S395" s="53" t="n">
        <f aca="false">P395/M395</f>
        <v>323.858333333333</v>
      </c>
      <c r="T395" s="54" t="n">
        <f aca="false">IF(J395&gt;0,L395/J395,0)</f>
        <v>0.946666666666667</v>
      </c>
      <c r="U395" s="54" t="n">
        <f aca="false">IF(L395&gt;0,R395/L395,0)</f>
        <v>0.772965571205008</v>
      </c>
      <c r="V395" s="54" t="n">
        <f aca="false">IF(N395&gt;0,P395/N395,0)</f>
        <v>0.983524826643721</v>
      </c>
      <c r="W395" s="54" t="n">
        <f aca="false">T395*U395*V395</f>
        <v>0.719685185185185</v>
      </c>
      <c r="X395" s="55" t="n">
        <v>205</v>
      </c>
      <c r="Y395" s="56" t="n">
        <v>0.12</v>
      </c>
    </row>
    <row r="396" customFormat="false" ht="15" hidden="false" customHeight="false" outlineLevel="0" collapsed="false">
      <c r="A396" s="47" t="s">
        <v>701</v>
      </c>
      <c r="B396" s="48" t="n">
        <v>46065</v>
      </c>
      <c r="C396" s="49" t="n">
        <f aca="false">DATE(YEAR(B396),MONTH(B396),1)</f>
        <v>46054</v>
      </c>
      <c r="D396" s="47" t="s">
        <v>74</v>
      </c>
      <c r="E396" s="47" t="s">
        <v>65</v>
      </c>
      <c r="F396" s="47" t="s">
        <v>159</v>
      </c>
      <c r="G396" s="47" t="s">
        <v>700</v>
      </c>
      <c r="H396" s="50" t="n">
        <f aca="false">Assumptions!$B$4</f>
        <v>480</v>
      </c>
      <c r="I396" s="47" t="n">
        <v>30</v>
      </c>
      <c r="J396" s="9" t="n">
        <f aca="false">H396-I396</f>
        <v>450</v>
      </c>
      <c r="K396" s="9" t="n">
        <f aca="false">SUMIFS(Downtime_Log!$I$2:$I$20000,Downtime_Log!$B$2:$B$20000,A396)</f>
        <v>7</v>
      </c>
      <c r="L396" s="9" t="n">
        <f aca="false">J396-K396</f>
        <v>443</v>
      </c>
      <c r="M396" s="51" t="n">
        <f aca="false">INDEX(Rate_Master!$C$2:$C$13,MATCH(F396,Rate_Master!$A$2:$A$13,0))</f>
        <v>240</v>
      </c>
      <c r="N396" s="52" t="n">
        <v>86471</v>
      </c>
      <c r="O396" s="51" t="n">
        <f aca="false">SUMIFS(Quality_Log!$H$2:$H$20000,Quality_Log!$B$2:$B$20000,A396)</f>
        <v>1207</v>
      </c>
      <c r="P396" s="51" t="n">
        <f aca="false">N396-O396</f>
        <v>85264</v>
      </c>
      <c r="Q396" s="51" t="n">
        <f aca="false">ROUND(J396*M396*Assumptions!$B$6,0)</f>
        <v>84240</v>
      </c>
      <c r="R396" s="53" t="n">
        <f aca="false">N396/M396</f>
        <v>360.295833333333</v>
      </c>
      <c r="S396" s="53" t="n">
        <f aca="false">P396/M396</f>
        <v>355.266666666667</v>
      </c>
      <c r="T396" s="54" t="n">
        <f aca="false">IF(J396&gt;0,L396/J396,0)</f>
        <v>0.984444444444445</v>
      </c>
      <c r="U396" s="54" t="n">
        <f aca="false">IF(L396&gt;0,R396/L396,0)</f>
        <v>0.813308878856283</v>
      </c>
      <c r="V396" s="54" t="n">
        <f aca="false">IF(N396&gt;0,P396/N396,0)</f>
        <v>0.986041563067387</v>
      </c>
      <c r="W396" s="54" t="n">
        <f aca="false">T396*U396*V396</f>
        <v>0.789481481481482</v>
      </c>
      <c r="X396" s="55" t="n">
        <v>202.4</v>
      </c>
      <c r="Y396" s="56" t="n">
        <v>0.14</v>
      </c>
    </row>
    <row r="397" customFormat="false" ht="15" hidden="false" customHeight="false" outlineLevel="0" collapsed="false">
      <c r="A397" s="47" t="s">
        <v>702</v>
      </c>
      <c r="B397" s="48" t="n">
        <v>46065</v>
      </c>
      <c r="C397" s="49" t="n">
        <f aca="false">DATE(YEAR(B397),MONTH(B397),1)</f>
        <v>46054</v>
      </c>
      <c r="D397" s="47" t="s">
        <v>75</v>
      </c>
      <c r="E397" s="47" t="s">
        <v>65</v>
      </c>
      <c r="F397" s="47" t="s">
        <v>159</v>
      </c>
      <c r="G397" s="47" t="s">
        <v>700</v>
      </c>
      <c r="H397" s="50" t="n">
        <f aca="false">Assumptions!$B$4</f>
        <v>480</v>
      </c>
      <c r="I397" s="47" t="n">
        <v>30</v>
      </c>
      <c r="J397" s="9" t="n">
        <f aca="false">H397-I397</f>
        <v>450</v>
      </c>
      <c r="K397" s="9" t="n">
        <f aca="false">SUMIFS(Downtime_Log!$I$2:$I$20000,Downtime_Log!$B$2:$B$20000,A397)</f>
        <v>45</v>
      </c>
      <c r="L397" s="9" t="n">
        <f aca="false">J397-K397</f>
        <v>405</v>
      </c>
      <c r="M397" s="51" t="n">
        <f aca="false">INDEX(Rate_Master!$C$2:$C$13,MATCH(F397,Rate_Master!$A$2:$A$13,0))</f>
        <v>240</v>
      </c>
      <c r="N397" s="52" t="n">
        <v>77077</v>
      </c>
      <c r="O397" s="51" t="n">
        <f aca="false">SUMIFS(Quality_Log!$H$2:$H$20000,Quality_Log!$B$2:$B$20000,A397)</f>
        <v>1647</v>
      </c>
      <c r="P397" s="51" t="n">
        <f aca="false">N397-O397</f>
        <v>75430</v>
      </c>
      <c r="Q397" s="51" t="n">
        <f aca="false">ROUND(J397*M397*Assumptions!$B$6,0)</f>
        <v>84240</v>
      </c>
      <c r="R397" s="53" t="n">
        <f aca="false">N397/M397</f>
        <v>321.154166666667</v>
      </c>
      <c r="S397" s="53" t="n">
        <f aca="false">P397/M397</f>
        <v>314.291666666667</v>
      </c>
      <c r="T397" s="54" t="n">
        <f aca="false">IF(J397&gt;0,L397/J397,0)</f>
        <v>0.9</v>
      </c>
      <c r="U397" s="54" t="n">
        <f aca="false">IF(L397&gt;0,R397/L397,0)</f>
        <v>0.792973251028807</v>
      </c>
      <c r="V397" s="54" t="n">
        <f aca="false">IF(N397&gt;0,P397/N397,0)</f>
        <v>0.978631757852537</v>
      </c>
      <c r="W397" s="54" t="n">
        <f aca="false">T397*U397*V397</f>
        <v>0.698425925925926</v>
      </c>
      <c r="X397" s="55" t="n">
        <v>199.4</v>
      </c>
      <c r="Y397" s="56" t="n">
        <v>0.13</v>
      </c>
    </row>
    <row r="398" customFormat="false" ht="15" hidden="false" customHeight="false" outlineLevel="0" collapsed="false">
      <c r="A398" s="47" t="s">
        <v>703</v>
      </c>
      <c r="B398" s="48" t="n">
        <v>46066</v>
      </c>
      <c r="C398" s="49" t="n">
        <f aca="false">DATE(YEAR(B398),MONTH(B398),1)</f>
        <v>46054</v>
      </c>
      <c r="D398" s="47" t="s">
        <v>73</v>
      </c>
      <c r="E398" s="47" t="s">
        <v>62</v>
      </c>
      <c r="F398" s="47" t="s">
        <v>149</v>
      </c>
      <c r="G398" s="47" t="s">
        <v>704</v>
      </c>
      <c r="H398" s="50" t="n">
        <f aca="false">Assumptions!$B$4</f>
        <v>480</v>
      </c>
      <c r="I398" s="47" t="n">
        <v>30</v>
      </c>
      <c r="J398" s="9" t="n">
        <f aca="false">H398-I398</f>
        <v>450</v>
      </c>
      <c r="K398" s="9" t="n">
        <f aca="false">SUMIFS(Downtime_Log!$I$2:$I$20000,Downtime_Log!$B$2:$B$20000,A398)</f>
        <v>156</v>
      </c>
      <c r="L398" s="9" t="n">
        <f aca="false">J398-K398</f>
        <v>294</v>
      </c>
      <c r="M398" s="51" t="n">
        <f aca="false">INDEX(Rate_Master!$C$2:$C$13,MATCH(F398,Rate_Master!$A$2:$A$13,0))</f>
        <v>1100</v>
      </c>
      <c r="N398" s="52" t="n">
        <v>291190</v>
      </c>
      <c r="O398" s="51" t="n">
        <f aca="false">SUMIFS(Quality_Log!$H$2:$H$20000,Quality_Log!$B$2:$B$20000,A398)</f>
        <v>5437</v>
      </c>
      <c r="P398" s="51" t="n">
        <f aca="false">N398-O398</f>
        <v>285753</v>
      </c>
      <c r="Q398" s="51" t="n">
        <f aca="false">ROUND(J398*M398*Assumptions!$B$6,0)</f>
        <v>386100</v>
      </c>
      <c r="R398" s="53" t="n">
        <f aca="false">N398/M398</f>
        <v>264.718181818182</v>
      </c>
      <c r="S398" s="53" t="n">
        <f aca="false">P398/M398</f>
        <v>259.775454545455</v>
      </c>
      <c r="T398" s="54" t="n">
        <f aca="false">IF(J398&gt;0,L398/J398,0)</f>
        <v>0.653333333333333</v>
      </c>
      <c r="U398" s="54" t="n">
        <f aca="false">IF(L398&gt;0,R398/L398,0)</f>
        <v>0.900401978973408</v>
      </c>
      <c r="V398" s="54" t="n">
        <f aca="false">IF(N398&gt;0,P398/N398,0)</f>
        <v>0.981328342319448</v>
      </c>
      <c r="W398" s="54" t="n">
        <f aca="false">T398*U398*V398</f>
        <v>0.577278787878788</v>
      </c>
      <c r="X398" s="55" t="n">
        <v>331.2</v>
      </c>
      <c r="Y398" s="56" t="n">
        <v>5.27</v>
      </c>
    </row>
    <row r="399" customFormat="false" ht="15" hidden="false" customHeight="false" outlineLevel="0" collapsed="false">
      <c r="A399" s="47" t="s">
        <v>705</v>
      </c>
      <c r="B399" s="48" t="n">
        <v>46066</v>
      </c>
      <c r="C399" s="49" t="n">
        <f aca="false">DATE(YEAR(B399),MONTH(B399),1)</f>
        <v>46054</v>
      </c>
      <c r="D399" s="47" t="s">
        <v>74</v>
      </c>
      <c r="E399" s="47" t="s">
        <v>62</v>
      </c>
      <c r="F399" s="47" t="s">
        <v>149</v>
      </c>
      <c r="G399" s="47" t="s">
        <v>704</v>
      </c>
      <c r="H399" s="50" t="n">
        <f aca="false">Assumptions!$B$4</f>
        <v>480</v>
      </c>
      <c r="I399" s="47" t="n">
        <v>30</v>
      </c>
      <c r="J399" s="9" t="n">
        <f aca="false">H399-I399</f>
        <v>450</v>
      </c>
      <c r="K399" s="9" t="n">
        <f aca="false">SUMIFS(Downtime_Log!$I$2:$I$20000,Downtime_Log!$B$2:$B$20000,A399)</f>
        <v>51</v>
      </c>
      <c r="L399" s="9" t="n">
        <f aca="false">J399-K399</f>
        <v>399</v>
      </c>
      <c r="M399" s="51" t="n">
        <f aca="false">INDEX(Rate_Master!$C$2:$C$13,MATCH(F399,Rate_Master!$A$2:$A$13,0))</f>
        <v>1100</v>
      </c>
      <c r="N399" s="52" t="n">
        <v>414133</v>
      </c>
      <c r="O399" s="51" t="n">
        <f aca="false">SUMIFS(Quality_Log!$H$2:$H$20000,Quality_Log!$B$2:$B$20000,A399)</f>
        <v>4685</v>
      </c>
      <c r="P399" s="51" t="n">
        <f aca="false">N399-O399</f>
        <v>409448</v>
      </c>
      <c r="Q399" s="51" t="n">
        <f aca="false">ROUND(J399*M399*Assumptions!$B$6,0)</f>
        <v>386100</v>
      </c>
      <c r="R399" s="53" t="n">
        <f aca="false">N399/M399</f>
        <v>376.484545454545</v>
      </c>
      <c r="S399" s="53" t="n">
        <f aca="false">P399/M399</f>
        <v>372.225454545455</v>
      </c>
      <c r="T399" s="54" t="n">
        <f aca="false">IF(J399&gt;0,L399/J399,0)</f>
        <v>0.886666666666667</v>
      </c>
      <c r="U399" s="54" t="n">
        <f aca="false">IF(L399&gt;0,R399/L399,0)</f>
        <v>0.943570289359763</v>
      </c>
      <c r="V399" s="54" t="n">
        <f aca="false">IF(N399&gt;0,P399/N399,0)</f>
        <v>0.988687209181592</v>
      </c>
      <c r="W399" s="54" t="n">
        <f aca="false">T399*U399*V399</f>
        <v>0.827167676767677</v>
      </c>
      <c r="X399" s="55" t="n">
        <v>340.5</v>
      </c>
      <c r="Y399" s="56" t="n">
        <v>1.6</v>
      </c>
    </row>
    <row r="400" customFormat="false" ht="15" hidden="false" customHeight="false" outlineLevel="0" collapsed="false">
      <c r="A400" s="47" t="s">
        <v>706</v>
      </c>
      <c r="B400" s="48" t="n">
        <v>46066</v>
      </c>
      <c r="C400" s="49" t="n">
        <f aca="false">DATE(YEAR(B400),MONTH(B400),1)</f>
        <v>46054</v>
      </c>
      <c r="D400" s="47" t="s">
        <v>75</v>
      </c>
      <c r="E400" s="47" t="s">
        <v>62</v>
      </c>
      <c r="F400" s="47" t="s">
        <v>149</v>
      </c>
      <c r="G400" s="47" t="s">
        <v>704</v>
      </c>
      <c r="H400" s="50" t="n">
        <f aca="false">Assumptions!$B$4</f>
        <v>480</v>
      </c>
      <c r="I400" s="47" t="n">
        <v>45</v>
      </c>
      <c r="J400" s="9" t="n">
        <f aca="false">H400-I400</f>
        <v>435</v>
      </c>
      <c r="K400" s="9" t="n">
        <f aca="false">SUMIFS(Downtime_Log!$I$2:$I$20000,Downtime_Log!$B$2:$B$20000,A400)</f>
        <v>24</v>
      </c>
      <c r="L400" s="9" t="n">
        <f aca="false">J400-K400</f>
        <v>411</v>
      </c>
      <c r="M400" s="51" t="n">
        <f aca="false">INDEX(Rate_Master!$C$2:$C$13,MATCH(F400,Rate_Master!$A$2:$A$13,0))</f>
        <v>1100</v>
      </c>
      <c r="N400" s="52" t="n">
        <v>382167</v>
      </c>
      <c r="O400" s="51" t="n">
        <f aca="false">SUMIFS(Quality_Log!$H$2:$H$20000,Quality_Log!$B$2:$B$20000,A400)</f>
        <v>8345</v>
      </c>
      <c r="P400" s="51" t="n">
        <f aca="false">N400-O400</f>
        <v>373822</v>
      </c>
      <c r="Q400" s="51" t="n">
        <f aca="false">ROUND(J400*M400*Assumptions!$B$6,0)</f>
        <v>373230</v>
      </c>
      <c r="R400" s="53" t="n">
        <f aca="false">N400/M400</f>
        <v>347.424545454545</v>
      </c>
      <c r="S400" s="53" t="n">
        <f aca="false">P400/M400</f>
        <v>339.838181818182</v>
      </c>
      <c r="T400" s="54" t="n">
        <f aca="false">IF(J400&gt;0,L400/J400,0)</f>
        <v>0.944827586206897</v>
      </c>
      <c r="U400" s="54" t="n">
        <f aca="false">IF(L400&gt;0,R400/L400,0)</f>
        <v>0.845315195753152</v>
      </c>
      <c r="V400" s="54" t="n">
        <f aca="false">IF(N400&gt;0,P400/N400,0)</f>
        <v>0.97816399636808</v>
      </c>
      <c r="W400" s="54" t="n">
        <f aca="false">T400*U400*V400</f>
        <v>0.781237199582027</v>
      </c>
      <c r="X400" s="55" t="n">
        <v>387.4</v>
      </c>
      <c r="Y400" s="56" t="n">
        <v>1.36</v>
      </c>
    </row>
    <row r="401" customFormat="false" ht="15" hidden="false" customHeight="false" outlineLevel="0" collapsed="false">
      <c r="A401" s="47" t="s">
        <v>707</v>
      </c>
      <c r="B401" s="48" t="n">
        <v>46066</v>
      </c>
      <c r="C401" s="49" t="n">
        <f aca="false">DATE(YEAR(B401),MONTH(B401),1)</f>
        <v>46054</v>
      </c>
      <c r="D401" s="47" t="s">
        <v>73</v>
      </c>
      <c r="E401" s="47" t="s">
        <v>63</v>
      </c>
      <c r="F401" s="47" t="s">
        <v>153</v>
      </c>
      <c r="G401" s="47" t="s">
        <v>694</v>
      </c>
      <c r="H401" s="50" t="n">
        <f aca="false">Assumptions!$B$4</f>
        <v>480</v>
      </c>
      <c r="I401" s="47" t="n">
        <v>30</v>
      </c>
      <c r="J401" s="9" t="n">
        <f aca="false">H401-I401</f>
        <v>450</v>
      </c>
      <c r="K401" s="9" t="n">
        <f aca="false">SUMIFS(Downtime_Log!$I$2:$I$20000,Downtime_Log!$B$2:$B$20000,A401)</f>
        <v>20</v>
      </c>
      <c r="L401" s="9" t="n">
        <f aca="false">J401-K401</f>
        <v>430</v>
      </c>
      <c r="M401" s="51" t="n">
        <f aca="false">INDEX(Rate_Master!$C$2:$C$13,MATCH(F401,Rate_Master!$A$2:$A$13,0))</f>
        <v>1000</v>
      </c>
      <c r="N401" s="52" t="n">
        <v>376180</v>
      </c>
      <c r="O401" s="51" t="n">
        <f aca="false">SUMIFS(Quality_Log!$H$2:$H$20000,Quality_Log!$B$2:$B$20000,A401)</f>
        <v>8350</v>
      </c>
      <c r="P401" s="51" t="n">
        <f aca="false">N401-O401</f>
        <v>367830</v>
      </c>
      <c r="Q401" s="51" t="n">
        <f aca="false">ROUND(J401*M401*Assumptions!$B$6,0)</f>
        <v>351000</v>
      </c>
      <c r="R401" s="53" t="n">
        <f aca="false">N401/M401</f>
        <v>376.18</v>
      </c>
      <c r="S401" s="53" t="n">
        <f aca="false">P401/M401</f>
        <v>367.83</v>
      </c>
      <c r="T401" s="54" t="n">
        <f aca="false">IF(J401&gt;0,L401/J401,0)</f>
        <v>0.955555555555556</v>
      </c>
      <c r="U401" s="54" t="n">
        <f aca="false">IF(L401&gt;0,R401/L401,0)</f>
        <v>0.874837209302326</v>
      </c>
      <c r="V401" s="54" t="n">
        <f aca="false">IF(N401&gt;0,P401/N401,0)</f>
        <v>0.977803179329045</v>
      </c>
      <c r="W401" s="54" t="n">
        <f aca="false">T401*U401*V401</f>
        <v>0.8174</v>
      </c>
      <c r="X401" s="55" t="n">
        <v>466.8</v>
      </c>
      <c r="Y401" s="56" t="n">
        <v>2.13</v>
      </c>
    </row>
    <row r="402" customFormat="false" ht="15" hidden="false" customHeight="false" outlineLevel="0" collapsed="false">
      <c r="A402" s="47" t="s">
        <v>708</v>
      </c>
      <c r="B402" s="48" t="n">
        <v>46066</v>
      </c>
      <c r="C402" s="49" t="n">
        <f aca="false">DATE(YEAR(B402),MONTH(B402),1)</f>
        <v>46054</v>
      </c>
      <c r="D402" s="47" t="s">
        <v>74</v>
      </c>
      <c r="E402" s="47" t="s">
        <v>63</v>
      </c>
      <c r="F402" s="47" t="s">
        <v>152</v>
      </c>
      <c r="G402" s="47" t="s">
        <v>709</v>
      </c>
      <c r="H402" s="50" t="n">
        <f aca="false">Assumptions!$B$4</f>
        <v>480</v>
      </c>
      <c r="I402" s="47" t="n">
        <v>45</v>
      </c>
      <c r="J402" s="9" t="n">
        <f aca="false">H402-I402</f>
        <v>435</v>
      </c>
      <c r="K402" s="9" t="n">
        <f aca="false">SUMIFS(Downtime_Log!$I$2:$I$20000,Downtime_Log!$B$2:$B$20000,A402)</f>
        <v>131</v>
      </c>
      <c r="L402" s="9" t="n">
        <f aca="false">J402-K402</f>
        <v>304</v>
      </c>
      <c r="M402" s="51" t="n">
        <f aca="false">INDEX(Rate_Master!$C$2:$C$13,MATCH(F402,Rate_Master!$A$2:$A$13,0))</f>
        <v>900</v>
      </c>
      <c r="N402" s="52" t="n">
        <v>230495</v>
      </c>
      <c r="O402" s="51" t="n">
        <f aca="false">SUMIFS(Quality_Log!$H$2:$H$20000,Quality_Log!$B$2:$B$20000,A402)</f>
        <v>6756</v>
      </c>
      <c r="P402" s="51" t="n">
        <f aca="false">N402-O402</f>
        <v>223739</v>
      </c>
      <c r="Q402" s="51" t="n">
        <f aca="false">ROUND(J402*M402*Assumptions!$B$6,0)</f>
        <v>305370</v>
      </c>
      <c r="R402" s="53" t="n">
        <f aca="false">N402/M402</f>
        <v>256.105555555556</v>
      </c>
      <c r="S402" s="53" t="n">
        <f aca="false">P402/M402</f>
        <v>248.598888888889</v>
      </c>
      <c r="T402" s="54" t="n">
        <f aca="false">IF(J402&gt;0,L402/J402,0)</f>
        <v>0.698850574712644</v>
      </c>
      <c r="U402" s="54" t="n">
        <f aca="false">IF(L402&gt;0,R402/L402,0)</f>
        <v>0.842452485380117</v>
      </c>
      <c r="V402" s="54" t="n">
        <f aca="false">IF(N402&gt;0,P402/N402,0)</f>
        <v>0.97068916896245</v>
      </c>
      <c r="W402" s="54" t="n">
        <f aca="false">T402*U402*V402</f>
        <v>0.571491698595147</v>
      </c>
      <c r="X402" s="55" t="n">
        <v>385.7</v>
      </c>
      <c r="Y402" s="56" t="n">
        <v>4.87</v>
      </c>
    </row>
    <row r="403" customFormat="false" ht="15" hidden="false" customHeight="false" outlineLevel="0" collapsed="false">
      <c r="A403" s="47" t="s">
        <v>710</v>
      </c>
      <c r="B403" s="48" t="n">
        <v>46066</v>
      </c>
      <c r="C403" s="49" t="n">
        <f aca="false">DATE(YEAR(B403),MONTH(B403),1)</f>
        <v>46054</v>
      </c>
      <c r="D403" s="47" t="s">
        <v>75</v>
      </c>
      <c r="E403" s="47" t="s">
        <v>63</v>
      </c>
      <c r="F403" s="47" t="s">
        <v>152</v>
      </c>
      <c r="G403" s="47" t="s">
        <v>709</v>
      </c>
      <c r="H403" s="50" t="n">
        <f aca="false">Assumptions!$B$4</f>
        <v>480</v>
      </c>
      <c r="I403" s="47" t="n">
        <v>30</v>
      </c>
      <c r="J403" s="9" t="n">
        <f aca="false">H403-I403</f>
        <v>450</v>
      </c>
      <c r="K403" s="9" t="n">
        <f aca="false">SUMIFS(Downtime_Log!$I$2:$I$20000,Downtime_Log!$B$2:$B$20000,A403)</f>
        <v>130</v>
      </c>
      <c r="L403" s="9" t="n">
        <f aca="false">J403-K403</f>
        <v>320</v>
      </c>
      <c r="M403" s="51" t="n">
        <f aca="false">INDEX(Rate_Master!$C$2:$C$13,MATCH(F403,Rate_Master!$A$2:$A$13,0))</f>
        <v>900</v>
      </c>
      <c r="N403" s="52" t="n">
        <v>245682</v>
      </c>
      <c r="O403" s="51" t="n">
        <f aca="false">SUMIFS(Quality_Log!$H$2:$H$20000,Quality_Log!$B$2:$B$20000,A403)</f>
        <v>5337</v>
      </c>
      <c r="P403" s="51" t="n">
        <f aca="false">N403-O403</f>
        <v>240345</v>
      </c>
      <c r="Q403" s="51" t="n">
        <f aca="false">ROUND(J403*M403*Assumptions!$B$6,0)</f>
        <v>315900</v>
      </c>
      <c r="R403" s="53" t="n">
        <f aca="false">N403/M403</f>
        <v>272.98</v>
      </c>
      <c r="S403" s="53" t="n">
        <f aca="false">P403/M403</f>
        <v>267.05</v>
      </c>
      <c r="T403" s="54" t="n">
        <f aca="false">IF(J403&gt;0,L403/J403,0)</f>
        <v>0.711111111111111</v>
      </c>
      <c r="U403" s="54" t="n">
        <f aca="false">IF(L403&gt;0,R403/L403,0)</f>
        <v>0.8530625</v>
      </c>
      <c r="V403" s="54" t="n">
        <f aca="false">IF(N403&gt;0,P403/N403,0)</f>
        <v>0.978276796834933</v>
      </c>
      <c r="W403" s="54" t="n">
        <f aca="false">T403*U403*V403</f>
        <v>0.593444444444445</v>
      </c>
      <c r="X403" s="55" t="n">
        <v>350.3</v>
      </c>
      <c r="Y403" s="56" t="n">
        <v>2.08</v>
      </c>
    </row>
    <row r="404" customFormat="false" ht="15" hidden="false" customHeight="false" outlineLevel="0" collapsed="false">
      <c r="A404" s="47" t="s">
        <v>711</v>
      </c>
      <c r="B404" s="48" t="n">
        <v>46066</v>
      </c>
      <c r="C404" s="49" t="n">
        <f aca="false">DATE(YEAR(B404),MONTH(B404),1)</f>
        <v>46054</v>
      </c>
      <c r="D404" s="47" t="s">
        <v>73</v>
      </c>
      <c r="E404" s="47" t="s">
        <v>64</v>
      </c>
      <c r="F404" s="47" t="s">
        <v>154</v>
      </c>
      <c r="G404" s="47" t="s">
        <v>685</v>
      </c>
      <c r="H404" s="50" t="n">
        <f aca="false">Assumptions!$B$4</f>
        <v>480</v>
      </c>
      <c r="I404" s="47" t="n">
        <v>30</v>
      </c>
      <c r="J404" s="9" t="n">
        <f aca="false">H404-I404</f>
        <v>450</v>
      </c>
      <c r="K404" s="9" t="n">
        <f aca="false">SUMIFS(Downtime_Log!$I$2:$I$20000,Downtime_Log!$B$2:$B$20000,A404)</f>
        <v>21</v>
      </c>
      <c r="L404" s="9" t="n">
        <f aca="false">J404-K404</f>
        <v>429</v>
      </c>
      <c r="M404" s="51" t="n">
        <f aca="false">INDEX(Rate_Master!$C$2:$C$13,MATCH(F404,Rate_Master!$A$2:$A$13,0))</f>
        <v>600</v>
      </c>
      <c r="N404" s="52" t="n">
        <v>241234</v>
      </c>
      <c r="O404" s="51" t="n">
        <f aca="false">SUMIFS(Quality_Log!$H$2:$H$20000,Quality_Log!$B$2:$B$20000,A404)</f>
        <v>3084</v>
      </c>
      <c r="P404" s="51" t="n">
        <f aca="false">N404-O404</f>
        <v>238150</v>
      </c>
      <c r="Q404" s="51" t="n">
        <f aca="false">ROUND(J404*M404*Assumptions!$B$6,0)</f>
        <v>210600</v>
      </c>
      <c r="R404" s="53" t="n">
        <f aca="false">N404/M404</f>
        <v>402.056666666667</v>
      </c>
      <c r="S404" s="53" t="n">
        <f aca="false">P404/M404</f>
        <v>396.916666666667</v>
      </c>
      <c r="T404" s="54" t="n">
        <f aca="false">IF(J404&gt;0,L404/J404,0)</f>
        <v>0.953333333333333</v>
      </c>
      <c r="U404" s="54" t="n">
        <f aca="false">IF(L404&gt;0,R404/L404,0)</f>
        <v>0.937195027195027</v>
      </c>
      <c r="V404" s="54" t="n">
        <f aca="false">IF(N404&gt;0,P404/N404,0)</f>
        <v>0.987215732442359</v>
      </c>
      <c r="W404" s="54" t="n">
        <f aca="false">T404*U404*V404</f>
        <v>0.882037037037037</v>
      </c>
      <c r="X404" s="55" t="n">
        <v>231.7</v>
      </c>
      <c r="Y404" s="56" t="n">
        <v>0.86</v>
      </c>
    </row>
    <row r="405" customFormat="false" ht="15" hidden="false" customHeight="false" outlineLevel="0" collapsed="false">
      <c r="A405" s="47" t="s">
        <v>712</v>
      </c>
      <c r="B405" s="48" t="n">
        <v>46066</v>
      </c>
      <c r="C405" s="49" t="n">
        <f aca="false">DATE(YEAR(B405),MONTH(B405),1)</f>
        <v>46054</v>
      </c>
      <c r="D405" s="47" t="s">
        <v>74</v>
      </c>
      <c r="E405" s="47" t="s">
        <v>64</v>
      </c>
      <c r="F405" s="47" t="s">
        <v>156</v>
      </c>
      <c r="G405" s="47" t="s">
        <v>713</v>
      </c>
      <c r="H405" s="50" t="n">
        <f aca="false">Assumptions!$B$4</f>
        <v>480</v>
      </c>
      <c r="I405" s="47" t="n">
        <v>30</v>
      </c>
      <c r="J405" s="9" t="n">
        <f aca="false">H405-I405</f>
        <v>450</v>
      </c>
      <c r="K405" s="9" t="n">
        <f aca="false">SUMIFS(Downtime_Log!$I$2:$I$20000,Downtime_Log!$B$2:$B$20000,A405)</f>
        <v>81</v>
      </c>
      <c r="L405" s="9" t="n">
        <f aca="false">J405-K405</f>
        <v>369</v>
      </c>
      <c r="M405" s="51" t="n">
        <f aca="false">INDEX(Rate_Master!$C$2:$C$13,MATCH(F405,Rate_Master!$A$2:$A$13,0))</f>
        <v>480</v>
      </c>
      <c r="N405" s="52" t="n">
        <v>153369</v>
      </c>
      <c r="O405" s="51" t="n">
        <f aca="false">SUMIFS(Quality_Log!$H$2:$H$20000,Quality_Log!$B$2:$B$20000,A405)</f>
        <v>4769</v>
      </c>
      <c r="P405" s="51" t="n">
        <f aca="false">N405-O405</f>
        <v>148600</v>
      </c>
      <c r="Q405" s="51" t="n">
        <f aca="false">ROUND(J405*M405*Assumptions!$B$6,0)</f>
        <v>168480</v>
      </c>
      <c r="R405" s="53" t="n">
        <f aca="false">N405/M405</f>
        <v>319.51875</v>
      </c>
      <c r="S405" s="53" t="n">
        <f aca="false">P405/M405</f>
        <v>309.583333333333</v>
      </c>
      <c r="T405" s="54" t="n">
        <f aca="false">IF(J405&gt;0,L405/J405,0)</f>
        <v>0.82</v>
      </c>
      <c r="U405" s="54" t="n">
        <f aca="false">IF(L405&gt;0,R405/L405,0)</f>
        <v>0.865904471544716</v>
      </c>
      <c r="V405" s="54" t="n">
        <f aca="false">IF(N405&gt;0,P405/N405,0)</f>
        <v>0.968905059040614</v>
      </c>
      <c r="W405" s="54" t="n">
        <f aca="false">T405*U405*V405</f>
        <v>0.687962962962963</v>
      </c>
      <c r="X405" s="55" t="n">
        <v>203.4</v>
      </c>
      <c r="Y405" s="56" t="n">
        <v>3.27</v>
      </c>
    </row>
    <row r="406" customFormat="false" ht="15" hidden="false" customHeight="false" outlineLevel="0" collapsed="false">
      <c r="A406" s="47" t="s">
        <v>714</v>
      </c>
      <c r="B406" s="48" t="n">
        <v>46066</v>
      </c>
      <c r="C406" s="49" t="n">
        <f aca="false">DATE(YEAR(B406),MONTH(B406),1)</f>
        <v>46054</v>
      </c>
      <c r="D406" s="47" t="s">
        <v>73</v>
      </c>
      <c r="E406" s="47" t="s">
        <v>65</v>
      </c>
      <c r="F406" s="47" t="s">
        <v>159</v>
      </c>
      <c r="G406" s="47" t="s">
        <v>700</v>
      </c>
      <c r="H406" s="50" t="n">
        <f aca="false">Assumptions!$B$4</f>
        <v>480</v>
      </c>
      <c r="I406" s="47" t="n">
        <v>30</v>
      </c>
      <c r="J406" s="9" t="n">
        <f aca="false">H406-I406</f>
        <v>450</v>
      </c>
      <c r="K406" s="9" t="n">
        <f aca="false">SUMIFS(Downtime_Log!$I$2:$I$20000,Downtime_Log!$B$2:$B$20000,A406)</f>
        <v>60</v>
      </c>
      <c r="L406" s="9" t="n">
        <f aca="false">J406-K406</f>
        <v>390</v>
      </c>
      <c r="M406" s="51" t="n">
        <f aca="false">INDEX(Rate_Master!$C$2:$C$13,MATCH(F406,Rate_Master!$A$2:$A$13,0))</f>
        <v>240</v>
      </c>
      <c r="N406" s="52" t="n">
        <v>81077</v>
      </c>
      <c r="O406" s="51" t="n">
        <f aca="false">SUMIFS(Quality_Log!$H$2:$H$20000,Quality_Log!$B$2:$B$20000,A406)</f>
        <v>1605</v>
      </c>
      <c r="P406" s="51" t="n">
        <f aca="false">N406-O406</f>
        <v>79472</v>
      </c>
      <c r="Q406" s="51" t="n">
        <f aca="false">ROUND(J406*M406*Assumptions!$B$6,0)</f>
        <v>84240</v>
      </c>
      <c r="R406" s="53" t="n">
        <f aca="false">N406/M406</f>
        <v>337.820833333333</v>
      </c>
      <c r="S406" s="53" t="n">
        <f aca="false">P406/M406</f>
        <v>331.133333333333</v>
      </c>
      <c r="T406" s="54" t="n">
        <f aca="false">IF(J406&gt;0,L406/J406,0)</f>
        <v>0.866666666666667</v>
      </c>
      <c r="U406" s="54" t="n">
        <f aca="false">IF(L406&gt;0,R406/L406,0)</f>
        <v>0.866207264957265</v>
      </c>
      <c r="V406" s="54" t="n">
        <f aca="false">IF(N406&gt;0,P406/N406,0)</f>
        <v>0.980204003601515</v>
      </c>
      <c r="W406" s="54" t="n">
        <f aca="false">T406*U406*V406</f>
        <v>0.735851851851852</v>
      </c>
      <c r="X406" s="55" t="n">
        <v>201.4</v>
      </c>
      <c r="Y406" s="56" t="n">
        <v>0.15</v>
      </c>
    </row>
    <row r="407" customFormat="false" ht="15" hidden="false" customHeight="false" outlineLevel="0" collapsed="false">
      <c r="A407" s="47" t="s">
        <v>715</v>
      </c>
      <c r="B407" s="48" t="n">
        <v>46066</v>
      </c>
      <c r="C407" s="49" t="n">
        <f aca="false">DATE(YEAR(B407),MONTH(B407),1)</f>
        <v>46054</v>
      </c>
      <c r="D407" s="47" t="s">
        <v>74</v>
      </c>
      <c r="E407" s="47" t="s">
        <v>65</v>
      </c>
      <c r="F407" s="47" t="s">
        <v>159</v>
      </c>
      <c r="G407" s="47" t="s">
        <v>700</v>
      </c>
      <c r="H407" s="50" t="n">
        <f aca="false">Assumptions!$B$4</f>
        <v>480</v>
      </c>
      <c r="I407" s="47" t="n">
        <v>30</v>
      </c>
      <c r="J407" s="9" t="n">
        <f aca="false">H407-I407</f>
        <v>450</v>
      </c>
      <c r="K407" s="9" t="n">
        <f aca="false">SUMIFS(Downtime_Log!$I$2:$I$20000,Downtime_Log!$B$2:$B$20000,A407)</f>
        <v>112</v>
      </c>
      <c r="L407" s="9" t="n">
        <f aca="false">J407-K407</f>
        <v>338</v>
      </c>
      <c r="M407" s="51" t="n">
        <f aca="false">INDEX(Rate_Master!$C$2:$C$13,MATCH(F407,Rate_Master!$A$2:$A$13,0))</f>
        <v>240</v>
      </c>
      <c r="N407" s="52" t="n">
        <v>69181</v>
      </c>
      <c r="O407" s="51" t="n">
        <f aca="false">SUMIFS(Quality_Log!$H$2:$H$20000,Quality_Log!$B$2:$B$20000,A407)</f>
        <v>1116</v>
      </c>
      <c r="P407" s="51" t="n">
        <f aca="false">N407-O407</f>
        <v>68065</v>
      </c>
      <c r="Q407" s="51" t="n">
        <f aca="false">ROUND(J407*M407*Assumptions!$B$6,0)</f>
        <v>84240</v>
      </c>
      <c r="R407" s="53" t="n">
        <f aca="false">N407/M407</f>
        <v>288.254166666667</v>
      </c>
      <c r="S407" s="53" t="n">
        <f aca="false">P407/M407</f>
        <v>283.604166666667</v>
      </c>
      <c r="T407" s="54" t="n">
        <f aca="false">IF(J407&gt;0,L407/J407,0)</f>
        <v>0.751111111111111</v>
      </c>
      <c r="U407" s="54" t="n">
        <f aca="false">IF(L407&gt;0,R407/L407,0)</f>
        <v>0.852822978303748</v>
      </c>
      <c r="V407" s="54" t="n">
        <f aca="false">IF(N407&gt;0,P407/N407,0)</f>
        <v>0.983868403174282</v>
      </c>
      <c r="W407" s="54" t="n">
        <f aca="false">T407*U407*V407</f>
        <v>0.630231481481481</v>
      </c>
      <c r="X407" s="55" t="n">
        <v>180.2</v>
      </c>
      <c r="Y407" s="56" t="n">
        <v>0.16</v>
      </c>
    </row>
    <row r="408" customFormat="false" ht="15" hidden="false" customHeight="false" outlineLevel="0" collapsed="false">
      <c r="A408" s="47" t="s">
        <v>716</v>
      </c>
      <c r="B408" s="48" t="n">
        <v>46066</v>
      </c>
      <c r="C408" s="49" t="n">
        <f aca="false">DATE(YEAR(B408),MONTH(B408),1)</f>
        <v>46054</v>
      </c>
      <c r="D408" s="47" t="s">
        <v>75</v>
      </c>
      <c r="E408" s="47" t="s">
        <v>65</v>
      </c>
      <c r="F408" s="47" t="s">
        <v>159</v>
      </c>
      <c r="G408" s="47" t="s">
        <v>700</v>
      </c>
      <c r="H408" s="50" t="n">
        <f aca="false">Assumptions!$B$4</f>
        <v>480</v>
      </c>
      <c r="I408" s="47" t="n">
        <v>30</v>
      </c>
      <c r="J408" s="9" t="n">
        <f aca="false">H408-I408</f>
        <v>450</v>
      </c>
      <c r="K408" s="9" t="n">
        <f aca="false">SUMIFS(Downtime_Log!$I$2:$I$20000,Downtime_Log!$B$2:$B$20000,A408)</f>
        <v>160</v>
      </c>
      <c r="L408" s="9" t="n">
        <f aca="false">J408-K408</f>
        <v>290</v>
      </c>
      <c r="M408" s="51" t="n">
        <f aca="false">INDEX(Rate_Master!$C$2:$C$13,MATCH(F408,Rate_Master!$A$2:$A$13,0))</f>
        <v>240</v>
      </c>
      <c r="N408" s="52" t="n">
        <v>52833</v>
      </c>
      <c r="O408" s="51" t="n">
        <f aca="false">SUMIFS(Quality_Log!$H$2:$H$20000,Quality_Log!$B$2:$B$20000,A408)</f>
        <v>1234</v>
      </c>
      <c r="P408" s="51" t="n">
        <f aca="false">N408-O408</f>
        <v>51599</v>
      </c>
      <c r="Q408" s="51" t="n">
        <f aca="false">ROUND(J408*M408*Assumptions!$B$6,0)</f>
        <v>84240</v>
      </c>
      <c r="R408" s="53" t="n">
        <f aca="false">N408/M408</f>
        <v>220.1375</v>
      </c>
      <c r="S408" s="53" t="n">
        <f aca="false">P408/M408</f>
        <v>214.995833333333</v>
      </c>
      <c r="T408" s="54" t="n">
        <f aca="false">IF(J408&gt;0,L408/J408,0)</f>
        <v>0.644444444444445</v>
      </c>
      <c r="U408" s="54" t="n">
        <f aca="false">IF(L408&gt;0,R408/L408,0)</f>
        <v>0.759094827586207</v>
      </c>
      <c r="V408" s="54" t="n">
        <f aca="false">IF(N408&gt;0,P408/N408,0)</f>
        <v>0.976643385762686</v>
      </c>
      <c r="W408" s="54" t="n">
        <f aca="false">T408*U408*V408</f>
        <v>0.477768518518519</v>
      </c>
      <c r="X408" s="55" t="n">
        <v>159.8</v>
      </c>
      <c r="Y408" s="56" t="n">
        <v>0.14</v>
      </c>
    </row>
    <row r="409" customFormat="false" ht="15" hidden="false" customHeight="false" outlineLevel="0" collapsed="false">
      <c r="A409" s="47" t="s">
        <v>717</v>
      </c>
      <c r="B409" s="48" t="n">
        <v>46067</v>
      </c>
      <c r="C409" s="49" t="n">
        <f aca="false">DATE(YEAR(B409),MONTH(B409),1)</f>
        <v>46054</v>
      </c>
      <c r="D409" s="47" t="s">
        <v>73</v>
      </c>
      <c r="E409" s="47" t="s">
        <v>62</v>
      </c>
      <c r="F409" s="47" t="s">
        <v>149</v>
      </c>
      <c r="G409" s="47" t="s">
        <v>704</v>
      </c>
      <c r="H409" s="50" t="n">
        <f aca="false">Assumptions!$B$4</f>
        <v>480</v>
      </c>
      <c r="I409" s="47" t="n">
        <v>90</v>
      </c>
      <c r="J409" s="9" t="n">
        <f aca="false">H409-I409</f>
        <v>390</v>
      </c>
      <c r="K409" s="9" t="n">
        <f aca="false">SUMIFS(Downtime_Log!$I$2:$I$20000,Downtime_Log!$B$2:$B$20000,A409)</f>
        <v>21</v>
      </c>
      <c r="L409" s="9" t="n">
        <f aca="false">J409-K409</f>
        <v>369</v>
      </c>
      <c r="M409" s="51" t="n">
        <f aca="false">INDEX(Rate_Master!$C$2:$C$13,MATCH(F409,Rate_Master!$A$2:$A$13,0))</f>
        <v>1100</v>
      </c>
      <c r="N409" s="52" t="n">
        <v>362560</v>
      </c>
      <c r="O409" s="51" t="n">
        <f aca="false">SUMIFS(Quality_Log!$H$2:$H$20000,Quality_Log!$B$2:$B$20000,A409)</f>
        <v>4539</v>
      </c>
      <c r="P409" s="51" t="n">
        <f aca="false">N409-O409</f>
        <v>358021</v>
      </c>
      <c r="Q409" s="51" t="n">
        <f aca="false">ROUND(J409*M409*Assumptions!$B$6,0)</f>
        <v>334620</v>
      </c>
      <c r="R409" s="53" t="n">
        <f aca="false">N409/M409</f>
        <v>329.6</v>
      </c>
      <c r="S409" s="53" t="n">
        <f aca="false">P409/M409</f>
        <v>325.473636363636</v>
      </c>
      <c r="T409" s="54" t="n">
        <f aca="false">IF(J409&gt;0,L409/J409,0)</f>
        <v>0.946153846153846</v>
      </c>
      <c r="U409" s="54" t="n">
        <f aca="false">IF(L409&gt;0,R409/L409,0)</f>
        <v>0.893224932249323</v>
      </c>
      <c r="V409" s="54" t="n">
        <f aca="false">IF(N409&gt;0,P409/N409,0)</f>
        <v>0.987480692850839</v>
      </c>
      <c r="W409" s="54" t="n">
        <f aca="false">T409*U409*V409</f>
        <v>0.834547785547786</v>
      </c>
      <c r="X409" s="55" t="n">
        <v>307.5</v>
      </c>
      <c r="Y409" s="56" t="n">
        <v>1.61</v>
      </c>
    </row>
    <row r="410" customFormat="false" ht="15" hidden="false" customHeight="false" outlineLevel="0" collapsed="false">
      <c r="A410" s="47" t="s">
        <v>718</v>
      </c>
      <c r="B410" s="48" t="n">
        <v>46067</v>
      </c>
      <c r="C410" s="49" t="n">
        <f aca="false">DATE(YEAR(B410),MONTH(B410),1)</f>
        <v>46054</v>
      </c>
      <c r="D410" s="47" t="s">
        <v>74</v>
      </c>
      <c r="E410" s="47" t="s">
        <v>62</v>
      </c>
      <c r="F410" s="47" t="s">
        <v>149</v>
      </c>
      <c r="G410" s="47" t="s">
        <v>704</v>
      </c>
      <c r="H410" s="50" t="n">
        <f aca="false">Assumptions!$B$4</f>
        <v>480</v>
      </c>
      <c r="I410" s="47" t="n">
        <v>30</v>
      </c>
      <c r="J410" s="9" t="n">
        <f aca="false">H410-I410</f>
        <v>450</v>
      </c>
      <c r="K410" s="9" t="n">
        <f aca="false">SUMIFS(Downtime_Log!$I$2:$I$20000,Downtime_Log!$B$2:$B$20000,A410)</f>
        <v>163</v>
      </c>
      <c r="L410" s="9" t="n">
        <f aca="false">J410-K410</f>
        <v>287</v>
      </c>
      <c r="M410" s="51" t="n">
        <f aca="false">INDEX(Rate_Master!$C$2:$C$13,MATCH(F410,Rate_Master!$A$2:$A$13,0))</f>
        <v>1100</v>
      </c>
      <c r="N410" s="52" t="n">
        <v>284994</v>
      </c>
      <c r="O410" s="51" t="n">
        <f aca="false">SUMIFS(Quality_Log!$H$2:$H$20000,Quality_Log!$B$2:$B$20000,A410)</f>
        <v>4683</v>
      </c>
      <c r="P410" s="51" t="n">
        <f aca="false">N410-O410</f>
        <v>280311</v>
      </c>
      <c r="Q410" s="51" t="n">
        <f aca="false">ROUND(J410*M410*Assumptions!$B$6,0)</f>
        <v>386100</v>
      </c>
      <c r="R410" s="53" t="n">
        <f aca="false">N410/M410</f>
        <v>259.085454545455</v>
      </c>
      <c r="S410" s="53" t="n">
        <f aca="false">P410/M410</f>
        <v>254.828181818182</v>
      </c>
      <c r="T410" s="54" t="n">
        <f aca="false">IF(J410&gt;0,L410/J410,0)</f>
        <v>0.637777777777778</v>
      </c>
      <c r="U410" s="54" t="n">
        <f aca="false">IF(L410&gt;0,R410/L410,0)</f>
        <v>0.902736775419702</v>
      </c>
      <c r="V410" s="54" t="n">
        <f aca="false">IF(N410&gt;0,P410/N410,0)</f>
        <v>0.983568075117371</v>
      </c>
      <c r="W410" s="54" t="n">
        <f aca="false">T410*U410*V410</f>
        <v>0.566284848484849</v>
      </c>
      <c r="X410" s="55" t="n">
        <v>293.5</v>
      </c>
      <c r="Y410" s="56" t="n">
        <v>1.39</v>
      </c>
    </row>
    <row r="411" customFormat="false" ht="15" hidden="false" customHeight="false" outlineLevel="0" collapsed="false">
      <c r="A411" s="47" t="s">
        <v>719</v>
      </c>
      <c r="B411" s="48" t="n">
        <v>46067</v>
      </c>
      <c r="C411" s="49" t="n">
        <f aca="false">DATE(YEAR(B411),MONTH(B411),1)</f>
        <v>46054</v>
      </c>
      <c r="D411" s="47" t="s">
        <v>75</v>
      </c>
      <c r="E411" s="47" t="s">
        <v>62</v>
      </c>
      <c r="F411" s="47" t="s">
        <v>149</v>
      </c>
      <c r="G411" s="47" t="s">
        <v>704</v>
      </c>
      <c r="H411" s="50" t="n">
        <f aca="false">Assumptions!$B$4</f>
        <v>480</v>
      </c>
      <c r="I411" s="47" t="n">
        <v>45</v>
      </c>
      <c r="J411" s="9" t="n">
        <f aca="false">H411-I411</f>
        <v>435</v>
      </c>
      <c r="K411" s="9" t="n">
        <f aca="false">SUMIFS(Downtime_Log!$I$2:$I$20000,Downtime_Log!$B$2:$B$20000,A411)</f>
        <v>30</v>
      </c>
      <c r="L411" s="9" t="n">
        <f aca="false">J411-K411</f>
        <v>405</v>
      </c>
      <c r="M411" s="51" t="n">
        <f aca="false">INDEX(Rate_Master!$C$2:$C$13,MATCH(F411,Rate_Master!$A$2:$A$13,0))</f>
        <v>1100</v>
      </c>
      <c r="N411" s="52" t="n">
        <v>372391</v>
      </c>
      <c r="O411" s="51" t="n">
        <f aca="false">SUMIFS(Quality_Log!$H$2:$H$20000,Quality_Log!$B$2:$B$20000,A411)</f>
        <v>6058</v>
      </c>
      <c r="P411" s="51" t="n">
        <f aca="false">N411-O411</f>
        <v>366333</v>
      </c>
      <c r="Q411" s="51" t="n">
        <f aca="false">ROUND(J411*M411*Assumptions!$B$6,0)</f>
        <v>373230</v>
      </c>
      <c r="R411" s="53" t="n">
        <f aca="false">N411/M411</f>
        <v>338.537272727273</v>
      </c>
      <c r="S411" s="53" t="n">
        <f aca="false">P411/M411</f>
        <v>333.03</v>
      </c>
      <c r="T411" s="54" t="n">
        <f aca="false">IF(J411&gt;0,L411/J411,0)</f>
        <v>0.931034482758621</v>
      </c>
      <c r="U411" s="54" t="n">
        <f aca="false">IF(L411&gt;0,R411/L411,0)</f>
        <v>0.835894500561167</v>
      </c>
      <c r="V411" s="54" t="n">
        <f aca="false">IF(N411&gt;0,P411/N411,0)</f>
        <v>0.98373215249563</v>
      </c>
      <c r="W411" s="54" t="n">
        <f aca="false">T411*U411*V411</f>
        <v>0.765586206896552</v>
      </c>
      <c r="X411" s="55" t="n">
        <v>369.1</v>
      </c>
      <c r="Y411" s="56" t="n">
        <v>1.57</v>
      </c>
    </row>
    <row r="412" customFormat="false" ht="15" hidden="false" customHeight="false" outlineLevel="0" collapsed="false">
      <c r="A412" s="47" t="s">
        <v>720</v>
      </c>
      <c r="B412" s="48" t="n">
        <v>46067</v>
      </c>
      <c r="C412" s="49" t="n">
        <f aca="false">DATE(YEAR(B412),MONTH(B412),1)</f>
        <v>46054</v>
      </c>
      <c r="D412" s="47" t="s">
        <v>73</v>
      </c>
      <c r="E412" s="47" t="s">
        <v>63</v>
      </c>
      <c r="F412" s="47" t="s">
        <v>152</v>
      </c>
      <c r="G412" s="47" t="s">
        <v>709</v>
      </c>
      <c r="H412" s="50" t="n">
        <f aca="false">Assumptions!$B$4</f>
        <v>480</v>
      </c>
      <c r="I412" s="47" t="n">
        <v>90</v>
      </c>
      <c r="J412" s="9" t="n">
        <f aca="false">H412-I412</f>
        <v>390</v>
      </c>
      <c r="K412" s="9" t="n">
        <f aca="false">SUMIFS(Downtime_Log!$I$2:$I$20000,Downtime_Log!$B$2:$B$20000,A412)</f>
        <v>109</v>
      </c>
      <c r="L412" s="9" t="n">
        <f aca="false">J412-K412</f>
        <v>281</v>
      </c>
      <c r="M412" s="51" t="n">
        <f aca="false">INDEX(Rate_Master!$C$2:$C$13,MATCH(F412,Rate_Master!$A$2:$A$13,0))</f>
        <v>900</v>
      </c>
      <c r="N412" s="52" t="n">
        <v>204821</v>
      </c>
      <c r="O412" s="51" t="n">
        <f aca="false">SUMIFS(Quality_Log!$H$2:$H$20000,Quality_Log!$B$2:$B$20000,A412)</f>
        <v>5133</v>
      </c>
      <c r="P412" s="51" t="n">
        <f aca="false">N412-O412</f>
        <v>199688</v>
      </c>
      <c r="Q412" s="51" t="n">
        <f aca="false">ROUND(J412*M412*Assumptions!$B$6,0)</f>
        <v>273780</v>
      </c>
      <c r="R412" s="53" t="n">
        <f aca="false">N412/M412</f>
        <v>227.578888888889</v>
      </c>
      <c r="S412" s="53" t="n">
        <f aca="false">P412/M412</f>
        <v>221.875555555556</v>
      </c>
      <c r="T412" s="54" t="n">
        <f aca="false">IF(J412&gt;0,L412/J412,0)</f>
        <v>0.720512820512821</v>
      </c>
      <c r="U412" s="54" t="n">
        <f aca="false">IF(L412&gt;0,R412/L412,0)</f>
        <v>0.809889284302096</v>
      </c>
      <c r="V412" s="54" t="n">
        <f aca="false">IF(N412&gt;0,P412/N412,0)</f>
        <v>0.974939093159393</v>
      </c>
      <c r="W412" s="54" t="n">
        <f aca="false">T412*U412*V412</f>
        <v>0.568911680911681</v>
      </c>
      <c r="X412" s="55" t="n">
        <v>329.1</v>
      </c>
      <c r="Y412" s="56" t="n">
        <v>1.81</v>
      </c>
    </row>
    <row r="413" customFormat="false" ht="15" hidden="false" customHeight="false" outlineLevel="0" collapsed="false">
      <c r="A413" s="47" t="s">
        <v>721</v>
      </c>
      <c r="B413" s="48" t="n">
        <v>46067</v>
      </c>
      <c r="C413" s="49" t="n">
        <f aca="false">DATE(YEAR(B413),MONTH(B413),1)</f>
        <v>46054</v>
      </c>
      <c r="D413" s="47" t="s">
        <v>74</v>
      </c>
      <c r="E413" s="47" t="s">
        <v>63</v>
      </c>
      <c r="F413" s="47" t="s">
        <v>152</v>
      </c>
      <c r="G413" s="47" t="s">
        <v>709</v>
      </c>
      <c r="H413" s="50" t="n">
        <f aca="false">Assumptions!$B$4</f>
        <v>480</v>
      </c>
      <c r="I413" s="47" t="n">
        <v>45</v>
      </c>
      <c r="J413" s="9" t="n">
        <f aca="false">H413-I413</f>
        <v>435</v>
      </c>
      <c r="K413" s="9" t="n">
        <f aca="false">SUMIFS(Downtime_Log!$I$2:$I$20000,Downtime_Log!$B$2:$B$20000,A413)</f>
        <v>139</v>
      </c>
      <c r="L413" s="9" t="n">
        <f aca="false">J413-K413</f>
        <v>296</v>
      </c>
      <c r="M413" s="51" t="n">
        <f aca="false">INDEX(Rate_Master!$C$2:$C$13,MATCH(F413,Rate_Master!$A$2:$A$13,0))</f>
        <v>900</v>
      </c>
      <c r="N413" s="52" t="n">
        <v>228813</v>
      </c>
      <c r="O413" s="51" t="n">
        <f aca="false">SUMIFS(Quality_Log!$H$2:$H$20000,Quality_Log!$B$2:$B$20000,A413)</f>
        <v>5490</v>
      </c>
      <c r="P413" s="51" t="n">
        <f aca="false">N413-O413</f>
        <v>223323</v>
      </c>
      <c r="Q413" s="51" t="n">
        <f aca="false">ROUND(J413*M413*Assumptions!$B$6,0)</f>
        <v>305370</v>
      </c>
      <c r="R413" s="53" t="n">
        <f aca="false">N413/M413</f>
        <v>254.236666666667</v>
      </c>
      <c r="S413" s="53" t="n">
        <f aca="false">P413/M413</f>
        <v>248.136666666667</v>
      </c>
      <c r="T413" s="54" t="n">
        <f aca="false">IF(J413&gt;0,L413/J413,0)</f>
        <v>0.680459770114943</v>
      </c>
      <c r="U413" s="54" t="n">
        <f aca="false">IF(L413&gt;0,R413/L413,0)</f>
        <v>0.858907657657658</v>
      </c>
      <c r="V413" s="54" t="n">
        <f aca="false">IF(N413&gt;0,P413/N413,0)</f>
        <v>0.976006608016153</v>
      </c>
      <c r="W413" s="54" t="n">
        <f aca="false">T413*U413*V413</f>
        <v>0.570429118773946</v>
      </c>
      <c r="X413" s="55" t="n">
        <v>358.1</v>
      </c>
      <c r="Y413" s="56" t="n">
        <v>2.17</v>
      </c>
    </row>
    <row r="414" customFormat="false" ht="15" hidden="false" customHeight="false" outlineLevel="0" collapsed="false">
      <c r="A414" s="47" t="s">
        <v>722</v>
      </c>
      <c r="B414" s="48" t="n">
        <v>46067</v>
      </c>
      <c r="C414" s="49" t="n">
        <f aca="false">DATE(YEAR(B414),MONTH(B414),1)</f>
        <v>46054</v>
      </c>
      <c r="D414" s="47" t="s">
        <v>75</v>
      </c>
      <c r="E414" s="47" t="s">
        <v>63</v>
      </c>
      <c r="F414" s="47" t="s">
        <v>152</v>
      </c>
      <c r="G414" s="47" t="s">
        <v>709</v>
      </c>
      <c r="H414" s="50" t="n">
        <f aca="false">Assumptions!$B$4</f>
        <v>480</v>
      </c>
      <c r="I414" s="47" t="n">
        <v>30</v>
      </c>
      <c r="J414" s="9" t="n">
        <f aca="false">H414-I414</f>
        <v>450</v>
      </c>
      <c r="K414" s="9" t="n">
        <f aca="false">SUMIFS(Downtime_Log!$I$2:$I$20000,Downtime_Log!$B$2:$B$20000,A414)</f>
        <v>183</v>
      </c>
      <c r="L414" s="9" t="n">
        <f aca="false">J414-K414</f>
        <v>267</v>
      </c>
      <c r="M414" s="51" t="n">
        <f aca="false">INDEX(Rate_Master!$C$2:$C$13,MATCH(F414,Rate_Master!$A$2:$A$13,0))</f>
        <v>900</v>
      </c>
      <c r="N414" s="52" t="n">
        <v>203970</v>
      </c>
      <c r="O414" s="51" t="n">
        <f aca="false">SUMIFS(Quality_Log!$H$2:$H$20000,Quality_Log!$B$2:$B$20000,A414)</f>
        <v>6054</v>
      </c>
      <c r="P414" s="51" t="n">
        <f aca="false">N414-O414</f>
        <v>197916</v>
      </c>
      <c r="Q414" s="51" t="n">
        <f aca="false">ROUND(J414*M414*Assumptions!$B$6,0)</f>
        <v>315900</v>
      </c>
      <c r="R414" s="53" t="n">
        <f aca="false">N414/M414</f>
        <v>226.633333333333</v>
      </c>
      <c r="S414" s="53" t="n">
        <f aca="false">P414/M414</f>
        <v>219.906666666667</v>
      </c>
      <c r="T414" s="54" t="n">
        <f aca="false">IF(J414&gt;0,L414/J414,0)</f>
        <v>0.593333333333333</v>
      </c>
      <c r="U414" s="54" t="n">
        <f aca="false">IF(L414&gt;0,R414/L414,0)</f>
        <v>0.848813982521848</v>
      </c>
      <c r="V414" s="54" t="n">
        <f aca="false">IF(N414&gt;0,P414/N414,0)</f>
        <v>0.970319164583027</v>
      </c>
      <c r="W414" s="54" t="n">
        <f aca="false">T414*U414*V414</f>
        <v>0.488681481481482</v>
      </c>
      <c r="X414" s="55" t="n">
        <v>377.6</v>
      </c>
      <c r="Y414" s="56" t="n">
        <v>1.88</v>
      </c>
    </row>
    <row r="415" customFormat="false" ht="15" hidden="false" customHeight="false" outlineLevel="0" collapsed="false">
      <c r="A415" s="47" t="s">
        <v>723</v>
      </c>
      <c r="B415" s="48" t="n">
        <v>46067</v>
      </c>
      <c r="C415" s="49" t="n">
        <f aca="false">DATE(YEAR(B415),MONTH(B415),1)</f>
        <v>46054</v>
      </c>
      <c r="D415" s="47" t="s">
        <v>73</v>
      </c>
      <c r="E415" s="47" t="s">
        <v>64</v>
      </c>
      <c r="F415" s="47" t="s">
        <v>156</v>
      </c>
      <c r="G415" s="47" t="s">
        <v>713</v>
      </c>
      <c r="H415" s="50" t="n">
        <f aca="false">Assumptions!$B$4</f>
        <v>480</v>
      </c>
      <c r="I415" s="47" t="n">
        <v>90</v>
      </c>
      <c r="J415" s="9" t="n">
        <f aca="false">H415-I415</f>
        <v>390</v>
      </c>
      <c r="K415" s="9" t="n">
        <f aca="false">SUMIFS(Downtime_Log!$I$2:$I$20000,Downtime_Log!$B$2:$B$20000,A415)</f>
        <v>15</v>
      </c>
      <c r="L415" s="9" t="n">
        <f aca="false">J415-K415</f>
        <v>375</v>
      </c>
      <c r="M415" s="51" t="n">
        <f aca="false">INDEX(Rate_Master!$C$2:$C$13,MATCH(F415,Rate_Master!$A$2:$A$13,0))</f>
        <v>480</v>
      </c>
      <c r="N415" s="52" t="n">
        <v>154574</v>
      </c>
      <c r="O415" s="51" t="n">
        <f aca="false">SUMIFS(Quality_Log!$H$2:$H$20000,Quality_Log!$B$2:$B$20000,A415)</f>
        <v>3556</v>
      </c>
      <c r="P415" s="51" t="n">
        <f aca="false">N415-O415</f>
        <v>151018</v>
      </c>
      <c r="Q415" s="51" t="n">
        <f aca="false">ROUND(J415*M415*Assumptions!$B$6,0)</f>
        <v>146016</v>
      </c>
      <c r="R415" s="53" t="n">
        <f aca="false">N415/M415</f>
        <v>322.029166666667</v>
      </c>
      <c r="S415" s="53" t="n">
        <f aca="false">P415/M415</f>
        <v>314.620833333333</v>
      </c>
      <c r="T415" s="54" t="n">
        <f aca="false">IF(J415&gt;0,L415/J415,0)</f>
        <v>0.961538461538462</v>
      </c>
      <c r="U415" s="54" t="n">
        <f aca="false">IF(L415&gt;0,R415/L415,0)</f>
        <v>0.858744444444444</v>
      </c>
      <c r="V415" s="54" t="n">
        <f aca="false">IF(N415&gt;0,P415/N415,0)</f>
        <v>0.976994837424146</v>
      </c>
      <c r="W415" s="54" t="n">
        <f aca="false">T415*U415*V415</f>
        <v>0.806720085470086</v>
      </c>
      <c r="X415" s="55" t="n">
        <v>195.6</v>
      </c>
      <c r="Y415" s="56" t="n">
        <v>0.75</v>
      </c>
    </row>
    <row r="416" customFormat="false" ht="15" hidden="false" customHeight="false" outlineLevel="0" collapsed="false">
      <c r="A416" s="47" t="s">
        <v>724</v>
      </c>
      <c r="B416" s="48" t="n">
        <v>46067</v>
      </c>
      <c r="C416" s="49" t="n">
        <f aca="false">DATE(YEAR(B416),MONTH(B416),1)</f>
        <v>46054</v>
      </c>
      <c r="D416" s="47" t="s">
        <v>74</v>
      </c>
      <c r="E416" s="47" t="s">
        <v>64</v>
      </c>
      <c r="F416" s="47" t="s">
        <v>156</v>
      </c>
      <c r="G416" s="47" t="s">
        <v>713</v>
      </c>
      <c r="H416" s="50" t="n">
        <f aca="false">Assumptions!$B$4</f>
        <v>480</v>
      </c>
      <c r="I416" s="47" t="n">
        <v>30</v>
      </c>
      <c r="J416" s="9" t="n">
        <f aca="false">H416-I416</f>
        <v>450</v>
      </c>
      <c r="K416" s="9" t="n">
        <f aca="false">SUMIFS(Downtime_Log!$I$2:$I$20000,Downtime_Log!$B$2:$B$20000,A416)</f>
        <v>112</v>
      </c>
      <c r="L416" s="9" t="n">
        <f aca="false">J416-K416</f>
        <v>338</v>
      </c>
      <c r="M416" s="51" t="n">
        <f aca="false">INDEX(Rate_Master!$C$2:$C$13,MATCH(F416,Rate_Master!$A$2:$A$13,0))</f>
        <v>480</v>
      </c>
      <c r="N416" s="52" t="n">
        <v>136819</v>
      </c>
      <c r="O416" s="51" t="n">
        <f aca="false">SUMIFS(Quality_Log!$H$2:$H$20000,Quality_Log!$B$2:$B$20000,A416)</f>
        <v>2109</v>
      </c>
      <c r="P416" s="51" t="n">
        <f aca="false">N416-O416</f>
        <v>134710</v>
      </c>
      <c r="Q416" s="51" t="n">
        <f aca="false">ROUND(J416*M416*Assumptions!$B$6,0)</f>
        <v>168480</v>
      </c>
      <c r="R416" s="53" t="n">
        <f aca="false">N416/M416</f>
        <v>285.039583333333</v>
      </c>
      <c r="S416" s="53" t="n">
        <f aca="false">P416/M416</f>
        <v>280.645833333333</v>
      </c>
      <c r="T416" s="54" t="n">
        <f aca="false">IF(J416&gt;0,L416/J416,0)</f>
        <v>0.751111111111111</v>
      </c>
      <c r="U416" s="54" t="n">
        <f aca="false">IF(L416&gt;0,R416/L416,0)</f>
        <v>0.843312376725838</v>
      </c>
      <c r="V416" s="54" t="n">
        <f aca="false">IF(N416&gt;0,P416/N416,0)</f>
        <v>0.984585474239689</v>
      </c>
      <c r="W416" s="54" t="n">
        <f aca="false">T416*U416*V416</f>
        <v>0.623657407407407</v>
      </c>
      <c r="X416" s="55" t="n">
        <v>208</v>
      </c>
      <c r="Y416" s="56" t="n">
        <v>0.64</v>
      </c>
    </row>
    <row r="417" customFormat="false" ht="15" hidden="false" customHeight="false" outlineLevel="0" collapsed="false">
      <c r="A417" s="47" t="s">
        <v>725</v>
      </c>
      <c r="B417" s="48" t="n">
        <v>46067</v>
      </c>
      <c r="C417" s="49" t="n">
        <f aca="false">DATE(YEAR(B417),MONTH(B417),1)</f>
        <v>46054</v>
      </c>
      <c r="D417" s="47" t="s">
        <v>73</v>
      </c>
      <c r="E417" s="47" t="s">
        <v>65</v>
      </c>
      <c r="F417" s="47" t="s">
        <v>159</v>
      </c>
      <c r="G417" s="47" t="s">
        <v>700</v>
      </c>
      <c r="H417" s="50" t="n">
        <f aca="false">Assumptions!$B$4</f>
        <v>480</v>
      </c>
      <c r="I417" s="47" t="n">
        <v>90</v>
      </c>
      <c r="J417" s="9" t="n">
        <f aca="false">H417-I417</f>
        <v>390</v>
      </c>
      <c r="K417" s="9" t="n">
        <f aca="false">SUMIFS(Downtime_Log!$I$2:$I$20000,Downtime_Log!$B$2:$B$20000,A417)</f>
        <v>75</v>
      </c>
      <c r="L417" s="9" t="n">
        <f aca="false">J417-K417</f>
        <v>315</v>
      </c>
      <c r="M417" s="51" t="n">
        <f aca="false">INDEX(Rate_Master!$C$2:$C$13,MATCH(F417,Rate_Master!$A$2:$A$13,0))</f>
        <v>240</v>
      </c>
      <c r="N417" s="52" t="n">
        <v>61978</v>
      </c>
      <c r="O417" s="51" t="n">
        <f aca="false">SUMIFS(Quality_Log!$H$2:$H$20000,Quality_Log!$B$2:$B$20000,A417)</f>
        <v>1120</v>
      </c>
      <c r="P417" s="51" t="n">
        <f aca="false">N417-O417</f>
        <v>60858</v>
      </c>
      <c r="Q417" s="51" t="n">
        <f aca="false">ROUND(J417*M417*Assumptions!$B$6,0)</f>
        <v>73008</v>
      </c>
      <c r="R417" s="53" t="n">
        <f aca="false">N417/M417</f>
        <v>258.241666666667</v>
      </c>
      <c r="S417" s="53" t="n">
        <f aca="false">P417/M417</f>
        <v>253.575</v>
      </c>
      <c r="T417" s="54" t="n">
        <f aca="false">IF(J417&gt;0,L417/J417,0)</f>
        <v>0.807692307692308</v>
      </c>
      <c r="U417" s="54" t="n">
        <f aca="false">IF(L417&gt;0,R417/L417,0)</f>
        <v>0.819814814814815</v>
      </c>
      <c r="V417" s="54" t="n">
        <f aca="false">IF(N417&gt;0,P417/N417,0)</f>
        <v>0.981929071606054</v>
      </c>
      <c r="W417" s="54" t="n">
        <f aca="false">T417*U417*V417</f>
        <v>0.650192307692308</v>
      </c>
      <c r="X417" s="55" t="n">
        <v>183.1</v>
      </c>
      <c r="Y417" s="56" t="n">
        <v>0.17</v>
      </c>
    </row>
    <row r="418" customFormat="false" ht="15" hidden="false" customHeight="false" outlineLevel="0" collapsed="false">
      <c r="A418" s="47" t="s">
        <v>726</v>
      </c>
      <c r="B418" s="48" t="n">
        <v>46067</v>
      </c>
      <c r="C418" s="49" t="n">
        <f aca="false">DATE(YEAR(B418),MONTH(B418),1)</f>
        <v>46054</v>
      </c>
      <c r="D418" s="47" t="s">
        <v>74</v>
      </c>
      <c r="E418" s="47" t="s">
        <v>65</v>
      </c>
      <c r="F418" s="47" t="s">
        <v>159</v>
      </c>
      <c r="G418" s="47" t="s">
        <v>700</v>
      </c>
      <c r="H418" s="50" t="n">
        <f aca="false">Assumptions!$B$4</f>
        <v>480</v>
      </c>
      <c r="I418" s="47" t="n">
        <v>30</v>
      </c>
      <c r="J418" s="9" t="n">
        <f aca="false">H418-I418</f>
        <v>450</v>
      </c>
      <c r="K418" s="9" t="n">
        <f aca="false">SUMIFS(Downtime_Log!$I$2:$I$20000,Downtime_Log!$B$2:$B$20000,A418)</f>
        <v>73</v>
      </c>
      <c r="L418" s="9" t="n">
        <f aca="false">J418-K418</f>
        <v>377</v>
      </c>
      <c r="M418" s="51" t="n">
        <f aca="false">INDEX(Rate_Master!$C$2:$C$13,MATCH(F418,Rate_Master!$A$2:$A$13,0))</f>
        <v>240</v>
      </c>
      <c r="N418" s="52" t="n">
        <v>79187</v>
      </c>
      <c r="O418" s="51" t="n">
        <f aca="false">SUMIFS(Quality_Log!$H$2:$H$20000,Quality_Log!$B$2:$B$20000,A418)</f>
        <v>1166</v>
      </c>
      <c r="P418" s="51" t="n">
        <f aca="false">N418-O418</f>
        <v>78021</v>
      </c>
      <c r="Q418" s="51" t="n">
        <f aca="false">ROUND(J418*M418*Assumptions!$B$6,0)</f>
        <v>84240</v>
      </c>
      <c r="R418" s="53" t="n">
        <f aca="false">N418/M418</f>
        <v>329.945833333333</v>
      </c>
      <c r="S418" s="53" t="n">
        <f aca="false">P418/M418</f>
        <v>325.0875</v>
      </c>
      <c r="T418" s="54" t="n">
        <f aca="false">IF(J418&gt;0,L418/J418,0)</f>
        <v>0.837777777777778</v>
      </c>
      <c r="U418" s="54" t="n">
        <f aca="false">IF(L418&gt;0,R418/L418,0)</f>
        <v>0.875187886825818</v>
      </c>
      <c r="V418" s="54" t="n">
        <f aca="false">IF(N418&gt;0,P418/N418,0)</f>
        <v>0.985275360854686</v>
      </c>
      <c r="W418" s="54" t="n">
        <f aca="false">T418*U418*V418</f>
        <v>0.722416666666667</v>
      </c>
      <c r="X418" s="55" t="n">
        <v>199</v>
      </c>
      <c r="Y418" s="56" t="n">
        <v>0.14</v>
      </c>
    </row>
    <row r="419" customFormat="false" ht="15" hidden="false" customHeight="false" outlineLevel="0" collapsed="false">
      <c r="A419" s="47" t="s">
        <v>727</v>
      </c>
      <c r="B419" s="48" t="n">
        <v>46067</v>
      </c>
      <c r="C419" s="49" t="n">
        <f aca="false">DATE(YEAR(B419),MONTH(B419),1)</f>
        <v>46054</v>
      </c>
      <c r="D419" s="47" t="s">
        <v>75</v>
      </c>
      <c r="E419" s="47" t="s">
        <v>65</v>
      </c>
      <c r="F419" s="47" t="s">
        <v>158</v>
      </c>
      <c r="G419" s="47" t="s">
        <v>728</v>
      </c>
      <c r="H419" s="50" t="n">
        <f aca="false">Assumptions!$B$4</f>
        <v>480</v>
      </c>
      <c r="I419" s="47" t="n">
        <v>30</v>
      </c>
      <c r="J419" s="9" t="n">
        <f aca="false">H419-I419</f>
        <v>450</v>
      </c>
      <c r="K419" s="9" t="n">
        <f aca="false">SUMIFS(Downtime_Log!$I$2:$I$20000,Downtime_Log!$B$2:$B$20000,A419)</f>
        <v>91</v>
      </c>
      <c r="L419" s="9" t="n">
        <f aca="false">J419-K419</f>
        <v>359</v>
      </c>
      <c r="M419" s="51" t="n">
        <f aca="false">INDEX(Rate_Master!$C$2:$C$13,MATCH(F419,Rate_Master!$A$2:$A$13,0))</f>
        <v>200</v>
      </c>
      <c r="N419" s="52" t="n">
        <v>55014</v>
      </c>
      <c r="O419" s="51" t="n">
        <f aca="false">SUMIFS(Quality_Log!$H$2:$H$20000,Quality_Log!$B$2:$B$20000,A419)</f>
        <v>1638</v>
      </c>
      <c r="P419" s="51" t="n">
        <f aca="false">N419-O419</f>
        <v>53376</v>
      </c>
      <c r="Q419" s="51" t="n">
        <f aca="false">ROUND(J419*M419*Assumptions!$B$6,0)</f>
        <v>70200</v>
      </c>
      <c r="R419" s="53" t="n">
        <f aca="false">N419/M419</f>
        <v>275.07</v>
      </c>
      <c r="S419" s="53" t="n">
        <f aca="false">P419/M419</f>
        <v>266.88</v>
      </c>
      <c r="T419" s="54" t="n">
        <f aca="false">IF(J419&gt;0,L419/J419,0)</f>
        <v>0.797777777777778</v>
      </c>
      <c r="U419" s="54" t="n">
        <f aca="false">IF(L419&gt;0,R419/L419,0)</f>
        <v>0.766211699164345</v>
      </c>
      <c r="V419" s="54" t="n">
        <f aca="false">IF(N419&gt;0,P419/N419,0)</f>
        <v>0.970225760715454</v>
      </c>
      <c r="W419" s="54" t="n">
        <f aca="false">T419*U419*V419</f>
        <v>0.593066666666667</v>
      </c>
      <c r="X419" s="55" t="n">
        <v>186.4</v>
      </c>
      <c r="Y419" s="56" t="n">
        <v>0.75</v>
      </c>
    </row>
    <row r="420" customFormat="false" ht="15" hidden="false" customHeight="false" outlineLevel="0" collapsed="false">
      <c r="A420" s="47" t="s">
        <v>729</v>
      </c>
      <c r="B420" s="48" t="n">
        <v>46069</v>
      </c>
      <c r="C420" s="49" t="n">
        <f aca="false">DATE(YEAR(B420),MONTH(B420),1)</f>
        <v>46054</v>
      </c>
      <c r="D420" s="47" t="s">
        <v>73</v>
      </c>
      <c r="E420" s="47" t="s">
        <v>62</v>
      </c>
      <c r="F420" s="47" t="s">
        <v>149</v>
      </c>
      <c r="G420" s="47" t="s">
        <v>730</v>
      </c>
      <c r="H420" s="50" t="n">
        <f aca="false">Assumptions!$B$4</f>
        <v>480</v>
      </c>
      <c r="I420" s="47" t="n">
        <v>30</v>
      </c>
      <c r="J420" s="9" t="n">
        <f aca="false">H420-I420</f>
        <v>450</v>
      </c>
      <c r="K420" s="9" t="n">
        <f aca="false">SUMIFS(Downtime_Log!$I$2:$I$20000,Downtime_Log!$B$2:$B$20000,A420)</f>
        <v>36</v>
      </c>
      <c r="L420" s="9" t="n">
        <f aca="false">J420-K420</f>
        <v>414</v>
      </c>
      <c r="M420" s="51" t="n">
        <f aca="false">INDEX(Rate_Master!$C$2:$C$13,MATCH(F420,Rate_Master!$A$2:$A$13,0))</f>
        <v>1100</v>
      </c>
      <c r="N420" s="52" t="n">
        <v>402683</v>
      </c>
      <c r="O420" s="51" t="n">
        <f aca="false">SUMIFS(Quality_Log!$H$2:$H$20000,Quality_Log!$B$2:$B$20000,A420)</f>
        <v>6799</v>
      </c>
      <c r="P420" s="51" t="n">
        <f aca="false">N420-O420</f>
        <v>395884</v>
      </c>
      <c r="Q420" s="51" t="n">
        <f aca="false">ROUND(J420*M420*Assumptions!$B$6,0)</f>
        <v>386100</v>
      </c>
      <c r="R420" s="53" t="n">
        <f aca="false">N420/M420</f>
        <v>366.075454545455</v>
      </c>
      <c r="S420" s="53" t="n">
        <f aca="false">P420/M420</f>
        <v>359.894545454545</v>
      </c>
      <c r="T420" s="54" t="n">
        <f aca="false">IF(J420&gt;0,L420/J420,0)</f>
        <v>0.92</v>
      </c>
      <c r="U420" s="54" t="n">
        <f aca="false">IF(L420&gt;0,R420/L420,0)</f>
        <v>0.884240228370663</v>
      </c>
      <c r="V420" s="54" t="n">
        <f aca="false">IF(N420&gt;0,P420/N420,0)</f>
        <v>0.9831157510995</v>
      </c>
      <c r="W420" s="54" t="n">
        <f aca="false">T420*U420*V420</f>
        <v>0.799765656565657</v>
      </c>
      <c r="X420" s="55" t="n">
        <v>392.9</v>
      </c>
      <c r="Y420" s="56" t="n">
        <v>1.73</v>
      </c>
    </row>
    <row r="421" customFormat="false" ht="15" hidden="false" customHeight="false" outlineLevel="0" collapsed="false">
      <c r="A421" s="47" t="s">
        <v>731</v>
      </c>
      <c r="B421" s="48" t="n">
        <v>46069</v>
      </c>
      <c r="C421" s="49" t="n">
        <f aca="false">DATE(YEAR(B421),MONTH(B421),1)</f>
        <v>46054</v>
      </c>
      <c r="D421" s="47" t="s">
        <v>74</v>
      </c>
      <c r="E421" s="47" t="s">
        <v>62</v>
      </c>
      <c r="F421" s="47" t="s">
        <v>149</v>
      </c>
      <c r="G421" s="47" t="s">
        <v>730</v>
      </c>
      <c r="H421" s="50" t="n">
        <f aca="false">Assumptions!$B$4</f>
        <v>480</v>
      </c>
      <c r="I421" s="47" t="n">
        <v>30</v>
      </c>
      <c r="J421" s="9" t="n">
        <f aca="false">H421-I421</f>
        <v>450</v>
      </c>
      <c r="K421" s="9" t="n">
        <f aca="false">SUMIFS(Downtime_Log!$I$2:$I$20000,Downtime_Log!$B$2:$B$20000,A421)</f>
        <v>119</v>
      </c>
      <c r="L421" s="9" t="n">
        <f aca="false">J421-K421</f>
        <v>331</v>
      </c>
      <c r="M421" s="51" t="n">
        <f aca="false">INDEX(Rate_Master!$C$2:$C$13,MATCH(F421,Rate_Master!$A$2:$A$13,0))</f>
        <v>1100</v>
      </c>
      <c r="N421" s="52" t="n">
        <v>328166</v>
      </c>
      <c r="O421" s="51" t="n">
        <f aca="false">SUMIFS(Quality_Log!$H$2:$H$20000,Quality_Log!$B$2:$B$20000,A421)</f>
        <v>8205</v>
      </c>
      <c r="P421" s="51" t="n">
        <f aca="false">N421-O421</f>
        <v>319961</v>
      </c>
      <c r="Q421" s="51" t="n">
        <f aca="false">ROUND(J421*M421*Assumptions!$B$6,0)</f>
        <v>386100</v>
      </c>
      <c r="R421" s="53" t="n">
        <f aca="false">N421/M421</f>
        <v>298.332727272727</v>
      </c>
      <c r="S421" s="53" t="n">
        <f aca="false">P421/M421</f>
        <v>290.873636363636</v>
      </c>
      <c r="T421" s="54" t="n">
        <f aca="false">IF(J421&gt;0,L421/J421,0)</f>
        <v>0.735555555555556</v>
      </c>
      <c r="U421" s="54" t="n">
        <f aca="false">IF(L421&gt;0,R421/L421,0)</f>
        <v>0.901307333150233</v>
      </c>
      <c r="V421" s="54" t="n">
        <f aca="false">IF(N421&gt;0,P421/N421,0)</f>
        <v>0.974997409847455</v>
      </c>
      <c r="W421" s="54" t="n">
        <f aca="false">T421*U421*V421</f>
        <v>0.646385858585859</v>
      </c>
      <c r="X421" s="55" t="n">
        <v>333.4</v>
      </c>
      <c r="Y421" s="56" t="n">
        <v>1.46</v>
      </c>
    </row>
    <row r="422" customFormat="false" ht="15" hidden="false" customHeight="false" outlineLevel="0" collapsed="false">
      <c r="A422" s="47" t="s">
        <v>732</v>
      </c>
      <c r="B422" s="48" t="n">
        <v>46069</v>
      </c>
      <c r="C422" s="49" t="n">
        <f aca="false">DATE(YEAR(B422),MONTH(B422),1)</f>
        <v>46054</v>
      </c>
      <c r="D422" s="47" t="s">
        <v>75</v>
      </c>
      <c r="E422" s="47" t="s">
        <v>62</v>
      </c>
      <c r="F422" s="47" t="s">
        <v>149</v>
      </c>
      <c r="G422" s="47" t="s">
        <v>730</v>
      </c>
      <c r="H422" s="50" t="n">
        <f aca="false">Assumptions!$B$4</f>
        <v>480</v>
      </c>
      <c r="I422" s="47" t="n">
        <v>30</v>
      </c>
      <c r="J422" s="9" t="n">
        <f aca="false">H422-I422</f>
        <v>450</v>
      </c>
      <c r="K422" s="9" t="n">
        <f aca="false">SUMIFS(Downtime_Log!$I$2:$I$20000,Downtime_Log!$B$2:$B$20000,A422)</f>
        <v>47</v>
      </c>
      <c r="L422" s="9" t="n">
        <f aca="false">J422-K422</f>
        <v>403</v>
      </c>
      <c r="M422" s="51" t="n">
        <f aca="false">INDEX(Rate_Master!$C$2:$C$13,MATCH(F422,Rate_Master!$A$2:$A$13,0))</f>
        <v>1100</v>
      </c>
      <c r="N422" s="52" t="n">
        <v>401597</v>
      </c>
      <c r="O422" s="51" t="n">
        <f aca="false">SUMIFS(Quality_Log!$H$2:$H$20000,Quality_Log!$B$2:$B$20000,A422)</f>
        <v>6888</v>
      </c>
      <c r="P422" s="51" t="n">
        <f aca="false">N422-O422</f>
        <v>394709</v>
      </c>
      <c r="Q422" s="51" t="n">
        <f aca="false">ROUND(J422*M422*Assumptions!$B$6,0)</f>
        <v>386100</v>
      </c>
      <c r="R422" s="53" t="n">
        <f aca="false">N422/M422</f>
        <v>365.088181818182</v>
      </c>
      <c r="S422" s="53" t="n">
        <f aca="false">P422/M422</f>
        <v>358.826363636364</v>
      </c>
      <c r="T422" s="54" t="n">
        <f aca="false">IF(J422&gt;0,L422/J422,0)</f>
        <v>0.895555555555556</v>
      </c>
      <c r="U422" s="54" t="n">
        <f aca="false">IF(L422&gt;0,R422/L422,0)</f>
        <v>0.905926009474397</v>
      </c>
      <c r="V422" s="54" t="n">
        <f aca="false">IF(N422&gt;0,P422/N422,0)</f>
        <v>0.982848477453766</v>
      </c>
      <c r="W422" s="54" t="n">
        <f aca="false">T422*U422*V422</f>
        <v>0.797391919191919</v>
      </c>
      <c r="X422" s="55" t="n">
        <v>354</v>
      </c>
      <c r="Y422" s="56" t="n">
        <v>1.49</v>
      </c>
    </row>
    <row r="423" customFormat="false" ht="15" hidden="false" customHeight="false" outlineLevel="0" collapsed="false">
      <c r="A423" s="47" t="s">
        <v>733</v>
      </c>
      <c r="B423" s="48" t="n">
        <v>46069</v>
      </c>
      <c r="C423" s="49" t="n">
        <f aca="false">DATE(YEAR(B423),MONTH(B423),1)</f>
        <v>46054</v>
      </c>
      <c r="D423" s="47" t="s">
        <v>73</v>
      </c>
      <c r="E423" s="47" t="s">
        <v>63</v>
      </c>
      <c r="F423" s="47" t="s">
        <v>152</v>
      </c>
      <c r="G423" s="47" t="s">
        <v>734</v>
      </c>
      <c r="H423" s="50" t="n">
        <f aca="false">Assumptions!$B$4</f>
        <v>480</v>
      </c>
      <c r="I423" s="47" t="n">
        <v>30</v>
      </c>
      <c r="J423" s="9" t="n">
        <f aca="false">H423-I423</f>
        <v>450</v>
      </c>
      <c r="K423" s="9" t="n">
        <f aca="false">SUMIFS(Downtime_Log!$I$2:$I$20000,Downtime_Log!$B$2:$B$20000,A423)</f>
        <v>29</v>
      </c>
      <c r="L423" s="9" t="n">
        <f aca="false">J423-K423</f>
        <v>421</v>
      </c>
      <c r="M423" s="51" t="n">
        <f aca="false">INDEX(Rate_Master!$C$2:$C$13,MATCH(F423,Rate_Master!$A$2:$A$13,0))</f>
        <v>900</v>
      </c>
      <c r="N423" s="52" t="n">
        <v>348574</v>
      </c>
      <c r="O423" s="51" t="n">
        <f aca="false">SUMIFS(Quality_Log!$H$2:$H$20000,Quality_Log!$B$2:$B$20000,A423)</f>
        <v>7748</v>
      </c>
      <c r="P423" s="51" t="n">
        <f aca="false">N423-O423</f>
        <v>340826</v>
      </c>
      <c r="Q423" s="51" t="n">
        <f aca="false">ROUND(J423*M423*Assumptions!$B$6,0)</f>
        <v>315900</v>
      </c>
      <c r="R423" s="53" t="n">
        <f aca="false">N423/M423</f>
        <v>387.304444444444</v>
      </c>
      <c r="S423" s="53" t="n">
        <f aca="false">P423/M423</f>
        <v>378.695555555556</v>
      </c>
      <c r="T423" s="54" t="n">
        <f aca="false">IF(J423&gt;0,L423/J423,0)</f>
        <v>0.935555555555556</v>
      </c>
      <c r="U423" s="54" t="n">
        <f aca="false">IF(L423&gt;0,R423/L423,0)</f>
        <v>0.919963050936923</v>
      </c>
      <c r="V423" s="54" t="n">
        <f aca="false">IF(N423&gt;0,P423/N423,0)</f>
        <v>0.977772295122413</v>
      </c>
      <c r="W423" s="54" t="n">
        <f aca="false">T423*U423*V423</f>
        <v>0.841545679012346</v>
      </c>
      <c r="X423" s="55" t="n">
        <v>440.3</v>
      </c>
      <c r="Y423" s="56" t="n">
        <v>1.92</v>
      </c>
    </row>
    <row r="424" customFormat="false" ht="15" hidden="false" customHeight="false" outlineLevel="0" collapsed="false">
      <c r="A424" s="47" t="s">
        <v>735</v>
      </c>
      <c r="B424" s="48" t="n">
        <v>46069</v>
      </c>
      <c r="C424" s="49" t="n">
        <f aca="false">DATE(YEAR(B424),MONTH(B424),1)</f>
        <v>46054</v>
      </c>
      <c r="D424" s="47" t="s">
        <v>74</v>
      </c>
      <c r="E424" s="47" t="s">
        <v>63</v>
      </c>
      <c r="F424" s="47" t="s">
        <v>152</v>
      </c>
      <c r="G424" s="47" t="s">
        <v>734</v>
      </c>
      <c r="H424" s="50" t="n">
        <f aca="false">Assumptions!$B$4</f>
        <v>480</v>
      </c>
      <c r="I424" s="47" t="n">
        <v>30</v>
      </c>
      <c r="J424" s="9" t="n">
        <f aca="false">H424-I424</f>
        <v>450</v>
      </c>
      <c r="K424" s="9" t="n">
        <f aca="false">SUMIFS(Downtime_Log!$I$2:$I$20000,Downtime_Log!$B$2:$B$20000,A424)</f>
        <v>77</v>
      </c>
      <c r="L424" s="9" t="n">
        <f aca="false">J424-K424</f>
        <v>373</v>
      </c>
      <c r="M424" s="51" t="n">
        <f aca="false">INDEX(Rate_Master!$C$2:$C$13,MATCH(F424,Rate_Master!$A$2:$A$13,0))</f>
        <v>900</v>
      </c>
      <c r="N424" s="52" t="n">
        <v>272765</v>
      </c>
      <c r="O424" s="51" t="n">
        <f aca="false">SUMIFS(Quality_Log!$H$2:$H$20000,Quality_Log!$B$2:$B$20000,A424)</f>
        <v>4184</v>
      </c>
      <c r="P424" s="51" t="n">
        <f aca="false">N424-O424</f>
        <v>268581</v>
      </c>
      <c r="Q424" s="51" t="n">
        <f aca="false">ROUND(J424*M424*Assumptions!$B$6,0)</f>
        <v>315900</v>
      </c>
      <c r="R424" s="53" t="n">
        <f aca="false">N424/M424</f>
        <v>303.072222222222</v>
      </c>
      <c r="S424" s="53" t="n">
        <f aca="false">P424/M424</f>
        <v>298.423333333333</v>
      </c>
      <c r="T424" s="54" t="n">
        <f aca="false">IF(J424&gt;0,L424/J424,0)</f>
        <v>0.828888888888889</v>
      </c>
      <c r="U424" s="54" t="n">
        <f aca="false">IF(L424&gt;0,R424/L424,0)</f>
        <v>0.812526064938934</v>
      </c>
      <c r="V424" s="54" t="n">
        <f aca="false">IF(N424&gt;0,P424/N424,0)</f>
        <v>0.984660788590912</v>
      </c>
      <c r="W424" s="54" t="n">
        <f aca="false">T424*U424*V424</f>
        <v>0.663162962962963</v>
      </c>
      <c r="X424" s="55" t="n">
        <v>429.5</v>
      </c>
      <c r="Y424" s="56" t="n">
        <v>2.19</v>
      </c>
    </row>
    <row r="425" customFormat="false" ht="15" hidden="false" customHeight="false" outlineLevel="0" collapsed="false">
      <c r="A425" s="47" t="s">
        <v>736</v>
      </c>
      <c r="B425" s="48" t="n">
        <v>46069</v>
      </c>
      <c r="C425" s="49" t="n">
        <f aca="false">DATE(YEAR(B425),MONTH(B425),1)</f>
        <v>46054</v>
      </c>
      <c r="D425" s="47" t="s">
        <v>75</v>
      </c>
      <c r="E425" s="47" t="s">
        <v>63</v>
      </c>
      <c r="F425" s="47" t="s">
        <v>152</v>
      </c>
      <c r="G425" s="47" t="s">
        <v>734</v>
      </c>
      <c r="H425" s="50" t="n">
        <f aca="false">Assumptions!$B$4</f>
        <v>480</v>
      </c>
      <c r="I425" s="47" t="n">
        <v>30</v>
      </c>
      <c r="J425" s="9" t="n">
        <f aca="false">H425-I425</f>
        <v>450</v>
      </c>
      <c r="K425" s="9" t="n">
        <f aca="false">SUMIFS(Downtime_Log!$I$2:$I$20000,Downtime_Log!$B$2:$B$20000,A425)</f>
        <v>49</v>
      </c>
      <c r="L425" s="9" t="n">
        <f aca="false">J425-K425</f>
        <v>401</v>
      </c>
      <c r="M425" s="51" t="n">
        <f aca="false">INDEX(Rate_Master!$C$2:$C$13,MATCH(F425,Rate_Master!$A$2:$A$13,0))</f>
        <v>900</v>
      </c>
      <c r="N425" s="52" t="n">
        <v>289360</v>
      </c>
      <c r="O425" s="51" t="n">
        <f aca="false">SUMIFS(Quality_Log!$H$2:$H$20000,Quality_Log!$B$2:$B$20000,A425)</f>
        <v>6799</v>
      </c>
      <c r="P425" s="51" t="n">
        <f aca="false">N425-O425</f>
        <v>282561</v>
      </c>
      <c r="Q425" s="51" t="n">
        <f aca="false">ROUND(J425*M425*Assumptions!$B$6,0)</f>
        <v>315900</v>
      </c>
      <c r="R425" s="53" t="n">
        <f aca="false">N425/M425</f>
        <v>321.511111111111</v>
      </c>
      <c r="S425" s="53" t="n">
        <f aca="false">P425/M425</f>
        <v>313.956666666667</v>
      </c>
      <c r="T425" s="54" t="n">
        <f aca="false">IF(J425&gt;0,L425/J425,0)</f>
        <v>0.891111111111111</v>
      </c>
      <c r="U425" s="54" t="n">
        <f aca="false">IF(L425&gt;0,R425/L425,0)</f>
        <v>0.801773344416736</v>
      </c>
      <c r="V425" s="54" t="n">
        <f aca="false">IF(N425&gt;0,P425/N425,0)</f>
        <v>0.976503317666575</v>
      </c>
      <c r="W425" s="54" t="n">
        <f aca="false">T425*U425*V425</f>
        <v>0.697681481481482</v>
      </c>
      <c r="X425" s="55" t="n">
        <v>439.5</v>
      </c>
      <c r="Y425" s="56" t="n">
        <v>2</v>
      </c>
    </row>
    <row r="426" customFormat="false" ht="15" hidden="false" customHeight="false" outlineLevel="0" collapsed="false">
      <c r="A426" s="47" t="s">
        <v>737</v>
      </c>
      <c r="B426" s="48" t="n">
        <v>46069</v>
      </c>
      <c r="C426" s="49" t="n">
        <f aca="false">DATE(YEAR(B426),MONTH(B426),1)</f>
        <v>46054</v>
      </c>
      <c r="D426" s="47" t="s">
        <v>73</v>
      </c>
      <c r="E426" s="47" t="s">
        <v>64</v>
      </c>
      <c r="F426" s="47" t="s">
        <v>156</v>
      </c>
      <c r="G426" s="47" t="s">
        <v>738</v>
      </c>
      <c r="H426" s="50" t="n">
        <f aca="false">Assumptions!$B$4</f>
        <v>480</v>
      </c>
      <c r="I426" s="47" t="n">
        <v>30</v>
      </c>
      <c r="J426" s="9" t="n">
        <f aca="false">H426-I426</f>
        <v>450</v>
      </c>
      <c r="K426" s="9" t="n">
        <f aca="false">SUMIFS(Downtime_Log!$I$2:$I$20000,Downtime_Log!$B$2:$B$20000,A426)</f>
        <v>12</v>
      </c>
      <c r="L426" s="9" t="n">
        <f aca="false">J426-K426</f>
        <v>438</v>
      </c>
      <c r="M426" s="51" t="n">
        <f aca="false">INDEX(Rate_Master!$C$2:$C$13,MATCH(F426,Rate_Master!$A$2:$A$13,0))</f>
        <v>480</v>
      </c>
      <c r="N426" s="52" t="n">
        <v>181453</v>
      </c>
      <c r="O426" s="51" t="n">
        <f aca="false">SUMIFS(Quality_Log!$H$2:$H$20000,Quality_Log!$B$2:$B$20000,A426)</f>
        <v>4533</v>
      </c>
      <c r="P426" s="51" t="n">
        <f aca="false">N426-O426</f>
        <v>176920</v>
      </c>
      <c r="Q426" s="51" t="n">
        <f aca="false">ROUND(J426*M426*Assumptions!$B$6,0)</f>
        <v>168480</v>
      </c>
      <c r="R426" s="53" t="n">
        <f aca="false">N426/M426</f>
        <v>378.027083333333</v>
      </c>
      <c r="S426" s="53" t="n">
        <f aca="false">P426/M426</f>
        <v>368.583333333333</v>
      </c>
      <c r="T426" s="54" t="n">
        <f aca="false">IF(J426&gt;0,L426/J426,0)</f>
        <v>0.973333333333333</v>
      </c>
      <c r="U426" s="54" t="n">
        <f aca="false">IF(L426&gt;0,R426/L426,0)</f>
        <v>0.863075532724505</v>
      </c>
      <c r="V426" s="54" t="n">
        <f aca="false">IF(N426&gt;0,P426/N426,0)</f>
        <v>0.975018324304365</v>
      </c>
      <c r="W426" s="54" t="n">
        <f aca="false">T426*U426*V426</f>
        <v>0.819074074074074</v>
      </c>
      <c r="X426" s="55" t="n">
        <v>214.5</v>
      </c>
      <c r="Y426" s="56" t="n">
        <v>0.77</v>
      </c>
    </row>
    <row r="427" customFormat="false" ht="15" hidden="false" customHeight="false" outlineLevel="0" collapsed="false">
      <c r="A427" s="47" t="s">
        <v>739</v>
      </c>
      <c r="B427" s="48" t="n">
        <v>46069</v>
      </c>
      <c r="C427" s="49" t="n">
        <f aca="false">DATE(YEAR(B427),MONTH(B427),1)</f>
        <v>46054</v>
      </c>
      <c r="D427" s="47" t="s">
        <v>74</v>
      </c>
      <c r="E427" s="47" t="s">
        <v>64</v>
      </c>
      <c r="F427" s="47" t="s">
        <v>156</v>
      </c>
      <c r="G427" s="47" t="s">
        <v>738</v>
      </c>
      <c r="H427" s="50" t="n">
        <f aca="false">Assumptions!$B$4</f>
        <v>480</v>
      </c>
      <c r="I427" s="47" t="n">
        <v>30</v>
      </c>
      <c r="J427" s="9" t="n">
        <f aca="false">H427-I427</f>
        <v>450</v>
      </c>
      <c r="K427" s="9" t="n">
        <f aca="false">SUMIFS(Downtime_Log!$I$2:$I$20000,Downtime_Log!$B$2:$B$20000,A427)</f>
        <v>48</v>
      </c>
      <c r="L427" s="9" t="n">
        <f aca="false">J427-K427</f>
        <v>402</v>
      </c>
      <c r="M427" s="51" t="n">
        <f aca="false">INDEX(Rate_Master!$C$2:$C$13,MATCH(F427,Rate_Master!$A$2:$A$13,0))</f>
        <v>480</v>
      </c>
      <c r="N427" s="52" t="n">
        <v>176397</v>
      </c>
      <c r="O427" s="51" t="n">
        <f aca="false">SUMIFS(Quality_Log!$H$2:$H$20000,Quality_Log!$B$2:$B$20000,A427)</f>
        <v>6185</v>
      </c>
      <c r="P427" s="51" t="n">
        <f aca="false">N427-O427</f>
        <v>170212</v>
      </c>
      <c r="Q427" s="51" t="n">
        <f aca="false">ROUND(J427*M427*Assumptions!$B$6,0)</f>
        <v>168480</v>
      </c>
      <c r="R427" s="53" t="n">
        <f aca="false">N427/M427</f>
        <v>367.49375</v>
      </c>
      <c r="S427" s="53" t="n">
        <f aca="false">P427/M427</f>
        <v>354.608333333333</v>
      </c>
      <c r="T427" s="54" t="n">
        <f aca="false">IF(J427&gt;0,L427/J427,0)</f>
        <v>0.893333333333333</v>
      </c>
      <c r="U427" s="54" t="n">
        <f aca="false">IF(L427&gt;0,R427/L427,0)</f>
        <v>0.91416355721393</v>
      </c>
      <c r="V427" s="54" t="n">
        <f aca="false">IF(N427&gt;0,P427/N427,0)</f>
        <v>0.964937045414605</v>
      </c>
      <c r="W427" s="54" t="n">
        <f aca="false">T427*U427*V427</f>
        <v>0.788018518518519</v>
      </c>
      <c r="X427" s="55" t="n">
        <v>233.3</v>
      </c>
      <c r="Y427" s="56" t="n">
        <v>0.81</v>
      </c>
    </row>
    <row r="428" customFormat="false" ht="15" hidden="false" customHeight="false" outlineLevel="0" collapsed="false">
      <c r="A428" s="47" t="s">
        <v>740</v>
      </c>
      <c r="B428" s="48" t="n">
        <v>46069</v>
      </c>
      <c r="C428" s="49" t="n">
        <f aca="false">DATE(YEAR(B428),MONTH(B428),1)</f>
        <v>46054</v>
      </c>
      <c r="D428" s="47" t="s">
        <v>73</v>
      </c>
      <c r="E428" s="47" t="s">
        <v>65</v>
      </c>
      <c r="F428" s="47" t="s">
        <v>158</v>
      </c>
      <c r="G428" s="47" t="s">
        <v>728</v>
      </c>
      <c r="H428" s="50" t="n">
        <f aca="false">Assumptions!$B$4</f>
        <v>480</v>
      </c>
      <c r="I428" s="47" t="n">
        <v>30</v>
      </c>
      <c r="J428" s="9" t="n">
        <f aca="false">H428-I428</f>
        <v>450</v>
      </c>
      <c r="K428" s="9" t="n">
        <f aca="false">SUMIFS(Downtime_Log!$I$2:$I$20000,Downtime_Log!$B$2:$B$20000,A428)</f>
        <v>35</v>
      </c>
      <c r="L428" s="9" t="n">
        <f aca="false">J428-K428</f>
        <v>415</v>
      </c>
      <c r="M428" s="51" t="n">
        <f aca="false">INDEX(Rate_Master!$C$2:$C$13,MATCH(F428,Rate_Master!$A$2:$A$13,0))</f>
        <v>200</v>
      </c>
      <c r="N428" s="52" t="n">
        <v>65290</v>
      </c>
      <c r="O428" s="51" t="n">
        <f aca="false">SUMIFS(Quality_Log!$H$2:$H$20000,Quality_Log!$B$2:$B$20000,A428)</f>
        <v>1815</v>
      </c>
      <c r="P428" s="51" t="n">
        <f aca="false">N428-O428</f>
        <v>63475</v>
      </c>
      <c r="Q428" s="51" t="n">
        <f aca="false">ROUND(J428*M428*Assumptions!$B$6,0)</f>
        <v>70200</v>
      </c>
      <c r="R428" s="53" t="n">
        <f aca="false">N428/M428</f>
        <v>326.45</v>
      </c>
      <c r="S428" s="53" t="n">
        <f aca="false">P428/M428</f>
        <v>317.375</v>
      </c>
      <c r="T428" s="54" t="n">
        <f aca="false">IF(J428&gt;0,L428/J428,0)</f>
        <v>0.922222222222222</v>
      </c>
      <c r="U428" s="54" t="n">
        <f aca="false">IF(L428&gt;0,R428/L428,0)</f>
        <v>0.786626506024096</v>
      </c>
      <c r="V428" s="54" t="n">
        <f aca="false">IF(N428&gt;0,P428/N428,0)</f>
        <v>0.972200949609435</v>
      </c>
      <c r="W428" s="54" t="n">
        <f aca="false">T428*U428*V428</f>
        <v>0.705277777777778</v>
      </c>
      <c r="X428" s="55" t="n">
        <v>200</v>
      </c>
      <c r="Y428" s="56" t="n">
        <v>0.14</v>
      </c>
    </row>
    <row r="429" customFormat="false" ht="15" hidden="false" customHeight="false" outlineLevel="0" collapsed="false">
      <c r="A429" s="47" t="s">
        <v>741</v>
      </c>
      <c r="B429" s="48" t="n">
        <v>46069</v>
      </c>
      <c r="C429" s="49" t="n">
        <f aca="false">DATE(YEAR(B429),MONTH(B429),1)</f>
        <v>46054</v>
      </c>
      <c r="D429" s="47" t="s">
        <v>74</v>
      </c>
      <c r="E429" s="47" t="s">
        <v>65</v>
      </c>
      <c r="F429" s="47" t="s">
        <v>158</v>
      </c>
      <c r="G429" s="47" t="s">
        <v>728</v>
      </c>
      <c r="H429" s="50" t="n">
        <f aca="false">Assumptions!$B$4</f>
        <v>480</v>
      </c>
      <c r="I429" s="47" t="n">
        <v>30</v>
      </c>
      <c r="J429" s="9" t="n">
        <f aca="false">H429-I429</f>
        <v>450</v>
      </c>
      <c r="K429" s="9" t="n">
        <f aca="false">SUMIFS(Downtime_Log!$I$2:$I$20000,Downtime_Log!$B$2:$B$20000,A429)</f>
        <v>91</v>
      </c>
      <c r="L429" s="9" t="n">
        <f aca="false">J429-K429</f>
        <v>359</v>
      </c>
      <c r="M429" s="51" t="n">
        <f aca="false">INDEX(Rate_Master!$C$2:$C$13,MATCH(F429,Rate_Master!$A$2:$A$13,0))</f>
        <v>200</v>
      </c>
      <c r="N429" s="52" t="n">
        <v>60538</v>
      </c>
      <c r="O429" s="51" t="n">
        <f aca="false">SUMIFS(Quality_Log!$H$2:$H$20000,Quality_Log!$B$2:$B$20000,A429)</f>
        <v>1357</v>
      </c>
      <c r="P429" s="51" t="n">
        <f aca="false">N429-O429</f>
        <v>59181</v>
      </c>
      <c r="Q429" s="51" t="n">
        <f aca="false">ROUND(J429*M429*Assumptions!$B$6,0)</f>
        <v>70200</v>
      </c>
      <c r="R429" s="53" t="n">
        <f aca="false">N429/M429</f>
        <v>302.69</v>
      </c>
      <c r="S429" s="53" t="n">
        <f aca="false">P429/M429</f>
        <v>295.905</v>
      </c>
      <c r="T429" s="54" t="n">
        <f aca="false">IF(J429&gt;0,L429/J429,0)</f>
        <v>0.797777777777778</v>
      </c>
      <c r="U429" s="54" t="n">
        <f aca="false">IF(L429&gt;0,R429/L429,0)</f>
        <v>0.843147632311978</v>
      </c>
      <c r="V429" s="54" t="n">
        <f aca="false">IF(N429&gt;0,P429/N429,0)</f>
        <v>0.977584327199445</v>
      </c>
      <c r="W429" s="54" t="n">
        <f aca="false">T429*U429*V429</f>
        <v>0.657566666666667</v>
      </c>
      <c r="X429" s="55" t="n">
        <v>185.3</v>
      </c>
      <c r="Y429" s="56" t="n">
        <v>0.15</v>
      </c>
    </row>
    <row r="430" customFormat="false" ht="15" hidden="false" customHeight="false" outlineLevel="0" collapsed="false">
      <c r="A430" s="47" t="s">
        <v>742</v>
      </c>
      <c r="B430" s="48" t="n">
        <v>46069</v>
      </c>
      <c r="C430" s="49" t="n">
        <f aca="false">DATE(YEAR(B430),MONTH(B430),1)</f>
        <v>46054</v>
      </c>
      <c r="D430" s="47" t="s">
        <v>75</v>
      </c>
      <c r="E430" s="47" t="s">
        <v>65</v>
      </c>
      <c r="F430" s="47" t="s">
        <v>158</v>
      </c>
      <c r="G430" s="47" t="s">
        <v>728</v>
      </c>
      <c r="H430" s="50" t="n">
        <f aca="false">Assumptions!$B$4</f>
        <v>480</v>
      </c>
      <c r="I430" s="47" t="n">
        <v>30</v>
      </c>
      <c r="J430" s="9" t="n">
        <f aca="false">H430-I430</f>
        <v>450</v>
      </c>
      <c r="K430" s="9" t="n">
        <f aca="false">SUMIFS(Downtime_Log!$I$2:$I$20000,Downtime_Log!$B$2:$B$20000,A430)</f>
        <v>74</v>
      </c>
      <c r="L430" s="9" t="n">
        <f aca="false">J430-K430</f>
        <v>376</v>
      </c>
      <c r="M430" s="51" t="n">
        <f aca="false">INDEX(Rate_Master!$C$2:$C$13,MATCH(F430,Rate_Master!$A$2:$A$13,0))</f>
        <v>200</v>
      </c>
      <c r="N430" s="52" t="n">
        <v>55969</v>
      </c>
      <c r="O430" s="51" t="n">
        <f aca="false">SUMIFS(Quality_Log!$H$2:$H$20000,Quality_Log!$B$2:$B$20000,A430)</f>
        <v>949</v>
      </c>
      <c r="P430" s="51" t="n">
        <f aca="false">N430-O430</f>
        <v>55020</v>
      </c>
      <c r="Q430" s="51" t="n">
        <f aca="false">ROUND(J430*M430*Assumptions!$B$6,0)</f>
        <v>70200</v>
      </c>
      <c r="R430" s="53" t="n">
        <f aca="false">N430/M430</f>
        <v>279.845</v>
      </c>
      <c r="S430" s="53" t="n">
        <f aca="false">P430/M430</f>
        <v>275.1</v>
      </c>
      <c r="T430" s="54" t="n">
        <f aca="false">IF(J430&gt;0,L430/J430,0)</f>
        <v>0.835555555555556</v>
      </c>
      <c r="U430" s="54" t="n">
        <f aca="false">IF(L430&gt;0,R430/L430,0)</f>
        <v>0.744268617021277</v>
      </c>
      <c r="V430" s="54" t="n">
        <f aca="false">IF(N430&gt;0,P430/N430,0)</f>
        <v>0.983044185173936</v>
      </c>
      <c r="W430" s="54" t="n">
        <f aca="false">T430*U430*V430</f>
        <v>0.611333333333333</v>
      </c>
      <c r="X430" s="55" t="n">
        <v>189.6</v>
      </c>
      <c r="Y430" s="56" t="n">
        <v>0.14</v>
      </c>
    </row>
    <row r="431" customFormat="false" ht="15" hidden="false" customHeight="false" outlineLevel="0" collapsed="false">
      <c r="A431" s="47" t="s">
        <v>743</v>
      </c>
      <c r="B431" s="48" t="n">
        <v>46070</v>
      </c>
      <c r="C431" s="49" t="n">
        <f aca="false">DATE(YEAR(B431),MONTH(B431),1)</f>
        <v>46054</v>
      </c>
      <c r="D431" s="47" t="s">
        <v>73</v>
      </c>
      <c r="E431" s="47" t="s">
        <v>62</v>
      </c>
      <c r="F431" s="47" t="s">
        <v>149</v>
      </c>
      <c r="G431" s="47" t="s">
        <v>730</v>
      </c>
      <c r="H431" s="50" t="n">
        <f aca="false">Assumptions!$B$4</f>
        <v>480</v>
      </c>
      <c r="I431" s="47" t="n">
        <v>30</v>
      </c>
      <c r="J431" s="9" t="n">
        <f aca="false">H431-I431</f>
        <v>450</v>
      </c>
      <c r="K431" s="9" t="n">
        <f aca="false">SUMIFS(Downtime_Log!$I$2:$I$20000,Downtime_Log!$B$2:$B$20000,A431)</f>
        <v>13</v>
      </c>
      <c r="L431" s="9" t="n">
        <f aca="false">J431-K431</f>
        <v>437</v>
      </c>
      <c r="M431" s="51" t="n">
        <f aca="false">INDEX(Rate_Master!$C$2:$C$13,MATCH(F431,Rate_Master!$A$2:$A$13,0))</f>
        <v>1100</v>
      </c>
      <c r="N431" s="52" t="n">
        <v>422570</v>
      </c>
      <c r="O431" s="51" t="n">
        <f aca="false">SUMIFS(Quality_Log!$H$2:$H$20000,Quality_Log!$B$2:$B$20000,A431)</f>
        <v>8245</v>
      </c>
      <c r="P431" s="51" t="n">
        <f aca="false">N431-O431</f>
        <v>414325</v>
      </c>
      <c r="Q431" s="51" t="n">
        <f aca="false">ROUND(J431*M431*Assumptions!$B$6,0)</f>
        <v>386100</v>
      </c>
      <c r="R431" s="53" t="n">
        <f aca="false">N431/M431</f>
        <v>384.154545454545</v>
      </c>
      <c r="S431" s="53" t="n">
        <f aca="false">P431/M431</f>
        <v>376.659090909091</v>
      </c>
      <c r="T431" s="54" t="n">
        <f aca="false">IF(J431&gt;0,L431/J431,0)</f>
        <v>0.971111111111111</v>
      </c>
      <c r="U431" s="54" t="n">
        <f aca="false">IF(L431&gt;0,R431/L431,0)</f>
        <v>0.879072186394841</v>
      </c>
      <c r="V431" s="54" t="n">
        <f aca="false">IF(N431&gt;0,P431/N431,0)</f>
        <v>0.980488439785124</v>
      </c>
      <c r="W431" s="54" t="n">
        <f aca="false">T431*U431*V431</f>
        <v>0.837020202020202</v>
      </c>
      <c r="X431" s="55" t="n">
        <v>382.3</v>
      </c>
      <c r="Y431" s="56" t="n">
        <v>1.41</v>
      </c>
    </row>
    <row r="432" customFormat="false" ht="15" hidden="false" customHeight="false" outlineLevel="0" collapsed="false">
      <c r="A432" s="47" t="s">
        <v>744</v>
      </c>
      <c r="B432" s="48" t="n">
        <v>46070</v>
      </c>
      <c r="C432" s="49" t="n">
        <f aca="false">DATE(YEAR(B432),MONTH(B432),1)</f>
        <v>46054</v>
      </c>
      <c r="D432" s="47" t="s">
        <v>74</v>
      </c>
      <c r="E432" s="47" t="s">
        <v>62</v>
      </c>
      <c r="F432" s="47" t="s">
        <v>149</v>
      </c>
      <c r="G432" s="47" t="s">
        <v>730</v>
      </c>
      <c r="H432" s="50" t="n">
        <f aca="false">Assumptions!$B$4</f>
        <v>480</v>
      </c>
      <c r="I432" s="47" t="n">
        <v>30</v>
      </c>
      <c r="J432" s="9" t="n">
        <f aca="false">H432-I432</f>
        <v>450</v>
      </c>
      <c r="K432" s="9" t="n">
        <f aca="false">SUMIFS(Downtime_Log!$I$2:$I$20000,Downtime_Log!$B$2:$B$20000,A432)</f>
        <v>24</v>
      </c>
      <c r="L432" s="9" t="n">
        <f aca="false">J432-K432</f>
        <v>426</v>
      </c>
      <c r="M432" s="51" t="n">
        <f aca="false">INDEX(Rate_Master!$C$2:$C$13,MATCH(F432,Rate_Master!$A$2:$A$13,0))</f>
        <v>1100</v>
      </c>
      <c r="N432" s="52" t="n">
        <v>439278</v>
      </c>
      <c r="O432" s="51" t="n">
        <f aca="false">SUMIFS(Quality_Log!$H$2:$H$20000,Quality_Log!$B$2:$B$20000,A432)</f>
        <v>10596</v>
      </c>
      <c r="P432" s="51" t="n">
        <f aca="false">N432-O432</f>
        <v>428682</v>
      </c>
      <c r="Q432" s="51" t="n">
        <f aca="false">ROUND(J432*M432*Assumptions!$B$6,0)</f>
        <v>386100</v>
      </c>
      <c r="R432" s="53" t="n">
        <f aca="false">N432/M432</f>
        <v>399.343636363636</v>
      </c>
      <c r="S432" s="53" t="n">
        <f aca="false">P432/M432</f>
        <v>389.710909090909</v>
      </c>
      <c r="T432" s="54" t="n">
        <f aca="false">IF(J432&gt;0,L432/J432,0)</f>
        <v>0.946666666666667</v>
      </c>
      <c r="U432" s="54" t="n">
        <f aca="false">IF(L432&gt;0,R432/L432,0)</f>
        <v>0.937426376440461</v>
      </c>
      <c r="V432" s="54" t="n">
        <f aca="false">IF(N432&gt;0,P432/N432,0)</f>
        <v>0.975878600794941</v>
      </c>
      <c r="W432" s="54" t="n">
        <f aca="false">T432*U432*V432</f>
        <v>0.866024242424243</v>
      </c>
      <c r="X432" s="55" t="n">
        <v>364.1</v>
      </c>
      <c r="Y432" s="56" t="n">
        <v>1.23</v>
      </c>
    </row>
    <row r="433" customFormat="false" ht="15" hidden="false" customHeight="false" outlineLevel="0" collapsed="false">
      <c r="A433" s="47" t="s">
        <v>745</v>
      </c>
      <c r="B433" s="48" t="n">
        <v>46070</v>
      </c>
      <c r="C433" s="49" t="n">
        <f aca="false">DATE(YEAR(B433),MONTH(B433),1)</f>
        <v>46054</v>
      </c>
      <c r="D433" s="47" t="s">
        <v>75</v>
      </c>
      <c r="E433" s="47" t="s">
        <v>62</v>
      </c>
      <c r="F433" s="47" t="s">
        <v>149</v>
      </c>
      <c r="G433" s="47" t="s">
        <v>730</v>
      </c>
      <c r="H433" s="50" t="n">
        <f aca="false">Assumptions!$B$4</f>
        <v>480</v>
      </c>
      <c r="I433" s="47" t="n">
        <v>30</v>
      </c>
      <c r="J433" s="9" t="n">
        <f aca="false">H433-I433</f>
        <v>450</v>
      </c>
      <c r="K433" s="9" t="n">
        <f aca="false">SUMIFS(Downtime_Log!$I$2:$I$20000,Downtime_Log!$B$2:$B$20000,A433)</f>
        <v>18</v>
      </c>
      <c r="L433" s="9" t="n">
        <f aca="false">J433-K433</f>
        <v>432</v>
      </c>
      <c r="M433" s="51" t="n">
        <f aca="false">INDEX(Rate_Master!$C$2:$C$13,MATCH(F433,Rate_Master!$A$2:$A$13,0))</f>
        <v>1100</v>
      </c>
      <c r="N433" s="52" t="n">
        <v>434152</v>
      </c>
      <c r="O433" s="51" t="n">
        <f aca="false">SUMIFS(Quality_Log!$H$2:$H$20000,Quality_Log!$B$2:$B$20000,A433)</f>
        <v>6746</v>
      </c>
      <c r="P433" s="51" t="n">
        <f aca="false">N433-O433</f>
        <v>427406</v>
      </c>
      <c r="Q433" s="51" t="n">
        <f aca="false">ROUND(J433*M433*Assumptions!$B$6,0)</f>
        <v>386100</v>
      </c>
      <c r="R433" s="53" t="n">
        <f aca="false">N433/M433</f>
        <v>394.683636363636</v>
      </c>
      <c r="S433" s="53" t="n">
        <f aca="false">P433/M433</f>
        <v>388.550909090909</v>
      </c>
      <c r="T433" s="54" t="n">
        <f aca="false">IF(J433&gt;0,L433/J433,0)</f>
        <v>0.96</v>
      </c>
      <c r="U433" s="54" t="n">
        <f aca="false">IF(L433&gt;0,R433/L433,0)</f>
        <v>0.913619528619529</v>
      </c>
      <c r="V433" s="54" t="n">
        <f aca="false">IF(N433&gt;0,P433/N433,0)</f>
        <v>0.9844616631963</v>
      </c>
      <c r="W433" s="54" t="n">
        <f aca="false">T433*U433*V433</f>
        <v>0.863446464646465</v>
      </c>
      <c r="X433" s="55" t="n">
        <v>391.2</v>
      </c>
      <c r="Y433" s="56" t="n">
        <v>1.81</v>
      </c>
    </row>
    <row r="434" customFormat="false" ht="15" hidden="false" customHeight="false" outlineLevel="0" collapsed="false">
      <c r="A434" s="47" t="s">
        <v>746</v>
      </c>
      <c r="B434" s="48" t="n">
        <v>46070</v>
      </c>
      <c r="C434" s="49" t="n">
        <f aca="false">DATE(YEAR(B434),MONTH(B434),1)</f>
        <v>46054</v>
      </c>
      <c r="D434" s="47" t="s">
        <v>73</v>
      </c>
      <c r="E434" s="47" t="s">
        <v>63</v>
      </c>
      <c r="F434" s="47" t="s">
        <v>152</v>
      </c>
      <c r="G434" s="47" t="s">
        <v>734</v>
      </c>
      <c r="H434" s="50" t="n">
        <f aca="false">Assumptions!$B$4</f>
        <v>480</v>
      </c>
      <c r="I434" s="47" t="n">
        <v>30</v>
      </c>
      <c r="J434" s="9" t="n">
        <f aca="false">H434-I434</f>
        <v>450</v>
      </c>
      <c r="K434" s="9" t="n">
        <f aca="false">SUMIFS(Downtime_Log!$I$2:$I$20000,Downtime_Log!$B$2:$B$20000,A434)</f>
        <v>58</v>
      </c>
      <c r="L434" s="9" t="n">
        <f aca="false">J434-K434</f>
        <v>392</v>
      </c>
      <c r="M434" s="51" t="n">
        <f aca="false">INDEX(Rate_Master!$C$2:$C$13,MATCH(F434,Rate_Master!$A$2:$A$13,0))</f>
        <v>900</v>
      </c>
      <c r="N434" s="52" t="n">
        <v>284037</v>
      </c>
      <c r="O434" s="51" t="n">
        <f aca="false">SUMIFS(Quality_Log!$H$2:$H$20000,Quality_Log!$B$2:$B$20000,A434)</f>
        <v>6067</v>
      </c>
      <c r="P434" s="51" t="n">
        <f aca="false">N434-O434</f>
        <v>277970</v>
      </c>
      <c r="Q434" s="51" t="n">
        <f aca="false">ROUND(J434*M434*Assumptions!$B$6,0)</f>
        <v>315900</v>
      </c>
      <c r="R434" s="53" t="n">
        <f aca="false">N434/M434</f>
        <v>315.596666666667</v>
      </c>
      <c r="S434" s="53" t="n">
        <f aca="false">P434/M434</f>
        <v>308.855555555556</v>
      </c>
      <c r="T434" s="54" t="n">
        <f aca="false">IF(J434&gt;0,L434/J434,0)</f>
        <v>0.871111111111111</v>
      </c>
      <c r="U434" s="54" t="n">
        <f aca="false">IF(L434&gt;0,R434/L434,0)</f>
        <v>0.805093537414966</v>
      </c>
      <c r="V434" s="54" t="n">
        <f aca="false">IF(N434&gt;0,P434/N434,0)</f>
        <v>0.978640106746656</v>
      </c>
      <c r="W434" s="54" t="n">
        <f aca="false">T434*U434*V434</f>
        <v>0.686345679012346</v>
      </c>
      <c r="X434" s="55" t="n">
        <v>418.3</v>
      </c>
      <c r="Y434" s="56" t="n">
        <v>1.7</v>
      </c>
    </row>
    <row r="435" customFormat="false" ht="15" hidden="false" customHeight="false" outlineLevel="0" collapsed="false">
      <c r="A435" s="47" t="s">
        <v>747</v>
      </c>
      <c r="B435" s="48" t="n">
        <v>46070</v>
      </c>
      <c r="C435" s="49" t="n">
        <f aca="false">DATE(YEAR(B435),MONTH(B435),1)</f>
        <v>46054</v>
      </c>
      <c r="D435" s="47" t="s">
        <v>74</v>
      </c>
      <c r="E435" s="47" t="s">
        <v>63</v>
      </c>
      <c r="F435" s="47" t="s">
        <v>152</v>
      </c>
      <c r="G435" s="47" t="s">
        <v>734</v>
      </c>
      <c r="H435" s="50" t="n">
        <f aca="false">Assumptions!$B$4</f>
        <v>480</v>
      </c>
      <c r="I435" s="47" t="n">
        <v>30</v>
      </c>
      <c r="J435" s="9" t="n">
        <f aca="false">H435-I435</f>
        <v>450</v>
      </c>
      <c r="K435" s="9" t="n">
        <f aca="false">SUMIFS(Downtime_Log!$I$2:$I$20000,Downtime_Log!$B$2:$B$20000,A435)</f>
        <v>92</v>
      </c>
      <c r="L435" s="9" t="n">
        <f aca="false">J435-K435</f>
        <v>358</v>
      </c>
      <c r="M435" s="51" t="n">
        <f aca="false">INDEX(Rate_Master!$C$2:$C$13,MATCH(F435,Rate_Master!$A$2:$A$13,0))</f>
        <v>900</v>
      </c>
      <c r="N435" s="52" t="n">
        <v>286906</v>
      </c>
      <c r="O435" s="51" t="n">
        <f aca="false">SUMIFS(Quality_Log!$H$2:$H$20000,Quality_Log!$B$2:$B$20000,A435)</f>
        <v>7558</v>
      </c>
      <c r="P435" s="51" t="n">
        <f aca="false">N435-O435</f>
        <v>279348</v>
      </c>
      <c r="Q435" s="51" t="n">
        <f aca="false">ROUND(J435*M435*Assumptions!$B$6,0)</f>
        <v>315900</v>
      </c>
      <c r="R435" s="53" t="n">
        <f aca="false">N435/M435</f>
        <v>318.784444444444</v>
      </c>
      <c r="S435" s="53" t="n">
        <f aca="false">P435/M435</f>
        <v>310.386666666667</v>
      </c>
      <c r="T435" s="54" t="n">
        <f aca="false">IF(J435&gt;0,L435/J435,0)</f>
        <v>0.795555555555556</v>
      </c>
      <c r="U435" s="54" t="n">
        <f aca="false">IF(L435&gt;0,R435/L435,0)</f>
        <v>0.890459342023588</v>
      </c>
      <c r="V435" s="54" t="n">
        <f aca="false">IF(N435&gt;0,P435/N435,0)</f>
        <v>0.973656877165343</v>
      </c>
      <c r="W435" s="54" t="n">
        <f aca="false">T435*U435*V435</f>
        <v>0.689748148148148</v>
      </c>
      <c r="X435" s="55" t="n">
        <v>442.2</v>
      </c>
      <c r="Y435" s="56" t="n">
        <v>1.87</v>
      </c>
    </row>
    <row r="436" customFormat="false" ht="15" hidden="false" customHeight="false" outlineLevel="0" collapsed="false">
      <c r="A436" s="47" t="s">
        <v>748</v>
      </c>
      <c r="B436" s="48" t="n">
        <v>46070</v>
      </c>
      <c r="C436" s="49" t="n">
        <f aca="false">DATE(YEAR(B436),MONTH(B436),1)</f>
        <v>46054</v>
      </c>
      <c r="D436" s="47" t="s">
        <v>75</v>
      </c>
      <c r="E436" s="47" t="s">
        <v>63</v>
      </c>
      <c r="F436" s="47" t="s">
        <v>152</v>
      </c>
      <c r="G436" s="47" t="s">
        <v>734</v>
      </c>
      <c r="H436" s="50" t="n">
        <f aca="false">Assumptions!$B$4</f>
        <v>480</v>
      </c>
      <c r="I436" s="47" t="n">
        <v>45</v>
      </c>
      <c r="J436" s="9" t="n">
        <f aca="false">H436-I436</f>
        <v>435</v>
      </c>
      <c r="K436" s="9" t="n">
        <f aca="false">SUMIFS(Downtime_Log!$I$2:$I$20000,Downtime_Log!$B$2:$B$20000,A436)</f>
        <v>10</v>
      </c>
      <c r="L436" s="9" t="n">
        <f aca="false">J436-K436</f>
        <v>425</v>
      </c>
      <c r="M436" s="51" t="n">
        <f aca="false">INDEX(Rate_Master!$C$2:$C$13,MATCH(F436,Rate_Master!$A$2:$A$13,0))</f>
        <v>900</v>
      </c>
      <c r="N436" s="52" t="n">
        <v>312284</v>
      </c>
      <c r="O436" s="51" t="n">
        <f aca="false">SUMIFS(Quality_Log!$H$2:$H$20000,Quality_Log!$B$2:$B$20000,A436)</f>
        <v>12047</v>
      </c>
      <c r="P436" s="51" t="n">
        <f aca="false">N436-O436</f>
        <v>300237</v>
      </c>
      <c r="Q436" s="51" t="n">
        <f aca="false">ROUND(J436*M436*Assumptions!$B$6,0)</f>
        <v>305370</v>
      </c>
      <c r="R436" s="53" t="n">
        <f aca="false">N436/M436</f>
        <v>346.982222222222</v>
      </c>
      <c r="S436" s="53" t="n">
        <f aca="false">P436/M436</f>
        <v>333.596666666667</v>
      </c>
      <c r="T436" s="54" t="n">
        <f aca="false">IF(J436&gt;0,L436/J436,0)</f>
        <v>0.977011494252874</v>
      </c>
      <c r="U436" s="54" t="n">
        <f aca="false">IF(L436&gt;0,R436/L436,0)</f>
        <v>0.816428758169935</v>
      </c>
      <c r="V436" s="54" t="n">
        <f aca="false">IF(N436&gt;0,P436/N436,0)</f>
        <v>0.961422935533041</v>
      </c>
      <c r="W436" s="54" t="n">
        <f aca="false">T436*U436*V436</f>
        <v>0.766888888888889</v>
      </c>
      <c r="X436" s="55" t="n">
        <v>419.2</v>
      </c>
      <c r="Y436" s="56" t="n">
        <v>2.1</v>
      </c>
    </row>
    <row r="437" customFormat="false" ht="15" hidden="false" customHeight="false" outlineLevel="0" collapsed="false">
      <c r="A437" s="47" t="s">
        <v>749</v>
      </c>
      <c r="B437" s="48" t="n">
        <v>46070</v>
      </c>
      <c r="C437" s="49" t="n">
        <f aca="false">DATE(YEAR(B437),MONTH(B437),1)</f>
        <v>46054</v>
      </c>
      <c r="D437" s="47" t="s">
        <v>73</v>
      </c>
      <c r="E437" s="47" t="s">
        <v>64</v>
      </c>
      <c r="F437" s="47" t="s">
        <v>156</v>
      </c>
      <c r="G437" s="47" t="s">
        <v>738</v>
      </c>
      <c r="H437" s="50" t="n">
        <f aca="false">Assumptions!$B$4</f>
        <v>480</v>
      </c>
      <c r="I437" s="47" t="n">
        <v>30</v>
      </c>
      <c r="J437" s="9" t="n">
        <f aca="false">H437-I437</f>
        <v>450</v>
      </c>
      <c r="K437" s="9" t="n">
        <f aca="false">SUMIFS(Downtime_Log!$I$2:$I$20000,Downtime_Log!$B$2:$B$20000,A437)</f>
        <v>20</v>
      </c>
      <c r="L437" s="9" t="n">
        <f aca="false">J437-K437</f>
        <v>430</v>
      </c>
      <c r="M437" s="51" t="n">
        <f aca="false">INDEX(Rate_Master!$C$2:$C$13,MATCH(F437,Rate_Master!$A$2:$A$13,0))</f>
        <v>480</v>
      </c>
      <c r="N437" s="52" t="n">
        <v>183146</v>
      </c>
      <c r="O437" s="51" t="n">
        <f aca="false">SUMIFS(Quality_Log!$H$2:$H$20000,Quality_Log!$B$2:$B$20000,A437)</f>
        <v>3835</v>
      </c>
      <c r="P437" s="51" t="n">
        <f aca="false">N437-O437</f>
        <v>179311</v>
      </c>
      <c r="Q437" s="51" t="n">
        <f aca="false">ROUND(J437*M437*Assumptions!$B$6,0)</f>
        <v>168480</v>
      </c>
      <c r="R437" s="53" t="n">
        <f aca="false">N437/M437</f>
        <v>381.554166666667</v>
      </c>
      <c r="S437" s="53" t="n">
        <f aca="false">P437/M437</f>
        <v>373.564583333333</v>
      </c>
      <c r="T437" s="54" t="n">
        <f aca="false">IF(J437&gt;0,L437/J437,0)</f>
        <v>0.955555555555556</v>
      </c>
      <c r="U437" s="54" t="n">
        <f aca="false">IF(L437&gt;0,R437/L437,0)</f>
        <v>0.88733527131783</v>
      </c>
      <c r="V437" s="54" t="n">
        <f aca="false">IF(N437&gt;0,P437/N437,0)</f>
        <v>0.979060421740033</v>
      </c>
      <c r="W437" s="54" t="n">
        <f aca="false">T437*U437*V437</f>
        <v>0.830143518518519</v>
      </c>
      <c r="X437" s="55" t="n">
        <v>241.4</v>
      </c>
      <c r="Y437" s="56" t="n">
        <v>0.73</v>
      </c>
    </row>
    <row r="438" customFormat="false" ht="15" hidden="false" customHeight="false" outlineLevel="0" collapsed="false">
      <c r="A438" s="47" t="s">
        <v>750</v>
      </c>
      <c r="B438" s="48" t="n">
        <v>46070</v>
      </c>
      <c r="C438" s="49" t="n">
        <f aca="false">DATE(YEAR(B438),MONTH(B438),1)</f>
        <v>46054</v>
      </c>
      <c r="D438" s="47" t="s">
        <v>74</v>
      </c>
      <c r="E438" s="47" t="s">
        <v>64</v>
      </c>
      <c r="F438" s="47" t="s">
        <v>156</v>
      </c>
      <c r="G438" s="47" t="s">
        <v>738</v>
      </c>
      <c r="H438" s="50" t="n">
        <f aca="false">Assumptions!$B$4</f>
        <v>480</v>
      </c>
      <c r="I438" s="47" t="n">
        <v>30</v>
      </c>
      <c r="J438" s="9" t="n">
        <f aca="false">H438-I438</f>
        <v>450</v>
      </c>
      <c r="K438" s="9" t="n">
        <f aca="false">SUMIFS(Downtime_Log!$I$2:$I$20000,Downtime_Log!$B$2:$B$20000,A438)</f>
        <v>19</v>
      </c>
      <c r="L438" s="9" t="n">
        <f aca="false">J438-K438</f>
        <v>431</v>
      </c>
      <c r="M438" s="51" t="n">
        <f aca="false">INDEX(Rate_Master!$C$2:$C$13,MATCH(F438,Rate_Master!$A$2:$A$13,0))</f>
        <v>480</v>
      </c>
      <c r="N438" s="52" t="n">
        <v>177468</v>
      </c>
      <c r="O438" s="51" t="n">
        <f aca="false">SUMIFS(Quality_Log!$H$2:$H$20000,Quality_Log!$B$2:$B$20000,A438)</f>
        <v>3995</v>
      </c>
      <c r="P438" s="51" t="n">
        <f aca="false">N438-O438</f>
        <v>173473</v>
      </c>
      <c r="Q438" s="51" t="n">
        <f aca="false">ROUND(J438*M438*Assumptions!$B$6,0)</f>
        <v>168480</v>
      </c>
      <c r="R438" s="53" t="n">
        <f aca="false">N438/M438</f>
        <v>369.725</v>
      </c>
      <c r="S438" s="53" t="n">
        <f aca="false">P438/M438</f>
        <v>361.402083333333</v>
      </c>
      <c r="T438" s="54" t="n">
        <f aca="false">IF(J438&gt;0,L438/J438,0)</f>
        <v>0.957777777777778</v>
      </c>
      <c r="U438" s="54" t="n">
        <f aca="false">IF(L438&gt;0,R438/L438,0)</f>
        <v>0.857830626450116</v>
      </c>
      <c r="V438" s="54" t="n">
        <f aca="false">IF(N438&gt;0,P438/N438,0)</f>
        <v>0.977488899407217</v>
      </c>
      <c r="W438" s="54" t="n">
        <f aca="false">T438*U438*V438</f>
        <v>0.803115740740741</v>
      </c>
      <c r="X438" s="55" t="n">
        <v>243.8</v>
      </c>
      <c r="Y438" s="56" t="n">
        <v>0.72</v>
      </c>
    </row>
    <row r="439" customFormat="false" ht="15" hidden="false" customHeight="false" outlineLevel="0" collapsed="false">
      <c r="A439" s="47" t="s">
        <v>751</v>
      </c>
      <c r="B439" s="48" t="n">
        <v>46070</v>
      </c>
      <c r="C439" s="49" t="n">
        <f aca="false">DATE(YEAR(B439),MONTH(B439),1)</f>
        <v>46054</v>
      </c>
      <c r="D439" s="47" t="s">
        <v>73</v>
      </c>
      <c r="E439" s="47" t="s">
        <v>65</v>
      </c>
      <c r="F439" s="47" t="s">
        <v>158</v>
      </c>
      <c r="G439" s="47" t="s">
        <v>752</v>
      </c>
      <c r="H439" s="50" t="n">
        <f aca="false">Assumptions!$B$4</f>
        <v>480</v>
      </c>
      <c r="I439" s="47" t="n">
        <v>30</v>
      </c>
      <c r="J439" s="9" t="n">
        <f aca="false">H439-I439</f>
        <v>450</v>
      </c>
      <c r="K439" s="9" t="n">
        <f aca="false">SUMIFS(Downtime_Log!$I$2:$I$20000,Downtime_Log!$B$2:$B$20000,A439)</f>
        <v>49</v>
      </c>
      <c r="L439" s="9" t="n">
        <f aca="false">J439-K439</f>
        <v>401</v>
      </c>
      <c r="M439" s="51" t="n">
        <f aca="false">INDEX(Rate_Master!$C$2:$C$13,MATCH(F439,Rate_Master!$A$2:$A$13,0))</f>
        <v>200</v>
      </c>
      <c r="N439" s="52" t="n">
        <v>59590</v>
      </c>
      <c r="O439" s="51" t="n">
        <f aca="false">SUMIFS(Quality_Log!$H$2:$H$20000,Quality_Log!$B$2:$B$20000,A439)</f>
        <v>794</v>
      </c>
      <c r="P439" s="51" t="n">
        <f aca="false">N439-O439</f>
        <v>58796</v>
      </c>
      <c r="Q439" s="51" t="n">
        <f aca="false">ROUND(J439*M439*Assumptions!$B$6,0)</f>
        <v>70200</v>
      </c>
      <c r="R439" s="53" t="n">
        <f aca="false">N439/M439</f>
        <v>297.95</v>
      </c>
      <c r="S439" s="53" t="n">
        <f aca="false">P439/M439</f>
        <v>293.98</v>
      </c>
      <c r="T439" s="54" t="n">
        <f aca="false">IF(J439&gt;0,L439/J439,0)</f>
        <v>0.891111111111111</v>
      </c>
      <c r="U439" s="54" t="n">
        <f aca="false">IF(L439&gt;0,R439/L439,0)</f>
        <v>0.743017456359102</v>
      </c>
      <c r="V439" s="54" t="n">
        <f aca="false">IF(N439&gt;0,P439/N439,0)</f>
        <v>0.986675616714214</v>
      </c>
      <c r="W439" s="54" t="n">
        <f aca="false">T439*U439*V439</f>
        <v>0.653288888888889</v>
      </c>
      <c r="X439" s="55" t="n">
        <v>206.3</v>
      </c>
      <c r="Y439" s="56" t="n">
        <v>0.16</v>
      </c>
    </row>
    <row r="440" customFormat="false" ht="15" hidden="false" customHeight="false" outlineLevel="0" collapsed="false">
      <c r="A440" s="47" t="s">
        <v>753</v>
      </c>
      <c r="B440" s="48" t="n">
        <v>46070</v>
      </c>
      <c r="C440" s="49" t="n">
        <f aca="false">DATE(YEAR(B440),MONTH(B440),1)</f>
        <v>46054</v>
      </c>
      <c r="D440" s="47" t="s">
        <v>74</v>
      </c>
      <c r="E440" s="47" t="s">
        <v>65</v>
      </c>
      <c r="F440" s="47" t="s">
        <v>158</v>
      </c>
      <c r="G440" s="47" t="s">
        <v>752</v>
      </c>
      <c r="H440" s="50" t="n">
        <f aca="false">Assumptions!$B$4</f>
        <v>480</v>
      </c>
      <c r="I440" s="47" t="n">
        <v>30</v>
      </c>
      <c r="J440" s="9" t="n">
        <f aca="false">H440-I440</f>
        <v>450</v>
      </c>
      <c r="K440" s="9" t="n">
        <f aca="false">SUMIFS(Downtime_Log!$I$2:$I$20000,Downtime_Log!$B$2:$B$20000,A440)</f>
        <v>22</v>
      </c>
      <c r="L440" s="9" t="n">
        <f aca="false">J440-K440</f>
        <v>428</v>
      </c>
      <c r="M440" s="51" t="n">
        <f aca="false">INDEX(Rate_Master!$C$2:$C$13,MATCH(F440,Rate_Master!$A$2:$A$13,0))</f>
        <v>200</v>
      </c>
      <c r="N440" s="52" t="n">
        <v>67154</v>
      </c>
      <c r="O440" s="51" t="n">
        <f aca="false">SUMIFS(Quality_Log!$H$2:$H$20000,Quality_Log!$B$2:$B$20000,A440)</f>
        <v>1096</v>
      </c>
      <c r="P440" s="51" t="n">
        <f aca="false">N440-O440</f>
        <v>66058</v>
      </c>
      <c r="Q440" s="51" t="n">
        <f aca="false">ROUND(J440*M440*Assumptions!$B$6,0)</f>
        <v>70200</v>
      </c>
      <c r="R440" s="53" t="n">
        <f aca="false">N440/M440</f>
        <v>335.77</v>
      </c>
      <c r="S440" s="53" t="n">
        <f aca="false">P440/M440</f>
        <v>330.29</v>
      </c>
      <c r="T440" s="54" t="n">
        <f aca="false">IF(J440&gt;0,L440/J440,0)</f>
        <v>0.951111111111111</v>
      </c>
      <c r="U440" s="54" t="n">
        <f aca="false">IF(L440&gt;0,R440/L440,0)</f>
        <v>0.784509345794393</v>
      </c>
      <c r="V440" s="54" t="n">
        <f aca="false">IF(N440&gt;0,P440/N440,0)</f>
        <v>0.983679304285672</v>
      </c>
      <c r="W440" s="54" t="n">
        <f aca="false">T440*U440*V440</f>
        <v>0.733977777777778</v>
      </c>
      <c r="X440" s="55" t="n">
        <v>194.6</v>
      </c>
      <c r="Y440" s="56" t="n">
        <v>0.16</v>
      </c>
    </row>
    <row r="441" customFormat="false" ht="15" hidden="false" customHeight="false" outlineLevel="0" collapsed="false">
      <c r="A441" s="47" t="s">
        <v>754</v>
      </c>
      <c r="B441" s="48" t="n">
        <v>46070</v>
      </c>
      <c r="C441" s="49" t="n">
        <f aca="false">DATE(YEAR(B441),MONTH(B441),1)</f>
        <v>46054</v>
      </c>
      <c r="D441" s="47" t="s">
        <v>75</v>
      </c>
      <c r="E441" s="47" t="s">
        <v>65</v>
      </c>
      <c r="F441" s="47" t="s">
        <v>158</v>
      </c>
      <c r="G441" s="47" t="s">
        <v>752</v>
      </c>
      <c r="H441" s="50" t="n">
        <f aca="false">Assumptions!$B$4</f>
        <v>480</v>
      </c>
      <c r="I441" s="47" t="n">
        <v>30</v>
      </c>
      <c r="J441" s="9" t="n">
        <f aca="false">H441-I441</f>
        <v>450</v>
      </c>
      <c r="K441" s="9" t="n">
        <f aca="false">SUMIFS(Downtime_Log!$I$2:$I$20000,Downtime_Log!$B$2:$B$20000,A441)</f>
        <v>93</v>
      </c>
      <c r="L441" s="9" t="n">
        <f aca="false">J441-K441</f>
        <v>357</v>
      </c>
      <c r="M441" s="51" t="n">
        <f aca="false">INDEX(Rate_Master!$C$2:$C$13,MATCH(F441,Rate_Master!$A$2:$A$13,0))</f>
        <v>200</v>
      </c>
      <c r="N441" s="52" t="n">
        <v>54482</v>
      </c>
      <c r="O441" s="51" t="n">
        <f aca="false">SUMIFS(Quality_Log!$H$2:$H$20000,Quality_Log!$B$2:$B$20000,A441)</f>
        <v>869</v>
      </c>
      <c r="P441" s="51" t="n">
        <f aca="false">N441-O441</f>
        <v>53613</v>
      </c>
      <c r="Q441" s="51" t="n">
        <f aca="false">ROUND(J441*M441*Assumptions!$B$6,0)</f>
        <v>70200</v>
      </c>
      <c r="R441" s="53" t="n">
        <f aca="false">N441/M441</f>
        <v>272.41</v>
      </c>
      <c r="S441" s="53" t="n">
        <f aca="false">P441/M441</f>
        <v>268.065</v>
      </c>
      <c r="T441" s="54" t="n">
        <f aca="false">IF(J441&gt;0,L441/J441,0)</f>
        <v>0.793333333333333</v>
      </c>
      <c r="U441" s="54" t="n">
        <f aca="false">IF(L441&gt;0,R441/L441,0)</f>
        <v>0.763053221288516</v>
      </c>
      <c r="V441" s="54" t="n">
        <f aca="false">IF(N441&gt;0,P441/N441,0)</f>
        <v>0.9840497779083</v>
      </c>
      <c r="W441" s="54" t="n">
        <f aca="false">T441*U441*V441</f>
        <v>0.5957</v>
      </c>
      <c r="X441" s="55" t="n">
        <v>194</v>
      </c>
      <c r="Y441" s="56" t="n">
        <v>0.16</v>
      </c>
    </row>
    <row r="442" customFormat="false" ht="15" hidden="false" customHeight="false" outlineLevel="0" collapsed="false">
      <c r="A442" s="47" t="s">
        <v>755</v>
      </c>
      <c r="B442" s="48" t="n">
        <v>46071</v>
      </c>
      <c r="C442" s="49" t="n">
        <f aca="false">DATE(YEAR(B442),MONTH(B442),1)</f>
        <v>46054</v>
      </c>
      <c r="D442" s="47" t="s">
        <v>73</v>
      </c>
      <c r="E442" s="47" t="s">
        <v>62</v>
      </c>
      <c r="F442" s="47" t="s">
        <v>149</v>
      </c>
      <c r="G442" s="47" t="s">
        <v>756</v>
      </c>
      <c r="H442" s="50" t="n">
        <f aca="false">Assumptions!$B$4</f>
        <v>480</v>
      </c>
      <c r="I442" s="47" t="n">
        <v>30</v>
      </c>
      <c r="J442" s="9" t="n">
        <f aca="false">H442-I442</f>
        <v>450</v>
      </c>
      <c r="K442" s="9" t="n">
        <f aca="false">SUMIFS(Downtime_Log!$I$2:$I$20000,Downtime_Log!$B$2:$B$20000,A442)</f>
        <v>17</v>
      </c>
      <c r="L442" s="9" t="n">
        <f aca="false">J442-K442</f>
        <v>433</v>
      </c>
      <c r="M442" s="51" t="n">
        <f aca="false">INDEX(Rate_Master!$C$2:$C$13,MATCH(F442,Rate_Master!$A$2:$A$13,0))</f>
        <v>1100</v>
      </c>
      <c r="N442" s="52" t="n">
        <v>439913</v>
      </c>
      <c r="O442" s="51" t="n">
        <f aca="false">SUMIFS(Quality_Log!$H$2:$H$20000,Quality_Log!$B$2:$B$20000,A442)</f>
        <v>6729</v>
      </c>
      <c r="P442" s="51" t="n">
        <f aca="false">N442-O442</f>
        <v>433184</v>
      </c>
      <c r="Q442" s="51" t="n">
        <f aca="false">ROUND(J442*M442*Assumptions!$B$6,0)</f>
        <v>386100</v>
      </c>
      <c r="R442" s="53" t="n">
        <f aca="false">N442/M442</f>
        <v>399.920909090909</v>
      </c>
      <c r="S442" s="53" t="n">
        <f aca="false">P442/M442</f>
        <v>393.803636363636</v>
      </c>
      <c r="T442" s="54" t="n">
        <f aca="false">IF(J442&gt;0,L442/J442,0)</f>
        <v>0.962222222222222</v>
      </c>
      <c r="U442" s="54" t="n">
        <f aca="false">IF(L442&gt;0,R442/L442,0)</f>
        <v>0.923604870879698</v>
      </c>
      <c r="V442" s="54" t="n">
        <f aca="false">IF(N442&gt;0,P442/N442,0)</f>
        <v>0.984703793704664</v>
      </c>
      <c r="W442" s="54" t="n">
        <f aca="false">T442*U442*V442</f>
        <v>0.875119191919192</v>
      </c>
      <c r="X442" s="55" t="n">
        <v>390.8</v>
      </c>
      <c r="Y442" s="56" t="n">
        <v>1.44</v>
      </c>
    </row>
    <row r="443" customFormat="false" ht="15" hidden="false" customHeight="false" outlineLevel="0" collapsed="false">
      <c r="A443" s="47" t="s">
        <v>757</v>
      </c>
      <c r="B443" s="48" t="n">
        <v>46071</v>
      </c>
      <c r="C443" s="49" t="n">
        <f aca="false">DATE(YEAR(B443),MONTH(B443),1)</f>
        <v>46054</v>
      </c>
      <c r="D443" s="47" t="s">
        <v>74</v>
      </c>
      <c r="E443" s="47" t="s">
        <v>62</v>
      </c>
      <c r="F443" s="47" t="s">
        <v>149</v>
      </c>
      <c r="G443" s="47" t="s">
        <v>756</v>
      </c>
      <c r="H443" s="50" t="n">
        <f aca="false">Assumptions!$B$4</f>
        <v>480</v>
      </c>
      <c r="I443" s="47" t="n">
        <v>45</v>
      </c>
      <c r="J443" s="9" t="n">
        <f aca="false">H443-I443</f>
        <v>435</v>
      </c>
      <c r="K443" s="9" t="n">
        <f aca="false">SUMIFS(Downtime_Log!$I$2:$I$20000,Downtime_Log!$B$2:$B$20000,A443)</f>
        <v>9</v>
      </c>
      <c r="L443" s="9" t="n">
        <f aca="false">J443-K443</f>
        <v>426</v>
      </c>
      <c r="M443" s="51" t="n">
        <f aca="false">INDEX(Rate_Master!$C$2:$C$13,MATCH(F443,Rate_Master!$A$2:$A$13,0))</f>
        <v>1100</v>
      </c>
      <c r="N443" s="52" t="n">
        <v>423189</v>
      </c>
      <c r="O443" s="51" t="n">
        <f aca="false">SUMIFS(Quality_Log!$H$2:$H$20000,Quality_Log!$B$2:$B$20000,A443)</f>
        <v>5330</v>
      </c>
      <c r="P443" s="51" t="n">
        <f aca="false">N443-O443</f>
        <v>417859</v>
      </c>
      <c r="Q443" s="51" t="n">
        <f aca="false">ROUND(J443*M443*Assumptions!$B$6,0)</f>
        <v>373230</v>
      </c>
      <c r="R443" s="53" t="n">
        <f aca="false">N443/M443</f>
        <v>384.717272727273</v>
      </c>
      <c r="S443" s="53" t="n">
        <f aca="false">P443/M443</f>
        <v>379.871818181818</v>
      </c>
      <c r="T443" s="54" t="n">
        <f aca="false">IF(J443&gt;0,L443/J443,0)</f>
        <v>0.979310344827586</v>
      </c>
      <c r="U443" s="54" t="n">
        <f aca="false">IF(L443&gt;0,R443/L443,0)</f>
        <v>0.90309218950064</v>
      </c>
      <c r="V443" s="54" t="n">
        <f aca="false">IF(N443&gt;0,P443/N443,0)</f>
        <v>0.987405154670844</v>
      </c>
      <c r="W443" s="54" t="n">
        <f aca="false">T443*U443*V443</f>
        <v>0.87326854754441</v>
      </c>
      <c r="X443" s="55" t="n">
        <v>373</v>
      </c>
      <c r="Y443" s="56" t="n">
        <v>1.58</v>
      </c>
    </row>
    <row r="444" customFormat="false" ht="15" hidden="false" customHeight="false" outlineLevel="0" collapsed="false">
      <c r="A444" s="47" t="s">
        <v>758</v>
      </c>
      <c r="B444" s="48" t="n">
        <v>46071</v>
      </c>
      <c r="C444" s="49" t="n">
        <f aca="false">DATE(YEAR(B444),MONTH(B444),1)</f>
        <v>46054</v>
      </c>
      <c r="D444" s="47" t="s">
        <v>75</v>
      </c>
      <c r="E444" s="47" t="s">
        <v>62</v>
      </c>
      <c r="F444" s="47" t="s">
        <v>149</v>
      </c>
      <c r="G444" s="47" t="s">
        <v>756</v>
      </c>
      <c r="H444" s="50" t="n">
        <f aca="false">Assumptions!$B$4</f>
        <v>480</v>
      </c>
      <c r="I444" s="47" t="n">
        <v>30</v>
      </c>
      <c r="J444" s="9" t="n">
        <f aca="false">H444-I444</f>
        <v>450</v>
      </c>
      <c r="K444" s="9" t="n">
        <f aca="false">SUMIFS(Downtime_Log!$I$2:$I$20000,Downtime_Log!$B$2:$B$20000,A444)</f>
        <v>11</v>
      </c>
      <c r="L444" s="9" t="n">
        <f aca="false">J444-K444</f>
        <v>439</v>
      </c>
      <c r="M444" s="51" t="n">
        <f aca="false">INDEX(Rate_Master!$C$2:$C$13,MATCH(F444,Rate_Master!$A$2:$A$13,0))</f>
        <v>1100</v>
      </c>
      <c r="N444" s="52" t="n">
        <v>438542</v>
      </c>
      <c r="O444" s="51" t="n">
        <f aca="false">SUMIFS(Quality_Log!$H$2:$H$20000,Quality_Log!$B$2:$B$20000,A444)</f>
        <v>6872</v>
      </c>
      <c r="P444" s="51" t="n">
        <f aca="false">N444-O444</f>
        <v>431670</v>
      </c>
      <c r="Q444" s="51" t="n">
        <f aca="false">ROUND(J444*M444*Assumptions!$B$6,0)</f>
        <v>386100</v>
      </c>
      <c r="R444" s="53" t="n">
        <f aca="false">N444/M444</f>
        <v>398.674545454545</v>
      </c>
      <c r="S444" s="53" t="n">
        <f aca="false">P444/M444</f>
        <v>392.427272727273</v>
      </c>
      <c r="T444" s="54" t="n">
        <f aca="false">IF(J444&gt;0,L444/J444,0)</f>
        <v>0.975555555555556</v>
      </c>
      <c r="U444" s="54" t="n">
        <f aca="false">IF(L444&gt;0,R444/L444,0)</f>
        <v>0.908142472561607</v>
      </c>
      <c r="V444" s="54" t="n">
        <f aca="false">IF(N444&gt;0,P444/N444,0)</f>
        <v>0.984329893145925</v>
      </c>
      <c r="W444" s="54" t="n">
        <f aca="false">T444*U444*V444</f>
        <v>0.872060606060606</v>
      </c>
      <c r="X444" s="55" t="n">
        <v>417.3</v>
      </c>
      <c r="Y444" s="56" t="n">
        <v>1.6</v>
      </c>
    </row>
    <row r="445" customFormat="false" ht="15" hidden="false" customHeight="false" outlineLevel="0" collapsed="false">
      <c r="A445" s="47" t="s">
        <v>759</v>
      </c>
      <c r="B445" s="48" t="n">
        <v>46071</v>
      </c>
      <c r="C445" s="49" t="n">
        <f aca="false">DATE(YEAR(B445),MONTH(B445),1)</f>
        <v>46054</v>
      </c>
      <c r="D445" s="47" t="s">
        <v>73</v>
      </c>
      <c r="E445" s="47" t="s">
        <v>63</v>
      </c>
      <c r="F445" s="47" t="s">
        <v>152</v>
      </c>
      <c r="G445" s="47" t="s">
        <v>760</v>
      </c>
      <c r="H445" s="50" t="n">
        <f aca="false">Assumptions!$B$4</f>
        <v>480</v>
      </c>
      <c r="I445" s="47" t="n">
        <v>30</v>
      </c>
      <c r="J445" s="9" t="n">
        <f aca="false">H445-I445</f>
        <v>450</v>
      </c>
      <c r="K445" s="9" t="n">
        <f aca="false">SUMIFS(Downtime_Log!$I$2:$I$20000,Downtime_Log!$B$2:$B$20000,A445)</f>
        <v>14</v>
      </c>
      <c r="L445" s="9" t="n">
        <f aca="false">J445-K445</f>
        <v>436</v>
      </c>
      <c r="M445" s="51" t="n">
        <f aca="false">INDEX(Rate_Master!$C$2:$C$13,MATCH(F445,Rate_Master!$A$2:$A$13,0))</f>
        <v>900</v>
      </c>
      <c r="N445" s="52" t="n">
        <v>351288</v>
      </c>
      <c r="O445" s="51" t="n">
        <f aca="false">SUMIFS(Quality_Log!$H$2:$H$20000,Quality_Log!$B$2:$B$20000,A445)</f>
        <v>11055</v>
      </c>
      <c r="P445" s="51" t="n">
        <f aca="false">N445-O445</f>
        <v>340233</v>
      </c>
      <c r="Q445" s="51" t="n">
        <f aca="false">ROUND(J445*M445*Assumptions!$B$6,0)</f>
        <v>315900</v>
      </c>
      <c r="R445" s="53" t="n">
        <f aca="false">N445/M445</f>
        <v>390.32</v>
      </c>
      <c r="S445" s="53" t="n">
        <f aca="false">P445/M445</f>
        <v>378.036666666667</v>
      </c>
      <c r="T445" s="54" t="n">
        <f aca="false">IF(J445&gt;0,L445/J445,0)</f>
        <v>0.968888888888889</v>
      </c>
      <c r="U445" s="54" t="n">
        <f aca="false">IF(L445&gt;0,R445/L445,0)</f>
        <v>0.895229357798165</v>
      </c>
      <c r="V445" s="54" t="n">
        <f aca="false">IF(N445&gt;0,P445/N445,0)</f>
        <v>0.968530094964815</v>
      </c>
      <c r="W445" s="54" t="n">
        <f aca="false">T445*U445*V445</f>
        <v>0.840081481481482</v>
      </c>
      <c r="X445" s="55" t="n">
        <v>449.4</v>
      </c>
      <c r="Y445" s="56" t="n">
        <v>1.92</v>
      </c>
    </row>
    <row r="446" customFormat="false" ht="15" hidden="false" customHeight="false" outlineLevel="0" collapsed="false">
      <c r="A446" s="47" t="s">
        <v>761</v>
      </c>
      <c r="B446" s="48" t="n">
        <v>46071</v>
      </c>
      <c r="C446" s="49" t="n">
        <f aca="false">DATE(YEAR(B446),MONTH(B446),1)</f>
        <v>46054</v>
      </c>
      <c r="D446" s="47" t="s">
        <v>74</v>
      </c>
      <c r="E446" s="47" t="s">
        <v>63</v>
      </c>
      <c r="F446" s="47" t="s">
        <v>152</v>
      </c>
      <c r="G446" s="47" t="s">
        <v>760</v>
      </c>
      <c r="H446" s="50" t="n">
        <f aca="false">Assumptions!$B$4</f>
        <v>480</v>
      </c>
      <c r="I446" s="47" t="n">
        <v>30</v>
      </c>
      <c r="J446" s="9" t="n">
        <f aca="false">H446-I446</f>
        <v>450</v>
      </c>
      <c r="K446" s="9" t="n">
        <f aca="false">SUMIFS(Downtime_Log!$I$2:$I$20000,Downtime_Log!$B$2:$B$20000,A446)</f>
        <v>60</v>
      </c>
      <c r="L446" s="9" t="n">
        <f aca="false">J446-K446</f>
        <v>390</v>
      </c>
      <c r="M446" s="51" t="n">
        <f aca="false">INDEX(Rate_Master!$C$2:$C$13,MATCH(F446,Rate_Master!$A$2:$A$13,0))</f>
        <v>900</v>
      </c>
      <c r="N446" s="52" t="n">
        <v>301692</v>
      </c>
      <c r="O446" s="51" t="n">
        <f aca="false">SUMIFS(Quality_Log!$H$2:$H$20000,Quality_Log!$B$2:$B$20000,A446)</f>
        <v>7968</v>
      </c>
      <c r="P446" s="51" t="n">
        <f aca="false">N446-O446</f>
        <v>293724</v>
      </c>
      <c r="Q446" s="51" t="n">
        <f aca="false">ROUND(J446*M446*Assumptions!$B$6,0)</f>
        <v>315900</v>
      </c>
      <c r="R446" s="53" t="n">
        <f aca="false">N446/M446</f>
        <v>335.213333333333</v>
      </c>
      <c r="S446" s="53" t="n">
        <f aca="false">P446/M446</f>
        <v>326.36</v>
      </c>
      <c r="T446" s="54" t="n">
        <f aca="false">IF(J446&gt;0,L446/J446,0)</f>
        <v>0.866666666666667</v>
      </c>
      <c r="U446" s="54" t="n">
        <f aca="false">IF(L446&gt;0,R446/L446,0)</f>
        <v>0.859521367521367</v>
      </c>
      <c r="V446" s="54" t="n">
        <f aca="false">IF(N446&gt;0,P446/N446,0)</f>
        <v>0.973588958275327</v>
      </c>
      <c r="W446" s="54" t="n">
        <f aca="false">T446*U446*V446</f>
        <v>0.725244444444444</v>
      </c>
      <c r="X446" s="55" t="n">
        <v>451</v>
      </c>
      <c r="Y446" s="56" t="n">
        <v>2.17</v>
      </c>
    </row>
    <row r="447" customFormat="false" ht="15" hidden="false" customHeight="false" outlineLevel="0" collapsed="false">
      <c r="A447" s="47" t="s">
        <v>762</v>
      </c>
      <c r="B447" s="48" t="n">
        <v>46071</v>
      </c>
      <c r="C447" s="49" t="n">
        <f aca="false">DATE(YEAR(B447),MONTH(B447),1)</f>
        <v>46054</v>
      </c>
      <c r="D447" s="47" t="s">
        <v>75</v>
      </c>
      <c r="E447" s="47" t="s">
        <v>63</v>
      </c>
      <c r="F447" s="47" t="s">
        <v>152</v>
      </c>
      <c r="G447" s="47" t="s">
        <v>760</v>
      </c>
      <c r="H447" s="50" t="n">
        <f aca="false">Assumptions!$B$4</f>
        <v>480</v>
      </c>
      <c r="I447" s="47" t="n">
        <v>30</v>
      </c>
      <c r="J447" s="9" t="n">
        <f aca="false">H447-I447</f>
        <v>450</v>
      </c>
      <c r="K447" s="9" t="n">
        <f aca="false">SUMIFS(Downtime_Log!$I$2:$I$20000,Downtime_Log!$B$2:$B$20000,A447)</f>
        <v>92</v>
      </c>
      <c r="L447" s="9" t="n">
        <f aca="false">J447-K447</f>
        <v>358</v>
      </c>
      <c r="M447" s="51" t="n">
        <f aca="false">INDEX(Rate_Master!$C$2:$C$13,MATCH(F447,Rate_Master!$A$2:$A$13,0))</f>
        <v>900</v>
      </c>
      <c r="N447" s="52" t="n">
        <v>270922</v>
      </c>
      <c r="O447" s="51" t="n">
        <f aca="false">SUMIFS(Quality_Log!$H$2:$H$20000,Quality_Log!$B$2:$B$20000,A447)</f>
        <v>4073</v>
      </c>
      <c r="P447" s="51" t="n">
        <f aca="false">N447-O447</f>
        <v>266849</v>
      </c>
      <c r="Q447" s="51" t="n">
        <f aca="false">ROUND(J447*M447*Assumptions!$B$6,0)</f>
        <v>315900</v>
      </c>
      <c r="R447" s="53" t="n">
        <f aca="false">N447/M447</f>
        <v>301.024444444444</v>
      </c>
      <c r="S447" s="53" t="n">
        <f aca="false">P447/M447</f>
        <v>296.498888888889</v>
      </c>
      <c r="T447" s="54" t="n">
        <f aca="false">IF(J447&gt;0,L447/J447,0)</f>
        <v>0.795555555555556</v>
      </c>
      <c r="U447" s="54" t="n">
        <f aca="false">IF(L447&gt;0,R447/L447,0)</f>
        <v>0.840850403476102</v>
      </c>
      <c r="V447" s="54" t="n">
        <f aca="false">IF(N447&gt;0,P447/N447,0)</f>
        <v>0.984966152619573</v>
      </c>
      <c r="W447" s="54" t="n">
        <f aca="false">T447*U447*V447</f>
        <v>0.658886419753087</v>
      </c>
      <c r="X447" s="55" t="n">
        <v>407.2</v>
      </c>
      <c r="Y447" s="56" t="n">
        <v>2.13</v>
      </c>
    </row>
    <row r="448" customFormat="false" ht="15" hidden="false" customHeight="false" outlineLevel="0" collapsed="false">
      <c r="A448" s="47" t="s">
        <v>763</v>
      </c>
      <c r="B448" s="48" t="n">
        <v>46071</v>
      </c>
      <c r="C448" s="49" t="n">
        <f aca="false">DATE(YEAR(B448),MONTH(B448),1)</f>
        <v>46054</v>
      </c>
      <c r="D448" s="47" t="s">
        <v>73</v>
      </c>
      <c r="E448" s="47" t="s">
        <v>64</v>
      </c>
      <c r="F448" s="47" t="s">
        <v>156</v>
      </c>
      <c r="G448" s="47" t="s">
        <v>738</v>
      </c>
      <c r="H448" s="50" t="n">
        <f aca="false">Assumptions!$B$4</f>
        <v>480</v>
      </c>
      <c r="I448" s="47" t="n">
        <v>30</v>
      </c>
      <c r="J448" s="9" t="n">
        <f aca="false">H448-I448</f>
        <v>450</v>
      </c>
      <c r="K448" s="9" t="n">
        <f aca="false">SUMIFS(Downtime_Log!$I$2:$I$20000,Downtime_Log!$B$2:$B$20000,A448)</f>
        <v>62</v>
      </c>
      <c r="L448" s="9" t="n">
        <f aca="false">J448-K448</f>
        <v>388</v>
      </c>
      <c r="M448" s="51" t="n">
        <f aca="false">INDEX(Rate_Master!$C$2:$C$13,MATCH(F448,Rate_Master!$A$2:$A$13,0))</f>
        <v>480</v>
      </c>
      <c r="N448" s="52" t="n">
        <v>173606</v>
      </c>
      <c r="O448" s="51" t="n">
        <f aca="false">SUMIFS(Quality_Log!$H$2:$H$20000,Quality_Log!$B$2:$B$20000,A448)</f>
        <v>5041</v>
      </c>
      <c r="P448" s="51" t="n">
        <f aca="false">N448-O448</f>
        <v>168565</v>
      </c>
      <c r="Q448" s="51" t="n">
        <f aca="false">ROUND(J448*M448*Assumptions!$B$6,0)</f>
        <v>168480</v>
      </c>
      <c r="R448" s="53" t="n">
        <f aca="false">N448/M448</f>
        <v>361.679166666667</v>
      </c>
      <c r="S448" s="53" t="n">
        <f aca="false">P448/M448</f>
        <v>351.177083333333</v>
      </c>
      <c r="T448" s="54" t="n">
        <f aca="false">IF(J448&gt;0,L448/J448,0)</f>
        <v>0.862222222222222</v>
      </c>
      <c r="U448" s="54" t="n">
        <f aca="false">IF(L448&gt;0,R448/L448,0)</f>
        <v>0.932162800687285</v>
      </c>
      <c r="V448" s="54" t="n">
        <f aca="false">IF(N448&gt;0,P448/N448,0)</f>
        <v>0.970962985150283</v>
      </c>
      <c r="W448" s="54" t="n">
        <f aca="false">T448*U448*V448</f>
        <v>0.780393518518519</v>
      </c>
      <c r="X448" s="55" t="n">
        <v>222.2</v>
      </c>
      <c r="Y448" s="56" t="n">
        <v>0.7</v>
      </c>
    </row>
    <row r="449" customFormat="false" ht="15" hidden="false" customHeight="false" outlineLevel="0" collapsed="false">
      <c r="A449" s="47" t="s">
        <v>764</v>
      </c>
      <c r="B449" s="48" t="n">
        <v>46071</v>
      </c>
      <c r="C449" s="49" t="n">
        <f aca="false">DATE(YEAR(B449),MONTH(B449),1)</f>
        <v>46054</v>
      </c>
      <c r="D449" s="47" t="s">
        <v>74</v>
      </c>
      <c r="E449" s="47" t="s">
        <v>64</v>
      </c>
      <c r="F449" s="47" t="s">
        <v>155</v>
      </c>
      <c r="G449" s="47" t="s">
        <v>765</v>
      </c>
      <c r="H449" s="50" t="n">
        <f aca="false">Assumptions!$B$4</f>
        <v>480</v>
      </c>
      <c r="I449" s="47" t="n">
        <v>30</v>
      </c>
      <c r="J449" s="9" t="n">
        <f aca="false">H449-I449</f>
        <v>450</v>
      </c>
      <c r="K449" s="9" t="n">
        <f aca="false">SUMIFS(Downtime_Log!$I$2:$I$20000,Downtime_Log!$B$2:$B$20000,A449)</f>
        <v>88</v>
      </c>
      <c r="L449" s="9" t="n">
        <f aca="false">J449-K449</f>
        <v>362</v>
      </c>
      <c r="M449" s="51" t="n">
        <f aca="false">INDEX(Rate_Master!$C$2:$C$13,MATCH(F449,Rate_Master!$A$2:$A$13,0))</f>
        <v>550</v>
      </c>
      <c r="N449" s="52" t="n">
        <v>171498</v>
      </c>
      <c r="O449" s="51" t="n">
        <f aca="false">SUMIFS(Quality_Log!$H$2:$H$20000,Quality_Log!$B$2:$B$20000,A449)</f>
        <v>3916</v>
      </c>
      <c r="P449" s="51" t="n">
        <f aca="false">N449-O449</f>
        <v>167582</v>
      </c>
      <c r="Q449" s="51" t="n">
        <f aca="false">ROUND(J449*M449*Assumptions!$B$6,0)</f>
        <v>193050</v>
      </c>
      <c r="R449" s="53" t="n">
        <f aca="false">N449/M449</f>
        <v>311.814545454545</v>
      </c>
      <c r="S449" s="53" t="n">
        <f aca="false">P449/M449</f>
        <v>304.694545454545</v>
      </c>
      <c r="T449" s="54" t="n">
        <f aca="false">IF(J449&gt;0,L449/J449,0)</f>
        <v>0.804444444444444</v>
      </c>
      <c r="U449" s="54" t="n">
        <f aca="false">IF(L449&gt;0,R449/L449,0)</f>
        <v>0.86136614766449</v>
      </c>
      <c r="V449" s="54" t="n">
        <f aca="false">IF(N449&gt;0,P449/N449,0)</f>
        <v>0.977165914471306</v>
      </c>
      <c r="W449" s="54" t="n">
        <f aca="false">T449*U449*V449</f>
        <v>0.67709898989899</v>
      </c>
      <c r="X449" s="55" t="n">
        <v>217.1</v>
      </c>
      <c r="Y449" s="56" t="n">
        <v>3.15</v>
      </c>
    </row>
    <row r="450" customFormat="false" ht="15" hidden="false" customHeight="false" outlineLevel="0" collapsed="false">
      <c r="A450" s="47" t="s">
        <v>766</v>
      </c>
      <c r="B450" s="48" t="n">
        <v>46071</v>
      </c>
      <c r="C450" s="49" t="n">
        <f aca="false">DATE(YEAR(B450),MONTH(B450),1)</f>
        <v>46054</v>
      </c>
      <c r="D450" s="47" t="s">
        <v>73</v>
      </c>
      <c r="E450" s="47" t="s">
        <v>65</v>
      </c>
      <c r="F450" s="47" t="s">
        <v>159</v>
      </c>
      <c r="G450" s="47" t="s">
        <v>767</v>
      </c>
      <c r="H450" s="50" t="n">
        <f aca="false">Assumptions!$B$4</f>
        <v>480</v>
      </c>
      <c r="I450" s="47" t="n">
        <v>30</v>
      </c>
      <c r="J450" s="9" t="n">
        <f aca="false">H450-I450</f>
        <v>450</v>
      </c>
      <c r="K450" s="9" t="n">
        <f aca="false">SUMIFS(Downtime_Log!$I$2:$I$20000,Downtime_Log!$B$2:$B$20000,A450)</f>
        <v>85</v>
      </c>
      <c r="L450" s="9" t="n">
        <f aca="false">J450-K450</f>
        <v>365</v>
      </c>
      <c r="M450" s="51" t="n">
        <f aca="false">INDEX(Rate_Master!$C$2:$C$13,MATCH(F450,Rate_Master!$A$2:$A$13,0))</f>
        <v>240</v>
      </c>
      <c r="N450" s="52" t="n">
        <v>73106</v>
      </c>
      <c r="O450" s="51" t="n">
        <f aca="false">SUMIFS(Quality_Log!$H$2:$H$20000,Quality_Log!$B$2:$B$20000,A450)</f>
        <v>1555</v>
      </c>
      <c r="P450" s="51" t="n">
        <f aca="false">N450-O450</f>
        <v>71551</v>
      </c>
      <c r="Q450" s="51" t="n">
        <f aca="false">ROUND(J450*M450*Assumptions!$B$6,0)</f>
        <v>84240</v>
      </c>
      <c r="R450" s="53" t="n">
        <f aca="false">N450/M450</f>
        <v>304.608333333333</v>
      </c>
      <c r="S450" s="53" t="n">
        <f aca="false">P450/M450</f>
        <v>298.129166666667</v>
      </c>
      <c r="T450" s="54" t="n">
        <f aca="false">IF(J450&gt;0,L450/J450,0)</f>
        <v>0.811111111111111</v>
      </c>
      <c r="U450" s="54" t="n">
        <f aca="false">IF(L450&gt;0,R450/L450,0)</f>
        <v>0.834543378995434</v>
      </c>
      <c r="V450" s="54" t="n">
        <f aca="false">IF(N450&gt;0,P450/N450,0)</f>
        <v>0.978729516045195</v>
      </c>
      <c r="W450" s="54" t="n">
        <f aca="false">T450*U450*V450</f>
        <v>0.662509259259259</v>
      </c>
      <c r="X450" s="55" t="n">
        <v>182.9</v>
      </c>
      <c r="Y450" s="56" t="n">
        <v>0.75</v>
      </c>
    </row>
    <row r="451" customFormat="false" ht="15" hidden="false" customHeight="false" outlineLevel="0" collapsed="false">
      <c r="A451" s="47" t="s">
        <v>768</v>
      </c>
      <c r="B451" s="48" t="n">
        <v>46071</v>
      </c>
      <c r="C451" s="49" t="n">
        <f aca="false">DATE(YEAR(B451),MONTH(B451),1)</f>
        <v>46054</v>
      </c>
      <c r="D451" s="47" t="s">
        <v>74</v>
      </c>
      <c r="E451" s="47" t="s">
        <v>65</v>
      </c>
      <c r="F451" s="47" t="s">
        <v>159</v>
      </c>
      <c r="G451" s="47" t="s">
        <v>767</v>
      </c>
      <c r="H451" s="50" t="n">
        <f aca="false">Assumptions!$B$4</f>
        <v>480</v>
      </c>
      <c r="I451" s="47" t="n">
        <v>30</v>
      </c>
      <c r="J451" s="9" t="n">
        <f aca="false">H451-I451</f>
        <v>450</v>
      </c>
      <c r="K451" s="9" t="n">
        <f aca="false">SUMIFS(Downtime_Log!$I$2:$I$20000,Downtime_Log!$B$2:$B$20000,A451)</f>
        <v>14</v>
      </c>
      <c r="L451" s="9" t="n">
        <f aca="false">J451-K451</f>
        <v>436</v>
      </c>
      <c r="M451" s="51" t="n">
        <f aca="false">INDEX(Rate_Master!$C$2:$C$13,MATCH(F451,Rate_Master!$A$2:$A$13,0))</f>
        <v>240</v>
      </c>
      <c r="N451" s="52" t="n">
        <v>88006</v>
      </c>
      <c r="O451" s="51" t="n">
        <f aca="false">SUMIFS(Quality_Log!$H$2:$H$20000,Quality_Log!$B$2:$B$20000,A451)</f>
        <v>1783</v>
      </c>
      <c r="P451" s="51" t="n">
        <f aca="false">N451-O451</f>
        <v>86223</v>
      </c>
      <c r="Q451" s="51" t="n">
        <f aca="false">ROUND(J451*M451*Assumptions!$B$6,0)</f>
        <v>84240</v>
      </c>
      <c r="R451" s="53" t="n">
        <f aca="false">N451/M451</f>
        <v>366.691666666667</v>
      </c>
      <c r="S451" s="53" t="n">
        <f aca="false">P451/M451</f>
        <v>359.2625</v>
      </c>
      <c r="T451" s="54" t="n">
        <f aca="false">IF(J451&gt;0,L451/J451,0)</f>
        <v>0.968888888888889</v>
      </c>
      <c r="U451" s="54" t="n">
        <f aca="false">IF(L451&gt;0,R451/L451,0)</f>
        <v>0.841035932721713</v>
      </c>
      <c r="V451" s="54" t="n">
        <f aca="false">IF(N451&gt;0,P451/N451,0)</f>
        <v>0.979740017726064</v>
      </c>
      <c r="W451" s="54" t="n">
        <f aca="false">T451*U451*V451</f>
        <v>0.798361111111111</v>
      </c>
      <c r="X451" s="55" t="n">
        <v>214.8</v>
      </c>
      <c r="Y451" s="56" t="n">
        <v>0.17</v>
      </c>
    </row>
    <row r="452" customFormat="false" ht="15" hidden="false" customHeight="false" outlineLevel="0" collapsed="false">
      <c r="A452" s="47" t="s">
        <v>769</v>
      </c>
      <c r="B452" s="48" t="n">
        <v>46071</v>
      </c>
      <c r="C452" s="49" t="n">
        <f aca="false">DATE(YEAR(B452),MONTH(B452),1)</f>
        <v>46054</v>
      </c>
      <c r="D452" s="47" t="s">
        <v>75</v>
      </c>
      <c r="E452" s="47" t="s">
        <v>65</v>
      </c>
      <c r="F452" s="47" t="s">
        <v>159</v>
      </c>
      <c r="G452" s="47" t="s">
        <v>767</v>
      </c>
      <c r="H452" s="50" t="n">
        <f aca="false">Assumptions!$B$4</f>
        <v>480</v>
      </c>
      <c r="I452" s="47" t="n">
        <v>30</v>
      </c>
      <c r="J452" s="9" t="n">
        <f aca="false">H452-I452</f>
        <v>450</v>
      </c>
      <c r="K452" s="9" t="n">
        <f aca="false">SUMIFS(Downtime_Log!$I$2:$I$20000,Downtime_Log!$B$2:$B$20000,A452)</f>
        <v>21</v>
      </c>
      <c r="L452" s="9" t="n">
        <f aca="false">J452-K452</f>
        <v>429</v>
      </c>
      <c r="M452" s="51" t="n">
        <f aca="false">INDEX(Rate_Master!$C$2:$C$13,MATCH(F452,Rate_Master!$A$2:$A$13,0))</f>
        <v>240</v>
      </c>
      <c r="N452" s="52" t="n">
        <v>88092</v>
      </c>
      <c r="O452" s="51" t="n">
        <f aca="false">SUMIFS(Quality_Log!$H$2:$H$20000,Quality_Log!$B$2:$B$20000,A452)</f>
        <v>1156</v>
      </c>
      <c r="P452" s="51" t="n">
        <f aca="false">N452-O452</f>
        <v>86936</v>
      </c>
      <c r="Q452" s="51" t="n">
        <f aca="false">ROUND(J452*M452*Assumptions!$B$6,0)</f>
        <v>84240</v>
      </c>
      <c r="R452" s="53" t="n">
        <f aca="false">N452/M452</f>
        <v>367.05</v>
      </c>
      <c r="S452" s="53" t="n">
        <f aca="false">P452/M452</f>
        <v>362.233333333333</v>
      </c>
      <c r="T452" s="54" t="n">
        <f aca="false">IF(J452&gt;0,L452/J452,0)</f>
        <v>0.953333333333333</v>
      </c>
      <c r="U452" s="54" t="n">
        <f aca="false">IF(L452&gt;0,R452/L452,0)</f>
        <v>0.855594405594406</v>
      </c>
      <c r="V452" s="54" t="n">
        <f aca="false">IF(N452&gt;0,P452/N452,0)</f>
        <v>0.986877355491986</v>
      </c>
      <c r="W452" s="54" t="n">
        <f aca="false">T452*U452*V452</f>
        <v>0.804962962962963</v>
      </c>
      <c r="X452" s="55" t="n">
        <v>194</v>
      </c>
      <c r="Y452" s="56" t="n">
        <v>0.15</v>
      </c>
    </row>
    <row r="453" customFormat="false" ht="15" hidden="false" customHeight="false" outlineLevel="0" collapsed="false">
      <c r="A453" s="47" t="s">
        <v>770</v>
      </c>
      <c r="B453" s="48" t="n">
        <v>46072</v>
      </c>
      <c r="C453" s="49" t="n">
        <f aca="false">DATE(YEAR(B453),MONTH(B453),1)</f>
        <v>46054</v>
      </c>
      <c r="D453" s="47" t="s">
        <v>73</v>
      </c>
      <c r="E453" s="47" t="s">
        <v>62</v>
      </c>
      <c r="F453" s="47" t="s">
        <v>148</v>
      </c>
      <c r="G453" s="47" t="s">
        <v>771</v>
      </c>
      <c r="H453" s="50" t="n">
        <f aca="false">Assumptions!$B$4</f>
        <v>480</v>
      </c>
      <c r="I453" s="47" t="n">
        <v>30</v>
      </c>
      <c r="J453" s="9" t="n">
        <f aca="false">H453-I453</f>
        <v>450</v>
      </c>
      <c r="K453" s="9" t="n">
        <f aca="false">SUMIFS(Downtime_Log!$I$2:$I$20000,Downtime_Log!$B$2:$B$20000,A453)</f>
        <v>161</v>
      </c>
      <c r="L453" s="9" t="n">
        <f aca="false">J453-K453</f>
        <v>289</v>
      </c>
      <c r="M453" s="51" t="n">
        <f aca="false">INDEX(Rate_Master!$C$2:$C$13,MATCH(F453,Rate_Master!$A$2:$A$13,0))</f>
        <v>900</v>
      </c>
      <c r="N453" s="52" t="n">
        <v>251381</v>
      </c>
      <c r="O453" s="51" t="n">
        <f aca="false">SUMIFS(Quality_Log!$H$2:$H$20000,Quality_Log!$B$2:$B$20000,A453)</f>
        <v>5938</v>
      </c>
      <c r="P453" s="51" t="n">
        <f aca="false">N453-O453</f>
        <v>245443</v>
      </c>
      <c r="Q453" s="51" t="n">
        <f aca="false">ROUND(J453*M453*Assumptions!$B$6,0)</f>
        <v>315900</v>
      </c>
      <c r="R453" s="53" t="n">
        <f aca="false">N453/M453</f>
        <v>279.312222222222</v>
      </c>
      <c r="S453" s="53" t="n">
        <f aca="false">P453/M453</f>
        <v>272.714444444444</v>
      </c>
      <c r="T453" s="54" t="n">
        <f aca="false">IF(J453&gt;0,L453/J453,0)</f>
        <v>0.642222222222222</v>
      </c>
      <c r="U453" s="54" t="n">
        <f aca="false">IF(L453&gt;0,R453/L453,0)</f>
        <v>0.966478277585544</v>
      </c>
      <c r="V453" s="54" t="n">
        <f aca="false">IF(N453&gt;0,P453/N453,0)</f>
        <v>0.976378485247493</v>
      </c>
      <c r="W453" s="54" t="n">
        <f aca="false">T453*U453*V453</f>
        <v>0.606032098765432</v>
      </c>
      <c r="X453" s="55" t="n">
        <v>295.6</v>
      </c>
      <c r="Y453" s="56" t="n">
        <v>5.14</v>
      </c>
    </row>
    <row r="454" customFormat="false" ht="15" hidden="false" customHeight="false" outlineLevel="0" collapsed="false">
      <c r="A454" s="47" t="s">
        <v>772</v>
      </c>
      <c r="B454" s="48" t="n">
        <v>46072</v>
      </c>
      <c r="C454" s="49" t="n">
        <f aca="false">DATE(YEAR(B454),MONTH(B454),1)</f>
        <v>46054</v>
      </c>
      <c r="D454" s="47" t="s">
        <v>74</v>
      </c>
      <c r="E454" s="47" t="s">
        <v>62</v>
      </c>
      <c r="F454" s="47" t="s">
        <v>148</v>
      </c>
      <c r="G454" s="47" t="s">
        <v>771</v>
      </c>
      <c r="H454" s="50" t="n">
        <f aca="false">Assumptions!$B$4</f>
        <v>480</v>
      </c>
      <c r="I454" s="47" t="n">
        <v>30</v>
      </c>
      <c r="J454" s="9" t="n">
        <f aca="false">H454-I454</f>
        <v>450</v>
      </c>
      <c r="K454" s="9" t="n">
        <f aca="false">SUMIFS(Downtime_Log!$I$2:$I$20000,Downtime_Log!$B$2:$B$20000,A454)</f>
        <v>205</v>
      </c>
      <c r="L454" s="9" t="n">
        <f aca="false">J454-K454</f>
        <v>245</v>
      </c>
      <c r="M454" s="51" t="n">
        <f aca="false">INDEX(Rate_Master!$C$2:$C$13,MATCH(F454,Rate_Master!$A$2:$A$13,0))</f>
        <v>900</v>
      </c>
      <c r="N454" s="52" t="n">
        <v>201965</v>
      </c>
      <c r="O454" s="51" t="n">
        <f aca="false">SUMIFS(Quality_Log!$H$2:$H$20000,Quality_Log!$B$2:$B$20000,A454)</f>
        <v>4284</v>
      </c>
      <c r="P454" s="51" t="n">
        <f aca="false">N454-O454</f>
        <v>197681</v>
      </c>
      <c r="Q454" s="51" t="n">
        <f aca="false">ROUND(J454*M454*Assumptions!$B$6,0)</f>
        <v>315900</v>
      </c>
      <c r="R454" s="53" t="n">
        <f aca="false">N454/M454</f>
        <v>224.405555555556</v>
      </c>
      <c r="S454" s="53" t="n">
        <f aca="false">P454/M454</f>
        <v>219.645555555556</v>
      </c>
      <c r="T454" s="54" t="n">
        <f aca="false">IF(J454&gt;0,L454/J454,0)</f>
        <v>0.544444444444444</v>
      </c>
      <c r="U454" s="54" t="n">
        <f aca="false">IF(L454&gt;0,R454/L454,0)</f>
        <v>0.9159410430839</v>
      </c>
      <c r="V454" s="54" t="n">
        <f aca="false">IF(N454&gt;0,P454/N454,0)</f>
        <v>0.978788403931374</v>
      </c>
      <c r="W454" s="54" t="n">
        <f aca="false">T454*U454*V454</f>
        <v>0.488101234567901</v>
      </c>
      <c r="X454" s="55" t="n">
        <v>263.7</v>
      </c>
      <c r="Y454" s="56" t="n">
        <v>1.91</v>
      </c>
    </row>
    <row r="455" customFormat="false" ht="15" hidden="false" customHeight="false" outlineLevel="0" collapsed="false">
      <c r="A455" s="47" t="s">
        <v>773</v>
      </c>
      <c r="B455" s="48" t="n">
        <v>46072</v>
      </c>
      <c r="C455" s="49" t="n">
        <f aca="false">DATE(YEAR(B455),MONTH(B455),1)</f>
        <v>46054</v>
      </c>
      <c r="D455" s="47" t="s">
        <v>75</v>
      </c>
      <c r="E455" s="47" t="s">
        <v>62</v>
      </c>
      <c r="F455" s="47" t="s">
        <v>148</v>
      </c>
      <c r="G455" s="47" t="s">
        <v>771</v>
      </c>
      <c r="H455" s="50" t="n">
        <f aca="false">Assumptions!$B$4</f>
        <v>480</v>
      </c>
      <c r="I455" s="47" t="n">
        <v>30</v>
      </c>
      <c r="J455" s="9" t="n">
        <f aca="false">H455-I455</f>
        <v>450</v>
      </c>
      <c r="K455" s="9" t="n">
        <f aca="false">SUMIFS(Downtime_Log!$I$2:$I$20000,Downtime_Log!$B$2:$B$20000,A455)</f>
        <v>17</v>
      </c>
      <c r="L455" s="9" t="n">
        <f aca="false">J455-K455</f>
        <v>433</v>
      </c>
      <c r="M455" s="51" t="n">
        <f aca="false">INDEX(Rate_Master!$C$2:$C$13,MATCH(F455,Rate_Master!$A$2:$A$13,0))</f>
        <v>900</v>
      </c>
      <c r="N455" s="52" t="n">
        <v>371254</v>
      </c>
      <c r="O455" s="51" t="n">
        <f aca="false">SUMIFS(Quality_Log!$H$2:$H$20000,Quality_Log!$B$2:$B$20000,A455)</f>
        <v>7327</v>
      </c>
      <c r="P455" s="51" t="n">
        <f aca="false">N455-O455</f>
        <v>363927</v>
      </c>
      <c r="Q455" s="51" t="n">
        <f aca="false">ROUND(J455*M455*Assumptions!$B$6,0)</f>
        <v>315900</v>
      </c>
      <c r="R455" s="53" t="n">
        <f aca="false">N455/M455</f>
        <v>412.504444444444</v>
      </c>
      <c r="S455" s="53" t="n">
        <f aca="false">P455/M455</f>
        <v>404.363333333333</v>
      </c>
      <c r="T455" s="54" t="n">
        <f aca="false">IF(J455&gt;0,L455/J455,0)</f>
        <v>0.962222222222222</v>
      </c>
      <c r="U455" s="54" t="n">
        <f aca="false">IF(L455&gt;0,R455/L455,0)</f>
        <v>0.952666153451373</v>
      </c>
      <c r="V455" s="54" t="n">
        <f aca="false">IF(N455&gt;0,P455/N455,0)</f>
        <v>0.980264185705743</v>
      </c>
      <c r="W455" s="54" t="n">
        <f aca="false">T455*U455*V455</f>
        <v>0.898585185185185</v>
      </c>
      <c r="X455" s="55" t="n">
        <v>414.3</v>
      </c>
      <c r="Y455" s="56" t="n">
        <v>1.59</v>
      </c>
    </row>
    <row r="456" customFormat="false" ht="15" hidden="false" customHeight="false" outlineLevel="0" collapsed="false">
      <c r="A456" s="47" t="s">
        <v>774</v>
      </c>
      <c r="B456" s="48" t="n">
        <v>46072</v>
      </c>
      <c r="C456" s="49" t="n">
        <f aca="false">DATE(YEAR(B456),MONTH(B456),1)</f>
        <v>46054</v>
      </c>
      <c r="D456" s="47" t="s">
        <v>73</v>
      </c>
      <c r="E456" s="47" t="s">
        <v>63</v>
      </c>
      <c r="F456" s="47" t="s">
        <v>152</v>
      </c>
      <c r="G456" s="47" t="s">
        <v>760</v>
      </c>
      <c r="H456" s="50" t="n">
        <f aca="false">Assumptions!$B$4</f>
        <v>480</v>
      </c>
      <c r="I456" s="47" t="n">
        <v>45</v>
      </c>
      <c r="J456" s="9" t="n">
        <f aca="false">H456-I456</f>
        <v>435</v>
      </c>
      <c r="K456" s="9" t="n">
        <f aca="false">SUMIFS(Downtime_Log!$I$2:$I$20000,Downtime_Log!$B$2:$B$20000,A456)</f>
        <v>42</v>
      </c>
      <c r="L456" s="9" t="n">
        <f aca="false">J456-K456</f>
        <v>393</v>
      </c>
      <c r="M456" s="51" t="n">
        <f aca="false">INDEX(Rate_Master!$C$2:$C$13,MATCH(F456,Rate_Master!$A$2:$A$13,0))</f>
        <v>900</v>
      </c>
      <c r="N456" s="52" t="n">
        <v>300923</v>
      </c>
      <c r="O456" s="51" t="n">
        <f aca="false">SUMIFS(Quality_Log!$H$2:$H$20000,Quality_Log!$B$2:$B$20000,A456)</f>
        <v>8482</v>
      </c>
      <c r="P456" s="51" t="n">
        <f aca="false">N456-O456</f>
        <v>292441</v>
      </c>
      <c r="Q456" s="51" t="n">
        <f aca="false">ROUND(J456*M456*Assumptions!$B$6,0)</f>
        <v>305370</v>
      </c>
      <c r="R456" s="53" t="n">
        <f aca="false">N456/M456</f>
        <v>334.358888888889</v>
      </c>
      <c r="S456" s="53" t="n">
        <f aca="false">P456/M456</f>
        <v>324.934444444444</v>
      </c>
      <c r="T456" s="54" t="n">
        <f aca="false">IF(J456&gt;0,L456/J456,0)</f>
        <v>0.903448275862069</v>
      </c>
      <c r="U456" s="54" t="n">
        <f aca="false">IF(L456&gt;0,R456/L456,0)</f>
        <v>0.850785976816511</v>
      </c>
      <c r="V456" s="54" t="n">
        <f aca="false">IF(N456&gt;0,P456/N456,0)</f>
        <v>0.97181338747786</v>
      </c>
      <c r="W456" s="54" t="n">
        <f aca="false">T456*U456*V456</f>
        <v>0.746975734355045</v>
      </c>
      <c r="X456" s="55" t="n">
        <v>420.8</v>
      </c>
      <c r="Y456" s="56" t="n">
        <v>1.84</v>
      </c>
    </row>
    <row r="457" customFormat="false" ht="15" hidden="false" customHeight="false" outlineLevel="0" collapsed="false">
      <c r="A457" s="47" t="s">
        <v>775</v>
      </c>
      <c r="B457" s="48" t="n">
        <v>46072</v>
      </c>
      <c r="C457" s="49" t="n">
        <f aca="false">DATE(YEAR(B457),MONTH(B457),1)</f>
        <v>46054</v>
      </c>
      <c r="D457" s="47" t="s">
        <v>74</v>
      </c>
      <c r="E457" s="47" t="s">
        <v>63</v>
      </c>
      <c r="F457" s="47" t="s">
        <v>152</v>
      </c>
      <c r="G457" s="47" t="s">
        <v>760</v>
      </c>
      <c r="H457" s="50" t="n">
        <f aca="false">Assumptions!$B$4</f>
        <v>480</v>
      </c>
      <c r="I457" s="47" t="n">
        <v>30</v>
      </c>
      <c r="J457" s="9" t="n">
        <f aca="false">H457-I457</f>
        <v>450</v>
      </c>
      <c r="K457" s="9" t="n">
        <f aca="false">SUMIFS(Downtime_Log!$I$2:$I$20000,Downtime_Log!$B$2:$B$20000,A457)</f>
        <v>25</v>
      </c>
      <c r="L457" s="9" t="n">
        <f aca="false">J457-K457</f>
        <v>425</v>
      </c>
      <c r="M457" s="51" t="n">
        <f aca="false">INDEX(Rate_Master!$C$2:$C$13,MATCH(F457,Rate_Master!$A$2:$A$13,0))</f>
        <v>900</v>
      </c>
      <c r="N457" s="52" t="n">
        <v>340176</v>
      </c>
      <c r="O457" s="51" t="n">
        <f aca="false">SUMIFS(Quality_Log!$H$2:$H$20000,Quality_Log!$B$2:$B$20000,A457)</f>
        <v>5866</v>
      </c>
      <c r="P457" s="51" t="n">
        <f aca="false">N457-O457</f>
        <v>334310</v>
      </c>
      <c r="Q457" s="51" t="n">
        <f aca="false">ROUND(J457*M457*Assumptions!$B$6,0)</f>
        <v>315900</v>
      </c>
      <c r="R457" s="53" t="n">
        <f aca="false">N457/M457</f>
        <v>377.973333333333</v>
      </c>
      <c r="S457" s="53" t="n">
        <f aca="false">P457/M457</f>
        <v>371.455555555556</v>
      </c>
      <c r="T457" s="54" t="n">
        <f aca="false">IF(J457&gt;0,L457/J457,0)</f>
        <v>0.944444444444444</v>
      </c>
      <c r="U457" s="54" t="n">
        <f aca="false">IF(L457&gt;0,R457/L457,0)</f>
        <v>0.889349019607843</v>
      </c>
      <c r="V457" s="54" t="n">
        <f aca="false">IF(N457&gt;0,P457/N457,0)</f>
        <v>0.982755985137106</v>
      </c>
      <c r="W457" s="54" t="n">
        <f aca="false">T457*U457*V457</f>
        <v>0.825456790123457</v>
      </c>
      <c r="X457" s="55" t="n">
        <v>449.6</v>
      </c>
      <c r="Y457" s="56" t="n">
        <v>1.94</v>
      </c>
    </row>
    <row r="458" customFormat="false" ht="15" hidden="false" customHeight="false" outlineLevel="0" collapsed="false">
      <c r="A458" s="47" t="s">
        <v>776</v>
      </c>
      <c r="B458" s="48" t="n">
        <v>46072</v>
      </c>
      <c r="C458" s="49" t="n">
        <f aca="false">DATE(YEAR(B458),MONTH(B458),1)</f>
        <v>46054</v>
      </c>
      <c r="D458" s="47" t="s">
        <v>75</v>
      </c>
      <c r="E458" s="47" t="s">
        <v>63</v>
      </c>
      <c r="F458" s="47" t="s">
        <v>152</v>
      </c>
      <c r="G458" s="47" t="s">
        <v>760</v>
      </c>
      <c r="H458" s="50" t="n">
        <f aca="false">Assumptions!$B$4</f>
        <v>480</v>
      </c>
      <c r="I458" s="47" t="n">
        <v>30</v>
      </c>
      <c r="J458" s="9" t="n">
        <f aca="false">H458-I458</f>
        <v>450</v>
      </c>
      <c r="K458" s="9" t="n">
        <f aca="false">SUMIFS(Downtime_Log!$I$2:$I$20000,Downtime_Log!$B$2:$B$20000,A458)</f>
        <v>21</v>
      </c>
      <c r="L458" s="9" t="n">
        <f aca="false">J458-K458</f>
        <v>429</v>
      </c>
      <c r="M458" s="51" t="n">
        <f aca="false">INDEX(Rate_Master!$C$2:$C$13,MATCH(F458,Rate_Master!$A$2:$A$13,0))</f>
        <v>900</v>
      </c>
      <c r="N458" s="52" t="n">
        <v>304771</v>
      </c>
      <c r="O458" s="51" t="n">
        <f aca="false">SUMIFS(Quality_Log!$H$2:$H$20000,Quality_Log!$B$2:$B$20000,A458)</f>
        <v>6341</v>
      </c>
      <c r="P458" s="51" t="n">
        <f aca="false">N458-O458</f>
        <v>298430</v>
      </c>
      <c r="Q458" s="51" t="n">
        <f aca="false">ROUND(J458*M458*Assumptions!$B$6,0)</f>
        <v>315900</v>
      </c>
      <c r="R458" s="53" t="n">
        <f aca="false">N458/M458</f>
        <v>338.634444444444</v>
      </c>
      <c r="S458" s="53" t="n">
        <f aca="false">P458/M458</f>
        <v>331.588888888889</v>
      </c>
      <c r="T458" s="54" t="n">
        <f aca="false">IF(J458&gt;0,L458/J458,0)</f>
        <v>0.953333333333333</v>
      </c>
      <c r="U458" s="54" t="n">
        <f aca="false">IF(L458&gt;0,R458/L458,0)</f>
        <v>0.789357679357679</v>
      </c>
      <c r="V458" s="54" t="n">
        <f aca="false">IF(N458&gt;0,P458/N458,0)</f>
        <v>0.979194214672656</v>
      </c>
      <c r="W458" s="54" t="n">
        <f aca="false">T458*U458*V458</f>
        <v>0.736864197530864</v>
      </c>
      <c r="X458" s="55" t="n">
        <v>437.7</v>
      </c>
      <c r="Y458" s="56" t="n">
        <v>1.84</v>
      </c>
    </row>
    <row r="459" customFormat="false" ht="15" hidden="false" customHeight="false" outlineLevel="0" collapsed="false">
      <c r="A459" s="47" t="s">
        <v>777</v>
      </c>
      <c r="B459" s="48" t="n">
        <v>46072</v>
      </c>
      <c r="C459" s="49" t="n">
        <f aca="false">DATE(YEAR(B459),MONTH(B459),1)</f>
        <v>46054</v>
      </c>
      <c r="D459" s="47" t="s">
        <v>73</v>
      </c>
      <c r="E459" s="47" t="s">
        <v>64</v>
      </c>
      <c r="F459" s="47" t="s">
        <v>155</v>
      </c>
      <c r="G459" s="47" t="s">
        <v>765</v>
      </c>
      <c r="H459" s="50" t="n">
        <f aca="false">Assumptions!$B$4</f>
        <v>480</v>
      </c>
      <c r="I459" s="47" t="n">
        <v>30</v>
      </c>
      <c r="J459" s="9" t="n">
        <f aca="false">H459-I459</f>
        <v>450</v>
      </c>
      <c r="K459" s="9" t="n">
        <f aca="false">SUMIFS(Downtime_Log!$I$2:$I$20000,Downtime_Log!$B$2:$B$20000,A459)</f>
        <v>27</v>
      </c>
      <c r="L459" s="9" t="n">
        <f aca="false">J459-K459</f>
        <v>423</v>
      </c>
      <c r="M459" s="51" t="n">
        <f aca="false">INDEX(Rate_Master!$C$2:$C$13,MATCH(F459,Rate_Master!$A$2:$A$13,0))</f>
        <v>550</v>
      </c>
      <c r="N459" s="52" t="n">
        <v>209757</v>
      </c>
      <c r="O459" s="51" t="n">
        <f aca="false">SUMIFS(Quality_Log!$H$2:$H$20000,Quality_Log!$B$2:$B$20000,A459)</f>
        <v>2543</v>
      </c>
      <c r="P459" s="51" t="n">
        <f aca="false">N459-O459</f>
        <v>207214</v>
      </c>
      <c r="Q459" s="51" t="n">
        <f aca="false">ROUND(J459*M459*Assumptions!$B$6,0)</f>
        <v>193050</v>
      </c>
      <c r="R459" s="53" t="n">
        <f aca="false">N459/M459</f>
        <v>381.376363636364</v>
      </c>
      <c r="S459" s="53" t="n">
        <f aca="false">P459/M459</f>
        <v>376.752727272727</v>
      </c>
      <c r="T459" s="54" t="n">
        <f aca="false">IF(J459&gt;0,L459/J459,0)</f>
        <v>0.94</v>
      </c>
      <c r="U459" s="54" t="n">
        <f aca="false">IF(L459&gt;0,R459/L459,0)</f>
        <v>0.901598968407479</v>
      </c>
      <c r="V459" s="54" t="n">
        <f aca="false">IF(N459&gt;0,P459/N459,0)</f>
        <v>0.987876447508307</v>
      </c>
      <c r="W459" s="54" t="n">
        <f aca="false">T459*U459*V459</f>
        <v>0.837228282828283</v>
      </c>
      <c r="X459" s="55" t="n">
        <v>229.8</v>
      </c>
      <c r="Y459" s="56" t="n">
        <v>0.8</v>
      </c>
    </row>
    <row r="460" customFormat="false" ht="15" hidden="false" customHeight="false" outlineLevel="0" collapsed="false">
      <c r="A460" s="47" t="s">
        <v>778</v>
      </c>
      <c r="B460" s="48" t="n">
        <v>46072</v>
      </c>
      <c r="C460" s="49" t="n">
        <f aca="false">DATE(YEAR(B460),MONTH(B460),1)</f>
        <v>46054</v>
      </c>
      <c r="D460" s="47" t="s">
        <v>74</v>
      </c>
      <c r="E460" s="47" t="s">
        <v>64</v>
      </c>
      <c r="F460" s="47" t="s">
        <v>155</v>
      </c>
      <c r="G460" s="47" t="s">
        <v>765</v>
      </c>
      <c r="H460" s="50" t="n">
        <f aca="false">Assumptions!$B$4</f>
        <v>480</v>
      </c>
      <c r="I460" s="47" t="n">
        <v>45</v>
      </c>
      <c r="J460" s="9" t="n">
        <f aca="false">H460-I460</f>
        <v>435</v>
      </c>
      <c r="K460" s="9" t="n">
        <f aca="false">SUMIFS(Downtime_Log!$I$2:$I$20000,Downtime_Log!$B$2:$B$20000,A460)</f>
        <v>55</v>
      </c>
      <c r="L460" s="9" t="n">
        <f aca="false">J460-K460</f>
        <v>380</v>
      </c>
      <c r="M460" s="51" t="n">
        <f aca="false">INDEX(Rate_Master!$C$2:$C$13,MATCH(F460,Rate_Master!$A$2:$A$13,0))</f>
        <v>550</v>
      </c>
      <c r="N460" s="52" t="n">
        <v>184936</v>
      </c>
      <c r="O460" s="51" t="n">
        <f aca="false">SUMIFS(Quality_Log!$H$2:$H$20000,Quality_Log!$B$2:$B$20000,A460)</f>
        <v>1572</v>
      </c>
      <c r="P460" s="51" t="n">
        <f aca="false">N460-O460</f>
        <v>183364</v>
      </c>
      <c r="Q460" s="51" t="n">
        <f aca="false">ROUND(J460*M460*Assumptions!$B$6,0)</f>
        <v>186615</v>
      </c>
      <c r="R460" s="53" t="n">
        <f aca="false">N460/M460</f>
        <v>336.247272727273</v>
      </c>
      <c r="S460" s="53" t="n">
        <f aca="false">P460/M460</f>
        <v>333.389090909091</v>
      </c>
      <c r="T460" s="54" t="n">
        <f aca="false">IF(J460&gt;0,L460/J460,0)</f>
        <v>0.873563218390805</v>
      </c>
      <c r="U460" s="54" t="n">
        <f aca="false">IF(L460&gt;0,R460/L460,0)</f>
        <v>0.884861244019139</v>
      </c>
      <c r="V460" s="54" t="n">
        <f aca="false">IF(N460&gt;0,P460/N460,0)</f>
        <v>0.991499762079855</v>
      </c>
      <c r="W460" s="54" t="n">
        <f aca="false">T460*U460*V460</f>
        <v>0.76641170323929</v>
      </c>
      <c r="X460" s="55" t="n">
        <v>207</v>
      </c>
      <c r="Y460" s="56" t="n">
        <v>0.78</v>
      </c>
    </row>
    <row r="461" customFormat="false" ht="15" hidden="false" customHeight="false" outlineLevel="0" collapsed="false">
      <c r="A461" s="47" t="s">
        <v>779</v>
      </c>
      <c r="B461" s="48" t="n">
        <v>46072</v>
      </c>
      <c r="C461" s="49" t="n">
        <f aca="false">DATE(YEAR(B461),MONTH(B461),1)</f>
        <v>46054</v>
      </c>
      <c r="D461" s="47" t="s">
        <v>73</v>
      </c>
      <c r="E461" s="47" t="s">
        <v>65</v>
      </c>
      <c r="F461" s="47" t="s">
        <v>159</v>
      </c>
      <c r="G461" s="47" t="s">
        <v>767</v>
      </c>
      <c r="H461" s="50" t="n">
        <f aca="false">Assumptions!$B$4</f>
        <v>480</v>
      </c>
      <c r="I461" s="47" t="n">
        <v>30</v>
      </c>
      <c r="J461" s="9" t="n">
        <f aca="false">H461-I461</f>
        <v>450</v>
      </c>
      <c r="K461" s="9" t="n">
        <f aca="false">SUMIFS(Downtime_Log!$I$2:$I$20000,Downtime_Log!$B$2:$B$20000,A461)</f>
        <v>10</v>
      </c>
      <c r="L461" s="9" t="n">
        <f aca="false">J461-K461</f>
        <v>440</v>
      </c>
      <c r="M461" s="51" t="n">
        <f aca="false">INDEX(Rate_Master!$C$2:$C$13,MATCH(F461,Rate_Master!$A$2:$A$13,0))</f>
        <v>240</v>
      </c>
      <c r="N461" s="52" t="n">
        <v>89446</v>
      </c>
      <c r="O461" s="51" t="n">
        <f aca="false">SUMIFS(Quality_Log!$H$2:$H$20000,Quality_Log!$B$2:$B$20000,A461)</f>
        <v>984</v>
      </c>
      <c r="P461" s="51" t="n">
        <f aca="false">N461-O461</f>
        <v>88462</v>
      </c>
      <c r="Q461" s="51" t="n">
        <f aca="false">ROUND(J461*M461*Assumptions!$B$6,0)</f>
        <v>84240</v>
      </c>
      <c r="R461" s="53" t="n">
        <f aca="false">N461/M461</f>
        <v>372.691666666667</v>
      </c>
      <c r="S461" s="53" t="n">
        <f aca="false">P461/M461</f>
        <v>368.591666666667</v>
      </c>
      <c r="T461" s="54" t="n">
        <f aca="false">IF(J461&gt;0,L461/J461,0)</f>
        <v>0.977777777777778</v>
      </c>
      <c r="U461" s="54" t="n">
        <f aca="false">IF(L461&gt;0,R461/L461,0)</f>
        <v>0.847026515151515</v>
      </c>
      <c r="V461" s="54" t="n">
        <f aca="false">IF(N461&gt;0,P461/N461,0)</f>
        <v>0.9889989490866</v>
      </c>
      <c r="W461" s="54" t="n">
        <f aca="false">T461*U461*V461</f>
        <v>0.819092592592593</v>
      </c>
      <c r="X461" s="55" t="n">
        <v>210.1</v>
      </c>
      <c r="Y461" s="56" t="n">
        <v>0.19</v>
      </c>
    </row>
    <row r="462" customFormat="false" ht="15" hidden="false" customHeight="false" outlineLevel="0" collapsed="false">
      <c r="A462" s="47" t="s">
        <v>780</v>
      </c>
      <c r="B462" s="48" t="n">
        <v>46072</v>
      </c>
      <c r="C462" s="49" t="n">
        <f aca="false">DATE(YEAR(B462),MONTH(B462),1)</f>
        <v>46054</v>
      </c>
      <c r="D462" s="47" t="s">
        <v>74</v>
      </c>
      <c r="E462" s="47" t="s">
        <v>65</v>
      </c>
      <c r="F462" s="47" t="s">
        <v>159</v>
      </c>
      <c r="G462" s="47" t="s">
        <v>767</v>
      </c>
      <c r="H462" s="50" t="n">
        <f aca="false">Assumptions!$B$4</f>
        <v>480</v>
      </c>
      <c r="I462" s="47" t="n">
        <v>30</v>
      </c>
      <c r="J462" s="9" t="n">
        <f aca="false">H462-I462</f>
        <v>450</v>
      </c>
      <c r="K462" s="9" t="n">
        <f aca="false">SUMIFS(Downtime_Log!$I$2:$I$20000,Downtime_Log!$B$2:$B$20000,A462)</f>
        <v>132</v>
      </c>
      <c r="L462" s="9" t="n">
        <f aca="false">J462-K462</f>
        <v>318</v>
      </c>
      <c r="M462" s="51" t="n">
        <f aca="false">INDEX(Rate_Master!$C$2:$C$13,MATCH(F462,Rate_Master!$A$2:$A$13,0))</f>
        <v>240</v>
      </c>
      <c r="N462" s="52" t="n">
        <v>65727</v>
      </c>
      <c r="O462" s="51" t="n">
        <f aca="false">SUMIFS(Quality_Log!$H$2:$H$20000,Quality_Log!$B$2:$B$20000,A462)</f>
        <v>1604</v>
      </c>
      <c r="P462" s="51" t="n">
        <f aca="false">N462-O462</f>
        <v>64123</v>
      </c>
      <c r="Q462" s="51" t="n">
        <f aca="false">ROUND(J462*M462*Assumptions!$B$6,0)</f>
        <v>84240</v>
      </c>
      <c r="R462" s="53" t="n">
        <f aca="false">N462/M462</f>
        <v>273.8625</v>
      </c>
      <c r="S462" s="53" t="n">
        <f aca="false">P462/M462</f>
        <v>267.179166666667</v>
      </c>
      <c r="T462" s="54" t="n">
        <f aca="false">IF(J462&gt;0,L462/J462,0)</f>
        <v>0.706666666666667</v>
      </c>
      <c r="U462" s="54" t="n">
        <f aca="false">IF(L462&gt;0,R462/L462,0)</f>
        <v>0.861202830188679</v>
      </c>
      <c r="V462" s="54" t="n">
        <f aca="false">IF(N462&gt;0,P462/N462,0)</f>
        <v>0.975596025986277</v>
      </c>
      <c r="W462" s="54" t="n">
        <f aca="false">T462*U462*V462</f>
        <v>0.593731481481482</v>
      </c>
      <c r="X462" s="55" t="n">
        <v>166.7</v>
      </c>
      <c r="Y462" s="56" t="n">
        <v>0.16</v>
      </c>
    </row>
    <row r="463" customFormat="false" ht="15" hidden="false" customHeight="false" outlineLevel="0" collapsed="false">
      <c r="A463" s="47" t="s">
        <v>781</v>
      </c>
      <c r="B463" s="48" t="n">
        <v>46072</v>
      </c>
      <c r="C463" s="49" t="n">
        <f aca="false">DATE(YEAR(B463),MONTH(B463),1)</f>
        <v>46054</v>
      </c>
      <c r="D463" s="47" t="s">
        <v>75</v>
      </c>
      <c r="E463" s="47" t="s">
        <v>65</v>
      </c>
      <c r="F463" s="47" t="s">
        <v>159</v>
      </c>
      <c r="G463" s="47" t="s">
        <v>767</v>
      </c>
      <c r="H463" s="50" t="n">
        <f aca="false">Assumptions!$B$4</f>
        <v>480</v>
      </c>
      <c r="I463" s="47" t="n">
        <v>45</v>
      </c>
      <c r="J463" s="9" t="n">
        <f aca="false">H463-I463</f>
        <v>435</v>
      </c>
      <c r="K463" s="9" t="n">
        <f aca="false">SUMIFS(Downtime_Log!$I$2:$I$20000,Downtime_Log!$B$2:$B$20000,A463)</f>
        <v>67</v>
      </c>
      <c r="L463" s="9" t="n">
        <f aca="false">J463-K463</f>
        <v>368</v>
      </c>
      <c r="M463" s="51" t="n">
        <f aca="false">INDEX(Rate_Master!$C$2:$C$13,MATCH(F463,Rate_Master!$A$2:$A$13,0))</f>
        <v>240</v>
      </c>
      <c r="N463" s="52" t="n">
        <v>70162</v>
      </c>
      <c r="O463" s="51" t="n">
        <f aca="false">SUMIFS(Quality_Log!$H$2:$H$20000,Quality_Log!$B$2:$B$20000,A463)</f>
        <v>1890</v>
      </c>
      <c r="P463" s="51" t="n">
        <f aca="false">N463-O463</f>
        <v>68272</v>
      </c>
      <c r="Q463" s="51" t="n">
        <f aca="false">ROUND(J463*M463*Assumptions!$B$6,0)</f>
        <v>81432</v>
      </c>
      <c r="R463" s="53" t="n">
        <f aca="false">N463/M463</f>
        <v>292.341666666667</v>
      </c>
      <c r="S463" s="53" t="n">
        <f aca="false">P463/M463</f>
        <v>284.466666666667</v>
      </c>
      <c r="T463" s="54" t="n">
        <f aca="false">IF(J463&gt;0,L463/J463,0)</f>
        <v>0.845977011494253</v>
      </c>
      <c r="U463" s="54" t="n">
        <f aca="false">IF(L463&gt;0,R463/L463,0)</f>
        <v>0.794406702898551</v>
      </c>
      <c r="V463" s="54" t="n">
        <f aca="false">IF(N463&gt;0,P463/N463,0)</f>
        <v>0.973062341438385</v>
      </c>
      <c r="W463" s="54" t="n">
        <f aca="false">T463*U463*V463</f>
        <v>0.653946360153257</v>
      </c>
      <c r="X463" s="55" t="n">
        <v>195.8</v>
      </c>
      <c r="Y463" s="56" t="n">
        <v>0.13</v>
      </c>
    </row>
    <row r="464" customFormat="false" ht="15" hidden="false" customHeight="false" outlineLevel="0" collapsed="false">
      <c r="A464" s="47" t="s">
        <v>782</v>
      </c>
      <c r="B464" s="48" t="n">
        <v>46073</v>
      </c>
      <c r="C464" s="49" t="n">
        <f aca="false">DATE(YEAR(B464),MONTH(B464),1)</f>
        <v>46054</v>
      </c>
      <c r="D464" s="47" t="s">
        <v>73</v>
      </c>
      <c r="E464" s="47" t="s">
        <v>62</v>
      </c>
      <c r="F464" s="47" t="s">
        <v>148</v>
      </c>
      <c r="G464" s="47" t="s">
        <v>771</v>
      </c>
      <c r="H464" s="50" t="n">
        <f aca="false">Assumptions!$B$4</f>
        <v>480</v>
      </c>
      <c r="I464" s="47" t="n">
        <v>45</v>
      </c>
      <c r="J464" s="9" t="n">
        <f aca="false">H464-I464</f>
        <v>435</v>
      </c>
      <c r="K464" s="9" t="n">
        <f aca="false">SUMIFS(Downtime_Log!$I$2:$I$20000,Downtime_Log!$B$2:$B$20000,A464)</f>
        <v>12</v>
      </c>
      <c r="L464" s="9" t="n">
        <f aca="false">J464-K464</f>
        <v>423</v>
      </c>
      <c r="M464" s="51" t="n">
        <f aca="false">INDEX(Rate_Master!$C$2:$C$13,MATCH(F464,Rate_Master!$A$2:$A$13,0))</f>
        <v>900</v>
      </c>
      <c r="N464" s="52" t="n">
        <v>352848</v>
      </c>
      <c r="O464" s="51" t="n">
        <f aca="false">SUMIFS(Quality_Log!$H$2:$H$20000,Quality_Log!$B$2:$B$20000,A464)</f>
        <v>5834</v>
      </c>
      <c r="P464" s="51" t="n">
        <f aca="false">N464-O464</f>
        <v>347014</v>
      </c>
      <c r="Q464" s="51" t="n">
        <f aca="false">ROUND(J464*M464*Assumptions!$B$6,0)</f>
        <v>305370</v>
      </c>
      <c r="R464" s="53" t="n">
        <f aca="false">N464/M464</f>
        <v>392.053333333333</v>
      </c>
      <c r="S464" s="53" t="n">
        <f aca="false">P464/M464</f>
        <v>385.571111111111</v>
      </c>
      <c r="T464" s="54" t="n">
        <f aca="false">IF(J464&gt;0,L464/J464,0)</f>
        <v>0.972413793103448</v>
      </c>
      <c r="U464" s="54" t="n">
        <f aca="false">IF(L464&gt;0,R464/L464,0)</f>
        <v>0.926840031520883</v>
      </c>
      <c r="V464" s="54" t="n">
        <f aca="false">IF(N464&gt;0,P464/N464,0)</f>
        <v>0.983465968348978</v>
      </c>
      <c r="W464" s="54" t="n">
        <f aca="false">T464*U464*V464</f>
        <v>0.88637037037037</v>
      </c>
      <c r="X464" s="55" t="n">
        <v>345.2</v>
      </c>
      <c r="Y464" s="56" t="n">
        <v>1.57</v>
      </c>
    </row>
    <row r="465" customFormat="false" ht="15" hidden="false" customHeight="false" outlineLevel="0" collapsed="false">
      <c r="A465" s="47" t="s">
        <v>783</v>
      </c>
      <c r="B465" s="48" t="n">
        <v>46073</v>
      </c>
      <c r="C465" s="49" t="n">
        <f aca="false">DATE(YEAR(B465),MONTH(B465),1)</f>
        <v>46054</v>
      </c>
      <c r="D465" s="47" t="s">
        <v>74</v>
      </c>
      <c r="E465" s="47" t="s">
        <v>62</v>
      </c>
      <c r="F465" s="47" t="s">
        <v>148</v>
      </c>
      <c r="G465" s="47" t="s">
        <v>771</v>
      </c>
      <c r="H465" s="50" t="n">
        <f aca="false">Assumptions!$B$4</f>
        <v>480</v>
      </c>
      <c r="I465" s="47" t="n">
        <v>30</v>
      </c>
      <c r="J465" s="9" t="n">
        <f aca="false">H465-I465</f>
        <v>450</v>
      </c>
      <c r="K465" s="9" t="n">
        <f aca="false">SUMIFS(Downtime_Log!$I$2:$I$20000,Downtime_Log!$B$2:$B$20000,A465)</f>
        <v>79</v>
      </c>
      <c r="L465" s="9" t="n">
        <f aca="false">J465-K465</f>
        <v>371</v>
      </c>
      <c r="M465" s="51" t="n">
        <f aca="false">INDEX(Rate_Master!$C$2:$C$13,MATCH(F465,Rate_Master!$A$2:$A$13,0))</f>
        <v>900</v>
      </c>
      <c r="N465" s="52" t="n">
        <v>286563</v>
      </c>
      <c r="O465" s="51" t="n">
        <f aca="false">SUMIFS(Quality_Log!$H$2:$H$20000,Quality_Log!$B$2:$B$20000,A465)</f>
        <v>5775</v>
      </c>
      <c r="P465" s="51" t="n">
        <f aca="false">N465-O465</f>
        <v>280788</v>
      </c>
      <c r="Q465" s="51" t="n">
        <f aca="false">ROUND(J465*M465*Assumptions!$B$6,0)</f>
        <v>315900</v>
      </c>
      <c r="R465" s="53" t="n">
        <f aca="false">N465/M465</f>
        <v>318.403333333333</v>
      </c>
      <c r="S465" s="53" t="n">
        <f aca="false">P465/M465</f>
        <v>311.986666666667</v>
      </c>
      <c r="T465" s="54" t="n">
        <f aca="false">IF(J465&gt;0,L465/J465,0)</f>
        <v>0.824444444444444</v>
      </c>
      <c r="U465" s="54" t="n">
        <f aca="false">IF(L465&gt;0,R465/L465,0)</f>
        <v>0.858230008984726</v>
      </c>
      <c r="V465" s="54" t="n">
        <f aca="false">IF(N465&gt;0,P465/N465,0)</f>
        <v>0.979847363407</v>
      </c>
      <c r="W465" s="54" t="n">
        <f aca="false">T465*U465*V465</f>
        <v>0.693303703703704</v>
      </c>
      <c r="X465" s="55" t="n">
        <v>340.5</v>
      </c>
      <c r="Y465" s="56" t="n">
        <v>1.54</v>
      </c>
    </row>
    <row r="466" customFormat="false" ht="15" hidden="false" customHeight="false" outlineLevel="0" collapsed="false">
      <c r="A466" s="47" t="s">
        <v>784</v>
      </c>
      <c r="B466" s="48" t="n">
        <v>46073</v>
      </c>
      <c r="C466" s="49" t="n">
        <f aca="false">DATE(YEAR(B466),MONTH(B466),1)</f>
        <v>46054</v>
      </c>
      <c r="D466" s="47" t="s">
        <v>75</v>
      </c>
      <c r="E466" s="47" t="s">
        <v>62</v>
      </c>
      <c r="F466" s="47" t="s">
        <v>148</v>
      </c>
      <c r="G466" s="47" t="s">
        <v>771</v>
      </c>
      <c r="H466" s="50" t="n">
        <f aca="false">Assumptions!$B$4</f>
        <v>480</v>
      </c>
      <c r="I466" s="47" t="n">
        <v>30</v>
      </c>
      <c r="J466" s="9" t="n">
        <f aca="false">H466-I466</f>
        <v>450</v>
      </c>
      <c r="K466" s="9" t="n">
        <f aca="false">SUMIFS(Downtime_Log!$I$2:$I$20000,Downtime_Log!$B$2:$B$20000,A466)</f>
        <v>38</v>
      </c>
      <c r="L466" s="9" t="n">
        <f aca="false">J466-K466</f>
        <v>412</v>
      </c>
      <c r="M466" s="51" t="n">
        <f aca="false">INDEX(Rate_Master!$C$2:$C$13,MATCH(F466,Rate_Master!$A$2:$A$13,0))</f>
        <v>900</v>
      </c>
      <c r="N466" s="52" t="n">
        <v>318379</v>
      </c>
      <c r="O466" s="51" t="n">
        <f aca="false">SUMIFS(Quality_Log!$H$2:$H$20000,Quality_Log!$B$2:$B$20000,A466)</f>
        <v>3986</v>
      </c>
      <c r="P466" s="51" t="n">
        <f aca="false">N466-O466</f>
        <v>314393</v>
      </c>
      <c r="Q466" s="51" t="n">
        <f aca="false">ROUND(J466*M466*Assumptions!$B$6,0)</f>
        <v>315900</v>
      </c>
      <c r="R466" s="53" t="n">
        <f aca="false">N466/M466</f>
        <v>353.754444444444</v>
      </c>
      <c r="S466" s="53" t="n">
        <f aca="false">P466/M466</f>
        <v>349.325555555556</v>
      </c>
      <c r="T466" s="54" t="n">
        <f aca="false">IF(J466&gt;0,L466/J466,0)</f>
        <v>0.915555555555556</v>
      </c>
      <c r="U466" s="54" t="n">
        <f aca="false">IF(L466&gt;0,R466/L466,0)</f>
        <v>0.858627292340885</v>
      </c>
      <c r="V466" s="54" t="n">
        <f aca="false">IF(N466&gt;0,P466/N466,0)</f>
        <v>0.987480330046894</v>
      </c>
      <c r="W466" s="54" t="n">
        <f aca="false">T466*U466*V466</f>
        <v>0.776279012345679</v>
      </c>
      <c r="X466" s="55" t="n">
        <v>388.6</v>
      </c>
      <c r="Y466" s="56" t="n">
        <v>1.79</v>
      </c>
    </row>
    <row r="467" customFormat="false" ht="15" hidden="false" customHeight="false" outlineLevel="0" collapsed="false">
      <c r="A467" s="47" t="s">
        <v>785</v>
      </c>
      <c r="B467" s="48" t="n">
        <v>46073</v>
      </c>
      <c r="C467" s="49" t="n">
        <f aca="false">DATE(YEAR(B467),MONTH(B467),1)</f>
        <v>46054</v>
      </c>
      <c r="D467" s="47" t="s">
        <v>73</v>
      </c>
      <c r="E467" s="47" t="s">
        <v>63</v>
      </c>
      <c r="F467" s="47" t="s">
        <v>152</v>
      </c>
      <c r="G467" s="47" t="s">
        <v>760</v>
      </c>
      <c r="H467" s="50" t="n">
        <f aca="false">Assumptions!$B$4</f>
        <v>480</v>
      </c>
      <c r="I467" s="47" t="n">
        <v>30</v>
      </c>
      <c r="J467" s="9" t="n">
        <f aca="false">H467-I467</f>
        <v>450</v>
      </c>
      <c r="K467" s="9" t="n">
        <f aca="false">SUMIFS(Downtime_Log!$I$2:$I$20000,Downtime_Log!$B$2:$B$20000,A467)</f>
        <v>190</v>
      </c>
      <c r="L467" s="9" t="n">
        <f aca="false">J467-K467</f>
        <v>260</v>
      </c>
      <c r="M467" s="51" t="n">
        <f aca="false">INDEX(Rate_Master!$C$2:$C$13,MATCH(F467,Rate_Master!$A$2:$A$13,0))</f>
        <v>900</v>
      </c>
      <c r="N467" s="52" t="n">
        <v>194431</v>
      </c>
      <c r="O467" s="51" t="n">
        <f aca="false">SUMIFS(Quality_Log!$H$2:$H$20000,Quality_Log!$B$2:$B$20000,A467)</f>
        <v>6037</v>
      </c>
      <c r="P467" s="51" t="n">
        <f aca="false">N467-O467</f>
        <v>188394</v>
      </c>
      <c r="Q467" s="51" t="n">
        <f aca="false">ROUND(J467*M467*Assumptions!$B$6,0)</f>
        <v>315900</v>
      </c>
      <c r="R467" s="53" t="n">
        <f aca="false">N467/M467</f>
        <v>216.034444444444</v>
      </c>
      <c r="S467" s="53" t="n">
        <f aca="false">P467/M467</f>
        <v>209.326666666667</v>
      </c>
      <c r="T467" s="54" t="n">
        <f aca="false">IF(J467&gt;0,L467/J467,0)</f>
        <v>0.577777777777778</v>
      </c>
      <c r="U467" s="54" t="n">
        <f aca="false">IF(L467&gt;0,R467/L467,0)</f>
        <v>0.830901709401709</v>
      </c>
      <c r="V467" s="54" t="n">
        <f aca="false">IF(N467&gt;0,P467/N467,0)</f>
        <v>0.968950424572213</v>
      </c>
      <c r="W467" s="54" t="n">
        <f aca="false">T467*U467*V467</f>
        <v>0.46517037037037</v>
      </c>
      <c r="X467" s="55" t="n">
        <v>350.2</v>
      </c>
      <c r="Y467" s="56" t="n">
        <v>1.9</v>
      </c>
    </row>
    <row r="468" customFormat="false" ht="15" hidden="false" customHeight="false" outlineLevel="0" collapsed="false">
      <c r="A468" s="47" t="s">
        <v>786</v>
      </c>
      <c r="B468" s="48" t="n">
        <v>46073</v>
      </c>
      <c r="C468" s="49" t="n">
        <f aca="false">DATE(YEAR(B468),MONTH(B468),1)</f>
        <v>46054</v>
      </c>
      <c r="D468" s="47" t="s">
        <v>74</v>
      </c>
      <c r="E468" s="47" t="s">
        <v>63</v>
      </c>
      <c r="F468" s="47" t="s">
        <v>152</v>
      </c>
      <c r="G468" s="47" t="s">
        <v>760</v>
      </c>
      <c r="H468" s="50" t="n">
        <f aca="false">Assumptions!$B$4</f>
        <v>480</v>
      </c>
      <c r="I468" s="47" t="n">
        <v>30</v>
      </c>
      <c r="J468" s="9" t="n">
        <f aca="false">H468-I468</f>
        <v>450</v>
      </c>
      <c r="K468" s="9" t="n">
        <f aca="false">SUMIFS(Downtime_Log!$I$2:$I$20000,Downtime_Log!$B$2:$B$20000,A468)</f>
        <v>110</v>
      </c>
      <c r="L468" s="9" t="n">
        <f aca="false">J468-K468</f>
        <v>340</v>
      </c>
      <c r="M468" s="51" t="n">
        <f aca="false">INDEX(Rate_Master!$C$2:$C$13,MATCH(F468,Rate_Master!$A$2:$A$13,0))</f>
        <v>900</v>
      </c>
      <c r="N468" s="52" t="n">
        <v>256990</v>
      </c>
      <c r="O468" s="51" t="n">
        <f aca="false">SUMIFS(Quality_Log!$H$2:$H$20000,Quality_Log!$B$2:$B$20000,A468)</f>
        <v>6982</v>
      </c>
      <c r="P468" s="51" t="n">
        <f aca="false">N468-O468</f>
        <v>250008</v>
      </c>
      <c r="Q468" s="51" t="n">
        <f aca="false">ROUND(J468*M468*Assumptions!$B$6,0)</f>
        <v>315900</v>
      </c>
      <c r="R468" s="53" t="n">
        <f aca="false">N468/M468</f>
        <v>285.544444444444</v>
      </c>
      <c r="S468" s="53" t="n">
        <f aca="false">P468/M468</f>
        <v>277.786666666667</v>
      </c>
      <c r="T468" s="54" t="n">
        <f aca="false">IF(J468&gt;0,L468/J468,0)</f>
        <v>0.755555555555556</v>
      </c>
      <c r="U468" s="54" t="n">
        <f aca="false">IF(L468&gt;0,R468/L468,0)</f>
        <v>0.83983660130719</v>
      </c>
      <c r="V468" s="54" t="n">
        <f aca="false">IF(N468&gt;0,P468/N468,0)</f>
        <v>0.972831627689793</v>
      </c>
      <c r="W468" s="54" t="n">
        <f aca="false">T468*U468*V468</f>
        <v>0.617303703703704</v>
      </c>
      <c r="X468" s="55" t="n">
        <v>425.8</v>
      </c>
      <c r="Y468" s="56" t="n">
        <v>1.88</v>
      </c>
    </row>
    <row r="469" customFormat="false" ht="15" hidden="false" customHeight="false" outlineLevel="0" collapsed="false">
      <c r="A469" s="47" t="s">
        <v>787</v>
      </c>
      <c r="B469" s="48" t="n">
        <v>46073</v>
      </c>
      <c r="C469" s="49" t="n">
        <f aca="false">DATE(YEAR(B469),MONTH(B469),1)</f>
        <v>46054</v>
      </c>
      <c r="D469" s="47" t="s">
        <v>75</v>
      </c>
      <c r="E469" s="47" t="s">
        <v>63</v>
      </c>
      <c r="F469" s="47" t="s">
        <v>151</v>
      </c>
      <c r="G469" s="47" t="s">
        <v>788</v>
      </c>
      <c r="H469" s="50" t="n">
        <f aca="false">Assumptions!$B$4</f>
        <v>480</v>
      </c>
      <c r="I469" s="47" t="n">
        <v>30</v>
      </c>
      <c r="J469" s="9" t="n">
        <f aca="false">H469-I469</f>
        <v>450</v>
      </c>
      <c r="K469" s="9" t="n">
        <f aca="false">SUMIFS(Downtime_Log!$I$2:$I$20000,Downtime_Log!$B$2:$B$20000,A469)</f>
        <v>217</v>
      </c>
      <c r="L469" s="9" t="n">
        <f aca="false">J469-K469</f>
        <v>233</v>
      </c>
      <c r="M469" s="51" t="n">
        <f aca="false">INDEX(Rate_Master!$C$2:$C$13,MATCH(F469,Rate_Master!$A$2:$A$13,0))</f>
        <v>700</v>
      </c>
      <c r="N469" s="52" t="n">
        <v>140182</v>
      </c>
      <c r="O469" s="51" t="n">
        <f aca="false">SUMIFS(Quality_Log!$H$2:$H$20000,Quality_Log!$B$2:$B$20000,A469)</f>
        <v>3718</v>
      </c>
      <c r="P469" s="51" t="n">
        <f aca="false">N469-O469</f>
        <v>136464</v>
      </c>
      <c r="Q469" s="51" t="n">
        <f aca="false">ROUND(J469*M469*Assumptions!$B$6,0)</f>
        <v>245700</v>
      </c>
      <c r="R469" s="53" t="n">
        <f aca="false">N469/M469</f>
        <v>200.26</v>
      </c>
      <c r="S469" s="53" t="n">
        <f aca="false">P469/M469</f>
        <v>194.948571428571</v>
      </c>
      <c r="T469" s="54" t="n">
        <f aca="false">IF(J469&gt;0,L469/J469,0)</f>
        <v>0.517777777777778</v>
      </c>
      <c r="U469" s="54" t="n">
        <f aca="false">IF(L469&gt;0,R469/L469,0)</f>
        <v>0.859484978540773</v>
      </c>
      <c r="V469" s="54" t="n">
        <f aca="false">IF(N469&gt;0,P469/N469,0)</f>
        <v>0.97347733660527</v>
      </c>
      <c r="W469" s="54" t="n">
        <f aca="false">T469*U469*V469</f>
        <v>0.433219047619048</v>
      </c>
      <c r="X469" s="55" t="n">
        <v>340.7</v>
      </c>
      <c r="Y469" s="56" t="n">
        <v>4.87</v>
      </c>
    </row>
    <row r="470" customFormat="false" ht="15" hidden="false" customHeight="false" outlineLevel="0" collapsed="false">
      <c r="A470" s="47" t="s">
        <v>789</v>
      </c>
      <c r="B470" s="48" t="n">
        <v>46073</v>
      </c>
      <c r="C470" s="49" t="n">
        <f aca="false">DATE(YEAR(B470),MONTH(B470),1)</f>
        <v>46054</v>
      </c>
      <c r="D470" s="47" t="s">
        <v>73</v>
      </c>
      <c r="E470" s="47" t="s">
        <v>64</v>
      </c>
      <c r="F470" s="47" t="s">
        <v>155</v>
      </c>
      <c r="G470" s="47" t="s">
        <v>790</v>
      </c>
      <c r="H470" s="50" t="n">
        <f aca="false">Assumptions!$B$4</f>
        <v>480</v>
      </c>
      <c r="I470" s="47" t="n">
        <v>30</v>
      </c>
      <c r="J470" s="9" t="n">
        <f aca="false">H470-I470</f>
        <v>450</v>
      </c>
      <c r="K470" s="9" t="n">
        <f aca="false">SUMIFS(Downtime_Log!$I$2:$I$20000,Downtime_Log!$B$2:$B$20000,A470)</f>
        <v>11</v>
      </c>
      <c r="L470" s="9" t="n">
        <f aca="false">J470-K470</f>
        <v>439</v>
      </c>
      <c r="M470" s="51" t="n">
        <f aca="false">INDEX(Rate_Master!$C$2:$C$13,MATCH(F470,Rate_Master!$A$2:$A$13,0))</f>
        <v>550</v>
      </c>
      <c r="N470" s="52" t="n">
        <v>225778</v>
      </c>
      <c r="O470" s="51" t="n">
        <f aca="false">SUMIFS(Quality_Log!$H$2:$H$20000,Quality_Log!$B$2:$B$20000,A470)</f>
        <v>4009</v>
      </c>
      <c r="P470" s="51" t="n">
        <f aca="false">N470-O470</f>
        <v>221769</v>
      </c>
      <c r="Q470" s="51" t="n">
        <f aca="false">ROUND(J470*M470*Assumptions!$B$6,0)</f>
        <v>193050</v>
      </c>
      <c r="R470" s="53" t="n">
        <f aca="false">N470/M470</f>
        <v>410.505454545455</v>
      </c>
      <c r="S470" s="53" t="n">
        <f aca="false">P470/M470</f>
        <v>403.216363636364</v>
      </c>
      <c r="T470" s="54" t="n">
        <f aca="false">IF(J470&gt;0,L470/J470,0)</f>
        <v>0.975555555555556</v>
      </c>
      <c r="U470" s="54" t="n">
        <f aca="false">IF(L470&gt;0,R470/L470,0)</f>
        <v>0.935092151584179</v>
      </c>
      <c r="V470" s="54" t="n">
        <f aca="false">IF(N470&gt;0,P470/N470,0)</f>
        <v>0.982243619838957</v>
      </c>
      <c r="W470" s="54" t="n">
        <f aca="false">T470*U470*V470</f>
        <v>0.896036363636364</v>
      </c>
      <c r="X470" s="55" t="n">
        <v>227.8</v>
      </c>
      <c r="Y470" s="56" t="n">
        <v>0.69</v>
      </c>
    </row>
    <row r="471" customFormat="false" ht="15" hidden="false" customHeight="false" outlineLevel="0" collapsed="false">
      <c r="A471" s="47" t="s">
        <v>791</v>
      </c>
      <c r="B471" s="48" t="n">
        <v>46073</v>
      </c>
      <c r="C471" s="49" t="n">
        <f aca="false">DATE(YEAR(B471),MONTH(B471),1)</f>
        <v>46054</v>
      </c>
      <c r="D471" s="47" t="s">
        <v>74</v>
      </c>
      <c r="E471" s="47" t="s">
        <v>64</v>
      </c>
      <c r="F471" s="47" t="s">
        <v>155</v>
      </c>
      <c r="G471" s="47" t="s">
        <v>790</v>
      </c>
      <c r="H471" s="50" t="n">
        <f aca="false">Assumptions!$B$4</f>
        <v>480</v>
      </c>
      <c r="I471" s="47" t="n">
        <v>30</v>
      </c>
      <c r="J471" s="9" t="n">
        <f aca="false">H471-I471</f>
        <v>450</v>
      </c>
      <c r="K471" s="9" t="n">
        <f aca="false">SUMIFS(Downtime_Log!$I$2:$I$20000,Downtime_Log!$B$2:$B$20000,A471)</f>
        <v>90</v>
      </c>
      <c r="L471" s="9" t="n">
        <f aca="false">J471-K471</f>
        <v>360</v>
      </c>
      <c r="M471" s="51" t="n">
        <f aca="false">INDEX(Rate_Master!$C$2:$C$13,MATCH(F471,Rate_Master!$A$2:$A$13,0))</f>
        <v>550</v>
      </c>
      <c r="N471" s="52" t="n">
        <v>185722</v>
      </c>
      <c r="O471" s="51" t="n">
        <f aca="false">SUMIFS(Quality_Log!$H$2:$H$20000,Quality_Log!$B$2:$B$20000,A471)</f>
        <v>2400</v>
      </c>
      <c r="P471" s="51" t="n">
        <f aca="false">N471-O471</f>
        <v>183322</v>
      </c>
      <c r="Q471" s="51" t="n">
        <f aca="false">ROUND(J471*M471*Assumptions!$B$6,0)</f>
        <v>193050</v>
      </c>
      <c r="R471" s="53" t="n">
        <f aca="false">N471/M471</f>
        <v>337.676363636364</v>
      </c>
      <c r="S471" s="53" t="n">
        <f aca="false">P471/M471</f>
        <v>333.312727272727</v>
      </c>
      <c r="T471" s="54" t="n">
        <f aca="false">IF(J471&gt;0,L471/J471,0)</f>
        <v>0.8</v>
      </c>
      <c r="U471" s="54" t="n">
        <f aca="false">IF(L471&gt;0,R471/L471,0)</f>
        <v>0.937989898989899</v>
      </c>
      <c r="V471" s="54" t="n">
        <f aca="false">IF(N471&gt;0,P471/N471,0)</f>
        <v>0.98707745985936</v>
      </c>
      <c r="W471" s="54" t="n">
        <f aca="false">T471*U471*V471</f>
        <v>0.74069494949495</v>
      </c>
      <c r="X471" s="55" t="n">
        <v>205.3</v>
      </c>
      <c r="Y471" s="56" t="n">
        <v>0.66</v>
      </c>
    </row>
    <row r="472" customFormat="false" ht="15" hidden="false" customHeight="false" outlineLevel="0" collapsed="false">
      <c r="A472" s="47" t="s">
        <v>792</v>
      </c>
      <c r="B472" s="48" t="n">
        <v>46073</v>
      </c>
      <c r="C472" s="49" t="n">
        <f aca="false">DATE(YEAR(B472),MONTH(B472),1)</f>
        <v>46054</v>
      </c>
      <c r="D472" s="47" t="s">
        <v>73</v>
      </c>
      <c r="E472" s="47" t="s">
        <v>65</v>
      </c>
      <c r="F472" s="47" t="s">
        <v>159</v>
      </c>
      <c r="G472" s="47" t="s">
        <v>793</v>
      </c>
      <c r="H472" s="50" t="n">
        <f aca="false">Assumptions!$B$4</f>
        <v>480</v>
      </c>
      <c r="I472" s="47" t="n">
        <v>30</v>
      </c>
      <c r="J472" s="9" t="n">
        <f aca="false">H472-I472</f>
        <v>450</v>
      </c>
      <c r="K472" s="9" t="n">
        <f aca="false">SUMIFS(Downtime_Log!$I$2:$I$20000,Downtime_Log!$B$2:$B$20000,A472)</f>
        <v>79</v>
      </c>
      <c r="L472" s="9" t="n">
        <f aca="false">J472-K472</f>
        <v>371</v>
      </c>
      <c r="M472" s="51" t="n">
        <f aca="false">INDEX(Rate_Master!$C$2:$C$13,MATCH(F472,Rate_Master!$A$2:$A$13,0))</f>
        <v>240</v>
      </c>
      <c r="N472" s="52" t="n">
        <v>72369</v>
      </c>
      <c r="O472" s="51" t="n">
        <f aca="false">SUMIFS(Quality_Log!$H$2:$H$20000,Quality_Log!$B$2:$B$20000,A472)</f>
        <v>1578</v>
      </c>
      <c r="P472" s="51" t="n">
        <f aca="false">N472-O472</f>
        <v>70791</v>
      </c>
      <c r="Q472" s="51" t="n">
        <f aca="false">ROUND(J472*M472*Assumptions!$B$6,0)</f>
        <v>84240</v>
      </c>
      <c r="R472" s="53" t="n">
        <f aca="false">N472/M472</f>
        <v>301.5375</v>
      </c>
      <c r="S472" s="53" t="n">
        <f aca="false">P472/M472</f>
        <v>294.9625</v>
      </c>
      <c r="T472" s="54" t="n">
        <f aca="false">IF(J472&gt;0,L472/J472,0)</f>
        <v>0.824444444444444</v>
      </c>
      <c r="U472" s="54" t="n">
        <f aca="false">IF(L472&gt;0,R472/L472,0)</f>
        <v>0.812769541778976</v>
      </c>
      <c r="V472" s="54" t="n">
        <f aca="false">IF(N472&gt;0,P472/N472,0)</f>
        <v>0.978195083530241</v>
      </c>
      <c r="W472" s="54" t="n">
        <f aca="false">T472*U472*V472</f>
        <v>0.655472222222222</v>
      </c>
      <c r="X472" s="55" t="n">
        <v>187</v>
      </c>
      <c r="Y472" s="56" t="n">
        <v>0.14</v>
      </c>
    </row>
    <row r="473" customFormat="false" ht="15" hidden="false" customHeight="false" outlineLevel="0" collapsed="false">
      <c r="A473" s="47" t="s">
        <v>794</v>
      </c>
      <c r="B473" s="48" t="n">
        <v>46073</v>
      </c>
      <c r="C473" s="49" t="n">
        <f aca="false">DATE(YEAR(B473),MONTH(B473),1)</f>
        <v>46054</v>
      </c>
      <c r="D473" s="47" t="s">
        <v>74</v>
      </c>
      <c r="E473" s="47" t="s">
        <v>65</v>
      </c>
      <c r="F473" s="47" t="s">
        <v>159</v>
      </c>
      <c r="G473" s="47" t="s">
        <v>793</v>
      </c>
      <c r="H473" s="50" t="n">
        <f aca="false">Assumptions!$B$4</f>
        <v>480</v>
      </c>
      <c r="I473" s="47" t="n">
        <v>30</v>
      </c>
      <c r="J473" s="9" t="n">
        <f aca="false">H473-I473</f>
        <v>450</v>
      </c>
      <c r="K473" s="9" t="n">
        <f aca="false">SUMIFS(Downtime_Log!$I$2:$I$20000,Downtime_Log!$B$2:$B$20000,A473)</f>
        <v>36</v>
      </c>
      <c r="L473" s="9" t="n">
        <f aca="false">J473-K473</f>
        <v>414</v>
      </c>
      <c r="M473" s="51" t="n">
        <f aca="false">INDEX(Rate_Master!$C$2:$C$13,MATCH(F473,Rate_Master!$A$2:$A$13,0))</f>
        <v>240</v>
      </c>
      <c r="N473" s="52" t="n">
        <v>86574</v>
      </c>
      <c r="O473" s="51" t="n">
        <f aca="false">SUMIFS(Quality_Log!$H$2:$H$20000,Quality_Log!$B$2:$B$20000,A473)</f>
        <v>1958</v>
      </c>
      <c r="P473" s="51" t="n">
        <f aca="false">N473-O473</f>
        <v>84616</v>
      </c>
      <c r="Q473" s="51" t="n">
        <f aca="false">ROUND(J473*M473*Assumptions!$B$6,0)</f>
        <v>84240</v>
      </c>
      <c r="R473" s="53" t="n">
        <f aca="false">N473/M473</f>
        <v>360.725</v>
      </c>
      <c r="S473" s="53" t="n">
        <f aca="false">P473/M473</f>
        <v>352.566666666667</v>
      </c>
      <c r="T473" s="54" t="n">
        <f aca="false">IF(J473&gt;0,L473/J473,0)</f>
        <v>0.92</v>
      </c>
      <c r="U473" s="54" t="n">
        <f aca="false">IF(L473&gt;0,R473/L473,0)</f>
        <v>0.871316425120773</v>
      </c>
      <c r="V473" s="54" t="n">
        <f aca="false">IF(N473&gt;0,P473/N473,0)</f>
        <v>0.977383510060757</v>
      </c>
      <c r="W473" s="54" t="n">
        <f aca="false">T473*U473*V473</f>
        <v>0.783481481481482</v>
      </c>
      <c r="X473" s="55" t="n">
        <v>207.7</v>
      </c>
      <c r="Y473" s="56" t="n">
        <v>0.16</v>
      </c>
    </row>
    <row r="474" customFormat="false" ht="15" hidden="false" customHeight="false" outlineLevel="0" collapsed="false">
      <c r="A474" s="47" t="s">
        <v>795</v>
      </c>
      <c r="B474" s="48" t="n">
        <v>46073</v>
      </c>
      <c r="C474" s="49" t="n">
        <f aca="false">DATE(YEAR(B474),MONTH(B474),1)</f>
        <v>46054</v>
      </c>
      <c r="D474" s="47" t="s">
        <v>75</v>
      </c>
      <c r="E474" s="47" t="s">
        <v>65</v>
      </c>
      <c r="F474" s="47" t="s">
        <v>159</v>
      </c>
      <c r="G474" s="47" t="s">
        <v>793</v>
      </c>
      <c r="H474" s="50" t="n">
        <f aca="false">Assumptions!$B$4</f>
        <v>480</v>
      </c>
      <c r="I474" s="47" t="n">
        <v>45</v>
      </c>
      <c r="J474" s="9" t="n">
        <f aca="false">H474-I474</f>
        <v>435</v>
      </c>
      <c r="K474" s="9" t="n">
        <f aca="false">SUMIFS(Downtime_Log!$I$2:$I$20000,Downtime_Log!$B$2:$B$20000,A474)</f>
        <v>117</v>
      </c>
      <c r="L474" s="9" t="n">
        <f aca="false">J474-K474</f>
        <v>318</v>
      </c>
      <c r="M474" s="51" t="n">
        <f aca="false">INDEX(Rate_Master!$C$2:$C$13,MATCH(F474,Rate_Master!$A$2:$A$13,0))</f>
        <v>240</v>
      </c>
      <c r="N474" s="52" t="n">
        <v>60676</v>
      </c>
      <c r="O474" s="51" t="n">
        <f aca="false">SUMIFS(Quality_Log!$H$2:$H$20000,Quality_Log!$B$2:$B$20000,A474)</f>
        <v>668</v>
      </c>
      <c r="P474" s="51" t="n">
        <f aca="false">N474-O474</f>
        <v>60008</v>
      </c>
      <c r="Q474" s="51" t="n">
        <f aca="false">ROUND(J474*M474*Assumptions!$B$6,0)</f>
        <v>81432</v>
      </c>
      <c r="R474" s="53" t="n">
        <f aca="false">N474/M474</f>
        <v>252.816666666667</v>
      </c>
      <c r="S474" s="53" t="n">
        <f aca="false">P474/M474</f>
        <v>250.033333333333</v>
      </c>
      <c r="T474" s="54" t="n">
        <f aca="false">IF(J474&gt;0,L474/J474,0)</f>
        <v>0.731034482758621</v>
      </c>
      <c r="U474" s="54" t="n">
        <f aca="false">IF(L474&gt;0,R474/L474,0)</f>
        <v>0.795020964360587</v>
      </c>
      <c r="V474" s="54" t="n">
        <f aca="false">IF(N474&gt;0,P474/N474,0)</f>
        <v>0.988990704726745</v>
      </c>
      <c r="W474" s="54" t="n">
        <f aca="false">T474*U474*V474</f>
        <v>0.574789272030651</v>
      </c>
      <c r="X474" s="55" t="n">
        <v>169.5</v>
      </c>
      <c r="Y474" s="56" t="n">
        <v>0.13</v>
      </c>
    </row>
    <row r="475" customFormat="false" ht="15" hidden="false" customHeight="false" outlineLevel="0" collapsed="false">
      <c r="A475" s="47" t="s">
        <v>796</v>
      </c>
      <c r="B475" s="48" t="n">
        <v>46074</v>
      </c>
      <c r="C475" s="49" t="n">
        <f aca="false">DATE(YEAR(B475),MONTH(B475),1)</f>
        <v>46054</v>
      </c>
      <c r="D475" s="47" t="s">
        <v>73</v>
      </c>
      <c r="E475" s="47" t="s">
        <v>62</v>
      </c>
      <c r="F475" s="47" t="s">
        <v>148</v>
      </c>
      <c r="G475" s="47" t="s">
        <v>797</v>
      </c>
      <c r="H475" s="50" t="n">
        <f aca="false">Assumptions!$B$4</f>
        <v>480</v>
      </c>
      <c r="I475" s="47" t="n">
        <v>90</v>
      </c>
      <c r="J475" s="9" t="n">
        <f aca="false">H475-I475</f>
        <v>390</v>
      </c>
      <c r="K475" s="9" t="n">
        <f aca="false">SUMIFS(Downtime_Log!$I$2:$I$20000,Downtime_Log!$B$2:$B$20000,A475)</f>
        <v>21</v>
      </c>
      <c r="L475" s="9" t="n">
        <f aca="false">J475-K475</f>
        <v>369</v>
      </c>
      <c r="M475" s="51" t="n">
        <f aca="false">INDEX(Rate_Master!$C$2:$C$13,MATCH(F475,Rate_Master!$A$2:$A$13,0))</f>
        <v>900</v>
      </c>
      <c r="N475" s="52" t="n">
        <v>307282</v>
      </c>
      <c r="O475" s="51" t="n">
        <f aca="false">SUMIFS(Quality_Log!$H$2:$H$20000,Quality_Log!$B$2:$B$20000,A475)</f>
        <v>5200</v>
      </c>
      <c r="P475" s="51" t="n">
        <f aca="false">N475-O475</f>
        <v>302082</v>
      </c>
      <c r="Q475" s="51" t="n">
        <f aca="false">ROUND(J475*M475*Assumptions!$B$6,0)</f>
        <v>273780</v>
      </c>
      <c r="R475" s="53" t="n">
        <f aca="false">N475/M475</f>
        <v>341.424444444444</v>
      </c>
      <c r="S475" s="53" t="n">
        <f aca="false">P475/M475</f>
        <v>335.646666666667</v>
      </c>
      <c r="T475" s="54" t="n">
        <f aca="false">IF(J475&gt;0,L475/J475,0)</f>
        <v>0.946153846153846</v>
      </c>
      <c r="U475" s="54" t="n">
        <f aca="false">IF(L475&gt;0,R475/L475,0)</f>
        <v>0.925269497139416</v>
      </c>
      <c r="V475" s="54" t="n">
        <f aca="false">IF(N475&gt;0,P475/N475,0)</f>
        <v>0.983077433757916</v>
      </c>
      <c r="W475" s="54" t="n">
        <f aca="false">T475*U475*V475</f>
        <v>0.860632478632479</v>
      </c>
      <c r="X475" s="55" t="n">
        <v>346.1</v>
      </c>
      <c r="Y475" s="56" t="n">
        <v>1.74</v>
      </c>
    </row>
    <row r="476" customFormat="false" ht="15" hidden="false" customHeight="false" outlineLevel="0" collapsed="false">
      <c r="A476" s="47" t="s">
        <v>798</v>
      </c>
      <c r="B476" s="48" t="n">
        <v>46074</v>
      </c>
      <c r="C476" s="49" t="n">
        <f aca="false">DATE(YEAR(B476),MONTH(B476),1)</f>
        <v>46054</v>
      </c>
      <c r="D476" s="47" t="s">
        <v>74</v>
      </c>
      <c r="E476" s="47" t="s">
        <v>62</v>
      </c>
      <c r="F476" s="47" t="s">
        <v>148</v>
      </c>
      <c r="G476" s="47" t="s">
        <v>797</v>
      </c>
      <c r="H476" s="50" t="n">
        <f aca="false">Assumptions!$B$4</f>
        <v>480</v>
      </c>
      <c r="I476" s="47" t="n">
        <v>30</v>
      </c>
      <c r="J476" s="9" t="n">
        <f aca="false">H476-I476</f>
        <v>450</v>
      </c>
      <c r="K476" s="9" t="n">
        <f aca="false">SUMIFS(Downtime_Log!$I$2:$I$20000,Downtime_Log!$B$2:$B$20000,A476)</f>
        <v>52</v>
      </c>
      <c r="L476" s="9" t="n">
        <f aca="false">J476-K476</f>
        <v>398</v>
      </c>
      <c r="M476" s="51" t="n">
        <f aca="false">INDEX(Rate_Master!$C$2:$C$13,MATCH(F476,Rate_Master!$A$2:$A$13,0))</f>
        <v>900</v>
      </c>
      <c r="N476" s="52" t="n">
        <v>323259</v>
      </c>
      <c r="O476" s="51" t="n">
        <f aca="false">SUMIFS(Quality_Log!$H$2:$H$20000,Quality_Log!$B$2:$B$20000,A476)</f>
        <v>9553</v>
      </c>
      <c r="P476" s="51" t="n">
        <f aca="false">N476-O476</f>
        <v>313706</v>
      </c>
      <c r="Q476" s="51" t="n">
        <f aca="false">ROUND(J476*M476*Assumptions!$B$6,0)</f>
        <v>315900</v>
      </c>
      <c r="R476" s="53" t="n">
        <f aca="false">N476/M476</f>
        <v>359.176666666667</v>
      </c>
      <c r="S476" s="53" t="n">
        <f aca="false">P476/M476</f>
        <v>348.562222222222</v>
      </c>
      <c r="T476" s="54" t="n">
        <f aca="false">IF(J476&gt;0,L476/J476,0)</f>
        <v>0.884444444444445</v>
      </c>
      <c r="U476" s="54" t="n">
        <f aca="false">IF(L476&gt;0,R476/L476,0)</f>
        <v>0.902453936348409</v>
      </c>
      <c r="V476" s="54" t="n">
        <f aca="false">IF(N476&gt;0,P476/N476,0)</f>
        <v>0.970447845226274</v>
      </c>
      <c r="W476" s="54" t="n">
        <f aca="false">T476*U476*V476</f>
        <v>0.774582716049383</v>
      </c>
      <c r="X476" s="55" t="n">
        <v>342.2</v>
      </c>
      <c r="Y476" s="56" t="n">
        <v>1.39</v>
      </c>
    </row>
    <row r="477" customFormat="false" ht="15" hidden="false" customHeight="false" outlineLevel="0" collapsed="false">
      <c r="A477" s="47" t="s">
        <v>799</v>
      </c>
      <c r="B477" s="48" t="n">
        <v>46074</v>
      </c>
      <c r="C477" s="49" t="n">
        <f aca="false">DATE(YEAR(B477),MONTH(B477),1)</f>
        <v>46054</v>
      </c>
      <c r="D477" s="47" t="s">
        <v>75</v>
      </c>
      <c r="E477" s="47" t="s">
        <v>62</v>
      </c>
      <c r="F477" s="47" t="s">
        <v>148</v>
      </c>
      <c r="G477" s="47" t="s">
        <v>797</v>
      </c>
      <c r="H477" s="50" t="n">
        <f aca="false">Assumptions!$B$4</f>
        <v>480</v>
      </c>
      <c r="I477" s="47" t="n">
        <v>30</v>
      </c>
      <c r="J477" s="9" t="n">
        <f aca="false">H477-I477</f>
        <v>450</v>
      </c>
      <c r="K477" s="9" t="n">
        <f aca="false">SUMIFS(Downtime_Log!$I$2:$I$20000,Downtime_Log!$B$2:$B$20000,A477)</f>
        <v>109</v>
      </c>
      <c r="L477" s="9" t="n">
        <f aca="false">J477-K477</f>
        <v>341</v>
      </c>
      <c r="M477" s="51" t="n">
        <f aca="false">INDEX(Rate_Master!$C$2:$C$13,MATCH(F477,Rate_Master!$A$2:$A$13,0))</f>
        <v>900</v>
      </c>
      <c r="N477" s="52" t="n">
        <v>240188</v>
      </c>
      <c r="O477" s="51" t="n">
        <f aca="false">SUMIFS(Quality_Log!$H$2:$H$20000,Quality_Log!$B$2:$B$20000,A477)</f>
        <v>5223</v>
      </c>
      <c r="P477" s="51" t="n">
        <f aca="false">N477-O477</f>
        <v>234965</v>
      </c>
      <c r="Q477" s="51" t="n">
        <f aca="false">ROUND(J477*M477*Assumptions!$B$6,0)</f>
        <v>315900</v>
      </c>
      <c r="R477" s="53" t="n">
        <f aca="false">N477/M477</f>
        <v>266.875555555556</v>
      </c>
      <c r="S477" s="53" t="n">
        <f aca="false">P477/M477</f>
        <v>261.072222222222</v>
      </c>
      <c r="T477" s="54" t="n">
        <f aca="false">IF(J477&gt;0,L477/J477,0)</f>
        <v>0.757777777777778</v>
      </c>
      <c r="U477" s="54" t="n">
        <f aca="false">IF(L477&gt;0,R477/L477,0)</f>
        <v>0.782626262626263</v>
      </c>
      <c r="V477" s="54" t="n">
        <f aca="false">IF(N477&gt;0,P477/N477,0)</f>
        <v>0.978254533948407</v>
      </c>
      <c r="W477" s="54" t="n">
        <f aca="false">T477*U477*V477</f>
        <v>0.58016049382716</v>
      </c>
      <c r="X477" s="55" t="n">
        <v>335</v>
      </c>
      <c r="Y477" s="56" t="n">
        <v>1.6</v>
      </c>
    </row>
    <row r="478" customFormat="false" ht="15" hidden="false" customHeight="false" outlineLevel="0" collapsed="false">
      <c r="A478" s="47" t="s">
        <v>800</v>
      </c>
      <c r="B478" s="48" t="n">
        <v>46074</v>
      </c>
      <c r="C478" s="49" t="n">
        <f aca="false">DATE(YEAR(B478),MONTH(B478),1)</f>
        <v>46054</v>
      </c>
      <c r="D478" s="47" t="s">
        <v>73</v>
      </c>
      <c r="E478" s="47" t="s">
        <v>63</v>
      </c>
      <c r="F478" s="47" t="s">
        <v>151</v>
      </c>
      <c r="G478" s="47" t="s">
        <v>788</v>
      </c>
      <c r="H478" s="50" t="n">
        <f aca="false">Assumptions!$B$4</f>
        <v>480</v>
      </c>
      <c r="I478" s="47" t="n">
        <v>90</v>
      </c>
      <c r="J478" s="9" t="n">
        <f aca="false">H478-I478</f>
        <v>390</v>
      </c>
      <c r="K478" s="9" t="n">
        <f aca="false">SUMIFS(Downtime_Log!$I$2:$I$20000,Downtime_Log!$B$2:$B$20000,A478)</f>
        <v>68</v>
      </c>
      <c r="L478" s="9" t="n">
        <f aca="false">J478-K478</f>
        <v>322</v>
      </c>
      <c r="M478" s="51" t="n">
        <f aca="false">INDEX(Rate_Master!$C$2:$C$13,MATCH(F478,Rate_Master!$A$2:$A$13,0))</f>
        <v>700</v>
      </c>
      <c r="N478" s="52" t="n">
        <v>188194</v>
      </c>
      <c r="O478" s="51" t="n">
        <f aca="false">SUMIFS(Quality_Log!$H$2:$H$20000,Quality_Log!$B$2:$B$20000,A478)</f>
        <v>5489</v>
      </c>
      <c r="P478" s="51" t="n">
        <f aca="false">N478-O478</f>
        <v>182705</v>
      </c>
      <c r="Q478" s="51" t="n">
        <f aca="false">ROUND(J478*M478*Assumptions!$B$6,0)</f>
        <v>212940</v>
      </c>
      <c r="R478" s="53" t="n">
        <f aca="false">N478/M478</f>
        <v>268.848571428571</v>
      </c>
      <c r="S478" s="53" t="n">
        <f aca="false">P478/M478</f>
        <v>261.007142857143</v>
      </c>
      <c r="T478" s="54" t="n">
        <f aca="false">IF(J478&gt;0,L478/J478,0)</f>
        <v>0.825641025641026</v>
      </c>
      <c r="U478" s="54" t="n">
        <f aca="false">IF(L478&gt;0,R478/L478,0)</f>
        <v>0.834933451641526</v>
      </c>
      <c r="V478" s="54" t="n">
        <f aca="false">IF(N478&gt;0,P478/N478,0)</f>
        <v>0.970833289052786</v>
      </c>
      <c r="W478" s="54" t="n">
        <f aca="false">T478*U478*V478</f>
        <v>0.669249084249084</v>
      </c>
      <c r="X478" s="55" t="n">
        <v>377.4</v>
      </c>
      <c r="Y478" s="56" t="n">
        <v>1.6</v>
      </c>
    </row>
    <row r="479" customFormat="false" ht="15" hidden="false" customHeight="false" outlineLevel="0" collapsed="false">
      <c r="A479" s="47" t="s">
        <v>801</v>
      </c>
      <c r="B479" s="48" t="n">
        <v>46074</v>
      </c>
      <c r="C479" s="49" t="n">
        <f aca="false">DATE(YEAR(B479),MONTH(B479),1)</f>
        <v>46054</v>
      </c>
      <c r="D479" s="47" t="s">
        <v>74</v>
      </c>
      <c r="E479" s="47" t="s">
        <v>63</v>
      </c>
      <c r="F479" s="47" t="s">
        <v>151</v>
      </c>
      <c r="G479" s="47" t="s">
        <v>788</v>
      </c>
      <c r="H479" s="50" t="n">
        <f aca="false">Assumptions!$B$4</f>
        <v>480</v>
      </c>
      <c r="I479" s="47" t="n">
        <v>30</v>
      </c>
      <c r="J479" s="9" t="n">
        <f aca="false">H479-I479</f>
        <v>450</v>
      </c>
      <c r="K479" s="9" t="n">
        <f aca="false">SUMIFS(Downtime_Log!$I$2:$I$20000,Downtime_Log!$B$2:$B$20000,A479)</f>
        <v>118</v>
      </c>
      <c r="L479" s="9" t="n">
        <f aca="false">J479-K479</f>
        <v>332</v>
      </c>
      <c r="M479" s="51" t="n">
        <f aca="false">INDEX(Rate_Master!$C$2:$C$13,MATCH(F479,Rate_Master!$A$2:$A$13,0))</f>
        <v>700</v>
      </c>
      <c r="N479" s="52" t="n">
        <v>199418</v>
      </c>
      <c r="O479" s="51" t="n">
        <f aca="false">SUMIFS(Quality_Log!$H$2:$H$20000,Quality_Log!$B$2:$B$20000,A479)</f>
        <v>8813</v>
      </c>
      <c r="P479" s="51" t="n">
        <f aca="false">N479-O479</f>
        <v>190605</v>
      </c>
      <c r="Q479" s="51" t="n">
        <f aca="false">ROUND(J479*M479*Assumptions!$B$6,0)</f>
        <v>245700</v>
      </c>
      <c r="R479" s="53" t="n">
        <f aca="false">N479/M479</f>
        <v>284.882857142857</v>
      </c>
      <c r="S479" s="53" t="n">
        <f aca="false">P479/M479</f>
        <v>272.292857142857</v>
      </c>
      <c r="T479" s="54" t="n">
        <f aca="false">IF(J479&gt;0,L479/J479,0)</f>
        <v>0.737777777777778</v>
      </c>
      <c r="U479" s="54" t="n">
        <f aca="false">IF(L479&gt;0,R479/L479,0)</f>
        <v>0.858080895008606</v>
      </c>
      <c r="V479" s="54" t="n">
        <f aca="false">IF(N479&gt;0,P479/N479,0)</f>
        <v>0.955806396614147</v>
      </c>
      <c r="W479" s="54" t="n">
        <f aca="false">T479*U479*V479</f>
        <v>0.605095238095238</v>
      </c>
      <c r="X479" s="55" t="n">
        <v>367.6</v>
      </c>
      <c r="Y479" s="56" t="n">
        <v>1.94</v>
      </c>
    </row>
    <row r="480" customFormat="false" ht="15" hidden="false" customHeight="false" outlineLevel="0" collapsed="false">
      <c r="A480" s="47" t="s">
        <v>802</v>
      </c>
      <c r="B480" s="48" t="n">
        <v>46074</v>
      </c>
      <c r="C480" s="49" t="n">
        <f aca="false">DATE(YEAR(B480),MONTH(B480),1)</f>
        <v>46054</v>
      </c>
      <c r="D480" s="47" t="s">
        <v>75</v>
      </c>
      <c r="E480" s="47" t="s">
        <v>63</v>
      </c>
      <c r="F480" s="47" t="s">
        <v>151</v>
      </c>
      <c r="G480" s="47" t="s">
        <v>788</v>
      </c>
      <c r="H480" s="50" t="n">
        <f aca="false">Assumptions!$B$4</f>
        <v>480</v>
      </c>
      <c r="I480" s="47" t="n">
        <v>30</v>
      </c>
      <c r="J480" s="9" t="n">
        <f aca="false">H480-I480</f>
        <v>450</v>
      </c>
      <c r="K480" s="9" t="n">
        <f aca="false">SUMIFS(Downtime_Log!$I$2:$I$20000,Downtime_Log!$B$2:$B$20000,A480)</f>
        <v>297</v>
      </c>
      <c r="L480" s="9" t="n">
        <f aca="false">J480-K480</f>
        <v>153</v>
      </c>
      <c r="M480" s="51" t="n">
        <f aca="false">INDEX(Rate_Master!$C$2:$C$13,MATCH(F480,Rate_Master!$A$2:$A$13,0))</f>
        <v>700</v>
      </c>
      <c r="N480" s="52" t="n">
        <v>93128</v>
      </c>
      <c r="O480" s="51" t="n">
        <f aca="false">SUMIFS(Quality_Log!$H$2:$H$20000,Quality_Log!$B$2:$B$20000,A480)</f>
        <v>3804</v>
      </c>
      <c r="P480" s="51" t="n">
        <f aca="false">N480-O480</f>
        <v>89324</v>
      </c>
      <c r="Q480" s="51" t="n">
        <f aca="false">ROUND(J480*M480*Assumptions!$B$6,0)</f>
        <v>245700</v>
      </c>
      <c r="R480" s="53" t="n">
        <f aca="false">N480/M480</f>
        <v>133.04</v>
      </c>
      <c r="S480" s="53" t="n">
        <f aca="false">P480/M480</f>
        <v>127.605714285714</v>
      </c>
      <c r="T480" s="54" t="n">
        <f aca="false">IF(J480&gt;0,L480/J480,0)</f>
        <v>0.34</v>
      </c>
      <c r="U480" s="54" t="n">
        <f aca="false">IF(L480&gt;0,R480/L480,0)</f>
        <v>0.869542483660131</v>
      </c>
      <c r="V480" s="54" t="n">
        <f aca="false">IF(N480&gt;0,P480/N480,0)</f>
        <v>0.959152993729061</v>
      </c>
      <c r="W480" s="54" t="n">
        <f aca="false">T480*U480*V480</f>
        <v>0.283568253968254</v>
      </c>
      <c r="X480" s="55" t="n">
        <v>274.5</v>
      </c>
      <c r="Y480" s="56" t="n">
        <v>1.85</v>
      </c>
    </row>
    <row r="481" customFormat="false" ht="15" hidden="false" customHeight="false" outlineLevel="0" collapsed="false">
      <c r="A481" s="47" t="s">
        <v>803</v>
      </c>
      <c r="B481" s="48" t="n">
        <v>46074</v>
      </c>
      <c r="C481" s="49" t="n">
        <f aca="false">DATE(YEAR(B481),MONTH(B481),1)</f>
        <v>46054</v>
      </c>
      <c r="D481" s="47" t="s">
        <v>73</v>
      </c>
      <c r="E481" s="47" t="s">
        <v>64</v>
      </c>
      <c r="F481" s="47" t="s">
        <v>155</v>
      </c>
      <c r="G481" s="47" t="s">
        <v>790</v>
      </c>
      <c r="H481" s="50" t="n">
        <f aca="false">Assumptions!$B$4</f>
        <v>480</v>
      </c>
      <c r="I481" s="47" t="n">
        <v>105</v>
      </c>
      <c r="J481" s="9" t="n">
        <f aca="false">H481-I481</f>
        <v>375</v>
      </c>
      <c r="K481" s="9" t="n">
        <f aca="false">SUMIFS(Downtime_Log!$I$2:$I$20000,Downtime_Log!$B$2:$B$20000,A481)</f>
        <v>9</v>
      </c>
      <c r="L481" s="9" t="n">
        <f aca="false">J481-K481</f>
        <v>366</v>
      </c>
      <c r="M481" s="51" t="n">
        <f aca="false">INDEX(Rate_Master!$C$2:$C$13,MATCH(F481,Rate_Master!$A$2:$A$13,0))</f>
        <v>550</v>
      </c>
      <c r="N481" s="52" t="n">
        <v>179542</v>
      </c>
      <c r="O481" s="51" t="n">
        <f aca="false">SUMIFS(Quality_Log!$H$2:$H$20000,Quality_Log!$B$2:$B$20000,A481)</f>
        <v>1589</v>
      </c>
      <c r="P481" s="51" t="n">
        <f aca="false">N481-O481</f>
        <v>177953</v>
      </c>
      <c r="Q481" s="51" t="n">
        <f aca="false">ROUND(J481*M481*Assumptions!$B$6,0)</f>
        <v>160875</v>
      </c>
      <c r="R481" s="53" t="n">
        <f aca="false">N481/M481</f>
        <v>326.44</v>
      </c>
      <c r="S481" s="53" t="n">
        <f aca="false">P481/M481</f>
        <v>323.550909090909</v>
      </c>
      <c r="T481" s="54" t="n">
        <f aca="false">IF(J481&gt;0,L481/J481,0)</f>
        <v>0.976</v>
      </c>
      <c r="U481" s="54" t="n">
        <f aca="false">IF(L481&gt;0,R481/L481,0)</f>
        <v>0.891912568306011</v>
      </c>
      <c r="V481" s="54" t="n">
        <f aca="false">IF(N481&gt;0,P481/N481,0)</f>
        <v>0.991149703133529</v>
      </c>
      <c r="W481" s="54" t="n">
        <f aca="false">T481*U481*V481</f>
        <v>0.862802424242424</v>
      </c>
      <c r="X481" s="55" t="n">
        <v>200</v>
      </c>
      <c r="Y481" s="56" t="n">
        <v>0.71</v>
      </c>
    </row>
    <row r="482" customFormat="false" ht="15" hidden="false" customHeight="false" outlineLevel="0" collapsed="false">
      <c r="A482" s="47" t="s">
        <v>804</v>
      </c>
      <c r="B482" s="48" t="n">
        <v>46074</v>
      </c>
      <c r="C482" s="49" t="n">
        <f aca="false">DATE(YEAR(B482),MONTH(B482),1)</f>
        <v>46054</v>
      </c>
      <c r="D482" s="47" t="s">
        <v>74</v>
      </c>
      <c r="E482" s="47" t="s">
        <v>64</v>
      </c>
      <c r="F482" s="47" t="s">
        <v>155</v>
      </c>
      <c r="G482" s="47" t="s">
        <v>790</v>
      </c>
      <c r="H482" s="50" t="n">
        <f aca="false">Assumptions!$B$4</f>
        <v>480</v>
      </c>
      <c r="I482" s="47" t="n">
        <v>30</v>
      </c>
      <c r="J482" s="9" t="n">
        <f aca="false">H482-I482</f>
        <v>450</v>
      </c>
      <c r="K482" s="9" t="n">
        <f aca="false">SUMIFS(Downtime_Log!$I$2:$I$20000,Downtime_Log!$B$2:$B$20000,A482)</f>
        <v>18</v>
      </c>
      <c r="L482" s="9" t="n">
        <f aca="false">J482-K482</f>
        <v>432</v>
      </c>
      <c r="M482" s="51" t="n">
        <f aca="false">INDEX(Rate_Master!$C$2:$C$13,MATCH(F482,Rate_Master!$A$2:$A$13,0))</f>
        <v>550</v>
      </c>
      <c r="N482" s="52" t="n">
        <v>225615</v>
      </c>
      <c r="O482" s="51" t="n">
        <f aca="false">SUMIFS(Quality_Log!$H$2:$H$20000,Quality_Log!$B$2:$B$20000,A482)</f>
        <v>2656</v>
      </c>
      <c r="P482" s="51" t="n">
        <f aca="false">N482-O482</f>
        <v>222959</v>
      </c>
      <c r="Q482" s="51" t="n">
        <f aca="false">ROUND(J482*M482*Assumptions!$B$6,0)</f>
        <v>193050</v>
      </c>
      <c r="R482" s="53" t="n">
        <f aca="false">N482/M482</f>
        <v>410.209090909091</v>
      </c>
      <c r="S482" s="53" t="n">
        <f aca="false">P482/M482</f>
        <v>405.38</v>
      </c>
      <c r="T482" s="54" t="n">
        <f aca="false">IF(J482&gt;0,L482/J482,0)</f>
        <v>0.96</v>
      </c>
      <c r="U482" s="54" t="n">
        <f aca="false">IF(L482&gt;0,R482/L482,0)</f>
        <v>0.949558080808081</v>
      </c>
      <c r="V482" s="54" t="n">
        <f aca="false">IF(N482&gt;0,P482/N482,0)</f>
        <v>0.988227733085123</v>
      </c>
      <c r="W482" s="54" t="n">
        <f aca="false">T482*U482*V482</f>
        <v>0.900844444444444</v>
      </c>
      <c r="X482" s="55" t="n">
        <v>230.6</v>
      </c>
      <c r="Y482" s="56" t="n">
        <v>0.68</v>
      </c>
    </row>
    <row r="483" customFormat="false" ht="15" hidden="false" customHeight="false" outlineLevel="0" collapsed="false">
      <c r="A483" s="47" t="s">
        <v>805</v>
      </c>
      <c r="B483" s="48" t="n">
        <v>46074</v>
      </c>
      <c r="C483" s="49" t="n">
        <f aca="false">DATE(YEAR(B483),MONTH(B483),1)</f>
        <v>46054</v>
      </c>
      <c r="D483" s="47" t="s">
        <v>73</v>
      </c>
      <c r="E483" s="47" t="s">
        <v>65</v>
      </c>
      <c r="F483" s="47" t="s">
        <v>159</v>
      </c>
      <c r="G483" s="47" t="s">
        <v>793</v>
      </c>
      <c r="H483" s="50" t="n">
        <f aca="false">Assumptions!$B$4</f>
        <v>480</v>
      </c>
      <c r="I483" s="47" t="n">
        <v>90</v>
      </c>
      <c r="J483" s="9" t="n">
        <f aca="false">H483-I483</f>
        <v>390</v>
      </c>
      <c r="K483" s="9" t="n">
        <f aca="false">SUMIFS(Downtime_Log!$I$2:$I$20000,Downtime_Log!$B$2:$B$20000,A483)</f>
        <v>50</v>
      </c>
      <c r="L483" s="9" t="n">
        <f aca="false">J483-K483</f>
        <v>340</v>
      </c>
      <c r="M483" s="51" t="n">
        <f aca="false">INDEX(Rate_Master!$C$2:$C$13,MATCH(F483,Rate_Master!$A$2:$A$13,0))</f>
        <v>240</v>
      </c>
      <c r="N483" s="52" t="n">
        <v>69647</v>
      </c>
      <c r="O483" s="51" t="n">
        <f aca="false">SUMIFS(Quality_Log!$H$2:$H$20000,Quality_Log!$B$2:$B$20000,A483)</f>
        <v>2860</v>
      </c>
      <c r="P483" s="51" t="n">
        <f aca="false">N483-O483</f>
        <v>66787</v>
      </c>
      <c r="Q483" s="51" t="n">
        <f aca="false">ROUND(J483*M483*Assumptions!$B$6,0)</f>
        <v>73008</v>
      </c>
      <c r="R483" s="53" t="n">
        <f aca="false">N483/M483</f>
        <v>290.195833333333</v>
      </c>
      <c r="S483" s="53" t="n">
        <f aca="false">P483/M483</f>
        <v>278.279166666667</v>
      </c>
      <c r="T483" s="54" t="n">
        <f aca="false">IF(J483&gt;0,L483/J483,0)</f>
        <v>0.871794871794872</v>
      </c>
      <c r="U483" s="54" t="n">
        <f aca="false">IF(L483&gt;0,R483/L483,0)</f>
        <v>0.853517156862745</v>
      </c>
      <c r="V483" s="54" t="n">
        <f aca="false">IF(N483&gt;0,P483/N483,0)</f>
        <v>0.958935776128189</v>
      </c>
      <c r="W483" s="54" t="n">
        <f aca="false">T483*U483*V483</f>
        <v>0.713536324786325</v>
      </c>
      <c r="X483" s="55" t="n">
        <v>188</v>
      </c>
      <c r="Y483" s="56" t="n">
        <v>0.11</v>
      </c>
    </row>
    <row r="484" customFormat="false" ht="15" hidden="false" customHeight="false" outlineLevel="0" collapsed="false">
      <c r="A484" s="47" t="s">
        <v>806</v>
      </c>
      <c r="B484" s="48" t="n">
        <v>46074</v>
      </c>
      <c r="C484" s="49" t="n">
        <f aca="false">DATE(YEAR(B484),MONTH(B484),1)</f>
        <v>46054</v>
      </c>
      <c r="D484" s="47" t="s">
        <v>74</v>
      </c>
      <c r="E484" s="47" t="s">
        <v>65</v>
      </c>
      <c r="F484" s="47" t="s">
        <v>158</v>
      </c>
      <c r="G484" s="47" t="s">
        <v>807</v>
      </c>
      <c r="H484" s="50" t="n">
        <f aca="false">Assumptions!$B$4</f>
        <v>480</v>
      </c>
      <c r="I484" s="47" t="n">
        <v>30</v>
      </c>
      <c r="J484" s="9" t="n">
        <f aca="false">H484-I484</f>
        <v>450</v>
      </c>
      <c r="K484" s="9" t="n">
        <f aca="false">SUMIFS(Downtime_Log!$I$2:$I$20000,Downtime_Log!$B$2:$B$20000,A484)</f>
        <v>98</v>
      </c>
      <c r="L484" s="9" t="n">
        <f aca="false">J484-K484</f>
        <v>352</v>
      </c>
      <c r="M484" s="51" t="n">
        <f aca="false">INDEX(Rate_Master!$C$2:$C$13,MATCH(F484,Rate_Master!$A$2:$A$13,0))</f>
        <v>200</v>
      </c>
      <c r="N484" s="52" t="n">
        <v>59943</v>
      </c>
      <c r="O484" s="51" t="n">
        <f aca="false">SUMIFS(Quality_Log!$H$2:$H$20000,Quality_Log!$B$2:$B$20000,A484)</f>
        <v>2757</v>
      </c>
      <c r="P484" s="51" t="n">
        <f aca="false">N484-O484</f>
        <v>57186</v>
      </c>
      <c r="Q484" s="51" t="n">
        <f aca="false">ROUND(J484*M484*Assumptions!$B$6,0)</f>
        <v>70200</v>
      </c>
      <c r="R484" s="53" t="n">
        <f aca="false">N484/M484</f>
        <v>299.715</v>
      </c>
      <c r="S484" s="53" t="n">
        <f aca="false">P484/M484</f>
        <v>285.93</v>
      </c>
      <c r="T484" s="54" t="n">
        <f aca="false">IF(J484&gt;0,L484/J484,0)</f>
        <v>0.782222222222222</v>
      </c>
      <c r="U484" s="54" t="n">
        <f aca="false">IF(L484&gt;0,R484/L484,0)</f>
        <v>0.851463068181818</v>
      </c>
      <c r="V484" s="54" t="n">
        <f aca="false">IF(N484&gt;0,P484/N484,0)</f>
        <v>0.954006305990691</v>
      </c>
      <c r="W484" s="54" t="n">
        <f aca="false">T484*U484*V484</f>
        <v>0.6354</v>
      </c>
      <c r="X484" s="55" t="n">
        <v>167.8</v>
      </c>
      <c r="Y484" s="56" t="n">
        <v>0.74</v>
      </c>
    </row>
    <row r="485" customFormat="false" ht="15" hidden="false" customHeight="false" outlineLevel="0" collapsed="false">
      <c r="A485" s="47" t="s">
        <v>808</v>
      </c>
      <c r="B485" s="48" t="n">
        <v>46074</v>
      </c>
      <c r="C485" s="49" t="n">
        <f aca="false">DATE(YEAR(B485),MONTH(B485),1)</f>
        <v>46054</v>
      </c>
      <c r="D485" s="47" t="s">
        <v>75</v>
      </c>
      <c r="E485" s="47" t="s">
        <v>65</v>
      </c>
      <c r="F485" s="47" t="s">
        <v>158</v>
      </c>
      <c r="G485" s="47" t="s">
        <v>807</v>
      </c>
      <c r="H485" s="50" t="n">
        <f aca="false">Assumptions!$B$4</f>
        <v>480</v>
      </c>
      <c r="I485" s="47" t="n">
        <v>30</v>
      </c>
      <c r="J485" s="9" t="n">
        <f aca="false">H485-I485</f>
        <v>450</v>
      </c>
      <c r="K485" s="9" t="n">
        <f aca="false">SUMIFS(Downtime_Log!$I$2:$I$20000,Downtime_Log!$B$2:$B$20000,A485)</f>
        <v>24</v>
      </c>
      <c r="L485" s="9" t="n">
        <f aca="false">J485-K485</f>
        <v>426</v>
      </c>
      <c r="M485" s="51" t="n">
        <f aca="false">INDEX(Rate_Master!$C$2:$C$13,MATCH(F485,Rate_Master!$A$2:$A$13,0))</f>
        <v>200</v>
      </c>
      <c r="N485" s="52" t="n">
        <v>68569</v>
      </c>
      <c r="O485" s="51" t="n">
        <f aca="false">SUMIFS(Quality_Log!$H$2:$H$20000,Quality_Log!$B$2:$B$20000,A485)</f>
        <v>1502</v>
      </c>
      <c r="P485" s="51" t="n">
        <f aca="false">N485-O485</f>
        <v>67067</v>
      </c>
      <c r="Q485" s="51" t="n">
        <f aca="false">ROUND(J485*M485*Assumptions!$B$6,0)</f>
        <v>70200</v>
      </c>
      <c r="R485" s="53" t="n">
        <f aca="false">N485/M485</f>
        <v>342.845</v>
      </c>
      <c r="S485" s="53" t="n">
        <f aca="false">P485/M485</f>
        <v>335.335</v>
      </c>
      <c r="T485" s="54" t="n">
        <f aca="false">IF(J485&gt;0,L485/J485,0)</f>
        <v>0.946666666666667</v>
      </c>
      <c r="U485" s="54" t="n">
        <f aca="false">IF(L485&gt;0,R485/L485,0)</f>
        <v>0.804800469483568</v>
      </c>
      <c r="V485" s="54" t="n">
        <f aca="false">IF(N485&gt;0,P485/N485,0)</f>
        <v>0.978095057533288</v>
      </c>
      <c r="W485" s="54" t="n">
        <f aca="false">T485*U485*V485</f>
        <v>0.745188888888889</v>
      </c>
      <c r="X485" s="55" t="n">
        <v>191.6</v>
      </c>
      <c r="Y485" s="56" t="n">
        <v>0.16</v>
      </c>
    </row>
    <row r="486" customFormat="false" ht="15" hidden="false" customHeight="false" outlineLevel="0" collapsed="false">
      <c r="A486" s="47" t="s">
        <v>809</v>
      </c>
      <c r="B486" s="48" t="n">
        <v>46076</v>
      </c>
      <c r="C486" s="49" t="n">
        <f aca="false">DATE(YEAR(B486),MONTH(B486),1)</f>
        <v>46054</v>
      </c>
      <c r="D486" s="47" t="s">
        <v>73</v>
      </c>
      <c r="E486" s="47" t="s">
        <v>62</v>
      </c>
      <c r="F486" s="47" t="s">
        <v>148</v>
      </c>
      <c r="G486" s="47" t="s">
        <v>797</v>
      </c>
      <c r="H486" s="50" t="n">
        <f aca="false">Assumptions!$B$4</f>
        <v>480</v>
      </c>
      <c r="I486" s="47" t="n">
        <v>30</v>
      </c>
      <c r="J486" s="9" t="n">
        <f aca="false">H486-I486</f>
        <v>450</v>
      </c>
      <c r="K486" s="9" t="n">
        <f aca="false">SUMIFS(Downtime_Log!$I$2:$I$20000,Downtime_Log!$B$2:$B$20000,A486)</f>
        <v>87</v>
      </c>
      <c r="L486" s="9" t="n">
        <f aca="false">J486-K486</f>
        <v>363</v>
      </c>
      <c r="M486" s="51" t="n">
        <f aca="false">INDEX(Rate_Master!$C$2:$C$13,MATCH(F486,Rate_Master!$A$2:$A$13,0))</f>
        <v>900</v>
      </c>
      <c r="N486" s="52" t="n">
        <v>284890</v>
      </c>
      <c r="O486" s="51" t="n">
        <f aca="false">SUMIFS(Quality_Log!$H$2:$H$20000,Quality_Log!$B$2:$B$20000,A486)</f>
        <v>4668</v>
      </c>
      <c r="P486" s="51" t="n">
        <f aca="false">N486-O486</f>
        <v>280222</v>
      </c>
      <c r="Q486" s="51" t="n">
        <f aca="false">ROUND(J486*M486*Assumptions!$B$6,0)</f>
        <v>315900</v>
      </c>
      <c r="R486" s="53" t="n">
        <f aca="false">N486/M486</f>
        <v>316.544444444444</v>
      </c>
      <c r="S486" s="53" t="n">
        <f aca="false">P486/M486</f>
        <v>311.357777777778</v>
      </c>
      <c r="T486" s="54" t="n">
        <f aca="false">IF(J486&gt;0,L486/J486,0)</f>
        <v>0.806666666666667</v>
      </c>
      <c r="U486" s="54" t="n">
        <f aca="false">IF(L486&gt;0,R486/L486,0)</f>
        <v>0.872023262932354</v>
      </c>
      <c r="V486" s="54" t="n">
        <f aca="false">IF(N486&gt;0,P486/N486,0)</f>
        <v>0.983614728491699</v>
      </c>
      <c r="W486" s="54" t="n">
        <f aca="false">T486*U486*V486</f>
        <v>0.691906172839506</v>
      </c>
      <c r="X486" s="55" t="n">
        <v>351.1</v>
      </c>
      <c r="Y486" s="56" t="n">
        <v>1.83</v>
      </c>
    </row>
    <row r="487" customFormat="false" ht="15" hidden="false" customHeight="false" outlineLevel="0" collapsed="false">
      <c r="A487" s="47" t="s">
        <v>810</v>
      </c>
      <c r="B487" s="48" t="n">
        <v>46076</v>
      </c>
      <c r="C487" s="49" t="n">
        <f aca="false">DATE(YEAR(B487),MONTH(B487),1)</f>
        <v>46054</v>
      </c>
      <c r="D487" s="47" t="s">
        <v>74</v>
      </c>
      <c r="E487" s="47" t="s">
        <v>62</v>
      </c>
      <c r="F487" s="47" t="s">
        <v>148</v>
      </c>
      <c r="G487" s="47" t="s">
        <v>797</v>
      </c>
      <c r="H487" s="50" t="n">
        <f aca="false">Assumptions!$B$4</f>
        <v>480</v>
      </c>
      <c r="I487" s="47" t="n">
        <v>30</v>
      </c>
      <c r="J487" s="9" t="n">
        <f aca="false">H487-I487</f>
        <v>450</v>
      </c>
      <c r="K487" s="9" t="n">
        <f aca="false">SUMIFS(Downtime_Log!$I$2:$I$20000,Downtime_Log!$B$2:$B$20000,A487)</f>
        <v>160</v>
      </c>
      <c r="L487" s="9" t="n">
        <f aca="false">J487-K487</f>
        <v>290</v>
      </c>
      <c r="M487" s="51" t="n">
        <f aca="false">INDEX(Rate_Master!$C$2:$C$13,MATCH(F487,Rate_Master!$A$2:$A$13,0))</f>
        <v>900</v>
      </c>
      <c r="N487" s="52" t="n">
        <v>234986</v>
      </c>
      <c r="O487" s="51" t="n">
        <f aca="false">SUMIFS(Quality_Log!$H$2:$H$20000,Quality_Log!$B$2:$B$20000,A487)</f>
        <v>4262</v>
      </c>
      <c r="P487" s="51" t="n">
        <f aca="false">N487-O487</f>
        <v>230724</v>
      </c>
      <c r="Q487" s="51" t="n">
        <f aca="false">ROUND(J487*M487*Assumptions!$B$6,0)</f>
        <v>315900</v>
      </c>
      <c r="R487" s="53" t="n">
        <f aca="false">N487/M487</f>
        <v>261.095555555556</v>
      </c>
      <c r="S487" s="53" t="n">
        <f aca="false">P487/M487</f>
        <v>256.36</v>
      </c>
      <c r="T487" s="54" t="n">
        <f aca="false">IF(J487&gt;0,L487/J487,0)</f>
        <v>0.644444444444445</v>
      </c>
      <c r="U487" s="54" t="n">
        <f aca="false">IF(L487&gt;0,R487/L487,0)</f>
        <v>0.900329501915709</v>
      </c>
      <c r="V487" s="54" t="n">
        <f aca="false">IF(N487&gt;0,P487/N487,0)</f>
        <v>0.981862749270169</v>
      </c>
      <c r="W487" s="54" t="n">
        <f aca="false">T487*U487*V487</f>
        <v>0.569688888888889</v>
      </c>
      <c r="X487" s="55" t="n">
        <v>318.6</v>
      </c>
      <c r="Y487" s="56" t="n">
        <v>1.86</v>
      </c>
    </row>
    <row r="488" customFormat="false" ht="15" hidden="false" customHeight="false" outlineLevel="0" collapsed="false">
      <c r="A488" s="47" t="s">
        <v>811</v>
      </c>
      <c r="B488" s="48" t="n">
        <v>46076</v>
      </c>
      <c r="C488" s="49" t="n">
        <f aca="false">DATE(YEAR(B488),MONTH(B488),1)</f>
        <v>46054</v>
      </c>
      <c r="D488" s="47" t="s">
        <v>75</v>
      </c>
      <c r="E488" s="47" t="s">
        <v>62</v>
      </c>
      <c r="F488" s="47" t="s">
        <v>148</v>
      </c>
      <c r="G488" s="47" t="s">
        <v>797</v>
      </c>
      <c r="H488" s="50" t="n">
        <f aca="false">Assumptions!$B$4</f>
        <v>480</v>
      </c>
      <c r="I488" s="47" t="n">
        <v>30</v>
      </c>
      <c r="J488" s="9" t="n">
        <f aca="false">H488-I488</f>
        <v>450</v>
      </c>
      <c r="K488" s="9" t="n">
        <f aca="false">SUMIFS(Downtime_Log!$I$2:$I$20000,Downtime_Log!$B$2:$B$20000,A488)</f>
        <v>19</v>
      </c>
      <c r="L488" s="9" t="n">
        <f aca="false">J488-K488</f>
        <v>431</v>
      </c>
      <c r="M488" s="51" t="n">
        <f aca="false">INDEX(Rate_Master!$C$2:$C$13,MATCH(F488,Rate_Master!$A$2:$A$13,0))</f>
        <v>900</v>
      </c>
      <c r="N488" s="52" t="n">
        <v>357339</v>
      </c>
      <c r="O488" s="51" t="n">
        <f aca="false">SUMIFS(Quality_Log!$H$2:$H$20000,Quality_Log!$B$2:$B$20000,A488)</f>
        <v>5401</v>
      </c>
      <c r="P488" s="51" t="n">
        <f aca="false">N488-O488</f>
        <v>351938</v>
      </c>
      <c r="Q488" s="51" t="n">
        <f aca="false">ROUND(J488*M488*Assumptions!$B$6,0)</f>
        <v>315900</v>
      </c>
      <c r="R488" s="53" t="n">
        <f aca="false">N488/M488</f>
        <v>397.043333333333</v>
      </c>
      <c r="S488" s="53" t="n">
        <f aca="false">P488/M488</f>
        <v>391.042222222222</v>
      </c>
      <c r="T488" s="54" t="n">
        <f aca="false">IF(J488&gt;0,L488/J488,0)</f>
        <v>0.957777777777778</v>
      </c>
      <c r="U488" s="54" t="n">
        <f aca="false">IF(L488&gt;0,R488/L488,0)</f>
        <v>0.921214230471771</v>
      </c>
      <c r="V488" s="54" t="n">
        <f aca="false">IF(N488&gt;0,P488/N488,0)</f>
        <v>0.984885500882915</v>
      </c>
      <c r="W488" s="54" t="n">
        <f aca="false">T488*U488*V488</f>
        <v>0.868982716049383</v>
      </c>
      <c r="X488" s="55" t="n">
        <v>395.7</v>
      </c>
      <c r="Y488" s="56" t="n">
        <v>1.86</v>
      </c>
    </row>
    <row r="489" customFormat="false" ht="15" hidden="false" customHeight="false" outlineLevel="0" collapsed="false">
      <c r="A489" s="47" t="s">
        <v>812</v>
      </c>
      <c r="B489" s="48" t="n">
        <v>46076</v>
      </c>
      <c r="C489" s="49" t="n">
        <f aca="false">DATE(YEAR(B489),MONTH(B489),1)</f>
        <v>46054</v>
      </c>
      <c r="D489" s="47" t="s">
        <v>73</v>
      </c>
      <c r="E489" s="47" t="s">
        <v>63</v>
      </c>
      <c r="F489" s="47" t="s">
        <v>151</v>
      </c>
      <c r="G489" s="47" t="s">
        <v>813</v>
      </c>
      <c r="H489" s="50" t="n">
        <f aca="false">Assumptions!$B$4</f>
        <v>480</v>
      </c>
      <c r="I489" s="47" t="n">
        <v>30</v>
      </c>
      <c r="J489" s="9" t="n">
        <f aca="false">H489-I489</f>
        <v>450</v>
      </c>
      <c r="K489" s="9" t="n">
        <f aca="false">SUMIFS(Downtime_Log!$I$2:$I$20000,Downtime_Log!$B$2:$B$20000,A489)</f>
        <v>12</v>
      </c>
      <c r="L489" s="9" t="n">
        <f aca="false">J489-K489</f>
        <v>438</v>
      </c>
      <c r="M489" s="51" t="n">
        <f aca="false">INDEX(Rate_Master!$C$2:$C$13,MATCH(F489,Rate_Master!$A$2:$A$13,0))</f>
        <v>700</v>
      </c>
      <c r="N489" s="52" t="n">
        <v>272167</v>
      </c>
      <c r="O489" s="51" t="n">
        <f aca="false">SUMIFS(Quality_Log!$H$2:$H$20000,Quality_Log!$B$2:$B$20000,A489)</f>
        <v>6993</v>
      </c>
      <c r="P489" s="51" t="n">
        <f aca="false">N489-O489</f>
        <v>265174</v>
      </c>
      <c r="Q489" s="51" t="n">
        <f aca="false">ROUND(J489*M489*Assumptions!$B$6,0)</f>
        <v>245700</v>
      </c>
      <c r="R489" s="53" t="n">
        <f aca="false">N489/M489</f>
        <v>388.81</v>
      </c>
      <c r="S489" s="53" t="n">
        <f aca="false">P489/M489</f>
        <v>378.82</v>
      </c>
      <c r="T489" s="54" t="n">
        <f aca="false">IF(J489&gt;0,L489/J489,0)</f>
        <v>0.973333333333333</v>
      </c>
      <c r="U489" s="54" t="n">
        <f aca="false">IF(L489&gt;0,R489/L489,0)</f>
        <v>0.887694063926941</v>
      </c>
      <c r="V489" s="54" t="n">
        <f aca="false">IF(N489&gt;0,P489/N489,0)</f>
        <v>0.974306216403899</v>
      </c>
      <c r="W489" s="54" t="n">
        <f aca="false">T489*U489*V489</f>
        <v>0.841822222222222</v>
      </c>
      <c r="X489" s="55" t="n">
        <v>447.8</v>
      </c>
      <c r="Y489" s="56" t="n">
        <v>1.64</v>
      </c>
    </row>
    <row r="490" customFormat="false" ht="15" hidden="false" customHeight="false" outlineLevel="0" collapsed="false">
      <c r="A490" s="47" t="s">
        <v>814</v>
      </c>
      <c r="B490" s="48" t="n">
        <v>46076</v>
      </c>
      <c r="C490" s="49" t="n">
        <f aca="false">DATE(YEAR(B490),MONTH(B490),1)</f>
        <v>46054</v>
      </c>
      <c r="D490" s="47" t="s">
        <v>74</v>
      </c>
      <c r="E490" s="47" t="s">
        <v>63</v>
      </c>
      <c r="F490" s="47" t="s">
        <v>151</v>
      </c>
      <c r="G490" s="47" t="s">
        <v>813</v>
      </c>
      <c r="H490" s="50" t="n">
        <f aca="false">Assumptions!$B$4</f>
        <v>480</v>
      </c>
      <c r="I490" s="47" t="n">
        <v>30</v>
      </c>
      <c r="J490" s="9" t="n">
        <f aca="false">H490-I490</f>
        <v>450</v>
      </c>
      <c r="K490" s="9" t="n">
        <f aca="false">SUMIFS(Downtime_Log!$I$2:$I$20000,Downtime_Log!$B$2:$B$20000,A490)</f>
        <v>127</v>
      </c>
      <c r="L490" s="9" t="n">
        <f aca="false">J490-K490</f>
        <v>323</v>
      </c>
      <c r="M490" s="51" t="n">
        <f aca="false">INDEX(Rate_Master!$C$2:$C$13,MATCH(F490,Rate_Master!$A$2:$A$13,0))</f>
        <v>700</v>
      </c>
      <c r="N490" s="52" t="n">
        <v>192029</v>
      </c>
      <c r="O490" s="51" t="n">
        <f aca="false">SUMIFS(Quality_Log!$H$2:$H$20000,Quality_Log!$B$2:$B$20000,A490)</f>
        <v>9358</v>
      </c>
      <c r="P490" s="51" t="n">
        <f aca="false">N490-O490</f>
        <v>182671</v>
      </c>
      <c r="Q490" s="51" t="n">
        <f aca="false">ROUND(J490*M490*Assumptions!$B$6,0)</f>
        <v>245700</v>
      </c>
      <c r="R490" s="53" t="n">
        <f aca="false">N490/M490</f>
        <v>274.327142857143</v>
      </c>
      <c r="S490" s="53" t="n">
        <f aca="false">P490/M490</f>
        <v>260.958571428571</v>
      </c>
      <c r="T490" s="54" t="n">
        <f aca="false">IF(J490&gt;0,L490/J490,0)</f>
        <v>0.717777777777778</v>
      </c>
      <c r="U490" s="54" t="n">
        <f aca="false">IF(L490&gt;0,R490/L490,0)</f>
        <v>0.849310039805396</v>
      </c>
      <c r="V490" s="54" t="n">
        <f aca="false">IF(N490&gt;0,P490/N490,0)</f>
        <v>0.951267777262809</v>
      </c>
      <c r="W490" s="54" t="n">
        <f aca="false">T490*U490*V490</f>
        <v>0.579907936507937</v>
      </c>
      <c r="X490" s="55" t="n">
        <v>387.7</v>
      </c>
      <c r="Y490" s="56" t="n">
        <v>2.04</v>
      </c>
    </row>
    <row r="491" customFormat="false" ht="15" hidden="false" customHeight="false" outlineLevel="0" collapsed="false">
      <c r="A491" s="47" t="s">
        <v>815</v>
      </c>
      <c r="B491" s="48" t="n">
        <v>46076</v>
      </c>
      <c r="C491" s="49" t="n">
        <f aca="false">DATE(YEAR(B491),MONTH(B491),1)</f>
        <v>46054</v>
      </c>
      <c r="D491" s="47" t="s">
        <v>75</v>
      </c>
      <c r="E491" s="47" t="s">
        <v>63</v>
      </c>
      <c r="F491" s="47" t="s">
        <v>151</v>
      </c>
      <c r="G491" s="47" t="s">
        <v>813</v>
      </c>
      <c r="H491" s="50" t="n">
        <f aca="false">Assumptions!$B$4</f>
        <v>480</v>
      </c>
      <c r="I491" s="47" t="n">
        <v>30</v>
      </c>
      <c r="J491" s="9" t="n">
        <f aca="false">H491-I491</f>
        <v>450</v>
      </c>
      <c r="K491" s="9" t="n">
        <f aca="false">SUMIFS(Downtime_Log!$I$2:$I$20000,Downtime_Log!$B$2:$B$20000,A491)</f>
        <v>47</v>
      </c>
      <c r="L491" s="9" t="n">
        <f aca="false">J491-K491</f>
        <v>403</v>
      </c>
      <c r="M491" s="51" t="n">
        <f aca="false">INDEX(Rate_Master!$C$2:$C$13,MATCH(F491,Rate_Master!$A$2:$A$13,0))</f>
        <v>700</v>
      </c>
      <c r="N491" s="52" t="n">
        <v>242239</v>
      </c>
      <c r="O491" s="51" t="n">
        <f aca="false">SUMIFS(Quality_Log!$H$2:$H$20000,Quality_Log!$B$2:$B$20000,A491)</f>
        <v>7728</v>
      </c>
      <c r="P491" s="51" t="n">
        <f aca="false">N491-O491</f>
        <v>234511</v>
      </c>
      <c r="Q491" s="51" t="n">
        <f aca="false">ROUND(J491*M491*Assumptions!$B$6,0)</f>
        <v>245700</v>
      </c>
      <c r="R491" s="53" t="n">
        <f aca="false">N491/M491</f>
        <v>346.055714285714</v>
      </c>
      <c r="S491" s="53" t="n">
        <f aca="false">P491/M491</f>
        <v>335.015714285714</v>
      </c>
      <c r="T491" s="54" t="n">
        <f aca="false">IF(J491&gt;0,L491/J491,0)</f>
        <v>0.895555555555556</v>
      </c>
      <c r="U491" s="54" t="n">
        <f aca="false">IF(L491&gt;0,R491/L491,0)</f>
        <v>0.858699042892591</v>
      </c>
      <c r="V491" s="54" t="n">
        <f aca="false">IF(N491&gt;0,P491/N491,0)</f>
        <v>0.968097622595866</v>
      </c>
      <c r="W491" s="54" t="n">
        <f aca="false">T491*U491*V491</f>
        <v>0.744479365079365</v>
      </c>
      <c r="X491" s="55" t="n">
        <v>449.3</v>
      </c>
      <c r="Y491" s="56" t="n">
        <v>1.57</v>
      </c>
    </row>
    <row r="492" customFormat="false" ht="15" hidden="false" customHeight="false" outlineLevel="0" collapsed="false">
      <c r="A492" s="47" t="s">
        <v>816</v>
      </c>
      <c r="B492" s="48" t="n">
        <v>46076</v>
      </c>
      <c r="C492" s="49" t="n">
        <f aca="false">DATE(YEAR(B492),MONTH(B492),1)</f>
        <v>46054</v>
      </c>
      <c r="D492" s="47" t="s">
        <v>73</v>
      </c>
      <c r="E492" s="47" t="s">
        <v>64</v>
      </c>
      <c r="F492" s="47" t="s">
        <v>155</v>
      </c>
      <c r="G492" s="47" t="s">
        <v>817</v>
      </c>
      <c r="H492" s="50" t="n">
        <f aca="false">Assumptions!$B$4</f>
        <v>480</v>
      </c>
      <c r="I492" s="47" t="n">
        <v>30</v>
      </c>
      <c r="J492" s="9" t="n">
        <f aca="false">H492-I492</f>
        <v>450</v>
      </c>
      <c r="K492" s="9" t="n">
        <f aca="false">SUMIFS(Downtime_Log!$I$2:$I$20000,Downtime_Log!$B$2:$B$20000,A492)</f>
        <v>6</v>
      </c>
      <c r="L492" s="9" t="n">
        <f aca="false">J492-K492</f>
        <v>444</v>
      </c>
      <c r="M492" s="51" t="n">
        <f aca="false">INDEX(Rate_Master!$C$2:$C$13,MATCH(F492,Rate_Master!$A$2:$A$13,0))</f>
        <v>550</v>
      </c>
      <c r="N492" s="52" t="n">
        <v>229790</v>
      </c>
      <c r="O492" s="51" t="n">
        <f aca="false">SUMIFS(Quality_Log!$H$2:$H$20000,Quality_Log!$B$2:$B$20000,A492)</f>
        <v>3199</v>
      </c>
      <c r="P492" s="51" t="n">
        <f aca="false">N492-O492</f>
        <v>226591</v>
      </c>
      <c r="Q492" s="51" t="n">
        <f aca="false">ROUND(J492*M492*Assumptions!$B$6,0)</f>
        <v>193050</v>
      </c>
      <c r="R492" s="53" t="n">
        <f aca="false">N492/M492</f>
        <v>417.8</v>
      </c>
      <c r="S492" s="53" t="n">
        <f aca="false">P492/M492</f>
        <v>411.983636363636</v>
      </c>
      <c r="T492" s="54" t="n">
        <f aca="false">IF(J492&gt;0,L492/J492,0)</f>
        <v>0.986666666666667</v>
      </c>
      <c r="U492" s="54" t="n">
        <f aca="false">IF(L492&gt;0,R492/L492,0)</f>
        <v>0.940990990990991</v>
      </c>
      <c r="V492" s="54" t="n">
        <f aca="false">IF(N492&gt;0,P492/N492,0)</f>
        <v>0.986078593498412</v>
      </c>
      <c r="W492" s="54" t="n">
        <f aca="false">T492*U492*V492</f>
        <v>0.915519191919192</v>
      </c>
      <c r="X492" s="55" t="n">
        <v>226.9</v>
      </c>
      <c r="Y492" s="56" t="n">
        <v>0.7</v>
      </c>
    </row>
    <row r="493" customFormat="false" ht="15" hidden="false" customHeight="false" outlineLevel="0" collapsed="false">
      <c r="A493" s="47" t="s">
        <v>818</v>
      </c>
      <c r="B493" s="48" t="n">
        <v>46076</v>
      </c>
      <c r="C493" s="49" t="n">
        <f aca="false">DATE(YEAR(B493),MONTH(B493),1)</f>
        <v>46054</v>
      </c>
      <c r="D493" s="47" t="s">
        <v>74</v>
      </c>
      <c r="E493" s="47" t="s">
        <v>64</v>
      </c>
      <c r="F493" s="47" t="s">
        <v>155</v>
      </c>
      <c r="G493" s="47" t="s">
        <v>817</v>
      </c>
      <c r="H493" s="50" t="n">
        <f aca="false">Assumptions!$B$4</f>
        <v>480</v>
      </c>
      <c r="I493" s="47" t="n">
        <v>30</v>
      </c>
      <c r="J493" s="9" t="n">
        <f aca="false">H493-I493</f>
        <v>450</v>
      </c>
      <c r="K493" s="9" t="n">
        <f aca="false">SUMIFS(Downtime_Log!$I$2:$I$20000,Downtime_Log!$B$2:$B$20000,A493)</f>
        <v>9</v>
      </c>
      <c r="L493" s="9" t="n">
        <f aca="false">J493-K493</f>
        <v>441</v>
      </c>
      <c r="M493" s="51" t="n">
        <f aca="false">INDEX(Rate_Master!$C$2:$C$13,MATCH(F493,Rate_Master!$A$2:$A$13,0))</f>
        <v>550</v>
      </c>
      <c r="N493" s="52" t="n">
        <v>221649</v>
      </c>
      <c r="O493" s="51" t="n">
        <f aca="false">SUMIFS(Quality_Log!$H$2:$H$20000,Quality_Log!$B$2:$B$20000,A493)</f>
        <v>3812</v>
      </c>
      <c r="P493" s="51" t="n">
        <f aca="false">N493-O493</f>
        <v>217837</v>
      </c>
      <c r="Q493" s="51" t="n">
        <f aca="false">ROUND(J493*M493*Assumptions!$B$6,0)</f>
        <v>193050</v>
      </c>
      <c r="R493" s="53" t="n">
        <f aca="false">N493/M493</f>
        <v>402.998181818182</v>
      </c>
      <c r="S493" s="53" t="n">
        <f aca="false">P493/M493</f>
        <v>396.067272727273</v>
      </c>
      <c r="T493" s="54" t="n">
        <f aca="false">IF(J493&gt;0,L493/J493,0)</f>
        <v>0.98</v>
      </c>
      <c r="U493" s="54" t="n">
        <f aca="false">IF(L493&gt;0,R493/L493,0)</f>
        <v>0.91382807668522</v>
      </c>
      <c r="V493" s="54" t="n">
        <f aca="false">IF(N493&gt;0,P493/N493,0)</f>
        <v>0.982801636822183</v>
      </c>
      <c r="W493" s="54" t="n">
        <f aca="false">T493*U493*V493</f>
        <v>0.880149494949495</v>
      </c>
      <c r="X493" s="55" t="n">
        <v>234.8</v>
      </c>
      <c r="Y493" s="56" t="n">
        <v>0.69</v>
      </c>
    </row>
    <row r="494" customFormat="false" ht="15" hidden="false" customHeight="false" outlineLevel="0" collapsed="false">
      <c r="A494" s="47" t="s">
        <v>819</v>
      </c>
      <c r="B494" s="48" t="n">
        <v>46076</v>
      </c>
      <c r="C494" s="49" t="n">
        <f aca="false">DATE(YEAR(B494),MONTH(B494),1)</f>
        <v>46054</v>
      </c>
      <c r="D494" s="47" t="s">
        <v>73</v>
      </c>
      <c r="E494" s="47" t="s">
        <v>65</v>
      </c>
      <c r="F494" s="47" t="s">
        <v>158</v>
      </c>
      <c r="G494" s="47" t="s">
        <v>807</v>
      </c>
      <c r="H494" s="50" t="n">
        <f aca="false">Assumptions!$B$4</f>
        <v>480</v>
      </c>
      <c r="I494" s="47" t="n">
        <v>30</v>
      </c>
      <c r="J494" s="9" t="n">
        <f aca="false">H494-I494</f>
        <v>450</v>
      </c>
      <c r="K494" s="9" t="n">
        <f aca="false">SUMIFS(Downtime_Log!$I$2:$I$20000,Downtime_Log!$B$2:$B$20000,A494)</f>
        <v>48</v>
      </c>
      <c r="L494" s="9" t="n">
        <f aca="false">J494-K494</f>
        <v>402</v>
      </c>
      <c r="M494" s="51" t="n">
        <f aca="false">INDEX(Rate_Master!$C$2:$C$13,MATCH(F494,Rate_Master!$A$2:$A$13,0))</f>
        <v>200</v>
      </c>
      <c r="N494" s="52" t="n">
        <v>65393</v>
      </c>
      <c r="O494" s="51" t="n">
        <f aca="false">SUMIFS(Quality_Log!$H$2:$H$20000,Quality_Log!$B$2:$B$20000,A494)</f>
        <v>1555</v>
      </c>
      <c r="P494" s="51" t="n">
        <f aca="false">N494-O494</f>
        <v>63838</v>
      </c>
      <c r="Q494" s="51" t="n">
        <f aca="false">ROUND(J494*M494*Assumptions!$B$6,0)</f>
        <v>70200</v>
      </c>
      <c r="R494" s="53" t="n">
        <f aca="false">N494/M494</f>
        <v>326.965</v>
      </c>
      <c r="S494" s="53" t="n">
        <f aca="false">P494/M494</f>
        <v>319.19</v>
      </c>
      <c r="T494" s="54" t="n">
        <f aca="false">IF(J494&gt;0,L494/J494,0)</f>
        <v>0.893333333333333</v>
      </c>
      <c r="U494" s="54" t="n">
        <f aca="false">IF(L494&gt;0,R494/L494,0)</f>
        <v>0.813345771144279</v>
      </c>
      <c r="V494" s="54" t="n">
        <f aca="false">IF(N494&gt;0,P494/N494,0)</f>
        <v>0.976220696404814</v>
      </c>
      <c r="W494" s="54" t="n">
        <f aca="false">T494*U494*V494</f>
        <v>0.709311111111111</v>
      </c>
      <c r="X494" s="55" t="n">
        <v>199.6</v>
      </c>
      <c r="Y494" s="56" t="n">
        <v>0.13</v>
      </c>
    </row>
    <row r="495" customFormat="false" ht="15" hidden="false" customHeight="false" outlineLevel="0" collapsed="false">
      <c r="A495" s="47" t="s">
        <v>820</v>
      </c>
      <c r="B495" s="48" t="n">
        <v>46076</v>
      </c>
      <c r="C495" s="49" t="n">
        <f aca="false">DATE(YEAR(B495),MONTH(B495),1)</f>
        <v>46054</v>
      </c>
      <c r="D495" s="47" t="s">
        <v>74</v>
      </c>
      <c r="E495" s="47" t="s">
        <v>65</v>
      </c>
      <c r="F495" s="47" t="s">
        <v>158</v>
      </c>
      <c r="G495" s="47" t="s">
        <v>807</v>
      </c>
      <c r="H495" s="50" t="n">
        <f aca="false">Assumptions!$B$4</f>
        <v>480</v>
      </c>
      <c r="I495" s="47" t="n">
        <v>30</v>
      </c>
      <c r="J495" s="9" t="n">
        <f aca="false">H495-I495</f>
        <v>450</v>
      </c>
      <c r="K495" s="9" t="n">
        <f aca="false">SUMIFS(Downtime_Log!$I$2:$I$20000,Downtime_Log!$B$2:$B$20000,A495)</f>
        <v>58</v>
      </c>
      <c r="L495" s="9" t="n">
        <f aca="false">J495-K495</f>
        <v>392</v>
      </c>
      <c r="M495" s="51" t="n">
        <f aca="false">INDEX(Rate_Master!$C$2:$C$13,MATCH(F495,Rate_Master!$A$2:$A$13,0))</f>
        <v>200</v>
      </c>
      <c r="N495" s="52" t="n">
        <v>65857</v>
      </c>
      <c r="O495" s="51" t="n">
        <f aca="false">SUMIFS(Quality_Log!$H$2:$H$20000,Quality_Log!$B$2:$B$20000,A495)</f>
        <v>1298</v>
      </c>
      <c r="P495" s="51" t="n">
        <f aca="false">N495-O495</f>
        <v>64559</v>
      </c>
      <c r="Q495" s="51" t="n">
        <f aca="false">ROUND(J495*M495*Assumptions!$B$6,0)</f>
        <v>70200</v>
      </c>
      <c r="R495" s="53" t="n">
        <f aca="false">N495/M495</f>
        <v>329.285</v>
      </c>
      <c r="S495" s="53" t="n">
        <f aca="false">P495/M495</f>
        <v>322.795</v>
      </c>
      <c r="T495" s="54" t="n">
        <f aca="false">IF(J495&gt;0,L495/J495,0)</f>
        <v>0.871111111111111</v>
      </c>
      <c r="U495" s="54" t="n">
        <f aca="false">IF(L495&gt;0,R495/L495,0)</f>
        <v>0.840012755102041</v>
      </c>
      <c r="V495" s="54" t="n">
        <f aca="false">IF(N495&gt;0,P495/N495,0)</f>
        <v>0.980290629697678</v>
      </c>
      <c r="W495" s="54" t="n">
        <f aca="false">T495*U495*V495</f>
        <v>0.717322222222222</v>
      </c>
      <c r="X495" s="55" t="n">
        <v>204.6</v>
      </c>
      <c r="Y495" s="56" t="n">
        <v>0.15</v>
      </c>
    </row>
    <row r="496" customFormat="false" ht="15" hidden="false" customHeight="false" outlineLevel="0" collapsed="false">
      <c r="A496" s="47" t="s">
        <v>821</v>
      </c>
      <c r="B496" s="48" t="n">
        <v>46076</v>
      </c>
      <c r="C496" s="49" t="n">
        <f aca="false">DATE(YEAR(B496),MONTH(B496),1)</f>
        <v>46054</v>
      </c>
      <c r="D496" s="47" t="s">
        <v>75</v>
      </c>
      <c r="E496" s="47" t="s">
        <v>65</v>
      </c>
      <c r="F496" s="47" t="s">
        <v>158</v>
      </c>
      <c r="G496" s="47" t="s">
        <v>807</v>
      </c>
      <c r="H496" s="50" t="n">
        <f aca="false">Assumptions!$B$4</f>
        <v>480</v>
      </c>
      <c r="I496" s="47" t="n">
        <v>30</v>
      </c>
      <c r="J496" s="9" t="n">
        <f aca="false">H496-I496</f>
        <v>450</v>
      </c>
      <c r="K496" s="9" t="n">
        <f aca="false">SUMIFS(Downtime_Log!$I$2:$I$20000,Downtime_Log!$B$2:$B$20000,A496)</f>
        <v>135</v>
      </c>
      <c r="L496" s="9" t="n">
        <f aca="false">J496-K496</f>
        <v>315</v>
      </c>
      <c r="M496" s="51" t="n">
        <f aca="false">INDEX(Rate_Master!$C$2:$C$13,MATCH(F496,Rate_Master!$A$2:$A$13,0))</f>
        <v>200</v>
      </c>
      <c r="N496" s="52" t="n">
        <v>51064</v>
      </c>
      <c r="O496" s="51" t="n">
        <f aca="false">SUMIFS(Quality_Log!$H$2:$H$20000,Quality_Log!$B$2:$B$20000,A496)</f>
        <v>1080</v>
      </c>
      <c r="P496" s="51" t="n">
        <f aca="false">N496-O496</f>
        <v>49984</v>
      </c>
      <c r="Q496" s="51" t="n">
        <f aca="false">ROUND(J496*M496*Assumptions!$B$6,0)</f>
        <v>70200</v>
      </c>
      <c r="R496" s="53" t="n">
        <f aca="false">N496/M496</f>
        <v>255.32</v>
      </c>
      <c r="S496" s="53" t="n">
        <f aca="false">P496/M496</f>
        <v>249.92</v>
      </c>
      <c r="T496" s="54" t="n">
        <f aca="false">IF(J496&gt;0,L496/J496,0)</f>
        <v>0.7</v>
      </c>
      <c r="U496" s="54" t="n">
        <f aca="false">IF(L496&gt;0,R496/L496,0)</f>
        <v>0.810539682539683</v>
      </c>
      <c r="V496" s="54" t="n">
        <f aca="false">IF(N496&gt;0,P496/N496,0)</f>
        <v>0.978850070499765</v>
      </c>
      <c r="W496" s="54" t="n">
        <f aca="false">T496*U496*V496</f>
        <v>0.555377777777778</v>
      </c>
      <c r="X496" s="55" t="n">
        <v>155.5</v>
      </c>
      <c r="Y496" s="56" t="n">
        <v>0.16</v>
      </c>
    </row>
    <row r="497" customFormat="false" ht="15" hidden="false" customHeight="false" outlineLevel="0" collapsed="false">
      <c r="A497" s="47" t="s">
        <v>822</v>
      </c>
      <c r="B497" s="48" t="n">
        <v>46077</v>
      </c>
      <c r="C497" s="49" t="n">
        <f aca="false">DATE(YEAR(B497),MONTH(B497),1)</f>
        <v>46054</v>
      </c>
      <c r="D497" s="47" t="s">
        <v>73</v>
      </c>
      <c r="E497" s="47" t="s">
        <v>62</v>
      </c>
      <c r="F497" s="47" t="s">
        <v>148</v>
      </c>
      <c r="G497" s="47" t="s">
        <v>797</v>
      </c>
      <c r="H497" s="50" t="n">
        <f aca="false">Assumptions!$B$4</f>
        <v>480</v>
      </c>
      <c r="I497" s="47" t="n">
        <v>30</v>
      </c>
      <c r="J497" s="9" t="n">
        <f aca="false">H497-I497</f>
        <v>450</v>
      </c>
      <c r="K497" s="9" t="n">
        <f aca="false">SUMIFS(Downtime_Log!$I$2:$I$20000,Downtime_Log!$B$2:$B$20000,A497)</f>
        <v>42</v>
      </c>
      <c r="L497" s="9" t="n">
        <f aca="false">J497-K497</f>
        <v>408</v>
      </c>
      <c r="M497" s="51" t="n">
        <f aca="false">INDEX(Rate_Master!$C$2:$C$13,MATCH(F497,Rate_Master!$A$2:$A$13,0))</f>
        <v>900</v>
      </c>
      <c r="N497" s="52" t="n">
        <v>340587</v>
      </c>
      <c r="O497" s="51" t="n">
        <f aca="false">SUMIFS(Quality_Log!$H$2:$H$20000,Quality_Log!$B$2:$B$20000,A497)</f>
        <v>4140</v>
      </c>
      <c r="P497" s="51" t="n">
        <f aca="false">N497-O497</f>
        <v>336447</v>
      </c>
      <c r="Q497" s="51" t="n">
        <f aca="false">ROUND(J497*M497*Assumptions!$B$6,0)</f>
        <v>315900</v>
      </c>
      <c r="R497" s="53" t="n">
        <f aca="false">N497/M497</f>
        <v>378.43</v>
      </c>
      <c r="S497" s="53" t="n">
        <f aca="false">P497/M497</f>
        <v>373.83</v>
      </c>
      <c r="T497" s="54" t="n">
        <f aca="false">IF(J497&gt;0,L497/J497,0)</f>
        <v>0.906666666666667</v>
      </c>
      <c r="U497" s="54" t="n">
        <f aca="false">IF(L497&gt;0,R497/L497,0)</f>
        <v>0.927524509803922</v>
      </c>
      <c r="V497" s="54" t="n">
        <f aca="false">IF(N497&gt;0,P497/N497,0)</f>
        <v>0.987844515498243</v>
      </c>
      <c r="W497" s="54" t="n">
        <f aca="false">T497*U497*V497</f>
        <v>0.830733333333333</v>
      </c>
      <c r="X497" s="55" t="n">
        <v>374.6</v>
      </c>
      <c r="Y497" s="56" t="n">
        <v>1.74</v>
      </c>
    </row>
    <row r="498" customFormat="false" ht="15" hidden="false" customHeight="false" outlineLevel="0" collapsed="false">
      <c r="A498" s="47" t="s">
        <v>823</v>
      </c>
      <c r="B498" s="48" t="n">
        <v>46077</v>
      </c>
      <c r="C498" s="49" t="n">
        <f aca="false">DATE(YEAR(B498),MONTH(B498),1)</f>
        <v>46054</v>
      </c>
      <c r="D498" s="47" t="s">
        <v>74</v>
      </c>
      <c r="E498" s="47" t="s">
        <v>62</v>
      </c>
      <c r="F498" s="47" t="s">
        <v>148</v>
      </c>
      <c r="G498" s="47" t="s">
        <v>797</v>
      </c>
      <c r="H498" s="50" t="n">
        <f aca="false">Assumptions!$B$4</f>
        <v>480</v>
      </c>
      <c r="I498" s="47" t="n">
        <v>30</v>
      </c>
      <c r="J498" s="9" t="n">
        <f aca="false">H498-I498</f>
        <v>450</v>
      </c>
      <c r="K498" s="9" t="n">
        <f aca="false">SUMIFS(Downtime_Log!$I$2:$I$20000,Downtime_Log!$B$2:$B$20000,A498)</f>
        <v>249</v>
      </c>
      <c r="L498" s="9" t="n">
        <f aca="false">J498-K498</f>
        <v>201</v>
      </c>
      <c r="M498" s="51" t="n">
        <f aca="false">INDEX(Rate_Master!$C$2:$C$13,MATCH(F498,Rate_Master!$A$2:$A$13,0))</f>
        <v>900</v>
      </c>
      <c r="N498" s="52" t="n">
        <v>160172</v>
      </c>
      <c r="O498" s="51" t="n">
        <f aca="false">SUMIFS(Quality_Log!$H$2:$H$20000,Quality_Log!$B$2:$B$20000,A498)</f>
        <v>2280</v>
      </c>
      <c r="P498" s="51" t="n">
        <f aca="false">N498-O498</f>
        <v>157892</v>
      </c>
      <c r="Q498" s="51" t="n">
        <f aca="false">ROUND(J498*M498*Assumptions!$B$6,0)</f>
        <v>315900</v>
      </c>
      <c r="R498" s="53" t="n">
        <f aca="false">N498/M498</f>
        <v>177.968888888889</v>
      </c>
      <c r="S498" s="53" t="n">
        <f aca="false">P498/M498</f>
        <v>175.435555555556</v>
      </c>
      <c r="T498" s="54" t="n">
        <f aca="false">IF(J498&gt;0,L498/J498,0)</f>
        <v>0.446666666666667</v>
      </c>
      <c r="U498" s="54" t="n">
        <f aca="false">IF(L498&gt;0,R498/L498,0)</f>
        <v>0.885417357656164</v>
      </c>
      <c r="V498" s="54" t="n">
        <f aca="false">IF(N498&gt;0,P498/N498,0)</f>
        <v>0.985765302300028</v>
      </c>
      <c r="W498" s="54" t="n">
        <f aca="false">T498*U498*V498</f>
        <v>0.389856790123457</v>
      </c>
      <c r="X498" s="55" t="n">
        <v>251.3</v>
      </c>
      <c r="Y498" s="56" t="n">
        <v>1.52</v>
      </c>
    </row>
    <row r="499" customFormat="false" ht="15" hidden="false" customHeight="false" outlineLevel="0" collapsed="false">
      <c r="A499" s="47" t="s">
        <v>824</v>
      </c>
      <c r="B499" s="48" t="n">
        <v>46077</v>
      </c>
      <c r="C499" s="49" t="n">
        <f aca="false">DATE(YEAR(B499),MONTH(B499),1)</f>
        <v>46054</v>
      </c>
      <c r="D499" s="47" t="s">
        <v>75</v>
      </c>
      <c r="E499" s="47" t="s">
        <v>62</v>
      </c>
      <c r="F499" s="47" t="s">
        <v>149</v>
      </c>
      <c r="G499" s="47" t="s">
        <v>825</v>
      </c>
      <c r="H499" s="50" t="n">
        <f aca="false">Assumptions!$B$4</f>
        <v>480</v>
      </c>
      <c r="I499" s="47" t="n">
        <v>30</v>
      </c>
      <c r="J499" s="9" t="n">
        <f aca="false">H499-I499</f>
        <v>450</v>
      </c>
      <c r="K499" s="9" t="n">
        <f aca="false">SUMIFS(Downtime_Log!$I$2:$I$20000,Downtime_Log!$B$2:$B$20000,A499)</f>
        <v>157</v>
      </c>
      <c r="L499" s="9" t="n">
        <f aca="false">J499-K499</f>
        <v>293</v>
      </c>
      <c r="M499" s="51" t="n">
        <f aca="false">INDEX(Rate_Master!$C$2:$C$13,MATCH(F499,Rate_Master!$A$2:$A$13,0))</f>
        <v>1100</v>
      </c>
      <c r="N499" s="52" t="n">
        <v>259831</v>
      </c>
      <c r="O499" s="51" t="n">
        <f aca="false">SUMIFS(Quality_Log!$H$2:$H$20000,Quality_Log!$B$2:$B$20000,A499)</f>
        <v>3656</v>
      </c>
      <c r="P499" s="51" t="n">
        <f aca="false">N499-O499</f>
        <v>256175</v>
      </c>
      <c r="Q499" s="51" t="n">
        <f aca="false">ROUND(J499*M499*Assumptions!$B$6,0)</f>
        <v>386100</v>
      </c>
      <c r="R499" s="53" t="n">
        <f aca="false">N499/M499</f>
        <v>236.21</v>
      </c>
      <c r="S499" s="53" t="n">
        <f aca="false">P499/M499</f>
        <v>232.886363636364</v>
      </c>
      <c r="T499" s="54" t="n">
        <f aca="false">IF(J499&gt;0,L499/J499,0)</f>
        <v>0.651111111111111</v>
      </c>
      <c r="U499" s="54" t="n">
        <f aca="false">IF(L499&gt;0,R499/L499,0)</f>
        <v>0.80617747440273</v>
      </c>
      <c r="V499" s="54" t="n">
        <f aca="false">IF(N499&gt;0,P499/N499,0)</f>
        <v>0.985929315593597</v>
      </c>
      <c r="W499" s="54" t="n">
        <f aca="false">T499*U499*V499</f>
        <v>0.517525252525253</v>
      </c>
      <c r="X499" s="55" t="n">
        <v>297.1</v>
      </c>
      <c r="Y499" s="56" t="n">
        <v>5.3</v>
      </c>
    </row>
    <row r="500" customFormat="false" ht="15" hidden="false" customHeight="false" outlineLevel="0" collapsed="false">
      <c r="A500" s="47" t="s">
        <v>826</v>
      </c>
      <c r="B500" s="48" t="n">
        <v>46077</v>
      </c>
      <c r="C500" s="49" t="n">
        <f aca="false">DATE(YEAR(B500),MONTH(B500),1)</f>
        <v>46054</v>
      </c>
      <c r="D500" s="47" t="s">
        <v>73</v>
      </c>
      <c r="E500" s="47" t="s">
        <v>63</v>
      </c>
      <c r="F500" s="47" t="s">
        <v>151</v>
      </c>
      <c r="G500" s="47" t="s">
        <v>813</v>
      </c>
      <c r="H500" s="50" t="n">
        <f aca="false">Assumptions!$B$4</f>
        <v>480</v>
      </c>
      <c r="I500" s="47" t="n">
        <v>30</v>
      </c>
      <c r="J500" s="9" t="n">
        <f aca="false">H500-I500</f>
        <v>450</v>
      </c>
      <c r="K500" s="9" t="n">
        <f aca="false">SUMIFS(Downtime_Log!$I$2:$I$20000,Downtime_Log!$B$2:$B$20000,A500)</f>
        <v>25</v>
      </c>
      <c r="L500" s="9" t="n">
        <f aca="false">J500-K500</f>
        <v>425</v>
      </c>
      <c r="M500" s="51" t="n">
        <f aca="false">INDEX(Rate_Master!$C$2:$C$13,MATCH(F500,Rate_Master!$A$2:$A$13,0))</f>
        <v>700</v>
      </c>
      <c r="N500" s="52" t="n">
        <v>259944</v>
      </c>
      <c r="O500" s="51" t="n">
        <f aca="false">SUMIFS(Quality_Log!$H$2:$H$20000,Quality_Log!$B$2:$B$20000,A500)</f>
        <v>7376</v>
      </c>
      <c r="P500" s="51" t="n">
        <f aca="false">N500-O500</f>
        <v>252568</v>
      </c>
      <c r="Q500" s="51" t="n">
        <f aca="false">ROUND(J500*M500*Assumptions!$B$6,0)</f>
        <v>245700</v>
      </c>
      <c r="R500" s="53" t="n">
        <f aca="false">N500/M500</f>
        <v>371.348571428571</v>
      </c>
      <c r="S500" s="53" t="n">
        <f aca="false">P500/M500</f>
        <v>360.811428571429</v>
      </c>
      <c r="T500" s="54" t="n">
        <f aca="false">IF(J500&gt;0,L500/J500,0)</f>
        <v>0.944444444444444</v>
      </c>
      <c r="U500" s="54" t="n">
        <f aca="false">IF(L500&gt;0,R500/L500,0)</f>
        <v>0.873761344537815</v>
      </c>
      <c r="V500" s="54" t="n">
        <f aca="false">IF(N500&gt;0,P500/N500,0)</f>
        <v>0.971624657618564</v>
      </c>
      <c r="W500" s="54" t="n">
        <f aca="false">T500*U500*V500</f>
        <v>0.801803174603175</v>
      </c>
      <c r="X500" s="55" t="n">
        <v>465.6</v>
      </c>
      <c r="Y500" s="56" t="n">
        <v>1.84</v>
      </c>
    </row>
    <row r="501" customFormat="false" ht="15" hidden="false" customHeight="false" outlineLevel="0" collapsed="false">
      <c r="A501" s="47" t="s">
        <v>827</v>
      </c>
      <c r="B501" s="48" t="n">
        <v>46077</v>
      </c>
      <c r="C501" s="49" t="n">
        <f aca="false">DATE(YEAR(B501),MONTH(B501),1)</f>
        <v>46054</v>
      </c>
      <c r="D501" s="47" t="s">
        <v>74</v>
      </c>
      <c r="E501" s="47" t="s">
        <v>63</v>
      </c>
      <c r="F501" s="47" t="s">
        <v>151</v>
      </c>
      <c r="G501" s="47" t="s">
        <v>813</v>
      </c>
      <c r="H501" s="50" t="n">
        <f aca="false">Assumptions!$B$4</f>
        <v>480</v>
      </c>
      <c r="I501" s="47" t="n">
        <v>30</v>
      </c>
      <c r="J501" s="9" t="n">
        <f aca="false">H501-I501</f>
        <v>450</v>
      </c>
      <c r="K501" s="9" t="n">
        <f aca="false">SUMIFS(Downtime_Log!$I$2:$I$20000,Downtime_Log!$B$2:$B$20000,A501)</f>
        <v>215</v>
      </c>
      <c r="L501" s="9" t="n">
        <f aca="false">J501-K501</f>
        <v>235</v>
      </c>
      <c r="M501" s="51" t="n">
        <f aca="false">INDEX(Rate_Master!$C$2:$C$13,MATCH(F501,Rate_Master!$A$2:$A$13,0))</f>
        <v>700</v>
      </c>
      <c r="N501" s="52" t="n">
        <v>148965</v>
      </c>
      <c r="O501" s="51" t="n">
        <f aca="false">SUMIFS(Quality_Log!$H$2:$H$20000,Quality_Log!$B$2:$B$20000,A501)</f>
        <v>5741</v>
      </c>
      <c r="P501" s="51" t="n">
        <f aca="false">N501-O501</f>
        <v>143224</v>
      </c>
      <c r="Q501" s="51" t="n">
        <f aca="false">ROUND(J501*M501*Assumptions!$B$6,0)</f>
        <v>245700</v>
      </c>
      <c r="R501" s="53" t="n">
        <f aca="false">N501/M501</f>
        <v>212.807142857143</v>
      </c>
      <c r="S501" s="53" t="n">
        <f aca="false">P501/M501</f>
        <v>204.605714285714</v>
      </c>
      <c r="T501" s="54" t="n">
        <f aca="false">IF(J501&gt;0,L501/J501,0)</f>
        <v>0.522222222222222</v>
      </c>
      <c r="U501" s="54" t="n">
        <f aca="false">IF(L501&gt;0,R501/L501,0)</f>
        <v>0.905562310030395</v>
      </c>
      <c r="V501" s="54" t="n">
        <f aca="false">IF(N501&gt;0,P501/N501,0)</f>
        <v>0.961460745812775</v>
      </c>
      <c r="W501" s="54" t="n">
        <f aca="false">T501*U501*V501</f>
        <v>0.454679365079365</v>
      </c>
      <c r="X501" s="55" t="n">
        <v>316.5</v>
      </c>
      <c r="Y501" s="56" t="n">
        <v>1.9</v>
      </c>
    </row>
    <row r="502" customFormat="false" ht="15" hidden="false" customHeight="false" outlineLevel="0" collapsed="false">
      <c r="A502" s="47" t="s">
        <v>828</v>
      </c>
      <c r="B502" s="48" t="n">
        <v>46077</v>
      </c>
      <c r="C502" s="49" t="n">
        <f aca="false">DATE(YEAR(B502),MONTH(B502),1)</f>
        <v>46054</v>
      </c>
      <c r="D502" s="47" t="s">
        <v>75</v>
      </c>
      <c r="E502" s="47" t="s">
        <v>63</v>
      </c>
      <c r="F502" s="47" t="s">
        <v>151</v>
      </c>
      <c r="G502" s="47" t="s">
        <v>813</v>
      </c>
      <c r="H502" s="50" t="n">
        <f aca="false">Assumptions!$B$4</f>
        <v>480</v>
      </c>
      <c r="I502" s="47" t="n">
        <v>45</v>
      </c>
      <c r="J502" s="9" t="n">
        <f aca="false">H502-I502</f>
        <v>435</v>
      </c>
      <c r="K502" s="9" t="n">
        <f aca="false">SUMIFS(Downtime_Log!$I$2:$I$20000,Downtime_Log!$B$2:$B$20000,A502)</f>
        <v>152</v>
      </c>
      <c r="L502" s="9" t="n">
        <f aca="false">J502-K502</f>
        <v>283</v>
      </c>
      <c r="M502" s="51" t="n">
        <f aca="false">INDEX(Rate_Master!$C$2:$C$13,MATCH(F502,Rate_Master!$A$2:$A$13,0))</f>
        <v>700</v>
      </c>
      <c r="N502" s="52" t="n">
        <v>162710</v>
      </c>
      <c r="O502" s="51" t="n">
        <f aca="false">SUMIFS(Quality_Log!$H$2:$H$20000,Quality_Log!$B$2:$B$20000,A502)</f>
        <v>4138</v>
      </c>
      <c r="P502" s="51" t="n">
        <f aca="false">N502-O502</f>
        <v>158572</v>
      </c>
      <c r="Q502" s="51" t="n">
        <f aca="false">ROUND(J502*M502*Assumptions!$B$6,0)</f>
        <v>237510</v>
      </c>
      <c r="R502" s="53" t="n">
        <f aca="false">N502/M502</f>
        <v>232.442857142857</v>
      </c>
      <c r="S502" s="53" t="n">
        <f aca="false">P502/M502</f>
        <v>226.531428571429</v>
      </c>
      <c r="T502" s="54" t="n">
        <f aca="false">IF(J502&gt;0,L502/J502,0)</f>
        <v>0.650574712643678</v>
      </c>
      <c r="U502" s="54" t="n">
        <f aca="false">IF(L502&gt;0,R502/L502,0)</f>
        <v>0.821352852094902</v>
      </c>
      <c r="V502" s="54" t="n">
        <f aca="false">IF(N502&gt;0,P502/N502,0)</f>
        <v>0.974568250261201</v>
      </c>
      <c r="W502" s="54" t="n">
        <f aca="false">T502*U502*V502</f>
        <v>0.520761904761905</v>
      </c>
      <c r="X502" s="55" t="n">
        <v>363</v>
      </c>
      <c r="Y502" s="56" t="n">
        <v>1.73</v>
      </c>
    </row>
    <row r="503" customFormat="false" ht="15" hidden="false" customHeight="false" outlineLevel="0" collapsed="false">
      <c r="A503" s="47" t="s">
        <v>829</v>
      </c>
      <c r="B503" s="48" t="n">
        <v>46077</v>
      </c>
      <c r="C503" s="49" t="n">
        <f aca="false">DATE(YEAR(B503),MONTH(B503),1)</f>
        <v>46054</v>
      </c>
      <c r="D503" s="47" t="s">
        <v>73</v>
      </c>
      <c r="E503" s="47" t="s">
        <v>64</v>
      </c>
      <c r="F503" s="47" t="s">
        <v>155</v>
      </c>
      <c r="G503" s="47" t="s">
        <v>817</v>
      </c>
      <c r="H503" s="50" t="n">
        <f aca="false">Assumptions!$B$4</f>
        <v>480</v>
      </c>
      <c r="I503" s="47" t="n">
        <v>30</v>
      </c>
      <c r="J503" s="9" t="n">
        <f aca="false">H503-I503</f>
        <v>450</v>
      </c>
      <c r="K503" s="9" t="n">
        <f aca="false">SUMIFS(Downtime_Log!$I$2:$I$20000,Downtime_Log!$B$2:$B$20000,A503)</f>
        <v>5</v>
      </c>
      <c r="L503" s="9" t="n">
        <f aca="false">J503-K503</f>
        <v>445</v>
      </c>
      <c r="M503" s="51" t="n">
        <f aca="false">INDEX(Rate_Master!$C$2:$C$13,MATCH(F503,Rate_Master!$A$2:$A$13,0))</f>
        <v>550</v>
      </c>
      <c r="N503" s="52" t="n">
        <v>235885</v>
      </c>
      <c r="O503" s="51" t="n">
        <f aca="false">SUMIFS(Quality_Log!$H$2:$H$20000,Quality_Log!$B$2:$B$20000,A503)</f>
        <v>2877</v>
      </c>
      <c r="P503" s="51" t="n">
        <f aca="false">N503-O503</f>
        <v>233008</v>
      </c>
      <c r="Q503" s="51" t="n">
        <f aca="false">ROUND(J503*M503*Assumptions!$B$6,0)</f>
        <v>193050</v>
      </c>
      <c r="R503" s="53" t="n">
        <f aca="false">N503/M503</f>
        <v>428.881818181818</v>
      </c>
      <c r="S503" s="53" t="n">
        <f aca="false">P503/M503</f>
        <v>423.650909090909</v>
      </c>
      <c r="T503" s="54" t="n">
        <f aca="false">IF(J503&gt;0,L503/J503,0)</f>
        <v>0.988888888888889</v>
      </c>
      <c r="U503" s="54" t="n">
        <f aca="false">IF(L503&gt;0,R503/L503,0)</f>
        <v>0.963779366700715</v>
      </c>
      <c r="V503" s="54" t="n">
        <f aca="false">IF(N503&gt;0,P503/N503,0)</f>
        <v>0.987803378765076</v>
      </c>
      <c r="W503" s="54" t="n">
        <f aca="false">T503*U503*V503</f>
        <v>0.941446464646465</v>
      </c>
      <c r="X503" s="55" t="n">
        <v>220.5</v>
      </c>
      <c r="Y503" s="56" t="n">
        <v>0.72</v>
      </c>
    </row>
    <row r="504" customFormat="false" ht="15" hidden="false" customHeight="false" outlineLevel="0" collapsed="false">
      <c r="A504" s="47" t="s">
        <v>830</v>
      </c>
      <c r="B504" s="48" t="n">
        <v>46077</v>
      </c>
      <c r="C504" s="49" t="n">
        <f aca="false">DATE(YEAR(B504),MONTH(B504),1)</f>
        <v>46054</v>
      </c>
      <c r="D504" s="47" t="s">
        <v>74</v>
      </c>
      <c r="E504" s="47" t="s">
        <v>64</v>
      </c>
      <c r="F504" s="47" t="s">
        <v>155</v>
      </c>
      <c r="G504" s="47" t="s">
        <v>817</v>
      </c>
      <c r="H504" s="50" t="n">
        <f aca="false">Assumptions!$B$4</f>
        <v>480</v>
      </c>
      <c r="I504" s="47" t="n">
        <v>30</v>
      </c>
      <c r="J504" s="9" t="n">
        <f aca="false">H504-I504</f>
        <v>450</v>
      </c>
      <c r="K504" s="9" t="n">
        <f aca="false">SUMIFS(Downtime_Log!$I$2:$I$20000,Downtime_Log!$B$2:$B$20000,A504)</f>
        <v>42</v>
      </c>
      <c r="L504" s="9" t="n">
        <f aca="false">J504-K504</f>
        <v>408</v>
      </c>
      <c r="M504" s="51" t="n">
        <f aca="false">INDEX(Rate_Master!$C$2:$C$13,MATCH(F504,Rate_Master!$A$2:$A$13,0))</f>
        <v>550</v>
      </c>
      <c r="N504" s="52" t="n">
        <v>197584</v>
      </c>
      <c r="O504" s="51" t="n">
        <f aca="false">SUMIFS(Quality_Log!$H$2:$H$20000,Quality_Log!$B$2:$B$20000,A504)</f>
        <v>2245</v>
      </c>
      <c r="P504" s="51" t="n">
        <f aca="false">N504-O504</f>
        <v>195339</v>
      </c>
      <c r="Q504" s="51" t="n">
        <f aca="false">ROUND(J504*M504*Assumptions!$B$6,0)</f>
        <v>193050</v>
      </c>
      <c r="R504" s="53" t="n">
        <f aca="false">N504/M504</f>
        <v>359.243636363636</v>
      </c>
      <c r="S504" s="53" t="n">
        <f aca="false">P504/M504</f>
        <v>355.161818181818</v>
      </c>
      <c r="T504" s="54" t="n">
        <f aca="false">IF(J504&gt;0,L504/J504,0)</f>
        <v>0.906666666666667</v>
      </c>
      <c r="U504" s="54" t="n">
        <f aca="false">IF(L504&gt;0,R504/L504,0)</f>
        <v>0.880499108734403</v>
      </c>
      <c r="V504" s="54" t="n">
        <f aca="false">IF(N504&gt;0,P504/N504,0)</f>
        <v>0.988637743946878</v>
      </c>
      <c r="W504" s="54" t="n">
        <f aca="false">T504*U504*V504</f>
        <v>0.789248484848485</v>
      </c>
      <c r="X504" s="55" t="n">
        <v>234.5</v>
      </c>
      <c r="Y504" s="56" t="n">
        <v>0.62</v>
      </c>
    </row>
    <row r="505" customFormat="false" ht="15" hidden="false" customHeight="false" outlineLevel="0" collapsed="false">
      <c r="A505" s="47" t="s">
        <v>831</v>
      </c>
      <c r="B505" s="48" t="n">
        <v>46077</v>
      </c>
      <c r="C505" s="49" t="n">
        <f aca="false">DATE(YEAR(B505),MONTH(B505),1)</f>
        <v>46054</v>
      </c>
      <c r="D505" s="47" t="s">
        <v>73</v>
      </c>
      <c r="E505" s="47" t="s">
        <v>65</v>
      </c>
      <c r="F505" s="47" t="s">
        <v>158</v>
      </c>
      <c r="G505" s="47" t="s">
        <v>832</v>
      </c>
      <c r="H505" s="50" t="n">
        <f aca="false">Assumptions!$B$4</f>
        <v>480</v>
      </c>
      <c r="I505" s="47" t="n">
        <v>45</v>
      </c>
      <c r="J505" s="9" t="n">
        <f aca="false">H505-I505</f>
        <v>435</v>
      </c>
      <c r="K505" s="9" t="n">
        <f aca="false">SUMIFS(Downtime_Log!$I$2:$I$20000,Downtime_Log!$B$2:$B$20000,A505)</f>
        <v>25</v>
      </c>
      <c r="L505" s="9" t="n">
        <f aca="false">J505-K505</f>
        <v>410</v>
      </c>
      <c r="M505" s="51" t="n">
        <f aca="false">INDEX(Rate_Master!$C$2:$C$13,MATCH(F505,Rate_Master!$A$2:$A$13,0))</f>
        <v>200</v>
      </c>
      <c r="N505" s="52" t="n">
        <v>62057</v>
      </c>
      <c r="O505" s="51" t="n">
        <f aca="false">SUMIFS(Quality_Log!$H$2:$H$20000,Quality_Log!$B$2:$B$20000,A505)</f>
        <v>1043</v>
      </c>
      <c r="P505" s="51" t="n">
        <f aca="false">N505-O505</f>
        <v>61014</v>
      </c>
      <c r="Q505" s="51" t="n">
        <f aca="false">ROUND(J505*M505*Assumptions!$B$6,0)</f>
        <v>67860</v>
      </c>
      <c r="R505" s="53" t="n">
        <f aca="false">N505/M505</f>
        <v>310.285</v>
      </c>
      <c r="S505" s="53" t="n">
        <f aca="false">P505/M505</f>
        <v>305.07</v>
      </c>
      <c r="T505" s="54" t="n">
        <f aca="false">IF(J505&gt;0,L505/J505,0)</f>
        <v>0.942528735632184</v>
      </c>
      <c r="U505" s="54" t="n">
        <f aca="false">IF(L505&gt;0,R505/L505,0)</f>
        <v>0.756792682926829</v>
      </c>
      <c r="V505" s="54" t="n">
        <f aca="false">IF(N505&gt;0,P505/N505,0)</f>
        <v>0.983192871070145</v>
      </c>
      <c r="W505" s="54" t="n">
        <f aca="false">T505*U505*V505</f>
        <v>0.701310344827586</v>
      </c>
      <c r="X505" s="55" t="n">
        <v>212.7</v>
      </c>
      <c r="Y505" s="56" t="n">
        <v>0.13</v>
      </c>
    </row>
    <row r="506" customFormat="false" ht="15" hidden="false" customHeight="false" outlineLevel="0" collapsed="false">
      <c r="A506" s="47" t="s">
        <v>833</v>
      </c>
      <c r="B506" s="48" t="n">
        <v>46077</v>
      </c>
      <c r="C506" s="49" t="n">
        <f aca="false">DATE(YEAR(B506),MONTH(B506),1)</f>
        <v>46054</v>
      </c>
      <c r="D506" s="47" t="s">
        <v>74</v>
      </c>
      <c r="E506" s="47" t="s">
        <v>65</v>
      </c>
      <c r="F506" s="47" t="s">
        <v>158</v>
      </c>
      <c r="G506" s="47" t="s">
        <v>832</v>
      </c>
      <c r="H506" s="50" t="n">
        <f aca="false">Assumptions!$B$4</f>
        <v>480</v>
      </c>
      <c r="I506" s="47" t="n">
        <v>30</v>
      </c>
      <c r="J506" s="9" t="n">
        <f aca="false">H506-I506</f>
        <v>450</v>
      </c>
      <c r="K506" s="9" t="n">
        <f aca="false">SUMIFS(Downtime_Log!$I$2:$I$20000,Downtime_Log!$B$2:$B$20000,A506)</f>
        <v>23</v>
      </c>
      <c r="L506" s="9" t="n">
        <f aca="false">J506-K506</f>
        <v>427</v>
      </c>
      <c r="M506" s="51" t="n">
        <f aca="false">INDEX(Rate_Master!$C$2:$C$13,MATCH(F506,Rate_Master!$A$2:$A$13,0))</f>
        <v>200</v>
      </c>
      <c r="N506" s="52" t="n">
        <v>65949</v>
      </c>
      <c r="O506" s="51" t="n">
        <f aca="false">SUMIFS(Quality_Log!$H$2:$H$20000,Quality_Log!$B$2:$B$20000,A506)</f>
        <v>1206</v>
      </c>
      <c r="P506" s="51" t="n">
        <f aca="false">N506-O506</f>
        <v>64743</v>
      </c>
      <c r="Q506" s="51" t="n">
        <f aca="false">ROUND(J506*M506*Assumptions!$B$6,0)</f>
        <v>70200</v>
      </c>
      <c r="R506" s="53" t="n">
        <f aca="false">N506/M506</f>
        <v>329.745</v>
      </c>
      <c r="S506" s="53" t="n">
        <f aca="false">P506/M506</f>
        <v>323.715</v>
      </c>
      <c r="T506" s="54" t="n">
        <f aca="false">IF(J506&gt;0,L506/J506,0)</f>
        <v>0.948888888888889</v>
      </c>
      <c r="U506" s="54" t="n">
        <f aca="false">IF(L506&gt;0,R506/L506,0)</f>
        <v>0.772236533957845</v>
      </c>
      <c r="V506" s="54" t="n">
        <f aca="false">IF(N506&gt;0,P506/N506,0)</f>
        <v>0.981713141973343</v>
      </c>
      <c r="W506" s="54" t="n">
        <f aca="false">T506*U506*V506</f>
        <v>0.719366666666667</v>
      </c>
      <c r="X506" s="55" t="n">
        <v>198.2</v>
      </c>
      <c r="Y506" s="56" t="n">
        <v>0.16</v>
      </c>
    </row>
    <row r="507" customFormat="false" ht="15" hidden="false" customHeight="false" outlineLevel="0" collapsed="false">
      <c r="A507" s="47" t="s">
        <v>834</v>
      </c>
      <c r="B507" s="48" t="n">
        <v>46077</v>
      </c>
      <c r="C507" s="49" t="n">
        <f aca="false">DATE(YEAR(B507),MONTH(B507),1)</f>
        <v>46054</v>
      </c>
      <c r="D507" s="47" t="s">
        <v>75</v>
      </c>
      <c r="E507" s="47" t="s">
        <v>65</v>
      </c>
      <c r="F507" s="47" t="s">
        <v>158</v>
      </c>
      <c r="G507" s="47" t="s">
        <v>832</v>
      </c>
      <c r="H507" s="50" t="n">
        <f aca="false">Assumptions!$B$4</f>
        <v>480</v>
      </c>
      <c r="I507" s="47" t="n">
        <v>30</v>
      </c>
      <c r="J507" s="9" t="n">
        <f aca="false">H507-I507</f>
        <v>450</v>
      </c>
      <c r="K507" s="9" t="n">
        <f aca="false">SUMIFS(Downtime_Log!$I$2:$I$20000,Downtime_Log!$B$2:$B$20000,A507)</f>
        <v>51</v>
      </c>
      <c r="L507" s="9" t="n">
        <f aca="false">J507-K507</f>
        <v>399</v>
      </c>
      <c r="M507" s="51" t="n">
        <f aca="false">INDEX(Rate_Master!$C$2:$C$13,MATCH(F507,Rate_Master!$A$2:$A$13,0))</f>
        <v>200</v>
      </c>
      <c r="N507" s="52" t="n">
        <v>64837</v>
      </c>
      <c r="O507" s="51" t="n">
        <f aca="false">SUMIFS(Quality_Log!$H$2:$H$20000,Quality_Log!$B$2:$B$20000,A507)</f>
        <v>1320</v>
      </c>
      <c r="P507" s="51" t="n">
        <f aca="false">N507-O507</f>
        <v>63517</v>
      </c>
      <c r="Q507" s="51" t="n">
        <f aca="false">ROUND(J507*M507*Assumptions!$B$6,0)</f>
        <v>70200</v>
      </c>
      <c r="R507" s="53" t="n">
        <f aca="false">N507/M507</f>
        <v>324.185</v>
      </c>
      <c r="S507" s="53" t="n">
        <f aca="false">P507/M507</f>
        <v>317.585</v>
      </c>
      <c r="T507" s="54" t="n">
        <f aca="false">IF(J507&gt;0,L507/J507,0)</f>
        <v>0.886666666666667</v>
      </c>
      <c r="U507" s="54" t="n">
        <f aca="false">IF(L507&gt;0,R507/L507,0)</f>
        <v>0.81249373433584</v>
      </c>
      <c r="V507" s="54" t="n">
        <f aca="false">IF(N507&gt;0,P507/N507,0)</f>
        <v>0.979641254222126</v>
      </c>
      <c r="W507" s="54" t="n">
        <f aca="false">T507*U507*V507</f>
        <v>0.705744444444444</v>
      </c>
      <c r="X507" s="55" t="n">
        <v>195.4</v>
      </c>
      <c r="Y507" s="56" t="n">
        <v>0.13</v>
      </c>
    </row>
    <row r="508" customFormat="false" ht="15" hidden="false" customHeight="false" outlineLevel="0" collapsed="false">
      <c r="A508" s="47" t="s">
        <v>835</v>
      </c>
      <c r="B508" s="48" t="n">
        <v>46078</v>
      </c>
      <c r="C508" s="49" t="n">
        <f aca="false">DATE(YEAR(B508),MONTH(B508),1)</f>
        <v>46054</v>
      </c>
      <c r="D508" s="47" t="s">
        <v>73</v>
      </c>
      <c r="E508" s="47" t="s">
        <v>62</v>
      </c>
      <c r="F508" s="47" t="s">
        <v>149</v>
      </c>
      <c r="G508" s="47" t="s">
        <v>825</v>
      </c>
      <c r="H508" s="50" t="n">
        <f aca="false">Assumptions!$B$4</f>
        <v>480</v>
      </c>
      <c r="I508" s="47" t="n">
        <v>30</v>
      </c>
      <c r="J508" s="9" t="n">
        <f aca="false">H508-I508</f>
        <v>450</v>
      </c>
      <c r="K508" s="9" t="n">
        <f aca="false">SUMIFS(Downtime_Log!$I$2:$I$20000,Downtime_Log!$B$2:$B$20000,A508)</f>
        <v>90</v>
      </c>
      <c r="L508" s="9" t="n">
        <f aca="false">J508-K508</f>
        <v>360</v>
      </c>
      <c r="M508" s="51" t="n">
        <f aca="false">INDEX(Rate_Master!$C$2:$C$13,MATCH(F508,Rate_Master!$A$2:$A$13,0))</f>
        <v>1100</v>
      </c>
      <c r="N508" s="52" t="n">
        <v>361195</v>
      </c>
      <c r="O508" s="51" t="n">
        <f aca="false">SUMIFS(Quality_Log!$H$2:$H$20000,Quality_Log!$B$2:$B$20000,A508)</f>
        <v>4691</v>
      </c>
      <c r="P508" s="51" t="n">
        <f aca="false">N508-O508</f>
        <v>356504</v>
      </c>
      <c r="Q508" s="51" t="n">
        <f aca="false">ROUND(J508*M508*Assumptions!$B$6,0)</f>
        <v>386100</v>
      </c>
      <c r="R508" s="53" t="n">
        <f aca="false">N508/M508</f>
        <v>328.359090909091</v>
      </c>
      <c r="S508" s="53" t="n">
        <f aca="false">P508/M508</f>
        <v>324.094545454546</v>
      </c>
      <c r="T508" s="54" t="n">
        <f aca="false">IF(J508&gt;0,L508/J508,0)</f>
        <v>0.8</v>
      </c>
      <c r="U508" s="54" t="n">
        <f aca="false">IF(L508&gt;0,R508/L508,0)</f>
        <v>0.912108585858586</v>
      </c>
      <c r="V508" s="54" t="n">
        <f aca="false">IF(N508&gt;0,P508/N508,0)</f>
        <v>0.987012555544789</v>
      </c>
      <c r="W508" s="54" t="n">
        <f aca="false">T508*U508*V508</f>
        <v>0.720210101010101</v>
      </c>
      <c r="X508" s="55" t="n">
        <v>356.8</v>
      </c>
      <c r="Y508" s="56" t="n">
        <v>1.56</v>
      </c>
    </row>
    <row r="509" customFormat="false" ht="15" hidden="false" customHeight="false" outlineLevel="0" collapsed="false">
      <c r="A509" s="47" t="s">
        <v>836</v>
      </c>
      <c r="B509" s="48" t="n">
        <v>46078</v>
      </c>
      <c r="C509" s="49" t="n">
        <f aca="false">DATE(YEAR(B509),MONTH(B509),1)</f>
        <v>46054</v>
      </c>
      <c r="D509" s="47" t="s">
        <v>74</v>
      </c>
      <c r="E509" s="47" t="s">
        <v>62</v>
      </c>
      <c r="F509" s="47" t="s">
        <v>149</v>
      </c>
      <c r="G509" s="47" t="s">
        <v>825</v>
      </c>
      <c r="H509" s="50" t="n">
        <f aca="false">Assumptions!$B$4</f>
        <v>480</v>
      </c>
      <c r="I509" s="47" t="n">
        <v>30</v>
      </c>
      <c r="J509" s="9" t="n">
        <f aca="false">H509-I509</f>
        <v>450</v>
      </c>
      <c r="K509" s="9" t="n">
        <f aca="false">SUMIFS(Downtime_Log!$I$2:$I$20000,Downtime_Log!$B$2:$B$20000,A509)</f>
        <v>58</v>
      </c>
      <c r="L509" s="9" t="n">
        <f aca="false">J509-K509</f>
        <v>392</v>
      </c>
      <c r="M509" s="51" t="n">
        <f aca="false">INDEX(Rate_Master!$C$2:$C$13,MATCH(F509,Rate_Master!$A$2:$A$13,0))</f>
        <v>1100</v>
      </c>
      <c r="N509" s="52" t="n">
        <v>381591</v>
      </c>
      <c r="O509" s="51" t="n">
        <f aca="false">SUMIFS(Quality_Log!$H$2:$H$20000,Quality_Log!$B$2:$B$20000,A509)</f>
        <v>7578</v>
      </c>
      <c r="P509" s="51" t="n">
        <f aca="false">N509-O509</f>
        <v>374013</v>
      </c>
      <c r="Q509" s="51" t="n">
        <f aca="false">ROUND(J509*M509*Assumptions!$B$6,0)</f>
        <v>386100</v>
      </c>
      <c r="R509" s="53" t="n">
        <f aca="false">N509/M509</f>
        <v>346.900909090909</v>
      </c>
      <c r="S509" s="53" t="n">
        <f aca="false">P509/M509</f>
        <v>340.011818181818</v>
      </c>
      <c r="T509" s="54" t="n">
        <f aca="false">IF(J509&gt;0,L509/J509,0)</f>
        <v>0.871111111111111</v>
      </c>
      <c r="U509" s="54" t="n">
        <f aca="false">IF(L509&gt;0,R509/L509,0)</f>
        <v>0.884951298701299</v>
      </c>
      <c r="V509" s="54" t="n">
        <f aca="false">IF(N509&gt;0,P509/N509,0)</f>
        <v>0.980141041062289</v>
      </c>
      <c r="W509" s="54" t="n">
        <f aca="false">T509*U509*V509</f>
        <v>0.755581818181818</v>
      </c>
      <c r="X509" s="55" t="n">
        <v>360.4</v>
      </c>
      <c r="Y509" s="56" t="n">
        <v>1.46</v>
      </c>
    </row>
    <row r="510" customFormat="false" ht="15" hidden="false" customHeight="false" outlineLevel="0" collapsed="false">
      <c r="A510" s="47" t="s">
        <v>837</v>
      </c>
      <c r="B510" s="48" t="n">
        <v>46078</v>
      </c>
      <c r="C510" s="49" t="n">
        <f aca="false">DATE(YEAR(B510),MONTH(B510),1)</f>
        <v>46054</v>
      </c>
      <c r="D510" s="47" t="s">
        <v>75</v>
      </c>
      <c r="E510" s="47" t="s">
        <v>62</v>
      </c>
      <c r="F510" s="47" t="s">
        <v>149</v>
      </c>
      <c r="G510" s="47" t="s">
        <v>825</v>
      </c>
      <c r="H510" s="50" t="n">
        <f aca="false">Assumptions!$B$4</f>
        <v>480</v>
      </c>
      <c r="I510" s="47" t="n">
        <v>45</v>
      </c>
      <c r="J510" s="9" t="n">
        <f aca="false">H510-I510</f>
        <v>435</v>
      </c>
      <c r="K510" s="9" t="n">
        <f aca="false">SUMIFS(Downtime_Log!$I$2:$I$20000,Downtime_Log!$B$2:$B$20000,A510)</f>
        <v>30</v>
      </c>
      <c r="L510" s="9" t="n">
        <f aca="false">J510-K510</f>
        <v>405</v>
      </c>
      <c r="M510" s="51" t="n">
        <f aca="false">INDEX(Rate_Master!$C$2:$C$13,MATCH(F510,Rate_Master!$A$2:$A$13,0))</f>
        <v>1100</v>
      </c>
      <c r="N510" s="52" t="n">
        <v>405403</v>
      </c>
      <c r="O510" s="51" t="n">
        <f aca="false">SUMIFS(Quality_Log!$H$2:$H$20000,Quality_Log!$B$2:$B$20000,A510)</f>
        <v>6899</v>
      </c>
      <c r="P510" s="51" t="n">
        <f aca="false">N510-O510</f>
        <v>398504</v>
      </c>
      <c r="Q510" s="51" t="n">
        <f aca="false">ROUND(J510*M510*Assumptions!$B$6,0)</f>
        <v>373230</v>
      </c>
      <c r="R510" s="53" t="n">
        <f aca="false">N510/M510</f>
        <v>368.548181818182</v>
      </c>
      <c r="S510" s="53" t="n">
        <f aca="false">P510/M510</f>
        <v>362.276363636364</v>
      </c>
      <c r="T510" s="54" t="n">
        <f aca="false">IF(J510&gt;0,L510/J510,0)</f>
        <v>0.931034482758621</v>
      </c>
      <c r="U510" s="54" t="n">
        <f aca="false">IF(L510&gt;0,R510/L510,0)</f>
        <v>0.909995510662177</v>
      </c>
      <c r="V510" s="54" t="n">
        <f aca="false">IF(N510&gt;0,P510/N510,0)</f>
        <v>0.98298236569537</v>
      </c>
      <c r="W510" s="54" t="n">
        <f aca="false">T510*U510*V510</f>
        <v>0.832819226750261</v>
      </c>
      <c r="X510" s="55" t="n">
        <v>360.6</v>
      </c>
      <c r="Y510" s="56" t="n">
        <v>1.64</v>
      </c>
    </row>
    <row r="511" customFormat="false" ht="15" hidden="false" customHeight="false" outlineLevel="0" collapsed="false">
      <c r="A511" s="47" t="s">
        <v>838</v>
      </c>
      <c r="B511" s="48" t="n">
        <v>46078</v>
      </c>
      <c r="C511" s="49" t="n">
        <f aca="false">DATE(YEAR(B511),MONTH(B511),1)</f>
        <v>46054</v>
      </c>
      <c r="D511" s="47" t="s">
        <v>73</v>
      </c>
      <c r="E511" s="47" t="s">
        <v>63</v>
      </c>
      <c r="F511" s="47" t="s">
        <v>153</v>
      </c>
      <c r="G511" s="47" t="s">
        <v>839</v>
      </c>
      <c r="H511" s="50" t="n">
        <f aca="false">Assumptions!$B$4</f>
        <v>480</v>
      </c>
      <c r="I511" s="47" t="n">
        <v>45</v>
      </c>
      <c r="J511" s="9" t="n">
        <f aca="false">H511-I511</f>
        <v>435</v>
      </c>
      <c r="K511" s="9" t="n">
        <f aca="false">SUMIFS(Downtime_Log!$I$2:$I$20000,Downtime_Log!$B$2:$B$20000,A511)</f>
        <v>216</v>
      </c>
      <c r="L511" s="9" t="n">
        <f aca="false">J511-K511</f>
        <v>219</v>
      </c>
      <c r="M511" s="51" t="n">
        <f aca="false">INDEX(Rate_Master!$C$2:$C$13,MATCH(F511,Rate_Master!$A$2:$A$13,0))</f>
        <v>1000</v>
      </c>
      <c r="N511" s="52" t="n">
        <v>191726</v>
      </c>
      <c r="O511" s="51" t="n">
        <f aca="false">SUMIFS(Quality_Log!$H$2:$H$20000,Quality_Log!$B$2:$B$20000,A511)</f>
        <v>8514</v>
      </c>
      <c r="P511" s="51" t="n">
        <f aca="false">N511-O511</f>
        <v>183212</v>
      </c>
      <c r="Q511" s="51" t="n">
        <f aca="false">ROUND(J511*M511*Assumptions!$B$6,0)</f>
        <v>339300</v>
      </c>
      <c r="R511" s="53" t="n">
        <f aca="false">N511/M511</f>
        <v>191.726</v>
      </c>
      <c r="S511" s="53" t="n">
        <f aca="false">P511/M511</f>
        <v>183.212</v>
      </c>
      <c r="T511" s="54" t="n">
        <f aca="false">IF(J511&gt;0,L511/J511,0)</f>
        <v>0.503448275862069</v>
      </c>
      <c r="U511" s="54" t="n">
        <f aca="false">IF(L511&gt;0,R511/L511,0)</f>
        <v>0.875461187214612</v>
      </c>
      <c r="V511" s="54" t="n">
        <f aca="false">IF(N511&gt;0,P511/N511,0)</f>
        <v>0.955592877335364</v>
      </c>
      <c r="W511" s="54" t="n">
        <f aca="false">T511*U511*V511</f>
        <v>0.421177011494253</v>
      </c>
      <c r="X511" s="55" t="n">
        <v>306.9</v>
      </c>
      <c r="Y511" s="56" t="n">
        <v>4.83</v>
      </c>
    </row>
    <row r="512" customFormat="false" ht="15" hidden="false" customHeight="false" outlineLevel="0" collapsed="false">
      <c r="A512" s="47" t="s">
        <v>840</v>
      </c>
      <c r="B512" s="48" t="n">
        <v>46078</v>
      </c>
      <c r="C512" s="49" t="n">
        <f aca="false">DATE(YEAR(B512),MONTH(B512),1)</f>
        <v>46054</v>
      </c>
      <c r="D512" s="47" t="s">
        <v>74</v>
      </c>
      <c r="E512" s="47" t="s">
        <v>63</v>
      </c>
      <c r="F512" s="47" t="s">
        <v>153</v>
      </c>
      <c r="G512" s="47" t="s">
        <v>839</v>
      </c>
      <c r="H512" s="50" t="n">
        <f aca="false">Assumptions!$B$4</f>
        <v>480</v>
      </c>
      <c r="I512" s="47" t="n">
        <v>30</v>
      </c>
      <c r="J512" s="9" t="n">
        <f aca="false">H512-I512</f>
        <v>450</v>
      </c>
      <c r="K512" s="9" t="n">
        <f aca="false">SUMIFS(Downtime_Log!$I$2:$I$20000,Downtime_Log!$B$2:$B$20000,A512)</f>
        <v>296</v>
      </c>
      <c r="L512" s="9" t="n">
        <f aca="false">J512-K512</f>
        <v>154</v>
      </c>
      <c r="M512" s="51" t="n">
        <f aca="false">INDEX(Rate_Master!$C$2:$C$13,MATCH(F512,Rate_Master!$A$2:$A$13,0))</f>
        <v>1000</v>
      </c>
      <c r="N512" s="52" t="n">
        <v>122868</v>
      </c>
      <c r="O512" s="51" t="n">
        <f aca="false">SUMIFS(Quality_Log!$H$2:$H$20000,Quality_Log!$B$2:$B$20000,A512)</f>
        <v>2884</v>
      </c>
      <c r="P512" s="51" t="n">
        <f aca="false">N512-O512</f>
        <v>119984</v>
      </c>
      <c r="Q512" s="51" t="n">
        <f aca="false">ROUND(J512*M512*Assumptions!$B$6,0)</f>
        <v>351000</v>
      </c>
      <c r="R512" s="53" t="n">
        <f aca="false">N512/M512</f>
        <v>122.868</v>
      </c>
      <c r="S512" s="53" t="n">
        <f aca="false">P512/M512</f>
        <v>119.984</v>
      </c>
      <c r="T512" s="54" t="n">
        <f aca="false">IF(J512&gt;0,L512/J512,0)</f>
        <v>0.342222222222222</v>
      </c>
      <c r="U512" s="54" t="n">
        <f aca="false">IF(L512&gt;0,R512/L512,0)</f>
        <v>0.797844155844156</v>
      </c>
      <c r="V512" s="54" t="n">
        <f aca="false">IF(N512&gt;0,P512/N512,0)</f>
        <v>0.976527655695543</v>
      </c>
      <c r="W512" s="54" t="n">
        <f aca="false">T512*U512*V512</f>
        <v>0.266631111111111</v>
      </c>
      <c r="X512" s="55" t="n">
        <v>297.7</v>
      </c>
      <c r="Y512" s="56" t="n">
        <v>1.95</v>
      </c>
    </row>
    <row r="513" customFormat="false" ht="15" hidden="false" customHeight="false" outlineLevel="0" collapsed="false">
      <c r="A513" s="47" t="s">
        <v>841</v>
      </c>
      <c r="B513" s="48" t="n">
        <v>46078</v>
      </c>
      <c r="C513" s="49" t="n">
        <f aca="false">DATE(YEAR(B513),MONTH(B513),1)</f>
        <v>46054</v>
      </c>
      <c r="D513" s="47" t="s">
        <v>75</v>
      </c>
      <c r="E513" s="47" t="s">
        <v>63</v>
      </c>
      <c r="F513" s="47" t="s">
        <v>153</v>
      </c>
      <c r="G513" s="47" t="s">
        <v>839</v>
      </c>
      <c r="H513" s="50" t="n">
        <f aca="false">Assumptions!$B$4</f>
        <v>480</v>
      </c>
      <c r="I513" s="47" t="n">
        <v>30</v>
      </c>
      <c r="J513" s="9" t="n">
        <f aca="false">H513-I513</f>
        <v>450</v>
      </c>
      <c r="K513" s="9" t="n">
        <f aca="false">SUMIFS(Downtime_Log!$I$2:$I$20000,Downtime_Log!$B$2:$B$20000,A513)</f>
        <v>26</v>
      </c>
      <c r="L513" s="9" t="n">
        <f aca="false">J513-K513</f>
        <v>424</v>
      </c>
      <c r="M513" s="51" t="n">
        <f aca="false">INDEX(Rate_Master!$C$2:$C$13,MATCH(F513,Rate_Master!$A$2:$A$13,0))</f>
        <v>1000</v>
      </c>
      <c r="N513" s="52" t="n">
        <v>345956</v>
      </c>
      <c r="O513" s="51" t="n">
        <f aca="false">SUMIFS(Quality_Log!$H$2:$H$20000,Quality_Log!$B$2:$B$20000,A513)</f>
        <v>11680</v>
      </c>
      <c r="P513" s="51" t="n">
        <f aca="false">N513-O513</f>
        <v>334276</v>
      </c>
      <c r="Q513" s="51" t="n">
        <f aca="false">ROUND(J513*M513*Assumptions!$B$6,0)</f>
        <v>351000</v>
      </c>
      <c r="R513" s="53" t="n">
        <f aca="false">N513/M513</f>
        <v>345.956</v>
      </c>
      <c r="S513" s="53" t="n">
        <f aca="false">P513/M513</f>
        <v>334.276</v>
      </c>
      <c r="T513" s="54" t="n">
        <f aca="false">IF(J513&gt;0,L513/J513,0)</f>
        <v>0.942222222222222</v>
      </c>
      <c r="U513" s="54" t="n">
        <f aca="false">IF(L513&gt;0,R513/L513,0)</f>
        <v>0.815933962264151</v>
      </c>
      <c r="V513" s="54" t="n">
        <f aca="false">IF(N513&gt;0,P513/N513,0)</f>
        <v>0.96623848119414</v>
      </c>
      <c r="W513" s="54" t="n">
        <f aca="false">T513*U513*V513</f>
        <v>0.742835555555556</v>
      </c>
      <c r="X513" s="55" t="n">
        <v>460.6</v>
      </c>
      <c r="Y513" s="56" t="n">
        <v>1.85</v>
      </c>
    </row>
    <row r="514" customFormat="false" ht="15" hidden="false" customHeight="false" outlineLevel="0" collapsed="false">
      <c r="A514" s="47" t="s">
        <v>842</v>
      </c>
      <c r="B514" s="48" t="n">
        <v>46078</v>
      </c>
      <c r="C514" s="49" t="n">
        <f aca="false">DATE(YEAR(B514),MONTH(B514),1)</f>
        <v>46054</v>
      </c>
      <c r="D514" s="47" t="s">
        <v>73</v>
      </c>
      <c r="E514" s="47" t="s">
        <v>64</v>
      </c>
      <c r="F514" s="47" t="s">
        <v>156</v>
      </c>
      <c r="G514" s="47" t="s">
        <v>843</v>
      </c>
      <c r="H514" s="50" t="n">
        <f aca="false">Assumptions!$B$4</f>
        <v>480</v>
      </c>
      <c r="I514" s="47" t="n">
        <v>30</v>
      </c>
      <c r="J514" s="9" t="n">
        <f aca="false">H514-I514</f>
        <v>450</v>
      </c>
      <c r="K514" s="9" t="n">
        <f aca="false">SUMIFS(Downtime_Log!$I$2:$I$20000,Downtime_Log!$B$2:$B$20000,A514)</f>
        <v>136</v>
      </c>
      <c r="L514" s="9" t="n">
        <f aca="false">J514-K514</f>
        <v>314</v>
      </c>
      <c r="M514" s="51" t="n">
        <f aca="false">INDEX(Rate_Master!$C$2:$C$13,MATCH(F514,Rate_Master!$A$2:$A$13,0))</f>
        <v>480</v>
      </c>
      <c r="N514" s="52" t="n">
        <v>124513</v>
      </c>
      <c r="O514" s="51" t="n">
        <f aca="false">SUMIFS(Quality_Log!$H$2:$H$20000,Quality_Log!$B$2:$B$20000,A514)</f>
        <v>3848</v>
      </c>
      <c r="P514" s="51" t="n">
        <f aca="false">N514-O514</f>
        <v>120665</v>
      </c>
      <c r="Q514" s="51" t="n">
        <f aca="false">ROUND(J514*M514*Assumptions!$B$6,0)</f>
        <v>168480</v>
      </c>
      <c r="R514" s="53" t="n">
        <f aca="false">N514/M514</f>
        <v>259.402083333333</v>
      </c>
      <c r="S514" s="53" t="n">
        <f aca="false">P514/M514</f>
        <v>251.385416666667</v>
      </c>
      <c r="T514" s="54" t="n">
        <f aca="false">IF(J514&gt;0,L514/J514,0)</f>
        <v>0.697777777777778</v>
      </c>
      <c r="U514" s="54" t="n">
        <f aca="false">IF(L514&gt;0,R514/L514,0)</f>
        <v>0.826121284501062</v>
      </c>
      <c r="V514" s="54" t="n">
        <f aca="false">IF(N514&gt;0,P514/N514,0)</f>
        <v>0.969095596443745</v>
      </c>
      <c r="W514" s="54" t="n">
        <f aca="false">T514*U514*V514</f>
        <v>0.558634259259259</v>
      </c>
      <c r="X514" s="55" t="n">
        <v>192.8</v>
      </c>
      <c r="Y514" s="56" t="n">
        <v>3.12</v>
      </c>
    </row>
    <row r="515" customFormat="false" ht="15" hidden="false" customHeight="false" outlineLevel="0" collapsed="false">
      <c r="A515" s="47" t="s">
        <v>844</v>
      </c>
      <c r="B515" s="48" t="n">
        <v>46078</v>
      </c>
      <c r="C515" s="49" t="n">
        <f aca="false">DATE(YEAR(B515),MONTH(B515),1)</f>
        <v>46054</v>
      </c>
      <c r="D515" s="47" t="s">
        <v>74</v>
      </c>
      <c r="E515" s="47" t="s">
        <v>64</v>
      </c>
      <c r="F515" s="47" t="s">
        <v>156</v>
      </c>
      <c r="G515" s="47" t="s">
        <v>843</v>
      </c>
      <c r="H515" s="50" t="n">
        <f aca="false">Assumptions!$B$4</f>
        <v>480</v>
      </c>
      <c r="I515" s="47" t="n">
        <v>30</v>
      </c>
      <c r="J515" s="9" t="n">
        <f aca="false">H515-I515</f>
        <v>450</v>
      </c>
      <c r="K515" s="9" t="n">
        <f aca="false">SUMIFS(Downtime_Log!$I$2:$I$20000,Downtime_Log!$B$2:$B$20000,A515)</f>
        <v>0</v>
      </c>
      <c r="L515" s="9" t="n">
        <f aca="false">J515-K515</f>
        <v>450</v>
      </c>
      <c r="M515" s="51" t="n">
        <f aca="false">INDEX(Rate_Master!$C$2:$C$13,MATCH(F515,Rate_Master!$A$2:$A$13,0))</f>
        <v>480</v>
      </c>
      <c r="N515" s="52" t="n">
        <v>193707</v>
      </c>
      <c r="O515" s="51" t="n">
        <f aca="false">SUMIFS(Quality_Log!$H$2:$H$20000,Quality_Log!$B$2:$B$20000,A515)</f>
        <v>3357</v>
      </c>
      <c r="P515" s="51" t="n">
        <f aca="false">N515-O515</f>
        <v>190350</v>
      </c>
      <c r="Q515" s="51" t="n">
        <f aca="false">ROUND(J515*M515*Assumptions!$B$6,0)</f>
        <v>168480</v>
      </c>
      <c r="R515" s="53" t="n">
        <f aca="false">N515/M515</f>
        <v>403.55625</v>
      </c>
      <c r="S515" s="53" t="n">
        <f aca="false">P515/M515</f>
        <v>396.5625</v>
      </c>
      <c r="T515" s="54" t="n">
        <f aca="false">IF(J515&gt;0,L515/J515,0)</f>
        <v>1</v>
      </c>
      <c r="U515" s="54" t="n">
        <f aca="false">IF(L515&gt;0,R515/L515,0)</f>
        <v>0.896791666666667</v>
      </c>
      <c r="V515" s="54" t="n">
        <f aca="false">IF(N515&gt;0,P515/N515,0)</f>
        <v>0.982669702179064</v>
      </c>
      <c r="W515" s="54" t="n">
        <f aca="false">T515*U515*V515</f>
        <v>0.88125</v>
      </c>
      <c r="X515" s="55" t="n">
        <v>227.3</v>
      </c>
      <c r="Y515" s="56" t="n">
        <v>0.66</v>
      </c>
    </row>
    <row r="516" customFormat="false" ht="15" hidden="false" customHeight="false" outlineLevel="0" collapsed="false">
      <c r="A516" s="47" t="s">
        <v>845</v>
      </c>
      <c r="B516" s="48" t="n">
        <v>46078</v>
      </c>
      <c r="C516" s="49" t="n">
        <f aca="false">DATE(YEAR(B516),MONTH(B516),1)</f>
        <v>46054</v>
      </c>
      <c r="D516" s="47" t="s">
        <v>73</v>
      </c>
      <c r="E516" s="47" t="s">
        <v>65</v>
      </c>
      <c r="F516" s="47" t="s">
        <v>158</v>
      </c>
      <c r="G516" s="47" t="s">
        <v>832</v>
      </c>
      <c r="H516" s="50" t="n">
        <f aca="false">Assumptions!$B$4</f>
        <v>480</v>
      </c>
      <c r="I516" s="47" t="n">
        <v>30</v>
      </c>
      <c r="J516" s="9" t="n">
        <f aca="false">H516-I516</f>
        <v>450</v>
      </c>
      <c r="K516" s="9" t="n">
        <f aca="false">SUMIFS(Downtime_Log!$I$2:$I$20000,Downtime_Log!$B$2:$B$20000,A516)</f>
        <v>101</v>
      </c>
      <c r="L516" s="9" t="n">
        <f aca="false">J516-K516</f>
        <v>349</v>
      </c>
      <c r="M516" s="51" t="n">
        <f aca="false">INDEX(Rate_Master!$C$2:$C$13,MATCH(F516,Rate_Master!$A$2:$A$13,0))</f>
        <v>200</v>
      </c>
      <c r="N516" s="52" t="n">
        <v>57823</v>
      </c>
      <c r="O516" s="51" t="n">
        <f aca="false">SUMIFS(Quality_Log!$H$2:$H$20000,Quality_Log!$B$2:$B$20000,A516)</f>
        <v>718</v>
      </c>
      <c r="P516" s="51" t="n">
        <f aca="false">N516-O516</f>
        <v>57105</v>
      </c>
      <c r="Q516" s="51" t="n">
        <f aca="false">ROUND(J516*M516*Assumptions!$B$6,0)</f>
        <v>70200</v>
      </c>
      <c r="R516" s="53" t="n">
        <f aca="false">N516/M516</f>
        <v>289.115</v>
      </c>
      <c r="S516" s="53" t="n">
        <f aca="false">P516/M516</f>
        <v>285.525</v>
      </c>
      <c r="T516" s="54" t="n">
        <f aca="false">IF(J516&gt;0,L516/J516,0)</f>
        <v>0.775555555555556</v>
      </c>
      <c r="U516" s="54" t="n">
        <f aca="false">IF(L516&gt;0,R516/L516,0)</f>
        <v>0.828409742120344</v>
      </c>
      <c r="V516" s="54" t="n">
        <f aca="false">IF(N516&gt;0,P516/N516,0)</f>
        <v>0.987582795773308</v>
      </c>
      <c r="W516" s="54" t="n">
        <f aca="false">T516*U516*V516</f>
        <v>0.6345</v>
      </c>
      <c r="X516" s="55" t="n">
        <v>191</v>
      </c>
      <c r="Y516" s="56" t="n">
        <v>0.18</v>
      </c>
    </row>
    <row r="517" customFormat="false" ht="15" hidden="false" customHeight="false" outlineLevel="0" collapsed="false">
      <c r="A517" s="47" t="s">
        <v>846</v>
      </c>
      <c r="B517" s="48" t="n">
        <v>46078</v>
      </c>
      <c r="C517" s="49" t="n">
        <f aca="false">DATE(YEAR(B517),MONTH(B517),1)</f>
        <v>46054</v>
      </c>
      <c r="D517" s="47" t="s">
        <v>74</v>
      </c>
      <c r="E517" s="47" t="s">
        <v>65</v>
      </c>
      <c r="F517" s="47" t="s">
        <v>158</v>
      </c>
      <c r="G517" s="47" t="s">
        <v>832</v>
      </c>
      <c r="H517" s="50" t="n">
        <f aca="false">Assumptions!$B$4</f>
        <v>480</v>
      </c>
      <c r="I517" s="47" t="n">
        <v>30</v>
      </c>
      <c r="J517" s="9" t="n">
        <f aca="false">H517-I517</f>
        <v>450</v>
      </c>
      <c r="K517" s="9" t="n">
        <f aca="false">SUMIFS(Downtime_Log!$I$2:$I$20000,Downtime_Log!$B$2:$B$20000,A517)</f>
        <v>62</v>
      </c>
      <c r="L517" s="9" t="n">
        <f aca="false">J517-K517</f>
        <v>388</v>
      </c>
      <c r="M517" s="51" t="n">
        <f aca="false">INDEX(Rate_Master!$C$2:$C$13,MATCH(F517,Rate_Master!$A$2:$A$13,0))</f>
        <v>200</v>
      </c>
      <c r="N517" s="52" t="n">
        <v>63623</v>
      </c>
      <c r="O517" s="51" t="n">
        <f aca="false">SUMIFS(Quality_Log!$H$2:$H$20000,Quality_Log!$B$2:$B$20000,A517)</f>
        <v>1526</v>
      </c>
      <c r="P517" s="51" t="n">
        <f aca="false">N517-O517</f>
        <v>62097</v>
      </c>
      <c r="Q517" s="51" t="n">
        <f aca="false">ROUND(J517*M517*Assumptions!$B$6,0)</f>
        <v>70200</v>
      </c>
      <c r="R517" s="53" t="n">
        <f aca="false">N517/M517</f>
        <v>318.115</v>
      </c>
      <c r="S517" s="53" t="n">
        <f aca="false">P517/M517</f>
        <v>310.485</v>
      </c>
      <c r="T517" s="54" t="n">
        <f aca="false">IF(J517&gt;0,L517/J517,0)</f>
        <v>0.862222222222222</v>
      </c>
      <c r="U517" s="54" t="n">
        <f aca="false">IF(L517&gt;0,R517/L517,0)</f>
        <v>0.819884020618557</v>
      </c>
      <c r="V517" s="54" t="n">
        <f aca="false">IF(N517&gt;0,P517/N517,0)</f>
        <v>0.97601496314226</v>
      </c>
      <c r="W517" s="54" t="n">
        <f aca="false">T517*U517*V517</f>
        <v>0.689966666666667</v>
      </c>
      <c r="X517" s="55" t="n">
        <v>188.6</v>
      </c>
      <c r="Y517" s="56" t="n">
        <v>0.16</v>
      </c>
    </row>
    <row r="518" customFormat="false" ht="15" hidden="false" customHeight="false" outlineLevel="0" collapsed="false">
      <c r="A518" s="47" t="s">
        <v>847</v>
      </c>
      <c r="B518" s="48" t="n">
        <v>46078</v>
      </c>
      <c r="C518" s="49" t="n">
        <f aca="false">DATE(YEAR(B518),MONTH(B518),1)</f>
        <v>46054</v>
      </c>
      <c r="D518" s="47" t="s">
        <v>75</v>
      </c>
      <c r="E518" s="47" t="s">
        <v>65</v>
      </c>
      <c r="F518" s="47" t="s">
        <v>158</v>
      </c>
      <c r="G518" s="47" t="s">
        <v>832</v>
      </c>
      <c r="H518" s="50" t="n">
        <f aca="false">Assumptions!$B$4</f>
        <v>480</v>
      </c>
      <c r="I518" s="47" t="n">
        <v>30</v>
      </c>
      <c r="J518" s="9" t="n">
        <f aca="false">H518-I518</f>
        <v>450</v>
      </c>
      <c r="K518" s="9" t="n">
        <f aca="false">SUMIFS(Downtime_Log!$I$2:$I$20000,Downtime_Log!$B$2:$B$20000,A518)</f>
        <v>100</v>
      </c>
      <c r="L518" s="9" t="n">
        <f aca="false">J518-K518</f>
        <v>350</v>
      </c>
      <c r="M518" s="51" t="n">
        <f aca="false">INDEX(Rate_Master!$C$2:$C$13,MATCH(F518,Rate_Master!$A$2:$A$13,0))</f>
        <v>200</v>
      </c>
      <c r="N518" s="52" t="n">
        <v>56046</v>
      </c>
      <c r="O518" s="51" t="n">
        <f aca="false">SUMIFS(Quality_Log!$H$2:$H$20000,Quality_Log!$B$2:$B$20000,A518)</f>
        <v>1406</v>
      </c>
      <c r="P518" s="51" t="n">
        <f aca="false">N518-O518</f>
        <v>54640</v>
      </c>
      <c r="Q518" s="51" t="n">
        <f aca="false">ROUND(J518*M518*Assumptions!$B$6,0)</f>
        <v>70200</v>
      </c>
      <c r="R518" s="53" t="n">
        <f aca="false">N518/M518</f>
        <v>280.23</v>
      </c>
      <c r="S518" s="53" t="n">
        <f aca="false">P518/M518</f>
        <v>273.2</v>
      </c>
      <c r="T518" s="54" t="n">
        <f aca="false">IF(J518&gt;0,L518/J518,0)</f>
        <v>0.777777777777778</v>
      </c>
      <c r="U518" s="54" t="n">
        <f aca="false">IF(L518&gt;0,R518/L518,0)</f>
        <v>0.800657142857143</v>
      </c>
      <c r="V518" s="54" t="n">
        <f aca="false">IF(N518&gt;0,P518/N518,0)</f>
        <v>0.974913463940335</v>
      </c>
      <c r="W518" s="54" t="n">
        <f aca="false">T518*U518*V518</f>
        <v>0.607111111111111</v>
      </c>
      <c r="X518" s="55" t="n">
        <v>187.5</v>
      </c>
      <c r="Y518" s="56" t="n">
        <v>0.16</v>
      </c>
    </row>
    <row r="519" customFormat="false" ht="15" hidden="false" customHeight="false" outlineLevel="0" collapsed="false">
      <c r="A519" s="47" t="s">
        <v>848</v>
      </c>
      <c r="B519" s="48" t="n">
        <v>46079</v>
      </c>
      <c r="C519" s="49" t="n">
        <f aca="false">DATE(YEAR(B519),MONTH(B519),1)</f>
        <v>46054</v>
      </c>
      <c r="D519" s="47" t="s">
        <v>73</v>
      </c>
      <c r="E519" s="47" t="s">
        <v>62</v>
      </c>
      <c r="F519" s="47" t="s">
        <v>149</v>
      </c>
      <c r="G519" s="47" t="s">
        <v>849</v>
      </c>
      <c r="H519" s="50" t="n">
        <f aca="false">Assumptions!$B$4</f>
        <v>480</v>
      </c>
      <c r="I519" s="47" t="n">
        <v>45</v>
      </c>
      <c r="J519" s="9" t="n">
        <f aca="false">H519-I519</f>
        <v>435</v>
      </c>
      <c r="K519" s="9" t="n">
        <f aca="false">SUMIFS(Downtime_Log!$I$2:$I$20000,Downtime_Log!$B$2:$B$20000,A519)</f>
        <v>37</v>
      </c>
      <c r="L519" s="9" t="n">
        <f aca="false">J519-K519</f>
        <v>398</v>
      </c>
      <c r="M519" s="51" t="n">
        <f aca="false">INDEX(Rate_Master!$C$2:$C$13,MATCH(F519,Rate_Master!$A$2:$A$13,0))</f>
        <v>1100</v>
      </c>
      <c r="N519" s="52" t="n">
        <v>404409</v>
      </c>
      <c r="O519" s="51" t="n">
        <f aca="false">SUMIFS(Quality_Log!$H$2:$H$20000,Quality_Log!$B$2:$B$20000,A519)</f>
        <v>9074</v>
      </c>
      <c r="P519" s="51" t="n">
        <f aca="false">N519-O519</f>
        <v>395335</v>
      </c>
      <c r="Q519" s="51" t="n">
        <f aca="false">ROUND(J519*M519*Assumptions!$B$6,0)</f>
        <v>373230</v>
      </c>
      <c r="R519" s="53" t="n">
        <f aca="false">N519/M519</f>
        <v>367.644545454545</v>
      </c>
      <c r="S519" s="53" t="n">
        <f aca="false">P519/M519</f>
        <v>359.395454545455</v>
      </c>
      <c r="T519" s="54" t="n">
        <f aca="false">IF(J519&gt;0,L519/J519,0)</f>
        <v>0.914942528735632</v>
      </c>
      <c r="U519" s="54" t="n">
        <f aca="false">IF(L519&gt;0,R519/L519,0)</f>
        <v>0.923730013704888</v>
      </c>
      <c r="V519" s="54" t="n">
        <f aca="false">IF(N519&gt;0,P519/N519,0)</f>
        <v>0.977562319335129</v>
      </c>
      <c r="W519" s="54" t="n">
        <f aca="false">T519*U519*V519</f>
        <v>0.82619644723093</v>
      </c>
      <c r="X519" s="55" t="n">
        <v>361</v>
      </c>
      <c r="Y519" s="56" t="n">
        <v>1.65</v>
      </c>
    </row>
    <row r="520" customFormat="false" ht="15" hidden="false" customHeight="false" outlineLevel="0" collapsed="false">
      <c r="A520" s="47" t="s">
        <v>850</v>
      </c>
      <c r="B520" s="48" t="n">
        <v>46079</v>
      </c>
      <c r="C520" s="49" t="n">
        <f aca="false">DATE(YEAR(B520),MONTH(B520),1)</f>
        <v>46054</v>
      </c>
      <c r="D520" s="47" t="s">
        <v>74</v>
      </c>
      <c r="E520" s="47" t="s">
        <v>62</v>
      </c>
      <c r="F520" s="47" t="s">
        <v>149</v>
      </c>
      <c r="G520" s="47" t="s">
        <v>849</v>
      </c>
      <c r="H520" s="50" t="n">
        <f aca="false">Assumptions!$B$4</f>
        <v>480</v>
      </c>
      <c r="I520" s="47" t="n">
        <v>45</v>
      </c>
      <c r="J520" s="9" t="n">
        <f aca="false">H520-I520</f>
        <v>435</v>
      </c>
      <c r="K520" s="9" t="n">
        <f aca="false">SUMIFS(Downtime_Log!$I$2:$I$20000,Downtime_Log!$B$2:$B$20000,A520)</f>
        <v>60</v>
      </c>
      <c r="L520" s="9" t="n">
        <f aca="false">J520-K520</f>
        <v>375</v>
      </c>
      <c r="M520" s="51" t="n">
        <f aca="false">INDEX(Rate_Master!$C$2:$C$13,MATCH(F520,Rate_Master!$A$2:$A$13,0))</f>
        <v>1100</v>
      </c>
      <c r="N520" s="52" t="n">
        <v>367068</v>
      </c>
      <c r="O520" s="51" t="n">
        <f aca="false">SUMIFS(Quality_Log!$H$2:$H$20000,Quality_Log!$B$2:$B$20000,A520)</f>
        <v>7155</v>
      </c>
      <c r="P520" s="51" t="n">
        <f aca="false">N520-O520</f>
        <v>359913</v>
      </c>
      <c r="Q520" s="51" t="n">
        <f aca="false">ROUND(J520*M520*Assumptions!$B$6,0)</f>
        <v>373230</v>
      </c>
      <c r="R520" s="53" t="n">
        <f aca="false">N520/M520</f>
        <v>333.698181818182</v>
      </c>
      <c r="S520" s="53" t="n">
        <f aca="false">P520/M520</f>
        <v>327.193636363636</v>
      </c>
      <c r="T520" s="54" t="n">
        <f aca="false">IF(J520&gt;0,L520/J520,0)</f>
        <v>0.862068965517241</v>
      </c>
      <c r="U520" s="54" t="n">
        <f aca="false">IF(L520&gt;0,R520/L520,0)</f>
        <v>0.889861818181818</v>
      </c>
      <c r="V520" s="54" t="n">
        <f aca="false">IF(N520&gt;0,P520/N520,0)</f>
        <v>0.98050769884599</v>
      </c>
      <c r="W520" s="54" t="n">
        <f aca="false">T520*U520*V520</f>
        <v>0.752169278996865</v>
      </c>
      <c r="X520" s="55" t="n">
        <v>361.3</v>
      </c>
      <c r="Y520" s="56" t="n">
        <v>1.52</v>
      </c>
    </row>
    <row r="521" customFormat="false" ht="15" hidden="false" customHeight="false" outlineLevel="0" collapsed="false">
      <c r="A521" s="47" t="s">
        <v>851</v>
      </c>
      <c r="B521" s="48" t="n">
        <v>46079</v>
      </c>
      <c r="C521" s="49" t="n">
        <f aca="false">DATE(YEAR(B521),MONTH(B521),1)</f>
        <v>46054</v>
      </c>
      <c r="D521" s="47" t="s">
        <v>75</v>
      </c>
      <c r="E521" s="47" t="s">
        <v>62</v>
      </c>
      <c r="F521" s="47" t="s">
        <v>149</v>
      </c>
      <c r="G521" s="47" t="s">
        <v>849</v>
      </c>
      <c r="H521" s="50" t="n">
        <f aca="false">Assumptions!$B$4</f>
        <v>480</v>
      </c>
      <c r="I521" s="47" t="n">
        <v>30</v>
      </c>
      <c r="J521" s="9" t="n">
        <f aca="false">H521-I521</f>
        <v>450</v>
      </c>
      <c r="K521" s="9" t="n">
        <f aca="false">SUMIFS(Downtime_Log!$I$2:$I$20000,Downtime_Log!$B$2:$B$20000,A521)</f>
        <v>20</v>
      </c>
      <c r="L521" s="9" t="n">
        <f aca="false">J521-K521</f>
        <v>430</v>
      </c>
      <c r="M521" s="51" t="n">
        <f aca="false">INDEX(Rate_Master!$C$2:$C$13,MATCH(F521,Rate_Master!$A$2:$A$13,0))</f>
        <v>1100</v>
      </c>
      <c r="N521" s="52" t="n">
        <v>403238</v>
      </c>
      <c r="O521" s="51" t="n">
        <f aca="false">SUMIFS(Quality_Log!$H$2:$H$20000,Quality_Log!$B$2:$B$20000,A521)</f>
        <v>7835</v>
      </c>
      <c r="P521" s="51" t="n">
        <f aca="false">N521-O521</f>
        <v>395403</v>
      </c>
      <c r="Q521" s="51" t="n">
        <f aca="false">ROUND(J521*M521*Assumptions!$B$6,0)</f>
        <v>386100</v>
      </c>
      <c r="R521" s="53" t="n">
        <f aca="false">N521/M521</f>
        <v>366.58</v>
      </c>
      <c r="S521" s="53" t="n">
        <f aca="false">P521/M521</f>
        <v>359.457272727273</v>
      </c>
      <c r="T521" s="54" t="n">
        <f aca="false">IF(J521&gt;0,L521/J521,0)</f>
        <v>0.955555555555556</v>
      </c>
      <c r="U521" s="54" t="n">
        <f aca="false">IF(L521&gt;0,R521/L521,0)</f>
        <v>0.852511627906977</v>
      </c>
      <c r="V521" s="54" t="n">
        <f aca="false">IF(N521&gt;0,P521/N521,0)</f>
        <v>0.980569787569624</v>
      </c>
      <c r="W521" s="54" t="n">
        <f aca="false">T521*U521*V521</f>
        <v>0.798793939393939</v>
      </c>
      <c r="X521" s="55" t="n">
        <v>346.8</v>
      </c>
      <c r="Y521" s="56" t="n">
        <v>1.4</v>
      </c>
    </row>
    <row r="522" customFormat="false" ht="15" hidden="false" customHeight="false" outlineLevel="0" collapsed="false">
      <c r="A522" s="47" t="s">
        <v>852</v>
      </c>
      <c r="B522" s="48" t="n">
        <v>46079</v>
      </c>
      <c r="C522" s="49" t="n">
        <f aca="false">DATE(YEAR(B522),MONTH(B522),1)</f>
        <v>46054</v>
      </c>
      <c r="D522" s="47" t="s">
        <v>73</v>
      </c>
      <c r="E522" s="47" t="s">
        <v>63</v>
      </c>
      <c r="F522" s="47" t="s">
        <v>153</v>
      </c>
      <c r="G522" s="47" t="s">
        <v>839</v>
      </c>
      <c r="H522" s="50" t="n">
        <f aca="false">Assumptions!$B$4</f>
        <v>480</v>
      </c>
      <c r="I522" s="47" t="n">
        <v>30</v>
      </c>
      <c r="J522" s="9" t="n">
        <f aca="false">H522-I522</f>
        <v>450</v>
      </c>
      <c r="K522" s="9" t="n">
        <f aca="false">SUMIFS(Downtime_Log!$I$2:$I$20000,Downtime_Log!$B$2:$B$20000,A522)</f>
        <v>131</v>
      </c>
      <c r="L522" s="9" t="n">
        <f aca="false">J522-K522</f>
        <v>319</v>
      </c>
      <c r="M522" s="51" t="n">
        <f aca="false">INDEX(Rate_Master!$C$2:$C$13,MATCH(F522,Rate_Master!$A$2:$A$13,0))</f>
        <v>1000</v>
      </c>
      <c r="N522" s="52" t="n">
        <v>279380</v>
      </c>
      <c r="O522" s="51" t="n">
        <f aca="false">SUMIFS(Quality_Log!$H$2:$H$20000,Quality_Log!$B$2:$B$20000,A522)</f>
        <v>8597</v>
      </c>
      <c r="P522" s="51" t="n">
        <f aca="false">N522-O522</f>
        <v>270783</v>
      </c>
      <c r="Q522" s="51" t="n">
        <f aca="false">ROUND(J522*M522*Assumptions!$B$6,0)</f>
        <v>351000</v>
      </c>
      <c r="R522" s="53" t="n">
        <f aca="false">N522/M522</f>
        <v>279.38</v>
      </c>
      <c r="S522" s="53" t="n">
        <f aca="false">P522/M522</f>
        <v>270.783</v>
      </c>
      <c r="T522" s="54" t="n">
        <f aca="false">IF(J522&gt;0,L522/J522,0)</f>
        <v>0.708888888888889</v>
      </c>
      <c r="U522" s="54" t="n">
        <f aca="false">IF(L522&gt;0,R522/L522,0)</f>
        <v>0.875799373040752</v>
      </c>
      <c r="V522" s="54" t="n">
        <f aca="false">IF(N522&gt;0,P522/N522,0)</f>
        <v>0.969228291216265</v>
      </c>
      <c r="W522" s="54" t="n">
        <f aca="false">T522*U522*V522</f>
        <v>0.60174</v>
      </c>
      <c r="X522" s="55" t="n">
        <v>373.1</v>
      </c>
      <c r="Y522" s="56" t="n">
        <v>1.92</v>
      </c>
    </row>
    <row r="523" customFormat="false" ht="15" hidden="false" customHeight="false" outlineLevel="0" collapsed="false">
      <c r="A523" s="47" t="s">
        <v>853</v>
      </c>
      <c r="B523" s="48" t="n">
        <v>46079</v>
      </c>
      <c r="C523" s="49" t="n">
        <f aca="false">DATE(YEAR(B523),MONTH(B523),1)</f>
        <v>46054</v>
      </c>
      <c r="D523" s="47" t="s">
        <v>74</v>
      </c>
      <c r="E523" s="47" t="s">
        <v>63</v>
      </c>
      <c r="F523" s="47" t="s">
        <v>153</v>
      </c>
      <c r="G523" s="47" t="s">
        <v>839</v>
      </c>
      <c r="H523" s="50" t="n">
        <f aca="false">Assumptions!$B$4</f>
        <v>480</v>
      </c>
      <c r="I523" s="47" t="n">
        <v>30</v>
      </c>
      <c r="J523" s="9" t="n">
        <f aca="false">H523-I523</f>
        <v>450</v>
      </c>
      <c r="K523" s="9" t="n">
        <f aca="false">SUMIFS(Downtime_Log!$I$2:$I$20000,Downtime_Log!$B$2:$B$20000,A523)</f>
        <v>113</v>
      </c>
      <c r="L523" s="9" t="n">
        <f aca="false">J523-K523</f>
        <v>337</v>
      </c>
      <c r="M523" s="51" t="n">
        <f aca="false">INDEX(Rate_Master!$C$2:$C$13,MATCH(F523,Rate_Master!$A$2:$A$13,0))</f>
        <v>1000</v>
      </c>
      <c r="N523" s="52" t="n">
        <v>272642</v>
      </c>
      <c r="O523" s="51" t="n">
        <f aca="false">SUMIFS(Quality_Log!$H$2:$H$20000,Quality_Log!$B$2:$B$20000,A523)</f>
        <v>9671</v>
      </c>
      <c r="P523" s="51" t="n">
        <f aca="false">N523-O523</f>
        <v>262971</v>
      </c>
      <c r="Q523" s="51" t="n">
        <f aca="false">ROUND(J523*M523*Assumptions!$B$6,0)</f>
        <v>351000</v>
      </c>
      <c r="R523" s="53" t="n">
        <f aca="false">N523/M523</f>
        <v>272.642</v>
      </c>
      <c r="S523" s="53" t="n">
        <f aca="false">P523/M523</f>
        <v>262.971</v>
      </c>
      <c r="T523" s="54" t="n">
        <f aca="false">IF(J523&gt;0,L523/J523,0)</f>
        <v>0.748888888888889</v>
      </c>
      <c r="U523" s="54" t="n">
        <f aca="false">IF(L523&gt;0,R523/L523,0)</f>
        <v>0.809026706231454</v>
      </c>
      <c r="V523" s="54" t="n">
        <f aca="false">IF(N523&gt;0,P523/N523,0)</f>
        <v>0.964528575934742</v>
      </c>
      <c r="W523" s="54" t="n">
        <f aca="false">T523*U523*V523</f>
        <v>0.58438</v>
      </c>
      <c r="X523" s="55" t="n">
        <v>374.5</v>
      </c>
      <c r="Y523" s="56" t="n">
        <v>1.93</v>
      </c>
    </row>
    <row r="524" customFormat="false" ht="15" hidden="false" customHeight="false" outlineLevel="0" collapsed="false">
      <c r="A524" s="47" t="s">
        <v>854</v>
      </c>
      <c r="B524" s="48" t="n">
        <v>46079</v>
      </c>
      <c r="C524" s="49" t="n">
        <f aca="false">DATE(YEAR(B524),MONTH(B524),1)</f>
        <v>46054</v>
      </c>
      <c r="D524" s="47" t="s">
        <v>75</v>
      </c>
      <c r="E524" s="47" t="s">
        <v>63</v>
      </c>
      <c r="F524" s="47" t="s">
        <v>153</v>
      </c>
      <c r="G524" s="47" t="s">
        <v>839</v>
      </c>
      <c r="H524" s="50" t="n">
        <f aca="false">Assumptions!$B$4</f>
        <v>480</v>
      </c>
      <c r="I524" s="47" t="n">
        <v>45</v>
      </c>
      <c r="J524" s="9" t="n">
        <f aca="false">H524-I524</f>
        <v>435</v>
      </c>
      <c r="K524" s="9" t="n">
        <f aca="false">SUMIFS(Downtime_Log!$I$2:$I$20000,Downtime_Log!$B$2:$B$20000,A524)</f>
        <v>98</v>
      </c>
      <c r="L524" s="9" t="n">
        <f aca="false">J524-K524</f>
        <v>337</v>
      </c>
      <c r="M524" s="51" t="n">
        <f aca="false">INDEX(Rate_Master!$C$2:$C$13,MATCH(F524,Rate_Master!$A$2:$A$13,0))</f>
        <v>1000</v>
      </c>
      <c r="N524" s="52" t="n">
        <v>291990</v>
      </c>
      <c r="O524" s="51" t="n">
        <f aca="false">SUMIFS(Quality_Log!$H$2:$H$20000,Quality_Log!$B$2:$B$20000,A524)</f>
        <v>7236</v>
      </c>
      <c r="P524" s="51" t="n">
        <f aca="false">N524-O524</f>
        <v>284754</v>
      </c>
      <c r="Q524" s="51" t="n">
        <f aca="false">ROUND(J524*M524*Assumptions!$B$6,0)</f>
        <v>339300</v>
      </c>
      <c r="R524" s="53" t="n">
        <f aca="false">N524/M524</f>
        <v>291.99</v>
      </c>
      <c r="S524" s="53" t="n">
        <f aca="false">P524/M524</f>
        <v>284.754</v>
      </c>
      <c r="T524" s="54" t="n">
        <f aca="false">IF(J524&gt;0,L524/J524,0)</f>
        <v>0.774712643678161</v>
      </c>
      <c r="U524" s="54" t="n">
        <f aca="false">IF(L524&gt;0,R524/L524,0)</f>
        <v>0.866439169139466</v>
      </c>
      <c r="V524" s="54" t="n">
        <f aca="false">IF(N524&gt;0,P524/N524,0)</f>
        <v>0.975218329394842</v>
      </c>
      <c r="W524" s="54" t="n">
        <f aca="false">T524*U524*V524</f>
        <v>0.654606896551724</v>
      </c>
      <c r="X524" s="55" t="n">
        <v>413.5</v>
      </c>
      <c r="Y524" s="56" t="n">
        <v>1.77</v>
      </c>
    </row>
    <row r="525" customFormat="false" ht="15" hidden="false" customHeight="false" outlineLevel="0" collapsed="false">
      <c r="A525" s="47" t="s">
        <v>855</v>
      </c>
      <c r="B525" s="48" t="n">
        <v>46079</v>
      </c>
      <c r="C525" s="49" t="n">
        <f aca="false">DATE(YEAR(B525),MONTH(B525),1)</f>
        <v>46054</v>
      </c>
      <c r="D525" s="47" t="s">
        <v>73</v>
      </c>
      <c r="E525" s="47" t="s">
        <v>64</v>
      </c>
      <c r="F525" s="47" t="s">
        <v>156</v>
      </c>
      <c r="G525" s="47" t="s">
        <v>843</v>
      </c>
      <c r="H525" s="50" t="n">
        <f aca="false">Assumptions!$B$4</f>
        <v>480</v>
      </c>
      <c r="I525" s="47" t="n">
        <v>30</v>
      </c>
      <c r="J525" s="9" t="n">
        <f aca="false">H525-I525</f>
        <v>450</v>
      </c>
      <c r="K525" s="9" t="n">
        <f aca="false">SUMIFS(Downtime_Log!$I$2:$I$20000,Downtime_Log!$B$2:$B$20000,A525)</f>
        <v>9</v>
      </c>
      <c r="L525" s="9" t="n">
        <f aca="false">J525-K525</f>
        <v>441</v>
      </c>
      <c r="M525" s="51" t="n">
        <f aca="false">INDEX(Rate_Master!$C$2:$C$13,MATCH(F525,Rate_Master!$A$2:$A$13,0))</f>
        <v>480</v>
      </c>
      <c r="N525" s="52" t="n">
        <v>191539</v>
      </c>
      <c r="O525" s="51" t="n">
        <f aca="false">SUMIFS(Quality_Log!$H$2:$H$20000,Quality_Log!$B$2:$B$20000,A525)</f>
        <v>3543</v>
      </c>
      <c r="P525" s="51" t="n">
        <f aca="false">N525-O525</f>
        <v>187996</v>
      </c>
      <c r="Q525" s="51" t="n">
        <f aca="false">ROUND(J525*M525*Assumptions!$B$6,0)</f>
        <v>168480</v>
      </c>
      <c r="R525" s="53" t="n">
        <f aca="false">N525/M525</f>
        <v>399.039583333333</v>
      </c>
      <c r="S525" s="53" t="n">
        <f aca="false">P525/M525</f>
        <v>391.658333333333</v>
      </c>
      <c r="T525" s="54" t="n">
        <f aca="false">IF(J525&gt;0,L525/J525,0)</f>
        <v>0.98</v>
      </c>
      <c r="U525" s="54" t="n">
        <f aca="false">IF(L525&gt;0,R525/L525,0)</f>
        <v>0.904851662887377</v>
      </c>
      <c r="V525" s="54" t="n">
        <f aca="false">IF(N525&gt;0,P525/N525,0)</f>
        <v>0.981502461639666</v>
      </c>
      <c r="W525" s="54" t="n">
        <f aca="false">T525*U525*V525</f>
        <v>0.870351851851852</v>
      </c>
      <c r="X525" s="55" t="n">
        <v>251.4</v>
      </c>
      <c r="Y525" s="56" t="n">
        <v>0.69</v>
      </c>
    </row>
    <row r="526" customFormat="false" ht="15" hidden="false" customHeight="false" outlineLevel="0" collapsed="false">
      <c r="A526" s="47" t="s">
        <v>856</v>
      </c>
      <c r="B526" s="48" t="n">
        <v>46079</v>
      </c>
      <c r="C526" s="49" t="n">
        <f aca="false">DATE(YEAR(B526),MONTH(B526),1)</f>
        <v>46054</v>
      </c>
      <c r="D526" s="47" t="s">
        <v>74</v>
      </c>
      <c r="E526" s="47" t="s">
        <v>64</v>
      </c>
      <c r="F526" s="47" t="s">
        <v>156</v>
      </c>
      <c r="G526" s="47" t="s">
        <v>843</v>
      </c>
      <c r="H526" s="50" t="n">
        <f aca="false">Assumptions!$B$4</f>
        <v>480</v>
      </c>
      <c r="I526" s="47" t="n">
        <v>30</v>
      </c>
      <c r="J526" s="9" t="n">
        <f aca="false">H526-I526</f>
        <v>450</v>
      </c>
      <c r="K526" s="9" t="n">
        <f aca="false">SUMIFS(Downtime_Log!$I$2:$I$20000,Downtime_Log!$B$2:$B$20000,A526)</f>
        <v>16</v>
      </c>
      <c r="L526" s="9" t="n">
        <f aca="false">J526-K526</f>
        <v>434</v>
      </c>
      <c r="M526" s="51" t="n">
        <f aca="false">INDEX(Rate_Master!$C$2:$C$13,MATCH(F526,Rate_Master!$A$2:$A$13,0))</f>
        <v>480</v>
      </c>
      <c r="N526" s="52" t="n">
        <v>182662</v>
      </c>
      <c r="O526" s="51" t="n">
        <f aca="false">SUMIFS(Quality_Log!$H$2:$H$20000,Quality_Log!$B$2:$B$20000,A526)</f>
        <v>4421</v>
      </c>
      <c r="P526" s="51" t="n">
        <f aca="false">N526-O526</f>
        <v>178241</v>
      </c>
      <c r="Q526" s="51" t="n">
        <f aca="false">ROUND(J526*M526*Assumptions!$B$6,0)</f>
        <v>168480</v>
      </c>
      <c r="R526" s="53" t="n">
        <f aca="false">N526/M526</f>
        <v>380.545833333333</v>
      </c>
      <c r="S526" s="53" t="n">
        <f aca="false">P526/M526</f>
        <v>371.335416666667</v>
      </c>
      <c r="T526" s="54" t="n">
        <f aca="false">IF(J526&gt;0,L526/J526,0)</f>
        <v>0.964444444444444</v>
      </c>
      <c r="U526" s="54" t="n">
        <f aca="false">IF(L526&gt;0,R526/L526,0)</f>
        <v>0.876833717357911</v>
      </c>
      <c r="V526" s="54" t="n">
        <f aca="false">IF(N526&gt;0,P526/N526,0)</f>
        <v>0.975796826926235</v>
      </c>
      <c r="W526" s="54" t="n">
        <f aca="false">T526*U526*V526</f>
        <v>0.825189814814815</v>
      </c>
      <c r="X526" s="55" t="n">
        <v>249</v>
      </c>
      <c r="Y526" s="56" t="n">
        <v>0.64</v>
      </c>
    </row>
    <row r="527" customFormat="false" ht="15" hidden="false" customHeight="false" outlineLevel="0" collapsed="false">
      <c r="A527" s="47" t="s">
        <v>857</v>
      </c>
      <c r="B527" s="48" t="n">
        <v>46079</v>
      </c>
      <c r="C527" s="49" t="n">
        <f aca="false">DATE(YEAR(B527),MONTH(B527),1)</f>
        <v>46054</v>
      </c>
      <c r="D527" s="47" t="s">
        <v>73</v>
      </c>
      <c r="E527" s="47" t="s">
        <v>65</v>
      </c>
      <c r="F527" s="47" t="s">
        <v>158</v>
      </c>
      <c r="G527" s="47" t="s">
        <v>832</v>
      </c>
      <c r="H527" s="50" t="n">
        <f aca="false">Assumptions!$B$4</f>
        <v>480</v>
      </c>
      <c r="I527" s="47" t="n">
        <v>30</v>
      </c>
      <c r="J527" s="9" t="n">
        <f aca="false">H527-I527</f>
        <v>450</v>
      </c>
      <c r="K527" s="9" t="n">
        <f aca="false">SUMIFS(Downtime_Log!$I$2:$I$20000,Downtime_Log!$B$2:$B$20000,A527)</f>
        <v>76</v>
      </c>
      <c r="L527" s="9" t="n">
        <f aca="false">J527-K527</f>
        <v>374</v>
      </c>
      <c r="M527" s="51" t="n">
        <f aca="false">INDEX(Rate_Master!$C$2:$C$13,MATCH(F527,Rate_Master!$A$2:$A$13,0))</f>
        <v>200</v>
      </c>
      <c r="N527" s="52" t="n">
        <v>56614</v>
      </c>
      <c r="O527" s="51" t="n">
        <f aca="false">SUMIFS(Quality_Log!$H$2:$H$20000,Quality_Log!$B$2:$B$20000,A527)</f>
        <v>1284</v>
      </c>
      <c r="P527" s="51" t="n">
        <f aca="false">N527-O527</f>
        <v>55330</v>
      </c>
      <c r="Q527" s="51" t="n">
        <f aca="false">ROUND(J527*M527*Assumptions!$B$6,0)</f>
        <v>70200</v>
      </c>
      <c r="R527" s="53" t="n">
        <f aca="false">N527/M527</f>
        <v>283.07</v>
      </c>
      <c r="S527" s="53" t="n">
        <f aca="false">P527/M527</f>
        <v>276.65</v>
      </c>
      <c r="T527" s="54" t="n">
        <f aca="false">IF(J527&gt;0,L527/J527,0)</f>
        <v>0.831111111111111</v>
      </c>
      <c r="U527" s="54" t="n">
        <f aca="false">IF(L527&gt;0,R527/L527,0)</f>
        <v>0.756871657754011</v>
      </c>
      <c r="V527" s="54" t="n">
        <f aca="false">IF(N527&gt;0,P527/N527,0)</f>
        <v>0.977320097502385</v>
      </c>
      <c r="W527" s="54" t="n">
        <f aca="false">T527*U527*V527</f>
        <v>0.614777777777778</v>
      </c>
      <c r="X527" s="55" t="n">
        <v>193.4</v>
      </c>
      <c r="Y527" s="56" t="n">
        <v>0.14</v>
      </c>
    </row>
    <row r="528" customFormat="false" ht="15" hidden="false" customHeight="false" outlineLevel="0" collapsed="false">
      <c r="A528" s="47" t="s">
        <v>858</v>
      </c>
      <c r="B528" s="48" t="n">
        <v>46079</v>
      </c>
      <c r="C528" s="49" t="n">
        <f aca="false">DATE(YEAR(B528),MONTH(B528),1)</f>
        <v>46054</v>
      </c>
      <c r="D528" s="47" t="s">
        <v>74</v>
      </c>
      <c r="E528" s="47" t="s">
        <v>65</v>
      </c>
      <c r="F528" s="47" t="s">
        <v>159</v>
      </c>
      <c r="G528" s="47" t="s">
        <v>859</v>
      </c>
      <c r="H528" s="50" t="n">
        <f aca="false">Assumptions!$B$4</f>
        <v>480</v>
      </c>
      <c r="I528" s="47" t="n">
        <v>30</v>
      </c>
      <c r="J528" s="9" t="n">
        <f aca="false">H528-I528</f>
        <v>450</v>
      </c>
      <c r="K528" s="9" t="n">
        <f aca="false">SUMIFS(Downtime_Log!$I$2:$I$20000,Downtime_Log!$B$2:$B$20000,A528)</f>
        <v>106</v>
      </c>
      <c r="L528" s="9" t="n">
        <f aca="false">J528-K528</f>
        <v>344</v>
      </c>
      <c r="M528" s="51" t="n">
        <f aca="false">INDEX(Rate_Master!$C$2:$C$13,MATCH(F528,Rate_Master!$A$2:$A$13,0))</f>
        <v>240</v>
      </c>
      <c r="N528" s="52" t="n">
        <v>68411</v>
      </c>
      <c r="O528" s="51" t="n">
        <f aca="false">SUMIFS(Quality_Log!$H$2:$H$20000,Quality_Log!$B$2:$B$20000,A528)</f>
        <v>2876</v>
      </c>
      <c r="P528" s="51" t="n">
        <f aca="false">N528-O528</f>
        <v>65535</v>
      </c>
      <c r="Q528" s="51" t="n">
        <f aca="false">ROUND(J528*M528*Assumptions!$B$6,0)</f>
        <v>84240</v>
      </c>
      <c r="R528" s="53" t="n">
        <f aca="false">N528/M528</f>
        <v>285.045833333333</v>
      </c>
      <c r="S528" s="53" t="n">
        <f aca="false">P528/M528</f>
        <v>273.0625</v>
      </c>
      <c r="T528" s="54" t="n">
        <f aca="false">IF(J528&gt;0,L528/J528,0)</f>
        <v>0.764444444444445</v>
      </c>
      <c r="U528" s="54" t="n">
        <f aca="false">IF(L528&gt;0,R528/L528,0)</f>
        <v>0.828621608527132</v>
      </c>
      <c r="V528" s="54" t="n">
        <f aca="false">IF(N528&gt;0,P528/N528,0)</f>
        <v>0.95795997719665</v>
      </c>
      <c r="W528" s="54" t="n">
        <f aca="false">T528*U528*V528</f>
        <v>0.606805555555556</v>
      </c>
      <c r="X528" s="55" t="n">
        <v>180.5</v>
      </c>
      <c r="Y528" s="56" t="n">
        <v>0.74</v>
      </c>
    </row>
    <row r="529" customFormat="false" ht="15" hidden="false" customHeight="false" outlineLevel="0" collapsed="false">
      <c r="A529" s="47" t="s">
        <v>860</v>
      </c>
      <c r="B529" s="48" t="n">
        <v>46079</v>
      </c>
      <c r="C529" s="49" t="n">
        <f aca="false">DATE(YEAR(B529),MONTH(B529),1)</f>
        <v>46054</v>
      </c>
      <c r="D529" s="47" t="s">
        <v>75</v>
      </c>
      <c r="E529" s="47" t="s">
        <v>65</v>
      </c>
      <c r="F529" s="47" t="s">
        <v>159</v>
      </c>
      <c r="G529" s="47" t="s">
        <v>859</v>
      </c>
      <c r="H529" s="50" t="n">
        <f aca="false">Assumptions!$B$4</f>
        <v>480</v>
      </c>
      <c r="I529" s="47" t="n">
        <v>30</v>
      </c>
      <c r="J529" s="9" t="n">
        <f aca="false">H529-I529</f>
        <v>450</v>
      </c>
      <c r="K529" s="9" t="n">
        <f aca="false">SUMIFS(Downtime_Log!$I$2:$I$20000,Downtime_Log!$B$2:$B$20000,A529)</f>
        <v>22</v>
      </c>
      <c r="L529" s="9" t="n">
        <f aca="false">J529-K529</f>
        <v>428</v>
      </c>
      <c r="M529" s="51" t="n">
        <f aca="false">INDEX(Rate_Master!$C$2:$C$13,MATCH(F529,Rate_Master!$A$2:$A$13,0))</f>
        <v>240</v>
      </c>
      <c r="N529" s="52" t="n">
        <v>82259</v>
      </c>
      <c r="O529" s="51" t="n">
        <f aca="false">SUMIFS(Quality_Log!$H$2:$H$20000,Quality_Log!$B$2:$B$20000,A529)</f>
        <v>1861</v>
      </c>
      <c r="P529" s="51" t="n">
        <f aca="false">N529-O529</f>
        <v>80398</v>
      </c>
      <c r="Q529" s="51" t="n">
        <f aca="false">ROUND(J529*M529*Assumptions!$B$6,0)</f>
        <v>84240</v>
      </c>
      <c r="R529" s="53" t="n">
        <f aca="false">N529/M529</f>
        <v>342.745833333333</v>
      </c>
      <c r="S529" s="53" t="n">
        <f aca="false">P529/M529</f>
        <v>334.991666666667</v>
      </c>
      <c r="T529" s="54" t="n">
        <f aca="false">IF(J529&gt;0,L529/J529,0)</f>
        <v>0.951111111111111</v>
      </c>
      <c r="U529" s="54" t="n">
        <f aca="false">IF(L529&gt;0,R529/L529,0)</f>
        <v>0.800808021806854</v>
      </c>
      <c r="V529" s="54" t="n">
        <f aca="false">IF(N529&gt;0,P529/N529,0)</f>
        <v>0.977376335720104</v>
      </c>
      <c r="W529" s="54" t="n">
        <f aca="false">T529*U529*V529</f>
        <v>0.744425925925926</v>
      </c>
      <c r="X529" s="55" t="n">
        <v>199.3</v>
      </c>
      <c r="Y529" s="56" t="n">
        <v>0.14</v>
      </c>
    </row>
    <row r="530" customFormat="false" ht="15" hidden="false" customHeight="false" outlineLevel="0" collapsed="false">
      <c r="A530" s="47" t="s">
        <v>861</v>
      </c>
      <c r="B530" s="48" t="n">
        <v>46080</v>
      </c>
      <c r="C530" s="49" t="n">
        <f aca="false">DATE(YEAR(B530),MONTH(B530),1)</f>
        <v>46054</v>
      </c>
      <c r="D530" s="47" t="s">
        <v>73</v>
      </c>
      <c r="E530" s="47" t="s">
        <v>62</v>
      </c>
      <c r="F530" s="47" t="s">
        <v>149</v>
      </c>
      <c r="G530" s="47" t="s">
        <v>849</v>
      </c>
      <c r="H530" s="50" t="n">
        <f aca="false">Assumptions!$B$4</f>
        <v>480</v>
      </c>
      <c r="I530" s="47" t="n">
        <v>30</v>
      </c>
      <c r="J530" s="9" t="n">
        <f aca="false">H530-I530</f>
        <v>450</v>
      </c>
      <c r="K530" s="9" t="n">
        <f aca="false">SUMIFS(Downtime_Log!$I$2:$I$20000,Downtime_Log!$B$2:$B$20000,A530)</f>
        <v>22</v>
      </c>
      <c r="L530" s="9" t="n">
        <f aca="false">J530-K530</f>
        <v>428</v>
      </c>
      <c r="M530" s="51" t="n">
        <f aca="false">INDEX(Rate_Master!$C$2:$C$13,MATCH(F530,Rate_Master!$A$2:$A$13,0))</f>
        <v>1100</v>
      </c>
      <c r="N530" s="52" t="n">
        <v>433818</v>
      </c>
      <c r="O530" s="51" t="n">
        <f aca="false">SUMIFS(Quality_Log!$H$2:$H$20000,Quality_Log!$B$2:$B$20000,A530)</f>
        <v>9064</v>
      </c>
      <c r="P530" s="51" t="n">
        <f aca="false">N530-O530</f>
        <v>424754</v>
      </c>
      <c r="Q530" s="51" t="n">
        <f aca="false">ROUND(J530*M530*Assumptions!$B$6,0)</f>
        <v>386100</v>
      </c>
      <c r="R530" s="53" t="n">
        <f aca="false">N530/M530</f>
        <v>394.38</v>
      </c>
      <c r="S530" s="53" t="n">
        <f aca="false">P530/M530</f>
        <v>386.14</v>
      </c>
      <c r="T530" s="54" t="n">
        <f aca="false">IF(J530&gt;0,L530/J530,0)</f>
        <v>0.951111111111111</v>
      </c>
      <c r="U530" s="54" t="n">
        <f aca="false">IF(L530&gt;0,R530/L530,0)</f>
        <v>0.921448598130841</v>
      </c>
      <c r="V530" s="54" t="n">
        <f aca="false">IF(N530&gt;0,P530/N530,0)</f>
        <v>0.97910644556012</v>
      </c>
      <c r="W530" s="54" t="n">
        <f aca="false">T530*U530*V530</f>
        <v>0.858088888888889</v>
      </c>
      <c r="X530" s="55" t="n">
        <v>362.9</v>
      </c>
      <c r="Y530" s="56" t="n">
        <v>1.63</v>
      </c>
    </row>
    <row r="531" customFormat="false" ht="15" hidden="false" customHeight="false" outlineLevel="0" collapsed="false">
      <c r="A531" s="47" t="s">
        <v>862</v>
      </c>
      <c r="B531" s="48" t="n">
        <v>46080</v>
      </c>
      <c r="C531" s="49" t="n">
        <f aca="false">DATE(YEAR(B531),MONTH(B531),1)</f>
        <v>46054</v>
      </c>
      <c r="D531" s="47" t="s">
        <v>74</v>
      </c>
      <c r="E531" s="47" t="s">
        <v>62</v>
      </c>
      <c r="F531" s="47" t="s">
        <v>149</v>
      </c>
      <c r="G531" s="47" t="s">
        <v>849</v>
      </c>
      <c r="H531" s="50" t="n">
        <f aca="false">Assumptions!$B$4</f>
        <v>480</v>
      </c>
      <c r="I531" s="47" t="n">
        <v>30</v>
      </c>
      <c r="J531" s="9" t="n">
        <f aca="false">H531-I531</f>
        <v>450</v>
      </c>
      <c r="K531" s="9" t="n">
        <f aca="false">SUMIFS(Downtime_Log!$I$2:$I$20000,Downtime_Log!$B$2:$B$20000,A531)</f>
        <v>33</v>
      </c>
      <c r="L531" s="9" t="n">
        <f aca="false">J531-K531</f>
        <v>417</v>
      </c>
      <c r="M531" s="51" t="n">
        <f aca="false">INDEX(Rate_Master!$C$2:$C$13,MATCH(F531,Rate_Master!$A$2:$A$13,0))</f>
        <v>1100</v>
      </c>
      <c r="N531" s="52" t="n">
        <v>446177</v>
      </c>
      <c r="O531" s="51" t="n">
        <f aca="false">SUMIFS(Quality_Log!$H$2:$H$20000,Quality_Log!$B$2:$B$20000,A531)</f>
        <v>7142</v>
      </c>
      <c r="P531" s="51" t="n">
        <f aca="false">N531-O531</f>
        <v>439035</v>
      </c>
      <c r="Q531" s="51" t="n">
        <f aca="false">ROUND(J531*M531*Assumptions!$B$6,0)</f>
        <v>386100</v>
      </c>
      <c r="R531" s="53" t="n">
        <f aca="false">N531/M531</f>
        <v>405.615454545455</v>
      </c>
      <c r="S531" s="53" t="n">
        <f aca="false">P531/M531</f>
        <v>399.122727272727</v>
      </c>
      <c r="T531" s="54" t="n">
        <f aca="false">IF(J531&gt;0,L531/J531,0)</f>
        <v>0.926666666666667</v>
      </c>
      <c r="U531" s="54" t="n">
        <f aca="false">IF(L531&gt;0,R531/L531,0)</f>
        <v>0.97269893176368</v>
      </c>
      <c r="V531" s="54" t="n">
        <f aca="false">IF(N531&gt;0,P531/N531,0)</f>
        <v>0.983992899678827</v>
      </c>
      <c r="W531" s="54" t="n">
        <f aca="false">T531*U531*V531</f>
        <v>0.886939393939394</v>
      </c>
      <c r="X531" s="55" t="n">
        <v>371.3</v>
      </c>
      <c r="Y531" s="56" t="n">
        <v>1.47</v>
      </c>
    </row>
    <row r="532" customFormat="false" ht="15" hidden="false" customHeight="false" outlineLevel="0" collapsed="false">
      <c r="A532" s="47" t="s">
        <v>863</v>
      </c>
      <c r="B532" s="48" t="n">
        <v>46080</v>
      </c>
      <c r="C532" s="49" t="n">
        <f aca="false">DATE(YEAR(B532),MONTH(B532),1)</f>
        <v>46054</v>
      </c>
      <c r="D532" s="47" t="s">
        <v>75</v>
      </c>
      <c r="E532" s="47" t="s">
        <v>62</v>
      </c>
      <c r="F532" s="47" t="s">
        <v>149</v>
      </c>
      <c r="G532" s="47" t="s">
        <v>849</v>
      </c>
      <c r="H532" s="50" t="n">
        <f aca="false">Assumptions!$B$4</f>
        <v>480</v>
      </c>
      <c r="I532" s="47" t="n">
        <v>30</v>
      </c>
      <c r="J532" s="9" t="n">
        <f aca="false">H532-I532</f>
        <v>450</v>
      </c>
      <c r="K532" s="9" t="n">
        <f aca="false">SUMIFS(Downtime_Log!$I$2:$I$20000,Downtime_Log!$B$2:$B$20000,A532)</f>
        <v>54</v>
      </c>
      <c r="L532" s="9" t="n">
        <f aca="false">J532-K532</f>
        <v>396</v>
      </c>
      <c r="M532" s="51" t="n">
        <f aca="false">INDEX(Rate_Master!$C$2:$C$13,MATCH(F532,Rate_Master!$A$2:$A$13,0))</f>
        <v>1100</v>
      </c>
      <c r="N532" s="52" t="n">
        <v>348050</v>
      </c>
      <c r="O532" s="51" t="n">
        <f aca="false">SUMIFS(Quality_Log!$H$2:$H$20000,Quality_Log!$B$2:$B$20000,A532)</f>
        <v>4409</v>
      </c>
      <c r="P532" s="51" t="n">
        <f aca="false">N532-O532</f>
        <v>343641</v>
      </c>
      <c r="Q532" s="51" t="n">
        <f aca="false">ROUND(J532*M532*Assumptions!$B$6,0)</f>
        <v>386100</v>
      </c>
      <c r="R532" s="53" t="n">
        <f aca="false">N532/M532</f>
        <v>316.409090909091</v>
      </c>
      <c r="S532" s="53" t="n">
        <f aca="false">P532/M532</f>
        <v>312.400909090909</v>
      </c>
      <c r="T532" s="54" t="n">
        <f aca="false">IF(J532&gt;0,L532/J532,0)</f>
        <v>0.88</v>
      </c>
      <c r="U532" s="54" t="n">
        <f aca="false">IF(L532&gt;0,R532/L532,0)</f>
        <v>0.799012855831038</v>
      </c>
      <c r="V532" s="54" t="n">
        <f aca="false">IF(N532&gt;0,P532/N532,0)</f>
        <v>0.98733227984485</v>
      </c>
      <c r="W532" s="54" t="n">
        <f aca="false">T532*U532*V532</f>
        <v>0.694224242424243</v>
      </c>
      <c r="X532" s="55" t="n">
        <v>367.1</v>
      </c>
      <c r="Y532" s="56" t="n">
        <v>1.36</v>
      </c>
    </row>
    <row r="533" customFormat="false" ht="15" hidden="false" customHeight="false" outlineLevel="0" collapsed="false">
      <c r="A533" s="47" t="s">
        <v>864</v>
      </c>
      <c r="B533" s="48" t="n">
        <v>46080</v>
      </c>
      <c r="C533" s="49" t="n">
        <f aca="false">DATE(YEAR(B533),MONTH(B533),1)</f>
        <v>46054</v>
      </c>
      <c r="D533" s="47" t="s">
        <v>73</v>
      </c>
      <c r="E533" s="47" t="s">
        <v>63</v>
      </c>
      <c r="F533" s="47" t="s">
        <v>153</v>
      </c>
      <c r="G533" s="47" t="s">
        <v>865</v>
      </c>
      <c r="H533" s="50" t="n">
        <f aca="false">Assumptions!$B$4</f>
        <v>480</v>
      </c>
      <c r="I533" s="47" t="n">
        <v>45</v>
      </c>
      <c r="J533" s="9" t="n">
        <f aca="false">H533-I533</f>
        <v>435</v>
      </c>
      <c r="K533" s="9" t="n">
        <f aca="false">SUMIFS(Downtime_Log!$I$2:$I$20000,Downtime_Log!$B$2:$B$20000,A533)</f>
        <v>59</v>
      </c>
      <c r="L533" s="9" t="n">
        <f aca="false">J533-K533</f>
        <v>376</v>
      </c>
      <c r="M533" s="51" t="n">
        <f aca="false">INDEX(Rate_Master!$C$2:$C$13,MATCH(F533,Rate_Master!$A$2:$A$13,0))</f>
        <v>1000</v>
      </c>
      <c r="N533" s="52" t="n">
        <v>324730</v>
      </c>
      <c r="O533" s="51" t="n">
        <f aca="false">SUMIFS(Quality_Log!$H$2:$H$20000,Quality_Log!$B$2:$B$20000,A533)</f>
        <v>6545</v>
      </c>
      <c r="P533" s="51" t="n">
        <f aca="false">N533-O533</f>
        <v>318185</v>
      </c>
      <c r="Q533" s="51" t="n">
        <f aca="false">ROUND(J533*M533*Assumptions!$B$6,0)</f>
        <v>339300</v>
      </c>
      <c r="R533" s="53" t="n">
        <f aca="false">N533/M533</f>
        <v>324.73</v>
      </c>
      <c r="S533" s="53" t="n">
        <f aca="false">P533/M533</f>
        <v>318.185</v>
      </c>
      <c r="T533" s="54" t="n">
        <f aca="false">IF(J533&gt;0,L533/J533,0)</f>
        <v>0.864367816091954</v>
      </c>
      <c r="U533" s="54" t="n">
        <f aca="false">IF(L533&gt;0,R533/L533,0)</f>
        <v>0.863643617021277</v>
      </c>
      <c r="V533" s="54" t="n">
        <f aca="false">IF(N533&gt;0,P533/N533,0)</f>
        <v>0.979844794136667</v>
      </c>
      <c r="W533" s="54" t="n">
        <f aca="false">T533*U533*V533</f>
        <v>0.731459770114943</v>
      </c>
      <c r="X533" s="55" t="n">
        <v>399.3</v>
      </c>
      <c r="Y533" s="56" t="n">
        <v>1.93</v>
      </c>
    </row>
    <row r="534" customFormat="false" ht="15" hidden="false" customHeight="false" outlineLevel="0" collapsed="false">
      <c r="A534" s="47" t="s">
        <v>866</v>
      </c>
      <c r="B534" s="48" t="n">
        <v>46080</v>
      </c>
      <c r="C534" s="49" t="n">
        <f aca="false">DATE(YEAR(B534),MONTH(B534),1)</f>
        <v>46054</v>
      </c>
      <c r="D534" s="47" t="s">
        <v>74</v>
      </c>
      <c r="E534" s="47" t="s">
        <v>63</v>
      </c>
      <c r="F534" s="47" t="s">
        <v>153</v>
      </c>
      <c r="G534" s="47" t="s">
        <v>865</v>
      </c>
      <c r="H534" s="50" t="n">
        <f aca="false">Assumptions!$B$4</f>
        <v>480</v>
      </c>
      <c r="I534" s="47" t="n">
        <v>30</v>
      </c>
      <c r="J534" s="9" t="n">
        <f aca="false">H534-I534</f>
        <v>450</v>
      </c>
      <c r="K534" s="9" t="n">
        <f aca="false">SUMIFS(Downtime_Log!$I$2:$I$20000,Downtime_Log!$B$2:$B$20000,A534)</f>
        <v>62</v>
      </c>
      <c r="L534" s="9" t="n">
        <f aca="false">J534-K534</f>
        <v>388</v>
      </c>
      <c r="M534" s="51" t="n">
        <f aca="false">INDEX(Rate_Master!$C$2:$C$13,MATCH(F534,Rate_Master!$A$2:$A$13,0))</f>
        <v>1000</v>
      </c>
      <c r="N534" s="52" t="n">
        <v>340574</v>
      </c>
      <c r="O534" s="51" t="n">
        <f aca="false">SUMIFS(Quality_Log!$H$2:$H$20000,Quality_Log!$B$2:$B$20000,A534)</f>
        <v>11283</v>
      </c>
      <c r="P534" s="51" t="n">
        <f aca="false">N534-O534</f>
        <v>329291</v>
      </c>
      <c r="Q534" s="51" t="n">
        <f aca="false">ROUND(J534*M534*Assumptions!$B$6,0)</f>
        <v>351000</v>
      </c>
      <c r="R534" s="53" t="n">
        <f aca="false">N534/M534</f>
        <v>340.574</v>
      </c>
      <c r="S534" s="53" t="n">
        <f aca="false">P534/M534</f>
        <v>329.291</v>
      </c>
      <c r="T534" s="54" t="n">
        <f aca="false">IF(J534&gt;0,L534/J534,0)</f>
        <v>0.862222222222222</v>
      </c>
      <c r="U534" s="54" t="n">
        <f aca="false">IF(L534&gt;0,R534/L534,0)</f>
        <v>0.877768041237113</v>
      </c>
      <c r="V534" s="54" t="n">
        <f aca="false">IF(N534&gt;0,P534/N534,0)</f>
        <v>0.966870636043855</v>
      </c>
      <c r="W534" s="54" t="n">
        <f aca="false">T534*U534*V534</f>
        <v>0.731757777777778</v>
      </c>
      <c r="X534" s="55" t="n">
        <v>449.9</v>
      </c>
      <c r="Y534" s="56" t="n">
        <v>1.95</v>
      </c>
    </row>
    <row r="535" customFormat="false" ht="15" hidden="false" customHeight="false" outlineLevel="0" collapsed="false">
      <c r="A535" s="47" t="s">
        <v>867</v>
      </c>
      <c r="B535" s="48" t="n">
        <v>46080</v>
      </c>
      <c r="C535" s="49" t="n">
        <f aca="false">DATE(YEAR(B535),MONTH(B535),1)</f>
        <v>46054</v>
      </c>
      <c r="D535" s="47" t="s">
        <v>75</v>
      </c>
      <c r="E535" s="47" t="s">
        <v>63</v>
      </c>
      <c r="F535" s="47" t="s">
        <v>153</v>
      </c>
      <c r="G535" s="47" t="s">
        <v>865</v>
      </c>
      <c r="H535" s="50" t="n">
        <f aca="false">Assumptions!$B$4</f>
        <v>480</v>
      </c>
      <c r="I535" s="47" t="n">
        <v>30</v>
      </c>
      <c r="J535" s="9" t="n">
        <f aca="false">H535-I535</f>
        <v>450</v>
      </c>
      <c r="K535" s="9" t="n">
        <f aca="false">SUMIFS(Downtime_Log!$I$2:$I$20000,Downtime_Log!$B$2:$B$20000,A535)</f>
        <v>96</v>
      </c>
      <c r="L535" s="9" t="n">
        <f aca="false">J535-K535</f>
        <v>354</v>
      </c>
      <c r="M535" s="51" t="n">
        <f aca="false">INDEX(Rate_Master!$C$2:$C$13,MATCH(F535,Rate_Master!$A$2:$A$13,0))</f>
        <v>1000</v>
      </c>
      <c r="N535" s="52" t="n">
        <v>305475</v>
      </c>
      <c r="O535" s="51" t="n">
        <f aca="false">SUMIFS(Quality_Log!$H$2:$H$20000,Quality_Log!$B$2:$B$20000,A535)</f>
        <v>6019</v>
      </c>
      <c r="P535" s="51" t="n">
        <f aca="false">N535-O535</f>
        <v>299456</v>
      </c>
      <c r="Q535" s="51" t="n">
        <f aca="false">ROUND(J535*M535*Assumptions!$B$6,0)</f>
        <v>351000</v>
      </c>
      <c r="R535" s="53" t="n">
        <f aca="false">N535/M535</f>
        <v>305.475</v>
      </c>
      <c r="S535" s="53" t="n">
        <f aca="false">P535/M535</f>
        <v>299.456</v>
      </c>
      <c r="T535" s="54" t="n">
        <f aca="false">IF(J535&gt;0,L535/J535,0)</f>
        <v>0.786666666666667</v>
      </c>
      <c r="U535" s="54" t="n">
        <f aca="false">IF(L535&gt;0,R535/L535,0)</f>
        <v>0.862923728813559</v>
      </c>
      <c r="V535" s="54" t="n">
        <f aca="false">IF(N535&gt;0,P535/N535,0)</f>
        <v>0.980296259923071</v>
      </c>
      <c r="W535" s="54" t="n">
        <f aca="false">T535*U535*V535</f>
        <v>0.665457777777778</v>
      </c>
      <c r="X535" s="55" t="n">
        <v>408</v>
      </c>
      <c r="Y535" s="56" t="n">
        <v>1.92</v>
      </c>
    </row>
    <row r="536" customFormat="false" ht="15" hidden="false" customHeight="false" outlineLevel="0" collapsed="false">
      <c r="A536" s="47" t="s">
        <v>868</v>
      </c>
      <c r="B536" s="48" t="n">
        <v>46080</v>
      </c>
      <c r="C536" s="49" t="n">
        <f aca="false">DATE(YEAR(B536),MONTH(B536),1)</f>
        <v>46054</v>
      </c>
      <c r="D536" s="47" t="s">
        <v>73</v>
      </c>
      <c r="E536" s="47" t="s">
        <v>64</v>
      </c>
      <c r="F536" s="47" t="s">
        <v>156</v>
      </c>
      <c r="G536" s="47" t="s">
        <v>869</v>
      </c>
      <c r="H536" s="50" t="n">
        <f aca="false">Assumptions!$B$4</f>
        <v>480</v>
      </c>
      <c r="I536" s="47" t="n">
        <v>30</v>
      </c>
      <c r="J536" s="9" t="n">
        <f aca="false">H536-I536</f>
        <v>450</v>
      </c>
      <c r="K536" s="9" t="n">
        <f aca="false">SUMIFS(Downtime_Log!$I$2:$I$20000,Downtime_Log!$B$2:$B$20000,A536)</f>
        <v>6</v>
      </c>
      <c r="L536" s="9" t="n">
        <f aca="false">J536-K536</f>
        <v>444</v>
      </c>
      <c r="M536" s="51" t="n">
        <f aca="false">INDEX(Rate_Master!$C$2:$C$13,MATCH(F536,Rate_Master!$A$2:$A$13,0))</f>
        <v>480</v>
      </c>
      <c r="N536" s="52" t="n">
        <v>189698</v>
      </c>
      <c r="O536" s="51" t="n">
        <f aca="false">SUMIFS(Quality_Log!$H$2:$H$20000,Quality_Log!$B$2:$B$20000,A536)</f>
        <v>5722</v>
      </c>
      <c r="P536" s="51" t="n">
        <f aca="false">N536-O536</f>
        <v>183976</v>
      </c>
      <c r="Q536" s="51" t="n">
        <f aca="false">ROUND(J536*M536*Assumptions!$B$6,0)</f>
        <v>168480</v>
      </c>
      <c r="R536" s="53" t="n">
        <f aca="false">N536/M536</f>
        <v>395.204166666667</v>
      </c>
      <c r="S536" s="53" t="n">
        <f aca="false">P536/M536</f>
        <v>383.283333333333</v>
      </c>
      <c r="T536" s="54" t="n">
        <f aca="false">IF(J536&gt;0,L536/J536,0)</f>
        <v>0.986666666666667</v>
      </c>
      <c r="U536" s="54" t="n">
        <f aca="false">IF(L536&gt;0,R536/L536,0)</f>
        <v>0.890099474474475</v>
      </c>
      <c r="V536" s="54" t="n">
        <f aca="false">IF(N536&gt;0,P536/N536,0)</f>
        <v>0.969836266065009</v>
      </c>
      <c r="W536" s="54" t="n">
        <f aca="false">T536*U536*V536</f>
        <v>0.851740740740741</v>
      </c>
      <c r="X536" s="55" t="n">
        <v>252</v>
      </c>
      <c r="Y536" s="56" t="n">
        <v>0.82</v>
      </c>
    </row>
    <row r="537" customFormat="false" ht="15" hidden="false" customHeight="false" outlineLevel="0" collapsed="false">
      <c r="A537" s="47" t="s">
        <v>870</v>
      </c>
      <c r="B537" s="48" t="n">
        <v>46080</v>
      </c>
      <c r="C537" s="49" t="n">
        <f aca="false">DATE(YEAR(B537),MONTH(B537),1)</f>
        <v>46054</v>
      </c>
      <c r="D537" s="47" t="s">
        <v>74</v>
      </c>
      <c r="E537" s="47" t="s">
        <v>64</v>
      </c>
      <c r="F537" s="47" t="s">
        <v>156</v>
      </c>
      <c r="G537" s="47" t="s">
        <v>869</v>
      </c>
      <c r="H537" s="50" t="n">
        <f aca="false">Assumptions!$B$4</f>
        <v>480</v>
      </c>
      <c r="I537" s="47" t="n">
        <v>30</v>
      </c>
      <c r="J537" s="9" t="n">
        <f aca="false">H537-I537</f>
        <v>450</v>
      </c>
      <c r="K537" s="9" t="n">
        <f aca="false">SUMIFS(Downtime_Log!$I$2:$I$20000,Downtime_Log!$B$2:$B$20000,A537)</f>
        <v>4</v>
      </c>
      <c r="L537" s="9" t="n">
        <f aca="false">J537-K537</f>
        <v>446</v>
      </c>
      <c r="M537" s="51" t="n">
        <f aca="false">INDEX(Rate_Master!$C$2:$C$13,MATCH(F537,Rate_Master!$A$2:$A$13,0))</f>
        <v>480</v>
      </c>
      <c r="N537" s="52" t="n">
        <v>188543</v>
      </c>
      <c r="O537" s="51" t="n">
        <f aca="false">SUMIFS(Quality_Log!$H$2:$H$20000,Quality_Log!$B$2:$B$20000,A537)</f>
        <v>5065</v>
      </c>
      <c r="P537" s="51" t="n">
        <f aca="false">N537-O537</f>
        <v>183478</v>
      </c>
      <c r="Q537" s="51" t="n">
        <f aca="false">ROUND(J537*M537*Assumptions!$B$6,0)</f>
        <v>168480</v>
      </c>
      <c r="R537" s="53" t="n">
        <f aca="false">N537/M537</f>
        <v>392.797916666667</v>
      </c>
      <c r="S537" s="53" t="n">
        <f aca="false">P537/M537</f>
        <v>382.245833333333</v>
      </c>
      <c r="T537" s="54" t="n">
        <f aca="false">IF(J537&gt;0,L537/J537,0)</f>
        <v>0.991111111111111</v>
      </c>
      <c r="U537" s="54" t="n">
        <f aca="false">IF(L537&gt;0,R537/L537,0)</f>
        <v>0.880712817638266</v>
      </c>
      <c r="V537" s="54" t="n">
        <f aca="false">IF(N537&gt;0,P537/N537,0)</f>
        <v>0.97313610157895</v>
      </c>
      <c r="W537" s="54" t="n">
        <f aca="false">T537*U537*V537</f>
        <v>0.849435185185185</v>
      </c>
      <c r="X537" s="55" t="n">
        <v>227.6</v>
      </c>
      <c r="Y537" s="56" t="n">
        <v>0.73</v>
      </c>
    </row>
    <row r="538" customFormat="false" ht="15" hidden="false" customHeight="false" outlineLevel="0" collapsed="false">
      <c r="A538" s="47" t="s">
        <v>871</v>
      </c>
      <c r="B538" s="48" t="n">
        <v>46080</v>
      </c>
      <c r="C538" s="49" t="n">
        <f aca="false">DATE(YEAR(B538),MONTH(B538),1)</f>
        <v>46054</v>
      </c>
      <c r="D538" s="47" t="s">
        <v>73</v>
      </c>
      <c r="E538" s="47" t="s">
        <v>65</v>
      </c>
      <c r="F538" s="47" t="s">
        <v>159</v>
      </c>
      <c r="G538" s="47" t="s">
        <v>859</v>
      </c>
      <c r="H538" s="50" t="n">
        <f aca="false">Assumptions!$B$4</f>
        <v>480</v>
      </c>
      <c r="I538" s="47" t="n">
        <v>30</v>
      </c>
      <c r="J538" s="9" t="n">
        <f aca="false">H538-I538</f>
        <v>450</v>
      </c>
      <c r="K538" s="9" t="n">
        <f aca="false">SUMIFS(Downtime_Log!$I$2:$I$20000,Downtime_Log!$B$2:$B$20000,A538)</f>
        <v>26</v>
      </c>
      <c r="L538" s="9" t="n">
        <f aca="false">J538-K538</f>
        <v>424</v>
      </c>
      <c r="M538" s="51" t="n">
        <f aca="false">INDEX(Rate_Master!$C$2:$C$13,MATCH(F538,Rate_Master!$A$2:$A$13,0))</f>
        <v>240</v>
      </c>
      <c r="N538" s="52" t="n">
        <v>84699</v>
      </c>
      <c r="O538" s="51" t="n">
        <f aca="false">SUMIFS(Quality_Log!$H$2:$H$20000,Quality_Log!$B$2:$B$20000,A538)</f>
        <v>1365</v>
      </c>
      <c r="P538" s="51" t="n">
        <f aca="false">N538-O538</f>
        <v>83334</v>
      </c>
      <c r="Q538" s="51" t="n">
        <f aca="false">ROUND(J538*M538*Assumptions!$B$6,0)</f>
        <v>84240</v>
      </c>
      <c r="R538" s="53" t="n">
        <f aca="false">N538/M538</f>
        <v>352.9125</v>
      </c>
      <c r="S538" s="53" t="n">
        <f aca="false">P538/M538</f>
        <v>347.225</v>
      </c>
      <c r="T538" s="54" t="n">
        <f aca="false">IF(J538&gt;0,L538/J538,0)</f>
        <v>0.942222222222222</v>
      </c>
      <c r="U538" s="54" t="n">
        <f aca="false">IF(L538&gt;0,R538/L538,0)</f>
        <v>0.832340801886793</v>
      </c>
      <c r="V538" s="54" t="n">
        <f aca="false">IF(N538&gt;0,P538/N538,0)</f>
        <v>0.983884107250381</v>
      </c>
      <c r="W538" s="54" t="n">
        <f aca="false">T538*U538*V538</f>
        <v>0.771611111111111</v>
      </c>
      <c r="X538" s="55" t="n">
        <v>204.5</v>
      </c>
      <c r="Y538" s="56" t="n">
        <v>0.13</v>
      </c>
    </row>
    <row r="539" customFormat="false" ht="15" hidden="false" customHeight="false" outlineLevel="0" collapsed="false">
      <c r="A539" s="47" t="s">
        <v>872</v>
      </c>
      <c r="B539" s="48" t="n">
        <v>46080</v>
      </c>
      <c r="C539" s="49" t="n">
        <f aca="false">DATE(YEAR(B539),MONTH(B539),1)</f>
        <v>46054</v>
      </c>
      <c r="D539" s="47" t="s">
        <v>74</v>
      </c>
      <c r="E539" s="47" t="s">
        <v>65</v>
      </c>
      <c r="F539" s="47" t="s">
        <v>159</v>
      </c>
      <c r="G539" s="47" t="s">
        <v>859</v>
      </c>
      <c r="H539" s="50" t="n">
        <f aca="false">Assumptions!$B$4</f>
        <v>480</v>
      </c>
      <c r="I539" s="47" t="n">
        <v>30</v>
      </c>
      <c r="J539" s="9" t="n">
        <f aca="false">H539-I539</f>
        <v>450</v>
      </c>
      <c r="K539" s="9" t="n">
        <f aca="false">SUMIFS(Downtime_Log!$I$2:$I$20000,Downtime_Log!$B$2:$B$20000,A539)</f>
        <v>41</v>
      </c>
      <c r="L539" s="9" t="n">
        <f aca="false">J539-K539</f>
        <v>409</v>
      </c>
      <c r="M539" s="51" t="n">
        <f aca="false">INDEX(Rate_Master!$C$2:$C$13,MATCH(F539,Rate_Master!$A$2:$A$13,0))</f>
        <v>240</v>
      </c>
      <c r="N539" s="52" t="n">
        <v>85825</v>
      </c>
      <c r="O539" s="51" t="n">
        <f aca="false">SUMIFS(Quality_Log!$H$2:$H$20000,Quality_Log!$B$2:$B$20000,A539)</f>
        <v>1812</v>
      </c>
      <c r="P539" s="51" t="n">
        <f aca="false">N539-O539</f>
        <v>84013</v>
      </c>
      <c r="Q539" s="51" t="n">
        <f aca="false">ROUND(J539*M539*Assumptions!$B$6,0)</f>
        <v>84240</v>
      </c>
      <c r="R539" s="53" t="n">
        <f aca="false">N539/M539</f>
        <v>357.604166666667</v>
      </c>
      <c r="S539" s="53" t="n">
        <f aca="false">P539/M539</f>
        <v>350.054166666667</v>
      </c>
      <c r="T539" s="54" t="n">
        <f aca="false">IF(J539&gt;0,L539/J539,0)</f>
        <v>0.908888888888889</v>
      </c>
      <c r="U539" s="54" t="n">
        <f aca="false">IF(L539&gt;0,R539/L539,0)</f>
        <v>0.874337815810921</v>
      </c>
      <c r="V539" s="54" t="n">
        <f aca="false">IF(N539&gt;0,P539/N539,0)</f>
        <v>0.978887270608797</v>
      </c>
      <c r="W539" s="54" t="n">
        <f aca="false">T539*U539*V539</f>
        <v>0.777898148148148</v>
      </c>
      <c r="X539" s="55" t="n">
        <v>210.2</v>
      </c>
      <c r="Y539" s="56" t="n">
        <v>0.14</v>
      </c>
    </row>
    <row r="540" customFormat="false" ht="15" hidden="false" customHeight="false" outlineLevel="0" collapsed="false">
      <c r="A540" s="47" t="s">
        <v>873</v>
      </c>
      <c r="B540" s="48" t="n">
        <v>46080</v>
      </c>
      <c r="C540" s="49" t="n">
        <f aca="false">DATE(YEAR(B540),MONTH(B540),1)</f>
        <v>46054</v>
      </c>
      <c r="D540" s="47" t="s">
        <v>75</v>
      </c>
      <c r="E540" s="47" t="s">
        <v>65</v>
      </c>
      <c r="F540" s="47" t="s">
        <v>159</v>
      </c>
      <c r="G540" s="47" t="s">
        <v>859</v>
      </c>
      <c r="H540" s="50" t="n">
        <f aca="false">Assumptions!$B$4</f>
        <v>480</v>
      </c>
      <c r="I540" s="47" t="n">
        <v>30</v>
      </c>
      <c r="J540" s="9" t="n">
        <f aca="false">H540-I540</f>
        <v>450</v>
      </c>
      <c r="K540" s="9" t="n">
        <f aca="false">SUMIFS(Downtime_Log!$I$2:$I$20000,Downtime_Log!$B$2:$B$20000,A540)</f>
        <v>65</v>
      </c>
      <c r="L540" s="9" t="n">
        <f aca="false">J540-K540</f>
        <v>385</v>
      </c>
      <c r="M540" s="51" t="n">
        <f aca="false">INDEX(Rate_Master!$C$2:$C$13,MATCH(F540,Rate_Master!$A$2:$A$13,0))</f>
        <v>240</v>
      </c>
      <c r="N540" s="52" t="n">
        <v>78603</v>
      </c>
      <c r="O540" s="51" t="n">
        <f aca="false">SUMIFS(Quality_Log!$H$2:$H$20000,Quality_Log!$B$2:$B$20000,A540)</f>
        <v>1575</v>
      </c>
      <c r="P540" s="51" t="n">
        <f aca="false">N540-O540</f>
        <v>77028</v>
      </c>
      <c r="Q540" s="51" t="n">
        <f aca="false">ROUND(J540*M540*Assumptions!$B$6,0)</f>
        <v>84240</v>
      </c>
      <c r="R540" s="53" t="n">
        <f aca="false">N540/M540</f>
        <v>327.5125</v>
      </c>
      <c r="S540" s="53" t="n">
        <f aca="false">P540/M540</f>
        <v>320.95</v>
      </c>
      <c r="T540" s="54" t="n">
        <f aca="false">IF(J540&gt;0,L540/J540,0)</f>
        <v>0.855555555555556</v>
      </c>
      <c r="U540" s="54" t="n">
        <f aca="false">IF(L540&gt;0,R540/L540,0)</f>
        <v>0.850681818181818</v>
      </c>
      <c r="V540" s="54" t="n">
        <f aca="false">IF(N540&gt;0,P540/N540,0)</f>
        <v>0.979962596847449</v>
      </c>
      <c r="W540" s="54" t="n">
        <f aca="false">T540*U540*V540</f>
        <v>0.713222222222222</v>
      </c>
      <c r="X540" s="55" t="n">
        <v>186.8</v>
      </c>
      <c r="Y540" s="56" t="n">
        <v>0.15</v>
      </c>
    </row>
    <row r="541" customFormat="false" ht="15" hidden="false" customHeight="false" outlineLevel="0" collapsed="false">
      <c r="A541" s="47" t="s">
        <v>874</v>
      </c>
      <c r="B541" s="48" t="n">
        <v>46081</v>
      </c>
      <c r="C541" s="49" t="n">
        <f aca="false">DATE(YEAR(B541),MONTH(B541),1)</f>
        <v>46054</v>
      </c>
      <c r="D541" s="47" t="s">
        <v>73</v>
      </c>
      <c r="E541" s="47" t="s">
        <v>62</v>
      </c>
      <c r="F541" s="47" t="s">
        <v>149</v>
      </c>
      <c r="G541" s="47" t="s">
        <v>875</v>
      </c>
      <c r="H541" s="50" t="n">
        <f aca="false">Assumptions!$B$4</f>
        <v>480</v>
      </c>
      <c r="I541" s="47" t="n">
        <v>90</v>
      </c>
      <c r="J541" s="9" t="n">
        <f aca="false">H541-I541</f>
        <v>390</v>
      </c>
      <c r="K541" s="9" t="n">
        <f aca="false">SUMIFS(Downtime_Log!$I$2:$I$20000,Downtime_Log!$B$2:$B$20000,A541)</f>
        <v>32</v>
      </c>
      <c r="L541" s="9" t="n">
        <f aca="false">J541-K541</f>
        <v>358</v>
      </c>
      <c r="M541" s="51" t="n">
        <f aca="false">INDEX(Rate_Master!$C$2:$C$13,MATCH(F541,Rate_Master!$A$2:$A$13,0))</f>
        <v>1100</v>
      </c>
      <c r="N541" s="52" t="n">
        <v>367789</v>
      </c>
      <c r="O541" s="51" t="n">
        <f aca="false">SUMIFS(Quality_Log!$H$2:$H$20000,Quality_Log!$B$2:$B$20000,A541)</f>
        <v>3866</v>
      </c>
      <c r="P541" s="51" t="n">
        <f aca="false">N541-O541</f>
        <v>363923</v>
      </c>
      <c r="Q541" s="51" t="n">
        <f aca="false">ROUND(J541*M541*Assumptions!$B$6,0)</f>
        <v>334620</v>
      </c>
      <c r="R541" s="53" t="n">
        <f aca="false">N541/M541</f>
        <v>334.353636363636</v>
      </c>
      <c r="S541" s="53" t="n">
        <f aca="false">P541/M541</f>
        <v>330.839090909091</v>
      </c>
      <c r="T541" s="54" t="n">
        <f aca="false">IF(J541&gt;0,L541/J541,0)</f>
        <v>0.917948717948718</v>
      </c>
      <c r="U541" s="54" t="n">
        <f aca="false">IF(L541&gt;0,R541/L541,0)</f>
        <v>0.933948704926359</v>
      </c>
      <c r="V541" s="54" t="n">
        <f aca="false">IF(N541&gt;0,P541/N541,0)</f>
        <v>0.989488538265147</v>
      </c>
      <c r="W541" s="54" t="n">
        <f aca="false">T541*U541*V541</f>
        <v>0.848305361305361</v>
      </c>
      <c r="X541" s="55" t="n">
        <v>332.2</v>
      </c>
      <c r="Y541" s="56" t="n">
        <v>1.58</v>
      </c>
    </row>
    <row r="542" customFormat="false" ht="15" hidden="false" customHeight="false" outlineLevel="0" collapsed="false">
      <c r="A542" s="47" t="s">
        <v>876</v>
      </c>
      <c r="B542" s="48" t="n">
        <v>46081</v>
      </c>
      <c r="C542" s="49" t="n">
        <f aca="false">DATE(YEAR(B542),MONTH(B542),1)</f>
        <v>46054</v>
      </c>
      <c r="D542" s="47" t="s">
        <v>74</v>
      </c>
      <c r="E542" s="47" t="s">
        <v>62</v>
      </c>
      <c r="F542" s="47" t="s">
        <v>149</v>
      </c>
      <c r="G542" s="47" t="s">
        <v>875</v>
      </c>
      <c r="H542" s="50" t="n">
        <f aca="false">Assumptions!$B$4</f>
        <v>480</v>
      </c>
      <c r="I542" s="47" t="n">
        <v>30</v>
      </c>
      <c r="J542" s="9" t="n">
        <f aca="false">H542-I542</f>
        <v>450</v>
      </c>
      <c r="K542" s="9" t="n">
        <f aca="false">SUMIFS(Downtime_Log!$I$2:$I$20000,Downtime_Log!$B$2:$B$20000,A542)</f>
        <v>36</v>
      </c>
      <c r="L542" s="9" t="n">
        <f aca="false">J542-K542</f>
        <v>414</v>
      </c>
      <c r="M542" s="51" t="n">
        <f aca="false">INDEX(Rate_Master!$C$2:$C$13,MATCH(F542,Rate_Master!$A$2:$A$13,0))</f>
        <v>1100</v>
      </c>
      <c r="N542" s="52" t="n">
        <v>425988</v>
      </c>
      <c r="O542" s="51" t="n">
        <f aca="false">SUMIFS(Quality_Log!$H$2:$H$20000,Quality_Log!$B$2:$B$20000,A542)</f>
        <v>4754</v>
      </c>
      <c r="P542" s="51" t="n">
        <f aca="false">N542-O542</f>
        <v>421234</v>
      </c>
      <c r="Q542" s="51" t="n">
        <f aca="false">ROUND(J542*M542*Assumptions!$B$6,0)</f>
        <v>386100</v>
      </c>
      <c r="R542" s="53" t="n">
        <f aca="false">N542/M542</f>
        <v>387.261818181818</v>
      </c>
      <c r="S542" s="53" t="n">
        <f aca="false">P542/M542</f>
        <v>382.94</v>
      </c>
      <c r="T542" s="54" t="n">
        <f aca="false">IF(J542&gt;0,L542/J542,0)</f>
        <v>0.92</v>
      </c>
      <c r="U542" s="54" t="n">
        <f aca="false">IF(L542&gt;0,R542/L542,0)</f>
        <v>0.935415019762846</v>
      </c>
      <c r="V542" s="54" t="n">
        <f aca="false">IF(N542&gt;0,P542/N542,0)</f>
        <v>0.988840061222382</v>
      </c>
      <c r="W542" s="54" t="n">
        <f aca="false">T542*U542*V542</f>
        <v>0.850977777777778</v>
      </c>
      <c r="X542" s="55" t="n">
        <v>356.6</v>
      </c>
      <c r="Y542" s="56" t="n">
        <v>1.73</v>
      </c>
    </row>
    <row r="543" customFormat="false" ht="15" hidden="false" customHeight="false" outlineLevel="0" collapsed="false">
      <c r="A543" s="47" t="s">
        <v>877</v>
      </c>
      <c r="B543" s="48" t="n">
        <v>46081</v>
      </c>
      <c r="C543" s="49" t="n">
        <f aca="false">DATE(YEAR(B543),MONTH(B543),1)</f>
        <v>46054</v>
      </c>
      <c r="D543" s="47" t="s">
        <v>75</v>
      </c>
      <c r="E543" s="47" t="s">
        <v>62</v>
      </c>
      <c r="F543" s="47" t="s">
        <v>149</v>
      </c>
      <c r="G543" s="47" t="s">
        <v>875</v>
      </c>
      <c r="H543" s="50" t="n">
        <f aca="false">Assumptions!$B$4</f>
        <v>480</v>
      </c>
      <c r="I543" s="47" t="n">
        <v>45</v>
      </c>
      <c r="J543" s="9" t="n">
        <f aca="false">H543-I543</f>
        <v>435</v>
      </c>
      <c r="K543" s="9" t="n">
        <f aca="false">SUMIFS(Downtime_Log!$I$2:$I$20000,Downtime_Log!$B$2:$B$20000,A543)</f>
        <v>13</v>
      </c>
      <c r="L543" s="9" t="n">
        <f aca="false">J543-K543</f>
        <v>422</v>
      </c>
      <c r="M543" s="51" t="n">
        <f aca="false">INDEX(Rate_Master!$C$2:$C$13,MATCH(F543,Rate_Master!$A$2:$A$13,0))</f>
        <v>1100</v>
      </c>
      <c r="N543" s="52" t="n">
        <v>394256</v>
      </c>
      <c r="O543" s="51" t="n">
        <f aca="false">SUMIFS(Quality_Log!$H$2:$H$20000,Quality_Log!$B$2:$B$20000,A543)</f>
        <v>5166</v>
      </c>
      <c r="P543" s="51" t="n">
        <f aca="false">N543-O543</f>
        <v>389090</v>
      </c>
      <c r="Q543" s="51" t="n">
        <f aca="false">ROUND(J543*M543*Assumptions!$B$6,0)</f>
        <v>373230</v>
      </c>
      <c r="R543" s="53" t="n">
        <f aca="false">N543/M543</f>
        <v>358.414545454546</v>
      </c>
      <c r="S543" s="53" t="n">
        <f aca="false">P543/M543</f>
        <v>353.718181818182</v>
      </c>
      <c r="T543" s="54" t="n">
        <f aca="false">IF(J543&gt;0,L543/J543,0)</f>
        <v>0.970114942528736</v>
      </c>
      <c r="U543" s="54" t="n">
        <f aca="false">IF(L543&gt;0,R543/L543,0)</f>
        <v>0.849323567427833</v>
      </c>
      <c r="V543" s="54" t="n">
        <f aca="false">IF(N543&gt;0,P543/N543,0)</f>
        <v>0.98689683860233</v>
      </c>
      <c r="W543" s="54" t="n">
        <f aca="false">T543*U543*V543</f>
        <v>0.813145245559039</v>
      </c>
      <c r="X543" s="55" t="n">
        <v>374</v>
      </c>
      <c r="Y543" s="56" t="n">
        <v>1.48</v>
      </c>
    </row>
    <row r="544" customFormat="false" ht="15" hidden="false" customHeight="false" outlineLevel="0" collapsed="false">
      <c r="A544" s="47" t="s">
        <v>878</v>
      </c>
      <c r="B544" s="48" t="n">
        <v>46081</v>
      </c>
      <c r="C544" s="49" t="n">
        <f aca="false">DATE(YEAR(B544),MONTH(B544),1)</f>
        <v>46054</v>
      </c>
      <c r="D544" s="47" t="s">
        <v>73</v>
      </c>
      <c r="E544" s="47" t="s">
        <v>63</v>
      </c>
      <c r="F544" s="47" t="s">
        <v>153</v>
      </c>
      <c r="G544" s="47" t="s">
        <v>865</v>
      </c>
      <c r="H544" s="50" t="n">
        <f aca="false">Assumptions!$B$4</f>
        <v>480</v>
      </c>
      <c r="I544" s="47" t="n">
        <v>90</v>
      </c>
      <c r="J544" s="9" t="n">
        <f aca="false">H544-I544</f>
        <v>390</v>
      </c>
      <c r="K544" s="9" t="n">
        <f aca="false">SUMIFS(Downtime_Log!$I$2:$I$20000,Downtime_Log!$B$2:$B$20000,A544)</f>
        <v>63</v>
      </c>
      <c r="L544" s="9" t="n">
        <f aca="false">J544-K544</f>
        <v>327</v>
      </c>
      <c r="M544" s="51" t="n">
        <f aca="false">INDEX(Rate_Master!$C$2:$C$13,MATCH(F544,Rate_Master!$A$2:$A$13,0))</f>
        <v>1000</v>
      </c>
      <c r="N544" s="52" t="n">
        <v>287848</v>
      </c>
      <c r="O544" s="51" t="n">
        <f aca="false">SUMIFS(Quality_Log!$H$2:$H$20000,Quality_Log!$B$2:$B$20000,A544)</f>
        <v>8039</v>
      </c>
      <c r="P544" s="51" t="n">
        <f aca="false">N544-O544</f>
        <v>279809</v>
      </c>
      <c r="Q544" s="51" t="n">
        <f aca="false">ROUND(J544*M544*Assumptions!$B$6,0)</f>
        <v>304200</v>
      </c>
      <c r="R544" s="53" t="n">
        <f aca="false">N544/M544</f>
        <v>287.848</v>
      </c>
      <c r="S544" s="53" t="n">
        <f aca="false">P544/M544</f>
        <v>279.809</v>
      </c>
      <c r="T544" s="54" t="n">
        <f aca="false">IF(J544&gt;0,L544/J544,0)</f>
        <v>0.838461538461539</v>
      </c>
      <c r="U544" s="54" t="n">
        <f aca="false">IF(L544&gt;0,R544/L544,0)</f>
        <v>0.880269113149847</v>
      </c>
      <c r="V544" s="54" t="n">
        <f aca="false">IF(N544&gt;0,P544/N544,0)</f>
        <v>0.972072065812512</v>
      </c>
      <c r="W544" s="54" t="n">
        <f aca="false">T544*U544*V544</f>
        <v>0.717458974358974</v>
      </c>
      <c r="X544" s="55" t="n">
        <v>374</v>
      </c>
      <c r="Y544" s="56" t="n">
        <v>1.64</v>
      </c>
    </row>
    <row r="545" customFormat="false" ht="15" hidden="false" customHeight="false" outlineLevel="0" collapsed="false">
      <c r="A545" s="47" t="s">
        <v>879</v>
      </c>
      <c r="B545" s="48" t="n">
        <v>46081</v>
      </c>
      <c r="C545" s="49" t="n">
        <f aca="false">DATE(YEAR(B545),MONTH(B545),1)</f>
        <v>46054</v>
      </c>
      <c r="D545" s="47" t="s">
        <v>74</v>
      </c>
      <c r="E545" s="47" t="s">
        <v>63</v>
      </c>
      <c r="F545" s="47" t="s">
        <v>153</v>
      </c>
      <c r="G545" s="47" t="s">
        <v>865</v>
      </c>
      <c r="H545" s="50" t="n">
        <f aca="false">Assumptions!$B$4</f>
        <v>480</v>
      </c>
      <c r="I545" s="47" t="n">
        <v>30</v>
      </c>
      <c r="J545" s="9" t="n">
        <f aca="false">H545-I545</f>
        <v>450</v>
      </c>
      <c r="K545" s="9" t="n">
        <f aca="false">SUMIFS(Downtime_Log!$I$2:$I$20000,Downtime_Log!$B$2:$B$20000,A545)</f>
        <v>70</v>
      </c>
      <c r="L545" s="9" t="n">
        <f aca="false">J545-K545</f>
        <v>380</v>
      </c>
      <c r="M545" s="51" t="n">
        <f aca="false">INDEX(Rate_Master!$C$2:$C$13,MATCH(F545,Rate_Master!$A$2:$A$13,0))</f>
        <v>1000</v>
      </c>
      <c r="N545" s="52" t="n">
        <v>343937</v>
      </c>
      <c r="O545" s="51" t="n">
        <f aca="false">SUMIFS(Quality_Log!$H$2:$H$20000,Quality_Log!$B$2:$B$20000,A545)</f>
        <v>5059</v>
      </c>
      <c r="P545" s="51" t="n">
        <f aca="false">N545-O545</f>
        <v>338878</v>
      </c>
      <c r="Q545" s="51" t="n">
        <f aca="false">ROUND(J545*M545*Assumptions!$B$6,0)</f>
        <v>351000</v>
      </c>
      <c r="R545" s="53" t="n">
        <f aca="false">N545/M545</f>
        <v>343.937</v>
      </c>
      <c r="S545" s="53" t="n">
        <f aca="false">P545/M545</f>
        <v>338.878</v>
      </c>
      <c r="T545" s="54" t="n">
        <f aca="false">IF(J545&gt;0,L545/J545,0)</f>
        <v>0.844444444444444</v>
      </c>
      <c r="U545" s="54" t="n">
        <f aca="false">IF(L545&gt;0,R545/L545,0)</f>
        <v>0.905097368421053</v>
      </c>
      <c r="V545" s="54" t="n">
        <f aca="false">IF(N545&gt;0,P545/N545,0)</f>
        <v>0.985290910835415</v>
      </c>
      <c r="W545" s="54" t="n">
        <f aca="false">T545*U545*V545</f>
        <v>0.753062222222222</v>
      </c>
      <c r="X545" s="55" t="n">
        <v>428.6</v>
      </c>
      <c r="Y545" s="56" t="n">
        <v>2.02</v>
      </c>
    </row>
    <row r="546" customFormat="false" ht="15" hidden="false" customHeight="false" outlineLevel="0" collapsed="false">
      <c r="A546" s="47" t="s">
        <v>880</v>
      </c>
      <c r="B546" s="48" t="n">
        <v>46081</v>
      </c>
      <c r="C546" s="49" t="n">
        <f aca="false">DATE(YEAR(B546),MONTH(B546),1)</f>
        <v>46054</v>
      </c>
      <c r="D546" s="47" t="s">
        <v>75</v>
      </c>
      <c r="E546" s="47" t="s">
        <v>63</v>
      </c>
      <c r="F546" s="47" t="s">
        <v>153</v>
      </c>
      <c r="G546" s="47" t="s">
        <v>865</v>
      </c>
      <c r="H546" s="50" t="n">
        <f aca="false">Assumptions!$B$4</f>
        <v>480</v>
      </c>
      <c r="I546" s="47" t="n">
        <v>30</v>
      </c>
      <c r="J546" s="9" t="n">
        <f aca="false">H546-I546</f>
        <v>450</v>
      </c>
      <c r="K546" s="9" t="n">
        <f aca="false">SUMIFS(Downtime_Log!$I$2:$I$20000,Downtime_Log!$B$2:$B$20000,A546)</f>
        <v>149</v>
      </c>
      <c r="L546" s="9" t="n">
        <f aca="false">J546-K546</f>
        <v>301</v>
      </c>
      <c r="M546" s="51" t="n">
        <f aca="false">INDEX(Rate_Master!$C$2:$C$13,MATCH(F546,Rate_Master!$A$2:$A$13,0))</f>
        <v>1000</v>
      </c>
      <c r="N546" s="52" t="n">
        <v>254747</v>
      </c>
      <c r="O546" s="51" t="n">
        <f aca="false">SUMIFS(Quality_Log!$H$2:$H$20000,Quality_Log!$B$2:$B$20000,A546)</f>
        <v>5490</v>
      </c>
      <c r="P546" s="51" t="n">
        <f aca="false">N546-O546</f>
        <v>249257</v>
      </c>
      <c r="Q546" s="51" t="n">
        <f aca="false">ROUND(J546*M546*Assumptions!$B$6,0)</f>
        <v>351000</v>
      </c>
      <c r="R546" s="53" t="n">
        <f aca="false">N546/M546</f>
        <v>254.747</v>
      </c>
      <c r="S546" s="53" t="n">
        <f aca="false">P546/M546</f>
        <v>249.257</v>
      </c>
      <c r="T546" s="54" t="n">
        <f aca="false">IF(J546&gt;0,L546/J546,0)</f>
        <v>0.668888888888889</v>
      </c>
      <c r="U546" s="54" t="n">
        <f aca="false">IF(L546&gt;0,R546/L546,0)</f>
        <v>0.846335548172758</v>
      </c>
      <c r="V546" s="54" t="n">
        <f aca="false">IF(N546&gt;0,P546/N546,0)</f>
        <v>0.978449206467593</v>
      </c>
      <c r="W546" s="54" t="n">
        <f aca="false">T546*U546*V546</f>
        <v>0.553904444444444</v>
      </c>
      <c r="X546" s="55" t="n">
        <v>379.5</v>
      </c>
      <c r="Y546" s="56" t="n">
        <v>1.66</v>
      </c>
    </row>
    <row r="547" customFormat="false" ht="15" hidden="false" customHeight="false" outlineLevel="0" collapsed="false">
      <c r="A547" s="47" t="s">
        <v>881</v>
      </c>
      <c r="B547" s="48" t="n">
        <v>46081</v>
      </c>
      <c r="C547" s="49" t="n">
        <f aca="false">DATE(YEAR(B547),MONTH(B547),1)</f>
        <v>46054</v>
      </c>
      <c r="D547" s="47" t="s">
        <v>73</v>
      </c>
      <c r="E547" s="47" t="s">
        <v>64</v>
      </c>
      <c r="F547" s="47" t="s">
        <v>156</v>
      </c>
      <c r="G547" s="47" t="s">
        <v>869</v>
      </c>
      <c r="H547" s="50" t="n">
        <f aca="false">Assumptions!$B$4</f>
        <v>480</v>
      </c>
      <c r="I547" s="47" t="n">
        <v>90</v>
      </c>
      <c r="J547" s="9" t="n">
        <f aca="false">H547-I547</f>
        <v>390</v>
      </c>
      <c r="K547" s="9" t="n">
        <f aca="false">SUMIFS(Downtime_Log!$I$2:$I$20000,Downtime_Log!$B$2:$B$20000,A547)</f>
        <v>5</v>
      </c>
      <c r="L547" s="9" t="n">
        <f aca="false">J547-K547</f>
        <v>385</v>
      </c>
      <c r="M547" s="51" t="n">
        <f aca="false">INDEX(Rate_Master!$C$2:$C$13,MATCH(F547,Rate_Master!$A$2:$A$13,0))</f>
        <v>480</v>
      </c>
      <c r="N547" s="52" t="n">
        <v>161107</v>
      </c>
      <c r="O547" s="51" t="n">
        <f aca="false">SUMIFS(Quality_Log!$H$2:$H$20000,Quality_Log!$B$2:$B$20000,A547)</f>
        <v>6088</v>
      </c>
      <c r="P547" s="51" t="n">
        <f aca="false">N547-O547</f>
        <v>155019</v>
      </c>
      <c r="Q547" s="51" t="n">
        <f aca="false">ROUND(J547*M547*Assumptions!$B$6,0)</f>
        <v>146016</v>
      </c>
      <c r="R547" s="53" t="n">
        <f aca="false">N547/M547</f>
        <v>335.639583333333</v>
      </c>
      <c r="S547" s="53" t="n">
        <f aca="false">P547/M547</f>
        <v>322.95625</v>
      </c>
      <c r="T547" s="54" t="n">
        <f aca="false">IF(J547&gt;0,L547/J547,0)</f>
        <v>0.987179487179487</v>
      </c>
      <c r="U547" s="54" t="n">
        <f aca="false">IF(L547&gt;0,R547/L547,0)</f>
        <v>0.871791125541126</v>
      </c>
      <c r="V547" s="54" t="n">
        <f aca="false">IF(N547&gt;0,P547/N547,0)</f>
        <v>0.96221144953354</v>
      </c>
      <c r="W547" s="54" t="n">
        <f aca="false">T547*U547*V547</f>
        <v>0.828092948717949</v>
      </c>
      <c r="X547" s="55" t="n">
        <v>201</v>
      </c>
      <c r="Y547" s="56" t="n">
        <v>0.79</v>
      </c>
    </row>
    <row r="548" customFormat="false" ht="15" hidden="false" customHeight="false" outlineLevel="0" collapsed="false">
      <c r="A548" s="47" t="s">
        <v>882</v>
      </c>
      <c r="B548" s="48" t="n">
        <v>46081</v>
      </c>
      <c r="C548" s="49" t="n">
        <f aca="false">DATE(YEAR(B548),MONTH(B548),1)</f>
        <v>46054</v>
      </c>
      <c r="D548" s="47" t="s">
        <v>74</v>
      </c>
      <c r="E548" s="47" t="s">
        <v>64</v>
      </c>
      <c r="F548" s="47" t="s">
        <v>156</v>
      </c>
      <c r="G548" s="47" t="s">
        <v>869</v>
      </c>
      <c r="H548" s="50" t="n">
        <f aca="false">Assumptions!$B$4</f>
        <v>480</v>
      </c>
      <c r="I548" s="47" t="n">
        <v>30</v>
      </c>
      <c r="J548" s="9" t="n">
        <f aca="false">H548-I548</f>
        <v>450</v>
      </c>
      <c r="K548" s="9" t="n">
        <f aca="false">SUMIFS(Downtime_Log!$I$2:$I$20000,Downtime_Log!$B$2:$B$20000,A548)</f>
        <v>20</v>
      </c>
      <c r="L548" s="9" t="n">
        <f aca="false">J548-K548</f>
        <v>430</v>
      </c>
      <c r="M548" s="51" t="n">
        <f aca="false">INDEX(Rate_Master!$C$2:$C$13,MATCH(F548,Rate_Master!$A$2:$A$13,0))</f>
        <v>480</v>
      </c>
      <c r="N548" s="52" t="n">
        <v>170806</v>
      </c>
      <c r="O548" s="51" t="n">
        <f aca="false">SUMIFS(Quality_Log!$H$2:$H$20000,Quality_Log!$B$2:$B$20000,A548)</f>
        <v>3846</v>
      </c>
      <c r="P548" s="51" t="n">
        <f aca="false">N548-O548</f>
        <v>166960</v>
      </c>
      <c r="Q548" s="51" t="n">
        <f aca="false">ROUND(J548*M548*Assumptions!$B$6,0)</f>
        <v>168480</v>
      </c>
      <c r="R548" s="53" t="n">
        <f aca="false">N548/M548</f>
        <v>355.845833333333</v>
      </c>
      <c r="S548" s="53" t="n">
        <f aca="false">P548/M548</f>
        <v>347.833333333333</v>
      </c>
      <c r="T548" s="54" t="n">
        <f aca="false">IF(J548&gt;0,L548/J548,0)</f>
        <v>0.955555555555556</v>
      </c>
      <c r="U548" s="54" t="n">
        <f aca="false">IF(L548&gt;0,R548/L548,0)</f>
        <v>0.827548449612403</v>
      </c>
      <c r="V548" s="54" t="n">
        <f aca="false">IF(N548&gt;0,P548/N548,0)</f>
        <v>0.977483226584546</v>
      </c>
      <c r="W548" s="54" t="n">
        <f aca="false">T548*U548*V548</f>
        <v>0.772962962962963</v>
      </c>
      <c r="X548" s="55" t="n">
        <v>227.2</v>
      </c>
      <c r="Y548" s="56" t="n">
        <v>0.78</v>
      </c>
    </row>
    <row r="549" customFormat="false" ht="15" hidden="false" customHeight="false" outlineLevel="0" collapsed="false">
      <c r="A549" s="47" t="s">
        <v>883</v>
      </c>
      <c r="B549" s="48" t="n">
        <v>46081</v>
      </c>
      <c r="C549" s="49" t="n">
        <f aca="false">DATE(YEAR(B549),MONTH(B549),1)</f>
        <v>46054</v>
      </c>
      <c r="D549" s="47" t="s">
        <v>73</v>
      </c>
      <c r="E549" s="47" t="s">
        <v>65</v>
      </c>
      <c r="F549" s="47" t="s">
        <v>159</v>
      </c>
      <c r="G549" s="47" t="s">
        <v>884</v>
      </c>
      <c r="H549" s="50" t="n">
        <f aca="false">Assumptions!$B$4</f>
        <v>480</v>
      </c>
      <c r="I549" s="47" t="n">
        <v>90</v>
      </c>
      <c r="J549" s="9" t="n">
        <f aca="false">H549-I549</f>
        <v>390</v>
      </c>
      <c r="K549" s="9" t="n">
        <f aca="false">SUMIFS(Downtime_Log!$I$2:$I$20000,Downtime_Log!$B$2:$B$20000,A549)</f>
        <v>18</v>
      </c>
      <c r="L549" s="9" t="n">
        <f aca="false">J549-K549</f>
        <v>372</v>
      </c>
      <c r="M549" s="51" t="n">
        <f aca="false">INDEX(Rate_Master!$C$2:$C$13,MATCH(F549,Rate_Master!$A$2:$A$13,0))</f>
        <v>240</v>
      </c>
      <c r="N549" s="52" t="n">
        <v>78753</v>
      </c>
      <c r="O549" s="51" t="n">
        <f aca="false">SUMIFS(Quality_Log!$H$2:$H$20000,Quality_Log!$B$2:$B$20000,A549)</f>
        <v>1676</v>
      </c>
      <c r="P549" s="51" t="n">
        <f aca="false">N549-O549</f>
        <v>77077</v>
      </c>
      <c r="Q549" s="51" t="n">
        <f aca="false">ROUND(J549*M549*Assumptions!$B$6,0)</f>
        <v>73008</v>
      </c>
      <c r="R549" s="53" t="n">
        <f aca="false">N549/M549</f>
        <v>328.1375</v>
      </c>
      <c r="S549" s="53" t="n">
        <f aca="false">P549/M549</f>
        <v>321.154166666667</v>
      </c>
      <c r="T549" s="54" t="n">
        <f aca="false">IF(J549&gt;0,L549/J549,0)</f>
        <v>0.953846153846154</v>
      </c>
      <c r="U549" s="54" t="n">
        <f aca="false">IF(L549&gt;0,R549/L549,0)</f>
        <v>0.882090053763441</v>
      </c>
      <c r="V549" s="54" t="n">
        <f aca="false">IF(N549&gt;0,P549/N549,0)</f>
        <v>0.978718271049992</v>
      </c>
      <c r="W549" s="54" t="n">
        <f aca="false">T549*U549*V549</f>
        <v>0.823472222222222</v>
      </c>
      <c r="X549" s="55" t="n">
        <v>164</v>
      </c>
      <c r="Y549" s="56" t="n">
        <v>0.14</v>
      </c>
    </row>
    <row r="550" customFormat="false" ht="15" hidden="false" customHeight="false" outlineLevel="0" collapsed="false">
      <c r="A550" s="47" t="s">
        <v>885</v>
      </c>
      <c r="B550" s="48" t="n">
        <v>46081</v>
      </c>
      <c r="C550" s="49" t="n">
        <f aca="false">DATE(YEAR(B550),MONTH(B550),1)</f>
        <v>46054</v>
      </c>
      <c r="D550" s="47" t="s">
        <v>74</v>
      </c>
      <c r="E550" s="47" t="s">
        <v>65</v>
      </c>
      <c r="F550" s="47" t="s">
        <v>159</v>
      </c>
      <c r="G550" s="47" t="s">
        <v>884</v>
      </c>
      <c r="H550" s="50" t="n">
        <f aca="false">Assumptions!$B$4</f>
        <v>480</v>
      </c>
      <c r="I550" s="47" t="n">
        <v>30</v>
      </c>
      <c r="J550" s="9" t="n">
        <f aca="false">H550-I550</f>
        <v>450</v>
      </c>
      <c r="K550" s="9" t="n">
        <f aca="false">SUMIFS(Downtime_Log!$I$2:$I$20000,Downtime_Log!$B$2:$B$20000,A550)</f>
        <v>45</v>
      </c>
      <c r="L550" s="9" t="n">
        <f aca="false">J550-K550</f>
        <v>405</v>
      </c>
      <c r="M550" s="51" t="n">
        <f aca="false">INDEX(Rate_Master!$C$2:$C$13,MATCH(F550,Rate_Master!$A$2:$A$13,0))</f>
        <v>240</v>
      </c>
      <c r="N550" s="52" t="n">
        <v>81802</v>
      </c>
      <c r="O550" s="51" t="n">
        <f aca="false">SUMIFS(Quality_Log!$H$2:$H$20000,Quality_Log!$B$2:$B$20000,A550)</f>
        <v>1303</v>
      </c>
      <c r="P550" s="51" t="n">
        <f aca="false">N550-O550</f>
        <v>80499</v>
      </c>
      <c r="Q550" s="51" t="n">
        <f aca="false">ROUND(J550*M550*Assumptions!$B$6,0)</f>
        <v>84240</v>
      </c>
      <c r="R550" s="53" t="n">
        <f aca="false">N550/M550</f>
        <v>340.841666666667</v>
      </c>
      <c r="S550" s="53" t="n">
        <f aca="false">P550/M550</f>
        <v>335.4125</v>
      </c>
      <c r="T550" s="54" t="n">
        <f aca="false">IF(J550&gt;0,L550/J550,0)</f>
        <v>0.9</v>
      </c>
      <c r="U550" s="54" t="n">
        <f aca="false">IF(L550&gt;0,R550/L550,0)</f>
        <v>0.841584362139918</v>
      </c>
      <c r="V550" s="54" t="n">
        <f aca="false">IF(N550&gt;0,P550/N550,0)</f>
        <v>0.984071294100389</v>
      </c>
      <c r="W550" s="54" t="n">
        <f aca="false">T550*U550*V550</f>
        <v>0.745361111111111</v>
      </c>
      <c r="X550" s="55" t="n">
        <v>195.7</v>
      </c>
      <c r="Y550" s="56" t="n">
        <v>0.16</v>
      </c>
    </row>
    <row r="551" customFormat="false" ht="15" hidden="false" customHeight="false" outlineLevel="0" collapsed="false">
      <c r="A551" s="47" t="s">
        <v>886</v>
      </c>
      <c r="B551" s="48" t="n">
        <v>46081</v>
      </c>
      <c r="C551" s="49" t="n">
        <f aca="false">DATE(YEAR(B551),MONTH(B551),1)</f>
        <v>46054</v>
      </c>
      <c r="D551" s="47" t="s">
        <v>75</v>
      </c>
      <c r="E551" s="47" t="s">
        <v>65</v>
      </c>
      <c r="F551" s="47" t="s">
        <v>159</v>
      </c>
      <c r="G551" s="47" t="s">
        <v>884</v>
      </c>
      <c r="H551" s="50" t="n">
        <f aca="false">Assumptions!$B$4</f>
        <v>480</v>
      </c>
      <c r="I551" s="47" t="n">
        <v>30</v>
      </c>
      <c r="J551" s="9" t="n">
        <f aca="false">H551-I551</f>
        <v>450</v>
      </c>
      <c r="K551" s="9" t="n">
        <f aca="false">SUMIFS(Downtime_Log!$I$2:$I$20000,Downtime_Log!$B$2:$B$20000,A551)</f>
        <v>72</v>
      </c>
      <c r="L551" s="9" t="n">
        <f aca="false">J551-K551</f>
        <v>378</v>
      </c>
      <c r="M551" s="51" t="n">
        <f aca="false">INDEX(Rate_Master!$C$2:$C$13,MATCH(F551,Rate_Master!$A$2:$A$13,0))</f>
        <v>240</v>
      </c>
      <c r="N551" s="52" t="n">
        <v>76624</v>
      </c>
      <c r="O551" s="51" t="n">
        <f aca="false">SUMIFS(Quality_Log!$H$2:$H$20000,Quality_Log!$B$2:$B$20000,A551)</f>
        <v>1225</v>
      </c>
      <c r="P551" s="51" t="n">
        <f aca="false">N551-O551</f>
        <v>75399</v>
      </c>
      <c r="Q551" s="51" t="n">
        <f aca="false">ROUND(J551*M551*Assumptions!$B$6,0)</f>
        <v>84240</v>
      </c>
      <c r="R551" s="53" t="n">
        <f aca="false">N551/M551</f>
        <v>319.266666666667</v>
      </c>
      <c r="S551" s="53" t="n">
        <f aca="false">P551/M551</f>
        <v>314.1625</v>
      </c>
      <c r="T551" s="54" t="n">
        <f aca="false">IF(J551&gt;0,L551/J551,0)</f>
        <v>0.84</v>
      </c>
      <c r="U551" s="54" t="n">
        <f aca="false">IF(L551&gt;0,R551/L551,0)</f>
        <v>0.844620811287478</v>
      </c>
      <c r="V551" s="54" t="n">
        <f aca="false">IF(N551&gt;0,P551/N551,0)</f>
        <v>0.984012841929422</v>
      </c>
      <c r="W551" s="54" t="n">
        <f aca="false">T551*U551*V551</f>
        <v>0.698138888888889</v>
      </c>
      <c r="X551" s="55" t="n">
        <v>177.4</v>
      </c>
      <c r="Y551" s="56" t="n">
        <v>0.14</v>
      </c>
    </row>
    <row r="552" customFormat="false" ht="15" hidden="false" customHeight="false" outlineLevel="0" collapsed="false">
      <c r="A552" s="47" t="s">
        <v>887</v>
      </c>
      <c r="B552" s="48" t="n">
        <v>46083</v>
      </c>
      <c r="C552" s="49" t="n">
        <f aca="false">DATE(YEAR(B552),MONTH(B552),1)</f>
        <v>46082</v>
      </c>
      <c r="D552" s="47" t="s">
        <v>73</v>
      </c>
      <c r="E552" s="47" t="s">
        <v>62</v>
      </c>
      <c r="F552" s="47" t="s">
        <v>149</v>
      </c>
      <c r="G552" s="47" t="s">
        <v>875</v>
      </c>
      <c r="H552" s="50" t="n">
        <f aca="false">Assumptions!$B$4</f>
        <v>480</v>
      </c>
      <c r="I552" s="47" t="n">
        <v>30</v>
      </c>
      <c r="J552" s="9" t="n">
        <f aca="false">H552-I552</f>
        <v>450</v>
      </c>
      <c r="K552" s="9" t="n">
        <f aca="false">SUMIFS(Downtime_Log!$I$2:$I$20000,Downtime_Log!$B$2:$B$20000,A552)</f>
        <v>4</v>
      </c>
      <c r="L552" s="9" t="n">
        <f aca="false">J552-K552</f>
        <v>446</v>
      </c>
      <c r="M552" s="51" t="n">
        <f aca="false">INDEX(Rate_Master!$C$2:$C$13,MATCH(F552,Rate_Master!$A$2:$A$13,0))</f>
        <v>1100</v>
      </c>
      <c r="N552" s="52" t="n">
        <v>446828</v>
      </c>
      <c r="O552" s="51" t="n">
        <f aca="false">SUMIFS(Quality_Log!$H$2:$H$20000,Quality_Log!$B$2:$B$20000,A552)</f>
        <v>7100</v>
      </c>
      <c r="P552" s="51" t="n">
        <f aca="false">N552-O552</f>
        <v>439728</v>
      </c>
      <c r="Q552" s="51" t="n">
        <f aca="false">ROUND(J552*M552*Assumptions!$B$6,0)</f>
        <v>386100</v>
      </c>
      <c r="R552" s="53" t="n">
        <f aca="false">N552/M552</f>
        <v>406.207272727273</v>
      </c>
      <c r="S552" s="53" t="n">
        <f aca="false">P552/M552</f>
        <v>399.752727272727</v>
      </c>
      <c r="T552" s="54" t="n">
        <f aca="false">IF(J552&gt;0,L552/J552,0)</f>
        <v>0.991111111111111</v>
      </c>
      <c r="U552" s="54" t="n">
        <f aca="false">IF(L552&gt;0,R552/L552,0)</f>
        <v>0.910778638401957</v>
      </c>
      <c r="V552" s="54" t="n">
        <f aca="false">IF(N552&gt;0,P552/N552,0)</f>
        <v>0.984110216906729</v>
      </c>
      <c r="W552" s="54" t="n">
        <f aca="false">T552*U552*V552</f>
        <v>0.888339393939394</v>
      </c>
      <c r="X552" s="55" t="n">
        <v>392.2</v>
      </c>
      <c r="Y552" s="56" t="n">
        <v>1.69</v>
      </c>
    </row>
    <row r="553" customFormat="false" ht="15" hidden="false" customHeight="false" outlineLevel="0" collapsed="false">
      <c r="A553" s="47" t="s">
        <v>888</v>
      </c>
      <c r="B553" s="48" t="n">
        <v>46083</v>
      </c>
      <c r="C553" s="49" t="n">
        <f aca="false">DATE(YEAR(B553),MONTH(B553),1)</f>
        <v>46082</v>
      </c>
      <c r="D553" s="47" t="s">
        <v>74</v>
      </c>
      <c r="E553" s="47" t="s">
        <v>62</v>
      </c>
      <c r="F553" s="47" t="s">
        <v>148</v>
      </c>
      <c r="G553" s="47" t="s">
        <v>889</v>
      </c>
      <c r="H553" s="50" t="n">
        <f aca="false">Assumptions!$B$4</f>
        <v>480</v>
      </c>
      <c r="I553" s="47" t="n">
        <v>30</v>
      </c>
      <c r="J553" s="9" t="n">
        <f aca="false">H553-I553</f>
        <v>450</v>
      </c>
      <c r="K553" s="9" t="n">
        <f aca="false">SUMIFS(Downtime_Log!$I$2:$I$20000,Downtime_Log!$B$2:$B$20000,A553)</f>
        <v>179</v>
      </c>
      <c r="L553" s="9" t="n">
        <f aca="false">J553-K553</f>
        <v>271</v>
      </c>
      <c r="M553" s="51" t="n">
        <f aca="false">INDEX(Rate_Master!$C$2:$C$13,MATCH(F553,Rate_Master!$A$2:$A$13,0))</f>
        <v>900</v>
      </c>
      <c r="N553" s="52" t="n">
        <v>230921</v>
      </c>
      <c r="O553" s="51" t="n">
        <f aca="false">SUMIFS(Quality_Log!$H$2:$H$20000,Quality_Log!$B$2:$B$20000,A553)</f>
        <v>7092</v>
      </c>
      <c r="P553" s="51" t="n">
        <f aca="false">N553-O553</f>
        <v>223829</v>
      </c>
      <c r="Q553" s="51" t="n">
        <f aca="false">ROUND(J553*M553*Assumptions!$B$6,0)</f>
        <v>315900</v>
      </c>
      <c r="R553" s="53" t="n">
        <f aca="false">N553/M553</f>
        <v>256.578888888889</v>
      </c>
      <c r="S553" s="53" t="n">
        <f aca="false">P553/M553</f>
        <v>248.698888888889</v>
      </c>
      <c r="T553" s="54" t="n">
        <f aca="false">IF(J553&gt;0,L553/J553,0)</f>
        <v>0.602222222222222</v>
      </c>
      <c r="U553" s="54" t="n">
        <f aca="false">IF(L553&gt;0,R553/L553,0)</f>
        <v>0.946785567855679</v>
      </c>
      <c r="V553" s="54" t="n">
        <f aca="false">IF(N553&gt;0,P553/N553,0)</f>
        <v>0.969288198128364</v>
      </c>
      <c r="W553" s="54" t="n">
        <f aca="false">T553*U553*V553</f>
        <v>0.552664197530864</v>
      </c>
      <c r="X553" s="55" t="n">
        <v>279.2</v>
      </c>
      <c r="Y553" s="56" t="n">
        <v>5.11</v>
      </c>
    </row>
    <row r="554" customFormat="false" ht="15" hidden="false" customHeight="false" outlineLevel="0" collapsed="false">
      <c r="A554" s="47" t="s">
        <v>890</v>
      </c>
      <c r="B554" s="48" t="n">
        <v>46083</v>
      </c>
      <c r="C554" s="49" t="n">
        <f aca="false">DATE(YEAR(B554),MONTH(B554),1)</f>
        <v>46082</v>
      </c>
      <c r="D554" s="47" t="s">
        <v>75</v>
      </c>
      <c r="E554" s="47" t="s">
        <v>62</v>
      </c>
      <c r="F554" s="47" t="s">
        <v>148</v>
      </c>
      <c r="G554" s="47" t="s">
        <v>889</v>
      </c>
      <c r="H554" s="50" t="n">
        <f aca="false">Assumptions!$B$4</f>
        <v>480</v>
      </c>
      <c r="I554" s="47" t="n">
        <v>30</v>
      </c>
      <c r="J554" s="9" t="n">
        <f aca="false">H554-I554</f>
        <v>450</v>
      </c>
      <c r="K554" s="9" t="n">
        <f aca="false">SUMIFS(Downtime_Log!$I$2:$I$20000,Downtime_Log!$B$2:$B$20000,A554)</f>
        <v>13</v>
      </c>
      <c r="L554" s="9" t="n">
        <f aca="false">J554-K554</f>
        <v>437</v>
      </c>
      <c r="M554" s="51" t="n">
        <f aca="false">INDEX(Rate_Master!$C$2:$C$13,MATCH(F554,Rate_Master!$A$2:$A$13,0))</f>
        <v>900</v>
      </c>
      <c r="N554" s="52" t="n">
        <v>342759</v>
      </c>
      <c r="O554" s="51" t="n">
        <f aca="false">SUMIFS(Quality_Log!$H$2:$H$20000,Quality_Log!$B$2:$B$20000,A554)</f>
        <v>8984</v>
      </c>
      <c r="P554" s="51" t="n">
        <f aca="false">N554-O554</f>
        <v>333775</v>
      </c>
      <c r="Q554" s="51" t="n">
        <f aca="false">ROUND(J554*M554*Assumptions!$B$6,0)</f>
        <v>315900</v>
      </c>
      <c r="R554" s="53" t="n">
        <f aca="false">N554/M554</f>
        <v>380.843333333333</v>
      </c>
      <c r="S554" s="53" t="n">
        <f aca="false">P554/M554</f>
        <v>370.861111111111</v>
      </c>
      <c r="T554" s="54" t="n">
        <f aca="false">IF(J554&gt;0,L554/J554,0)</f>
        <v>0.971111111111111</v>
      </c>
      <c r="U554" s="54" t="n">
        <f aca="false">IF(L554&gt;0,R554/L554,0)</f>
        <v>0.871495041952708</v>
      </c>
      <c r="V554" s="54" t="n">
        <f aca="false">IF(N554&gt;0,P554/N554,0)</f>
        <v>0.973789163814809</v>
      </c>
      <c r="W554" s="54" t="n">
        <f aca="false">T554*U554*V554</f>
        <v>0.824135802469136</v>
      </c>
      <c r="X554" s="55" t="n">
        <v>363.8</v>
      </c>
      <c r="Y554" s="56" t="n">
        <v>1.62</v>
      </c>
    </row>
    <row r="555" customFormat="false" ht="15" hidden="false" customHeight="false" outlineLevel="0" collapsed="false">
      <c r="A555" s="47" t="s">
        <v>891</v>
      </c>
      <c r="B555" s="48" t="n">
        <v>46083</v>
      </c>
      <c r="C555" s="49" t="n">
        <f aca="false">DATE(YEAR(B555),MONTH(B555),1)</f>
        <v>46082</v>
      </c>
      <c r="D555" s="47" t="s">
        <v>73</v>
      </c>
      <c r="E555" s="47" t="s">
        <v>63</v>
      </c>
      <c r="F555" s="47" t="s">
        <v>153</v>
      </c>
      <c r="G555" s="47" t="s">
        <v>892</v>
      </c>
      <c r="H555" s="50" t="n">
        <f aca="false">Assumptions!$B$4</f>
        <v>480</v>
      </c>
      <c r="I555" s="47" t="n">
        <v>45</v>
      </c>
      <c r="J555" s="9" t="n">
        <f aca="false">H555-I555</f>
        <v>435</v>
      </c>
      <c r="K555" s="9" t="n">
        <f aca="false">SUMIFS(Downtime_Log!$I$2:$I$20000,Downtime_Log!$B$2:$B$20000,A555)</f>
        <v>85</v>
      </c>
      <c r="L555" s="9" t="n">
        <f aca="false">J555-K555</f>
        <v>350</v>
      </c>
      <c r="M555" s="51" t="n">
        <f aca="false">INDEX(Rate_Master!$C$2:$C$13,MATCH(F555,Rate_Master!$A$2:$A$13,0))</f>
        <v>1000</v>
      </c>
      <c r="N555" s="52" t="n">
        <v>294542</v>
      </c>
      <c r="O555" s="51" t="n">
        <f aca="false">SUMIFS(Quality_Log!$H$2:$H$20000,Quality_Log!$B$2:$B$20000,A555)</f>
        <v>7534</v>
      </c>
      <c r="P555" s="51" t="n">
        <f aca="false">N555-O555</f>
        <v>287008</v>
      </c>
      <c r="Q555" s="51" t="n">
        <f aca="false">ROUND(J555*M555*Assumptions!$B$6,0)</f>
        <v>339300</v>
      </c>
      <c r="R555" s="53" t="n">
        <f aca="false">N555/M555</f>
        <v>294.542</v>
      </c>
      <c r="S555" s="53" t="n">
        <f aca="false">P555/M555</f>
        <v>287.008</v>
      </c>
      <c r="T555" s="54" t="n">
        <f aca="false">IF(J555&gt;0,L555/J555,0)</f>
        <v>0.804597701149425</v>
      </c>
      <c r="U555" s="54" t="n">
        <f aca="false">IF(L555&gt;0,R555/L555,0)</f>
        <v>0.841548571428571</v>
      </c>
      <c r="V555" s="54" t="n">
        <f aca="false">IF(N555&gt;0,P555/N555,0)</f>
        <v>0.974421304941231</v>
      </c>
      <c r="W555" s="54" t="n">
        <f aca="false">T555*U555*V555</f>
        <v>0.659788505747126</v>
      </c>
      <c r="X555" s="55" t="n">
        <v>448.1</v>
      </c>
      <c r="Y555" s="56" t="n">
        <v>1.81</v>
      </c>
    </row>
    <row r="556" customFormat="false" ht="15" hidden="false" customHeight="false" outlineLevel="0" collapsed="false">
      <c r="A556" s="47" t="s">
        <v>893</v>
      </c>
      <c r="B556" s="48" t="n">
        <v>46083</v>
      </c>
      <c r="C556" s="49" t="n">
        <f aca="false">DATE(YEAR(B556),MONTH(B556),1)</f>
        <v>46082</v>
      </c>
      <c r="D556" s="47" t="s">
        <v>74</v>
      </c>
      <c r="E556" s="47" t="s">
        <v>63</v>
      </c>
      <c r="F556" s="47" t="s">
        <v>153</v>
      </c>
      <c r="G556" s="47" t="s">
        <v>892</v>
      </c>
      <c r="H556" s="50" t="n">
        <f aca="false">Assumptions!$B$4</f>
        <v>480</v>
      </c>
      <c r="I556" s="47" t="n">
        <v>30</v>
      </c>
      <c r="J556" s="9" t="n">
        <f aca="false">H556-I556</f>
        <v>450</v>
      </c>
      <c r="K556" s="9" t="n">
        <f aca="false">SUMIFS(Downtime_Log!$I$2:$I$20000,Downtime_Log!$B$2:$B$20000,A556)</f>
        <v>116</v>
      </c>
      <c r="L556" s="9" t="n">
        <f aca="false">J556-K556</f>
        <v>334</v>
      </c>
      <c r="M556" s="51" t="n">
        <f aca="false">INDEX(Rate_Master!$C$2:$C$13,MATCH(F556,Rate_Master!$A$2:$A$13,0))</f>
        <v>1000</v>
      </c>
      <c r="N556" s="52" t="n">
        <v>299076</v>
      </c>
      <c r="O556" s="51" t="n">
        <f aca="false">SUMIFS(Quality_Log!$H$2:$H$20000,Quality_Log!$B$2:$B$20000,A556)</f>
        <v>6338</v>
      </c>
      <c r="P556" s="51" t="n">
        <f aca="false">N556-O556</f>
        <v>292738</v>
      </c>
      <c r="Q556" s="51" t="n">
        <f aca="false">ROUND(J556*M556*Assumptions!$B$6,0)</f>
        <v>351000</v>
      </c>
      <c r="R556" s="53" t="n">
        <f aca="false">N556/M556</f>
        <v>299.076</v>
      </c>
      <c r="S556" s="53" t="n">
        <f aca="false">P556/M556</f>
        <v>292.738</v>
      </c>
      <c r="T556" s="54" t="n">
        <f aca="false">IF(J556&gt;0,L556/J556,0)</f>
        <v>0.742222222222222</v>
      </c>
      <c r="U556" s="54" t="n">
        <f aca="false">IF(L556&gt;0,R556/L556,0)</f>
        <v>0.895437125748503</v>
      </c>
      <c r="V556" s="54" t="n">
        <f aca="false">IF(N556&gt;0,P556/N556,0)</f>
        <v>0.978808062164801</v>
      </c>
      <c r="W556" s="54" t="n">
        <f aca="false">T556*U556*V556</f>
        <v>0.650528888888889</v>
      </c>
      <c r="X556" s="55" t="n">
        <v>383.6</v>
      </c>
      <c r="Y556" s="56" t="n">
        <v>1.92</v>
      </c>
    </row>
    <row r="557" customFormat="false" ht="15" hidden="false" customHeight="false" outlineLevel="0" collapsed="false">
      <c r="A557" s="47" t="s">
        <v>894</v>
      </c>
      <c r="B557" s="48" t="n">
        <v>46083</v>
      </c>
      <c r="C557" s="49" t="n">
        <f aca="false">DATE(YEAR(B557),MONTH(B557),1)</f>
        <v>46082</v>
      </c>
      <c r="D557" s="47" t="s">
        <v>75</v>
      </c>
      <c r="E557" s="47" t="s">
        <v>63</v>
      </c>
      <c r="F557" s="47" t="s">
        <v>153</v>
      </c>
      <c r="G557" s="47" t="s">
        <v>892</v>
      </c>
      <c r="H557" s="50" t="n">
        <f aca="false">Assumptions!$B$4</f>
        <v>480</v>
      </c>
      <c r="I557" s="47" t="n">
        <v>45</v>
      </c>
      <c r="J557" s="9" t="n">
        <f aca="false">H557-I557</f>
        <v>435</v>
      </c>
      <c r="K557" s="9" t="n">
        <f aca="false">SUMIFS(Downtime_Log!$I$2:$I$20000,Downtime_Log!$B$2:$B$20000,A557)</f>
        <v>19</v>
      </c>
      <c r="L557" s="9" t="n">
        <f aca="false">J557-K557</f>
        <v>416</v>
      </c>
      <c r="M557" s="51" t="n">
        <f aca="false">INDEX(Rate_Master!$C$2:$C$13,MATCH(F557,Rate_Master!$A$2:$A$13,0))</f>
        <v>1000</v>
      </c>
      <c r="N557" s="52" t="n">
        <v>353180</v>
      </c>
      <c r="O557" s="51" t="n">
        <f aca="false">SUMIFS(Quality_Log!$H$2:$H$20000,Quality_Log!$B$2:$B$20000,A557)</f>
        <v>10070</v>
      </c>
      <c r="P557" s="51" t="n">
        <f aca="false">N557-O557</f>
        <v>343110</v>
      </c>
      <c r="Q557" s="51" t="n">
        <f aca="false">ROUND(J557*M557*Assumptions!$B$6,0)</f>
        <v>339300</v>
      </c>
      <c r="R557" s="53" t="n">
        <f aca="false">N557/M557</f>
        <v>353.18</v>
      </c>
      <c r="S557" s="53" t="n">
        <f aca="false">P557/M557</f>
        <v>343.11</v>
      </c>
      <c r="T557" s="54" t="n">
        <f aca="false">IF(J557&gt;0,L557/J557,0)</f>
        <v>0.95632183908046</v>
      </c>
      <c r="U557" s="54" t="n">
        <f aca="false">IF(L557&gt;0,R557/L557,0)</f>
        <v>0.848990384615385</v>
      </c>
      <c r="V557" s="54" t="n">
        <f aca="false">IF(N557&gt;0,P557/N557,0)</f>
        <v>0.971487626705929</v>
      </c>
      <c r="W557" s="54" t="n">
        <f aca="false">T557*U557*V557</f>
        <v>0.788758620689655</v>
      </c>
      <c r="X557" s="55" t="n">
        <v>430.2</v>
      </c>
      <c r="Y557" s="56" t="n">
        <v>2.21</v>
      </c>
    </row>
    <row r="558" customFormat="false" ht="15" hidden="false" customHeight="false" outlineLevel="0" collapsed="false">
      <c r="A558" s="47" t="s">
        <v>895</v>
      </c>
      <c r="B558" s="48" t="n">
        <v>46083</v>
      </c>
      <c r="C558" s="49" t="n">
        <f aca="false">DATE(YEAR(B558),MONTH(B558),1)</f>
        <v>46082</v>
      </c>
      <c r="D558" s="47" t="s">
        <v>73</v>
      </c>
      <c r="E558" s="47" t="s">
        <v>64</v>
      </c>
      <c r="F558" s="47" t="s">
        <v>156</v>
      </c>
      <c r="G558" s="47" t="s">
        <v>896</v>
      </c>
      <c r="H558" s="50" t="n">
        <f aca="false">Assumptions!$B$4</f>
        <v>480</v>
      </c>
      <c r="I558" s="47" t="n">
        <v>30</v>
      </c>
      <c r="J558" s="9" t="n">
        <f aca="false">H558-I558</f>
        <v>450</v>
      </c>
      <c r="K558" s="9" t="n">
        <f aca="false">SUMIFS(Downtime_Log!$I$2:$I$20000,Downtime_Log!$B$2:$B$20000,A558)</f>
        <v>8</v>
      </c>
      <c r="L558" s="9" t="n">
        <f aca="false">J558-K558</f>
        <v>442</v>
      </c>
      <c r="M558" s="51" t="n">
        <f aca="false">INDEX(Rate_Master!$C$2:$C$13,MATCH(F558,Rate_Master!$A$2:$A$13,0))</f>
        <v>480</v>
      </c>
      <c r="N558" s="52" t="n">
        <v>186027</v>
      </c>
      <c r="O558" s="51" t="n">
        <f aca="false">SUMIFS(Quality_Log!$H$2:$H$20000,Quality_Log!$B$2:$B$20000,A558)</f>
        <v>5059</v>
      </c>
      <c r="P558" s="51" t="n">
        <f aca="false">N558-O558</f>
        <v>180968</v>
      </c>
      <c r="Q558" s="51" t="n">
        <f aca="false">ROUND(J558*M558*Assumptions!$B$6,0)</f>
        <v>168480</v>
      </c>
      <c r="R558" s="53" t="n">
        <f aca="false">N558/M558</f>
        <v>387.55625</v>
      </c>
      <c r="S558" s="53" t="n">
        <f aca="false">P558/M558</f>
        <v>377.016666666667</v>
      </c>
      <c r="T558" s="54" t="n">
        <f aca="false">IF(J558&gt;0,L558/J558,0)</f>
        <v>0.982222222222222</v>
      </c>
      <c r="U558" s="54" t="n">
        <f aca="false">IF(L558&gt;0,R558/L558,0)</f>
        <v>0.876824095022624</v>
      </c>
      <c r="V558" s="54" t="n">
        <f aca="false">IF(N558&gt;0,P558/N558,0)</f>
        <v>0.972805022926779</v>
      </c>
      <c r="W558" s="54" t="n">
        <f aca="false">T558*U558*V558</f>
        <v>0.837814814814815</v>
      </c>
      <c r="X558" s="55" t="n">
        <v>251.2</v>
      </c>
      <c r="Y558" s="56" t="n">
        <v>0.73</v>
      </c>
    </row>
    <row r="559" customFormat="false" ht="15" hidden="false" customHeight="false" outlineLevel="0" collapsed="false">
      <c r="A559" s="47" t="s">
        <v>897</v>
      </c>
      <c r="B559" s="48" t="n">
        <v>46083</v>
      </c>
      <c r="C559" s="49" t="n">
        <f aca="false">DATE(YEAR(B559),MONTH(B559),1)</f>
        <v>46082</v>
      </c>
      <c r="D559" s="47" t="s">
        <v>74</v>
      </c>
      <c r="E559" s="47" t="s">
        <v>64</v>
      </c>
      <c r="F559" s="47" t="s">
        <v>156</v>
      </c>
      <c r="G559" s="47" t="s">
        <v>896</v>
      </c>
      <c r="H559" s="50" t="n">
        <f aca="false">Assumptions!$B$4</f>
        <v>480</v>
      </c>
      <c r="I559" s="47" t="n">
        <v>30</v>
      </c>
      <c r="J559" s="9" t="n">
        <f aca="false">H559-I559</f>
        <v>450</v>
      </c>
      <c r="K559" s="9" t="n">
        <f aca="false">SUMIFS(Downtime_Log!$I$2:$I$20000,Downtime_Log!$B$2:$B$20000,A559)</f>
        <v>62</v>
      </c>
      <c r="L559" s="9" t="n">
        <f aca="false">J559-K559</f>
        <v>388</v>
      </c>
      <c r="M559" s="51" t="n">
        <f aca="false">INDEX(Rate_Master!$C$2:$C$13,MATCH(F559,Rate_Master!$A$2:$A$13,0))</f>
        <v>480</v>
      </c>
      <c r="N559" s="52" t="n">
        <v>165046</v>
      </c>
      <c r="O559" s="51" t="n">
        <f aca="false">SUMIFS(Quality_Log!$H$2:$H$20000,Quality_Log!$B$2:$B$20000,A559)</f>
        <v>4085</v>
      </c>
      <c r="P559" s="51" t="n">
        <f aca="false">N559-O559</f>
        <v>160961</v>
      </c>
      <c r="Q559" s="51" t="n">
        <f aca="false">ROUND(J559*M559*Assumptions!$B$6,0)</f>
        <v>168480</v>
      </c>
      <c r="R559" s="53" t="n">
        <f aca="false">N559/M559</f>
        <v>343.845833333333</v>
      </c>
      <c r="S559" s="53" t="n">
        <f aca="false">P559/M559</f>
        <v>335.335416666667</v>
      </c>
      <c r="T559" s="54" t="n">
        <f aca="false">IF(J559&gt;0,L559/J559,0)</f>
        <v>0.862222222222222</v>
      </c>
      <c r="U559" s="54" t="n">
        <f aca="false">IF(L559&gt;0,R559/L559,0)</f>
        <v>0.886200601374571</v>
      </c>
      <c r="V559" s="54" t="n">
        <f aca="false">IF(N559&gt;0,P559/N559,0)</f>
        <v>0.975249324430765</v>
      </c>
      <c r="W559" s="54" t="n">
        <f aca="false">T559*U559*V559</f>
        <v>0.745189814814815</v>
      </c>
      <c r="X559" s="55" t="n">
        <v>227.7</v>
      </c>
      <c r="Y559" s="56" t="n">
        <v>0.67</v>
      </c>
    </row>
    <row r="560" customFormat="false" ht="15" hidden="false" customHeight="false" outlineLevel="0" collapsed="false">
      <c r="A560" s="47" t="s">
        <v>898</v>
      </c>
      <c r="B560" s="48" t="n">
        <v>46083</v>
      </c>
      <c r="C560" s="49" t="n">
        <f aca="false">DATE(YEAR(B560),MONTH(B560),1)</f>
        <v>46082</v>
      </c>
      <c r="D560" s="47" t="s">
        <v>73</v>
      </c>
      <c r="E560" s="47" t="s">
        <v>65</v>
      </c>
      <c r="F560" s="47" t="s">
        <v>159</v>
      </c>
      <c r="G560" s="47" t="s">
        <v>884</v>
      </c>
      <c r="H560" s="50" t="n">
        <f aca="false">Assumptions!$B$4</f>
        <v>480</v>
      </c>
      <c r="I560" s="47" t="n">
        <v>30</v>
      </c>
      <c r="J560" s="9" t="n">
        <f aca="false">H560-I560</f>
        <v>450</v>
      </c>
      <c r="K560" s="9" t="n">
        <f aca="false">SUMIFS(Downtime_Log!$I$2:$I$20000,Downtime_Log!$B$2:$B$20000,A560)</f>
        <v>21</v>
      </c>
      <c r="L560" s="9" t="n">
        <f aca="false">J560-K560</f>
        <v>429</v>
      </c>
      <c r="M560" s="51" t="n">
        <f aca="false">INDEX(Rate_Master!$C$2:$C$13,MATCH(F560,Rate_Master!$A$2:$A$13,0))</f>
        <v>240</v>
      </c>
      <c r="N560" s="52" t="n">
        <v>88359</v>
      </c>
      <c r="O560" s="51" t="n">
        <f aca="false">SUMIFS(Quality_Log!$H$2:$H$20000,Quality_Log!$B$2:$B$20000,A560)</f>
        <v>2057</v>
      </c>
      <c r="P560" s="51" t="n">
        <f aca="false">N560-O560</f>
        <v>86302</v>
      </c>
      <c r="Q560" s="51" t="n">
        <f aca="false">ROUND(J560*M560*Assumptions!$B$6,0)</f>
        <v>84240</v>
      </c>
      <c r="R560" s="53" t="n">
        <f aca="false">N560/M560</f>
        <v>368.1625</v>
      </c>
      <c r="S560" s="53" t="n">
        <f aca="false">P560/M560</f>
        <v>359.591666666667</v>
      </c>
      <c r="T560" s="54" t="n">
        <f aca="false">IF(J560&gt;0,L560/J560,0)</f>
        <v>0.953333333333333</v>
      </c>
      <c r="U560" s="54" t="n">
        <f aca="false">IF(L560&gt;0,R560/L560,0)</f>
        <v>0.858187645687646</v>
      </c>
      <c r="V560" s="54" t="n">
        <f aca="false">IF(N560&gt;0,P560/N560,0)</f>
        <v>0.976719971932684</v>
      </c>
      <c r="W560" s="54" t="n">
        <f aca="false">T560*U560*V560</f>
        <v>0.799092592592593</v>
      </c>
      <c r="X560" s="55" t="n">
        <v>210.5</v>
      </c>
      <c r="Y560" s="56" t="n">
        <v>0.18</v>
      </c>
    </row>
    <row r="561" customFormat="false" ht="15" hidden="false" customHeight="false" outlineLevel="0" collapsed="false">
      <c r="A561" s="47" t="s">
        <v>899</v>
      </c>
      <c r="B561" s="48" t="n">
        <v>46083</v>
      </c>
      <c r="C561" s="49" t="n">
        <f aca="false">DATE(YEAR(B561),MONTH(B561),1)</f>
        <v>46082</v>
      </c>
      <c r="D561" s="47" t="s">
        <v>74</v>
      </c>
      <c r="E561" s="47" t="s">
        <v>65</v>
      </c>
      <c r="F561" s="47" t="s">
        <v>159</v>
      </c>
      <c r="G561" s="47" t="s">
        <v>884</v>
      </c>
      <c r="H561" s="50" t="n">
        <f aca="false">Assumptions!$B$4</f>
        <v>480</v>
      </c>
      <c r="I561" s="47" t="n">
        <v>30</v>
      </c>
      <c r="J561" s="9" t="n">
        <f aca="false">H561-I561</f>
        <v>450</v>
      </c>
      <c r="K561" s="9" t="n">
        <f aca="false">SUMIFS(Downtime_Log!$I$2:$I$20000,Downtime_Log!$B$2:$B$20000,A561)</f>
        <v>30</v>
      </c>
      <c r="L561" s="9" t="n">
        <f aca="false">J561-K561</f>
        <v>420</v>
      </c>
      <c r="M561" s="51" t="n">
        <f aca="false">INDEX(Rate_Master!$C$2:$C$13,MATCH(F561,Rate_Master!$A$2:$A$13,0))</f>
        <v>240</v>
      </c>
      <c r="N561" s="52" t="n">
        <v>82669</v>
      </c>
      <c r="O561" s="51" t="n">
        <f aca="false">SUMIFS(Quality_Log!$H$2:$H$20000,Quality_Log!$B$2:$B$20000,A561)</f>
        <v>1767</v>
      </c>
      <c r="P561" s="51" t="n">
        <f aca="false">N561-O561</f>
        <v>80902</v>
      </c>
      <c r="Q561" s="51" t="n">
        <f aca="false">ROUND(J561*M561*Assumptions!$B$6,0)</f>
        <v>84240</v>
      </c>
      <c r="R561" s="53" t="n">
        <f aca="false">N561/M561</f>
        <v>344.454166666667</v>
      </c>
      <c r="S561" s="53" t="n">
        <f aca="false">P561/M561</f>
        <v>337.091666666667</v>
      </c>
      <c r="T561" s="54" t="n">
        <f aca="false">IF(J561&gt;0,L561/J561,0)</f>
        <v>0.933333333333333</v>
      </c>
      <c r="U561" s="54" t="n">
        <f aca="false">IF(L561&gt;0,R561/L561,0)</f>
        <v>0.820128968253968</v>
      </c>
      <c r="V561" s="54" t="n">
        <f aca="false">IF(N561&gt;0,P561/N561,0)</f>
        <v>0.978625603309584</v>
      </c>
      <c r="W561" s="54" t="n">
        <f aca="false">T561*U561*V561</f>
        <v>0.749092592592593</v>
      </c>
      <c r="X561" s="55" t="n">
        <v>212</v>
      </c>
      <c r="Y561" s="56" t="n">
        <v>0.14</v>
      </c>
    </row>
    <row r="562" customFormat="false" ht="15" hidden="false" customHeight="false" outlineLevel="0" collapsed="false">
      <c r="A562" s="47" t="s">
        <v>900</v>
      </c>
      <c r="B562" s="48" t="n">
        <v>46083</v>
      </c>
      <c r="C562" s="49" t="n">
        <f aca="false">DATE(YEAR(B562),MONTH(B562),1)</f>
        <v>46082</v>
      </c>
      <c r="D562" s="47" t="s">
        <v>75</v>
      </c>
      <c r="E562" s="47" t="s">
        <v>65</v>
      </c>
      <c r="F562" s="47" t="s">
        <v>159</v>
      </c>
      <c r="G562" s="47" t="s">
        <v>884</v>
      </c>
      <c r="H562" s="50" t="n">
        <f aca="false">Assumptions!$B$4</f>
        <v>480</v>
      </c>
      <c r="I562" s="47" t="n">
        <v>30</v>
      </c>
      <c r="J562" s="9" t="n">
        <f aca="false">H562-I562</f>
        <v>450</v>
      </c>
      <c r="K562" s="9" t="n">
        <f aca="false">SUMIFS(Downtime_Log!$I$2:$I$20000,Downtime_Log!$B$2:$B$20000,A562)</f>
        <v>143</v>
      </c>
      <c r="L562" s="9" t="n">
        <f aca="false">J562-K562</f>
        <v>307</v>
      </c>
      <c r="M562" s="51" t="n">
        <f aca="false">INDEX(Rate_Master!$C$2:$C$13,MATCH(F562,Rate_Master!$A$2:$A$13,0))</f>
        <v>240</v>
      </c>
      <c r="N562" s="52" t="n">
        <v>59551</v>
      </c>
      <c r="O562" s="51" t="n">
        <f aca="false">SUMIFS(Quality_Log!$H$2:$H$20000,Quality_Log!$B$2:$B$20000,A562)</f>
        <v>1016</v>
      </c>
      <c r="P562" s="51" t="n">
        <f aca="false">N562-O562</f>
        <v>58535</v>
      </c>
      <c r="Q562" s="51" t="n">
        <f aca="false">ROUND(J562*M562*Assumptions!$B$6,0)</f>
        <v>84240</v>
      </c>
      <c r="R562" s="53" t="n">
        <f aca="false">N562/M562</f>
        <v>248.129166666667</v>
      </c>
      <c r="S562" s="53" t="n">
        <f aca="false">P562/M562</f>
        <v>243.895833333333</v>
      </c>
      <c r="T562" s="54" t="n">
        <f aca="false">IF(J562&gt;0,L562/J562,0)</f>
        <v>0.682222222222222</v>
      </c>
      <c r="U562" s="54" t="n">
        <f aca="false">IF(L562&gt;0,R562/L562,0)</f>
        <v>0.808238327904452</v>
      </c>
      <c r="V562" s="54" t="n">
        <f aca="false">IF(N562&gt;0,P562/N562,0)</f>
        <v>0.982938993467784</v>
      </c>
      <c r="W562" s="54" t="n">
        <f aca="false">T562*U562*V562</f>
        <v>0.541990740740741</v>
      </c>
      <c r="X562" s="55" t="n">
        <v>175.2</v>
      </c>
      <c r="Y562" s="56" t="n">
        <v>0.17</v>
      </c>
    </row>
    <row r="563" customFormat="false" ht="15" hidden="false" customHeight="false" outlineLevel="0" collapsed="false">
      <c r="A563" s="47" t="s">
        <v>901</v>
      </c>
      <c r="B563" s="48" t="n">
        <v>46084</v>
      </c>
      <c r="C563" s="49" t="n">
        <f aca="false">DATE(YEAR(B563),MONTH(B563),1)</f>
        <v>46082</v>
      </c>
      <c r="D563" s="47" t="s">
        <v>73</v>
      </c>
      <c r="E563" s="47" t="s">
        <v>62</v>
      </c>
      <c r="F563" s="47" t="s">
        <v>148</v>
      </c>
      <c r="G563" s="47" t="s">
        <v>889</v>
      </c>
      <c r="H563" s="50" t="n">
        <f aca="false">Assumptions!$B$4</f>
        <v>480</v>
      </c>
      <c r="I563" s="47" t="n">
        <v>30</v>
      </c>
      <c r="J563" s="9" t="n">
        <f aca="false">H563-I563</f>
        <v>450</v>
      </c>
      <c r="K563" s="9" t="n">
        <f aca="false">SUMIFS(Downtime_Log!$I$2:$I$20000,Downtime_Log!$B$2:$B$20000,A563)</f>
        <v>114</v>
      </c>
      <c r="L563" s="9" t="n">
        <f aca="false">J563-K563</f>
        <v>336</v>
      </c>
      <c r="M563" s="51" t="n">
        <f aca="false">INDEX(Rate_Master!$C$2:$C$13,MATCH(F563,Rate_Master!$A$2:$A$13,0))</f>
        <v>900</v>
      </c>
      <c r="N563" s="52" t="n">
        <v>287860</v>
      </c>
      <c r="O563" s="51" t="n">
        <f aca="false">SUMIFS(Quality_Log!$H$2:$H$20000,Quality_Log!$B$2:$B$20000,A563)</f>
        <v>4535</v>
      </c>
      <c r="P563" s="51" t="n">
        <f aca="false">N563-O563</f>
        <v>283325</v>
      </c>
      <c r="Q563" s="51" t="n">
        <f aca="false">ROUND(J563*M563*Assumptions!$B$6,0)</f>
        <v>315900</v>
      </c>
      <c r="R563" s="53" t="n">
        <f aca="false">N563/M563</f>
        <v>319.844444444444</v>
      </c>
      <c r="S563" s="53" t="n">
        <f aca="false">P563/M563</f>
        <v>314.805555555556</v>
      </c>
      <c r="T563" s="54" t="n">
        <f aca="false">IF(J563&gt;0,L563/J563,0)</f>
        <v>0.746666666666667</v>
      </c>
      <c r="U563" s="54" t="n">
        <f aca="false">IF(L563&gt;0,R563/L563,0)</f>
        <v>0.951917989417989</v>
      </c>
      <c r="V563" s="54" t="n">
        <f aca="false">IF(N563&gt;0,P563/N563,0)</f>
        <v>0.984245813937331</v>
      </c>
      <c r="W563" s="54" t="n">
        <f aca="false">T563*U563*V563</f>
        <v>0.699567901234568</v>
      </c>
      <c r="X563" s="55" t="n">
        <v>336</v>
      </c>
      <c r="Y563" s="56" t="n">
        <v>1.68</v>
      </c>
    </row>
    <row r="564" customFormat="false" ht="15" hidden="false" customHeight="false" outlineLevel="0" collapsed="false">
      <c r="A564" s="47" t="s">
        <v>902</v>
      </c>
      <c r="B564" s="48" t="n">
        <v>46084</v>
      </c>
      <c r="C564" s="49" t="n">
        <f aca="false">DATE(YEAR(B564),MONTH(B564),1)</f>
        <v>46082</v>
      </c>
      <c r="D564" s="47" t="s">
        <v>74</v>
      </c>
      <c r="E564" s="47" t="s">
        <v>62</v>
      </c>
      <c r="F564" s="47" t="s">
        <v>148</v>
      </c>
      <c r="G564" s="47" t="s">
        <v>889</v>
      </c>
      <c r="H564" s="50" t="n">
        <f aca="false">Assumptions!$B$4</f>
        <v>480</v>
      </c>
      <c r="I564" s="47" t="n">
        <v>30</v>
      </c>
      <c r="J564" s="9" t="n">
        <f aca="false">H564-I564</f>
        <v>450</v>
      </c>
      <c r="K564" s="9" t="n">
        <f aca="false">SUMIFS(Downtime_Log!$I$2:$I$20000,Downtime_Log!$B$2:$B$20000,A564)</f>
        <v>12</v>
      </c>
      <c r="L564" s="9" t="n">
        <f aca="false">J564-K564</f>
        <v>438</v>
      </c>
      <c r="M564" s="51" t="n">
        <f aca="false">INDEX(Rate_Master!$C$2:$C$13,MATCH(F564,Rate_Master!$A$2:$A$13,0))</f>
        <v>900</v>
      </c>
      <c r="N564" s="52" t="n">
        <v>376020</v>
      </c>
      <c r="O564" s="51" t="n">
        <f aca="false">SUMIFS(Quality_Log!$H$2:$H$20000,Quality_Log!$B$2:$B$20000,A564)</f>
        <v>4847</v>
      </c>
      <c r="P564" s="51" t="n">
        <f aca="false">N564-O564</f>
        <v>371173</v>
      </c>
      <c r="Q564" s="51" t="n">
        <f aca="false">ROUND(J564*M564*Assumptions!$B$6,0)</f>
        <v>315900</v>
      </c>
      <c r="R564" s="53" t="n">
        <f aca="false">N564/M564</f>
        <v>417.8</v>
      </c>
      <c r="S564" s="53" t="n">
        <f aca="false">P564/M564</f>
        <v>412.414444444444</v>
      </c>
      <c r="T564" s="54" t="n">
        <f aca="false">IF(J564&gt;0,L564/J564,0)</f>
        <v>0.973333333333333</v>
      </c>
      <c r="U564" s="54" t="n">
        <f aca="false">IF(L564&gt;0,R564/L564,0)</f>
        <v>0.953881278538813</v>
      </c>
      <c r="V564" s="54" t="n">
        <f aca="false">IF(N564&gt;0,P564/N564,0)</f>
        <v>0.987109728205946</v>
      </c>
      <c r="W564" s="54" t="n">
        <f aca="false">T564*U564*V564</f>
        <v>0.916476543209877</v>
      </c>
      <c r="X564" s="55" t="n">
        <v>354.1</v>
      </c>
      <c r="Y564" s="56" t="n">
        <v>1.58</v>
      </c>
    </row>
    <row r="565" customFormat="false" ht="15" hidden="false" customHeight="false" outlineLevel="0" collapsed="false">
      <c r="A565" s="47" t="s">
        <v>903</v>
      </c>
      <c r="B565" s="48" t="n">
        <v>46084</v>
      </c>
      <c r="C565" s="49" t="n">
        <f aca="false">DATE(YEAR(B565),MONTH(B565),1)</f>
        <v>46082</v>
      </c>
      <c r="D565" s="47" t="s">
        <v>75</v>
      </c>
      <c r="E565" s="47" t="s">
        <v>62</v>
      </c>
      <c r="F565" s="47" t="s">
        <v>148</v>
      </c>
      <c r="G565" s="47" t="s">
        <v>889</v>
      </c>
      <c r="H565" s="50" t="n">
        <f aca="false">Assumptions!$B$4</f>
        <v>480</v>
      </c>
      <c r="I565" s="47" t="n">
        <v>30</v>
      </c>
      <c r="J565" s="9" t="n">
        <f aca="false">H565-I565</f>
        <v>450</v>
      </c>
      <c r="K565" s="9" t="n">
        <f aca="false">SUMIFS(Downtime_Log!$I$2:$I$20000,Downtime_Log!$B$2:$B$20000,A565)</f>
        <v>34</v>
      </c>
      <c r="L565" s="9" t="n">
        <f aca="false">J565-K565</f>
        <v>416</v>
      </c>
      <c r="M565" s="51" t="n">
        <f aca="false">INDEX(Rate_Master!$C$2:$C$13,MATCH(F565,Rate_Master!$A$2:$A$13,0))</f>
        <v>900</v>
      </c>
      <c r="N565" s="52" t="n">
        <v>327575</v>
      </c>
      <c r="O565" s="51" t="n">
        <f aca="false">SUMIFS(Quality_Log!$H$2:$H$20000,Quality_Log!$B$2:$B$20000,A565)</f>
        <v>5559</v>
      </c>
      <c r="P565" s="51" t="n">
        <f aca="false">N565-O565</f>
        <v>322016</v>
      </c>
      <c r="Q565" s="51" t="n">
        <f aca="false">ROUND(J565*M565*Assumptions!$B$6,0)</f>
        <v>315900</v>
      </c>
      <c r="R565" s="53" t="n">
        <f aca="false">N565/M565</f>
        <v>363.972222222222</v>
      </c>
      <c r="S565" s="53" t="n">
        <f aca="false">P565/M565</f>
        <v>357.795555555556</v>
      </c>
      <c r="T565" s="54" t="n">
        <f aca="false">IF(J565&gt;0,L565/J565,0)</f>
        <v>0.924444444444444</v>
      </c>
      <c r="U565" s="54" t="n">
        <f aca="false">IF(L565&gt;0,R565/L565,0)</f>
        <v>0.874933226495727</v>
      </c>
      <c r="V565" s="54" t="n">
        <f aca="false">IF(N565&gt;0,P565/N565,0)</f>
        <v>0.983029840494543</v>
      </c>
      <c r="W565" s="54" t="n">
        <f aca="false">T565*U565*V565</f>
        <v>0.795101234567901</v>
      </c>
      <c r="X565" s="55" t="n">
        <v>376.2</v>
      </c>
      <c r="Y565" s="56" t="n">
        <v>1.78</v>
      </c>
    </row>
    <row r="566" customFormat="false" ht="15" hidden="false" customHeight="false" outlineLevel="0" collapsed="false">
      <c r="A566" s="47" t="s">
        <v>904</v>
      </c>
      <c r="B566" s="48" t="n">
        <v>46084</v>
      </c>
      <c r="C566" s="49" t="n">
        <f aca="false">DATE(YEAR(B566),MONTH(B566),1)</f>
        <v>46082</v>
      </c>
      <c r="D566" s="47" t="s">
        <v>73</v>
      </c>
      <c r="E566" s="47" t="s">
        <v>63</v>
      </c>
      <c r="F566" s="47" t="s">
        <v>153</v>
      </c>
      <c r="G566" s="47" t="s">
        <v>892</v>
      </c>
      <c r="H566" s="50" t="n">
        <f aca="false">Assumptions!$B$4</f>
        <v>480</v>
      </c>
      <c r="I566" s="47" t="n">
        <v>30</v>
      </c>
      <c r="J566" s="9" t="n">
        <f aca="false">H566-I566</f>
        <v>450</v>
      </c>
      <c r="K566" s="9" t="n">
        <f aca="false">SUMIFS(Downtime_Log!$I$2:$I$20000,Downtime_Log!$B$2:$B$20000,A566)</f>
        <v>83</v>
      </c>
      <c r="L566" s="9" t="n">
        <f aca="false">J566-K566</f>
        <v>367</v>
      </c>
      <c r="M566" s="51" t="n">
        <f aca="false">INDEX(Rate_Master!$C$2:$C$13,MATCH(F566,Rate_Master!$A$2:$A$13,0))</f>
        <v>1000</v>
      </c>
      <c r="N566" s="52" t="n">
        <v>319000</v>
      </c>
      <c r="O566" s="51" t="n">
        <f aca="false">SUMIFS(Quality_Log!$H$2:$H$20000,Quality_Log!$B$2:$B$20000,A566)</f>
        <v>15827</v>
      </c>
      <c r="P566" s="51" t="n">
        <f aca="false">N566-O566</f>
        <v>303173</v>
      </c>
      <c r="Q566" s="51" t="n">
        <f aca="false">ROUND(J566*M566*Assumptions!$B$6,0)</f>
        <v>351000</v>
      </c>
      <c r="R566" s="53" t="n">
        <f aca="false">N566/M566</f>
        <v>319</v>
      </c>
      <c r="S566" s="53" t="n">
        <f aca="false">P566/M566</f>
        <v>303.173</v>
      </c>
      <c r="T566" s="54" t="n">
        <f aca="false">IF(J566&gt;0,L566/J566,0)</f>
        <v>0.815555555555556</v>
      </c>
      <c r="U566" s="54" t="n">
        <f aca="false">IF(L566&gt;0,R566/L566,0)</f>
        <v>0.869209809264305</v>
      </c>
      <c r="V566" s="54" t="n">
        <f aca="false">IF(N566&gt;0,P566/N566,0)</f>
        <v>0.950385579937304</v>
      </c>
      <c r="W566" s="54" t="n">
        <f aca="false">T566*U566*V566</f>
        <v>0.673717777777778</v>
      </c>
      <c r="X566" s="55" t="n">
        <v>434.7</v>
      </c>
      <c r="Y566" s="56" t="n">
        <v>2.03</v>
      </c>
    </row>
    <row r="567" customFormat="false" ht="15" hidden="false" customHeight="false" outlineLevel="0" collapsed="false">
      <c r="A567" s="47" t="s">
        <v>905</v>
      </c>
      <c r="B567" s="48" t="n">
        <v>46084</v>
      </c>
      <c r="C567" s="49" t="n">
        <f aca="false">DATE(YEAR(B567),MONTH(B567),1)</f>
        <v>46082</v>
      </c>
      <c r="D567" s="47" t="s">
        <v>74</v>
      </c>
      <c r="E567" s="47" t="s">
        <v>63</v>
      </c>
      <c r="F567" s="47" t="s">
        <v>151</v>
      </c>
      <c r="G567" s="47" t="s">
        <v>906</v>
      </c>
      <c r="H567" s="50" t="n">
        <f aca="false">Assumptions!$B$4</f>
        <v>480</v>
      </c>
      <c r="I567" s="47" t="n">
        <v>30</v>
      </c>
      <c r="J567" s="9" t="n">
        <f aca="false">H567-I567</f>
        <v>450</v>
      </c>
      <c r="K567" s="9" t="n">
        <f aca="false">SUMIFS(Downtime_Log!$I$2:$I$20000,Downtime_Log!$B$2:$B$20000,A567)</f>
        <v>102</v>
      </c>
      <c r="L567" s="9" t="n">
        <f aca="false">J567-K567</f>
        <v>348</v>
      </c>
      <c r="M567" s="51" t="n">
        <f aca="false">INDEX(Rate_Master!$C$2:$C$13,MATCH(F567,Rate_Master!$A$2:$A$13,0))</f>
        <v>700</v>
      </c>
      <c r="N567" s="52" t="n">
        <v>210269</v>
      </c>
      <c r="O567" s="51" t="n">
        <f aca="false">SUMIFS(Quality_Log!$H$2:$H$20000,Quality_Log!$B$2:$B$20000,A567)</f>
        <v>4997</v>
      </c>
      <c r="P567" s="51" t="n">
        <f aca="false">N567-O567</f>
        <v>205272</v>
      </c>
      <c r="Q567" s="51" t="n">
        <f aca="false">ROUND(J567*M567*Assumptions!$B$6,0)</f>
        <v>245700</v>
      </c>
      <c r="R567" s="53" t="n">
        <f aca="false">N567/M567</f>
        <v>300.384285714286</v>
      </c>
      <c r="S567" s="53" t="n">
        <f aca="false">P567/M567</f>
        <v>293.245714285714</v>
      </c>
      <c r="T567" s="54" t="n">
        <f aca="false">IF(J567&gt;0,L567/J567,0)</f>
        <v>0.773333333333333</v>
      </c>
      <c r="U567" s="54" t="n">
        <f aca="false">IF(L567&gt;0,R567/L567,0)</f>
        <v>0.863173234811166</v>
      </c>
      <c r="V567" s="54" t="n">
        <f aca="false">IF(N567&gt;0,P567/N567,0)</f>
        <v>0.97623520347745</v>
      </c>
      <c r="W567" s="54" t="n">
        <f aca="false">T567*U567*V567</f>
        <v>0.651657142857143</v>
      </c>
      <c r="X567" s="55" t="n">
        <v>402.6</v>
      </c>
      <c r="Y567" s="56" t="n">
        <v>4.67</v>
      </c>
    </row>
    <row r="568" customFormat="false" ht="15" hidden="false" customHeight="false" outlineLevel="0" collapsed="false">
      <c r="A568" s="47" t="s">
        <v>907</v>
      </c>
      <c r="B568" s="48" t="n">
        <v>46084</v>
      </c>
      <c r="C568" s="49" t="n">
        <f aca="false">DATE(YEAR(B568),MONTH(B568),1)</f>
        <v>46082</v>
      </c>
      <c r="D568" s="47" t="s">
        <v>75</v>
      </c>
      <c r="E568" s="47" t="s">
        <v>63</v>
      </c>
      <c r="F568" s="47" t="s">
        <v>151</v>
      </c>
      <c r="G568" s="47" t="s">
        <v>906</v>
      </c>
      <c r="H568" s="50" t="n">
        <f aca="false">Assumptions!$B$4</f>
        <v>480</v>
      </c>
      <c r="I568" s="47" t="n">
        <v>30</v>
      </c>
      <c r="J568" s="9" t="n">
        <f aca="false">H568-I568</f>
        <v>450</v>
      </c>
      <c r="K568" s="9" t="n">
        <f aca="false">SUMIFS(Downtime_Log!$I$2:$I$20000,Downtime_Log!$B$2:$B$20000,A568)</f>
        <v>137</v>
      </c>
      <c r="L568" s="9" t="n">
        <f aca="false">J568-K568</f>
        <v>313</v>
      </c>
      <c r="M568" s="51" t="n">
        <f aca="false">INDEX(Rate_Master!$C$2:$C$13,MATCH(F568,Rate_Master!$A$2:$A$13,0))</f>
        <v>700</v>
      </c>
      <c r="N568" s="52" t="n">
        <v>173267</v>
      </c>
      <c r="O568" s="51" t="n">
        <f aca="false">SUMIFS(Quality_Log!$H$2:$H$20000,Quality_Log!$B$2:$B$20000,A568)</f>
        <v>7069</v>
      </c>
      <c r="P568" s="51" t="n">
        <f aca="false">N568-O568</f>
        <v>166198</v>
      </c>
      <c r="Q568" s="51" t="n">
        <f aca="false">ROUND(J568*M568*Assumptions!$B$6,0)</f>
        <v>245700</v>
      </c>
      <c r="R568" s="53" t="n">
        <f aca="false">N568/M568</f>
        <v>247.524285714286</v>
      </c>
      <c r="S568" s="53" t="n">
        <f aca="false">P568/M568</f>
        <v>237.425714285714</v>
      </c>
      <c r="T568" s="54" t="n">
        <f aca="false">IF(J568&gt;0,L568/J568,0)</f>
        <v>0.695555555555556</v>
      </c>
      <c r="U568" s="54" t="n">
        <f aca="false">IF(L568&gt;0,R568/L568,0)</f>
        <v>0.790812414422638</v>
      </c>
      <c r="V568" s="54" t="n">
        <f aca="false">IF(N568&gt;0,P568/N568,0)</f>
        <v>0.959201694494624</v>
      </c>
      <c r="W568" s="54" t="n">
        <f aca="false">T568*U568*V568</f>
        <v>0.527612698412698</v>
      </c>
      <c r="X568" s="55" t="n">
        <v>394.8</v>
      </c>
      <c r="Y568" s="56" t="n">
        <v>1.82</v>
      </c>
    </row>
    <row r="569" customFormat="false" ht="15" hidden="false" customHeight="false" outlineLevel="0" collapsed="false">
      <c r="A569" s="47" t="s">
        <v>908</v>
      </c>
      <c r="B569" s="48" t="n">
        <v>46084</v>
      </c>
      <c r="C569" s="49" t="n">
        <f aca="false">DATE(YEAR(B569),MONTH(B569),1)</f>
        <v>46082</v>
      </c>
      <c r="D569" s="47" t="s">
        <v>73</v>
      </c>
      <c r="E569" s="47" t="s">
        <v>64</v>
      </c>
      <c r="F569" s="47" t="s">
        <v>156</v>
      </c>
      <c r="G569" s="47" t="s">
        <v>896</v>
      </c>
      <c r="H569" s="50" t="n">
        <f aca="false">Assumptions!$B$4</f>
        <v>480</v>
      </c>
      <c r="I569" s="47" t="n">
        <v>30</v>
      </c>
      <c r="J569" s="9" t="n">
        <f aca="false">H569-I569</f>
        <v>450</v>
      </c>
      <c r="K569" s="9" t="n">
        <f aca="false">SUMIFS(Downtime_Log!$I$2:$I$20000,Downtime_Log!$B$2:$B$20000,A569)</f>
        <v>47</v>
      </c>
      <c r="L569" s="9" t="n">
        <f aca="false">J569-K569</f>
        <v>403</v>
      </c>
      <c r="M569" s="51" t="n">
        <f aca="false">INDEX(Rate_Master!$C$2:$C$13,MATCH(F569,Rate_Master!$A$2:$A$13,0))</f>
        <v>480</v>
      </c>
      <c r="N569" s="52" t="n">
        <v>185797</v>
      </c>
      <c r="O569" s="51" t="n">
        <f aca="false">SUMIFS(Quality_Log!$H$2:$H$20000,Quality_Log!$B$2:$B$20000,A569)</f>
        <v>4549</v>
      </c>
      <c r="P569" s="51" t="n">
        <f aca="false">N569-O569</f>
        <v>181248</v>
      </c>
      <c r="Q569" s="51" t="n">
        <f aca="false">ROUND(J569*M569*Assumptions!$B$6,0)</f>
        <v>168480</v>
      </c>
      <c r="R569" s="53" t="n">
        <f aca="false">N569/M569</f>
        <v>387.077083333333</v>
      </c>
      <c r="S569" s="53" t="n">
        <f aca="false">P569/M569</f>
        <v>377.6</v>
      </c>
      <c r="T569" s="54" t="n">
        <f aca="false">IF(J569&gt;0,L569/J569,0)</f>
        <v>0.895555555555556</v>
      </c>
      <c r="U569" s="54" t="n">
        <f aca="false">IF(L569&gt;0,R569/L569,0)</f>
        <v>0.960489040529363</v>
      </c>
      <c r="V569" s="54" t="n">
        <f aca="false">IF(N569&gt;0,P569/N569,0)</f>
        <v>0.975516289283465</v>
      </c>
      <c r="W569" s="54" t="n">
        <f aca="false">T569*U569*V569</f>
        <v>0.839111111111111</v>
      </c>
      <c r="X569" s="55" t="n">
        <v>220.8</v>
      </c>
      <c r="Y569" s="56" t="n">
        <v>0.63</v>
      </c>
    </row>
    <row r="570" customFormat="false" ht="15" hidden="false" customHeight="false" outlineLevel="0" collapsed="false">
      <c r="A570" s="47" t="s">
        <v>909</v>
      </c>
      <c r="B570" s="48" t="n">
        <v>46084</v>
      </c>
      <c r="C570" s="49" t="n">
        <f aca="false">DATE(YEAR(B570),MONTH(B570),1)</f>
        <v>46082</v>
      </c>
      <c r="D570" s="47" t="s">
        <v>74</v>
      </c>
      <c r="E570" s="47" t="s">
        <v>64</v>
      </c>
      <c r="F570" s="47" t="s">
        <v>156</v>
      </c>
      <c r="G570" s="47" t="s">
        <v>896</v>
      </c>
      <c r="H570" s="50" t="n">
        <f aca="false">Assumptions!$B$4</f>
        <v>480</v>
      </c>
      <c r="I570" s="47" t="n">
        <v>30</v>
      </c>
      <c r="J570" s="9" t="n">
        <f aca="false">H570-I570</f>
        <v>450</v>
      </c>
      <c r="K570" s="9" t="n">
        <f aca="false">SUMIFS(Downtime_Log!$I$2:$I$20000,Downtime_Log!$B$2:$B$20000,A570)</f>
        <v>16</v>
      </c>
      <c r="L570" s="9" t="n">
        <f aca="false">J570-K570</f>
        <v>434</v>
      </c>
      <c r="M570" s="51" t="n">
        <f aca="false">INDEX(Rate_Master!$C$2:$C$13,MATCH(F570,Rate_Master!$A$2:$A$13,0))</f>
        <v>480</v>
      </c>
      <c r="N570" s="52" t="n">
        <v>189567</v>
      </c>
      <c r="O570" s="51" t="n">
        <f aca="false">SUMIFS(Quality_Log!$H$2:$H$20000,Quality_Log!$B$2:$B$20000,A570)</f>
        <v>4532</v>
      </c>
      <c r="P570" s="51" t="n">
        <f aca="false">N570-O570</f>
        <v>185035</v>
      </c>
      <c r="Q570" s="51" t="n">
        <f aca="false">ROUND(J570*M570*Assumptions!$B$6,0)</f>
        <v>168480</v>
      </c>
      <c r="R570" s="53" t="n">
        <f aca="false">N570/M570</f>
        <v>394.93125</v>
      </c>
      <c r="S570" s="53" t="n">
        <f aca="false">P570/M570</f>
        <v>385.489583333333</v>
      </c>
      <c r="T570" s="54" t="n">
        <f aca="false">IF(J570&gt;0,L570/J570,0)</f>
        <v>0.964444444444444</v>
      </c>
      <c r="U570" s="54" t="n">
        <f aca="false">IF(L570&gt;0,R570/L570,0)</f>
        <v>0.909979838709677</v>
      </c>
      <c r="V570" s="54" t="n">
        <f aca="false">IF(N570&gt;0,P570/N570,0)</f>
        <v>0.976092885365069</v>
      </c>
      <c r="W570" s="54" t="n">
        <f aca="false">T570*U570*V570</f>
        <v>0.856643518518519</v>
      </c>
      <c r="X570" s="55" t="n">
        <v>241.7</v>
      </c>
      <c r="Y570" s="56" t="n">
        <v>0.73</v>
      </c>
    </row>
    <row r="571" customFormat="false" ht="15" hidden="false" customHeight="false" outlineLevel="0" collapsed="false">
      <c r="A571" s="47" t="s">
        <v>910</v>
      </c>
      <c r="B571" s="48" t="n">
        <v>46084</v>
      </c>
      <c r="C571" s="49" t="n">
        <f aca="false">DATE(YEAR(B571),MONTH(B571),1)</f>
        <v>46082</v>
      </c>
      <c r="D571" s="47" t="s">
        <v>73</v>
      </c>
      <c r="E571" s="47" t="s">
        <v>65</v>
      </c>
      <c r="F571" s="47" t="s">
        <v>157</v>
      </c>
      <c r="G571" s="47" t="s">
        <v>911</v>
      </c>
      <c r="H571" s="50" t="n">
        <f aca="false">Assumptions!$B$4</f>
        <v>480</v>
      </c>
      <c r="I571" s="47" t="n">
        <v>30</v>
      </c>
      <c r="J571" s="9" t="n">
        <f aca="false">H571-I571</f>
        <v>450</v>
      </c>
      <c r="K571" s="9" t="n">
        <f aca="false">SUMIFS(Downtime_Log!$I$2:$I$20000,Downtime_Log!$B$2:$B$20000,A571)</f>
        <v>84</v>
      </c>
      <c r="L571" s="9" t="n">
        <f aca="false">J571-K571</f>
        <v>366</v>
      </c>
      <c r="M571" s="51" t="n">
        <f aca="false">INDEX(Rate_Master!$C$2:$C$13,MATCH(F571,Rate_Master!$A$2:$A$13,0))</f>
        <v>220</v>
      </c>
      <c r="N571" s="52" t="n">
        <v>68651</v>
      </c>
      <c r="O571" s="51" t="n">
        <f aca="false">SUMIFS(Quality_Log!$H$2:$H$20000,Quality_Log!$B$2:$B$20000,A571)</f>
        <v>1856</v>
      </c>
      <c r="P571" s="51" t="n">
        <f aca="false">N571-O571</f>
        <v>66795</v>
      </c>
      <c r="Q571" s="51" t="n">
        <f aca="false">ROUND(J571*M571*Assumptions!$B$6,0)</f>
        <v>77220</v>
      </c>
      <c r="R571" s="53" t="n">
        <f aca="false">N571/M571</f>
        <v>312.05</v>
      </c>
      <c r="S571" s="53" t="n">
        <f aca="false">P571/M571</f>
        <v>303.613636363636</v>
      </c>
      <c r="T571" s="54" t="n">
        <f aca="false">IF(J571&gt;0,L571/J571,0)</f>
        <v>0.813333333333333</v>
      </c>
      <c r="U571" s="54" t="n">
        <f aca="false">IF(L571&gt;0,R571/L571,0)</f>
        <v>0.852595628415301</v>
      </c>
      <c r="V571" s="54" t="n">
        <f aca="false">IF(N571&gt;0,P571/N571,0)</f>
        <v>0.972964705539614</v>
      </c>
      <c r="W571" s="54" t="n">
        <f aca="false">T571*U571*V571</f>
        <v>0.67469696969697</v>
      </c>
      <c r="X571" s="55" t="n">
        <v>186.7</v>
      </c>
      <c r="Y571" s="56" t="n">
        <v>0.73</v>
      </c>
    </row>
    <row r="572" customFormat="false" ht="15" hidden="false" customHeight="false" outlineLevel="0" collapsed="false">
      <c r="A572" s="47" t="s">
        <v>912</v>
      </c>
      <c r="B572" s="48" t="n">
        <v>46084</v>
      </c>
      <c r="C572" s="49" t="n">
        <f aca="false">DATE(YEAR(B572),MONTH(B572),1)</f>
        <v>46082</v>
      </c>
      <c r="D572" s="47" t="s">
        <v>74</v>
      </c>
      <c r="E572" s="47" t="s">
        <v>65</v>
      </c>
      <c r="F572" s="47" t="s">
        <v>157</v>
      </c>
      <c r="G572" s="47" t="s">
        <v>911</v>
      </c>
      <c r="H572" s="50" t="n">
        <f aca="false">Assumptions!$B$4</f>
        <v>480</v>
      </c>
      <c r="I572" s="47" t="n">
        <v>30</v>
      </c>
      <c r="J572" s="9" t="n">
        <f aca="false">H572-I572</f>
        <v>450</v>
      </c>
      <c r="K572" s="9" t="n">
        <f aca="false">SUMIFS(Downtime_Log!$I$2:$I$20000,Downtime_Log!$B$2:$B$20000,A572)</f>
        <v>55</v>
      </c>
      <c r="L572" s="9" t="n">
        <f aca="false">J572-K572</f>
        <v>395</v>
      </c>
      <c r="M572" s="51" t="n">
        <f aca="false">INDEX(Rate_Master!$C$2:$C$13,MATCH(F572,Rate_Master!$A$2:$A$13,0))</f>
        <v>220</v>
      </c>
      <c r="N572" s="52" t="n">
        <v>74112</v>
      </c>
      <c r="O572" s="51" t="n">
        <f aca="false">SUMIFS(Quality_Log!$H$2:$H$20000,Quality_Log!$B$2:$B$20000,A572)</f>
        <v>1648</v>
      </c>
      <c r="P572" s="51" t="n">
        <f aca="false">N572-O572</f>
        <v>72464</v>
      </c>
      <c r="Q572" s="51" t="n">
        <f aca="false">ROUND(J572*M572*Assumptions!$B$6,0)</f>
        <v>77220</v>
      </c>
      <c r="R572" s="53" t="n">
        <f aca="false">N572/M572</f>
        <v>336.872727272727</v>
      </c>
      <c r="S572" s="53" t="n">
        <f aca="false">P572/M572</f>
        <v>329.381818181818</v>
      </c>
      <c r="T572" s="54" t="n">
        <f aca="false">IF(J572&gt;0,L572/J572,0)</f>
        <v>0.877777777777778</v>
      </c>
      <c r="U572" s="54" t="n">
        <f aca="false">IF(L572&gt;0,R572/L572,0)</f>
        <v>0.852842347525892</v>
      </c>
      <c r="V572" s="54" t="n">
        <f aca="false">IF(N572&gt;0,P572/N572,0)</f>
        <v>0.977763385146805</v>
      </c>
      <c r="W572" s="54" t="n">
        <f aca="false">T572*U572*V572</f>
        <v>0.731959595959596</v>
      </c>
      <c r="X572" s="55" t="n">
        <v>198.8</v>
      </c>
      <c r="Y572" s="56" t="n">
        <v>0.15</v>
      </c>
    </row>
    <row r="573" customFormat="false" ht="15" hidden="false" customHeight="false" outlineLevel="0" collapsed="false">
      <c r="A573" s="47" t="s">
        <v>913</v>
      </c>
      <c r="B573" s="48" t="n">
        <v>46084</v>
      </c>
      <c r="C573" s="49" t="n">
        <f aca="false">DATE(YEAR(B573),MONTH(B573),1)</f>
        <v>46082</v>
      </c>
      <c r="D573" s="47" t="s">
        <v>75</v>
      </c>
      <c r="E573" s="47" t="s">
        <v>65</v>
      </c>
      <c r="F573" s="47" t="s">
        <v>157</v>
      </c>
      <c r="G573" s="47" t="s">
        <v>911</v>
      </c>
      <c r="H573" s="50" t="n">
        <f aca="false">Assumptions!$B$4</f>
        <v>480</v>
      </c>
      <c r="I573" s="47" t="n">
        <v>30</v>
      </c>
      <c r="J573" s="9" t="n">
        <f aca="false">H573-I573</f>
        <v>450</v>
      </c>
      <c r="K573" s="9" t="n">
        <f aca="false">SUMIFS(Downtime_Log!$I$2:$I$20000,Downtime_Log!$B$2:$B$20000,A573)</f>
        <v>99</v>
      </c>
      <c r="L573" s="9" t="n">
        <f aca="false">J573-K573</f>
        <v>351</v>
      </c>
      <c r="M573" s="51" t="n">
        <f aca="false">INDEX(Rate_Master!$C$2:$C$13,MATCH(F573,Rate_Master!$A$2:$A$13,0))</f>
        <v>220</v>
      </c>
      <c r="N573" s="52" t="n">
        <v>60204</v>
      </c>
      <c r="O573" s="51" t="n">
        <f aca="false">SUMIFS(Quality_Log!$H$2:$H$20000,Quality_Log!$B$2:$B$20000,A573)</f>
        <v>1300</v>
      </c>
      <c r="P573" s="51" t="n">
        <f aca="false">N573-O573</f>
        <v>58904</v>
      </c>
      <c r="Q573" s="51" t="n">
        <f aca="false">ROUND(J573*M573*Assumptions!$B$6,0)</f>
        <v>77220</v>
      </c>
      <c r="R573" s="53" t="n">
        <f aca="false">N573/M573</f>
        <v>273.654545454545</v>
      </c>
      <c r="S573" s="53" t="n">
        <f aca="false">P573/M573</f>
        <v>267.745454545455</v>
      </c>
      <c r="T573" s="54" t="n">
        <f aca="false">IF(J573&gt;0,L573/J573,0)</f>
        <v>0.78</v>
      </c>
      <c r="U573" s="54" t="n">
        <f aca="false">IF(L573&gt;0,R573/L573,0)</f>
        <v>0.77964257964258</v>
      </c>
      <c r="V573" s="54" t="n">
        <f aca="false">IF(N573&gt;0,P573/N573,0)</f>
        <v>0.978406750382034</v>
      </c>
      <c r="W573" s="54" t="n">
        <f aca="false">T573*U573*V573</f>
        <v>0.594989898989899</v>
      </c>
      <c r="X573" s="55" t="n">
        <v>166.3</v>
      </c>
      <c r="Y573" s="56" t="n">
        <v>0.16</v>
      </c>
    </row>
    <row r="574" customFormat="false" ht="15" hidden="false" customHeight="false" outlineLevel="0" collapsed="false">
      <c r="A574" s="47" t="s">
        <v>914</v>
      </c>
      <c r="B574" s="48" t="n">
        <v>46086</v>
      </c>
      <c r="C574" s="49" t="n">
        <f aca="false">DATE(YEAR(B574),MONTH(B574),1)</f>
        <v>46082</v>
      </c>
      <c r="D574" s="47" t="s">
        <v>73</v>
      </c>
      <c r="E574" s="47" t="s">
        <v>62</v>
      </c>
      <c r="F574" s="47" t="s">
        <v>148</v>
      </c>
      <c r="G574" s="47" t="s">
        <v>915</v>
      </c>
      <c r="H574" s="50" t="n">
        <f aca="false">Assumptions!$B$4</f>
        <v>480</v>
      </c>
      <c r="I574" s="47" t="n">
        <v>30</v>
      </c>
      <c r="J574" s="9" t="n">
        <f aca="false">H574-I574</f>
        <v>450</v>
      </c>
      <c r="K574" s="9" t="n">
        <f aca="false">SUMIFS(Downtime_Log!$I$2:$I$20000,Downtime_Log!$B$2:$B$20000,A574)</f>
        <v>29</v>
      </c>
      <c r="L574" s="9" t="n">
        <f aca="false">J574-K574</f>
        <v>421</v>
      </c>
      <c r="M574" s="51" t="n">
        <f aca="false">INDEX(Rate_Master!$C$2:$C$13,MATCH(F574,Rate_Master!$A$2:$A$13,0))</f>
        <v>900</v>
      </c>
      <c r="N574" s="52" t="n">
        <v>349986</v>
      </c>
      <c r="O574" s="51" t="n">
        <f aca="false">SUMIFS(Quality_Log!$H$2:$H$20000,Quality_Log!$B$2:$B$20000,A574)</f>
        <v>6256</v>
      </c>
      <c r="P574" s="51" t="n">
        <f aca="false">N574-O574</f>
        <v>343730</v>
      </c>
      <c r="Q574" s="51" t="n">
        <f aca="false">ROUND(J574*M574*Assumptions!$B$6,0)</f>
        <v>315900</v>
      </c>
      <c r="R574" s="53" t="n">
        <f aca="false">N574/M574</f>
        <v>388.873333333333</v>
      </c>
      <c r="S574" s="53" t="n">
        <f aca="false">P574/M574</f>
        <v>381.922222222222</v>
      </c>
      <c r="T574" s="54" t="n">
        <f aca="false">IF(J574&gt;0,L574/J574,0)</f>
        <v>0.935555555555556</v>
      </c>
      <c r="U574" s="54" t="n">
        <f aca="false">IF(L574&gt;0,R574/L574,0)</f>
        <v>0.92368962787015</v>
      </c>
      <c r="V574" s="54" t="n">
        <f aca="false">IF(N574&gt;0,P574/N574,0)</f>
        <v>0.982124999285686</v>
      </c>
      <c r="W574" s="54" t="n">
        <f aca="false">T574*U574*V574</f>
        <v>0.848716049382716</v>
      </c>
      <c r="X574" s="55" t="n">
        <v>386</v>
      </c>
      <c r="Y574" s="56" t="n">
        <v>1.57</v>
      </c>
    </row>
    <row r="575" customFormat="false" ht="15" hidden="false" customHeight="false" outlineLevel="0" collapsed="false">
      <c r="A575" s="47" t="s">
        <v>916</v>
      </c>
      <c r="B575" s="48" t="n">
        <v>46086</v>
      </c>
      <c r="C575" s="49" t="n">
        <f aca="false">DATE(YEAR(B575),MONTH(B575),1)</f>
        <v>46082</v>
      </c>
      <c r="D575" s="47" t="s">
        <v>74</v>
      </c>
      <c r="E575" s="47" t="s">
        <v>62</v>
      </c>
      <c r="F575" s="47" t="s">
        <v>148</v>
      </c>
      <c r="G575" s="47" t="s">
        <v>915</v>
      </c>
      <c r="H575" s="50" t="n">
        <f aca="false">Assumptions!$B$4</f>
        <v>480</v>
      </c>
      <c r="I575" s="47" t="n">
        <v>30</v>
      </c>
      <c r="J575" s="9" t="n">
        <f aca="false">H575-I575</f>
        <v>450</v>
      </c>
      <c r="K575" s="9" t="n">
        <f aca="false">SUMIFS(Downtime_Log!$I$2:$I$20000,Downtime_Log!$B$2:$B$20000,A575)</f>
        <v>91</v>
      </c>
      <c r="L575" s="9" t="n">
        <f aca="false">J575-K575</f>
        <v>359</v>
      </c>
      <c r="M575" s="51" t="n">
        <f aca="false">INDEX(Rate_Master!$C$2:$C$13,MATCH(F575,Rate_Master!$A$2:$A$13,0))</f>
        <v>900</v>
      </c>
      <c r="N575" s="52" t="n">
        <v>288004</v>
      </c>
      <c r="O575" s="51" t="n">
        <f aca="false">SUMIFS(Quality_Log!$H$2:$H$20000,Quality_Log!$B$2:$B$20000,A575)</f>
        <v>5975</v>
      </c>
      <c r="P575" s="51" t="n">
        <f aca="false">N575-O575</f>
        <v>282029</v>
      </c>
      <c r="Q575" s="51" t="n">
        <f aca="false">ROUND(J575*M575*Assumptions!$B$6,0)</f>
        <v>315900</v>
      </c>
      <c r="R575" s="53" t="n">
        <f aca="false">N575/M575</f>
        <v>320.004444444444</v>
      </c>
      <c r="S575" s="53" t="n">
        <f aca="false">P575/M575</f>
        <v>313.365555555556</v>
      </c>
      <c r="T575" s="54" t="n">
        <f aca="false">IF(J575&gt;0,L575/J575,0)</f>
        <v>0.797777777777778</v>
      </c>
      <c r="U575" s="54" t="n">
        <f aca="false">IF(L575&gt;0,R575/L575,0)</f>
        <v>0.891377282575054</v>
      </c>
      <c r="V575" s="54" t="n">
        <f aca="false">IF(N575&gt;0,P575/N575,0)</f>
        <v>0.979253760364439</v>
      </c>
      <c r="W575" s="54" t="n">
        <f aca="false">T575*U575*V575</f>
        <v>0.696367901234568</v>
      </c>
      <c r="X575" s="55" t="n">
        <v>315.4</v>
      </c>
      <c r="Y575" s="56" t="n">
        <v>2.04</v>
      </c>
    </row>
    <row r="576" customFormat="false" ht="15" hidden="false" customHeight="false" outlineLevel="0" collapsed="false">
      <c r="A576" s="47" t="s">
        <v>917</v>
      </c>
      <c r="B576" s="48" t="n">
        <v>46086</v>
      </c>
      <c r="C576" s="49" t="n">
        <f aca="false">DATE(YEAR(B576),MONTH(B576),1)</f>
        <v>46082</v>
      </c>
      <c r="D576" s="47" t="s">
        <v>75</v>
      </c>
      <c r="E576" s="47" t="s">
        <v>62</v>
      </c>
      <c r="F576" s="47" t="s">
        <v>148</v>
      </c>
      <c r="G576" s="47" t="s">
        <v>915</v>
      </c>
      <c r="H576" s="50" t="n">
        <f aca="false">Assumptions!$B$4</f>
        <v>480</v>
      </c>
      <c r="I576" s="47" t="n">
        <v>45</v>
      </c>
      <c r="J576" s="9" t="n">
        <f aca="false">H576-I576</f>
        <v>435</v>
      </c>
      <c r="K576" s="9" t="n">
        <f aca="false">SUMIFS(Downtime_Log!$I$2:$I$20000,Downtime_Log!$B$2:$B$20000,A576)</f>
        <v>33</v>
      </c>
      <c r="L576" s="9" t="n">
        <f aca="false">J576-K576</f>
        <v>402</v>
      </c>
      <c r="M576" s="51" t="n">
        <f aca="false">INDEX(Rate_Master!$C$2:$C$13,MATCH(F576,Rate_Master!$A$2:$A$13,0))</f>
        <v>900</v>
      </c>
      <c r="N576" s="52" t="n">
        <v>314714</v>
      </c>
      <c r="O576" s="51" t="n">
        <f aca="false">SUMIFS(Quality_Log!$H$2:$H$20000,Quality_Log!$B$2:$B$20000,A576)</f>
        <v>4080</v>
      </c>
      <c r="P576" s="51" t="n">
        <f aca="false">N576-O576</f>
        <v>310634</v>
      </c>
      <c r="Q576" s="51" t="n">
        <f aca="false">ROUND(J576*M576*Assumptions!$B$6,0)</f>
        <v>305370</v>
      </c>
      <c r="R576" s="53" t="n">
        <f aca="false">N576/M576</f>
        <v>349.682222222222</v>
      </c>
      <c r="S576" s="53" t="n">
        <f aca="false">P576/M576</f>
        <v>345.148888888889</v>
      </c>
      <c r="T576" s="54" t="n">
        <f aca="false">IF(J576&gt;0,L576/J576,0)</f>
        <v>0.924137931034483</v>
      </c>
      <c r="U576" s="54" t="n">
        <f aca="false">IF(L576&gt;0,R576/L576,0)</f>
        <v>0.869856274184632</v>
      </c>
      <c r="V576" s="54" t="n">
        <f aca="false">IF(N576&gt;0,P576/N576,0)</f>
        <v>0.987035848421106</v>
      </c>
      <c r="W576" s="54" t="n">
        <f aca="false">T576*U576*V576</f>
        <v>0.793445721583653</v>
      </c>
      <c r="X576" s="55" t="n">
        <v>366.8</v>
      </c>
      <c r="Y576" s="56" t="n">
        <v>1.87</v>
      </c>
    </row>
    <row r="577" customFormat="false" ht="15" hidden="false" customHeight="false" outlineLevel="0" collapsed="false">
      <c r="A577" s="47" t="s">
        <v>918</v>
      </c>
      <c r="B577" s="48" t="n">
        <v>46086</v>
      </c>
      <c r="C577" s="49" t="n">
        <f aca="false">DATE(YEAR(B577),MONTH(B577),1)</f>
        <v>46082</v>
      </c>
      <c r="D577" s="47" t="s">
        <v>73</v>
      </c>
      <c r="E577" s="47" t="s">
        <v>63</v>
      </c>
      <c r="F577" s="47" t="s">
        <v>151</v>
      </c>
      <c r="G577" s="47" t="s">
        <v>906</v>
      </c>
      <c r="H577" s="50" t="n">
        <f aca="false">Assumptions!$B$4</f>
        <v>480</v>
      </c>
      <c r="I577" s="47" t="n">
        <v>45</v>
      </c>
      <c r="J577" s="9" t="n">
        <f aca="false">H577-I577</f>
        <v>435</v>
      </c>
      <c r="K577" s="9" t="n">
        <f aca="false">SUMIFS(Downtime_Log!$I$2:$I$20000,Downtime_Log!$B$2:$B$20000,A577)</f>
        <v>14</v>
      </c>
      <c r="L577" s="9" t="n">
        <f aca="false">J577-K577</f>
        <v>421</v>
      </c>
      <c r="M577" s="51" t="n">
        <f aca="false">INDEX(Rate_Master!$C$2:$C$13,MATCH(F577,Rate_Master!$A$2:$A$13,0))</f>
        <v>700</v>
      </c>
      <c r="N577" s="52" t="n">
        <v>268491</v>
      </c>
      <c r="O577" s="51" t="n">
        <f aca="false">SUMIFS(Quality_Log!$H$2:$H$20000,Quality_Log!$B$2:$B$20000,A577)</f>
        <v>12791</v>
      </c>
      <c r="P577" s="51" t="n">
        <f aca="false">N577-O577</f>
        <v>255700</v>
      </c>
      <c r="Q577" s="51" t="n">
        <f aca="false">ROUND(J577*M577*Assumptions!$B$6,0)</f>
        <v>237510</v>
      </c>
      <c r="R577" s="53" t="n">
        <f aca="false">N577/M577</f>
        <v>383.558571428571</v>
      </c>
      <c r="S577" s="53" t="n">
        <f aca="false">P577/M577</f>
        <v>365.285714285714</v>
      </c>
      <c r="T577" s="54" t="n">
        <f aca="false">IF(J577&gt;0,L577/J577,0)</f>
        <v>0.967816091954023</v>
      </c>
      <c r="U577" s="54" t="n">
        <f aca="false">IF(L577&gt;0,R577/L577,0)</f>
        <v>0.911065490329148</v>
      </c>
      <c r="V577" s="54" t="n">
        <f aca="false">IF(N577&gt;0,P577/N577,0)</f>
        <v>0.952359669411638</v>
      </c>
      <c r="W577" s="54" t="n">
        <f aca="false">T577*U577*V577</f>
        <v>0.839737274220033</v>
      </c>
      <c r="X577" s="55" t="n">
        <v>450.5</v>
      </c>
      <c r="Y577" s="56" t="n">
        <v>1.82</v>
      </c>
    </row>
    <row r="578" customFormat="false" ht="15" hidden="false" customHeight="false" outlineLevel="0" collapsed="false">
      <c r="A578" s="47" t="s">
        <v>919</v>
      </c>
      <c r="B578" s="48" t="n">
        <v>46086</v>
      </c>
      <c r="C578" s="49" t="n">
        <f aca="false">DATE(YEAR(B578),MONTH(B578),1)</f>
        <v>46082</v>
      </c>
      <c r="D578" s="47" t="s">
        <v>74</v>
      </c>
      <c r="E578" s="47" t="s">
        <v>63</v>
      </c>
      <c r="F578" s="47" t="s">
        <v>151</v>
      </c>
      <c r="G578" s="47" t="s">
        <v>906</v>
      </c>
      <c r="H578" s="50" t="n">
        <f aca="false">Assumptions!$B$4</f>
        <v>480</v>
      </c>
      <c r="I578" s="47" t="n">
        <v>30</v>
      </c>
      <c r="J578" s="9" t="n">
        <f aca="false">H578-I578</f>
        <v>450</v>
      </c>
      <c r="K578" s="9" t="n">
        <f aca="false">SUMIFS(Downtime_Log!$I$2:$I$20000,Downtime_Log!$B$2:$B$20000,A578)</f>
        <v>20</v>
      </c>
      <c r="L578" s="9" t="n">
        <f aca="false">J578-K578</f>
        <v>430</v>
      </c>
      <c r="M578" s="51" t="n">
        <f aca="false">INDEX(Rate_Master!$C$2:$C$13,MATCH(F578,Rate_Master!$A$2:$A$13,0))</f>
        <v>700</v>
      </c>
      <c r="N578" s="52" t="n">
        <v>270503</v>
      </c>
      <c r="O578" s="51" t="n">
        <f aca="false">SUMIFS(Quality_Log!$H$2:$H$20000,Quality_Log!$B$2:$B$20000,A578)</f>
        <v>13266</v>
      </c>
      <c r="P578" s="51" t="n">
        <f aca="false">N578-O578</f>
        <v>257237</v>
      </c>
      <c r="Q578" s="51" t="n">
        <f aca="false">ROUND(J578*M578*Assumptions!$B$6,0)</f>
        <v>245700</v>
      </c>
      <c r="R578" s="53" t="n">
        <f aca="false">N578/M578</f>
        <v>386.432857142857</v>
      </c>
      <c r="S578" s="53" t="n">
        <f aca="false">P578/M578</f>
        <v>367.481428571429</v>
      </c>
      <c r="T578" s="54" t="n">
        <f aca="false">IF(J578&gt;0,L578/J578,0)</f>
        <v>0.955555555555556</v>
      </c>
      <c r="U578" s="54" t="n">
        <f aca="false">IF(L578&gt;0,R578/L578,0)</f>
        <v>0.898681063122924</v>
      </c>
      <c r="V578" s="54" t="n">
        <f aca="false">IF(N578&gt;0,P578/N578,0)</f>
        <v>0.950958030040332</v>
      </c>
      <c r="W578" s="54" t="n">
        <f aca="false">T578*U578*V578</f>
        <v>0.816625396825397</v>
      </c>
      <c r="X578" s="55" t="n">
        <v>436.2</v>
      </c>
      <c r="Y578" s="56" t="n">
        <v>1.81</v>
      </c>
    </row>
    <row r="579" customFormat="false" ht="15" hidden="false" customHeight="false" outlineLevel="0" collapsed="false">
      <c r="A579" s="47" t="s">
        <v>920</v>
      </c>
      <c r="B579" s="48" t="n">
        <v>46086</v>
      </c>
      <c r="C579" s="49" t="n">
        <f aca="false">DATE(YEAR(B579),MONTH(B579),1)</f>
        <v>46082</v>
      </c>
      <c r="D579" s="47" t="s">
        <v>75</v>
      </c>
      <c r="E579" s="47" t="s">
        <v>63</v>
      </c>
      <c r="F579" s="47" t="s">
        <v>151</v>
      </c>
      <c r="G579" s="47" t="s">
        <v>906</v>
      </c>
      <c r="H579" s="50" t="n">
        <f aca="false">Assumptions!$B$4</f>
        <v>480</v>
      </c>
      <c r="I579" s="47" t="n">
        <v>45</v>
      </c>
      <c r="J579" s="9" t="n">
        <f aca="false">H579-I579</f>
        <v>435</v>
      </c>
      <c r="K579" s="9" t="n">
        <f aca="false">SUMIFS(Downtime_Log!$I$2:$I$20000,Downtime_Log!$B$2:$B$20000,A579)</f>
        <v>22</v>
      </c>
      <c r="L579" s="9" t="n">
        <f aca="false">J579-K579</f>
        <v>413</v>
      </c>
      <c r="M579" s="51" t="n">
        <f aca="false">INDEX(Rate_Master!$C$2:$C$13,MATCH(F579,Rate_Master!$A$2:$A$13,0))</f>
        <v>700</v>
      </c>
      <c r="N579" s="52" t="n">
        <v>234584</v>
      </c>
      <c r="O579" s="51" t="n">
        <f aca="false">SUMIFS(Quality_Log!$H$2:$H$20000,Quality_Log!$B$2:$B$20000,A579)</f>
        <v>9583</v>
      </c>
      <c r="P579" s="51" t="n">
        <f aca="false">N579-O579</f>
        <v>225001</v>
      </c>
      <c r="Q579" s="51" t="n">
        <f aca="false">ROUND(J579*M579*Assumptions!$B$6,0)</f>
        <v>237510</v>
      </c>
      <c r="R579" s="53" t="n">
        <f aca="false">N579/M579</f>
        <v>335.12</v>
      </c>
      <c r="S579" s="53" t="n">
        <f aca="false">P579/M579</f>
        <v>321.43</v>
      </c>
      <c r="T579" s="54" t="n">
        <f aca="false">IF(J579&gt;0,L579/J579,0)</f>
        <v>0.949425287356322</v>
      </c>
      <c r="U579" s="54" t="n">
        <f aca="false">IF(L579&gt;0,R579/L579,0)</f>
        <v>0.811428571428571</v>
      </c>
      <c r="V579" s="54" t="n">
        <f aca="false">IF(N579&gt;0,P579/N579,0)</f>
        <v>0.959148961566006</v>
      </c>
      <c r="W579" s="54" t="n">
        <f aca="false">T579*U579*V579</f>
        <v>0.738919540229885</v>
      </c>
      <c r="X579" s="55" t="n">
        <v>418.7</v>
      </c>
      <c r="Y579" s="56" t="n">
        <v>2.25</v>
      </c>
    </row>
    <row r="580" customFormat="false" ht="15" hidden="false" customHeight="false" outlineLevel="0" collapsed="false">
      <c r="A580" s="47" t="s">
        <v>921</v>
      </c>
      <c r="B580" s="48" t="n">
        <v>46086</v>
      </c>
      <c r="C580" s="49" t="n">
        <f aca="false">DATE(YEAR(B580),MONTH(B580),1)</f>
        <v>46082</v>
      </c>
      <c r="D580" s="47" t="s">
        <v>73</v>
      </c>
      <c r="E580" s="47" t="s">
        <v>64</v>
      </c>
      <c r="F580" s="47" t="s">
        <v>156</v>
      </c>
      <c r="G580" s="47" t="s">
        <v>896</v>
      </c>
      <c r="H580" s="50" t="n">
        <f aca="false">Assumptions!$B$4</f>
        <v>480</v>
      </c>
      <c r="I580" s="47" t="n">
        <v>30</v>
      </c>
      <c r="J580" s="9" t="n">
        <f aca="false">H580-I580</f>
        <v>450</v>
      </c>
      <c r="K580" s="9" t="n">
        <f aca="false">SUMIFS(Downtime_Log!$I$2:$I$20000,Downtime_Log!$B$2:$B$20000,A580)</f>
        <v>4</v>
      </c>
      <c r="L580" s="9" t="n">
        <f aca="false">J580-K580</f>
        <v>446</v>
      </c>
      <c r="M580" s="51" t="n">
        <f aca="false">INDEX(Rate_Master!$C$2:$C$13,MATCH(F580,Rate_Master!$A$2:$A$13,0))</f>
        <v>480</v>
      </c>
      <c r="N580" s="52" t="n">
        <v>190181</v>
      </c>
      <c r="O580" s="51" t="n">
        <f aca="false">SUMIFS(Quality_Log!$H$2:$H$20000,Quality_Log!$B$2:$B$20000,A580)</f>
        <v>5844</v>
      </c>
      <c r="P580" s="51" t="n">
        <f aca="false">N580-O580</f>
        <v>184337</v>
      </c>
      <c r="Q580" s="51" t="n">
        <f aca="false">ROUND(J580*M580*Assumptions!$B$6,0)</f>
        <v>168480</v>
      </c>
      <c r="R580" s="53" t="n">
        <f aca="false">N580/M580</f>
        <v>396.210416666667</v>
      </c>
      <c r="S580" s="53" t="n">
        <f aca="false">P580/M580</f>
        <v>384.035416666667</v>
      </c>
      <c r="T580" s="54" t="n">
        <f aca="false">IF(J580&gt;0,L580/J580,0)</f>
        <v>0.991111111111111</v>
      </c>
      <c r="U580" s="54" t="n">
        <f aca="false">IF(L580&gt;0,R580/L580,0)</f>
        <v>0.888364162929746</v>
      </c>
      <c r="V580" s="54" t="n">
        <f aca="false">IF(N580&gt;0,P580/N580,0)</f>
        <v>0.969271378318549</v>
      </c>
      <c r="W580" s="54" t="n">
        <f aca="false">T580*U580*V580</f>
        <v>0.853412037037037</v>
      </c>
      <c r="X580" s="55" t="n">
        <v>235.6</v>
      </c>
      <c r="Y580" s="56" t="n">
        <v>0.71</v>
      </c>
    </row>
    <row r="581" customFormat="false" ht="15" hidden="false" customHeight="false" outlineLevel="0" collapsed="false">
      <c r="A581" s="47" t="s">
        <v>922</v>
      </c>
      <c r="B581" s="48" t="n">
        <v>46086</v>
      </c>
      <c r="C581" s="49" t="n">
        <f aca="false">DATE(YEAR(B581),MONTH(B581),1)</f>
        <v>46082</v>
      </c>
      <c r="D581" s="47" t="s">
        <v>74</v>
      </c>
      <c r="E581" s="47" t="s">
        <v>64</v>
      </c>
      <c r="F581" s="47" t="s">
        <v>155</v>
      </c>
      <c r="G581" s="47" t="s">
        <v>923</v>
      </c>
      <c r="H581" s="50" t="n">
        <f aca="false">Assumptions!$B$4</f>
        <v>480</v>
      </c>
      <c r="I581" s="47" t="n">
        <v>30</v>
      </c>
      <c r="J581" s="9" t="n">
        <f aca="false">H581-I581</f>
        <v>450</v>
      </c>
      <c r="K581" s="9" t="n">
        <f aca="false">SUMIFS(Downtime_Log!$I$2:$I$20000,Downtime_Log!$B$2:$B$20000,A581)</f>
        <v>165</v>
      </c>
      <c r="L581" s="9" t="n">
        <f aca="false">J581-K581</f>
        <v>285</v>
      </c>
      <c r="M581" s="51" t="n">
        <f aca="false">INDEX(Rate_Master!$C$2:$C$13,MATCH(F581,Rate_Master!$A$2:$A$13,0))</f>
        <v>550</v>
      </c>
      <c r="N581" s="52" t="n">
        <v>140268</v>
      </c>
      <c r="O581" s="51" t="n">
        <f aca="false">SUMIFS(Quality_Log!$H$2:$H$20000,Quality_Log!$B$2:$B$20000,A581)</f>
        <v>2079</v>
      </c>
      <c r="P581" s="51" t="n">
        <f aca="false">N581-O581</f>
        <v>138189</v>
      </c>
      <c r="Q581" s="51" t="n">
        <f aca="false">ROUND(J581*M581*Assumptions!$B$6,0)</f>
        <v>193050</v>
      </c>
      <c r="R581" s="53" t="n">
        <f aca="false">N581/M581</f>
        <v>255.032727272727</v>
      </c>
      <c r="S581" s="53" t="n">
        <f aca="false">P581/M581</f>
        <v>251.252727272727</v>
      </c>
      <c r="T581" s="54" t="n">
        <f aca="false">IF(J581&gt;0,L581/J581,0)</f>
        <v>0.633333333333333</v>
      </c>
      <c r="U581" s="54" t="n">
        <f aca="false">IF(L581&gt;0,R581/L581,0)</f>
        <v>0.894851674641148</v>
      </c>
      <c r="V581" s="54" t="n">
        <f aca="false">IF(N581&gt;0,P581/N581,0)</f>
        <v>0.985178372829156</v>
      </c>
      <c r="W581" s="54" t="n">
        <f aca="false">T581*U581*V581</f>
        <v>0.558339393939394</v>
      </c>
      <c r="X581" s="55" t="n">
        <v>184.7</v>
      </c>
      <c r="Y581" s="56" t="n">
        <v>3.13</v>
      </c>
    </row>
    <row r="582" customFormat="false" ht="15" hidden="false" customHeight="false" outlineLevel="0" collapsed="false">
      <c r="A582" s="47" t="s">
        <v>924</v>
      </c>
      <c r="B582" s="48" t="n">
        <v>46086</v>
      </c>
      <c r="C582" s="49" t="n">
        <f aca="false">DATE(YEAR(B582),MONTH(B582),1)</f>
        <v>46082</v>
      </c>
      <c r="D582" s="47" t="s">
        <v>73</v>
      </c>
      <c r="E582" s="47" t="s">
        <v>65</v>
      </c>
      <c r="F582" s="47" t="s">
        <v>157</v>
      </c>
      <c r="G582" s="47" t="s">
        <v>911</v>
      </c>
      <c r="H582" s="50" t="n">
        <f aca="false">Assumptions!$B$4</f>
        <v>480</v>
      </c>
      <c r="I582" s="47" t="n">
        <v>30</v>
      </c>
      <c r="J582" s="9" t="n">
        <f aca="false">H582-I582</f>
        <v>450</v>
      </c>
      <c r="K582" s="9" t="n">
        <f aca="false">SUMIFS(Downtime_Log!$I$2:$I$20000,Downtime_Log!$B$2:$B$20000,A582)</f>
        <v>63</v>
      </c>
      <c r="L582" s="9" t="n">
        <f aca="false">J582-K582</f>
        <v>387</v>
      </c>
      <c r="M582" s="51" t="n">
        <f aca="false">INDEX(Rate_Master!$C$2:$C$13,MATCH(F582,Rate_Master!$A$2:$A$13,0))</f>
        <v>220</v>
      </c>
      <c r="N582" s="52" t="n">
        <v>71178</v>
      </c>
      <c r="O582" s="51" t="n">
        <f aca="false">SUMIFS(Quality_Log!$H$2:$H$20000,Quality_Log!$B$2:$B$20000,A582)</f>
        <v>1100</v>
      </c>
      <c r="P582" s="51" t="n">
        <f aca="false">N582-O582</f>
        <v>70078</v>
      </c>
      <c r="Q582" s="51" t="n">
        <f aca="false">ROUND(J582*M582*Assumptions!$B$6,0)</f>
        <v>77220</v>
      </c>
      <c r="R582" s="53" t="n">
        <f aca="false">N582/M582</f>
        <v>323.536363636364</v>
      </c>
      <c r="S582" s="53" t="n">
        <f aca="false">P582/M582</f>
        <v>318.536363636364</v>
      </c>
      <c r="T582" s="54" t="n">
        <f aca="false">IF(J582&gt;0,L582/J582,0)</f>
        <v>0.86</v>
      </c>
      <c r="U582" s="54" t="n">
        <f aca="false">IF(L582&gt;0,R582/L582,0)</f>
        <v>0.836011275546159</v>
      </c>
      <c r="V582" s="54" t="n">
        <f aca="false">IF(N582&gt;0,P582/N582,0)</f>
        <v>0.984545786619461</v>
      </c>
      <c r="W582" s="54" t="n">
        <f aca="false">T582*U582*V582</f>
        <v>0.707858585858586</v>
      </c>
      <c r="X582" s="55" t="n">
        <v>189.7</v>
      </c>
      <c r="Y582" s="56" t="n">
        <v>0.14</v>
      </c>
    </row>
    <row r="583" customFormat="false" ht="15" hidden="false" customHeight="false" outlineLevel="0" collapsed="false">
      <c r="A583" s="47" t="s">
        <v>925</v>
      </c>
      <c r="B583" s="48" t="n">
        <v>46086</v>
      </c>
      <c r="C583" s="49" t="n">
        <f aca="false">DATE(YEAR(B583),MONTH(B583),1)</f>
        <v>46082</v>
      </c>
      <c r="D583" s="47" t="s">
        <v>74</v>
      </c>
      <c r="E583" s="47" t="s">
        <v>65</v>
      </c>
      <c r="F583" s="47" t="s">
        <v>157</v>
      </c>
      <c r="G583" s="47" t="s">
        <v>911</v>
      </c>
      <c r="H583" s="50" t="n">
        <f aca="false">Assumptions!$B$4</f>
        <v>480</v>
      </c>
      <c r="I583" s="47" t="n">
        <v>30</v>
      </c>
      <c r="J583" s="9" t="n">
        <f aca="false">H583-I583</f>
        <v>450</v>
      </c>
      <c r="K583" s="9" t="n">
        <f aca="false">SUMIFS(Downtime_Log!$I$2:$I$20000,Downtime_Log!$B$2:$B$20000,A583)</f>
        <v>66</v>
      </c>
      <c r="L583" s="9" t="n">
        <f aca="false">J583-K583</f>
        <v>384</v>
      </c>
      <c r="M583" s="51" t="n">
        <f aca="false">INDEX(Rate_Master!$C$2:$C$13,MATCH(F583,Rate_Master!$A$2:$A$13,0))</f>
        <v>220</v>
      </c>
      <c r="N583" s="52" t="n">
        <v>68108</v>
      </c>
      <c r="O583" s="51" t="n">
        <f aca="false">SUMIFS(Quality_Log!$H$2:$H$20000,Quality_Log!$B$2:$B$20000,A583)</f>
        <v>1645</v>
      </c>
      <c r="P583" s="51" t="n">
        <f aca="false">N583-O583</f>
        <v>66463</v>
      </c>
      <c r="Q583" s="51" t="n">
        <f aca="false">ROUND(J583*M583*Assumptions!$B$6,0)</f>
        <v>77220</v>
      </c>
      <c r="R583" s="53" t="n">
        <f aca="false">N583/M583</f>
        <v>309.581818181818</v>
      </c>
      <c r="S583" s="53" t="n">
        <f aca="false">P583/M583</f>
        <v>302.104545454546</v>
      </c>
      <c r="T583" s="54" t="n">
        <f aca="false">IF(J583&gt;0,L583/J583,0)</f>
        <v>0.853333333333333</v>
      </c>
      <c r="U583" s="54" t="n">
        <f aca="false">IF(L583&gt;0,R583/L583,0)</f>
        <v>0.806202651515152</v>
      </c>
      <c r="V583" s="54" t="n">
        <f aca="false">IF(N583&gt;0,P583/N583,0)</f>
        <v>0.975847183884419</v>
      </c>
      <c r="W583" s="54" t="n">
        <f aca="false">T583*U583*V583</f>
        <v>0.671343434343434</v>
      </c>
      <c r="X583" s="55" t="n">
        <v>183.2</v>
      </c>
      <c r="Y583" s="56" t="n">
        <v>0.15</v>
      </c>
    </row>
    <row r="584" customFormat="false" ht="15" hidden="false" customHeight="false" outlineLevel="0" collapsed="false">
      <c r="A584" s="47" t="s">
        <v>926</v>
      </c>
      <c r="B584" s="48" t="n">
        <v>46086</v>
      </c>
      <c r="C584" s="49" t="n">
        <f aca="false">DATE(YEAR(B584),MONTH(B584),1)</f>
        <v>46082</v>
      </c>
      <c r="D584" s="47" t="s">
        <v>75</v>
      </c>
      <c r="E584" s="47" t="s">
        <v>65</v>
      </c>
      <c r="F584" s="47" t="s">
        <v>157</v>
      </c>
      <c r="G584" s="47" t="s">
        <v>911</v>
      </c>
      <c r="H584" s="50" t="n">
        <f aca="false">Assumptions!$B$4</f>
        <v>480</v>
      </c>
      <c r="I584" s="47" t="n">
        <v>30</v>
      </c>
      <c r="J584" s="9" t="n">
        <f aca="false">H584-I584</f>
        <v>450</v>
      </c>
      <c r="K584" s="9" t="n">
        <f aca="false">SUMIFS(Downtime_Log!$I$2:$I$20000,Downtime_Log!$B$2:$B$20000,A584)</f>
        <v>8</v>
      </c>
      <c r="L584" s="9" t="n">
        <f aca="false">J584-K584</f>
        <v>442</v>
      </c>
      <c r="M584" s="51" t="n">
        <f aca="false">INDEX(Rate_Master!$C$2:$C$13,MATCH(F584,Rate_Master!$A$2:$A$13,0))</f>
        <v>220</v>
      </c>
      <c r="N584" s="52" t="n">
        <v>75325</v>
      </c>
      <c r="O584" s="51" t="n">
        <f aca="false">SUMIFS(Quality_Log!$H$2:$H$20000,Quality_Log!$B$2:$B$20000,A584)</f>
        <v>1590</v>
      </c>
      <c r="P584" s="51" t="n">
        <f aca="false">N584-O584</f>
        <v>73735</v>
      </c>
      <c r="Q584" s="51" t="n">
        <f aca="false">ROUND(J584*M584*Assumptions!$B$6,0)</f>
        <v>77220</v>
      </c>
      <c r="R584" s="53" t="n">
        <f aca="false">N584/M584</f>
        <v>342.386363636364</v>
      </c>
      <c r="S584" s="53" t="n">
        <f aca="false">P584/M584</f>
        <v>335.159090909091</v>
      </c>
      <c r="T584" s="54" t="n">
        <f aca="false">IF(J584&gt;0,L584/J584,0)</f>
        <v>0.982222222222222</v>
      </c>
      <c r="U584" s="54" t="n">
        <f aca="false">IF(L584&gt;0,R584/L584,0)</f>
        <v>0.774629781982723</v>
      </c>
      <c r="V584" s="54" t="n">
        <f aca="false">IF(N584&gt;0,P584/N584,0)</f>
        <v>0.978891470295387</v>
      </c>
      <c r="W584" s="54" t="n">
        <f aca="false">T584*U584*V584</f>
        <v>0.74479797979798</v>
      </c>
      <c r="X584" s="55" t="n">
        <v>221.2</v>
      </c>
      <c r="Y584" s="56" t="n">
        <v>0.15</v>
      </c>
    </row>
    <row r="585" customFormat="false" ht="15" hidden="false" customHeight="false" outlineLevel="0" collapsed="false">
      <c r="A585" s="47" t="s">
        <v>927</v>
      </c>
      <c r="B585" s="48" t="n">
        <v>46087</v>
      </c>
      <c r="C585" s="49" t="n">
        <f aca="false">DATE(YEAR(B585),MONTH(B585),1)</f>
        <v>46082</v>
      </c>
      <c r="D585" s="47" t="s">
        <v>73</v>
      </c>
      <c r="E585" s="47" t="s">
        <v>62</v>
      </c>
      <c r="F585" s="47" t="s">
        <v>148</v>
      </c>
      <c r="G585" s="47" t="s">
        <v>915</v>
      </c>
      <c r="H585" s="50" t="n">
        <f aca="false">Assumptions!$B$4</f>
        <v>480</v>
      </c>
      <c r="I585" s="47" t="n">
        <v>30</v>
      </c>
      <c r="J585" s="9" t="n">
        <f aca="false">H585-I585</f>
        <v>450</v>
      </c>
      <c r="K585" s="9" t="n">
        <f aca="false">SUMIFS(Downtime_Log!$I$2:$I$20000,Downtime_Log!$B$2:$B$20000,A585)</f>
        <v>8</v>
      </c>
      <c r="L585" s="9" t="n">
        <f aca="false">J585-K585</f>
        <v>442</v>
      </c>
      <c r="M585" s="51" t="n">
        <f aca="false">INDEX(Rate_Master!$C$2:$C$13,MATCH(F585,Rate_Master!$A$2:$A$13,0))</f>
        <v>900</v>
      </c>
      <c r="N585" s="52" t="n">
        <v>355134</v>
      </c>
      <c r="O585" s="51" t="n">
        <f aca="false">SUMIFS(Quality_Log!$H$2:$H$20000,Quality_Log!$B$2:$B$20000,A585)</f>
        <v>6165</v>
      </c>
      <c r="P585" s="51" t="n">
        <f aca="false">N585-O585</f>
        <v>348969</v>
      </c>
      <c r="Q585" s="51" t="n">
        <f aca="false">ROUND(J585*M585*Assumptions!$B$6,0)</f>
        <v>315900</v>
      </c>
      <c r="R585" s="53" t="n">
        <f aca="false">N585/M585</f>
        <v>394.593333333333</v>
      </c>
      <c r="S585" s="53" t="n">
        <f aca="false">P585/M585</f>
        <v>387.743333333333</v>
      </c>
      <c r="T585" s="54" t="n">
        <f aca="false">IF(J585&gt;0,L585/J585,0)</f>
        <v>0.982222222222222</v>
      </c>
      <c r="U585" s="54" t="n">
        <f aca="false">IF(L585&gt;0,R585/L585,0)</f>
        <v>0.892745098039216</v>
      </c>
      <c r="V585" s="54" t="n">
        <f aca="false">IF(N585&gt;0,P585/N585,0)</f>
        <v>0.982640355471456</v>
      </c>
      <c r="W585" s="54" t="n">
        <f aca="false">T585*U585*V585</f>
        <v>0.861651851851852</v>
      </c>
      <c r="X585" s="55" t="n">
        <v>408.9</v>
      </c>
      <c r="Y585" s="56" t="n">
        <v>1.64</v>
      </c>
    </row>
    <row r="586" customFormat="false" ht="15" hidden="false" customHeight="false" outlineLevel="0" collapsed="false">
      <c r="A586" s="47" t="s">
        <v>928</v>
      </c>
      <c r="B586" s="48" t="n">
        <v>46087</v>
      </c>
      <c r="C586" s="49" t="n">
        <f aca="false">DATE(YEAR(B586),MONTH(B586),1)</f>
        <v>46082</v>
      </c>
      <c r="D586" s="47" t="s">
        <v>74</v>
      </c>
      <c r="E586" s="47" t="s">
        <v>62</v>
      </c>
      <c r="F586" s="47" t="s">
        <v>148</v>
      </c>
      <c r="G586" s="47" t="s">
        <v>915</v>
      </c>
      <c r="H586" s="50" t="n">
        <f aca="false">Assumptions!$B$4</f>
        <v>480</v>
      </c>
      <c r="I586" s="47" t="n">
        <v>30</v>
      </c>
      <c r="J586" s="9" t="n">
        <f aca="false">H586-I586</f>
        <v>450</v>
      </c>
      <c r="K586" s="9" t="n">
        <f aca="false">SUMIFS(Downtime_Log!$I$2:$I$20000,Downtime_Log!$B$2:$B$20000,A586)</f>
        <v>39</v>
      </c>
      <c r="L586" s="9" t="n">
        <f aca="false">J586-K586</f>
        <v>411</v>
      </c>
      <c r="M586" s="51" t="n">
        <f aca="false">INDEX(Rate_Master!$C$2:$C$13,MATCH(F586,Rate_Master!$A$2:$A$13,0))</f>
        <v>900</v>
      </c>
      <c r="N586" s="52" t="n">
        <v>328553</v>
      </c>
      <c r="O586" s="51" t="n">
        <f aca="false">SUMIFS(Quality_Log!$H$2:$H$20000,Quality_Log!$B$2:$B$20000,A586)</f>
        <v>5334</v>
      </c>
      <c r="P586" s="51" t="n">
        <f aca="false">N586-O586</f>
        <v>323219</v>
      </c>
      <c r="Q586" s="51" t="n">
        <f aca="false">ROUND(J586*M586*Assumptions!$B$6,0)</f>
        <v>315900</v>
      </c>
      <c r="R586" s="53" t="n">
        <f aca="false">N586/M586</f>
        <v>365.058888888889</v>
      </c>
      <c r="S586" s="53" t="n">
        <f aca="false">P586/M586</f>
        <v>359.132222222222</v>
      </c>
      <c r="T586" s="54" t="n">
        <f aca="false">IF(J586&gt;0,L586/J586,0)</f>
        <v>0.913333333333333</v>
      </c>
      <c r="U586" s="54" t="n">
        <f aca="false">IF(L586&gt;0,R586/L586,0)</f>
        <v>0.888221140848878</v>
      </c>
      <c r="V586" s="54" t="n">
        <f aca="false">IF(N586&gt;0,P586/N586,0)</f>
        <v>0.983765176394676</v>
      </c>
      <c r="W586" s="54" t="n">
        <f aca="false">T586*U586*V586</f>
        <v>0.798071604938272</v>
      </c>
      <c r="X586" s="55" t="n">
        <v>395.4</v>
      </c>
      <c r="Y586" s="56" t="n">
        <v>1.61</v>
      </c>
    </row>
    <row r="587" customFormat="false" ht="15" hidden="false" customHeight="false" outlineLevel="0" collapsed="false">
      <c r="A587" s="47" t="s">
        <v>929</v>
      </c>
      <c r="B587" s="48" t="n">
        <v>46087</v>
      </c>
      <c r="C587" s="49" t="n">
        <f aca="false">DATE(YEAR(B587),MONTH(B587),1)</f>
        <v>46082</v>
      </c>
      <c r="D587" s="47" t="s">
        <v>75</v>
      </c>
      <c r="E587" s="47" t="s">
        <v>62</v>
      </c>
      <c r="F587" s="47" t="s">
        <v>148</v>
      </c>
      <c r="G587" s="47" t="s">
        <v>915</v>
      </c>
      <c r="H587" s="50" t="n">
        <f aca="false">Assumptions!$B$4</f>
        <v>480</v>
      </c>
      <c r="I587" s="47" t="n">
        <v>30</v>
      </c>
      <c r="J587" s="9" t="n">
        <f aca="false">H587-I587</f>
        <v>450</v>
      </c>
      <c r="K587" s="9" t="n">
        <f aca="false">SUMIFS(Downtime_Log!$I$2:$I$20000,Downtime_Log!$B$2:$B$20000,A587)</f>
        <v>72</v>
      </c>
      <c r="L587" s="9" t="n">
        <f aca="false">J587-K587</f>
        <v>378</v>
      </c>
      <c r="M587" s="51" t="n">
        <f aca="false">INDEX(Rate_Master!$C$2:$C$13,MATCH(F587,Rate_Master!$A$2:$A$13,0))</f>
        <v>900</v>
      </c>
      <c r="N587" s="52" t="n">
        <v>314361</v>
      </c>
      <c r="O587" s="51" t="n">
        <f aca="false">SUMIFS(Quality_Log!$H$2:$H$20000,Quality_Log!$B$2:$B$20000,A587)</f>
        <v>5349</v>
      </c>
      <c r="P587" s="51" t="n">
        <f aca="false">N587-O587</f>
        <v>309012</v>
      </c>
      <c r="Q587" s="51" t="n">
        <f aca="false">ROUND(J587*M587*Assumptions!$B$6,0)</f>
        <v>315900</v>
      </c>
      <c r="R587" s="53" t="n">
        <f aca="false">N587/M587</f>
        <v>349.29</v>
      </c>
      <c r="S587" s="53" t="n">
        <f aca="false">P587/M587</f>
        <v>343.346666666667</v>
      </c>
      <c r="T587" s="54" t="n">
        <f aca="false">IF(J587&gt;0,L587/J587,0)</f>
        <v>0.84</v>
      </c>
      <c r="U587" s="54" t="n">
        <f aca="false">IF(L587&gt;0,R587/L587,0)</f>
        <v>0.924047619047619</v>
      </c>
      <c r="V587" s="54" t="n">
        <f aca="false">IF(N587&gt;0,P587/N587,0)</f>
        <v>0.982984530523825</v>
      </c>
      <c r="W587" s="54" t="n">
        <f aca="false">T587*U587*V587</f>
        <v>0.762992592592593</v>
      </c>
      <c r="X587" s="55" t="n">
        <v>362.7</v>
      </c>
      <c r="Y587" s="56" t="n">
        <v>1.62</v>
      </c>
    </row>
    <row r="588" customFormat="false" ht="15" hidden="false" customHeight="false" outlineLevel="0" collapsed="false">
      <c r="A588" s="47" t="s">
        <v>930</v>
      </c>
      <c r="B588" s="48" t="n">
        <v>46087</v>
      </c>
      <c r="C588" s="49" t="n">
        <f aca="false">DATE(YEAR(B588),MONTH(B588),1)</f>
        <v>46082</v>
      </c>
      <c r="D588" s="47" t="s">
        <v>73</v>
      </c>
      <c r="E588" s="47" t="s">
        <v>63</v>
      </c>
      <c r="F588" s="47" t="s">
        <v>151</v>
      </c>
      <c r="G588" s="47" t="s">
        <v>931</v>
      </c>
      <c r="H588" s="50" t="n">
        <f aca="false">Assumptions!$B$4</f>
        <v>480</v>
      </c>
      <c r="I588" s="47" t="n">
        <v>30</v>
      </c>
      <c r="J588" s="9" t="n">
        <f aca="false">H588-I588</f>
        <v>450</v>
      </c>
      <c r="K588" s="9" t="n">
        <f aca="false">SUMIFS(Downtime_Log!$I$2:$I$20000,Downtime_Log!$B$2:$B$20000,A588)</f>
        <v>20</v>
      </c>
      <c r="L588" s="9" t="n">
        <f aca="false">J588-K588</f>
        <v>430</v>
      </c>
      <c r="M588" s="51" t="n">
        <f aca="false">INDEX(Rate_Master!$C$2:$C$13,MATCH(F588,Rate_Master!$A$2:$A$13,0))</f>
        <v>700</v>
      </c>
      <c r="N588" s="52" t="n">
        <v>257163</v>
      </c>
      <c r="O588" s="51" t="n">
        <f aca="false">SUMIFS(Quality_Log!$H$2:$H$20000,Quality_Log!$B$2:$B$20000,A588)</f>
        <v>9745</v>
      </c>
      <c r="P588" s="51" t="n">
        <f aca="false">N588-O588</f>
        <v>247418</v>
      </c>
      <c r="Q588" s="51" t="n">
        <f aca="false">ROUND(J588*M588*Assumptions!$B$6,0)</f>
        <v>245700</v>
      </c>
      <c r="R588" s="53" t="n">
        <f aca="false">N588/M588</f>
        <v>367.375714285714</v>
      </c>
      <c r="S588" s="53" t="n">
        <f aca="false">P588/M588</f>
        <v>353.454285714286</v>
      </c>
      <c r="T588" s="54" t="n">
        <f aca="false">IF(J588&gt;0,L588/J588,0)</f>
        <v>0.955555555555556</v>
      </c>
      <c r="U588" s="54" t="n">
        <f aca="false">IF(L588&gt;0,R588/L588,0)</f>
        <v>0.854362126245847</v>
      </c>
      <c r="V588" s="54" t="n">
        <f aca="false">IF(N588&gt;0,P588/N588,0)</f>
        <v>0.962105746160995</v>
      </c>
      <c r="W588" s="54" t="n">
        <f aca="false">T588*U588*V588</f>
        <v>0.785453968253968</v>
      </c>
      <c r="X588" s="55" t="n">
        <v>458.8</v>
      </c>
      <c r="Y588" s="56" t="n">
        <v>2.05</v>
      </c>
    </row>
    <row r="589" customFormat="false" ht="15" hidden="false" customHeight="false" outlineLevel="0" collapsed="false">
      <c r="A589" s="47" t="s">
        <v>932</v>
      </c>
      <c r="B589" s="48" t="n">
        <v>46087</v>
      </c>
      <c r="C589" s="49" t="n">
        <f aca="false">DATE(YEAR(B589),MONTH(B589),1)</f>
        <v>46082</v>
      </c>
      <c r="D589" s="47" t="s">
        <v>74</v>
      </c>
      <c r="E589" s="47" t="s">
        <v>63</v>
      </c>
      <c r="F589" s="47" t="s">
        <v>151</v>
      </c>
      <c r="G589" s="47" t="s">
        <v>931</v>
      </c>
      <c r="H589" s="50" t="n">
        <f aca="false">Assumptions!$B$4</f>
        <v>480</v>
      </c>
      <c r="I589" s="47" t="n">
        <v>30</v>
      </c>
      <c r="J589" s="9" t="n">
        <f aca="false">H589-I589</f>
        <v>450</v>
      </c>
      <c r="K589" s="9" t="n">
        <f aca="false">SUMIFS(Downtime_Log!$I$2:$I$20000,Downtime_Log!$B$2:$B$20000,A589)</f>
        <v>35</v>
      </c>
      <c r="L589" s="9" t="n">
        <f aca="false">J589-K589</f>
        <v>415</v>
      </c>
      <c r="M589" s="51" t="n">
        <f aca="false">INDEX(Rate_Master!$C$2:$C$13,MATCH(F589,Rate_Master!$A$2:$A$13,0))</f>
        <v>700</v>
      </c>
      <c r="N589" s="52" t="n">
        <v>251409</v>
      </c>
      <c r="O589" s="51" t="n">
        <f aca="false">SUMIFS(Quality_Log!$H$2:$H$20000,Quality_Log!$B$2:$B$20000,A589)</f>
        <v>6749</v>
      </c>
      <c r="P589" s="51" t="n">
        <f aca="false">N589-O589</f>
        <v>244660</v>
      </c>
      <c r="Q589" s="51" t="n">
        <f aca="false">ROUND(J589*M589*Assumptions!$B$6,0)</f>
        <v>245700</v>
      </c>
      <c r="R589" s="53" t="n">
        <f aca="false">N589/M589</f>
        <v>359.155714285714</v>
      </c>
      <c r="S589" s="53" t="n">
        <f aca="false">P589/M589</f>
        <v>349.514285714286</v>
      </c>
      <c r="T589" s="54" t="n">
        <f aca="false">IF(J589&gt;0,L589/J589,0)</f>
        <v>0.922222222222222</v>
      </c>
      <c r="U589" s="54" t="n">
        <f aca="false">IF(L589&gt;0,R589/L589,0)</f>
        <v>0.865435456110155</v>
      </c>
      <c r="V589" s="54" t="n">
        <f aca="false">IF(N589&gt;0,P589/N589,0)</f>
        <v>0.973155296747531</v>
      </c>
      <c r="W589" s="54" t="n">
        <f aca="false">T589*U589*V589</f>
        <v>0.776698412698413</v>
      </c>
      <c r="X589" s="55" t="n">
        <v>477.1</v>
      </c>
      <c r="Y589" s="56" t="n">
        <v>2.04</v>
      </c>
    </row>
    <row r="590" customFormat="false" ht="15" hidden="false" customHeight="false" outlineLevel="0" collapsed="false">
      <c r="A590" s="47" t="s">
        <v>933</v>
      </c>
      <c r="B590" s="48" t="n">
        <v>46087</v>
      </c>
      <c r="C590" s="49" t="n">
        <f aca="false">DATE(YEAR(B590),MONTH(B590),1)</f>
        <v>46082</v>
      </c>
      <c r="D590" s="47" t="s">
        <v>75</v>
      </c>
      <c r="E590" s="47" t="s">
        <v>63</v>
      </c>
      <c r="F590" s="47" t="s">
        <v>151</v>
      </c>
      <c r="G590" s="47" t="s">
        <v>931</v>
      </c>
      <c r="H590" s="50" t="n">
        <f aca="false">Assumptions!$B$4</f>
        <v>480</v>
      </c>
      <c r="I590" s="47" t="n">
        <v>30</v>
      </c>
      <c r="J590" s="9" t="n">
        <f aca="false">H590-I590</f>
        <v>450</v>
      </c>
      <c r="K590" s="9" t="n">
        <f aca="false">SUMIFS(Downtime_Log!$I$2:$I$20000,Downtime_Log!$B$2:$B$20000,A590)</f>
        <v>36</v>
      </c>
      <c r="L590" s="9" t="n">
        <f aca="false">J590-K590</f>
        <v>414</v>
      </c>
      <c r="M590" s="51" t="n">
        <f aca="false">INDEX(Rate_Master!$C$2:$C$13,MATCH(F590,Rate_Master!$A$2:$A$13,0))</f>
        <v>700</v>
      </c>
      <c r="N590" s="52" t="n">
        <v>227637</v>
      </c>
      <c r="O590" s="51" t="n">
        <f aca="false">SUMIFS(Quality_Log!$H$2:$H$20000,Quality_Log!$B$2:$B$20000,A590)</f>
        <v>8465</v>
      </c>
      <c r="P590" s="51" t="n">
        <f aca="false">N590-O590</f>
        <v>219172</v>
      </c>
      <c r="Q590" s="51" t="n">
        <f aca="false">ROUND(J590*M590*Assumptions!$B$6,0)</f>
        <v>245700</v>
      </c>
      <c r="R590" s="53" t="n">
        <f aca="false">N590/M590</f>
        <v>325.195714285714</v>
      </c>
      <c r="S590" s="53" t="n">
        <f aca="false">P590/M590</f>
        <v>313.102857142857</v>
      </c>
      <c r="T590" s="54" t="n">
        <f aca="false">IF(J590&gt;0,L590/J590,0)</f>
        <v>0.92</v>
      </c>
      <c r="U590" s="54" t="n">
        <f aca="false">IF(L590&gt;0,R590/L590,0)</f>
        <v>0.785496894409938</v>
      </c>
      <c r="V590" s="54" t="n">
        <f aca="false">IF(N590&gt;0,P590/N590,0)</f>
        <v>0.96281360235814</v>
      </c>
      <c r="W590" s="54" t="n">
        <f aca="false">T590*U590*V590</f>
        <v>0.695784126984127</v>
      </c>
      <c r="X590" s="55" t="n">
        <v>423.6</v>
      </c>
      <c r="Y590" s="56" t="n">
        <v>1.79</v>
      </c>
    </row>
    <row r="591" customFormat="false" ht="15" hidden="false" customHeight="false" outlineLevel="0" collapsed="false">
      <c r="A591" s="47" t="s">
        <v>934</v>
      </c>
      <c r="B591" s="48" t="n">
        <v>46087</v>
      </c>
      <c r="C591" s="49" t="n">
        <f aca="false">DATE(YEAR(B591),MONTH(B591),1)</f>
        <v>46082</v>
      </c>
      <c r="D591" s="47" t="s">
        <v>73</v>
      </c>
      <c r="E591" s="47" t="s">
        <v>64</v>
      </c>
      <c r="F591" s="47" t="s">
        <v>155</v>
      </c>
      <c r="G591" s="47" t="s">
        <v>923</v>
      </c>
      <c r="H591" s="50" t="n">
        <f aca="false">Assumptions!$B$4</f>
        <v>480</v>
      </c>
      <c r="I591" s="47" t="n">
        <v>30</v>
      </c>
      <c r="J591" s="9" t="n">
        <f aca="false">H591-I591</f>
        <v>450</v>
      </c>
      <c r="K591" s="9" t="n">
        <f aca="false">SUMIFS(Downtime_Log!$I$2:$I$20000,Downtime_Log!$B$2:$B$20000,A591)</f>
        <v>41</v>
      </c>
      <c r="L591" s="9" t="n">
        <f aca="false">J591-K591</f>
        <v>409</v>
      </c>
      <c r="M591" s="51" t="n">
        <f aca="false">INDEX(Rate_Master!$C$2:$C$13,MATCH(F591,Rate_Master!$A$2:$A$13,0))</f>
        <v>550</v>
      </c>
      <c r="N591" s="52" t="n">
        <v>201405</v>
      </c>
      <c r="O591" s="51" t="n">
        <f aca="false">SUMIFS(Quality_Log!$H$2:$H$20000,Quality_Log!$B$2:$B$20000,A591)</f>
        <v>3113</v>
      </c>
      <c r="P591" s="51" t="n">
        <f aca="false">N591-O591</f>
        <v>198292</v>
      </c>
      <c r="Q591" s="51" t="n">
        <f aca="false">ROUND(J591*M591*Assumptions!$B$6,0)</f>
        <v>193050</v>
      </c>
      <c r="R591" s="53" t="n">
        <f aca="false">N591/M591</f>
        <v>366.190909090909</v>
      </c>
      <c r="S591" s="53" t="n">
        <f aca="false">P591/M591</f>
        <v>360.530909090909</v>
      </c>
      <c r="T591" s="54" t="n">
        <f aca="false">IF(J591&gt;0,L591/J591,0)</f>
        <v>0.908888888888889</v>
      </c>
      <c r="U591" s="54" t="n">
        <f aca="false">IF(L591&gt;0,R591/L591,0)</f>
        <v>0.895332296065792</v>
      </c>
      <c r="V591" s="54" t="n">
        <f aca="false">IF(N591&gt;0,P591/N591,0)</f>
        <v>0.984543581341079</v>
      </c>
      <c r="W591" s="54" t="n">
        <f aca="false">T591*U591*V591</f>
        <v>0.801179797979798</v>
      </c>
      <c r="X591" s="55" t="n">
        <v>233.3</v>
      </c>
      <c r="Y591" s="56" t="n">
        <v>0.78</v>
      </c>
    </row>
    <row r="592" customFormat="false" ht="15" hidden="false" customHeight="false" outlineLevel="0" collapsed="false">
      <c r="A592" s="47" t="s">
        <v>935</v>
      </c>
      <c r="B592" s="48" t="n">
        <v>46087</v>
      </c>
      <c r="C592" s="49" t="n">
        <f aca="false">DATE(YEAR(B592),MONTH(B592),1)</f>
        <v>46082</v>
      </c>
      <c r="D592" s="47" t="s">
        <v>74</v>
      </c>
      <c r="E592" s="47" t="s">
        <v>64</v>
      </c>
      <c r="F592" s="47" t="s">
        <v>155</v>
      </c>
      <c r="G592" s="47" t="s">
        <v>923</v>
      </c>
      <c r="H592" s="50" t="n">
        <f aca="false">Assumptions!$B$4</f>
        <v>480</v>
      </c>
      <c r="I592" s="47" t="n">
        <v>30</v>
      </c>
      <c r="J592" s="9" t="n">
        <f aca="false">H592-I592</f>
        <v>450</v>
      </c>
      <c r="K592" s="9" t="n">
        <f aca="false">SUMIFS(Downtime_Log!$I$2:$I$20000,Downtime_Log!$B$2:$B$20000,A592)</f>
        <v>24</v>
      </c>
      <c r="L592" s="9" t="n">
        <f aca="false">J592-K592</f>
        <v>426</v>
      </c>
      <c r="M592" s="51" t="n">
        <f aca="false">INDEX(Rate_Master!$C$2:$C$13,MATCH(F592,Rate_Master!$A$2:$A$13,0))</f>
        <v>550</v>
      </c>
      <c r="N592" s="52" t="n">
        <v>207185</v>
      </c>
      <c r="O592" s="51" t="n">
        <f aca="false">SUMIFS(Quality_Log!$H$2:$H$20000,Quality_Log!$B$2:$B$20000,A592)</f>
        <v>2040</v>
      </c>
      <c r="P592" s="51" t="n">
        <f aca="false">N592-O592</f>
        <v>205145</v>
      </c>
      <c r="Q592" s="51" t="n">
        <f aca="false">ROUND(J592*M592*Assumptions!$B$6,0)</f>
        <v>193050</v>
      </c>
      <c r="R592" s="53" t="n">
        <f aca="false">N592/M592</f>
        <v>376.7</v>
      </c>
      <c r="S592" s="53" t="n">
        <f aca="false">P592/M592</f>
        <v>372.990909090909</v>
      </c>
      <c r="T592" s="54" t="n">
        <f aca="false">IF(J592&gt;0,L592/J592,0)</f>
        <v>0.946666666666667</v>
      </c>
      <c r="U592" s="54" t="n">
        <f aca="false">IF(L592&gt;0,R592/L592,0)</f>
        <v>0.884272300469484</v>
      </c>
      <c r="V592" s="54" t="n">
        <f aca="false">IF(N592&gt;0,P592/N592,0)</f>
        <v>0.990153727345126</v>
      </c>
      <c r="W592" s="54" t="n">
        <f aca="false">T592*U592*V592</f>
        <v>0.828868686868687</v>
      </c>
      <c r="X592" s="55" t="n">
        <v>240.7</v>
      </c>
      <c r="Y592" s="56" t="n">
        <v>0.65</v>
      </c>
    </row>
    <row r="593" customFormat="false" ht="15" hidden="false" customHeight="false" outlineLevel="0" collapsed="false">
      <c r="A593" s="47" t="s">
        <v>936</v>
      </c>
      <c r="B593" s="48" t="n">
        <v>46087</v>
      </c>
      <c r="C593" s="49" t="n">
        <f aca="false">DATE(YEAR(B593),MONTH(B593),1)</f>
        <v>46082</v>
      </c>
      <c r="D593" s="47" t="s">
        <v>73</v>
      </c>
      <c r="E593" s="47" t="s">
        <v>65</v>
      </c>
      <c r="F593" s="47" t="s">
        <v>157</v>
      </c>
      <c r="G593" s="47" t="s">
        <v>937</v>
      </c>
      <c r="H593" s="50" t="n">
        <f aca="false">Assumptions!$B$4</f>
        <v>480</v>
      </c>
      <c r="I593" s="47" t="n">
        <v>30</v>
      </c>
      <c r="J593" s="9" t="n">
        <f aca="false">H593-I593</f>
        <v>450</v>
      </c>
      <c r="K593" s="9" t="n">
        <f aca="false">SUMIFS(Downtime_Log!$I$2:$I$20000,Downtime_Log!$B$2:$B$20000,A593)</f>
        <v>58</v>
      </c>
      <c r="L593" s="9" t="n">
        <f aca="false">J593-K593</f>
        <v>392</v>
      </c>
      <c r="M593" s="51" t="n">
        <f aca="false">INDEX(Rate_Master!$C$2:$C$13,MATCH(F593,Rate_Master!$A$2:$A$13,0))</f>
        <v>220</v>
      </c>
      <c r="N593" s="52" t="n">
        <v>73139</v>
      </c>
      <c r="O593" s="51" t="n">
        <f aca="false">SUMIFS(Quality_Log!$H$2:$H$20000,Quality_Log!$B$2:$B$20000,A593)</f>
        <v>2129</v>
      </c>
      <c r="P593" s="51" t="n">
        <f aca="false">N593-O593</f>
        <v>71010</v>
      </c>
      <c r="Q593" s="51" t="n">
        <f aca="false">ROUND(J593*M593*Assumptions!$B$6,0)</f>
        <v>77220</v>
      </c>
      <c r="R593" s="53" t="n">
        <f aca="false">N593/M593</f>
        <v>332.45</v>
      </c>
      <c r="S593" s="53" t="n">
        <f aca="false">P593/M593</f>
        <v>322.772727272727</v>
      </c>
      <c r="T593" s="54" t="n">
        <f aca="false">IF(J593&gt;0,L593/J593,0)</f>
        <v>0.871111111111111</v>
      </c>
      <c r="U593" s="54" t="n">
        <f aca="false">IF(L593&gt;0,R593/L593,0)</f>
        <v>0.848086734693878</v>
      </c>
      <c r="V593" s="54" t="n">
        <f aca="false">IF(N593&gt;0,P593/N593,0)</f>
        <v>0.97089104308235</v>
      </c>
      <c r="W593" s="54" t="n">
        <f aca="false">T593*U593*V593</f>
        <v>0.717272727272727</v>
      </c>
      <c r="X593" s="55" t="n">
        <v>195</v>
      </c>
      <c r="Y593" s="56" t="n">
        <v>0.15</v>
      </c>
    </row>
    <row r="594" customFormat="false" ht="15" hidden="false" customHeight="false" outlineLevel="0" collapsed="false">
      <c r="A594" s="47" t="s">
        <v>938</v>
      </c>
      <c r="B594" s="48" t="n">
        <v>46087</v>
      </c>
      <c r="C594" s="49" t="n">
        <f aca="false">DATE(YEAR(B594),MONTH(B594),1)</f>
        <v>46082</v>
      </c>
      <c r="D594" s="47" t="s">
        <v>74</v>
      </c>
      <c r="E594" s="47" t="s">
        <v>65</v>
      </c>
      <c r="F594" s="47" t="s">
        <v>157</v>
      </c>
      <c r="G594" s="47" t="s">
        <v>937</v>
      </c>
      <c r="H594" s="50" t="n">
        <f aca="false">Assumptions!$B$4</f>
        <v>480</v>
      </c>
      <c r="I594" s="47" t="n">
        <v>30</v>
      </c>
      <c r="J594" s="9" t="n">
        <f aca="false">H594-I594</f>
        <v>450</v>
      </c>
      <c r="K594" s="9" t="n">
        <f aca="false">SUMIFS(Downtime_Log!$I$2:$I$20000,Downtime_Log!$B$2:$B$20000,A594)</f>
        <v>39</v>
      </c>
      <c r="L594" s="9" t="n">
        <f aca="false">J594-K594</f>
        <v>411</v>
      </c>
      <c r="M594" s="51" t="n">
        <f aca="false">INDEX(Rate_Master!$C$2:$C$13,MATCH(F594,Rate_Master!$A$2:$A$13,0))</f>
        <v>220</v>
      </c>
      <c r="N594" s="52" t="n">
        <v>71446</v>
      </c>
      <c r="O594" s="51" t="n">
        <f aca="false">SUMIFS(Quality_Log!$H$2:$H$20000,Quality_Log!$B$2:$B$20000,A594)</f>
        <v>2369</v>
      </c>
      <c r="P594" s="51" t="n">
        <f aca="false">N594-O594</f>
        <v>69077</v>
      </c>
      <c r="Q594" s="51" t="n">
        <f aca="false">ROUND(J594*M594*Assumptions!$B$6,0)</f>
        <v>77220</v>
      </c>
      <c r="R594" s="53" t="n">
        <f aca="false">N594/M594</f>
        <v>324.754545454545</v>
      </c>
      <c r="S594" s="53" t="n">
        <f aca="false">P594/M594</f>
        <v>313.986363636364</v>
      </c>
      <c r="T594" s="54" t="n">
        <f aca="false">IF(J594&gt;0,L594/J594,0)</f>
        <v>0.913333333333333</v>
      </c>
      <c r="U594" s="54" t="n">
        <f aca="false">IF(L594&gt;0,R594/L594,0)</f>
        <v>0.790157044901571</v>
      </c>
      <c r="V594" s="54" t="n">
        <f aca="false">IF(N594&gt;0,P594/N594,0)</f>
        <v>0.966842090529911</v>
      </c>
      <c r="W594" s="54" t="n">
        <f aca="false">T594*U594*V594</f>
        <v>0.697747474747475</v>
      </c>
      <c r="X594" s="55" t="n">
        <v>199.9</v>
      </c>
      <c r="Y594" s="56" t="n">
        <v>0.14</v>
      </c>
    </row>
    <row r="595" customFormat="false" ht="15" hidden="false" customHeight="false" outlineLevel="0" collapsed="false">
      <c r="A595" s="47" t="s">
        <v>939</v>
      </c>
      <c r="B595" s="48" t="n">
        <v>46087</v>
      </c>
      <c r="C595" s="49" t="n">
        <f aca="false">DATE(YEAR(B595),MONTH(B595),1)</f>
        <v>46082</v>
      </c>
      <c r="D595" s="47" t="s">
        <v>75</v>
      </c>
      <c r="E595" s="47" t="s">
        <v>65</v>
      </c>
      <c r="F595" s="47" t="s">
        <v>157</v>
      </c>
      <c r="G595" s="47" t="s">
        <v>937</v>
      </c>
      <c r="H595" s="50" t="n">
        <f aca="false">Assumptions!$B$4</f>
        <v>480</v>
      </c>
      <c r="I595" s="47" t="n">
        <v>30</v>
      </c>
      <c r="J595" s="9" t="n">
        <f aca="false">H595-I595</f>
        <v>450</v>
      </c>
      <c r="K595" s="9" t="n">
        <f aca="false">SUMIFS(Downtime_Log!$I$2:$I$20000,Downtime_Log!$B$2:$B$20000,A595)</f>
        <v>31</v>
      </c>
      <c r="L595" s="9" t="n">
        <f aca="false">J595-K595</f>
        <v>419</v>
      </c>
      <c r="M595" s="51" t="n">
        <f aca="false">INDEX(Rate_Master!$C$2:$C$13,MATCH(F595,Rate_Master!$A$2:$A$13,0))</f>
        <v>220</v>
      </c>
      <c r="N595" s="52" t="n">
        <v>67985</v>
      </c>
      <c r="O595" s="51" t="n">
        <f aca="false">SUMIFS(Quality_Log!$H$2:$H$20000,Quality_Log!$B$2:$B$20000,A595)</f>
        <v>2242</v>
      </c>
      <c r="P595" s="51" t="n">
        <f aca="false">N595-O595</f>
        <v>65743</v>
      </c>
      <c r="Q595" s="51" t="n">
        <f aca="false">ROUND(J595*M595*Assumptions!$B$6,0)</f>
        <v>77220</v>
      </c>
      <c r="R595" s="53" t="n">
        <f aca="false">N595/M595</f>
        <v>309.022727272727</v>
      </c>
      <c r="S595" s="53" t="n">
        <f aca="false">P595/M595</f>
        <v>298.831818181818</v>
      </c>
      <c r="T595" s="54" t="n">
        <f aca="false">IF(J595&gt;0,L595/J595,0)</f>
        <v>0.931111111111111</v>
      </c>
      <c r="U595" s="54" t="n">
        <f aca="false">IF(L595&gt;0,R595/L595,0)</f>
        <v>0.737524408765459</v>
      </c>
      <c r="V595" s="54" t="n">
        <f aca="false">IF(N595&gt;0,P595/N595,0)</f>
        <v>0.967022137236155</v>
      </c>
      <c r="W595" s="54" t="n">
        <f aca="false">T595*U595*V595</f>
        <v>0.664070707070707</v>
      </c>
      <c r="X595" s="55" t="n">
        <v>200.1</v>
      </c>
      <c r="Y595" s="56" t="n">
        <v>0.15</v>
      </c>
    </row>
    <row r="596" customFormat="false" ht="15" hidden="false" customHeight="false" outlineLevel="0" collapsed="false">
      <c r="A596" s="47" t="s">
        <v>940</v>
      </c>
      <c r="B596" s="48" t="n">
        <v>46088</v>
      </c>
      <c r="C596" s="49" t="n">
        <f aca="false">DATE(YEAR(B596),MONTH(B596),1)</f>
        <v>46082</v>
      </c>
      <c r="D596" s="47" t="s">
        <v>73</v>
      </c>
      <c r="E596" s="47" t="s">
        <v>62</v>
      </c>
      <c r="F596" s="47" t="s">
        <v>148</v>
      </c>
      <c r="G596" s="47" t="s">
        <v>941</v>
      </c>
      <c r="H596" s="50" t="n">
        <f aca="false">Assumptions!$B$4</f>
        <v>480</v>
      </c>
      <c r="I596" s="47" t="n">
        <v>90</v>
      </c>
      <c r="J596" s="9" t="n">
        <f aca="false">H596-I596</f>
        <v>390</v>
      </c>
      <c r="K596" s="9" t="n">
        <f aca="false">SUMIFS(Downtime_Log!$I$2:$I$20000,Downtime_Log!$B$2:$B$20000,A596)</f>
        <v>72</v>
      </c>
      <c r="L596" s="9" t="n">
        <f aca="false">J596-K596</f>
        <v>318</v>
      </c>
      <c r="M596" s="51" t="n">
        <f aca="false">INDEX(Rate_Master!$C$2:$C$13,MATCH(F596,Rate_Master!$A$2:$A$13,0))</f>
        <v>900</v>
      </c>
      <c r="N596" s="52" t="n">
        <v>252660</v>
      </c>
      <c r="O596" s="51" t="n">
        <f aca="false">SUMIFS(Quality_Log!$H$2:$H$20000,Quality_Log!$B$2:$B$20000,A596)</f>
        <v>5946</v>
      </c>
      <c r="P596" s="51" t="n">
        <f aca="false">N596-O596</f>
        <v>246714</v>
      </c>
      <c r="Q596" s="51" t="n">
        <f aca="false">ROUND(J596*M596*Assumptions!$B$6,0)</f>
        <v>273780</v>
      </c>
      <c r="R596" s="53" t="n">
        <f aca="false">N596/M596</f>
        <v>280.733333333333</v>
      </c>
      <c r="S596" s="53" t="n">
        <f aca="false">P596/M596</f>
        <v>274.126666666667</v>
      </c>
      <c r="T596" s="54" t="n">
        <f aca="false">IF(J596&gt;0,L596/J596,0)</f>
        <v>0.815384615384615</v>
      </c>
      <c r="U596" s="54" t="n">
        <f aca="false">IF(L596&gt;0,R596/L596,0)</f>
        <v>0.882809224318658</v>
      </c>
      <c r="V596" s="54" t="n">
        <f aca="false">IF(N596&gt;0,P596/N596,0)</f>
        <v>0.976466397530278</v>
      </c>
      <c r="W596" s="54" t="n">
        <f aca="false">T596*U596*V596</f>
        <v>0.702888888888889</v>
      </c>
      <c r="X596" s="55" t="n">
        <v>299.8</v>
      </c>
      <c r="Y596" s="56" t="n">
        <v>1.39</v>
      </c>
    </row>
    <row r="597" customFormat="false" ht="15" hidden="false" customHeight="false" outlineLevel="0" collapsed="false">
      <c r="A597" s="47" t="s">
        <v>942</v>
      </c>
      <c r="B597" s="48" t="n">
        <v>46088</v>
      </c>
      <c r="C597" s="49" t="n">
        <f aca="false">DATE(YEAR(B597),MONTH(B597),1)</f>
        <v>46082</v>
      </c>
      <c r="D597" s="47" t="s">
        <v>74</v>
      </c>
      <c r="E597" s="47" t="s">
        <v>62</v>
      </c>
      <c r="F597" s="47" t="s">
        <v>148</v>
      </c>
      <c r="G597" s="47" t="s">
        <v>941</v>
      </c>
      <c r="H597" s="50" t="n">
        <f aca="false">Assumptions!$B$4</f>
        <v>480</v>
      </c>
      <c r="I597" s="47" t="n">
        <v>30</v>
      </c>
      <c r="J597" s="9" t="n">
        <f aca="false">H597-I597</f>
        <v>450</v>
      </c>
      <c r="K597" s="9" t="n">
        <f aca="false">SUMIFS(Downtime_Log!$I$2:$I$20000,Downtime_Log!$B$2:$B$20000,A597)</f>
        <v>65</v>
      </c>
      <c r="L597" s="9" t="n">
        <f aca="false">J597-K597</f>
        <v>385</v>
      </c>
      <c r="M597" s="51" t="n">
        <f aca="false">INDEX(Rate_Master!$C$2:$C$13,MATCH(F597,Rate_Master!$A$2:$A$13,0))</f>
        <v>900</v>
      </c>
      <c r="N597" s="52" t="n">
        <v>326859</v>
      </c>
      <c r="O597" s="51" t="n">
        <f aca="false">SUMIFS(Quality_Log!$H$2:$H$20000,Quality_Log!$B$2:$B$20000,A597)</f>
        <v>6131</v>
      </c>
      <c r="P597" s="51" t="n">
        <f aca="false">N597-O597</f>
        <v>320728</v>
      </c>
      <c r="Q597" s="51" t="n">
        <f aca="false">ROUND(J597*M597*Assumptions!$B$6,0)</f>
        <v>315900</v>
      </c>
      <c r="R597" s="53" t="n">
        <f aca="false">N597/M597</f>
        <v>363.176666666667</v>
      </c>
      <c r="S597" s="53" t="n">
        <f aca="false">P597/M597</f>
        <v>356.364444444444</v>
      </c>
      <c r="T597" s="54" t="n">
        <f aca="false">IF(J597&gt;0,L597/J597,0)</f>
        <v>0.855555555555556</v>
      </c>
      <c r="U597" s="54" t="n">
        <f aca="false">IF(L597&gt;0,R597/L597,0)</f>
        <v>0.943316017316017</v>
      </c>
      <c r="V597" s="54" t="n">
        <f aca="false">IF(N597&gt;0,P597/N597,0)</f>
        <v>0.981242676505772</v>
      </c>
      <c r="W597" s="54" t="n">
        <f aca="false">T597*U597*V597</f>
        <v>0.791920987654321</v>
      </c>
      <c r="X597" s="55" t="n">
        <v>350.3</v>
      </c>
      <c r="Y597" s="56" t="n">
        <v>1.42</v>
      </c>
    </row>
    <row r="598" customFormat="false" ht="15" hidden="false" customHeight="false" outlineLevel="0" collapsed="false">
      <c r="A598" s="47" t="s">
        <v>943</v>
      </c>
      <c r="B598" s="48" t="n">
        <v>46088</v>
      </c>
      <c r="C598" s="49" t="n">
        <f aca="false">DATE(YEAR(B598),MONTH(B598),1)</f>
        <v>46082</v>
      </c>
      <c r="D598" s="47" t="s">
        <v>75</v>
      </c>
      <c r="E598" s="47" t="s">
        <v>62</v>
      </c>
      <c r="F598" s="47" t="s">
        <v>148</v>
      </c>
      <c r="G598" s="47" t="s">
        <v>941</v>
      </c>
      <c r="H598" s="50" t="n">
        <f aca="false">Assumptions!$B$4</f>
        <v>480</v>
      </c>
      <c r="I598" s="47" t="n">
        <v>30</v>
      </c>
      <c r="J598" s="9" t="n">
        <f aca="false">H598-I598</f>
        <v>450</v>
      </c>
      <c r="K598" s="9" t="n">
        <f aca="false">SUMIFS(Downtime_Log!$I$2:$I$20000,Downtime_Log!$B$2:$B$20000,A598)</f>
        <v>45</v>
      </c>
      <c r="L598" s="9" t="n">
        <f aca="false">J598-K598</f>
        <v>405</v>
      </c>
      <c r="M598" s="51" t="n">
        <f aca="false">INDEX(Rate_Master!$C$2:$C$13,MATCH(F598,Rate_Master!$A$2:$A$13,0))</f>
        <v>900</v>
      </c>
      <c r="N598" s="52" t="n">
        <v>319332</v>
      </c>
      <c r="O598" s="51" t="n">
        <f aca="false">SUMIFS(Quality_Log!$H$2:$H$20000,Quality_Log!$B$2:$B$20000,A598)</f>
        <v>3519</v>
      </c>
      <c r="P598" s="51" t="n">
        <f aca="false">N598-O598</f>
        <v>315813</v>
      </c>
      <c r="Q598" s="51" t="n">
        <f aca="false">ROUND(J598*M598*Assumptions!$B$6,0)</f>
        <v>315900</v>
      </c>
      <c r="R598" s="53" t="n">
        <f aca="false">N598/M598</f>
        <v>354.813333333333</v>
      </c>
      <c r="S598" s="53" t="n">
        <f aca="false">P598/M598</f>
        <v>350.903333333333</v>
      </c>
      <c r="T598" s="54" t="n">
        <f aca="false">IF(J598&gt;0,L598/J598,0)</f>
        <v>0.9</v>
      </c>
      <c r="U598" s="54" t="n">
        <f aca="false">IF(L598&gt;0,R598/L598,0)</f>
        <v>0.876082304526749</v>
      </c>
      <c r="V598" s="54" t="n">
        <f aca="false">IF(N598&gt;0,P598/N598,0)</f>
        <v>0.988980121002593</v>
      </c>
      <c r="W598" s="54" t="n">
        <f aca="false">T598*U598*V598</f>
        <v>0.779785185185185</v>
      </c>
      <c r="X598" s="55" t="n">
        <v>349.1</v>
      </c>
      <c r="Y598" s="56" t="n">
        <v>1.59</v>
      </c>
    </row>
    <row r="599" customFormat="false" ht="15" hidden="false" customHeight="false" outlineLevel="0" collapsed="false">
      <c r="A599" s="47" t="s">
        <v>944</v>
      </c>
      <c r="B599" s="48" t="n">
        <v>46088</v>
      </c>
      <c r="C599" s="49" t="n">
        <f aca="false">DATE(YEAR(B599),MONTH(B599),1)</f>
        <v>46082</v>
      </c>
      <c r="D599" s="47" t="s">
        <v>73</v>
      </c>
      <c r="E599" s="47" t="s">
        <v>63</v>
      </c>
      <c r="F599" s="47" t="s">
        <v>151</v>
      </c>
      <c r="G599" s="47" t="s">
        <v>931</v>
      </c>
      <c r="H599" s="50" t="n">
        <f aca="false">Assumptions!$B$4</f>
        <v>480</v>
      </c>
      <c r="I599" s="47" t="n">
        <v>90</v>
      </c>
      <c r="J599" s="9" t="n">
        <f aca="false">H599-I599</f>
        <v>390</v>
      </c>
      <c r="K599" s="9" t="n">
        <f aca="false">SUMIFS(Downtime_Log!$I$2:$I$20000,Downtime_Log!$B$2:$B$20000,A599)</f>
        <v>90</v>
      </c>
      <c r="L599" s="9" t="n">
        <f aca="false">J599-K599</f>
        <v>300</v>
      </c>
      <c r="M599" s="51" t="n">
        <f aca="false">INDEX(Rate_Master!$C$2:$C$13,MATCH(F599,Rate_Master!$A$2:$A$13,0))</f>
        <v>700</v>
      </c>
      <c r="N599" s="52" t="n">
        <v>180376</v>
      </c>
      <c r="O599" s="51" t="n">
        <f aca="false">SUMIFS(Quality_Log!$H$2:$H$20000,Quality_Log!$B$2:$B$20000,A599)</f>
        <v>6231</v>
      </c>
      <c r="P599" s="51" t="n">
        <f aca="false">N599-O599</f>
        <v>174145</v>
      </c>
      <c r="Q599" s="51" t="n">
        <f aca="false">ROUND(J599*M599*Assumptions!$B$6,0)</f>
        <v>212940</v>
      </c>
      <c r="R599" s="53" t="n">
        <f aca="false">N599/M599</f>
        <v>257.68</v>
      </c>
      <c r="S599" s="53" t="n">
        <f aca="false">P599/M599</f>
        <v>248.778571428571</v>
      </c>
      <c r="T599" s="54" t="n">
        <f aca="false">IF(J599&gt;0,L599/J599,0)</f>
        <v>0.769230769230769</v>
      </c>
      <c r="U599" s="54" t="n">
        <f aca="false">IF(L599&gt;0,R599/L599,0)</f>
        <v>0.858933333333333</v>
      </c>
      <c r="V599" s="54" t="n">
        <f aca="false">IF(N599&gt;0,P599/N599,0)</f>
        <v>0.96545549297024</v>
      </c>
      <c r="W599" s="54" t="n">
        <f aca="false">T599*U599*V599</f>
        <v>0.637893772893773</v>
      </c>
      <c r="X599" s="55" t="n">
        <v>356.4</v>
      </c>
      <c r="Y599" s="56" t="n">
        <v>1.9</v>
      </c>
    </row>
    <row r="600" customFormat="false" ht="15" hidden="false" customHeight="false" outlineLevel="0" collapsed="false">
      <c r="A600" s="47" t="s">
        <v>945</v>
      </c>
      <c r="B600" s="48" t="n">
        <v>46088</v>
      </c>
      <c r="C600" s="49" t="n">
        <f aca="false">DATE(YEAR(B600),MONTH(B600),1)</f>
        <v>46082</v>
      </c>
      <c r="D600" s="47" t="s">
        <v>74</v>
      </c>
      <c r="E600" s="47" t="s">
        <v>63</v>
      </c>
      <c r="F600" s="47" t="s">
        <v>151</v>
      </c>
      <c r="G600" s="47" t="s">
        <v>931</v>
      </c>
      <c r="H600" s="50" t="n">
        <f aca="false">Assumptions!$B$4</f>
        <v>480</v>
      </c>
      <c r="I600" s="47" t="n">
        <v>30</v>
      </c>
      <c r="J600" s="9" t="n">
        <f aca="false">H600-I600</f>
        <v>450</v>
      </c>
      <c r="K600" s="9" t="n">
        <f aca="false">SUMIFS(Downtime_Log!$I$2:$I$20000,Downtime_Log!$B$2:$B$20000,A600)</f>
        <v>29</v>
      </c>
      <c r="L600" s="9" t="n">
        <f aca="false">J600-K600</f>
        <v>421</v>
      </c>
      <c r="M600" s="51" t="n">
        <f aca="false">INDEX(Rate_Master!$C$2:$C$13,MATCH(F600,Rate_Master!$A$2:$A$13,0))</f>
        <v>700</v>
      </c>
      <c r="N600" s="52" t="n">
        <v>234282</v>
      </c>
      <c r="O600" s="51" t="n">
        <f aca="false">SUMIFS(Quality_Log!$H$2:$H$20000,Quality_Log!$B$2:$B$20000,A600)</f>
        <v>6650</v>
      </c>
      <c r="P600" s="51" t="n">
        <f aca="false">N600-O600</f>
        <v>227632</v>
      </c>
      <c r="Q600" s="51" t="n">
        <f aca="false">ROUND(J600*M600*Assumptions!$B$6,0)</f>
        <v>245700</v>
      </c>
      <c r="R600" s="53" t="n">
        <f aca="false">N600/M600</f>
        <v>334.688571428571</v>
      </c>
      <c r="S600" s="53" t="n">
        <f aca="false">P600/M600</f>
        <v>325.188571428571</v>
      </c>
      <c r="T600" s="54" t="n">
        <f aca="false">IF(J600&gt;0,L600/J600,0)</f>
        <v>0.935555555555556</v>
      </c>
      <c r="U600" s="54" t="n">
        <f aca="false">IF(L600&gt;0,R600/L600,0)</f>
        <v>0.794984730234136</v>
      </c>
      <c r="V600" s="54" t="n">
        <f aca="false">IF(N600&gt;0,P600/N600,0)</f>
        <v>0.971615403658839</v>
      </c>
      <c r="W600" s="54" t="n">
        <f aca="false">T600*U600*V600</f>
        <v>0.72264126984127</v>
      </c>
      <c r="X600" s="55" t="n">
        <v>458.7</v>
      </c>
      <c r="Y600" s="56" t="n">
        <v>1.9</v>
      </c>
    </row>
    <row r="601" customFormat="false" ht="15" hidden="false" customHeight="false" outlineLevel="0" collapsed="false">
      <c r="A601" s="47" t="s">
        <v>946</v>
      </c>
      <c r="B601" s="48" t="n">
        <v>46088</v>
      </c>
      <c r="C601" s="49" t="n">
        <f aca="false">DATE(YEAR(B601),MONTH(B601),1)</f>
        <v>46082</v>
      </c>
      <c r="D601" s="47" t="s">
        <v>75</v>
      </c>
      <c r="E601" s="47" t="s">
        <v>63</v>
      </c>
      <c r="F601" s="47" t="s">
        <v>151</v>
      </c>
      <c r="G601" s="47" t="s">
        <v>931</v>
      </c>
      <c r="H601" s="50" t="n">
        <f aca="false">Assumptions!$B$4</f>
        <v>480</v>
      </c>
      <c r="I601" s="47" t="n">
        <v>30</v>
      </c>
      <c r="J601" s="9" t="n">
        <f aca="false">H601-I601</f>
        <v>450</v>
      </c>
      <c r="K601" s="9" t="n">
        <f aca="false">SUMIFS(Downtime_Log!$I$2:$I$20000,Downtime_Log!$B$2:$B$20000,A601)</f>
        <v>146</v>
      </c>
      <c r="L601" s="9" t="n">
        <f aca="false">J601-K601</f>
        <v>304</v>
      </c>
      <c r="M601" s="51" t="n">
        <f aca="false">INDEX(Rate_Master!$C$2:$C$13,MATCH(F601,Rate_Master!$A$2:$A$13,0))</f>
        <v>700</v>
      </c>
      <c r="N601" s="52" t="n">
        <v>168309</v>
      </c>
      <c r="O601" s="51" t="n">
        <f aca="false">SUMIFS(Quality_Log!$H$2:$H$20000,Quality_Log!$B$2:$B$20000,A601)</f>
        <v>6687</v>
      </c>
      <c r="P601" s="51" t="n">
        <f aca="false">N601-O601</f>
        <v>161622</v>
      </c>
      <c r="Q601" s="51" t="n">
        <f aca="false">ROUND(J601*M601*Assumptions!$B$6,0)</f>
        <v>245700</v>
      </c>
      <c r="R601" s="53" t="n">
        <f aca="false">N601/M601</f>
        <v>240.441428571429</v>
      </c>
      <c r="S601" s="53" t="n">
        <f aca="false">P601/M601</f>
        <v>230.888571428571</v>
      </c>
      <c r="T601" s="54" t="n">
        <f aca="false">IF(J601&gt;0,L601/J601,0)</f>
        <v>0.675555555555556</v>
      </c>
      <c r="U601" s="54" t="n">
        <f aca="false">IF(L601&gt;0,R601/L601,0)</f>
        <v>0.790925751879699</v>
      </c>
      <c r="V601" s="54" t="n">
        <f aca="false">IF(N601&gt;0,P601/N601,0)</f>
        <v>0.960269504304583</v>
      </c>
      <c r="W601" s="54" t="n">
        <f aca="false">T601*U601*V601</f>
        <v>0.513085714285714</v>
      </c>
      <c r="X601" s="55" t="n">
        <v>371.9</v>
      </c>
      <c r="Y601" s="56" t="n">
        <v>2</v>
      </c>
    </row>
    <row r="602" customFormat="false" ht="15" hidden="false" customHeight="false" outlineLevel="0" collapsed="false">
      <c r="A602" s="47" t="s">
        <v>947</v>
      </c>
      <c r="B602" s="48" t="n">
        <v>46088</v>
      </c>
      <c r="C602" s="49" t="n">
        <f aca="false">DATE(YEAR(B602),MONTH(B602),1)</f>
        <v>46082</v>
      </c>
      <c r="D602" s="47" t="s">
        <v>73</v>
      </c>
      <c r="E602" s="47" t="s">
        <v>64</v>
      </c>
      <c r="F602" s="47" t="s">
        <v>155</v>
      </c>
      <c r="G602" s="47" t="s">
        <v>948</v>
      </c>
      <c r="H602" s="50" t="n">
        <f aca="false">Assumptions!$B$4</f>
        <v>480</v>
      </c>
      <c r="I602" s="47" t="n">
        <v>90</v>
      </c>
      <c r="J602" s="9" t="n">
        <f aca="false">H602-I602</f>
        <v>390</v>
      </c>
      <c r="K602" s="9" t="n">
        <f aca="false">SUMIFS(Downtime_Log!$I$2:$I$20000,Downtime_Log!$B$2:$B$20000,A602)</f>
        <v>3</v>
      </c>
      <c r="L602" s="9" t="n">
        <f aca="false">J602-K602</f>
        <v>387</v>
      </c>
      <c r="M602" s="51" t="n">
        <f aca="false">INDEX(Rate_Master!$C$2:$C$13,MATCH(F602,Rate_Master!$A$2:$A$13,0))</f>
        <v>550</v>
      </c>
      <c r="N602" s="52" t="n">
        <v>192209</v>
      </c>
      <c r="O602" s="51" t="n">
        <f aca="false">SUMIFS(Quality_Log!$H$2:$H$20000,Quality_Log!$B$2:$B$20000,A602)</f>
        <v>2486</v>
      </c>
      <c r="P602" s="51" t="n">
        <f aca="false">N602-O602</f>
        <v>189723</v>
      </c>
      <c r="Q602" s="51" t="n">
        <f aca="false">ROUND(J602*M602*Assumptions!$B$6,0)</f>
        <v>167310</v>
      </c>
      <c r="R602" s="53" t="n">
        <f aca="false">N602/M602</f>
        <v>349.470909090909</v>
      </c>
      <c r="S602" s="53" t="n">
        <f aca="false">P602/M602</f>
        <v>344.950909090909</v>
      </c>
      <c r="T602" s="54" t="n">
        <f aca="false">IF(J602&gt;0,L602/J602,0)</f>
        <v>0.992307692307692</v>
      </c>
      <c r="U602" s="54" t="n">
        <f aca="false">IF(L602&gt;0,R602/L602,0)</f>
        <v>0.90302560488607</v>
      </c>
      <c r="V602" s="54" t="n">
        <f aca="false">IF(N602&gt;0,P602/N602,0)</f>
        <v>0.98706616235452</v>
      </c>
      <c r="W602" s="54" t="n">
        <f aca="false">T602*U602*V602</f>
        <v>0.884489510489511</v>
      </c>
      <c r="X602" s="55" t="n">
        <v>217.3</v>
      </c>
      <c r="Y602" s="56" t="n">
        <v>0.73</v>
      </c>
    </row>
    <row r="603" customFormat="false" ht="15" hidden="false" customHeight="false" outlineLevel="0" collapsed="false">
      <c r="A603" s="47" t="s">
        <v>949</v>
      </c>
      <c r="B603" s="48" t="n">
        <v>46088</v>
      </c>
      <c r="C603" s="49" t="n">
        <f aca="false">DATE(YEAR(B603),MONTH(B603),1)</f>
        <v>46082</v>
      </c>
      <c r="D603" s="47" t="s">
        <v>74</v>
      </c>
      <c r="E603" s="47" t="s">
        <v>64</v>
      </c>
      <c r="F603" s="47" t="s">
        <v>155</v>
      </c>
      <c r="G603" s="47" t="s">
        <v>948</v>
      </c>
      <c r="H603" s="50" t="n">
        <f aca="false">Assumptions!$B$4</f>
        <v>480</v>
      </c>
      <c r="I603" s="47" t="n">
        <v>30</v>
      </c>
      <c r="J603" s="9" t="n">
        <f aca="false">H603-I603</f>
        <v>450</v>
      </c>
      <c r="K603" s="9" t="n">
        <f aca="false">SUMIFS(Downtime_Log!$I$2:$I$20000,Downtime_Log!$B$2:$B$20000,A603)</f>
        <v>90</v>
      </c>
      <c r="L603" s="9" t="n">
        <f aca="false">J603-K603</f>
        <v>360</v>
      </c>
      <c r="M603" s="51" t="n">
        <f aca="false">INDEX(Rate_Master!$C$2:$C$13,MATCH(F603,Rate_Master!$A$2:$A$13,0))</f>
        <v>550</v>
      </c>
      <c r="N603" s="52" t="n">
        <v>175947</v>
      </c>
      <c r="O603" s="51" t="n">
        <f aca="false">SUMIFS(Quality_Log!$H$2:$H$20000,Quality_Log!$B$2:$B$20000,A603)</f>
        <v>2205</v>
      </c>
      <c r="P603" s="51" t="n">
        <f aca="false">N603-O603</f>
        <v>173742</v>
      </c>
      <c r="Q603" s="51" t="n">
        <f aca="false">ROUND(J603*M603*Assumptions!$B$6,0)</f>
        <v>193050</v>
      </c>
      <c r="R603" s="53" t="n">
        <f aca="false">N603/M603</f>
        <v>319.903636363636</v>
      </c>
      <c r="S603" s="53" t="n">
        <f aca="false">P603/M603</f>
        <v>315.894545454545</v>
      </c>
      <c r="T603" s="54" t="n">
        <f aca="false">IF(J603&gt;0,L603/J603,0)</f>
        <v>0.8</v>
      </c>
      <c r="U603" s="54" t="n">
        <f aca="false">IF(L603&gt;0,R603/L603,0)</f>
        <v>0.888621212121212</v>
      </c>
      <c r="V603" s="54" t="n">
        <f aca="false">IF(N603&gt;0,P603/N603,0)</f>
        <v>0.987467817013078</v>
      </c>
      <c r="W603" s="54" t="n">
        <f aca="false">T603*U603*V603</f>
        <v>0.701987878787879</v>
      </c>
      <c r="X603" s="55" t="n">
        <v>207.2</v>
      </c>
      <c r="Y603" s="56" t="n">
        <v>0.6</v>
      </c>
    </row>
    <row r="604" customFormat="false" ht="15" hidden="false" customHeight="false" outlineLevel="0" collapsed="false">
      <c r="A604" s="47" t="s">
        <v>950</v>
      </c>
      <c r="B604" s="48" t="n">
        <v>46088</v>
      </c>
      <c r="C604" s="49" t="n">
        <f aca="false">DATE(YEAR(B604),MONTH(B604),1)</f>
        <v>46082</v>
      </c>
      <c r="D604" s="47" t="s">
        <v>73</v>
      </c>
      <c r="E604" s="47" t="s">
        <v>65</v>
      </c>
      <c r="F604" s="47" t="s">
        <v>158</v>
      </c>
      <c r="G604" s="47" t="s">
        <v>951</v>
      </c>
      <c r="H604" s="50" t="n">
        <f aca="false">Assumptions!$B$4</f>
        <v>480</v>
      </c>
      <c r="I604" s="47" t="n">
        <v>90</v>
      </c>
      <c r="J604" s="9" t="n">
        <f aca="false">H604-I604</f>
        <v>390</v>
      </c>
      <c r="K604" s="9" t="n">
        <f aca="false">SUMIFS(Downtime_Log!$I$2:$I$20000,Downtime_Log!$B$2:$B$20000,A604)</f>
        <v>56</v>
      </c>
      <c r="L604" s="9" t="n">
        <f aca="false">J604-K604</f>
        <v>334</v>
      </c>
      <c r="M604" s="51" t="n">
        <f aca="false">INDEX(Rate_Master!$C$2:$C$13,MATCH(F604,Rate_Master!$A$2:$A$13,0))</f>
        <v>200</v>
      </c>
      <c r="N604" s="52" t="n">
        <v>57213</v>
      </c>
      <c r="O604" s="51" t="n">
        <f aca="false">SUMIFS(Quality_Log!$H$2:$H$20000,Quality_Log!$B$2:$B$20000,A604)</f>
        <v>1569</v>
      </c>
      <c r="P604" s="51" t="n">
        <f aca="false">N604-O604</f>
        <v>55644</v>
      </c>
      <c r="Q604" s="51" t="n">
        <f aca="false">ROUND(J604*M604*Assumptions!$B$6,0)</f>
        <v>60840</v>
      </c>
      <c r="R604" s="53" t="n">
        <f aca="false">N604/M604</f>
        <v>286.065</v>
      </c>
      <c r="S604" s="53" t="n">
        <f aca="false">P604/M604</f>
        <v>278.22</v>
      </c>
      <c r="T604" s="54" t="n">
        <f aca="false">IF(J604&gt;0,L604/J604,0)</f>
        <v>0.856410256410256</v>
      </c>
      <c r="U604" s="54" t="n">
        <f aca="false">IF(L604&gt;0,R604/L604,0)</f>
        <v>0.856482035928144</v>
      </c>
      <c r="V604" s="54" t="n">
        <f aca="false">IF(N604&gt;0,P604/N604,0)</f>
        <v>0.972576162760212</v>
      </c>
      <c r="W604" s="54" t="n">
        <f aca="false">T604*U604*V604</f>
        <v>0.713384615384615</v>
      </c>
      <c r="X604" s="55" t="n">
        <v>157.9</v>
      </c>
      <c r="Y604" s="56" t="n">
        <v>0.74</v>
      </c>
    </row>
    <row r="605" customFormat="false" ht="15" hidden="false" customHeight="false" outlineLevel="0" collapsed="false">
      <c r="A605" s="47" t="s">
        <v>952</v>
      </c>
      <c r="B605" s="48" t="n">
        <v>46088</v>
      </c>
      <c r="C605" s="49" t="n">
        <f aca="false">DATE(YEAR(B605),MONTH(B605),1)</f>
        <v>46082</v>
      </c>
      <c r="D605" s="47" t="s">
        <v>74</v>
      </c>
      <c r="E605" s="47" t="s">
        <v>65</v>
      </c>
      <c r="F605" s="47" t="s">
        <v>158</v>
      </c>
      <c r="G605" s="47" t="s">
        <v>951</v>
      </c>
      <c r="H605" s="50" t="n">
        <f aca="false">Assumptions!$B$4</f>
        <v>480</v>
      </c>
      <c r="I605" s="47" t="n">
        <v>30</v>
      </c>
      <c r="J605" s="9" t="n">
        <f aca="false">H605-I605</f>
        <v>450</v>
      </c>
      <c r="K605" s="9" t="n">
        <f aca="false">SUMIFS(Downtime_Log!$I$2:$I$20000,Downtime_Log!$B$2:$B$20000,A605)</f>
        <v>41</v>
      </c>
      <c r="L605" s="9" t="n">
        <f aca="false">J605-K605</f>
        <v>409</v>
      </c>
      <c r="M605" s="51" t="n">
        <f aca="false">INDEX(Rate_Master!$C$2:$C$13,MATCH(F605,Rate_Master!$A$2:$A$13,0))</f>
        <v>200</v>
      </c>
      <c r="N605" s="52" t="n">
        <v>63873</v>
      </c>
      <c r="O605" s="51" t="n">
        <f aca="false">SUMIFS(Quality_Log!$H$2:$H$20000,Quality_Log!$B$2:$B$20000,A605)</f>
        <v>1491</v>
      </c>
      <c r="P605" s="51" t="n">
        <f aca="false">N605-O605</f>
        <v>62382</v>
      </c>
      <c r="Q605" s="51" t="n">
        <f aca="false">ROUND(J605*M605*Assumptions!$B$6,0)</f>
        <v>70200</v>
      </c>
      <c r="R605" s="53" t="n">
        <f aca="false">N605/M605</f>
        <v>319.365</v>
      </c>
      <c r="S605" s="53" t="n">
        <f aca="false">P605/M605</f>
        <v>311.91</v>
      </c>
      <c r="T605" s="54" t="n">
        <f aca="false">IF(J605&gt;0,L605/J605,0)</f>
        <v>0.908888888888889</v>
      </c>
      <c r="U605" s="54" t="n">
        <f aca="false">IF(L605&gt;0,R605/L605,0)</f>
        <v>0.780843520782396</v>
      </c>
      <c r="V605" s="54" t="n">
        <f aca="false">IF(N605&gt;0,P605/N605,0)</f>
        <v>0.976656803344136</v>
      </c>
      <c r="W605" s="54" t="n">
        <f aca="false">T605*U605*V605</f>
        <v>0.693133333333333</v>
      </c>
      <c r="X605" s="55" t="n">
        <v>200.7</v>
      </c>
      <c r="Y605" s="56" t="n">
        <v>0.16</v>
      </c>
    </row>
    <row r="606" customFormat="false" ht="15" hidden="false" customHeight="false" outlineLevel="0" collapsed="false">
      <c r="A606" s="47" t="s">
        <v>953</v>
      </c>
      <c r="B606" s="48" t="n">
        <v>46088</v>
      </c>
      <c r="C606" s="49" t="n">
        <f aca="false">DATE(YEAR(B606),MONTH(B606),1)</f>
        <v>46082</v>
      </c>
      <c r="D606" s="47" t="s">
        <v>75</v>
      </c>
      <c r="E606" s="47" t="s">
        <v>65</v>
      </c>
      <c r="F606" s="47" t="s">
        <v>158</v>
      </c>
      <c r="G606" s="47" t="s">
        <v>951</v>
      </c>
      <c r="H606" s="50" t="n">
        <f aca="false">Assumptions!$B$4</f>
        <v>480</v>
      </c>
      <c r="I606" s="47" t="n">
        <v>30</v>
      </c>
      <c r="J606" s="9" t="n">
        <f aca="false">H606-I606</f>
        <v>450</v>
      </c>
      <c r="K606" s="9" t="n">
        <f aca="false">SUMIFS(Downtime_Log!$I$2:$I$20000,Downtime_Log!$B$2:$B$20000,A606)</f>
        <v>62</v>
      </c>
      <c r="L606" s="9" t="n">
        <f aca="false">J606-K606</f>
        <v>388</v>
      </c>
      <c r="M606" s="51" t="n">
        <f aca="false">INDEX(Rate_Master!$C$2:$C$13,MATCH(F606,Rate_Master!$A$2:$A$13,0))</f>
        <v>200</v>
      </c>
      <c r="N606" s="52" t="n">
        <v>64399</v>
      </c>
      <c r="O606" s="51" t="n">
        <f aca="false">SUMIFS(Quality_Log!$H$2:$H$20000,Quality_Log!$B$2:$B$20000,A606)</f>
        <v>1483</v>
      </c>
      <c r="P606" s="51" t="n">
        <f aca="false">N606-O606</f>
        <v>62916</v>
      </c>
      <c r="Q606" s="51" t="n">
        <f aca="false">ROUND(J606*M606*Assumptions!$B$6,0)</f>
        <v>70200</v>
      </c>
      <c r="R606" s="53" t="n">
        <f aca="false">N606/M606</f>
        <v>321.995</v>
      </c>
      <c r="S606" s="53" t="n">
        <f aca="false">P606/M606</f>
        <v>314.58</v>
      </c>
      <c r="T606" s="54" t="n">
        <f aca="false">IF(J606&gt;0,L606/J606,0)</f>
        <v>0.862222222222222</v>
      </c>
      <c r="U606" s="54" t="n">
        <f aca="false">IF(L606&gt;0,R606/L606,0)</f>
        <v>0.829884020618557</v>
      </c>
      <c r="V606" s="54" t="n">
        <f aca="false">IF(N606&gt;0,P606/N606,0)</f>
        <v>0.97697169210702</v>
      </c>
      <c r="W606" s="54" t="n">
        <f aca="false">T606*U606*V606</f>
        <v>0.699066666666667</v>
      </c>
      <c r="X606" s="55" t="n">
        <v>197</v>
      </c>
      <c r="Y606" s="56" t="n">
        <v>0.16</v>
      </c>
    </row>
    <row r="607" customFormat="false" ht="15" hidden="false" customHeight="false" outlineLevel="0" collapsed="false">
      <c r="A607" s="47" t="s">
        <v>954</v>
      </c>
      <c r="B607" s="48" t="n">
        <v>46090</v>
      </c>
      <c r="C607" s="49" t="n">
        <f aca="false">DATE(YEAR(B607),MONTH(B607),1)</f>
        <v>46082</v>
      </c>
      <c r="D607" s="47" t="s">
        <v>73</v>
      </c>
      <c r="E607" s="47" t="s">
        <v>62</v>
      </c>
      <c r="F607" s="47" t="s">
        <v>148</v>
      </c>
      <c r="G607" s="47" t="s">
        <v>941</v>
      </c>
      <c r="H607" s="50" t="n">
        <f aca="false">Assumptions!$B$4</f>
        <v>480</v>
      </c>
      <c r="I607" s="47" t="n">
        <v>30</v>
      </c>
      <c r="J607" s="9" t="n">
        <f aca="false">H607-I607</f>
        <v>450</v>
      </c>
      <c r="K607" s="9" t="n">
        <f aca="false">SUMIFS(Downtime_Log!$I$2:$I$20000,Downtime_Log!$B$2:$B$20000,A607)</f>
        <v>17</v>
      </c>
      <c r="L607" s="9" t="n">
        <f aca="false">J607-K607</f>
        <v>433</v>
      </c>
      <c r="M607" s="51" t="n">
        <f aca="false">INDEX(Rate_Master!$C$2:$C$13,MATCH(F607,Rate_Master!$A$2:$A$13,0))</f>
        <v>900</v>
      </c>
      <c r="N607" s="52" t="n">
        <v>348909</v>
      </c>
      <c r="O607" s="51" t="n">
        <f aca="false">SUMIFS(Quality_Log!$H$2:$H$20000,Quality_Log!$B$2:$B$20000,A607)</f>
        <v>4182</v>
      </c>
      <c r="P607" s="51" t="n">
        <f aca="false">N607-O607</f>
        <v>344727</v>
      </c>
      <c r="Q607" s="51" t="n">
        <f aca="false">ROUND(J607*M607*Assumptions!$B$6,0)</f>
        <v>315900</v>
      </c>
      <c r="R607" s="53" t="n">
        <f aca="false">N607/M607</f>
        <v>387.676666666667</v>
      </c>
      <c r="S607" s="53" t="n">
        <f aca="false">P607/M607</f>
        <v>383.03</v>
      </c>
      <c r="T607" s="54" t="n">
        <f aca="false">IF(J607&gt;0,L607/J607,0)</f>
        <v>0.962222222222222</v>
      </c>
      <c r="U607" s="54" t="n">
        <f aca="false">IF(L607&gt;0,R607/L607,0)</f>
        <v>0.895327174749808</v>
      </c>
      <c r="V607" s="54" t="n">
        <f aca="false">IF(N607&gt;0,P607/N607,0)</f>
        <v>0.988014066705072</v>
      </c>
      <c r="W607" s="54" t="n">
        <f aca="false">T607*U607*V607</f>
        <v>0.851177777777778</v>
      </c>
      <c r="X607" s="55" t="n">
        <v>388.9</v>
      </c>
      <c r="Y607" s="56" t="n">
        <v>1.52</v>
      </c>
    </row>
    <row r="608" customFormat="false" ht="15" hidden="false" customHeight="false" outlineLevel="0" collapsed="false">
      <c r="A608" s="47" t="s">
        <v>955</v>
      </c>
      <c r="B608" s="48" t="n">
        <v>46090</v>
      </c>
      <c r="C608" s="49" t="n">
        <f aca="false">DATE(YEAR(B608),MONTH(B608),1)</f>
        <v>46082</v>
      </c>
      <c r="D608" s="47" t="s">
        <v>74</v>
      </c>
      <c r="E608" s="47" t="s">
        <v>62</v>
      </c>
      <c r="F608" s="47" t="s">
        <v>148</v>
      </c>
      <c r="G608" s="47" t="s">
        <v>941</v>
      </c>
      <c r="H608" s="50" t="n">
        <f aca="false">Assumptions!$B$4</f>
        <v>480</v>
      </c>
      <c r="I608" s="47" t="n">
        <v>30</v>
      </c>
      <c r="J608" s="9" t="n">
        <f aca="false">H608-I608</f>
        <v>450</v>
      </c>
      <c r="K608" s="9" t="n">
        <f aca="false">SUMIFS(Downtime_Log!$I$2:$I$20000,Downtime_Log!$B$2:$B$20000,A608)</f>
        <v>55</v>
      </c>
      <c r="L608" s="9" t="n">
        <f aca="false">J608-K608</f>
        <v>395</v>
      </c>
      <c r="M608" s="51" t="n">
        <f aca="false">INDEX(Rate_Master!$C$2:$C$13,MATCH(F608,Rate_Master!$A$2:$A$13,0))</f>
        <v>900</v>
      </c>
      <c r="N608" s="52" t="n">
        <v>307949</v>
      </c>
      <c r="O608" s="51" t="n">
        <f aca="false">SUMIFS(Quality_Log!$H$2:$H$20000,Quality_Log!$B$2:$B$20000,A608)</f>
        <v>4210</v>
      </c>
      <c r="P608" s="51" t="n">
        <f aca="false">N608-O608</f>
        <v>303739</v>
      </c>
      <c r="Q608" s="51" t="n">
        <f aca="false">ROUND(J608*M608*Assumptions!$B$6,0)</f>
        <v>315900</v>
      </c>
      <c r="R608" s="53" t="n">
        <f aca="false">N608/M608</f>
        <v>342.165555555556</v>
      </c>
      <c r="S608" s="53" t="n">
        <f aca="false">P608/M608</f>
        <v>337.487777777778</v>
      </c>
      <c r="T608" s="54" t="n">
        <f aca="false">IF(J608&gt;0,L608/J608,0)</f>
        <v>0.877777777777778</v>
      </c>
      <c r="U608" s="54" t="n">
        <f aca="false">IF(L608&gt;0,R608/L608,0)</f>
        <v>0.866241912798875</v>
      </c>
      <c r="V608" s="54" t="n">
        <f aca="false">IF(N608&gt;0,P608/N608,0)</f>
        <v>0.986328905110911</v>
      </c>
      <c r="W608" s="54" t="n">
        <f aca="false">T608*U608*V608</f>
        <v>0.749972839506173</v>
      </c>
      <c r="X608" s="55" t="n">
        <v>349.5</v>
      </c>
      <c r="Y608" s="56" t="n">
        <v>1.56</v>
      </c>
    </row>
    <row r="609" customFormat="false" ht="15" hidden="false" customHeight="false" outlineLevel="0" collapsed="false">
      <c r="A609" s="47" t="s">
        <v>956</v>
      </c>
      <c r="B609" s="48" t="n">
        <v>46090</v>
      </c>
      <c r="C609" s="49" t="n">
        <f aca="false">DATE(YEAR(B609),MONTH(B609),1)</f>
        <v>46082</v>
      </c>
      <c r="D609" s="47" t="s">
        <v>75</v>
      </c>
      <c r="E609" s="47" t="s">
        <v>62</v>
      </c>
      <c r="F609" s="47" t="s">
        <v>148</v>
      </c>
      <c r="G609" s="47" t="s">
        <v>941</v>
      </c>
      <c r="H609" s="50" t="n">
        <f aca="false">Assumptions!$B$4</f>
        <v>480</v>
      </c>
      <c r="I609" s="47" t="n">
        <v>30</v>
      </c>
      <c r="J609" s="9" t="n">
        <f aca="false">H609-I609</f>
        <v>450</v>
      </c>
      <c r="K609" s="9" t="n">
        <f aca="false">SUMIFS(Downtime_Log!$I$2:$I$20000,Downtime_Log!$B$2:$B$20000,A609)</f>
        <v>97</v>
      </c>
      <c r="L609" s="9" t="n">
        <f aca="false">J609-K609</f>
        <v>353</v>
      </c>
      <c r="M609" s="51" t="n">
        <f aca="false">INDEX(Rate_Master!$C$2:$C$13,MATCH(F609,Rate_Master!$A$2:$A$13,0))</f>
        <v>900</v>
      </c>
      <c r="N609" s="52" t="n">
        <v>262054</v>
      </c>
      <c r="O609" s="51" t="n">
        <f aca="false">SUMIFS(Quality_Log!$H$2:$H$20000,Quality_Log!$B$2:$B$20000,A609)</f>
        <v>3494</v>
      </c>
      <c r="P609" s="51" t="n">
        <f aca="false">N609-O609</f>
        <v>258560</v>
      </c>
      <c r="Q609" s="51" t="n">
        <f aca="false">ROUND(J609*M609*Assumptions!$B$6,0)</f>
        <v>315900</v>
      </c>
      <c r="R609" s="53" t="n">
        <f aca="false">N609/M609</f>
        <v>291.171111111111</v>
      </c>
      <c r="S609" s="53" t="n">
        <f aca="false">P609/M609</f>
        <v>287.288888888889</v>
      </c>
      <c r="T609" s="54" t="n">
        <f aca="false">IF(J609&gt;0,L609/J609,0)</f>
        <v>0.784444444444445</v>
      </c>
      <c r="U609" s="54" t="n">
        <f aca="false">IF(L609&gt;0,R609/L609,0)</f>
        <v>0.824847340258105</v>
      </c>
      <c r="V609" s="54" t="n">
        <f aca="false">IF(N609&gt;0,P609/N609,0)</f>
        <v>0.986666870187061</v>
      </c>
      <c r="W609" s="54" t="n">
        <f aca="false">T609*U609*V609</f>
        <v>0.63841975308642</v>
      </c>
      <c r="X609" s="55" t="n">
        <v>343.1</v>
      </c>
      <c r="Y609" s="56" t="n">
        <v>1.82</v>
      </c>
    </row>
    <row r="610" customFormat="false" ht="15" hidden="false" customHeight="false" outlineLevel="0" collapsed="false">
      <c r="A610" s="47" t="s">
        <v>957</v>
      </c>
      <c r="B610" s="48" t="n">
        <v>46090</v>
      </c>
      <c r="C610" s="49" t="n">
        <f aca="false">DATE(YEAR(B610),MONTH(B610),1)</f>
        <v>46082</v>
      </c>
      <c r="D610" s="47" t="s">
        <v>73</v>
      </c>
      <c r="E610" s="47" t="s">
        <v>63</v>
      </c>
      <c r="F610" s="47" t="s">
        <v>151</v>
      </c>
      <c r="G610" s="47" t="s">
        <v>958</v>
      </c>
      <c r="H610" s="50" t="n">
        <f aca="false">Assumptions!$B$4</f>
        <v>480</v>
      </c>
      <c r="I610" s="47" t="n">
        <v>30</v>
      </c>
      <c r="J610" s="9" t="n">
        <f aca="false">H610-I610</f>
        <v>450</v>
      </c>
      <c r="K610" s="9" t="n">
        <f aca="false">SUMIFS(Downtime_Log!$I$2:$I$20000,Downtime_Log!$B$2:$B$20000,A610)</f>
        <v>35</v>
      </c>
      <c r="L610" s="9" t="n">
        <f aca="false">J610-K610</f>
        <v>415</v>
      </c>
      <c r="M610" s="51" t="n">
        <f aca="false">INDEX(Rate_Master!$C$2:$C$13,MATCH(F610,Rate_Master!$A$2:$A$13,0))</f>
        <v>700</v>
      </c>
      <c r="N610" s="52" t="n">
        <v>250974</v>
      </c>
      <c r="O610" s="51" t="n">
        <f aca="false">SUMIFS(Quality_Log!$H$2:$H$20000,Quality_Log!$B$2:$B$20000,A610)</f>
        <v>7724</v>
      </c>
      <c r="P610" s="51" t="n">
        <f aca="false">N610-O610</f>
        <v>243250</v>
      </c>
      <c r="Q610" s="51" t="n">
        <f aca="false">ROUND(J610*M610*Assumptions!$B$6,0)</f>
        <v>245700</v>
      </c>
      <c r="R610" s="53" t="n">
        <f aca="false">N610/M610</f>
        <v>358.534285714286</v>
      </c>
      <c r="S610" s="53" t="n">
        <f aca="false">P610/M610</f>
        <v>347.5</v>
      </c>
      <c r="T610" s="54" t="n">
        <f aca="false">IF(J610&gt;0,L610/J610,0)</f>
        <v>0.922222222222222</v>
      </c>
      <c r="U610" s="54" t="n">
        <f aca="false">IF(L610&gt;0,R610/L610,0)</f>
        <v>0.863938037865749</v>
      </c>
      <c r="V610" s="54" t="n">
        <f aca="false">IF(N610&gt;0,P610/N610,0)</f>
        <v>0.969223903671297</v>
      </c>
      <c r="W610" s="54" t="n">
        <f aca="false">T610*U610*V610</f>
        <v>0.772222222222222</v>
      </c>
      <c r="X610" s="55" t="n">
        <v>460.5</v>
      </c>
      <c r="Y610" s="56" t="n">
        <v>1.81</v>
      </c>
    </row>
    <row r="611" customFormat="false" ht="15" hidden="false" customHeight="false" outlineLevel="0" collapsed="false">
      <c r="A611" s="47" t="s">
        <v>959</v>
      </c>
      <c r="B611" s="48" t="n">
        <v>46090</v>
      </c>
      <c r="C611" s="49" t="n">
        <f aca="false">DATE(YEAR(B611),MONTH(B611),1)</f>
        <v>46082</v>
      </c>
      <c r="D611" s="47" t="s">
        <v>74</v>
      </c>
      <c r="E611" s="47" t="s">
        <v>63</v>
      </c>
      <c r="F611" s="47" t="s">
        <v>151</v>
      </c>
      <c r="G611" s="47" t="s">
        <v>958</v>
      </c>
      <c r="H611" s="50" t="n">
        <f aca="false">Assumptions!$B$4</f>
        <v>480</v>
      </c>
      <c r="I611" s="47" t="n">
        <v>30</v>
      </c>
      <c r="J611" s="9" t="n">
        <f aca="false">H611-I611</f>
        <v>450</v>
      </c>
      <c r="K611" s="9" t="n">
        <f aca="false">SUMIFS(Downtime_Log!$I$2:$I$20000,Downtime_Log!$B$2:$B$20000,A611)</f>
        <v>92</v>
      </c>
      <c r="L611" s="9" t="n">
        <f aca="false">J611-K611</f>
        <v>358</v>
      </c>
      <c r="M611" s="51" t="n">
        <f aca="false">INDEX(Rate_Master!$C$2:$C$13,MATCH(F611,Rate_Master!$A$2:$A$13,0))</f>
        <v>700</v>
      </c>
      <c r="N611" s="52" t="n">
        <v>208864</v>
      </c>
      <c r="O611" s="51" t="n">
        <f aca="false">SUMIFS(Quality_Log!$H$2:$H$20000,Quality_Log!$B$2:$B$20000,A611)</f>
        <v>10992</v>
      </c>
      <c r="P611" s="51" t="n">
        <f aca="false">N611-O611</f>
        <v>197872</v>
      </c>
      <c r="Q611" s="51" t="n">
        <f aca="false">ROUND(J611*M611*Assumptions!$B$6,0)</f>
        <v>245700</v>
      </c>
      <c r="R611" s="53" t="n">
        <f aca="false">N611/M611</f>
        <v>298.377142857143</v>
      </c>
      <c r="S611" s="53" t="n">
        <f aca="false">P611/M611</f>
        <v>282.674285714286</v>
      </c>
      <c r="T611" s="54" t="n">
        <f aca="false">IF(J611&gt;0,L611/J611,0)</f>
        <v>0.795555555555556</v>
      </c>
      <c r="U611" s="54" t="n">
        <f aca="false">IF(L611&gt;0,R611/L611,0)</f>
        <v>0.833455706304868</v>
      </c>
      <c r="V611" s="54" t="n">
        <f aca="false">IF(N611&gt;0,P611/N611,0)</f>
        <v>0.947372452888004</v>
      </c>
      <c r="W611" s="54" t="n">
        <f aca="false">T611*U611*V611</f>
        <v>0.628165079365079</v>
      </c>
      <c r="X611" s="55" t="n">
        <v>411.5</v>
      </c>
      <c r="Y611" s="56" t="n">
        <v>1.86</v>
      </c>
    </row>
    <row r="612" customFormat="false" ht="15" hidden="false" customHeight="false" outlineLevel="0" collapsed="false">
      <c r="A612" s="47" t="s">
        <v>960</v>
      </c>
      <c r="B612" s="48" t="n">
        <v>46090</v>
      </c>
      <c r="C612" s="49" t="n">
        <f aca="false">DATE(YEAR(B612),MONTH(B612),1)</f>
        <v>46082</v>
      </c>
      <c r="D612" s="47" t="s">
        <v>75</v>
      </c>
      <c r="E612" s="47" t="s">
        <v>63</v>
      </c>
      <c r="F612" s="47" t="s">
        <v>151</v>
      </c>
      <c r="G612" s="47" t="s">
        <v>958</v>
      </c>
      <c r="H612" s="50" t="n">
        <f aca="false">Assumptions!$B$4</f>
        <v>480</v>
      </c>
      <c r="I612" s="47" t="n">
        <v>45</v>
      </c>
      <c r="J612" s="9" t="n">
        <f aca="false">H612-I612</f>
        <v>435</v>
      </c>
      <c r="K612" s="9" t="n">
        <f aca="false">SUMIFS(Downtime_Log!$I$2:$I$20000,Downtime_Log!$B$2:$B$20000,A612)</f>
        <v>52</v>
      </c>
      <c r="L612" s="9" t="n">
        <f aca="false">J612-K612</f>
        <v>383</v>
      </c>
      <c r="M612" s="51" t="n">
        <f aca="false">INDEX(Rate_Master!$C$2:$C$13,MATCH(F612,Rate_Master!$A$2:$A$13,0))</f>
        <v>700</v>
      </c>
      <c r="N612" s="52" t="n">
        <v>224865</v>
      </c>
      <c r="O612" s="51" t="n">
        <f aca="false">SUMIFS(Quality_Log!$H$2:$H$20000,Quality_Log!$B$2:$B$20000,A612)</f>
        <v>7090</v>
      </c>
      <c r="P612" s="51" t="n">
        <f aca="false">N612-O612</f>
        <v>217775</v>
      </c>
      <c r="Q612" s="51" t="n">
        <f aca="false">ROUND(J612*M612*Assumptions!$B$6,0)</f>
        <v>237510</v>
      </c>
      <c r="R612" s="53" t="n">
        <f aca="false">N612/M612</f>
        <v>321.235714285714</v>
      </c>
      <c r="S612" s="53" t="n">
        <f aca="false">P612/M612</f>
        <v>311.107142857143</v>
      </c>
      <c r="T612" s="54" t="n">
        <f aca="false">IF(J612&gt;0,L612/J612,0)</f>
        <v>0.880459770114943</v>
      </c>
      <c r="U612" s="54" t="n">
        <f aca="false">IF(L612&gt;0,R612/L612,0)</f>
        <v>0.838735546437896</v>
      </c>
      <c r="V612" s="54" t="n">
        <f aca="false">IF(N612&gt;0,P612/N612,0)</f>
        <v>0.968469970871412</v>
      </c>
      <c r="W612" s="54" t="n">
        <f aca="false">T612*U612*V612</f>
        <v>0.715188834154351</v>
      </c>
      <c r="X612" s="55" t="n">
        <v>428.1</v>
      </c>
      <c r="Y612" s="56" t="n">
        <v>1.64</v>
      </c>
    </row>
    <row r="613" customFormat="false" ht="15" hidden="false" customHeight="false" outlineLevel="0" collapsed="false">
      <c r="A613" s="47" t="s">
        <v>961</v>
      </c>
      <c r="B613" s="48" t="n">
        <v>46090</v>
      </c>
      <c r="C613" s="49" t="n">
        <f aca="false">DATE(YEAR(B613),MONTH(B613),1)</f>
        <v>46082</v>
      </c>
      <c r="D613" s="47" t="s">
        <v>73</v>
      </c>
      <c r="E613" s="47" t="s">
        <v>64</v>
      </c>
      <c r="F613" s="47" t="s">
        <v>155</v>
      </c>
      <c r="G613" s="47" t="s">
        <v>948</v>
      </c>
      <c r="H613" s="50" t="n">
        <f aca="false">Assumptions!$B$4</f>
        <v>480</v>
      </c>
      <c r="I613" s="47" t="n">
        <v>30</v>
      </c>
      <c r="J613" s="9" t="n">
        <f aca="false">H613-I613</f>
        <v>450</v>
      </c>
      <c r="K613" s="9" t="n">
        <f aca="false">SUMIFS(Downtime_Log!$I$2:$I$20000,Downtime_Log!$B$2:$B$20000,A613)</f>
        <v>29</v>
      </c>
      <c r="L613" s="9" t="n">
        <f aca="false">J613-K613</f>
        <v>421</v>
      </c>
      <c r="M613" s="51" t="n">
        <f aca="false">INDEX(Rate_Master!$C$2:$C$13,MATCH(F613,Rate_Master!$A$2:$A$13,0))</f>
        <v>550</v>
      </c>
      <c r="N613" s="52" t="n">
        <v>217516</v>
      </c>
      <c r="O613" s="51" t="n">
        <f aca="false">SUMIFS(Quality_Log!$H$2:$H$20000,Quality_Log!$B$2:$B$20000,A613)</f>
        <v>2500</v>
      </c>
      <c r="P613" s="51" t="n">
        <f aca="false">N613-O613</f>
        <v>215016</v>
      </c>
      <c r="Q613" s="51" t="n">
        <f aca="false">ROUND(J613*M613*Assumptions!$B$6,0)</f>
        <v>193050</v>
      </c>
      <c r="R613" s="53" t="n">
        <f aca="false">N613/M613</f>
        <v>395.483636363636</v>
      </c>
      <c r="S613" s="53" t="n">
        <f aca="false">P613/M613</f>
        <v>390.938181818182</v>
      </c>
      <c r="T613" s="54" t="n">
        <f aca="false">IF(J613&gt;0,L613/J613,0)</f>
        <v>0.935555555555556</v>
      </c>
      <c r="U613" s="54" t="n">
        <f aca="false">IF(L613&gt;0,R613/L613,0)</f>
        <v>0.939391060246167</v>
      </c>
      <c r="V613" s="54" t="n">
        <f aca="false">IF(N613&gt;0,P613/N613,0)</f>
        <v>0.988506592618474</v>
      </c>
      <c r="W613" s="54" t="n">
        <f aca="false">T613*U613*V613</f>
        <v>0.868751515151515</v>
      </c>
      <c r="X613" s="55" t="n">
        <v>240.7</v>
      </c>
      <c r="Y613" s="56" t="n">
        <v>0.68</v>
      </c>
    </row>
    <row r="614" customFormat="false" ht="15" hidden="false" customHeight="false" outlineLevel="0" collapsed="false">
      <c r="A614" s="47" t="s">
        <v>962</v>
      </c>
      <c r="B614" s="48" t="n">
        <v>46090</v>
      </c>
      <c r="C614" s="49" t="n">
        <f aca="false">DATE(YEAR(B614),MONTH(B614),1)</f>
        <v>46082</v>
      </c>
      <c r="D614" s="47" t="s">
        <v>74</v>
      </c>
      <c r="E614" s="47" t="s">
        <v>64</v>
      </c>
      <c r="F614" s="47" t="s">
        <v>155</v>
      </c>
      <c r="G614" s="47" t="s">
        <v>948</v>
      </c>
      <c r="H614" s="50" t="n">
        <f aca="false">Assumptions!$B$4</f>
        <v>480</v>
      </c>
      <c r="I614" s="47" t="n">
        <v>30</v>
      </c>
      <c r="J614" s="9" t="n">
        <f aca="false">H614-I614</f>
        <v>450</v>
      </c>
      <c r="K614" s="9" t="n">
        <f aca="false">SUMIFS(Downtime_Log!$I$2:$I$20000,Downtime_Log!$B$2:$B$20000,A614)</f>
        <v>11</v>
      </c>
      <c r="L614" s="9" t="n">
        <f aca="false">J614-K614</f>
        <v>439</v>
      </c>
      <c r="M614" s="51" t="n">
        <f aca="false">INDEX(Rate_Master!$C$2:$C$13,MATCH(F614,Rate_Master!$A$2:$A$13,0))</f>
        <v>550</v>
      </c>
      <c r="N614" s="52" t="n">
        <v>225444</v>
      </c>
      <c r="O614" s="51" t="n">
        <f aca="false">SUMIFS(Quality_Log!$H$2:$H$20000,Quality_Log!$B$2:$B$20000,A614)</f>
        <v>1758</v>
      </c>
      <c r="P614" s="51" t="n">
        <f aca="false">N614-O614</f>
        <v>223686</v>
      </c>
      <c r="Q614" s="51" t="n">
        <f aca="false">ROUND(J614*M614*Assumptions!$B$6,0)</f>
        <v>193050</v>
      </c>
      <c r="R614" s="53" t="n">
        <f aca="false">N614/M614</f>
        <v>409.898181818182</v>
      </c>
      <c r="S614" s="53" t="n">
        <f aca="false">P614/M614</f>
        <v>406.701818181818</v>
      </c>
      <c r="T614" s="54" t="n">
        <f aca="false">IF(J614&gt;0,L614/J614,0)</f>
        <v>0.975555555555556</v>
      </c>
      <c r="U614" s="54" t="n">
        <f aca="false">IF(L614&gt;0,R614/L614,0)</f>
        <v>0.933708842410437</v>
      </c>
      <c r="V614" s="54" t="n">
        <f aca="false">IF(N614&gt;0,P614/N614,0)</f>
        <v>0.992202054612232</v>
      </c>
      <c r="W614" s="54" t="n">
        <f aca="false">T614*U614*V614</f>
        <v>0.903781818181818</v>
      </c>
      <c r="X614" s="55" t="n">
        <v>240.4</v>
      </c>
      <c r="Y614" s="56" t="n">
        <v>0.73</v>
      </c>
    </row>
    <row r="615" customFormat="false" ht="15" hidden="false" customHeight="false" outlineLevel="0" collapsed="false">
      <c r="A615" s="47" t="s">
        <v>963</v>
      </c>
      <c r="B615" s="48" t="n">
        <v>46090</v>
      </c>
      <c r="C615" s="49" t="n">
        <f aca="false">DATE(YEAR(B615),MONTH(B615),1)</f>
        <v>46082</v>
      </c>
      <c r="D615" s="47" t="s">
        <v>73</v>
      </c>
      <c r="E615" s="47" t="s">
        <v>65</v>
      </c>
      <c r="F615" s="47" t="s">
        <v>158</v>
      </c>
      <c r="G615" s="47" t="s">
        <v>951</v>
      </c>
      <c r="H615" s="50" t="n">
        <f aca="false">Assumptions!$B$4</f>
        <v>480</v>
      </c>
      <c r="I615" s="47" t="n">
        <v>30</v>
      </c>
      <c r="J615" s="9" t="n">
        <f aca="false">H615-I615</f>
        <v>450</v>
      </c>
      <c r="K615" s="9" t="n">
        <f aca="false">SUMIFS(Downtime_Log!$I$2:$I$20000,Downtime_Log!$B$2:$B$20000,A615)</f>
        <v>34</v>
      </c>
      <c r="L615" s="9" t="n">
        <f aca="false">J615-K615</f>
        <v>416</v>
      </c>
      <c r="M615" s="51" t="n">
        <f aca="false">INDEX(Rate_Master!$C$2:$C$13,MATCH(F615,Rate_Master!$A$2:$A$13,0))</f>
        <v>200</v>
      </c>
      <c r="N615" s="52" t="n">
        <v>62574</v>
      </c>
      <c r="O615" s="51" t="n">
        <f aca="false">SUMIFS(Quality_Log!$H$2:$H$20000,Quality_Log!$B$2:$B$20000,A615)</f>
        <v>1394</v>
      </c>
      <c r="P615" s="51" t="n">
        <f aca="false">N615-O615</f>
        <v>61180</v>
      </c>
      <c r="Q615" s="51" t="n">
        <f aca="false">ROUND(J615*M615*Assumptions!$B$6,0)</f>
        <v>70200</v>
      </c>
      <c r="R615" s="53" t="n">
        <f aca="false">N615/M615</f>
        <v>312.87</v>
      </c>
      <c r="S615" s="53" t="n">
        <f aca="false">P615/M615</f>
        <v>305.9</v>
      </c>
      <c r="T615" s="54" t="n">
        <f aca="false">IF(J615&gt;0,L615/J615,0)</f>
        <v>0.924444444444444</v>
      </c>
      <c r="U615" s="54" t="n">
        <f aca="false">IF(L615&gt;0,R615/L615,0)</f>
        <v>0.752091346153846</v>
      </c>
      <c r="V615" s="54" t="n">
        <f aca="false">IF(N615&gt;0,P615/N615,0)</f>
        <v>0.97772237670598</v>
      </c>
      <c r="W615" s="54" t="n">
        <f aca="false">T615*U615*V615</f>
        <v>0.679777777777778</v>
      </c>
      <c r="X615" s="55" t="n">
        <v>201.7</v>
      </c>
      <c r="Y615" s="56" t="n">
        <v>0.15</v>
      </c>
    </row>
    <row r="616" customFormat="false" ht="15" hidden="false" customHeight="false" outlineLevel="0" collapsed="false">
      <c r="A616" s="47" t="s">
        <v>964</v>
      </c>
      <c r="B616" s="48" t="n">
        <v>46090</v>
      </c>
      <c r="C616" s="49" t="n">
        <f aca="false">DATE(YEAR(B616),MONTH(B616),1)</f>
        <v>46082</v>
      </c>
      <c r="D616" s="47" t="s">
        <v>74</v>
      </c>
      <c r="E616" s="47" t="s">
        <v>65</v>
      </c>
      <c r="F616" s="47" t="s">
        <v>158</v>
      </c>
      <c r="G616" s="47" t="s">
        <v>951</v>
      </c>
      <c r="H616" s="50" t="n">
        <f aca="false">Assumptions!$B$4</f>
        <v>480</v>
      </c>
      <c r="I616" s="47" t="n">
        <v>30</v>
      </c>
      <c r="J616" s="9" t="n">
        <f aca="false">H616-I616</f>
        <v>450</v>
      </c>
      <c r="K616" s="9" t="n">
        <f aca="false">SUMIFS(Downtime_Log!$I$2:$I$20000,Downtime_Log!$B$2:$B$20000,A616)</f>
        <v>87</v>
      </c>
      <c r="L616" s="9" t="n">
        <f aca="false">J616-K616</f>
        <v>363</v>
      </c>
      <c r="M616" s="51" t="n">
        <f aca="false">INDEX(Rate_Master!$C$2:$C$13,MATCH(F616,Rate_Master!$A$2:$A$13,0))</f>
        <v>200</v>
      </c>
      <c r="N616" s="52" t="n">
        <v>58590</v>
      </c>
      <c r="O616" s="51" t="n">
        <f aca="false">SUMIFS(Quality_Log!$H$2:$H$20000,Quality_Log!$B$2:$B$20000,A616)</f>
        <v>1442</v>
      </c>
      <c r="P616" s="51" t="n">
        <f aca="false">N616-O616</f>
        <v>57148</v>
      </c>
      <c r="Q616" s="51" t="n">
        <f aca="false">ROUND(J616*M616*Assumptions!$B$6,0)</f>
        <v>70200</v>
      </c>
      <c r="R616" s="53" t="n">
        <f aca="false">N616/M616</f>
        <v>292.95</v>
      </c>
      <c r="S616" s="53" t="n">
        <f aca="false">P616/M616</f>
        <v>285.74</v>
      </c>
      <c r="T616" s="54" t="n">
        <f aca="false">IF(J616&gt;0,L616/J616,0)</f>
        <v>0.806666666666667</v>
      </c>
      <c r="U616" s="54" t="n">
        <f aca="false">IF(L616&gt;0,R616/L616,0)</f>
        <v>0.80702479338843</v>
      </c>
      <c r="V616" s="54" t="n">
        <f aca="false">IF(N616&gt;0,P616/N616,0)</f>
        <v>0.975388291517324</v>
      </c>
      <c r="W616" s="54" t="n">
        <f aca="false">T616*U616*V616</f>
        <v>0.634977777777778</v>
      </c>
      <c r="X616" s="55" t="n">
        <v>184</v>
      </c>
      <c r="Y616" s="56" t="n">
        <v>0.16</v>
      </c>
    </row>
    <row r="617" customFormat="false" ht="15" hidden="false" customHeight="false" outlineLevel="0" collapsed="false">
      <c r="A617" s="47" t="s">
        <v>965</v>
      </c>
      <c r="B617" s="48" t="n">
        <v>46090</v>
      </c>
      <c r="C617" s="49" t="n">
        <f aca="false">DATE(YEAR(B617),MONTH(B617),1)</f>
        <v>46082</v>
      </c>
      <c r="D617" s="47" t="s">
        <v>75</v>
      </c>
      <c r="E617" s="47" t="s">
        <v>65</v>
      </c>
      <c r="F617" s="47" t="s">
        <v>158</v>
      </c>
      <c r="G617" s="47" t="s">
        <v>951</v>
      </c>
      <c r="H617" s="50" t="n">
        <f aca="false">Assumptions!$B$4</f>
        <v>480</v>
      </c>
      <c r="I617" s="47" t="n">
        <v>30</v>
      </c>
      <c r="J617" s="9" t="n">
        <f aca="false">H617-I617</f>
        <v>450</v>
      </c>
      <c r="K617" s="9" t="n">
        <f aca="false">SUMIFS(Downtime_Log!$I$2:$I$20000,Downtime_Log!$B$2:$B$20000,A617)</f>
        <v>122</v>
      </c>
      <c r="L617" s="9" t="n">
        <f aca="false">J617-K617</f>
        <v>328</v>
      </c>
      <c r="M617" s="51" t="n">
        <f aca="false">INDEX(Rate_Master!$C$2:$C$13,MATCH(F617,Rate_Master!$A$2:$A$13,0))</f>
        <v>200</v>
      </c>
      <c r="N617" s="52" t="n">
        <v>47194</v>
      </c>
      <c r="O617" s="51" t="n">
        <f aca="false">SUMIFS(Quality_Log!$H$2:$H$20000,Quality_Log!$B$2:$B$20000,A617)</f>
        <v>1079</v>
      </c>
      <c r="P617" s="51" t="n">
        <f aca="false">N617-O617</f>
        <v>46115</v>
      </c>
      <c r="Q617" s="51" t="n">
        <f aca="false">ROUND(J617*M617*Assumptions!$B$6,0)</f>
        <v>70200</v>
      </c>
      <c r="R617" s="53" t="n">
        <f aca="false">N617/M617</f>
        <v>235.97</v>
      </c>
      <c r="S617" s="53" t="n">
        <f aca="false">P617/M617</f>
        <v>230.575</v>
      </c>
      <c r="T617" s="54" t="n">
        <f aca="false">IF(J617&gt;0,L617/J617,0)</f>
        <v>0.728888888888889</v>
      </c>
      <c r="U617" s="54" t="n">
        <f aca="false">IF(L617&gt;0,R617/L617,0)</f>
        <v>0.719420731707317</v>
      </c>
      <c r="V617" s="54" t="n">
        <f aca="false">IF(N617&gt;0,P617/N617,0)</f>
        <v>0.977136924185278</v>
      </c>
      <c r="W617" s="54" t="n">
        <f aca="false">T617*U617*V617</f>
        <v>0.512388888888889</v>
      </c>
      <c r="X617" s="55" t="n">
        <v>175.4</v>
      </c>
      <c r="Y617" s="56" t="n">
        <v>0.17</v>
      </c>
    </row>
    <row r="618" customFormat="false" ht="15" hidden="false" customHeight="false" outlineLevel="0" collapsed="false">
      <c r="A618" s="47" t="s">
        <v>966</v>
      </c>
      <c r="B618" s="48" t="n">
        <v>46091</v>
      </c>
      <c r="C618" s="49" t="n">
        <f aca="false">DATE(YEAR(B618),MONTH(B618),1)</f>
        <v>46082</v>
      </c>
      <c r="D618" s="47" t="s">
        <v>73</v>
      </c>
      <c r="E618" s="47" t="s">
        <v>62</v>
      </c>
      <c r="F618" s="47" t="s">
        <v>149</v>
      </c>
      <c r="G618" s="47" t="s">
        <v>967</v>
      </c>
      <c r="H618" s="50" t="n">
        <f aca="false">Assumptions!$B$4</f>
        <v>480</v>
      </c>
      <c r="I618" s="47" t="n">
        <v>30</v>
      </c>
      <c r="J618" s="9" t="n">
        <f aca="false">H618-I618</f>
        <v>450</v>
      </c>
      <c r="K618" s="9" t="n">
        <f aca="false">SUMIFS(Downtime_Log!$I$2:$I$20000,Downtime_Log!$B$2:$B$20000,A618)</f>
        <v>155</v>
      </c>
      <c r="L618" s="9" t="n">
        <f aca="false">J618-K618</f>
        <v>295</v>
      </c>
      <c r="M618" s="51" t="n">
        <f aca="false">INDEX(Rate_Master!$C$2:$C$13,MATCH(F618,Rate_Master!$A$2:$A$13,0))</f>
        <v>1100</v>
      </c>
      <c r="N618" s="52" t="n">
        <v>292105</v>
      </c>
      <c r="O618" s="51" t="n">
        <f aca="false">SUMIFS(Quality_Log!$H$2:$H$20000,Quality_Log!$B$2:$B$20000,A618)</f>
        <v>6624</v>
      </c>
      <c r="P618" s="51" t="n">
        <f aca="false">N618-O618</f>
        <v>285481</v>
      </c>
      <c r="Q618" s="51" t="n">
        <f aca="false">ROUND(J618*M618*Assumptions!$B$6,0)</f>
        <v>386100</v>
      </c>
      <c r="R618" s="53" t="n">
        <f aca="false">N618/M618</f>
        <v>265.55</v>
      </c>
      <c r="S618" s="53" t="n">
        <f aca="false">P618/M618</f>
        <v>259.528181818182</v>
      </c>
      <c r="T618" s="54" t="n">
        <f aca="false">IF(J618&gt;0,L618/J618,0)</f>
        <v>0.655555555555556</v>
      </c>
      <c r="U618" s="54" t="n">
        <f aca="false">IF(L618&gt;0,R618/L618,0)</f>
        <v>0.900169491525424</v>
      </c>
      <c r="V618" s="54" t="n">
        <f aca="false">IF(N618&gt;0,P618/N618,0)</f>
        <v>0.977323222813714</v>
      </c>
      <c r="W618" s="54" t="n">
        <f aca="false">T618*U618*V618</f>
        <v>0.576729292929293</v>
      </c>
      <c r="X618" s="55" t="n">
        <v>299.5</v>
      </c>
      <c r="Y618" s="56" t="n">
        <v>5.04</v>
      </c>
    </row>
    <row r="619" customFormat="false" ht="15" hidden="false" customHeight="false" outlineLevel="0" collapsed="false">
      <c r="A619" s="47" t="s">
        <v>968</v>
      </c>
      <c r="B619" s="48" t="n">
        <v>46091</v>
      </c>
      <c r="C619" s="49" t="n">
        <f aca="false">DATE(YEAR(B619),MONTH(B619),1)</f>
        <v>46082</v>
      </c>
      <c r="D619" s="47" t="s">
        <v>74</v>
      </c>
      <c r="E619" s="47" t="s">
        <v>62</v>
      </c>
      <c r="F619" s="47" t="s">
        <v>149</v>
      </c>
      <c r="G619" s="47" t="s">
        <v>967</v>
      </c>
      <c r="H619" s="50" t="n">
        <f aca="false">Assumptions!$B$4</f>
        <v>480</v>
      </c>
      <c r="I619" s="47" t="n">
        <v>30</v>
      </c>
      <c r="J619" s="9" t="n">
        <f aca="false">H619-I619</f>
        <v>450</v>
      </c>
      <c r="K619" s="9" t="n">
        <f aca="false">SUMIFS(Downtime_Log!$I$2:$I$20000,Downtime_Log!$B$2:$B$20000,A619)</f>
        <v>12</v>
      </c>
      <c r="L619" s="9" t="n">
        <f aca="false">J619-K619</f>
        <v>438</v>
      </c>
      <c r="M619" s="51" t="n">
        <f aca="false">INDEX(Rate_Master!$C$2:$C$13,MATCH(F619,Rate_Master!$A$2:$A$13,0))</f>
        <v>1100</v>
      </c>
      <c r="N619" s="52" t="n">
        <v>439141</v>
      </c>
      <c r="O619" s="51" t="n">
        <f aca="false">SUMIFS(Quality_Log!$H$2:$H$20000,Quality_Log!$B$2:$B$20000,A619)</f>
        <v>6502</v>
      </c>
      <c r="P619" s="51" t="n">
        <f aca="false">N619-O619</f>
        <v>432639</v>
      </c>
      <c r="Q619" s="51" t="n">
        <f aca="false">ROUND(J619*M619*Assumptions!$B$6,0)</f>
        <v>386100</v>
      </c>
      <c r="R619" s="53" t="n">
        <f aca="false">N619/M619</f>
        <v>399.219090909091</v>
      </c>
      <c r="S619" s="53" t="n">
        <f aca="false">P619/M619</f>
        <v>393.308181818182</v>
      </c>
      <c r="T619" s="54" t="n">
        <f aca="false">IF(J619&gt;0,L619/J619,0)</f>
        <v>0.973333333333333</v>
      </c>
      <c r="U619" s="54" t="n">
        <f aca="false">IF(L619&gt;0,R619/L619,0)</f>
        <v>0.911459111664591</v>
      </c>
      <c r="V619" s="54" t="n">
        <f aca="false">IF(N619&gt;0,P619/N619,0)</f>
        <v>0.985193821574392</v>
      </c>
      <c r="W619" s="54" t="n">
        <f aca="false">T619*U619*V619</f>
        <v>0.874018181818182</v>
      </c>
      <c r="X619" s="55" t="n">
        <v>387.6</v>
      </c>
      <c r="Y619" s="56" t="n">
        <v>1.47</v>
      </c>
    </row>
    <row r="620" customFormat="false" ht="15" hidden="false" customHeight="false" outlineLevel="0" collapsed="false">
      <c r="A620" s="47" t="s">
        <v>969</v>
      </c>
      <c r="B620" s="48" t="n">
        <v>46091</v>
      </c>
      <c r="C620" s="49" t="n">
        <f aca="false">DATE(YEAR(B620),MONTH(B620),1)</f>
        <v>46082</v>
      </c>
      <c r="D620" s="47" t="s">
        <v>75</v>
      </c>
      <c r="E620" s="47" t="s">
        <v>62</v>
      </c>
      <c r="F620" s="47" t="s">
        <v>149</v>
      </c>
      <c r="G620" s="47" t="s">
        <v>967</v>
      </c>
      <c r="H620" s="50" t="n">
        <f aca="false">Assumptions!$B$4</f>
        <v>480</v>
      </c>
      <c r="I620" s="47" t="n">
        <v>30</v>
      </c>
      <c r="J620" s="9" t="n">
        <f aca="false">H620-I620</f>
        <v>450</v>
      </c>
      <c r="K620" s="9" t="n">
        <f aca="false">SUMIFS(Downtime_Log!$I$2:$I$20000,Downtime_Log!$B$2:$B$20000,A620)</f>
        <v>49</v>
      </c>
      <c r="L620" s="9" t="n">
        <f aca="false">J620-K620</f>
        <v>401</v>
      </c>
      <c r="M620" s="51" t="n">
        <f aca="false">INDEX(Rate_Master!$C$2:$C$13,MATCH(F620,Rate_Master!$A$2:$A$13,0))</f>
        <v>1100</v>
      </c>
      <c r="N620" s="52" t="n">
        <v>365952</v>
      </c>
      <c r="O620" s="51" t="n">
        <f aca="false">SUMIFS(Quality_Log!$H$2:$H$20000,Quality_Log!$B$2:$B$20000,A620)</f>
        <v>6690</v>
      </c>
      <c r="P620" s="51" t="n">
        <f aca="false">N620-O620</f>
        <v>359262</v>
      </c>
      <c r="Q620" s="51" t="n">
        <f aca="false">ROUND(J620*M620*Assumptions!$B$6,0)</f>
        <v>386100</v>
      </c>
      <c r="R620" s="53" t="n">
        <f aca="false">N620/M620</f>
        <v>332.683636363636</v>
      </c>
      <c r="S620" s="53" t="n">
        <f aca="false">P620/M620</f>
        <v>326.601818181818</v>
      </c>
      <c r="T620" s="54" t="n">
        <f aca="false">IF(J620&gt;0,L620/J620,0)</f>
        <v>0.891111111111111</v>
      </c>
      <c r="U620" s="54" t="n">
        <f aca="false">IF(L620&gt;0,R620/L620,0)</f>
        <v>0.82963500340059</v>
      </c>
      <c r="V620" s="54" t="n">
        <f aca="false">IF(N620&gt;0,P620/N620,0)</f>
        <v>0.981718913955929</v>
      </c>
      <c r="W620" s="54" t="n">
        <f aca="false">T620*U620*V620</f>
        <v>0.725781818181818</v>
      </c>
      <c r="X620" s="55" t="n">
        <v>353.2</v>
      </c>
      <c r="Y620" s="56" t="n">
        <v>1.81</v>
      </c>
    </row>
    <row r="621" customFormat="false" ht="15" hidden="false" customHeight="false" outlineLevel="0" collapsed="false">
      <c r="A621" s="47" t="s">
        <v>970</v>
      </c>
      <c r="B621" s="48" t="n">
        <v>46091</v>
      </c>
      <c r="C621" s="49" t="n">
        <f aca="false">DATE(YEAR(B621),MONTH(B621),1)</f>
        <v>46082</v>
      </c>
      <c r="D621" s="47" t="s">
        <v>73</v>
      </c>
      <c r="E621" s="47" t="s">
        <v>64</v>
      </c>
      <c r="F621" s="47" t="s">
        <v>155</v>
      </c>
      <c r="G621" s="47" t="s">
        <v>948</v>
      </c>
      <c r="H621" s="50" t="n">
        <f aca="false">Assumptions!$B$4</f>
        <v>480</v>
      </c>
      <c r="I621" s="47" t="n">
        <v>30</v>
      </c>
      <c r="J621" s="9" t="n">
        <f aca="false">H621-I621</f>
        <v>450</v>
      </c>
      <c r="K621" s="9" t="n">
        <f aca="false">SUMIFS(Downtime_Log!$I$2:$I$20000,Downtime_Log!$B$2:$B$20000,A621)</f>
        <v>25</v>
      </c>
      <c r="L621" s="9" t="n">
        <f aca="false">J621-K621</f>
        <v>425</v>
      </c>
      <c r="M621" s="51" t="n">
        <f aca="false">INDEX(Rate_Master!$C$2:$C$13,MATCH(F621,Rate_Master!$A$2:$A$13,0))</f>
        <v>550</v>
      </c>
      <c r="N621" s="52" t="n">
        <v>217808</v>
      </c>
      <c r="O621" s="51" t="n">
        <f aca="false">SUMIFS(Quality_Log!$H$2:$H$20000,Quality_Log!$B$2:$B$20000,A621)</f>
        <v>2819</v>
      </c>
      <c r="P621" s="51" t="n">
        <f aca="false">N621-O621</f>
        <v>214989</v>
      </c>
      <c r="Q621" s="51" t="n">
        <f aca="false">ROUND(J621*M621*Assumptions!$B$6,0)</f>
        <v>193050</v>
      </c>
      <c r="R621" s="53" t="n">
        <f aca="false">N621/M621</f>
        <v>396.014545454545</v>
      </c>
      <c r="S621" s="53" t="n">
        <f aca="false">P621/M621</f>
        <v>390.889090909091</v>
      </c>
      <c r="T621" s="54" t="n">
        <f aca="false">IF(J621&gt;0,L621/J621,0)</f>
        <v>0.944444444444444</v>
      </c>
      <c r="U621" s="54" t="n">
        <f aca="false">IF(L621&gt;0,R621/L621,0)</f>
        <v>0.931798930481283</v>
      </c>
      <c r="V621" s="54" t="n">
        <f aca="false">IF(N621&gt;0,P621/N621,0)</f>
        <v>0.987057408359656</v>
      </c>
      <c r="W621" s="54" t="n">
        <f aca="false">T621*U621*V621</f>
        <v>0.868642424242424</v>
      </c>
      <c r="X621" s="55" t="n">
        <v>234</v>
      </c>
      <c r="Y621" s="56" t="n">
        <v>0.63</v>
      </c>
    </row>
    <row r="622" customFormat="false" ht="15" hidden="false" customHeight="false" outlineLevel="0" collapsed="false">
      <c r="A622" s="47" t="s">
        <v>971</v>
      </c>
      <c r="B622" s="48" t="n">
        <v>46091</v>
      </c>
      <c r="C622" s="49" t="n">
        <f aca="false">DATE(YEAR(B622),MONTH(B622),1)</f>
        <v>46082</v>
      </c>
      <c r="D622" s="47" t="s">
        <v>74</v>
      </c>
      <c r="E622" s="47" t="s">
        <v>64</v>
      </c>
      <c r="F622" s="47" t="s">
        <v>154</v>
      </c>
      <c r="G622" s="47" t="s">
        <v>972</v>
      </c>
      <c r="H622" s="50" t="n">
        <f aca="false">Assumptions!$B$4</f>
        <v>480</v>
      </c>
      <c r="I622" s="47" t="n">
        <v>30</v>
      </c>
      <c r="J622" s="9" t="n">
        <f aca="false">H622-I622</f>
        <v>450</v>
      </c>
      <c r="K622" s="9" t="n">
        <f aca="false">SUMIFS(Downtime_Log!$I$2:$I$20000,Downtime_Log!$B$2:$B$20000,A622)</f>
        <v>115</v>
      </c>
      <c r="L622" s="9" t="n">
        <f aca="false">J622-K622</f>
        <v>335</v>
      </c>
      <c r="M622" s="51" t="n">
        <f aca="false">INDEX(Rate_Master!$C$2:$C$13,MATCH(F622,Rate_Master!$A$2:$A$13,0))</f>
        <v>600</v>
      </c>
      <c r="N622" s="52" t="n">
        <v>188044</v>
      </c>
      <c r="O622" s="51" t="n">
        <f aca="false">SUMIFS(Quality_Log!$H$2:$H$20000,Quality_Log!$B$2:$B$20000,A622)</f>
        <v>5994</v>
      </c>
      <c r="P622" s="51" t="n">
        <f aca="false">N622-O622</f>
        <v>182050</v>
      </c>
      <c r="Q622" s="51" t="n">
        <f aca="false">ROUND(J622*M622*Assumptions!$B$6,0)</f>
        <v>210600</v>
      </c>
      <c r="R622" s="53" t="n">
        <f aca="false">N622/M622</f>
        <v>313.406666666667</v>
      </c>
      <c r="S622" s="53" t="n">
        <f aca="false">P622/M622</f>
        <v>303.416666666667</v>
      </c>
      <c r="T622" s="54" t="n">
        <f aca="false">IF(J622&gt;0,L622/J622,0)</f>
        <v>0.744444444444445</v>
      </c>
      <c r="U622" s="54" t="n">
        <f aca="false">IF(L622&gt;0,R622/L622,0)</f>
        <v>0.935542288557214</v>
      </c>
      <c r="V622" s="54" t="n">
        <f aca="false">IF(N622&gt;0,P622/N622,0)</f>
        <v>0.968124481504329</v>
      </c>
      <c r="W622" s="54" t="n">
        <f aca="false">T622*U622*V622</f>
        <v>0.674259259259259</v>
      </c>
      <c r="X622" s="55" t="n">
        <v>199.8</v>
      </c>
      <c r="Y622" s="56" t="n">
        <v>3.1</v>
      </c>
    </row>
    <row r="623" customFormat="false" ht="15" hidden="false" customHeight="false" outlineLevel="0" collapsed="false">
      <c r="A623" s="47" t="s">
        <v>973</v>
      </c>
      <c r="B623" s="48" t="n">
        <v>46091</v>
      </c>
      <c r="C623" s="49" t="n">
        <f aca="false">DATE(YEAR(B623),MONTH(B623),1)</f>
        <v>46082</v>
      </c>
      <c r="D623" s="47" t="s">
        <v>73</v>
      </c>
      <c r="E623" s="47" t="s">
        <v>65</v>
      </c>
      <c r="F623" s="47" t="s">
        <v>158</v>
      </c>
      <c r="G623" s="47" t="s">
        <v>974</v>
      </c>
      <c r="H623" s="50" t="n">
        <f aca="false">Assumptions!$B$4</f>
        <v>480</v>
      </c>
      <c r="I623" s="47" t="n">
        <v>30</v>
      </c>
      <c r="J623" s="9" t="n">
        <f aca="false">H623-I623</f>
        <v>450</v>
      </c>
      <c r="K623" s="9" t="n">
        <f aca="false">SUMIFS(Downtime_Log!$I$2:$I$20000,Downtime_Log!$B$2:$B$20000,A623)</f>
        <v>32</v>
      </c>
      <c r="L623" s="9" t="n">
        <f aca="false">J623-K623</f>
        <v>418</v>
      </c>
      <c r="M623" s="51" t="n">
        <f aca="false">INDEX(Rate_Master!$C$2:$C$13,MATCH(F623,Rate_Master!$A$2:$A$13,0))</f>
        <v>200</v>
      </c>
      <c r="N623" s="52" t="n">
        <v>70720</v>
      </c>
      <c r="O623" s="51" t="n">
        <f aca="false">SUMIFS(Quality_Log!$H$2:$H$20000,Quality_Log!$B$2:$B$20000,A623)</f>
        <v>1769</v>
      </c>
      <c r="P623" s="51" t="n">
        <f aca="false">N623-O623</f>
        <v>68951</v>
      </c>
      <c r="Q623" s="51" t="n">
        <f aca="false">ROUND(J623*M623*Assumptions!$B$6,0)</f>
        <v>70200</v>
      </c>
      <c r="R623" s="53" t="n">
        <f aca="false">N623/M623</f>
        <v>353.6</v>
      </c>
      <c r="S623" s="53" t="n">
        <f aca="false">P623/M623</f>
        <v>344.755</v>
      </c>
      <c r="T623" s="54" t="n">
        <f aca="false">IF(J623&gt;0,L623/J623,0)</f>
        <v>0.928888888888889</v>
      </c>
      <c r="U623" s="54" t="n">
        <f aca="false">IF(L623&gt;0,R623/L623,0)</f>
        <v>0.845933014354067</v>
      </c>
      <c r="V623" s="54" t="n">
        <f aca="false">IF(N623&gt;0,P623/N623,0)</f>
        <v>0.974985859728507</v>
      </c>
      <c r="W623" s="54" t="n">
        <f aca="false">T623*U623*V623</f>
        <v>0.766122222222222</v>
      </c>
      <c r="X623" s="55" t="n">
        <v>205</v>
      </c>
      <c r="Y623" s="56" t="n">
        <v>0.13</v>
      </c>
    </row>
    <row r="624" customFormat="false" ht="15" hidden="false" customHeight="false" outlineLevel="0" collapsed="false">
      <c r="A624" s="47" t="s">
        <v>975</v>
      </c>
      <c r="B624" s="48" t="n">
        <v>46091</v>
      </c>
      <c r="C624" s="49" t="n">
        <f aca="false">DATE(YEAR(B624),MONTH(B624),1)</f>
        <v>46082</v>
      </c>
      <c r="D624" s="47" t="s">
        <v>74</v>
      </c>
      <c r="E624" s="47" t="s">
        <v>65</v>
      </c>
      <c r="F624" s="47" t="s">
        <v>158</v>
      </c>
      <c r="G624" s="47" t="s">
        <v>974</v>
      </c>
      <c r="H624" s="50" t="n">
        <f aca="false">Assumptions!$B$4</f>
        <v>480</v>
      </c>
      <c r="I624" s="47" t="n">
        <v>30</v>
      </c>
      <c r="J624" s="9" t="n">
        <f aca="false">H624-I624</f>
        <v>450</v>
      </c>
      <c r="K624" s="9" t="n">
        <f aca="false">SUMIFS(Downtime_Log!$I$2:$I$20000,Downtime_Log!$B$2:$B$20000,A624)</f>
        <v>72</v>
      </c>
      <c r="L624" s="9" t="n">
        <f aca="false">J624-K624</f>
        <v>378</v>
      </c>
      <c r="M624" s="51" t="n">
        <f aca="false">INDEX(Rate_Master!$C$2:$C$13,MATCH(F624,Rate_Master!$A$2:$A$13,0))</f>
        <v>200</v>
      </c>
      <c r="N624" s="52" t="n">
        <v>62962</v>
      </c>
      <c r="O624" s="51" t="n">
        <f aca="false">SUMIFS(Quality_Log!$H$2:$H$20000,Quality_Log!$B$2:$B$20000,A624)</f>
        <v>805</v>
      </c>
      <c r="P624" s="51" t="n">
        <f aca="false">N624-O624</f>
        <v>62157</v>
      </c>
      <c r="Q624" s="51" t="n">
        <f aca="false">ROUND(J624*M624*Assumptions!$B$6,0)</f>
        <v>70200</v>
      </c>
      <c r="R624" s="53" t="n">
        <f aca="false">N624/M624</f>
        <v>314.81</v>
      </c>
      <c r="S624" s="53" t="n">
        <f aca="false">P624/M624</f>
        <v>310.785</v>
      </c>
      <c r="T624" s="54" t="n">
        <f aca="false">IF(J624&gt;0,L624/J624,0)</f>
        <v>0.84</v>
      </c>
      <c r="U624" s="54" t="n">
        <f aca="false">IF(L624&gt;0,R624/L624,0)</f>
        <v>0.832830687830688</v>
      </c>
      <c r="V624" s="54" t="n">
        <f aca="false">IF(N624&gt;0,P624/N624,0)</f>
        <v>0.98721451033957</v>
      </c>
      <c r="W624" s="54" t="n">
        <f aca="false">T624*U624*V624</f>
        <v>0.690633333333333</v>
      </c>
      <c r="X624" s="55" t="n">
        <v>179</v>
      </c>
      <c r="Y624" s="56" t="n">
        <v>0.17</v>
      </c>
    </row>
    <row r="625" customFormat="false" ht="15" hidden="false" customHeight="false" outlineLevel="0" collapsed="false">
      <c r="A625" s="47" t="s">
        <v>976</v>
      </c>
      <c r="B625" s="48" t="n">
        <v>46091</v>
      </c>
      <c r="C625" s="49" t="n">
        <f aca="false">DATE(YEAR(B625),MONTH(B625),1)</f>
        <v>46082</v>
      </c>
      <c r="D625" s="47" t="s">
        <v>75</v>
      </c>
      <c r="E625" s="47" t="s">
        <v>65</v>
      </c>
      <c r="F625" s="47" t="s">
        <v>158</v>
      </c>
      <c r="G625" s="47" t="s">
        <v>974</v>
      </c>
      <c r="H625" s="50" t="n">
        <f aca="false">Assumptions!$B$4</f>
        <v>480</v>
      </c>
      <c r="I625" s="47" t="n">
        <v>45</v>
      </c>
      <c r="J625" s="9" t="n">
        <f aca="false">H625-I625</f>
        <v>435</v>
      </c>
      <c r="K625" s="9" t="n">
        <f aca="false">SUMIFS(Downtime_Log!$I$2:$I$20000,Downtime_Log!$B$2:$B$20000,A625)</f>
        <v>89</v>
      </c>
      <c r="L625" s="9" t="n">
        <f aca="false">J625-K625</f>
        <v>346</v>
      </c>
      <c r="M625" s="51" t="n">
        <f aca="false">INDEX(Rate_Master!$C$2:$C$13,MATCH(F625,Rate_Master!$A$2:$A$13,0))</f>
        <v>200</v>
      </c>
      <c r="N625" s="52" t="n">
        <v>51609</v>
      </c>
      <c r="O625" s="51" t="n">
        <f aca="false">SUMIFS(Quality_Log!$H$2:$H$20000,Quality_Log!$B$2:$B$20000,A625)</f>
        <v>773</v>
      </c>
      <c r="P625" s="51" t="n">
        <f aca="false">N625-O625</f>
        <v>50836</v>
      </c>
      <c r="Q625" s="51" t="n">
        <f aca="false">ROUND(J625*M625*Assumptions!$B$6,0)</f>
        <v>67860</v>
      </c>
      <c r="R625" s="53" t="n">
        <f aca="false">N625/M625</f>
        <v>258.045</v>
      </c>
      <c r="S625" s="53" t="n">
        <f aca="false">P625/M625</f>
        <v>254.18</v>
      </c>
      <c r="T625" s="54" t="n">
        <f aca="false">IF(J625&gt;0,L625/J625,0)</f>
        <v>0.795402298850575</v>
      </c>
      <c r="U625" s="54" t="n">
        <f aca="false">IF(L625&gt;0,R625/L625,0)</f>
        <v>0.745794797687861</v>
      </c>
      <c r="V625" s="54" t="n">
        <f aca="false">IF(N625&gt;0,P625/N625,0)</f>
        <v>0.985021992288167</v>
      </c>
      <c r="W625" s="54" t="n">
        <f aca="false">T625*U625*V625</f>
        <v>0.58432183908046</v>
      </c>
      <c r="X625" s="55" t="n">
        <v>168.7</v>
      </c>
      <c r="Y625" s="56" t="n">
        <v>0.13</v>
      </c>
    </row>
    <row r="626" customFormat="false" ht="15" hidden="false" customHeight="false" outlineLevel="0" collapsed="false">
      <c r="A626" s="47" t="s">
        <v>977</v>
      </c>
      <c r="B626" s="48" t="n">
        <v>46092</v>
      </c>
      <c r="C626" s="49" t="n">
        <f aca="false">DATE(YEAR(B626),MONTH(B626),1)</f>
        <v>46082</v>
      </c>
      <c r="D626" s="47" t="s">
        <v>73</v>
      </c>
      <c r="E626" s="47" t="s">
        <v>62</v>
      </c>
      <c r="F626" s="47" t="s">
        <v>149</v>
      </c>
      <c r="G626" s="47" t="s">
        <v>967</v>
      </c>
      <c r="H626" s="50" t="n">
        <f aca="false">Assumptions!$B$4</f>
        <v>480</v>
      </c>
      <c r="I626" s="47" t="n">
        <v>30</v>
      </c>
      <c r="J626" s="9" t="n">
        <f aca="false">H626-I626</f>
        <v>450</v>
      </c>
      <c r="K626" s="9" t="n">
        <f aca="false">SUMIFS(Downtime_Log!$I$2:$I$20000,Downtime_Log!$B$2:$B$20000,A626)</f>
        <v>202</v>
      </c>
      <c r="L626" s="9" t="n">
        <f aca="false">J626-K626</f>
        <v>248</v>
      </c>
      <c r="M626" s="51" t="n">
        <f aca="false">INDEX(Rate_Master!$C$2:$C$13,MATCH(F626,Rate_Master!$A$2:$A$13,0))</f>
        <v>1100</v>
      </c>
      <c r="N626" s="52" t="n">
        <v>244560</v>
      </c>
      <c r="O626" s="51" t="n">
        <f aca="false">SUMIFS(Quality_Log!$H$2:$H$20000,Quality_Log!$B$2:$B$20000,A626)</f>
        <v>3074</v>
      </c>
      <c r="P626" s="51" t="n">
        <f aca="false">N626-O626</f>
        <v>241486</v>
      </c>
      <c r="Q626" s="51" t="n">
        <f aca="false">ROUND(J626*M626*Assumptions!$B$6,0)</f>
        <v>386100</v>
      </c>
      <c r="R626" s="53" t="n">
        <f aca="false">N626/M626</f>
        <v>222.327272727273</v>
      </c>
      <c r="S626" s="53" t="n">
        <f aca="false">P626/M626</f>
        <v>219.532727272727</v>
      </c>
      <c r="T626" s="54" t="n">
        <f aca="false">IF(J626&gt;0,L626/J626,0)</f>
        <v>0.551111111111111</v>
      </c>
      <c r="U626" s="54" t="n">
        <f aca="false">IF(L626&gt;0,R626/L626,0)</f>
        <v>0.896480938416422</v>
      </c>
      <c r="V626" s="54" t="n">
        <f aca="false">IF(N626&gt;0,P626/N626,0)</f>
        <v>0.987430487405954</v>
      </c>
      <c r="W626" s="54" t="n">
        <f aca="false">T626*U626*V626</f>
        <v>0.487850505050505</v>
      </c>
      <c r="X626" s="55" t="n">
        <v>287.3</v>
      </c>
      <c r="Y626" s="56" t="n">
        <v>1.64</v>
      </c>
    </row>
    <row r="627" customFormat="false" ht="15" hidden="false" customHeight="false" outlineLevel="0" collapsed="false">
      <c r="A627" s="47" t="s">
        <v>978</v>
      </c>
      <c r="B627" s="48" t="n">
        <v>46092</v>
      </c>
      <c r="C627" s="49" t="n">
        <f aca="false">DATE(YEAR(B627),MONTH(B627),1)</f>
        <v>46082</v>
      </c>
      <c r="D627" s="47" t="s">
        <v>74</v>
      </c>
      <c r="E627" s="47" t="s">
        <v>62</v>
      </c>
      <c r="F627" s="47" t="s">
        <v>149</v>
      </c>
      <c r="G627" s="47" t="s">
        <v>967</v>
      </c>
      <c r="H627" s="50" t="n">
        <f aca="false">Assumptions!$B$4</f>
        <v>480</v>
      </c>
      <c r="I627" s="47" t="n">
        <v>30</v>
      </c>
      <c r="J627" s="9" t="n">
        <f aca="false">H627-I627</f>
        <v>450</v>
      </c>
      <c r="K627" s="9" t="n">
        <f aca="false">SUMIFS(Downtime_Log!$I$2:$I$20000,Downtime_Log!$B$2:$B$20000,A627)</f>
        <v>97</v>
      </c>
      <c r="L627" s="9" t="n">
        <f aca="false">J627-K627</f>
        <v>353</v>
      </c>
      <c r="M627" s="51" t="n">
        <f aca="false">INDEX(Rate_Master!$C$2:$C$13,MATCH(F627,Rate_Master!$A$2:$A$13,0))</f>
        <v>1100</v>
      </c>
      <c r="N627" s="52" t="n">
        <v>342282</v>
      </c>
      <c r="O627" s="51" t="n">
        <f aca="false">SUMIFS(Quality_Log!$H$2:$H$20000,Quality_Log!$B$2:$B$20000,A627)</f>
        <v>5349</v>
      </c>
      <c r="P627" s="51" t="n">
        <f aca="false">N627-O627</f>
        <v>336933</v>
      </c>
      <c r="Q627" s="51" t="n">
        <f aca="false">ROUND(J627*M627*Assumptions!$B$6,0)</f>
        <v>386100</v>
      </c>
      <c r="R627" s="53" t="n">
        <f aca="false">N627/M627</f>
        <v>311.165454545455</v>
      </c>
      <c r="S627" s="53" t="n">
        <f aca="false">P627/M627</f>
        <v>306.302727272727</v>
      </c>
      <c r="T627" s="54" t="n">
        <f aca="false">IF(J627&gt;0,L627/J627,0)</f>
        <v>0.784444444444445</v>
      </c>
      <c r="U627" s="54" t="n">
        <f aca="false">IF(L627&gt;0,R627/L627,0)</f>
        <v>0.881488539788823</v>
      </c>
      <c r="V627" s="54" t="n">
        <f aca="false">IF(N627&gt;0,P627/N627,0)</f>
        <v>0.984372534927341</v>
      </c>
      <c r="W627" s="54" t="n">
        <f aca="false">T627*U627*V627</f>
        <v>0.680672727272727</v>
      </c>
      <c r="X627" s="55" t="n">
        <v>379.2</v>
      </c>
      <c r="Y627" s="56" t="n">
        <v>1.9</v>
      </c>
    </row>
    <row r="628" customFormat="false" ht="15" hidden="false" customHeight="false" outlineLevel="0" collapsed="false">
      <c r="A628" s="47" t="s">
        <v>979</v>
      </c>
      <c r="B628" s="48" t="n">
        <v>46092</v>
      </c>
      <c r="C628" s="49" t="n">
        <f aca="false">DATE(YEAR(B628),MONTH(B628),1)</f>
        <v>46082</v>
      </c>
      <c r="D628" s="47" t="s">
        <v>75</v>
      </c>
      <c r="E628" s="47" t="s">
        <v>62</v>
      </c>
      <c r="F628" s="47" t="s">
        <v>149</v>
      </c>
      <c r="G628" s="47" t="s">
        <v>967</v>
      </c>
      <c r="H628" s="50" t="n">
        <f aca="false">Assumptions!$B$4</f>
        <v>480</v>
      </c>
      <c r="I628" s="47" t="n">
        <v>30</v>
      </c>
      <c r="J628" s="9" t="n">
        <f aca="false">H628-I628</f>
        <v>450</v>
      </c>
      <c r="K628" s="9" t="n">
        <f aca="false">SUMIFS(Downtime_Log!$I$2:$I$20000,Downtime_Log!$B$2:$B$20000,A628)</f>
        <v>25</v>
      </c>
      <c r="L628" s="9" t="n">
        <f aca="false">J628-K628</f>
        <v>425</v>
      </c>
      <c r="M628" s="51" t="n">
        <f aca="false">INDEX(Rate_Master!$C$2:$C$13,MATCH(F628,Rate_Master!$A$2:$A$13,0))</f>
        <v>1100</v>
      </c>
      <c r="N628" s="52" t="n">
        <v>407286</v>
      </c>
      <c r="O628" s="51" t="n">
        <f aca="false">SUMIFS(Quality_Log!$H$2:$H$20000,Quality_Log!$B$2:$B$20000,A628)</f>
        <v>8184</v>
      </c>
      <c r="P628" s="51" t="n">
        <f aca="false">N628-O628</f>
        <v>399102</v>
      </c>
      <c r="Q628" s="51" t="n">
        <f aca="false">ROUND(J628*M628*Assumptions!$B$6,0)</f>
        <v>386100</v>
      </c>
      <c r="R628" s="53" t="n">
        <f aca="false">N628/M628</f>
        <v>370.26</v>
      </c>
      <c r="S628" s="53" t="n">
        <f aca="false">P628/M628</f>
        <v>362.82</v>
      </c>
      <c r="T628" s="54" t="n">
        <f aca="false">IF(J628&gt;0,L628/J628,0)</f>
        <v>0.944444444444444</v>
      </c>
      <c r="U628" s="54" t="n">
        <f aca="false">IF(L628&gt;0,R628/L628,0)</f>
        <v>0.8712</v>
      </c>
      <c r="V628" s="54" t="n">
        <f aca="false">IF(N628&gt;0,P628/N628,0)</f>
        <v>0.979906011991574</v>
      </c>
      <c r="W628" s="54" t="n">
        <f aca="false">T628*U628*V628</f>
        <v>0.806266666666667</v>
      </c>
      <c r="X628" s="55" t="n">
        <v>400.6</v>
      </c>
      <c r="Y628" s="56" t="n">
        <v>1.39</v>
      </c>
    </row>
    <row r="629" customFormat="false" ht="15" hidden="false" customHeight="false" outlineLevel="0" collapsed="false">
      <c r="A629" s="47" t="s">
        <v>980</v>
      </c>
      <c r="B629" s="48" t="n">
        <v>46092</v>
      </c>
      <c r="C629" s="49" t="n">
        <f aca="false">DATE(YEAR(B629),MONTH(B629),1)</f>
        <v>46082</v>
      </c>
      <c r="D629" s="47" t="s">
        <v>73</v>
      </c>
      <c r="E629" s="47" t="s">
        <v>64</v>
      </c>
      <c r="F629" s="47" t="s">
        <v>154</v>
      </c>
      <c r="G629" s="47" t="s">
        <v>972</v>
      </c>
      <c r="H629" s="50" t="n">
        <f aca="false">Assumptions!$B$4</f>
        <v>480</v>
      </c>
      <c r="I629" s="47" t="n">
        <v>45</v>
      </c>
      <c r="J629" s="9" t="n">
        <f aca="false">H629-I629</f>
        <v>435</v>
      </c>
      <c r="K629" s="9" t="n">
        <f aca="false">SUMIFS(Downtime_Log!$I$2:$I$20000,Downtime_Log!$B$2:$B$20000,A629)</f>
        <v>52</v>
      </c>
      <c r="L629" s="9" t="n">
        <f aca="false">J629-K629</f>
        <v>383</v>
      </c>
      <c r="M629" s="51" t="n">
        <f aca="false">INDEX(Rate_Master!$C$2:$C$13,MATCH(F629,Rate_Master!$A$2:$A$13,0))</f>
        <v>600</v>
      </c>
      <c r="N629" s="52" t="n">
        <v>215987</v>
      </c>
      <c r="O629" s="51" t="n">
        <f aca="false">SUMIFS(Quality_Log!$H$2:$H$20000,Quality_Log!$B$2:$B$20000,A629)</f>
        <v>2164</v>
      </c>
      <c r="P629" s="51" t="n">
        <f aca="false">N629-O629</f>
        <v>213823</v>
      </c>
      <c r="Q629" s="51" t="n">
        <f aca="false">ROUND(J629*M629*Assumptions!$B$6,0)</f>
        <v>203580</v>
      </c>
      <c r="R629" s="53" t="n">
        <f aca="false">N629/M629</f>
        <v>359.978333333333</v>
      </c>
      <c r="S629" s="53" t="n">
        <f aca="false">P629/M629</f>
        <v>356.371666666667</v>
      </c>
      <c r="T629" s="54" t="n">
        <f aca="false">IF(J629&gt;0,L629/J629,0)</f>
        <v>0.880459770114943</v>
      </c>
      <c r="U629" s="54" t="n">
        <f aca="false">IF(L629&gt;0,R629/L629,0)</f>
        <v>0.939891209747607</v>
      </c>
      <c r="V629" s="54" t="n">
        <f aca="false">IF(N629&gt;0,P629/N629,0)</f>
        <v>0.989980878478797</v>
      </c>
      <c r="W629" s="54" t="n">
        <f aca="false">T629*U629*V629</f>
        <v>0.819245210727969</v>
      </c>
      <c r="X629" s="55" t="n">
        <v>207.9</v>
      </c>
      <c r="Y629" s="56" t="n">
        <v>0.68</v>
      </c>
    </row>
    <row r="630" customFormat="false" ht="15" hidden="false" customHeight="false" outlineLevel="0" collapsed="false">
      <c r="A630" s="47" t="s">
        <v>981</v>
      </c>
      <c r="B630" s="48" t="n">
        <v>46092</v>
      </c>
      <c r="C630" s="49" t="n">
        <f aca="false">DATE(YEAR(B630),MONTH(B630),1)</f>
        <v>46082</v>
      </c>
      <c r="D630" s="47" t="s">
        <v>74</v>
      </c>
      <c r="E630" s="47" t="s">
        <v>64</v>
      </c>
      <c r="F630" s="47" t="s">
        <v>154</v>
      </c>
      <c r="G630" s="47" t="s">
        <v>972</v>
      </c>
      <c r="H630" s="50" t="n">
        <f aca="false">Assumptions!$B$4</f>
        <v>480</v>
      </c>
      <c r="I630" s="47" t="n">
        <v>30</v>
      </c>
      <c r="J630" s="9" t="n">
        <f aca="false">H630-I630</f>
        <v>450</v>
      </c>
      <c r="K630" s="9" t="n">
        <f aca="false">SUMIFS(Downtime_Log!$I$2:$I$20000,Downtime_Log!$B$2:$B$20000,A630)</f>
        <v>29</v>
      </c>
      <c r="L630" s="9" t="n">
        <f aca="false">J630-K630</f>
        <v>421</v>
      </c>
      <c r="M630" s="51" t="n">
        <f aca="false">INDEX(Rate_Master!$C$2:$C$13,MATCH(F630,Rate_Master!$A$2:$A$13,0))</f>
        <v>600</v>
      </c>
      <c r="N630" s="52" t="n">
        <v>219525</v>
      </c>
      <c r="O630" s="51" t="n">
        <f aca="false">SUMIFS(Quality_Log!$H$2:$H$20000,Quality_Log!$B$2:$B$20000,A630)</f>
        <v>2165</v>
      </c>
      <c r="P630" s="51" t="n">
        <f aca="false">N630-O630</f>
        <v>217360</v>
      </c>
      <c r="Q630" s="51" t="n">
        <f aca="false">ROUND(J630*M630*Assumptions!$B$6,0)</f>
        <v>210600</v>
      </c>
      <c r="R630" s="53" t="n">
        <f aca="false">N630/M630</f>
        <v>365.875</v>
      </c>
      <c r="S630" s="53" t="n">
        <f aca="false">P630/M630</f>
        <v>362.266666666667</v>
      </c>
      <c r="T630" s="54" t="n">
        <f aca="false">IF(J630&gt;0,L630/J630,0)</f>
        <v>0.935555555555556</v>
      </c>
      <c r="U630" s="54" t="n">
        <f aca="false">IF(L630&gt;0,R630/L630,0)</f>
        <v>0.869061757719715</v>
      </c>
      <c r="V630" s="54" t="n">
        <f aca="false">IF(N630&gt;0,P630/N630,0)</f>
        <v>0.990137797517367</v>
      </c>
      <c r="W630" s="54" t="n">
        <f aca="false">T630*U630*V630</f>
        <v>0.805037037037037</v>
      </c>
      <c r="X630" s="55" t="n">
        <v>231.1</v>
      </c>
      <c r="Y630" s="56" t="n">
        <v>0.77</v>
      </c>
    </row>
    <row r="631" customFormat="false" ht="15" hidden="false" customHeight="false" outlineLevel="0" collapsed="false">
      <c r="A631" s="47" t="s">
        <v>982</v>
      </c>
      <c r="B631" s="48" t="n">
        <v>46092</v>
      </c>
      <c r="C631" s="49" t="n">
        <f aca="false">DATE(YEAR(B631),MONTH(B631),1)</f>
        <v>46082</v>
      </c>
      <c r="D631" s="47" t="s">
        <v>73</v>
      </c>
      <c r="E631" s="47" t="s">
        <v>65</v>
      </c>
      <c r="F631" s="47" t="s">
        <v>159</v>
      </c>
      <c r="G631" s="47" t="s">
        <v>983</v>
      </c>
      <c r="H631" s="50" t="n">
        <f aca="false">Assumptions!$B$4</f>
        <v>480</v>
      </c>
      <c r="I631" s="47" t="n">
        <v>30</v>
      </c>
      <c r="J631" s="9" t="n">
        <f aca="false">H631-I631</f>
        <v>450</v>
      </c>
      <c r="K631" s="9" t="n">
        <f aca="false">SUMIFS(Downtime_Log!$I$2:$I$20000,Downtime_Log!$B$2:$B$20000,A631)</f>
        <v>107</v>
      </c>
      <c r="L631" s="9" t="n">
        <f aca="false">J631-K631</f>
        <v>343</v>
      </c>
      <c r="M631" s="51" t="n">
        <f aca="false">INDEX(Rate_Master!$C$2:$C$13,MATCH(F631,Rate_Master!$A$2:$A$13,0))</f>
        <v>240</v>
      </c>
      <c r="N631" s="52" t="n">
        <v>69375</v>
      </c>
      <c r="O631" s="51" t="n">
        <f aca="false">SUMIFS(Quality_Log!$H$2:$H$20000,Quality_Log!$B$2:$B$20000,A631)</f>
        <v>2206</v>
      </c>
      <c r="P631" s="51" t="n">
        <f aca="false">N631-O631</f>
        <v>67169</v>
      </c>
      <c r="Q631" s="51" t="n">
        <f aca="false">ROUND(J631*M631*Assumptions!$B$6,0)</f>
        <v>84240</v>
      </c>
      <c r="R631" s="53" t="n">
        <f aca="false">N631/M631</f>
        <v>289.0625</v>
      </c>
      <c r="S631" s="53" t="n">
        <f aca="false">P631/M631</f>
        <v>279.870833333333</v>
      </c>
      <c r="T631" s="54" t="n">
        <f aca="false">IF(J631&gt;0,L631/J631,0)</f>
        <v>0.762222222222222</v>
      </c>
      <c r="U631" s="54" t="n">
        <f aca="false">IF(L631&gt;0,R631/L631,0)</f>
        <v>0.842747813411079</v>
      </c>
      <c r="V631" s="54" t="n">
        <f aca="false">IF(N631&gt;0,P631/N631,0)</f>
        <v>0.968201801801802</v>
      </c>
      <c r="W631" s="54" t="n">
        <f aca="false">T631*U631*V631</f>
        <v>0.621935185185185</v>
      </c>
      <c r="X631" s="55" t="n">
        <v>182.5</v>
      </c>
      <c r="Y631" s="56" t="n">
        <v>0.78</v>
      </c>
    </row>
    <row r="632" customFormat="false" ht="15" hidden="false" customHeight="false" outlineLevel="0" collapsed="false">
      <c r="A632" s="47" t="s">
        <v>984</v>
      </c>
      <c r="B632" s="48" t="n">
        <v>46092</v>
      </c>
      <c r="C632" s="49" t="n">
        <f aca="false">DATE(YEAR(B632),MONTH(B632),1)</f>
        <v>46082</v>
      </c>
      <c r="D632" s="47" t="s">
        <v>74</v>
      </c>
      <c r="E632" s="47" t="s">
        <v>65</v>
      </c>
      <c r="F632" s="47" t="s">
        <v>159</v>
      </c>
      <c r="G632" s="47" t="s">
        <v>983</v>
      </c>
      <c r="H632" s="50" t="n">
        <f aca="false">Assumptions!$B$4</f>
        <v>480</v>
      </c>
      <c r="I632" s="47" t="n">
        <v>30</v>
      </c>
      <c r="J632" s="9" t="n">
        <f aca="false">H632-I632</f>
        <v>450</v>
      </c>
      <c r="K632" s="9" t="n">
        <f aca="false">SUMIFS(Downtime_Log!$I$2:$I$20000,Downtime_Log!$B$2:$B$20000,A632)</f>
        <v>63</v>
      </c>
      <c r="L632" s="9" t="n">
        <f aca="false">J632-K632</f>
        <v>387</v>
      </c>
      <c r="M632" s="51" t="n">
        <f aca="false">INDEX(Rate_Master!$C$2:$C$13,MATCH(F632,Rate_Master!$A$2:$A$13,0))</f>
        <v>240</v>
      </c>
      <c r="N632" s="52" t="n">
        <v>75363</v>
      </c>
      <c r="O632" s="51" t="n">
        <f aca="false">SUMIFS(Quality_Log!$H$2:$H$20000,Quality_Log!$B$2:$B$20000,A632)</f>
        <v>1521</v>
      </c>
      <c r="P632" s="51" t="n">
        <f aca="false">N632-O632</f>
        <v>73842</v>
      </c>
      <c r="Q632" s="51" t="n">
        <f aca="false">ROUND(J632*M632*Assumptions!$B$6,0)</f>
        <v>84240</v>
      </c>
      <c r="R632" s="53" t="n">
        <f aca="false">N632/M632</f>
        <v>314.0125</v>
      </c>
      <c r="S632" s="53" t="n">
        <f aca="false">P632/M632</f>
        <v>307.675</v>
      </c>
      <c r="T632" s="54" t="n">
        <f aca="false">IF(J632&gt;0,L632/J632,0)</f>
        <v>0.86</v>
      </c>
      <c r="U632" s="54" t="n">
        <f aca="false">IF(L632&gt;0,R632/L632,0)</f>
        <v>0.81140180878553</v>
      </c>
      <c r="V632" s="54" t="n">
        <f aca="false">IF(N632&gt;0,P632/N632,0)</f>
        <v>0.979817682417101</v>
      </c>
      <c r="W632" s="54" t="n">
        <f aca="false">T632*U632*V632</f>
        <v>0.683722222222222</v>
      </c>
      <c r="X632" s="55" t="n">
        <v>196.5</v>
      </c>
      <c r="Y632" s="56" t="n">
        <v>0.15</v>
      </c>
    </row>
    <row r="633" customFormat="false" ht="15" hidden="false" customHeight="false" outlineLevel="0" collapsed="false">
      <c r="A633" s="47" t="s">
        <v>985</v>
      </c>
      <c r="B633" s="48" t="n">
        <v>46092</v>
      </c>
      <c r="C633" s="49" t="n">
        <f aca="false">DATE(YEAR(B633),MONTH(B633),1)</f>
        <v>46082</v>
      </c>
      <c r="D633" s="47" t="s">
        <v>75</v>
      </c>
      <c r="E633" s="47" t="s">
        <v>65</v>
      </c>
      <c r="F633" s="47" t="s">
        <v>159</v>
      </c>
      <c r="G633" s="47" t="s">
        <v>983</v>
      </c>
      <c r="H633" s="50" t="n">
        <f aca="false">Assumptions!$B$4</f>
        <v>480</v>
      </c>
      <c r="I633" s="47" t="n">
        <v>30</v>
      </c>
      <c r="J633" s="9" t="n">
        <f aca="false">H633-I633</f>
        <v>450</v>
      </c>
      <c r="K633" s="9" t="n">
        <f aca="false">SUMIFS(Downtime_Log!$I$2:$I$20000,Downtime_Log!$B$2:$B$20000,A633)</f>
        <v>100</v>
      </c>
      <c r="L633" s="9" t="n">
        <f aca="false">J633-K633</f>
        <v>350</v>
      </c>
      <c r="M633" s="51" t="n">
        <f aca="false">INDEX(Rate_Master!$C$2:$C$13,MATCH(F633,Rate_Master!$A$2:$A$13,0))</f>
        <v>240</v>
      </c>
      <c r="N633" s="52" t="n">
        <v>71215</v>
      </c>
      <c r="O633" s="51" t="n">
        <f aca="false">SUMIFS(Quality_Log!$H$2:$H$20000,Quality_Log!$B$2:$B$20000,A633)</f>
        <v>946</v>
      </c>
      <c r="P633" s="51" t="n">
        <f aca="false">N633-O633</f>
        <v>70269</v>
      </c>
      <c r="Q633" s="51" t="n">
        <f aca="false">ROUND(J633*M633*Assumptions!$B$6,0)</f>
        <v>84240</v>
      </c>
      <c r="R633" s="53" t="n">
        <f aca="false">N633/M633</f>
        <v>296.729166666667</v>
      </c>
      <c r="S633" s="53" t="n">
        <f aca="false">P633/M633</f>
        <v>292.7875</v>
      </c>
      <c r="T633" s="54" t="n">
        <f aca="false">IF(J633&gt;0,L633/J633,0)</f>
        <v>0.777777777777778</v>
      </c>
      <c r="U633" s="54" t="n">
        <f aca="false">IF(L633&gt;0,R633/L633,0)</f>
        <v>0.847797619047619</v>
      </c>
      <c r="V633" s="54" t="n">
        <f aca="false">IF(N633&gt;0,P633/N633,0)</f>
        <v>0.98671628168223</v>
      </c>
      <c r="W633" s="54" t="n">
        <f aca="false">T633*U633*V633</f>
        <v>0.650638888888889</v>
      </c>
      <c r="X633" s="55" t="n">
        <v>177.5</v>
      </c>
      <c r="Y633" s="56" t="n">
        <v>0.13</v>
      </c>
    </row>
    <row r="634" customFormat="false" ht="15" hidden="false" customHeight="false" outlineLevel="0" collapsed="false">
      <c r="A634" s="47" t="s">
        <v>986</v>
      </c>
      <c r="B634" s="48" t="n">
        <v>46093</v>
      </c>
      <c r="C634" s="49" t="n">
        <f aca="false">DATE(YEAR(B634),MONTH(B634),1)</f>
        <v>46082</v>
      </c>
      <c r="D634" s="47" t="s">
        <v>73</v>
      </c>
      <c r="E634" s="47" t="s">
        <v>62</v>
      </c>
      <c r="F634" s="47" t="s">
        <v>149</v>
      </c>
      <c r="G634" s="47" t="s">
        <v>987</v>
      </c>
      <c r="H634" s="50" t="n">
        <f aca="false">Assumptions!$B$4</f>
        <v>480</v>
      </c>
      <c r="I634" s="47" t="n">
        <v>30</v>
      </c>
      <c r="J634" s="9" t="n">
        <f aca="false">H634-I634</f>
        <v>450</v>
      </c>
      <c r="K634" s="9" t="n">
        <f aca="false">SUMIFS(Downtime_Log!$I$2:$I$20000,Downtime_Log!$B$2:$B$20000,A634)</f>
        <v>9</v>
      </c>
      <c r="L634" s="9" t="n">
        <f aca="false">J634-K634</f>
        <v>441</v>
      </c>
      <c r="M634" s="51" t="n">
        <f aca="false">INDEX(Rate_Master!$C$2:$C$13,MATCH(F634,Rate_Master!$A$2:$A$13,0))</f>
        <v>1100</v>
      </c>
      <c r="N634" s="52" t="n">
        <v>423253</v>
      </c>
      <c r="O634" s="51" t="n">
        <f aca="false">SUMIFS(Quality_Log!$H$2:$H$20000,Quality_Log!$B$2:$B$20000,A634)</f>
        <v>6909</v>
      </c>
      <c r="P634" s="51" t="n">
        <f aca="false">N634-O634</f>
        <v>416344</v>
      </c>
      <c r="Q634" s="51" t="n">
        <f aca="false">ROUND(J634*M634*Assumptions!$B$6,0)</f>
        <v>386100</v>
      </c>
      <c r="R634" s="53" t="n">
        <f aca="false">N634/M634</f>
        <v>384.775454545455</v>
      </c>
      <c r="S634" s="53" t="n">
        <f aca="false">P634/M634</f>
        <v>378.494545454545</v>
      </c>
      <c r="T634" s="54" t="n">
        <f aca="false">IF(J634&gt;0,L634/J634,0)</f>
        <v>0.98</v>
      </c>
      <c r="U634" s="54" t="n">
        <f aca="false">IF(L634&gt;0,R634/L634,0)</f>
        <v>0.872506699649557</v>
      </c>
      <c r="V634" s="54" t="n">
        <f aca="false">IF(N634&gt;0,P634/N634,0)</f>
        <v>0.983676429936705</v>
      </c>
      <c r="W634" s="54" t="n">
        <f aca="false">T634*U634*V634</f>
        <v>0.84109898989899</v>
      </c>
      <c r="X634" s="55" t="n">
        <v>379.1</v>
      </c>
      <c r="Y634" s="56" t="n">
        <v>1.64</v>
      </c>
    </row>
    <row r="635" customFormat="false" ht="15" hidden="false" customHeight="false" outlineLevel="0" collapsed="false">
      <c r="A635" s="47" t="s">
        <v>988</v>
      </c>
      <c r="B635" s="48" t="n">
        <v>46093</v>
      </c>
      <c r="C635" s="49" t="n">
        <f aca="false">DATE(YEAR(B635),MONTH(B635),1)</f>
        <v>46082</v>
      </c>
      <c r="D635" s="47" t="s">
        <v>74</v>
      </c>
      <c r="E635" s="47" t="s">
        <v>62</v>
      </c>
      <c r="F635" s="47" t="s">
        <v>149</v>
      </c>
      <c r="G635" s="47" t="s">
        <v>987</v>
      </c>
      <c r="H635" s="50" t="n">
        <f aca="false">Assumptions!$B$4</f>
        <v>480</v>
      </c>
      <c r="I635" s="47" t="n">
        <v>30</v>
      </c>
      <c r="J635" s="9" t="n">
        <f aca="false">H635-I635</f>
        <v>450</v>
      </c>
      <c r="K635" s="9" t="n">
        <f aca="false">SUMIFS(Downtime_Log!$I$2:$I$20000,Downtime_Log!$B$2:$B$20000,A635)</f>
        <v>9</v>
      </c>
      <c r="L635" s="9" t="n">
        <f aca="false">J635-K635</f>
        <v>441</v>
      </c>
      <c r="M635" s="51" t="n">
        <f aca="false">INDEX(Rate_Master!$C$2:$C$13,MATCH(F635,Rate_Master!$A$2:$A$13,0))</f>
        <v>1100</v>
      </c>
      <c r="N635" s="52" t="n">
        <v>449774</v>
      </c>
      <c r="O635" s="51" t="n">
        <f aca="false">SUMIFS(Quality_Log!$H$2:$H$20000,Quality_Log!$B$2:$B$20000,A635)</f>
        <v>7744</v>
      </c>
      <c r="P635" s="51" t="n">
        <f aca="false">N635-O635</f>
        <v>442030</v>
      </c>
      <c r="Q635" s="51" t="n">
        <f aca="false">ROUND(J635*M635*Assumptions!$B$6,0)</f>
        <v>386100</v>
      </c>
      <c r="R635" s="53" t="n">
        <f aca="false">N635/M635</f>
        <v>408.885454545455</v>
      </c>
      <c r="S635" s="53" t="n">
        <f aca="false">P635/M635</f>
        <v>401.845454545455</v>
      </c>
      <c r="T635" s="54" t="n">
        <f aca="false">IF(J635&gt;0,L635/J635,0)</f>
        <v>0.98</v>
      </c>
      <c r="U635" s="54" t="n">
        <f aca="false">IF(L635&gt;0,R635/L635,0)</f>
        <v>0.927177901463616</v>
      </c>
      <c r="V635" s="54" t="n">
        <f aca="false">IF(N635&gt;0,P635/N635,0)</f>
        <v>0.982782464081961</v>
      </c>
      <c r="W635" s="54" t="n">
        <f aca="false">T635*U635*V635</f>
        <v>0.892989898989899</v>
      </c>
      <c r="X635" s="55" t="n">
        <v>402.5</v>
      </c>
      <c r="Y635" s="56" t="n">
        <v>1.77</v>
      </c>
    </row>
    <row r="636" customFormat="false" ht="15" hidden="false" customHeight="false" outlineLevel="0" collapsed="false">
      <c r="A636" s="47" t="s">
        <v>989</v>
      </c>
      <c r="B636" s="48" t="n">
        <v>46093</v>
      </c>
      <c r="C636" s="49" t="n">
        <f aca="false">DATE(YEAR(B636),MONTH(B636),1)</f>
        <v>46082</v>
      </c>
      <c r="D636" s="47" t="s">
        <v>75</v>
      </c>
      <c r="E636" s="47" t="s">
        <v>62</v>
      </c>
      <c r="F636" s="47" t="s">
        <v>149</v>
      </c>
      <c r="G636" s="47" t="s">
        <v>987</v>
      </c>
      <c r="H636" s="50" t="n">
        <f aca="false">Assumptions!$B$4</f>
        <v>480</v>
      </c>
      <c r="I636" s="47" t="n">
        <v>30</v>
      </c>
      <c r="J636" s="9" t="n">
        <f aca="false">H636-I636</f>
        <v>450</v>
      </c>
      <c r="K636" s="9" t="n">
        <f aca="false">SUMIFS(Downtime_Log!$I$2:$I$20000,Downtime_Log!$B$2:$B$20000,A636)</f>
        <v>25</v>
      </c>
      <c r="L636" s="9" t="n">
        <f aca="false">J636-K636</f>
        <v>425</v>
      </c>
      <c r="M636" s="51" t="n">
        <f aca="false">INDEX(Rate_Master!$C$2:$C$13,MATCH(F636,Rate_Master!$A$2:$A$13,0))</f>
        <v>1100</v>
      </c>
      <c r="N636" s="52" t="n">
        <v>419315</v>
      </c>
      <c r="O636" s="51" t="n">
        <f aca="false">SUMIFS(Quality_Log!$H$2:$H$20000,Quality_Log!$B$2:$B$20000,A636)</f>
        <v>9965</v>
      </c>
      <c r="P636" s="51" t="n">
        <f aca="false">N636-O636</f>
        <v>409350</v>
      </c>
      <c r="Q636" s="51" t="n">
        <f aca="false">ROUND(J636*M636*Assumptions!$B$6,0)</f>
        <v>386100</v>
      </c>
      <c r="R636" s="53" t="n">
        <f aca="false">N636/M636</f>
        <v>381.195454545455</v>
      </c>
      <c r="S636" s="53" t="n">
        <f aca="false">P636/M636</f>
        <v>372.136363636364</v>
      </c>
      <c r="T636" s="54" t="n">
        <f aca="false">IF(J636&gt;0,L636/J636,0)</f>
        <v>0.944444444444444</v>
      </c>
      <c r="U636" s="54" t="n">
        <f aca="false">IF(L636&gt;0,R636/L636,0)</f>
        <v>0.896930481283423</v>
      </c>
      <c r="V636" s="54" t="n">
        <f aca="false">IF(N636&gt;0,P636/N636,0)</f>
        <v>0.97623505002206</v>
      </c>
      <c r="W636" s="54" t="n">
        <f aca="false">T636*U636*V636</f>
        <v>0.826969696969697</v>
      </c>
      <c r="X636" s="55" t="n">
        <v>378</v>
      </c>
      <c r="Y636" s="56" t="n">
        <v>1.51</v>
      </c>
    </row>
    <row r="637" customFormat="false" ht="15" hidden="false" customHeight="false" outlineLevel="0" collapsed="false">
      <c r="A637" s="47" t="s">
        <v>990</v>
      </c>
      <c r="B637" s="48" t="n">
        <v>46093</v>
      </c>
      <c r="C637" s="49" t="n">
        <f aca="false">DATE(YEAR(B637),MONTH(B637),1)</f>
        <v>46082</v>
      </c>
      <c r="D637" s="47" t="s">
        <v>73</v>
      </c>
      <c r="E637" s="47" t="s">
        <v>64</v>
      </c>
      <c r="F637" s="47" t="s">
        <v>154</v>
      </c>
      <c r="G637" s="47" t="s">
        <v>991</v>
      </c>
      <c r="H637" s="50" t="n">
        <f aca="false">Assumptions!$B$4</f>
        <v>480</v>
      </c>
      <c r="I637" s="47" t="n">
        <v>30</v>
      </c>
      <c r="J637" s="9" t="n">
        <f aca="false">H637-I637</f>
        <v>450</v>
      </c>
      <c r="K637" s="9" t="n">
        <f aca="false">SUMIFS(Downtime_Log!$I$2:$I$20000,Downtime_Log!$B$2:$B$20000,A637)</f>
        <v>3</v>
      </c>
      <c r="L637" s="9" t="n">
        <f aca="false">J637-K637</f>
        <v>447</v>
      </c>
      <c r="M637" s="51" t="n">
        <f aca="false">INDEX(Rate_Master!$C$2:$C$13,MATCH(F637,Rate_Master!$A$2:$A$13,0))</f>
        <v>600</v>
      </c>
      <c r="N637" s="52" t="n">
        <v>249632</v>
      </c>
      <c r="O637" s="51" t="n">
        <f aca="false">SUMIFS(Quality_Log!$H$2:$H$20000,Quality_Log!$B$2:$B$20000,A637)</f>
        <v>4240</v>
      </c>
      <c r="P637" s="51" t="n">
        <f aca="false">N637-O637</f>
        <v>245392</v>
      </c>
      <c r="Q637" s="51" t="n">
        <f aca="false">ROUND(J637*M637*Assumptions!$B$6,0)</f>
        <v>210600</v>
      </c>
      <c r="R637" s="53" t="n">
        <f aca="false">N637/M637</f>
        <v>416.053333333333</v>
      </c>
      <c r="S637" s="53" t="n">
        <f aca="false">P637/M637</f>
        <v>408.986666666667</v>
      </c>
      <c r="T637" s="54" t="n">
        <f aca="false">IF(J637&gt;0,L637/J637,0)</f>
        <v>0.993333333333333</v>
      </c>
      <c r="U637" s="54" t="n">
        <f aca="false">IF(L637&gt;0,R637/L637,0)</f>
        <v>0.930768083519761</v>
      </c>
      <c r="V637" s="54" t="n">
        <f aca="false">IF(N637&gt;0,P637/N637,0)</f>
        <v>0.98301499807717</v>
      </c>
      <c r="W637" s="54" t="n">
        <f aca="false">T637*U637*V637</f>
        <v>0.908859259259259</v>
      </c>
      <c r="X637" s="55" t="n">
        <v>240.7</v>
      </c>
      <c r="Y637" s="56" t="n">
        <v>0.71</v>
      </c>
    </row>
    <row r="638" customFormat="false" ht="15" hidden="false" customHeight="false" outlineLevel="0" collapsed="false">
      <c r="A638" s="47" t="s">
        <v>992</v>
      </c>
      <c r="B638" s="48" t="n">
        <v>46093</v>
      </c>
      <c r="C638" s="49" t="n">
        <f aca="false">DATE(YEAR(B638),MONTH(B638),1)</f>
        <v>46082</v>
      </c>
      <c r="D638" s="47" t="s">
        <v>74</v>
      </c>
      <c r="E638" s="47" t="s">
        <v>64</v>
      </c>
      <c r="F638" s="47" t="s">
        <v>154</v>
      </c>
      <c r="G638" s="47" t="s">
        <v>991</v>
      </c>
      <c r="H638" s="50" t="n">
        <f aca="false">Assumptions!$B$4</f>
        <v>480</v>
      </c>
      <c r="I638" s="47" t="n">
        <v>30</v>
      </c>
      <c r="J638" s="9" t="n">
        <f aca="false">H638-I638</f>
        <v>450</v>
      </c>
      <c r="K638" s="9" t="n">
        <f aca="false">SUMIFS(Downtime_Log!$I$2:$I$20000,Downtime_Log!$B$2:$B$20000,A638)</f>
        <v>34</v>
      </c>
      <c r="L638" s="9" t="n">
        <f aca="false">J638-K638</f>
        <v>416</v>
      </c>
      <c r="M638" s="51" t="n">
        <f aca="false">INDEX(Rate_Master!$C$2:$C$13,MATCH(F638,Rate_Master!$A$2:$A$13,0))</f>
        <v>600</v>
      </c>
      <c r="N638" s="52" t="n">
        <v>222359</v>
      </c>
      <c r="O638" s="51" t="n">
        <f aca="false">SUMIFS(Quality_Log!$H$2:$H$20000,Quality_Log!$B$2:$B$20000,A638)</f>
        <v>4836</v>
      </c>
      <c r="P638" s="51" t="n">
        <f aca="false">N638-O638</f>
        <v>217523</v>
      </c>
      <c r="Q638" s="51" t="n">
        <f aca="false">ROUND(J638*M638*Assumptions!$B$6,0)</f>
        <v>210600</v>
      </c>
      <c r="R638" s="53" t="n">
        <f aca="false">N638/M638</f>
        <v>370.598333333333</v>
      </c>
      <c r="S638" s="53" t="n">
        <f aca="false">P638/M638</f>
        <v>362.538333333333</v>
      </c>
      <c r="T638" s="54" t="n">
        <f aca="false">IF(J638&gt;0,L638/J638,0)</f>
        <v>0.924444444444444</v>
      </c>
      <c r="U638" s="54" t="n">
        <f aca="false">IF(L638&gt;0,R638/L638,0)</f>
        <v>0.890861378205128</v>
      </c>
      <c r="V638" s="54" t="n">
        <f aca="false">IF(N638&gt;0,P638/N638,0)</f>
        <v>0.97825138627175</v>
      </c>
      <c r="W638" s="54" t="n">
        <f aca="false">T638*U638*V638</f>
        <v>0.805640740740741</v>
      </c>
      <c r="X638" s="55" t="n">
        <v>224.9</v>
      </c>
      <c r="Y638" s="56" t="n">
        <v>0.65</v>
      </c>
    </row>
    <row r="639" customFormat="false" ht="15" hidden="false" customHeight="false" outlineLevel="0" collapsed="false">
      <c r="A639" s="47" t="s">
        <v>993</v>
      </c>
      <c r="B639" s="48" t="n">
        <v>46093</v>
      </c>
      <c r="C639" s="49" t="n">
        <f aca="false">DATE(YEAR(B639),MONTH(B639),1)</f>
        <v>46082</v>
      </c>
      <c r="D639" s="47" t="s">
        <v>73</v>
      </c>
      <c r="E639" s="47" t="s">
        <v>65</v>
      </c>
      <c r="F639" s="47" t="s">
        <v>159</v>
      </c>
      <c r="G639" s="47" t="s">
        <v>983</v>
      </c>
      <c r="H639" s="50" t="n">
        <f aca="false">Assumptions!$B$4</f>
        <v>480</v>
      </c>
      <c r="I639" s="47" t="n">
        <v>30</v>
      </c>
      <c r="J639" s="9" t="n">
        <f aca="false">H639-I639</f>
        <v>450</v>
      </c>
      <c r="K639" s="9" t="n">
        <f aca="false">SUMIFS(Downtime_Log!$I$2:$I$20000,Downtime_Log!$B$2:$B$20000,A639)</f>
        <v>30</v>
      </c>
      <c r="L639" s="9" t="n">
        <f aca="false">J639-K639</f>
        <v>420</v>
      </c>
      <c r="M639" s="51" t="n">
        <f aca="false">INDEX(Rate_Master!$C$2:$C$13,MATCH(F639,Rate_Master!$A$2:$A$13,0))</f>
        <v>240</v>
      </c>
      <c r="N639" s="52" t="n">
        <v>86067</v>
      </c>
      <c r="O639" s="51" t="n">
        <f aca="false">SUMIFS(Quality_Log!$H$2:$H$20000,Quality_Log!$B$2:$B$20000,A639)</f>
        <v>1492</v>
      </c>
      <c r="P639" s="51" t="n">
        <f aca="false">N639-O639</f>
        <v>84575</v>
      </c>
      <c r="Q639" s="51" t="n">
        <f aca="false">ROUND(J639*M639*Assumptions!$B$6,0)</f>
        <v>84240</v>
      </c>
      <c r="R639" s="53" t="n">
        <f aca="false">N639/M639</f>
        <v>358.6125</v>
      </c>
      <c r="S639" s="53" t="n">
        <f aca="false">P639/M639</f>
        <v>352.395833333333</v>
      </c>
      <c r="T639" s="54" t="n">
        <f aca="false">IF(J639&gt;0,L639/J639,0)</f>
        <v>0.933333333333333</v>
      </c>
      <c r="U639" s="54" t="n">
        <f aca="false">IF(L639&gt;0,R639/L639,0)</f>
        <v>0.853839285714286</v>
      </c>
      <c r="V639" s="54" t="n">
        <f aca="false">IF(N639&gt;0,P639/N639,0)</f>
        <v>0.982664668223593</v>
      </c>
      <c r="W639" s="54" t="n">
        <f aca="false">T639*U639*V639</f>
        <v>0.783101851851852</v>
      </c>
      <c r="X639" s="55" t="n">
        <v>210.2</v>
      </c>
      <c r="Y639" s="56" t="n">
        <v>0.14</v>
      </c>
    </row>
    <row r="640" customFormat="false" ht="15" hidden="false" customHeight="false" outlineLevel="0" collapsed="false">
      <c r="A640" s="47" t="s">
        <v>994</v>
      </c>
      <c r="B640" s="48" t="n">
        <v>46093</v>
      </c>
      <c r="C640" s="49" t="n">
        <f aca="false">DATE(YEAR(B640),MONTH(B640),1)</f>
        <v>46082</v>
      </c>
      <c r="D640" s="47" t="s">
        <v>74</v>
      </c>
      <c r="E640" s="47" t="s">
        <v>65</v>
      </c>
      <c r="F640" s="47" t="s">
        <v>159</v>
      </c>
      <c r="G640" s="47" t="s">
        <v>983</v>
      </c>
      <c r="H640" s="50" t="n">
        <f aca="false">Assumptions!$B$4</f>
        <v>480</v>
      </c>
      <c r="I640" s="47" t="n">
        <v>30</v>
      </c>
      <c r="J640" s="9" t="n">
        <f aca="false">H640-I640</f>
        <v>450</v>
      </c>
      <c r="K640" s="9" t="n">
        <f aca="false">SUMIFS(Downtime_Log!$I$2:$I$20000,Downtime_Log!$B$2:$B$20000,A640)</f>
        <v>84</v>
      </c>
      <c r="L640" s="9" t="n">
        <f aca="false">J640-K640</f>
        <v>366</v>
      </c>
      <c r="M640" s="51" t="n">
        <f aca="false">INDEX(Rate_Master!$C$2:$C$13,MATCH(F640,Rate_Master!$A$2:$A$13,0))</f>
        <v>240</v>
      </c>
      <c r="N640" s="52" t="n">
        <v>72762</v>
      </c>
      <c r="O640" s="51" t="n">
        <f aca="false">SUMIFS(Quality_Log!$H$2:$H$20000,Quality_Log!$B$2:$B$20000,A640)</f>
        <v>1373</v>
      </c>
      <c r="P640" s="51" t="n">
        <f aca="false">N640-O640</f>
        <v>71389</v>
      </c>
      <c r="Q640" s="51" t="n">
        <f aca="false">ROUND(J640*M640*Assumptions!$B$6,0)</f>
        <v>84240</v>
      </c>
      <c r="R640" s="53" t="n">
        <f aca="false">N640/M640</f>
        <v>303.175</v>
      </c>
      <c r="S640" s="53" t="n">
        <f aca="false">P640/M640</f>
        <v>297.454166666667</v>
      </c>
      <c r="T640" s="54" t="n">
        <f aca="false">IF(J640&gt;0,L640/J640,0)</f>
        <v>0.813333333333333</v>
      </c>
      <c r="U640" s="54" t="n">
        <f aca="false">IF(L640&gt;0,R640/L640,0)</f>
        <v>0.828346994535519</v>
      </c>
      <c r="V640" s="54" t="n">
        <f aca="false">IF(N640&gt;0,P640/N640,0)</f>
        <v>0.981130260300706</v>
      </c>
      <c r="W640" s="54" t="n">
        <f aca="false">T640*U640*V640</f>
        <v>0.661009259259259</v>
      </c>
      <c r="X640" s="55" t="n">
        <v>174.9</v>
      </c>
      <c r="Y640" s="56" t="n">
        <v>0.16</v>
      </c>
    </row>
    <row r="641" customFormat="false" ht="15" hidden="false" customHeight="false" outlineLevel="0" collapsed="false">
      <c r="A641" s="47" t="s">
        <v>995</v>
      </c>
      <c r="B641" s="48" t="n">
        <v>46093</v>
      </c>
      <c r="C641" s="49" t="n">
        <f aca="false">DATE(YEAR(B641),MONTH(B641),1)</f>
        <v>46082</v>
      </c>
      <c r="D641" s="47" t="s">
        <v>75</v>
      </c>
      <c r="E641" s="47" t="s">
        <v>65</v>
      </c>
      <c r="F641" s="47" t="s">
        <v>159</v>
      </c>
      <c r="G641" s="47" t="s">
        <v>983</v>
      </c>
      <c r="H641" s="50" t="n">
        <f aca="false">Assumptions!$B$4</f>
        <v>480</v>
      </c>
      <c r="I641" s="47" t="n">
        <v>30</v>
      </c>
      <c r="J641" s="9" t="n">
        <f aca="false">H641-I641</f>
        <v>450</v>
      </c>
      <c r="K641" s="9" t="n">
        <f aca="false">SUMIFS(Downtime_Log!$I$2:$I$20000,Downtime_Log!$B$2:$B$20000,A641)</f>
        <v>55</v>
      </c>
      <c r="L641" s="9" t="n">
        <f aca="false">J641-K641</f>
        <v>395</v>
      </c>
      <c r="M641" s="51" t="n">
        <f aca="false">INDEX(Rate_Master!$C$2:$C$13,MATCH(F641,Rate_Master!$A$2:$A$13,0))</f>
        <v>240</v>
      </c>
      <c r="N641" s="52" t="n">
        <v>72182</v>
      </c>
      <c r="O641" s="51" t="n">
        <f aca="false">SUMIFS(Quality_Log!$H$2:$H$20000,Quality_Log!$B$2:$B$20000,A641)</f>
        <v>1818</v>
      </c>
      <c r="P641" s="51" t="n">
        <f aca="false">N641-O641</f>
        <v>70364</v>
      </c>
      <c r="Q641" s="51" t="n">
        <f aca="false">ROUND(J641*M641*Assumptions!$B$6,0)</f>
        <v>84240</v>
      </c>
      <c r="R641" s="53" t="n">
        <f aca="false">N641/M641</f>
        <v>300.758333333333</v>
      </c>
      <c r="S641" s="53" t="n">
        <f aca="false">P641/M641</f>
        <v>293.183333333333</v>
      </c>
      <c r="T641" s="54" t="n">
        <f aca="false">IF(J641&gt;0,L641/J641,0)</f>
        <v>0.877777777777778</v>
      </c>
      <c r="U641" s="54" t="n">
        <f aca="false">IF(L641&gt;0,R641/L641,0)</f>
        <v>0.761413502109705</v>
      </c>
      <c r="V641" s="54" t="n">
        <f aca="false">IF(N641&gt;0,P641/N641,0)</f>
        <v>0.974813665456762</v>
      </c>
      <c r="W641" s="54" t="n">
        <f aca="false">T641*U641*V641</f>
        <v>0.651518518518518</v>
      </c>
      <c r="X641" s="55" t="n">
        <v>187.8</v>
      </c>
      <c r="Y641" s="56" t="n">
        <v>0.15</v>
      </c>
    </row>
    <row r="642" customFormat="false" ht="15" hidden="false" customHeight="false" outlineLevel="0" collapsed="false">
      <c r="A642" s="47" t="s">
        <v>996</v>
      </c>
      <c r="B642" s="48" t="n">
        <v>46094</v>
      </c>
      <c r="C642" s="49" t="n">
        <f aca="false">DATE(YEAR(B642),MONTH(B642),1)</f>
        <v>46082</v>
      </c>
      <c r="D642" s="47" t="s">
        <v>73</v>
      </c>
      <c r="E642" s="47" t="s">
        <v>62</v>
      </c>
      <c r="F642" s="47" t="s">
        <v>149</v>
      </c>
      <c r="G642" s="47" t="s">
        <v>987</v>
      </c>
      <c r="H642" s="50" t="n">
        <f aca="false">Assumptions!$B$4</f>
        <v>480</v>
      </c>
      <c r="I642" s="47" t="n">
        <v>30</v>
      </c>
      <c r="J642" s="9" t="n">
        <f aca="false">H642-I642</f>
        <v>450</v>
      </c>
      <c r="K642" s="9" t="n">
        <f aca="false">SUMIFS(Downtime_Log!$I$2:$I$20000,Downtime_Log!$B$2:$B$20000,A642)</f>
        <v>38</v>
      </c>
      <c r="L642" s="9" t="n">
        <f aca="false">J642-K642</f>
        <v>412</v>
      </c>
      <c r="M642" s="51" t="n">
        <f aca="false">INDEX(Rate_Master!$C$2:$C$13,MATCH(F642,Rate_Master!$A$2:$A$13,0))</f>
        <v>1100</v>
      </c>
      <c r="N642" s="52" t="n">
        <v>393234</v>
      </c>
      <c r="O642" s="51" t="n">
        <f aca="false">SUMIFS(Quality_Log!$H$2:$H$20000,Quality_Log!$B$2:$B$20000,A642)</f>
        <v>4362</v>
      </c>
      <c r="P642" s="51" t="n">
        <f aca="false">N642-O642</f>
        <v>388872</v>
      </c>
      <c r="Q642" s="51" t="n">
        <f aca="false">ROUND(J642*M642*Assumptions!$B$6,0)</f>
        <v>386100</v>
      </c>
      <c r="R642" s="53" t="n">
        <f aca="false">N642/M642</f>
        <v>357.485454545455</v>
      </c>
      <c r="S642" s="53" t="n">
        <f aca="false">P642/M642</f>
        <v>353.52</v>
      </c>
      <c r="T642" s="54" t="n">
        <f aca="false">IF(J642&gt;0,L642/J642,0)</f>
        <v>0.915555555555556</v>
      </c>
      <c r="U642" s="54" t="n">
        <f aca="false">IF(L642&gt;0,R642/L642,0)</f>
        <v>0.867683142100618</v>
      </c>
      <c r="V642" s="54" t="n">
        <f aca="false">IF(N642&gt;0,P642/N642,0)</f>
        <v>0.988907368131952</v>
      </c>
      <c r="W642" s="54" t="n">
        <f aca="false">T642*U642*V642</f>
        <v>0.7856</v>
      </c>
      <c r="X642" s="55" t="n">
        <v>373.9</v>
      </c>
      <c r="Y642" s="56" t="n">
        <v>1.63</v>
      </c>
    </row>
    <row r="643" customFormat="false" ht="15" hidden="false" customHeight="false" outlineLevel="0" collapsed="false">
      <c r="A643" s="47" t="s">
        <v>997</v>
      </c>
      <c r="B643" s="48" t="n">
        <v>46094</v>
      </c>
      <c r="C643" s="49" t="n">
        <f aca="false">DATE(YEAR(B643),MONTH(B643),1)</f>
        <v>46082</v>
      </c>
      <c r="D643" s="47" t="s">
        <v>74</v>
      </c>
      <c r="E643" s="47" t="s">
        <v>62</v>
      </c>
      <c r="F643" s="47" t="s">
        <v>149</v>
      </c>
      <c r="G643" s="47" t="s">
        <v>987</v>
      </c>
      <c r="H643" s="50" t="n">
        <f aca="false">Assumptions!$B$4</f>
        <v>480</v>
      </c>
      <c r="I643" s="47" t="n">
        <v>30</v>
      </c>
      <c r="J643" s="9" t="n">
        <f aca="false">H643-I643</f>
        <v>450</v>
      </c>
      <c r="K643" s="9" t="n">
        <f aca="false">SUMIFS(Downtime_Log!$I$2:$I$20000,Downtime_Log!$B$2:$B$20000,A643)</f>
        <v>8</v>
      </c>
      <c r="L643" s="9" t="n">
        <f aca="false">J643-K643</f>
        <v>442</v>
      </c>
      <c r="M643" s="51" t="n">
        <f aca="false">INDEX(Rate_Master!$C$2:$C$13,MATCH(F643,Rate_Master!$A$2:$A$13,0))</f>
        <v>1100</v>
      </c>
      <c r="N643" s="52" t="n">
        <v>439800</v>
      </c>
      <c r="O643" s="51" t="n">
        <f aca="false">SUMIFS(Quality_Log!$H$2:$H$20000,Quality_Log!$B$2:$B$20000,A643)</f>
        <v>7258</v>
      </c>
      <c r="P643" s="51" t="n">
        <f aca="false">N643-O643</f>
        <v>432542</v>
      </c>
      <c r="Q643" s="51" t="n">
        <f aca="false">ROUND(J643*M643*Assumptions!$B$6,0)</f>
        <v>386100</v>
      </c>
      <c r="R643" s="53" t="n">
        <f aca="false">N643/M643</f>
        <v>399.818181818182</v>
      </c>
      <c r="S643" s="53" t="n">
        <f aca="false">P643/M643</f>
        <v>393.22</v>
      </c>
      <c r="T643" s="54" t="n">
        <f aca="false">IF(J643&gt;0,L643/J643,0)</f>
        <v>0.982222222222222</v>
      </c>
      <c r="U643" s="54" t="n">
        <f aca="false">IF(L643&gt;0,R643/L643,0)</f>
        <v>0.904566022213081</v>
      </c>
      <c r="V643" s="54" t="n">
        <f aca="false">IF(N643&gt;0,P643/N643,0)</f>
        <v>0.98349704411096</v>
      </c>
      <c r="W643" s="54" t="n">
        <f aca="false">T643*U643*V643</f>
        <v>0.873822222222222</v>
      </c>
      <c r="X643" s="55" t="n">
        <v>371.4</v>
      </c>
      <c r="Y643" s="56" t="n">
        <v>1.65</v>
      </c>
    </row>
    <row r="644" customFormat="false" ht="15" hidden="false" customHeight="false" outlineLevel="0" collapsed="false">
      <c r="A644" s="47" t="s">
        <v>998</v>
      </c>
      <c r="B644" s="48" t="n">
        <v>46094</v>
      </c>
      <c r="C644" s="49" t="n">
        <f aca="false">DATE(YEAR(B644),MONTH(B644),1)</f>
        <v>46082</v>
      </c>
      <c r="D644" s="47" t="s">
        <v>75</v>
      </c>
      <c r="E644" s="47" t="s">
        <v>62</v>
      </c>
      <c r="F644" s="47" t="s">
        <v>149</v>
      </c>
      <c r="G644" s="47" t="s">
        <v>987</v>
      </c>
      <c r="H644" s="50" t="n">
        <f aca="false">Assumptions!$B$4</f>
        <v>480</v>
      </c>
      <c r="I644" s="47" t="n">
        <v>30</v>
      </c>
      <c r="J644" s="9" t="n">
        <f aca="false">H644-I644</f>
        <v>450</v>
      </c>
      <c r="K644" s="9" t="n">
        <f aca="false">SUMIFS(Downtime_Log!$I$2:$I$20000,Downtime_Log!$B$2:$B$20000,A644)</f>
        <v>25</v>
      </c>
      <c r="L644" s="9" t="n">
        <f aca="false">J644-K644</f>
        <v>425</v>
      </c>
      <c r="M644" s="51" t="n">
        <f aca="false">INDEX(Rate_Master!$C$2:$C$13,MATCH(F644,Rate_Master!$A$2:$A$13,0))</f>
        <v>1100</v>
      </c>
      <c r="N644" s="52" t="n">
        <v>425756</v>
      </c>
      <c r="O644" s="51" t="n">
        <f aca="false">SUMIFS(Quality_Log!$H$2:$H$20000,Quality_Log!$B$2:$B$20000,A644)</f>
        <v>5806</v>
      </c>
      <c r="P644" s="51" t="n">
        <f aca="false">N644-O644</f>
        <v>419950</v>
      </c>
      <c r="Q644" s="51" t="n">
        <f aca="false">ROUND(J644*M644*Assumptions!$B$6,0)</f>
        <v>386100</v>
      </c>
      <c r="R644" s="53" t="n">
        <f aca="false">N644/M644</f>
        <v>387.050909090909</v>
      </c>
      <c r="S644" s="53" t="n">
        <f aca="false">P644/M644</f>
        <v>381.772727272727</v>
      </c>
      <c r="T644" s="54" t="n">
        <f aca="false">IF(J644&gt;0,L644/J644,0)</f>
        <v>0.944444444444444</v>
      </c>
      <c r="U644" s="54" t="n">
        <f aca="false">IF(L644&gt;0,R644/L644,0)</f>
        <v>0.910708021390374</v>
      </c>
      <c r="V644" s="54" t="n">
        <f aca="false">IF(N644&gt;0,P644/N644,0)</f>
        <v>0.986363081201439</v>
      </c>
      <c r="W644" s="54" t="n">
        <f aca="false">T644*U644*V644</f>
        <v>0.848383838383838</v>
      </c>
      <c r="X644" s="55" t="n">
        <v>385.8</v>
      </c>
      <c r="Y644" s="56" t="n">
        <v>1.57</v>
      </c>
    </row>
    <row r="645" customFormat="false" ht="15" hidden="false" customHeight="false" outlineLevel="0" collapsed="false">
      <c r="A645" s="47" t="s">
        <v>999</v>
      </c>
      <c r="B645" s="48" t="n">
        <v>46094</v>
      </c>
      <c r="C645" s="49" t="n">
        <f aca="false">DATE(YEAR(B645),MONTH(B645),1)</f>
        <v>46082</v>
      </c>
      <c r="D645" s="47" t="s">
        <v>73</v>
      </c>
      <c r="E645" s="47" t="s">
        <v>63</v>
      </c>
      <c r="F645" s="47" t="s">
        <v>151</v>
      </c>
      <c r="G645" s="47" t="s">
        <v>958</v>
      </c>
      <c r="H645" s="50" t="n">
        <f aca="false">Assumptions!$B$4</f>
        <v>480</v>
      </c>
      <c r="I645" s="47" t="n">
        <v>30</v>
      </c>
      <c r="J645" s="9" t="n">
        <f aca="false">H645-I645</f>
        <v>450</v>
      </c>
      <c r="K645" s="9" t="n">
        <f aca="false">SUMIFS(Downtime_Log!$I$2:$I$20000,Downtime_Log!$B$2:$B$20000,A645)</f>
        <v>20</v>
      </c>
      <c r="L645" s="9" t="n">
        <f aca="false">J645-K645</f>
        <v>430</v>
      </c>
      <c r="M645" s="51" t="n">
        <f aca="false">INDEX(Rate_Master!$C$2:$C$13,MATCH(F645,Rate_Master!$A$2:$A$13,0))</f>
        <v>700</v>
      </c>
      <c r="N645" s="52" t="n">
        <v>253571</v>
      </c>
      <c r="O645" s="51" t="n">
        <f aca="false">SUMIFS(Quality_Log!$H$2:$H$20000,Quality_Log!$B$2:$B$20000,A645)</f>
        <v>6103</v>
      </c>
      <c r="P645" s="51" t="n">
        <f aca="false">N645-O645</f>
        <v>247468</v>
      </c>
      <c r="Q645" s="51" t="n">
        <f aca="false">ROUND(J645*M645*Assumptions!$B$6,0)</f>
        <v>245700</v>
      </c>
      <c r="R645" s="53" t="n">
        <f aca="false">N645/M645</f>
        <v>362.244285714286</v>
      </c>
      <c r="S645" s="53" t="n">
        <f aca="false">P645/M645</f>
        <v>353.525714285714</v>
      </c>
      <c r="T645" s="54" t="n">
        <f aca="false">IF(J645&gt;0,L645/J645,0)</f>
        <v>0.955555555555556</v>
      </c>
      <c r="U645" s="54" t="n">
        <f aca="false">IF(L645&gt;0,R645/L645,0)</f>
        <v>0.842428571428571</v>
      </c>
      <c r="V645" s="54" t="n">
        <f aca="false">IF(N645&gt;0,P645/N645,0)</f>
        <v>0.975931790307251</v>
      </c>
      <c r="W645" s="54" t="n">
        <f aca="false">T645*U645*V645</f>
        <v>0.785612698412698</v>
      </c>
      <c r="X645" s="55" t="n">
        <v>429.7</v>
      </c>
      <c r="Y645" s="56" t="n">
        <v>1.94</v>
      </c>
    </row>
    <row r="646" customFormat="false" ht="15" hidden="false" customHeight="false" outlineLevel="0" collapsed="false">
      <c r="A646" s="47" t="s">
        <v>1000</v>
      </c>
      <c r="B646" s="48" t="n">
        <v>46094</v>
      </c>
      <c r="C646" s="49" t="n">
        <f aca="false">DATE(YEAR(B646),MONTH(B646),1)</f>
        <v>46082</v>
      </c>
      <c r="D646" s="47" t="s">
        <v>74</v>
      </c>
      <c r="E646" s="47" t="s">
        <v>63</v>
      </c>
      <c r="F646" s="47" t="s">
        <v>151</v>
      </c>
      <c r="G646" s="47" t="s">
        <v>958</v>
      </c>
      <c r="H646" s="50" t="n">
        <f aca="false">Assumptions!$B$4</f>
        <v>480</v>
      </c>
      <c r="I646" s="47" t="n">
        <v>30</v>
      </c>
      <c r="J646" s="9" t="n">
        <f aca="false">H646-I646</f>
        <v>450</v>
      </c>
      <c r="K646" s="9" t="n">
        <f aca="false">SUMIFS(Downtime_Log!$I$2:$I$20000,Downtime_Log!$B$2:$B$20000,A646)</f>
        <v>14</v>
      </c>
      <c r="L646" s="9" t="n">
        <f aca="false">J646-K646</f>
        <v>436</v>
      </c>
      <c r="M646" s="51" t="n">
        <f aca="false">INDEX(Rate_Master!$C$2:$C$13,MATCH(F646,Rate_Master!$A$2:$A$13,0))</f>
        <v>700</v>
      </c>
      <c r="N646" s="52" t="n">
        <v>265487</v>
      </c>
      <c r="O646" s="51" t="n">
        <f aca="false">SUMIFS(Quality_Log!$H$2:$H$20000,Quality_Log!$B$2:$B$20000,A646)</f>
        <v>9026</v>
      </c>
      <c r="P646" s="51" t="n">
        <f aca="false">N646-O646</f>
        <v>256461</v>
      </c>
      <c r="Q646" s="51" t="n">
        <f aca="false">ROUND(J646*M646*Assumptions!$B$6,0)</f>
        <v>245700</v>
      </c>
      <c r="R646" s="53" t="n">
        <f aca="false">N646/M646</f>
        <v>379.267142857143</v>
      </c>
      <c r="S646" s="53" t="n">
        <f aca="false">P646/M646</f>
        <v>366.372857142857</v>
      </c>
      <c r="T646" s="54" t="n">
        <f aca="false">IF(J646&gt;0,L646/J646,0)</f>
        <v>0.968888888888889</v>
      </c>
      <c r="U646" s="54" t="n">
        <f aca="false">IF(L646&gt;0,R646/L646,0)</f>
        <v>0.86987876802097</v>
      </c>
      <c r="V646" s="54" t="n">
        <f aca="false">IF(N646&gt;0,P646/N646,0)</f>
        <v>0.966002101797828</v>
      </c>
      <c r="W646" s="54" t="n">
        <f aca="false">T646*U646*V646</f>
        <v>0.814161904761905</v>
      </c>
      <c r="X646" s="55" t="n">
        <v>446.1</v>
      </c>
      <c r="Y646" s="56" t="n">
        <v>1.73</v>
      </c>
    </row>
    <row r="647" customFormat="false" ht="15" hidden="false" customHeight="false" outlineLevel="0" collapsed="false">
      <c r="A647" s="47" t="s">
        <v>1001</v>
      </c>
      <c r="B647" s="48" t="n">
        <v>46094</v>
      </c>
      <c r="C647" s="49" t="n">
        <f aca="false">DATE(YEAR(B647),MONTH(B647),1)</f>
        <v>46082</v>
      </c>
      <c r="D647" s="47" t="s">
        <v>75</v>
      </c>
      <c r="E647" s="47" t="s">
        <v>63</v>
      </c>
      <c r="F647" s="47" t="s">
        <v>152</v>
      </c>
      <c r="G647" s="47" t="s">
        <v>1002</v>
      </c>
      <c r="H647" s="50" t="n">
        <f aca="false">Assumptions!$B$4</f>
        <v>480</v>
      </c>
      <c r="I647" s="47" t="n">
        <v>30</v>
      </c>
      <c r="J647" s="9" t="n">
        <f aca="false">H647-I647</f>
        <v>450</v>
      </c>
      <c r="K647" s="9" t="n">
        <f aca="false">SUMIFS(Downtime_Log!$I$2:$I$20000,Downtime_Log!$B$2:$B$20000,A647)</f>
        <v>246</v>
      </c>
      <c r="L647" s="9" t="n">
        <f aca="false">J647-K647</f>
        <v>204</v>
      </c>
      <c r="M647" s="51" t="n">
        <f aca="false">INDEX(Rate_Master!$C$2:$C$13,MATCH(F647,Rate_Master!$A$2:$A$13,0))</f>
        <v>900</v>
      </c>
      <c r="N647" s="52" t="n">
        <v>158773</v>
      </c>
      <c r="O647" s="51" t="n">
        <f aca="false">SUMIFS(Quality_Log!$H$2:$H$20000,Quality_Log!$B$2:$B$20000,A647)</f>
        <v>4905</v>
      </c>
      <c r="P647" s="51" t="n">
        <f aca="false">N647-O647</f>
        <v>153868</v>
      </c>
      <c r="Q647" s="51" t="n">
        <f aca="false">ROUND(J647*M647*Assumptions!$B$6,0)</f>
        <v>315900</v>
      </c>
      <c r="R647" s="53" t="n">
        <f aca="false">N647/M647</f>
        <v>176.414444444444</v>
      </c>
      <c r="S647" s="53" t="n">
        <f aca="false">P647/M647</f>
        <v>170.964444444444</v>
      </c>
      <c r="T647" s="54" t="n">
        <f aca="false">IF(J647&gt;0,L647/J647,0)</f>
        <v>0.453333333333333</v>
      </c>
      <c r="U647" s="54" t="n">
        <f aca="false">IF(L647&gt;0,R647/L647,0)</f>
        <v>0.864776688453159</v>
      </c>
      <c r="V647" s="54" t="n">
        <f aca="false">IF(N647&gt;0,P647/N647,0)</f>
        <v>0.969106838064407</v>
      </c>
      <c r="W647" s="54" t="n">
        <f aca="false">T647*U647*V647</f>
        <v>0.379920987654321</v>
      </c>
      <c r="X647" s="55" t="n">
        <v>290.3</v>
      </c>
      <c r="Y647" s="56" t="n">
        <v>4.93</v>
      </c>
    </row>
    <row r="648" customFormat="false" ht="15" hidden="false" customHeight="false" outlineLevel="0" collapsed="false">
      <c r="A648" s="47" t="s">
        <v>1003</v>
      </c>
      <c r="B648" s="48" t="n">
        <v>46094</v>
      </c>
      <c r="C648" s="49" t="n">
        <f aca="false">DATE(YEAR(B648),MONTH(B648),1)</f>
        <v>46082</v>
      </c>
      <c r="D648" s="47" t="s">
        <v>73</v>
      </c>
      <c r="E648" s="47" t="s">
        <v>64</v>
      </c>
      <c r="F648" s="47" t="s">
        <v>154</v>
      </c>
      <c r="G648" s="47" t="s">
        <v>991</v>
      </c>
      <c r="H648" s="50" t="n">
        <f aca="false">Assumptions!$B$4</f>
        <v>480</v>
      </c>
      <c r="I648" s="47" t="n">
        <v>30</v>
      </c>
      <c r="J648" s="9" t="n">
        <f aca="false">H648-I648</f>
        <v>450</v>
      </c>
      <c r="K648" s="9" t="n">
        <f aca="false">SUMIFS(Downtime_Log!$I$2:$I$20000,Downtime_Log!$B$2:$B$20000,A648)</f>
        <v>12</v>
      </c>
      <c r="L648" s="9" t="n">
        <f aca="false">J648-K648</f>
        <v>438</v>
      </c>
      <c r="M648" s="51" t="n">
        <f aca="false">INDEX(Rate_Master!$C$2:$C$13,MATCH(F648,Rate_Master!$A$2:$A$13,0))</f>
        <v>600</v>
      </c>
      <c r="N648" s="52" t="n">
        <v>232444</v>
      </c>
      <c r="O648" s="51" t="n">
        <f aca="false">SUMIFS(Quality_Log!$H$2:$H$20000,Quality_Log!$B$2:$B$20000,A648)</f>
        <v>5219</v>
      </c>
      <c r="P648" s="51" t="n">
        <f aca="false">N648-O648</f>
        <v>227225</v>
      </c>
      <c r="Q648" s="51" t="n">
        <f aca="false">ROUND(J648*M648*Assumptions!$B$6,0)</f>
        <v>210600</v>
      </c>
      <c r="R648" s="53" t="n">
        <f aca="false">N648/M648</f>
        <v>387.406666666667</v>
      </c>
      <c r="S648" s="53" t="n">
        <f aca="false">P648/M648</f>
        <v>378.708333333333</v>
      </c>
      <c r="T648" s="54" t="n">
        <f aca="false">IF(J648&gt;0,L648/J648,0)</f>
        <v>0.973333333333333</v>
      </c>
      <c r="U648" s="54" t="n">
        <f aca="false">IF(L648&gt;0,R648/L648,0)</f>
        <v>0.884490106544901</v>
      </c>
      <c r="V648" s="54" t="n">
        <f aca="false">IF(N648&gt;0,P648/N648,0)</f>
        <v>0.977547280205125</v>
      </c>
      <c r="W648" s="54" t="n">
        <f aca="false">T648*U648*V648</f>
        <v>0.841574074074074</v>
      </c>
      <c r="X648" s="55" t="n">
        <v>241.6</v>
      </c>
      <c r="Y648" s="56" t="n">
        <v>0.71</v>
      </c>
    </row>
    <row r="649" customFormat="false" ht="15" hidden="false" customHeight="false" outlineLevel="0" collapsed="false">
      <c r="A649" s="47" t="s">
        <v>1004</v>
      </c>
      <c r="B649" s="48" t="n">
        <v>46094</v>
      </c>
      <c r="C649" s="49" t="n">
        <f aca="false">DATE(YEAR(B649),MONTH(B649),1)</f>
        <v>46082</v>
      </c>
      <c r="D649" s="47" t="s">
        <v>74</v>
      </c>
      <c r="E649" s="47" t="s">
        <v>64</v>
      </c>
      <c r="F649" s="47" t="s">
        <v>154</v>
      </c>
      <c r="G649" s="47" t="s">
        <v>991</v>
      </c>
      <c r="H649" s="50" t="n">
        <f aca="false">Assumptions!$B$4</f>
        <v>480</v>
      </c>
      <c r="I649" s="47" t="n">
        <v>30</v>
      </c>
      <c r="J649" s="9" t="n">
        <f aca="false">H649-I649</f>
        <v>450</v>
      </c>
      <c r="K649" s="9" t="n">
        <f aca="false">SUMIFS(Downtime_Log!$I$2:$I$20000,Downtime_Log!$B$2:$B$20000,A649)</f>
        <v>41</v>
      </c>
      <c r="L649" s="9" t="n">
        <f aca="false">J649-K649</f>
        <v>409</v>
      </c>
      <c r="M649" s="51" t="n">
        <f aca="false">INDEX(Rate_Master!$C$2:$C$13,MATCH(F649,Rate_Master!$A$2:$A$13,0))</f>
        <v>600</v>
      </c>
      <c r="N649" s="52" t="n">
        <v>232832</v>
      </c>
      <c r="O649" s="51" t="n">
        <f aca="false">SUMIFS(Quality_Log!$H$2:$H$20000,Quality_Log!$B$2:$B$20000,A649)</f>
        <v>3480</v>
      </c>
      <c r="P649" s="51" t="n">
        <f aca="false">N649-O649</f>
        <v>229352</v>
      </c>
      <c r="Q649" s="51" t="n">
        <f aca="false">ROUND(J649*M649*Assumptions!$B$6,0)</f>
        <v>210600</v>
      </c>
      <c r="R649" s="53" t="n">
        <f aca="false">N649/M649</f>
        <v>388.053333333333</v>
      </c>
      <c r="S649" s="53" t="n">
        <f aca="false">P649/M649</f>
        <v>382.253333333333</v>
      </c>
      <c r="T649" s="54" t="n">
        <f aca="false">IF(J649&gt;0,L649/J649,0)</f>
        <v>0.908888888888889</v>
      </c>
      <c r="U649" s="54" t="n">
        <f aca="false">IF(L649&gt;0,R649/L649,0)</f>
        <v>0.94878565607172</v>
      </c>
      <c r="V649" s="54" t="n">
        <f aca="false">IF(N649&gt;0,P649/N649,0)</f>
        <v>0.985053600879604</v>
      </c>
      <c r="W649" s="54" t="n">
        <f aca="false">T649*U649*V649</f>
        <v>0.849451851851852</v>
      </c>
      <c r="X649" s="55" t="n">
        <v>217</v>
      </c>
      <c r="Y649" s="56" t="n">
        <v>0.69</v>
      </c>
    </row>
    <row r="650" customFormat="false" ht="15" hidden="false" customHeight="false" outlineLevel="0" collapsed="false">
      <c r="A650" s="47" t="s">
        <v>1005</v>
      </c>
      <c r="B650" s="48" t="n">
        <v>46094</v>
      </c>
      <c r="C650" s="49" t="n">
        <f aca="false">DATE(YEAR(B650),MONTH(B650),1)</f>
        <v>46082</v>
      </c>
      <c r="D650" s="47" t="s">
        <v>73</v>
      </c>
      <c r="E650" s="47" t="s">
        <v>65</v>
      </c>
      <c r="F650" s="47" t="s">
        <v>159</v>
      </c>
      <c r="G650" s="47" t="s">
        <v>1006</v>
      </c>
      <c r="H650" s="50" t="n">
        <f aca="false">Assumptions!$B$4</f>
        <v>480</v>
      </c>
      <c r="I650" s="47" t="n">
        <v>30</v>
      </c>
      <c r="J650" s="9" t="n">
        <f aca="false">H650-I650</f>
        <v>450</v>
      </c>
      <c r="K650" s="9" t="n">
        <f aca="false">SUMIFS(Downtime_Log!$I$2:$I$20000,Downtime_Log!$B$2:$B$20000,A650)</f>
        <v>32</v>
      </c>
      <c r="L650" s="9" t="n">
        <f aca="false">J650-K650</f>
        <v>418</v>
      </c>
      <c r="M650" s="51" t="n">
        <f aca="false">INDEX(Rate_Master!$C$2:$C$13,MATCH(F650,Rate_Master!$A$2:$A$13,0))</f>
        <v>240</v>
      </c>
      <c r="N650" s="52" t="n">
        <v>85898</v>
      </c>
      <c r="O650" s="51" t="n">
        <f aca="false">SUMIFS(Quality_Log!$H$2:$H$20000,Quality_Log!$B$2:$B$20000,A650)</f>
        <v>1806</v>
      </c>
      <c r="P650" s="51" t="n">
        <f aca="false">N650-O650</f>
        <v>84092</v>
      </c>
      <c r="Q650" s="51" t="n">
        <f aca="false">ROUND(J650*M650*Assumptions!$B$6,0)</f>
        <v>84240</v>
      </c>
      <c r="R650" s="53" t="n">
        <f aca="false">N650/M650</f>
        <v>357.908333333333</v>
      </c>
      <c r="S650" s="53" t="n">
        <f aca="false">P650/M650</f>
        <v>350.383333333333</v>
      </c>
      <c r="T650" s="54" t="n">
        <f aca="false">IF(J650&gt;0,L650/J650,0)</f>
        <v>0.928888888888889</v>
      </c>
      <c r="U650" s="54" t="n">
        <f aca="false">IF(L650&gt;0,R650/L650,0)</f>
        <v>0.856240031897927</v>
      </c>
      <c r="V650" s="54" t="n">
        <f aca="false">IF(N650&gt;0,P650/N650,0)</f>
        <v>0.978975063447345</v>
      </c>
      <c r="W650" s="54" t="n">
        <f aca="false">T650*U650*V650</f>
        <v>0.77862962962963</v>
      </c>
      <c r="X650" s="55" t="n">
        <v>196.4</v>
      </c>
      <c r="Y650" s="56" t="n">
        <v>0.13</v>
      </c>
    </row>
    <row r="651" customFormat="false" ht="15" hidden="false" customHeight="false" outlineLevel="0" collapsed="false">
      <c r="A651" s="47" t="s">
        <v>1007</v>
      </c>
      <c r="B651" s="48" t="n">
        <v>46094</v>
      </c>
      <c r="C651" s="49" t="n">
        <f aca="false">DATE(YEAR(B651),MONTH(B651),1)</f>
        <v>46082</v>
      </c>
      <c r="D651" s="47" t="s">
        <v>74</v>
      </c>
      <c r="E651" s="47" t="s">
        <v>65</v>
      </c>
      <c r="F651" s="47" t="s">
        <v>159</v>
      </c>
      <c r="G651" s="47" t="s">
        <v>1006</v>
      </c>
      <c r="H651" s="50" t="n">
        <f aca="false">Assumptions!$B$4</f>
        <v>480</v>
      </c>
      <c r="I651" s="47" t="n">
        <v>30</v>
      </c>
      <c r="J651" s="9" t="n">
        <f aca="false">H651-I651</f>
        <v>450</v>
      </c>
      <c r="K651" s="9" t="n">
        <f aca="false">SUMIFS(Downtime_Log!$I$2:$I$20000,Downtime_Log!$B$2:$B$20000,A651)</f>
        <v>25</v>
      </c>
      <c r="L651" s="9" t="n">
        <f aca="false">J651-K651</f>
        <v>425</v>
      </c>
      <c r="M651" s="51" t="n">
        <f aca="false">INDEX(Rate_Master!$C$2:$C$13,MATCH(F651,Rate_Master!$A$2:$A$13,0))</f>
        <v>240</v>
      </c>
      <c r="N651" s="52" t="n">
        <v>78348</v>
      </c>
      <c r="O651" s="51" t="n">
        <f aca="false">SUMIFS(Quality_Log!$H$2:$H$20000,Quality_Log!$B$2:$B$20000,A651)</f>
        <v>1605</v>
      </c>
      <c r="P651" s="51" t="n">
        <f aca="false">N651-O651</f>
        <v>76743</v>
      </c>
      <c r="Q651" s="51" t="n">
        <f aca="false">ROUND(J651*M651*Assumptions!$B$6,0)</f>
        <v>84240</v>
      </c>
      <c r="R651" s="53" t="n">
        <f aca="false">N651/M651</f>
        <v>326.45</v>
      </c>
      <c r="S651" s="53" t="n">
        <f aca="false">P651/M651</f>
        <v>319.7625</v>
      </c>
      <c r="T651" s="54" t="n">
        <f aca="false">IF(J651&gt;0,L651/J651,0)</f>
        <v>0.944444444444444</v>
      </c>
      <c r="U651" s="54" t="n">
        <f aca="false">IF(L651&gt;0,R651/L651,0)</f>
        <v>0.768117647058824</v>
      </c>
      <c r="V651" s="54" t="n">
        <f aca="false">IF(N651&gt;0,P651/N651,0)</f>
        <v>0.979514473885741</v>
      </c>
      <c r="W651" s="54" t="n">
        <f aca="false">T651*U651*V651</f>
        <v>0.710583333333333</v>
      </c>
      <c r="X651" s="55" t="n">
        <v>218.3</v>
      </c>
      <c r="Y651" s="56" t="n">
        <v>0.16</v>
      </c>
    </row>
    <row r="652" customFormat="false" ht="15" hidden="false" customHeight="false" outlineLevel="0" collapsed="false">
      <c r="A652" s="47" t="s">
        <v>1008</v>
      </c>
      <c r="B652" s="48" t="n">
        <v>46094</v>
      </c>
      <c r="C652" s="49" t="n">
        <f aca="false">DATE(YEAR(B652),MONTH(B652),1)</f>
        <v>46082</v>
      </c>
      <c r="D652" s="47" t="s">
        <v>75</v>
      </c>
      <c r="E652" s="47" t="s">
        <v>65</v>
      </c>
      <c r="F652" s="47" t="s">
        <v>159</v>
      </c>
      <c r="G652" s="47" t="s">
        <v>1006</v>
      </c>
      <c r="H652" s="50" t="n">
        <f aca="false">Assumptions!$B$4</f>
        <v>480</v>
      </c>
      <c r="I652" s="47" t="n">
        <v>30</v>
      </c>
      <c r="J652" s="9" t="n">
        <f aca="false">H652-I652</f>
        <v>450</v>
      </c>
      <c r="K652" s="9" t="n">
        <f aca="false">SUMIFS(Downtime_Log!$I$2:$I$20000,Downtime_Log!$B$2:$B$20000,A652)</f>
        <v>245</v>
      </c>
      <c r="L652" s="9" t="n">
        <f aca="false">J652-K652</f>
        <v>205</v>
      </c>
      <c r="M652" s="51" t="n">
        <f aca="false">INDEX(Rate_Master!$C$2:$C$13,MATCH(F652,Rate_Master!$A$2:$A$13,0))</f>
        <v>240</v>
      </c>
      <c r="N652" s="52" t="n">
        <v>38650</v>
      </c>
      <c r="O652" s="51" t="n">
        <f aca="false">SUMIFS(Quality_Log!$H$2:$H$20000,Quality_Log!$B$2:$B$20000,A652)</f>
        <v>678</v>
      </c>
      <c r="P652" s="51" t="n">
        <f aca="false">N652-O652</f>
        <v>37972</v>
      </c>
      <c r="Q652" s="51" t="n">
        <f aca="false">ROUND(J652*M652*Assumptions!$B$6,0)</f>
        <v>84240</v>
      </c>
      <c r="R652" s="53" t="n">
        <f aca="false">N652/M652</f>
        <v>161.041666666667</v>
      </c>
      <c r="S652" s="53" t="n">
        <f aca="false">P652/M652</f>
        <v>158.216666666667</v>
      </c>
      <c r="T652" s="54" t="n">
        <f aca="false">IF(J652&gt;0,L652/J652,0)</f>
        <v>0.455555555555556</v>
      </c>
      <c r="U652" s="54" t="n">
        <f aca="false">IF(L652&gt;0,R652/L652,0)</f>
        <v>0.785569105691057</v>
      </c>
      <c r="V652" s="54" t="n">
        <f aca="false">IF(N652&gt;0,P652/N652,0)</f>
        <v>0.982457956015524</v>
      </c>
      <c r="W652" s="54" t="n">
        <f aca="false">T652*U652*V652</f>
        <v>0.351592592592593</v>
      </c>
      <c r="X652" s="55" t="n">
        <v>128.2</v>
      </c>
      <c r="Y652" s="56" t="n">
        <v>0.15</v>
      </c>
    </row>
    <row r="653" customFormat="false" ht="15" hidden="false" customHeight="false" outlineLevel="0" collapsed="false">
      <c r="A653" s="47" t="s">
        <v>1009</v>
      </c>
      <c r="B653" s="48" t="n">
        <v>46095</v>
      </c>
      <c r="C653" s="49" t="n">
        <f aca="false">DATE(YEAR(B653),MONTH(B653),1)</f>
        <v>46082</v>
      </c>
      <c r="D653" s="47" t="s">
        <v>73</v>
      </c>
      <c r="E653" s="47" t="s">
        <v>62</v>
      </c>
      <c r="F653" s="47" t="s">
        <v>149</v>
      </c>
      <c r="G653" s="47" t="s">
        <v>1010</v>
      </c>
      <c r="H653" s="50" t="n">
        <f aca="false">Assumptions!$B$4</f>
        <v>480</v>
      </c>
      <c r="I653" s="47" t="n">
        <v>105</v>
      </c>
      <c r="J653" s="9" t="n">
        <f aca="false">H653-I653</f>
        <v>375</v>
      </c>
      <c r="K653" s="9" t="n">
        <f aca="false">SUMIFS(Downtime_Log!$I$2:$I$20000,Downtime_Log!$B$2:$B$20000,A653)</f>
        <v>108</v>
      </c>
      <c r="L653" s="9" t="n">
        <f aca="false">J653-K653</f>
        <v>267</v>
      </c>
      <c r="M653" s="51" t="n">
        <f aca="false">INDEX(Rate_Master!$C$2:$C$13,MATCH(F653,Rate_Master!$A$2:$A$13,0))</f>
        <v>1100</v>
      </c>
      <c r="N653" s="52" t="n">
        <v>273703</v>
      </c>
      <c r="O653" s="51" t="n">
        <f aca="false">SUMIFS(Quality_Log!$H$2:$H$20000,Quality_Log!$B$2:$B$20000,A653)</f>
        <v>5676</v>
      </c>
      <c r="P653" s="51" t="n">
        <f aca="false">N653-O653</f>
        <v>268027</v>
      </c>
      <c r="Q653" s="51" t="n">
        <f aca="false">ROUND(J653*M653*Assumptions!$B$6,0)</f>
        <v>321750</v>
      </c>
      <c r="R653" s="53" t="n">
        <f aca="false">N653/M653</f>
        <v>248.820909090909</v>
      </c>
      <c r="S653" s="53" t="n">
        <f aca="false">P653/M653</f>
        <v>243.660909090909</v>
      </c>
      <c r="T653" s="54" t="n">
        <f aca="false">IF(J653&gt;0,L653/J653,0)</f>
        <v>0.712</v>
      </c>
      <c r="U653" s="54" t="n">
        <f aca="false">IF(L653&gt;0,R653/L653,0)</f>
        <v>0.931913517194416</v>
      </c>
      <c r="V653" s="54" t="n">
        <f aca="false">IF(N653&gt;0,P653/N653,0)</f>
        <v>0.979262192960983</v>
      </c>
      <c r="W653" s="54" t="n">
        <f aca="false">T653*U653*V653</f>
        <v>0.649762424242424</v>
      </c>
      <c r="X653" s="55" t="n">
        <v>260.3</v>
      </c>
      <c r="Y653" s="56" t="n">
        <v>1.69</v>
      </c>
    </row>
    <row r="654" customFormat="false" ht="15" hidden="false" customHeight="false" outlineLevel="0" collapsed="false">
      <c r="A654" s="47" t="s">
        <v>1011</v>
      </c>
      <c r="B654" s="48" t="n">
        <v>46095</v>
      </c>
      <c r="C654" s="49" t="n">
        <f aca="false">DATE(YEAR(B654),MONTH(B654),1)</f>
        <v>46082</v>
      </c>
      <c r="D654" s="47" t="s">
        <v>74</v>
      </c>
      <c r="E654" s="47" t="s">
        <v>62</v>
      </c>
      <c r="F654" s="47" t="s">
        <v>149</v>
      </c>
      <c r="G654" s="47" t="s">
        <v>1010</v>
      </c>
      <c r="H654" s="50" t="n">
        <f aca="false">Assumptions!$B$4</f>
        <v>480</v>
      </c>
      <c r="I654" s="47" t="n">
        <v>30</v>
      </c>
      <c r="J654" s="9" t="n">
        <f aca="false">H654-I654</f>
        <v>450</v>
      </c>
      <c r="K654" s="9" t="n">
        <f aca="false">SUMIFS(Downtime_Log!$I$2:$I$20000,Downtime_Log!$B$2:$B$20000,A654)</f>
        <v>45</v>
      </c>
      <c r="L654" s="9" t="n">
        <f aca="false">J654-K654</f>
        <v>405</v>
      </c>
      <c r="M654" s="51" t="n">
        <f aca="false">INDEX(Rate_Master!$C$2:$C$13,MATCH(F654,Rate_Master!$A$2:$A$13,0))</f>
        <v>1100</v>
      </c>
      <c r="N654" s="52" t="n">
        <v>391768</v>
      </c>
      <c r="O654" s="51" t="n">
        <f aca="false">SUMIFS(Quality_Log!$H$2:$H$20000,Quality_Log!$B$2:$B$20000,A654)</f>
        <v>5600</v>
      </c>
      <c r="P654" s="51" t="n">
        <f aca="false">N654-O654</f>
        <v>386168</v>
      </c>
      <c r="Q654" s="51" t="n">
        <f aca="false">ROUND(J654*M654*Assumptions!$B$6,0)</f>
        <v>386100</v>
      </c>
      <c r="R654" s="53" t="n">
        <f aca="false">N654/M654</f>
        <v>356.152727272727</v>
      </c>
      <c r="S654" s="53" t="n">
        <f aca="false">P654/M654</f>
        <v>351.061818181818</v>
      </c>
      <c r="T654" s="54" t="n">
        <f aca="false">IF(J654&gt;0,L654/J654,0)</f>
        <v>0.9</v>
      </c>
      <c r="U654" s="54" t="n">
        <f aca="false">IF(L654&gt;0,R654/L654,0)</f>
        <v>0.879389450056117</v>
      </c>
      <c r="V654" s="54" t="n">
        <f aca="false">IF(N654&gt;0,P654/N654,0)</f>
        <v>0.985705825896959</v>
      </c>
      <c r="W654" s="54" t="n">
        <f aca="false">T654*U654*V654</f>
        <v>0.780137373737374</v>
      </c>
      <c r="X654" s="55" t="n">
        <v>356.3</v>
      </c>
      <c r="Y654" s="56" t="n">
        <v>1.7</v>
      </c>
    </row>
    <row r="655" customFormat="false" ht="15" hidden="false" customHeight="false" outlineLevel="0" collapsed="false">
      <c r="A655" s="47" t="s">
        <v>1012</v>
      </c>
      <c r="B655" s="48" t="n">
        <v>46095</v>
      </c>
      <c r="C655" s="49" t="n">
        <f aca="false">DATE(YEAR(B655),MONTH(B655),1)</f>
        <v>46082</v>
      </c>
      <c r="D655" s="47" t="s">
        <v>75</v>
      </c>
      <c r="E655" s="47" t="s">
        <v>62</v>
      </c>
      <c r="F655" s="47" t="s">
        <v>149</v>
      </c>
      <c r="G655" s="47" t="s">
        <v>1010</v>
      </c>
      <c r="H655" s="50" t="n">
        <f aca="false">Assumptions!$B$4</f>
        <v>480</v>
      </c>
      <c r="I655" s="47" t="n">
        <v>30</v>
      </c>
      <c r="J655" s="9" t="n">
        <f aca="false">H655-I655</f>
        <v>450</v>
      </c>
      <c r="K655" s="9" t="n">
        <f aca="false">SUMIFS(Downtime_Log!$I$2:$I$20000,Downtime_Log!$B$2:$B$20000,A655)</f>
        <v>92</v>
      </c>
      <c r="L655" s="9" t="n">
        <f aca="false">J655-K655</f>
        <v>358</v>
      </c>
      <c r="M655" s="51" t="n">
        <f aca="false">INDEX(Rate_Master!$C$2:$C$13,MATCH(F655,Rate_Master!$A$2:$A$13,0))</f>
        <v>1100</v>
      </c>
      <c r="N655" s="52" t="n">
        <v>354169</v>
      </c>
      <c r="O655" s="51" t="n">
        <f aca="false">SUMIFS(Quality_Log!$H$2:$H$20000,Quality_Log!$B$2:$B$20000,A655)</f>
        <v>5573</v>
      </c>
      <c r="P655" s="51" t="n">
        <f aca="false">N655-O655</f>
        <v>348596</v>
      </c>
      <c r="Q655" s="51" t="n">
        <f aca="false">ROUND(J655*M655*Assumptions!$B$6,0)</f>
        <v>386100</v>
      </c>
      <c r="R655" s="53" t="n">
        <f aca="false">N655/M655</f>
        <v>321.971818181818</v>
      </c>
      <c r="S655" s="53" t="n">
        <f aca="false">P655/M655</f>
        <v>316.905454545455</v>
      </c>
      <c r="T655" s="54" t="n">
        <f aca="false">IF(J655&gt;0,L655/J655,0)</f>
        <v>0.795555555555556</v>
      </c>
      <c r="U655" s="54" t="n">
        <f aca="false">IF(L655&gt;0,R655/L655,0)</f>
        <v>0.899362620619604</v>
      </c>
      <c r="V655" s="54" t="n">
        <f aca="false">IF(N655&gt;0,P655/N655,0)</f>
        <v>0.984264574256923</v>
      </c>
      <c r="W655" s="54" t="n">
        <f aca="false">T655*U655*V655</f>
        <v>0.704234343434344</v>
      </c>
      <c r="X655" s="55" t="n">
        <v>340.5</v>
      </c>
      <c r="Y655" s="56" t="n">
        <v>1.46</v>
      </c>
    </row>
    <row r="656" customFormat="false" ht="15" hidden="false" customHeight="false" outlineLevel="0" collapsed="false">
      <c r="A656" s="47" t="s">
        <v>1013</v>
      </c>
      <c r="B656" s="48" t="n">
        <v>46095</v>
      </c>
      <c r="C656" s="49" t="n">
        <f aca="false">DATE(YEAR(B656),MONTH(B656),1)</f>
        <v>46082</v>
      </c>
      <c r="D656" s="47" t="s">
        <v>73</v>
      </c>
      <c r="E656" s="47" t="s">
        <v>63</v>
      </c>
      <c r="F656" s="47" t="s">
        <v>152</v>
      </c>
      <c r="G656" s="47" t="s">
        <v>1002</v>
      </c>
      <c r="H656" s="50" t="n">
        <f aca="false">Assumptions!$B$4</f>
        <v>480</v>
      </c>
      <c r="I656" s="47" t="n">
        <v>90</v>
      </c>
      <c r="J656" s="9" t="n">
        <f aca="false">H656-I656</f>
        <v>390</v>
      </c>
      <c r="K656" s="9" t="n">
        <f aca="false">SUMIFS(Downtime_Log!$I$2:$I$20000,Downtime_Log!$B$2:$B$20000,A656)</f>
        <v>144</v>
      </c>
      <c r="L656" s="9" t="n">
        <f aca="false">J656-K656</f>
        <v>246</v>
      </c>
      <c r="M656" s="51" t="n">
        <f aca="false">INDEX(Rate_Master!$C$2:$C$13,MATCH(F656,Rate_Master!$A$2:$A$13,0))</f>
        <v>900</v>
      </c>
      <c r="N656" s="52" t="n">
        <v>179293</v>
      </c>
      <c r="O656" s="51" t="n">
        <f aca="false">SUMIFS(Quality_Log!$H$2:$H$20000,Quality_Log!$B$2:$B$20000,A656)</f>
        <v>3339</v>
      </c>
      <c r="P656" s="51" t="n">
        <f aca="false">N656-O656</f>
        <v>175954</v>
      </c>
      <c r="Q656" s="51" t="n">
        <f aca="false">ROUND(J656*M656*Assumptions!$B$6,0)</f>
        <v>273780</v>
      </c>
      <c r="R656" s="53" t="n">
        <f aca="false">N656/M656</f>
        <v>199.214444444444</v>
      </c>
      <c r="S656" s="53" t="n">
        <f aca="false">P656/M656</f>
        <v>195.504444444444</v>
      </c>
      <c r="T656" s="54" t="n">
        <f aca="false">IF(J656&gt;0,L656/J656,0)</f>
        <v>0.630769230769231</v>
      </c>
      <c r="U656" s="54" t="n">
        <f aca="false">IF(L656&gt;0,R656/L656,0)</f>
        <v>0.809814814814815</v>
      </c>
      <c r="V656" s="54" t="n">
        <f aca="false">IF(N656&gt;0,P656/N656,0)</f>
        <v>0.981376852414763</v>
      </c>
      <c r="W656" s="54" t="n">
        <f aca="false">T656*U656*V656</f>
        <v>0.501293447293447</v>
      </c>
      <c r="X656" s="55" t="n">
        <v>306</v>
      </c>
      <c r="Y656" s="56" t="n">
        <v>2.07</v>
      </c>
    </row>
    <row r="657" customFormat="false" ht="15" hidden="false" customHeight="false" outlineLevel="0" collapsed="false">
      <c r="A657" s="47" t="s">
        <v>1014</v>
      </c>
      <c r="B657" s="48" t="n">
        <v>46095</v>
      </c>
      <c r="C657" s="49" t="n">
        <f aca="false">DATE(YEAR(B657),MONTH(B657),1)</f>
        <v>46082</v>
      </c>
      <c r="D657" s="47" t="s">
        <v>74</v>
      </c>
      <c r="E657" s="47" t="s">
        <v>63</v>
      </c>
      <c r="F657" s="47" t="s">
        <v>152</v>
      </c>
      <c r="G657" s="47" t="s">
        <v>1002</v>
      </c>
      <c r="H657" s="50" t="n">
        <f aca="false">Assumptions!$B$4</f>
        <v>480</v>
      </c>
      <c r="I657" s="47" t="n">
        <v>30</v>
      </c>
      <c r="J657" s="9" t="n">
        <f aca="false">H657-I657</f>
        <v>450</v>
      </c>
      <c r="K657" s="9" t="n">
        <f aca="false">SUMIFS(Downtime_Log!$I$2:$I$20000,Downtime_Log!$B$2:$B$20000,A657)</f>
        <v>150</v>
      </c>
      <c r="L657" s="9" t="n">
        <f aca="false">J657-K657</f>
        <v>300</v>
      </c>
      <c r="M657" s="51" t="n">
        <f aca="false">INDEX(Rate_Master!$C$2:$C$13,MATCH(F657,Rate_Master!$A$2:$A$13,0))</f>
        <v>900</v>
      </c>
      <c r="N657" s="52" t="n">
        <v>226627</v>
      </c>
      <c r="O657" s="51" t="n">
        <f aca="false">SUMIFS(Quality_Log!$H$2:$H$20000,Quality_Log!$B$2:$B$20000,A657)</f>
        <v>4552</v>
      </c>
      <c r="P657" s="51" t="n">
        <f aca="false">N657-O657</f>
        <v>222075</v>
      </c>
      <c r="Q657" s="51" t="n">
        <f aca="false">ROUND(J657*M657*Assumptions!$B$6,0)</f>
        <v>315900</v>
      </c>
      <c r="R657" s="53" t="n">
        <f aca="false">N657/M657</f>
        <v>251.807777777778</v>
      </c>
      <c r="S657" s="53" t="n">
        <f aca="false">P657/M657</f>
        <v>246.75</v>
      </c>
      <c r="T657" s="54" t="n">
        <f aca="false">IF(J657&gt;0,L657/J657,0)</f>
        <v>0.666666666666667</v>
      </c>
      <c r="U657" s="54" t="n">
        <f aca="false">IF(L657&gt;0,R657/L657,0)</f>
        <v>0.839359259259259</v>
      </c>
      <c r="V657" s="54" t="n">
        <f aca="false">IF(N657&gt;0,P657/N657,0)</f>
        <v>0.979914132031929</v>
      </c>
      <c r="W657" s="54" t="n">
        <f aca="false">T657*U657*V657</f>
        <v>0.548333333333333</v>
      </c>
      <c r="X657" s="55" t="n">
        <v>354.5</v>
      </c>
      <c r="Y657" s="56" t="n">
        <v>1.74</v>
      </c>
    </row>
    <row r="658" customFormat="false" ht="15" hidden="false" customHeight="false" outlineLevel="0" collapsed="false">
      <c r="A658" s="47" t="s">
        <v>1015</v>
      </c>
      <c r="B658" s="48" t="n">
        <v>46095</v>
      </c>
      <c r="C658" s="49" t="n">
        <f aca="false">DATE(YEAR(B658),MONTH(B658),1)</f>
        <v>46082</v>
      </c>
      <c r="D658" s="47" t="s">
        <v>75</v>
      </c>
      <c r="E658" s="47" t="s">
        <v>63</v>
      </c>
      <c r="F658" s="47" t="s">
        <v>152</v>
      </c>
      <c r="G658" s="47" t="s">
        <v>1002</v>
      </c>
      <c r="H658" s="50" t="n">
        <f aca="false">Assumptions!$B$4</f>
        <v>480</v>
      </c>
      <c r="I658" s="47" t="n">
        <v>30</v>
      </c>
      <c r="J658" s="9" t="n">
        <f aca="false">H658-I658</f>
        <v>450</v>
      </c>
      <c r="K658" s="9" t="n">
        <f aca="false">SUMIFS(Downtime_Log!$I$2:$I$20000,Downtime_Log!$B$2:$B$20000,A658)</f>
        <v>101</v>
      </c>
      <c r="L658" s="9" t="n">
        <f aca="false">J658-K658</f>
        <v>349</v>
      </c>
      <c r="M658" s="51" t="n">
        <f aca="false">INDEX(Rate_Master!$C$2:$C$13,MATCH(F658,Rate_Master!$A$2:$A$13,0))</f>
        <v>900</v>
      </c>
      <c r="N658" s="52" t="n">
        <v>252110</v>
      </c>
      <c r="O658" s="51" t="n">
        <f aca="false">SUMIFS(Quality_Log!$H$2:$H$20000,Quality_Log!$B$2:$B$20000,A658)</f>
        <v>5636</v>
      </c>
      <c r="P658" s="51" t="n">
        <f aca="false">N658-O658</f>
        <v>246474</v>
      </c>
      <c r="Q658" s="51" t="n">
        <f aca="false">ROUND(J658*M658*Assumptions!$B$6,0)</f>
        <v>315900</v>
      </c>
      <c r="R658" s="53" t="n">
        <f aca="false">N658/M658</f>
        <v>280.122222222222</v>
      </c>
      <c r="S658" s="53" t="n">
        <f aca="false">P658/M658</f>
        <v>273.86</v>
      </c>
      <c r="T658" s="54" t="n">
        <f aca="false">IF(J658&gt;0,L658/J658,0)</f>
        <v>0.775555555555556</v>
      </c>
      <c r="U658" s="54" t="n">
        <f aca="false">IF(L658&gt;0,R658/L658,0)</f>
        <v>0.80264247055078</v>
      </c>
      <c r="V658" s="54" t="n">
        <f aca="false">IF(N658&gt;0,P658/N658,0)</f>
        <v>0.97764467891</v>
      </c>
      <c r="W658" s="54" t="n">
        <f aca="false">T658*U658*V658</f>
        <v>0.608577777777778</v>
      </c>
      <c r="X658" s="55" t="n">
        <v>422.5</v>
      </c>
      <c r="Y658" s="56" t="n">
        <v>1.75</v>
      </c>
    </row>
    <row r="659" customFormat="false" ht="15" hidden="false" customHeight="false" outlineLevel="0" collapsed="false">
      <c r="A659" s="47" t="s">
        <v>1016</v>
      </c>
      <c r="B659" s="48" t="n">
        <v>46095</v>
      </c>
      <c r="C659" s="49" t="n">
        <f aca="false">DATE(YEAR(B659),MONTH(B659),1)</f>
        <v>46082</v>
      </c>
      <c r="D659" s="47" t="s">
        <v>73</v>
      </c>
      <c r="E659" s="47" t="s">
        <v>64</v>
      </c>
      <c r="F659" s="47" t="s">
        <v>155</v>
      </c>
      <c r="G659" s="47" t="s">
        <v>1017</v>
      </c>
      <c r="H659" s="50" t="n">
        <f aca="false">Assumptions!$B$4</f>
        <v>480</v>
      </c>
      <c r="I659" s="47" t="n">
        <v>90</v>
      </c>
      <c r="J659" s="9" t="n">
        <f aca="false">H659-I659</f>
        <v>390</v>
      </c>
      <c r="K659" s="9" t="n">
        <f aca="false">SUMIFS(Downtime_Log!$I$2:$I$20000,Downtime_Log!$B$2:$B$20000,A659)</f>
        <v>137</v>
      </c>
      <c r="L659" s="9" t="n">
        <f aca="false">J659-K659</f>
        <v>253</v>
      </c>
      <c r="M659" s="51" t="n">
        <f aca="false">INDEX(Rate_Master!$C$2:$C$13,MATCH(F659,Rate_Master!$A$2:$A$13,0))</f>
        <v>550</v>
      </c>
      <c r="N659" s="52" t="n">
        <v>129660</v>
      </c>
      <c r="O659" s="51" t="n">
        <f aca="false">SUMIFS(Quality_Log!$H$2:$H$20000,Quality_Log!$B$2:$B$20000,A659)</f>
        <v>3381</v>
      </c>
      <c r="P659" s="51" t="n">
        <f aca="false">N659-O659</f>
        <v>126279</v>
      </c>
      <c r="Q659" s="51" t="n">
        <f aca="false">ROUND(J659*M659*Assumptions!$B$6,0)</f>
        <v>167310</v>
      </c>
      <c r="R659" s="53" t="n">
        <f aca="false">N659/M659</f>
        <v>235.745454545455</v>
      </c>
      <c r="S659" s="53" t="n">
        <f aca="false">P659/M659</f>
        <v>229.598181818182</v>
      </c>
      <c r="T659" s="54" t="n">
        <f aca="false">IF(J659&gt;0,L659/J659,0)</f>
        <v>0.648717948717949</v>
      </c>
      <c r="U659" s="54" t="n">
        <f aca="false">IF(L659&gt;0,R659/L659,0)</f>
        <v>0.931800215594682</v>
      </c>
      <c r="V659" s="54" t="n">
        <f aca="false">IF(N659&gt;0,P659/N659,0)</f>
        <v>0.9739241092087</v>
      </c>
      <c r="W659" s="54" t="n">
        <f aca="false">T659*U659*V659</f>
        <v>0.588713286713287</v>
      </c>
      <c r="X659" s="55" t="n">
        <v>168.8</v>
      </c>
      <c r="Y659" s="56" t="n">
        <v>3.17</v>
      </c>
    </row>
    <row r="660" customFormat="false" ht="15" hidden="false" customHeight="false" outlineLevel="0" collapsed="false">
      <c r="A660" s="47" t="s">
        <v>1018</v>
      </c>
      <c r="B660" s="48" t="n">
        <v>46095</v>
      </c>
      <c r="C660" s="49" t="n">
        <f aca="false">DATE(YEAR(B660),MONTH(B660),1)</f>
        <v>46082</v>
      </c>
      <c r="D660" s="47" t="s">
        <v>74</v>
      </c>
      <c r="E660" s="47" t="s">
        <v>64</v>
      </c>
      <c r="F660" s="47" t="s">
        <v>155</v>
      </c>
      <c r="G660" s="47" t="s">
        <v>1017</v>
      </c>
      <c r="H660" s="50" t="n">
        <f aca="false">Assumptions!$B$4</f>
        <v>480</v>
      </c>
      <c r="I660" s="47" t="n">
        <v>30</v>
      </c>
      <c r="J660" s="9" t="n">
        <f aca="false">H660-I660</f>
        <v>450</v>
      </c>
      <c r="K660" s="9" t="n">
        <f aca="false">SUMIFS(Downtime_Log!$I$2:$I$20000,Downtime_Log!$B$2:$B$20000,A660)</f>
        <v>5</v>
      </c>
      <c r="L660" s="9" t="n">
        <f aca="false">J660-K660</f>
        <v>445</v>
      </c>
      <c r="M660" s="51" t="n">
        <f aca="false">INDEX(Rate_Master!$C$2:$C$13,MATCH(F660,Rate_Master!$A$2:$A$13,0))</f>
        <v>550</v>
      </c>
      <c r="N660" s="52" t="n">
        <v>224881</v>
      </c>
      <c r="O660" s="51" t="n">
        <f aca="false">SUMIFS(Quality_Log!$H$2:$H$20000,Quality_Log!$B$2:$B$20000,A660)</f>
        <v>3514</v>
      </c>
      <c r="P660" s="51" t="n">
        <f aca="false">N660-O660</f>
        <v>221367</v>
      </c>
      <c r="Q660" s="51" t="n">
        <f aca="false">ROUND(J660*M660*Assumptions!$B$6,0)</f>
        <v>193050</v>
      </c>
      <c r="R660" s="53" t="n">
        <f aca="false">N660/M660</f>
        <v>408.874545454545</v>
      </c>
      <c r="S660" s="53" t="n">
        <f aca="false">P660/M660</f>
        <v>402.485454545455</v>
      </c>
      <c r="T660" s="54" t="n">
        <f aca="false">IF(J660&gt;0,L660/J660,0)</f>
        <v>0.988888888888889</v>
      </c>
      <c r="U660" s="54" t="n">
        <f aca="false">IF(L660&gt;0,R660/L660,0)</f>
        <v>0.918819203268642</v>
      </c>
      <c r="V660" s="54" t="n">
        <f aca="false">IF(N660&gt;0,P660/N660,0)</f>
        <v>0.984373957782116</v>
      </c>
      <c r="W660" s="54" t="n">
        <f aca="false">T660*U660*V660</f>
        <v>0.894412121212121</v>
      </c>
      <c r="X660" s="55" t="n">
        <v>240.8</v>
      </c>
      <c r="Y660" s="56" t="n">
        <v>0.67</v>
      </c>
    </row>
    <row r="661" customFormat="false" ht="15" hidden="false" customHeight="false" outlineLevel="0" collapsed="false">
      <c r="A661" s="47" t="s">
        <v>1019</v>
      </c>
      <c r="B661" s="48" t="n">
        <v>46095</v>
      </c>
      <c r="C661" s="49" t="n">
        <f aca="false">DATE(YEAR(B661),MONTH(B661),1)</f>
        <v>46082</v>
      </c>
      <c r="D661" s="47" t="s">
        <v>73</v>
      </c>
      <c r="E661" s="47" t="s">
        <v>65</v>
      </c>
      <c r="F661" s="47" t="s">
        <v>159</v>
      </c>
      <c r="G661" s="47" t="s">
        <v>1006</v>
      </c>
      <c r="H661" s="50" t="n">
        <f aca="false">Assumptions!$B$4</f>
        <v>480</v>
      </c>
      <c r="I661" s="47" t="n">
        <v>90</v>
      </c>
      <c r="J661" s="9" t="n">
        <f aca="false">H661-I661</f>
        <v>390</v>
      </c>
      <c r="K661" s="9" t="n">
        <f aca="false">SUMIFS(Downtime_Log!$I$2:$I$20000,Downtime_Log!$B$2:$B$20000,A661)</f>
        <v>14</v>
      </c>
      <c r="L661" s="9" t="n">
        <f aca="false">J661-K661</f>
        <v>376</v>
      </c>
      <c r="M661" s="51" t="n">
        <f aca="false">INDEX(Rate_Master!$C$2:$C$13,MATCH(F661,Rate_Master!$A$2:$A$13,0))</f>
        <v>240</v>
      </c>
      <c r="N661" s="52" t="n">
        <v>75391</v>
      </c>
      <c r="O661" s="51" t="n">
        <f aca="false">SUMIFS(Quality_Log!$H$2:$H$20000,Quality_Log!$B$2:$B$20000,A661)</f>
        <v>1184</v>
      </c>
      <c r="P661" s="51" t="n">
        <f aca="false">N661-O661</f>
        <v>74207</v>
      </c>
      <c r="Q661" s="51" t="n">
        <f aca="false">ROUND(J661*M661*Assumptions!$B$6,0)</f>
        <v>73008</v>
      </c>
      <c r="R661" s="53" t="n">
        <f aca="false">N661/M661</f>
        <v>314.129166666667</v>
      </c>
      <c r="S661" s="53" t="n">
        <f aca="false">P661/M661</f>
        <v>309.195833333333</v>
      </c>
      <c r="T661" s="54" t="n">
        <f aca="false">IF(J661&gt;0,L661/J661,0)</f>
        <v>0.964102564102564</v>
      </c>
      <c r="U661" s="54" t="n">
        <f aca="false">IF(L661&gt;0,R661/L661,0)</f>
        <v>0.835449911347518</v>
      </c>
      <c r="V661" s="54" t="n">
        <f aca="false">IF(N661&gt;0,P661/N661,0)</f>
        <v>0.984295207650781</v>
      </c>
      <c r="W661" s="54" t="n">
        <f aca="false">T661*U661*V661</f>
        <v>0.792809829059829</v>
      </c>
      <c r="X661" s="55" t="n">
        <v>187.5</v>
      </c>
      <c r="Y661" s="56" t="n">
        <v>0.16</v>
      </c>
    </row>
    <row r="662" customFormat="false" ht="15" hidden="false" customHeight="false" outlineLevel="0" collapsed="false">
      <c r="A662" s="47" t="s">
        <v>1020</v>
      </c>
      <c r="B662" s="48" t="n">
        <v>46095</v>
      </c>
      <c r="C662" s="49" t="n">
        <f aca="false">DATE(YEAR(B662),MONTH(B662),1)</f>
        <v>46082</v>
      </c>
      <c r="D662" s="47" t="s">
        <v>74</v>
      </c>
      <c r="E662" s="47" t="s">
        <v>65</v>
      </c>
      <c r="F662" s="47" t="s">
        <v>159</v>
      </c>
      <c r="G662" s="47" t="s">
        <v>1006</v>
      </c>
      <c r="H662" s="50" t="n">
        <f aca="false">Assumptions!$B$4</f>
        <v>480</v>
      </c>
      <c r="I662" s="47" t="n">
        <v>30</v>
      </c>
      <c r="J662" s="9" t="n">
        <f aca="false">H662-I662</f>
        <v>450</v>
      </c>
      <c r="K662" s="9" t="n">
        <f aca="false">SUMIFS(Downtime_Log!$I$2:$I$20000,Downtime_Log!$B$2:$B$20000,A662)</f>
        <v>36</v>
      </c>
      <c r="L662" s="9" t="n">
        <f aca="false">J662-K662</f>
        <v>414</v>
      </c>
      <c r="M662" s="51" t="n">
        <f aca="false">INDEX(Rate_Master!$C$2:$C$13,MATCH(F662,Rate_Master!$A$2:$A$13,0))</f>
        <v>240</v>
      </c>
      <c r="N662" s="52" t="n">
        <v>85055</v>
      </c>
      <c r="O662" s="51" t="n">
        <f aca="false">SUMIFS(Quality_Log!$H$2:$H$20000,Quality_Log!$B$2:$B$20000,A662)</f>
        <v>1198</v>
      </c>
      <c r="P662" s="51" t="n">
        <f aca="false">N662-O662</f>
        <v>83857</v>
      </c>
      <c r="Q662" s="51" t="n">
        <f aca="false">ROUND(J662*M662*Assumptions!$B$6,0)</f>
        <v>84240</v>
      </c>
      <c r="R662" s="53" t="n">
        <f aca="false">N662/M662</f>
        <v>354.395833333333</v>
      </c>
      <c r="S662" s="53" t="n">
        <f aca="false">P662/M662</f>
        <v>349.404166666667</v>
      </c>
      <c r="T662" s="54" t="n">
        <f aca="false">IF(J662&gt;0,L662/J662,0)</f>
        <v>0.92</v>
      </c>
      <c r="U662" s="54" t="n">
        <f aca="false">IF(L662&gt;0,R662/L662,0)</f>
        <v>0.856028582930757</v>
      </c>
      <c r="V662" s="54" t="n">
        <f aca="false">IF(N662&gt;0,P662/N662,0)</f>
        <v>0.985914996178943</v>
      </c>
      <c r="W662" s="54" t="n">
        <f aca="false">T662*U662*V662</f>
        <v>0.776453703703704</v>
      </c>
      <c r="X662" s="55" t="n">
        <v>188.2</v>
      </c>
      <c r="Y662" s="56" t="n">
        <v>0.16</v>
      </c>
    </row>
    <row r="663" customFormat="false" ht="15" hidden="false" customHeight="false" outlineLevel="0" collapsed="false">
      <c r="A663" s="47" t="s">
        <v>1021</v>
      </c>
      <c r="B663" s="48" t="n">
        <v>46095</v>
      </c>
      <c r="C663" s="49" t="n">
        <f aca="false">DATE(YEAR(B663),MONTH(B663),1)</f>
        <v>46082</v>
      </c>
      <c r="D663" s="47" t="s">
        <v>75</v>
      </c>
      <c r="E663" s="47" t="s">
        <v>65</v>
      </c>
      <c r="F663" s="47" t="s">
        <v>159</v>
      </c>
      <c r="G663" s="47" t="s">
        <v>1006</v>
      </c>
      <c r="H663" s="50" t="n">
        <f aca="false">Assumptions!$B$4</f>
        <v>480</v>
      </c>
      <c r="I663" s="47" t="n">
        <v>30</v>
      </c>
      <c r="J663" s="9" t="n">
        <f aca="false">H663-I663</f>
        <v>450</v>
      </c>
      <c r="K663" s="9" t="n">
        <f aca="false">SUMIFS(Downtime_Log!$I$2:$I$20000,Downtime_Log!$B$2:$B$20000,A663)</f>
        <v>26</v>
      </c>
      <c r="L663" s="9" t="n">
        <f aca="false">J663-K663</f>
        <v>424</v>
      </c>
      <c r="M663" s="51" t="n">
        <f aca="false">INDEX(Rate_Master!$C$2:$C$13,MATCH(F663,Rate_Master!$A$2:$A$13,0))</f>
        <v>240</v>
      </c>
      <c r="N663" s="52" t="n">
        <v>77438</v>
      </c>
      <c r="O663" s="51" t="n">
        <f aca="false">SUMIFS(Quality_Log!$H$2:$H$20000,Quality_Log!$B$2:$B$20000,A663)</f>
        <v>1795</v>
      </c>
      <c r="P663" s="51" t="n">
        <f aca="false">N663-O663</f>
        <v>75643</v>
      </c>
      <c r="Q663" s="51" t="n">
        <f aca="false">ROUND(J663*M663*Assumptions!$B$6,0)</f>
        <v>84240</v>
      </c>
      <c r="R663" s="53" t="n">
        <f aca="false">N663/M663</f>
        <v>322.658333333333</v>
      </c>
      <c r="S663" s="53" t="n">
        <f aca="false">P663/M663</f>
        <v>315.179166666667</v>
      </c>
      <c r="T663" s="54" t="n">
        <f aca="false">IF(J663&gt;0,L663/J663,0)</f>
        <v>0.942222222222222</v>
      </c>
      <c r="U663" s="54" t="n">
        <f aca="false">IF(L663&gt;0,R663/L663,0)</f>
        <v>0.760986635220126</v>
      </c>
      <c r="V663" s="54" t="n">
        <f aca="false">IF(N663&gt;0,P663/N663,0)</f>
        <v>0.976820165810067</v>
      </c>
      <c r="W663" s="54" t="n">
        <f aca="false">T663*U663*V663</f>
        <v>0.700398148148148</v>
      </c>
      <c r="X663" s="55" t="n">
        <v>202.5</v>
      </c>
      <c r="Y663" s="56" t="n">
        <v>0.14</v>
      </c>
    </row>
    <row r="664" customFormat="false" ht="15" hidden="false" customHeight="false" outlineLevel="0" collapsed="false">
      <c r="A664" s="47" t="s">
        <v>1022</v>
      </c>
      <c r="B664" s="48" t="n">
        <v>46097</v>
      </c>
      <c r="C664" s="49" t="n">
        <f aca="false">DATE(YEAR(B664),MONTH(B664),1)</f>
        <v>46082</v>
      </c>
      <c r="D664" s="47" t="s">
        <v>73</v>
      </c>
      <c r="E664" s="47" t="s">
        <v>62</v>
      </c>
      <c r="F664" s="47" t="s">
        <v>149</v>
      </c>
      <c r="G664" s="47" t="s">
        <v>1010</v>
      </c>
      <c r="H664" s="50" t="n">
        <f aca="false">Assumptions!$B$4</f>
        <v>480</v>
      </c>
      <c r="I664" s="47" t="n">
        <v>30</v>
      </c>
      <c r="J664" s="9" t="n">
        <f aca="false">H664-I664</f>
        <v>450</v>
      </c>
      <c r="K664" s="9" t="n">
        <f aca="false">SUMIFS(Downtime_Log!$I$2:$I$20000,Downtime_Log!$B$2:$B$20000,A664)</f>
        <v>35</v>
      </c>
      <c r="L664" s="9" t="n">
        <f aca="false">J664-K664</f>
        <v>415</v>
      </c>
      <c r="M664" s="51" t="n">
        <f aca="false">INDEX(Rate_Master!$C$2:$C$13,MATCH(F664,Rate_Master!$A$2:$A$13,0))</f>
        <v>1100</v>
      </c>
      <c r="N664" s="52" t="n">
        <v>401886</v>
      </c>
      <c r="O664" s="51" t="n">
        <f aca="false">SUMIFS(Quality_Log!$H$2:$H$20000,Quality_Log!$B$2:$B$20000,A664)</f>
        <v>10268</v>
      </c>
      <c r="P664" s="51" t="n">
        <f aca="false">N664-O664</f>
        <v>391618</v>
      </c>
      <c r="Q664" s="51" t="n">
        <f aca="false">ROUND(J664*M664*Assumptions!$B$6,0)</f>
        <v>386100</v>
      </c>
      <c r="R664" s="53" t="n">
        <f aca="false">N664/M664</f>
        <v>365.350909090909</v>
      </c>
      <c r="S664" s="53" t="n">
        <f aca="false">P664/M664</f>
        <v>356.016363636364</v>
      </c>
      <c r="T664" s="54" t="n">
        <f aca="false">IF(J664&gt;0,L664/J664,0)</f>
        <v>0.922222222222222</v>
      </c>
      <c r="U664" s="54" t="n">
        <f aca="false">IF(L664&gt;0,R664/L664,0)</f>
        <v>0.880363636363637</v>
      </c>
      <c r="V664" s="54" t="n">
        <f aca="false">IF(N664&gt;0,P664/N664,0)</f>
        <v>0.974450466052562</v>
      </c>
      <c r="W664" s="54" t="n">
        <f aca="false">T664*U664*V664</f>
        <v>0.791147474747475</v>
      </c>
      <c r="X664" s="55" t="n">
        <v>382.7</v>
      </c>
      <c r="Y664" s="56" t="n">
        <v>1.67</v>
      </c>
    </row>
    <row r="665" customFormat="false" ht="15" hidden="false" customHeight="false" outlineLevel="0" collapsed="false">
      <c r="A665" s="47" t="s">
        <v>1023</v>
      </c>
      <c r="B665" s="48" t="n">
        <v>46097</v>
      </c>
      <c r="C665" s="49" t="n">
        <f aca="false">DATE(YEAR(B665),MONTH(B665),1)</f>
        <v>46082</v>
      </c>
      <c r="D665" s="47" t="s">
        <v>74</v>
      </c>
      <c r="E665" s="47" t="s">
        <v>62</v>
      </c>
      <c r="F665" s="47" t="s">
        <v>149</v>
      </c>
      <c r="G665" s="47" t="s">
        <v>1010</v>
      </c>
      <c r="H665" s="50" t="n">
        <f aca="false">Assumptions!$B$4</f>
        <v>480</v>
      </c>
      <c r="I665" s="47" t="n">
        <v>30</v>
      </c>
      <c r="J665" s="9" t="n">
        <f aca="false">H665-I665</f>
        <v>450</v>
      </c>
      <c r="K665" s="9" t="n">
        <f aca="false">SUMIFS(Downtime_Log!$I$2:$I$20000,Downtime_Log!$B$2:$B$20000,A665)</f>
        <v>57</v>
      </c>
      <c r="L665" s="9" t="n">
        <f aca="false">J665-K665</f>
        <v>393</v>
      </c>
      <c r="M665" s="51" t="n">
        <f aca="false">INDEX(Rate_Master!$C$2:$C$13,MATCH(F665,Rate_Master!$A$2:$A$13,0))</f>
        <v>1100</v>
      </c>
      <c r="N665" s="52" t="n">
        <v>381147</v>
      </c>
      <c r="O665" s="51" t="n">
        <f aca="false">SUMIFS(Quality_Log!$H$2:$H$20000,Quality_Log!$B$2:$B$20000,A665)</f>
        <v>5414</v>
      </c>
      <c r="P665" s="51" t="n">
        <f aca="false">N665-O665</f>
        <v>375733</v>
      </c>
      <c r="Q665" s="51" t="n">
        <f aca="false">ROUND(J665*M665*Assumptions!$B$6,0)</f>
        <v>386100</v>
      </c>
      <c r="R665" s="53" t="n">
        <f aca="false">N665/M665</f>
        <v>346.497272727273</v>
      </c>
      <c r="S665" s="53" t="n">
        <f aca="false">P665/M665</f>
        <v>341.575454545455</v>
      </c>
      <c r="T665" s="54" t="n">
        <f aca="false">IF(J665&gt;0,L665/J665,0)</f>
        <v>0.873333333333333</v>
      </c>
      <c r="U665" s="54" t="n">
        <f aca="false">IF(L665&gt;0,R665/L665,0)</f>
        <v>0.881672449687717</v>
      </c>
      <c r="V665" s="54" t="n">
        <f aca="false">IF(N665&gt;0,P665/N665,0)</f>
        <v>0.985795506720504</v>
      </c>
      <c r="W665" s="54" t="n">
        <f aca="false">T665*U665*V665</f>
        <v>0.759056565656566</v>
      </c>
      <c r="X665" s="55" t="n">
        <v>356.5</v>
      </c>
      <c r="Y665" s="56" t="n">
        <v>1.51</v>
      </c>
    </row>
    <row r="666" customFormat="false" ht="15" hidden="false" customHeight="false" outlineLevel="0" collapsed="false">
      <c r="A666" s="47" t="s">
        <v>1024</v>
      </c>
      <c r="B666" s="48" t="n">
        <v>46097</v>
      </c>
      <c r="C666" s="49" t="n">
        <f aca="false">DATE(YEAR(B666),MONTH(B666),1)</f>
        <v>46082</v>
      </c>
      <c r="D666" s="47" t="s">
        <v>75</v>
      </c>
      <c r="E666" s="47" t="s">
        <v>62</v>
      </c>
      <c r="F666" s="47" t="s">
        <v>149</v>
      </c>
      <c r="G666" s="47" t="s">
        <v>1010</v>
      </c>
      <c r="H666" s="50" t="n">
        <f aca="false">Assumptions!$B$4</f>
        <v>480</v>
      </c>
      <c r="I666" s="47" t="n">
        <v>30</v>
      </c>
      <c r="J666" s="9" t="n">
        <f aca="false">H666-I666</f>
        <v>450</v>
      </c>
      <c r="K666" s="9" t="n">
        <f aca="false">SUMIFS(Downtime_Log!$I$2:$I$20000,Downtime_Log!$B$2:$B$20000,A666)</f>
        <v>138</v>
      </c>
      <c r="L666" s="9" t="n">
        <f aca="false">J666-K666</f>
        <v>312</v>
      </c>
      <c r="M666" s="51" t="n">
        <f aca="false">INDEX(Rate_Master!$C$2:$C$13,MATCH(F666,Rate_Master!$A$2:$A$13,0))</f>
        <v>1100</v>
      </c>
      <c r="N666" s="52" t="n">
        <v>283900</v>
      </c>
      <c r="O666" s="51" t="n">
        <f aca="false">SUMIFS(Quality_Log!$H$2:$H$20000,Quality_Log!$B$2:$B$20000,A666)</f>
        <v>5322</v>
      </c>
      <c r="P666" s="51" t="n">
        <f aca="false">N666-O666</f>
        <v>278578</v>
      </c>
      <c r="Q666" s="51" t="n">
        <f aca="false">ROUND(J666*M666*Assumptions!$B$6,0)</f>
        <v>386100</v>
      </c>
      <c r="R666" s="53" t="n">
        <f aca="false">N666/M666</f>
        <v>258.090909090909</v>
      </c>
      <c r="S666" s="53" t="n">
        <f aca="false">P666/M666</f>
        <v>253.252727272727</v>
      </c>
      <c r="T666" s="54" t="n">
        <f aca="false">IF(J666&gt;0,L666/J666,0)</f>
        <v>0.693333333333333</v>
      </c>
      <c r="U666" s="54" t="n">
        <f aca="false">IF(L666&gt;0,R666/L666,0)</f>
        <v>0.827214452214452</v>
      </c>
      <c r="V666" s="54" t="n">
        <f aca="false">IF(N666&gt;0,P666/N666,0)</f>
        <v>0.981253962662909</v>
      </c>
      <c r="W666" s="54" t="n">
        <f aca="false">T666*U666*V666</f>
        <v>0.562783838383838</v>
      </c>
      <c r="X666" s="55" t="n">
        <v>341.2</v>
      </c>
      <c r="Y666" s="56" t="n">
        <v>1.62</v>
      </c>
    </row>
    <row r="667" customFormat="false" ht="15" hidden="false" customHeight="false" outlineLevel="0" collapsed="false">
      <c r="A667" s="47" t="s">
        <v>1025</v>
      </c>
      <c r="B667" s="48" t="n">
        <v>46097</v>
      </c>
      <c r="C667" s="49" t="n">
        <f aca="false">DATE(YEAR(B667),MONTH(B667),1)</f>
        <v>46082</v>
      </c>
      <c r="D667" s="47" t="s">
        <v>73</v>
      </c>
      <c r="E667" s="47" t="s">
        <v>63</v>
      </c>
      <c r="F667" s="47" t="s">
        <v>152</v>
      </c>
      <c r="G667" s="47" t="s">
        <v>1026</v>
      </c>
      <c r="H667" s="50" t="n">
        <f aca="false">Assumptions!$B$4</f>
        <v>480</v>
      </c>
      <c r="I667" s="47" t="n">
        <v>30</v>
      </c>
      <c r="J667" s="9" t="n">
        <f aca="false">H667-I667</f>
        <v>450</v>
      </c>
      <c r="K667" s="9" t="n">
        <f aca="false">SUMIFS(Downtime_Log!$I$2:$I$20000,Downtime_Log!$B$2:$B$20000,A667)</f>
        <v>100</v>
      </c>
      <c r="L667" s="9" t="n">
        <f aca="false">J667-K667</f>
        <v>350</v>
      </c>
      <c r="M667" s="51" t="n">
        <f aca="false">INDEX(Rate_Master!$C$2:$C$13,MATCH(F667,Rate_Master!$A$2:$A$13,0))</f>
        <v>900</v>
      </c>
      <c r="N667" s="52" t="n">
        <v>264151</v>
      </c>
      <c r="O667" s="51" t="n">
        <f aca="false">SUMIFS(Quality_Log!$H$2:$H$20000,Quality_Log!$B$2:$B$20000,A667)</f>
        <v>5822</v>
      </c>
      <c r="P667" s="51" t="n">
        <f aca="false">N667-O667</f>
        <v>258329</v>
      </c>
      <c r="Q667" s="51" t="n">
        <f aca="false">ROUND(J667*M667*Assumptions!$B$6,0)</f>
        <v>315900</v>
      </c>
      <c r="R667" s="53" t="n">
        <f aca="false">N667/M667</f>
        <v>293.501111111111</v>
      </c>
      <c r="S667" s="53" t="n">
        <f aca="false">P667/M667</f>
        <v>287.032222222222</v>
      </c>
      <c r="T667" s="54" t="n">
        <f aca="false">IF(J667&gt;0,L667/J667,0)</f>
        <v>0.777777777777778</v>
      </c>
      <c r="U667" s="54" t="n">
        <f aca="false">IF(L667&gt;0,R667/L667,0)</f>
        <v>0.838574603174603</v>
      </c>
      <c r="V667" s="54" t="n">
        <f aca="false">IF(N667&gt;0,P667/N667,0)</f>
        <v>0.977959576151519</v>
      </c>
      <c r="W667" s="54" t="n">
        <f aca="false">T667*U667*V667</f>
        <v>0.637849382716049</v>
      </c>
      <c r="X667" s="55" t="n">
        <v>376.7</v>
      </c>
      <c r="Y667" s="56" t="n">
        <v>2.03</v>
      </c>
    </row>
    <row r="668" customFormat="false" ht="15" hidden="false" customHeight="false" outlineLevel="0" collapsed="false">
      <c r="A668" s="47" t="s">
        <v>1027</v>
      </c>
      <c r="B668" s="48" t="n">
        <v>46097</v>
      </c>
      <c r="C668" s="49" t="n">
        <f aca="false">DATE(YEAR(B668),MONTH(B668),1)</f>
        <v>46082</v>
      </c>
      <c r="D668" s="47" t="s">
        <v>74</v>
      </c>
      <c r="E668" s="47" t="s">
        <v>63</v>
      </c>
      <c r="F668" s="47" t="s">
        <v>152</v>
      </c>
      <c r="G668" s="47" t="s">
        <v>1026</v>
      </c>
      <c r="H668" s="50" t="n">
        <f aca="false">Assumptions!$B$4</f>
        <v>480</v>
      </c>
      <c r="I668" s="47" t="n">
        <v>30</v>
      </c>
      <c r="J668" s="9" t="n">
        <f aca="false">H668-I668</f>
        <v>450</v>
      </c>
      <c r="K668" s="9" t="n">
        <f aca="false">SUMIFS(Downtime_Log!$I$2:$I$20000,Downtime_Log!$B$2:$B$20000,A668)</f>
        <v>140</v>
      </c>
      <c r="L668" s="9" t="n">
        <f aca="false">J668-K668</f>
        <v>310</v>
      </c>
      <c r="M668" s="51" t="n">
        <f aca="false">INDEX(Rate_Master!$C$2:$C$13,MATCH(F668,Rate_Master!$A$2:$A$13,0))</f>
        <v>900</v>
      </c>
      <c r="N668" s="52" t="n">
        <v>219712</v>
      </c>
      <c r="O668" s="51" t="n">
        <f aca="false">SUMIFS(Quality_Log!$H$2:$H$20000,Quality_Log!$B$2:$B$20000,A668)</f>
        <v>3274</v>
      </c>
      <c r="P668" s="51" t="n">
        <f aca="false">N668-O668</f>
        <v>216438</v>
      </c>
      <c r="Q668" s="51" t="n">
        <f aca="false">ROUND(J668*M668*Assumptions!$B$6,0)</f>
        <v>315900</v>
      </c>
      <c r="R668" s="53" t="n">
        <f aca="false">N668/M668</f>
        <v>244.124444444444</v>
      </c>
      <c r="S668" s="53" t="n">
        <f aca="false">P668/M668</f>
        <v>240.486666666667</v>
      </c>
      <c r="T668" s="54" t="n">
        <f aca="false">IF(J668&gt;0,L668/J668,0)</f>
        <v>0.688888888888889</v>
      </c>
      <c r="U668" s="54" t="n">
        <f aca="false">IF(L668&gt;0,R668/L668,0)</f>
        <v>0.787498207885305</v>
      </c>
      <c r="V668" s="54" t="n">
        <f aca="false">IF(N668&gt;0,P668/N668,0)</f>
        <v>0.985098674628605</v>
      </c>
      <c r="W668" s="54" t="n">
        <f aca="false">T668*U668*V668</f>
        <v>0.534414814814815</v>
      </c>
      <c r="X668" s="55" t="n">
        <v>359.7</v>
      </c>
      <c r="Y668" s="56" t="n">
        <v>1.87</v>
      </c>
    </row>
    <row r="669" customFormat="false" ht="15" hidden="false" customHeight="false" outlineLevel="0" collapsed="false">
      <c r="A669" s="47" t="s">
        <v>1028</v>
      </c>
      <c r="B669" s="48" t="n">
        <v>46097</v>
      </c>
      <c r="C669" s="49" t="n">
        <f aca="false">DATE(YEAR(B669),MONTH(B669),1)</f>
        <v>46082</v>
      </c>
      <c r="D669" s="47" t="s">
        <v>75</v>
      </c>
      <c r="E669" s="47" t="s">
        <v>63</v>
      </c>
      <c r="F669" s="47" t="s">
        <v>152</v>
      </c>
      <c r="G669" s="47" t="s">
        <v>1026</v>
      </c>
      <c r="H669" s="50" t="n">
        <f aca="false">Assumptions!$B$4</f>
        <v>480</v>
      </c>
      <c r="I669" s="47" t="n">
        <v>30</v>
      </c>
      <c r="J669" s="9" t="n">
        <f aca="false">H669-I669</f>
        <v>450</v>
      </c>
      <c r="K669" s="9" t="n">
        <f aca="false">SUMIFS(Downtime_Log!$I$2:$I$20000,Downtime_Log!$B$2:$B$20000,A669)</f>
        <v>36</v>
      </c>
      <c r="L669" s="9" t="n">
        <f aca="false">J669-K669</f>
        <v>414</v>
      </c>
      <c r="M669" s="51" t="n">
        <f aca="false">INDEX(Rate_Master!$C$2:$C$13,MATCH(F669,Rate_Master!$A$2:$A$13,0))</f>
        <v>900</v>
      </c>
      <c r="N669" s="52" t="n">
        <v>327498</v>
      </c>
      <c r="O669" s="51" t="n">
        <f aca="false">SUMIFS(Quality_Log!$H$2:$H$20000,Quality_Log!$B$2:$B$20000,A669)</f>
        <v>7876</v>
      </c>
      <c r="P669" s="51" t="n">
        <f aca="false">N669-O669</f>
        <v>319622</v>
      </c>
      <c r="Q669" s="51" t="n">
        <f aca="false">ROUND(J669*M669*Assumptions!$B$6,0)</f>
        <v>315900</v>
      </c>
      <c r="R669" s="53" t="n">
        <f aca="false">N669/M669</f>
        <v>363.886666666667</v>
      </c>
      <c r="S669" s="53" t="n">
        <f aca="false">P669/M669</f>
        <v>355.135555555556</v>
      </c>
      <c r="T669" s="54" t="n">
        <f aca="false">IF(J669&gt;0,L669/J669,0)</f>
        <v>0.92</v>
      </c>
      <c r="U669" s="54" t="n">
        <f aca="false">IF(L669&gt;0,R669/L669,0)</f>
        <v>0.878953301127214</v>
      </c>
      <c r="V669" s="54" t="n">
        <f aca="false">IF(N669&gt;0,P669/N669,0)</f>
        <v>0.975950998174035</v>
      </c>
      <c r="W669" s="54" t="n">
        <f aca="false">T669*U669*V669</f>
        <v>0.78919012345679</v>
      </c>
      <c r="X669" s="55" t="n">
        <v>438.9</v>
      </c>
      <c r="Y669" s="56" t="n">
        <v>1.34</v>
      </c>
    </row>
    <row r="670" customFormat="false" ht="15" hidden="false" customHeight="false" outlineLevel="0" collapsed="false">
      <c r="A670" s="47" t="s">
        <v>1029</v>
      </c>
      <c r="B670" s="48" t="n">
        <v>46097</v>
      </c>
      <c r="C670" s="49" t="n">
        <f aca="false">DATE(YEAR(B670),MONTH(B670),1)</f>
        <v>46082</v>
      </c>
      <c r="D670" s="47" t="s">
        <v>73</v>
      </c>
      <c r="E670" s="47" t="s">
        <v>64</v>
      </c>
      <c r="F670" s="47" t="s">
        <v>155</v>
      </c>
      <c r="G670" s="47" t="s">
        <v>1017</v>
      </c>
      <c r="H670" s="50" t="n">
        <f aca="false">Assumptions!$B$4</f>
        <v>480</v>
      </c>
      <c r="I670" s="47" t="n">
        <v>30</v>
      </c>
      <c r="J670" s="9" t="n">
        <f aca="false">H670-I670</f>
        <v>450</v>
      </c>
      <c r="K670" s="9" t="n">
        <f aca="false">SUMIFS(Downtime_Log!$I$2:$I$20000,Downtime_Log!$B$2:$B$20000,A670)</f>
        <v>5</v>
      </c>
      <c r="L670" s="9" t="n">
        <f aca="false">J670-K670</f>
        <v>445</v>
      </c>
      <c r="M670" s="51" t="n">
        <f aca="false">INDEX(Rate_Master!$C$2:$C$13,MATCH(F670,Rate_Master!$A$2:$A$13,0))</f>
        <v>550</v>
      </c>
      <c r="N670" s="52" t="n">
        <v>213443</v>
      </c>
      <c r="O670" s="51" t="n">
        <f aca="false">SUMIFS(Quality_Log!$H$2:$H$20000,Quality_Log!$B$2:$B$20000,A670)</f>
        <v>3317</v>
      </c>
      <c r="P670" s="51" t="n">
        <f aca="false">N670-O670</f>
        <v>210126</v>
      </c>
      <c r="Q670" s="51" t="n">
        <f aca="false">ROUND(J670*M670*Assumptions!$B$6,0)</f>
        <v>193050</v>
      </c>
      <c r="R670" s="53" t="n">
        <f aca="false">N670/M670</f>
        <v>388.078181818182</v>
      </c>
      <c r="S670" s="53" t="n">
        <f aca="false">P670/M670</f>
        <v>382.047272727273</v>
      </c>
      <c r="T670" s="54" t="n">
        <f aca="false">IF(J670&gt;0,L670/J670,0)</f>
        <v>0.988888888888889</v>
      </c>
      <c r="U670" s="54" t="n">
        <f aca="false">IF(L670&gt;0,R670/L670,0)</f>
        <v>0.872085801838611</v>
      </c>
      <c r="V670" s="54" t="n">
        <f aca="false">IF(N670&gt;0,P670/N670,0)</f>
        <v>0.984459551261929</v>
      </c>
      <c r="W670" s="54" t="n">
        <f aca="false">T670*U670*V670</f>
        <v>0.848993939393939</v>
      </c>
      <c r="X670" s="55" t="n">
        <v>231.8</v>
      </c>
      <c r="Y670" s="56" t="n">
        <v>0.6</v>
      </c>
    </row>
    <row r="671" customFormat="false" ht="15" hidden="false" customHeight="false" outlineLevel="0" collapsed="false">
      <c r="A671" s="47" t="s">
        <v>1030</v>
      </c>
      <c r="B671" s="48" t="n">
        <v>46097</v>
      </c>
      <c r="C671" s="49" t="n">
        <f aca="false">DATE(YEAR(B671),MONTH(B671),1)</f>
        <v>46082</v>
      </c>
      <c r="D671" s="47" t="s">
        <v>74</v>
      </c>
      <c r="E671" s="47" t="s">
        <v>64</v>
      </c>
      <c r="F671" s="47" t="s">
        <v>155</v>
      </c>
      <c r="G671" s="47" t="s">
        <v>1017</v>
      </c>
      <c r="H671" s="50" t="n">
        <f aca="false">Assumptions!$B$4</f>
        <v>480</v>
      </c>
      <c r="I671" s="47" t="n">
        <v>30</v>
      </c>
      <c r="J671" s="9" t="n">
        <f aca="false">H671-I671</f>
        <v>450</v>
      </c>
      <c r="K671" s="9" t="n">
        <f aca="false">SUMIFS(Downtime_Log!$I$2:$I$20000,Downtime_Log!$B$2:$B$20000,A671)</f>
        <v>18</v>
      </c>
      <c r="L671" s="9" t="n">
        <f aca="false">J671-K671</f>
        <v>432</v>
      </c>
      <c r="M671" s="51" t="n">
        <f aca="false">INDEX(Rate_Master!$C$2:$C$13,MATCH(F671,Rate_Master!$A$2:$A$13,0))</f>
        <v>550</v>
      </c>
      <c r="N671" s="52" t="n">
        <v>219246</v>
      </c>
      <c r="O671" s="51" t="n">
        <f aca="false">SUMIFS(Quality_Log!$H$2:$H$20000,Quality_Log!$B$2:$B$20000,A671)</f>
        <v>3558</v>
      </c>
      <c r="P671" s="51" t="n">
        <f aca="false">N671-O671</f>
        <v>215688</v>
      </c>
      <c r="Q671" s="51" t="n">
        <f aca="false">ROUND(J671*M671*Assumptions!$B$6,0)</f>
        <v>193050</v>
      </c>
      <c r="R671" s="53" t="n">
        <f aca="false">N671/M671</f>
        <v>398.629090909091</v>
      </c>
      <c r="S671" s="53" t="n">
        <f aca="false">P671/M671</f>
        <v>392.16</v>
      </c>
      <c r="T671" s="54" t="n">
        <f aca="false">IF(J671&gt;0,L671/J671,0)</f>
        <v>0.96</v>
      </c>
      <c r="U671" s="54" t="n">
        <f aca="false">IF(L671&gt;0,R671/L671,0)</f>
        <v>0.922752525252525</v>
      </c>
      <c r="V671" s="54" t="n">
        <f aca="false">IF(N671&gt;0,P671/N671,0)</f>
        <v>0.983771653758792</v>
      </c>
      <c r="W671" s="54" t="n">
        <f aca="false">T671*U671*V671</f>
        <v>0.871466666666667</v>
      </c>
      <c r="X671" s="55" t="n">
        <v>242.3</v>
      </c>
      <c r="Y671" s="56" t="n">
        <v>0.55</v>
      </c>
    </row>
    <row r="672" customFormat="false" ht="15" hidden="false" customHeight="false" outlineLevel="0" collapsed="false">
      <c r="A672" s="47" t="s">
        <v>1031</v>
      </c>
      <c r="B672" s="48" t="n">
        <v>46097</v>
      </c>
      <c r="C672" s="49" t="n">
        <f aca="false">DATE(YEAR(B672),MONTH(B672),1)</f>
        <v>46082</v>
      </c>
      <c r="D672" s="47" t="s">
        <v>73</v>
      </c>
      <c r="E672" s="47" t="s">
        <v>65</v>
      </c>
      <c r="F672" s="47" t="s">
        <v>159</v>
      </c>
      <c r="G672" s="47" t="s">
        <v>1006</v>
      </c>
      <c r="H672" s="50" t="n">
        <f aca="false">Assumptions!$B$4</f>
        <v>480</v>
      </c>
      <c r="I672" s="47" t="n">
        <v>45</v>
      </c>
      <c r="J672" s="9" t="n">
        <f aca="false">H672-I672</f>
        <v>435</v>
      </c>
      <c r="K672" s="9" t="n">
        <f aca="false">SUMIFS(Downtime_Log!$I$2:$I$20000,Downtime_Log!$B$2:$B$20000,A672)</f>
        <v>36</v>
      </c>
      <c r="L672" s="9" t="n">
        <f aca="false">J672-K672</f>
        <v>399</v>
      </c>
      <c r="M672" s="51" t="n">
        <f aca="false">INDEX(Rate_Master!$C$2:$C$13,MATCH(F672,Rate_Master!$A$2:$A$13,0))</f>
        <v>240</v>
      </c>
      <c r="N672" s="52" t="n">
        <v>83999</v>
      </c>
      <c r="O672" s="51" t="n">
        <f aca="false">SUMIFS(Quality_Log!$H$2:$H$20000,Quality_Log!$B$2:$B$20000,A672)</f>
        <v>1336</v>
      </c>
      <c r="P672" s="51" t="n">
        <f aca="false">N672-O672</f>
        <v>82663</v>
      </c>
      <c r="Q672" s="51" t="n">
        <f aca="false">ROUND(J672*M672*Assumptions!$B$6,0)</f>
        <v>81432</v>
      </c>
      <c r="R672" s="53" t="n">
        <f aca="false">N672/M672</f>
        <v>349.995833333333</v>
      </c>
      <c r="S672" s="53" t="n">
        <f aca="false">P672/M672</f>
        <v>344.429166666667</v>
      </c>
      <c r="T672" s="54" t="n">
        <f aca="false">IF(J672&gt;0,L672/J672,0)</f>
        <v>0.917241379310345</v>
      </c>
      <c r="U672" s="54" t="n">
        <f aca="false">IF(L672&gt;0,R672/L672,0)</f>
        <v>0.87718253968254</v>
      </c>
      <c r="V672" s="54" t="n">
        <f aca="false">IF(N672&gt;0,P672/N672,0)</f>
        <v>0.98409504875058</v>
      </c>
      <c r="W672" s="54" t="n">
        <f aca="false">T672*U672*V672</f>
        <v>0.791791187739464</v>
      </c>
      <c r="X672" s="55" t="n">
        <v>204.8</v>
      </c>
      <c r="Y672" s="56" t="n">
        <v>0.15</v>
      </c>
    </row>
    <row r="673" customFormat="false" ht="15" hidden="false" customHeight="false" outlineLevel="0" collapsed="false">
      <c r="A673" s="47" t="s">
        <v>1032</v>
      </c>
      <c r="B673" s="48" t="n">
        <v>46097</v>
      </c>
      <c r="C673" s="49" t="n">
        <f aca="false">DATE(YEAR(B673),MONTH(B673),1)</f>
        <v>46082</v>
      </c>
      <c r="D673" s="47" t="s">
        <v>74</v>
      </c>
      <c r="E673" s="47" t="s">
        <v>65</v>
      </c>
      <c r="F673" s="47" t="s">
        <v>159</v>
      </c>
      <c r="G673" s="47" t="s">
        <v>1006</v>
      </c>
      <c r="H673" s="50" t="n">
        <f aca="false">Assumptions!$B$4</f>
        <v>480</v>
      </c>
      <c r="I673" s="47" t="n">
        <v>45</v>
      </c>
      <c r="J673" s="9" t="n">
        <f aca="false">H673-I673</f>
        <v>435</v>
      </c>
      <c r="K673" s="9" t="n">
        <f aca="false">SUMIFS(Downtime_Log!$I$2:$I$20000,Downtime_Log!$B$2:$B$20000,A673)</f>
        <v>75</v>
      </c>
      <c r="L673" s="9" t="n">
        <f aca="false">J673-K673</f>
        <v>360</v>
      </c>
      <c r="M673" s="51" t="n">
        <f aca="false">INDEX(Rate_Master!$C$2:$C$13,MATCH(F673,Rate_Master!$A$2:$A$13,0))</f>
        <v>240</v>
      </c>
      <c r="N673" s="52" t="n">
        <v>77487</v>
      </c>
      <c r="O673" s="51" t="n">
        <f aca="false">SUMIFS(Quality_Log!$H$2:$H$20000,Quality_Log!$B$2:$B$20000,A673)</f>
        <v>886</v>
      </c>
      <c r="P673" s="51" t="n">
        <f aca="false">N673-O673</f>
        <v>76601</v>
      </c>
      <c r="Q673" s="51" t="n">
        <f aca="false">ROUND(J673*M673*Assumptions!$B$6,0)</f>
        <v>81432</v>
      </c>
      <c r="R673" s="53" t="n">
        <f aca="false">N673/M673</f>
        <v>322.8625</v>
      </c>
      <c r="S673" s="53" t="n">
        <f aca="false">P673/M673</f>
        <v>319.170833333333</v>
      </c>
      <c r="T673" s="54" t="n">
        <f aca="false">IF(J673&gt;0,L673/J673,0)</f>
        <v>0.827586206896552</v>
      </c>
      <c r="U673" s="54" t="n">
        <f aca="false">IF(L673&gt;0,R673/L673,0)</f>
        <v>0.896840277777778</v>
      </c>
      <c r="V673" s="54" t="n">
        <f aca="false">IF(N673&gt;0,P673/N673,0)</f>
        <v>0.988565823944662</v>
      </c>
      <c r="W673" s="54" t="n">
        <f aca="false">T673*U673*V673</f>
        <v>0.733726053639847</v>
      </c>
      <c r="X673" s="55" t="n">
        <v>183.1</v>
      </c>
      <c r="Y673" s="56" t="n">
        <v>0.15</v>
      </c>
    </row>
    <row r="674" customFormat="false" ht="15" hidden="false" customHeight="false" outlineLevel="0" collapsed="false">
      <c r="A674" s="47" t="s">
        <v>1033</v>
      </c>
      <c r="B674" s="48" t="n">
        <v>46097</v>
      </c>
      <c r="C674" s="49" t="n">
        <f aca="false">DATE(YEAR(B674),MONTH(B674),1)</f>
        <v>46082</v>
      </c>
      <c r="D674" s="47" t="s">
        <v>75</v>
      </c>
      <c r="E674" s="47" t="s">
        <v>65</v>
      </c>
      <c r="F674" s="47" t="s">
        <v>158</v>
      </c>
      <c r="G674" s="47" t="s">
        <v>1034</v>
      </c>
      <c r="H674" s="50" t="n">
        <f aca="false">Assumptions!$B$4</f>
        <v>480</v>
      </c>
      <c r="I674" s="47" t="n">
        <v>30</v>
      </c>
      <c r="J674" s="9" t="n">
        <f aca="false">H674-I674</f>
        <v>450</v>
      </c>
      <c r="K674" s="9" t="n">
        <f aca="false">SUMIFS(Downtime_Log!$I$2:$I$20000,Downtime_Log!$B$2:$B$20000,A674)</f>
        <v>146</v>
      </c>
      <c r="L674" s="9" t="n">
        <f aca="false">J674-K674</f>
        <v>304</v>
      </c>
      <c r="M674" s="51" t="n">
        <f aca="false">INDEX(Rate_Master!$C$2:$C$13,MATCH(F674,Rate_Master!$A$2:$A$13,0))</f>
        <v>200</v>
      </c>
      <c r="N674" s="52" t="n">
        <v>46389</v>
      </c>
      <c r="O674" s="51" t="n">
        <f aca="false">SUMIFS(Quality_Log!$H$2:$H$20000,Quality_Log!$B$2:$B$20000,A674)</f>
        <v>743</v>
      </c>
      <c r="P674" s="51" t="n">
        <f aca="false">N674-O674</f>
        <v>45646</v>
      </c>
      <c r="Q674" s="51" t="n">
        <f aca="false">ROUND(J674*M674*Assumptions!$B$6,0)</f>
        <v>70200</v>
      </c>
      <c r="R674" s="53" t="n">
        <f aca="false">N674/M674</f>
        <v>231.945</v>
      </c>
      <c r="S674" s="53" t="n">
        <f aca="false">P674/M674</f>
        <v>228.23</v>
      </c>
      <c r="T674" s="54" t="n">
        <f aca="false">IF(J674&gt;0,L674/J674,0)</f>
        <v>0.675555555555556</v>
      </c>
      <c r="U674" s="54" t="n">
        <f aca="false">IF(L674&gt;0,R674/L674,0)</f>
        <v>0.762976973684211</v>
      </c>
      <c r="V674" s="54" t="n">
        <f aca="false">IF(N674&gt;0,P674/N674,0)</f>
        <v>0.983983271896355</v>
      </c>
      <c r="W674" s="54" t="n">
        <f aca="false">T674*U674*V674</f>
        <v>0.507177777777778</v>
      </c>
      <c r="X674" s="55" t="n">
        <v>168.8</v>
      </c>
      <c r="Y674" s="56" t="n">
        <v>0.76</v>
      </c>
    </row>
    <row r="675" customFormat="false" ht="15" hidden="false" customHeight="false" outlineLevel="0" collapsed="false">
      <c r="A675" s="47" t="s">
        <v>1035</v>
      </c>
      <c r="B675" s="48" t="n">
        <v>46098</v>
      </c>
      <c r="C675" s="49" t="n">
        <f aca="false">DATE(YEAR(B675),MONTH(B675),1)</f>
        <v>46082</v>
      </c>
      <c r="D675" s="47" t="s">
        <v>73</v>
      </c>
      <c r="E675" s="47" t="s">
        <v>62</v>
      </c>
      <c r="F675" s="47" t="s">
        <v>149</v>
      </c>
      <c r="G675" s="47" t="s">
        <v>1010</v>
      </c>
      <c r="H675" s="50" t="n">
        <f aca="false">Assumptions!$B$4</f>
        <v>480</v>
      </c>
      <c r="I675" s="47" t="n">
        <v>30</v>
      </c>
      <c r="J675" s="9" t="n">
        <f aca="false">H675-I675</f>
        <v>450</v>
      </c>
      <c r="K675" s="9" t="n">
        <f aca="false">SUMIFS(Downtime_Log!$I$2:$I$20000,Downtime_Log!$B$2:$B$20000,A675)</f>
        <v>55</v>
      </c>
      <c r="L675" s="9" t="n">
        <f aca="false">J675-K675</f>
        <v>395</v>
      </c>
      <c r="M675" s="51" t="n">
        <f aca="false">INDEX(Rate_Master!$C$2:$C$13,MATCH(F675,Rate_Master!$A$2:$A$13,0))</f>
        <v>1100</v>
      </c>
      <c r="N675" s="52" t="n">
        <v>415992</v>
      </c>
      <c r="O675" s="51" t="n">
        <f aca="false">SUMIFS(Quality_Log!$H$2:$H$20000,Quality_Log!$B$2:$B$20000,A675)</f>
        <v>8975</v>
      </c>
      <c r="P675" s="51" t="n">
        <f aca="false">N675-O675</f>
        <v>407017</v>
      </c>
      <c r="Q675" s="51" t="n">
        <f aca="false">ROUND(J675*M675*Assumptions!$B$6,0)</f>
        <v>386100</v>
      </c>
      <c r="R675" s="53" t="n">
        <f aca="false">N675/M675</f>
        <v>378.174545454545</v>
      </c>
      <c r="S675" s="53" t="n">
        <f aca="false">P675/M675</f>
        <v>370.015454545455</v>
      </c>
      <c r="T675" s="54" t="n">
        <f aca="false">IF(J675&gt;0,L675/J675,0)</f>
        <v>0.877777777777778</v>
      </c>
      <c r="U675" s="54" t="n">
        <f aca="false">IF(L675&gt;0,R675/L675,0)</f>
        <v>0.957403912543153</v>
      </c>
      <c r="V675" s="54" t="n">
        <f aca="false">IF(N675&gt;0,P675/N675,0)</f>
        <v>0.978425065866651</v>
      </c>
      <c r="W675" s="54" t="n">
        <f aca="false">T675*U675*V675</f>
        <v>0.822256565656566</v>
      </c>
      <c r="X675" s="55" t="n">
        <v>346.9</v>
      </c>
      <c r="Y675" s="56" t="n">
        <v>1.65</v>
      </c>
    </row>
    <row r="676" customFormat="false" ht="15" hidden="false" customHeight="false" outlineLevel="0" collapsed="false">
      <c r="A676" s="47" t="s">
        <v>1036</v>
      </c>
      <c r="B676" s="48" t="n">
        <v>46098</v>
      </c>
      <c r="C676" s="49" t="n">
        <f aca="false">DATE(YEAR(B676),MONTH(B676),1)</f>
        <v>46082</v>
      </c>
      <c r="D676" s="47" t="s">
        <v>74</v>
      </c>
      <c r="E676" s="47" t="s">
        <v>62</v>
      </c>
      <c r="F676" s="47" t="s">
        <v>149</v>
      </c>
      <c r="G676" s="47" t="s">
        <v>1010</v>
      </c>
      <c r="H676" s="50" t="n">
        <f aca="false">Assumptions!$B$4</f>
        <v>480</v>
      </c>
      <c r="I676" s="47" t="n">
        <v>30</v>
      </c>
      <c r="J676" s="9" t="n">
        <f aca="false">H676-I676</f>
        <v>450</v>
      </c>
      <c r="K676" s="9" t="n">
        <f aca="false">SUMIFS(Downtime_Log!$I$2:$I$20000,Downtime_Log!$B$2:$B$20000,A676)</f>
        <v>89</v>
      </c>
      <c r="L676" s="9" t="n">
        <f aca="false">J676-K676</f>
        <v>361</v>
      </c>
      <c r="M676" s="51" t="n">
        <f aca="false">INDEX(Rate_Master!$C$2:$C$13,MATCH(F676,Rate_Master!$A$2:$A$13,0))</f>
        <v>1100</v>
      </c>
      <c r="N676" s="52" t="n">
        <v>382685</v>
      </c>
      <c r="O676" s="51" t="n">
        <f aca="false">SUMIFS(Quality_Log!$H$2:$H$20000,Quality_Log!$B$2:$B$20000,A676)</f>
        <v>6290</v>
      </c>
      <c r="P676" s="51" t="n">
        <f aca="false">N676-O676</f>
        <v>376395</v>
      </c>
      <c r="Q676" s="51" t="n">
        <f aca="false">ROUND(J676*M676*Assumptions!$B$6,0)</f>
        <v>386100</v>
      </c>
      <c r="R676" s="53" t="n">
        <f aca="false">N676/M676</f>
        <v>347.895454545455</v>
      </c>
      <c r="S676" s="53" t="n">
        <f aca="false">P676/M676</f>
        <v>342.177272727273</v>
      </c>
      <c r="T676" s="54" t="n">
        <f aca="false">IF(J676&gt;0,L676/J676,0)</f>
        <v>0.802222222222222</v>
      </c>
      <c r="U676" s="54" t="n">
        <f aca="false">IF(L676&gt;0,R676/L676,0)</f>
        <v>0.963699320070511</v>
      </c>
      <c r="V676" s="54" t="n">
        <f aca="false">IF(N676&gt;0,P676/N676,0)</f>
        <v>0.983563505232763</v>
      </c>
      <c r="W676" s="54" t="n">
        <f aca="false">T676*U676*V676</f>
        <v>0.760393939393939</v>
      </c>
      <c r="X676" s="55" t="n">
        <v>335.1</v>
      </c>
      <c r="Y676" s="56" t="n">
        <v>1.5</v>
      </c>
    </row>
    <row r="677" customFormat="false" ht="15" hidden="false" customHeight="false" outlineLevel="0" collapsed="false">
      <c r="A677" s="47" t="s">
        <v>1037</v>
      </c>
      <c r="B677" s="48" t="n">
        <v>46098</v>
      </c>
      <c r="C677" s="49" t="n">
        <f aca="false">DATE(YEAR(B677),MONTH(B677),1)</f>
        <v>46082</v>
      </c>
      <c r="D677" s="47" t="s">
        <v>75</v>
      </c>
      <c r="E677" s="47" t="s">
        <v>62</v>
      </c>
      <c r="F677" s="47" t="s">
        <v>150</v>
      </c>
      <c r="G677" s="47" t="s">
        <v>1038</v>
      </c>
      <c r="H677" s="50" t="n">
        <f aca="false">Assumptions!$B$4</f>
        <v>480</v>
      </c>
      <c r="I677" s="47" t="n">
        <v>30</v>
      </c>
      <c r="J677" s="9" t="n">
        <f aca="false">H677-I677</f>
        <v>450</v>
      </c>
      <c r="K677" s="9" t="n">
        <f aca="false">SUMIFS(Downtime_Log!$I$2:$I$20000,Downtime_Log!$B$2:$B$20000,A677)</f>
        <v>160</v>
      </c>
      <c r="L677" s="9" t="n">
        <f aca="false">J677-K677</f>
        <v>290</v>
      </c>
      <c r="M677" s="51" t="n">
        <f aca="false">INDEX(Rate_Master!$C$2:$C$13,MATCH(F677,Rate_Master!$A$2:$A$13,0))</f>
        <v>800</v>
      </c>
      <c r="N677" s="52" t="n">
        <v>205989</v>
      </c>
      <c r="O677" s="51" t="n">
        <f aca="false">SUMIFS(Quality_Log!$H$2:$H$20000,Quality_Log!$B$2:$B$20000,A677)</f>
        <v>6068</v>
      </c>
      <c r="P677" s="51" t="n">
        <f aca="false">N677-O677</f>
        <v>199921</v>
      </c>
      <c r="Q677" s="51" t="n">
        <f aca="false">ROUND(J677*M677*Assumptions!$B$6,0)</f>
        <v>280800</v>
      </c>
      <c r="R677" s="53" t="n">
        <f aca="false">N677/M677</f>
        <v>257.48625</v>
      </c>
      <c r="S677" s="53" t="n">
        <f aca="false">P677/M677</f>
        <v>249.90125</v>
      </c>
      <c r="T677" s="54" t="n">
        <f aca="false">IF(J677&gt;0,L677/J677,0)</f>
        <v>0.644444444444445</v>
      </c>
      <c r="U677" s="54" t="n">
        <f aca="false">IF(L677&gt;0,R677/L677,0)</f>
        <v>0.887883620689655</v>
      </c>
      <c r="V677" s="54" t="n">
        <f aca="false">IF(N677&gt;0,P677/N677,0)</f>
        <v>0.9705421163266</v>
      </c>
      <c r="W677" s="54" t="n">
        <f aca="false">T677*U677*V677</f>
        <v>0.555336111111111</v>
      </c>
      <c r="X677" s="55" t="n">
        <v>296.2</v>
      </c>
      <c r="Y677" s="56" t="n">
        <v>4.99</v>
      </c>
    </row>
    <row r="678" customFormat="false" ht="15" hidden="false" customHeight="false" outlineLevel="0" collapsed="false">
      <c r="A678" s="47" t="s">
        <v>1039</v>
      </c>
      <c r="B678" s="48" t="n">
        <v>46098</v>
      </c>
      <c r="C678" s="49" t="n">
        <f aca="false">DATE(YEAR(B678),MONTH(B678),1)</f>
        <v>46082</v>
      </c>
      <c r="D678" s="47" t="s">
        <v>73</v>
      </c>
      <c r="E678" s="47" t="s">
        <v>63</v>
      </c>
      <c r="F678" s="47" t="s">
        <v>152</v>
      </c>
      <c r="G678" s="47" t="s">
        <v>1026</v>
      </c>
      <c r="H678" s="50" t="n">
        <f aca="false">Assumptions!$B$4</f>
        <v>480</v>
      </c>
      <c r="I678" s="47" t="n">
        <v>30</v>
      </c>
      <c r="J678" s="9" t="n">
        <f aca="false">H678-I678</f>
        <v>450</v>
      </c>
      <c r="K678" s="9" t="n">
        <f aca="false">SUMIFS(Downtime_Log!$I$2:$I$20000,Downtime_Log!$B$2:$B$20000,A678)</f>
        <v>169</v>
      </c>
      <c r="L678" s="9" t="n">
        <f aca="false">J678-K678</f>
        <v>281</v>
      </c>
      <c r="M678" s="51" t="n">
        <f aca="false">INDEX(Rate_Master!$C$2:$C$13,MATCH(F678,Rate_Master!$A$2:$A$13,0))</f>
        <v>900</v>
      </c>
      <c r="N678" s="52" t="n">
        <v>210332</v>
      </c>
      <c r="O678" s="51" t="n">
        <f aca="false">SUMIFS(Quality_Log!$H$2:$H$20000,Quality_Log!$B$2:$B$20000,A678)</f>
        <v>5957</v>
      </c>
      <c r="P678" s="51" t="n">
        <f aca="false">N678-O678</f>
        <v>204375</v>
      </c>
      <c r="Q678" s="51" t="n">
        <f aca="false">ROUND(J678*M678*Assumptions!$B$6,0)</f>
        <v>315900</v>
      </c>
      <c r="R678" s="53" t="n">
        <f aca="false">N678/M678</f>
        <v>233.702222222222</v>
      </c>
      <c r="S678" s="53" t="n">
        <f aca="false">P678/M678</f>
        <v>227.083333333333</v>
      </c>
      <c r="T678" s="54" t="n">
        <f aca="false">IF(J678&gt;0,L678/J678,0)</f>
        <v>0.624444444444445</v>
      </c>
      <c r="U678" s="54" t="n">
        <f aca="false">IF(L678&gt;0,R678/L678,0)</f>
        <v>0.831680506128905</v>
      </c>
      <c r="V678" s="54" t="n">
        <f aca="false">IF(N678&gt;0,P678/N678,0)</f>
        <v>0.97167810889451</v>
      </c>
      <c r="W678" s="54" t="n">
        <f aca="false">T678*U678*V678</f>
        <v>0.50462962962963</v>
      </c>
      <c r="X678" s="55" t="n">
        <v>349</v>
      </c>
      <c r="Y678" s="56" t="n">
        <v>1.99</v>
      </c>
    </row>
    <row r="679" customFormat="false" ht="15" hidden="false" customHeight="false" outlineLevel="0" collapsed="false">
      <c r="A679" s="47" t="s">
        <v>1040</v>
      </c>
      <c r="B679" s="48" t="n">
        <v>46098</v>
      </c>
      <c r="C679" s="49" t="n">
        <f aca="false">DATE(YEAR(B679),MONTH(B679),1)</f>
        <v>46082</v>
      </c>
      <c r="D679" s="47" t="s">
        <v>74</v>
      </c>
      <c r="E679" s="47" t="s">
        <v>63</v>
      </c>
      <c r="F679" s="47" t="s">
        <v>152</v>
      </c>
      <c r="G679" s="47" t="s">
        <v>1026</v>
      </c>
      <c r="H679" s="50" t="n">
        <f aca="false">Assumptions!$B$4</f>
        <v>480</v>
      </c>
      <c r="I679" s="47" t="n">
        <v>30</v>
      </c>
      <c r="J679" s="9" t="n">
        <f aca="false">H679-I679</f>
        <v>450</v>
      </c>
      <c r="K679" s="9" t="n">
        <f aca="false">SUMIFS(Downtime_Log!$I$2:$I$20000,Downtime_Log!$B$2:$B$20000,A679)</f>
        <v>34</v>
      </c>
      <c r="L679" s="9" t="n">
        <f aca="false">J679-K679</f>
        <v>416</v>
      </c>
      <c r="M679" s="51" t="n">
        <f aca="false">INDEX(Rate_Master!$C$2:$C$13,MATCH(F679,Rate_Master!$A$2:$A$13,0))</f>
        <v>900</v>
      </c>
      <c r="N679" s="52" t="n">
        <v>302573</v>
      </c>
      <c r="O679" s="51" t="n">
        <f aca="false">SUMIFS(Quality_Log!$H$2:$H$20000,Quality_Log!$B$2:$B$20000,A679)</f>
        <v>9052</v>
      </c>
      <c r="P679" s="51" t="n">
        <f aca="false">N679-O679</f>
        <v>293521</v>
      </c>
      <c r="Q679" s="51" t="n">
        <f aca="false">ROUND(J679*M679*Assumptions!$B$6,0)</f>
        <v>315900</v>
      </c>
      <c r="R679" s="53" t="n">
        <f aca="false">N679/M679</f>
        <v>336.192222222222</v>
      </c>
      <c r="S679" s="53" t="n">
        <f aca="false">P679/M679</f>
        <v>326.134444444444</v>
      </c>
      <c r="T679" s="54" t="n">
        <f aca="false">IF(J679&gt;0,L679/J679,0)</f>
        <v>0.924444444444444</v>
      </c>
      <c r="U679" s="54" t="n">
        <f aca="false">IF(L679&gt;0,R679/L679,0)</f>
        <v>0.80815438034188</v>
      </c>
      <c r="V679" s="54" t="n">
        <f aca="false">IF(N679&gt;0,P679/N679,0)</f>
        <v>0.970083252636554</v>
      </c>
      <c r="W679" s="54" t="n">
        <f aca="false">T679*U679*V679</f>
        <v>0.724743209876543</v>
      </c>
      <c r="X679" s="55" t="n">
        <v>450.7</v>
      </c>
      <c r="Y679" s="56" t="n">
        <v>1.91</v>
      </c>
    </row>
    <row r="680" customFormat="false" ht="15" hidden="false" customHeight="false" outlineLevel="0" collapsed="false">
      <c r="A680" s="47" t="s">
        <v>1041</v>
      </c>
      <c r="B680" s="48" t="n">
        <v>46098</v>
      </c>
      <c r="C680" s="49" t="n">
        <f aca="false">DATE(YEAR(B680),MONTH(B680),1)</f>
        <v>46082</v>
      </c>
      <c r="D680" s="47" t="s">
        <v>75</v>
      </c>
      <c r="E680" s="47" t="s">
        <v>63</v>
      </c>
      <c r="F680" s="47" t="s">
        <v>152</v>
      </c>
      <c r="G680" s="47" t="s">
        <v>1026</v>
      </c>
      <c r="H680" s="50" t="n">
        <f aca="false">Assumptions!$B$4</f>
        <v>480</v>
      </c>
      <c r="I680" s="47" t="n">
        <v>30</v>
      </c>
      <c r="J680" s="9" t="n">
        <f aca="false">H680-I680</f>
        <v>450</v>
      </c>
      <c r="K680" s="9" t="n">
        <f aca="false">SUMIFS(Downtime_Log!$I$2:$I$20000,Downtime_Log!$B$2:$B$20000,A680)</f>
        <v>109</v>
      </c>
      <c r="L680" s="9" t="n">
        <f aca="false">J680-K680</f>
        <v>341</v>
      </c>
      <c r="M680" s="51" t="n">
        <f aca="false">INDEX(Rate_Master!$C$2:$C$13,MATCH(F680,Rate_Master!$A$2:$A$13,0))</f>
        <v>900</v>
      </c>
      <c r="N680" s="52" t="n">
        <v>257618</v>
      </c>
      <c r="O680" s="51" t="n">
        <f aca="false">SUMIFS(Quality_Log!$H$2:$H$20000,Quality_Log!$B$2:$B$20000,A680)</f>
        <v>5549</v>
      </c>
      <c r="P680" s="51" t="n">
        <f aca="false">N680-O680</f>
        <v>252069</v>
      </c>
      <c r="Q680" s="51" t="n">
        <f aca="false">ROUND(J680*M680*Assumptions!$B$6,0)</f>
        <v>315900</v>
      </c>
      <c r="R680" s="53" t="n">
        <f aca="false">N680/M680</f>
        <v>286.242222222222</v>
      </c>
      <c r="S680" s="53" t="n">
        <f aca="false">P680/M680</f>
        <v>280.076666666667</v>
      </c>
      <c r="T680" s="54" t="n">
        <f aca="false">IF(J680&gt;0,L680/J680,0)</f>
        <v>0.757777777777778</v>
      </c>
      <c r="U680" s="54" t="n">
        <f aca="false">IF(L680&gt;0,R680/L680,0)</f>
        <v>0.839420006516781</v>
      </c>
      <c r="V680" s="54" t="n">
        <f aca="false">IF(N680&gt;0,P680/N680,0)</f>
        <v>0.978460356031023</v>
      </c>
      <c r="W680" s="54" t="n">
        <f aca="false">T680*U680*V680</f>
        <v>0.622392592592593</v>
      </c>
      <c r="X680" s="55" t="n">
        <v>391.7</v>
      </c>
      <c r="Y680" s="56" t="n">
        <v>1.92</v>
      </c>
    </row>
    <row r="681" customFormat="false" ht="15" hidden="false" customHeight="false" outlineLevel="0" collapsed="false">
      <c r="A681" s="47" t="s">
        <v>1042</v>
      </c>
      <c r="B681" s="48" t="n">
        <v>46098</v>
      </c>
      <c r="C681" s="49" t="n">
        <f aca="false">DATE(YEAR(B681),MONTH(B681),1)</f>
        <v>46082</v>
      </c>
      <c r="D681" s="47" t="s">
        <v>73</v>
      </c>
      <c r="E681" s="47" t="s">
        <v>64</v>
      </c>
      <c r="F681" s="47" t="s">
        <v>155</v>
      </c>
      <c r="G681" s="47" t="s">
        <v>1043</v>
      </c>
      <c r="H681" s="50" t="n">
        <f aca="false">Assumptions!$B$4</f>
        <v>480</v>
      </c>
      <c r="I681" s="47" t="n">
        <v>30</v>
      </c>
      <c r="J681" s="9" t="n">
        <f aca="false">H681-I681</f>
        <v>450</v>
      </c>
      <c r="K681" s="9" t="n">
        <f aca="false">SUMIFS(Downtime_Log!$I$2:$I$20000,Downtime_Log!$B$2:$B$20000,A681)</f>
        <v>118</v>
      </c>
      <c r="L681" s="9" t="n">
        <f aca="false">J681-K681</f>
        <v>332</v>
      </c>
      <c r="M681" s="51" t="n">
        <f aca="false">INDEX(Rate_Master!$C$2:$C$13,MATCH(F681,Rate_Master!$A$2:$A$13,0))</f>
        <v>550</v>
      </c>
      <c r="N681" s="52" t="n">
        <v>175607</v>
      </c>
      <c r="O681" s="51" t="n">
        <f aca="false">SUMIFS(Quality_Log!$H$2:$H$20000,Quality_Log!$B$2:$B$20000,A681)</f>
        <v>1727</v>
      </c>
      <c r="P681" s="51" t="n">
        <f aca="false">N681-O681</f>
        <v>173880</v>
      </c>
      <c r="Q681" s="51" t="n">
        <f aca="false">ROUND(J681*M681*Assumptions!$B$6,0)</f>
        <v>193050</v>
      </c>
      <c r="R681" s="53" t="n">
        <f aca="false">N681/M681</f>
        <v>319.285454545455</v>
      </c>
      <c r="S681" s="53" t="n">
        <f aca="false">P681/M681</f>
        <v>316.145454545455</v>
      </c>
      <c r="T681" s="54" t="n">
        <f aca="false">IF(J681&gt;0,L681/J681,0)</f>
        <v>0.737777777777778</v>
      </c>
      <c r="U681" s="54" t="n">
        <f aca="false">IF(L681&gt;0,R681/L681,0)</f>
        <v>0.961703176341731</v>
      </c>
      <c r="V681" s="54" t="n">
        <f aca="false">IF(N681&gt;0,P681/N681,0)</f>
        <v>0.99016554009806</v>
      </c>
      <c r="W681" s="54" t="n">
        <f aca="false">T681*U681*V681</f>
        <v>0.702545454545455</v>
      </c>
      <c r="X681" s="55" t="n">
        <v>201.8</v>
      </c>
      <c r="Y681" s="56" t="n">
        <v>0.77</v>
      </c>
    </row>
    <row r="682" customFormat="false" ht="15" hidden="false" customHeight="false" outlineLevel="0" collapsed="false">
      <c r="A682" s="47" t="s">
        <v>1044</v>
      </c>
      <c r="B682" s="48" t="n">
        <v>46098</v>
      </c>
      <c r="C682" s="49" t="n">
        <f aca="false">DATE(YEAR(B682),MONTH(B682),1)</f>
        <v>46082</v>
      </c>
      <c r="D682" s="47" t="s">
        <v>74</v>
      </c>
      <c r="E682" s="47" t="s">
        <v>64</v>
      </c>
      <c r="F682" s="47" t="s">
        <v>155</v>
      </c>
      <c r="G682" s="47" t="s">
        <v>1043</v>
      </c>
      <c r="H682" s="50" t="n">
        <f aca="false">Assumptions!$B$4</f>
        <v>480</v>
      </c>
      <c r="I682" s="47" t="n">
        <v>30</v>
      </c>
      <c r="J682" s="9" t="n">
        <f aca="false">H682-I682</f>
        <v>450</v>
      </c>
      <c r="K682" s="9" t="n">
        <f aca="false">SUMIFS(Downtime_Log!$I$2:$I$20000,Downtime_Log!$B$2:$B$20000,A682)</f>
        <v>16</v>
      </c>
      <c r="L682" s="9" t="n">
        <f aca="false">J682-K682</f>
        <v>434</v>
      </c>
      <c r="M682" s="51" t="n">
        <f aca="false">INDEX(Rate_Master!$C$2:$C$13,MATCH(F682,Rate_Master!$A$2:$A$13,0))</f>
        <v>550</v>
      </c>
      <c r="N682" s="52" t="n">
        <v>228189</v>
      </c>
      <c r="O682" s="51" t="n">
        <f aca="false">SUMIFS(Quality_Log!$H$2:$H$20000,Quality_Log!$B$2:$B$20000,A682)</f>
        <v>3309</v>
      </c>
      <c r="P682" s="51" t="n">
        <f aca="false">N682-O682</f>
        <v>224880</v>
      </c>
      <c r="Q682" s="51" t="n">
        <f aca="false">ROUND(J682*M682*Assumptions!$B$6,0)</f>
        <v>193050</v>
      </c>
      <c r="R682" s="53" t="n">
        <f aca="false">N682/M682</f>
        <v>414.889090909091</v>
      </c>
      <c r="S682" s="53" t="n">
        <f aca="false">P682/M682</f>
        <v>408.872727272727</v>
      </c>
      <c r="T682" s="54" t="n">
        <f aca="false">IF(J682&gt;0,L682/J682,0)</f>
        <v>0.964444444444444</v>
      </c>
      <c r="U682" s="54" t="n">
        <f aca="false">IF(L682&gt;0,R682/L682,0)</f>
        <v>0.95596564725597</v>
      </c>
      <c r="V682" s="54" t="n">
        <f aca="false">IF(N682&gt;0,P682/N682,0)</f>
        <v>0.985498862784797</v>
      </c>
      <c r="W682" s="54" t="n">
        <f aca="false">T682*U682*V682</f>
        <v>0.908606060606061</v>
      </c>
      <c r="X682" s="55" t="n">
        <v>222.6</v>
      </c>
      <c r="Y682" s="56" t="n">
        <v>0.76</v>
      </c>
    </row>
    <row r="683" customFormat="false" ht="15" hidden="false" customHeight="false" outlineLevel="0" collapsed="false">
      <c r="A683" s="47" t="s">
        <v>1045</v>
      </c>
      <c r="B683" s="48" t="n">
        <v>46098</v>
      </c>
      <c r="C683" s="49" t="n">
        <f aca="false">DATE(YEAR(B683),MONTH(B683),1)</f>
        <v>46082</v>
      </c>
      <c r="D683" s="47" t="s">
        <v>73</v>
      </c>
      <c r="E683" s="47" t="s">
        <v>65</v>
      </c>
      <c r="F683" s="47" t="s">
        <v>158</v>
      </c>
      <c r="G683" s="47" t="s">
        <v>1034</v>
      </c>
      <c r="H683" s="50" t="n">
        <f aca="false">Assumptions!$B$4</f>
        <v>480</v>
      </c>
      <c r="I683" s="47" t="n">
        <v>30</v>
      </c>
      <c r="J683" s="9" t="n">
        <f aca="false">H683-I683</f>
        <v>450</v>
      </c>
      <c r="K683" s="9" t="n">
        <f aca="false">SUMIFS(Downtime_Log!$I$2:$I$20000,Downtime_Log!$B$2:$B$20000,A683)</f>
        <v>92</v>
      </c>
      <c r="L683" s="9" t="n">
        <f aca="false">J683-K683</f>
        <v>358</v>
      </c>
      <c r="M683" s="51" t="n">
        <f aca="false">INDEX(Rate_Master!$C$2:$C$13,MATCH(F683,Rate_Master!$A$2:$A$13,0))</f>
        <v>200</v>
      </c>
      <c r="N683" s="52" t="n">
        <v>56366</v>
      </c>
      <c r="O683" s="51" t="n">
        <f aca="false">SUMIFS(Quality_Log!$H$2:$H$20000,Quality_Log!$B$2:$B$20000,A683)</f>
        <v>1143</v>
      </c>
      <c r="P683" s="51" t="n">
        <f aca="false">N683-O683</f>
        <v>55223</v>
      </c>
      <c r="Q683" s="51" t="n">
        <f aca="false">ROUND(J683*M683*Assumptions!$B$6,0)</f>
        <v>70200</v>
      </c>
      <c r="R683" s="53" t="n">
        <f aca="false">N683/M683</f>
        <v>281.83</v>
      </c>
      <c r="S683" s="53" t="n">
        <f aca="false">P683/M683</f>
        <v>276.115</v>
      </c>
      <c r="T683" s="54" t="n">
        <f aca="false">IF(J683&gt;0,L683/J683,0)</f>
        <v>0.795555555555556</v>
      </c>
      <c r="U683" s="54" t="n">
        <f aca="false">IF(L683&gt;0,R683/L683,0)</f>
        <v>0.787234636871508</v>
      </c>
      <c r="V683" s="54" t="n">
        <f aca="false">IF(N683&gt;0,P683/N683,0)</f>
        <v>0.979721818117305</v>
      </c>
      <c r="W683" s="54" t="n">
        <f aca="false">T683*U683*V683</f>
        <v>0.613588888888889</v>
      </c>
      <c r="X683" s="55" t="n">
        <v>197.6</v>
      </c>
      <c r="Y683" s="56" t="n">
        <v>0.18</v>
      </c>
    </row>
    <row r="684" customFormat="false" ht="15" hidden="false" customHeight="false" outlineLevel="0" collapsed="false">
      <c r="A684" s="47" t="s">
        <v>1046</v>
      </c>
      <c r="B684" s="48" t="n">
        <v>46098</v>
      </c>
      <c r="C684" s="49" t="n">
        <f aca="false">DATE(YEAR(B684),MONTH(B684),1)</f>
        <v>46082</v>
      </c>
      <c r="D684" s="47" t="s">
        <v>74</v>
      </c>
      <c r="E684" s="47" t="s">
        <v>65</v>
      </c>
      <c r="F684" s="47" t="s">
        <v>158</v>
      </c>
      <c r="G684" s="47" t="s">
        <v>1034</v>
      </c>
      <c r="H684" s="50" t="n">
        <f aca="false">Assumptions!$B$4</f>
        <v>480</v>
      </c>
      <c r="I684" s="47" t="n">
        <v>30</v>
      </c>
      <c r="J684" s="9" t="n">
        <f aca="false">H684-I684</f>
        <v>450</v>
      </c>
      <c r="K684" s="9" t="n">
        <f aca="false">SUMIFS(Downtime_Log!$I$2:$I$20000,Downtime_Log!$B$2:$B$20000,A684)</f>
        <v>33</v>
      </c>
      <c r="L684" s="9" t="n">
        <f aca="false">J684-K684</f>
        <v>417</v>
      </c>
      <c r="M684" s="51" t="n">
        <f aca="false">INDEX(Rate_Master!$C$2:$C$13,MATCH(F684,Rate_Master!$A$2:$A$13,0))</f>
        <v>200</v>
      </c>
      <c r="N684" s="52" t="n">
        <v>67119</v>
      </c>
      <c r="O684" s="51" t="n">
        <f aca="false">SUMIFS(Quality_Log!$H$2:$H$20000,Quality_Log!$B$2:$B$20000,A684)</f>
        <v>1052</v>
      </c>
      <c r="P684" s="51" t="n">
        <f aca="false">N684-O684</f>
        <v>66067</v>
      </c>
      <c r="Q684" s="51" t="n">
        <f aca="false">ROUND(J684*M684*Assumptions!$B$6,0)</f>
        <v>70200</v>
      </c>
      <c r="R684" s="53" t="n">
        <f aca="false">N684/M684</f>
        <v>335.595</v>
      </c>
      <c r="S684" s="53" t="n">
        <f aca="false">P684/M684</f>
        <v>330.335</v>
      </c>
      <c r="T684" s="54" t="n">
        <f aca="false">IF(J684&gt;0,L684/J684,0)</f>
        <v>0.926666666666667</v>
      </c>
      <c r="U684" s="54" t="n">
        <f aca="false">IF(L684&gt;0,R684/L684,0)</f>
        <v>0.804784172661871</v>
      </c>
      <c r="V684" s="54" t="n">
        <f aca="false">IF(N684&gt;0,P684/N684,0)</f>
        <v>0.984326345744126</v>
      </c>
      <c r="W684" s="54" t="n">
        <f aca="false">T684*U684*V684</f>
        <v>0.734077777777778</v>
      </c>
      <c r="X684" s="55" t="n">
        <v>198.4</v>
      </c>
      <c r="Y684" s="56" t="n">
        <v>0.16</v>
      </c>
    </row>
    <row r="685" customFormat="false" ht="15" hidden="false" customHeight="false" outlineLevel="0" collapsed="false">
      <c r="A685" s="47" t="s">
        <v>1047</v>
      </c>
      <c r="B685" s="48" t="n">
        <v>46098</v>
      </c>
      <c r="C685" s="49" t="n">
        <f aca="false">DATE(YEAR(B685),MONTH(B685),1)</f>
        <v>46082</v>
      </c>
      <c r="D685" s="47" t="s">
        <v>75</v>
      </c>
      <c r="E685" s="47" t="s">
        <v>65</v>
      </c>
      <c r="F685" s="47" t="s">
        <v>158</v>
      </c>
      <c r="G685" s="47" t="s">
        <v>1034</v>
      </c>
      <c r="H685" s="50" t="n">
        <f aca="false">Assumptions!$B$4</f>
        <v>480</v>
      </c>
      <c r="I685" s="47" t="n">
        <v>30</v>
      </c>
      <c r="J685" s="9" t="n">
        <f aca="false">H685-I685</f>
        <v>450</v>
      </c>
      <c r="K685" s="9" t="n">
        <f aca="false">SUMIFS(Downtime_Log!$I$2:$I$20000,Downtime_Log!$B$2:$B$20000,A685)</f>
        <v>25</v>
      </c>
      <c r="L685" s="9" t="n">
        <f aca="false">J685-K685</f>
        <v>425</v>
      </c>
      <c r="M685" s="51" t="n">
        <f aca="false">INDEX(Rate_Master!$C$2:$C$13,MATCH(F685,Rate_Master!$A$2:$A$13,0))</f>
        <v>200</v>
      </c>
      <c r="N685" s="52" t="n">
        <v>64404</v>
      </c>
      <c r="O685" s="51" t="n">
        <f aca="false">SUMIFS(Quality_Log!$H$2:$H$20000,Quality_Log!$B$2:$B$20000,A685)</f>
        <v>1613</v>
      </c>
      <c r="P685" s="51" t="n">
        <f aca="false">N685-O685</f>
        <v>62791</v>
      </c>
      <c r="Q685" s="51" t="n">
        <f aca="false">ROUND(J685*M685*Assumptions!$B$6,0)</f>
        <v>70200</v>
      </c>
      <c r="R685" s="53" t="n">
        <f aca="false">N685/M685</f>
        <v>322.02</v>
      </c>
      <c r="S685" s="53" t="n">
        <f aca="false">P685/M685</f>
        <v>313.955</v>
      </c>
      <c r="T685" s="54" t="n">
        <f aca="false">IF(J685&gt;0,L685/J685,0)</f>
        <v>0.944444444444444</v>
      </c>
      <c r="U685" s="54" t="n">
        <f aca="false">IF(L685&gt;0,R685/L685,0)</f>
        <v>0.757694117647059</v>
      </c>
      <c r="V685" s="54" t="n">
        <f aca="false">IF(N685&gt;0,P685/N685,0)</f>
        <v>0.974954971740886</v>
      </c>
      <c r="W685" s="54" t="n">
        <f aca="false">T685*U685*V685</f>
        <v>0.697677777777778</v>
      </c>
      <c r="X685" s="55" t="n">
        <v>204.7</v>
      </c>
      <c r="Y685" s="56" t="n">
        <v>0.16</v>
      </c>
    </row>
    <row r="686" customFormat="false" ht="15" hidden="false" customHeight="false" outlineLevel="0" collapsed="false">
      <c r="A686" s="47" t="s">
        <v>1048</v>
      </c>
      <c r="B686" s="48" t="n">
        <v>46099</v>
      </c>
      <c r="C686" s="49" t="n">
        <f aca="false">DATE(YEAR(B686),MONTH(B686),1)</f>
        <v>46082</v>
      </c>
      <c r="D686" s="47" t="s">
        <v>73</v>
      </c>
      <c r="E686" s="47" t="s">
        <v>62</v>
      </c>
      <c r="F686" s="47" t="s">
        <v>150</v>
      </c>
      <c r="G686" s="47" t="s">
        <v>1038</v>
      </c>
      <c r="H686" s="50" t="n">
        <f aca="false">Assumptions!$B$4</f>
        <v>480</v>
      </c>
      <c r="I686" s="47" t="n">
        <v>30</v>
      </c>
      <c r="J686" s="9" t="n">
        <f aca="false">H686-I686</f>
        <v>450</v>
      </c>
      <c r="K686" s="9" t="n">
        <f aca="false">SUMIFS(Downtime_Log!$I$2:$I$20000,Downtime_Log!$B$2:$B$20000,A686)</f>
        <v>71</v>
      </c>
      <c r="L686" s="9" t="n">
        <f aca="false">J686-K686</f>
        <v>379</v>
      </c>
      <c r="M686" s="51" t="n">
        <f aca="false">INDEX(Rate_Master!$C$2:$C$13,MATCH(F686,Rate_Master!$A$2:$A$13,0))</f>
        <v>800</v>
      </c>
      <c r="N686" s="52" t="n">
        <v>264512</v>
      </c>
      <c r="O686" s="51" t="n">
        <f aca="false">SUMIFS(Quality_Log!$H$2:$H$20000,Quality_Log!$B$2:$B$20000,A686)</f>
        <v>6264</v>
      </c>
      <c r="P686" s="51" t="n">
        <f aca="false">N686-O686</f>
        <v>258248</v>
      </c>
      <c r="Q686" s="51" t="n">
        <f aca="false">ROUND(J686*M686*Assumptions!$B$6,0)</f>
        <v>280800</v>
      </c>
      <c r="R686" s="53" t="n">
        <f aca="false">N686/M686</f>
        <v>330.64</v>
      </c>
      <c r="S686" s="53" t="n">
        <f aca="false">P686/M686</f>
        <v>322.81</v>
      </c>
      <c r="T686" s="54" t="n">
        <f aca="false">IF(J686&gt;0,L686/J686,0)</f>
        <v>0.842222222222222</v>
      </c>
      <c r="U686" s="54" t="n">
        <f aca="false">IF(L686&gt;0,R686/L686,0)</f>
        <v>0.872401055408971</v>
      </c>
      <c r="V686" s="54" t="n">
        <f aca="false">IF(N686&gt;0,P686/N686,0)</f>
        <v>0.97631865473022</v>
      </c>
      <c r="W686" s="54" t="n">
        <f aca="false">T686*U686*V686</f>
        <v>0.717355555555556</v>
      </c>
      <c r="X686" s="55" t="n">
        <v>369.3</v>
      </c>
      <c r="Y686" s="56" t="n">
        <v>1.66</v>
      </c>
    </row>
    <row r="687" customFormat="false" ht="15" hidden="false" customHeight="false" outlineLevel="0" collapsed="false">
      <c r="A687" s="47" t="s">
        <v>1049</v>
      </c>
      <c r="B687" s="48" t="n">
        <v>46099</v>
      </c>
      <c r="C687" s="49" t="n">
        <f aca="false">DATE(YEAR(B687),MONTH(B687),1)</f>
        <v>46082</v>
      </c>
      <c r="D687" s="47" t="s">
        <v>74</v>
      </c>
      <c r="E687" s="47" t="s">
        <v>62</v>
      </c>
      <c r="F687" s="47" t="s">
        <v>150</v>
      </c>
      <c r="G687" s="47" t="s">
        <v>1038</v>
      </c>
      <c r="H687" s="50" t="n">
        <f aca="false">Assumptions!$B$4</f>
        <v>480</v>
      </c>
      <c r="I687" s="47" t="n">
        <v>30</v>
      </c>
      <c r="J687" s="9" t="n">
        <f aca="false">H687-I687</f>
        <v>450</v>
      </c>
      <c r="K687" s="9" t="n">
        <f aca="false">SUMIFS(Downtime_Log!$I$2:$I$20000,Downtime_Log!$B$2:$B$20000,A687)</f>
        <v>27</v>
      </c>
      <c r="L687" s="9" t="n">
        <f aca="false">J687-K687</f>
        <v>423</v>
      </c>
      <c r="M687" s="51" t="n">
        <f aca="false">INDEX(Rate_Master!$C$2:$C$13,MATCH(F687,Rate_Master!$A$2:$A$13,0))</f>
        <v>800</v>
      </c>
      <c r="N687" s="52" t="n">
        <v>288408</v>
      </c>
      <c r="O687" s="51" t="n">
        <f aca="false">SUMIFS(Quality_Log!$H$2:$H$20000,Quality_Log!$B$2:$B$20000,A687)</f>
        <v>6216</v>
      </c>
      <c r="P687" s="51" t="n">
        <f aca="false">N687-O687</f>
        <v>282192</v>
      </c>
      <c r="Q687" s="51" t="n">
        <f aca="false">ROUND(J687*M687*Assumptions!$B$6,0)</f>
        <v>280800</v>
      </c>
      <c r="R687" s="53" t="n">
        <f aca="false">N687/M687</f>
        <v>360.51</v>
      </c>
      <c r="S687" s="53" t="n">
        <f aca="false">P687/M687</f>
        <v>352.74</v>
      </c>
      <c r="T687" s="54" t="n">
        <f aca="false">IF(J687&gt;0,L687/J687,0)</f>
        <v>0.94</v>
      </c>
      <c r="U687" s="54" t="n">
        <f aca="false">IF(L687&gt;0,R687/L687,0)</f>
        <v>0.852269503546099</v>
      </c>
      <c r="V687" s="54" t="n">
        <f aca="false">IF(N687&gt;0,P687/N687,0)</f>
        <v>0.978447199800283</v>
      </c>
      <c r="W687" s="54" t="n">
        <f aca="false">T687*U687*V687</f>
        <v>0.783866666666667</v>
      </c>
      <c r="X687" s="55" t="n">
        <v>382.3</v>
      </c>
      <c r="Y687" s="56" t="n">
        <v>1.63</v>
      </c>
    </row>
    <row r="688" customFormat="false" ht="15" hidden="false" customHeight="false" outlineLevel="0" collapsed="false">
      <c r="A688" s="47" t="s">
        <v>1050</v>
      </c>
      <c r="B688" s="48" t="n">
        <v>46099</v>
      </c>
      <c r="C688" s="49" t="n">
        <f aca="false">DATE(YEAR(B688),MONTH(B688),1)</f>
        <v>46082</v>
      </c>
      <c r="D688" s="47" t="s">
        <v>75</v>
      </c>
      <c r="E688" s="47" t="s">
        <v>62</v>
      </c>
      <c r="F688" s="47" t="s">
        <v>150</v>
      </c>
      <c r="G688" s="47" t="s">
        <v>1038</v>
      </c>
      <c r="H688" s="50" t="n">
        <f aca="false">Assumptions!$B$4</f>
        <v>480</v>
      </c>
      <c r="I688" s="47" t="n">
        <v>45</v>
      </c>
      <c r="J688" s="9" t="n">
        <f aca="false">H688-I688</f>
        <v>435</v>
      </c>
      <c r="K688" s="9" t="n">
        <f aca="false">SUMIFS(Downtime_Log!$I$2:$I$20000,Downtime_Log!$B$2:$B$20000,A688)</f>
        <v>34</v>
      </c>
      <c r="L688" s="9" t="n">
        <f aca="false">J688-K688</f>
        <v>401</v>
      </c>
      <c r="M688" s="51" t="n">
        <f aca="false">INDEX(Rate_Master!$C$2:$C$13,MATCH(F688,Rate_Master!$A$2:$A$13,0))</f>
        <v>800</v>
      </c>
      <c r="N688" s="52" t="n">
        <v>275645</v>
      </c>
      <c r="O688" s="51" t="n">
        <f aca="false">SUMIFS(Quality_Log!$H$2:$H$20000,Quality_Log!$B$2:$B$20000,A688)</f>
        <v>6175</v>
      </c>
      <c r="P688" s="51" t="n">
        <f aca="false">N688-O688</f>
        <v>269470</v>
      </c>
      <c r="Q688" s="51" t="n">
        <f aca="false">ROUND(J688*M688*Assumptions!$B$6,0)</f>
        <v>271440</v>
      </c>
      <c r="R688" s="53" t="n">
        <f aca="false">N688/M688</f>
        <v>344.55625</v>
      </c>
      <c r="S688" s="53" t="n">
        <f aca="false">P688/M688</f>
        <v>336.8375</v>
      </c>
      <c r="T688" s="54" t="n">
        <f aca="false">IF(J688&gt;0,L688/J688,0)</f>
        <v>0.92183908045977</v>
      </c>
      <c r="U688" s="54" t="n">
        <f aca="false">IF(L688&gt;0,R688/L688,0)</f>
        <v>0.859242518703242</v>
      </c>
      <c r="V688" s="54" t="n">
        <f aca="false">IF(N688&gt;0,P688/N688,0)</f>
        <v>0.977597997424223</v>
      </c>
      <c r="W688" s="54" t="n">
        <f aca="false">T688*U688*V688</f>
        <v>0.77433908045977</v>
      </c>
      <c r="X688" s="55" t="n">
        <v>337.3</v>
      </c>
      <c r="Y688" s="56" t="n">
        <v>1.48</v>
      </c>
    </row>
    <row r="689" customFormat="false" ht="15" hidden="false" customHeight="false" outlineLevel="0" collapsed="false">
      <c r="A689" s="47" t="s">
        <v>1051</v>
      </c>
      <c r="B689" s="48" t="n">
        <v>46099</v>
      </c>
      <c r="C689" s="49" t="n">
        <f aca="false">DATE(YEAR(B689),MONTH(B689),1)</f>
        <v>46082</v>
      </c>
      <c r="D689" s="47" t="s">
        <v>73</v>
      </c>
      <c r="E689" s="47" t="s">
        <v>63</v>
      </c>
      <c r="F689" s="47" t="s">
        <v>152</v>
      </c>
      <c r="G689" s="47" t="s">
        <v>1052</v>
      </c>
      <c r="H689" s="50" t="n">
        <f aca="false">Assumptions!$B$4</f>
        <v>480</v>
      </c>
      <c r="I689" s="47" t="n">
        <v>30</v>
      </c>
      <c r="J689" s="9" t="n">
        <f aca="false">H689-I689</f>
        <v>450</v>
      </c>
      <c r="K689" s="9" t="n">
        <f aca="false">SUMIFS(Downtime_Log!$I$2:$I$20000,Downtime_Log!$B$2:$B$20000,A689)</f>
        <v>80</v>
      </c>
      <c r="L689" s="9" t="n">
        <f aca="false">J689-K689</f>
        <v>370</v>
      </c>
      <c r="M689" s="51" t="n">
        <f aca="false">INDEX(Rate_Master!$C$2:$C$13,MATCH(F689,Rate_Master!$A$2:$A$13,0))</f>
        <v>900</v>
      </c>
      <c r="N689" s="52" t="n">
        <v>293345</v>
      </c>
      <c r="O689" s="51" t="n">
        <f aca="false">SUMIFS(Quality_Log!$H$2:$H$20000,Quality_Log!$B$2:$B$20000,A689)</f>
        <v>5653</v>
      </c>
      <c r="P689" s="51" t="n">
        <f aca="false">N689-O689</f>
        <v>287692</v>
      </c>
      <c r="Q689" s="51" t="n">
        <f aca="false">ROUND(J689*M689*Assumptions!$B$6,0)</f>
        <v>315900</v>
      </c>
      <c r="R689" s="53" t="n">
        <f aca="false">N689/M689</f>
        <v>325.938888888889</v>
      </c>
      <c r="S689" s="53" t="n">
        <f aca="false">P689/M689</f>
        <v>319.657777777778</v>
      </c>
      <c r="T689" s="54" t="n">
        <f aca="false">IF(J689&gt;0,L689/J689,0)</f>
        <v>0.822222222222222</v>
      </c>
      <c r="U689" s="54" t="n">
        <f aca="false">IF(L689&gt;0,R689/L689,0)</f>
        <v>0.880915915915916</v>
      </c>
      <c r="V689" s="54" t="n">
        <f aca="false">IF(N689&gt;0,P689/N689,0)</f>
        <v>0.980729175544155</v>
      </c>
      <c r="W689" s="54" t="n">
        <f aca="false">T689*U689*V689</f>
        <v>0.710350617283951</v>
      </c>
      <c r="X689" s="55" t="n">
        <v>411.9</v>
      </c>
      <c r="Y689" s="56" t="n">
        <v>1.95</v>
      </c>
    </row>
    <row r="690" customFormat="false" ht="15" hidden="false" customHeight="false" outlineLevel="0" collapsed="false">
      <c r="A690" s="47" t="s">
        <v>1053</v>
      </c>
      <c r="B690" s="48" t="n">
        <v>46099</v>
      </c>
      <c r="C690" s="49" t="n">
        <f aca="false">DATE(YEAR(B690),MONTH(B690),1)</f>
        <v>46082</v>
      </c>
      <c r="D690" s="47" t="s">
        <v>74</v>
      </c>
      <c r="E690" s="47" t="s">
        <v>63</v>
      </c>
      <c r="F690" s="47" t="s">
        <v>152</v>
      </c>
      <c r="G690" s="47" t="s">
        <v>1052</v>
      </c>
      <c r="H690" s="50" t="n">
        <f aca="false">Assumptions!$B$4</f>
        <v>480</v>
      </c>
      <c r="I690" s="47" t="n">
        <v>45</v>
      </c>
      <c r="J690" s="9" t="n">
        <f aca="false">H690-I690</f>
        <v>435</v>
      </c>
      <c r="K690" s="9" t="n">
        <f aca="false">SUMIFS(Downtime_Log!$I$2:$I$20000,Downtime_Log!$B$2:$B$20000,A690)</f>
        <v>67</v>
      </c>
      <c r="L690" s="9" t="n">
        <f aca="false">J690-K690</f>
        <v>368</v>
      </c>
      <c r="M690" s="51" t="n">
        <f aca="false">INDEX(Rate_Master!$C$2:$C$13,MATCH(F690,Rate_Master!$A$2:$A$13,0))</f>
        <v>900</v>
      </c>
      <c r="N690" s="52" t="n">
        <v>299877</v>
      </c>
      <c r="O690" s="51" t="n">
        <f aca="false">SUMIFS(Quality_Log!$H$2:$H$20000,Quality_Log!$B$2:$B$20000,A690)</f>
        <v>6681</v>
      </c>
      <c r="P690" s="51" t="n">
        <f aca="false">N690-O690</f>
        <v>293196</v>
      </c>
      <c r="Q690" s="51" t="n">
        <f aca="false">ROUND(J690*M690*Assumptions!$B$6,0)</f>
        <v>305370</v>
      </c>
      <c r="R690" s="53" t="n">
        <f aca="false">N690/M690</f>
        <v>333.196666666667</v>
      </c>
      <c r="S690" s="53" t="n">
        <f aca="false">P690/M690</f>
        <v>325.773333333333</v>
      </c>
      <c r="T690" s="54" t="n">
        <f aca="false">IF(J690&gt;0,L690/J690,0)</f>
        <v>0.845977011494253</v>
      </c>
      <c r="U690" s="54" t="n">
        <f aca="false">IF(L690&gt;0,R690/L690,0)</f>
        <v>0.905425724637681</v>
      </c>
      <c r="V690" s="54" t="n">
        <f aca="false">IF(N690&gt;0,P690/N690,0)</f>
        <v>0.977720865554878</v>
      </c>
      <c r="W690" s="54" t="n">
        <f aca="false">T690*U690*V690</f>
        <v>0.748904214559387</v>
      </c>
      <c r="X690" s="55" t="n">
        <v>403.7</v>
      </c>
      <c r="Y690" s="56" t="n">
        <v>1.78</v>
      </c>
    </row>
    <row r="691" customFormat="false" ht="15" hidden="false" customHeight="false" outlineLevel="0" collapsed="false">
      <c r="A691" s="47" t="s">
        <v>1054</v>
      </c>
      <c r="B691" s="48" t="n">
        <v>46099</v>
      </c>
      <c r="C691" s="49" t="n">
        <f aca="false">DATE(YEAR(B691),MONTH(B691),1)</f>
        <v>46082</v>
      </c>
      <c r="D691" s="47" t="s">
        <v>75</v>
      </c>
      <c r="E691" s="47" t="s">
        <v>63</v>
      </c>
      <c r="F691" s="47" t="s">
        <v>152</v>
      </c>
      <c r="G691" s="47" t="s">
        <v>1052</v>
      </c>
      <c r="H691" s="50" t="n">
        <f aca="false">Assumptions!$B$4</f>
        <v>480</v>
      </c>
      <c r="I691" s="47" t="n">
        <v>30</v>
      </c>
      <c r="J691" s="9" t="n">
        <f aca="false">H691-I691</f>
        <v>450</v>
      </c>
      <c r="K691" s="9" t="n">
        <f aca="false">SUMIFS(Downtime_Log!$I$2:$I$20000,Downtime_Log!$B$2:$B$20000,A691)</f>
        <v>188</v>
      </c>
      <c r="L691" s="9" t="n">
        <f aca="false">J691-K691</f>
        <v>262</v>
      </c>
      <c r="M691" s="51" t="n">
        <f aca="false">INDEX(Rate_Master!$C$2:$C$13,MATCH(F691,Rate_Master!$A$2:$A$13,0))</f>
        <v>900</v>
      </c>
      <c r="N691" s="52" t="n">
        <v>209739</v>
      </c>
      <c r="O691" s="51" t="n">
        <f aca="false">SUMIFS(Quality_Log!$H$2:$H$20000,Quality_Log!$B$2:$B$20000,A691)</f>
        <v>4657</v>
      </c>
      <c r="P691" s="51" t="n">
        <f aca="false">N691-O691</f>
        <v>205082</v>
      </c>
      <c r="Q691" s="51" t="n">
        <f aca="false">ROUND(J691*M691*Assumptions!$B$6,0)</f>
        <v>315900</v>
      </c>
      <c r="R691" s="53" t="n">
        <f aca="false">N691/M691</f>
        <v>233.043333333333</v>
      </c>
      <c r="S691" s="53" t="n">
        <f aca="false">P691/M691</f>
        <v>227.868888888889</v>
      </c>
      <c r="T691" s="54" t="n">
        <f aca="false">IF(J691&gt;0,L691/J691,0)</f>
        <v>0.582222222222222</v>
      </c>
      <c r="U691" s="54" t="n">
        <f aca="false">IF(L691&gt;0,R691/L691,0)</f>
        <v>0.889478371501272</v>
      </c>
      <c r="V691" s="54" t="n">
        <f aca="false">IF(N691&gt;0,P691/N691,0)</f>
        <v>0.977796213389022</v>
      </c>
      <c r="W691" s="54" t="n">
        <f aca="false">T691*U691*V691</f>
        <v>0.506375308641975</v>
      </c>
      <c r="X691" s="55" t="n">
        <v>337.7</v>
      </c>
      <c r="Y691" s="56" t="n">
        <v>2.22</v>
      </c>
    </row>
    <row r="692" customFormat="false" ht="15" hidden="false" customHeight="false" outlineLevel="0" collapsed="false">
      <c r="A692" s="47" t="s">
        <v>1055</v>
      </c>
      <c r="B692" s="48" t="n">
        <v>46099</v>
      </c>
      <c r="C692" s="49" t="n">
        <f aca="false">DATE(YEAR(B692),MONTH(B692),1)</f>
        <v>46082</v>
      </c>
      <c r="D692" s="47" t="s">
        <v>73</v>
      </c>
      <c r="E692" s="47" t="s">
        <v>64</v>
      </c>
      <c r="F692" s="47" t="s">
        <v>155</v>
      </c>
      <c r="G692" s="47" t="s">
        <v>1043</v>
      </c>
      <c r="H692" s="50" t="n">
        <f aca="false">Assumptions!$B$4</f>
        <v>480</v>
      </c>
      <c r="I692" s="47" t="n">
        <v>30</v>
      </c>
      <c r="J692" s="9" t="n">
        <f aca="false">H692-I692</f>
        <v>450</v>
      </c>
      <c r="K692" s="9" t="n">
        <f aca="false">SUMIFS(Downtime_Log!$I$2:$I$20000,Downtime_Log!$B$2:$B$20000,A692)</f>
        <v>16</v>
      </c>
      <c r="L692" s="9" t="n">
        <f aca="false">J692-K692</f>
        <v>434</v>
      </c>
      <c r="M692" s="51" t="n">
        <f aca="false">INDEX(Rate_Master!$C$2:$C$13,MATCH(F692,Rate_Master!$A$2:$A$13,0))</f>
        <v>550</v>
      </c>
      <c r="N692" s="52" t="n">
        <v>224909</v>
      </c>
      <c r="O692" s="51" t="n">
        <f aca="false">SUMIFS(Quality_Log!$H$2:$H$20000,Quality_Log!$B$2:$B$20000,A692)</f>
        <v>2295</v>
      </c>
      <c r="P692" s="51" t="n">
        <f aca="false">N692-O692</f>
        <v>222614</v>
      </c>
      <c r="Q692" s="51" t="n">
        <f aca="false">ROUND(J692*M692*Assumptions!$B$6,0)</f>
        <v>193050</v>
      </c>
      <c r="R692" s="53" t="n">
        <f aca="false">N692/M692</f>
        <v>408.925454545455</v>
      </c>
      <c r="S692" s="53" t="n">
        <f aca="false">P692/M692</f>
        <v>404.752727272727</v>
      </c>
      <c r="T692" s="54" t="n">
        <f aca="false">IF(J692&gt;0,L692/J692,0)</f>
        <v>0.964444444444444</v>
      </c>
      <c r="U692" s="54" t="n">
        <f aca="false">IF(L692&gt;0,R692/L692,0)</f>
        <v>0.942224549643905</v>
      </c>
      <c r="V692" s="54" t="n">
        <f aca="false">IF(N692&gt;0,P692/N692,0)</f>
        <v>0.989795872997524</v>
      </c>
      <c r="W692" s="54" t="n">
        <f aca="false">T692*U692*V692</f>
        <v>0.899450505050505</v>
      </c>
      <c r="X692" s="55" t="n">
        <v>245.4</v>
      </c>
      <c r="Y692" s="56" t="n">
        <v>0.78</v>
      </c>
    </row>
    <row r="693" customFormat="false" ht="15" hidden="false" customHeight="false" outlineLevel="0" collapsed="false">
      <c r="A693" s="47" t="s">
        <v>1056</v>
      </c>
      <c r="B693" s="48" t="n">
        <v>46099</v>
      </c>
      <c r="C693" s="49" t="n">
        <f aca="false">DATE(YEAR(B693),MONTH(B693),1)</f>
        <v>46082</v>
      </c>
      <c r="D693" s="47" t="s">
        <v>74</v>
      </c>
      <c r="E693" s="47" t="s">
        <v>64</v>
      </c>
      <c r="F693" s="47" t="s">
        <v>155</v>
      </c>
      <c r="G693" s="47" t="s">
        <v>1043</v>
      </c>
      <c r="H693" s="50" t="n">
        <f aca="false">Assumptions!$B$4</f>
        <v>480</v>
      </c>
      <c r="I693" s="47" t="n">
        <v>30</v>
      </c>
      <c r="J693" s="9" t="n">
        <f aca="false">H693-I693</f>
        <v>450</v>
      </c>
      <c r="K693" s="9" t="n">
        <f aca="false">SUMIFS(Downtime_Log!$I$2:$I$20000,Downtime_Log!$B$2:$B$20000,A693)</f>
        <v>16</v>
      </c>
      <c r="L693" s="9" t="n">
        <f aca="false">J693-K693</f>
        <v>434</v>
      </c>
      <c r="M693" s="51" t="n">
        <f aca="false">INDEX(Rate_Master!$C$2:$C$13,MATCH(F693,Rate_Master!$A$2:$A$13,0))</f>
        <v>550</v>
      </c>
      <c r="N693" s="52" t="n">
        <v>224846</v>
      </c>
      <c r="O693" s="51" t="n">
        <f aca="false">SUMIFS(Quality_Log!$H$2:$H$20000,Quality_Log!$B$2:$B$20000,A693)</f>
        <v>2952</v>
      </c>
      <c r="P693" s="51" t="n">
        <f aca="false">N693-O693</f>
        <v>221894</v>
      </c>
      <c r="Q693" s="51" t="n">
        <f aca="false">ROUND(J693*M693*Assumptions!$B$6,0)</f>
        <v>193050</v>
      </c>
      <c r="R693" s="53" t="n">
        <f aca="false">N693/M693</f>
        <v>408.810909090909</v>
      </c>
      <c r="S693" s="53" t="n">
        <f aca="false">P693/M693</f>
        <v>403.443636363636</v>
      </c>
      <c r="T693" s="54" t="n">
        <f aca="false">IF(J693&gt;0,L693/J693,0)</f>
        <v>0.964444444444444</v>
      </c>
      <c r="U693" s="54" t="n">
        <f aca="false">IF(L693&gt;0,R693/L693,0)</f>
        <v>0.941960620025136</v>
      </c>
      <c r="V693" s="54" t="n">
        <f aca="false">IF(N693&gt;0,P693/N693,0)</f>
        <v>0.986871013938429</v>
      </c>
      <c r="W693" s="54" t="n">
        <f aca="false">T693*U693*V693</f>
        <v>0.896541414141414</v>
      </c>
      <c r="X693" s="55" t="n">
        <v>255.7</v>
      </c>
      <c r="Y693" s="56" t="n">
        <v>0.78</v>
      </c>
    </row>
    <row r="694" customFormat="false" ht="15" hidden="false" customHeight="false" outlineLevel="0" collapsed="false">
      <c r="A694" s="47" t="s">
        <v>1057</v>
      </c>
      <c r="B694" s="48" t="n">
        <v>46099</v>
      </c>
      <c r="C694" s="49" t="n">
        <f aca="false">DATE(YEAR(B694),MONTH(B694),1)</f>
        <v>46082</v>
      </c>
      <c r="D694" s="47" t="s">
        <v>73</v>
      </c>
      <c r="E694" s="47" t="s">
        <v>65</v>
      </c>
      <c r="F694" s="47" t="s">
        <v>158</v>
      </c>
      <c r="G694" s="47" t="s">
        <v>1058</v>
      </c>
      <c r="H694" s="50" t="n">
        <f aca="false">Assumptions!$B$4</f>
        <v>480</v>
      </c>
      <c r="I694" s="47" t="n">
        <v>30</v>
      </c>
      <c r="J694" s="9" t="n">
        <f aca="false">H694-I694</f>
        <v>450</v>
      </c>
      <c r="K694" s="9" t="n">
        <f aca="false">SUMIFS(Downtime_Log!$I$2:$I$20000,Downtime_Log!$B$2:$B$20000,A694)</f>
        <v>14</v>
      </c>
      <c r="L694" s="9" t="n">
        <f aca="false">J694-K694</f>
        <v>436</v>
      </c>
      <c r="M694" s="51" t="n">
        <f aca="false">INDEX(Rate_Master!$C$2:$C$13,MATCH(F694,Rate_Master!$A$2:$A$13,0))</f>
        <v>200</v>
      </c>
      <c r="N694" s="52" t="n">
        <v>72487</v>
      </c>
      <c r="O694" s="51" t="n">
        <f aca="false">SUMIFS(Quality_Log!$H$2:$H$20000,Quality_Log!$B$2:$B$20000,A694)</f>
        <v>1358</v>
      </c>
      <c r="P694" s="51" t="n">
        <f aca="false">N694-O694</f>
        <v>71129</v>
      </c>
      <c r="Q694" s="51" t="n">
        <f aca="false">ROUND(J694*M694*Assumptions!$B$6,0)</f>
        <v>70200</v>
      </c>
      <c r="R694" s="53" t="n">
        <f aca="false">N694/M694</f>
        <v>362.435</v>
      </c>
      <c r="S694" s="53" t="n">
        <f aca="false">P694/M694</f>
        <v>355.645</v>
      </c>
      <c r="T694" s="54" t="n">
        <f aca="false">IF(J694&gt;0,L694/J694,0)</f>
        <v>0.968888888888889</v>
      </c>
      <c r="U694" s="54" t="n">
        <f aca="false">IF(L694&gt;0,R694/L694,0)</f>
        <v>0.831272935779817</v>
      </c>
      <c r="V694" s="54" t="n">
        <f aca="false">IF(N694&gt;0,P694/N694,0)</f>
        <v>0.981265606246637</v>
      </c>
      <c r="W694" s="54" t="n">
        <f aca="false">T694*U694*V694</f>
        <v>0.790322222222222</v>
      </c>
      <c r="X694" s="55" t="n">
        <v>200.2</v>
      </c>
      <c r="Y694" s="56" t="n">
        <v>0.13</v>
      </c>
    </row>
    <row r="695" customFormat="false" ht="15" hidden="false" customHeight="false" outlineLevel="0" collapsed="false">
      <c r="A695" s="47" t="s">
        <v>1059</v>
      </c>
      <c r="B695" s="48" t="n">
        <v>46099</v>
      </c>
      <c r="C695" s="49" t="n">
        <f aca="false">DATE(YEAR(B695),MONTH(B695),1)</f>
        <v>46082</v>
      </c>
      <c r="D695" s="47" t="s">
        <v>74</v>
      </c>
      <c r="E695" s="47" t="s">
        <v>65</v>
      </c>
      <c r="F695" s="47" t="s">
        <v>158</v>
      </c>
      <c r="G695" s="47" t="s">
        <v>1058</v>
      </c>
      <c r="H695" s="50" t="n">
        <f aca="false">Assumptions!$B$4</f>
        <v>480</v>
      </c>
      <c r="I695" s="47" t="n">
        <v>30</v>
      </c>
      <c r="J695" s="9" t="n">
        <f aca="false">H695-I695</f>
        <v>450</v>
      </c>
      <c r="K695" s="9" t="n">
        <f aca="false">SUMIFS(Downtime_Log!$I$2:$I$20000,Downtime_Log!$B$2:$B$20000,A695)</f>
        <v>31</v>
      </c>
      <c r="L695" s="9" t="n">
        <f aca="false">J695-K695</f>
        <v>419</v>
      </c>
      <c r="M695" s="51" t="n">
        <f aca="false">INDEX(Rate_Master!$C$2:$C$13,MATCH(F695,Rate_Master!$A$2:$A$13,0))</f>
        <v>200</v>
      </c>
      <c r="N695" s="52" t="n">
        <v>68401</v>
      </c>
      <c r="O695" s="51" t="n">
        <f aca="false">SUMIFS(Quality_Log!$H$2:$H$20000,Quality_Log!$B$2:$B$20000,A695)</f>
        <v>977</v>
      </c>
      <c r="P695" s="51" t="n">
        <f aca="false">N695-O695</f>
        <v>67424</v>
      </c>
      <c r="Q695" s="51" t="n">
        <f aca="false">ROUND(J695*M695*Assumptions!$B$6,0)</f>
        <v>70200</v>
      </c>
      <c r="R695" s="53" t="n">
        <f aca="false">N695/M695</f>
        <v>342.005</v>
      </c>
      <c r="S695" s="53" t="n">
        <f aca="false">P695/M695</f>
        <v>337.12</v>
      </c>
      <c r="T695" s="54" t="n">
        <f aca="false">IF(J695&gt;0,L695/J695,0)</f>
        <v>0.931111111111111</v>
      </c>
      <c r="U695" s="54" t="n">
        <f aca="false">IF(L695&gt;0,R695/L695,0)</f>
        <v>0.816241050119332</v>
      </c>
      <c r="V695" s="54" t="n">
        <f aca="false">IF(N695&gt;0,P695/N695,0)</f>
        <v>0.985716583090891</v>
      </c>
      <c r="W695" s="54" t="n">
        <f aca="false">T695*U695*V695</f>
        <v>0.749155555555556</v>
      </c>
      <c r="X695" s="55" t="n">
        <v>195.2</v>
      </c>
      <c r="Y695" s="56" t="n">
        <v>0.13</v>
      </c>
    </row>
    <row r="696" customFormat="false" ht="15" hidden="false" customHeight="false" outlineLevel="0" collapsed="false">
      <c r="A696" s="47" t="s">
        <v>1060</v>
      </c>
      <c r="B696" s="48" t="n">
        <v>46099</v>
      </c>
      <c r="C696" s="49" t="n">
        <f aca="false">DATE(YEAR(B696),MONTH(B696),1)</f>
        <v>46082</v>
      </c>
      <c r="D696" s="47" t="s">
        <v>75</v>
      </c>
      <c r="E696" s="47" t="s">
        <v>65</v>
      </c>
      <c r="F696" s="47" t="s">
        <v>158</v>
      </c>
      <c r="G696" s="47" t="s">
        <v>1058</v>
      </c>
      <c r="H696" s="50" t="n">
        <f aca="false">Assumptions!$B$4</f>
        <v>480</v>
      </c>
      <c r="I696" s="47" t="n">
        <v>30</v>
      </c>
      <c r="J696" s="9" t="n">
        <f aca="false">H696-I696</f>
        <v>450</v>
      </c>
      <c r="K696" s="9" t="n">
        <f aca="false">SUMIFS(Downtime_Log!$I$2:$I$20000,Downtime_Log!$B$2:$B$20000,A696)</f>
        <v>69</v>
      </c>
      <c r="L696" s="9" t="n">
        <f aca="false">J696-K696</f>
        <v>381</v>
      </c>
      <c r="M696" s="51" t="n">
        <f aca="false">INDEX(Rate_Master!$C$2:$C$13,MATCH(F696,Rate_Master!$A$2:$A$13,0))</f>
        <v>200</v>
      </c>
      <c r="N696" s="52" t="n">
        <v>57189</v>
      </c>
      <c r="O696" s="51" t="n">
        <f aca="false">SUMIFS(Quality_Log!$H$2:$H$20000,Quality_Log!$B$2:$B$20000,A696)</f>
        <v>725</v>
      </c>
      <c r="P696" s="51" t="n">
        <f aca="false">N696-O696</f>
        <v>56464</v>
      </c>
      <c r="Q696" s="51" t="n">
        <f aca="false">ROUND(J696*M696*Assumptions!$B$6,0)</f>
        <v>70200</v>
      </c>
      <c r="R696" s="53" t="n">
        <f aca="false">N696/M696</f>
        <v>285.945</v>
      </c>
      <c r="S696" s="53" t="n">
        <f aca="false">P696/M696</f>
        <v>282.32</v>
      </c>
      <c r="T696" s="54" t="n">
        <f aca="false">IF(J696&gt;0,L696/J696,0)</f>
        <v>0.846666666666667</v>
      </c>
      <c r="U696" s="54" t="n">
        <f aca="false">IF(L696&gt;0,R696/L696,0)</f>
        <v>0.750511811023622</v>
      </c>
      <c r="V696" s="54" t="n">
        <f aca="false">IF(N696&gt;0,P696/N696,0)</f>
        <v>0.987322736889961</v>
      </c>
      <c r="W696" s="54" t="n">
        <f aca="false">T696*U696*V696</f>
        <v>0.627377777777778</v>
      </c>
      <c r="X696" s="55" t="n">
        <v>193.3</v>
      </c>
      <c r="Y696" s="56" t="n">
        <v>0.14</v>
      </c>
    </row>
    <row r="697" customFormat="false" ht="15" hidden="false" customHeight="false" outlineLevel="0" collapsed="false">
      <c r="A697" s="47" t="s">
        <v>1061</v>
      </c>
      <c r="B697" s="48" t="n">
        <v>46100</v>
      </c>
      <c r="C697" s="49" t="n">
        <f aca="false">DATE(YEAR(B697),MONTH(B697),1)</f>
        <v>46082</v>
      </c>
      <c r="D697" s="47" t="s">
        <v>73</v>
      </c>
      <c r="E697" s="47" t="s">
        <v>62</v>
      </c>
      <c r="F697" s="47" t="s">
        <v>150</v>
      </c>
      <c r="G697" s="47" t="s">
        <v>1062</v>
      </c>
      <c r="H697" s="50" t="n">
        <f aca="false">Assumptions!$B$4</f>
        <v>480</v>
      </c>
      <c r="I697" s="47" t="n">
        <v>30</v>
      </c>
      <c r="J697" s="9" t="n">
        <f aca="false">H697-I697</f>
        <v>450</v>
      </c>
      <c r="K697" s="9" t="n">
        <f aca="false">SUMIFS(Downtime_Log!$I$2:$I$20000,Downtime_Log!$B$2:$B$20000,A697)</f>
        <v>49</v>
      </c>
      <c r="L697" s="9" t="n">
        <f aca="false">J697-K697</f>
        <v>401</v>
      </c>
      <c r="M697" s="51" t="n">
        <f aca="false">INDEX(Rate_Master!$C$2:$C$13,MATCH(F697,Rate_Master!$A$2:$A$13,0))</f>
        <v>800</v>
      </c>
      <c r="N697" s="52" t="n">
        <v>280070</v>
      </c>
      <c r="O697" s="51" t="n">
        <f aca="false">SUMIFS(Quality_Log!$H$2:$H$20000,Quality_Log!$B$2:$B$20000,A697)</f>
        <v>5721</v>
      </c>
      <c r="P697" s="51" t="n">
        <f aca="false">N697-O697</f>
        <v>274349</v>
      </c>
      <c r="Q697" s="51" t="n">
        <f aca="false">ROUND(J697*M697*Assumptions!$B$6,0)</f>
        <v>280800</v>
      </c>
      <c r="R697" s="53" t="n">
        <f aca="false">N697/M697</f>
        <v>350.0875</v>
      </c>
      <c r="S697" s="53" t="n">
        <f aca="false">P697/M697</f>
        <v>342.93625</v>
      </c>
      <c r="T697" s="54" t="n">
        <f aca="false">IF(J697&gt;0,L697/J697,0)</f>
        <v>0.891111111111111</v>
      </c>
      <c r="U697" s="54" t="n">
        <f aca="false">IF(L697&gt;0,R697/L697,0)</f>
        <v>0.873036159600998</v>
      </c>
      <c r="V697" s="54" t="n">
        <f aca="false">IF(N697&gt;0,P697/N697,0)</f>
        <v>0.979572963901882</v>
      </c>
      <c r="W697" s="54" t="n">
        <f aca="false">T697*U697*V697</f>
        <v>0.762080555555556</v>
      </c>
      <c r="X697" s="55" t="n">
        <v>364.4</v>
      </c>
      <c r="Y697" s="56" t="n">
        <v>1.79</v>
      </c>
    </row>
    <row r="698" customFormat="false" ht="15" hidden="false" customHeight="false" outlineLevel="0" collapsed="false">
      <c r="A698" s="47" t="s">
        <v>1063</v>
      </c>
      <c r="B698" s="48" t="n">
        <v>46100</v>
      </c>
      <c r="C698" s="49" t="n">
        <f aca="false">DATE(YEAR(B698),MONTH(B698),1)</f>
        <v>46082</v>
      </c>
      <c r="D698" s="47" t="s">
        <v>74</v>
      </c>
      <c r="E698" s="47" t="s">
        <v>62</v>
      </c>
      <c r="F698" s="47" t="s">
        <v>150</v>
      </c>
      <c r="G698" s="47" t="s">
        <v>1062</v>
      </c>
      <c r="H698" s="50" t="n">
        <f aca="false">Assumptions!$B$4</f>
        <v>480</v>
      </c>
      <c r="I698" s="47" t="n">
        <v>30</v>
      </c>
      <c r="J698" s="9" t="n">
        <f aca="false">H698-I698</f>
        <v>450</v>
      </c>
      <c r="K698" s="9" t="n">
        <f aca="false">SUMIFS(Downtime_Log!$I$2:$I$20000,Downtime_Log!$B$2:$B$20000,A698)</f>
        <v>14</v>
      </c>
      <c r="L698" s="9" t="n">
        <f aca="false">J698-K698</f>
        <v>436</v>
      </c>
      <c r="M698" s="51" t="n">
        <f aca="false">INDEX(Rate_Master!$C$2:$C$13,MATCH(F698,Rate_Master!$A$2:$A$13,0))</f>
        <v>800</v>
      </c>
      <c r="N698" s="52" t="n">
        <v>286002</v>
      </c>
      <c r="O698" s="51" t="n">
        <f aca="false">SUMIFS(Quality_Log!$H$2:$H$20000,Quality_Log!$B$2:$B$20000,A698)</f>
        <v>10956</v>
      </c>
      <c r="P698" s="51" t="n">
        <f aca="false">N698-O698</f>
        <v>275046</v>
      </c>
      <c r="Q698" s="51" t="n">
        <f aca="false">ROUND(J698*M698*Assumptions!$B$6,0)</f>
        <v>280800</v>
      </c>
      <c r="R698" s="53" t="n">
        <f aca="false">N698/M698</f>
        <v>357.5025</v>
      </c>
      <c r="S698" s="53" t="n">
        <f aca="false">P698/M698</f>
        <v>343.8075</v>
      </c>
      <c r="T698" s="54" t="n">
        <f aca="false">IF(J698&gt;0,L698/J698,0)</f>
        <v>0.968888888888889</v>
      </c>
      <c r="U698" s="54" t="n">
        <f aca="false">IF(L698&gt;0,R698/L698,0)</f>
        <v>0.819959862385321</v>
      </c>
      <c r="V698" s="54" t="n">
        <f aca="false">IF(N698&gt;0,P698/N698,0)</f>
        <v>0.961692575576395</v>
      </c>
      <c r="W698" s="54" t="n">
        <f aca="false">T698*U698*V698</f>
        <v>0.764016666666667</v>
      </c>
      <c r="X698" s="55" t="n">
        <v>389.6</v>
      </c>
      <c r="Y698" s="56" t="n">
        <v>2.04</v>
      </c>
    </row>
    <row r="699" customFormat="false" ht="15" hidden="false" customHeight="false" outlineLevel="0" collapsed="false">
      <c r="A699" s="47" t="s">
        <v>1064</v>
      </c>
      <c r="B699" s="48" t="n">
        <v>46100</v>
      </c>
      <c r="C699" s="49" t="n">
        <f aca="false">DATE(YEAR(B699),MONTH(B699),1)</f>
        <v>46082</v>
      </c>
      <c r="D699" s="47" t="s">
        <v>75</v>
      </c>
      <c r="E699" s="47" t="s">
        <v>62</v>
      </c>
      <c r="F699" s="47" t="s">
        <v>150</v>
      </c>
      <c r="G699" s="47" t="s">
        <v>1062</v>
      </c>
      <c r="H699" s="50" t="n">
        <f aca="false">Assumptions!$B$4</f>
        <v>480</v>
      </c>
      <c r="I699" s="47" t="n">
        <v>30</v>
      </c>
      <c r="J699" s="9" t="n">
        <f aca="false">H699-I699</f>
        <v>450</v>
      </c>
      <c r="K699" s="9" t="n">
        <f aca="false">SUMIFS(Downtime_Log!$I$2:$I$20000,Downtime_Log!$B$2:$B$20000,A699)</f>
        <v>14</v>
      </c>
      <c r="L699" s="9" t="n">
        <f aca="false">J699-K699</f>
        <v>436</v>
      </c>
      <c r="M699" s="51" t="n">
        <f aca="false">INDEX(Rate_Master!$C$2:$C$13,MATCH(F699,Rate_Master!$A$2:$A$13,0))</f>
        <v>800</v>
      </c>
      <c r="N699" s="52" t="n">
        <v>286763</v>
      </c>
      <c r="O699" s="51" t="n">
        <f aca="false">SUMIFS(Quality_Log!$H$2:$H$20000,Quality_Log!$B$2:$B$20000,A699)</f>
        <v>8499</v>
      </c>
      <c r="P699" s="51" t="n">
        <f aca="false">N699-O699</f>
        <v>278264</v>
      </c>
      <c r="Q699" s="51" t="n">
        <f aca="false">ROUND(J699*M699*Assumptions!$B$6,0)</f>
        <v>280800</v>
      </c>
      <c r="R699" s="53" t="n">
        <f aca="false">N699/M699</f>
        <v>358.45375</v>
      </c>
      <c r="S699" s="53" t="n">
        <f aca="false">P699/M699</f>
        <v>347.83</v>
      </c>
      <c r="T699" s="54" t="n">
        <f aca="false">IF(J699&gt;0,L699/J699,0)</f>
        <v>0.968888888888889</v>
      </c>
      <c r="U699" s="54" t="n">
        <f aca="false">IF(L699&gt;0,R699/L699,0)</f>
        <v>0.822141628440367</v>
      </c>
      <c r="V699" s="54" t="n">
        <f aca="false">IF(N699&gt;0,P699/N699,0)</f>
        <v>0.970362285232056</v>
      </c>
      <c r="W699" s="54" t="n">
        <f aca="false">T699*U699*V699</f>
        <v>0.772955555555556</v>
      </c>
      <c r="X699" s="55" t="n">
        <v>382.9</v>
      </c>
      <c r="Y699" s="56" t="n">
        <v>1.87</v>
      </c>
    </row>
    <row r="700" customFormat="false" ht="15" hidden="false" customHeight="false" outlineLevel="0" collapsed="false">
      <c r="A700" s="47" t="s">
        <v>1065</v>
      </c>
      <c r="B700" s="48" t="n">
        <v>46100</v>
      </c>
      <c r="C700" s="49" t="n">
        <f aca="false">DATE(YEAR(B700),MONTH(B700),1)</f>
        <v>46082</v>
      </c>
      <c r="D700" s="47" t="s">
        <v>73</v>
      </c>
      <c r="E700" s="47" t="s">
        <v>63</v>
      </c>
      <c r="F700" s="47" t="s">
        <v>152</v>
      </c>
      <c r="G700" s="47" t="s">
        <v>1052</v>
      </c>
      <c r="H700" s="50" t="n">
        <f aca="false">Assumptions!$B$4</f>
        <v>480</v>
      </c>
      <c r="I700" s="47" t="n">
        <v>30</v>
      </c>
      <c r="J700" s="9" t="n">
        <f aca="false">H700-I700</f>
        <v>450</v>
      </c>
      <c r="K700" s="9" t="n">
        <f aca="false">SUMIFS(Downtime_Log!$I$2:$I$20000,Downtime_Log!$B$2:$B$20000,A700)</f>
        <v>12</v>
      </c>
      <c r="L700" s="9" t="n">
        <f aca="false">J700-K700</f>
        <v>438</v>
      </c>
      <c r="M700" s="51" t="n">
        <f aca="false">INDEX(Rate_Master!$C$2:$C$13,MATCH(F700,Rate_Master!$A$2:$A$13,0))</f>
        <v>900</v>
      </c>
      <c r="N700" s="52" t="n">
        <v>346508</v>
      </c>
      <c r="O700" s="51" t="n">
        <f aca="false">SUMIFS(Quality_Log!$H$2:$H$20000,Quality_Log!$B$2:$B$20000,A700)</f>
        <v>10011</v>
      </c>
      <c r="P700" s="51" t="n">
        <f aca="false">N700-O700</f>
        <v>336497</v>
      </c>
      <c r="Q700" s="51" t="n">
        <f aca="false">ROUND(J700*M700*Assumptions!$B$6,0)</f>
        <v>315900</v>
      </c>
      <c r="R700" s="53" t="n">
        <f aca="false">N700/M700</f>
        <v>385.008888888889</v>
      </c>
      <c r="S700" s="53" t="n">
        <f aca="false">P700/M700</f>
        <v>373.885555555556</v>
      </c>
      <c r="T700" s="54" t="n">
        <f aca="false">IF(J700&gt;0,L700/J700,0)</f>
        <v>0.973333333333333</v>
      </c>
      <c r="U700" s="54" t="n">
        <f aca="false">IF(L700&gt;0,R700/L700,0)</f>
        <v>0.879015728056824</v>
      </c>
      <c r="V700" s="54" t="n">
        <f aca="false">IF(N700&gt;0,P700/N700,0)</f>
        <v>0.97110889214679</v>
      </c>
      <c r="W700" s="54" t="n">
        <f aca="false">T700*U700*V700</f>
        <v>0.830856790123457</v>
      </c>
      <c r="X700" s="55" t="n">
        <v>461.6</v>
      </c>
      <c r="Y700" s="56" t="n">
        <v>2.11</v>
      </c>
    </row>
    <row r="701" customFormat="false" ht="15" hidden="false" customHeight="false" outlineLevel="0" collapsed="false">
      <c r="A701" s="47" t="s">
        <v>1066</v>
      </c>
      <c r="B701" s="48" t="n">
        <v>46100</v>
      </c>
      <c r="C701" s="49" t="n">
        <f aca="false">DATE(YEAR(B701),MONTH(B701),1)</f>
        <v>46082</v>
      </c>
      <c r="D701" s="47" t="s">
        <v>74</v>
      </c>
      <c r="E701" s="47" t="s">
        <v>63</v>
      </c>
      <c r="F701" s="47" t="s">
        <v>152</v>
      </c>
      <c r="G701" s="47" t="s">
        <v>1052</v>
      </c>
      <c r="H701" s="50" t="n">
        <f aca="false">Assumptions!$B$4</f>
        <v>480</v>
      </c>
      <c r="I701" s="47" t="n">
        <v>30</v>
      </c>
      <c r="J701" s="9" t="n">
        <f aca="false">H701-I701</f>
        <v>450</v>
      </c>
      <c r="K701" s="9" t="n">
        <f aca="false">SUMIFS(Downtime_Log!$I$2:$I$20000,Downtime_Log!$B$2:$B$20000,A701)</f>
        <v>13</v>
      </c>
      <c r="L701" s="9" t="n">
        <f aca="false">J701-K701</f>
        <v>437</v>
      </c>
      <c r="M701" s="51" t="n">
        <f aca="false">INDEX(Rate_Master!$C$2:$C$13,MATCH(F701,Rate_Master!$A$2:$A$13,0))</f>
        <v>900</v>
      </c>
      <c r="N701" s="52" t="n">
        <v>352202</v>
      </c>
      <c r="O701" s="51" t="n">
        <f aca="false">SUMIFS(Quality_Log!$H$2:$H$20000,Quality_Log!$B$2:$B$20000,A701)</f>
        <v>5248</v>
      </c>
      <c r="P701" s="51" t="n">
        <f aca="false">N701-O701</f>
        <v>346954</v>
      </c>
      <c r="Q701" s="51" t="n">
        <f aca="false">ROUND(J701*M701*Assumptions!$B$6,0)</f>
        <v>315900</v>
      </c>
      <c r="R701" s="53" t="n">
        <f aca="false">N701/M701</f>
        <v>391.335555555556</v>
      </c>
      <c r="S701" s="53" t="n">
        <f aca="false">P701/M701</f>
        <v>385.504444444444</v>
      </c>
      <c r="T701" s="54" t="n">
        <f aca="false">IF(J701&gt;0,L701/J701,0)</f>
        <v>0.971111111111111</v>
      </c>
      <c r="U701" s="54" t="n">
        <f aca="false">IF(L701&gt;0,R701/L701,0)</f>
        <v>0.895504703788457</v>
      </c>
      <c r="V701" s="54" t="n">
        <f aca="false">IF(N701&gt;0,P701/N701,0)</f>
        <v>0.985099459968995</v>
      </c>
      <c r="W701" s="54" t="n">
        <f aca="false">T701*U701*V701</f>
        <v>0.856676543209877</v>
      </c>
      <c r="X701" s="55" t="n">
        <v>449.6</v>
      </c>
      <c r="Y701" s="56" t="n">
        <v>1.86</v>
      </c>
    </row>
    <row r="702" customFormat="false" ht="15" hidden="false" customHeight="false" outlineLevel="0" collapsed="false">
      <c r="A702" s="47" t="s">
        <v>1067</v>
      </c>
      <c r="B702" s="48" t="n">
        <v>46100</v>
      </c>
      <c r="C702" s="49" t="n">
        <f aca="false">DATE(YEAR(B702),MONTH(B702),1)</f>
        <v>46082</v>
      </c>
      <c r="D702" s="47" t="s">
        <v>75</v>
      </c>
      <c r="E702" s="47" t="s">
        <v>63</v>
      </c>
      <c r="F702" s="47" t="s">
        <v>152</v>
      </c>
      <c r="G702" s="47" t="s">
        <v>1052</v>
      </c>
      <c r="H702" s="50" t="n">
        <f aca="false">Assumptions!$B$4</f>
        <v>480</v>
      </c>
      <c r="I702" s="47" t="n">
        <v>30</v>
      </c>
      <c r="J702" s="9" t="n">
        <f aca="false">H702-I702</f>
        <v>450</v>
      </c>
      <c r="K702" s="9" t="n">
        <f aca="false">SUMIFS(Downtime_Log!$I$2:$I$20000,Downtime_Log!$B$2:$B$20000,A702)</f>
        <v>240</v>
      </c>
      <c r="L702" s="9" t="n">
        <f aca="false">J702-K702</f>
        <v>210</v>
      </c>
      <c r="M702" s="51" t="n">
        <f aca="false">INDEX(Rate_Master!$C$2:$C$13,MATCH(F702,Rate_Master!$A$2:$A$13,0))</f>
        <v>900</v>
      </c>
      <c r="N702" s="52" t="n">
        <v>150665</v>
      </c>
      <c r="O702" s="51" t="n">
        <f aca="false">SUMIFS(Quality_Log!$H$2:$H$20000,Quality_Log!$B$2:$B$20000,A702)</f>
        <v>2632</v>
      </c>
      <c r="P702" s="51" t="n">
        <f aca="false">N702-O702</f>
        <v>148033</v>
      </c>
      <c r="Q702" s="51" t="n">
        <f aca="false">ROUND(J702*M702*Assumptions!$B$6,0)</f>
        <v>315900</v>
      </c>
      <c r="R702" s="53" t="n">
        <f aca="false">N702/M702</f>
        <v>167.405555555556</v>
      </c>
      <c r="S702" s="53" t="n">
        <f aca="false">P702/M702</f>
        <v>164.481111111111</v>
      </c>
      <c r="T702" s="54" t="n">
        <f aca="false">IF(J702&gt;0,L702/J702,0)</f>
        <v>0.466666666666667</v>
      </c>
      <c r="U702" s="54" t="n">
        <f aca="false">IF(L702&gt;0,R702/L702,0)</f>
        <v>0.797169312169312</v>
      </c>
      <c r="V702" s="54" t="n">
        <f aca="false">IF(N702&gt;0,P702/N702,0)</f>
        <v>0.982530780207746</v>
      </c>
      <c r="W702" s="54" t="n">
        <f aca="false">T702*U702*V702</f>
        <v>0.365513580246914</v>
      </c>
      <c r="X702" s="55" t="n">
        <v>297.9</v>
      </c>
      <c r="Y702" s="56" t="n">
        <v>2.13</v>
      </c>
    </row>
    <row r="703" customFormat="false" ht="15" hidden="false" customHeight="false" outlineLevel="0" collapsed="false">
      <c r="A703" s="47" t="s">
        <v>1068</v>
      </c>
      <c r="B703" s="48" t="n">
        <v>46100</v>
      </c>
      <c r="C703" s="49" t="n">
        <f aca="false">DATE(YEAR(B703),MONTH(B703),1)</f>
        <v>46082</v>
      </c>
      <c r="D703" s="47" t="s">
        <v>73</v>
      </c>
      <c r="E703" s="47" t="s">
        <v>64</v>
      </c>
      <c r="F703" s="47" t="s">
        <v>155</v>
      </c>
      <c r="G703" s="47" t="s">
        <v>1069</v>
      </c>
      <c r="H703" s="50" t="n">
        <f aca="false">Assumptions!$B$4</f>
        <v>480</v>
      </c>
      <c r="I703" s="47" t="n">
        <v>30</v>
      </c>
      <c r="J703" s="9" t="n">
        <f aca="false">H703-I703</f>
        <v>450</v>
      </c>
      <c r="K703" s="9" t="n">
        <f aca="false">SUMIFS(Downtime_Log!$I$2:$I$20000,Downtime_Log!$B$2:$B$20000,A703)</f>
        <v>54</v>
      </c>
      <c r="L703" s="9" t="n">
        <f aca="false">J703-K703</f>
        <v>396</v>
      </c>
      <c r="M703" s="51" t="n">
        <f aca="false">INDEX(Rate_Master!$C$2:$C$13,MATCH(F703,Rate_Master!$A$2:$A$13,0))</f>
        <v>550</v>
      </c>
      <c r="N703" s="52" t="n">
        <v>198351</v>
      </c>
      <c r="O703" s="51" t="n">
        <f aca="false">SUMIFS(Quality_Log!$H$2:$H$20000,Quality_Log!$B$2:$B$20000,A703)</f>
        <v>1831</v>
      </c>
      <c r="P703" s="51" t="n">
        <f aca="false">N703-O703</f>
        <v>196520</v>
      </c>
      <c r="Q703" s="51" t="n">
        <f aca="false">ROUND(J703*M703*Assumptions!$B$6,0)</f>
        <v>193050</v>
      </c>
      <c r="R703" s="53" t="n">
        <f aca="false">N703/M703</f>
        <v>360.638181818182</v>
      </c>
      <c r="S703" s="53" t="n">
        <f aca="false">P703/M703</f>
        <v>357.309090909091</v>
      </c>
      <c r="T703" s="54" t="n">
        <f aca="false">IF(J703&gt;0,L703/J703,0)</f>
        <v>0.88</v>
      </c>
      <c r="U703" s="54" t="n">
        <f aca="false">IF(L703&gt;0,R703/L703,0)</f>
        <v>0.910702479338843</v>
      </c>
      <c r="V703" s="54" t="n">
        <f aca="false">IF(N703&gt;0,P703/N703,0)</f>
        <v>0.990768889493877</v>
      </c>
      <c r="W703" s="54" t="n">
        <f aca="false">T703*U703*V703</f>
        <v>0.794020202020202</v>
      </c>
      <c r="X703" s="55" t="n">
        <v>222.7</v>
      </c>
      <c r="Y703" s="56" t="n">
        <v>0.64</v>
      </c>
    </row>
    <row r="704" customFormat="false" ht="15" hidden="false" customHeight="false" outlineLevel="0" collapsed="false">
      <c r="A704" s="47" t="s">
        <v>1070</v>
      </c>
      <c r="B704" s="48" t="n">
        <v>46100</v>
      </c>
      <c r="C704" s="49" t="n">
        <f aca="false">DATE(YEAR(B704),MONTH(B704),1)</f>
        <v>46082</v>
      </c>
      <c r="D704" s="47" t="s">
        <v>74</v>
      </c>
      <c r="E704" s="47" t="s">
        <v>64</v>
      </c>
      <c r="F704" s="47" t="s">
        <v>155</v>
      </c>
      <c r="G704" s="47" t="s">
        <v>1069</v>
      </c>
      <c r="H704" s="50" t="n">
        <f aca="false">Assumptions!$B$4</f>
        <v>480</v>
      </c>
      <c r="I704" s="47" t="n">
        <v>30</v>
      </c>
      <c r="J704" s="9" t="n">
        <f aca="false">H704-I704</f>
        <v>450</v>
      </c>
      <c r="K704" s="9" t="n">
        <f aca="false">SUMIFS(Downtime_Log!$I$2:$I$20000,Downtime_Log!$B$2:$B$20000,A704)</f>
        <v>39</v>
      </c>
      <c r="L704" s="9" t="n">
        <f aca="false">J704-K704</f>
        <v>411</v>
      </c>
      <c r="M704" s="51" t="n">
        <f aca="false">INDEX(Rate_Master!$C$2:$C$13,MATCH(F704,Rate_Master!$A$2:$A$13,0))</f>
        <v>550</v>
      </c>
      <c r="N704" s="52" t="n">
        <v>202016</v>
      </c>
      <c r="O704" s="51" t="n">
        <f aca="false">SUMIFS(Quality_Log!$H$2:$H$20000,Quality_Log!$B$2:$B$20000,A704)</f>
        <v>1741</v>
      </c>
      <c r="P704" s="51" t="n">
        <f aca="false">N704-O704</f>
        <v>200275</v>
      </c>
      <c r="Q704" s="51" t="n">
        <f aca="false">ROUND(J704*M704*Assumptions!$B$6,0)</f>
        <v>193050</v>
      </c>
      <c r="R704" s="53" t="n">
        <f aca="false">N704/M704</f>
        <v>367.301818181818</v>
      </c>
      <c r="S704" s="53" t="n">
        <f aca="false">P704/M704</f>
        <v>364.136363636364</v>
      </c>
      <c r="T704" s="54" t="n">
        <f aca="false">IF(J704&gt;0,L704/J704,0)</f>
        <v>0.913333333333333</v>
      </c>
      <c r="U704" s="54" t="n">
        <f aca="false">IF(L704&gt;0,R704/L704,0)</f>
        <v>0.893678389736784</v>
      </c>
      <c r="V704" s="54" t="n">
        <f aca="false">IF(N704&gt;0,P704/N704,0)</f>
        <v>0.991381870742911</v>
      </c>
      <c r="W704" s="54" t="n">
        <f aca="false">T704*U704*V704</f>
        <v>0.809191919191919</v>
      </c>
      <c r="X704" s="55" t="n">
        <v>233.4</v>
      </c>
      <c r="Y704" s="56" t="n">
        <v>0.67</v>
      </c>
    </row>
    <row r="705" customFormat="false" ht="15" hidden="false" customHeight="false" outlineLevel="0" collapsed="false">
      <c r="A705" s="47" t="s">
        <v>1071</v>
      </c>
      <c r="B705" s="48" t="n">
        <v>46100</v>
      </c>
      <c r="C705" s="49" t="n">
        <f aca="false">DATE(YEAR(B705),MONTH(B705),1)</f>
        <v>46082</v>
      </c>
      <c r="D705" s="47" t="s">
        <v>73</v>
      </c>
      <c r="E705" s="47" t="s">
        <v>65</v>
      </c>
      <c r="F705" s="47" t="s">
        <v>158</v>
      </c>
      <c r="G705" s="47" t="s">
        <v>1058</v>
      </c>
      <c r="H705" s="50" t="n">
        <f aca="false">Assumptions!$B$4</f>
        <v>480</v>
      </c>
      <c r="I705" s="47" t="n">
        <v>30</v>
      </c>
      <c r="J705" s="9" t="n">
        <f aca="false">H705-I705</f>
        <v>450</v>
      </c>
      <c r="K705" s="9" t="n">
        <f aca="false">SUMIFS(Downtime_Log!$I$2:$I$20000,Downtime_Log!$B$2:$B$20000,A705)</f>
        <v>14</v>
      </c>
      <c r="L705" s="9" t="n">
        <f aca="false">J705-K705</f>
        <v>436</v>
      </c>
      <c r="M705" s="51" t="n">
        <f aca="false">INDEX(Rate_Master!$C$2:$C$13,MATCH(F705,Rate_Master!$A$2:$A$13,0))</f>
        <v>200</v>
      </c>
      <c r="N705" s="52" t="n">
        <v>70474</v>
      </c>
      <c r="O705" s="51" t="n">
        <f aca="false">SUMIFS(Quality_Log!$H$2:$H$20000,Quality_Log!$B$2:$B$20000,A705)</f>
        <v>1486</v>
      </c>
      <c r="P705" s="51" t="n">
        <f aca="false">N705-O705</f>
        <v>68988</v>
      </c>
      <c r="Q705" s="51" t="n">
        <f aca="false">ROUND(J705*M705*Assumptions!$B$6,0)</f>
        <v>70200</v>
      </c>
      <c r="R705" s="53" t="n">
        <f aca="false">N705/M705</f>
        <v>352.37</v>
      </c>
      <c r="S705" s="53" t="n">
        <f aca="false">P705/M705</f>
        <v>344.94</v>
      </c>
      <c r="T705" s="54" t="n">
        <f aca="false">IF(J705&gt;0,L705/J705,0)</f>
        <v>0.968888888888889</v>
      </c>
      <c r="U705" s="54" t="n">
        <f aca="false">IF(L705&gt;0,R705/L705,0)</f>
        <v>0.808188073394495</v>
      </c>
      <c r="V705" s="54" t="n">
        <f aca="false">IF(N705&gt;0,P705/N705,0)</f>
        <v>0.978914209495701</v>
      </c>
      <c r="W705" s="54" t="n">
        <f aca="false">T705*U705*V705</f>
        <v>0.766533333333333</v>
      </c>
      <c r="X705" s="55" t="n">
        <v>221.9</v>
      </c>
      <c r="Y705" s="56" t="n">
        <v>0.15</v>
      </c>
    </row>
    <row r="706" customFormat="false" ht="15" hidden="false" customHeight="false" outlineLevel="0" collapsed="false">
      <c r="A706" s="47" t="s">
        <v>1072</v>
      </c>
      <c r="B706" s="48" t="n">
        <v>46100</v>
      </c>
      <c r="C706" s="49" t="n">
        <f aca="false">DATE(YEAR(B706),MONTH(B706),1)</f>
        <v>46082</v>
      </c>
      <c r="D706" s="47" t="s">
        <v>74</v>
      </c>
      <c r="E706" s="47" t="s">
        <v>65</v>
      </c>
      <c r="F706" s="47" t="s">
        <v>158</v>
      </c>
      <c r="G706" s="47" t="s">
        <v>1058</v>
      </c>
      <c r="H706" s="50" t="n">
        <f aca="false">Assumptions!$B$4</f>
        <v>480</v>
      </c>
      <c r="I706" s="47" t="n">
        <v>30</v>
      </c>
      <c r="J706" s="9" t="n">
        <f aca="false">H706-I706</f>
        <v>450</v>
      </c>
      <c r="K706" s="9" t="n">
        <f aca="false">SUMIFS(Downtime_Log!$I$2:$I$20000,Downtime_Log!$B$2:$B$20000,A706)</f>
        <v>134</v>
      </c>
      <c r="L706" s="9" t="n">
        <f aca="false">J706-K706</f>
        <v>316</v>
      </c>
      <c r="M706" s="51" t="n">
        <f aca="false">INDEX(Rate_Master!$C$2:$C$13,MATCH(F706,Rate_Master!$A$2:$A$13,0))</f>
        <v>200</v>
      </c>
      <c r="N706" s="52" t="n">
        <v>47199</v>
      </c>
      <c r="O706" s="51" t="n">
        <f aca="false">SUMIFS(Quality_Log!$H$2:$H$20000,Quality_Log!$B$2:$B$20000,A706)</f>
        <v>1031</v>
      </c>
      <c r="P706" s="51" t="n">
        <f aca="false">N706-O706</f>
        <v>46168</v>
      </c>
      <c r="Q706" s="51" t="n">
        <f aca="false">ROUND(J706*M706*Assumptions!$B$6,0)</f>
        <v>70200</v>
      </c>
      <c r="R706" s="53" t="n">
        <f aca="false">N706/M706</f>
        <v>235.995</v>
      </c>
      <c r="S706" s="53" t="n">
        <f aca="false">P706/M706</f>
        <v>230.84</v>
      </c>
      <c r="T706" s="54" t="n">
        <f aca="false">IF(J706&gt;0,L706/J706,0)</f>
        <v>0.702222222222222</v>
      </c>
      <c r="U706" s="54" t="n">
        <f aca="false">IF(L706&gt;0,R706/L706,0)</f>
        <v>0.746819620253165</v>
      </c>
      <c r="V706" s="54" t="n">
        <f aca="false">IF(N706&gt;0,P706/N706,0)</f>
        <v>0.97815631687112</v>
      </c>
      <c r="W706" s="54" t="n">
        <f aca="false">T706*U706*V706</f>
        <v>0.512977777777778</v>
      </c>
      <c r="X706" s="55" t="n">
        <v>168.1</v>
      </c>
      <c r="Y706" s="56" t="n">
        <v>0.14</v>
      </c>
    </row>
    <row r="707" customFormat="false" ht="15" hidden="false" customHeight="false" outlineLevel="0" collapsed="false">
      <c r="A707" s="47" t="s">
        <v>1073</v>
      </c>
      <c r="B707" s="48" t="n">
        <v>46100</v>
      </c>
      <c r="C707" s="49" t="n">
        <f aca="false">DATE(YEAR(B707),MONTH(B707),1)</f>
        <v>46082</v>
      </c>
      <c r="D707" s="47" t="s">
        <v>75</v>
      </c>
      <c r="E707" s="47" t="s">
        <v>65</v>
      </c>
      <c r="F707" s="47" t="s">
        <v>158</v>
      </c>
      <c r="G707" s="47" t="s">
        <v>1058</v>
      </c>
      <c r="H707" s="50" t="n">
        <f aca="false">Assumptions!$B$4</f>
        <v>480</v>
      </c>
      <c r="I707" s="47" t="n">
        <v>45</v>
      </c>
      <c r="J707" s="9" t="n">
        <f aca="false">H707-I707</f>
        <v>435</v>
      </c>
      <c r="K707" s="9" t="n">
        <f aca="false">SUMIFS(Downtime_Log!$I$2:$I$20000,Downtime_Log!$B$2:$B$20000,A707)</f>
        <v>62</v>
      </c>
      <c r="L707" s="9" t="n">
        <f aca="false">J707-K707</f>
        <v>373</v>
      </c>
      <c r="M707" s="51" t="n">
        <f aca="false">INDEX(Rate_Master!$C$2:$C$13,MATCH(F707,Rate_Master!$A$2:$A$13,0))</f>
        <v>200</v>
      </c>
      <c r="N707" s="52" t="n">
        <v>57372</v>
      </c>
      <c r="O707" s="51" t="n">
        <f aca="false">SUMIFS(Quality_Log!$H$2:$H$20000,Quality_Log!$B$2:$B$20000,A707)</f>
        <v>1434</v>
      </c>
      <c r="P707" s="51" t="n">
        <f aca="false">N707-O707</f>
        <v>55938</v>
      </c>
      <c r="Q707" s="51" t="n">
        <f aca="false">ROUND(J707*M707*Assumptions!$B$6,0)</f>
        <v>67860</v>
      </c>
      <c r="R707" s="53" t="n">
        <f aca="false">N707/M707</f>
        <v>286.86</v>
      </c>
      <c r="S707" s="53" t="n">
        <f aca="false">P707/M707</f>
        <v>279.69</v>
      </c>
      <c r="T707" s="54" t="n">
        <f aca="false">IF(J707&gt;0,L707/J707,0)</f>
        <v>0.857471264367816</v>
      </c>
      <c r="U707" s="54" t="n">
        <f aca="false">IF(L707&gt;0,R707/L707,0)</f>
        <v>0.769061662198391</v>
      </c>
      <c r="V707" s="54" t="n">
        <f aca="false">IF(N707&gt;0,P707/N707,0)</f>
        <v>0.975005229031583</v>
      </c>
      <c r="W707" s="54" t="n">
        <f aca="false">T707*U707*V707</f>
        <v>0.642965517241379</v>
      </c>
      <c r="X707" s="55" t="n">
        <v>190.7</v>
      </c>
      <c r="Y707" s="56" t="n">
        <v>0.14</v>
      </c>
    </row>
    <row r="708" customFormat="false" ht="15" hidden="false" customHeight="false" outlineLevel="0" collapsed="false">
      <c r="A708" s="47" t="s">
        <v>1074</v>
      </c>
      <c r="B708" s="48" t="n">
        <v>46101</v>
      </c>
      <c r="C708" s="49" t="n">
        <f aca="false">DATE(YEAR(B708),MONTH(B708),1)</f>
        <v>46082</v>
      </c>
      <c r="D708" s="47" t="s">
        <v>73</v>
      </c>
      <c r="E708" s="47" t="s">
        <v>62</v>
      </c>
      <c r="F708" s="47" t="s">
        <v>149</v>
      </c>
      <c r="G708" s="47" t="s">
        <v>1075</v>
      </c>
      <c r="H708" s="50" t="n">
        <f aca="false">Assumptions!$B$4</f>
        <v>480</v>
      </c>
      <c r="I708" s="47" t="n">
        <v>30</v>
      </c>
      <c r="J708" s="9" t="n">
        <f aca="false">H708-I708</f>
        <v>450</v>
      </c>
      <c r="K708" s="9" t="n">
        <f aca="false">SUMIFS(Downtime_Log!$I$2:$I$20000,Downtime_Log!$B$2:$B$20000,A708)</f>
        <v>175</v>
      </c>
      <c r="L708" s="9" t="n">
        <f aca="false">J708-K708</f>
        <v>275</v>
      </c>
      <c r="M708" s="51" t="n">
        <f aca="false">INDEX(Rate_Master!$C$2:$C$13,MATCH(F708,Rate_Master!$A$2:$A$13,0))</f>
        <v>1100</v>
      </c>
      <c r="N708" s="52" t="n">
        <v>267670</v>
      </c>
      <c r="O708" s="51" t="n">
        <f aca="false">SUMIFS(Quality_Log!$H$2:$H$20000,Quality_Log!$B$2:$B$20000,A708)</f>
        <v>5570</v>
      </c>
      <c r="P708" s="51" t="n">
        <f aca="false">N708-O708</f>
        <v>262100</v>
      </c>
      <c r="Q708" s="51" t="n">
        <f aca="false">ROUND(J708*M708*Assumptions!$B$6,0)</f>
        <v>386100</v>
      </c>
      <c r="R708" s="53" t="n">
        <f aca="false">N708/M708</f>
        <v>243.336363636364</v>
      </c>
      <c r="S708" s="53" t="n">
        <f aca="false">P708/M708</f>
        <v>238.272727272727</v>
      </c>
      <c r="T708" s="54" t="n">
        <f aca="false">IF(J708&gt;0,L708/J708,0)</f>
        <v>0.611111111111111</v>
      </c>
      <c r="U708" s="54" t="n">
        <f aca="false">IF(L708&gt;0,R708/L708,0)</f>
        <v>0.884859504132232</v>
      </c>
      <c r="V708" s="54" t="n">
        <f aca="false">IF(N708&gt;0,P708/N708,0)</f>
        <v>0.979190794635185</v>
      </c>
      <c r="W708" s="54" t="n">
        <f aca="false">T708*U708*V708</f>
        <v>0.52949494949495</v>
      </c>
      <c r="X708" s="55" t="n">
        <v>302</v>
      </c>
      <c r="Y708" s="56" t="n">
        <v>5.06</v>
      </c>
    </row>
    <row r="709" customFormat="false" ht="15" hidden="false" customHeight="false" outlineLevel="0" collapsed="false">
      <c r="A709" s="47" t="s">
        <v>1076</v>
      </c>
      <c r="B709" s="48" t="n">
        <v>46101</v>
      </c>
      <c r="C709" s="49" t="n">
        <f aca="false">DATE(YEAR(B709),MONTH(B709),1)</f>
        <v>46082</v>
      </c>
      <c r="D709" s="47" t="s">
        <v>74</v>
      </c>
      <c r="E709" s="47" t="s">
        <v>62</v>
      </c>
      <c r="F709" s="47" t="s">
        <v>149</v>
      </c>
      <c r="G709" s="47" t="s">
        <v>1075</v>
      </c>
      <c r="H709" s="50" t="n">
        <f aca="false">Assumptions!$B$4</f>
        <v>480</v>
      </c>
      <c r="I709" s="47" t="n">
        <v>30</v>
      </c>
      <c r="J709" s="9" t="n">
        <f aca="false">H709-I709</f>
        <v>450</v>
      </c>
      <c r="K709" s="9" t="n">
        <f aca="false">SUMIFS(Downtime_Log!$I$2:$I$20000,Downtime_Log!$B$2:$B$20000,A709)</f>
        <v>118</v>
      </c>
      <c r="L709" s="9" t="n">
        <f aca="false">J709-K709</f>
        <v>332</v>
      </c>
      <c r="M709" s="51" t="n">
        <f aca="false">INDEX(Rate_Master!$C$2:$C$13,MATCH(F709,Rate_Master!$A$2:$A$13,0))</f>
        <v>1100</v>
      </c>
      <c r="N709" s="52" t="n">
        <v>338078</v>
      </c>
      <c r="O709" s="51" t="n">
        <f aca="false">SUMIFS(Quality_Log!$H$2:$H$20000,Quality_Log!$B$2:$B$20000,A709)</f>
        <v>6586</v>
      </c>
      <c r="P709" s="51" t="n">
        <f aca="false">N709-O709</f>
        <v>331492</v>
      </c>
      <c r="Q709" s="51" t="n">
        <f aca="false">ROUND(J709*M709*Assumptions!$B$6,0)</f>
        <v>386100</v>
      </c>
      <c r="R709" s="53" t="n">
        <f aca="false">N709/M709</f>
        <v>307.343636363636</v>
      </c>
      <c r="S709" s="53" t="n">
        <f aca="false">P709/M709</f>
        <v>301.356363636364</v>
      </c>
      <c r="T709" s="54" t="n">
        <f aca="false">IF(J709&gt;0,L709/J709,0)</f>
        <v>0.737777777777778</v>
      </c>
      <c r="U709" s="54" t="n">
        <f aca="false">IF(L709&gt;0,R709/L709,0)</f>
        <v>0.925733844468784</v>
      </c>
      <c r="V709" s="54" t="n">
        <f aca="false">IF(N709&gt;0,P709/N709,0)</f>
        <v>0.980519288448228</v>
      </c>
      <c r="W709" s="54" t="n">
        <f aca="false">T709*U709*V709</f>
        <v>0.669680808080808</v>
      </c>
      <c r="X709" s="55" t="n">
        <v>345.1</v>
      </c>
      <c r="Y709" s="56" t="n">
        <v>1.55</v>
      </c>
    </row>
    <row r="710" customFormat="false" ht="15" hidden="false" customHeight="false" outlineLevel="0" collapsed="false">
      <c r="A710" s="47" t="s">
        <v>1077</v>
      </c>
      <c r="B710" s="48" t="n">
        <v>46101</v>
      </c>
      <c r="C710" s="49" t="n">
        <f aca="false">DATE(YEAR(B710),MONTH(B710),1)</f>
        <v>46082</v>
      </c>
      <c r="D710" s="47" t="s">
        <v>75</v>
      </c>
      <c r="E710" s="47" t="s">
        <v>62</v>
      </c>
      <c r="F710" s="47" t="s">
        <v>149</v>
      </c>
      <c r="G710" s="47" t="s">
        <v>1075</v>
      </c>
      <c r="H710" s="50" t="n">
        <f aca="false">Assumptions!$B$4</f>
        <v>480</v>
      </c>
      <c r="I710" s="47" t="n">
        <v>30</v>
      </c>
      <c r="J710" s="9" t="n">
        <f aca="false">H710-I710</f>
        <v>450</v>
      </c>
      <c r="K710" s="9" t="n">
        <f aca="false">SUMIFS(Downtime_Log!$I$2:$I$20000,Downtime_Log!$B$2:$B$20000,A710)</f>
        <v>57</v>
      </c>
      <c r="L710" s="9" t="n">
        <f aca="false">J710-K710</f>
        <v>393</v>
      </c>
      <c r="M710" s="51" t="n">
        <f aca="false">INDEX(Rate_Master!$C$2:$C$13,MATCH(F710,Rate_Master!$A$2:$A$13,0))</f>
        <v>1100</v>
      </c>
      <c r="N710" s="52" t="n">
        <v>398637</v>
      </c>
      <c r="O710" s="51" t="n">
        <f aca="false">SUMIFS(Quality_Log!$H$2:$H$20000,Quality_Log!$B$2:$B$20000,A710)</f>
        <v>10058</v>
      </c>
      <c r="P710" s="51" t="n">
        <f aca="false">N710-O710</f>
        <v>388579</v>
      </c>
      <c r="Q710" s="51" t="n">
        <f aca="false">ROUND(J710*M710*Assumptions!$B$6,0)</f>
        <v>386100</v>
      </c>
      <c r="R710" s="53" t="n">
        <f aca="false">N710/M710</f>
        <v>362.397272727273</v>
      </c>
      <c r="S710" s="53" t="n">
        <f aca="false">P710/M710</f>
        <v>353.253636363636</v>
      </c>
      <c r="T710" s="54" t="n">
        <f aca="false">IF(J710&gt;0,L710/J710,0)</f>
        <v>0.873333333333333</v>
      </c>
      <c r="U710" s="54" t="n">
        <f aca="false">IF(L710&gt;0,R710/L710,0)</f>
        <v>0.922130464954892</v>
      </c>
      <c r="V710" s="54" t="n">
        <f aca="false">IF(N710&gt;0,P710/N710,0)</f>
        <v>0.974769025454235</v>
      </c>
      <c r="W710" s="54" t="n">
        <f aca="false">T710*U710*V710</f>
        <v>0.785008080808081</v>
      </c>
      <c r="X710" s="55" t="n">
        <v>362.3</v>
      </c>
      <c r="Y710" s="56" t="n">
        <v>1.36</v>
      </c>
    </row>
    <row r="711" customFormat="false" ht="15" hidden="false" customHeight="false" outlineLevel="0" collapsed="false">
      <c r="A711" s="47" t="s">
        <v>1078</v>
      </c>
      <c r="B711" s="48" t="n">
        <v>46101</v>
      </c>
      <c r="C711" s="49" t="n">
        <f aca="false">DATE(YEAR(B711),MONTH(B711),1)</f>
        <v>46082</v>
      </c>
      <c r="D711" s="47" t="s">
        <v>73</v>
      </c>
      <c r="E711" s="47" t="s">
        <v>63</v>
      </c>
      <c r="F711" s="47" t="s">
        <v>151</v>
      </c>
      <c r="G711" s="47" t="s">
        <v>1079</v>
      </c>
      <c r="H711" s="50" t="n">
        <f aca="false">Assumptions!$B$4</f>
        <v>480</v>
      </c>
      <c r="I711" s="47" t="n">
        <v>30</v>
      </c>
      <c r="J711" s="9" t="n">
        <f aca="false">H711-I711</f>
        <v>450</v>
      </c>
      <c r="K711" s="9" t="n">
        <f aca="false">SUMIFS(Downtime_Log!$I$2:$I$20000,Downtime_Log!$B$2:$B$20000,A711)</f>
        <v>190</v>
      </c>
      <c r="L711" s="9" t="n">
        <f aca="false">J711-K711</f>
        <v>260</v>
      </c>
      <c r="M711" s="51" t="n">
        <f aca="false">INDEX(Rate_Master!$C$2:$C$13,MATCH(F711,Rate_Master!$A$2:$A$13,0))</f>
        <v>700</v>
      </c>
      <c r="N711" s="52" t="n">
        <v>155530</v>
      </c>
      <c r="O711" s="51" t="n">
        <f aca="false">SUMIFS(Quality_Log!$H$2:$H$20000,Quality_Log!$B$2:$B$20000,A711)</f>
        <v>7384</v>
      </c>
      <c r="P711" s="51" t="n">
        <f aca="false">N711-O711</f>
        <v>148146</v>
      </c>
      <c r="Q711" s="51" t="n">
        <f aca="false">ROUND(J711*M711*Assumptions!$B$6,0)</f>
        <v>245700</v>
      </c>
      <c r="R711" s="53" t="n">
        <f aca="false">N711/M711</f>
        <v>222.185714285714</v>
      </c>
      <c r="S711" s="53" t="n">
        <f aca="false">P711/M711</f>
        <v>211.637142857143</v>
      </c>
      <c r="T711" s="54" t="n">
        <f aca="false">IF(J711&gt;0,L711/J711,0)</f>
        <v>0.577777777777778</v>
      </c>
      <c r="U711" s="54" t="n">
        <f aca="false">IF(L711&gt;0,R711/L711,0)</f>
        <v>0.85456043956044</v>
      </c>
      <c r="V711" s="54" t="n">
        <f aca="false">IF(N711&gt;0,P711/N711,0)</f>
        <v>0.952523628881888</v>
      </c>
      <c r="W711" s="54" t="n">
        <f aca="false">T711*U711*V711</f>
        <v>0.470304761904762</v>
      </c>
      <c r="X711" s="55" t="n">
        <v>339.8</v>
      </c>
      <c r="Y711" s="56" t="n">
        <v>4.66</v>
      </c>
    </row>
    <row r="712" customFormat="false" ht="15" hidden="false" customHeight="false" outlineLevel="0" collapsed="false">
      <c r="A712" s="47" t="s">
        <v>1080</v>
      </c>
      <c r="B712" s="48" t="n">
        <v>46101</v>
      </c>
      <c r="C712" s="49" t="n">
        <f aca="false">DATE(YEAR(B712),MONTH(B712),1)</f>
        <v>46082</v>
      </c>
      <c r="D712" s="47" t="s">
        <v>74</v>
      </c>
      <c r="E712" s="47" t="s">
        <v>63</v>
      </c>
      <c r="F712" s="47" t="s">
        <v>151</v>
      </c>
      <c r="G712" s="47" t="s">
        <v>1079</v>
      </c>
      <c r="H712" s="50" t="n">
        <f aca="false">Assumptions!$B$4</f>
        <v>480</v>
      </c>
      <c r="I712" s="47" t="n">
        <v>30</v>
      </c>
      <c r="J712" s="9" t="n">
        <f aca="false">H712-I712</f>
        <v>450</v>
      </c>
      <c r="K712" s="9" t="n">
        <f aca="false">SUMIFS(Downtime_Log!$I$2:$I$20000,Downtime_Log!$B$2:$B$20000,A712)</f>
        <v>24</v>
      </c>
      <c r="L712" s="9" t="n">
        <f aca="false">J712-K712</f>
        <v>426</v>
      </c>
      <c r="M712" s="51" t="n">
        <f aca="false">INDEX(Rate_Master!$C$2:$C$13,MATCH(F712,Rate_Master!$A$2:$A$13,0))</f>
        <v>700</v>
      </c>
      <c r="N712" s="52" t="n">
        <v>234776</v>
      </c>
      <c r="O712" s="51" t="n">
        <f aca="false">SUMIFS(Quality_Log!$H$2:$H$20000,Quality_Log!$B$2:$B$20000,A712)</f>
        <v>8215</v>
      </c>
      <c r="P712" s="51" t="n">
        <f aca="false">N712-O712</f>
        <v>226561</v>
      </c>
      <c r="Q712" s="51" t="n">
        <f aca="false">ROUND(J712*M712*Assumptions!$B$6,0)</f>
        <v>245700</v>
      </c>
      <c r="R712" s="53" t="n">
        <f aca="false">N712/M712</f>
        <v>335.394285714286</v>
      </c>
      <c r="S712" s="53" t="n">
        <f aca="false">P712/M712</f>
        <v>323.658571428571</v>
      </c>
      <c r="T712" s="54" t="n">
        <f aca="false">IF(J712&gt;0,L712/J712,0)</f>
        <v>0.946666666666667</v>
      </c>
      <c r="U712" s="54" t="n">
        <f aca="false">IF(L712&gt;0,R712/L712,0)</f>
        <v>0.787310529845741</v>
      </c>
      <c r="V712" s="54" t="n">
        <f aca="false">IF(N712&gt;0,P712/N712,0)</f>
        <v>0.96500920025897</v>
      </c>
      <c r="W712" s="54" t="n">
        <f aca="false">T712*U712*V712</f>
        <v>0.71924126984127</v>
      </c>
      <c r="X712" s="55" t="n">
        <v>479.3</v>
      </c>
      <c r="Y712" s="56" t="n">
        <v>1.87</v>
      </c>
    </row>
    <row r="713" customFormat="false" ht="15" hidden="false" customHeight="false" outlineLevel="0" collapsed="false">
      <c r="A713" s="47" t="s">
        <v>1081</v>
      </c>
      <c r="B713" s="48" t="n">
        <v>46101</v>
      </c>
      <c r="C713" s="49" t="n">
        <f aca="false">DATE(YEAR(B713),MONTH(B713),1)</f>
        <v>46082</v>
      </c>
      <c r="D713" s="47" t="s">
        <v>75</v>
      </c>
      <c r="E713" s="47" t="s">
        <v>63</v>
      </c>
      <c r="F713" s="47" t="s">
        <v>151</v>
      </c>
      <c r="G713" s="47" t="s">
        <v>1079</v>
      </c>
      <c r="H713" s="50" t="n">
        <f aca="false">Assumptions!$B$4</f>
        <v>480</v>
      </c>
      <c r="I713" s="47" t="n">
        <v>30</v>
      </c>
      <c r="J713" s="9" t="n">
        <f aca="false">H713-I713</f>
        <v>450</v>
      </c>
      <c r="K713" s="9" t="n">
        <f aca="false">SUMIFS(Downtime_Log!$I$2:$I$20000,Downtime_Log!$B$2:$B$20000,A713)</f>
        <v>35</v>
      </c>
      <c r="L713" s="9" t="n">
        <f aca="false">J713-K713</f>
        <v>415</v>
      </c>
      <c r="M713" s="51" t="n">
        <f aca="false">INDEX(Rate_Master!$C$2:$C$13,MATCH(F713,Rate_Master!$A$2:$A$13,0))</f>
        <v>700</v>
      </c>
      <c r="N713" s="52" t="n">
        <v>233415</v>
      </c>
      <c r="O713" s="51" t="n">
        <f aca="false">SUMIFS(Quality_Log!$H$2:$H$20000,Quality_Log!$B$2:$B$20000,A713)</f>
        <v>8843</v>
      </c>
      <c r="P713" s="51" t="n">
        <f aca="false">N713-O713</f>
        <v>224572</v>
      </c>
      <c r="Q713" s="51" t="n">
        <f aca="false">ROUND(J713*M713*Assumptions!$B$6,0)</f>
        <v>245700</v>
      </c>
      <c r="R713" s="53" t="n">
        <f aca="false">N713/M713</f>
        <v>333.45</v>
      </c>
      <c r="S713" s="53" t="n">
        <f aca="false">P713/M713</f>
        <v>320.817142857143</v>
      </c>
      <c r="T713" s="54" t="n">
        <f aca="false">IF(J713&gt;0,L713/J713,0)</f>
        <v>0.922222222222222</v>
      </c>
      <c r="U713" s="54" t="n">
        <f aca="false">IF(L713&gt;0,R713/L713,0)</f>
        <v>0.803493975903614</v>
      </c>
      <c r="V713" s="54" t="n">
        <f aca="false">IF(N713&gt;0,P713/N713,0)</f>
        <v>0.962114688430478</v>
      </c>
      <c r="W713" s="54" t="n">
        <f aca="false">T713*U713*V713</f>
        <v>0.712926984126984</v>
      </c>
      <c r="X713" s="55" t="n">
        <v>446.7</v>
      </c>
      <c r="Y713" s="56" t="n">
        <v>1.83</v>
      </c>
    </row>
    <row r="714" customFormat="false" ht="15" hidden="false" customHeight="false" outlineLevel="0" collapsed="false">
      <c r="A714" s="47" t="s">
        <v>1082</v>
      </c>
      <c r="B714" s="48" t="n">
        <v>46101</v>
      </c>
      <c r="C714" s="49" t="n">
        <f aca="false">DATE(YEAR(B714),MONTH(B714),1)</f>
        <v>46082</v>
      </c>
      <c r="D714" s="47" t="s">
        <v>73</v>
      </c>
      <c r="E714" s="47" t="s">
        <v>64</v>
      </c>
      <c r="F714" s="47" t="s">
        <v>155</v>
      </c>
      <c r="G714" s="47" t="s">
        <v>1069</v>
      </c>
      <c r="H714" s="50" t="n">
        <f aca="false">Assumptions!$B$4</f>
        <v>480</v>
      </c>
      <c r="I714" s="47" t="n">
        <v>30</v>
      </c>
      <c r="J714" s="9" t="n">
        <f aca="false">H714-I714</f>
        <v>450</v>
      </c>
      <c r="K714" s="9" t="n">
        <f aca="false">SUMIFS(Downtime_Log!$I$2:$I$20000,Downtime_Log!$B$2:$B$20000,A714)</f>
        <v>2</v>
      </c>
      <c r="L714" s="9" t="n">
        <f aca="false">J714-K714</f>
        <v>448</v>
      </c>
      <c r="M714" s="51" t="n">
        <f aca="false">INDEX(Rate_Master!$C$2:$C$13,MATCH(F714,Rate_Master!$A$2:$A$13,0))</f>
        <v>550</v>
      </c>
      <c r="N714" s="52" t="n">
        <v>238458</v>
      </c>
      <c r="O714" s="51" t="n">
        <f aca="false">SUMIFS(Quality_Log!$H$2:$H$20000,Quality_Log!$B$2:$B$20000,A714)</f>
        <v>3515</v>
      </c>
      <c r="P714" s="51" t="n">
        <f aca="false">N714-O714</f>
        <v>234943</v>
      </c>
      <c r="Q714" s="51" t="n">
        <f aca="false">ROUND(J714*M714*Assumptions!$B$6,0)</f>
        <v>193050</v>
      </c>
      <c r="R714" s="53" t="n">
        <f aca="false">N714/M714</f>
        <v>433.56</v>
      </c>
      <c r="S714" s="53" t="n">
        <f aca="false">P714/M714</f>
        <v>427.169090909091</v>
      </c>
      <c r="T714" s="54" t="n">
        <f aca="false">IF(J714&gt;0,L714/J714,0)</f>
        <v>0.995555555555556</v>
      </c>
      <c r="U714" s="54" t="n">
        <f aca="false">IF(L714&gt;0,R714/L714,0)</f>
        <v>0.967767857142857</v>
      </c>
      <c r="V714" s="54" t="n">
        <f aca="false">IF(N714&gt;0,P714/N714,0)</f>
        <v>0.985259458688742</v>
      </c>
      <c r="W714" s="54" t="n">
        <f aca="false">T714*U714*V714</f>
        <v>0.949264646464647</v>
      </c>
      <c r="X714" s="55" t="n">
        <v>230.1</v>
      </c>
      <c r="Y714" s="56" t="n">
        <v>0.68</v>
      </c>
    </row>
    <row r="715" customFormat="false" ht="15" hidden="false" customHeight="false" outlineLevel="0" collapsed="false">
      <c r="A715" s="47" t="s">
        <v>1083</v>
      </c>
      <c r="B715" s="48" t="n">
        <v>46101</v>
      </c>
      <c r="C715" s="49" t="n">
        <f aca="false">DATE(YEAR(B715),MONTH(B715),1)</f>
        <v>46082</v>
      </c>
      <c r="D715" s="47" t="s">
        <v>74</v>
      </c>
      <c r="E715" s="47" t="s">
        <v>64</v>
      </c>
      <c r="F715" s="47" t="s">
        <v>155</v>
      </c>
      <c r="G715" s="47" t="s">
        <v>1069</v>
      </c>
      <c r="H715" s="50" t="n">
        <f aca="false">Assumptions!$B$4</f>
        <v>480</v>
      </c>
      <c r="I715" s="47" t="n">
        <v>30</v>
      </c>
      <c r="J715" s="9" t="n">
        <f aca="false">H715-I715</f>
        <v>450</v>
      </c>
      <c r="K715" s="9" t="n">
        <f aca="false">SUMIFS(Downtime_Log!$I$2:$I$20000,Downtime_Log!$B$2:$B$20000,A715)</f>
        <v>9</v>
      </c>
      <c r="L715" s="9" t="n">
        <f aca="false">J715-K715</f>
        <v>441</v>
      </c>
      <c r="M715" s="51" t="n">
        <f aca="false">INDEX(Rate_Master!$C$2:$C$13,MATCH(F715,Rate_Master!$A$2:$A$13,0))</f>
        <v>550</v>
      </c>
      <c r="N715" s="52" t="n">
        <v>223829</v>
      </c>
      <c r="O715" s="51" t="n">
        <f aca="false">SUMIFS(Quality_Log!$H$2:$H$20000,Quality_Log!$B$2:$B$20000,A715)</f>
        <v>3759</v>
      </c>
      <c r="P715" s="51" t="n">
        <f aca="false">N715-O715</f>
        <v>220070</v>
      </c>
      <c r="Q715" s="51" t="n">
        <f aca="false">ROUND(J715*M715*Assumptions!$B$6,0)</f>
        <v>193050</v>
      </c>
      <c r="R715" s="53" t="n">
        <f aca="false">N715/M715</f>
        <v>406.961818181818</v>
      </c>
      <c r="S715" s="53" t="n">
        <f aca="false">P715/M715</f>
        <v>400.127272727273</v>
      </c>
      <c r="T715" s="54" t="n">
        <f aca="false">IF(J715&gt;0,L715/J715,0)</f>
        <v>0.98</v>
      </c>
      <c r="U715" s="54" t="n">
        <f aca="false">IF(L715&gt;0,R715/L715,0)</f>
        <v>0.922815914244486</v>
      </c>
      <c r="V715" s="54" t="n">
        <f aca="false">IF(N715&gt;0,P715/N715,0)</f>
        <v>0.983205929526558</v>
      </c>
      <c r="W715" s="54" t="n">
        <f aca="false">T715*U715*V715</f>
        <v>0.889171717171717</v>
      </c>
      <c r="X715" s="55" t="n">
        <v>238.9</v>
      </c>
      <c r="Y715" s="56" t="n">
        <v>0.67</v>
      </c>
    </row>
    <row r="716" customFormat="false" ht="15" hidden="false" customHeight="false" outlineLevel="0" collapsed="false">
      <c r="A716" s="47" t="s">
        <v>1084</v>
      </c>
      <c r="B716" s="48" t="n">
        <v>46101</v>
      </c>
      <c r="C716" s="49" t="n">
        <f aca="false">DATE(YEAR(B716),MONTH(B716),1)</f>
        <v>46082</v>
      </c>
      <c r="D716" s="47" t="s">
        <v>73</v>
      </c>
      <c r="E716" s="47" t="s">
        <v>65</v>
      </c>
      <c r="F716" s="47" t="s">
        <v>158</v>
      </c>
      <c r="G716" s="47" t="s">
        <v>1058</v>
      </c>
      <c r="H716" s="50" t="n">
        <f aca="false">Assumptions!$B$4</f>
        <v>480</v>
      </c>
      <c r="I716" s="47" t="n">
        <v>45</v>
      </c>
      <c r="J716" s="9" t="n">
        <f aca="false">H716-I716</f>
        <v>435</v>
      </c>
      <c r="K716" s="9" t="n">
        <f aca="false">SUMIFS(Downtime_Log!$I$2:$I$20000,Downtime_Log!$B$2:$B$20000,A716)</f>
        <v>23</v>
      </c>
      <c r="L716" s="9" t="n">
        <f aca="false">J716-K716</f>
        <v>412</v>
      </c>
      <c r="M716" s="51" t="n">
        <f aca="false">INDEX(Rate_Master!$C$2:$C$13,MATCH(F716,Rate_Master!$A$2:$A$13,0))</f>
        <v>200</v>
      </c>
      <c r="N716" s="52" t="n">
        <v>67138</v>
      </c>
      <c r="O716" s="51" t="n">
        <f aca="false">SUMIFS(Quality_Log!$H$2:$H$20000,Quality_Log!$B$2:$B$20000,A716)</f>
        <v>1104</v>
      </c>
      <c r="P716" s="51" t="n">
        <f aca="false">N716-O716</f>
        <v>66034</v>
      </c>
      <c r="Q716" s="51" t="n">
        <f aca="false">ROUND(J716*M716*Assumptions!$B$6,0)</f>
        <v>67860</v>
      </c>
      <c r="R716" s="53" t="n">
        <f aca="false">N716/M716</f>
        <v>335.69</v>
      </c>
      <c r="S716" s="53" t="n">
        <f aca="false">P716/M716</f>
        <v>330.17</v>
      </c>
      <c r="T716" s="54" t="n">
        <f aca="false">IF(J716&gt;0,L716/J716,0)</f>
        <v>0.947126436781609</v>
      </c>
      <c r="U716" s="54" t="n">
        <f aca="false">IF(L716&gt;0,R716/L716,0)</f>
        <v>0.814781553398058</v>
      </c>
      <c r="V716" s="54" t="n">
        <f aca="false">IF(N716&gt;0,P716/N716,0)</f>
        <v>0.983556257261164</v>
      </c>
      <c r="W716" s="54" t="n">
        <f aca="false">T716*U716*V716</f>
        <v>0.759011494252874</v>
      </c>
      <c r="X716" s="55" t="n">
        <v>193.9</v>
      </c>
      <c r="Y716" s="56" t="n">
        <v>0.15</v>
      </c>
    </row>
    <row r="717" customFormat="false" ht="15" hidden="false" customHeight="false" outlineLevel="0" collapsed="false">
      <c r="A717" s="47" t="s">
        <v>1085</v>
      </c>
      <c r="B717" s="48" t="n">
        <v>46101</v>
      </c>
      <c r="C717" s="49" t="n">
        <f aca="false">DATE(YEAR(B717),MONTH(B717),1)</f>
        <v>46082</v>
      </c>
      <c r="D717" s="47" t="s">
        <v>74</v>
      </c>
      <c r="E717" s="47" t="s">
        <v>65</v>
      </c>
      <c r="F717" s="47" t="s">
        <v>157</v>
      </c>
      <c r="G717" s="47" t="s">
        <v>1086</v>
      </c>
      <c r="H717" s="50" t="n">
        <f aca="false">Assumptions!$B$4</f>
        <v>480</v>
      </c>
      <c r="I717" s="47" t="n">
        <v>30</v>
      </c>
      <c r="J717" s="9" t="n">
        <f aca="false">H717-I717</f>
        <v>450</v>
      </c>
      <c r="K717" s="9" t="n">
        <f aca="false">SUMIFS(Downtime_Log!$I$2:$I$20000,Downtime_Log!$B$2:$B$20000,A717)</f>
        <v>81</v>
      </c>
      <c r="L717" s="9" t="n">
        <f aca="false">J717-K717</f>
        <v>369</v>
      </c>
      <c r="M717" s="51" t="n">
        <f aca="false">INDEX(Rate_Master!$C$2:$C$13,MATCH(F717,Rate_Master!$A$2:$A$13,0))</f>
        <v>220</v>
      </c>
      <c r="N717" s="52" t="n">
        <v>67329</v>
      </c>
      <c r="O717" s="51" t="n">
        <f aca="false">SUMIFS(Quality_Log!$H$2:$H$20000,Quality_Log!$B$2:$B$20000,A717)</f>
        <v>2608</v>
      </c>
      <c r="P717" s="51" t="n">
        <f aca="false">N717-O717</f>
        <v>64721</v>
      </c>
      <c r="Q717" s="51" t="n">
        <f aca="false">ROUND(J717*M717*Assumptions!$B$6,0)</f>
        <v>77220</v>
      </c>
      <c r="R717" s="53" t="n">
        <f aca="false">N717/M717</f>
        <v>306.040909090909</v>
      </c>
      <c r="S717" s="53" t="n">
        <f aca="false">P717/M717</f>
        <v>294.186363636364</v>
      </c>
      <c r="T717" s="54" t="n">
        <f aca="false">IF(J717&gt;0,L717/J717,0)</f>
        <v>0.82</v>
      </c>
      <c r="U717" s="54" t="n">
        <f aca="false">IF(L717&gt;0,R717/L717,0)</f>
        <v>0.829379157427938</v>
      </c>
      <c r="V717" s="54" t="n">
        <f aca="false">IF(N717&gt;0,P717/N717,0)</f>
        <v>0.961264833875448</v>
      </c>
      <c r="W717" s="54" t="n">
        <f aca="false">T717*U717*V717</f>
        <v>0.653747474747475</v>
      </c>
      <c r="X717" s="55" t="n">
        <v>172.8</v>
      </c>
      <c r="Y717" s="56" t="n">
        <v>0.73</v>
      </c>
    </row>
    <row r="718" customFormat="false" ht="15" hidden="false" customHeight="false" outlineLevel="0" collapsed="false">
      <c r="A718" s="47" t="s">
        <v>1087</v>
      </c>
      <c r="B718" s="48" t="n">
        <v>46101</v>
      </c>
      <c r="C718" s="49" t="n">
        <f aca="false">DATE(YEAR(B718),MONTH(B718),1)</f>
        <v>46082</v>
      </c>
      <c r="D718" s="47" t="s">
        <v>75</v>
      </c>
      <c r="E718" s="47" t="s">
        <v>65</v>
      </c>
      <c r="F718" s="47" t="s">
        <v>157</v>
      </c>
      <c r="G718" s="47" t="s">
        <v>1086</v>
      </c>
      <c r="H718" s="50" t="n">
        <f aca="false">Assumptions!$B$4</f>
        <v>480</v>
      </c>
      <c r="I718" s="47" t="n">
        <v>30</v>
      </c>
      <c r="J718" s="9" t="n">
        <f aca="false">H718-I718</f>
        <v>450</v>
      </c>
      <c r="K718" s="9" t="n">
        <f aca="false">SUMIFS(Downtime_Log!$I$2:$I$20000,Downtime_Log!$B$2:$B$20000,A718)</f>
        <v>99</v>
      </c>
      <c r="L718" s="9" t="n">
        <f aca="false">J718-K718</f>
        <v>351</v>
      </c>
      <c r="M718" s="51" t="n">
        <f aca="false">INDEX(Rate_Master!$C$2:$C$13,MATCH(F718,Rate_Master!$A$2:$A$13,0))</f>
        <v>220</v>
      </c>
      <c r="N718" s="52" t="n">
        <v>55880</v>
      </c>
      <c r="O718" s="51" t="n">
        <f aca="false">SUMIFS(Quality_Log!$H$2:$H$20000,Quality_Log!$B$2:$B$20000,A718)</f>
        <v>1047</v>
      </c>
      <c r="P718" s="51" t="n">
        <f aca="false">N718-O718</f>
        <v>54833</v>
      </c>
      <c r="Q718" s="51" t="n">
        <f aca="false">ROUND(J718*M718*Assumptions!$B$6,0)</f>
        <v>77220</v>
      </c>
      <c r="R718" s="53" t="n">
        <f aca="false">N718/M718</f>
        <v>254</v>
      </c>
      <c r="S718" s="53" t="n">
        <f aca="false">P718/M718</f>
        <v>249.240909090909</v>
      </c>
      <c r="T718" s="54" t="n">
        <f aca="false">IF(J718&gt;0,L718/J718,0)</f>
        <v>0.78</v>
      </c>
      <c r="U718" s="54" t="n">
        <f aca="false">IF(L718&gt;0,R718/L718,0)</f>
        <v>0.723646723646724</v>
      </c>
      <c r="V718" s="54" t="n">
        <f aca="false">IF(N718&gt;0,P718/N718,0)</f>
        <v>0.981263421617752</v>
      </c>
      <c r="W718" s="54" t="n">
        <f aca="false">T718*U718*V718</f>
        <v>0.553868686868687</v>
      </c>
      <c r="X718" s="55" t="n">
        <v>175.5</v>
      </c>
      <c r="Y718" s="56" t="n">
        <v>0.13</v>
      </c>
    </row>
    <row r="719" customFormat="false" ht="15" hidden="false" customHeight="false" outlineLevel="0" collapsed="false">
      <c r="A719" s="47" t="s">
        <v>1088</v>
      </c>
      <c r="B719" s="48" t="n">
        <v>46102</v>
      </c>
      <c r="C719" s="49" t="n">
        <f aca="false">DATE(YEAR(B719),MONTH(B719),1)</f>
        <v>46082</v>
      </c>
      <c r="D719" s="47" t="s">
        <v>73</v>
      </c>
      <c r="E719" s="47" t="s">
        <v>62</v>
      </c>
      <c r="F719" s="47" t="s">
        <v>149</v>
      </c>
      <c r="G719" s="47" t="s">
        <v>1075</v>
      </c>
      <c r="H719" s="50" t="n">
        <f aca="false">Assumptions!$B$4</f>
        <v>480</v>
      </c>
      <c r="I719" s="47" t="n">
        <v>90</v>
      </c>
      <c r="J719" s="9" t="n">
        <f aca="false">H719-I719</f>
        <v>390</v>
      </c>
      <c r="K719" s="9" t="n">
        <f aca="false">SUMIFS(Downtime_Log!$I$2:$I$20000,Downtime_Log!$B$2:$B$20000,A719)</f>
        <v>66</v>
      </c>
      <c r="L719" s="9" t="n">
        <f aca="false">J719-K719</f>
        <v>324</v>
      </c>
      <c r="M719" s="51" t="n">
        <f aca="false">INDEX(Rate_Master!$C$2:$C$13,MATCH(F719,Rate_Master!$A$2:$A$13,0))</f>
        <v>1100</v>
      </c>
      <c r="N719" s="52" t="n">
        <v>314579</v>
      </c>
      <c r="O719" s="51" t="n">
        <f aca="false">SUMIFS(Quality_Log!$H$2:$H$20000,Quality_Log!$B$2:$B$20000,A719)</f>
        <v>4347</v>
      </c>
      <c r="P719" s="51" t="n">
        <f aca="false">N719-O719</f>
        <v>310232</v>
      </c>
      <c r="Q719" s="51" t="n">
        <f aca="false">ROUND(J719*M719*Assumptions!$B$6,0)</f>
        <v>334620</v>
      </c>
      <c r="R719" s="53" t="n">
        <f aca="false">N719/M719</f>
        <v>285.980909090909</v>
      </c>
      <c r="S719" s="53" t="n">
        <f aca="false">P719/M719</f>
        <v>282.029090909091</v>
      </c>
      <c r="T719" s="54" t="n">
        <f aca="false">IF(J719&gt;0,L719/J719,0)</f>
        <v>0.830769230769231</v>
      </c>
      <c r="U719" s="54" t="n">
        <f aca="false">IF(L719&gt;0,R719/L719,0)</f>
        <v>0.882657126823794</v>
      </c>
      <c r="V719" s="54" t="n">
        <f aca="false">IF(N719&gt;0,P719/N719,0)</f>
        <v>0.986181531507189</v>
      </c>
      <c r="W719" s="54" t="n">
        <f aca="false">T719*U719*V719</f>
        <v>0.723151515151515</v>
      </c>
      <c r="X719" s="55" t="n">
        <v>307.7</v>
      </c>
      <c r="Y719" s="56" t="n">
        <v>1.57</v>
      </c>
    </row>
    <row r="720" customFormat="false" ht="15" hidden="false" customHeight="false" outlineLevel="0" collapsed="false">
      <c r="A720" s="47" t="s">
        <v>1089</v>
      </c>
      <c r="B720" s="48" t="n">
        <v>46102</v>
      </c>
      <c r="C720" s="49" t="n">
        <f aca="false">DATE(YEAR(B720),MONTH(B720),1)</f>
        <v>46082</v>
      </c>
      <c r="D720" s="47" t="s">
        <v>74</v>
      </c>
      <c r="E720" s="47" t="s">
        <v>62</v>
      </c>
      <c r="F720" s="47" t="s">
        <v>149</v>
      </c>
      <c r="G720" s="47" t="s">
        <v>1075</v>
      </c>
      <c r="H720" s="50" t="n">
        <f aca="false">Assumptions!$B$4</f>
        <v>480</v>
      </c>
      <c r="I720" s="47" t="n">
        <v>30</v>
      </c>
      <c r="J720" s="9" t="n">
        <f aca="false">H720-I720</f>
        <v>450</v>
      </c>
      <c r="K720" s="9" t="n">
        <f aca="false">SUMIFS(Downtime_Log!$I$2:$I$20000,Downtime_Log!$B$2:$B$20000,A720)</f>
        <v>29</v>
      </c>
      <c r="L720" s="9" t="n">
        <f aca="false">J720-K720</f>
        <v>421</v>
      </c>
      <c r="M720" s="51" t="n">
        <f aca="false">INDEX(Rate_Master!$C$2:$C$13,MATCH(F720,Rate_Master!$A$2:$A$13,0))</f>
        <v>1100</v>
      </c>
      <c r="N720" s="52" t="n">
        <v>423439</v>
      </c>
      <c r="O720" s="51" t="n">
        <f aca="false">SUMIFS(Quality_Log!$H$2:$H$20000,Quality_Log!$B$2:$B$20000,A720)</f>
        <v>6729</v>
      </c>
      <c r="P720" s="51" t="n">
        <f aca="false">N720-O720</f>
        <v>416710</v>
      </c>
      <c r="Q720" s="51" t="n">
        <f aca="false">ROUND(J720*M720*Assumptions!$B$6,0)</f>
        <v>386100</v>
      </c>
      <c r="R720" s="53" t="n">
        <f aca="false">N720/M720</f>
        <v>384.944545454545</v>
      </c>
      <c r="S720" s="53" t="n">
        <f aca="false">P720/M720</f>
        <v>378.827272727273</v>
      </c>
      <c r="T720" s="54" t="n">
        <f aca="false">IF(J720&gt;0,L720/J720,0)</f>
        <v>0.935555555555556</v>
      </c>
      <c r="U720" s="54" t="n">
        <f aca="false">IF(L720&gt;0,R720/L720,0)</f>
        <v>0.914357590153315</v>
      </c>
      <c r="V720" s="54" t="n">
        <f aca="false">IF(N720&gt;0,P720/N720,0)</f>
        <v>0.984108690980283</v>
      </c>
      <c r="W720" s="54" t="n">
        <f aca="false">T720*U720*V720</f>
        <v>0.841838383838384</v>
      </c>
      <c r="X720" s="55" t="n">
        <v>359.4</v>
      </c>
      <c r="Y720" s="56" t="n">
        <v>1.31</v>
      </c>
    </row>
    <row r="721" customFormat="false" ht="15" hidden="false" customHeight="false" outlineLevel="0" collapsed="false">
      <c r="A721" s="47" t="s">
        <v>1090</v>
      </c>
      <c r="B721" s="48" t="n">
        <v>46102</v>
      </c>
      <c r="C721" s="49" t="n">
        <f aca="false">DATE(YEAR(B721),MONTH(B721),1)</f>
        <v>46082</v>
      </c>
      <c r="D721" s="47" t="s">
        <v>75</v>
      </c>
      <c r="E721" s="47" t="s">
        <v>62</v>
      </c>
      <c r="F721" s="47" t="s">
        <v>149</v>
      </c>
      <c r="G721" s="47" t="s">
        <v>1075</v>
      </c>
      <c r="H721" s="50" t="n">
        <f aca="false">Assumptions!$B$4</f>
        <v>480</v>
      </c>
      <c r="I721" s="47" t="n">
        <v>30</v>
      </c>
      <c r="J721" s="9" t="n">
        <f aca="false">H721-I721</f>
        <v>450</v>
      </c>
      <c r="K721" s="9" t="n">
        <f aca="false">SUMIFS(Downtime_Log!$I$2:$I$20000,Downtime_Log!$B$2:$B$20000,A721)</f>
        <v>49</v>
      </c>
      <c r="L721" s="9" t="n">
        <f aca="false">J721-K721</f>
        <v>401</v>
      </c>
      <c r="M721" s="51" t="n">
        <f aca="false">INDEX(Rate_Master!$C$2:$C$13,MATCH(F721,Rate_Master!$A$2:$A$13,0))</f>
        <v>1100</v>
      </c>
      <c r="N721" s="52" t="n">
        <v>367294</v>
      </c>
      <c r="O721" s="51" t="n">
        <f aca="false">SUMIFS(Quality_Log!$H$2:$H$20000,Quality_Log!$B$2:$B$20000,A721)</f>
        <v>6109</v>
      </c>
      <c r="P721" s="51" t="n">
        <f aca="false">N721-O721</f>
        <v>361185</v>
      </c>
      <c r="Q721" s="51" t="n">
        <f aca="false">ROUND(J721*M721*Assumptions!$B$6,0)</f>
        <v>386100</v>
      </c>
      <c r="R721" s="53" t="n">
        <f aca="false">N721/M721</f>
        <v>333.903636363636</v>
      </c>
      <c r="S721" s="53" t="n">
        <f aca="false">P721/M721</f>
        <v>328.35</v>
      </c>
      <c r="T721" s="54" t="n">
        <f aca="false">IF(J721&gt;0,L721/J721,0)</f>
        <v>0.891111111111111</v>
      </c>
      <c r="U721" s="54" t="n">
        <f aca="false">IF(L721&gt;0,R721/L721,0)</f>
        <v>0.832677397415552</v>
      </c>
      <c r="V721" s="54" t="n">
        <f aca="false">IF(N721&gt;0,P721/N721,0)</f>
        <v>0.983367547523238</v>
      </c>
      <c r="W721" s="54" t="n">
        <f aca="false">T721*U721*V721</f>
        <v>0.729666666666667</v>
      </c>
      <c r="X721" s="55" t="n">
        <v>356.5</v>
      </c>
      <c r="Y721" s="56" t="n">
        <v>1.42</v>
      </c>
    </row>
    <row r="722" customFormat="false" ht="15" hidden="false" customHeight="false" outlineLevel="0" collapsed="false">
      <c r="A722" s="47" t="s">
        <v>1091</v>
      </c>
      <c r="B722" s="48" t="n">
        <v>46102</v>
      </c>
      <c r="C722" s="49" t="n">
        <f aca="false">DATE(YEAR(B722),MONTH(B722),1)</f>
        <v>46082</v>
      </c>
      <c r="D722" s="47" t="s">
        <v>73</v>
      </c>
      <c r="E722" s="47" t="s">
        <v>63</v>
      </c>
      <c r="F722" s="47" t="s">
        <v>151</v>
      </c>
      <c r="G722" s="47" t="s">
        <v>1079</v>
      </c>
      <c r="H722" s="50" t="n">
        <f aca="false">Assumptions!$B$4</f>
        <v>480</v>
      </c>
      <c r="I722" s="47" t="n">
        <v>90</v>
      </c>
      <c r="J722" s="9" t="n">
        <f aca="false">H722-I722</f>
        <v>390</v>
      </c>
      <c r="K722" s="9" t="n">
        <f aca="false">SUMIFS(Downtime_Log!$I$2:$I$20000,Downtime_Log!$B$2:$B$20000,A722)</f>
        <v>45</v>
      </c>
      <c r="L722" s="9" t="n">
        <f aca="false">J722-K722</f>
        <v>345</v>
      </c>
      <c r="M722" s="51" t="n">
        <f aca="false">INDEX(Rate_Master!$C$2:$C$13,MATCH(F722,Rate_Master!$A$2:$A$13,0))</f>
        <v>700</v>
      </c>
      <c r="N722" s="52" t="n">
        <v>207545</v>
      </c>
      <c r="O722" s="51" t="n">
        <f aca="false">SUMIFS(Quality_Log!$H$2:$H$20000,Quality_Log!$B$2:$B$20000,A722)</f>
        <v>4722</v>
      </c>
      <c r="P722" s="51" t="n">
        <f aca="false">N722-O722</f>
        <v>202823</v>
      </c>
      <c r="Q722" s="51" t="n">
        <f aca="false">ROUND(J722*M722*Assumptions!$B$6,0)</f>
        <v>212940</v>
      </c>
      <c r="R722" s="53" t="n">
        <f aca="false">N722/M722</f>
        <v>296.492857142857</v>
      </c>
      <c r="S722" s="53" t="n">
        <f aca="false">P722/M722</f>
        <v>289.747142857143</v>
      </c>
      <c r="T722" s="54" t="n">
        <f aca="false">IF(J722&gt;0,L722/J722,0)</f>
        <v>0.884615384615385</v>
      </c>
      <c r="U722" s="54" t="n">
        <f aca="false">IF(L722&gt;0,R722/L722,0)</f>
        <v>0.859399585921325</v>
      </c>
      <c r="V722" s="54" t="n">
        <f aca="false">IF(N722&gt;0,P722/N722,0)</f>
        <v>0.977248307595943</v>
      </c>
      <c r="W722" s="54" t="n">
        <f aca="false">T722*U722*V722</f>
        <v>0.742941391941392</v>
      </c>
      <c r="X722" s="55" t="n">
        <v>390.5</v>
      </c>
      <c r="Y722" s="56" t="n">
        <v>1.78</v>
      </c>
    </row>
    <row r="723" customFormat="false" ht="15" hidden="false" customHeight="false" outlineLevel="0" collapsed="false">
      <c r="A723" s="47" t="s">
        <v>1092</v>
      </c>
      <c r="B723" s="48" t="n">
        <v>46102</v>
      </c>
      <c r="C723" s="49" t="n">
        <f aca="false">DATE(YEAR(B723),MONTH(B723),1)</f>
        <v>46082</v>
      </c>
      <c r="D723" s="47" t="s">
        <v>74</v>
      </c>
      <c r="E723" s="47" t="s">
        <v>63</v>
      </c>
      <c r="F723" s="47" t="s">
        <v>151</v>
      </c>
      <c r="G723" s="47" t="s">
        <v>1079</v>
      </c>
      <c r="H723" s="50" t="n">
        <f aca="false">Assumptions!$B$4</f>
        <v>480</v>
      </c>
      <c r="I723" s="47" t="n">
        <v>30</v>
      </c>
      <c r="J723" s="9" t="n">
        <f aca="false">H723-I723</f>
        <v>450</v>
      </c>
      <c r="K723" s="9" t="n">
        <f aca="false">SUMIFS(Downtime_Log!$I$2:$I$20000,Downtime_Log!$B$2:$B$20000,A723)</f>
        <v>21</v>
      </c>
      <c r="L723" s="9" t="n">
        <f aca="false">J723-K723</f>
        <v>429</v>
      </c>
      <c r="M723" s="51" t="n">
        <f aca="false">INDEX(Rate_Master!$C$2:$C$13,MATCH(F723,Rate_Master!$A$2:$A$13,0))</f>
        <v>700</v>
      </c>
      <c r="N723" s="52" t="n">
        <v>242373</v>
      </c>
      <c r="O723" s="51" t="n">
        <f aca="false">SUMIFS(Quality_Log!$H$2:$H$20000,Quality_Log!$B$2:$B$20000,A723)</f>
        <v>7788</v>
      </c>
      <c r="P723" s="51" t="n">
        <f aca="false">N723-O723</f>
        <v>234585</v>
      </c>
      <c r="Q723" s="51" t="n">
        <f aca="false">ROUND(J723*M723*Assumptions!$B$6,0)</f>
        <v>245700</v>
      </c>
      <c r="R723" s="53" t="n">
        <f aca="false">N723/M723</f>
        <v>346.247142857143</v>
      </c>
      <c r="S723" s="53" t="n">
        <f aca="false">P723/M723</f>
        <v>335.121428571429</v>
      </c>
      <c r="T723" s="54" t="n">
        <f aca="false">IF(J723&gt;0,L723/J723,0)</f>
        <v>0.953333333333333</v>
      </c>
      <c r="U723" s="54" t="n">
        <f aca="false">IF(L723&gt;0,R723/L723,0)</f>
        <v>0.807102897102897</v>
      </c>
      <c r="V723" s="54" t="n">
        <f aca="false">IF(N723&gt;0,P723/N723,0)</f>
        <v>0.967867708036786</v>
      </c>
      <c r="W723" s="54" t="n">
        <f aca="false">T723*U723*V723</f>
        <v>0.744714285714286</v>
      </c>
      <c r="X723" s="55" t="n">
        <v>446.4</v>
      </c>
      <c r="Y723" s="56" t="n">
        <v>1.74</v>
      </c>
    </row>
    <row r="724" customFormat="false" ht="15" hidden="false" customHeight="false" outlineLevel="0" collapsed="false">
      <c r="A724" s="47" t="s">
        <v>1093</v>
      </c>
      <c r="B724" s="48" t="n">
        <v>46102</v>
      </c>
      <c r="C724" s="49" t="n">
        <f aca="false">DATE(YEAR(B724),MONTH(B724),1)</f>
        <v>46082</v>
      </c>
      <c r="D724" s="47" t="s">
        <v>75</v>
      </c>
      <c r="E724" s="47" t="s">
        <v>63</v>
      </c>
      <c r="F724" s="47" t="s">
        <v>151</v>
      </c>
      <c r="G724" s="47" t="s">
        <v>1079</v>
      </c>
      <c r="H724" s="50" t="n">
        <f aca="false">Assumptions!$B$4</f>
        <v>480</v>
      </c>
      <c r="I724" s="47" t="n">
        <v>45</v>
      </c>
      <c r="J724" s="9" t="n">
        <f aca="false">H724-I724</f>
        <v>435</v>
      </c>
      <c r="K724" s="9" t="n">
        <f aca="false">SUMIFS(Downtime_Log!$I$2:$I$20000,Downtime_Log!$B$2:$B$20000,A724)</f>
        <v>34</v>
      </c>
      <c r="L724" s="9" t="n">
        <f aca="false">J724-K724</f>
        <v>401</v>
      </c>
      <c r="M724" s="51" t="n">
        <f aca="false">INDEX(Rate_Master!$C$2:$C$13,MATCH(F724,Rate_Master!$A$2:$A$13,0))</f>
        <v>700</v>
      </c>
      <c r="N724" s="52" t="n">
        <v>236510</v>
      </c>
      <c r="O724" s="51" t="n">
        <f aca="false">SUMIFS(Quality_Log!$H$2:$H$20000,Quality_Log!$B$2:$B$20000,A724)</f>
        <v>10675</v>
      </c>
      <c r="P724" s="51" t="n">
        <f aca="false">N724-O724</f>
        <v>225835</v>
      </c>
      <c r="Q724" s="51" t="n">
        <f aca="false">ROUND(J724*M724*Assumptions!$B$6,0)</f>
        <v>237510</v>
      </c>
      <c r="R724" s="53" t="n">
        <f aca="false">N724/M724</f>
        <v>337.871428571429</v>
      </c>
      <c r="S724" s="53" t="n">
        <f aca="false">P724/M724</f>
        <v>322.621428571429</v>
      </c>
      <c r="T724" s="54" t="n">
        <f aca="false">IF(J724&gt;0,L724/J724,0)</f>
        <v>0.92183908045977</v>
      </c>
      <c r="U724" s="54" t="n">
        <f aca="false">IF(L724&gt;0,R724/L724,0)</f>
        <v>0.842572141075882</v>
      </c>
      <c r="V724" s="54" t="n">
        <f aca="false">IF(N724&gt;0,P724/N724,0)</f>
        <v>0.954864487759503</v>
      </c>
      <c r="W724" s="54" t="n">
        <f aca="false">T724*U724*V724</f>
        <v>0.741658456486043</v>
      </c>
      <c r="X724" s="55" t="n">
        <v>448.4</v>
      </c>
      <c r="Y724" s="56" t="n">
        <v>2.2</v>
      </c>
    </row>
    <row r="725" customFormat="false" ht="15" hidden="false" customHeight="false" outlineLevel="0" collapsed="false">
      <c r="A725" s="47" t="s">
        <v>1094</v>
      </c>
      <c r="B725" s="48" t="n">
        <v>46102</v>
      </c>
      <c r="C725" s="49" t="n">
        <f aca="false">DATE(YEAR(B725),MONTH(B725),1)</f>
        <v>46082</v>
      </c>
      <c r="D725" s="47" t="s">
        <v>73</v>
      </c>
      <c r="E725" s="47" t="s">
        <v>64</v>
      </c>
      <c r="F725" s="47" t="s">
        <v>155</v>
      </c>
      <c r="G725" s="47" t="s">
        <v>1069</v>
      </c>
      <c r="H725" s="50" t="n">
        <f aca="false">Assumptions!$B$4</f>
        <v>480</v>
      </c>
      <c r="I725" s="47" t="n">
        <v>90</v>
      </c>
      <c r="J725" s="9" t="n">
        <f aca="false">H725-I725</f>
        <v>390</v>
      </c>
      <c r="K725" s="9" t="n">
        <f aca="false">SUMIFS(Downtime_Log!$I$2:$I$20000,Downtime_Log!$B$2:$B$20000,A725)</f>
        <v>120</v>
      </c>
      <c r="L725" s="9" t="n">
        <f aca="false">J725-K725</f>
        <v>270</v>
      </c>
      <c r="M725" s="51" t="n">
        <f aca="false">INDEX(Rate_Master!$C$2:$C$13,MATCH(F725,Rate_Master!$A$2:$A$13,0))</f>
        <v>550</v>
      </c>
      <c r="N725" s="52" t="n">
        <v>133669</v>
      </c>
      <c r="O725" s="51" t="n">
        <f aca="false">SUMIFS(Quality_Log!$H$2:$H$20000,Quality_Log!$B$2:$B$20000,A725)</f>
        <v>1614</v>
      </c>
      <c r="P725" s="51" t="n">
        <f aca="false">N725-O725</f>
        <v>132055</v>
      </c>
      <c r="Q725" s="51" t="n">
        <f aca="false">ROUND(J725*M725*Assumptions!$B$6,0)</f>
        <v>167310</v>
      </c>
      <c r="R725" s="53" t="n">
        <f aca="false">N725/M725</f>
        <v>243.034545454545</v>
      </c>
      <c r="S725" s="53" t="n">
        <f aca="false">P725/M725</f>
        <v>240.1</v>
      </c>
      <c r="T725" s="54" t="n">
        <f aca="false">IF(J725&gt;0,L725/J725,0)</f>
        <v>0.692307692307692</v>
      </c>
      <c r="U725" s="54" t="n">
        <f aca="false">IF(L725&gt;0,R725/L725,0)</f>
        <v>0.900127946127946</v>
      </c>
      <c r="V725" s="54" t="n">
        <f aca="false">IF(N725&gt;0,P725/N725,0)</f>
        <v>0.987925397811011</v>
      </c>
      <c r="W725" s="54" t="n">
        <f aca="false">T725*U725*V725</f>
        <v>0.615641025641026</v>
      </c>
      <c r="X725" s="55" t="n">
        <v>157.5</v>
      </c>
      <c r="Y725" s="56" t="n">
        <v>0.65</v>
      </c>
    </row>
    <row r="726" customFormat="false" ht="15" hidden="false" customHeight="false" outlineLevel="0" collapsed="false">
      <c r="A726" s="47" t="s">
        <v>1095</v>
      </c>
      <c r="B726" s="48" t="n">
        <v>46102</v>
      </c>
      <c r="C726" s="49" t="n">
        <f aca="false">DATE(YEAR(B726),MONTH(B726),1)</f>
        <v>46082</v>
      </c>
      <c r="D726" s="47" t="s">
        <v>74</v>
      </c>
      <c r="E726" s="47" t="s">
        <v>64</v>
      </c>
      <c r="F726" s="47" t="s">
        <v>156</v>
      </c>
      <c r="G726" s="47" t="s">
        <v>1096</v>
      </c>
      <c r="H726" s="50" t="n">
        <f aca="false">Assumptions!$B$4</f>
        <v>480</v>
      </c>
      <c r="I726" s="47" t="n">
        <v>30</v>
      </c>
      <c r="J726" s="9" t="n">
        <f aca="false">H726-I726</f>
        <v>450</v>
      </c>
      <c r="K726" s="9" t="n">
        <f aca="false">SUMIFS(Downtime_Log!$I$2:$I$20000,Downtime_Log!$B$2:$B$20000,A726)</f>
        <v>218</v>
      </c>
      <c r="L726" s="9" t="n">
        <f aca="false">J726-K726</f>
        <v>232</v>
      </c>
      <c r="M726" s="51" t="n">
        <f aca="false">INDEX(Rate_Master!$C$2:$C$13,MATCH(F726,Rate_Master!$A$2:$A$13,0))</f>
        <v>480</v>
      </c>
      <c r="N726" s="52" t="n">
        <v>96153</v>
      </c>
      <c r="O726" s="51" t="n">
        <f aca="false">SUMIFS(Quality_Log!$H$2:$H$20000,Quality_Log!$B$2:$B$20000,A726)</f>
        <v>2625</v>
      </c>
      <c r="P726" s="51" t="n">
        <f aca="false">N726-O726</f>
        <v>93528</v>
      </c>
      <c r="Q726" s="51" t="n">
        <f aca="false">ROUND(J726*M726*Assumptions!$B$6,0)</f>
        <v>168480</v>
      </c>
      <c r="R726" s="53" t="n">
        <f aca="false">N726/M726</f>
        <v>200.31875</v>
      </c>
      <c r="S726" s="53" t="n">
        <f aca="false">P726/M726</f>
        <v>194.85</v>
      </c>
      <c r="T726" s="54" t="n">
        <f aca="false">IF(J726&gt;0,L726/J726,0)</f>
        <v>0.515555555555556</v>
      </c>
      <c r="U726" s="54" t="n">
        <f aca="false">IF(L726&gt;0,R726/L726,0)</f>
        <v>0.863442887931034</v>
      </c>
      <c r="V726" s="54" t="n">
        <f aca="false">IF(N726&gt;0,P726/N726,0)</f>
        <v>0.972699759757886</v>
      </c>
      <c r="W726" s="54" t="n">
        <f aca="false">T726*U726*V726</f>
        <v>0.433</v>
      </c>
      <c r="X726" s="55" t="n">
        <v>164.5</v>
      </c>
      <c r="Y726" s="56" t="n">
        <v>3.14</v>
      </c>
    </row>
    <row r="727" customFormat="false" ht="15" hidden="false" customHeight="false" outlineLevel="0" collapsed="false">
      <c r="A727" s="47" t="s">
        <v>1097</v>
      </c>
      <c r="B727" s="48" t="n">
        <v>46102</v>
      </c>
      <c r="C727" s="49" t="n">
        <f aca="false">DATE(YEAR(B727),MONTH(B727),1)</f>
        <v>46082</v>
      </c>
      <c r="D727" s="47" t="s">
        <v>73</v>
      </c>
      <c r="E727" s="47" t="s">
        <v>65</v>
      </c>
      <c r="F727" s="47" t="s">
        <v>157</v>
      </c>
      <c r="G727" s="47" t="s">
        <v>1086</v>
      </c>
      <c r="H727" s="50" t="n">
        <f aca="false">Assumptions!$B$4</f>
        <v>480</v>
      </c>
      <c r="I727" s="47" t="n">
        <v>90</v>
      </c>
      <c r="J727" s="9" t="n">
        <f aca="false">H727-I727</f>
        <v>390</v>
      </c>
      <c r="K727" s="9" t="n">
        <f aca="false">SUMIFS(Downtime_Log!$I$2:$I$20000,Downtime_Log!$B$2:$B$20000,A727)</f>
        <v>70</v>
      </c>
      <c r="L727" s="9" t="n">
        <f aca="false">J727-K727</f>
        <v>320</v>
      </c>
      <c r="M727" s="51" t="n">
        <f aca="false">INDEX(Rate_Master!$C$2:$C$13,MATCH(F727,Rate_Master!$A$2:$A$13,0))</f>
        <v>220</v>
      </c>
      <c r="N727" s="52" t="n">
        <v>60055</v>
      </c>
      <c r="O727" s="51" t="n">
        <f aca="false">SUMIFS(Quality_Log!$H$2:$H$20000,Quality_Log!$B$2:$B$20000,A727)</f>
        <v>1357</v>
      </c>
      <c r="P727" s="51" t="n">
        <f aca="false">N727-O727</f>
        <v>58698</v>
      </c>
      <c r="Q727" s="51" t="n">
        <f aca="false">ROUND(J727*M727*Assumptions!$B$6,0)</f>
        <v>66924</v>
      </c>
      <c r="R727" s="53" t="n">
        <f aca="false">N727/M727</f>
        <v>272.977272727273</v>
      </c>
      <c r="S727" s="53" t="n">
        <f aca="false">P727/M727</f>
        <v>266.809090909091</v>
      </c>
      <c r="T727" s="54" t="n">
        <f aca="false">IF(J727&gt;0,L727/J727,0)</f>
        <v>0.820512820512821</v>
      </c>
      <c r="U727" s="54" t="n">
        <f aca="false">IF(L727&gt;0,R727/L727,0)</f>
        <v>0.853053977272727</v>
      </c>
      <c r="V727" s="54" t="n">
        <f aca="false">IF(N727&gt;0,P727/N727,0)</f>
        <v>0.9774040462909</v>
      </c>
      <c r="W727" s="54" t="n">
        <f aca="false">T727*U727*V727</f>
        <v>0.684125874125874</v>
      </c>
      <c r="X727" s="55" t="n">
        <v>162.6</v>
      </c>
      <c r="Y727" s="56" t="n">
        <v>0.17</v>
      </c>
    </row>
    <row r="728" customFormat="false" ht="15" hidden="false" customHeight="false" outlineLevel="0" collapsed="false">
      <c r="A728" s="47" t="s">
        <v>1098</v>
      </c>
      <c r="B728" s="48" t="n">
        <v>46102</v>
      </c>
      <c r="C728" s="49" t="n">
        <f aca="false">DATE(YEAR(B728),MONTH(B728),1)</f>
        <v>46082</v>
      </c>
      <c r="D728" s="47" t="s">
        <v>74</v>
      </c>
      <c r="E728" s="47" t="s">
        <v>65</v>
      </c>
      <c r="F728" s="47" t="s">
        <v>157</v>
      </c>
      <c r="G728" s="47" t="s">
        <v>1086</v>
      </c>
      <c r="H728" s="50" t="n">
        <f aca="false">Assumptions!$B$4</f>
        <v>480</v>
      </c>
      <c r="I728" s="47" t="n">
        <v>45</v>
      </c>
      <c r="J728" s="9" t="n">
        <f aca="false">H728-I728</f>
        <v>435</v>
      </c>
      <c r="K728" s="9" t="n">
        <f aca="false">SUMIFS(Downtime_Log!$I$2:$I$20000,Downtime_Log!$B$2:$B$20000,A728)</f>
        <v>61</v>
      </c>
      <c r="L728" s="9" t="n">
        <f aca="false">J728-K728</f>
        <v>374</v>
      </c>
      <c r="M728" s="51" t="n">
        <f aca="false">INDEX(Rate_Master!$C$2:$C$13,MATCH(F728,Rate_Master!$A$2:$A$13,0))</f>
        <v>220</v>
      </c>
      <c r="N728" s="52" t="n">
        <v>67298</v>
      </c>
      <c r="O728" s="51" t="n">
        <f aca="false">SUMIFS(Quality_Log!$H$2:$H$20000,Quality_Log!$B$2:$B$20000,A728)</f>
        <v>1152</v>
      </c>
      <c r="P728" s="51" t="n">
        <f aca="false">N728-O728</f>
        <v>66146</v>
      </c>
      <c r="Q728" s="51" t="n">
        <f aca="false">ROUND(J728*M728*Assumptions!$B$6,0)</f>
        <v>74646</v>
      </c>
      <c r="R728" s="53" t="n">
        <f aca="false">N728/M728</f>
        <v>305.9</v>
      </c>
      <c r="S728" s="53" t="n">
        <f aca="false">P728/M728</f>
        <v>300.663636363636</v>
      </c>
      <c r="T728" s="54" t="n">
        <f aca="false">IF(J728&gt;0,L728/J728,0)</f>
        <v>0.859770114942529</v>
      </c>
      <c r="U728" s="54" t="n">
        <f aca="false">IF(L728&gt;0,R728/L728,0)</f>
        <v>0.817914438502674</v>
      </c>
      <c r="V728" s="54" t="n">
        <f aca="false">IF(N728&gt;0,P728/N728,0)</f>
        <v>0.982882106451901</v>
      </c>
      <c r="W728" s="54" t="n">
        <f aca="false">T728*U728*V728</f>
        <v>0.691180773249739</v>
      </c>
      <c r="X728" s="55" t="n">
        <v>179.7</v>
      </c>
      <c r="Y728" s="56" t="n">
        <v>0.15</v>
      </c>
    </row>
    <row r="729" customFormat="false" ht="15" hidden="false" customHeight="false" outlineLevel="0" collapsed="false">
      <c r="A729" s="47" t="s">
        <v>1099</v>
      </c>
      <c r="B729" s="48" t="n">
        <v>46102</v>
      </c>
      <c r="C729" s="49" t="n">
        <f aca="false">DATE(YEAR(B729),MONTH(B729),1)</f>
        <v>46082</v>
      </c>
      <c r="D729" s="47" t="s">
        <v>75</v>
      </c>
      <c r="E729" s="47" t="s">
        <v>65</v>
      </c>
      <c r="F729" s="47" t="s">
        <v>157</v>
      </c>
      <c r="G729" s="47" t="s">
        <v>1086</v>
      </c>
      <c r="H729" s="50" t="n">
        <f aca="false">Assumptions!$B$4</f>
        <v>480</v>
      </c>
      <c r="I729" s="47" t="n">
        <v>45</v>
      </c>
      <c r="J729" s="9" t="n">
        <f aca="false">H729-I729</f>
        <v>435</v>
      </c>
      <c r="K729" s="9" t="n">
        <f aca="false">SUMIFS(Downtime_Log!$I$2:$I$20000,Downtime_Log!$B$2:$B$20000,A729)</f>
        <v>39</v>
      </c>
      <c r="L729" s="9" t="n">
        <f aca="false">J729-K729</f>
        <v>396</v>
      </c>
      <c r="M729" s="51" t="n">
        <f aca="false">INDEX(Rate_Master!$C$2:$C$13,MATCH(F729,Rate_Master!$A$2:$A$13,0))</f>
        <v>220</v>
      </c>
      <c r="N729" s="52" t="n">
        <v>66828</v>
      </c>
      <c r="O729" s="51" t="n">
        <f aca="false">SUMIFS(Quality_Log!$H$2:$H$20000,Quality_Log!$B$2:$B$20000,A729)</f>
        <v>2006</v>
      </c>
      <c r="P729" s="51" t="n">
        <f aca="false">N729-O729</f>
        <v>64822</v>
      </c>
      <c r="Q729" s="51" t="n">
        <f aca="false">ROUND(J729*M729*Assumptions!$B$6,0)</f>
        <v>74646</v>
      </c>
      <c r="R729" s="53" t="n">
        <f aca="false">N729/M729</f>
        <v>303.763636363636</v>
      </c>
      <c r="S729" s="53" t="n">
        <f aca="false">P729/M729</f>
        <v>294.645454545455</v>
      </c>
      <c r="T729" s="54" t="n">
        <f aca="false">IF(J729&gt;0,L729/J729,0)</f>
        <v>0.910344827586207</v>
      </c>
      <c r="U729" s="54" t="n">
        <f aca="false">IF(L729&gt;0,R729/L729,0)</f>
        <v>0.767079889807163</v>
      </c>
      <c r="V729" s="54" t="n">
        <f aca="false">IF(N729&gt;0,P729/N729,0)</f>
        <v>0.969982642006345</v>
      </c>
      <c r="W729" s="54" t="n">
        <f aca="false">T729*U729*V729</f>
        <v>0.677345872518286</v>
      </c>
      <c r="X729" s="55" t="n">
        <v>191.6</v>
      </c>
      <c r="Y729" s="56" t="n">
        <v>0.15</v>
      </c>
    </row>
    <row r="730" customFormat="false" ht="15" hidden="false" customHeight="false" outlineLevel="0" collapsed="false">
      <c r="A730" s="47" t="s">
        <v>1100</v>
      </c>
      <c r="B730" s="48" t="n">
        <v>46104</v>
      </c>
      <c r="C730" s="49" t="n">
        <f aca="false">DATE(YEAR(B730),MONTH(B730),1)</f>
        <v>46082</v>
      </c>
      <c r="D730" s="47" t="s">
        <v>73</v>
      </c>
      <c r="E730" s="47" t="s">
        <v>62</v>
      </c>
      <c r="F730" s="47" t="s">
        <v>149</v>
      </c>
      <c r="G730" s="47" t="s">
        <v>1101</v>
      </c>
      <c r="H730" s="50" t="n">
        <f aca="false">Assumptions!$B$4</f>
        <v>480</v>
      </c>
      <c r="I730" s="47" t="n">
        <v>30</v>
      </c>
      <c r="J730" s="9" t="n">
        <f aca="false">H730-I730</f>
        <v>450</v>
      </c>
      <c r="K730" s="9" t="n">
        <f aca="false">SUMIFS(Downtime_Log!$I$2:$I$20000,Downtime_Log!$B$2:$B$20000,A730)</f>
        <v>34</v>
      </c>
      <c r="L730" s="9" t="n">
        <f aca="false">J730-K730</f>
        <v>416</v>
      </c>
      <c r="M730" s="51" t="n">
        <f aca="false">INDEX(Rate_Master!$C$2:$C$13,MATCH(F730,Rate_Master!$A$2:$A$13,0))</f>
        <v>1100</v>
      </c>
      <c r="N730" s="52" t="n">
        <v>437159</v>
      </c>
      <c r="O730" s="51" t="n">
        <f aca="false">SUMIFS(Quality_Log!$H$2:$H$20000,Quality_Log!$B$2:$B$20000,A730)</f>
        <v>7515</v>
      </c>
      <c r="P730" s="51" t="n">
        <f aca="false">N730-O730</f>
        <v>429644</v>
      </c>
      <c r="Q730" s="51" t="n">
        <f aca="false">ROUND(J730*M730*Assumptions!$B$6,0)</f>
        <v>386100</v>
      </c>
      <c r="R730" s="53" t="n">
        <f aca="false">N730/M730</f>
        <v>397.417272727273</v>
      </c>
      <c r="S730" s="53" t="n">
        <f aca="false">P730/M730</f>
        <v>390.585454545455</v>
      </c>
      <c r="T730" s="54" t="n">
        <f aca="false">IF(J730&gt;0,L730/J730,0)</f>
        <v>0.924444444444444</v>
      </c>
      <c r="U730" s="54" t="n">
        <f aca="false">IF(L730&gt;0,R730/L730,0)</f>
        <v>0.955329982517483</v>
      </c>
      <c r="V730" s="54" t="n">
        <f aca="false">IF(N730&gt;0,P730/N730,0)</f>
        <v>0.982809458343532</v>
      </c>
      <c r="W730" s="54" t="n">
        <f aca="false">T730*U730*V730</f>
        <v>0.867967676767677</v>
      </c>
      <c r="X730" s="55" t="n">
        <v>343.6</v>
      </c>
      <c r="Y730" s="56" t="n">
        <v>1.43</v>
      </c>
    </row>
    <row r="731" customFormat="false" ht="15" hidden="false" customHeight="false" outlineLevel="0" collapsed="false">
      <c r="A731" s="47" t="s">
        <v>1102</v>
      </c>
      <c r="B731" s="48" t="n">
        <v>46104</v>
      </c>
      <c r="C731" s="49" t="n">
        <f aca="false">DATE(YEAR(B731),MONTH(B731),1)</f>
        <v>46082</v>
      </c>
      <c r="D731" s="47" t="s">
        <v>74</v>
      </c>
      <c r="E731" s="47" t="s">
        <v>62</v>
      </c>
      <c r="F731" s="47" t="s">
        <v>149</v>
      </c>
      <c r="G731" s="47" t="s">
        <v>1101</v>
      </c>
      <c r="H731" s="50" t="n">
        <f aca="false">Assumptions!$B$4</f>
        <v>480</v>
      </c>
      <c r="I731" s="47" t="n">
        <v>30</v>
      </c>
      <c r="J731" s="9" t="n">
        <f aca="false">H731-I731</f>
        <v>450</v>
      </c>
      <c r="K731" s="9" t="n">
        <f aca="false">SUMIFS(Downtime_Log!$I$2:$I$20000,Downtime_Log!$B$2:$B$20000,A731)</f>
        <v>7</v>
      </c>
      <c r="L731" s="9" t="n">
        <f aca="false">J731-K731</f>
        <v>443</v>
      </c>
      <c r="M731" s="51" t="n">
        <f aca="false">INDEX(Rate_Master!$C$2:$C$13,MATCH(F731,Rate_Master!$A$2:$A$13,0))</f>
        <v>1100</v>
      </c>
      <c r="N731" s="52" t="n">
        <v>449768</v>
      </c>
      <c r="O731" s="51" t="n">
        <f aca="false">SUMIFS(Quality_Log!$H$2:$H$20000,Quality_Log!$B$2:$B$20000,A731)</f>
        <v>5391</v>
      </c>
      <c r="P731" s="51" t="n">
        <f aca="false">N731-O731</f>
        <v>444377</v>
      </c>
      <c r="Q731" s="51" t="n">
        <f aca="false">ROUND(J731*M731*Assumptions!$B$6,0)</f>
        <v>386100</v>
      </c>
      <c r="R731" s="53" t="n">
        <f aca="false">N731/M731</f>
        <v>408.88</v>
      </c>
      <c r="S731" s="53" t="n">
        <f aca="false">P731/M731</f>
        <v>403.979090909091</v>
      </c>
      <c r="T731" s="54" t="n">
        <f aca="false">IF(J731&gt;0,L731/J731,0)</f>
        <v>0.984444444444445</v>
      </c>
      <c r="U731" s="54" t="n">
        <f aca="false">IF(L731&gt;0,R731/L731,0)</f>
        <v>0.922979683972912</v>
      </c>
      <c r="V731" s="54" t="n">
        <f aca="false">IF(N731&gt;0,P731/N731,0)</f>
        <v>0.988013820458548</v>
      </c>
      <c r="W731" s="54" t="n">
        <f aca="false">T731*U731*V731</f>
        <v>0.897731313131313</v>
      </c>
      <c r="X731" s="55" t="n">
        <v>398</v>
      </c>
      <c r="Y731" s="56" t="n">
        <v>1.4</v>
      </c>
    </row>
    <row r="732" customFormat="false" ht="15" hidden="false" customHeight="false" outlineLevel="0" collapsed="false">
      <c r="A732" s="47" t="s">
        <v>1103</v>
      </c>
      <c r="B732" s="48" t="n">
        <v>46104</v>
      </c>
      <c r="C732" s="49" t="n">
        <f aca="false">DATE(YEAR(B732),MONTH(B732),1)</f>
        <v>46082</v>
      </c>
      <c r="D732" s="47" t="s">
        <v>75</v>
      </c>
      <c r="E732" s="47" t="s">
        <v>62</v>
      </c>
      <c r="F732" s="47" t="s">
        <v>149</v>
      </c>
      <c r="G732" s="47" t="s">
        <v>1101</v>
      </c>
      <c r="H732" s="50" t="n">
        <f aca="false">Assumptions!$B$4</f>
        <v>480</v>
      </c>
      <c r="I732" s="47" t="n">
        <v>45</v>
      </c>
      <c r="J732" s="9" t="n">
        <f aca="false">H732-I732</f>
        <v>435</v>
      </c>
      <c r="K732" s="9" t="n">
        <f aca="false">SUMIFS(Downtime_Log!$I$2:$I$20000,Downtime_Log!$B$2:$B$20000,A732)</f>
        <v>85</v>
      </c>
      <c r="L732" s="9" t="n">
        <f aca="false">J732-K732</f>
        <v>350</v>
      </c>
      <c r="M732" s="51" t="n">
        <f aca="false">INDEX(Rate_Master!$C$2:$C$13,MATCH(F732,Rate_Master!$A$2:$A$13,0))</f>
        <v>1100</v>
      </c>
      <c r="N732" s="52" t="n">
        <v>344724</v>
      </c>
      <c r="O732" s="51" t="n">
        <f aca="false">SUMIFS(Quality_Log!$H$2:$H$20000,Quality_Log!$B$2:$B$20000,A732)</f>
        <v>5276</v>
      </c>
      <c r="P732" s="51" t="n">
        <f aca="false">N732-O732</f>
        <v>339448</v>
      </c>
      <c r="Q732" s="51" t="n">
        <f aca="false">ROUND(J732*M732*Assumptions!$B$6,0)</f>
        <v>373230</v>
      </c>
      <c r="R732" s="53" t="n">
        <f aca="false">N732/M732</f>
        <v>313.385454545455</v>
      </c>
      <c r="S732" s="53" t="n">
        <f aca="false">P732/M732</f>
        <v>308.589090909091</v>
      </c>
      <c r="T732" s="54" t="n">
        <f aca="false">IF(J732&gt;0,L732/J732,0)</f>
        <v>0.804597701149425</v>
      </c>
      <c r="U732" s="54" t="n">
        <f aca="false">IF(L732&gt;0,R732/L732,0)</f>
        <v>0.895387012987013</v>
      </c>
      <c r="V732" s="54" t="n">
        <f aca="false">IF(N732&gt;0,P732/N732,0)</f>
        <v>0.984695002378715</v>
      </c>
      <c r="W732" s="54" t="n">
        <f aca="false">T732*U732*V732</f>
        <v>0.709400208986416</v>
      </c>
      <c r="X732" s="55" t="n">
        <v>353.2</v>
      </c>
      <c r="Y732" s="56" t="n">
        <v>1.38</v>
      </c>
    </row>
    <row r="733" customFormat="false" ht="15" hidden="false" customHeight="false" outlineLevel="0" collapsed="false">
      <c r="A733" s="47" t="s">
        <v>1104</v>
      </c>
      <c r="B733" s="48" t="n">
        <v>46104</v>
      </c>
      <c r="C733" s="49" t="n">
        <f aca="false">DATE(YEAR(B733),MONTH(B733),1)</f>
        <v>46082</v>
      </c>
      <c r="D733" s="47" t="s">
        <v>73</v>
      </c>
      <c r="E733" s="47" t="s">
        <v>63</v>
      </c>
      <c r="F733" s="47" t="s">
        <v>151</v>
      </c>
      <c r="G733" s="47" t="s">
        <v>1105</v>
      </c>
      <c r="H733" s="50" t="n">
        <f aca="false">Assumptions!$B$4</f>
        <v>480</v>
      </c>
      <c r="I733" s="47" t="n">
        <v>45</v>
      </c>
      <c r="J733" s="9" t="n">
        <f aca="false">H733-I733</f>
        <v>435</v>
      </c>
      <c r="K733" s="9" t="n">
        <f aca="false">SUMIFS(Downtime_Log!$I$2:$I$20000,Downtime_Log!$B$2:$B$20000,A733)</f>
        <v>44</v>
      </c>
      <c r="L733" s="9" t="n">
        <f aca="false">J733-K733</f>
        <v>391</v>
      </c>
      <c r="M733" s="51" t="n">
        <f aca="false">INDEX(Rate_Master!$C$2:$C$13,MATCH(F733,Rate_Master!$A$2:$A$13,0))</f>
        <v>700</v>
      </c>
      <c r="N733" s="52" t="n">
        <v>222964</v>
      </c>
      <c r="O733" s="51" t="n">
        <f aca="false">SUMIFS(Quality_Log!$H$2:$H$20000,Quality_Log!$B$2:$B$20000,A733)</f>
        <v>5876</v>
      </c>
      <c r="P733" s="51" t="n">
        <f aca="false">N733-O733</f>
        <v>217088</v>
      </c>
      <c r="Q733" s="51" t="n">
        <f aca="false">ROUND(J733*M733*Assumptions!$B$6,0)</f>
        <v>237510</v>
      </c>
      <c r="R733" s="53" t="n">
        <f aca="false">N733/M733</f>
        <v>318.52</v>
      </c>
      <c r="S733" s="53" t="n">
        <f aca="false">P733/M733</f>
        <v>310.125714285714</v>
      </c>
      <c r="T733" s="54" t="n">
        <f aca="false">IF(J733&gt;0,L733/J733,0)</f>
        <v>0.898850574712644</v>
      </c>
      <c r="U733" s="54" t="n">
        <f aca="false">IF(L733&gt;0,R733/L733,0)</f>
        <v>0.81462915601023</v>
      </c>
      <c r="V733" s="54" t="n">
        <f aca="false">IF(N733&gt;0,P733/N733,0)</f>
        <v>0.973645969752965</v>
      </c>
      <c r="W733" s="54" t="n">
        <f aca="false">T733*U733*V733</f>
        <v>0.712932676518883</v>
      </c>
      <c r="X733" s="55" t="n">
        <v>399.6</v>
      </c>
      <c r="Y733" s="56" t="n">
        <v>1.83</v>
      </c>
    </row>
    <row r="734" customFormat="false" ht="15" hidden="false" customHeight="false" outlineLevel="0" collapsed="false">
      <c r="A734" s="47" t="s">
        <v>1106</v>
      </c>
      <c r="B734" s="48" t="n">
        <v>46104</v>
      </c>
      <c r="C734" s="49" t="n">
        <f aca="false">DATE(YEAR(B734),MONTH(B734),1)</f>
        <v>46082</v>
      </c>
      <c r="D734" s="47" t="s">
        <v>74</v>
      </c>
      <c r="E734" s="47" t="s">
        <v>63</v>
      </c>
      <c r="F734" s="47" t="s">
        <v>151</v>
      </c>
      <c r="G734" s="47" t="s">
        <v>1105</v>
      </c>
      <c r="H734" s="50" t="n">
        <f aca="false">Assumptions!$B$4</f>
        <v>480</v>
      </c>
      <c r="I734" s="47" t="n">
        <v>30</v>
      </c>
      <c r="J734" s="9" t="n">
        <f aca="false">H734-I734</f>
        <v>450</v>
      </c>
      <c r="K734" s="9" t="n">
        <f aca="false">SUMIFS(Downtime_Log!$I$2:$I$20000,Downtime_Log!$B$2:$B$20000,A734)</f>
        <v>146</v>
      </c>
      <c r="L734" s="9" t="n">
        <f aca="false">J734-K734</f>
        <v>304</v>
      </c>
      <c r="M734" s="51" t="n">
        <f aca="false">INDEX(Rate_Master!$C$2:$C$13,MATCH(F734,Rate_Master!$A$2:$A$13,0))</f>
        <v>700</v>
      </c>
      <c r="N734" s="52" t="n">
        <v>167471</v>
      </c>
      <c r="O734" s="51" t="n">
        <f aca="false">SUMIFS(Quality_Log!$H$2:$H$20000,Quality_Log!$B$2:$B$20000,A734)</f>
        <v>6497</v>
      </c>
      <c r="P734" s="51" t="n">
        <f aca="false">N734-O734</f>
        <v>160974</v>
      </c>
      <c r="Q734" s="51" t="n">
        <f aca="false">ROUND(J734*M734*Assumptions!$B$6,0)</f>
        <v>245700</v>
      </c>
      <c r="R734" s="53" t="n">
        <f aca="false">N734/M734</f>
        <v>239.244285714286</v>
      </c>
      <c r="S734" s="53" t="n">
        <f aca="false">P734/M734</f>
        <v>229.962857142857</v>
      </c>
      <c r="T734" s="54" t="n">
        <f aca="false">IF(J734&gt;0,L734/J734,0)</f>
        <v>0.675555555555556</v>
      </c>
      <c r="U734" s="54" t="n">
        <f aca="false">IF(L734&gt;0,R734/L734,0)</f>
        <v>0.786987781954887</v>
      </c>
      <c r="V734" s="54" t="n">
        <f aca="false">IF(N734&gt;0,P734/N734,0)</f>
        <v>0.96120522359095</v>
      </c>
      <c r="W734" s="54" t="n">
        <f aca="false">T734*U734*V734</f>
        <v>0.511028571428571</v>
      </c>
      <c r="X734" s="55" t="n">
        <v>361.5</v>
      </c>
      <c r="Y734" s="56" t="n">
        <v>1.99</v>
      </c>
    </row>
    <row r="735" customFormat="false" ht="15" hidden="false" customHeight="false" outlineLevel="0" collapsed="false">
      <c r="A735" s="47" t="s">
        <v>1107</v>
      </c>
      <c r="B735" s="48" t="n">
        <v>46104</v>
      </c>
      <c r="C735" s="49" t="n">
        <f aca="false">DATE(YEAR(B735),MONTH(B735),1)</f>
        <v>46082</v>
      </c>
      <c r="D735" s="47" t="s">
        <v>75</v>
      </c>
      <c r="E735" s="47" t="s">
        <v>63</v>
      </c>
      <c r="F735" s="47" t="s">
        <v>151</v>
      </c>
      <c r="G735" s="47" t="s">
        <v>1105</v>
      </c>
      <c r="H735" s="50" t="n">
        <f aca="false">Assumptions!$B$4</f>
        <v>480</v>
      </c>
      <c r="I735" s="47" t="n">
        <v>30</v>
      </c>
      <c r="J735" s="9" t="n">
        <f aca="false">H735-I735</f>
        <v>450</v>
      </c>
      <c r="K735" s="9" t="n">
        <f aca="false">SUMIFS(Downtime_Log!$I$2:$I$20000,Downtime_Log!$B$2:$B$20000,A735)</f>
        <v>35</v>
      </c>
      <c r="L735" s="9" t="n">
        <f aca="false">J735-K735</f>
        <v>415</v>
      </c>
      <c r="M735" s="51" t="n">
        <f aca="false">INDEX(Rate_Master!$C$2:$C$13,MATCH(F735,Rate_Master!$A$2:$A$13,0))</f>
        <v>700</v>
      </c>
      <c r="N735" s="52" t="n">
        <v>236219</v>
      </c>
      <c r="O735" s="51" t="n">
        <f aca="false">SUMIFS(Quality_Log!$H$2:$H$20000,Quality_Log!$B$2:$B$20000,A735)</f>
        <v>9087</v>
      </c>
      <c r="P735" s="51" t="n">
        <f aca="false">N735-O735</f>
        <v>227132</v>
      </c>
      <c r="Q735" s="51" t="n">
        <f aca="false">ROUND(J735*M735*Assumptions!$B$6,0)</f>
        <v>245700</v>
      </c>
      <c r="R735" s="53" t="n">
        <f aca="false">N735/M735</f>
        <v>337.455714285714</v>
      </c>
      <c r="S735" s="53" t="n">
        <f aca="false">P735/M735</f>
        <v>324.474285714286</v>
      </c>
      <c r="T735" s="54" t="n">
        <f aca="false">IF(J735&gt;0,L735/J735,0)</f>
        <v>0.922222222222222</v>
      </c>
      <c r="U735" s="54" t="n">
        <f aca="false">IF(L735&gt;0,R735/L735,0)</f>
        <v>0.813146299483649</v>
      </c>
      <c r="V735" s="54" t="n">
        <f aca="false">IF(N735&gt;0,P735/N735,0)</f>
        <v>0.961531460212769</v>
      </c>
      <c r="W735" s="54" t="n">
        <f aca="false">T735*U735*V735</f>
        <v>0.721053968253968</v>
      </c>
      <c r="X735" s="55" t="n">
        <v>439.5</v>
      </c>
      <c r="Y735" s="56" t="n">
        <v>1.99</v>
      </c>
    </row>
    <row r="736" customFormat="false" ht="15" hidden="false" customHeight="false" outlineLevel="0" collapsed="false">
      <c r="A736" s="47" t="s">
        <v>1108</v>
      </c>
      <c r="B736" s="48" t="n">
        <v>46104</v>
      </c>
      <c r="C736" s="49" t="n">
        <f aca="false">DATE(YEAR(B736),MONTH(B736),1)</f>
        <v>46082</v>
      </c>
      <c r="D736" s="47" t="s">
        <v>73</v>
      </c>
      <c r="E736" s="47" t="s">
        <v>64</v>
      </c>
      <c r="F736" s="47" t="s">
        <v>156</v>
      </c>
      <c r="G736" s="47" t="s">
        <v>1096</v>
      </c>
      <c r="H736" s="50" t="n">
        <f aca="false">Assumptions!$B$4</f>
        <v>480</v>
      </c>
      <c r="I736" s="47" t="n">
        <v>30</v>
      </c>
      <c r="J736" s="9" t="n">
        <f aca="false">H736-I736</f>
        <v>450</v>
      </c>
      <c r="K736" s="9" t="n">
        <f aca="false">SUMIFS(Downtime_Log!$I$2:$I$20000,Downtime_Log!$B$2:$B$20000,A736)</f>
        <v>134</v>
      </c>
      <c r="L736" s="9" t="n">
        <f aca="false">J736-K736</f>
        <v>316</v>
      </c>
      <c r="M736" s="51" t="n">
        <f aca="false">INDEX(Rate_Master!$C$2:$C$13,MATCH(F736,Rate_Master!$A$2:$A$13,0))</f>
        <v>480</v>
      </c>
      <c r="N736" s="52" t="n">
        <v>134932</v>
      </c>
      <c r="O736" s="51" t="n">
        <f aca="false">SUMIFS(Quality_Log!$H$2:$H$20000,Quality_Log!$B$2:$B$20000,A736)</f>
        <v>2295</v>
      </c>
      <c r="P736" s="51" t="n">
        <f aca="false">N736-O736</f>
        <v>132637</v>
      </c>
      <c r="Q736" s="51" t="n">
        <f aca="false">ROUND(J736*M736*Assumptions!$B$6,0)</f>
        <v>168480</v>
      </c>
      <c r="R736" s="53" t="n">
        <f aca="false">N736/M736</f>
        <v>281.108333333333</v>
      </c>
      <c r="S736" s="53" t="n">
        <f aca="false">P736/M736</f>
        <v>276.327083333333</v>
      </c>
      <c r="T736" s="54" t="n">
        <f aca="false">IF(J736&gt;0,L736/J736,0)</f>
        <v>0.702222222222222</v>
      </c>
      <c r="U736" s="54" t="n">
        <f aca="false">IF(L736&gt;0,R736/L736,0)</f>
        <v>0.889583333333333</v>
      </c>
      <c r="V736" s="54" t="n">
        <f aca="false">IF(N736&gt;0,P736/N736,0)</f>
        <v>0.982991432721667</v>
      </c>
      <c r="W736" s="54" t="n">
        <f aca="false">T736*U736*V736</f>
        <v>0.614060185185185</v>
      </c>
      <c r="X736" s="55" t="n">
        <v>200.2</v>
      </c>
      <c r="Y736" s="56" t="n">
        <v>0.84</v>
      </c>
    </row>
    <row r="737" customFormat="false" ht="15" hidden="false" customHeight="false" outlineLevel="0" collapsed="false">
      <c r="A737" s="47" t="s">
        <v>1109</v>
      </c>
      <c r="B737" s="48" t="n">
        <v>46104</v>
      </c>
      <c r="C737" s="49" t="n">
        <f aca="false">DATE(YEAR(B737),MONTH(B737),1)</f>
        <v>46082</v>
      </c>
      <c r="D737" s="47" t="s">
        <v>74</v>
      </c>
      <c r="E737" s="47" t="s">
        <v>64</v>
      </c>
      <c r="F737" s="47" t="s">
        <v>156</v>
      </c>
      <c r="G737" s="47" t="s">
        <v>1096</v>
      </c>
      <c r="H737" s="50" t="n">
        <f aca="false">Assumptions!$B$4</f>
        <v>480</v>
      </c>
      <c r="I737" s="47" t="n">
        <v>30</v>
      </c>
      <c r="J737" s="9" t="n">
        <f aca="false">H737-I737</f>
        <v>450</v>
      </c>
      <c r="K737" s="9" t="n">
        <f aca="false">SUMIFS(Downtime_Log!$I$2:$I$20000,Downtime_Log!$B$2:$B$20000,A737)</f>
        <v>19</v>
      </c>
      <c r="L737" s="9" t="n">
        <f aca="false">J737-K737</f>
        <v>431</v>
      </c>
      <c r="M737" s="51" t="n">
        <f aca="false">INDEX(Rate_Master!$C$2:$C$13,MATCH(F737,Rate_Master!$A$2:$A$13,0))</f>
        <v>480</v>
      </c>
      <c r="N737" s="52" t="n">
        <v>184811</v>
      </c>
      <c r="O737" s="51" t="n">
        <f aca="false">SUMIFS(Quality_Log!$H$2:$H$20000,Quality_Log!$B$2:$B$20000,A737)</f>
        <v>2514</v>
      </c>
      <c r="P737" s="51" t="n">
        <f aca="false">N737-O737</f>
        <v>182297</v>
      </c>
      <c r="Q737" s="51" t="n">
        <f aca="false">ROUND(J737*M737*Assumptions!$B$6,0)</f>
        <v>168480</v>
      </c>
      <c r="R737" s="53" t="n">
        <f aca="false">N737/M737</f>
        <v>385.022916666667</v>
      </c>
      <c r="S737" s="53" t="n">
        <f aca="false">P737/M737</f>
        <v>379.785416666667</v>
      </c>
      <c r="T737" s="54" t="n">
        <f aca="false">IF(J737&gt;0,L737/J737,0)</f>
        <v>0.957777777777778</v>
      </c>
      <c r="U737" s="54" t="n">
        <f aca="false">IF(L737&gt;0,R737/L737,0)</f>
        <v>0.893324632637278</v>
      </c>
      <c r="V737" s="54" t="n">
        <f aca="false">IF(N737&gt;0,P737/N737,0)</f>
        <v>0.986396913603628</v>
      </c>
      <c r="W737" s="54" t="n">
        <f aca="false">T737*U737*V737</f>
        <v>0.843967592592593</v>
      </c>
      <c r="X737" s="55" t="n">
        <v>253.2</v>
      </c>
      <c r="Y737" s="56" t="n">
        <v>0.69</v>
      </c>
    </row>
    <row r="738" customFormat="false" ht="15" hidden="false" customHeight="false" outlineLevel="0" collapsed="false">
      <c r="A738" s="47" t="s">
        <v>1110</v>
      </c>
      <c r="B738" s="48" t="n">
        <v>46104</v>
      </c>
      <c r="C738" s="49" t="n">
        <f aca="false">DATE(YEAR(B738),MONTH(B738),1)</f>
        <v>46082</v>
      </c>
      <c r="D738" s="47" t="s">
        <v>73</v>
      </c>
      <c r="E738" s="47" t="s">
        <v>65</v>
      </c>
      <c r="F738" s="47" t="s">
        <v>157</v>
      </c>
      <c r="G738" s="47" t="s">
        <v>1086</v>
      </c>
      <c r="H738" s="50" t="n">
        <f aca="false">Assumptions!$B$4</f>
        <v>480</v>
      </c>
      <c r="I738" s="47" t="n">
        <v>30</v>
      </c>
      <c r="J738" s="9" t="n">
        <f aca="false">H738-I738</f>
        <v>450</v>
      </c>
      <c r="K738" s="9" t="n">
        <f aca="false">SUMIFS(Downtime_Log!$I$2:$I$20000,Downtime_Log!$B$2:$B$20000,A738)</f>
        <v>31</v>
      </c>
      <c r="L738" s="9" t="n">
        <f aca="false">J738-K738</f>
        <v>419</v>
      </c>
      <c r="M738" s="51" t="n">
        <f aca="false">INDEX(Rate_Master!$C$2:$C$13,MATCH(F738,Rate_Master!$A$2:$A$13,0))</f>
        <v>220</v>
      </c>
      <c r="N738" s="52" t="n">
        <v>78444</v>
      </c>
      <c r="O738" s="51" t="n">
        <f aca="false">SUMIFS(Quality_Log!$H$2:$H$20000,Quality_Log!$B$2:$B$20000,A738)</f>
        <v>1844</v>
      </c>
      <c r="P738" s="51" t="n">
        <f aca="false">N738-O738</f>
        <v>76600</v>
      </c>
      <c r="Q738" s="51" t="n">
        <f aca="false">ROUND(J738*M738*Assumptions!$B$6,0)</f>
        <v>77220</v>
      </c>
      <c r="R738" s="53" t="n">
        <f aca="false">N738/M738</f>
        <v>356.563636363636</v>
      </c>
      <c r="S738" s="53" t="n">
        <f aca="false">P738/M738</f>
        <v>348.181818181818</v>
      </c>
      <c r="T738" s="54" t="n">
        <f aca="false">IF(J738&gt;0,L738/J738,0)</f>
        <v>0.931111111111111</v>
      </c>
      <c r="U738" s="54" t="n">
        <f aca="false">IF(L738&gt;0,R738/L738,0)</f>
        <v>0.850987198958559</v>
      </c>
      <c r="V738" s="54" t="n">
        <f aca="false">IF(N738&gt;0,P738/N738,0)</f>
        <v>0.976492784661669</v>
      </c>
      <c r="W738" s="54" t="n">
        <f aca="false">T738*U738*V738</f>
        <v>0.773737373737374</v>
      </c>
      <c r="X738" s="55" t="n">
        <v>212.6</v>
      </c>
      <c r="Y738" s="56" t="n">
        <v>0.16</v>
      </c>
    </row>
    <row r="739" customFormat="false" ht="15" hidden="false" customHeight="false" outlineLevel="0" collapsed="false">
      <c r="A739" s="47" t="s">
        <v>1111</v>
      </c>
      <c r="B739" s="48" t="n">
        <v>46104</v>
      </c>
      <c r="C739" s="49" t="n">
        <f aca="false">DATE(YEAR(B739),MONTH(B739),1)</f>
        <v>46082</v>
      </c>
      <c r="D739" s="47" t="s">
        <v>74</v>
      </c>
      <c r="E739" s="47" t="s">
        <v>65</v>
      </c>
      <c r="F739" s="47" t="s">
        <v>159</v>
      </c>
      <c r="G739" s="47" t="s">
        <v>1112</v>
      </c>
      <c r="H739" s="50" t="n">
        <f aca="false">Assumptions!$B$4</f>
        <v>480</v>
      </c>
      <c r="I739" s="47" t="n">
        <v>30</v>
      </c>
      <c r="J739" s="9" t="n">
        <f aca="false">H739-I739</f>
        <v>450</v>
      </c>
      <c r="K739" s="9" t="n">
        <f aca="false">SUMIFS(Downtime_Log!$I$2:$I$20000,Downtime_Log!$B$2:$B$20000,A739)</f>
        <v>95</v>
      </c>
      <c r="L739" s="9" t="n">
        <f aca="false">J739-K739</f>
        <v>355</v>
      </c>
      <c r="M739" s="51" t="n">
        <f aca="false">INDEX(Rate_Master!$C$2:$C$13,MATCH(F739,Rate_Master!$A$2:$A$13,0))</f>
        <v>240</v>
      </c>
      <c r="N739" s="52" t="n">
        <v>73056</v>
      </c>
      <c r="O739" s="51" t="n">
        <f aca="false">SUMIFS(Quality_Log!$H$2:$H$20000,Quality_Log!$B$2:$B$20000,A739)</f>
        <v>1930</v>
      </c>
      <c r="P739" s="51" t="n">
        <f aca="false">N739-O739</f>
        <v>71126</v>
      </c>
      <c r="Q739" s="51" t="n">
        <f aca="false">ROUND(J739*M739*Assumptions!$B$6,0)</f>
        <v>84240</v>
      </c>
      <c r="R739" s="53" t="n">
        <f aca="false">N739/M739</f>
        <v>304.4</v>
      </c>
      <c r="S739" s="53" t="n">
        <f aca="false">P739/M739</f>
        <v>296.358333333333</v>
      </c>
      <c r="T739" s="54" t="n">
        <f aca="false">IF(J739&gt;0,L739/J739,0)</f>
        <v>0.788888888888889</v>
      </c>
      <c r="U739" s="54" t="n">
        <f aca="false">IF(L739&gt;0,R739/L739,0)</f>
        <v>0.857464788732394</v>
      </c>
      <c r="V739" s="54" t="n">
        <f aca="false">IF(N739&gt;0,P739/N739,0)</f>
        <v>0.973581909767849</v>
      </c>
      <c r="W739" s="54" t="n">
        <f aca="false">T739*U739*V739</f>
        <v>0.658574074074074</v>
      </c>
      <c r="X739" s="55" t="n">
        <v>187.1</v>
      </c>
      <c r="Y739" s="56" t="n">
        <v>0.75</v>
      </c>
    </row>
    <row r="740" customFormat="false" ht="15" hidden="false" customHeight="false" outlineLevel="0" collapsed="false">
      <c r="A740" s="47" t="s">
        <v>1113</v>
      </c>
      <c r="B740" s="48" t="n">
        <v>46104</v>
      </c>
      <c r="C740" s="49" t="n">
        <f aca="false">DATE(YEAR(B740),MONTH(B740),1)</f>
        <v>46082</v>
      </c>
      <c r="D740" s="47" t="s">
        <v>75</v>
      </c>
      <c r="E740" s="47" t="s">
        <v>65</v>
      </c>
      <c r="F740" s="47" t="s">
        <v>159</v>
      </c>
      <c r="G740" s="47" t="s">
        <v>1112</v>
      </c>
      <c r="H740" s="50" t="n">
        <f aca="false">Assumptions!$B$4</f>
        <v>480</v>
      </c>
      <c r="I740" s="47" t="n">
        <v>30</v>
      </c>
      <c r="J740" s="9" t="n">
        <f aca="false">H740-I740</f>
        <v>450</v>
      </c>
      <c r="K740" s="9" t="n">
        <f aca="false">SUMIFS(Downtime_Log!$I$2:$I$20000,Downtime_Log!$B$2:$B$20000,A740)</f>
        <v>29</v>
      </c>
      <c r="L740" s="9" t="n">
        <f aca="false">J740-K740</f>
        <v>421</v>
      </c>
      <c r="M740" s="51" t="n">
        <f aca="false">INDEX(Rate_Master!$C$2:$C$13,MATCH(F740,Rate_Master!$A$2:$A$13,0))</f>
        <v>240</v>
      </c>
      <c r="N740" s="52" t="n">
        <v>77914</v>
      </c>
      <c r="O740" s="51" t="n">
        <f aca="false">SUMIFS(Quality_Log!$H$2:$H$20000,Quality_Log!$B$2:$B$20000,A740)</f>
        <v>1237</v>
      </c>
      <c r="P740" s="51" t="n">
        <f aca="false">N740-O740</f>
        <v>76677</v>
      </c>
      <c r="Q740" s="51" t="n">
        <f aca="false">ROUND(J740*M740*Assumptions!$B$6,0)</f>
        <v>84240</v>
      </c>
      <c r="R740" s="53" t="n">
        <f aca="false">N740/M740</f>
        <v>324.641666666667</v>
      </c>
      <c r="S740" s="53" t="n">
        <f aca="false">P740/M740</f>
        <v>319.4875</v>
      </c>
      <c r="T740" s="54" t="n">
        <f aca="false">IF(J740&gt;0,L740/J740,0)</f>
        <v>0.935555555555556</v>
      </c>
      <c r="U740" s="54" t="n">
        <f aca="false">IF(L740&gt;0,R740/L740,0)</f>
        <v>0.77112034837688</v>
      </c>
      <c r="V740" s="54" t="n">
        <f aca="false">IF(N740&gt;0,P740/N740,0)</f>
        <v>0.98412352080499</v>
      </c>
      <c r="W740" s="54" t="n">
        <f aca="false">T740*U740*V740</f>
        <v>0.709972222222222</v>
      </c>
      <c r="X740" s="55" t="n">
        <v>207.3</v>
      </c>
      <c r="Y740" s="56" t="n">
        <v>0.16</v>
      </c>
    </row>
    <row r="741" customFormat="false" ht="15" hidden="false" customHeight="false" outlineLevel="0" collapsed="false">
      <c r="A741" s="47" t="s">
        <v>1114</v>
      </c>
      <c r="B741" s="48" t="n">
        <v>46105</v>
      </c>
      <c r="C741" s="49" t="n">
        <f aca="false">DATE(YEAR(B741),MONTH(B741),1)</f>
        <v>46082</v>
      </c>
      <c r="D741" s="47" t="s">
        <v>73</v>
      </c>
      <c r="E741" s="47" t="s">
        <v>62</v>
      </c>
      <c r="F741" s="47" t="s">
        <v>148</v>
      </c>
      <c r="G741" s="47" t="s">
        <v>1115</v>
      </c>
      <c r="H741" s="50" t="n">
        <f aca="false">Assumptions!$B$4</f>
        <v>480</v>
      </c>
      <c r="I741" s="47" t="n">
        <v>30</v>
      </c>
      <c r="J741" s="9" t="n">
        <f aca="false">H741-I741</f>
        <v>450</v>
      </c>
      <c r="K741" s="9" t="n">
        <f aca="false">SUMIFS(Downtime_Log!$I$2:$I$20000,Downtime_Log!$B$2:$B$20000,A741)</f>
        <v>288</v>
      </c>
      <c r="L741" s="9" t="n">
        <f aca="false">J741-K741</f>
        <v>162</v>
      </c>
      <c r="M741" s="51" t="n">
        <f aca="false">INDEX(Rate_Master!$C$2:$C$13,MATCH(F741,Rate_Master!$A$2:$A$13,0))</f>
        <v>900</v>
      </c>
      <c r="N741" s="52" t="n">
        <v>139562</v>
      </c>
      <c r="O741" s="51" t="n">
        <f aca="false">SUMIFS(Quality_Log!$H$2:$H$20000,Quality_Log!$B$2:$B$20000,A741)</f>
        <v>3371</v>
      </c>
      <c r="P741" s="51" t="n">
        <f aca="false">N741-O741</f>
        <v>136191</v>
      </c>
      <c r="Q741" s="51" t="n">
        <f aca="false">ROUND(J741*M741*Assumptions!$B$6,0)</f>
        <v>315900</v>
      </c>
      <c r="R741" s="53" t="n">
        <f aca="false">N741/M741</f>
        <v>155.068888888889</v>
      </c>
      <c r="S741" s="53" t="n">
        <f aca="false">P741/M741</f>
        <v>151.323333333333</v>
      </c>
      <c r="T741" s="54" t="n">
        <f aca="false">IF(J741&gt;0,L741/J741,0)</f>
        <v>0.36</v>
      </c>
      <c r="U741" s="54" t="n">
        <f aca="false">IF(L741&gt;0,R741/L741,0)</f>
        <v>0.95721536351166</v>
      </c>
      <c r="V741" s="54" t="n">
        <f aca="false">IF(N741&gt;0,P741/N741,0)</f>
        <v>0.975845860621086</v>
      </c>
      <c r="W741" s="54" t="n">
        <f aca="false">T741*U741*V741</f>
        <v>0.336274074074074</v>
      </c>
      <c r="X741" s="55" t="n">
        <v>232.7</v>
      </c>
      <c r="Y741" s="56" t="n">
        <v>5.13</v>
      </c>
    </row>
    <row r="742" customFormat="false" ht="15" hidden="false" customHeight="false" outlineLevel="0" collapsed="false">
      <c r="A742" s="47" t="s">
        <v>1116</v>
      </c>
      <c r="B742" s="48" t="n">
        <v>46105</v>
      </c>
      <c r="C742" s="49" t="n">
        <f aca="false">DATE(YEAR(B742),MONTH(B742),1)</f>
        <v>46082</v>
      </c>
      <c r="D742" s="47" t="s">
        <v>74</v>
      </c>
      <c r="E742" s="47" t="s">
        <v>62</v>
      </c>
      <c r="F742" s="47" t="s">
        <v>148</v>
      </c>
      <c r="G742" s="47" t="s">
        <v>1115</v>
      </c>
      <c r="H742" s="50" t="n">
        <f aca="false">Assumptions!$B$4</f>
        <v>480</v>
      </c>
      <c r="I742" s="47" t="n">
        <v>30</v>
      </c>
      <c r="J742" s="9" t="n">
        <f aca="false">H742-I742</f>
        <v>450</v>
      </c>
      <c r="K742" s="9" t="n">
        <f aca="false">SUMIFS(Downtime_Log!$I$2:$I$20000,Downtime_Log!$B$2:$B$20000,A742)</f>
        <v>9</v>
      </c>
      <c r="L742" s="9" t="n">
        <f aca="false">J742-K742</f>
        <v>441</v>
      </c>
      <c r="M742" s="51" t="n">
        <f aca="false">INDEX(Rate_Master!$C$2:$C$13,MATCH(F742,Rate_Master!$A$2:$A$13,0))</f>
        <v>900</v>
      </c>
      <c r="N742" s="52" t="n">
        <v>345825</v>
      </c>
      <c r="O742" s="51" t="n">
        <f aca="false">SUMIFS(Quality_Log!$H$2:$H$20000,Quality_Log!$B$2:$B$20000,A742)</f>
        <v>6828</v>
      </c>
      <c r="P742" s="51" t="n">
        <f aca="false">N742-O742</f>
        <v>338997</v>
      </c>
      <c r="Q742" s="51" t="n">
        <f aca="false">ROUND(J742*M742*Assumptions!$B$6,0)</f>
        <v>315900</v>
      </c>
      <c r="R742" s="53" t="n">
        <f aca="false">N742/M742</f>
        <v>384.25</v>
      </c>
      <c r="S742" s="53" t="n">
        <f aca="false">P742/M742</f>
        <v>376.663333333333</v>
      </c>
      <c r="T742" s="54" t="n">
        <f aca="false">IF(J742&gt;0,L742/J742,0)</f>
        <v>0.98</v>
      </c>
      <c r="U742" s="54" t="n">
        <f aca="false">IF(L742&gt;0,R742/L742,0)</f>
        <v>0.871315192743764</v>
      </c>
      <c r="V742" s="54" t="n">
        <f aca="false">IF(N742&gt;0,P742/N742,0)</f>
        <v>0.980255909780959</v>
      </c>
      <c r="W742" s="54" t="n">
        <f aca="false">T742*U742*V742</f>
        <v>0.83702962962963</v>
      </c>
      <c r="X742" s="55" t="n">
        <v>394.3</v>
      </c>
      <c r="Y742" s="56" t="n">
        <v>1.6</v>
      </c>
    </row>
    <row r="743" customFormat="false" ht="15" hidden="false" customHeight="false" outlineLevel="0" collapsed="false">
      <c r="A743" s="47" t="s">
        <v>1117</v>
      </c>
      <c r="B743" s="48" t="n">
        <v>46105</v>
      </c>
      <c r="C743" s="49" t="n">
        <f aca="false">DATE(YEAR(B743),MONTH(B743),1)</f>
        <v>46082</v>
      </c>
      <c r="D743" s="47" t="s">
        <v>75</v>
      </c>
      <c r="E743" s="47" t="s">
        <v>62</v>
      </c>
      <c r="F743" s="47" t="s">
        <v>148</v>
      </c>
      <c r="G743" s="47" t="s">
        <v>1115</v>
      </c>
      <c r="H743" s="50" t="n">
        <f aca="false">Assumptions!$B$4</f>
        <v>480</v>
      </c>
      <c r="I743" s="47" t="n">
        <v>30</v>
      </c>
      <c r="J743" s="9" t="n">
        <f aca="false">H743-I743</f>
        <v>450</v>
      </c>
      <c r="K743" s="9" t="n">
        <f aca="false">SUMIFS(Downtime_Log!$I$2:$I$20000,Downtime_Log!$B$2:$B$20000,A743)</f>
        <v>39</v>
      </c>
      <c r="L743" s="9" t="n">
        <f aca="false">J743-K743</f>
        <v>411</v>
      </c>
      <c r="M743" s="51" t="n">
        <f aca="false">INDEX(Rate_Master!$C$2:$C$13,MATCH(F743,Rate_Master!$A$2:$A$13,0))</f>
        <v>900</v>
      </c>
      <c r="N743" s="52" t="n">
        <v>324374</v>
      </c>
      <c r="O743" s="51" t="n">
        <f aca="false">SUMIFS(Quality_Log!$H$2:$H$20000,Quality_Log!$B$2:$B$20000,A743)</f>
        <v>5261</v>
      </c>
      <c r="P743" s="51" t="n">
        <f aca="false">N743-O743</f>
        <v>319113</v>
      </c>
      <c r="Q743" s="51" t="n">
        <f aca="false">ROUND(J743*M743*Assumptions!$B$6,0)</f>
        <v>315900</v>
      </c>
      <c r="R743" s="53" t="n">
        <f aca="false">N743/M743</f>
        <v>360.415555555556</v>
      </c>
      <c r="S743" s="53" t="n">
        <f aca="false">P743/M743</f>
        <v>354.57</v>
      </c>
      <c r="T743" s="54" t="n">
        <f aca="false">IF(J743&gt;0,L743/J743,0)</f>
        <v>0.913333333333333</v>
      </c>
      <c r="U743" s="54" t="n">
        <f aca="false">IF(L743&gt;0,R743/L743,0)</f>
        <v>0.876923492835902</v>
      </c>
      <c r="V743" s="54" t="n">
        <f aca="false">IF(N743&gt;0,P743/N743,0)</f>
        <v>0.983781067533156</v>
      </c>
      <c r="W743" s="54" t="n">
        <f aca="false">T743*U743*V743</f>
        <v>0.787933333333334</v>
      </c>
      <c r="X743" s="55" t="n">
        <v>362.2</v>
      </c>
      <c r="Y743" s="56" t="n">
        <v>1.42</v>
      </c>
    </row>
    <row r="744" customFormat="false" ht="15" hidden="false" customHeight="false" outlineLevel="0" collapsed="false">
      <c r="A744" s="47" t="s">
        <v>1118</v>
      </c>
      <c r="B744" s="48" t="n">
        <v>46105</v>
      </c>
      <c r="C744" s="49" t="n">
        <f aca="false">DATE(YEAR(B744),MONTH(B744),1)</f>
        <v>46082</v>
      </c>
      <c r="D744" s="47" t="s">
        <v>73</v>
      </c>
      <c r="E744" s="47" t="s">
        <v>63</v>
      </c>
      <c r="F744" s="47" t="s">
        <v>151</v>
      </c>
      <c r="G744" s="47" t="s">
        <v>1105</v>
      </c>
      <c r="H744" s="50" t="n">
        <f aca="false">Assumptions!$B$4</f>
        <v>480</v>
      </c>
      <c r="I744" s="47" t="n">
        <v>30</v>
      </c>
      <c r="J744" s="9" t="n">
        <f aca="false">H744-I744</f>
        <v>450</v>
      </c>
      <c r="K744" s="9" t="n">
        <f aca="false">SUMIFS(Downtime_Log!$I$2:$I$20000,Downtime_Log!$B$2:$B$20000,A744)</f>
        <v>48</v>
      </c>
      <c r="L744" s="9" t="n">
        <f aca="false">J744-K744</f>
        <v>402</v>
      </c>
      <c r="M744" s="51" t="n">
        <f aca="false">INDEX(Rate_Master!$C$2:$C$13,MATCH(F744,Rate_Master!$A$2:$A$13,0))</f>
        <v>700</v>
      </c>
      <c r="N744" s="52" t="n">
        <v>233472</v>
      </c>
      <c r="O744" s="51" t="n">
        <f aca="false">SUMIFS(Quality_Log!$H$2:$H$20000,Quality_Log!$B$2:$B$20000,A744)</f>
        <v>5412</v>
      </c>
      <c r="P744" s="51" t="n">
        <f aca="false">N744-O744</f>
        <v>228060</v>
      </c>
      <c r="Q744" s="51" t="n">
        <f aca="false">ROUND(J744*M744*Assumptions!$B$6,0)</f>
        <v>245700</v>
      </c>
      <c r="R744" s="53" t="n">
        <f aca="false">N744/M744</f>
        <v>333.531428571429</v>
      </c>
      <c r="S744" s="53" t="n">
        <f aca="false">P744/M744</f>
        <v>325.8</v>
      </c>
      <c r="T744" s="54" t="n">
        <f aca="false">IF(J744&gt;0,L744/J744,0)</f>
        <v>0.893333333333333</v>
      </c>
      <c r="U744" s="54" t="n">
        <f aca="false">IF(L744&gt;0,R744/L744,0)</f>
        <v>0.829680170575693</v>
      </c>
      <c r="V744" s="54" t="n">
        <f aca="false">IF(N744&gt;0,P744/N744,0)</f>
        <v>0.976819490131579</v>
      </c>
      <c r="W744" s="54" t="n">
        <f aca="false">T744*U744*V744</f>
        <v>0.724</v>
      </c>
      <c r="X744" s="55" t="n">
        <v>437.8</v>
      </c>
      <c r="Y744" s="56" t="n">
        <v>2.07</v>
      </c>
    </row>
    <row r="745" customFormat="false" ht="15" hidden="false" customHeight="false" outlineLevel="0" collapsed="false">
      <c r="A745" s="47" t="s">
        <v>1119</v>
      </c>
      <c r="B745" s="48" t="n">
        <v>46105</v>
      </c>
      <c r="C745" s="49" t="n">
        <f aca="false">DATE(YEAR(B745),MONTH(B745),1)</f>
        <v>46082</v>
      </c>
      <c r="D745" s="47" t="s">
        <v>74</v>
      </c>
      <c r="E745" s="47" t="s">
        <v>63</v>
      </c>
      <c r="F745" s="47" t="s">
        <v>151</v>
      </c>
      <c r="G745" s="47" t="s">
        <v>1105</v>
      </c>
      <c r="H745" s="50" t="n">
        <f aca="false">Assumptions!$B$4</f>
        <v>480</v>
      </c>
      <c r="I745" s="47" t="n">
        <v>30</v>
      </c>
      <c r="J745" s="9" t="n">
        <f aca="false">H745-I745</f>
        <v>450</v>
      </c>
      <c r="K745" s="9" t="n">
        <f aca="false">SUMIFS(Downtime_Log!$I$2:$I$20000,Downtime_Log!$B$2:$B$20000,A745)</f>
        <v>28</v>
      </c>
      <c r="L745" s="9" t="n">
        <f aca="false">J745-K745</f>
        <v>422</v>
      </c>
      <c r="M745" s="51" t="n">
        <f aca="false">INDEX(Rate_Master!$C$2:$C$13,MATCH(F745,Rate_Master!$A$2:$A$13,0))</f>
        <v>700</v>
      </c>
      <c r="N745" s="52" t="n">
        <v>241456</v>
      </c>
      <c r="O745" s="51" t="n">
        <f aca="false">SUMIFS(Quality_Log!$H$2:$H$20000,Quality_Log!$B$2:$B$20000,A745)</f>
        <v>9361</v>
      </c>
      <c r="P745" s="51" t="n">
        <f aca="false">N745-O745</f>
        <v>232095</v>
      </c>
      <c r="Q745" s="51" t="n">
        <f aca="false">ROUND(J745*M745*Assumptions!$B$6,0)</f>
        <v>245700</v>
      </c>
      <c r="R745" s="53" t="n">
        <f aca="false">N745/M745</f>
        <v>344.937142857143</v>
      </c>
      <c r="S745" s="53" t="n">
        <f aca="false">P745/M745</f>
        <v>331.564285714286</v>
      </c>
      <c r="T745" s="54" t="n">
        <f aca="false">IF(J745&gt;0,L745/J745,0)</f>
        <v>0.937777777777778</v>
      </c>
      <c r="U745" s="54" t="n">
        <f aca="false">IF(L745&gt;0,R745/L745,0)</f>
        <v>0.817386594448206</v>
      </c>
      <c r="V745" s="54" t="n">
        <f aca="false">IF(N745&gt;0,P745/N745,0)</f>
        <v>0.961231031740773</v>
      </c>
      <c r="W745" s="54" t="n">
        <f aca="false">T745*U745*V745</f>
        <v>0.736809523809524</v>
      </c>
      <c r="X745" s="55" t="n">
        <v>466.1</v>
      </c>
      <c r="Y745" s="56" t="n">
        <v>1.74</v>
      </c>
    </row>
    <row r="746" customFormat="false" ht="15" hidden="false" customHeight="false" outlineLevel="0" collapsed="false">
      <c r="A746" s="47" t="s">
        <v>1120</v>
      </c>
      <c r="B746" s="48" t="n">
        <v>46105</v>
      </c>
      <c r="C746" s="49" t="n">
        <f aca="false">DATE(YEAR(B746),MONTH(B746),1)</f>
        <v>46082</v>
      </c>
      <c r="D746" s="47" t="s">
        <v>75</v>
      </c>
      <c r="E746" s="47" t="s">
        <v>63</v>
      </c>
      <c r="F746" s="47" t="s">
        <v>151</v>
      </c>
      <c r="G746" s="47" t="s">
        <v>1105</v>
      </c>
      <c r="H746" s="50" t="n">
        <f aca="false">Assumptions!$B$4</f>
        <v>480</v>
      </c>
      <c r="I746" s="47" t="n">
        <v>30</v>
      </c>
      <c r="J746" s="9" t="n">
        <f aca="false">H746-I746</f>
        <v>450</v>
      </c>
      <c r="K746" s="9" t="n">
        <f aca="false">SUMIFS(Downtime_Log!$I$2:$I$20000,Downtime_Log!$B$2:$B$20000,A746)</f>
        <v>173</v>
      </c>
      <c r="L746" s="9" t="n">
        <f aca="false">J746-K746</f>
        <v>277</v>
      </c>
      <c r="M746" s="51" t="n">
        <f aca="false">INDEX(Rate_Master!$C$2:$C$13,MATCH(F746,Rate_Master!$A$2:$A$13,0))</f>
        <v>700</v>
      </c>
      <c r="N746" s="52" t="n">
        <v>157895</v>
      </c>
      <c r="O746" s="51" t="n">
        <f aca="false">SUMIFS(Quality_Log!$H$2:$H$20000,Quality_Log!$B$2:$B$20000,A746)</f>
        <v>7349</v>
      </c>
      <c r="P746" s="51" t="n">
        <f aca="false">N746-O746</f>
        <v>150546</v>
      </c>
      <c r="Q746" s="51" t="n">
        <f aca="false">ROUND(J746*M746*Assumptions!$B$6,0)</f>
        <v>245700</v>
      </c>
      <c r="R746" s="53" t="n">
        <f aca="false">N746/M746</f>
        <v>225.564285714286</v>
      </c>
      <c r="S746" s="53" t="n">
        <f aca="false">P746/M746</f>
        <v>215.065714285714</v>
      </c>
      <c r="T746" s="54" t="n">
        <f aca="false">IF(J746&gt;0,L746/J746,0)</f>
        <v>0.615555555555556</v>
      </c>
      <c r="U746" s="54" t="n">
        <f aca="false">IF(L746&gt;0,R746/L746,0)</f>
        <v>0.814311500773595</v>
      </c>
      <c r="V746" s="54" t="n">
        <f aca="false">IF(N746&gt;0,P746/N746,0)</f>
        <v>0.953456410905982</v>
      </c>
      <c r="W746" s="54" t="n">
        <f aca="false">T746*U746*V746</f>
        <v>0.47792380952381</v>
      </c>
      <c r="X746" s="55" t="n">
        <v>347.4</v>
      </c>
      <c r="Y746" s="56" t="n">
        <v>2.18</v>
      </c>
    </row>
    <row r="747" customFormat="false" ht="15" hidden="false" customHeight="false" outlineLevel="0" collapsed="false">
      <c r="A747" s="47" t="s">
        <v>1121</v>
      </c>
      <c r="B747" s="48" t="n">
        <v>46105</v>
      </c>
      <c r="C747" s="49" t="n">
        <f aca="false">DATE(YEAR(B747),MONTH(B747),1)</f>
        <v>46082</v>
      </c>
      <c r="D747" s="47" t="s">
        <v>73</v>
      </c>
      <c r="E747" s="47" t="s">
        <v>64</v>
      </c>
      <c r="F747" s="47" t="s">
        <v>156</v>
      </c>
      <c r="G747" s="47" t="s">
        <v>1122</v>
      </c>
      <c r="H747" s="50" t="n">
        <f aca="false">Assumptions!$B$4</f>
        <v>480</v>
      </c>
      <c r="I747" s="47" t="n">
        <v>30</v>
      </c>
      <c r="J747" s="9" t="n">
        <f aca="false">H747-I747</f>
        <v>450</v>
      </c>
      <c r="K747" s="9" t="n">
        <f aca="false">SUMIFS(Downtime_Log!$I$2:$I$20000,Downtime_Log!$B$2:$B$20000,A747)</f>
        <v>17</v>
      </c>
      <c r="L747" s="9" t="n">
        <f aca="false">J747-K747</f>
        <v>433</v>
      </c>
      <c r="M747" s="51" t="n">
        <f aca="false">INDEX(Rate_Master!$C$2:$C$13,MATCH(F747,Rate_Master!$A$2:$A$13,0))</f>
        <v>480</v>
      </c>
      <c r="N747" s="52" t="n">
        <v>186879</v>
      </c>
      <c r="O747" s="51" t="n">
        <f aca="false">SUMIFS(Quality_Log!$H$2:$H$20000,Quality_Log!$B$2:$B$20000,A747)</f>
        <v>5215</v>
      </c>
      <c r="P747" s="51" t="n">
        <f aca="false">N747-O747</f>
        <v>181664</v>
      </c>
      <c r="Q747" s="51" t="n">
        <f aca="false">ROUND(J747*M747*Assumptions!$B$6,0)</f>
        <v>168480</v>
      </c>
      <c r="R747" s="53" t="n">
        <f aca="false">N747/M747</f>
        <v>389.33125</v>
      </c>
      <c r="S747" s="53" t="n">
        <f aca="false">P747/M747</f>
        <v>378.466666666667</v>
      </c>
      <c r="T747" s="54" t="n">
        <f aca="false">IF(J747&gt;0,L747/J747,0)</f>
        <v>0.962222222222222</v>
      </c>
      <c r="U747" s="54" t="n">
        <f aca="false">IF(L747&gt;0,R747/L747,0)</f>
        <v>0.899148383371825</v>
      </c>
      <c r="V747" s="54" t="n">
        <f aca="false">IF(N747&gt;0,P747/N747,0)</f>
        <v>0.972094242798816</v>
      </c>
      <c r="W747" s="54" t="n">
        <f aca="false">T747*U747*V747</f>
        <v>0.841037037037037</v>
      </c>
      <c r="X747" s="55" t="n">
        <v>228.3</v>
      </c>
      <c r="Y747" s="56" t="n">
        <v>0.66</v>
      </c>
    </row>
    <row r="748" customFormat="false" ht="15" hidden="false" customHeight="false" outlineLevel="0" collapsed="false">
      <c r="A748" s="47" t="s">
        <v>1123</v>
      </c>
      <c r="B748" s="48" t="n">
        <v>46105</v>
      </c>
      <c r="C748" s="49" t="n">
        <f aca="false">DATE(YEAR(B748),MONTH(B748),1)</f>
        <v>46082</v>
      </c>
      <c r="D748" s="47" t="s">
        <v>74</v>
      </c>
      <c r="E748" s="47" t="s">
        <v>64</v>
      </c>
      <c r="F748" s="47" t="s">
        <v>156</v>
      </c>
      <c r="G748" s="47" t="s">
        <v>1122</v>
      </c>
      <c r="H748" s="50" t="n">
        <f aca="false">Assumptions!$B$4</f>
        <v>480</v>
      </c>
      <c r="I748" s="47" t="n">
        <v>30</v>
      </c>
      <c r="J748" s="9" t="n">
        <f aca="false">H748-I748</f>
        <v>450</v>
      </c>
      <c r="K748" s="9" t="n">
        <f aca="false">SUMIFS(Downtime_Log!$I$2:$I$20000,Downtime_Log!$B$2:$B$20000,A748)</f>
        <v>3</v>
      </c>
      <c r="L748" s="9" t="n">
        <f aca="false">J748-K748</f>
        <v>447</v>
      </c>
      <c r="M748" s="51" t="n">
        <f aca="false">INDEX(Rate_Master!$C$2:$C$13,MATCH(F748,Rate_Master!$A$2:$A$13,0))</f>
        <v>480</v>
      </c>
      <c r="N748" s="52" t="n">
        <v>190012</v>
      </c>
      <c r="O748" s="51" t="n">
        <f aca="false">SUMIFS(Quality_Log!$H$2:$H$20000,Quality_Log!$B$2:$B$20000,A748)</f>
        <v>3423</v>
      </c>
      <c r="P748" s="51" t="n">
        <f aca="false">N748-O748</f>
        <v>186589</v>
      </c>
      <c r="Q748" s="51" t="n">
        <f aca="false">ROUND(J748*M748*Assumptions!$B$6,0)</f>
        <v>168480</v>
      </c>
      <c r="R748" s="53" t="n">
        <f aca="false">N748/M748</f>
        <v>395.858333333333</v>
      </c>
      <c r="S748" s="53" t="n">
        <f aca="false">P748/M748</f>
        <v>388.727083333333</v>
      </c>
      <c r="T748" s="54" t="n">
        <f aca="false">IF(J748&gt;0,L748/J748,0)</f>
        <v>0.993333333333333</v>
      </c>
      <c r="U748" s="54" t="n">
        <f aca="false">IF(L748&gt;0,R748/L748,0)</f>
        <v>0.885589112602536</v>
      </c>
      <c r="V748" s="54" t="n">
        <f aca="false">IF(N748&gt;0,P748/N748,0)</f>
        <v>0.981985348293792</v>
      </c>
      <c r="W748" s="54" t="n">
        <f aca="false">T748*U748*V748</f>
        <v>0.863837962962963</v>
      </c>
      <c r="X748" s="55" t="n">
        <v>235.2</v>
      </c>
      <c r="Y748" s="56" t="n">
        <v>0.67</v>
      </c>
    </row>
    <row r="749" customFormat="false" ht="15" hidden="false" customHeight="false" outlineLevel="0" collapsed="false">
      <c r="A749" s="47" t="s">
        <v>1124</v>
      </c>
      <c r="B749" s="48" t="n">
        <v>46105</v>
      </c>
      <c r="C749" s="49" t="n">
        <f aca="false">DATE(YEAR(B749),MONTH(B749),1)</f>
        <v>46082</v>
      </c>
      <c r="D749" s="47" t="s">
        <v>73</v>
      </c>
      <c r="E749" s="47" t="s">
        <v>65</v>
      </c>
      <c r="F749" s="47" t="s">
        <v>159</v>
      </c>
      <c r="G749" s="47" t="s">
        <v>1112</v>
      </c>
      <c r="H749" s="50" t="n">
        <f aca="false">Assumptions!$B$4</f>
        <v>480</v>
      </c>
      <c r="I749" s="47" t="n">
        <v>30</v>
      </c>
      <c r="J749" s="9" t="n">
        <f aca="false">H749-I749</f>
        <v>450</v>
      </c>
      <c r="K749" s="9" t="n">
        <f aca="false">SUMIFS(Downtime_Log!$I$2:$I$20000,Downtime_Log!$B$2:$B$20000,A749)</f>
        <v>10</v>
      </c>
      <c r="L749" s="9" t="n">
        <f aca="false">J749-K749</f>
        <v>440</v>
      </c>
      <c r="M749" s="51" t="n">
        <f aca="false">INDEX(Rate_Master!$C$2:$C$13,MATCH(F749,Rate_Master!$A$2:$A$13,0))</f>
        <v>240</v>
      </c>
      <c r="N749" s="52" t="n">
        <v>88064</v>
      </c>
      <c r="O749" s="51" t="n">
        <f aca="false">SUMIFS(Quality_Log!$H$2:$H$20000,Quality_Log!$B$2:$B$20000,A749)</f>
        <v>1740</v>
      </c>
      <c r="P749" s="51" t="n">
        <f aca="false">N749-O749</f>
        <v>86324</v>
      </c>
      <c r="Q749" s="51" t="n">
        <f aca="false">ROUND(J749*M749*Assumptions!$B$6,0)</f>
        <v>84240</v>
      </c>
      <c r="R749" s="53" t="n">
        <f aca="false">N749/M749</f>
        <v>366.933333333333</v>
      </c>
      <c r="S749" s="53" t="n">
        <f aca="false">P749/M749</f>
        <v>359.683333333333</v>
      </c>
      <c r="T749" s="54" t="n">
        <f aca="false">IF(J749&gt;0,L749/J749,0)</f>
        <v>0.977777777777778</v>
      </c>
      <c r="U749" s="54" t="n">
        <f aca="false">IF(L749&gt;0,R749/L749,0)</f>
        <v>0.833939393939394</v>
      </c>
      <c r="V749" s="54" t="n">
        <f aca="false">IF(N749&gt;0,P749/N749,0)</f>
        <v>0.980241642441861</v>
      </c>
      <c r="W749" s="54" t="n">
        <f aca="false">T749*U749*V749</f>
        <v>0.799296296296296</v>
      </c>
      <c r="X749" s="55" t="n">
        <v>204.3</v>
      </c>
      <c r="Y749" s="56" t="n">
        <v>0.13</v>
      </c>
    </row>
    <row r="750" customFormat="false" ht="15" hidden="false" customHeight="false" outlineLevel="0" collapsed="false">
      <c r="A750" s="47" t="s">
        <v>1125</v>
      </c>
      <c r="B750" s="48" t="n">
        <v>46105</v>
      </c>
      <c r="C750" s="49" t="n">
        <f aca="false">DATE(YEAR(B750),MONTH(B750),1)</f>
        <v>46082</v>
      </c>
      <c r="D750" s="47" t="s">
        <v>74</v>
      </c>
      <c r="E750" s="47" t="s">
        <v>65</v>
      </c>
      <c r="F750" s="47" t="s">
        <v>159</v>
      </c>
      <c r="G750" s="47" t="s">
        <v>1112</v>
      </c>
      <c r="H750" s="50" t="n">
        <f aca="false">Assumptions!$B$4</f>
        <v>480</v>
      </c>
      <c r="I750" s="47" t="n">
        <v>30</v>
      </c>
      <c r="J750" s="9" t="n">
        <f aca="false">H750-I750</f>
        <v>450</v>
      </c>
      <c r="K750" s="9" t="n">
        <f aca="false">SUMIFS(Downtime_Log!$I$2:$I$20000,Downtime_Log!$B$2:$B$20000,A750)</f>
        <v>17</v>
      </c>
      <c r="L750" s="9" t="n">
        <f aca="false">J750-K750</f>
        <v>433</v>
      </c>
      <c r="M750" s="51" t="n">
        <f aca="false">INDEX(Rate_Master!$C$2:$C$13,MATCH(F750,Rate_Master!$A$2:$A$13,0))</f>
        <v>240</v>
      </c>
      <c r="N750" s="52" t="n">
        <v>89198</v>
      </c>
      <c r="O750" s="51" t="n">
        <f aca="false">SUMIFS(Quality_Log!$H$2:$H$20000,Quality_Log!$B$2:$B$20000,A750)</f>
        <v>1262</v>
      </c>
      <c r="P750" s="51" t="n">
        <f aca="false">N750-O750</f>
        <v>87936</v>
      </c>
      <c r="Q750" s="51" t="n">
        <f aca="false">ROUND(J750*M750*Assumptions!$B$6,0)</f>
        <v>84240</v>
      </c>
      <c r="R750" s="53" t="n">
        <f aca="false">N750/M750</f>
        <v>371.658333333333</v>
      </c>
      <c r="S750" s="53" t="n">
        <f aca="false">P750/M750</f>
        <v>366.4</v>
      </c>
      <c r="T750" s="54" t="n">
        <f aca="false">IF(J750&gt;0,L750/J750,0)</f>
        <v>0.962222222222222</v>
      </c>
      <c r="U750" s="54" t="n">
        <f aca="false">IF(L750&gt;0,R750/L750,0)</f>
        <v>0.858333333333333</v>
      </c>
      <c r="V750" s="54" t="n">
        <f aca="false">IF(N750&gt;0,P750/N750,0)</f>
        <v>0.985851700710778</v>
      </c>
      <c r="W750" s="54" t="n">
        <f aca="false">T750*U750*V750</f>
        <v>0.814222222222222</v>
      </c>
      <c r="X750" s="55" t="n">
        <v>200.1</v>
      </c>
      <c r="Y750" s="56" t="n">
        <v>0.14</v>
      </c>
    </row>
    <row r="751" customFormat="false" ht="15" hidden="false" customHeight="false" outlineLevel="0" collapsed="false">
      <c r="A751" s="47" t="s">
        <v>1126</v>
      </c>
      <c r="B751" s="48" t="n">
        <v>46105</v>
      </c>
      <c r="C751" s="49" t="n">
        <f aca="false">DATE(YEAR(B751),MONTH(B751),1)</f>
        <v>46082</v>
      </c>
      <c r="D751" s="47" t="s">
        <v>75</v>
      </c>
      <c r="E751" s="47" t="s">
        <v>65</v>
      </c>
      <c r="F751" s="47" t="s">
        <v>159</v>
      </c>
      <c r="G751" s="47" t="s">
        <v>1112</v>
      </c>
      <c r="H751" s="50" t="n">
        <f aca="false">Assumptions!$B$4</f>
        <v>480</v>
      </c>
      <c r="I751" s="47" t="n">
        <v>30</v>
      </c>
      <c r="J751" s="9" t="n">
        <f aca="false">H751-I751</f>
        <v>450</v>
      </c>
      <c r="K751" s="9" t="n">
        <f aca="false">SUMIFS(Downtime_Log!$I$2:$I$20000,Downtime_Log!$B$2:$B$20000,A751)</f>
        <v>79</v>
      </c>
      <c r="L751" s="9" t="n">
        <f aca="false">J751-K751</f>
        <v>371</v>
      </c>
      <c r="M751" s="51" t="n">
        <f aca="false">INDEX(Rate_Master!$C$2:$C$13,MATCH(F751,Rate_Master!$A$2:$A$13,0))</f>
        <v>240</v>
      </c>
      <c r="N751" s="52" t="n">
        <v>75454</v>
      </c>
      <c r="O751" s="51" t="n">
        <f aca="false">SUMIFS(Quality_Log!$H$2:$H$20000,Quality_Log!$B$2:$B$20000,A751)</f>
        <v>1520</v>
      </c>
      <c r="P751" s="51" t="n">
        <f aca="false">N751-O751</f>
        <v>73934</v>
      </c>
      <c r="Q751" s="51" t="n">
        <f aca="false">ROUND(J751*M751*Assumptions!$B$6,0)</f>
        <v>84240</v>
      </c>
      <c r="R751" s="53" t="n">
        <f aca="false">N751/M751</f>
        <v>314.391666666667</v>
      </c>
      <c r="S751" s="53" t="n">
        <f aca="false">P751/M751</f>
        <v>308.058333333333</v>
      </c>
      <c r="T751" s="54" t="n">
        <f aca="false">IF(J751&gt;0,L751/J751,0)</f>
        <v>0.824444444444444</v>
      </c>
      <c r="U751" s="54" t="n">
        <f aca="false">IF(L751&gt;0,R751/L751,0)</f>
        <v>0.847416891284816</v>
      </c>
      <c r="V751" s="54" t="n">
        <f aca="false">IF(N751&gt;0,P751/N751,0)</f>
        <v>0.979855276062237</v>
      </c>
      <c r="W751" s="54" t="n">
        <f aca="false">T751*U751*V751</f>
        <v>0.684574074074074</v>
      </c>
      <c r="X751" s="55" t="n">
        <v>195.3</v>
      </c>
      <c r="Y751" s="56" t="n">
        <v>0.15</v>
      </c>
    </row>
    <row r="752" customFormat="false" ht="15" hidden="false" customHeight="false" outlineLevel="0" collapsed="false">
      <c r="A752" s="47" t="s">
        <v>1127</v>
      </c>
      <c r="B752" s="48" t="n">
        <v>46106</v>
      </c>
      <c r="C752" s="49" t="n">
        <f aca="false">DATE(YEAR(B752),MONTH(B752),1)</f>
        <v>46082</v>
      </c>
      <c r="D752" s="47" t="s">
        <v>73</v>
      </c>
      <c r="E752" s="47" t="s">
        <v>62</v>
      </c>
      <c r="F752" s="47" t="s">
        <v>148</v>
      </c>
      <c r="G752" s="47" t="s">
        <v>1115</v>
      </c>
      <c r="H752" s="50" t="n">
        <f aca="false">Assumptions!$B$4</f>
        <v>480</v>
      </c>
      <c r="I752" s="47" t="n">
        <v>30</v>
      </c>
      <c r="J752" s="9" t="n">
        <f aca="false">H752-I752</f>
        <v>450</v>
      </c>
      <c r="K752" s="9" t="n">
        <f aca="false">SUMIFS(Downtime_Log!$I$2:$I$20000,Downtime_Log!$B$2:$B$20000,A752)</f>
        <v>18</v>
      </c>
      <c r="L752" s="9" t="n">
        <f aca="false">J752-K752</f>
        <v>432</v>
      </c>
      <c r="M752" s="51" t="n">
        <f aca="false">INDEX(Rate_Master!$C$2:$C$13,MATCH(F752,Rate_Master!$A$2:$A$13,0))</f>
        <v>900</v>
      </c>
      <c r="N752" s="52" t="n">
        <v>353746</v>
      </c>
      <c r="O752" s="51" t="n">
        <f aca="false">SUMIFS(Quality_Log!$H$2:$H$20000,Quality_Log!$B$2:$B$20000,A752)</f>
        <v>6218</v>
      </c>
      <c r="P752" s="51" t="n">
        <f aca="false">N752-O752</f>
        <v>347528</v>
      </c>
      <c r="Q752" s="51" t="n">
        <f aca="false">ROUND(J752*M752*Assumptions!$B$6,0)</f>
        <v>315900</v>
      </c>
      <c r="R752" s="53" t="n">
        <f aca="false">N752/M752</f>
        <v>393.051111111111</v>
      </c>
      <c r="S752" s="53" t="n">
        <f aca="false">P752/M752</f>
        <v>386.142222222222</v>
      </c>
      <c r="T752" s="54" t="n">
        <f aca="false">IF(J752&gt;0,L752/J752,0)</f>
        <v>0.96</v>
      </c>
      <c r="U752" s="54" t="n">
        <f aca="false">IF(L752&gt;0,R752/L752,0)</f>
        <v>0.909840534979424</v>
      </c>
      <c r="V752" s="54" t="n">
        <f aca="false">IF(N752&gt;0,P752/N752,0)</f>
        <v>0.982422416083857</v>
      </c>
      <c r="W752" s="54" t="n">
        <f aca="false">T752*U752*V752</f>
        <v>0.858093827160494</v>
      </c>
      <c r="X752" s="55" t="n">
        <v>367.6</v>
      </c>
      <c r="Y752" s="56" t="n">
        <v>1.76</v>
      </c>
    </row>
    <row r="753" customFormat="false" ht="15" hidden="false" customHeight="false" outlineLevel="0" collapsed="false">
      <c r="A753" s="47" t="s">
        <v>1128</v>
      </c>
      <c r="B753" s="48" t="n">
        <v>46106</v>
      </c>
      <c r="C753" s="49" t="n">
        <f aca="false">DATE(YEAR(B753),MONTH(B753),1)</f>
        <v>46082</v>
      </c>
      <c r="D753" s="47" t="s">
        <v>74</v>
      </c>
      <c r="E753" s="47" t="s">
        <v>62</v>
      </c>
      <c r="F753" s="47" t="s">
        <v>148</v>
      </c>
      <c r="G753" s="47" t="s">
        <v>1115</v>
      </c>
      <c r="H753" s="50" t="n">
        <f aca="false">Assumptions!$B$4</f>
        <v>480</v>
      </c>
      <c r="I753" s="47" t="n">
        <v>30</v>
      </c>
      <c r="J753" s="9" t="n">
        <f aca="false">H753-I753</f>
        <v>450</v>
      </c>
      <c r="K753" s="9" t="n">
        <f aca="false">SUMIFS(Downtime_Log!$I$2:$I$20000,Downtime_Log!$B$2:$B$20000,A753)</f>
        <v>11</v>
      </c>
      <c r="L753" s="9" t="n">
        <f aca="false">J753-K753</f>
        <v>439</v>
      </c>
      <c r="M753" s="51" t="n">
        <f aca="false">INDEX(Rate_Master!$C$2:$C$13,MATCH(F753,Rate_Master!$A$2:$A$13,0))</f>
        <v>900</v>
      </c>
      <c r="N753" s="52" t="n">
        <v>347682</v>
      </c>
      <c r="O753" s="51" t="n">
        <f aca="false">SUMIFS(Quality_Log!$H$2:$H$20000,Quality_Log!$B$2:$B$20000,A753)</f>
        <v>7368</v>
      </c>
      <c r="P753" s="51" t="n">
        <f aca="false">N753-O753</f>
        <v>340314</v>
      </c>
      <c r="Q753" s="51" t="n">
        <f aca="false">ROUND(J753*M753*Assumptions!$B$6,0)</f>
        <v>315900</v>
      </c>
      <c r="R753" s="53" t="n">
        <f aca="false">N753/M753</f>
        <v>386.313333333333</v>
      </c>
      <c r="S753" s="53" t="n">
        <f aca="false">P753/M753</f>
        <v>378.126666666667</v>
      </c>
      <c r="T753" s="54" t="n">
        <f aca="false">IF(J753&gt;0,L753/J753,0)</f>
        <v>0.975555555555556</v>
      </c>
      <c r="U753" s="54" t="n">
        <f aca="false">IF(L753&gt;0,R753/L753,0)</f>
        <v>0.879984813971147</v>
      </c>
      <c r="V753" s="54" t="n">
        <f aca="false">IF(N753&gt;0,P753/N753,0)</f>
        <v>0.978808221305676</v>
      </c>
      <c r="W753" s="54" t="n">
        <f aca="false">T753*U753*V753</f>
        <v>0.840281481481482</v>
      </c>
      <c r="X753" s="55" t="n">
        <v>370.5</v>
      </c>
      <c r="Y753" s="56" t="n">
        <v>1.59</v>
      </c>
    </row>
    <row r="754" customFormat="false" ht="15" hidden="false" customHeight="false" outlineLevel="0" collapsed="false">
      <c r="A754" s="47" t="s">
        <v>1129</v>
      </c>
      <c r="B754" s="48" t="n">
        <v>46106</v>
      </c>
      <c r="C754" s="49" t="n">
        <f aca="false">DATE(YEAR(B754),MONTH(B754),1)</f>
        <v>46082</v>
      </c>
      <c r="D754" s="47" t="s">
        <v>75</v>
      </c>
      <c r="E754" s="47" t="s">
        <v>62</v>
      </c>
      <c r="F754" s="47" t="s">
        <v>148</v>
      </c>
      <c r="G754" s="47" t="s">
        <v>1115</v>
      </c>
      <c r="H754" s="50" t="n">
        <f aca="false">Assumptions!$B$4</f>
        <v>480</v>
      </c>
      <c r="I754" s="47" t="n">
        <v>30</v>
      </c>
      <c r="J754" s="9" t="n">
        <f aca="false">H754-I754</f>
        <v>450</v>
      </c>
      <c r="K754" s="9" t="n">
        <f aca="false">SUMIFS(Downtime_Log!$I$2:$I$20000,Downtime_Log!$B$2:$B$20000,A754)</f>
        <v>10</v>
      </c>
      <c r="L754" s="9" t="n">
        <f aca="false">J754-K754</f>
        <v>440</v>
      </c>
      <c r="M754" s="51" t="n">
        <f aca="false">INDEX(Rate_Master!$C$2:$C$13,MATCH(F754,Rate_Master!$A$2:$A$13,0))</f>
        <v>900</v>
      </c>
      <c r="N754" s="52" t="n">
        <v>349070</v>
      </c>
      <c r="O754" s="51" t="n">
        <f aca="false">SUMIFS(Quality_Log!$H$2:$H$20000,Quality_Log!$B$2:$B$20000,A754)</f>
        <v>6930</v>
      </c>
      <c r="P754" s="51" t="n">
        <f aca="false">N754-O754</f>
        <v>342140</v>
      </c>
      <c r="Q754" s="51" t="n">
        <f aca="false">ROUND(J754*M754*Assumptions!$B$6,0)</f>
        <v>315900</v>
      </c>
      <c r="R754" s="53" t="n">
        <f aca="false">N754/M754</f>
        <v>387.855555555556</v>
      </c>
      <c r="S754" s="53" t="n">
        <f aca="false">P754/M754</f>
        <v>380.155555555556</v>
      </c>
      <c r="T754" s="54" t="n">
        <f aca="false">IF(J754&gt;0,L754/J754,0)</f>
        <v>0.977777777777778</v>
      </c>
      <c r="U754" s="54" t="n">
        <f aca="false">IF(L754&gt;0,R754/L754,0)</f>
        <v>0.881489898989899</v>
      </c>
      <c r="V754" s="54" t="n">
        <f aca="false">IF(N754&gt;0,P754/N754,0)</f>
        <v>0.980147248402899</v>
      </c>
      <c r="W754" s="54" t="n">
        <f aca="false">T754*U754*V754</f>
        <v>0.84479012345679</v>
      </c>
      <c r="X754" s="55" t="n">
        <v>388.7</v>
      </c>
      <c r="Y754" s="56" t="n">
        <v>1.49</v>
      </c>
    </row>
    <row r="755" customFormat="false" ht="15" hidden="false" customHeight="false" outlineLevel="0" collapsed="false">
      <c r="A755" s="47" t="s">
        <v>1130</v>
      </c>
      <c r="B755" s="48" t="n">
        <v>46106</v>
      </c>
      <c r="C755" s="49" t="n">
        <f aca="false">DATE(YEAR(B755),MONTH(B755),1)</f>
        <v>46082</v>
      </c>
      <c r="D755" s="47" t="s">
        <v>73</v>
      </c>
      <c r="E755" s="47" t="s">
        <v>63</v>
      </c>
      <c r="F755" s="47" t="s">
        <v>151</v>
      </c>
      <c r="G755" s="47" t="s">
        <v>1105</v>
      </c>
      <c r="H755" s="50" t="n">
        <f aca="false">Assumptions!$B$4</f>
        <v>480</v>
      </c>
      <c r="I755" s="47" t="n">
        <v>30</v>
      </c>
      <c r="J755" s="9" t="n">
        <f aca="false">H755-I755</f>
        <v>450</v>
      </c>
      <c r="K755" s="9" t="n">
        <f aca="false">SUMIFS(Downtime_Log!$I$2:$I$20000,Downtime_Log!$B$2:$B$20000,A755)</f>
        <v>57</v>
      </c>
      <c r="L755" s="9" t="n">
        <f aca="false">J755-K755</f>
        <v>393</v>
      </c>
      <c r="M755" s="51" t="n">
        <f aca="false">INDEX(Rate_Master!$C$2:$C$13,MATCH(F755,Rate_Master!$A$2:$A$13,0))</f>
        <v>700</v>
      </c>
      <c r="N755" s="52" t="n">
        <v>242241</v>
      </c>
      <c r="O755" s="51" t="n">
        <f aca="false">SUMIFS(Quality_Log!$H$2:$H$20000,Quality_Log!$B$2:$B$20000,A755)</f>
        <v>6679</v>
      </c>
      <c r="P755" s="51" t="n">
        <f aca="false">N755-O755</f>
        <v>235562</v>
      </c>
      <c r="Q755" s="51" t="n">
        <f aca="false">ROUND(J755*M755*Assumptions!$B$6,0)</f>
        <v>245700</v>
      </c>
      <c r="R755" s="53" t="n">
        <f aca="false">N755/M755</f>
        <v>346.058571428571</v>
      </c>
      <c r="S755" s="53" t="n">
        <f aca="false">P755/M755</f>
        <v>336.517142857143</v>
      </c>
      <c r="T755" s="54" t="n">
        <f aca="false">IF(J755&gt;0,L755/J755,0)</f>
        <v>0.873333333333333</v>
      </c>
      <c r="U755" s="54" t="n">
        <f aca="false">IF(L755&gt;0,R755/L755,0)</f>
        <v>0.880556161395856</v>
      </c>
      <c r="V755" s="54" t="n">
        <f aca="false">IF(N755&gt;0,P755/N755,0)</f>
        <v>0.972428284229342</v>
      </c>
      <c r="W755" s="54" t="n">
        <f aca="false">T755*U755*V755</f>
        <v>0.747815873015873</v>
      </c>
      <c r="X755" s="55" t="n">
        <v>417.8</v>
      </c>
      <c r="Y755" s="56" t="n">
        <v>2.11</v>
      </c>
    </row>
    <row r="756" customFormat="false" ht="15" hidden="false" customHeight="false" outlineLevel="0" collapsed="false">
      <c r="A756" s="47" t="s">
        <v>1131</v>
      </c>
      <c r="B756" s="48" t="n">
        <v>46106</v>
      </c>
      <c r="C756" s="49" t="n">
        <f aca="false">DATE(YEAR(B756),MONTH(B756),1)</f>
        <v>46082</v>
      </c>
      <c r="D756" s="47" t="s">
        <v>74</v>
      </c>
      <c r="E756" s="47" t="s">
        <v>63</v>
      </c>
      <c r="F756" s="47" t="s">
        <v>152</v>
      </c>
      <c r="G756" s="47" t="s">
        <v>1132</v>
      </c>
      <c r="H756" s="50" t="n">
        <f aca="false">Assumptions!$B$4</f>
        <v>480</v>
      </c>
      <c r="I756" s="47" t="n">
        <v>30</v>
      </c>
      <c r="J756" s="9" t="n">
        <f aca="false">H756-I756</f>
        <v>450</v>
      </c>
      <c r="K756" s="9" t="n">
        <f aca="false">SUMIFS(Downtime_Log!$I$2:$I$20000,Downtime_Log!$B$2:$B$20000,A756)</f>
        <v>161</v>
      </c>
      <c r="L756" s="9" t="n">
        <f aca="false">J756-K756</f>
        <v>289</v>
      </c>
      <c r="M756" s="51" t="n">
        <f aca="false">INDEX(Rate_Master!$C$2:$C$13,MATCH(F756,Rate_Master!$A$2:$A$13,0))</f>
        <v>900</v>
      </c>
      <c r="N756" s="52" t="n">
        <v>208749</v>
      </c>
      <c r="O756" s="51" t="n">
        <f aca="false">SUMIFS(Quality_Log!$H$2:$H$20000,Quality_Log!$B$2:$B$20000,A756)</f>
        <v>9155</v>
      </c>
      <c r="P756" s="51" t="n">
        <f aca="false">N756-O756</f>
        <v>199594</v>
      </c>
      <c r="Q756" s="51" t="n">
        <f aca="false">ROUND(J756*M756*Assumptions!$B$6,0)</f>
        <v>315900</v>
      </c>
      <c r="R756" s="53" t="n">
        <f aca="false">N756/M756</f>
        <v>231.943333333333</v>
      </c>
      <c r="S756" s="53" t="n">
        <f aca="false">P756/M756</f>
        <v>221.771111111111</v>
      </c>
      <c r="T756" s="54" t="n">
        <f aca="false">IF(J756&gt;0,L756/J756,0)</f>
        <v>0.642222222222222</v>
      </c>
      <c r="U756" s="54" t="n">
        <f aca="false">IF(L756&gt;0,R756/L756,0)</f>
        <v>0.802572087658593</v>
      </c>
      <c r="V756" s="54" t="n">
        <f aca="false">IF(N756&gt;0,P756/N756,0)</f>
        <v>0.956143502483844</v>
      </c>
      <c r="W756" s="54" t="n">
        <f aca="false">T756*U756*V756</f>
        <v>0.492824691358025</v>
      </c>
      <c r="X756" s="55" t="n">
        <v>352.7</v>
      </c>
      <c r="Y756" s="56" t="n">
        <v>4.92</v>
      </c>
    </row>
    <row r="757" customFormat="false" ht="15" hidden="false" customHeight="false" outlineLevel="0" collapsed="false">
      <c r="A757" s="47" t="s">
        <v>1133</v>
      </c>
      <c r="B757" s="48" t="n">
        <v>46106</v>
      </c>
      <c r="C757" s="49" t="n">
        <f aca="false">DATE(YEAR(B757),MONTH(B757),1)</f>
        <v>46082</v>
      </c>
      <c r="D757" s="47" t="s">
        <v>75</v>
      </c>
      <c r="E757" s="47" t="s">
        <v>63</v>
      </c>
      <c r="F757" s="47" t="s">
        <v>152</v>
      </c>
      <c r="G757" s="47" t="s">
        <v>1132</v>
      </c>
      <c r="H757" s="50" t="n">
        <f aca="false">Assumptions!$B$4</f>
        <v>480</v>
      </c>
      <c r="I757" s="47" t="n">
        <v>30</v>
      </c>
      <c r="J757" s="9" t="n">
        <f aca="false">H757-I757</f>
        <v>450</v>
      </c>
      <c r="K757" s="9" t="n">
        <f aca="false">SUMIFS(Downtime_Log!$I$2:$I$20000,Downtime_Log!$B$2:$B$20000,A757)</f>
        <v>180</v>
      </c>
      <c r="L757" s="9" t="n">
        <f aca="false">J757-K757</f>
        <v>270</v>
      </c>
      <c r="M757" s="51" t="n">
        <f aca="false">INDEX(Rate_Master!$C$2:$C$13,MATCH(F757,Rate_Master!$A$2:$A$13,0))</f>
        <v>900</v>
      </c>
      <c r="N757" s="52" t="n">
        <v>206898</v>
      </c>
      <c r="O757" s="51" t="n">
        <f aca="false">SUMIFS(Quality_Log!$H$2:$H$20000,Quality_Log!$B$2:$B$20000,A757)</f>
        <v>3664</v>
      </c>
      <c r="P757" s="51" t="n">
        <f aca="false">N757-O757</f>
        <v>203234</v>
      </c>
      <c r="Q757" s="51" t="n">
        <f aca="false">ROUND(J757*M757*Assumptions!$B$6,0)</f>
        <v>315900</v>
      </c>
      <c r="R757" s="53" t="n">
        <f aca="false">N757/M757</f>
        <v>229.886666666667</v>
      </c>
      <c r="S757" s="53" t="n">
        <f aca="false">P757/M757</f>
        <v>225.815555555556</v>
      </c>
      <c r="T757" s="54" t="n">
        <f aca="false">IF(J757&gt;0,L757/J757,0)</f>
        <v>0.6</v>
      </c>
      <c r="U757" s="54" t="n">
        <f aca="false">IF(L757&gt;0,R757/L757,0)</f>
        <v>0.851432098765432</v>
      </c>
      <c r="V757" s="54" t="n">
        <f aca="false">IF(N757&gt;0,P757/N757,0)</f>
        <v>0.982290790631132</v>
      </c>
      <c r="W757" s="54" t="n">
        <f aca="false">T757*U757*V757</f>
        <v>0.501812345679012</v>
      </c>
      <c r="X757" s="55" t="n">
        <v>345</v>
      </c>
      <c r="Y757" s="56" t="n">
        <v>1.7</v>
      </c>
    </row>
    <row r="758" customFormat="false" ht="15" hidden="false" customHeight="false" outlineLevel="0" collapsed="false">
      <c r="A758" s="47" t="s">
        <v>1134</v>
      </c>
      <c r="B758" s="48" t="n">
        <v>46106</v>
      </c>
      <c r="C758" s="49" t="n">
        <f aca="false">DATE(YEAR(B758),MONTH(B758),1)</f>
        <v>46082</v>
      </c>
      <c r="D758" s="47" t="s">
        <v>73</v>
      </c>
      <c r="E758" s="47" t="s">
        <v>64</v>
      </c>
      <c r="F758" s="47" t="s">
        <v>156</v>
      </c>
      <c r="G758" s="47" t="s">
        <v>1122</v>
      </c>
      <c r="H758" s="50" t="n">
        <f aca="false">Assumptions!$B$4</f>
        <v>480</v>
      </c>
      <c r="I758" s="47" t="n">
        <v>30</v>
      </c>
      <c r="J758" s="9" t="n">
        <f aca="false">H758-I758</f>
        <v>450</v>
      </c>
      <c r="K758" s="9" t="n">
        <f aca="false">SUMIFS(Downtime_Log!$I$2:$I$20000,Downtime_Log!$B$2:$B$20000,A758)</f>
        <v>8</v>
      </c>
      <c r="L758" s="9" t="n">
        <f aca="false">J758-K758</f>
        <v>442</v>
      </c>
      <c r="M758" s="51" t="n">
        <f aca="false">INDEX(Rate_Master!$C$2:$C$13,MATCH(F758,Rate_Master!$A$2:$A$13,0))</f>
        <v>480</v>
      </c>
      <c r="N758" s="52" t="n">
        <v>188156</v>
      </c>
      <c r="O758" s="51" t="n">
        <f aca="false">SUMIFS(Quality_Log!$H$2:$H$20000,Quality_Log!$B$2:$B$20000,A758)</f>
        <v>6706</v>
      </c>
      <c r="P758" s="51" t="n">
        <f aca="false">N758-O758</f>
        <v>181450</v>
      </c>
      <c r="Q758" s="51" t="n">
        <f aca="false">ROUND(J758*M758*Assumptions!$B$6,0)</f>
        <v>168480</v>
      </c>
      <c r="R758" s="53" t="n">
        <f aca="false">N758/M758</f>
        <v>391.991666666667</v>
      </c>
      <c r="S758" s="53" t="n">
        <f aca="false">P758/M758</f>
        <v>378.020833333333</v>
      </c>
      <c r="T758" s="54" t="n">
        <f aca="false">IF(J758&gt;0,L758/J758,0)</f>
        <v>0.982222222222222</v>
      </c>
      <c r="U758" s="54" t="n">
        <f aca="false">IF(L758&gt;0,R758/L758,0)</f>
        <v>0.886858974358974</v>
      </c>
      <c r="V758" s="54" t="n">
        <f aca="false">IF(N758&gt;0,P758/N758,0)</f>
        <v>0.964359361380982</v>
      </c>
      <c r="W758" s="54" t="n">
        <f aca="false">T758*U758*V758</f>
        <v>0.840046296296296</v>
      </c>
      <c r="X758" s="55" t="n">
        <v>245.5</v>
      </c>
      <c r="Y758" s="56" t="n">
        <v>0.68</v>
      </c>
    </row>
    <row r="759" customFormat="false" ht="15" hidden="false" customHeight="false" outlineLevel="0" collapsed="false">
      <c r="A759" s="47" t="s">
        <v>1135</v>
      </c>
      <c r="B759" s="48" t="n">
        <v>46106</v>
      </c>
      <c r="C759" s="49" t="n">
        <f aca="false">DATE(YEAR(B759),MONTH(B759),1)</f>
        <v>46082</v>
      </c>
      <c r="D759" s="47" t="s">
        <v>74</v>
      </c>
      <c r="E759" s="47" t="s">
        <v>64</v>
      </c>
      <c r="F759" s="47" t="s">
        <v>156</v>
      </c>
      <c r="G759" s="47" t="s">
        <v>1122</v>
      </c>
      <c r="H759" s="50" t="n">
        <f aca="false">Assumptions!$B$4</f>
        <v>480</v>
      </c>
      <c r="I759" s="47" t="n">
        <v>30</v>
      </c>
      <c r="J759" s="9" t="n">
        <f aca="false">H759-I759</f>
        <v>450</v>
      </c>
      <c r="K759" s="9" t="n">
        <f aca="false">SUMIFS(Downtime_Log!$I$2:$I$20000,Downtime_Log!$B$2:$B$20000,A759)</f>
        <v>46</v>
      </c>
      <c r="L759" s="9" t="n">
        <f aca="false">J759-K759</f>
        <v>404</v>
      </c>
      <c r="M759" s="51" t="n">
        <f aca="false">INDEX(Rate_Master!$C$2:$C$13,MATCH(F759,Rate_Master!$A$2:$A$13,0))</f>
        <v>480</v>
      </c>
      <c r="N759" s="52" t="n">
        <v>165939</v>
      </c>
      <c r="O759" s="51" t="n">
        <f aca="false">SUMIFS(Quality_Log!$H$2:$H$20000,Quality_Log!$B$2:$B$20000,A759)</f>
        <v>3825</v>
      </c>
      <c r="P759" s="51" t="n">
        <f aca="false">N759-O759</f>
        <v>162114</v>
      </c>
      <c r="Q759" s="51" t="n">
        <f aca="false">ROUND(J759*M759*Assumptions!$B$6,0)</f>
        <v>168480</v>
      </c>
      <c r="R759" s="53" t="n">
        <f aca="false">N759/M759</f>
        <v>345.70625</v>
      </c>
      <c r="S759" s="53" t="n">
        <f aca="false">P759/M759</f>
        <v>337.7375</v>
      </c>
      <c r="T759" s="54" t="n">
        <f aca="false">IF(J759&gt;0,L759/J759,0)</f>
        <v>0.897777777777778</v>
      </c>
      <c r="U759" s="54" t="n">
        <f aca="false">IF(L759&gt;0,R759/L759,0)</f>
        <v>0.85570853960396</v>
      </c>
      <c r="V759" s="54" t="n">
        <f aca="false">IF(N759&gt;0,P759/N759,0)</f>
        <v>0.976949360909732</v>
      </c>
      <c r="W759" s="54" t="n">
        <f aca="false">T759*U759*V759</f>
        <v>0.750527777777778</v>
      </c>
      <c r="X759" s="55" t="n">
        <v>223</v>
      </c>
      <c r="Y759" s="56" t="n">
        <v>0.7</v>
      </c>
    </row>
    <row r="760" customFormat="false" ht="15" hidden="false" customHeight="false" outlineLevel="0" collapsed="false">
      <c r="A760" s="47" t="s">
        <v>1136</v>
      </c>
      <c r="B760" s="48" t="n">
        <v>46106</v>
      </c>
      <c r="C760" s="49" t="n">
        <f aca="false">DATE(YEAR(B760),MONTH(B760),1)</f>
        <v>46082</v>
      </c>
      <c r="D760" s="47" t="s">
        <v>73</v>
      </c>
      <c r="E760" s="47" t="s">
        <v>65</v>
      </c>
      <c r="F760" s="47" t="s">
        <v>159</v>
      </c>
      <c r="G760" s="47" t="s">
        <v>1137</v>
      </c>
      <c r="H760" s="50" t="n">
        <f aca="false">Assumptions!$B$4</f>
        <v>480</v>
      </c>
      <c r="I760" s="47" t="n">
        <v>30</v>
      </c>
      <c r="J760" s="9" t="n">
        <f aca="false">H760-I760</f>
        <v>450</v>
      </c>
      <c r="K760" s="9" t="n">
        <f aca="false">SUMIFS(Downtime_Log!$I$2:$I$20000,Downtime_Log!$B$2:$B$20000,A760)</f>
        <v>24</v>
      </c>
      <c r="L760" s="9" t="n">
        <f aca="false">J760-K760</f>
        <v>426</v>
      </c>
      <c r="M760" s="51" t="n">
        <f aca="false">INDEX(Rate_Master!$C$2:$C$13,MATCH(F760,Rate_Master!$A$2:$A$13,0))</f>
        <v>240</v>
      </c>
      <c r="N760" s="52" t="n">
        <v>82274</v>
      </c>
      <c r="O760" s="51" t="n">
        <f aca="false">SUMIFS(Quality_Log!$H$2:$H$20000,Quality_Log!$B$2:$B$20000,A760)</f>
        <v>1737</v>
      </c>
      <c r="P760" s="51" t="n">
        <f aca="false">N760-O760</f>
        <v>80537</v>
      </c>
      <c r="Q760" s="51" t="n">
        <f aca="false">ROUND(J760*M760*Assumptions!$B$6,0)</f>
        <v>84240</v>
      </c>
      <c r="R760" s="53" t="n">
        <f aca="false">N760/M760</f>
        <v>342.808333333333</v>
      </c>
      <c r="S760" s="53" t="n">
        <f aca="false">P760/M760</f>
        <v>335.570833333333</v>
      </c>
      <c r="T760" s="54" t="n">
        <f aca="false">IF(J760&gt;0,L760/J760,0)</f>
        <v>0.946666666666667</v>
      </c>
      <c r="U760" s="54" t="n">
        <f aca="false">IF(L760&gt;0,R760/L760,0)</f>
        <v>0.804714397496088</v>
      </c>
      <c r="V760" s="54" t="n">
        <f aca="false">IF(N760&gt;0,P760/N760,0)</f>
        <v>0.978887619418042</v>
      </c>
      <c r="W760" s="54" t="n">
        <f aca="false">T760*U760*V760</f>
        <v>0.745712962962963</v>
      </c>
      <c r="X760" s="55" t="n">
        <v>202.9</v>
      </c>
      <c r="Y760" s="56" t="n">
        <v>0.13</v>
      </c>
    </row>
    <row r="761" customFormat="false" ht="15" hidden="false" customHeight="false" outlineLevel="0" collapsed="false">
      <c r="A761" s="47" t="s">
        <v>1138</v>
      </c>
      <c r="B761" s="48" t="n">
        <v>46106</v>
      </c>
      <c r="C761" s="49" t="n">
        <f aca="false">DATE(YEAR(B761),MONTH(B761),1)</f>
        <v>46082</v>
      </c>
      <c r="D761" s="47" t="s">
        <v>74</v>
      </c>
      <c r="E761" s="47" t="s">
        <v>65</v>
      </c>
      <c r="F761" s="47" t="s">
        <v>159</v>
      </c>
      <c r="G761" s="47" t="s">
        <v>1137</v>
      </c>
      <c r="H761" s="50" t="n">
        <f aca="false">Assumptions!$B$4</f>
        <v>480</v>
      </c>
      <c r="I761" s="47" t="n">
        <v>30</v>
      </c>
      <c r="J761" s="9" t="n">
        <f aca="false">H761-I761</f>
        <v>450</v>
      </c>
      <c r="K761" s="9" t="n">
        <f aca="false">SUMIFS(Downtime_Log!$I$2:$I$20000,Downtime_Log!$B$2:$B$20000,A761)</f>
        <v>42</v>
      </c>
      <c r="L761" s="9" t="n">
        <f aca="false">J761-K761</f>
        <v>408</v>
      </c>
      <c r="M761" s="51" t="n">
        <f aca="false">INDEX(Rate_Master!$C$2:$C$13,MATCH(F761,Rate_Master!$A$2:$A$13,0))</f>
        <v>240</v>
      </c>
      <c r="N761" s="52" t="n">
        <v>79684</v>
      </c>
      <c r="O761" s="51" t="n">
        <f aca="false">SUMIFS(Quality_Log!$H$2:$H$20000,Quality_Log!$B$2:$B$20000,A761)</f>
        <v>1192</v>
      </c>
      <c r="P761" s="51" t="n">
        <f aca="false">N761-O761</f>
        <v>78492</v>
      </c>
      <c r="Q761" s="51" t="n">
        <f aca="false">ROUND(J761*M761*Assumptions!$B$6,0)</f>
        <v>84240</v>
      </c>
      <c r="R761" s="53" t="n">
        <f aca="false">N761/M761</f>
        <v>332.016666666667</v>
      </c>
      <c r="S761" s="53" t="n">
        <f aca="false">P761/M761</f>
        <v>327.05</v>
      </c>
      <c r="T761" s="54" t="n">
        <f aca="false">IF(J761&gt;0,L761/J761,0)</f>
        <v>0.906666666666667</v>
      </c>
      <c r="U761" s="54" t="n">
        <f aca="false">IF(L761&gt;0,R761/L761,0)</f>
        <v>0.813766339869281</v>
      </c>
      <c r="V761" s="54" t="n">
        <f aca="false">IF(N761&gt;0,P761/N761,0)</f>
        <v>0.985040911600823</v>
      </c>
      <c r="W761" s="54" t="n">
        <f aca="false">T761*U761*V761</f>
        <v>0.726777777777778</v>
      </c>
      <c r="X761" s="55" t="n">
        <v>198.9</v>
      </c>
      <c r="Y761" s="56" t="n">
        <v>0.16</v>
      </c>
    </row>
    <row r="762" customFormat="false" ht="15" hidden="false" customHeight="false" outlineLevel="0" collapsed="false">
      <c r="A762" s="47" t="s">
        <v>1139</v>
      </c>
      <c r="B762" s="48" t="n">
        <v>46106</v>
      </c>
      <c r="C762" s="49" t="n">
        <f aca="false">DATE(YEAR(B762),MONTH(B762),1)</f>
        <v>46082</v>
      </c>
      <c r="D762" s="47" t="s">
        <v>75</v>
      </c>
      <c r="E762" s="47" t="s">
        <v>65</v>
      </c>
      <c r="F762" s="47" t="s">
        <v>159</v>
      </c>
      <c r="G762" s="47" t="s">
        <v>1137</v>
      </c>
      <c r="H762" s="50" t="n">
        <f aca="false">Assumptions!$B$4</f>
        <v>480</v>
      </c>
      <c r="I762" s="47" t="n">
        <v>30</v>
      </c>
      <c r="J762" s="9" t="n">
        <f aca="false">H762-I762</f>
        <v>450</v>
      </c>
      <c r="K762" s="9" t="n">
        <f aca="false">SUMIFS(Downtime_Log!$I$2:$I$20000,Downtime_Log!$B$2:$B$20000,A762)</f>
        <v>32</v>
      </c>
      <c r="L762" s="9" t="n">
        <f aca="false">J762-K762</f>
        <v>418</v>
      </c>
      <c r="M762" s="51" t="n">
        <f aca="false">INDEX(Rate_Master!$C$2:$C$13,MATCH(F762,Rate_Master!$A$2:$A$13,0))</f>
        <v>240</v>
      </c>
      <c r="N762" s="52" t="n">
        <v>74841</v>
      </c>
      <c r="O762" s="51" t="n">
        <f aca="false">SUMIFS(Quality_Log!$H$2:$H$20000,Quality_Log!$B$2:$B$20000,A762)</f>
        <v>1258</v>
      </c>
      <c r="P762" s="51" t="n">
        <f aca="false">N762-O762</f>
        <v>73583</v>
      </c>
      <c r="Q762" s="51" t="n">
        <f aca="false">ROUND(J762*M762*Assumptions!$B$6,0)</f>
        <v>84240</v>
      </c>
      <c r="R762" s="53" t="n">
        <f aca="false">N762/M762</f>
        <v>311.8375</v>
      </c>
      <c r="S762" s="53" t="n">
        <f aca="false">P762/M762</f>
        <v>306.595833333333</v>
      </c>
      <c r="T762" s="54" t="n">
        <f aca="false">IF(J762&gt;0,L762/J762,0)</f>
        <v>0.928888888888889</v>
      </c>
      <c r="U762" s="54" t="n">
        <f aca="false">IF(L762&gt;0,R762/L762,0)</f>
        <v>0.746022727272727</v>
      </c>
      <c r="V762" s="54" t="n">
        <f aca="false">IF(N762&gt;0,P762/N762,0)</f>
        <v>0.983191031653773</v>
      </c>
      <c r="W762" s="54" t="n">
        <f aca="false">T762*U762*V762</f>
        <v>0.681324074074074</v>
      </c>
      <c r="X762" s="55" t="n">
        <v>190.1</v>
      </c>
      <c r="Y762" s="56" t="n">
        <v>0.15</v>
      </c>
    </row>
    <row r="763" customFormat="false" ht="15" hidden="false" customHeight="false" outlineLevel="0" collapsed="false">
      <c r="A763" s="47" t="s">
        <v>1140</v>
      </c>
      <c r="B763" s="48" t="n">
        <v>46107</v>
      </c>
      <c r="C763" s="49" t="n">
        <f aca="false">DATE(YEAR(B763),MONTH(B763),1)</f>
        <v>46082</v>
      </c>
      <c r="D763" s="47" t="s">
        <v>73</v>
      </c>
      <c r="E763" s="47" t="s">
        <v>62</v>
      </c>
      <c r="F763" s="47" t="s">
        <v>148</v>
      </c>
      <c r="G763" s="47" t="s">
        <v>1141</v>
      </c>
      <c r="H763" s="50" t="n">
        <f aca="false">Assumptions!$B$4</f>
        <v>480</v>
      </c>
      <c r="I763" s="47" t="n">
        <v>30</v>
      </c>
      <c r="J763" s="9" t="n">
        <f aca="false">H763-I763</f>
        <v>450</v>
      </c>
      <c r="K763" s="9" t="n">
        <f aca="false">SUMIFS(Downtime_Log!$I$2:$I$20000,Downtime_Log!$B$2:$B$20000,A763)</f>
        <v>17</v>
      </c>
      <c r="L763" s="9" t="n">
        <f aca="false">J763-K763</f>
        <v>433</v>
      </c>
      <c r="M763" s="51" t="n">
        <f aca="false">INDEX(Rate_Master!$C$2:$C$13,MATCH(F763,Rate_Master!$A$2:$A$13,0))</f>
        <v>900</v>
      </c>
      <c r="N763" s="52" t="n">
        <v>364342</v>
      </c>
      <c r="O763" s="51" t="n">
        <f aca="false">SUMIFS(Quality_Log!$H$2:$H$20000,Quality_Log!$B$2:$B$20000,A763)</f>
        <v>6818</v>
      </c>
      <c r="P763" s="51" t="n">
        <f aca="false">N763-O763</f>
        <v>357524</v>
      </c>
      <c r="Q763" s="51" t="n">
        <f aca="false">ROUND(J763*M763*Assumptions!$B$6,0)</f>
        <v>315900</v>
      </c>
      <c r="R763" s="53" t="n">
        <f aca="false">N763/M763</f>
        <v>404.824444444444</v>
      </c>
      <c r="S763" s="53" t="n">
        <f aca="false">P763/M763</f>
        <v>397.248888888889</v>
      </c>
      <c r="T763" s="54" t="n">
        <f aca="false">IF(J763&gt;0,L763/J763,0)</f>
        <v>0.962222222222222</v>
      </c>
      <c r="U763" s="54" t="n">
        <f aca="false">IF(L763&gt;0,R763/L763,0)</f>
        <v>0.9349294328971</v>
      </c>
      <c r="V763" s="54" t="n">
        <f aca="false">IF(N763&gt;0,P763/N763,0)</f>
        <v>0.981286812939491</v>
      </c>
      <c r="W763" s="54" t="n">
        <f aca="false">T763*U763*V763</f>
        <v>0.882775308641975</v>
      </c>
      <c r="X763" s="55" t="n">
        <v>376.5</v>
      </c>
      <c r="Y763" s="56" t="n">
        <v>1.7</v>
      </c>
    </row>
    <row r="764" customFormat="false" ht="15" hidden="false" customHeight="false" outlineLevel="0" collapsed="false">
      <c r="A764" s="47" t="s">
        <v>1142</v>
      </c>
      <c r="B764" s="48" t="n">
        <v>46107</v>
      </c>
      <c r="C764" s="49" t="n">
        <f aca="false">DATE(YEAR(B764),MONTH(B764),1)</f>
        <v>46082</v>
      </c>
      <c r="D764" s="47" t="s">
        <v>74</v>
      </c>
      <c r="E764" s="47" t="s">
        <v>62</v>
      </c>
      <c r="F764" s="47" t="s">
        <v>148</v>
      </c>
      <c r="G764" s="47" t="s">
        <v>1141</v>
      </c>
      <c r="H764" s="50" t="n">
        <f aca="false">Assumptions!$B$4</f>
        <v>480</v>
      </c>
      <c r="I764" s="47" t="n">
        <v>30</v>
      </c>
      <c r="J764" s="9" t="n">
        <f aca="false">H764-I764</f>
        <v>450</v>
      </c>
      <c r="K764" s="9" t="n">
        <f aca="false">SUMIFS(Downtime_Log!$I$2:$I$20000,Downtime_Log!$B$2:$B$20000,A764)</f>
        <v>16</v>
      </c>
      <c r="L764" s="9" t="n">
        <f aca="false">J764-K764</f>
        <v>434</v>
      </c>
      <c r="M764" s="51" t="n">
        <f aca="false">INDEX(Rate_Master!$C$2:$C$13,MATCH(F764,Rate_Master!$A$2:$A$13,0))</f>
        <v>900</v>
      </c>
      <c r="N764" s="52" t="n">
        <v>327246</v>
      </c>
      <c r="O764" s="51" t="n">
        <f aca="false">SUMIFS(Quality_Log!$H$2:$H$20000,Quality_Log!$B$2:$B$20000,A764)</f>
        <v>6346</v>
      </c>
      <c r="P764" s="51" t="n">
        <f aca="false">N764-O764</f>
        <v>320900</v>
      </c>
      <c r="Q764" s="51" t="n">
        <f aca="false">ROUND(J764*M764*Assumptions!$B$6,0)</f>
        <v>315900</v>
      </c>
      <c r="R764" s="53" t="n">
        <f aca="false">N764/M764</f>
        <v>363.606666666667</v>
      </c>
      <c r="S764" s="53" t="n">
        <f aca="false">P764/M764</f>
        <v>356.555555555556</v>
      </c>
      <c r="T764" s="54" t="n">
        <f aca="false">IF(J764&gt;0,L764/J764,0)</f>
        <v>0.964444444444444</v>
      </c>
      <c r="U764" s="54" t="n">
        <f aca="false">IF(L764&gt;0,R764/L764,0)</f>
        <v>0.837803379416283</v>
      </c>
      <c r="V764" s="54" t="n">
        <f aca="false">IF(N764&gt;0,P764/N764,0)</f>
        <v>0.980607860753073</v>
      </c>
      <c r="W764" s="54" t="n">
        <f aca="false">T764*U764*V764</f>
        <v>0.792345679012346</v>
      </c>
      <c r="X764" s="55" t="n">
        <v>378</v>
      </c>
      <c r="Y764" s="56" t="n">
        <v>1.71</v>
      </c>
    </row>
    <row r="765" customFormat="false" ht="15" hidden="false" customHeight="false" outlineLevel="0" collapsed="false">
      <c r="A765" s="47" t="s">
        <v>1143</v>
      </c>
      <c r="B765" s="48" t="n">
        <v>46107</v>
      </c>
      <c r="C765" s="49" t="n">
        <f aca="false">DATE(YEAR(B765),MONTH(B765),1)</f>
        <v>46082</v>
      </c>
      <c r="D765" s="47" t="s">
        <v>75</v>
      </c>
      <c r="E765" s="47" t="s">
        <v>62</v>
      </c>
      <c r="F765" s="47" t="s">
        <v>148</v>
      </c>
      <c r="G765" s="47" t="s">
        <v>1141</v>
      </c>
      <c r="H765" s="50" t="n">
        <f aca="false">Assumptions!$B$4</f>
        <v>480</v>
      </c>
      <c r="I765" s="47" t="n">
        <v>30</v>
      </c>
      <c r="J765" s="9" t="n">
        <f aca="false">H765-I765</f>
        <v>450</v>
      </c>
      <c r="K765" s="9" t="n">
        <f aca="false">SUMIFS(Downtime_Log!$I$2:$I$20000,Downtime_Log!$B$2:$B$20000,A765)</f>
        <v>58</v>
      </c>
      <c r="L765" s="9" t="n">
        <f aca="false">J765-K765</f>
        <v>392</v>
      </c>
      <c r="M765" s="51" t="n">
        <f aca="false">INDEX(Rate_Master!$C$2:$C$13,MATCH(F765,Rate_Master!$A$2:$A$13,0))</f>
        <v>900</v>
      </c>
      <c r="N765" s="52" t="n">
        <v>308235</v>
      </c>
      <c r="O765" s="51" t="n">
        <f aca="false">SUMIFS(Quality_Log!$H$2:$H$20000,Quality_Log!$B$2:$B$20000,A765)</f>
        <v>6751</v>
      </c>
      <c r="P765" s="51" t="n">
        <f aca="false">N765-O765</f>
        <v>301484</v>
      </c>
      <c r="Q765" s="51" t="n">
        <f aca="false">ROUND(J765*M765*Assumptions!$B$6,0)</f>
        <v>315900</v>
      </c>
      <c r="R765" s="53" t="n">
        <f aca="false">N765/M765</f>
        <v>342.483333333333</v>
      </c>
      <c r="S765" s="53" t="n">
        <f aca="false">P765/M765</f>
        <v>334.982222222222</v>
      </c>
      <c r="T765" s="54" t="n">
        <f aca="false">IF(J765&gt;0,L765/J765,0)</f>
        <v>0.871111111111111</v>
      </c>
      <c r="U765" s="54" t="n">
        <f aca="false">IF(L765&gt;0,R765/L765,0)</f>
        <v>0.873681972789116</v>
      </c>
      <c r="V765" s="54" t="n">
        <f aca="false">IF(N765&gt;0,P765/N765,0)</f>
        <v>0.978097879864389</v>
      </c>
      <c r="W765" s="54" t="n">
        <f aca="false">T765*U765*V765</f>
        <v>0.744404938271605</v>
      </c>
      <c r="X765" s="55" t="n">
        <v>367.6</v>
      </c>
      <c r="Y765" s="56" t="n">
        <v>1.6</v>
      </c>
    </row>
    <row r="766" customFormat="false" ht="15" hidden="false" customHeight="false" outlineLevel="0" collapsed="false">
      <c r="A766" s="47" t="s">
        <v>1144</v>
      </c>
      <c r="B766" s="48" t="n">
        <v>46107</v>
      </c>
      <c r="C766" s="49" t="n">
        <f aca="false">DATE(YEAR(B766),MONTH(B766),1)</f>
        <v>46082</v>
      </c>
      <c r="D766" s="47" t="s">
        <v>73</v>
      </c>
      <c r="E766" s="47" t="s">
        <v>63</v>
      </c>
      <c r="F766" s="47" t="s">
        <v>152</v>
      </c>
      <c r="G766" s="47" t="s">
        <v>1132</v>
      </c>
      <c r="H766" s="50" t="n">
        <f aca="false">Assumptions!$B$4</f>
        <v>480</v>
      </c>
      <c r="I766" s="47" t="n">
        <v>30</v>
      </c>
      <c r="J766" s="9" t="n">
        <f aca="false">H766-I766</f>
        <v>450</v>
      </c>
      <c r="K766" s="9" t="n">
        <f aca="false">SUMIFS(Downtime_Log!$I$2:$I$20000,Downtime_Log!$B$2:$B$20000,A766)</f>
        <v>38</v>
      </c>
      <c r="L766" s="9" t="n">
        <f aca="false">J766-K766</f>
        <v>412</v>
      </c>
      <c r="M766" s="51" t="n">
        <f aca="false">INDEX(Rate_Master!$C$2:$C$13,MATCH(F766,Rate_Master!$A$2:$A$13,0))</f>
        <v>900</v>
      </c>
      <c r="N766" s="52" t="n">
        <v>318795</v>
      </c>
      <c r="O766" s="51" t="n">
        <f aca="false">SUMIFS(Quality_Log!$H$2:$H$20000,Quality_Log!$B$2:$B$20000,A766)</f>
        <v>7842</v>
      </c>
      <c r="P766" s="51" t="n">
        <f aca="false">N766-O766</f>
        <v>310953</v>
      </c>
      <c r="Q766" s="51" t="n">
        <f aca="false">ROUND(J766*M766*Assumptions!$B$6,0)</f>
        <v>315900</v>
      </c>
      <c r="R766" s="53" t="n">
        <f aca="false">N766/M766</f>
        <v>354.216666666667</v>
      </c>
      <c r="S766" s="53" t="n">
        <f aca="false">P766/M766</f>
        <v>345.503333333333</v>
      </c>
      <c r="T766" s="54" t="n">
        <f aca="false">IF(J766&gt;0,L766/J766,0)</f>
        <v>0.915555555555556</v>
      </c>
      <c r="U766" s="54" t="n">
        <f aca="false">IF(L766&gt;0,R766/L766,0)</f>
        <v>0.859749190938511</v>
      </c>
      <c r="V766" s="54" t="n">
        <f aca="false">IF(N766&gt;0,P766/N766,0)</f>
        <v>0.975401119841905</v>
      </c>
      <c r="W766" s="54" t="n">
        <f aca="false">T766*U766*V766</f>
        <v>0.767785185185185</v>
      </c>
      <c r="X766" s="55" t="n">
        <v>439.8</v>
      </c>
      <c r="Y766" s="56" t="n">
        <v>2.04</v>
      </c>
    </row>
    <row r="767" customFormat="false" ht="15" hidden="false" customHeight="false" outlineLevel="0" collapsed="false">
      <c r="A767" s="47" t="s">
        <v>1145</v>
      </c>
      <c r="B767" s="48" t="n">
        <v>46107</v>
      </c>
      <c r="C767" s="49" t="n">
        <f aca="false">DATE(YEAR(B767),MONTH(B767),1)</f>
        <v>46082</v>
      </c>
      <c r="D767" s="47" t="s">
        <v>74</v>
      </c>
      <c r="E767" s="47" t="s">
        <v>63</v>
      </c>
      <c r="F767" s="47" t="s">
        <v>152</v>
      </c>
      <c r="G767" s="47" t="s">
        <v>1132</v>
      </c>
      <c r="H767" s="50" t="n">
        <f aca="false">Assumptions!$B$4</f>
        <v>480</v>
      </c>
      <c r="I767" s="47" t="n">
        <v>30</v>
      </c>
      <c r="J767" s="9" t="n">
        <f aca="false">H767-I767</f>
        <v>450</v>
      </c>
      <c r="K767" s="9" t="n">
        <f aca="false">SUMIFS(Downtime_Log!$I$2:$I$20000,Downtime_Log!$B$2:$B$20000,A767)</f>
        <v>13</v>
      </c>
      <c r="L767" s="9" t="n">
        <f aca="false">J767-K767</f>
        <v>437</v>
      </c>
      <c r="M767" s="51" t="n">
        <f aca="false">INDEX(Rate_Master!$C$2:$C$13,MATCH(F767,Rate_Master!$A$2:$A$13,0))</f>
        <v>900</v>
      </c>
      <c r="N767" s="52" t="n">
        <v>361355</v>
      </c>
      <c r="O767" s="51" t="n">
        <f aca="false">SUMIFS(Quality_Log!$H$2:$H$20000,Quality_Log!$B$2:$B$20000,A767)</f>
        <v>7081</v>
      </c>
      <c r="P767" s="51" t="n">
        <f aca="false">N767-O767</f>
        <v>354274</v>
      </c>
      <c r="Q767" s="51" t="n">
        <f aca="false">ROUND(J767*M767*Assumptions!$B$6,0)</f>
        <v>315900</v>
      </c>
      <c r="R767" s="53" t="n">
        <f aca="false">N767/M767</f>
        <v>401.505555555556</v>
      </c>
      <c r="S767" s="53" t="n">
        <f aca="false">P767/M767</f>
        <v>393.637777777778</v>
      </c>
      <c r="T767" s="54" t="n">
        <f aca="false">IF(J767&gt;0,L767/J767,0)</f>
        <v>0.971111111111111</v>
      </c>
      <c r="U767" s="54" t="n">
        <f aca="false">IF(L767&gt;0,R767/L767,0)</f>
        <v>0.918777015001271</v>
      </c>
      <c r="V767" s="54" t="n">
        <f aca="false">IF(N767&gt;0,P767/N767,0)</f>
        <v>0.980404311549584</v>
      </c>
      <c r="W767" s="54" t="n">
        <f aca="false">T767*U767*V767</f>
        <v>0.874750617283951</v>
      </c>
      <c r="X767" s="55" t="n">
        <v>440.8</v>
      </c>
      <c r="Y767" s="56" t="n">
        <v>1.83</v>
      </c>
    </row>
    <row r="768" customFormat="false" ht="15" hidden="false" customHeight="false" outlineLevel="0" collapsed="false">
      <c r="A768" s="47" t="s">
        <v>1146</v>
      </c>
      <c r="B768" s="48" t="n">
        <v>46107</v>
      </c>
      <c r="C768" s="49" t="n">
        <f aca="false">DATE(YEAR(B768),MONTH(B768),1)</f>
        <v>46082</v>
      </c>
      <c r="D768" s="47" t="s">
        <v>75</v>
      </c>
      <c r="E768" s="47" t="s">
        <v>63</v>
      </c>
      <c r="F768" s="47" t="s">
        <v>152</v>
      </c>
      <c r="G768" s="47" t="s">
        <v>1132</v>
      </c>
      <c r="H768" s="50" t="n">
        <f aca="false">Assumptions!$B$4</f>
        <v>480</v>
      </c>
      <c r="I768" s="47" t="n">
        <v>30</v>
      </c>
      <c r="J768" s="9" t="n">
        <f aca="false">H768-I768</f>
        <v>450</v>
      </c>
      <c r="K768" s="9" t="n">
        <f aca="false">SUMIFS(Downtime_Log!$I$2:$I$20000,Downtime_Log!$B$2:$B$20000,A768)</f>
        <v>61</v>
      </c>
      <c r="L768" s="9" t="n">
        <f aca="false">J768-K768</f>
        <v>389</v>
      </c>
      <c r="M768" s="51" t="n">
        <f aca="false">INDEX(Rate_Master!$C$2:$C$13,MATCH(F768,Rate_Master!$A$2:$A$13,0))</f>
        <v>900</v>
      </c>
      <c r="N768" s="52" t="n">
        <v>287580</v>
      </c>
      <c r="O768" s="51" t="n">
        <f aca="false">SUMIFS(Quality_Log!$H$2:$H$20000,Quality_Log!$B$2:$B$20000,A768)</f>
        <v>6164</v>
      </c>
      <c r="P768" s="51" t="n">
        <f aca="false">N768-O768</f>
        <v>281416</v>
      </c>
      <c r="Q768" s="51" t="n">
        <f aca="false">ROUND(J768*M768*Assumptions!$B$6,0)</f>
        <v>315900</v>
      </c>
      <c r="R768" s="53" t="n">
        <f aca="false">N768/M768</f>
        <v>319.533333333333</v>
      </c>
      <c r="S768" s="53" t="n">
        <f aca="false">P768/M768</f>
        <v>312.684444444444</v>
      </c>
      <c r="T768" s="54" t="n">
        <f aca="false">IF(J768&gt;0,L768/J768,0)</f>
        <v>0.864444444444445</v>
      </c>
      <c r="U768" s="54" t="n">
        <f aca="false">IF(L768&gt;0,R768/L768,0)</f>
        <v>0.821422450728363</v>
      </c>
      <c r="V768" s="54" t="n">
        <f aca="false">IF(N768&gt;0,P768/N768,0)</f>
        <v>0.978565964253425</v>
      </c>
      <c r="W768" s="54" t="n">
        <f aca="false">T768*U768*V768</f>
        <v>0.694854320987654</v>
      </c>
      <c r="X768" s="55" t="n">
        <v>451.2</v>
      </c>
      <c r="Y768" s="56" t="n">
        <v>2.16</v>
      </c>
    </row>
    <row r="769" customFormat="false" ht="15" hidden="false" customHeight="false" outlineLevel="0" collapsed="false">
      <c r="A769" s="47" t="s">
        <v>1147</v>
      </c>
      <c r="B769" s="48" t="n">
        <v>46107</v>
      </c>
      <c r="C769" s="49" t="n">
        <f aca="false">DATE(YEAR(B769),MONTH(B769),1)</f>
        <v>46082</v>
      </c>
      <c r="D769" s="47" t="s">
        <v>73</v>
      </c>
      <c r="E769" s="47" t="s">
        <v>64</v>
      </c>
      <c r="F769" s="47" t="s">
        <v>156</v>
      </c>
      <c r="G769" s="47" t="s">
        <v>1148</v>
      </c>
      <c r="H769" s="50" t="n">
        <f aca="false">Assumptions!$B$4</f>
        <v>480</v>
      </c>
      <c r="I769" s="47" t="n">
        <v>30</v>
      </c>
      <c r="J769" s="9" t="n">
        <f aca="false">H769-I769</f>
        <v>450</v>
      </c>
      <c r="K769" s="9" t="n">
        <f aca="false">SUMIFS(Downtime_Log!$I$2:$I$20000,Downtime_Log!$B$2:$B$20000,A769)</f>
        <v>33</v>
      </c>
      <c r="L769" s="9" t="n">
        <f aca="false">J769-K769</f>
        <v>417</v>
      </c>
      <c r="M769" s="51" t="n">
        <f aca="false">INDEX(Rate_Master!$C$2:$C$13,MATCH(F769,Rate_Master!$A$2:$A$13,0))</f>
        <v>480</v>
      </c>
      <c r="N769" s="52" t="n">
        <v>173984</v>
      </c>
      <c r="O769" s="51" t="n">
        <f aca="false">SUMIFS(Quality_Log!$H$2:$H$20000,Quality_Log!$B$2:$B$20000,A769)</f>
        <v>4136</v>
      </c>
      <c r="P769" s="51" t="n">
        <f aca="false">N769-O769</f>
        <v>169848</v>
      </c>
      <c r="Q769" s="51" t="n">
        <f aca="false">ROUND(J769*M769*Assumptions!$B$6,0)</f>
        <v>168480</v>
      </c>
      <c r="R769" s="53" t="n">
        <f aca="false">N769/M769</f>
        <v>362.466666666667</v>
      </c>
      <c r="S769" s="53" t="n">
        <f aca="false">P769/M769</f>
        <v>353.85</v>
      </c>
      <c r="T769" s="54" t="n">
        <f aca="false">IF(J769&gt;0,L769/J769,0)</f>
        <v>0.926666666666667</v>
      </c>
      <c r="U769" s="54" t="n">
        <f aca="false">IF(L769&gt;0,R769/L769,0)</f>
        <v>0.869224620303757</v>
      </c>
      <c r="V769" s="54" t="n">
        <f aca="false">IF(N769&gt;0,P769/N769,0)</f>
        <v>0.976227699098768</v>
      </c>
      <c r="W769" s="54" t="n">
        <f aca="false">T769*U769*V769</f>
        <v>0.786333333333333</v>
      </c>
      <c r="X769" s="55" t="n">
        <v>231.2</v>
      </c>
      <c r="Y769" s="56" t="n">
        <v>0.72</v>
      </c>
    </row>
    <row r="770" customFormat="false" ht="15" hidden="false" customHeight="false" outlineLevel="0" collapsed="false">
      <c r="A770" s="47" t="s">
        <v>1149</v>
      </c>
      <c r="B770" s="48" t="n">
        <v>46107</v>
      </c>
      <c r="C770" s="49" t="n">
        <f aca="false">DATE(YEAR(B770),MONTH(B770),1)</f>
        <v>46082</v>
      </c>
      <c r="D770" s="47" t="s">
        <v>74</v>
      </c>
      <c r="E770" s="47" t="s">
        <v>64</v>
      </c>
      <c r="F770" s="47" t="s">
        <v>156</v>
      </c>
      <c r="G770" s="47" t="s">
        <v>1148</v>
      </c>
      <c r="H770" s="50" t="n">
        <f aca="false">Assumptions!$B$4</f>
        <v>480</v>
      </c>
      <c r="I770" s="47" t="n">
        <v>30</v>
      </c>
      <c r="J770" s="9" t="n">
        <f aca="false">H770-I770</f>
        <v>450</v>
      </c>
      <c r="K770" s="9" t="n">
        <f aca="false">SUMIFS(Downtime_Log!$I$2:$I$20000,Downtime_Log!$B$2:$B$20000,A770)</f>
        <v>7</v>
      </c>
      <c r="L770" s="9" t="n">
        <f aca="false">J770-K770</f>
        <v>443</v>
      </c>
      <c r="M770" s="51" t="n">
        <f aca="false">INDEX(Rate_Master!$C$2:$C$13,MATCH(F770,Rate_Master!$A$2:$A$13,0))</f>
        <v>480</v>
      </c>
      <c r="N770" s="52" t="n">
        <v>180080</v>
      </c>
      <c r="O770" s="51" t="n">
        <f aca="false">SUMIFS(Quality_Log!$H$2:$H$20000,Quality_Log!$B$2:$B$20000,A770)</f>
        <v>4696</v>
      </c>
      <c r="P770" s="51" t="n">
        <f aca="false">N770-O770</f>
        <v>175384</v>
      </c>
      <c r="Q770" s="51" t="n">
        <f aca="false">ROUND(J770*M770*Assumptions!$B$6,0)</f>
        <v>168480</v>
      </c>
      <c r="R770" s="53" t="n">
        <f aca="false">N770/M770</f>
        <v>375.166666666667</v>
      </c>
      <c r="S770" s="53" t="n">
        <f aca="false">P770/M770</f>
        <v>365.383333333333</v>
      </c>
      <c r="T770" s="54" t="n">
        <f aca="false">IF(J770&gt;0,L770/J770,0)</f>
        <v>0.984444444444445</v>
      </c>
      <c r="U770" s="54" t="n">
        <f aca="false">IF(L770&gt;0,R770/L770,0)</f>
        <v>0.846877351392024</v>
      </c>
      <c r="V770" s="54" t="n">
        <f aca="false">IF(N770&gt;0,P770/N770,0)</f>
        <v>0.973922701021768</v>
      </c>
      <c r="W770" s="54" t="n">
        <f aca="false">T770*U770*V770</f>
        <v>0.811962962962963</v>
      </c>
      <c r="X770" s="55" t="n">
        <v>259</v>
      </c>
      <c r="Y770" s="56" t="n">
        <v>0.73</v>
      </c>
    </row>
    <row r="771" customFormat="false" ht="15" hidden="false" customHeight="false" outlineLevel="0" collapsed="false">
      <c r="A771" s="47" t="s">
        <v>1150</v>
      </c>
      <c r="B771" s="48" t="n">
        <v>46107</v>
      </c>
      <c r="C771" s="49" t="n">
        <f aca="false">DATE(YEAR(B771),MONTH(B771),1)</f>
        <v>46082</v>
      </c>
      <c r="D771" s="47" t="s">
        <v>73</v>
      </c>
      <c r="E771" s="47" t="s">
        <v>65</v>
      </c>
      <c r="F771" s="47" t="s">
        <v>158</v>
      </c>
      <c r="G771" s="47" t="s">
        <v>1151</v>
      </c>
      <c r="H771" s="50" t="n">
        <f aca="false">Assumptions!$B$4</f>
        <v>480</v>
      </c>
      <c r="I771" s="47" t="n">
        <v>30</v>
      </c>
      <c r="J771" s="9" t="n">
        <f aca="false">H771-I771</f>
        <v>450</v>
      </c>
      <c r="K771" s="9" t="n">
        <f aca="false">SUMIFS(Downtime_Log!$I$2:$I$20000,Downtime_Log!$B$2:$B$20000,A771)</f>
        <v>126</v>
      </c>
      <c r="L771" s="9" t="n">
        <f aca="false">J771-K771</f>
        <v>324</v>
      </c>
      <c r="M771" s="51" t="n">
        <f aca="false">INDEX(Rate_Master!$C$2:$C$13,MATCH(F771,Rate_Master!$A$2:$A$13,0))</f>
        <v>200</v>
      </c>
      <c r="N771" s="52" t="n">
        <v>54623</v>
      </c>
      <c r="O771" s="51" t="n">
        <f aca="false">SUMIFS(Quality_Log!$H$2:$H$20000,Quality_Log!$B$2:$B$20000,A771)</f>
        <v>1829</v>
      </c>
      <c r="P771" s="51" t="n">
        <f aca="false">N771-O771</f>
        <v>52794</v>
      </c>
      <c r="Q771" s="51" t="n">
        <f aca="false">ROUND(J771*M771*Assumptions!$B$6,0)</f>
        <v>70200</v>
      </c>
      <c r="R771" s="53" t="n">
        <f aca="false">N771/M771</f>
        <v>273.115</v>
      </c>
      <c r="S771" s="53" t="n">
        <f aca="false">P771/M771</f>
        <v>263.97</v>
      </c>
      <c r="T771" s="54" t="n">
        <f aca="false">IF(J771&gt;0,L771/J771,0)</f>
        <v>0.72</v>
      </c>
      <c r="U771" s="54" t="n">
        <f aca="false">IF(L771&gt;0,R771/L771,0)</f>
        <v>0.842947530864198</v>
      </c>
      <c r="V771" s="54" t="n">
        <f aca="false">IF(N771&gt;0,P771/N771,0)</f>
        <v>0.966515936510261</v>
      </c>
      <c r="W771" s="54" t="n">
        <f aca="false">T771*U771*V771</f>
        <v>0.5866</v>
      </c>
      <c r="X771" s="55" t="n">
        <v>175.6</v>
      </c>
      <c r="Y771" s="56" t="n">
        <v>0.76</v>
      </c>
    </row>
    <row r="772" customFormat="false" ht="15" hidden="false" customHeight="false" outlineLevel="0" collapsed="false">
      <c r="A772" s="47" t="s">
        <v>1152</v>
      </c>
      <c r="B772" s="48" t="n">
        <v>46107</v>
      </c>
      <c r="C772" s="49" t="n">
        <f aca="false">DATE(YEAR(B772),MONTH(B772),1)</f>
        <v>46082</v>
      </c>
      <c r="D772" s="47" t="s">
        <v>74</v>
      </c>
      <c r="E772" s="47" t="s">
        <v>65</v>
      </c>
      <c r="F772" s="47" t="s">
        <v>158</v>
      </c>
      <c r="G772" s="47" t="s">
        <v>1151</v>
      </c>
      <c r="H772" s="50" t="n">
        <f aca="false">Assumptions!$B$4</f>
        <v>480</v>
      </c>
      <c r="I772" s="47" t="n">
        <v>30</v>
      </c>
      <c r="J772" s="9" t="n">
        <f aca="false">H772-I772</f>
        <v>450</v>
      </c>
      <c r="K772" s="9" t="n">
        <f aca="false">SUMIFS(Downtime_Log!$I$2:$I$20000,Downtime_Log!$B$2:$B$20000,A772)</f>
        <v>81</v>
      </c>
      <c r="L772" s="9" t="n">
        <f aca="false">J772-K772</f>
        <v>369</v>
      </c>
      <c r="M772" s="51" t="n">
        <f aca="false">INDEX(Rate_Master!$C$2:$C$13,MATCH(F772,Rate_Master!$A$2:$A$13,0))</f>
        <v>200</v>
      </c>
      <c r="N772" s="52" t="n">
        <v>57442</v>
      </c>
      <c r="O772" s="51" t="n">
        <f aca="false">SUMIFS(Quality_Log!$H$2:$H$20000,Quality_Log!$B$2:$B$20000,A772)</f>
        <v>1306</v>
      </c>
      <c r="P772" s="51" t="n">
        <f aca="false">N772-O772</f>
        <v>56136</v>
      </c>
      <c r="Q772" s="51" t="n">
        <f aca="false">ROUND(J772*M772*Assumptions!$B$6,0)</f>
        <v>70200</v>
      </c>
      <c r="R772" s="53" t="n">
        <f aca="false">N772/M772</f>
        <v>287.21</v>
      </c>
      <c r="S772" s="53" t="n">
        <f aca="false">P772/M772</f>
        <v>280.68</v>
      </c>
      <c r="T772" s="54" t="n">
        <f aca="false">IF(J772&gt;0,L772/J772,0)</f>
        <v>0.82</v>
      </c>
      <c r="U772" s="54" t="n">
        <f aca="false">IF(L772&gt;0,R772/L772,0)</f>
        <v>0.778346883468835</v>
      </c>
      <c r="V772" s="54" t="n">
        <f aca="false">IF(N772&gt;0,P772/N772,0)</f>
        <v>0.97726402284043</v>
      </c>
      <c r="W772" s="54" t="n">
        <f aca="false">T772*U772*V772</f>
        <v>0.623733333333333</v>
      </c>
      <c r="X772" s="55" t="n">
        <v>197.5</v>
      </c>
      <c r="Y772" s="56" t="n">
        <v>0.15</v>
      </c>
    </row>
    <row r="773" customFormat="false" ht="15" hidden="false" customHeight="false" outlineLevel="0" collapsed="false">
      <c r="A773" s="47" t="s">
        <v>1153</v>
      </c>
      <c r="B773" s="48" t="n">
        <v>46107</v>
      </c>
      <c r="C773" s="49" t="n">
        <f aca="false">DATE(YEAR(B773),MONTH(B773),1)</f>
        <v>46082</v>
      </c>
      <c r="D773" s="47" t="s">
        <v>75</v>
      </c>
      <c r="E773" s="47" t="s">
        <v>65</v>
      </c>
      <c r="F773" s="47" t="s">
        <v>158</v>
      </c>
      <c r="G773" s="47" t="s">
        <v>1151</v>
      </c>
      <c r="H773" s="50" t="n">
        <f aca="false">Assumptions!$B$4</f>
        <v>480</v>
      </c>
      <c r="I773" s="47" t="n">
        <v>30</v>
      </c>
      <c r="J773" s="9" t="n">
        <f aca="false">H773-I773</f>
        <v>450</v>
      </c>
      <c r="K773" s="9" t="n">
        <f aca="false">SUMIFS(Downtime_Log!$I$2:$I$20000,Downtime_Log!$B$2:$B$20000,A773)</f>
        <v>34</v>
      </c>
      <c r="L773" s="9" t="n">
        <f aca="false">J773-K773</f>
        <v>416</v>
      </c>
      <c r="M773" s="51" t="n">
        <f aca="false">INDEX(Rate_Master!$C$2:$C$13,MATCH(F773,Rate_Master!$A$2:$A$13,0))</f>
        <v>200</v>
      </c>
      <c r="N773" s="52" t="n">
        <v>62749</v>
      </c>
      <c r="O773" s="51" t="n">
        <f aca="false">SUMIFS(Quality_Log!$H$2:$H$20000,Quality_Log!$B$2:$B$20000,A773)</f>
        <v>1367</v>
      </c>
      <c r="P773" s="51" t="n">
        <f aca="false">N773-O773</f>
        <v>61382</v>
      </c>
      <c r="Q773" s="51" t="n">
        <f aca="false">ROUND(J773*M773*Assumptions!$B$6,0)</f>
        <v>70200</v>
      </c>
      <c r="R773" s="53" t="n">
        <f aca="false">N773/M773</f>
        <v>313.745</v>
      </c>
      <c r="S773" s="53" t="n">
        <f aca="false">P773/M773</f>
        <v>306.91</v>
      </c>
      <c r="T773" s="54" t="n">
        <f aca="false">IF(J773&gt;0,L773/J773,0)</f>
        <v>0.924444444444444</v>
      </c>
      <c r="U773" s="54" t="n">
        <f aca="false">IF(L773&gt;0,R773/L773,0)</f>
        <v>0.754194711538462</v>
      </c>
      <c r="V773" s="54" t="n">
        <f aca="false">IF(N773&gt;0,P773/N773,0)</f>
        <v>0.978214792267606</v>
      </c>
      <c r="W773" s="54" t="n">
        <f aca="false">T773*U773*V773</f>
        <v>0.682022222222222</v>
      </c>
      <c r="X773" s="55" t="n">
        <v>208.6</v>
      </c>
      <c r="Y773" s="56" t="n">
        <v>0.17</v>
      </c>
    </row>
    <row r="774" customFormat="false" ht="15" hidden="false" customHeight="false" outlineLevel="0" collapsed="false">
      <c r="A774" s="47" t="s">
        <v>1154</v>
      </c>
      <c r="B774" s="48" t="n">
        <v>46108</v>
      </c>
      <c r="C774" s="49" t="n">
        <f aca="false">DATE(YEAR(B774),MONTH(B774),1)</f>
        <v>46082</v>
      </c>
      <c r="D774" s="47" t="s">
        <v>73</v>
      </c>
      <c r="E774" s="47" t="s">
        <v>62</v>
      </c>
      <c r="F774" s="47" t="s">
        <v>149</v>
      </c>
      <c r="G774" s="47" t="s">
        <v>1155</v>
      </c>
      <c r="H774" s="50" t="n">
        <f aca="false">Assumptions!$B$4</f>
        <v>480</v>
      </c>
      <c r="I774" s="47" t="n">
        <v>30</v>
      </c>
      <c r="J774" s="9" t="n">
        <f aca="false">H774-I774</f>
        <v>450</v>
      </c>
      <c r="K774" s="9" t="n">
        <f aca="false">SUMIFS(Downtime_Log!$I$2:$I$20000,Downtime_Log!$B$2:$B$20000,A774)</f>
        <v>176</v>
      </c>
      <c r="L774" s="9" t="n">
        <f aca="false">J774-K774</f>
        <v>274</v>
      </c>
      <c r="M774" s="51" t="n">
        <f aca="false">INDEX(Rate_Master!$C$2:$C$13,MATCH(F774,Rate_Master!$A$2:$A$13,0))</f>
        <v>1100</v>
      </c>
      <c r="N774" s="52" t="n">
        <v>262334</v>
      </c>
      <c r="O774" s="51" t="n">
        <f aca="false">SUMIFS(Quality_Log!$H$2:$H$20000,Quality_Log!$B$2:$B$20000,A774)</f>
        <v>10381</v>
      </c>
      <c r="P774" s="51" t="n">
        <f aca="false">N774-O774</f>
        <v>251953</v>
      </c>
      <c r="Q774" s="51" t="n">
        <f aca="false">ROUND(J774*M774*Assumptions!$B$6,0)</f>
        <v>386100</v>
      </c>
      <c r="R774" s="53" t="n">
        <f aca="false">N774/M774</f>
        <v>238.485454545455</v>
      </c>
      <c r="S774" s="53" t="n">
        <f aca="false">P774/M774</f>
        <v>229.048181818182</v>
      </c>
      <c r="T774" s="54" t="n">
        <f aca="false">IF(J774&gt;0,L774/J774,0)</f>
        <v>0.608888888888889</v>
      </c>
      <c r="U774" s="54" t="n">
        <f aca="false">IF(L774&gt;0,R774/L774,0)</f>
        <v>0.870384870603849</v>
      </c>
      <c r="V774" s="54" t="n">
        <f aca="false">IF(N774&gt;0,P774/N774,0)</f>
        <v>0.96042830894966</v>
      </c>
      <c r="W774" s="54" t="n">
        <f aca="false">T774*U774*V774</f>
        <v>0.50899595959596</v>
      </c>
      <c r="X774" s="55" t="n">
        <v>278.9</v>
      </c>
      <c r="Y774" s="56" t="n">
        <v>5.18</v>
      </c>
    </row>
    <row r="775" customFormat="false" ht="15" hidden="false" customHeight="false" outlineLevel="0" collapsed="false">
      <c r="A775" s="47" t="s">
        <v>1156</v>
      </c>
      <c r="B775" s="48" t="n">
        <v>46108</v>
      </c>
      <c r="C775" s="49" t="n">
        <f aca="false">DATE(YEAR(B775),MONTH(B775),1)</f>
        <v>46082</v>
      </c>
      <c r="D775" s="47" t="s">
        <v>74</v>
      </c>
      <c r="E775" s="47" t="s">
        <v>62</v>
      </c>
      <c r="F775" s="47" t="s">
        <v>149</v>
      </c>
      <c r="G775" s="47" t="s">
        <v>1155</v>
      </c>
      <c r="H775" s="50" t="n">
        <f aca="false">Assumptions!$B$4</f>
        <v>480</v>
      </c>
      <c r="I775" s="47" t="n">
        <v>30</v>
      </c>
      <c r="J775" s="9" t="n">
        <f aca="false">H775-I775</f>
        <v>450</v>
      </c>
      <c r="K775" s="9" t="n">
        <f aca="false">SUMIFS(Downtime_Log!$I$2:$I$20000,Downtime_Log!$B$2:$B$20000,A775)</f>
        <v>48</v>
      </c>
      <c r="L775" s="9" t="n">
        <f aca="false">J775-K775</f>
        <v>402</v>
      </c>
      <c r="M775" s="51" t="n">
        <f aca="false">INDEX(Rate_Master!$C$2:$C$13,MATCH(F775,Rate_Master!$A$2:$A$13,0))</f>
        <v>1100</v>
      </c>
      <c r="N775" s="52" t="n">
        <v>423714</v>
      </c>
      <c r="O775" s="51" t="n">
        <f aca="false">SUMIFS(Quality_Log!$H$2:$H$20000,Quality_Log!$B$2:$B$20000,A775)</f>
        <v>5270</v>
      </c>
      <c r="P775" s="51" t="n">
        <f aca="false">N775-O775</f>
        <v>418444</v>
      </c>
      <c r="Q775" s="51" t="n">
        <f aca="false">ROUND(J775*M775*Assumptions!$B$6,0)</f>
        <v>386100</v>
      </c>
      <c r="R775" s="53" t="n">
        <f aca="false">N775/M775</f>
        <v>385.194545454545</v>
      </c>
      <c r="S775" s="53" t="n">
        <f aca="false">P775/M775</f>
        <v>380.403636363636</v>
      </c>
      <c r="T775" s="54" t="n">
        <f aca="false">IF(J775&gt;0,L775/J775,0)</f>
        <v>0.893333333333333</v>
      </c>
      <c r="U775" s="54" t="n">
        <f aca="false">IF(L775&gt;0,R775/L775,0)</f>
        <v>0.958195386702849</v>
      </c>
      <c r="V775" s="54" t="n">
        <f aca="false">IF(N775&gt;0,P775/N775,0)</f>
        <v>0.987562365180287</v>
      </c>
      <c r="W775" s="54" t="n">
        <f aca="false">T775*U775*V775</f>
        <v>0.845341414141414</v>
      </c>
      <c r="X775" s="55" t="n">
        <v>384.8</v>
      </c>
      <c r="Y775" s="56" t="n">
        <v>1.61</v>
      </c>
    </row>
    <row r="776" customFormat="false" ht="15" hidden="false" customHeight="false" outlineLevel="0" collapsed="false">
      <c r="A776" s="47" t="s">
        <v>1157</v>
      </c>
      <c r="B776" s="48" t="n">
        <v>46108</v>
      </c>
      <c r="C776" s="49" t="n">
        <f aca="false">DATE(YEAR(B776),MONTH(B776),1)</f>
        <v>46082</v>
      </c>
      <c r="D776" s="47" t="s">
        <v>75</v>
      </c>
      <c r="E776" s="47" t="s">
        <v>62</v>
      </c>
      <c r="F776" s="47" t="s">
        <v>149</v>
      </c>
      <c r="G776" s="47" t="s">
        <v>1155</v>
      </c>
      <c r="H776" s="50" t="n">
        <f aca="false">Assumptions!$B$4</f>
        <v>480</v>
      </c>
      <c r="I776" s="47" t="n">
        <v>30</v>
      </c>
      <c r="J776" s="9" t="n">
        <f aca="false">H776-I776</f>
        <v>450</v>
      </c>
      <c r="K776" s="9" t="n">
        <f aca="false">SUMIFS(Downtime_Log!$I$2:$I$20000,Downtime_Log!$B$2:$B$20000,A776)</f>
        <v>66</v>
      </c>
      <c r="L776" s="9" t="n">
        <f aca="false">J776-K776</f>
        <v>384</v>
      </c>
      <c r="M776" s="51" t="n">
        <f aca="false">INDEX(Rate_Master!$C$2:$C$13,MATCH(F776,Rate_Master!$A$2:$A$13,0))</f>
        <v>1100</v>
      </c>
      <c r="N776" s="52" t="n">
        <v>367213</v>
      </c>
      <c r="O776" s="51" t="n">
        <f aca="false">SUMIFS(Quality_Log!$H$2:$H$20000,Quality_Log!$B$2:$B$20000,A776)</f>
        <v>7152</v>
      </c>
      <c r="P776" s="51" t="n">
        <f aca="false">N776-O776</f>
        <v>360061</v>
      </c>
      <c r="Q776" s="51" t="n">
        <f aca="false">ROUND(J776*M776*Assumptions!$B$6,0)</f>
        <v>386100</v>
      </c>
      <c r="R776" s="53" t="n">
        <f aca="false">N776/M776</f>
        <v>333.83</v>
      </c>
      <c r="S776" s="53" t="n">
        <f aca="false">P776/M776</f>
        <v>327.328181818182</v>
      </c>
      <c r="T776" s="54" t="n">
        <f aca="false">IF(J776&gt;0,L776/J776,0)</f>
        <v>0.853333333333333</v>
      </c>
      <c r="U776" s="54" t="n">
        <f aca="false">IF(L776&gt;0,R776/L776,0)</f>
        <v>0.869348958333333</v>
      </c>
      <c r="V776" s="54" t="n">
        <f aca="false">IF(N776&gt;0,P776/N776,0)</f>
        <v>0.980523565342186</v>
      </c>
      <c r="W776" s="54" t="n">
        <f aca="false">T776*U776*V776</f>
        <v>0.72739595959596</v>
      </c>
      <c r="X776" s="55" t="n">
        <v>350.1</v>
      </c>
      <c r="Y776" s="56" t="n">
        <v>1.82</v>
      </c>
    </row>
    <row r="777" customFormat="false" ht="15" hidden="false" customHeight="false" outlineLevel="0" collapsed="false">
      <c r="A777" s="47" t="s">
        <v>1158</v>
      </c>
      <c r="B777" s="48" t="n">
        <v>46108</v>
      </c>
      <c r="C777" s="49" t="n">
        <f aca="false">DATE(YEAR(B777),MONTH(B777),1)</f>
        <v>46082</v>
      </c>
      <c r="D777" s="47" t="s">
        <v>73</v>
      </c>
      <c r="E777" s="47" t="s">
        <v>63</v>
      </c>
      <c r="F777" s="47" t="s">
        <v>152</v>
      </c>
      <c r="G777" s="47" t="s">
        <v>1159</v>
      </c>
      <c r="H777" s="50" t="n">
        <f aca="false">Assumptions!$B$4</f>
        <v>480</v>
      </c>
      <c r="I777" s="47" t="n">
        <v>30</v>
      </c>
      <c r="J777" s="9" t="n">
        <f aca="false">H777-I777</f>
        <v>450</v>
      </c>
      <c r="K777" s="9" t="n">
        <f aca="false">SUMIFS(Downtime_Log!$I$2:$I$20000,Downtime_Log!$B$2:$B$20000,A777)</f>
        <v>22</v>
      </c>
      <c r="L777" s="9" t="n">
        <f aca="false">J777-K777</f>
        <v>428</v>
      </c>
      <c r="M777" s="51" t="n">
        <f aca="false">INDEX(Rate_Master!$C$2:$C$13,MATCH(F777,Rate_Master!$A$2:$A$13,0))</f>
        <v>900</v>
      </c>
      <c r="N777" s="52" t="n">
        <v>319650</v>
      </c>
      <c r="O777" s="51" t="n">
        <f aca="false">SUMIFS(Quality_Log!$H$2:$H$20000,Quality_Log!$B$2:$B$20000,A777)</f>
        <v>8695</v>
      </c>
      <c r="P777" s="51" t="n">
        <f aca="false">N777-O777</f>
        <v>310955</v>
      </c>
      <c r="Q777" s="51" t="n">
        <f aca="false">ROUND(J777*M777*Assumptions!$B$6,0)</f>
        <v>315900</v>
      </c>
      <c r="R777" s="53" t="n">
        <f aca="false">N777/M777</f>
        <v>355.166666666667</v>
      </c>
      <c r="S777" s="53" t="n">
        <f aca="false">P777/M777</f>
        <v>345.505555555556</v>
      </c>
      <c r="T777" s="54" t="n">
        <f aca="false">IF(J777&gt;0,L777/J777,0)</f>
        <v>0.951111111111111</v>
      </c>
      <c r="U777" s="54" t="n">
        <f aca="false">IF(L777&gt;0,R777/L777,0)</f>
        <v>0.829828660436137</v>
      </c>
      <c r="V777" s="54" t="n">
        <f aca="false">IF(N777&gt;0,P777/N777,0)</f>
        <v>0.97279837322071</v>
      </c>
      <c r="W777" s="54" t="n">
        <f aca="false">T777*U777*V777</f>
        <v>0.76779012345679</v>
      </c>
      <c r="X777" s="55" t="n">
        <v>416.2</v>
      </c>
      <c r="Y777" s="56" t="n">
        <v>2.06</v>
      </c>
    </row>
    <row r="778" customFormat="false" ht="15" hidden="false" customHeight="false" outlineLevel="0" collapsed="false">
      <c r="A778" s="47" t="s">
        <v>1160</v>
      </c>
      <c r="B778" s="48" t="n">
        <v>46108</v>
      </c>
      <c r="C778" s="49" t="n">
        <f aca="false">DATE(YEAR(B778),MONTH(B778),1)</f>
        <v>46082</v>
      </c>
      <c r="D778" s="47" t="s">
        <v>74</v>
      </c>
      <c r="E778" s="47" t="s">
        <v>63</v>
      </c>
      <c r="F778" s="47" t="s">
        <v>152</v>
      </c>
      <c r="G778" s="47" t="s">
        <v>1159</v>
      </c>
      <c r="H778" s="50" t="n">
        <f aca="false">Assumptions!$B$4</f>
        <v>480</v>
      </c>
      <c r="I778" s="47" t="n">
        <v>30</v>
      </c>
      <c r="J778" s="9" t="n">
        <f aca="false">H778-I778</f>
        <v>450</v>
      </c>
      <c r="K778" s="9" t="n">
        <f aca="false">SUMIFS(Downtime_Log!$I$2:$I$20000,Downtime_Log!$B$2:$B$20000,A778)</f>
        <v>50</v>
      </c>
      <c r="L778" s="9" t="n">
        <f aca="false">J778-K778</f>
        <v>400</v>
      </c>
      <c r="M778" s="51" t="n">
        <f aca="false">INDEX(Rate_Master!$C$2:$C$13,MATCH(F778,Rate_Master!$A$2:$A$13,0))</f>
        <v>900</v>
      </c>
      <c r="N778" s="52" t="n">
        <v>320238</v>
      </c>
      <c r="O778" s="51" t="n">
        <f aca="false">SUMIFS(Quality_Log!$H$2:$H$20000,Quality_Log!$B$2:$B$20000,A778)</f>
        <v>7433</v>
      </c>
      <c r="P778" s="51" t="n">
        <f aca="false">N778-O778</f>
        <v>312805</v>
      </c>
      <c r="Q778" s="51" t="n">
        <f aca="false">ROUND(J778*M778*Assumptions!$B$6,0)</f>
        <v>315900</v>
      </c>
      <c r="R778" s="53" t="n">
        <f aca="false">N778/M778</f>
        <v>355.82</v>
      </c>
      <c r="S778" s="53" t="n">
        <f aca="false">P778/M778</f>
        <v>347.561111111111</v>
      </c>
      <c r="T778" s="54" t="n">
        <f aca="false">IF(J778&gt;0,L778/J778,0)</f>
        <v>0.888888888888889</v>
      </c>
      <c r="U778" s="54" t="n">
        <f aca="false">IF(L778&gt;0,R778/L778,0)</f>
        <v>0.88955</v>
      </c>
      <c r="V778" s="54" t="n">
        <f aca="false">IF(N778&gt;0,P778/N778,0)</f>
        <v>0.976789138078554</v>
      </c>
      <c r="W778" s="54" t="n">
        <f aca="false">T778*U778*V778</f>
        <v>0.772358024691358</v>
      </c>
      <c r="X778" s="55" t="n">
        <v>398.3</v>
      </c>
      <c r="Y778" s="56" t="n">
        <v>1.96</v>
      </c>
    </row>
    <row r="779" customFormat="false" ht="15" hidden="false" customHeight="false" outlineLevel="0" collapsed="false">
      <c r="A779" s="47" t="s">
        <v>1161</v>
      </c>
      <c r="B779" s="48" t="n">
        <v>46108</v>
      </c>
      <c r="C779" s="49" t="n">
        <f aca="false">DATE(YEAR(B779),MONTH(B779),1)</f>
        <v>46082</v>
      </c>
      <c r="D779" s="47" t="s">
        <v>75</v>
      </c>
      <c r="E779" s="47" t="s">
        <v>63</v>
      </c>
      <c r="F779" s="47" t="s">
        <v>152</v>
      </c>
      <c r="G779" s="47" t="s">
        <v>1159</v>
      </c>
      <c r="H779" s="50" t="n">
        <f aca="false">Assumptions!$B$4</f>
        <v>480</v>
      </c>
      <c r="I779" s="47" t="n">
        <v>30</v>
      </c>
      <c r="J779" s="9" t="n">
        <f aca="false">H779-I779</f>
        <v>450</v>
      </c>
      <c r="K779" s="9" t="n">
        <f aca="false">SUMIFS(Downtime_Log!$I$2:$I$20000,Downtime_Log!$B$2:$B$20000,A779)</f>
        <v>114</v>
      </c>
      <c r="L779" s="9" t="n">
        <f aca="false">J779-K779</f>
        <v>336</v>
      </c>
      <c r="M779" s="51" t="n">
        <f aca="false">INDEX(Rate_Master!$C$2:$C$13,MATCH(F779,Rate_Master!$A$2:$A$13,0))</f>
        <v>900</v>
      </c>
      <c r="N779" s="52" t="n">
        <v>239201</v>
      </c>
      <c r="O779" s="51" t="n">
        <f aca="false">SUMIFS(Quality_Log!$H$2:$H$20000,Quality_Log!$B$2:$B$20000,A779)</f>
        <v>4073</v>
      </c>
      <c r="P779" s="51" t="n">
        <f aca="false">N779-O779</f>
        <v>235128</v>
      </c>
      <c r="Q779" s="51" t="n">
        <f aca="false">ROUND(J779*M779*Assumptions!$B$6,0)</f>
        <v>315900</v>
      </c>
      <c r="R779" s="53" t="n">
        <f aca="false">N779/M779</f>
        <v>265.778888888889</v>
      </c>
      <c r="S779" s="53" t="n">
        <f aca="false">P779/M779</f>
        <v>261.253333333333</v>
      </c>
      <c r="T779" s="54" t="n">
        <f aca="false">IF(J779&gt;0,L779/J779,0)</f>
        <v>0.746666666666667</v>
      </c>
      <c r="U779" s="54" t="n">
        <f aca="false">IF(L779&gt;0,R779/L779,0)</f>
        <v>0.791008597883598</v>
      </c>
      <c r="V779" s="54" t="n">
        <f aca="false">IF(N779&gt;0,P779/N779,0)</f>
        <v>0.982972479212043</v>
      </c>
      <c r="W779" s="54" t="n">
        <f aca="false">T779*U779*V779</f>
        <v>0.580562962962963</v>
      </c>
      <c r="X779" s="55" t="n">
        <v>398.8</v>
      </c>
      <c r="Y779" s="56" t="n">
        <v>2.08</v>
      </c>
    </row>
    <row r="780" customFormat="false" ht="15" hidden="false" customHeight="false" outlineLevel="0" collapsed="false">
      <c r="A780" s="47" t="s">
        <v>1162</v>
      </c>
      <c r="B780" s="48" t="n">
        <v>46108</v>
      </c>
      <c r="C780" s="49" t="n">
        <f aca="false">DATE(YEAR(B780),MONTH(B780),1)</f>
        <v>46082</v>
      </c>
      <c r="D780" s="47" t="s">
        <v>73</v>
      </c>
      <c r="E780" s="47" t="s">
        <v>64</v>
      </c>
      <c r="F780" s="47" t="s">
        <v>156</v>
      </c>
      <c r="G780" s="47" t="s">
        <v>1148</v>
      </c>
      <c r="H780" s="50" t="n">
        <f aca="false">Assumptions!$B$4</f>
        <v>480</v>
      </c>
      <c r="I780" s="47" t="n">
        <v>30</v>
      </c>
      <c r="J780" s="9" t="n">
        <f aca="false">H780-I780</f>
        <v>450</v>
      </c>
      <c r="K780" s="9" t="n">
        <f aca="false">SUMIFS(Downtime_Log!$I$2:$I$20000,Downtime_Log!$B$2:$B$20000,A780)</f>
        <v>17</v>
      </c>
      <c r="L780" s="9" t="n">
        <f aca="false">J780-K780</f>
        <v>433</v>
      </c>
      <c r="M780" s="51" t="n">
        <f aca="false">INDEX(Rate_Master!$C$2:$C$13,MATCH(F780,Rate_Master!$A$2:$A$13,0))</f>
        <v>480</v>
      </c>
      <c r="N780" s="52" t="n">
        <v>178393</v>
      </c>
      <c r="O780" s="51" t="n">
        <f aca="false">SUMIFS(Quality_Log!$H$2:$H$20000,Quality_Log!$B$2:$B$20000,A780)</f>
        <v>3099</v>
      </c>
      <c r="P780" s="51" t="n">
        <f aca="false">N780-O780</f>
        <v>175294</v>
      </c>
      <c r="Q780" s="51" t="n">
        <f aca="false">ROUND(J780*M780*Assumptions!$B$6,0)</f>
        <v>168480</v>
      </c>
      <c r="R780" s="53" t="n">
        <f aca="false">N780/M780</f>
        <v>371.652083333333</v>
      </c>
      <c r="S780" s="53" t="n">
        <f aca="false">P780/M780</f>
        <v>365.195833333333</v>
      </c>
      <c r="T780" s="54" t="n">
        <f aca="false">IF(J780&gt;0,L780/J780,0)</f>
        <v>0.962222222222222</v>
      </c>
      <c r="U780" s="54" t="n">
        <f aca="false">IF(L780&gt;0,R780/L780,0)</f>
        <v>0.858318899153195</v>
      </c>
      <c r="V780" s="54" t="n">
        <f aca="false">IF(N780&gt;0,P780/N780,0)</f>
        <v>0.982628242139546</v>
      </c>
      <c r="W780" s="54" t="n">
        <f aca="false">T780*U780*V780</f>
        <v>0.811546296296296</v>
      </c>
      <c r="X780" s="55" t="n">
        <v>214.4</v>
      </c>
      <c r="Y780" s="56" t="n">
        <v>0.81</v>
      </c>
    </row>
    <row r="781" customFormat="false" ht="15" hidden="false" customHeight="false" outlineLevel="0" collapsed="false">
      <c r="A781" s="47" t="s">
        <v>1163</v>
      </c>
      <c r="B781" s="48" t="n">
        <v>46108</v>
      </c>
      <c r="C781" s="49" t="n">
        <f aca="false">DATE(YEAR(B781),MONTH(B781),1)</f>
        <v>46082</v>
      </c>
      <c r="D781" s="47" t="s">
        <v>74</v>
      </c>
      <c r="E781" s="47" t="s">
        <v>64</v>
      </c>
      <c r="F781" s="47" t="s">
        <v>156</v>
      </c>
      <c r="G781" s="47" t="s">
        <v>1148</v>
      </c>
      <c r="H781" s="50" t="n">
        <f aca="false">Assumptions!$B$4</f>
        <v>480</v>
      </c>
      <c r="I781" s="47" t="n">
        <v>30</v>
      </c>
      <c r="J781" s="9" t="n">
        <f aca="false">H781-I781</f>
        <v>450</v>
      </c>
      <c r="K781" s="9" t="n">
        <f aca="false">SUMIFS(Downtime_Log!$I$2:$I$20000,Downtime_Log!$B$2:$B$20000,A781)</f>
        <v>71</v>
      </c>
      <c r="L781" s="9" t="n">
        <f aca="false">J781-K781</f>
        <v>379</v>
      </c>
      <c r="M781" s="51" t="n">
        <f aca="false">INDEX(Rate_Master!$C$2:$C$13,MATCH(F781,Rate_Master!$A$2:$A$13,0))</f>
        <v>480</v>
      </c>
      <c r="N781" s="52" t="n">
        <v>159164</v>
      </c>
      <c r="O781" s="51" t="n">
        <f aca="false">SUMIFS(Quality_Log!$H$2:$H$20000,Quality_Log!$B$2:$B$20000,A781)</f>
        <v>3710</v>
      </c>
      <c r="P781" s="51" t="n">
        <f aca="false">N781-O781</f>
        <v>155454</v>
      </c>
      <c r="Q781" s="51" t="n">
        <f aca="false">ROUND(J781*M781*Assumptions!$B$6,0)</f>
        <v>168480</v>
      </c>
      <c r="R781" s="53" t="n">
        <f aca="false">N781/M781</f>
        <v>331.591666666667</v>
      </c>
      <c r="S781" s="53" t="n">
        <f aca="false">P781/M781</f>
        <v>323.8625</v>
      </c>
      <c r="T781" s="54" t="n">
        <f aca="false">IF(J781&gt;0,L781/J781,0)</f>
        <v>0.842222222222222</v>
      </c>
      <c r="U781" s="54" t="n">
        <f aca="false">IF(L781&gt;0,R781/L781,0)</f>
        <v>0.874912049252419</v>
      </c>
      <c r="V781" s="54" t="n">
        <f aca="false">IF(N781&gt;0,P781/N781,0)</f>
        <v>0.976690708954286</v>
      </c>
      <c r="W781" s="54" t="n">
        <f aca="false">T781*U781*V781</f>
        <v>0.719694444444444</v>
      </c>
      <c r="X781" s="55" t="n">
        <v>215.9</v>
      </c>
      <c r="Y781" s="56" t="n">
        <v>0.58</v>
      </c>
    </row>
    <row r="782" customFormat="false" ht="15" hidden="false" customHeight="false" outlineLevel="0" collapsed="false">
      <c r="A782" s="47" t="s">
        <v>1164</v>
      </c>
      <c r="B782" s="48" t="n">
        <v>46108</v>
      </c>
      <c r="C782" s="49" t="n">
        <f aca="false">DATE(YEAR(B782),MONTH(B782),1)</f>
        <v>46082</v>
      </c>
      <c r="D782" s="47" t="s">
        <v>73</v>
      </c>
      <c r="E782" s="47" t="s">
        <v>65</v>
      </c>
      <c r="F782" s="47" t="s">
        <v>158</v>
      </c>
      <c r="G782" s="47" t="s">
        <v>1151</v>
      </c>
      <c r="H782" s="50" t="n">
        <f aca="false">Assumptions!$B$4</f>
        <v>480</v>
      </c>
      <c r="I782" s="47" t="n">
        <v>30</v>
      </c>
      <c r="J782" s="9" t="n">
        <f aca="false">H782-I782</f>
        <v>450</v>
      </c>
      <c r="K782" s="9" t="n">
        <f aca="false">SUMIFS(Downtime_Log!$I$2:$I$20000,Downtime_Log!$B$2:$B$20000,A782)</f>
        <v>24</v>
      </c>
      <c r="L782" s="9" t="n">
        <f aca="false">J782-K782</f>
        <v>426</v>
      </c>
      <c r="M782" s="51" t="n">
        <f aca="false">INDEX(Rate_Master!$C$2:$C$13,MATCH(F782,Rate_Master!$A$2:$A$13,0))</f>
        <v>200</v>
      </c>
      <c r="N782" s="52" t="n">
        <v>68992</v>
      </c>
      <c r="O782" s="51" t="n">
        <f aca="false">SUMIFS(Quality_Log!$H$2:$H$20000,Quality_Log!$B$2:$B$20000,A782)</f>
        <v>1484</v>
      </c>
      <c r="P782" s="51" t="n">
        <f aca="false">N782-O782</f>
        <v>67508</v>
      </c>
      <c r="Q782" s="51" t="n">
        <f aca="false">ROUND(J782*M782*Assumptions!$B$6,0)</f>
        <v>70200</v>
      </c>
      <c r="R782" s="53" t="n">
        <f aca="false">N782/M782</f>
        <v>344.96</v>
      </c>
      <c r="S782" s="53" t="n">
        <f aca="false">P782/M782</f>
        <v>337.54</v>
      </c>
      <c r="T782" s="54" t="n">
        <f aca="false">IF(J782&gt;0,L782/J782,0)</f>
        <v>0.946666666666667</v>
      </c>
      <c r="U782" s="54" t="n">
        <f aca="false">IF(L782&gt;0,R782/L782,0)</f>
        <v>0.809765258215962</v>
      </c>
      <c r="V782" s="54" t="n">
        <f aca="false">IF(N782&gt;0,P782/N782,0)</f>
        <v>0.97849025974026</v>
      </c>
      <c r="W782" s="54" t="n">
        <f aca="false">T782*U782*V782</f>
        <v>0.750088888888889</v>
      </c>
      <c r="X782" s="55" t="n">
        <v>204.4</v>
      </c>
      <c r="Y782" s="56" t="n">
        <v>0.15</v>
      </c>
    </row>
    <row r="783" customFormat="false" ht="15" hidden="false" customHeight="false" outlineLevel="0" collapsed="false">
      <c r="A783" s="47" t="s">
        <v>1165</v>
      </c>
      <c r="B783" s="48" t="n">
        <v>46108</v>
      </c>
      <c r="C783" s="49" t="n">
        <f aca="false">DATE(YEAR(B783),MONTH(B783),1)</f>
        <v>46082</v>
      </c>
      <c r="D783" s="47" t="s">
        <v>74</v>
      </c>
      <c r="E783" s="47" t="s">
        <v>65</v>
      </c>
      <c r="F783" s="47" t="s">
        <v>158</v>
      </c>
      <c r="G783" s="47" t="s">
        <v>1151</v>
      </c>
      <c r="H783" s="50" t="n">
        <f aca="false">Assumptions!$B$4</f>
        <v>480</v>
      </c>
      <c r="I783" s="47" t="n">
        <v>30</v>
      </c>
      <c r="J783" s="9" t="n">
        <f aca="false">H783-I783</f>
        <v>450</v>
      </c>
      <c r="K783" s="9" t="n">
        <f aca="false">SUMIFS(Downtime_Log!$I$2:$I$20000,Downtime_Log!$B$2:$B$20000,A783)</f>
        <v>85</v>
      </c>
      <c r="L783" s="9" t="n">
        <f aca="false">J783-K783</f>
        <v>365</v>
      </c>
      <c r="M783" s="51" t="n">
        <f aca="false">INDEX(Rate_Master!$C$2:$C$13,MATCH(F783,Rate_Master!$A$2:$A$13,0))</f>
        <v>200</v>
      </c>
      <c r="N783" s="52" t="n">
        <v>58710</v>
      </c>
      <c r="O783" s="51" t="n">
        <f aca="false">SUMIFS(Quality_Log!$H$2:$H$20000,Quality_Log!$B$2:$B$20000,A783)</f>
        <v>1297</v>
      </c>
      <c r="P783" s="51" t="n">
        <f aca="false">N783-O783</f>
        <v>57413</v>
      </c>
      <c r="Q783" s="51" t="n">
        <f aca="false">ROUND(J783*M783*Assumptions!$B$6,0)</f>
        <v>70200</v>
      </c>
      <c r="R783" s="53" t="n">
        <f aca="false">N783/M783</f>
        <v>293.55</v>
      </c>
      <c r="S783" s="53" t="n">
        <f aca="false">P783/M783</f>
        <v>287.065</v>
      </c>
      <c r="T783" s="54" t="n">
        <f aca="false">IF(J783&gt;0,L783/J783,0)</f>
        <v>0.811111111111111</v>
      </c>
      <c r="U783" s="54" t="n">
        <f aca="false">IF(L783&gt;0,R783/L783,0)</f>
        <v>0.804246575342466</v>
      </c>
      <c r="V783" s="54" t="n">
        <f aca="false">IF(N783&gt;0,P783/N783,0)</f>
        <v>0.977908363140862</v>
      </c>
      <c r="W783" s="54" t="n">
        <f aca="false">T783*U783*V783</f>
        <v>0.637922222222222</v>
      </c>
      <c r="X783" s="55" t="n">
        <v>188.6</v>
      </c>
      <c r="Y783" s="56" t="n">
        <v>0.14</v>
      </c>
    </row>
    <row r="784" customFormat="false" ht="15" hidden="false" customHeight="false" outlineLevel="0" collapsed="false">
      <c r="A784" s="47" t="s">
        <v>1166</v>
      </c>
      <c r="B784" s="48" t="n">
        <v>46108</v>
      </c>
      <c r="C784" s="49" t="n">
        <f aca="false">DATE(YEAR(B784),MONTH(B784),1)</f>
        <v>46082</v>
      </c>
      <c r="D784" s="47" t="s">
        <v>75</v>
      </c>
      <c r="E784" s="47" t="s">
        <v>65</v>
      </c>
      <c r="F784" s="47" t="s">
        <v>158</v>
      </c>
      <c r="G784" s="47" t="s">
        <v>1151</v>
      </c>
      <c r="H784" s="50" t="n">
        <f aca="false">Assumptions!$B$4</f>
        <v>480</v>
      </c>
      <c r="I784" s="47" t="n">
        <v>30</v>
      </c>
      <c r="J784" s="9" t="n">
        <f aca="false">H784-I784</f>
        <v>450</v>
      </c>
      <c r="K784" s="9" t="n">
        <f aca="false">SUMIFS(Downtime_Log!$I$2:$I$20000,Downtime_Log!$B$2:$B$20000,A784)</f>
        <v>49</v>
      </c>
      <c r="L784" s="9" t="n">
        <f aca="false">J784-K784</f>
        <v>401</v>
      </c>
      <c r="M784" s="51" t="n">
        <f aca="false">INDEX(Rate_Master!$C$2:$C$13,MATCH(F784,Rate_Master!$A$2:$A$13,0))</f>
        <v>200</v>
      </c>
      <c r="N784" s="52" t="n">
        <v>64033</v>
      </c>
      <c r="O784" s="51" t="n">
        <f aca="false">SUMIFS(Quality_Log!$H$2:$H$20000,Quality_Log!$B$2:$B$20000,A784)</f>
        <v>1568</v>
      </c>
      <c r="P784" s="51" t="n">
        <f aca="false">N784-O784</f>
        <v>62465</v>
      </c>
      <c r="Q784" s="51" t="n">
        <f aca="false">ROUND(J784*M784*Assumptions!$B$6,0)</f>
        <v>70200</v>
      </c>
      <c r="R784" s="53" t="n">
        <f aca="false">N784/M784</f>
        <v>320.165</v>
      </c>
      <c r="S784" s="53" t="n">
        <f aca="false">P784/M784</f>
        <v>312.325</v>
      </c>
      <c r="T784" s="54" t="n">
        <f aca="false">IF(J784&gt;0,L784/J784,0)</f>
        <v>0.891111111111111</v>
      </c>
      <c r="U784" s="54" t="n">
        <f aca="false">IF(L784&gt;0,R784/L784,0)</f>
        <v>0.798416458852868</v>
      </c>
      <c r="V784" s="54" t="n">
        <f aca="false">IF(N784&gt;0,P784/N784,0)</f>
        <v>0.975512626302063</v>
      </c>
      <c r="W784" s="54" t="n">
        <f aca="false">T784*U784*V784</f>
        <v>0.694055555555556</v>
      </c>
      <c r="X784" s="55" t="n">
        <v>199.4</v>
      </c>
      <c r="Y784" s="56" t="n">
        <v>0.13</v>
      </c>
    </row>
    <row r="785" customFormat="false" ht="15" hidden="false" customHeight="false" outlineLevel="0" collapsed="false">
      <c r="A785" s="47" t="s">
        <v>1167</v>
      </c>
      <c r="B785" s="48" t="n">
        <v>46109</v>
      </c>
      <c r="C785" s="49" t="n">
        <f aca="false">DATE(YEAR(B785),MONTH(B785),1)</f>
        <v>46082</v>
      </c>
      <c r="D785" s="47" t="s">
        <v>73</v>
      </c>
      <c r="E785" s="47" t="s">
        <v>62</v>
      </c>
      <c r="F785" s="47" t="s">
        <v>149</v>
      </c>
      <c r="G785" s="47" t="s">
        <v>1155</v>
      </c>
      <c r="H785" s="50" t="n">
        <f aca="false">Assumptions!$B$4</f>
        <v>480</v>
      </c>
      <c r="I785" s="47" t="n">
        <v>90</v>
      </c>
      <c r="J785" s="9" t="n">
        <f aca="false">H785-I785</f>
        <v>390</v>
      </c>
      <c r="K785" s="9" t="n">
        <f aca="false">SUMIFS(Downtime_Log!$I$2:$I$20000,Downtime_Log!$B$2:$B$20000,A785)</f>
        <v>79</v>
      </c>
      <c r="L785" s="9" t="n">
        <f aca="false">J785-K785</f>
        <v>311</v>
      </c>
      <c r="M785" s="51" t="n">
        <f aca="false">INDEX(Rate_Master!$C$2:$C$13,MATCH(F785,Rate_Master!$A$2:$A$13,0))</f>
        <v>1100</v>
      </c>
      <c r="N785" s="52" t="n">
        <v>309334</v>
      </c>
      <c r="O785" s="51" t="n">
        <f aca="false">SUMIFS(Quality_Log!$H$2:$H$20000,Quality_Log!$B$2:$B$20000,A785)</f>
        <v>4817</v>
      </c>
      <c r="P785" s="51" t="n">
        <f aca="false">N785-O785</f>
        <v>304517</v>
      </c>
      <c r="Q785" s="51" t="n">
        <f aca="false">ROUND(J785*M785*Assumptions!$B$6,0)</f>
        <v>334620</v>
      </c>
      <c r="R785" s="53" t="n">
        <f aca="false">N785/M785</f>
        <v>281.212727272727</v>
      </c>
      <c r="S785" s="53" t="n">
        <f aca="false">P785/M785</f>
        <v>276.833636363636</v>
      </c>
      <c r="T785" s="54" t="n">
        <f aca="false">IF(J785&gt;0,L785/J785,0)</f>
        <v>0.797435897435898</v>
      </c>
      <c r="U785" s="54" t="n">
        <f aca="false">IF(L785&gt;0,R785/L785,0)</f>
        <v>0.9042209880152</v>
      </c>
      <c r="V785" s="54" t="n">
        <f aca="false">IF(N785&gt;0,P785/N785,0)</f>
        <v>0.984427835284838</v>
      </c>
      <c r="W785" s="54" t="n">
        <f aca="false">T785*U785*V785</f>
        <v>0.709829836829837</v>
      </c>
      <c r="X785" s="55" t="n">
        <v>307.5</v>
      </c>
      <c r="Y785" s="56" t="n">
        <v>1.9</v>
      </c>
    </row>
    <row r="786" customFormat="false" ht="15" hidden="false" customHeight="false" outlineLevel="0" collapsed="false">
      <c r="A786" s="47" t="s">
        <v>1168</v>
      </c>
      <c r="B786" s="48" t="n">
        <v>46109</v>
      </c>
      <c r="C786" s="49" t="n">
        <f aca="false">DATE(YEAR(B786),MONTH(B786),1)</f>
        <v>46082</v>
      </c>
      <c r="D786" s="47" t="s">
        <v>74</v>
      </c>
      <c r="E786" s="47" t="s">
        <v>62</v>
      </c>
      <c r="F786" s="47" t="s">
        <v>149</v>
      </c>
      <c r="G786" s="47" t="s">
        <v>1155</v>
      </c>
      <c r="H786" s="50" t="n">
        <f aca="false">Assumptions!$B$4</f>
        <v>480</v>
      </c>
      <c r="I786" s="47" t="n">
        <v>30</v>
      </c>
      <c r="J786" s="9" t="n">
        <f aca="false">H786-I786</f>
        <v>450</v>
      </c>
      <c r="K786" s="9" t="n">
        <f aca="false">SUMIFS(Downtime_Log!$I$2:$I$20000,Downtime_Log!$B$2:$B$20000,A786)</f>
        <v>58</v>
      </c>
      <c r="L786" s="9" t="n">
        <f aca="false">J786-K786</f>
        <v>392</v>
      </c>
      <c r="M786" s="51" t="n">
        <f aca="false">INDEX(Rate_Master!$C$2:$C$13,MATCH(F786,Rate_Master!$A$2:$A$13,0))</f>
        <v>1100</v>
      </c>
      <c r="N786" s="52" t="n">
        <v>388109</v>
      </c>
      <c r="O786" s="51" t="n">
        <f aca="false">SUMIFS(Quality_Log!$H$2:$H$20000,Quality_Log!$B$2:$B$20000,A786)</f>
        <v>4594</v>
      </c>
      <c r="P786" s="51" t="n">
        <f aca="false">N786-O786</f>
        <v>383515</v>
      </c>
      <c r="Q786" s="51" t="n">
        <f aca="false">ROUND(J786*M786*Assumptions!$B$6,0)</f>
        <v>386100</v>
      </c>
      <c r="R786" s="53" t="n">
        <f aca="false">N786/M786</f>
        <v>352.826363636364</v>
      </c>
      <c r="S786" s="53" t="n">
        <f aca="false">P786/M786</f>
        <v>348.65</v>
      </c>
      <c r="T786" s="54" t="n">
        <f aca="false">IF(J786&gt;0,L786/J786,0)</f>
        <v>0.871111111111111</v>
      </c>
      <c r="U786" s="54" t="n">
        <f aca="false">IF(L786&gt;0,R786/L786,0)</f>
        <v>0.900067254174397</v>
      </c>
      <c r="V786" s="54" t="n">
        <f aca="false">IF(N786&gt;0,P786/N786,0)</f>
        <v>0.988163119123751</v>
      </c>
      <c r="W786" s="54" t="n">
        <f aca="false">T786*U786*V786</f>
        <v>0.774777777777778</v>
      </c>
      <c r="X786" s="55" t="n">
        <v>360.7</v>
      </c>
      <c r="Y786" s="56" t="n">
        <v>1.68</v>
      </c>
    </row>
    <row r="787" customFormat="false" ht="15" hidden="false" customHeight="false" outlineLevel="0" collapsed="false">
      <c r="A787" s="47" t="s">
        <v>1169</v>
      </c>
      <c r="B787" s="48" t="n">
        <v>46109</v>
      </c>
      <c r="C787" s="49" t="n">
        <f aca="false">DATE(YEAR(B787),MONTH(B787),1)</f>
        <v>46082</v>
      </c>
      <c r="D787" s="47" t="s">
        <v>75</v>
      </c>
      <c r="E787" s="47" t="s">
        <v>62</v>
      </c>
      <c r="F787" s="47" t="s">
        <v>149</v>
      </c>
      <c r="G787" s="47" t="s">
        <v>1155</v>
      </c>
      <c r="H787" s="50" t="n">
        <f aca="false">Assumptions!$B$4</f>
        <v>480</v>
      </c>
      <c r="I787" s="47" t="n">
        <v>45</v>
      </c>
      <c r="J787" s="9" t="n">
        <f aca="false">H787-I787</f>
        <v>435</v>
      </c>
      <c r="K787" s="9" t="n">
        <f aca="false">SUMIFS(Downtime_Log!$I$2:$I$20000,Downtime_Log!$B$2:$B$20000,A787)</f>
        <v>28</v>
      </c>
      <c r="L787" s="9" t="n">
        <f aca="false">J787-K787</f>
        <v>407</v>
      </c>
      <c r="M787" s="51" t="n">
        <f aca="false">INDEX(Rate_Master!$C$2:$C$13,MATCH(F787,Rate_Master!$A$2:$A$13,0))</f>
        <v>1100</v>
      </c>
      <c r="N787" s="52" t="n">
        <v>403298</v>
      </c>
      <c r="O787" s="51" t="n">
        <f aca="false">SUMIFS(Quality_Log!$H$2:$H$20000,Quality_Log!$B$2:$B$20000,A787)</f>
        <v>5694</v>
      </c>
      <c r="P787" s="51" t="n">
        <f aca="false">N787-O787</f>
        <v>397604</v>
      </c>
      <c r="Q787" s="51" t="n">
        <f aca="false">ROUND(J787*M787*Assumptions!$B$6,0)</f>
        <v>373230</v>
      </c>
      <c r="R787" s="53" t="n">
        <f aca="false">N787/M787</f>
        <v>366.634545454545</v>
      </c>
      <c r="S787" s="53" t="n">
        <f aca="false">P787/M787</f>
        <v>361.458181818182</v>
      </c>
      <c r="T787" s="54" t="n">
        <f aca="false">IF(J787&gt;0,L787/J787,0)</f>
        <v>0.935632183908046</v>
      </c>
      <c r="U787" s="54" t="n">
        <f aca="false">IF(L787&gt;0,R787/L787,0)</f>
        <v>0.900821979003797</v>
      </c>
      <c r="V787" s="54" t="n">
        <f aca="false">IF(N787&gt;0,P787/N787,0)</f>
        <v>0.985881407792749</v>
      </c>
      <c r="W787" s="54" t="n">
        <f aca="false">T787*U787*V787</f>
        <v>0.830938349007314</v>
      </c>
      <c r="X787" s="55" t="n">
        <v>347.7</v>
      </c>
      <c r="Y787" s="56" t="n">
        <v>1.48</v>
      </c>
    </row>
    <row r="788" customFormat="false" ht="15" hidden="false" customHeight="false" outlineLevel="0" collapsed="false">
      <c r="A788" s="47" t="s">
        <v>1170</v>
      </c>
      <c r="B788" s="48" t="n">
        <v>46109</v>
      </c>
      <c r="C788" s="49" t="n">
        <f aca="false">DATE(YEAR(B788),MONTH(B788),1)</f>
        <v>46082</v>
      </c>
      <c r="D788" s="47" t="s">
        <v>73</v>
      </c>
      <c r="E788" s="47" t="s">
        <v>63</v>
      </c>
      <c r="F788" s="47" t="s">
        <v>152</v>
      </c>
      <c r="G788" s="47" t="s">
        <v>1159</v>
      </c>
      <c r="H788" s="50" t="n">
        <f aca="false">Assumptions!$B$4</f>
        <v>480</v>
      </c>
      <c r="I788" s="47" t="n">
        <v>90</v>
      </c>
      <c r="J788" s="9" t="n">
        <f aca="false">H788-I788</f>
        <v>390</v>
      </c>
      <c r="K788" s="9" t="n">
        <f aca="false">SUMIFS(Downtime_Log!$I$2:$I$20000,Downtime_Log!$B$2:$B$20000,A788)</f>
        <v>161</v>
      </c>
      <c r="L788" s="9" t="n">
        <f aca="false">J788-K788</f>
        <v>229</v>
      </c>
      <c r="M788" s="51" t="n">
        <f aca="false">INDEX(Rate_Master!$C$2:$C$13,MATCH(F788,Rate_Master!$A$2:$A$13,0))</f>
        <v>900</v>
      </c>
      <c r="N788" s="52" t="n">
        <v>181078</v>
      </c>
      <c r="O788" s="51" t="n">
        <f aca="false">SUMIFS(Quality_Log!$H$2:$H$20000,Quality_Log!$B$2:$B$20000,A788)</f>
        <v>3427</v>
      </c>
      <c r="P788" s="51" t="n">
        <f aca="false">N788-O788</f>
        <v>177651</v>
      </c>
      <c r="Q788" s="51" t="n">
        <f aca="false">ROUND(J788*M788*Assumptions!$B$6,0)</f>
        <v>273780</v>
      </c>
      <c r="R788" s="53" t="n">
        <f aca="false">N788/M788</f>
        <v>201.197777777778</v>
      </c>
      <c r="S788" s="53" t="n">
        <f aca="false">P788/M788</f>
        <v>197.39</v>
      </c>
      <c r="T788" s="54" t="n">
        <f aca="false">IF(J788&gt;0,L788/J788,0)</f>
        <v>0.587179487179487</v>
      </c>
      <c r="U788" s="54" t="n">
        <f aca="false">IF(L788&gt;0,R788/L788,0)</f>
        <v>0.878592916060165</v>
      </c>
      <c r="V788" s="54" t="n">
        <f aca="false">IF(N788&gt;0,P788/N788,0)</f>
        <v>0.981074454102652</v>
      </c>
      <c r="W788" s="54" t="n">
        <f aca="false">T788*U788*V788</f>
        <v>0.506128205128205</v>
      </c>
      <c r="X788" s="55" t="n">
        <v>294.4</v>
      </c>
      <c r="Y788" s="56" t="n">
        <v>1.87</v>
      </c>
    </row>
    <row r="789" customFormat="false" ht="15" hidden="false" customHeight="false" outlineLevel="0" collapsed="false">
      <c r="A789" s="47" t="s">
        <v>1171</v>
      </c>
      <c r="B789" s="48" t="n">
        <v>46109</v>
      </c>
      <c r="C789" s="49" t="n">
        <f aca="false">DATE(YEAR(B789),MONTH(B789),1)</f>
        <v>46082</v>
      </c>
      <c r="D789" s="47" t="s">
        <v>74</v>
      </c>
      <c r="E789" s="47" t="s">
        <v>63</v>
      </c>
      <c r="F789" s="47" t="s">
        <v>152</v>
      </c>
      <c r="G789" s="47" t="s">
        <v>1159</v>
      </c>
      <c r="H789" s="50" t="n">
        <f aca="false">Assumptions!$B$4</f>
        <v>480</v>
      </c>
      <c r="I789" s="47" t="n">
        <v>30</v>
      </c>
      <c r="J789" s="9" t="n">
        <f aca="false">H789-I789</f>
        <v>450</v>
      </c>
      <c r="K789" s="9" t="n">
        <f aca="false">SUMIFS(Downtime_Log!$I$2:$I$20000,Downtime_Log!$B$2:$B$20000,A789)</f>
        <v>19</v>
      </c>
      <c r="L789" s="9" t="n">
        <f aca="false">J789-K789</f>
        <v>431</v>
      </c>
      <c r="M789" s="51" t="n">
        <f aca="false">INDEX(Rate_Master!$C$2:$C$13,MATCH(F789,Rate_Master!$A$2:$A$13,0))</f>
        <v>900</v>
      </c>
      <c r="N789" s="52" t="n">
        <v>327389</v>
      </c>
      <c r="O789" s="51" t="n">
        <f aca="false">SUMIFS(Quality_Log!$H$2:$H$20000,Quality_Log!$B$2:$B$20000,A789)</f>
        <v>7752</v>
      </c>
      <c r="P789" s="51" t="n">
        <f aca="false">N789-O789</f>
        <v>319637</v>
      </c>
      <c r="Q789" s="51" t="n">
        <f aca="false">ROUND(J789*M789*Assumptions!$B$6,0)</f>
        <v>315900</v>
      </c>
      <c r="R789" s="53" t="n">
        <f aca="false">N789/M789</f>
        <v>363.765555555556</v>
      </c>
      <c r="S789" s="53" t="n">
        <f aca="false">P789/M789</f>
        <v>355.152222222222</v>
      </c>
      <c r="T789" s="54" t="n">
        <f aca="false">IF(J789&gt;0,L789/J789,0)</f>
        <v>0.957777777777778</v>
      </c>
      <c r="U789" s="54" t="n">
        <f aca="false">IF(L789&gt;0,R789/L789,0)</f>
        <v>0.844003609177623</v>
      </c>
      <c r="V789" s="54" t="n">
        <f aca="false">IF(N789&gt;0,P789/N789,0)</f>
        <v>0.976321745690906</v>
      </c>
      <c r="W789" s="54" t="n">
        <f aca="false">T789*U789*V789</f>
        <v>0.789227160493827</v>
      </c>
      <c r="X789" s="55" t="n">
        <v>490.3</v>
      </c>
      <c r="Y789" s="56" t="n">
        <v>2.29</v>
      </c>
    </row>
    <row r="790" customFormat="false" ht="15" hidden="false" customHeight="false" outlineLevel="0" collapsed="false">
      <c r="A790" s="47" t="s">
        <v>1172</v>
      </c>
      <c r="B790" s="48" t="n">
        <v>46109</v>
      </c>
      <c r="C790" s="49" t="n">
        <f aca="false">DATE(YEAR(B790),MONTH(B790),1)</f>
        <v>46082</v>
      </c>
      <c r="D790" s="47" t="s">
        <v>75</v>
      </c>
      <c r="E790" s="47" t="s">
        <v>63</v>
      </c>
      <c r="F790" s="47" t="s">
        <v>152</v>
      </c>
      <c r="G790" s="47" t="s">
        <v>1159</v>
      </c>
      <c r="H790" s="50" t="n">
        <f aca="false">Assumptions!$B$4</f>
        <v>480</v>
      </c>
      <c r="I790" s="47" t="n">
        <v>30</v>
      </c>
      <c r="J790" s="9" t="n">
        <f aca="false">H790-I790</f>
        <v>450</v>
      </c>
      <c r="K790" s="9" t="n">
        <f aca="false">SUMIFS(Downtime_Log!$I$2:$I$20000,Downtime_Log!$B$2:$B$20000,A790)</f>
        <v>179</v>
      </c>
      <c r="L790" s="9" t="n">
        <f aca="false">J790-K790</f>
        <v>271</v>
      </c>
      <c r="M790" s="51" t="n">
        <f aca="false">INDEX(Rate_Master!$C$2:$C$13,MATCH(F790,Rate_Master!$A$2:$A$13,0))</f>
        <v>900</v>
      </c>
      <c r="N790" s="52" t="n">
        <v>211531</v>
      </c>
      <c r="O790" s="51" t="n">
        <f aca="false">SUMIFS(Quality_Log!$H$2:$H$20000,Quality_Log!$B$2:$B$20000,A790)</f>
        <v>4632</v>
      </c>
      <c r="P790" s="51" t="n">
        <f aca="false">N790-O790</f>
        <v>206899</v>
      </c>
      <c r="Q790" s="51" t="n">
        <f aca="false">ROUND(J790*M790*Assumptions!$B$6,0)</f>
        <v>315900</v>
      </c>
      <c r="R790" s="53" t="n">
        <f aca="false">N790/M790</f>
        <v>235.034444444444</v>
      </c>
      <c r="S790" s="53" t="n">
        <f aca="false">P790/M790</f>
        <v>229.887777777778</v>
      </c>
      <c r="T790" s="54" t="n">
        <f aca="false">IF(J790&gt;0,L790/J790,0)</f>
        <v>0.602222222222222</v>
      </c>
      <c r="U790" s="54" t="n">
        <f aca="false">IF(L790&gt;0,R790/L790,0)</f>
        <v>0.867285772857729</v>
      </c>
      <c r="V790" s="54" t="n">
        <f aca="false">IF(N790&gt;0,P790/N790,0)</f>
        <v>0.978102500342739</v>
      </c>
      <c r="W790" s="54" t="n">
        <f aca="false">T790*U790*V790</f>
        <v>0.510861728395062</v>
      </c>
      <c r="X790" s="55" t="n">
        <v>328</v>
      </c>
      <c r="Y790" s="56" t="n">
        <v>1.85</v>
      </c>
    </row>
    <row r="791" customFormat="false" ht="15" hidden="false" customHeight="false" outlineLevel="0" collapsed="false">
      <c r="A791" s="47" t="s">
        <v>1173</v>
      </c>
      <c r="B791" s="48" t="n">
        <v>46109</v>
      </c>
      <c r="C791" s="49" t="n">
        <f aca="false">DATE(YEAR(B791),MONTH(B791),1)</f>
        <v>46082</v>
      </c>
      <c r="D791" s="47" t="s">
        <v>73</v>
      </c>
      <c r="E791" s="47" t="s">
        <v>64</v>
      </c>
      <c r="F791" s="47" t="s">
        <v>155</v>
      </c>
      <c r="G791" s="47" t="s">
        <v>1174</v>
      </c>
      <c r="H791" s="50" t="n">
        <f aca="false">Assumptions!$B$4</f>
        <v>480</v>
      </c>
      <c r="I791" s="47" t="n">
        <v>90</v>
      </c>
      <c r="J791" s="9" t="n">
        <f aca="false">H791-I791</f>
        <v>390</v>
      </c>
      <c r="K791" s="9" t="n">
        <f aca="false">SUMIFS(Downtime_Log!$I$2:$I$20000,Downtime_Log!$B$2:$B$20000,A791)</f>
        <v>156</v>
      </c>
      <c r="L791" s="9" t="n">
        <f aca="false">J791-K791</f>
        <v>234</v>
      </c>
      <c r="M791" s="51" t="n">
        <f aca="false">INDEX(Rate_Master!$C$2:$C$13,MATCH(F791,Rate_Master!$A$2:$A$13,0))</f>
        <v>550</v>
      </c>
      <c r="N791" s="52" t="n">
        <v>109958</v>
      </c>
      <c r="O791" s="51" t="n">
        <f aca="false">SUMIFS(Quality_Log!$H$2:$H$20000,Quality_Log!$B$2:$B$20000,A791)</f>
        <v>3102</v>
      </c>
      <c r="P791" s="51" t="n">
        <f aca="false">N791-O791</f>
        <v>106856</v>
      </c>
      <c r="Q791" s="51" t="n">
        <f aca="false">ROUND(J791*M791*Assumptions!$B$6,0)</f>
        <v>167310</v>
      </c>
      <c r="R791" s="53" t="n">
        <f aca="false">N791/M791</f>
        <v>199.923636363636</v>
      </c>
      <c r="S791" s="53" t="n">
        <f aca="false">P791/M791</f>
        <v>194.283636363636</v>
      </c>
      <c r="T791" s="54" t="n">
        <f aca="false">IF(J791&gt;0,L791/J791,0)</f>
        <v>0.6</v>
      </c>
      <c r="U791" s="54" t="n">
        <f aca="false">IF(L791&gt;0,R791/L791,0)</f>
        <v>0.854374514374514</v>
      </c>
      <c r="V791" s="54" t="n">
        <f aca="false">IF(N791&gt;0,P791/N791,0)</f>
        <v>0.971789228614562</v>
      </c>
      <c r="W791" s="54" t="n">
        <f aca="false">T791*U791*V791</f>
        <v>0.49816317016317</v>
      </c>
      <c r="X791" s="55" t="n">
        <v>152.1</v>
      </c>
      <c r="Y791" s="56" t="n">
        <v>3.16</v>
      </c>
    </row>
    <row r="792" customFormat="false" ht="15" hidden="false" customHeight="false" outlineLevel="0" collapsed="false">
      <c r="A792" s="47" t="s">
        <v>1175</v>
      </c>
      <c r="B792" s="48" t="n">
        <v>46109</v>
      </c>
      <c r="C792" s="49" t="n">
        <f aca="false">DATE(YEAR(B792),MONTH(B792),1)</f>
        <v>46082</v>
      </c>
      <c r="D792" s="47" t="s">
        <v>74</v>
      </c>
      <c r="E792" s="47" t="s">
        <v>64</v>
      </c>
      <c r="F792" s="47" t="s">
        <v>155</v>
      </c>
      <c r="G792" s="47" t="s">
        <v>1174</v>
      </c>
      <c r="H792" s="50" t="n">
        <f aca="false">Assumptions!$B$4</f>
        <v>480</v>
      </c>
      <c r="I792" s="47" t="n">
        <v>30</v>
      </c>
      <c r="J792" s="9" t="n">
        <f aca="false">H792-I792</f>
        <v>450</v>
      </c>
      <c r="K792" s="9" t="n">
        <f aca="false">SUMIFS(Downtime_Log!$I$2:$I$20000,Downtime_Log!$B$2:$B$20000,A792)</f>
        <v>86</v>
      </c>
      <c r="L792" s="9" t="n">
        <f aca="false">J792-K792</f>
        <v>364</v>
      </c>
      <c r="M792" s="51" t="n">
        <f aca="false">INDEX(Rate_Master!$C$2:$C$13,MATCH(F792,Rate_Master!$A$2:$A$13,0))</f>
        <v>550</v>
      </c>
      <c r="N792" s="52" t="n">
        <v>188955</v>
      </c>
      <c r="O792" s="51" t="n">
        <f aca="false">SUMIFS(Quality_Log!$H$2:$H$20000,Quality_Log!$B$2:$B$20000,A792)</f>
        <v>2705</v>
      </c>
      <c r="P792" s="51" t="n">
        <f aca="false">N792-O792</f>
        <v>186250</v>
      </c>
      <c r="Q792" s="51" t="n">
        <f aca="false">ROUND(J792*M792*Assumptions!$B$6,0)</f>
        <v>193050</v>
      </c>
      <c r="R792" s="53" t="n">
        <f aca="false">N792/M792</f>
        <v>343.554545454545</v>
      </c>
      <c r="S792" s="53" t="n">
        <f aca="false">P792/M792</f>
        <v>338.636363636364</v>
      </c>
      <c r="T792" s="54" t="n">
        <f aca="false">IF(J792&gt;0,L792/J792,0)</f>
        <v>0.808888888888889</v>
      </c>
      <c r="U792" s="54" t="n">
        <f aca="false">IF(L792&gt;0,R792/L792,0)</f>
        <v>0.943831168831169</v>
      </c>
      <c r="V792" s="54" t="n">
        <f aca="false">IF(N792&gt;0,P792/N792,0)</f>
        <v>0.98568442221693</v>
      </c>
      <c r="W792" s="54" t="n">
        <f aca="false">T792*U792*V792</f>
        <v>0.752525252525253</v>
      </c>
      <c r="X792" s="55" t="n">
        <v>211.4</v>
      </c>
      <c r="Y792" s="56" t="n">
        <v>0.7</v>
      </c>
    </row>
    <row r="793" customFormat="false" ht="15" hidden="false" customHeight="false" outlineLevel="0" collapsed="false">
      <c r="A793" s="47" t="s">
        <v>1176</v>
      </c>
      <c r="B793" s="48" t="n">
        <v>46109</v>
      </c>
      <c r="C793" s="49" t="n">
        <f aca="false">DATE(YEAR(B793),MONTH(B793),1)</f>
        <v>46082</v>
      </c>
      <c r="D793" s="47" t="s">
        <v>73</v>
      </c>
      <c r="E793" s="47" t="s">
        <v>65</v>
      </c>
      <c r="F793" s="47" t="s">
        <v>158</v>
      </c>
      <c r="G793" s="47" t="s">
        <v>1151</v>
      </c>
      <c r="H793" s="50" t="n">
        <f aca="false">Assumptions!$B$4</f>
        <v>480</v>
      </c>
      <c r="I793" s="47" t="n">
        <v>90</v>
      </c>
      <c r="J793" s="9" t="n">
        <f aca="false">H793-I793</f>
        <v>390</v>
      </c>
      <c r="K793" s="9" t="n">
        <f aca="false">SUMIFS(Downtime_Log!$I$2:$I$20000,Downtime_Log!$B$2:$B$20000,A793)</f>
        <v>29</v>
      </c>
      <c r="L793" s="9" t="n">
        <f aca="false">J793-K793</f>
        <v>361</v>
      </c>
      <c r="M793" s="51" t="n">
        <f aca="false">INDEX(Rate_Master!$C$2:$C$13,MATCH(F793,Rate_Master!$A$2:$A$13,0))</f>
        <v>200</v>
      </c>
      <c r="N793" s="52" t="n">
        <v>61453</v>
      </c>
      <c r="O793" s="51" t="n">
        <f aca="false">SUMIFS(Quality_Log!$H$2:$H$20000,Quality_Log!$B$2:$B$20000,A793)</f>
        <v>1353</v>
      </c>
      <c r="P793" s="51" t="n">
        <f aca="false">N793-O793</f>
        <v>60100</v>
      </c>
      <c r="Q793" s="51" t="n">
        <f aca="false">ROUND(J793*M793*Assumptions!$B$6,0)</f>
        <v>60840</v>
      </c>
      <c r="R793" s="53" t="n">
        <f aca="false">N793/M793</f>
        <v>307.265</v>
      </c>
      <c r="S793" s="53" t="n">
        <f aca="false">P793/M793</f>
        <v>300.5</v>
      </c>
      <c r="T793" s="54" t="n">
        <f aca="false">IF(J793&gt;0,L793/J793,0)</f>
        <v>0.925641025641026</v>
      </c>
      <c r="U793" s="54" t="n">
        <f aca="false">IF(L793&gt;0,R793/L793,0)</f>
        <v>0.851149584487535</v>
      </c>
      <c r="V793" s="54" t="n">
        <f aca="false">IF(N793&gt;0,P793/N793,0)</f>
        <v>0.977983174133077</v>
      </c>
      <c r="W793" s="54" t="n">
        <f aca="false">T793*U793*V793</f>
        <v>0.770512820512821</v>
      </c>
      <c r="X793" s="55" t="n">
        <v>159.3</v>
      </c>
      <c r="Y793" s="56" t="n">
        <v>0.17</v>
      </c>
    </row>
    <row r="794" customFormat="false" ht="15" hidden="false" customHeight="false" outlineLevel="0" collapsed="false">
      <c r="A794" s="47" t="s">
        <v>1177</v>
      </c>
      <c r="B794" s="48" t="n">
        <v>46109</v>
      </c>
      <c r="C794" s="49" t="n">
        <f aca="false">DATE(YEAR(B794),MONTH(B794),1)</f>
        <v>46082</v>
      </c>
      <c r="D794" s="47" t="s">
        <v>74</v>
      </c>
      <c r="E794" s="47" t="s">
        <v>65</v>
      </c>
      <c r="F794" s="47" t="s">
        <v>157</v>
      </c>
      <c r="G794" s="47" t="s">
        <v>1178</v>
      </c>
      <c r="H794" s="50" t="n">
        <f aca="false">Assumptions!$B$4</f>
        <v>480</v>
      </c>
      <c r="I794" s="47" t="n">
        <v>45</v>
      </c>
      <c r="J794" s="9" t="n">
        <f aca="false">H794-I794</f>
        <v>435</v>
      </c>
      <c r="K794" s="9" t="n">
        <f aca="false">SUMIFS(Downtime_Log!$I$2:$I$20000,Downtime_Log!$B$2:$B$20000,A794)</f>
        <v>131</v>
      </c>
      <c r="L794" s="9" t="n">
        <f aca="false">J794-K794</f>
        <v>304</v>
      </c>
      <c r="M794" s="51" t="n">
        <f aca="false">INDEX(Rate_Master!$C$2:$C$13,MATCH(F794,Rate_Master!$A$2:$A$13,0))</f>
        <v>220</v>
      </c>
      <c r="N794" s="52" t="n">
        <v>56469</v>
      </c>
      <c r="O794" s="51" t="n">
        <f aca="false">SUMIFS(Quality_Log!$H$2:$H$20000,Quality_Log!$B$2:$B$20000,A794)</f>
        <v>2362</v>
      </c>
      <c r="P794" s="51" t="n">
        <f aca="false">N794-O794</f>
        <v>54107</v>
      </c>
      <c r="Q794" s="51" t="n">
        <f aca="false">ROUND(J794*M794*Assumptions!$B$6,0)</f>
        <v>74646</v>
      </c>
      <c r="R794" s="53" t="n">
        <f aca="false">N794/M794</f>
        <v>256.677272727273</v>
      </c>
      <c r="S794" s="53" t="n">
        <f aca="false">P794/M794</f>
        <v>245.940909090909</v>
      </c>
      <c r="T794" s="54" t="n">
        <f aca="false">IF(J794&gt;0,L794/J794,0)</f>
        <v>0.698850574712644</v>
      </c>
      <c r="U794" s="54" t="n">
        <f aca="false">IF(L794&gt;0,R794/L794,0)</f>
        <v>0.844333133971292</v>
      </c>
      <c r="V794" s="54" t="n">
        <f aca="false">IF(N794&gt;0,P794/N794,0)</f>
        <v>0.958171740246861</v>
      </c>
      <c r="W794" s="54" t="n">
        <f aca="false">T794*U794*V794</f>
        <v>0.565381400208986</v>
      </c>
      <c r="X794" s="55" t="n">
        <v>173.5</v>
      </c>
      <c r="Y794" s="56" t="n">
        <v>0.77</v>
      </c>
    </row>
    <row r="795" customFormat="false" ht="15" hidden="false" customHeight="false" outlineLevel="0" collapsed="false">
      <c r="A795" s="47" t="s">
        <v>1179</v>
      </c>
      <c r="B795" s="48" t="n">
        <v>46109</v>
      </c>
      <c r="C795" s="49" t="n">
        <f aca="false">DATE(YEAR(B795),MONTH(B795),1)</f>
        <v>46082</v>
      </c>
      <c r="D795" s="47" t="s">
        <v>75</v>
      </c>
      <c r="E795" s="47" t="s">
        <v>65</v>
      </c>
      <c r="F795" s="47" t="s">
        <v>157</v>
      </c>
      <c r="G795" s="47" t="s">
        <v>1178</v>
      </c>
      <c r="H795" s="50" t="n">
        <f aca="false">Assumptions!$B$4</f>
        <v>480</v>
      </c>
      <c r="I795" s="47" t="n">
        <v>30</v>
      </c>
      <c r="J795" s="9" t="n">
        <f aca="false">H795-I795</f>
        <v>450</v>
      </c>
      <c r="K795" s="9" t="n">
        <f aca="false">SUMIFS(Downtime_Log!$I$2:$I$20000,Downtime_Log!$B$2:$B$20000,A795)</f>
        <v>60</v>
      </c>
      <c r="L795" s="9" t="n">
        <f aca="false">J795-K795</f>
        <v>390</v>
      </c>
      <c r="M795" s="51" t="n">
        <f aca="false">INDEX(Rate_Master!$C$2:$C$13,MATCH(F795,Rate_Master!$A$2:$A$13,0))</f>
        <v>220</v>
      </c>
      <c r="N795" s="52" t="n">
        <v>65853</v>
      </c>
      <c r="O795" s="51" t="n">
        <f aca="false">SUMIFS(Quality_Log!$H$2:$H$20000,Quality_Log!$B$2:$B$20000,A795)</f>
        <v>1671</v>
      </c>
      <c r="P795" s="51" t="n">
        <f aca="false">N795-O795</f>
        <v>64182</v>
      </c>
      <c r="Q795" s="51" t="n">
        <f aca="false">ROUND(J795*M795*Assumptions!$B$6,0)</f>
        <v>77220</v>
      </c>
      <c r="R795" s="53" t="n">
        <f aca="false">N795/M795</f>
        <v>299.331818181818</v>
      </c>
      <c r="S795" s="53" t="n">
        <f aca="false">P795/M795</f>
        <v>291.736363636364</v>
      </c>
      <c r="T795" s="54" t="n">
        <f aca="false">IF(J795&gt;0,L795/J795,0)</f>
        <v>0.866666666666667</v>
      </c>
      <c r="U795" s="54" t="n">
        <f aca="false">IF(L795&gt;0,R795/L795,0)</f>
        <v>0.767517482517482</v>
      </c>
      <c r="V795" s="54" t="n">
        <f aca="false">IF(N795&gt;0,P795/N795,0)</f>
        <v>0.974625301808574</v>
      </c>
      <c r="W795" s="54" t="n">
        <f aca="false">T795*U795*V795</f>
        <v>0.64830303030303</v>
      </c>
      <c r="X795" s="55" t="n">
        <v>193.1</v>
      </c>
      <c r="Y795" s="56" t="n">
        <v>0.16</v>
      </c>
    </row>
    <row r="796" customFormat="false" ht="15" hidden="false" customHeight="false" outlineLevel="0" collapsed="false">
      <c r="A796" s="47" t="s">
        <v>1180</v>
      </c>
      <c r="B796" s="48" t="n">
        <v>46111</v>
      </c>
      <c r="C796" s="49" t="n">
        <f aca="false">DATE(YEAR(B796),MONTH(B796),1)</f>
        <v>46082</v>
      </c>
      <c r="D796" s="47" t="s">
        <v>73</v>
      </c>
      <c r="E796" s="47" t="s">
        <v>62</v>
      </c>
      <c r="F796" s="47" t="s">
        <v>149</v>
      </c>
      <c r="G796" s="47" t="s">
        <v>1181</v>
      </c>
      <c r="H796" s="50" t="n">
        <f aca="false">Assumptions!$B$4</f>
        <v>480</v>
      </c>
      <c r="I796" s="47" t="n">
        <v>30</v>
      </c>
      <c r="J796" s="9" t="n">
        <f aca="false">H796-I796</f>
        <v>450</v>
      </c>
      <c r="K796" s="9" t="n">
        <f aca="false">SUMIFS(Downtime_Log!$I$2:$I$20000,Downtime_Log!$B$2:$B$20000,A796)</f>
        <v>104</v>
      </c>
      <c r="L796" s="9" t="n">
        <f aca="false">J796-K796</f>
        <v>346</v>
      </c>
      <c r="M796" s="51" t="n">
        <f aca="false">INDEX(Rate_Master!$C$2:$C$13,MATCH(F796,Rate_Master!$A$2:$A$13,0))</f>
        <v>1100</v>
      </c>
      <c r="N796" s="52" t="n">
        <v>348909</v>
      </c>
      <c r="O796" s="51" t="n">
        <f aca="false">SUMIFS(Quality_Log!$H$2:$H$20000,Quality_Log!$B$2:$B$20000,A796)</f>
        <v>5180</v>
      </c>
      <c r="P796" s="51" t="n">
        <f aca="false">N796-O796</f>
        <v>343729</v>
      </c>
      <c r="Q796" s="51" t="n">
        <f aca="false">ROUND(J796*M796*Assumptions!$B$6,0)</f>
        <v>386100</v>
      </c>
      <c r="R796" s="53" t="n">
        <f aca="false">N796/M796</f>
        <v>317.19</v>
      </c>
      <c r="S796" s="53" t="n">
        <f aca="false">P796/M796</f>
        <v>312.480909090909</v>
      </c>
      <c r="T796" s="54" t="n">
        <f aca="false">IF(J796&gt;0,L796/J796,0)</f>
        <v>0.768888888888889</v>
      </c>
      <c r="U796" s="54" t="n">
        <f aca="false">IF(L796&gt;0,R796/L796,0)</f>
        <v>0.916734104046243</v>
      </c>
      <c r="V796" s="54" t="n">
        <f aca="false">IF(N796&gt;0,P796/N796,0)</f>
        <v>0.985153722030673</v>
      </c>
      <c r="W796" s="54" t="n">
        <f aca="false">T796*U796*V796</f>
        <v>0.69440202020202</v>
      </c>
      <c r="X796" s="55" t="n">
        <v>323.1</v>
      </c>
      <c r="Y796" s="56" t="n">
        <v>1.79</v>
      </c>
    </row>
    <row r="797" customFormat="false" ht="15" hidden="false" customHeight="false" outlineLevel="0" collapsed="false">
      <c r="A797" s="47" t="s">
        <v>1182</v>
      </c>
      <c r="B797" s="48" t="n">
        <v>46111</v>
      </c>
      <c r="C797" s="49" t="n">
        <f aca="false">DATE(YEAR(B797),MONTH(B797),1)</f>
        <v>46082</v>
      </c>
      <c r="D797" s="47" t="s">
        <v>74</v>
      </c>
      <c r="E797" s="47" t="s">
        <v>62</v>
      </c>
      <c r="F797" s="47" t="s">
        <v>149</v>
      </c>
      <c r="G797" s="47" t="s">
        <v>1181</v>
      </c>
      <c r="H797" s="50" t="n">
        <f aca="false">Assumptions!$B$4</f>
        <v>480</v>
      </c>
      <c r="I797" s="47" t="n">
        <v>45</v>
      </c>
      <c r="J797" s="9" t="n">
        <f aca="false">H797-I797</f>
        <v>435</v>
      </c>
      <c r="K797" s="9" t="n">
        <f aca="false">SUMIFS(Downtime_Log!$I$2:$I$20000,Downtime_Log!$B$2:$B$20000,A797)</f>
        <v>44</v>
      </c>
      <c r="L797" s="9" t="n">
        <f aca="false">J797-K797</f>
        <v>391</v>
      </c>
      <c r="M797" s="51" t="n">
        <f aca="false">INDEX(Rate_Master!$C$2:$C$13,MATCH(F797,Rate_Master!$A$2:$A$13,0))</f>
        <v>1100</v>
      </c>
      <c r="N797" s="52" t="n">
        <v>380430</v>
      </c>
      <c r="O797" s="51" t="n">
        <f aca="false">SUMIFS(Quality_Log!$H$2:$H$20000,Quality_Log!$B$2:$B$20000,A797)</f>
        <v>5039</v>
      </c>
      <c r="P797" s="51" t="n">
        <f aca="false">N797-O797</f>
        <v>375391</v>
      </c>
      <c r="Q797" s="51" t="n">
        <f aca="false">ROUND(J797*M797*Assumptions!$B$6,0)</f>
        <v>373230</v>
      </c>
      <c r="R797" s="53" t="n">
        <f aca="false">N797/M797</f>
        <v>345.845454545455</v>
      </c>
      <c r="S797" s="53" t="n">
        <f aca="false">P797/M797</f>
        <v>341.264545454545</v>
      </c>
      <c r="T797" s="54" t="n">
        <f aca="false">IF(J797&gt;0,L797/J797,0)</f>
        <v>0.898850574712644</v>
      </c>
      <c r="U797" s="54" t="n">
        <f aca="false">IF(L797&gt;0,R797/L797,0)</f>
        <v>0.884515229016508</v>
      </c>
      <c r="V797" s="54" t="n">
        <f aca="false">IF(N797&gt;0,P797/N797,0)</f>
        <v>0.986754462056094</v>
      </c>
      <c r="W797" s="54" t="n">
        <f aca="false">T797*U797*V797</f>
        <v>0.784516196447231</v>
      </c>
      <c r="X797" s="55" t="n">
        <v>368.1</v>
      </c>
      <c r="Y797" s="56" t="n">
        <v>1.62</v>
      </c>
    </row>
    <row r="798" customFormat="false" ht="15" hidden="false" customHeight="false" outlineLevel="0" collapsed="false">
      <c r="A798" s="47" t="s">
        <v>1183</v>
      </c>
      <c r="B798" s="48" t="n">
        <v>46111</v>
      </c>
      <c r="C798" s="49" t="n">
        <f aca="false">DATE(YEAR(B798),MONTH(B798),1)</f>
        <v>46082</v>
      </c>
      <c r="D798" s="47" t="s">
        <v>75</v>
      </c>
      <c r="E798" s="47" t="s">
        <v>62</v>
      </c>
      <c r="F798" s="47" t="s">
        <v>149</v>
      </c>
      <c r="G798" s="47" t="s">
        <v>1181</v>
      </c>
      <c r="H798" s="50" t="n">
        <f aca="false">Assumptions!$B$4</f>
        <v>480</v>
      </c>
      <c r="I798" s="47" t="n">
        <v>30</v>
      </c>
      <c r="J798" s="9" t="n">
        <f aca="false">H798-I798</f>
        <v>450</v>
      </c>
      <c r="K798" s="9" t="n">
        <f aca="false">SUMIFS(Downtime_Log!$I$2:$I$20000,Downtime_Log!$B$2:$B$20000,A798)</f>
        <v>118</v>
      </c>
      <c r="L798" s="9" t="n">
        <f aca="false">J798-K798</f>
        <v>332</v>
      </c>
      <c r="M798" s="51" t="n">
        <f aca="false">INDEX(Rate_Master!$C$2:$C$13,MATCH(F798,Rate_Master!$A$2:$A$13,0))</f>
        <v>1100</v>
      </c>
      <c r="N798" s="52" t="n">
        <v>338034</v>
      </c>
      <c r="O798" s="51" t="n">
        <f aca="false">SUMIFS(Quality_Log!$H$2:$H$20000,Quality_Log!$B$2:$B$20000,A798)</f>
        <v>5486</v>
      </c>
      <c r="P798" s="51" t="n">
        <f aca="false">N798-O798</f>
        <v>332548</v>
      </c>
      <c r="Q798" s="51" t="n">
        <f aca="false">ROUND(J798*M798*Assumptions!$B$6,0)</f>
        <v>386100</v>
      </c>
      <c r="R798" s="53" t="n">
        <f aca="false">N798/M798</f>
        <v>307.303636363636</v>
      </c>
      <c r="S798" s="53" t="n">
        <f aca="false">P798/M798</f>
        <v>302.316363636364</v>
      </c>
      <c r="T798" s="54" t="n">
        <f aca="false">IF(J798&gt;0,L798/J798,0)</f>
        <v>0.737777777777778</v>
      </c>
      <c r="U798" s="54" t="n">
        <f aca="false">IF(L798&gt;0,R798/L798,0)</f>
        <v>0.925613362541073</v>
      </c>
      <c r="V798" s="54" t="n">
        <f aca="false">IF(N798&gt;0,P798/N798,0)</f>
        <v>0.983770863285942</v>
      </c>
      <c r="W798" s="54" t="n">
        <f aca="false">T798*U798*V798</f>
        <v>0.671814141414141</v>
      </c>
      <c r="X798" s="55" t="n">
        <v>321.7</v>
      </c>
      <c r="Y798" s="56" t="n">
        <v>1.79</v>
      </c>
    </row>
    <row r="799" customFormat="false" ht="15" hidden="false" customHeight="false" outlineLevel="0" collapsed="false">
      <c r="A799" s="47" t="s">
        <v>1184</v>
      </c>
      <c r="B799" s="48" t="n">
        <v>46111</v>
      </c>
      <c r="C799" s="49" t="n">
        <f aca="false">DATE(YEAR(B799),MONTH(B799),1)</f>
        <v>46082</v>
      </c>
      <c r="D799" s="47" t="s">
        <v>73</v>
      </c>
      <c r="E799" s="47" t="s">
        <v>63</v>
      </c>
      <c r="F799" s="47" t="s">
        <v>152</v>
      </c>
      <c r="G799" s="47" t="s">
        <v>1159</v>
      </c>
      <c r="H799" s="50" t="n">
        <f aca="false">Assumptions!$B$4</f>
        <v>480</v>
      </c>
      <c r="I799" s="47" t="n">
        <v>30</v>
      </c>
      <c r="J799" s="9" t="n">
        <f aca="false">H799-I799</f>
        <v>450</v>
      </c>
      <c r="K799" s="9" t="n">
        <f aca="false">SUMIFS(Downtime_Log!$I$2:$I$20000,Downtime_Log!$B$2:$B$20000,A799)</f>
        <v>11</v>
      </c>
      <c r="L799" s="9" t="n">
        <f aca="false">J799-K799</f>
        <v>439</v>
      </c>
      <c r="M799" s="51" t="n">
        <f aca="false">INDEX(Rate_Master!$C$2:$C$13,MATCH(F799,Rate_Master!$A$2:$A$13,0))</f>
        <v>900</v>
      </c>
      <c r="N799" s="52" t="n">
        <v>337054</v>
      </c>
      <c r="O799" s="51" t="n">
        <f aca="false">SUMIFS(Quality_Log!$H$2:$H$20000,Quality_Log!$B$2:$B$20000,A799)</f>
        <v>8849</v>
      </c>
      <c r="P799" s="51" t="n">
        <f aca="false">N799-O799</f>
        <v>328205</v>
      </c>
      <c r="Q799" s="51" t="n">
        <f aca="false">ROUND(J799*M799*Assumptions!$B$6,0)</f>
        <v>315900</v>
      </c>
      <c r="R799" s="53" t="n">
        <f aca="false">N799/M799</f>
        <v>374.504444444444</v>
      </c>
      <c r="S799" s="53" t="n">
        <f aca="false">P799/M799</f>
        <v>364.672222222222</v>
      </c>
      <c r="T799" s="54" t="n">
        <f aca="false">IF(J799&gt;0,L799/J799,0)</f>
        <v>0.975555555555556</v>
      </c>
      <c r="U799" s="54" t="n">
        <f aca="false">IF(L799&gt;0,R799/L799,0)</f>
        <v>0.85308529486206</v>
      </c>
      <c r="V799" s="54" t="n">
        <f aca="false">IF(N799&gt;0,P799/N799,0)</f>
        <v>0.973746046627543</v>
      </c>
      <c r="W799" s="54" t="n">
        <f aca="false">T799*U799*V799</f>
        <v>0.810382716049383</v>
      </c>
      <c r="X799" s="55" t="n">
        <v>466.8</v>
      </c>
      <c r="Y799" s="56" t="n">
        <v>1.67</v>
      </c>
    </row>
    <row r="800" customFormat="false" ht="15" hidden="false" customHeight="false" outlineLevel="0" collapsed="false">
      <c r="A800" s="47" t="s">
        <v>1185</v>
      </c>
      <c r="B800" s="48" t="n">
        <v>46111</v>
      </c>
      <c r="C800" s="49" t="n">
        <f aca="false">DATE(YEAR(B800),MONTH(B800),1)</f>
        <v>46082</v>
      </c>
      <c r="D800" s="47" t="s">
        <v>74</v>
      </c>
      <c r="E800" s="47" t="s">
        <v>63</v>
      </c>
      <c r="F800" s="47" t="s">
        <v>151</v>
      </c>
      <c r="G800" s="47" t="s">
        <v>1186</v>
      </c>
      <c r="H800" s="50" t="n">
        <f aca="false">Assumptions!$B$4</f>
        <v>480</v>
      </c>
      <c r="I800" s="47" t="n">
        <v>30</v>
      </c>
      <c r="J800" s="9" t="n">
        <f aca="false">H800-I800</f>
        <v>450</v>
      </c>
      <c r="K800" s="9" t="n">
        <f aca="false">SUMIFS(Downtime_Log!$I$2:$I$20000,Downtime_Log!$B$2:$B$20000,A800)</f>
        <v>99</v>
      </c>
      <c r="L800" s="9" t="n">
        <f aca="false">J800-K800</f>
        <v>351</v>
      </c>
      <c r="M800" s="51" t="n">
        <f aca="false">INDEX(Rate_Master!$C$2:$C$13,MATCH(F800,Rate_Master!$A$2:$A$13,0))</f>
        <v>700</v>
      </c>
      <c r="N800" s="52" t="n">
        <v>205813</v>
      </c>
      <c r="O800" s="51" t="n">
        <f aca="false">SUMIFS(Quality_Log!$H$2:$H$20000,Quality_Log!$B$2:$B$20000,A800)</f>
        <v>8655</v>
      </c>
      <c r="P800" s="51" t="n">
        <f aca="false">N800-O800</f>
        <v>197158</v>
      </c>
      <c r="Q800" s="51" t="n">
        <f aca="false">ROUND(J800*M800*Assumptions!$B$6,0)</f>
        <v>245700</v>
      </c>
      <c r="R800" s="53" t="n">
        <f aca="false">N800/M800</f>
        <v>294.018571428571</v>
      </c>
      <c r="S800" s="53" t="n">
        <f aca="false">P800/M800</f>
        <v>281.654285714286</v>
      </c>
      <c r="T800" s="54" t="n">
        <f aca="false">IF(J800&gt;0,L800/J800,0)</f>
        <v>0.78</v>
      </c>
      <c r="U800" s="54" t="n">
        <f aca="false">IF(L800&gt;0,R800/L800,0)</f>
        <v>0.837659747659748</v>
      </c>
      <c r="V800" s="54" t="n">
        <f aca="false">IF(N800&gt;0,P800/N800,0)</f>
        <v>0.957947262806528</v>
      </c>
      <c r="W800" s="54" t="n">
        <f aca="false">T800*U800*V800</f>
        <v>0.625898412698413</v>
      </c>
      <c r="X800" s="55" t="n">
        <v>398.5</v>
      </c>
      <c r="Y800" s="56" t="n">
        <v>5</v>
      </c>
    </row>
    <row r="801" customFormat="false" ht="15" hidden="false" customHeight="false" outlineLevel="0" collapsed="false">
      <c r="A801" s="47" t="s">
        <v>1187</v>
      </c>
      <c r="B801" s="48" t="n">
        <v>46111</v>
      </c>
      <c r="C801" s="49" t="n">
        <f aca="false">DATE(YEAR(B801),MONTH(B801),1)</f>
        <v>46082</v>
      </c>
      <c r="D801" s="47" t="s">
        <v>75</v>
      </c>
      <c r="E801" s="47" t="s">
        <v>63</v>
      </c>
      <c r="F801" s="47" t="s">
        <v>151</v>
      </c>
      <c r="G801" s="47" t="s">
        <v>1186</v>
      </c>
      <c r="H801" s="50" t="n">
        <f aca="false">Assumptions!$B$4</f>
        <v>480</v>
      </c>
      <c r="I801" s="47" t="n">
        <v>30</v>
      </c>
      <c r="J801" s="9" t="n">
        <f aca="false">H801-I801</f>
        <v>450</v>
      </c>
      <c r="K801" s="9" t="n">
        <f aca="false">SUMIFS(Downtime_Log!$I$2:$I$20000,Downtime_Log!$B$2:$B$20000,A801)</f>
        <v>181</v>
      </c>
      <c r="L801" s="9" t="n">
        <f aca="false">J801-K801</f>
        <v>269</v>
      </c>
      <c r="M801" s="51" t="n">
        <f aca="false">INDEX(Rate_Master!$C$2:$C$13,MATCH(F801,Rate_Master!$A$2:$A$13,0))</f>
        <v>700</v>
      </c>
      <c r="N801" s="52" t="n">
        <v>149319</v>
      </c>
      <c r="O801" s="51" t="n">
        <f aca="false">SUMIFS(Quality_Log!$H$2:$H$20000,Quality_Log!$B$2:$B$20000,A801)</f>
        <v>6369</v>
      </c>
      <c r="P801" s="51" t="n">
        <f aca="false">N801-O801</f>
        <v>142950</v>
      </c>
      <c r="Q801" s="51" t="n">
        <f aca="false">ROUND(J801*M801*Assumptions!$B$6,0)</f>
        <v>245700</v>
      </c>
      <c r="R801" s="53" t="n">
        <f aca="false">N801/M801</f>
        <v>213.312857142857</v>
      </c>
      <c r="S801" s="53" t="n">
        <f aca="false">P801/M801</f>
        <v>204.214285714286</v>
      </c>
      <c r="T801" s="54" t="n">
        <f aca="false">IF(J801&gt;0,L801/J801,0)</f>
        <v>0.597777777777778</v>
      </c>
      <c r="U801" s="54" t="n">
        <f aca="false">IF(L801&gt;0,R801/L801,0)</f>
        <v>0.792984599044079</v>
      </c>
      <c r="V801" s="54" t="n">
        <f aca="false">IF(N801&gt;0,P801/N801,0)</f>
        <v>0.957346352440078</v>
      </c>
      <c r="W801" s="54" t="n">
        <f aca="false">T801*U801*V801</f>
        <v>0.453809523809524</v>
      </c>
      <c r="X801" s="55" t="n">
        <v>339.4</v>
      </c>
      <c r="Y801" s="56" t="n">
        <v>1.91</v>
      </c>
    </row>
    <row r="802" customFormat="false" ht="15" hidden="false" customHeight="false" outlineLevel="0" collapsed="false">
      <c r="A802" s="47" t="s">
        <v>1188</v>
      </c>
      <c r="B802" s="48" t="n">
        <v>46111</v>
      </c>
      <c r="C802" s="49" t="n">
        <f aca="false">DATE(YEAR(B802),MONTH(B802),1)</f>
        <v>46082</v>
      </c>
      <c r="D802" s="47" t="s">
        <v>73</v>
      </c>
      <c r="E802" s="47" t="s">
        <v>64</v>
      </c>
      <c r="F802" s="47" t="s">
        <v>155</v>
      </c>
      <c r="G802" s="47" t="s">
        <v>1174</v>
      </c>
      <c r="H802" s="50" t="n">
        <f aca="false">Assumptions!$B$4</f>
        <v>480</v>
      </c>
      <c r="I802" s="47" t="n">
        <v>30</v>
      </c>
      <c r="J802" s="9" t="n">
        <f aca="false">H802-I802</f>
        <v>450</v>
      </c>
      <c r="K802" s="9" t="n">
        <f aca="false">SUMIFS(Downtime_Log!$I$2:$I$20000,Downtime_Log!$B$2:$B$20000,A802)</f>
        <v>11</v>
      </c>
      <c r="L802" s="9" t="n">
        <f aca="false">J802-K802</f>
        <v>439</v>
      </c>
      <c r="M802" s="51" t="n">
        <f aca="false">INDEX(Rate_Master!$C$2:$C$13,MATCH(F802,Rate_Master!$A$2:$A$13,0))</f>
        <v>550</v>
      </c>
      <c r="N802" s="52" t="n">
        <v>223364</v>
      </c>
      <c r="O802" s="51" t="n">
        <f aca="false">SUMIFS(Quality_Log!$H$2:$H$20000,Quality_Log!$B$2:$B$20000,A802)</f>
        <v>2077</v>
      </c>
      <c r="P802" s="51" t="n">
        <f aca="false">N802-O802</f>
        <v>221287</v>
      </c>
      <c r="Q802" s="51" t="n">
        <f aca="false">ROUND(J802*M802*Assumptions!$B$6,0)</f>
        <v>193050</v>
      </c>
      <c r="R802" s="53" t="n">
        <f aca="false">N802/M802</f>
        <v>406.116363636364</v>
      </c>
      <c r="S802" s="53" t="n">
        <f aca="false">P802/M802</f>
        <v>402.34</v>
      </c>
      <c r="T802" s="54" t="n">
        <f aca="false">IF(J802&gt;0,L802/J802,0)</f>
        <v>0.975555555555556</v>
      </c>
      <c r="U802" s="54" t="n">
        <f aca="false">IF(L802&gt;0,R802/L802,0)</f>
        <v>0.925094222406295</v>
      </c>
      <c r="V802" s="54" t="n">
        <f aca="false">IF(N802&gt;0,P802/N802,0)</f>
        <v>0.990701276839598</v>
      </c>
      <c r="W802" s="54" t="n">
        <f aca="false">T802*U802*V802</f>
        <v>0.894088888888889</v>
      </c>
      <c r="X802" s="55" t="n">
        <v>253.1</v>
      </c>
      <c r="Y802" s="56" t="n">
        <v>0.71</v>
      </c>
    </row>
    <row r="803" customFormat="false" ht="15" hidden="false" customHeight="false" outlineLevel="0" collapsed="false">
      <c r="A803" s="47" t="s">
        <v>1189</v>
      </c>
      <c r="B803" s="48" t="n">
        <v>46111</v>
      </c>
      <c r="C803" s="49" t="n">
        <f aca="false">DATE(YEAR(B803),MONTH(B803),1)</f>
        <v>46082</v>
      </c>
      <c r="D803" s="47" t="s">
        <v>74</v>
      </c>
      <c r="E803" s="47" t="s">
        <v>64</v>
      </c>
      <c r="F803" s="47" t="s">
        <v>155</v>
      </c>
      <c r="G803" s="47" t="s">
        <v>1174</v>
      </c>
      <c r="H803" s="50" t="n">
        <f aca="false">Assumptions!$B$4</f>
        <v>480</v>
      </c>
      <c r="I803" s="47" t="n">
        <v>30</v>
      </c>
      <c r="J803" s="9" t="n">
        <f aca="false">H803-I803</f>
        <v>450</v>
      </c>
      <c r="K803" s="9" t="n">
        <f aca="false">SUMIFS(Downtime_Log!$I$2:$I$20000,Downtime_Log!$B$2:$B$20000,A803)</f>
        <v>26</v>
      </c>
      <c r="L803" s="9" t="n">
        <f aca="false">J803-K803</f>
        <v>424</v>
      </c>
      <c r="M803" s="51" t="n">
        <f aca="false">INDEX(Rate_Master!$C$2:$C$13,MATCH(F803,Rate_Master!$A$2:$A$13,0))</f>
        <v>550</v>
      </c>
      <c r="N803" s="52" t="n">
        <v>214362</v>
      </c>
      <c r="O803" s="51" t="n">
        <f aca="false">SUMIFS(Quality_Log!$H$2:$H$20000,Quality_Log!$B$2:$B$20000,A803)</f>
        <v>2470</v>
      </c>
      <c r="P803" s="51" t="n">
        <f aca="false">N803-O803</f>
        <v>211892</v>
      </c>
      <c r="Q803" s="51" t="n">
        <f aca="false">ROUND(J803*M803*Assumptions!$B$6,0)</f>
        <v>193050</v>
      </c>
      <c r="R803" s="53" t="n">
        <f aca="false">N803/M803</f>
        <v>389.749090909091</v>
      </c>
      <c r="S803" s="53" t="n">
        <f aca="false">P803/M803</f>
        <v>385.258181818182</v>
      </c>
      <c r="T803" s="54" t="n">
        <f aca="false">IF(J803&gt;0,L803/J803,0)</f>
        <v>0.942222222222222</v>
      </c>
      <c r="U803" s="54" t="n">
        <f aca="false">IF(L803&gt;0,R803/L803,0)</f>
        <v>0.919219554030875</v>
      </c>
      <c r="V803" s="54" t="n">
        <f aca="false">IF(N803&gt;0,P803/N803,0)</f>
        <v>0.988477435366343</v>
      </c>
      <c r="W803" s="54" t="n">
        <f aca="false">T803*U803*V803</f>
        <v>0.856129292929293</v>
      </c>
      <c r="X803" s="55" t="n">
        <v>238.8</v>
      </c>
      <c r="Y803" s="56" t="n">
        <v>0.73</v>
      </c>
    </row>
    <row r="804" customFormat="false" ht="15" hidden="false" customHeight="false" outlineLevel="0" collapsed="false">
      <c r="A804" s="47" t="s">
        <v>1190</v>
      </c>
      <c r="B804" s="48" t="n">
        <v>46111</v>
      </c>
      <c r="C804" s="49" t="n">
        <f aca="false">DATE(YEAR(B804),MONTH(B804),1)</f>
        <v>46082</v>
      </c>
      <c r="D804" s="47" t="s">
        <v>73</v>
      </c>
      <c r="E804" s="47" t="s">
        <v>65</v>
      </c>
      <c r="F804" s="47" t="s">
        <v>157</v>
      </c>
      <c r="G804" s="47" t="s">
        <v>1178</v>
      </c>
      <c r="H804" s="50" t="n">
        <f aca="false">Assumptions!$B$4</f>
        <v>480</v>
      </c>
      <c r="I804" s="47" t="n">
        <v>30</v>
      </c>
      <c r="J804" s="9" t="n">
        <f aca="false">H804-I804</f>
        <v>450</v>
      </c>
      <c r="K804" s="9" t="n">
        <f aca="false">SUMIFS(Downtime_Log!$I$2:$I$20000,Downtime_Log!$B$2:$B$20000,A804)</f>
        <v>64</v>
      </c>
      <c r="L804" s="9" t="n">
        <f aca="false">J804-K804</f>
        <v>386</v>
      </c>
      <c r="M804" s="51" t="n">
        <f aca="false">INDEX(Rate_Master!$C$2:$C$13,MATCH(F804,Rate_Master!$A$2:$A$13,0))</f>
        <v>220</v>
      </c>
      <c r="N804" s="52" t="n">
        <v>66238</v>
      </c>
      <c r="O804" s="51" t="n">
        <f aca="false">SUMIFS(Quality_Log!$H$2:$H$20000,Quality_Log!$B$2:$B$20000,A804)</f>
        <v>1254</v>
      </c>
      <c r="P804" s="51" t="n">
        <f aca="false">N804-O804</f>
        <v>64984</v>
      </c>
      <c r="Q804" s="51" t="n">
        <f aca="false">ROUND(J804*M804*Assumptions!$B$6,0)</f>
        <v>77220</v>
      </c>
      <c r="R804" s="53" t="n">
        <f aca="false">N804/M804</f>
        <v>301.081818181818</v>
      </c>
      <c r="S804" s="53" t="n">
        <f aca="false">P804/M804</f>
        <v>295.381818181818</v>
      </c>
      <c r="T804" s="54" t="n">
        <f aca="false">IF(J804&gt;0,L804/J804,0)</f>
        <v>0.857777777777778</v>
      </c>
      <c r="U804" s="54" t="n">
        <f aca="false">IF(L804&gt;0,R804/L804,0)</f>
        <v>0.780004710315591</v>
      </c>
      <c r="V804" s="54" t="n">
        <f aca="false">IF(N804&gt;0,P804/N804,0)</f>
        <v>0.981068268969474</v>
      </c>
      <c r="W804" s="54" t="n">
        <f aca="false">T804*U804*V804</f>
        <v>0.65640404040404</v>
      </c>
      <c r="X804" s="55" t="n">
        <v>201.6</v>
      </c>
      <c r="Y804" s="56" t="n">
        <v>0.17</v>
      </c>
    </row>
    <row r="805" customFormat="false" ht="15" hidden="false" customHeight="false" outlineLevel="0" collapsed="false">
      <c r="A805" s="47" t="s">
        <v>1191</v>
      </c>
      <c r="B805" s="48" t="n">
        <v>46111</v>
      </c>
      <c r="C805" s="49" t="n">
        <f aca="false">DATE(YEAR(B805),MONTH(B805),1)</f>
        <v>46082</v>
      </c>
      <c r="D805" s="47" t="s">
        <v>74</v>
      </c>
      <c r="E805" s="47" t="s">
        <v>65</v>
      </c>
      <c r="F805" s="47" t="s">
        <v>157</v>
      </c>
      <c r="G805" s="47" t="s">
        <v>1178</v>
      </c>
      <c r="H805" s="50" t="n">
        <f aca="false">Assumptions!$B$4</f>
        <v>480</v>
      </c>
      <c r="I805" s="47" t="n">
        <v>45</v>
      </c>
      <c r="J805" s="9" t="n">
        <f aca="false">H805-I805</f>
        <v>435</v>
      </c>
      <c r="K805" s="9" t="n">
        <f aca="false">SUMIFS(Downtime_Log!$I$2:$I$20000,Downtime_Log!$B$2:$B$20000,A805)</f>
        <v>41</v>
      </c>
      <c r="L805" s="9" t="n">
        <f aca="false">J805-K805</f>
        <v>394</v>
      </c>
      <c r="M805" s="51" t="n">
        <f aca="false">INDEX(Rate_Master!$C$2:$C$13,MATCH(F805,Rate_Master!$A$2:$A$13,0))</f>
        <v>220</v>
      </c>
      <c r="N805" s="52" t="n">
        <v>68700</v>
      </c>
      <c r="O805" s="51" t="n">
        <f aca="false">SUMIFS(Quality_Log!$H$2:$H$20000,Quality_Log!$B$2:$B$20000,A805)</f>
        <v>1246</v>
      </c>
      <c r="P805" s="51" t="n">
        <f aca="false">N805-O805</f>
        <v>67454</v>
      </c>
      <c r="Q805" s="51" t="n">
        <f aca="false">ROUND(J805*M805*Assumptions!$B$6,0)</f>
        <v>74646</v>
      </c>
      <c r="R805" s="53" t="n">
        <f aca="false">N805/M805</f>
        <v>312.272727272727</v>
      </c>
      <c r="S805" s="53" t="n">
        <f aca="false">P805/M805</f>
        <v>306.609090909091</v>
      </c>
      <c r="T805" s="54" t="n">
        <f aca="false">IF(J805&gt;0,L805/J805,0)</f>
        <v>0.905747126436782</v>
      </c>
      <c r="U805" s="54" t="n">
        <f aca="false">IF(L805&gt;0,R805/L805,0)</f>
        <v>0.792570373788648</v>
      </c>
      <c r="V805" s="54" t="n">
        <f aca="false">IF(N805&gt;0,P805/N805,0)</f>
        <v>0.981863173216885</v>
      </c>
      <c r="W805" s="54" t="n">
        <f aca="false">T805*U805*V805</f>
        <v>0.704848484848485</v>
      </c>
      <c r="X805" s="55" t="n">
        <v>194.1</v>
      </c>
      <c r="Y805" s="56" t="n">
        <v>0.16</v>
      </c>
    </row>
    <row r="806" customFormat="false" ht="15" hidden="false" customHeight="false" outlineLevel="0" collapsed="false">
      <c r="A806" s="47" t="s">
        <v>1192</v>
      </c>
      <c r="B806" s="48" t="n">
        <v>46111</v>
      </c>
      <c r="C806" s="49" t="n">
        <f aca="false">DATE(YEAR(B806),MONTH(B806),1)</f>
        <v>46082</v>
      </c>
      <c r="D806" s="47" t="s">
        <v>75</v>
      </c>
      <c r="E806" s="47" t="s">
        <v>65</v>
      </c>
      <c r="F806" s="47" t="s">
        <v>157</v>
      </c>
      <c r="G806" s="47" t="s">
        <v>1178</v>
      </c>
      <c r="H806" s="50" t="n">
        <f aca="false">Assumptions!$B$4</f>
        <v>480</v>
      </c>
      <c r="I806" s="47" t="n">
        <v>45</v>
      </c>
      <c r="J806" s="9" t="n">
        <f aca="false">H806-I806</f>
        <v>435</v>
      </c>
      <c r="K806" s="9" t="n">
        <f aca="false">SUMIFS(Downtime_Log!$I$2:$I$20000,Downtime_Log!$B$2:$B$20000,A806)</f>
        <v>38</v>
      </c>
      <c r="L806" s="9" t="n">
        <f aca="false">J806-K806</f>
        <v>397</v>
      </c>
      <c r="M806" s="51" t="n">
        <f aca="false">INDEX(Rate_Master!$C$2:$C$13,MATCH(F806,Rate_Master!$A$2:$A$13,0))</f>
        <v>220</v>
      </c>
      <c r="N806" s="52" t="n">
        <v>71145</v>
      </c>
      <c r="O806" s="51" t="n">
        <f aca="false">SUMIFS(Quality_Log!$H$2:$H$20000,Quality_Log!$B$2:$B$20000,A806)</f>
        <v>2433</v>
      </c>
      <c r="P806" s="51" t="n">
        <f aca="false">N806-O806</f>
        <v>68712</v>
      </c>
      <c r="Q806" s="51" t="n">
        <f aca="false">ROUND(J806*M806*Assumptions!$B$6,0)</f>
        <v>74646</v>
      </c>
      <c r="R806" s="53" t="n">
        <f aca="false">N806/M806</f>
        <v>323.386363636364</v>
      </c>
      <c r="S806" s="53" t="n">
        <f aca="false">P806/M806</f>
        <v>312.327272727273</v>
      </c>
      <c r="T806" s="54" t="n">
        <f aca="false">IF(J806&gt;0,L806/J806,0)</f>
        <v>0.91264367816092</v>
      </c>
      <c r="U806" s="54" t="n">
        <f aca="false">IF(L806&gt;0,R806/L806,0)</f>
        <v>0.8145752232654</v>
      </c>
      <c r="V806" s="54" t="n">
        <f aca="false">IF(N806&gt;0,P806/N806,0)</f>
        <v>0.965802234872444</v>
      </c>
      <c r="W806" s="54" t="n">
        <f aca="false">T806*U806*V806</f>
        <v>0.717993730407524</v>
      </c>
      <c r="X806" s="55" t="n">
        <v>193.1</v>
      </c>
      <c r="Y806" s="56" t="n">
        <v>0.13</v>
      </c>
    </row>
    <row r="807" customFormat="false" ht="15" hidden="false" customHeight="false" outlineLevel="0" collapsed="false">
      <c r="A807" s="47" t="s">
        <v>1193</v>
      </c>
      <c r="B807" s="48" t="n">
        <v>46112</v>
      </c>
      <c r="C807" s="49" t="n">
        <f aca="false">DATE(YEAR(B807),MONTH(B807),1)</f>
        <v>46082</v>
      </c>
      <c r="D807" s="47" t="s">
        <v>73</v>
      </c>
      <c r="E807" s="47" t="s">
        <v>62</v>
      </c>
      <c r="F807" s="47" t="s">
        <v>149</v>
      </c>
      <c r="G807" s="47" t="s">
        <v>1181</v>
      </c>
      <c r="H807" s="50" t="n">
        <f aca="false">Assumptions!$B$4</f>
        <v>480</v>
      </c>
      <c r="I807" s="47" t="n">
        <v>30</v>
      </c>
      <c r="J807" s="9" t="n">
        <f aca="false">H807-I807</f>
        <v>450</v>
      </c>
      <c r="K807" s="9" t="n">
        <f aca="false">SUMIFS(Downtime_Log!$I$2:$I$20000,Downtime_Log!$B$2:$B$20000,A807)</f>
        <v>7</v>
      </c>
      <c r="L807" s="9" t="n">
        <f aca="false">J807-K807</f>
        <v>443</v>
      </c>
      <c r="M807" s="51" t="n">
        <f aca="false">INDEX(Rate_Master!$C$2:$C$13,MATCH(F807,Rate_Master!$A$2:$A$13,0))</f>
        <v>1100</v>
      </c>
      <c r="N807" s="52" t="n">
        <v>414323</v>
      </c>
      <c r="O807" s="51" t="n">
        <f aca="false">SUMIFS(Quality_Log!$H$2:$H$20000,Quality_Log!$B$2:$B$20000,A807)</f>
        <v>8171</v>
      </c>
      <c r="P807" s="51" t="n">
        <f aca="false">N807-O807</f>
        <v>406152</v>
      </c>
      <c r="Q807" s="51" t="n">
        <f aca="false">ROUND(J807*M807*Assumptions!$B$6,0)</f>
        <v>386100</v>
      </c>
      <c r="R807" s="53" t="n">
        <f aca="false">N807/M807</f>
        <v>376.657272727273</v>
      </c>
      <c r="S807" s="53" t="n">
        <f aca="false">P807/M807</f>
        <v>369.229090909091</v>
      </c>
      <c r="T807" s="54" t="n">
        <f aca="false">IF(J807&gt;0,L807/J807,0)</f>
        <v>0.984444444444445</v>
      </c>
      <c r="U807" s="54" t="n">
        <f aca="false">IF(L807&gt;0,R807/L807,0)</f>
        <v>0.850242150625898</v>
      </c>
      <c r="V807" s="54" t="n">
        <f aca="false">IF(N807&gt;0,P807/N807,0)</f>
        <v>0.980278671471292</v>
      </c>
      <c r="W807" s="54" t="n">
        <f aca="false">T807*U807*V807</f>
        <v>0.820509090909091</v>
      </c>
      <c r="X807" s="55" t="n">
        <v>398.8</v>
      </c>
      <c r="Y807" s="56" t="n">
        <v>1.72</v>
      </c>
    </row>
    <row r="808" customFormat="false" ht="15" hidden="false" customHeight="false" outlineLevel="0" collapsed="false">
      <c r="A808" s="47" t="s">
        <v>1194</v>
      </c>
      <c r="B808" s="48" t="n">
        <v>46112</v>
      </c>
      <c r="C808" s="49" t="n">
        <f aca="false">DATE(YEAR(B808),MONTH(B808),1)</f>
        <v>46082</v>
      </c>
      <c r="D808" s="47" t="s">
        <v>74</v>
      </c>
      <c r="E808" s="47" t="s">
        <v>62</v>
      </c>
      <c r="F808" s="47" t="s">
        <v>149</v>
      </c>
      <c r="G808" s="47" t="s">
        <v>1181</v>
      </c>
      <c r="H808" s="50" t="n">
        <f aca="false">Assumptions!$B$4</f>
        <v>480</v>
      </c>
      <c r="I808" s="47" t="n">
        <v>30</v>
      </c>
      <c r="J808" s="9" t="n">
        <f aca="false">H808-I808</f>
        <v>450</v>
      </c>
      <c r="K808" s="9" t="n">
        <f aca="false">SUMIFS(Downtime_Log!$I$2:$I$20000,Downtime_Log!$B$2:$B$20000,A808)</f>
        <v>25</v>
      </c>
      <c r="L808" s="9" t="n">
        <f aca="false">J808-K808</f>
        <v>425</v>
      </c>
      <c r="M808" s="51" t="n">
        <f aca="false">INDEX(Rate_Master!$C$2:$C$13,MATCH(F808,Rate_Master!$A$2:$A$13,0))</f>
        <v>1100</v>
      </c>
      <c r="N808" s="52" t="n">
        <v>429932</v>
      </c>
      <c r="O808" s="51" t="n">
        <f aca="false">SUMIFS(Quality_Log!$H$2:$H$20000,Quality_Log!$B$2:$B$20000,A808)</f>
        <v>6462</v>
      </c>
      <c r="P808" s="51" t="n">
        <f aca="false">N808-O808</f>
        <v>423470</v>
      </c>
      <c r="Q808" s="51" t="n">
        <f aca="false">ROUND(J808*M808*Assumptions!$B$6,0)</f>
        <v>386100</v>
      </c>
      <c r="R808" s="53" t="n">
        <f aca="false">N808/M808</f>
        <v>390.847272727273</v>
      </c>
      <c r="S808" s="53" t="n">
        <f aca="false">P808/M808</f>
        <v>384.972727272727</v>
      </c>
      <c r="T808" s="54" t="n">
        <f aca="false">IF(J808&gt;0,L808/J808,0)</f>
        <v>0.944444444444444</v>
      </c>
      <c r="U808" s="54" t="n">
        <f aca="false">IF(L808&gt;0,R808/L808,0)</f>
        <v>0.91964064171123</v>
      </c>
      <c r="V808" s="54" t="n">
        <f aca="false">IF(N808&gt;0,P808/N808,0)</f>
        <v>0.984969716141157</v>
      </c>
      <c r="W808" s="54" t="n">
        <f aca="false">T808*U808*V808</f>
        <v>0.85549494949495</v>
      </c>
      <c r="X808" s="55" t="n">
        <v>373.8</v>
      </c>
      <c r="Y808" s="56" t="n">
        <v>1.57</v>
      </c>
    </row>
    <row r="809" customFormat="false" ht="15" hidden="false" customHeight="false" outlineLevel="0" collapsed="false">
      <c r="A809" s="47" t="s">
        <v>1195</v>
      </c>
      <c r="B809" s="48" t="n">
        <v>46112</v>
      </c>
      <c r="C809" s="49" t="n">
        <f aca="false">DATE(YEAR(B809),MONTH(B809),1)</f>
        <v>46082</v>
      </c>
      <c r="D809" s="47" t="s">
        <v>75</v>
      </c>
      <c r="E809" s="47" t="s">
        <v>62</v>
      </c>
      <c r="F809" s="47" t="s">
        <v>149</v>
      </c>
      <c r="G809" s="47" t="s">
        <v>1181</v>
      </c>
      <c r="H809" s="50" t="n">
        <f aca="false">Assumptions!$B$4</f>
        <v>480</v>
      </c>
      <c r="I809" s="47" t="n">
        <v>30</v>
      </c>
      <c r="J809" s="9" t="n">
        <f aca="false">H809-I809</f>
        <v>450</v>
      </c>
      <c r="K809" s="9" t="n">
        <f aca="false">SUMIFS(Downtime_Log!$I$2:$I$20000,Downtime_Log!$B$2:$B$20000,A809)</f>
        <v>131</v>
      </c>
      <c r="L809" s="9" t="n">
        <f aca="false">J809-K809</f>
        <v>319</v>
      </c>
      <c r="M809" s="51" t="n">
        <f aca="false">INDEX(Rate_Master!$C$2:$C$13,MATCH(F809,Rate_Master!$A$2:$A$13,0))</f>
        <v>1100</v>
      </c>
      <c r="N809" s="52" t="n">
        <v>321432</v>
      </c>
      <c r="O809" s="51" t="n">
        <f aca="false">SUMIFS(Quality_Log!$H$2:$H$20000,Quality_Log!$B$2:$B$20000,A809)</f>
        <v>5033</v>
      </c>
      <c r="P809" s="51" t="n">
        <f aca="false">N809-O809</f>
        <v>316399</v>
      </c>
      <c r="Q809" s="51" t="n">
        <f aca="false">ROUND(J809*M809*Assumptions!$B$6,0)</f>
        <v>386100</v>
      </c>
      <c r="R809" s="53" t="n">
        <f aca="false">N809/M809</f>
        <v>292.210909090909</v>
      </c>
      <c r="S809" s="53" t="n">
        <f aca="false">P809/M809</f>
        <v>287.635454545455</v>
      </c>
      <c r="T809" s="54" t="n">
        <f aca="false">IF(J809&gt;0,L809/J809,0)</f>
        <v>0.708888888888889</v>
      </c>
      <c r="U809" s="54" t="n">
        <f aca="false">IF(L809&gt;0,R809/L809,0)</f>
        <v>0.916021658592191</v>
      </c>
      <c r="V809" s="54" t="n">
        <f aca="false">IF(N809&gt;0,P809/N809,0)</f>
        <v>0.984341944797033</v>
      </c>
      <c r="W809" s="54" t="n">
        <f aca="false">T809*U809*V809</f>
        <v>0.639189898989899</v>
      </c>
      <c r="X809" s="55" t="n">
        <v>324.4</v>
      </c>
      <c r="Y809" s="56" t="n">
        <v>1.6</v>
      </c>
    </row>
    <row r="810" customFormat="false" ht="15" hidden="false" customHeight="false" outlineLevel="0" collapsed="false">
      <c r="A810" s="47" t="s">
        <v>1196</v>
      </c>
      <c r="B810" s="48" t="n">
        <v>46112</v>
      </c>
      <c r="C810" s="49" t="n">
        <f aca="false">DATE(YEAR(B810),MONTH(B810),1)</f>
        <v>46082</v>
      </c>
      <c r="D810" s="47" t="s">
        <v>73</v>
      </c>
      <c r="E810" s="47" t="s">
        <v>63</v>
      </c>
      <c r="F810" s="47" t="s">
        <v>151</v>
      </c>
      <c r="G810" s="47" t="s">
        <v>1186</v>
      </c>
      <c r="H810" s="50" t="n">
        <f aca="false">Assumptions!$B$4</f>
        <v>480</v>
      </c>
      <c r="I810" s="47" t="n">
        <v>30</v>
      </c>
      <c r="J810" s="9" t="n">
        <f aca="false">H810-I810</f>
        <v>450</v>
      </c>
      <c r="K810" s="9" t="n">
        <f aca="false">SUMIFS(Downtime_Log!$I$2:$I$20000,Downtime_Log!$B$2:$B$20000,A810)</f>
        <v>94</v>
      </c>
      <c r="L810" s="9" t="n">
        <f aca="false">J810-K810</f>
        <v>356</v>
      </c>
      <c r="M810" s="51" t="n">
        <f aca="false">INDEX(Rate_Master!$C$2:$C$13,MATCH(F810,Rate_Master!$A$2:$A$13,0))</f>
        <v>700</v>
      </c>
      <c r="N810" s="52" t="n">
        <v>194442</v>
      </c>
      <c r="O810" s="51" t="n">
        <f aca="false">SUMIFS(Quality_Log!$H$2:$H$20000,Quality_Log!$B$2:$B$20000,A810)</f>
        <v>7928</v>
      </c>
      <c r="P810" s="51" t="n">
        <f aca="false">N810-O810</f>
        <v>186514</v>
      </c>
      <c r="Q810" s="51" t="n">
        <f aca="false">ROUND(J810*M810*Assumptions!$B$6,0)</f>
        <v>245700</v>
      </c>
      <c r="R810" s="53" t="n">
        <f aca="false">N810/M810</f>
        <v>277.774285714286</v>
      </c>
      <c r="S810" s="53" t="n">
        <f aca="false">P810/M810</f>
        <v>266.448571428571</v>
      </c>
      <c r="T810" s="54" t="n">
        <f aca="false">IF(J810&gt;0,L810/J810,0)</f>
        <v>0.791111111111111</v>
      </c>
      <c r="U810" s="54" t="n">
        <f aca="false">IF(L810&gt;0,R810/L810,0)</f>
        <v>0.780264847512039</v>
      </c>
      <c r="V810" s="54" t="n">
        <f aca="false">IF(N810&gt;0,P810/N810,0)</f>
        <v>0.959226915995515</v>
      </c>
      <c r="W810" s="54" t="n">
        <f aca="false">T810*U810*V810</f>
        <v>0.592107936507937</v>
      </c>
      <c r="X810" s="55" t="n">
        <v>442.5</v>
      </c>
      <c r="Y810" s="56" t="n">
        <v>2.16</v>
      </c>
    </row>
    <row r="811" customFormat="false" ht="15" hidden="false" customHeight="false" outlineLevel="0" collapsed="false">
      <c r="A811" s="47" t="s">
        <v>1197</v>
      </c>
      <c r="B811" s="48" t="n">
        <v>46112</v>
      </c>
      <c r="C811" s="49" t="n">
        <f aca="false">DATE(YEAR(B811),MONTH(B811),1)</f>
        <v>46082</v>
      </c>
      <c r="D811" s="47" t="s">
        <v>74</v>
      </c>
      <c r="E811" s="47" t="s">
        <v>63</v>
      </c>
      <c r="F811" s="47" t="s">
        <v>151</v>
      </c>
      <c r="G811" s="47" t="s">
        <v>1186</v>
      </c>
      <c r="H811" s="50" t="n">
        <f aca="false">Assumptions!$B$4</f>
        <v>480</v>
      </c>
      <c r="I811" s="47" t="n">
        <v>30</v>
      </c>
      <c r="J811" s="9" t="n">
        <f aca="false">H811-I811</f>
        <v>450</v>
      </c>
      <c r="K811" s="9" t="n">
        <f aca="false">SUMIFS(Downtime_Log!$I$2:$I$20000,Downtime_Log!$B$2:$B$20000,A811)</f>
        <v>66</v>
      </c>
      <c r="L811" s="9" t="n">
        <f aca="false">J811-K811</f>
        <v>384</v>
      </c>
      <c r="M811" s="51" t="n">
        <f aca="false">INDEX(Rate_Master!$C$2:$C$13,MATCH(F811,Rate_Master!$A$2:$A$13,0))</f>
        <v>700</v>
      </c>
      <c r="N811" s="52" t="n">
        <v>215317</v>
      </c>
      <c r="O811" s="51" t="n">
        <f aca="false">SUMIFS(Quality_Log!$H$2:$H$20000,Quality_Log!$B$2:$B$20000,A811)</f>
        <v>5815</v>
      </c>
      <c r="P811" s="51" t="n">
        <f aca="false">N811-O811</f>
        <v>209502</v>
      </c>
      <c r="Q811" s="51" t="n">
        <f aca="false">ROUND(J811*M811*Assumptions!$B$6,0)</f>
        <v>245700</v>
      </c>
      <c r="R811" s="53" t="n">
        <f aca="false">N811/M811</f>
        <v>307.595714285714</v>
      </c>
      <c r="S811" s="53" t="n">
        <f aca="false">P811/M811</f>
        <v>299.288571428571</v>
      </c>
      <c r="T811" s="54" t="n">
        <f aca="false">IF(J811&gt;0,L811/J811,0)</f>
        <v>0.853333333333333</v>
      </c>
      <c r="U811" s="54" t="n">
        <f aca="false">IF(L811&gt;0,R811/L811,0)</f>
        <v>0.801030505952381</v>
      </c>
      <c r="V811" s="54" t="n">
        <f aca="false">IF(N811&gt;0,P811/N811,0)</f>
        <v>0.972993307541903</v>
      </c>
      <c r="W811" s="54" t="n">
        <f aca="false">T811*U811*V811</f>
        <v>0.665085714285714</v>
      </c>
      <c r="X811" s="55" t="n">
        <v>433.1</v>
      </c>
      <c r="Y811" s="56" t="n">
        <v>1.69</v>
      </c>
    </row>
    <row r="812" customFormat="false" ht="15" hidden="false" customHeight="false" outlineLevel="0" collapsed="false">
      <c r="A812" s="47" t="s">
        <v>1198</v>
      </c>
      <c r="B812" s="48" t="n">
        <v>46112</v>
      </c>
      <c r="C812" s="49" t="n">
        <f aca="false">DATE(YEAR(B812),MONTH(B812),1)</f>
        <v>46082</v>
      </c>
      <c r="D812" s="47" t="s">
        <v>75</v>
      </c>
      <c r="E812" s="47" t="s">
        <v>63</v>
      </c>
      <c r="F812" s="47" t="s">
        <v>151</v>
      </c>
      <c r="G812" s="47" t="s">
        <v>1186</v>
      </c>
      <c r="H812" s="50" t="n">
        <f aca="false">Assumptions!$B$4</f>
        <v>480</v>
      </c>
      <c r="I812" s="47" t="n">
        <v>30</v>
      </c>
      <c r="J812" s="9" t="n">
        <f aca="false">H812-I812</f>
        <v>450</v>
      </c>
      <c r="K812" s="9" t="n">
        <f aca="false">SUMIFS(Downtime_Log!$I$2:$I$20000,Downtime_Log!$B$2:$B$20000,A812)</f>
        <v>92</v>
      </c>
      <c r="L812" s="9" t="n">
        <f aca="false">J812-K812</f>
        <v>358</v>
      </c>
      <c r="M812" s="51" t="n">
        <f aca="false">INDEX(Rate_Master!$C$2:$C$13,MATCH(F812,Rate_Master!$A$2:$A$13,0))</f>
        <v>700</v>
      </c>
      <c r="N812" s="52" t="n">
        <v>214200</v>
      </c>
      <c r="O812" s="51" t="n">
        <f aca="false">SUMIFS(Quality_Log!$H$2:$H$20000,Quality_Log!$B$2:$B$20000,A812)</f>
        <v>8162</v>
      </c>
      <c r="P812" s="51" t="n">
        <f aca="false">N812-O812</f>
        <v>206038</v>
      </c>
      <c r="Q812" s="51" t="n">
        <f aca="false">ROUND(J812*M812*Assumptions!$B$6,0)</f>
        <v>245700</v>
      </c>
      <c r="R812" s="53" t="n">
        <f aca="false">N812/M812</f>
        <v>306</v>
      </c>
      <c r="S812" s="53" t="n">
        <f aca="false">P812/M812</f>
        <v>294.34</v>
      </c>
      <c r="T812" s="54" t="n">
        <f aca="false">IF(J812&gt;0,L812/J812,0)</f>
        <v>0.795555555555556</v>
      </c>
      <c r="U812" s="54" t="n">
        <f aca="false">IF(L812&gt;0,R812/L812,0)</f>
        <v>0.854748603351955</v>
      </c>
      <c r="V812" s="54" t="n">
        <f aca="false">IF(N812&gt;0,P812/N812,0)</f>
        <v>0.961895424836601</v>
      </c>
      <c r="W812" s="54" t="n">
        <f aca="false">T812*U812*V812</f>
        <v>0.654088888888889</v>
      </c>
      <c r="X812" s="55" t="n">
        <v>414.4</v>
      </c>
      <c r="Y812" s="56" t="n">
        <v>2.12</v>
      </c>
    </row>
    <row r="813" customFormat="false" ht="15" hidden="false" customHeight="false" outlineLevel="0" collapsed="false">
      <c r="A813" s="47" t="s">
        <v>1199</v>
      </c>
      <c r="B813" s="48" t="n">
        <v>46112</v>
      </c>
      <c r="C813" s="49" t="n">
        <f aca="false">DATE(YEAR(B813),MONTH(B813),1)</f>
        <v>46082</v>
      </c>
      <c r="D813" s="47" t="s">
        <v>73</v>
      </c>
      <c r="E813" s="47" t="s">
        <v>64</v>
      </c>
      <c r="F813" s="47" t="s">
        <v>155</v>
      </c>
      <c r="G813" s="47" t="s">
        <v>1200</v>
      </c>
      <c r="H813" s="50" t="n">
        <f aca="false">Assumptions!$B$4</f>
        <v>480</v>
      </c>
      <c r="I813" s="47" t="n">
        <v>30</v>
      </c>
      <c r="J813" s="9" t="n">
        <f aca="false">H813-I813</f>
        <v>450</v>
      </c>
      <c r="K813" s="9" t="n">
        <f aca="false">SUMIFS(Downtime_Log!$I$2:$I$20000,Downtime_Log!$B$2:$B$20000,A813)</f>
        <v>18</v>
      </c>
      <c r="L813" s="9" t="n">
        <f aca="false">J813-K813</f>
        <v>432</v>
      </c>
      <c r="M813" s="51" t="n">
        <f aca="false">INDEX(Rate_Master!$C$2:$C$13,MATCH(F813,Rate_Master!$A$2:$A$13,0))</f>
        <v>550</v>
      </c>
      <c r="N813" s="52" t="n">
        <v>213716</v>
      </c>
      <c r="O813" s="51" t="n">
        <f aca="false">SUMIFS(Quality_Log!$H$2:$H$20000,Quality_Log!$B$2:$B$20000,A813)</f>
        <v>2707</v>
      </c>
      <c r="P813" s="51" t="n">
        <f aca="false">N813-O813</f>
        <v>211009</v>
      </c>
      <c r="Q813" s="51" t="n">
        <f aca="false">ROUND(J813*M813*Assumptions!$B$6,0)</f>
        <v>193050</v>
      </c>
      <c r="R813" s="53" t="n">
        <f aca="false">N813/M813</f>
        <v>388.574545454545</v>
      </c>
      <c r="S813" s="53" t="n">
        <f aca="false">P813/M813</f>
        <v>383.652727272727</v>
      </c>
      <c r="T813" s="54" t="n">
        <f aca="false">IF(J813&gt;0,L813/J813,0)</f>
        <v>0.96</v>
      </c>
      <c r="U813" s="54" t="n">
        <f aca="false">IF(L813&gt;0,R813/L813,0)</f>
        <v>0.899478114478114</v>
      </c>
      <c r="V813" s="54" t="n">
        <f aca="false">IF(N813&gt;0,P813/N813,0)</f>
        <v>0.987333657751409</v>
      </c>
      <c r="W813" s="54" t="n">
        <f aca="false">T813*U813*V813</f>
        <v>0.852561616161616</v>
      </c>
      <c r="X813" s="55" t="n">
        <v>236.4</v>
      </c>
      <c r="Y813" s="56" t="n">
        <v>0.74</v>
      </c>
    </row>
    <row r="814" customFormat="false" ht="15" hidden="false" customHeight="false" outlineLevel="0" collapsed="false">
      <c r="A814" s="47" t="s">
        <v>1201</v>
      </c>
      <c r="B814" s="48" t="n">
        <v>46112</v>
      </c>
      <c r="C814" s="49" t="n">
        <f aca="false">DATE(YEAR(B814),MONTH(B814),1)</f>
        <v>46082</v>
      </c>
      <c r="D814" s="47" t="s">
        <v>74</v>
      </c>
      <c r="E814" s="47" t="s">
        <v>64</v>
      </c>
      <c r="F814" s="47" t="s">
        <v>155</v>
      </c>
      <c r="G814" s="47" t="s">
        <v>1200</v>
      </c>
      <c r="H814" s="50" t="n">
        <f aca="false">Assumptions!$B$4</f>
        <v>480</v>
      </c>
      <c r="I814" s="47" t="n">
        <v>30</v>
      </c>
      <c r="J814" s="9" t="n">
        <f aca="false">H814-I814</f>
        <v>450</v>
      </c>
      <c r="K814" s="9" t="n">
        <f aca="false">SUMIFS(Downtime_Log!$I$2:$I$20000,Downtime_Log!$B$2:$B$20000,A814)</f>
        <v>24</v>
      </c>
      <c r="L814" s="9" t="n">
        <f aca="false">J814-K814</f>
        <v>426</v>
      </c>
      <c r="M814" s="51" t="n">
        <f aca="false">INDEX(Rate_Master!$C$2:$C$13,MATCH(F814,Rate_Master!$A$2:$A$13,0))</f>
        <v>550</v>
      </c>
      <c r="N814" s="52" t="n">
        <v>209945</v>
      </c>
      <c r="O814" s="51" t="n">
        <f aca="false">SUMIFS(Quality_Log!$H$2:$H$20000,Quality_Log!$B$2:$B$20000,A814)</f>
        <v>2384</v>
      </c>
      <c r="P814" s="51" t="n">
        <f aca="false">N814-O814</f>
        <v>207561</v>
      </c>
      <c r="Q814" s="51" t="n">
        <f aca="false">ROUND(J814*M814*Assumptions!$B$6,0)</f>
        <v>193050</v>
      </c>
      <c r="R814" s="53" t="n">
        <f aca="false">N814/M814</f>
        <v>381.718181818182</v>
      </c>
      <c r="S814" s="53" t="n">
        <f aca="false">P814/M814</f>
        <v>377.383636363636</v>
      </c>
      <c r="T814" s="54" t="n">
        <f aca="false">IF(J814&gt;0,L814/J814,0)</f>
        <v>0.946666666666667</v>
      </c>
      <c r="U814" s="54" t="n">
        <f aca="false">IF(L814&gt;0,R814/L814,0)</f>
        <v>0.896052069995732</v>
      </c>
      <c r="V814" s="54" t="n">
        <f aca="false">IF(N814&gt;0,P814/N814,0)</f>
        <v>0.988644645026078</v>
      </c>
      <c r="W814" s="54" t="n">
        <f aca="false">T814*U814*V814</f>
        <v>0.838630303030303</v>
      </c>
      <c r="X814" s="55" t="n">
        <v>241.2</v>
      </c>
      <c r="Y814" s="56" t="n">
        <v>0.83</v>
      </c>
    </row>
    <row r="815" customFormat="false" ht="15" hidden="false" customHeight="false" outlineLevel="0" collapsed="false">
      <c r="A815" s="47" t="s">
        <v>1202</v>
      </c>
      <c r="B815" s="48" t="n">
        <v>46112</v>
      </c>
      <c r="C815" s="49" t="n">
        <f aca="false">DATE(YEAR(B815),MONTH(B815),1)</f>
        <v>46082</v>
      </c>
      <c r="D815" s="47" t="s">
        <v>73</v>
      </c>
      <c r="E815" s="47" t="s">
        <v>65</v>
      </c>
      <c r="F815" s="47" t="s">
        <v>157</v>
      </c>
      <c r="G815" s="47" t="s">
        <v>1203</v>
      </c>
      <c r="H815" s="50" t="n">
        <f aca="false">Assumptions!$B$4</f>
        <v>480</v>
      </c>
      <c r="I815" s="47" t="n">
        <v>30</v>
      </c>
      <c r="J815" s="9" t="n">
        <f aca="false">H815-I815</f>
        <v>450</v>
      </c>
      <c r="K815" s="9" t="n">
        <f aca="false">SUMIFS(Downtime_Log!$I$2:$I$20000,Downtime_Log!$B$2:$B$20000,A815)</f>
        <v>63</v>
      </c>
      <c r="L815" s="9" t="n">
        <f aca="false">J815-K815</f>
        <v>387</v>
      </c>
      <c r="M815" s="51" t="n">
        <f aca="false">INDEX(Rate_Master!$C$2:$C$13,MATCH(F815,Rate_Master!$A$2:$A$13,0))</f>
        <v>220</v>
      </c>
      <c r="N815" s="52" t="n">
        <v>72457</v>
      </c>
      <c r="O815" s="51" t="n">
        <f aca="false">SUMIFS(Quality_Log!$H$2:$H$20000,Quality_Log!$B$2:$B$20000,A815)</f>
        <v>1908</v>
      </c>
      <c r="P815" s="51" t="n">
        <f aca="false">N815-O815</f>
        <v>70549</v>
      </c>
      <c r="Q815" s="51" t="n">
        <f aca="false">ROUND(J815*M815*Assumptions!$B$6,0)</f>
        <v>77220</v>
      </c>
      <c r="R815" s="53" t="n">
        <f aca="false">N815/M815</f>
        <v>329.35</v>
      </c>
      <c r="S815" s="53" t="n">
        <f aca="false">P815/M815</f>
        <v>320.677272727273</v>
      </c>
      <c r="T815" s="54" t="n">
        <f aca="false">IF(J815&gt;0,L815/J815,0)</f>
        <v>0.86</v>
      </c>
      <c r="U815" s="54" t="n">
        <f aca="false">IF(L815&gt;0,R815/L815,0)</f>
        <v>0.851033591731266</v>
      </c>
      <c r="V815" s="54" t="n">
        <f aca="false">IF(N815&gt;0,P815/N815,0)</f>
        <v>0.973667140510924</v>
      </c>
      <c r="W815" s="54" t="n">
        <f aca="false">T815*U815*V815</f>
        <v>0.712616161616162</v>
      </c>
      <c r="X815" s="55" t="n">
        <v>184.6</v>
      </c>
      <c r="Y815" s="56" t="n">
        <v>0.14</v>
      </c>
    </row>
    <row r="816" customFormat="false" ht="15" hidden="false" customHeight="false" outlineLevel="0" collapsed="false">
      <c r="A816" s="47" t="s">
        <v>1204</v>
      </c>
      <c r="B816" s="48" t="n">
        <v>46112</v>
      </c>
      <c r="C816" s="49" t="n">
        <f aca="false">DATE(YEAR(B816),MONTH(B816),1)</f>
        <v>46082</v>
      </c>
      <c r="D816" s="47" t="s">
        <v>74</v>
      </c>
      <c r="E816" s="47" t="s">
        <v>65</v>
      </c>
      <c r="F816" s="47" t="s">
        <v>157</v>
      </c>
      <c r="G816" s="47" t="s">
        <v>1203</v>
      </c>
      <c r="H816" s="50" t="n">
        <f aca="false">Assumptions!$B$4</f>
        <v>480</v>
      </c>
      <c r="I816" s="47" t="n">
        <v>30</v>
      </c>
      <c r="J816" s="9" t="n">
        <f aca="false">H816-I816</f>
        <v>450</v>
      </c>
      <c r="K816" s="9" t="n">
        <f aca="false">SUMIFS(Downtime_Log!$I$2:$I$20000,Downtime_Log!$B$2:$B$20000,A816)</f>
        <v>104</v>
      </c>
      <c r="L816" s="9" t="n">
        <f aca="false">J816-K816</f>
        <v>346</v>
      </c>
      <c r="M816" s="51" t="n">
        <f aca="false">INDEX(Rate_Master!$C$2:$C$13,MATCH(F816,Rate_Master!$A$2:$A$13,0))</f>
        <v>220</v>
      </c>
      <c r="N816" s="52" t="n">
        <v>57987</v>
      </c>
      <c r="O816" s="51" t="n">
        <f aca="false">SUMIFS(Quality_Log!$H$2:$H$20000,Quality_Log!$B$2:$B$20000,A816)</f>
        <v>1665</v>
      </c>
      <c r="P816" s="51" t="n">
        <f aca="false">N816-O816</f>
        <v>56322</v>
      </c>
      <c r="Q816" s="51" t="n">
        <f aca="false">ROUND(J816*M816*Assumptions!$B$6,0)</f>
        <v>77220</v>
      </c>
      <c r="R816" s="53" t="n">
        <f aca="false">N816/M816</f>
        <v>263.577272727273</v>
      </c>
      <c r="S816" s="53" t="n">
        <f aca="false">P816/M816</f>
        <v>256.009090909091</v>
      </c>
      <c r="T816" s="54" t="n">
        <f aca="false">IF(J816&gt;0,L816/J816,0)</f>
        <v>0.768888888888889</v>
      </c>
      <c r="U816" s="54" t="n">
        <f aca="false">IF(L816&gt;0,R816/L816,0)</f>
        <v>0.761784025223332</v>
      </c>
      <c r="V816" s="54" t="n">
        <f aca="false">IF(N816&gt;0,P816/N816,0)</f>
        <v>0.971286667701381</v>
      </c>
      <c r="W816" s="54" t="n">
        <f aca="false">T816*U816*V816</f>
        <v>0.568909090909091</v>
      </c>
      <c r="X816" s="55" t="n">
        <v>181.4</v>
      </c>
      <c r="Y816" s="56" t="n">
        <v>0.15</v>
      </c>
    </row>
    <row r="817" customFormat="false" ht="15" hidden="false" customHeight="false" outlineLevel="0" collapsed="false">
      <c r="A817" s="47" t="s">
        <v>1205</v>
      </c>
      <c r="B817" s="48" t="n">
        <v>46112</v>
      </c>
      <c r="C817" s="49" t="n">
        <f aca="false">DATE(YEAR(B817),MONTH(B817),1)</f>
        <v>46082</v>
      </c>
      <c r="D817" s="47" t="s">
        <v>75</v>
      </c>
      <c r="E817" s="47" t="s">
        <v>65</v>
      </c>
      <c r="F817" s="47" t="s">
        <v>157</v>
      </c>
      <c r="G817" s="47" t="s">
        <v>1203</v>
      </c>
      <c r="H817" s="50" t="n">
        <f aca="false">Assumptions!$B$4</f>
        <v>480</v>
      </c>
      <c r="I817" s="47" t="n">
        <v>30</v>
      </c>
      <c r="J817" s="9" t="n">
        <f aca="false">H817-I817</f>
        <v>450</v>
      </c>
      <c r="K817" s="9" t="n">
        <f aca="false">SUMIFS(Downtime_Log!$I$2:$I$20000,Downtime_Log!$B$2:$B$20000,A817)</f>
        <v>69</v>
      </c>
      <c r="L817" s="9" t="n">
        <f aca="false">J817-K817</f>
        <v>381</v>
      </c>
      <c r="M817" s="51" t="n">
        <f aca="false">INDEX(Rate_Master!$C$2:$C$13,MATCH(F817,Rate_Master!$A$2:$A$13,0))</f>
        <v>220</v>
      </c>
      <c r="N817" s="52" t="n">
        <v>67351</v>
      </c>
      <c r="O817" s="51" t="n">
        <f aca="false">SUMIFS(Quality_Log!$H$2:$H$20000,Quality_Log!$B$2:$B$20000,A817)</f>
        <v>3096</v>
      </c>
      <c r="P817" s="51" t="n">
        <f aca="false">N817-O817</f>
        <v>64255</v>
      </c>
      <c r="Q817" s="51" t="n">
        <f aca="false">ROUND(J817*M817*Assumptions!$B$6,0)</f>
        <v>77220</v>
      </c>
      <c r="R817" s="53" t="n">
        <f aca="false">N817/M817</f>
        <v>306.140909090909</v>
      </c>
      <c r="S817" s="53" t="n">
        <f aca="false">P817/M817</f>
        <v>292.068181818182</v>
      </c>
      <c r="T817" s="54" t="n">
        <f aca="false">IF(J817&gt;0,L817/J817,0)</f>
        <v>0.846666666666667</v>
      </c>
      <c r="U817" s="54" t="n">
        <f aca="false">IF(L817&gt;0,R817/L817,0)</f>
        <v>0.803519446432832</v>
      </c>
      <c r="V817" s="54" t="n">
        <f aca="false">IF(N817&gt;0,P817/N817,0)</f>
        <v>0.954031862927054</v>
      </c>
      <c r="W817" s="54" t="n">
        <f aca="false">T817*U817*V817</f>
        <v>0.649040404040404</v>
      </c>
      <c r="X817" s="55" t="n">
        <v>181.9</v>
      </c>
      <c r="Y817" s="56" t="n">
        <v>0.16</v>
      </c>
    </row>
    <row r="818" customFormat="false" ht="15" hidden="false" customHeight="false" outlineLevel="0" collapsed="false">
      <c r="A818" s="47" t="s">
        <v>1206</v>
      </c>
      <c r="B818" s="48" t="n">
        <v>46113</v>
      </c>
      <c r="C818" s="49" t="n">
        <f aca="false">DATE(YEAR(B818),MONTH(B818),1)</f>
        <v>46113</v>
      </c>
      <c r="D818" s="47" t="s">
        <v>73</v>
      </c>
      <c r="E818" s="47" t="s">
        <v>62</v>
      </c>
      <c r="F818" s="47" t="s">
        <v>149</v>
      </c>
      <c r="G818" s="47" t="s">
        <v>1207</v>
      </c>
      <c r="H818" s="50" t="n">
        <f aca="false">Assumptions!$B$4</f>
        <v>480</v>
      </c>
      <c r="I818" s="47" t="n">
        <v>45</v>
      </c>
      <c r="J818" s="9" t="n">
        <f aca="false">H818-I818</f>
        <v>435</v>
      </c>
      <c r="K818" s="9" t="n">
        <f aca="false">SUMIFS(Downtime_Log!$I$2:$I$20000,Downtime_Log!$B$2:$B$20000,A818)</f>
        <v>45</v>
      </c>
      <c r="L818" s="9" t="n">
        <f aca="false">J818-K818</f>
        <v>390</v>
      </c>
      <c r="M818" s="51" t="n">
        <f aca="false">INDEX(Rate_Master!$C$2:$C$13,MATCH(F818,Rate_Master!$A$2:$A$13,0))</f>
        <v>1100</v>
      </c>
      <c r="N818" s="52" t="n">
        <v>400108</v>
      </c>
      <c r="O818" s="51" t="n">
        <f aca="false">SUMIFS(Quality_Log!$H$2:$H$20000,Quality_Log!$B$2:$B$20000,A818)</f>
        <v>4482</v>
      </c>
      <c r="P818" s="51" t="n">
        <f aca="false">N818-O818</f>
        <v>395626</v>
      </c>
      <c r="Q818" s="51" t="n">
        <f aca="false">ROUND(J818*M818*Assumptions!$B$6,0)</f>
        <v>373230</v>
      </c>
      <c r="R818" s="53" t="n">
        <f aca="false">N818/M818</f>
        <v>363.734545454545</v>
      </c>
      <c r="S818" s="53" t="n">
        <f aca="false">P818/M818</f>
        <v>359.66</v>
      </c>
      <c r="T818" s="54" t="n">
        <f aca="false">IF(J818&gt;0,L818/J818,0)</f>
        <v>0.896551724137931</v>
      </c>
      <c r="U818" s="54" t="n">
        <f aca="false">IF(L818&gt;0,R818/L818,0)</f>
        <v>0.932652680652681</v>
      </c>
      <c r="V818" s="54" t="n">
        <f aca="false">IF(N818&gt;0,P818/N818,0)</f>
        <v>0.988798024533376</v>
      </c>
      <c r="W818" s="54" t="n">
        <f aca="false">T818*U818*V818</f>
        <v>0.826804597701149</v>
      </c>
      <c r="X818" s="55" t="n">
        <v>347.9</v>
      </c>
      <c r="Y818" s="56" t="n">
        <v>1.76</v>
      </c>
    </row>
    <row r="819" customFormat="false" ht="15" hidden="false" customHeight="false" outlineLevel="0" collapsed="false">
      <c r="A819" s="47" t="s">
        <v>1208</v>
      </c>
      <c r="B819" s="48" t="n">
        <v>46113</v>
      </c>
      <c r="C819" s="49" t="n">
        <f aca="false">DATE(YEAR(B819),MONTH(B819),1)</f>
        <v>46113</v>
      </c>
      <c r="D819" s="47" t="s">
        <v>74</v>
      </c>
      <c r="E819" s="47" t="s">
        <v>62</v>
      </c>
      <c r="F819" s="47" t="s">
        <v>149</v>
      </c>
      <c r="G819" s="47" t="s">
        <v>1207</v>
      </c>
      <c r="H819" s="50" t="n">
        <f aca="false">Assumptions!$B$4</f>
        <v>480</v>
      </c>
      <c r="I819" s="47" t="n">
        <v>30</v>
      </c>
      <c r="J819" s="9" t="n">
        <f aca="false">H819-I819</f>
        <v>450</v>
      </c>
      <c r="K819" s="9" t="n">
        <f aca="false">SUMIFS(Downtime_Log!$I$2:$I$20000,Downtime_Log!$B$2:$B$20000,A819)</f>
        <v>49</v>
      </c>
      <c r="L819" s="9" t="n">
        <f aca="false">J819-K819</f>
        <v>401</v>
      </c>
      <c r="M819" s="51" t="n">
        <f aca="false">INDEX(Rate_Master!$C$2:$C$13,MATCH(F819,Rate_Master!$A$2:$A$13,0))</f>
        <v>1100</v>
      </c>
      <c r="N819" s="52" t="n">
        <v>408081</v>
      </c>
      <c r="O819" s="51" t="n">
        <f aca="false">SUMIFS(Quality_Log!$H$2:$H$20000,Quality_Log!$B$2:$B$20000,A819)</f>
        <v>7542</v>
      </c>
      <c r="P819" s="51" t="n">
        <f aca="false">N819-O819</f>
        <v>400539</v>
      </c>
      <c r="Q819" s="51" t="n">
        <f aca="false">ROUND(J819*M819*Assumptions!$B$6,0)</f>
        <v>386100</v>
      </c>
      <c r="R819" s="53" t="n">
        <f aca="false">N819/M819</f>
        <v>370.982727272727</v>
      </c>
      <c r="S819" s="53" t="n">
        <f aca="false">P819/M819</f>
        <v>364.126363636364</v>
      </c>
      <c r="T819" s="54" t="n">
        <f aca="false">IF(J819&gt;0,L819/J819,0)</f>
        <v>0.891111111111111</v>
      </c>
      <c r="U819" s="54" t="n">
        <f aca="false">IF(L819&gt;0,R819/L819,0)</f>
        <v>0.925143958286103</v>
      </c>
      <c r="V819" s="54" t="n">
        <f aca="false">IF(N819&gt;0,P819/N819,0)</f>
        <v>0.981518375028487</v>
      </c>
      <c r="W819" s="54" t="n">
        <f aca="false">T819*U819*V819</f>
        <v>0.809169696969697</v>
      </c>
      <c r="X819" s="55" t="n">
        <v>361.9</v>
      </c>
      <c r="Y819" s="56" t="n">
        <v>1.79</v>
      </c>
    </row>
    <row r="820" customFormat="false" ht="15" hidden="false" customHeight="false" outlineLevel="0" collapsed="false">
      <c r="A820" s="47" t="s">
        <v>1209</v>
      </c>
      <c r="B820" s="48" t="n">
        <v>46113</v>
      </c>
      <c r="C820" s="49" t="n">
        <f aca="false">DATE(YEAR(B820),MONTH(B820),1)</f>
        <v>46113</v>
      </c>
      <c r="D820" s="47" t="s">
        <v>75</v>
      </c>
      <c r="E820" s="47" t="s">
        <v>62</v>
      </c>
      <c r="F820" s="47" t="s">
        <v>149</v>
      </c>
      <c r="G820" s="47" t="s">
        <v>1207</v>
      </c>
      <c r="H820" s="50" t="n">
        <f aca="false">Assumptions!$B$4</f>
        <v>480</v>
      </c>
      <c r="I820" s="47" t="n">
        <v>45</v>
      </c>
      <c r="J820" s="9" t="n">
        <f aca="false">H820-I820</f>
        <v>435</v>
      </c>
      <c r="K820" s="9" t="n">
        <f aca="false">SUMIFS(Downtime_Log!$I$2:$I$20000,Downtime_Log!$B$2:$B$20000,A820)</f>
        <v>77</v>
      </c>
      <c r="L820" s="9" t="n">
        <f aca="false">J820-K820</f>
        <v>358</v>
      </c>
      <c r="M820" s="51" t="n">
        <f aca="false">INDEX(Rate_Master!$C$2:$C$13,MATCH(F820,Rate_Master!$A$2:$A$13,0))</f>
        <v>1100</v>
      </c>
      <c r="N820" s="52" t="n">
        <v>345290</v>
      </c>
      <c r="O820" s="51" t="n">
        <f aca="false">SUMIFS(Quality_Log!$H$2:$H$20000,Quality_Log!$B$2:$B$20000,A820)</f>
        <v>6319</v>
      </c>
      <c r="P820" s="51" t="n">
        <f aca="false">N820-O820</f>
        <v>338971</v>
      </c>
      <c r="Q820" s="51" t="n">
        <f aca="false">ROUND(J820*M820*Assumptions!$B$6,0)</f>
        <v>373230</v>
      </c>
      <c r="R820" s="53" t="n">
        <f aca="false">N820/M820</f>
        <v>313.9</v>
      </c>
      <c r="S820" s="53" t="n">
        <f aca="false">P820/M820</f>
        <v>308.155454545455</v>
      </c>
      <c r="T820" s="54" t="n">
        <f aca="false">IF(J820&gt;0,L820/J820,0)</f>
        <v>0.822988505747127</v>
      </c>
      <c r="U820" s="54" t="n">
        <f aca="false">IF(L820&gt;0,R820/L820,0)</f>
        <v>0.876815642458101</v>
      </c>
      <c r="V820" s="54" t="n">
        <f aca="false">IF(N820&gt;0,P820/N820,0)</f>
        <v>0.981699441049553</v>
      </c>
      <c r="W820" s="54" t="n">
        <f aca="false">T820*U820*V820</f>
        <v>0.708403343782654</v>
      </c>
      <c r="X820" s="55" t="n">
        <v>358.7</v>
      </c>
      <c r="Y820" s="56" t="n">
        <v>1.89</v>
      </c>
    </row>
    <row r="821" customFormat="false" ht="15" hidden="false" customHeight="false" outlineLevel="0" collapsed="false">
      <c r="A821" s="47" t="s">
        <v>1210</v>
      </c>
      <c r="B821" s="48" t="n">
        <v>46113</v>
      </c>
      <c r="C821" s="49" t="n">
        <f aca="false">DATE(YEAR(B821),MONTH(B821),1)</f>
        <v>46113</v>
      </c>
      <c r="D821" s="47" t="s">
        <v>73</v>
      </c>
      <c r="E821" s="47" t="s">
        <v>63</v>
      </c>
      <c r="F821" s="47" t="s">
        <v>151</v>
      </c>
      <c r="G821" s="47" t="s">
        <v>1211</v>
      </c>
      <c r="H821" s="50" t="n">
        <f aca="false">Assumptions!$B$4</f>
        <v>480</v>
      </c>
      <c r="I821" s="47" t="n">
        <v>30</v>
      </c>
      <c r="J821" s="9" t="n">
        <f aca="false">H821-I821</f>
        <v>450</v>
      </c>
      <c r="K821" s="9" t="n">
        <f aca="false">SUMIFS(Downtime_Log!$I$2:$I$20000,Downtime_Log!$B$2:$B$20000,A821)</f>
        <v>223</v>
      </c>
      <c r="L821" s="9" t="n">
        <f aca="false">J821-K821</f>
        <v>227</v>
      </c>
      <c r="M821" s="51" t="n">
        <f aca="false">INDEX(Rate_Master!$C$2:$C$13,MATCH(F821,Rate_Master!$A$2:$A$13,0))</f>
        <v>700</v>
      </c>
      <c r="N821" s="52" t="n">
        <v>137110</v>
      </c>
      <c r="O821" s="51" t="n">
        <f aca="false">SUMIFS(Quality_Log!$H$2:$H$20000,Quality_Log!$B$2:$B$20000,A821)</f>
        <v>3115</v>
      </c>
      <c r="P821" s="51" t="n">
        <f aca="false">N821-O821</f>
        <v>133995</v>
      </c>
      <c r="Q821" s="51" t="n">
        <f aca="false">ROUND(J821*M821*Assumptions!$B$6,0)</f>
        <v>245700</v>
      </c>
      <c r="R821" s="53" t="n">
        <f aca="false">N821/M821</f>
        <v>195.871428571429</v>
      </c>
      <c r="S821" s="53" t="n">
        <f aca="false">P821/M821</f>
        <v>191.421428571429</v>
      </c>
      <c r="T821" s="54" t="n">
        <f aca="false">IF(J821&gt;0,L821/J821,0)</f>
        <v>0.504444444444445</v>
      </c>
      <c r="U821" s="54" t="n">
        <f aca="false">IF(L821&gt;0,R821/L821,0)</f>
        <v>0.862869729389553</v>
      </c>
      <c r="V821" s="54" t="n">
        <f aca="false">IF(N821&gt;0,P821/N821,0)</f>
        <v>0.977281015243235</v>
      </c>
      <c r="W821" s="54" t="n">
        <f aca="false">T821*U821*V821</f>
        <v>0.425380952380952</v>
      </c>
      <c r="X821" s="55" t="n">
        <v>306.4</v>
      </c>
      <c r="Y821" s="56" t="n">
        <v>2.26</v>
      </c>
    </row>
    <row r="822" customFormat="false" ht="15" hidden="false" customHeight="false" outlineLevel="0" collapsed="false">
      <c r="A822" s="47" t="s">
        <v>1212</v>
      </c>
      <c r="B822" s="48" t="n">
        <v>46113</v>
      </c>
      <c r="C822" s="49" t="n">
        <f aca="false">DATE(YEAR(B822),MONTH(B822),1)</f>
        <v>46113</v>
      </c>
      <c r="D822" s="47" t="s">
        <v>74</v>
      </c>
      <c r="E822" s="47" t="s">
        <v>63</v>
      </c>
      <c r="F822" s="47" t="s">
        <v>151</v>
      </c>
      <c r="G822" s="47" t="s">
        <v>1211</v>
      </c>
      <c r="H822" s="50" t="n">
        <f aca="false">Assumptions!$B$4</f>
        <v>480</v>
      </c>
      <c r="I822" s="47" t="n">
        <v>30</v>
      </c>
      <c r="J822" s="9" t="n">
        <f aca="false">H822-I822</f>
        <v>450</v>
      </c>
      <c r="K822" s="9" t="n">
        <f aca="false">SUMIFS(Downtime_Log!$I$2:$I$20000,Downtime_Log!$B$2:$B$20000,A822)</f>
        <v>78</v>
      </c>
      <c r="L822" s="9" t="n">
        <f aca="false">J822-K822</f>
        <v>372</v>
      </c>
      <c r="M822" s="51" t="n">
        <f aca="false">INDEX(Rate_Master!$C$2:$C$13,MATCH(F822,Rate_Master!$A$2:$A$13,0))</f>
        <v>700</v>
      </c>
      <c r="N822" s="52" t="n">
        <v>219092</v>
      </c>
      <c r="O822" s="51" t="n">
        <f aca="false">SUMIFS(Quality_Log!$H$2:$H$20000,Quality_Log!$B$2:$B$20000,A822)</f>
        <v>7413</v>
      </c>
      <c r="P822" s="51" t="n">
        <f aca="false">N822-O822</f>
        <v>211679</v>
      </c>
      <c r="Q822" s="51" t="n">
        <f aca="false">ROUND(J822*M822*Assumptions!$B$6,0)</f>
        <v>245700</v>
      </c>
      <c r="R822" s="53" t="n">
        <f aca="false">N822/M822</f>
        <v>312.988571428571</v>
      </c>
      <c r="S822" s="53" t="n">
        <f aca="false">P822/M822</f>
        <v>302.398571428571</v>
      </c>
      <c r="T822" s="54" t="n">
        <f aca="false">IF(J822&gt;0,L822/J822,0)</f>
        <v>0.826666666666667</v>
      </c>
      <c r="U822" s="54" t="n">
        <f aca="false">IF(L822&gt;0,R822/L822,0)</f>
        <v>0.84136712749616</v>
      </c>
      <c r="V822" s="54" t="n">
        <f aca="false">IF(N822&gt;0,P822/N822,0)</f>
        <v>0.96616489876399</v>
      </c>
      <c r="W822" s="54" t="n">
        <f aca="false">T822*U822*V822</f>
        <v>0.671996825396826</v>
      </c>
      <c r="X822" s="55" t="n">
        <v>413.4</v>
      </c>
      <c r="Y822" s="56" t="n">
        <v>1.92</v>
      </c>
    </row>
    <row r="823" customFormat="false" ht="15" hidden="false" customHeight="false" outlineLevel="0" collapsed="false">
      <c r="A823" s="47" t="s">
        <v>1213</v>
      </c>
      <c r="B823" s="48" t="n">
        <v>46113</v>
      </c>
      <c r="C823" s="49" t="n">
        <f aca="false">DATE(YEAR(B823),MONTH(B823),1)</f>
        <v>46113</v>
      </c>
      <c r="D823" s="47" t="s">
        <v>75</v>
      </c>
      <c r="E823" s="47" t="s">
        <v>63</v>
      </c>
      <c r="F823" s="47" t="s">
        <v>151</v>
      </c>
      <c r="G823" s="47" t="s">
        <v>1211</v>
      </c>
      <c r="H823" s="50" t="n">
        <f aca="false">Assumptions!$B$4</f>
        <v>480</v>
      </c>
      <c r="I823" s="47" t="n">
        <v>30</v>
      </c>
      <c r="J823" s="9" t="n">
        <f aca="false">H823-I823</f>
        <v>450</v>
      </c>
      <c r="K823" s="9" t="n">
        <f aca="false">SUMIFS(Downtime_Log!$I$2:$I$20000,Downtime_Log!$B$2:$B$20000,A823)</f>
        <v>19</v>
      </c>
      <c r="L823" s="9" t="n">
        <f aca="false">J823-K823</f>
        <v>431</v>
      </c>
      <c r="M823" s="51" t="n">
        <f aca="false">INDEX(Rate_Master!$C$2:$C$13,MATCH(F823,Rate_Master!$A$2:$A$13,0))</f>
        <v>700</v>
      </c>
      <c r="N823" s="52" t="n">
        <v>241492</v>
      </c>
      <c r="O823" s="51" t="n">
        <f aca="false">SUMIFS(Quality_Log!$H$2:$H$20000,Quality_Log!$B$2:$B$20000,A823)</f>
        <v>7236</v>
      </c>
      <c r="P823" s="51" t="n">
        <f aca="false">N823-O823</f>
        <v>234256</v>
      </c>
      <c r="Q823" s="51" t="n">
        <f aca="false">ROUND(J823*M823*Assumptions!$B$6,0)</f>
        <v>245700</v>
      </c>
      <c r="R823" s="53" t="n">
        <f aca="false">N823/M823</f>
        <v>344.988571428571</v>
      </c>
      <c r="S823" s="53" t="n">
        <f aca="false">P823/M823</f>
        <v>334.651428571429</v>
      </c>
      <c r="T823" s="54" t="n">
        <f aca="false">IF(J823&gt;0,L823/J823,0)</f>
        <v>0.957777777777778</v>
      </c>
      <c r="U823" s="54" t="n">
        <f aca="false">IF(L823&gt;0,R823/L823,0)</f>
        <v>0.800437520715943</v>
      </c>
      <c r="V823" s="54" t="n">
        <f aca="false">IF(N823&gt;0,P823/N823,0)</f>
        <v>0.970036274493565</v>
      </c>
      <c r="W823" s="54" t="n">
        <f aca="false">T823*U823*V823</f>
        <v>0.743669841269841</v>
      </c>
      <c r="X823" s="55" t="n">
        <v>484.5</v>
      </c>
      <c r="Y823" s="56" t="n">
        <v>1.62</v>
      </c>
    </row>
    <row r="824" customFormat="false" ht="15" hidden="false" customHeight="false" outlineLevel="0" collapsed="false">
      <c r="A824" s="47" t="s">
        <v>1214</v>
      </c>
      <c r="B824" s="48" t="n">
        <v>46113</v>
      </c>
      <c r="C824" s="49" t="n">
        <f aca="false">DATE(YEAR(B824),MONTH(B824),1)</f>
        <v>46113</v>
      </c>
      <c r="D824" s="47" t="s">
        <v>73</v>
      </c>
      <c r="E824" s="47" t="s">
        <v>64</v>
      </c>
      <c r="F824" s="47" t="s">
        <v>155</v>
      </c>
      <c r="G824" s="47" t="s">
        <v>1200</v>
      </c>
      <c r="H824" s="50" t="n">
        <f aca="false">Assumptions!$B$4</f>
        <v>480</v>
      </c>
      <c r="I824" s="47" t="n">
        <v>30</v>
      </c>
      <c r="J824" s="9" t="n">
        <f aca="false">H824-I824</f>
        <v>450</v>
      </c>
      <c r="K824" s="9" t="n">
        <f aca="false">SUMIFS(Downtime_Log!$I$2:$I$20000,Downtime_Log!$B$2:$B$20000,A824)</f>
        <v>12</v>
      </c>
      <c r="L824" s="9" t="n">
        <f aca="false">J824-K824</f>
        <v>438</v>
      </c>
      <c r="M824" s="51" t="n">
        <f aca="false">INDEX(Rate_Master!$C$2:$C$13,MATCH(F824,Rate_Master!$A$2:$A$13,0))</f>
        <v>550</v>
      </c>
      <c r="N824" s="52" t="n">
        <v>223025</v>
      </c>
      <c r="O824" s="51" t="n">
        <f aca="false">SUMIFS(Quality_Log!$H$2:$H$20000,Quality_Log!$B$2:$B$20000,A824)</f>
        <v>3341</v>
      </c>
      <c r="P824" s="51" t="n">
        <f aca="false">N824-O824</f>
        <v>219684</v>
      </c>
      <c r="Q824" s="51" t="n">
        <f aca="false">ROUND(J824*M824*Assumptions!$B$6,0)</f>
        <v>193050</v>
      </c>
      <c r="R824" s="53" t="n">
        <f aca="false">N824/M824</f>
        <v>405.5</v>
      </c>
      <c r="S824" s="53" t="n">
        <f aca="false">P824/M824</f>
        <v>399.425454545455</v>
      </c>
      <c r="T824" s="54" t="n">
        <f aca="false">IF(J824&gt;0,L824/J824,0)</f>
        <v>0.973333333333333</v>
      </c>
      <c r="U824" s="54" t="n">
        <f aca="false">IF(L824&gt;0,R824/L824,0)</f>
        <v>0.925799086757991</v>
      </c>
      <c r="V824" s="54" t="n">
        <f aca="false">IF(N824&gt;0,P824/N824,0)</f>
        <v>0.985019616634906</v>
      </c>
      <c r="W824" s="54" t="n">
        <f aca="false">T824*U824*V824</f>
        <v>0.887612121212121</v>
      </c>
      <c r="X824" s="55" t="n">
        <v>244.7</v>
      </c>
      <c r="Y824" s="56" t="n">
        <v>0.61</v>
      </c>
    </row>
    <row r="825" customFormat="false" ht="15" hidden="false" customHeight="false" outlineLevel="0" collapsed="false">
      <c r="A825" s="47" t="s">
        <v>1215</v>
      </c>
      <c r="B825" s="48" t="n">
        <v>46113</v>
      </c>
      <c r="C825" s="49" t="n">
        <f aca="false">DATE(YEAR(B825),MONTH(B825),1)</f>
        <v>46113</v>
      </c>
      <c r="D825" s="47" t="s">
        <v>74</v>
      </c>
      <c r="E825" s="47" t="s">
        <v>64</v>
      </c>
      <c r="F825" s="47" t="s">
        <v>155</v>
      </c>
      <c r="G825" s="47" t="s">
        <v>1200</v>
      </c>
      <c r="H825" s="50" t="n">
        <f aca="false">Assumptions!$B$4</f>
        <v>480</v>
      </c>
      <c r="I825" s="47" t="n">
        <v>30</v>
      </c>
      <c r="J825" s="9" t="n">
        <f aca="false">H825-I825</f>
        <v>450</v>
      </c>
      <c r="K825" s="9" t="n">
        <f aca="false">SUMIFS(Downtime_Log!$I$2:$I$20000,Downtime_Log!$B$2:$B$20000,A825)</f>
        <v>21</v>
      </c>
      <c r="L825" s="9" t="n">
        <f aca="false">J825-K825</f>
        <v>429</v>
      </c>
      <c r="M825" s="51" t="n">
        <f aca="false">INDEX(Rate_Master!$C$2:$C$13,MATCH(F825,Rate_Master!$A$2:$A$13,0))</f>
        <v>550</v>
      </c>
      <c r="N825" s="52" t="n">
        <v>217766</v>
      </c>
      <c r="O825" s="51" t="n">
        <f aca="false">SUMIFS(Quality_Log!$H$2:$H$20000,Quality_Log!$B$2:$B$20000,A825)</f>
        <v>3785</v>
      </c>
      <c r="P825" s="51" t="n">
        <f aca="false">N825-O825</f>
        <v>213981</v>
      </c>
      <c r="Q825" s="51" t="n">
        <f aca="false">ROUND(J825*M825*Assumptions!$B$6,0)</f>
        <v>193050</v>
      </c>
      <c r="R825" s="53" t="n">
        <f aca="false">N825/M825</f>
        <v>395.938181818182</v>
      </c>
      <c r="S825" s="53" t="n">
        <f aca="false">P825/M825</f>
        <v>389.056363636364</v>
      </c>
      <c r="T825" s="54" t="n">
        <f aca="false">IF(J825&gt;0,L825/J825,0)</f>
        <v>0.953333333333333</v>
      </c>
      <c r="U825" s="54" t="n">
        <f aca="false">IF(L825&gt;0,R825/L825,0)</f>
        <v>0.922932824751007</v>
      </c>
      <c r="V825" s="54" t="n">
        <f aca="false">IF(N825&gt;0,P825/N825,0)</f>
        <v>0.982618957964053</v>
      </c>
      <c r="W825" s="54" t="n">
        <f aca="false">T825*U825*V825</f>
        <v>0.864569696969697</v>
      </c>
      <c r="X825" s="55" t="n">
        <v>229.4</v>
      </c>
      <c r="Y825" s="56" t="n">
        <v>0.72</v>
      </c>
    </row>
    <row r="826" customFormat="false" ht="15" hidden="false" customHeight="false" outlineLevel="0" collapsed="false">
      <c r="A826" s="47" t="s">
        <v>1216</v>
      </c>
      <c r="B826" s="48" t="n">
        <v>46113</v>
      </c>
      <c r="C826" s="49" t="n">
        <f aca="false">DATE(YEAR(B826),MONTH(B826),1)</f>
        <v>46113</v>
      </c>
      <c r="D826" s="47" t="s">
        <v>73</v>
      </c>
      <c r="E826" s="47" t="s">
        <v>65</v>
      </c>
      <c r="F826" s="47" t="s">
        <v>157</v>
      </c>
      <c r="G826" s="47" t="s">
        <v>1203</v>
      </c>
      <c r="H826" s="50" t="n">
        <f aca="false">Assumptions!$B$4</f>
        <v>480</v>
      </c>
      <c r="I826" s="47" t="n">
        <v>30</v>
      </c>
      <c r="J826" s="9" t="n">
        <f aca="false">H826-I826</f>
        <v>450</v>
      </c>
      <c r="K826" s="9" t="n">
        <f aca="false">SUMIFS(Downtime_Log!$I$2:$I$20000,Downtime_Log!$B$2:$B$20000,A826)</f>
        <v>30</v>
      </c>
      <c r="L826" s="9" t="n">
        <f aca="false">J826-K826</f>
        <v>420</v>
      </c>
      <c r="M826" s="51" t="n">
        <f aca="false">INDEX(Rate_Master!$C$2:$C$13,MATCH(F826,Rate_Master!$A$2:$A$13,0))</f>
        <v>220</v>
      </c>
      <c r="N826" s="52" t="n">
        <v>80380</v>
      </c>
      <c r="O826" s="51" t="n">
        <f aca="false">SUMIFS(Quality_Log!$H$2:$H$20000,Quality_Log!$B$2:$B$20000,A826)</f>
        <v>1899</v>
      </c>
      <c r="P826" s="51" t="n">
        <f aca="false">N826-O826</f>
        <v>78481</v>
      </c>
      <c r="Q826" s="51" t="n">
        <f aca="false">ROUND(J826*M826*Assumptions!$B$6,0)</f>
        <v>77220</v>
      </c>
      <c r="R826" s="53" t="n">
        <f aca="false">N826/M826</f>
        <v>365.363636363636</v>
      </c>
      <c r="S826" s="53" t="n">
        <f aca="false">P826/M826</f>
        <v>356.731818181818</v>
      </c>
      <c r="T826" s="54" t="n">
        <f aca="false">IF(J826&gt;0,L826/J826,0)</f>
        <v>0.933333333333333</v>
      </c>
      <c r="U826" s="54" t="n">
        <f aca="false">IF(L826&gt;0,R826/L826,0)</f>
        <v>0.86991341991342</v>
      </c>
      <c r="V826" s="54" t="n">
        <f aca="false">IF(N826&gt;0,P826/N826,0)</f>
        <v>0.976374720079622</v>
      </c>
      <c r="W826" s="54" t="n">
        <f aca="false">T826*U826*V826</f>
        <v>0.792737373737374</v>
      </c>
      <c r="X826" s="55" t="n">
        <v>204.2</v>
      </c>
      <c r="Y826" s="56" t="n">
        <v>0.17</v>
      </c>
    </row>
    <row r="827" customFormat="false" ht="15" hidden="false" customHeight="false" outlineLevel="0" collapsed="false">
      <c r="A827" s="47" t="s">
        <v>1217</v>
      </c>
      <c r="B827" s="48" t="n">
        <v>46113</v>
      </c>
      <c r="C827" s="49" t="n">
        <f aca="false">DATE(YEAR(B827),MONTH(B827),1)</f>
        <v>46113</v>
      </c>
      <c r="D827" s="47" t="s">
        <v>74</v>
      </c>
      <c r="E827" s="47" t="s">
        <v>65</v>
      </c>
      <c r="F827" s="47" t="s">
        <v>157</v>
      </c>
      <c r="G827" s="47" t="s">
        <v>1203</v>
      </c>
      <c r="H827" s="50" t="n">
        <f aca="false">Assumptions!$B$4</f>
        <v>480</v>
      </c>
      <c r="I827" s="47" t="n">
        <v>30</v>
      </c>
      <c r="J827" s="9" t="n">
        <f aca="false">H827-I827</f>
        <v>450</v>
      </c>
      <c r="K827" s="9" t="n">
        <f aca="false">SUMIFS(Downtime_Log!$I$2:$I$20000,Downtime_Log!$B$2:$B$20000,A827)</f>
        <v>52</v>
      </c>
      <c r="L827" s="9" t="n">
        <f aca="false">J827-K827</f>
        <v>398</v>
      </c>
      <c r="M827" s="51" t="n">
        <f aca="false">INDEX(Rate_Master!$C$2:$C$13,MATCH(F827,Rate_Master!$A$2:$A$13,0))</f>
        <v>220</v>
      </c>
      <c r="N827" s="52" t="n">
        <v>71432</v>
      </c>
      <c r="O827" s="51" t="n">
        <f aca="false">SUMIFS(Quality_Log!$H$2:$H$20000,Quality_Log!$B$2:$B$20000,A827)</f>
        <v>1379</v>
      </c>
      <c r="P827" s="51" t="n">
        <f aca="false">N827-O827</f>
        <v>70053</v>
      </c>
      <c r="Q827" s="51" t="n">
        <f aca="false">ROUND(J827*M827*Assumptions!$B$6,0)</f>
        <v>77220</v>
      </c>
      <c r="R827" s="53" t="n">
        <f aca="false">N827/M827</f>
        <v>324.690909090909</v>
      </c>
      <c r="S827" s="53" t="n">
        <f aca="false">P827/M827</f>
        <v>318.422727272727</v>
      </c>
      <c r="T827" s="54" t="n">
        <f aca="false">IF(J827&gt;0,L827/J827,0)</f>
        <v>0.884444444444445</v>
      </c>
      <c r="U827" s="54" t="n">
        <f aca="false">IF(L827&gt;0,R827/L827,0)</f>
        <v>0.815806304248515</v>
      </c>
      <c r="V827" s="54" t="n">
        <f aca="false">IF(N827&gt;0,P827/N827,0)</f>
        <v>0.980694926643521</v>
      </c>
      <c r="W827" s="54" t="n">
        <f aca="false">T827*U827*V827</f>
        <v>0.707606060606061</v>
      </c>
      <c r="X827" s="55" t="n">
        <v>202.1</v>
      </c>
      <c r="Y827" s="56" t="n">
        <v>0.16</v>
      </c>
    </row>
    <row r="828" customFormat="false" ht="15" hidden="false" customHeight="false" outlineLevel="0" collapsed="false">
      <c r="A828" s="47" t="s">
        <v>1218</v>
      </c>
      <c r="B828" s="48" t="n">
        <v>46113</v>
      </c>
      <c r="C828" s="49" t="n">
        <f aca="false">DATE(YEAR(B828),MONTH(B828),1)</f>
        <v>46113</v>
      </c>
      <c r="D828" s="47" t="s">
        <v>75</v>
      </c>
      <c r="E828" s="47" t="s">
        <v>65</v>
      </c>
      <c r="F828" s="47" t="s">
        <v>157</v>
      </c>
      <c r="G828" s="47" t="s">
        <v>1203</v>
      </c>
      <c r="H828" s="50" t="n">
        <f aca="false">Assumptions!$B$4</f>
        <v>480</v>
      </c>
      <c r="I828" s="47" t="n">
        <v>45</v>
      </c>
      <c r="J828" s="9" t="n">
        <f aca="false">H828-I828</f>
        <v>435</v>
      </c>
      <c r="K828" s="9" t="n">
        <f aca="false">SUMIFS(Downtime_Log!$I$2:$I$20000,Downtime_Log!$B$2:$B$20000,A828)</f>
        <v>45</v>
      </c>
      <c r="L828" s="9" t="n">
        <f aca="false">J828-K828</f>
        <v>390</v>
      </c>
      <c r="M828" s="51" t="n">
        <f aca="false">INDEX(Rate_Master!$C$2:$C$13,MATCH(F828,Rate_Master!$A$2:$A$13,0))</f>
        <v>220</v>
      </c>
      <c r="N828" s="52" t="n">
        <v>67626</v>
      </c>
      <c r="O828" s="51" t="n">
        <f aca="false">SUMIFS(Quality_Log!$H$2:$H$20000,Quality_Log!$B$2:$B$20000,A828)</f>
        <v>2209</v>
      </c>
      <c r="P828" s="51" t="n">
        <f aca="false">N828-O828</f>
        <v>65417</v>
      </c>
      <c r="Q828" s="51" t="n">
        <f aca="false">ROUND(J828*M828*Assumptions!$B$6,0)</f>
        <v>74646</v>
      </c>
      <c r="R828" s="53" t="n">
        <f aca="false">N828/M828</f>
        <v>307.390909090909</v>
      </c>
      <c r="S828" s="53" t="n">
        <f aca="false">P828/M828</f>
        <v>297.35</v>
      </c>
      <c r="T828" s="54" t="n">
        <f aca="false">IF(J828&gt;0,L828/J828,0)</f>
        <v>0.896551724137931</v>
      </c>
      <c r="U828" s="54" t="n">
        <f aca="false">IF(L828&gt;0,R828/L828,0)</f>
        <v>0.788181818181818</v>
      </c>
      <c r="V828" s="54" t="n">
        <f aca="false">IF(N828&gt;0,P828/N828,0)</f>
        <v>0.967335048649928</v>
      </c>
      <c r="W828" s="54" t="n">
        <f aca="false">T828*U828*V828</f>
        <v>0.683563218390805</v>
      </c>
      <c r="X828" s="55" t="n">
        <v>190.5</v>
      </c>
      <c r="Y828" s="56" t="n">
        <v>0.18</v>
      </c>
    </row>
    <row r="829" customFormat="false" ht="15" hidden="false" customHeight="false" outlineLevel="0" collapsed="false">
      <c r="A829" s="47" t="s">
        <v>1219</v>
      </c>
      <c r="B829" s="48" t="n">
        <v>46114</v>
      </c>
      <c r="C829" s="49" t="n">
        <f aca="false">DATE(YEAR(B829),MONTH(B829),1)</f>
        <v>46113</v>
      </c>
      <c r="D829" s="47" t="s">
        <v>73</v>
      </c>
      <c r="E829" s="47" t="s">
        <v>62</v>
      </c>
      <c r="F829" s="47" t="s">
        <v>149</v>
      </c>
      <c r="G829" s="47" t="s">
        <v>1207</v>
      </c>
      <c r="H829" s="50" t="n">
        <f aca="false">Assumptions!$B$4</f>
        <v>480</v>
      </c>
      <c r="I829" s="47" t="n">
        <v>30</v>
      </c>
      <c r="J829" s="9" t="n">
        <f aca="false">H829-I829</f>
        <v>450</v>
      </c>
      <c r="K829" s="9" t="n">
        <f aca="false">SUMIFS(Downtime_Log!$I$2:$I$20000,Downtime_Log!$B$2:$B$20000,A829)</f>
        <v>22</v>
      </c>
      <c r="L829" s="9" t="n">
        <f aca="false">J829-K829</f>
        <v>428</v>
      </c>
      <c r="M829" s="51" t="n">
        <f aca="false">INDEX(Rate_Master!$C$2:$C$13,MATCH(F829,Rate_Master!$A$2:$A$13,0))</f>
        <v>1100</v>
      </c>
      <c r="N829" s="52" t="n">
        <v>420504</v>
      </c>
      <c r="O829" s="51" t="n">
        <f aca="false">SUMIFS(Quality_Log!$H$2:$H$20000,Quality_Log!$B$2:$B$20000,A829)</f>
        <v>6894</v>
      </c>
      <c r="P829" s="51" t="n">
        <f aca="false">N829-O829</f>
        <v>413610</v>
      </c>
      <c r="Q829" s="51" t="n">
        <f aca="false">ROUND(J829*M829*Assumptions!$B$6,0)</f>
        <v>386100</v>
      </c>
      <c r="R829" s="53" t="n">
        <f aca="false">N829/M829</f>
        <v>382.276363636364</v>
      </c>
      <c r="S829" s="53" t="n">
        <f aca="false">P829/M829</f>
        <v>376.009090909091</v>
      </c>
      <c r="T829" s="54" t="n">
        <f aca="false">IF(J829&gt;0,L829/J829,0)</f>
        <v>0.951111111111111</v>
      </c>
      <c r="U829" s="54" t="n">
        <f aca="false">IF(L829&gt;0,R829/L829,0)</f>
        <v>0.893169073916737</v>
      </c>
      <c r="V829" s="54" t="n">
        <f aca="false">IF(N829&gt;0,P829/N829,0)</f>
        <v>0.98360538782033</v>
      </c>
      <c r="W829" s="54" t="n">
        <f aca="false">T829*U829*V829</f>
        <v>0.835575757575758</v>
      </c>
      <c r="X829" s="55" t="n">
        <v>382.7</v>
      </c>
      <c r="Y829" s="56" t="n">
        <v>1.52</v>
      </c>
    </row>
    <row r="830" customFormat="false" ht="15" hidden="false" customHeight="false" outlineLevel="0" collapsed="false">
      <c r="A830" s="47" t="s">
        <v>1220</v>
      </c>
      <c r="B830" s="48" t="n">
        <v>46114</v>
      </c>
      <c r="C830" s="49" t="n">
        <f aca="false">DATE(YEAR(B830),MONTH(B830),1)</f>
        <v>46113</v>
      </c>
      <c r="D830" s="47" t="s">
        <v>74</v>
      </c>
      <c r="E830" s="47" t="s">
        <v>62</v>
      </c>
      <c r="F830" s="47" t="s">
        <v>148</v>
      </c>
      <c r="G830" s="47" t="s">
        <v>1221</v>
      </c>
      <c r="H830" s="50" t="n">
        <f aca="false">Assumptions!$B$4</f>
        <v>480</v>
      </c>
      <c r="I830" s="47" t="n">
        <v>45</v>
      </c>
      <c r="J830" s="9" t="n">
        <f aca="false">H830-I830</f>
        <v>435</v>
      </c>
      <c r="K830" s="9" t="n">
        <f aca="false">SUMIFS(Downtime_Log!$I$2:$I$20000,Downtime_Log!$B$2:$B$20000,A830)</f>
        <v>279</v>
      </c>
      <c r="L830" s="9" t="n">
        <f aca="false">J830-K830</f>
        <v>156</v>
      </c>
      <c r="M830" s="51" t="n">
        <f aca="false">INDEX(Rate_Master!$C$2:$C$13,MATCH(F830,Rate_Master!$A$2:$A$13,0))</f>
        <v>900</v>
      </c>
      <c r="N830" s="52" t="n">
        <v>129712</v>
      </c>
      <c r="O830" s="51" t="n">
        <f aca="false">SUMIFS(Quality_Log!$H$2:$H$20000,Quality_Log!$B$2:$B$20000,A830)</f>
        <v>3891</v>
      </c>
      <c r="P830" s="51" t="n">
        <f aca="false">N830-O830</f>
        <v>125821</v>
      </c>
      <c r="Q830" s="51" t="n">
        <f aca="false">ROUND(J830*M830*Assumptions!$B$6,0)</f>
        <v>305370</v>
      </c>
      <c r="R830" s="53" t="n">
        <f aca="false">N830/M830</f>
        <v>144.124444444444</v>
      </c>
      <c r="S830" s="53" t="n">
        <f aca="false">P830/M830</f>
        <v>139.801111111111</v>
      </c>
      <c r="T830" s="54" t="n">
        <f aca="false">IF(J830&gt;0,L830/J830,0)</f>
        <v>0.358620689655172</v>
      </c>
      <c r="U830" s="54" t="n">
        <f aca="false">IF(L830&gt;0,R830/L830,0)</f>
        <v>0.923874643874644</v>
      </c>
      <c r="V830" s="54" t="n">
        <f aca="false">IF(N830&gt;0,P830/N830,0)</f>
        <v>0.970002775379302</v>
      </c>
      <c r="W830" s="54" t="n">
        <f aca="false">T830*U830*V830</f>
        <v>0.321381864623244</v>
      </c>
      <c r="X830" s="55" t="n">
        <v>219.5</v>
      </c>
      <c r="Y830" s="56" t="n">
        <v>5.32</v>
      </c>
    </row>
    <row r="831" customFormat="false" ht="15" hidden="false" customHeight="false" outlineLevel="0" collapsed="false">
      <c r="A831" s="47" t="s">
        <v>1222</v>
      </c>
      <c r="B831" s="48" t="n">
        <v>46114</v>
      </c>
      <c r="C831" s="49" t="n">
        <f aca="false">DATE(YEAR(B831),MONTH(B831),1)</f>
        <v>46113</v>
      </c>
      <c r="D831" s="47" t="s">
        <v>75</v>
      </c>
      <c r="E831" s="47" t="s">
        <v>62</v>
      </c>
      <c r="F831" s="47" t="s">
        <v>148</v>
      </c>
      <c r="G831" s="47" t="s">
        <v>1221</v>
      </c>
      <c r="H831" s="50" t="n">
        <f aca="false">Assumptions!$B$4</f>
        <v>480</v>
      </c>
      <c r="I831" s="47" t="n">
        <v>30</v>
      </c>
      <c r="J831" s="9" t="n">
        <f aca="false">H831-I831</f>
        <v>450</v>
      </c>
      <c r="K831" s="9" t="n">
        <f aca="false">SUMIFS(Downtime_Log!$I$2:$I$20000,Downtime_Log!$B$2:$B$20000,A831)</f>
        <v>18</v>
      </c>
      <c r="L831" s="9" t="n">
        <f aca="false">J831-K831</f>
        <v>432</v>
      </c>
      <c r="M831" s="51" t="n">
        <f aca="false">INDEX(Rate_Master!$C$2:$C$13,MATCH(F831,Rate_Master!$A$2:$A$13,0))</f>
        <v>900</v>
      </c>
      <c r="N831" s="52" t="n">
        <v>351211</v>
      </c>
      <c r="O831" s="51" t="n">
        <f aca="false">SUMIFS(Quality_Log!$H$2:$H$20000,Quality_Log!$B$2:$B$20000,A831)</f>
        <v>6503</v>
      </c>
      <c r="P831" s="51" t="n">
        <f aca="false">N831-O831</f>
        <v>344708</v>
      </c>
      <c r="Q831" s="51" t="n">
        <f aca="false">ROUND(J831*M831*Assumptions!$B$6,0)</f>
        <v>315900</v>
      </c>
      <c r="R831" s="53" t="n">
        <f aca="false">N831/M831</f>
        <v>390.234444444444</v>
      </c>
      <c r="S831" s="53" t="n">
        <f aca="false">P831/M831</f>
        <v>383.008888888889</v>
      </c>
      <c r="T831" s="54" t="n">
        <f aca="false">IF(J831&gt;0,L831/J831,0)</f>
        <v>0.96</v>
      </c>
      <c r="U831" s="54" t="n">
        <f aca="false">IF(L831&gt;0,R831/L831,0)</f>
        <v>0.903320473251029</v>
      </c>
      <c r="V831" s="54" t="n">
        <f aca="false">IF(N831&gt;0,P831/N831,0)</f>
        <v>0.981484065134634</v>
      </c>
      <c r="W831" s="54" t="n">
        <f aca="false">T831*U831*V831</f>
        <v>0.851130864197531</v>
      </c>
      <c r="X831" s="55" t="n">
        <v>371.6</v>
      </c>
      <c r="Y831" s="56" t="n">
        <v>1.65</v>
      </c>
    </row>
    <row r="832" customFormat="false" ht="15" hidden="false" customHeight="false" outlineLevel="0" collapsed="false">
      <c r="A832" s="47" t="s">
        <v>1223</v>
      </c>
      <c r="B832" s="48" t="n">
        <v>46114</v>
      </c>
      <c r="C832" s="49" t="n">
        <f aca="false">DATE(YEAR(B832),MONTH(B832),1)</f>
        <v>46113</v>
      </c>
      <c r="D832" s="47" t="s">
        <v>73</v>
      </c>
      <c r="E832" s="47" t="s">
        <v>63</v>
      </c>
      <c r="F832" s="47" t="s">
        <v>151</v>
      </c>
      <c r="G832" s="47" t="s">
        <v>1211</v>
      </c>
      <c r="H832" s="50" t="n">
        <f aca="false">Assumptions!$B$4</f>
        <v>480</v>
      </c>
      <c r="I832" s="47" t="n">
        <v>30</v>
      </c>
      <c r="J832" s="9" t="n">
        <f aca="false">H832-I832</f>
        <v>450</v>
      </c>
      <c r="K832" s="9" t="n">
        <f aca="false">SUMIFS(Downtime_Log!$I$2:$I$20000,Downtime_Log!$B$2:$B$20000,A832)</f>
        <v>7</v>
      </c>
      <c r="L832" s="9" t="n">
        <f aca="false">J832-K832</f>
        <v>443</v>
      </c>
      <c r="M832" s="51" t="n">
        <f aca="false">INDEX(Rate_Master!$C$2:$C$13,MATCH(F832,Rate_Master!$A$2:$A$13,0))</f>
        <v>700</v>
      </c>
      <c r="N832" s="52" t="n">
        <v>248073</v>
      </c>
      <c r="O832" s="51" t="n">
        <f aca="false">SUMIFS(Quality_Log!$H$2:$H$20000,Quality_Log!$B$2:$B$20000,A832)</f>
        <v>8198</v>
      </c>
      <c r="P832" s="51" t="n">
        <f aca="false">N832-O832</f>
        <v>239875</v>
      </c>
      <c r="Q832" s="51" t="n">
        <f aca="false">ROUND(J832*M832*Assumptions!$B$6,0)</f>
        <v>245700</v>
      </c>
      <c r="R832" s="53" t="n">
        <f aca="false">N832/M832</f>
        <v>354.39</v>
      </c>
      <c r="S832" s="53" t="n">
        <f aca="false">P832/M832</f>
        <v>342.678571428571</v>
      </c>
      <c r="T832" s="54" t="n">
        <f aca="false">IF(J832&gt;0,L832/J832,0)</f>
        <v>0.984444444444445</v>
      </c>
      <c r="U832" s="54" t="n">
        <f aca="false">IF(L832&gt;0,R832/L832,0)</f>
        <v>0.799977426636569</v>
      </c>
      <c r="V832" s="54" t="n">
        <f aca="false">IF(N832&gt;0,P832/N832,0)</f>
        <v>0.966953275850254</v>
      </c>
      <c r="W832" s="54" t="n">
        <f aca="false">T832*U832*V832</f>
        <v>0.761507936507937</v>
      </c>
      <c r="X832" s="55" t="n">
        <v>439.4</v>
      </c>
      <c r="Y832" s="56" t="n">
        <v>2.03</v>
      </c>
    </row>
    <row r="833" customFormat="false" ht="15" hidden="false" customHeight="false" outlineLevel="0" collapsed="false">
      <c r="A833" s="47" t="s">
        <v>1224</v>
      </c>
      <c r="B833" s="48" t="n">
        <v>46114</v>
      </c>
      <c r="C833" s="49" t="n">
        <f aca="false">DATE(YEAR(B833),MONTH(B833),1)</f>
        <v>46113</v>
      </c>
      <c r="D833" s="47" t="s">
        <v>74</v>
      </c>
      <c r="E833" s="47" t="s">
        <v>63</v>
      </c>
      <c r="F833" s="47" t="s">
        <v>151</v>
      </c>
      <c r="G833" s="47" t="s">
        <v>1211</v>
      </c>
      <c r="H833" s="50" t="n">
        <f aca="false">Assumptions!$B$4</f>
        <v>480</v>
      </c>
      <c r="I833" s="47" t="n">
        <v>30</v>
      </c>
      <c r="J833" s="9" t="n">
        <f aca="false">H833-I833</f>
        <v>450</v>
      </c>
      <c r="K833" s="9" t="n">
        <f aca="false">SUMIFS(Downtime_Log!$I$2:$I$20000,Downtime_Log!$B$2:$B$20000,A833)</f>
        <v>123</v>
      </c>
      <c r="L833" s="9" t="n">
        <f aca="false">J833-K833</f>
        <v>327</v>
      </c>
      <c r="M833" s="51" t="n">
        <f aca="false">INDEX(Rate_Master!$C$2:$C$13,MATCH(F833,Rate_Master!$A$2:$A$13,0))</f>
        <v>700</v>
      </c>
      <c r="N833" s="52" t="n">
        <v>186528</v>
      </c>
      <c r="O833" s="51" t="n">
        <f aca="false">SUMIFS(Quality_Log!$H$2:$H$20000,Quality_Log!$B$2:$B$20000,A833)</f>
        <v>8710</v>
      </c>
      <c r="P833" s="51" t="n">
        <f aca="false">N833-O833</f>
        <v>177818</v>
      </c>
      <c r="Q833" s="51" t="n">
        <f aca="false">ROUND(J833*M833*Assumptions!$B$6,0)</f>
        <v>245700</v>
      </c>
      <c r="R833" s="53" t="n">
        <f aca="false">N833/M833</f>
        <v>266.468571428571</v>
      </c>
      <c r="S833" s="53" t="n">
        <f aca="false">P833/M833</f>
        <v>254.025714285714</v>
      </c>
      <c r="T833" s="54" t="n">
        <f aca="false">IF(J833&gt;0,L833/J833,0)</f>
        <v>0.726666666666667</v>
      </c>
      <c r="U833" s="54" t="n">
        <f aca="false">IF(L833&gt;0,R833/L833,0)</f>
        <v>0.814888597640891</v>
      </c>
      <c r="V833" s="54" t="n">
        <f aca="false">IF(N833&gt;0,P833/N833,0)</f>
        <v>0.953304597701149</v>
      </c>
      <c r="W833" s="54" t="n">
        <f aca="false">T833*U833*V833</f>
        <v>0.564501587301587</v>
      </c>
      <c r="X833" s="55" t="n">
        <v>377.7</v>
      </c>
      <c r="Y833" s="56" t="n">
        <v>1.72</v>
      </c>
    </row>
    <row r="834" customFormat="false" ht="15" hidden="false" customHeight="false" outlineLevel="0" collapsed="false">
      <c r="A834" s="47" t="s">
        <v>1225</v>
      </c>
      <c r="B834" s="48" t="n">
        <v>46114</v>
      </c>
      <c r="C834" s="49" t="n">
        <f aca="false">DATE(YEAR(B834),MONTH(B834),1)</f>
        <v>46113</v>
      </c>
      <c r="D834" s="47" t="s">
        <v>75</v>
      </c>
      <c r="E834" s="47" t="s">
        <v>63</v>
      </c>
      <c r="F834" s="47" t="s">
        <v>151</v>
      </c>
      <c r="G834" s="47" t="s">
        <v>1211</v>
      </c>
      <c r="H834" s="50" t="n">
        <f aca="false">Assumptions!$B$4</f>
        <v>480</v>
      </c>
      <c r="I834" s="47" t="n">
        <v>30</v>
      </c>
      <c r="J834" s="9" t="n">
        <f aca="false">H834-I834</f>
        <v>450</v>
      </c>
      <c r="K834" s="9" t="n">
        <f aca="false">SUMIFS(Downtime_Log!$I$2:$I$20000,Downtime_Log!$B$2:$B$20000,A834)</f>
        <v>235</v>
      </c>
      <c r="L834" s="9" t="n">
        <f aca="false">J834-K834</f>
        <v>215</v>
      </c>
      <c r="M834" s="51" t="n">
        <f aca="false">INDEX(Rate_Master!$C$2:$C$13,MATCH(F834,Rate_Master!$A$2:$A$13,0))</f>
        <v>700</v>
      </c>
      <c r="N834" s="52" t="n">
        <v>119609</v>
      </c>
      <c r="O834" s="51" t="n">
        <f aca="false">SUMIFS(Quality_Log!$H$2:$H$20000,Quality_Log!$B$2:$B$20000,A834)</f>
        <v>4182</v>
      </c>
      <c r="P834" s="51" t="n">
        <f aca="false">N834-O834</f>
        <v>115427</v>
      </c>
      <c r="Q834" s="51" t="n">
        <f aca="false">ROUND(J834*M834*Assumptions!$B$6,0)</f>
        <v>245700</v>
      </c>
      <c r="R834" s="53" t="n">
        <f aca="false">N834/M834</f>
        <v>170.87</v>
      </c>
      <c r="S834" s="53" t="n">
        <f aca="false">P834/M834</f>
        <v>164.895714285714</v>
      </c>
      <c r="T834" s="54" t="n">
        <f aca="false">IF(J834&gt;0,L834/J834,0)</f>
        <v>0.477777777777778</v>
      </c>
      <c r="U834" s="54" t="n">
        <f aca="false">IF(L834&gt;0,R834/L834,0)</f>
        <v>0.794744186046512</v>
      </c>
      <c r="V834" s="54" t="n">
        <f aca="false">IF(N834&gt;0,P834/N834,0)</f>
        <v>0.965036075880578</v>
      </c>
      <c r="W834" s="54" t="n">
        <f aca="false">T834*U834*V834</f>
        <v>0.366434920634921</v>
      </c>
      <c r="X834" s="55" t="n">
        <v>288.3</v>
      </c>
      <c r="Y834" s="56" t="n">
        <v>2.14</v>
      </c>
    </row>
    <row r="835" customFormat="false" ht="15" hidden="false" customHeight="false" outlineLevel="0" collapsed="false">
      <c r="A835" s="47" t="s">
        <v>1226</v>
      </c>
      <c r="B835" s="48" t="n">
        <v>46114</v>
      </c>
      <c r="C835" s="49" t="n">
        <f aca="false">DATE(YEAR(B835),MONTH(B835),1)</f>
        <v>46113</v>
      </c>
      <c r="D835" s="47" t="s">
        <v>73</v>
      </c>
      <c r="E835" s="47" t="s">
        <v>64</v>
      </c>
      <c r="F835" s="47" t="s">
        <v>155</v>
      </c>
      <c r="G835" s="47" t="s">
        <v>1227</v>
      </c>
      <c r="H835" s="50" t="n">
        <f aca="false">Assumptions!$B$4</f>
        <v>480</v>
      </c>
      <c r="I835" s="47" t="n">
        <v>30</v>
      </c>
      <c r="J835" s="9" t="n">
        <f aca="false">H835-I835</f>
        <v>450</v>
      </c>
      <c r="K835" s="9" t="n">
        <f aca="false">SUMIFS(Downtime_Log!$I$2:$I$20000,Downtime_Log!$B$2:$B$20000,A835)</f>
        <v>7</v>
      </c>
      <c r="L835" s="9" t="n">
        <f aca="false">J835-K835</f>
        <v>443</v>
      </c>
      <c r="M835" s="51" t="n">
        <f aca="false">INDEX(Rate_Master!$C$2:$C$13,MATCH(F835,Rate_Master!$A$2:$A$13,0))</f>
        <v>550</v>
      </c>
      <c r="N835" s="52" t="n">
        <v>227738</v>
      </c>
      <c r="O835" s="51" t="n">
        <f aca="false">SUMIFS(Quality_Log!$H$2:$H$20000,Quality_Log!$B$2:$B$20000,A835)</f>
        <v>3284</v>
      </c>
      <c r="P835" s="51" t="n">
        <f aca="false">N835-O835</f>
        <v>224454</v>
      </c>
      <c r="Q835" s="51" t="n">
        <f aca="false">ROUND(J835*M835*Assumptions!$B$6,0)</f>
        <v>193050</v>
      </c>
      <c r="R835" s="53" t="n">
        <f aca="false">N835/M835</f>
        <v>414.069090909091</v>
      </c>
      <c r="S835" s="53" t="n">
        <f aca="false">P835/M835</f>
        <v>408.098181818182</v>
      </c>
      <c r="T835" s="54" t="n">
        <f aca="false">IF(J835&gt;0,L835/J835,0)</f>
        <v>0.984444444444445</v>
      </c>
      <c r="U835" s="54" t="n">
        <f aca="false">IF(L835&gt;0,R835/L835,0)</f>
        <v>0.934693207469731</v>
      </c>
      <c r="V835" s="54" t="n">
        <f aca="false">IF(N835&gt;0,P835/N835,0)</f>
        <v>0.985579920786167</v>
      </c>
      <c r="W835" s="54" t="n">
        <f aca="false">T835*U835*V835</f>
        <v>0.906884848484849</v>
      </c>
      <c r="X835" s="55" t="n">
        <v>244.9</v>
      </c>
      <c r="Y835" s="56" t="n">
        <v>0.65</v>
      </c>
    </row>
    <row r="836" customFormat="false" ht="15" hidden="false" customHeight="false" outlineLevel="0" collapsed="false">
      <c r="A836" s="47" t="s">
        <v>1228</v>
      </c>
      <c r="B836" s="48" t="n">
        <v>46114</v>
      </c>
      <c r="C836" s="49" t="n">
        <f aca="false">DATE(YEAR(B836),MONTH(B836),1)</f>
        <v>46113</v>
      </c>
      <c r="D836" s="47" t="s">
        <v>74</v>
      </c>
      <c r="E836" s="47" t="s">
        <v>64</v>
      </c>
      <c r="F836" s="47" t="s">
        <v>155</v>
      </c>
      <c r="G836" s="47" t="s">
        <v>1227</v>
      </c>
      <c r="H836" s="50" t="n">
        <f aca="false">Assumptions!$B$4</f>
        <v>480</v>
      </c>
      <c r="I836" s="47" t="n">
        <v>45</v>
      </c>
      <c r="J836" s="9" t="n">
        <f aca="false">H836-I836</f>
        <v>435</v>
      </c>
      <c r="K836" s="9" t="n">
        <f aca="false">SUMIFS(Downtime_Log!$I$2:$I$20000,Downtime_Log!$B$2:$B$20000,A836)</f>
        <v>11</v>
      </c>
      <c r="L836" s="9" t="n">
        <f aca="false">J836-K836</f>
        <v>424</v>
      </c>
      <c r="M836" s="51" t="n">
        <f aca="false">INDEX(Rate_Master!$C$2:$C$13,MATCH(F836,Rate_Master!$A$2:$A$13,0))</f>
        <v>550</v>
      </c>
      <c r="N836" s="52" t="n">
        <v>194354</v>
      </c>
      <c r="O836" s="51" t="n">
        <f aca="false">SUMIFS(Quality_Log!$H$2:$H$20000,Quality_Log!$B$2:$B$20000,A836)</f>
        <v>1779</v>
      </c>
      <c r="P836" s="51" t="n">
        <f aca="false">N836-O836</f>
        <v>192575</v>
      </c>
      <c r="Q836" s="51" t="n">
        <f aca="false">ROUND(J836*M836*Assumptions!$B$6,0)</f>
        <v>186615</v>
      </c>
      <c r="R836" s="53" t="n">
        <f aca="false">N836/M836</f>
        <v>353.370909090909</v>
      </c>
      <c r="S836" s="53" t="n">
        <f aca="false">P836/M836</f>
        <v>350.136363636364</v>
      </c>
      <c r="T836" s="54" t="n">
        <f aca="false">IF(J836&gt;0,L836/J836,0)</f>
        <v>0.974712643678161</v>
      </c>
      <c r="U836" s="54" t="n">
        <f aca="false">IF(L836&gt;0,R836/L836,0)</f>
        <v>0.833421955403088</v>
      </c>
      <c r="V836" s="54" t="n">
        <f aca="false">IF(N836&gt;0,P836/N836,0)</f>
        <v>0.990846599503998</v>
      </c>
      <c r="W836" s="54" t="n">
        <f aca="false">T836*U836*V836</f>
        <v>0.80491118077325</v>
      </c>
      <c r="X836" s="55" t="n">
        <v>221</v>
      </c>
      <c r="Y836" s="56" t="n">
        <v>0.82</v>
      </c>
    </row>
    <row r="837" customFormat="false" ht="15" hidden="false" customHeight="false" outlineLevel="0" collapsed="false">
      <c r="A837" s="47" t="s">
        <v>1229</v>
      </c>
      <c r="B837" s="48" t="n">
        <v>46114</v>
      </c>
      <c r="C837" s="49" t="n">
        <f aca="false">DATE(YEAR(B837),MONTH(B837),1)</f>
        <v>46113</v>
      </c>
      <c r="D837" s="47" t="s">
        <v>73</v>
      </c>
      <c r="E837" s="47" t="s">
        <v>65</v>
      </c>
      <c r="F837" s="47" t="s">
        <v>159</v>
      </c>
      <c r="G837" s="47" t="s">
        <v>1230</v>
      </c>
      <c r="H837" s="50" t="n">
        <f aca="false">Assumptions!$B$4</f>
        <v>480</v>
      </c>
      <c r="I837" s="47" t="n">
        <v>30</v>
      </c>
      <c r="J837" s="9" t="n">
        <f aca="false">H837-I837</f>
        <v>450</v>
      </c>
      <c r="K837" s="9" t="n">
        <f aca="false">SUMIFS(Downtime_Log!$I$2:$I$20000,Downtime_Log!$B$2:$B$20000,A837)</f>
        <v>115</v>
      </c>
      <c r="L837" s="9" t="n">
        <f aca="false">J837-K837</f>
        <v>335</v>
      </c>
      <c r="M837" s="51" t="n">
        <f aca="false">INDEX(Rate_Master!$C$2:$C$13,MATCH(F837,Rate_Master!$A$2:$A$13,0))</f>
        <v>240</v>
      </c>
      <c r="N837" s="52" t="n">
        <v>67569</v>
      </c>
      <c r="O837" s="51" t="n">
        <f aca="false">SUMIFS(Quality_Log!$H$2:$H$20000,Quality_Log!$B$2:$B$20000,A837)</f>
        <v>2436</v>
      </c>
      <c r="P837" s="51" t="n">
        <f aca="false">N837-O837</f>
        <v>65133</v>
      </c>
      <c r="Q837" s="51" t="n">
        <f aca="false">ROUND(J837*M837*Assumptions!$B$6,0)</f>
        <v>84240</v>
      </c>
      <c r="R837" s="53" t="n">
        <f aca="false">N837/M837</f>
        <v>281.5375</v>
      </c>
      <c r="S837" s="53" t="n">
        <f aca="false">P837/M837</f>
        <v>271.3875</v>
      </c>
      <c r="T837" s="54" t="n">
        <f aca="false">IF(J837&gt;0,L837/J837,0)</f>
        <v>0.744444444444445</v>
      </c>
      <c r="U837" s="54" t="n">
        <f aca="false">IF(L837&gt;0,R837/L837,0)</f>
        <v>0.840410447761194</v>
      </c>
      <c r="V837" s="54" t="n">
        <f aca="false">IF(N837&gt;0,P837/N837,0)</f>
        <v>0.963947964303157</v>
      </c>
      <c r="W837" s="54" t="n">
        <f aca="false">T837*U837*V837</f>
        <v>0.603083333333333</v>
      </c>
      <c r="X837" s="55" t="n">
        <v>181.1</v>
      </c>
      <c r="Y837" s="56" t="n">
        <v>0.73</v>
      </c>
    </row>
    <row r="838" customFormat="false" ht="15" hidden="false" customHeight="false" outlineLevel="0" collapsed="false">
      <c r="A838" s="47" t="s">
        <v>1231</v>
      </c>
      <c r="B838" s="48" t="n">
        <v>46114</v>
      </c>
      <c r="C838" s="49" t="n">
        <f aca="false">DATE(YEAR(B838),MONTH(B838),1)</f>
        <v>46113</v>
      </c>
      <c r="D838" s="47" t="s">
        <v>74</v>
      </c>
      <c r="E838" s="47" t="s">
        <v>65</v>
      </c>
      <c r="F838" s="47" t="s">
        <v>159</v>
      </c>
      <c r="G838" s="47" t="s">
        <v>1230</v>
      </c>
      <c r="H838" s="50" t="n">
        <f aca="false">Assumptions!$B$4</f>
        <v>480</v>
      </c>
      <c r="I838" s="47" t="n">
        <v>45</v>
      </c>
      <c r="J838" s="9" t="n">
        <f aca="false">H838-I838</f>
        <v>435</v>
      </c>
      <c r="K838" s="9" t="n">
        <f aca="false">SUMIFS(Downtime_Log!$I$2:$I$20000,Downtime_Log!$B$2:$B$20000,A838)</f>
        <v>53</v>
      </c>
      <c r="L838" s="9" t="n">
        <f aca="false">J838-K838</f>
        <v>382</v>
      </c>
      <c r="M838" s="51" t="n">
        <f aca="false">INDEX(Rate_Master!$C$2:$C$13,MATCH(F838,Rate_Master!$A$2:$A$13,0))</f>
        <v>240</v>
      </c>
      <c r="N838" s="52" t="n">
        <v>74774</v>
      </c>
      <c r="O838" s="51" t="n">
        <f aca="false">SUMIFS(Quality_Log!$H$2:$H$20000,Quality_Log!$B$2:$B$20000,A838)</f>
        <v>1067</v>
      </c>
      <c r="P838" s="51" t="n">
        <f aca="false">N838-O838</f>
        <v>73707</v>
      </c>
      <c r="Q838" s="51" t="n">
        <f aca="false">ROUND(J838*M838*Assumptions!$B$6,0)</f>
        <v>81432</v>
      </c>
      <c r="R838" s="53" t="n">
        <f aca="false">N838/M838</f>
        <v>311.558333333333</v>
      </c>
      <c r="S838" s="53" t="n">
        <f aca="false">P838/M838</f>
        <v>307.1125</v>
      </c>
      <c r="T838" s="54" t="n">
        <f aca="false">IF(J838&gt;0,L838/J838,0)</f>
        <v>0.87816091954023</v>
      </c>
      <c r="U838" s="54" t="n">
        <f aca="false">IF(L838&gt;0,R838/L838,0)</f>
        <v>0.815597731239093</v>
      </c>
      <c r="V838" s="54" t="n">
        <f aca="false">IF(N838&gt;0,P838/N838,0)</f>
        <v>0.985730334073341</v>
      </c>
      <c r="W838" s="54" t="n">
        <f aca="false">T838*U838*V838</f>
        <v>0.706005747126437</v>
      </c>
      <c r="X838" s="55" t="n">
        <v>184.6</v>
      </c>
      <c r="Y838" s="56" t="n">
        <v>0.15</v>
      </c>
    </row>
    <row r="839" customFormat="false" ht="15" hidden="false" customHeight="false" outlineLevel="0" collapsed="false">
      <c r="A839" s="47" t="s">
        <v>1232</v>
      </c>
      <c r="B839" s="48" t="n">
        <v>46114</v>
      </c>
      <c r="C839" s="49" t="n">
        <f aca="false">DATE(YEAR(B839),MONTH(B839),1)</f>
        <v>46113</v>
      </c>
      <c r="D839" s="47" t="s">
        <v>75</v>
      </c>
      <c r="E839" s="47" t="s">
        <v>65</v>
      </c>
      <c r="F839" s="47" t="s">
        <v>159</v>
      </c>
      <c r="G839" s="47" t="s">
        <v>1230</v>
      </c>
      <c r="H839" s="50" t="n">
        <f aca="false">Assumptions!$B$4</f>
        <v>480</v>
      </c>
      <c r="I839" s="47" t="n">
        <v>30</v>
      </c>
      <c r="J839" s="9" t="n">
        <f aca="false">H839-I839</f>
        <v>450</v>
      </c>
      <c r="K839" s="9" t="n">
        <f aca="false">SUMIFS(Downtime_Log!$I$2:$I$20000,Downtime_Log!$B$2:$B$20000,A839)</f>
        <v>62</v>
      </c>
      <c r="L839" s="9" t="n">
        <f aca="false">J839-K839</f>
        <v>388</v>
      </c>
      <c r="M839" s="51" t="n">
        <f aca="false">INDEX(Rate_Master!$C$2:$C$13,MATCH(F839,Rate_Master!$A$2:$A$13,0))</f>
        <v>240</v>
      </c>
      <c r="N839" s="52" t="n">
        <v>70337</v>
      </c>
      <c r="O839" s="51" t="n">
        <f aca="false">SUMIFS(Quality_Log!$H$2:$H$20000,Quality_Log!$B$2:$B$20000,A839)</f>
        <v>821</v>
      </c>
      <c r="P839" s="51" t="n">
        <f aca="false">N839-O839</f>
        <v>69516</v>
      </c>
      <c r="Q839" s="51" t="n">
        <f aca="false">ROUND(J839*M839*Assumptions!$B$6,0)</f>
        <v>84240</v>
      </c>
      <c r="R839" s="53" t="n">
        <f aca="false">N839/M839</f>
        <v>293.070833333333</v>
      </c>
      <c r="S839" s="53" t="n">
        <f aca="false">P839/M839</f>
        <v>289.65</v>
      </c>
      <c r="T839" s="54" t="n">
        <f aca="false">IF(J839&gt;0,L839/J839,0)</f>
        <v>0.862222222222222</v>
      </c>
      <c r="U839" s="54" t="n">
        <f aca="false">IF(L839&gt;0,R839/L839,0)</f>
        <v>0.755337199312715</v>
      </c>
      <c r="V839" s="54" t="n">
        <f aca="false">IF(N839&gt;0,P839/N839,0)</f>
        <v>0.988327622730569</v>
      </c>
      <c r="W839" s="54" t="n">
        <f aca="false">T839*U839*V839</f>
        <v>0.643666666666667</v>
      </c>
      <c r="X839" s="55" t="n">
        <v>197.4</v>
      </c>
      <c r="Y839" s="56" t="n">
        <v>0.16</v>
      </c>
    </row>
    <row r="840" customFormat="false" ht="15" hidden="false" customHeight="false" outlineLevel="0" collapsed="false">
      <c r="A840" s="47" t="s">
        <v>1233</v>
      </c>
      <c r="B840" s="48" t="n">
        <v>46115</v>
      </c>
      <c r="C840" s="49" t="n">
        <f aca="false">DATE(YEAR(B840),MONTH(B840),1)</f>
        <v>46113</v>
      </c>
      <c r="D840" s="47" t="s">
        <v>73</v>
      </c>
      <c r="E840" s="47" t="s">
        <v>62</v>
      </c>
      <c r="F840" s="47" t="s">
        <v>148</v>
      </c>
      <c r="G840" s="47" t="s">
        <v>1221</v>
      </c>
      <c r="H840" s="50" t="n">
        <f aca="false">Assumptions!$B$4</f>
        <v>480</v>
      </c>
      <c r="I840" s="47" t="n">
        <v>30</v>
      </c>
      <c r="J840" s="9" t="n">
        <f aca="false">H840-I840</f>
        <v>450</v>
      </c>
      <c r="K840" s="9" t="n">
        <f aca="false">SUMIFS(Downtime_Log!$I$2:$I$20000,Downtime_Log!$B$2:$B$20000,A840)</f>
        <v>20</v>
      </c>
      <c r="L840" s="9" t="n">
        <f aca="false">J840-K840</f>
        <v>430</v>
      </c>
      <c r="M840" s="51" t="n">
        <f aca="false">INDEX(Rate_Master!$C$2:$C$13,MATCH(F840,Rate_Master!$A$2:$A$13,0))</f>
        <v>900</v>
      </c>
      <c r="N840" s="52" t="n">
        <v>348554</v>
      </c>
      <c r="O840" s="51" t="n">
        <f aca="false">SUMIFS(Quality_Log!$H$2:$H$20000,Quality_Log!$B$2:$B$20000,A840)</f>
        <v>6274</v>
      </c>
      <c r="P840" s="51" t="n">
        <f aca="false">N840-O840</f>
        <v>342280</v>
      </c>
      <c r="Q840" s="51" t="n">
        <f aca="false">ROUND(J840*M840*Assumptions!$B$6,0)</f>
        <v>315900</v>
      </c>
      <c r="R840" s="53" t="n">
        <f aca="false">N840/M840</f>
        <v>387.282222222222</v>
      </c>
      <c r="S840" s="53" t="n">
        <f aca="false">P840/M840</f>
        <v>380.311111111111</v>
      </c>
      <c r="T840" s="54" t="n">
        <f aca="false">IF(J840&gt;0,L840/J840,0)</f>
        <v>0.955555555555556</v>
      </c>
      <c r="U840" s="54" t="n">
        <f aca="false">IF(L840&gt;0,R840/L840,0)</f>
        <v>0.900656330749354</v>
      </c>
      <c r="V840" s="54" t="n">
        <f aca="false">IF(N840&gt;0,P840/N840,0)</f>
        <v>0.981999919668115</v>
      </c>
      <c r="W840" s="54" t="n">
        <f aca="false">T840*U840*V840</f>
        <v>0.845135802469136</v>
      </c>
      <c r="X840" s="55" t="n">
        <v>356.6</v>
      </c>
      <c r="Y840" s="56" t="n">
        <v>1.88</v>
      </c>
    </row>
    <row r="841" customFormat="false" ht="15" hidden="false" customHeight="false" outlineLevel="0" collapsed="false">
      <c r="A841" s="47" t="s">
        <v>1234</v>
      </c>
      <c r="B841" s="48" t="n">
        <v>46115</v>
      </c>
      <c r="C841" s="49" t="n">
        <f aca="false">DATE(YEAR(B841),MONTH(B841),1)</f>
        <v>46113</v>
      </c>
      <c r="D841" s="47" t="s">
        <v>74</v>
      </c>
      <c r="E841" s="47" t="s">
        <v>62</v>
      </c>
      <c r="F841" s="47" t="s">
        <v>148</v>
      </c>
      <c r="G841" s="47" t="s">
        <v>1221</v>
      </c>
      <c r="H841" s="50" t="n">
        <f aca="false">Assumptions!$B$4</f>
        <v>480</v>
      </c>
      <c r="I841" s="47" t="n">
        <v>30</v>
      </c>
      <c r="J841" s="9" t="n">
        <f aca="false">H841-I841</f>
        <v>450</v>
      </c>
      <c r="K841" s="9" t="n">
        <f aca="false">SUMIFS(Downtime_Log!$I$2:$I$20000,Downtime_Log!$B$2:$B$20000,A841)</f>
        <v>70</v>
      </c>
      <c r="L841" s="9" t="n">
        <f aca="false">J841-K841</f>
        <v>380</v>
      </c>
      <c r="M841" s="51" t="n">
        <f aca="false">INDEX(Rate_Master!$C$2:$C$13,MATCH(F841,Rate_Master!$A$2:$A$13,0))</f>
        <v>900</v>
      </c>
      <c r="N841" s="52" t="n">
        <v>319732</v>
      </c>
      <c r="O841" s="51" t="n">
        <f aca="false">SUMIFS(Quality_Log!$H$2:$H$20000,Quality_Log!$B$2:$B$20000,A841)</f>
        <v>3566</v>
      </c>
      <c r="P841" s="51" t="n">
        <f aca="false">N841-O841</f>
        <v>316166</v>
      </c>
      <c r="Q841" s="51" t="n">
        <f aca="false">ROUND(J841*M841*Assumptions!$B$6,0)</f>
        <v>315900</v>
      </c>
      <c r="R841" s="53" t="n">
        <f aca="false">N841/M841</f>
        <v>355.257777777778</v>
      </c>
      <c r="S841" s="53" t="n">
        <f aca="false">P841/M841</f>
        <v>351.295555555556</v>
      </c>
      <c r="T841" s="54" t="n">
        <f aca="false">IF(J841&gt;0,L841/J841,0)</f>
        <v>0.844444444444444</v>
      </c>
      <c r="U841" s="54" t="n">
        <f aca="false">IF(L841&gt;0,R841/L841,0)</f>
        <v>0.934888888888889</v>
      </c>
      <c r="V841" s="54" t="n">
        <f aca="false">IF(N841&gt;0,P841/N841,0)</f>
        <v>0.988846909286528</v>
      </c>
      <c r="W841" s="54" t="n">
        <f aca="false">T841*U841*V841</f>
        <v>0.780656790123457</v>
      </c>
      <c r="X841" s="55" t="n">
        <v>347.8</v>
      </c>
      <c r="Y841" s="56" t="n">
        <v>1.52</v>
      </c>
    </row>
    <row r="842" customFormat="false" ht="15" hidden="false" customHeight="false" outlineLevel="0" collapsed="false">
      <c r="A842" s="47" t="s">
        <v>1235</v>
      </c>
      <c r="B842" s="48" t="n">
        <v>46115</v>
      </c>
      <c r="C842" s="49" t="n">
        <f aca="false">DATE(YEAR(B842),MONTH(B842),1)</f>
        <v>46113</v>
      </c>
      <c r="D842" s="47" t="s">
        <v>75</v>
      </c>
      <c r="E842" s="47" t="s">
        <v>62</v>
      </c>
      <c r="F842" s="47" t="s">
        <v>148</v>
      </c>
      <c r="G842" s="47" t="s">
        <v>1221</v>
      </c>
      <c r="H842" s="50" t="n">
        <f aca="false">Assumptions!$B$4</f>
        <v>480</v>
      </c>
      <c r="I842" s="47" t="n">
        <v>30</v>
      </c>
      <c r="J842" s="9" t="n">
        <f aca="false">H842-I842</f>
        <v>450</v>
      </c>
      <c r="K842" s="9" t="n">
        <f aca="false">SUMIFS(Downtime_Log!$I$2:$I$20000,Downtime_Log!$B$2:$B$20000,A842)</f>
        <v>66</v>
      </c>
      <c r="L842" s="9" t="n">
        <f aca="false">J842-K842</f>
        <v>384</v>
      </c>
      <c r="M842" s="51" t="n">
        <f aca="false">INDEX(Rate_Master!$C$2:$C$13,MATCH(F842,Rate_Master!$A$2:$A$13,0))</f>
        <v>900</v>
      </c>
      <c r="N842" s="52" t="n">
        <v>301508</v>
      </c>
      <c r="O842" s="51" t="n">
        <f aca="false">SUMIFS(Quality_Log!$H$2:$H$20000,Quality_Log!$B$2:$B$20000,A842)</f>
        <v>4309</v>
      </c>
      <c r="P842" s="51" t="n">
        <f aca="false">N842-O842</f>
        <v>297199</v>
      </c>
      <c r="Q842" s="51" t="n">
        <f aca="false">ROUND(J842*M842*Assumptions!$B$6,0)</f>
        <v>315900</v>
      </c>
      <c r="R842" s="53" t="n">
        <f aca="false">N842/M842</f>
        <v>335.008888888889</v>
      </c>
      <c r="S842" s="53" t="n">
        <f aca="false">P842/M842</f>
        <v>330.221111111111</v>
      </c>
      <c r="T842" s="54" t="n">
        <f aca="false">IF(J842&gt;0,L842/J842,0)</f>
        <v>0.853333333333333</v>
      </c>
      <c r="U842" s="54" t="n">
        <f aca="false">IF(L842&gt;0,R842/L842,0)</f>
        <v>0.872418981481481</v>
      </c>
      <c r="V842" s="54" t="n">
        <f aca="false">IF(N842&gt;0,P842/N842,0)</f>
        <v>0.985708505246959</v>
      </c>
      <c r="W842" s="54" t="n">
        <f aca="false">T842*U842*V842</f>
        <v>0.733824691358025</v>
      </c>
      <c r="X842" s="55" t="n">
        <v>361.7</v>
      </c>
      <c r="Y842" s="56" t="n">
        <v>1.85</v>
      </c>
    </row>
    <row r="843" customFormat="false" ht="15" hidden="false" customHeight="false" outlineLevel="0" collapsed="false">
      <c r="A843" s="47" t="s">
        <v>1236</v>
      </c>
      <c r="B843" s="48" t="n">
        <v>46115</v>
      </c>
      <c r="C843" s="49" t="n">
        <f aca="false">DATE(YEAR(B843),MONTH(B843),1)</f>
        <v>46113</v>
      </c>
      <c r="D843" s="47" t="s">
        <v>73</v>
      </c>
      <c r="E843" s="47" t="s">
        <v>63</v>
      </c>
      <c r="F843" s="47" t="s">
        <v>152</v>
      </c>
      <c r="G843" s="47" t="s">
        <v>1237</v>
      </c>
      <c r="H843" s="50" t="n">
        <f aca="false">Assumptions!$B$4</f>
        <v>480</v>
      </c>
      <c r="I843" s="47" t="n">
        <v>30</v>
      </c>
      <c r="J843" s="9" t="n">
        <f aca="false">H843-I843</f>
        <v>450</v>
      </c>
      <c r="K843" s="9" t="n">
        <f aca="false">SUMIFS(Downtime_Log!$I$2:$I$20000,Downtime_Log!$B$2:$B$20000,A843)</f>
        <v>150</v>
      </c>
      <c r="L843" s="9" t="n">
        <f aca="false">J843-K843</f>
        <v>300</v>
      </c>
      <c r="M843" s="51" t="n">
        <f aca="false">INDEX(Rate_Master!$C$2:$C$13,MATCH(F843,Rate_Master!$A$2:$A$13,0))</f>
        <v>900</v>
      </c>
      <c r="N843" s="52" t="n">
        <v>222029</v>
      </c>
      <c r="O843" s="51" t="n">
        <f aca="false">SUMIFS(Quality_Log!$H$2:$H$20000,Quality_Log!$B$2:$B$20000,A843)</f>
        <v>5316</v>
      </c>
      <c r="P843" s="51" t="n">
        <f aca="false">N843-O843</f>
        <v>216713</v>
      </c>
      <c r="Q843" s="51" t="n">
        <f aca="false">ROUND(J843*M843*Assumptions!$B$6,0)</f>
        <v>315900</v>
      </c>
      <c r="R843" s="53" t="n">
        <f aca="false">N843/M843</f>
        <v>246.698888888889</v>
      </c>
      <c r="S843" s="53" t="n">
        <f aca="false">P843/M843</f>
        <v>240.792222222222</v>
      </c>
      <c r="T843" s="54" t="n">
        <f aca="false">IF(J843&gt;0,L843/J843,0)</f>
        <v>0.666666666666667</v>
      </c>
      <c r="U843" s="54" t="n">
        <f aca="false">IF(L843&gt;0,R843/L843,0)</f>
        <v>0.82232962962963</v>
      </c>
      <c r="V843" s="54" t="n">
        <f aca="false">IF(N843&gt;0,P843/N843,0)</f>
        <v>0.976057181719505</v>
      </c>
      <c r="W843" s="54" t="n">
        <f aca="false">T843*U843*V843</f>
        <v>0.535093827160494</v>
      </c>
      <c r="X843" s="55" t="n">
        <v>374.8</v>
      </c>
      <c r="Y843" s="56" t="n">
        <v>4.94</v>
      </c>
    </row>
    <row r="844" customFormat="false" ht="15" hidden="false" customHeight="false" outlineLevel="0" collapsed="false">
      <c r="A844" s="47" t="s">
        <v>1238</v>
      </c>
      <c r="B844" s="48" t="n">
        <v>46115</v>
      </c>
      <c r="C844" s="49" t="n">
        <f aca="false">DATE(YEAR(B844),MONTH(B844),1)</f>
        <v>46113</v>
      </c>
      <c r="D844" s="47" t="s">
        <v>74</v>
      </c>
      <c r="E844" s="47" t="s">
        <v>63</v>
      </c>
      <c r="F844" s="47" t="s">
        <v>152</v>
      </c>
      <c r="G844" s="47" t="s">
        <v>1237</v>
      </c>
      <c r="H844" s="50" t="n">
        <f aca="false">Assumptions!$B$4</f>
        <v>480</v>
      </c>
      <c r="I844" s="47" t="n">
        <v>30</v>
      </c>
      <c r="J844" s="9" t="n">
        <f aca="false">H844-I844</f>
        <v>450</v>
      </c>
      <c r="K844" s="9" t="n">
        <f aca="false">SUMIFS(Downtime_Log!$I$2:$I$20000,Downtime_Log!$B$2:$B$20000,A844)</f>
        <v>122</v>
      </c>
      <c r="L844" s="9" t="n">
        <f aca="false">J844-K844</f>
        <v>328</v>
      </c>
      <c r="M844" s="51" t="n">
        <f aca="false">INDEX(Rate_Master!$C$2:$C$13,MATCH(F844,Rate_Master!$A$2:$A$13,0))</f>
        <v>900</v>
      </c>
      <c r="N844" s="52" t="n">
        <v>261316</v>
      </c>
      <c r="O844" s="51" t="n">
        <f aca="false">SUMIFS(Quality_Log!$H$2:$H$20000,Quality_Log!$B$2:$B$20000,A844)</f>
        <v>7317</v>
      </c>
      <c r="P844" s="51" t="n">
        <f aca="false">N844-O844</f>
        <v>253999</v>
      </c>
      <c r="Q844" s="51" t="n">
        <f aca="false">ROUND(J844*M844*Assumptions!$B$6,0)</f>
        <v>315900</v>
      </c>
      <c r="R844" s="53" t="n">
        <f aca="false">N844/M844</f>
        <v>290.351111111111</v>
      </c>
      <c r="S844" s="53" t="n">
        <f aca="false">P844/M844</f>
        <v>282.221111111111</v>
      </c>
      <c r="T844" s="54" t="n">
        <f aca="false">IF(J844&gt;0,L844/J844,0)</f>
        <v>0.728888888888889</v>
      </c>
      <c r="U844" s="54" t="n">
        <f aca="false">IF(L844&gt;0,R844/L844,0)</f>
        <v>0.885216802168022</v>
      </c>
      <c r="V844" s="54" t="n">
        <f aca="false">IF(N844&gt;0,P844/N844,0)</f>
        <v>0.971999418328767</v>
      </c>
      <c r="W844" s="54" t="n">
        <f aca="false">T844*U844*V844</f>
        <v>0.627158024691358</v>
      </c>
      <c r="X844" s="55" t="n">
        <v>404.2</v>
      </c>
      <c r="Y844" s="56" t="n">
        <v>1.78</v>
      </c>
    </row>
    <row r="845" customFormat="false" ht="15" hidden="false" customHeight="false" outlineLevel="0" collapsed="false">
      <c r="A845" s="47" t="s">
        <v>1239</v>
      </c>
      <c r="B845" s="48" t="n">
        <v>46115</v>
      </c>
      <c r="C845" s="49" t="n">
        <f aca="false">DATE(YEAR(B845),MONTH(B845),1)</f>
        <v>46113</v>
      </c>
      <c r="D845" s="47" t="s">
        <v>75</v>
      </c>
      <c r="E845" s="47" t="s">
        <v>63</v>
      </c>
      <c r="F845" s="47" t="s">
        <v>152</v>
      </c>
      <c r="G845" s="47" t="s">
        <v>1237</v>
      </c>
      <c r="H845" s="50" t="n">
        <f aca="false">Assumptions!$B$4</f>
        <v>480</v>
      </c>
      <c r="I845" s="47" t="n">
        <v>30</v>
      </c>
      <c r="J845" s="9" t="n">
        <f aca="false">H845-I845</f>
        <v>450</v>
      </c>
      <c r="K845" s="9" t="n">
        <f aca="false">SUMIFS(Downtime_Log!$I$2:$I$20000,Downtime_Log!$B$2:$B$20000,A845)</f>
        <v>41</v>
      </c>
      <c r="L845" s="9" t="n">
        <f aca="false">J845-K845</f>
        <v>409</v>
      </c>
      <c r="M845" s="51" t="n">
        <f aca="false">INDEX(Rate_Master!$C$2:$C$13,MATCH(F845,Rate_Master!$A$2:$A$13,0))</f>
        <v>900</v>
      </c>
      <c r="N845" s="52" t="n">
        <v>304760</v>
      </c>
      <c r="O845" s="51" t="n">
        <f aca="false">SUMIFS(Quality_Log!$H$2:$H$20000,Quality_Log!$B$2:$B$20000,A845)</f>
        <v>3445</v>
      </c>
      <c r="P845" s="51" t="n">
        <f aca="false">N845-O845</f>
        <v>301315</v>
      </c>
      <c r="Q845" s="51" t="n">
        <f aca="false">ROUND(J845*M845*Assumptions!$B$6,0)</f>
        <v>315900</v>
      </c>
      <c r="R845" s="53" t="n">
        <f aca="false">N845/M845</f>
        <v>338.622222222222</v>
      </c>
      <c r="S845" s="53" t="n">
        <f aca="false">P845/M845</f>
        <v>334.794444444444</v>
      </c>
      <c r="T845" s="54" t="n">
        <f aca="false">IF(J845&gt;0,L845/J845,0)</f>
        <v>0.908888888888889</v>
      </c>
      <c r="U845" s="54" t="n">
        <f aca="false">IF(L845&gt;0,R845/L845,0)</f>
        <v>0.827927193697365</v>
      </c>
      <c r="V845" s="54" t="n">
        <f aca="false">IF(N845&gt;0,P845/N845,0)</f>
        <v>0.988696023100144</v>
      </c>
      <c r="W845" s="54" t="n">
        <f aca="false">T845*U845*V845</f>
        <v>0.743987654320988</v>
      </c>
      <c r="X845" s="55" t="n">
        <v>452.1</v>
      </c>
      <c r="Y845" s="56" t="n">
        <v>1.67</v>
      </c>
    </row>
    <row r="846" customFormat="false" ht="15" hidden="false" customHeight="false" outlineLevel="0" collapsed="false">
      <c r="A846" s="47" t="s">
        <v>1240</v>
      </c>
      <c r="B846" s="48" t="n">
        <v>46115</v>
      </c>
      <c r="C846" s="49" t="n">
        <f aca="false">DATE(YEAR(B846),MONTH(B846),1)</f>
        <v>46113</v>
      </c>
      <c r="D846" s="47" t="s">
        <v>73</v>
      </c>
      <c r="E846" s="47" t="s">
        <v>64</v>
      </c>
      <c r="F846" s="47" t="s">
        <v>155</v>
      </c>
      <c r="G846" s="47" t="s">
        <v>1227</v>
      </c>
      <c r="H846" s="50" t="n">
        <f aca="false">Assumptions!$B$4</f>
        <v>480</v>
      </c>
      <c r="I846" s="47" t="n">
        <v>30</v>
      </c>
      <c r="J846" s="9" t="n">
        <f aca="false">H846-I846</f>
        <v>450</v>
      </c>
      <c r="K846" s="9" t="n">
        <f aca="false">SUMIFS(Downtime_Log!$I$2:$I$20000,Downtime_Log!$B$2:$B$20000,A846)</f>
        <v>11</v>
      </c>
      <c r="L846" s="9" t="n">
        <f aca="false">J846-K846</f>
        <v>439</v>
      </c>
      <c r="M846" s="51" t="n">
        <f aca="false">INDEX(Rate_Master!$C$2:$C$13,MATCH(F846,Rate_Master!$A$2:$A$13,0))</f>
        <v>550</v>
      </c>
      <c r="N846" s="52" t="n">
        <v>231141</v>
      </c>
      <c r="O846" s="51" t="n">
        <f aca="false">SUMIFS(Quality_Log!$H$2:$H$20000,Quality_Log!$B$2:$B$20000,A846)</f>
        <v>4147</v>
      </c>
      <c r="P846" s="51" t="n">
        <f aca="false">N846-O846</f>
        <v>226994</v>
      </c>
      <c r="Q846" s="51" t="n">
        <f aca="false">ROUND(J846*M846*Assumptions!$B$6,0)</f>
        <v>193050</v>
      </c>
      <c r="R846" s="53" t="n">
        <f aca="false">N846/M846</f>
        <v>420.256363636364</v>
      </c>
      <c r="S846" s="53" t="n">
        <f aca="false">P846/M846</f>
        <v>412.716363636364</v>
      </c>
      <c r="T846" s="54" t="n">
        <f aca="false">IF(J846&gt;0,L846/J846,0)</f>
        <v>0.975555555555556</v>
      </c>
      <c r="U846" s="54" t="n">
        <f aca="false">IF(L846&gt;0,R846/L846,0)</f>
        <v>0.957303789604473</v>
      </c>
      <c r="V846" s="54" t="n">
        <f aca="false">IF(N846&gt;0,P846/N846,0)</f>
        <v>0.982058570309897</v>
      </c>
      <c r="W846" s="54" t="n">
        <f aca="false">T846*U846*V846</f>
        <v>0.917147474747475</v>
      </c>
      <c r="X846" s="55" t="n">
        <v>237.9</v>
      </c>
      <c r="Y846" s="56" t="n">
        <v>0.68</v>
      </c>
    </row>
    <row r="847" customFormat="false" ht="15" hidden="false" customHeight="false" outlineLevel="0" collapsed="false">
      <c r="A847" s="47" t="s">
        <v>1241</v>
      </c>
      <c r="B847" s="48" t="n">
        <v>46115</v>
      </c>
      <c r="C847" s="49" t="n">
        <f aca="false">DATE(YEAR(B847),MONTH(B847),1)</f>
        <v>46113</v>
      </c>
      <c r="D847" s="47" t="s">
        <v>74</v>
      </c>
      <c r="E847" s="47" t="s">
        <v>64</v>
      </c>
      <c r="F847" s="47" t="s">
        <v>154</v>
      </c>
      <c r="G847" s="47" t="s">
        <v>1242</v>
      </c>
      <c r="H847" s="50" t="n">
        <f aca="false">Assumptions!$B$4</f>
        <v>480</v>
      </c>
      <c r="I847" s="47" t="n">
        <v>30</v>
      </c>
      <c r="J847" s="9" t="n">
        <f aca="false">H847-I847</f>
        <v>450</v>
      </c>
      <c r="K847" s="9" t="n">
        <f aca="false">SUMIFS(Downtime_Log!$I$2:$I$20000,Downtime_Log!$B$2:$B$20000,A847)</f>
        <v>182</v>
      </c>
      <c r="L847" s="9" t="n">
        <f aca="false">J847-K847</f>
        <v>268</v>
      </c>
      <c r="M847" s="51" t="n">
        <f aca="false">INDEX(Rate_Master!$C$2:$C$13,MATCH(F847,Rate_Master!$A$2:$A$13,0))</f>
        <v>600</v>
      </c>
      <c r="N847" s="52" t="n">
        <v>151938</v>
      </c>
      <c r="O847" s="51" t="n">
        <f aca="false">SUMIFS(Quality_Log!$H$2:$H$20000,Quality_Log!$B$2:$B$20000,A847)</f>
        <v>3085</v>
      </c>
      <c r="P847" s="51" t="n">
        <f aca="false">N847-O847</f>
        <v>148853</v>
      </c>
      <c r="Q847" s="51" t="n">
        <f aca="false">ROUND(J847*M847*Assumptions!$B$6,0)</f>
        <v>210600</v>
      </c>
      <c r="R847" s="53" t="n">
        <f aca="false">N847/M847</f>
        <v>253.23</v>
      </c>
      <c r="S847" s="53" t="n">
        <f aca="false">P847/M847</f>
        <v>248.088333333333</v>
      </c>
      <c r="T847" s="54" t="n">
        <f aca="false">IF(J847&gt;0,L847/J847,0)</f>
        <v>0.595555555555556</v>
      </c>
      <c r="U847" s="54" t="n">
        <f aca="false">IF(L847&gt;0,R847/L847,0)</f>
        <v>0.944888059701493</v>
      </c>
      <c r="V847" s="54" t="n">
        <f aca="false">IF(N847&gt;0,P847/N847,0)</f>
        <v>0.979695665337177</v>
      </c>
      <c r="W847" s="54" t="n">
        <f aca="false">T847*U847*V847</f>
        <v>0.551307407407407</v>
      </c>
      <c r="X847" s="55" t="n">
        <v>184.2</v>
      </c>
      <c r="Y847" s="56" t="n">
        <v>3.14</v>
      </c>
    </row>
    <row r="848" customFormat="false" ht="15" hidden="false" customHeight="false" outlineLevel="0" collapsed="false">
      <c r="A848" s="47" t="s">
        <v>1243</v>
      </c>
      <c r="B848" s="48" t="n">
        <v>46115</v>
      </c>
      <c r="C848" s="49" t="n">
        <f aca="false">DATE(YEAR(B848),MONTH(B848),1)</f>
        <v>46113</v>
      </c>
      <c r="D848" s="47" t="s">
        <v>73</v>
      </c>
      <c r="E848" s="47" t="s">
        <v>65</v>
      </c>
      <c r="F848" s="47" t="s">
        <v>159</v>
      </c>
      <c r="G848" s="47" t="s">
        <v>1230</v>
      </c>
      <c r="H848" s="50" t="n">
        <f aca="false">Assumptions!$B$4</f>
        <v>480</v>
      </c>
      <c r="I848" s="47" t="n">
        <v>30</v>
      </c>
      <c r="J848" s="9" t="n">
        <f aca="false">H848-I848</f>
        <v>450</v>
      </c>
      <c r="K848" s="9" t="n">
        <f aca="false">SUMIFS(Downtime_Log!$I$2:$I$20000,Downtime_Log!$B$2:$B$20000,A848)</f>
        <v>66</v>
      </c>
      <c r="L848" s="9" t="n">
        <f aca="false">J848-K848</f>
        <v>384</v>
      </c>
      <c r="M848" s="51" t="n">
        <f aca="false">INDEX(Rate_Master!$C$2:$C$13,MATCH(F848,Rate_Master!$A$2:$A$13,0))</f>
        <v>240</v>
      </c>
      <c r="N848" s="52" t="n">
        <v>75667</v>
      </c>
      <c r="O848" s="51" t="n">
        <f aca="false">SUMIFS(Quality_Log!$H$2:$H$20000,Quality_Log!$B$2:$B$20000,A848)</f>
        <v>1482</v>
      </c>
      <c r="P848" s="51" t="n">
        <f aca="false">N848-O848</f>
        <v>74185</v>
      </c>
      <c r="Q848" s="51" t="n">
        <f aca="false">ROUND(J848*M848*Assumptions!$B$6,0)</f>
        <v>84240</v>
      </c>
      <c r="R848" s="53" t="n">
        <f aca="false">N848/M848</f>
        <v>315.279166666667</v>
      </c>
      <c r="S848" s="53" t="n">
        <f aca="false">P848/M848</f>
        <v>309.104166666667</v>
      </c>
      <c r="T848" s="54" t="n">
        <f aca="false">IF(J848&gt;0,L848/J848,0)</f>
        <v>0.853333333333333</v>
      </c>
      <c r="U848" s="54" t="n">
        <f aca="false">IF(L848&gt;0,R848/L848,0)</f>
        <v>0.821039496527778</v>
      </c>
      <c r="V848" s="54" t="n">
        <f aca="false">IF(N848&gt;0,P848/N848,0)</f>
        <v>0.980414183197431</v>
      </c>
      <c r="W848" s="54" t="n">
        <f aca="false">T848*U848*V848</f>
        <v>0.686898148148148</v>
      </c>
      <c r="X848" s="55" t="n">
        <v>181.2</v>
      </c>
      <c r="Y848" s="56" t="n">
        <v>0.18</v>
      </c>
    </row>
    <row r="849" customFormat="false" ht="15" hidden="false" customHeight="false" outlineLevel="0" collapsed="false">
      <c r="A849" s="47" t="s">
        <v>1244</v>
      </c>
      <c r="B849" s="48" t="n">
        <v>46115</v>
      </c>
      <c r="C849" s="49" t="n">
        <f aca="false">DATE(YEAR(B849),MONTH(B849),1)</f>
        <v>46113</v>
      </c>
      <c r="D849" s="47" t="s">
        <v>74</v>
      </c>
      <c r="E849" s="47" t="s">
        <v>65</v>
      </c>
      <c r="F849" s="47" t="s">
        <v>159</v>
      </c>
      <c r="G849" s="47" t="s">
        <v>1230</v>
      </c>
      <c r="H849" s="50" t="n">
        <f aca="false">Assumptions!$B$4</f>
        <v>480</v>
      </c>
      <c r="I849" s="47" t="n">
        <v>30</v>
      </c>
      <c r="J849" s="9" t="n">
        <f aca="false">H849-I849</f>
        <v>450</v>
      </c>
      <c r="K849" s="9" t="n">
        <f aca="false">SUMIFS(Downtime_Log!$I$2:$I$20000,Downtime_Log!$B$2:$B$20000,A849)</f>
        <v>49</v>
      </c>
      <c r="L849" s="9" t="n">
        <f aca="false">J849-K849</f>
        <v>401</v>
      </c>
      <c r="M849" s="51" t="n">
        <f aca="false">INDEX(Rate_Master!$C$2:$C$13,MATCH(F849,Rate_Master!$A$2:$A$13,0))</f>
        <v>240</v>
      </c>
      <c r="N849" s="52" t="n">
        <v>76060</v>
      </c>
      <c r="O849" s="51" t="n">
        <f aca="false">SUMIFS(Quality_Log!$H$2:$H$20000,Quality_Log!$B$2:$B$20000,A849)</f>
        <v>1820</v>
      </c>
      <c r="P849" s="51" t="n">
        <f aca="false">N849-O849</f>
        <v>74240</v>
      </c>
      <c r="Q849" s="51" t="n">
        <f aca="false">ROUND(J849*M849*Assumptions!$B$6,0)</f>
        <v>84240</v>
      </c>
      <c r="R849" s="53" t="n">
        <f aca="false">N849/M849</f>
        <v>316.916666666667</v>
      </c>
      <c r="S849" s="53" t="n">
        <f aca="false">P849/M849</f>
        <v>309.333333333333</v>
      </c>
      <c r="T849" s="54" t="n">
        <f aca="false">IF(J849&gt;0,L849/J849,0)</f>
        <v>0.891111111111111</v>
      </c>
      <c r="U849" s="54" t="n">
        <f aca="false">IF(L849&gt;0,R849/L849,0)</f>
        <v>0.790315876974231</v>
      </c>
      <c r="V849" s="54" t="n">
        <f aca="false">IF(N849&gt;0,P849/N849,0)</f>
        <v>0.976071522482251</v>
      </c>
      <c r="W849" s="54" t="n">
        <f aca="false">T849*U849*V849</f>
        <v>0.687407407407407</v>
      </c>
      <c r="X849" s="55" t="n">
        <v>189.1</v>
      </c>
      <c r="Y849" s="56" t="n">
        <v>0.14</v>
      </c>
    </row>
    <row r="850" customFormat="false" ht="15" hidden="false" customHeight="false" outlineLevel="0" collapsed="false">
      <c r="A850" s="47" t="s">
        <v>1245</v>
      </c>
      <c r="B850" s="48" t="n">
        <v>46115</v>
      </c>
      <c r="C850" s="49" t="n">
        <f aca="false">DATE(YEAR(B850),MONTH(B850),1)</f>
        <v>46113</v>
      </c>
      <c r="D850" s="47" t="s">
        <v>75</v>
      </c>
      <c r="E850" s="47" t="s">
        <v>65</v>
      </c>
      <c r="F850" s="47" t="s">
        <v>159</v>
      </c>
      <c r="G850" s="47" t="s">
        <v>1230</v>
      </c>
      <c r="H850" s="50" t="n">
        <f aca="false">Assumptions!$B$4</f>
        <v>480</v>
      </c>
      <c r="I850" s="47" t="n">
        <v>30</v>
      </c>
      <c r="J850" s="9" t="n">
        <f aca="false">H850-I850</f>
        <v>450</v>
      </c>
      <c r="K850" s="9" t="n">
        <f aca="false">SUMIFS(Downtime_Log!$I$2:$I$20000,Downtime_Log!$B$2:$B$20000,A850)</f>
        <v>34</v>
      </c>
      <c r="L850" s="9" t="n">
        <f aca="false">J850-K850</f>
        <v>416</v>
      </c>
      <c r="M850" s="51" t="n">
        <f aca="false">INDEX(Rate_Master!$C$2:$C$13,MATCH(F850,Rate_Master!$A$2:$A$13,0))</f>
        <v>240</v>
      </c>
      <c r="N850" s="52" t="n">
        <v>84821</v>
      </c>
      <c r="O850" s="51" t="n">
        <f aca="false">SUMIFS(Quality_Log!$H$2:$H$20000,Quality_Log!$B$2:$B$20000,A850)</f>
        <v>1603</v>
      </c>
      <c r="P850" s="51" t="n">
        <f aca="false">N850-O850</f>
        <v>83218</v>
      </c>
      <c r="Q850" s="51" t="n">
        <f aca="false">ROUND(J850*M850*Assumptions!$B$6,0)</f>
        <v>84240</v>
      </c>
      <c r="R850" s="53" t="n">
        <f aca="false">N850/M850</f>
        <v>353.420833333333</v>
      </c>
      <c r="S850" s="53" t="n">
        <f aca="false">P850/M850</f>
        <v>346.741666666667</v>
      </c>
      <c r="T850" s="54" t="n">
        <f aca="false">IF(J850&gt;0,L850/J850,0)</f>
        <v>0.924444444444444</v>
      </c>
      <c r="U850" s="54" t="n">
        <f aca="false">IF(L850&gt;0,R850/L850,0)</f>
        <v>0.849569310897436</v>
      </c>
      <c r="V850" s="54" t="n">
        <f aca="false">IF(N850&gt;0,P850/N850,0)</f>
        <v>0.981101378196437</v>
      </c>
      <c r="W850" s="54" t="n">
        <f aca="false">T850*U850*V850</f>
        <v>0.770537037037037</v>
      </c>
      <c r="X850" s="55" t="n">
        <v>213.6</v>
      </c>
      <c r="Y850" s="56" t="n">
        <v>0.15</v>
      </c>
    </row>
    <row r="851" customFormat="false" ht="15" hidden="false" customHeight="false" outlineLevel="0" collapsed="false">
      <c r="A851" s="47" t="s">
        <v>1246</v>
      </c>
      <c r="B851" s="48" t="n">
        <v>46116</v>
      </c>
      <c r="C851" s="49" t="n">
        <f aca="false">DATE(YEAR(B851),MONTH(B851),1)</f>
        <v>46113</v>
      </c>
      <c r="D851" s="47" t="s">
        <v>73</v>
      </c>
      <c r="E851" s="47" t="s">
        <v>62</v>
      </c>
      <c r="F851" s="47" t="s">
        <v>148</v>
      </c>
      <c r="G851" s="47" t="s">
        <v>1247</v>
      </c>
      <c r="H851" s="50" t="n">
        <f aca="false">Assumptions!$B$4</f>
        <v>480</v>
      </c>
      <c r="I851" s="47" t="n">
        <v>105</v>
      </c>
      <c r="J851" s="9" t="n">
        <f aca="false">H851-I851</f>
        <v>375</v>
      </c>
      <c r="K851" s="9" t="n">
        <f aca="false">SUMIFS(Downtime_Log!$I$2:$I$20000,Downtime_Log!$B$2:$B$20000,A851)</f>
        <v>51</v>
      </c>
      <c r="L851" s="9" t="n">
        <f aca="false">J851-K851</f>
        <v>324</v>
      </c>
      <c r="M851" s="51" t="n">
        <f aca="false">INDEX(Rate_Master!$C$2:$C$13,MATCH(F851,Rate_Master!$A$2:$A$13,0))</f>
        <v>900</v>
      </c>
      <c r="N851" s="52" t="n">
        <v>282297</v>
      </c>
      <c r="O851" s="51" t="n">
        <f aca="false">SUMIFS(Quality_Log!$H$2:$H$20000,Quality_Log!$B$2:$B$20000,A851)</f>
        <v>5850</v>
      </c>
      <c r="P851" s="51" t="n">
        <f aca="false">N851-O851</f>
        <v>276447</v>
      </c>
      <c r="Q851" s="51" t="n">
        <f aca="false">ROUND(J851*M851*Assumptions!$B$6,0)</f>
        <v>263250</v>
      </c>
      <c r="R851" s="53" t="n">
        <f aca="false">N851/M851</f>
        <v>313.663333333333</v>
      </c>
      <c r="S851" s="53" t="n">
        <f aca="false">P851/M851</f>
        <v>307.163333333333</v>
      </c>
      <c r="T851" s="54" t="n">
        <f aca="false">IF(J851&gt;0,L851/J851,0)</f>
        <v>0.864</v>
      </c>
      <c r="U851" s="54" t="n">
        <f aca="false">IF(L851&gt;0,R851/L851,0)</f>
        <v>0.96809670781893</v>
      </c>
      <c r="V851" s="54" t="n">
        <f aca="false">IF(N851&gt;0,P851/N851,0)</f>
        <v>0.979277144284211</v>
      </c>
      <c r="W851" s="54" t="n">
        <f aca="false">T851*U851*V851</f>
        <v>0.819102222222222</v>
      </c>
      <c r="X851" s="55" t="n">
        <v>295.6</v>
      </c>
      <c r="Y851" s="56" t="n">
        <v>1.86</v>
      </c>
    </row>
    <row r="852" customFormat="false" ht="15" hidden="false" customHeight="false" outlineLevel="0" collapsed="false">
      <c r="A852" s="47" t="s">
        <v>1248</v>
      </c>
      <c r="B852" s="48" t="n">
        <v>46116</v>
      </c>
      <c r="C852" s="49" t="n">
        <f aca="false">DATE(YEAR(B852),MONTH(B852),1)</f>
        <v>46113</v>
      </c>
      <c r="D852" s="47" t="s">
        <v>74</v>
      </c>
      <c r="E852" s="47" t="s">
        <v>62</v>
      </c>
      <c r="F852" s="47" t="s">
        <v>148</v>
      </c>
      <c r="G852" s="47" t="s">
        <v>1247</v>
      </c>
      <c r="H852" s="50" t="n">
        <f aca="false">Assumptions!$B$4</f>
        <v>480</v>
      </c>
      <c r="I852" s="47" t="n">
        <v>45</v>
      </c>
      <c r="J852" s="9" t="n">
        <f aca="false">H852-I852</f>
        <v>435</v>
      </c>
      <c r="K852" s="9" t="n">
        <f aca="false">SUMIFS(Downtime_Log!$I$2:$I$20000,Downtime_Log!$B$2:$B$20000,A852)</f>
        <v>42</v>
      </c>
      <c r="L852" s="9" t="n">
        <f aca="false">J852-K852</f>
        <v>393</v>
      </c>
      <c r="M852" s="51" t="n">
        <f aca="false">INDEX(Rate_Master!$C$2:$C$13,MATCH(F852,Rate_Master!$A$2:$A$13,0))</f>
        <v>900</v>
      </c>
      <c r="N852" s="52" t="n">
        <v>312174</v>
      </c>
      <c r="O852" s="51" t="n">
        <f aca="false">SUMIFS(Quality_Log!$H$2:$H$20000,Quality_Log!$B$2:$B$20000,A852)</f>
        <v>3913</v>
      </c>
      <c r="P852" s="51" t="n">
        <f aca="false">N852-O852</f>
        <v>308261</v>
      </c>
      <c r="Q852" s="51" t="n">
        <f aca="false">ROUND(J852*M852*Assumptions!$B$6,0)</f>
        <v>305370</v>
      </c>
      <c r="R852" s="53" t="n">
        <f aca="false">N852/M852</f>
        <v>346.86</v>
      </c>
      <c r="S852" s="53" t="n">
        <f aca="false">P852/M852</f>
        <v>342.512222222222</v>
      </c>
      <c r="T852" s="54" t="n">
        <f aca="false">IF(J852&gt;0,L852/J852,0)</f>
        <v>0.903448275862069</v>
      </c>
      <c r="U852" s="54" t="n">
        <f aca="false">IF(L852&gt;0,R852/L852,0)</f>
        <v>0.882595419847328</v>
      </c>
      <c r="V852" s="54" t="n">
        <f aca="false">IF(N852&gt;0,P852/N852,0)</f>
        <v>0.987465323825815</v>
      </c>
      <c r="W852" s="54" t="n">
        <f aca="false">T852*U852*V852</f>
        <v>0.78738441890166</v>
      </c>
      <c r="X852" s="55" t="n">
        <v>344.8</v>
      </c>
      <c r="Y852" s="56" t="n">
        <v>1.69</v>
      </c>
    </row>
    <row r="853" customFormat="false" ht="15" hidden="false" customHeight="false" outlineLevel="0" collapsed="false">
      <c r="A853" s="47" t="s">
        <v>1249</v>
      </c>
      <c r="B853" s="48" t="n">
        <v>46116</v>
      </c>
      <c r="C853" s="49" t="n">
        <f aca="false">DATE(YEAR(B853),MONTH(B853),1)</f>
        <v>46113</v>
      </c>
      <c r="D853" s="47" t="s">
        <v>75</v>
      </c>
      <c r="E853" s="47" t="s">
        <v>62</v>
      </c>
      <c r="F853" s="47" t="s">
        <v>148</v>
      </c>
      <c r="G853" s="47" t="s">
        <v>1247</v>
      </c>
      <c r="H853" s="50" t="n">
        <f aca="false">Assumptions!$B$4</f>
        <v>480</v>
      </c>
      <c r="I853" s="47" t="n">
        <v>30</v>
      </c>
      <c r="J853" s="9" t="n">
        <f aca="false">H853-I853</f>
        <v>450</v>
      </c>
      <c r="K853" s="9" t="n">
        <f aca="false">SUMIFS(Downtime_Log!$I$2:$I$20000,Downtime_Log!$B$2:$B$20000,A853)</f>
        <v>62</v>
      </c>
      <c r="L853" s="9" t="n">
        <f aca="false">J853-K853</f>
        <v>388</v>
      </c>
      <c r="M853" s="51" t="n">
        <f aca="false">INDEX(Rate_Master!$C$2:$C$13,MATCH(F853,Rate_Master!$A$2:$A$13,0))</f>
        <v>900</v>
      </c>
      <c r="N853" s="52" t="n">
        <v>305470</v>
      </c>
      <c r="O853" s="51" t="n">
        <f aca="false">SUMIFS(Quality_Log!$H$2:$H$20000,Quality_Log!$B$2:$B$20000,A853)</f>
        <v>5407</v>
      </c>
      <c r="P853" s="51" t="n">
        <f aca="false">N853-O853</f>
        <v>300063</v>
      </c>
      <c r="Q853" s="51" t="n">
        <f aca="false">ROUND(J853*M853*Assumptions!$B$6,0)</f>
        <v>315900</v>
      </c>
      <c r="R853" s="53" t="n">
        <f aca="false">N853/M853</f>
        <v>339.411111111111</v>
      </c>
      <c r="S853" s="53" t="n">
        <f aca="false">P853/M853</f>
        <v>333.403333333333</v>
      </c>
      <c r="T853" s="54" t="n">
        <f aca="false">IF(J853&gt;0,L853/J853,0)</f>
        <v>0.862222222222222</v>
      </c>
      <c r="U853" s="54" t="n">
        <f aca="false">IF(L853&gt;0,R853/L853,0)</f>
        <v>0.874770904925544</v>
      </c>
      <c r="V853" s="54" t="n">
        <f aca="false">IF(N853&gt;0,P853/N853,0)</f>
        <v>0.982299407470455</v>
      </c>
      <c r="W853" s="54" t="n">
        <f aca="false">T853*U853*V853</f>
        <v>0.740896296296296</v>
      </c>
      <c r="X853" s="55" t="n">
        <v>370.3</v>
      </c>
      <c r="Y853" s="56" t="n">
        <v>1.56</v>
      </c>
    </row>
    <row r="854" customFormat="false" ht="15" hidden="false" customHeight="false" outlineLevel="0" collapsed="false">
      <c r="A854" s="47" t="s">
        <v>1250</v>
      </c>
      <c r="B854" s="48" t="n">
        <v>46116</v>
      </c>
      <c r="C854" s="49" t="n">
        <f aca="false">DATE(YEAR(B854),MONTH(B854),1)</f>
        <v>46113</v>
      </c>
      <c r="D854" s="47" t="s">
        <v>73</v>
      </c>
      <c r="E854" s="47" t="s">
        <v>63</v>
      </c>
      <c r="F854" s="47" t="s">
        <v>152</v>
      </c>
      <c r="G854" s="47" t="s">
        <v>1237</v>
      </c>
      <c r="H854" s="50" t="n">
        <f aca="false">Assumptions!$B$4</f>
        <v>480</v>
      </c>
      <c r="I854" s="47" t="n">
        <v>105</v>
      </c>
      <c r="J854" s="9" t="n">
        <f aca="false">H854-I854</f>
        <v>375</v>
      </c>
      <c r="K854" s="9" t="n">
        <f aca="false">SUMIFS(Downtime_Log!$I$2:$I$20000,Downtime_Log!$B$2:$B$20000,A854)</f>
        <v>92</v>
      </c>
      <c r="L854" s="9" t="n">
        <f aca="false">J854-K854</f>
        <v>283</v>
      </c>
      <c r="M854" s="51" t="n">
        <f aca="false">INDEX(Rate_Master!$C$2:$C$13,MATCH(F854,Rate_Master!$A$2:$A$13,0))</f>
        <v>900</v>
      </c>
      <c r="N854" s="52" t="n">
        <v>218866</v>
      </c>
      <c r="O854" s="51" t="n">
        <f aca="false">SUMIFS(Quality_Log!$H$2:$H$20000,Quality_Log!$B$2:$B$20000,A854)</f>
        <v>4093</v>
      </c>
      <c r="P854" s="51" t="n">
        <f aca="false">N854-O854</f>
        <v>214773</v>
      </c>
      <c r="Q854" s="51" t="n">
        <f aca="false">ROUND(J854*M854*Assumptions!$B$6,0)</f>
        <v>263250</v>
      </c>
      <c r="R854" s="53" t="n">
        <f aca="false">N854/M854</f>
        <v>243.184444444444</v>
      </c>
      <c r="S854" s="53" t="n">
        <f aca="false">P854/M854</f>
        <v>238.636666666667</v>
      </c>
      <c r="T854" s="54" t="n">
        <f aca="false">IF(J854&gt;0,L854/J854,0)</f>
        <v>0.754666666666667</v>
      </c>
      <c r="U854" s="54" t="n">
        <f aca="false">IF(L854&gt;0,R854/L854,0)</f>
        <v>0.859308990969768</v>
      </c>
      <c r="V854" s="54" t="n">
        <f aca="false">IF(N854&gt;0,P854/N854,0)</f>
        <v>0.981299059698628</v>
      </c>
      <c r="W854" s="54" t="n">
        <f aca="false">T854*U854*V854</f>
        <v>0.636364444444445</v>
      </c>
      <c r="X854" s="55" t="n">
        <v>329.7</v>
      </c>
      <c r="Y854" s="56" t="n">
        <v>1.79</v>
      </c>
    </row>
    <row r="855" customFormat="false" ht="15" hidden="false" customHeight="false" outlineLevel="0" collapsed="false">
      <c r="A855" s="47" t="s">
        <v>1251</v>
      </c>
      <c r="B855" s="48" t="n">
        <v>46116</v>
      </c>
      <c r="C855" s="49" t="n">
        <f aca="false">DATE(YEAR(B855),MONTH(B855),1)</f>
        <v>46113</v>
      </c>
      <c r="D855" s="47" t="s">
        <v>74</v>
      </c>
      <c r="E855" s="47" t="s">
        <v>63</v>
      </c>
      <c r="F855" s="47" t="s">
        <v>152</v>
      </c>
      <c r="G855" s="47" t="s">
        <v>1237</v>
      </c>
      <c r="H855" s="50" t="n">
        <f aca="false">Assumptions!$B$4</f>
        <v>480</v>
      </c>
      <c r="I855" s="47" t="n">
        <v>30</v>
      </c>
      <c r="J855" s="9" t="n">
        <f aca="false">H855-I855</f>
        <v>450</v>
      </c>
      <c r="K855" s="9" t="n">
        <f aca="false">SUMIFS(Downtime_Log!$I$2:$I$20000,Downtime_Log!$B$2:$B$20000,A855)</f>
        <v>297</v>
      </c>
      <c r="L855" s="9" t="n">
        <f aca="false">J855-K855</f>
        <v>153</v>
      </c>
      <c r="M855" s="51" t="n">
        <f aca="false">INDEX(Rate_Master!$C$2:$C$13,MATCH(F855,Rate_Master!$A$2:$A$13,0))</f>
        <v>900</v>
      </c>
      <c r="N855" s="52" t="n">
        <v>117522</v>
      </c>
      <c r="O855" s="51" t="n">
        <f aca="false">SUMIFS(Quality_Log!$H$2:$H$20000,Quality_Log!$B$2:$B$20000,A855)</f>
        <v>2786</v>
      </c>
      <c r="P855" s="51" t="n">
        <f aca="false">N855-O855</f>
        <v>114736</v>
      </c>
      <c r="Q855" s="51" t="n">
        <f aca="false">ROUND(J855*M855*Assumptions!$B$6,0)</f>
        <v>315900</v>
      </c>
      <c r="R855" s="53" t="n">
        <f aca="false">N855/M855</f>
        <v>130.58</v>
      </c>
      <c r="S855" s="53" t="n">
        <f aca="false">P855/M855</f>
        <v>127.484444444444</v>
      </c>
      <c r="T855" s="54" t="n">
        <f aca="false">IF(J855&gt;0,L855/J855,0)</f>
        <v>0.34</v>
      </c>
      <c r="U855" s="54" t="n">
        <f aca="false">IF(L855&gt;0,R855/L855,0)</f>
        <v>0.853464052287582</v>
      </c>
      <c r="V855" s="54" t="n">
        <f aca="false">IF(N855&gt;0,P855/N855,0)</f>
        <v>0.976293800309729</v>
      </c>
      <c r="W855" s="54" t="n">
        <f aca="false">T855*U855*V855</f>
        <v>0.283298765432099</v>
      </c>
      <c r="X855" s="55" t="n">
        <v>264.2</v>
      </c>
      <c r="Y855" s="56" t="n">
        <v>1.99</v>
      </c>
    </row>
    <row r="856" customFormat="false" ht="15" hidden="false" customHeight="false" outlineLevel="0" collapsed="false">
      <c r="A856" s="47" t="s">
        <v>1252</v>
      </c>
      <c r="B856" s="48" t="n">
        <v>46116</v>
      </c>
      <c r="C856" s="49" t="n">
        <f aca="false">DATE(YEAR(B856),MONTH(B856),1)</f>
        <v>46113</v>
      </c>
      <c r="D856" s="47" t="s">
        <v>75</v>
      </c>
      <c r="E856" s="47" t="s">
        <v>63</v>
      </c>
      <c r="F856" s="47" t="s">
        <v>152</v>
      </c>
      <c r="G856" s="47" t="s">
        <v>1237</v>
      </c>
      <c r="H856" s="50" t="n">
        <f aca="false">Assumptions!$B$4</f>
        <v>480</v>
      </c>
      <c r="I856" s="47" t="n">
        <v>30</v>
      </c>
      <c r="J856" s="9" t="n">
        <f aca="false">H856-I856</f>
        <v>450</v>
      </c>
      <c r="K856" s="9" t="n">
        <f aca="false">SUMIFS(Downtime_Log!$I$2:$I$20000,Downtime_Log!$B$2:$B$20000,A856)</f>
        <v>294</v>
      </c>
      <c r="L856" s="9" t="n">
        <f aca="false">J856-K856</f>
        <v>156</v>
      </c>
      <c r="M856" s="51" t="n">
        <f aca="false">INDEX(Rate_Master!$C$2:$C$13,MATCH(F856,Rate_Master!$A$2:$A$13,0))</f>
        <v>900</v>
      </c>
      <c r="N856" s="52" t="n">
        <v>116612</v>
      </c>
      <c r="O856" s="51" t="n">
        <f aca="false">SUMIFS(Quality_Log!$H$2:$H$20000,Quality_Log!$B$2:$B$20000,A856)</f>
        <v>4050</v>
      </c>
      <c r="P856" s="51" t="n">
        <f aca="false">N856-O856</f>
        <v>112562</v>
      </c>
      <c r="Q856" s="51" t="n">
        <f aca="false">ROUND(J856*M856*Assumptions!$B$6,0)</f>
        <v>315900</v>
      </c>
      <c r="R856" s="53" t="n">
        <f aca="false">N856/M856</f>
        <v>129.568888888889</v>
      </c>
      <c r="S856" s="53" t="n">
        <f aca="false">P856/M856</f>
        <v>125.068888888889</v>
      </c>
      <c r="T856" s="54" t="n">
        <f aca="false">IF(J856&gt;0,L856/J856,0)</f>
        <v>0.346666666666667</v>
      </c>
      <c r="U856" s="54" t="n">
        <f aca="false">IF(L856&gt;0,R856/L856,0)</f>
        <v>0.830569800569801</v>
      </c>
      <c r="V856" s="54" t="n">
        <f aca="false">IF(N856&gt;0,P856/N856,0)</f>
        <v>0.965269440537852</v>
      </c>
      <c r="W856" s="54" t="n">
        <f aca="false">T856*U856*V856</f>
        <v>0.277930864197531</v>
      </c>
      <c r="X856" s="55" t="n">
        <v>290.2</v>
      </c>
      <c r="Y856" s="56" t="n">
        <v>1.73</v>
      </c>
    </row>
    <row r="857" customFormat="false" ht="15" hidden="false" customHeight="false" outlineLevel="0" collapsed="false">
      <c r="A857" s="47" t="s">
        <v>1253</v>
      </c>
      <c r="B857" s="48" t="n">
        <v>46116</v>
      </c>
      <c r="C857" s="49" t="n">
        <f aca="false">DATE(YEAR(B857),MONTH(B857),1)</f>
        <v>46113</v>
      </c>
      <c r="D857" s="47" t="s">
        <v>73</v>
      </c>
      <c r="E857" s="47" t="s">
        <v>64</v>
      </c>
      <c r="F857" s="47" t="s">
        <v>154</v>
      </c>
      <c r="G857" s="47" t="s">
        <v>1242</v>
      </c>
      <c r="H857" s="50" t="n">
        <f aca="false">Assumptions!$B$4</f>
        <v>480</v>
      </c>
      <c r="I857" s="47" t="n">
        <v>90</v>
      </c>
      <c r="J857" s="9" t="n">
        <f aca="false">H857-I857</f>
        <v>390</v>
      </c>
      <c r="K857" s="9" t="n">
        <f aca="false">SUMIFS(Downtime_Log!$I$2:$I$20000,Downtime_Log!$B$2:$B$20000,A857)</f>
        <v>37</v>
      </c>
      <c r="L857" s="9" t="n">
        <f aca="false">J857-K857</f>
        <v>353</v>
      </c>
      <c r="M857" s="51" t="n">
        <f aca="false">INDEX(Rate_Master!$C$2:$C$13,MATCH(F857,Rate_Master!$A$2:$A$13,0))</f>
        <v>600</v>
      </c>
      <c r="N857" s="52" t="n">
        <v>195931</v>
      </c>
      <c r="O857" s="51" t="n">
        <f aca="false">SUMIFS(Quality_Log!$H$2:$H$20000,Quality_Log!$B$2:$B$20000,A857)</f>
        <v>2756</v>
      </c>
      <c r="P857" s="51" t="n">
        <f aca="false">N857-O857</f>
        <v>193175</v>
      </c>
      <c r="Q857" s="51" t="n">
        <f aca="false">ROUND(J857*M857*Assumptions!$B$6,0)</f>
        <v>182520</v>
      </c>
      <c r="R857" s="53" t="n">
        <f aca="false">N857/M857</f>
        <v>326.551666666667</v>
      </c>
      <c r="S857" s="53" t="n">
        <f aca="false">P857/M857</f>
        <v>321.958333333333</v>
      </c>
      <c r="T857" s="54" t="n">
        <f aca="false">IF(J857&gt;0,L857/J857,0)</f>
        <v>0.905128205128205</v>
      </c>
      <c r="U857" s="54" t="n">
        <f aca="false">IF(L857&gt;0,R857/L857,0)</f>
        <v>0.925075542965061</v>
      </c>
      <c r="V857" s="54" t="n">
        <f aca="false">IF(N857&gt;0,P857/N857,0)</f>
        <v>0.985933823641996</v>
      </c>
      <c r="W857" s="54" t="n">
        <f aca="false">T857*U857*V857</f>
        <v>0.825534188034188</v>
      </c>
      <c r="X857" s="55" t="n">
        <v>198.2</v>
      </c>
      <c r="Y857" s="56" t="n">
        <v>0.64</v>
      </c>
    </row>
    <row r="858" customFormat="false" ht="15" hidden="false" customHeight="false" outlineLevel="0" collapsed="false">
      <c r="A858" s="47" t="s">
        <v>1254</v>
      </c>
      <c r="B858" s="48" t="n">
        <v>46116</v>
      </c>
      <c r="C858" s="49" t="n">
        <f aca="false">DATE(YEAR(B858),MONTH(B858),1)</f>
        <v>46113</v>
      </c>
      <c r="D858" s="47" t="s">
        <v>74</v>
      </c>
      <c r="E858" s="47" t="s">
        <v>64</v>
      </c>
      <c r="F858" s="47" t="s">
        <v>154</v>
      </c>
      <c r="G858" s="47" t="s">
        <v>1242</v>
      </c>
      <c r="H858" s="50" t="n">
        <f aca="false">Assumptions!$B$4</f>
        <v>480</v>
      </c>
      <c r="I858" s="47" t="n">
        <v>30</v>
      </c>
      <c r="J858" s="9" t="n">
        <f aca="false">H858-I858</f>
        <v>450</v>
      </c>
      <c r="K858" s="9" t="n">
        <f aca="false">SUMIFS(Downtime_Log!$I$2:$I$20000,Downtime_Log!$B$2:$B$20000,A858)</f>
        <v>7</v>
      </c>
      <c r="L858" s="9" t="n">
        <f aca="false">J858-K858</f>
        <v>443</v>
      </c>
      <c r="M858" s="51" t="n">
        <f aca="false">INDEX(Rate_Master!$C$2:$C$13,MATCH(F858,Rate_Master!$A$2:$A$13,0))</f>
        <v>600</v>
      </c>
      <c r="N858" s="52" t="n">
        <v>242848</v>
      </c>
      <c r="O858" s="51" t="n">
        <f aca="false">SUMIFS(Quality_Log!$H$2:$H$20000,Quality_Log!$B$2:$B$20000,A858)</f>
        <v>2966</v>
      </c>
      <c r="P858" s="51" t="n">
        <f aca="false">N858-O858</f>
        <v>239882</v>
      </c>
      <c r="Q858" s="51" t="n">
        <f aca="false">ROUND(J858*M858*Assumptions!$B$6,0)</f>
        <v>210600</v>
      </c>
      <c r="R858" s="53" t="n">
        <f aca="false">N858/M858</f>
        <v>404.746666666667</v>
      </c>
      <c r="S858" s="53" t="n">
        <f aca="false">P858/M858</f>
        <v>399.803333333333</v>
      </c>
      <c r="T858" s="54" t="n">
        <f aca="false">IF(J858&gt;0,L858/J858,0)</f>
        <v>0.984444444444445</v>
      </c>
      <c r="U858" s="54" t="n">
        <f aca="false">IF(L858&gt;0,R858/L858,0)</f>
        <v>0.91364936042137</v>
      </c>
      <c r="V858" s="54" t="n">
        <f aca="false">IF(N858&gt;0,P858/N858,0)</f>
        <v>0.987786599024905</v>
      </c>
      <c r="W858" s="54" t="n">
        <f aca="false">T858*U858*V858</f>
        <v>0.888451851851852</v>
      </c>
      <c r="X858" s="55" t="n">
        <v>230.7</v>
      </c>
      <c r="Y858" s="56" t="n">
        <v>0.78</v>
      </c>
    </row>
    <row r="859" customFormat="false" ht="15" hidden="false" customHeight="false" outlineLevel="0" collapsed="false">
      <c r="A859" s="47" t="s">
        <v>1255</v>
      </c>
      <c r="B859" s="48" t="n">
        <v>46116</v>
      </c>
      <c r="C859" s="49" t="n">
        <f aca="false">DATE(YEAR(B859),MONTH(B859),1)</f>
        <v>46113</v>
      </c>
      <c r="D859" s="47" t="s">
        <v>73</v>
      </c>
      <c r="E859" s="47" t="s">
        <v>65</v>
      </c>
      <c r="F859" s="47" t="s">
        <v>159</v>
      </c>
      <c r="G859" s="47" t="s">
        <v>1256</v>
      </c>
      <c r="H859" s="50" t="n">
        <f aca="false">Assumptions!$B$4</f>
        <v>480</v>
      </c>
      <c r="I859" s="47" t="n">
        <v>90</v>
      </c>
      <c r="J859" s="9" t="n">
        <f aca="false">H859-I859</f>
        <v>390</v>
      </c>
      <c r="K859" s="9" t="n">
        <f aca="false">SUMIFS(Downtime_Log!$I$2:$I$20000,Downtime_Log!$B$2:$B$20000,A859)</f>
        <v>39</v>
      </c>
      <c r="L859" s="9" t="n">
        <f aca="false">J859-K859</f>
        <v>351</v>
      </c>
      <c r="M859" s="51" t="n">
        <f aca="false">INDEX(Rate_Master!$C$2:$C$13,MATCH(F859,Rate_Master!$A$2:$A$13,0))</f>
        <v>240</v>
      </c>
      <c r="N859" s="52" t="n">
        <v>73233</v>
      </c>
      <c r="O859" s="51" t="n">
        <f aca="false">SUMIFS(Quality_Log!$H$2:$H$20000,Quality_Log!$B$2:$B$20000,A859)</f>
        <v>1600</v>
      </c>
      <c r="P859" s="51" t="n">
        <f aca="false">N859-O859</f>
        <v>71633</v>
      </c>
      <c r="Q859" s="51" t="n">
        <f aca="false">ROUND(J859*M859*Assumptions!$B$6,0)</f>
        <v>73008</v>
      </c>
      <c r="R859" s="53" t="n">
        <f aca="false">N859/M859</f>
        <v>305.1375</v>
      </c>
      <c r="S859" s="53" t="n">
        <f aca="false">P859/M859</f>
        <v>298.470833333333</v>
      </c>
      <c r="T859" s="54" t="n">
        <f aca="false">IF(J859&gt;0,L859/J859,0)</f>
        <v>0.9</v>
      </c>
      <c r="U859" s="54" t="n">
        <f aca="false">IF(L859&gt;0,R859/L859,0)</f>
        <v>0.869337606837607</v>
      </c>
      <c r="V859" s="54" t="n">
        <f aca="false">IF(N859&gt;0,P859/N859,0)</f>
        <v>0.97815192604427</v>
      </c>
      <c r="W859" s="54" t="n">
        <f aca="false">T859*U859*V859</f>
        <v>0.765309829059829</v>
      </c>
      <c r="X859" s="55" t="n">
        <v>174.6</v>
      </c>
      <c r="Y859" s="56" t="n">
        <v>0.13</v>
      </c>
    </row>
    <row r="860" customFormat="false" ht="15" hidden="false" customHeight="false" outlineLevel="0" collapsed="false">
      <c r="A860" s="47" t="s">
        <v>1257</v>
      </c>
      <c r="B860" s="48" t="n">
        <v>46116</v>
      </c>
      <c r="C860" s="49" t="n">
        <f aca="false">DATE(YEAR(B860),MONTH(B860),1)</f>
        <v>46113</v>
      </c>
      <c r="D860" s="47" t="s">
        <v>74</v>
      </c>
      <c r="E860" s="47" t="s">
        <v>65</v>
      </c>
      <c r="F860" s="47" t="s">
        <v>159</v>
      </c>
      <c r="G860" s="47" t="s">
        <v>1256</v>
      </c>
      <c r="H860" s="50" t="n">
        <f aca="false">Assumptions!$B$4</f>
        <v>480</v>
      </c>
      <c r="I860" s="47" t="n">
        <v>45</v>
      </c>
      <c r="J860" s="9" t="n">
        <f aca="false">H860-I860</f>
        <v>435</v>
      </c>
      <c r="K860" s="9" t="n">
        <f aca="false">SUMIFS(Downtime_Log!$I$2:$I$20000,Downtime_Log!$B$2:$B$20000,A860)</f>
        <v>25</v>
      </c>
      <c r="L860" s="9" t="n">
        <f aca="false">J860-K860</f>
        <v>410</v>
      </c>
      <c r="M860" s="51" t="n">
        <f aca="false">INDEX(Rate_Master!$C$2:$C$13,MATCH(F860,Rate_Master!$A$2:$A$13,0))</f>
        <v>240</v>
      </c>
      <c r="N860" s="52" t="n">
        <v>82307</v>
      </c>
      <c r="O860" s="51" t="n">
        <f aca="false">SUMIFS(Quality_Log!$H$2:$H$20000,Quality_Log!$B$2:$B$20000,A860)</f>
        <v>1733</v>
      </c>
      <c r="P860" s="51" t="n">
        <f aca="false">N860-O860</f>
        <v>80574</v>
      </c>
      <c r="Q860" s="51" t="n">
        <f aca="false">ROUND(J860*M860*Assumptions!$B$6,0)</f>
        <v>81432</v>
      </c>
      <c r="R860" s="53" t="n">
        <f aca="false">N860/M860</f>
        <v>342.945833333333</v>
      </c>
      <c r="S860" s="53" t="n">
        <f aca="false">P860/M860</f>
        <v>335.725</v>
      </c>
      <c r="T860" s="54" t="n">
        <f aca="false">IF(J860&gt;0,L860/J860,0)</f>
        <v>0.942528735632184</v>
      </c>
      <c r="U860" s="54" t="n">
        <f aca="false">IF(L860&gt;0,R860/L860,0)</f>
        <v>0.83645325203252</v>
      </c>
      <c r="V860" s="54" t="n">
        <f aca="false">IF(N860&gt;0,P860/N860,0)</f>
        <v>0.978944682712285</v>
      </c>
      <c r="W860" s="54" t="n">
        <f aca="false">T860*U860*V860</f>
        <v>0.771781609195402</v>
      </c>
      <c r="X860" s="55" t="n">
        <v>195.1</v>
      </c>
      <c r="Y860" s="56" t="n">
        <v>0.14</v>
      </c>
    </row>
    <row r="861" customFormat="false" ht="15" hidden="false" customHeight="false" outlineLevel="0" collapsed="false">
      <c r="A861" s="47" t="s">
        <v>1258</v>
      </c>
      <c r="B861" s="48" t="n">
        <v>46116</v>
      </c>
      <c r="C861" s="49" t="n">
        <f aca="false">DATE(YEAR(B861),MONTH(B861),1)</f>
        <v>46113</v>
      </c>
      <c r="D861" s="47" t="s">
        <v>75</v>
      </c>
      <c r="E861" s="47" t="s">
        <v>65</v>
      </c>
      <c r="F861" s="47" t="s">
        <v>159</v>
      </c>
      <c r="G861" s="47" t="s">
        <v>1256</v>
      </c>
      <c r="H861" s="50" t="n">
        <f aca="false">Assumptions!$B$4</f>
        <v>480</v>
      </c>
      <c r="I861" s="47" t="n">
        <v>30</v>
      </c>
      <c r="J861" s="9" t="n">
        <f aca="false">H861-I861</f>
        <v>450</v>
      </c>
      <c r="K861" s="9" t="n">
        <f aca="false">SUMIFS(Downtime_Log!$I$2:$I$20000,Downtime_Log!$B$2:$B$20000,A861)</f>
        <v>44</v>
      </c>
      <c r="L861" s="9" t="n">
        <f aca="false">J861-K861</f>
        <v>406</v>
      </c>
      <c r="M861" s="51" t="n">
        <f aca="false">INDEX(Rate_Master!$C$2:$C$13,MATCH(F861,Rate_Master!$A$2:$A$13,0))</f>
        <v>240</v>
      </c>
      <c r="N861" s="52" t="n">
        <v>78820</v>
      </c>
      <c r="O861" s="51" t="n">
        <f aca="false">SUMIFS(Quality_Log!$H$2:$H$20000,Quality_Log!$B$2:$B$20000,A861)</f>
        <v>1250</v>
      </c>
      <c r="P861" s="51" t="n">
        <f aca="false">N861-O861</f>
        <v>77570</v>
      </c>
      <c r="Q861" s="51" t="n">
        <f aca="false">ROUND(J861*M861*Assumptions!$B$6,0)</f>
        <v>84240</v>
      </c>
      <c r="R861" s="53" t="n">
        <f aca="false">N861/M861</f>
        <v>328.416666666667</v>
      </c>
      <c r="S861" s="53" t="n">
        <f aca="false">P861/M861</f>
        <v>323.208333333333</v>
      </c>
      <c r="T861" s="54" t="n">
        <f aca="false">IF(J861&gt;0,L861/J861,0)</f>
        <v>0.902222222222222</v>
      </c>
      <c r="U861" s="54" t="n">
        <f aca="false">IF(L861&gt;0,R861/L861,0)</f>
        <v>0.808908045977012</v>
      </c>
      <c r="V861" s="54" t="n">
        <f aca="false">IF(N861&gt;0,P861/N861,0)</f>
        <v>0.984141080943923</v>
      </c>
      <c r="W861" s="54" t="n">
        <f aca="false">T861*U861*V861</f>
        <v>0.718240740740741</v>
      </c>
      <c r="X861" s="55" t="n">
        <v>202.5</v>
      </c>
      <c r="Y861" s="56" t="n">
        <v>0.17</v>
      </c>
    </row>
    <row r="862" customFormat="false" ht="15" hidden="false" customHeight="false" outlineLevel="0" collapsed="false">
      <c r="A862" s="47" t="s">
        <v>1259</v>
      </c>
      <c r="B862" s="48" t="n">
        <v>46118</v>
      </c>
      <c r="C862" s="49" t="n">
        <f aca="false">DATE(YEAR(B862),MONTH(B862),1)</f>
        <v>46113</v>
      </c>
      <c r="D862" s="47" t="s">
        <v>73</v>
      </c>
      <c r="E862" s="47" t="s">
        <v>62</v>
      </c>
      <c r="F862" s="47" t="s">
        <v>150</v>
      </c>
      <c r="G862" s="47" t="s">
        <v>1260</v>
      </c>
      <c r="H862" s="50" t="n">
        <f aca="false">Assumptions!$B$4</f>
        <v>480</v>
      </c>
      <c r="I862" s="47" t="n">
        <v>30</v>
      </c>
      <c r="J862" s="9" t="n">
        <f aca="false">H862-I862</f>
        <v>450</v>
      </c>
      <c r="K862" s="9" t="n">
        <f aca="false">SUMIFS(Downtime_Log!$I$2:$I$20000,Downtime_Log!$B$2:$B$20000,A862)</f>
        <v>190</v>
      </c>
      <c r="L862" s="9" t="n">
        <f aca="false">J862-K862</f>
        <v>260</v>
      </c>
      <c r="M862" s="51" t="n">
        <f aca="false">INDEX(Rate_Master!$C$2:$C$13,MATCH(F862,Rate_Master!$A$2:$A$13,0))</f>
        <v>800</v>
      </c>
      <c r="N862" s="52" t="n">
        <v>176675</v>
      </c>
      <c r="O862" s="51" t="n">
        <f aca="false">SUMIFS(Quality_Log!$H$2:$H$20000,Quality_Log!$B$2:$B$20000,A862)</f>
        <v>3641</v>
      </c>
      <c r="P862" s="51" t="n">
        <f aca="false">N862-O862</f>
        <v>173034</v>
      </c>
      <c r="Q862" s="51" t="n">
        <f aca="false">ROUND(J862*M862*Assumptions!$B$6,0)</f>
        <v>280800</v>
      </c>
      <c r="R862" s="53" t="n">
        <f aca="false">N862/M862</f>
        <v>220.84375</v>
      </c>
      <c r="S862" s="53" t="n">
        <f aca="false">P862/M862</f>
        <v>216.2925</v>
      </c>
      <c r="T862" s="54" t="n">
        <f aca="false">IF(J862&gt;0,L862/J862,0)</f>
        <v>0.577777777777778</v>
      </c>
      <c r="U862" s="54" t="n">
        <f aca="false">IF(L862&gt;0,R862/L862,0)</f>
        <v>0.849399038461538</v>
      </c>
      <c r="V862" s="54" t="n">
        <f aca="false">IF(N862&gt;0,P862/N862,0)</f>
        <v>0.979391538134994</v>
      </c>
      <c r="W862" s="54" t="n">
        <f aca="false">T862*U862*V862</f>
        <v>0.48065</v>
      </c>
      <c r="X862" s="55" t="n">
        <v>294.8</v>
      </c>
      <c r="Y862" s="56" t="n">
        <v>5.06</v>
      </c>
    </row>
    <row r="863" customFormat="false" ht="15" hidden="false" customHeight="false" outlineLevel="0" collapsed="false">
      <c r="A863" s="47" t="s">
        <v>1261</v>
      </c>
      <c r="B863" s="48" t="n">
        <v>46118</v>
      </c>
      <c r="C863" s="49" t="n">
        <f aca="false">DATE(YEAR(B863),MONTH(B863),1)</f>
        <v>46113</v>
      </c>
      <c r="D863" s="47" t="s">
        <v>74</v>
      </c>
      <c r="E863" s="47" t="s">
        <v>62</v>
      </c>
      <c r="F863" s="47" t="s">
        <v>150</v>
      </c>
      <c r="G863" s="47" t="s">
        <v>1260</v>
      </c>
      <c r="H863" s="50" t="n">
        <f aca="false">Assumptions!$B$4</f>
        <v>480</v>
      </c>
      <c r="I863" s="47" t="n">
        <v>45</v>
      </c>
      <c r="J863" s="9" t="n">
        <f aca="false">H863-I863</f>
        <v>435</v>
      </c>
      <c r="K863" s="9" t="n">
        <f aca="false">SUMIFS(Downtime_Log!$I$2:$I$20000,Downtime_Log!$B$2:$B$20000,A863)</f>
        <v>46</v>
      </c>
      <c r="L863" s="9" t="n">
        <f aca="false">J863-K863</f>
        <v>389</v>
      </c>
      <c r="M863" s="51" t="n">
        <f aca="false">INDEX(Rate_Master!$C$2:$C$13,MATCH(F863,Rate_Master!$A$2:$A$13,0))</f>
        <v>800</v>
      </c>
      <c r="N863" s="52" t="n">
        <v>269978</v>
      </c>
      <c r="O863" s="51" t="n">
        <f aca="false">SUMIFS(Quality_Log!$H$2:$H$20000,Quality_Log!$B$2:$B$20000,A863)</f>
        <v>4273</v>
      </c>
      <c r="P863" s="51" t="n">
        <f aca="false">N863-O863</f>
        <v>265705</v>
      </c>
      <c r="Q863" s="51" t="n">
        <f aca="false">ROUND(J863*M863*Assumptions!$B$6,0)</f>
        <v>271440</v>
      </c>
      <c r="R863" s="53" t="n">
        <f aca="false">N863/M863</f>
        <v>337.4725</v>
      </c>
      <c r="S863" s="53" t="n">
        <f aca="false">P863/M863</f>
        <v>332.13125</v>
      </c>
      <c r="T863" s="54" t="n">
        <f aca="false">IF(J863&gt;0,L863/J863,0)</f>
        <v>0.894252873563218</v>
      </c>
      <c r="U863" s="54" t="n">
        <f aca="false">IF(L863&gt;0,R863/L863,0)</f>
        <v>0.867538560411311</v>
      </c>
      <c r="V863" s="54" t="n">
        <f aca="false">IF(N863&gt;0,P863/N863,0)</f>
        <v>0.984172784449103</v>
      </c>
      <c r="W863" s="54" t="n">
        <f aca="false">T863*U863*V863</f>
        <v>0.763520114942529</v>
      </c>
      <c r="X863" s="55" t="n">
        <v>355.9</v>
      </c>
      <c r="Y863" s="56" t="n">
        <v>2.04</v>
      </c>
    </row>
    <row r="864" customFormat="false" ht="15" hidden="false" customHeight="false" outlineLevel="0" collapsed="false">
      <c r="A864" s="47" t="s">
        <v>1262</v>
      </c>
      <c r="B864" s="48" t="n">
        <v>46118</v>
      </c>
      <c r="C864" s="49" t="n">
        <f aca="false">DATE(YEAR(B864),MONTH(B864),1)</f>
        <v>46113</v>
      </c>
      <c r="D864" s="47" t="s">
        <v>75</v>
      </c>
      <c r="E864" s="47" t="s">
        <v>62</v>
      </c>
      <c r="F864" s="47" t="s">
        <v>150</v>
      </c>
      <c r="G864" s="47" t="s">
        <v>1260</v>
      </c>
      <c r="H864" s="50" t="n">
        <f aca="false">Assumptions!$B$4</f>
        <v>480</v>
      </c>
      <c r="I864" s="47" t="n">
        <v>30</v>
      </c>
      <c r="J864" s="9" t="n">
        <f aca="false">H864-I864</f>
        <v>450</v>
      </c>
      <c r="K864" s="9" t="n">
        <f aca="false">SUMIFS(Downtime_Log!$I$2:$I$20000,Downtime_Log!$B$2:$B$20000,A864)</f>
        <v>16</v>
      </c>
      <c r="L864" s="9" t="n">
        <f aca="false">J864-K864</f>
        <v>434</v>
      </c>
      <c r="M864" s="51" t="n">
        <f aca="false">INDEX(Rate_Master!$C$2:$C$13,MATCH(F864,Rate_Master!$A$2:$A$13,0))</f>
        <v>800</v>
      </c>
      <c r="N864" s="52" t="n">
        <v>289129</v>
      </c>
      <c r="O864" s="51" t="n">
        <f aca="false">SUMIFS(Quality_Log!$H$2:$H$20000,Quality_Log!$B$2:$B$20000,A864)</f>
        <v>5166</v>
      </c>
      <c r="P864" s="51" t="n">
        <f aca="false">N864-O864</f>
        <v>283963</v>
      </c>
      <c r="Q864" s="51" t="n">
        <f aca="false">ROUND(J864*M864*Assumptions!$B$6,0)</f>
        <v>280800</v>
      </c>
      <c r="R864" s="53" t="n">
        <f aca="false">N864/M864</f>
        <v>361.41125</v>
      </c>
      <c r="S864" s="53" t="n">
        <f aca="false">P864/M864</f>
        <v>354.95375</v>
      </c>
      <c r="T864" s="54" t="n">
        <f aca="false">IF(J864&gt;0,L864/J864,0)</f>
        <v>0.964444444444444</v>
      </c>
      <c r="U864" s="54" t="n">
        <f aca="false">IF(L864&gt;0,R864/L864,0)</f>
        <v>0.832744815668203</v>
      </c>
      <c r="V864" s="54" t="n">
        <f aca="false">IF(N864&gt;0,P864/N864,0)</f>
        <v>0.982132542913371</v>
      </c>
      <c r="W864" s="54" t="n">
        <f aca="false">T864*U864*V864</f>
        <v>0.788786111111111</v>
      </c>
      <c r="X864" s="55" t="n">
        <v>370.7</v>
      </c>
      <c r="Y864" s="56" t="n">
        <v>1.84</v>
      </c>
    </row>
    <row r="865" customFormat="false" ht="15" hidden="false" customHeight="false" outlineLevel="0" collapsed="false">
      <c r="A865" s="47" t="s">
        <v>1263</v>
      </c>
      <c r="B865" s="48" t="n">
        <v>46118</v>
      </c>
      <c r="C865" s="49" t="n">
        <f aca="false">DATE(YEAR(B865),MONTH(B865),1)</f>
        <v>46113</v>
      </c>
      <c r="D865" s="47" t="s">
        <v>73</v>
      </c>
      <c r="E865" s="47" t="s">
        <v>63</v>
      </c>
      <c r="F865" s="47" t="s">
        <v>152</v>
      </c>
      <c r="G865" s="47" t="s">
        <v>1264</v>
      </c>
      <c r="H865" s="50" t="n">
        <f aca="false">Assumptions!$B$4</f>
        <v>480</v>
      </c>
      <c r="I865" s="47" t="n">
        <v>30</v>
      </c>
      <c r="J865" s="9" t="n">
        <f aca="false">H865-I865</f>
        <v>450</v>
      </c>
      <c r="K865" s="9" t="n">
        <f aca="false">SUMIFS(Downtime_Log!$I$2:$I$20000,Downtime_Log!$B$2:$B$20000,A865)</f>
        <v>187</v>
      </c>
      <c r="L865" s="9" t="n">
        <f aca="false">J865-K865</f>
        <v>263</v>
      </c>
      <c r="M865" s="51" t="n">
        <f aca="false">INDEX(Rate_Master!$C$2:$C$13,MATCH(F865,Rate_Master!$A$2:$A$13,0))</f>
        <v>900</v>
      </c>
      <c r="N865" s="52" t="n">
        <v>211146</v>
      </c>
      <c r="O865" s="51" t="n">
        <f aca="false">SUMIFS(Quality_Log!$H$2:$H$20000,Quality_Log!$B$2:$B$20000,A865)</f>
        <v>7236</v>
      </c>
      <c r="P865" s="51" t="n">
        <f aca="false">N865-O865</f>
        <v>203910</v>
      </c>
      <c r="Q865" s="51" t="n">
        <f aca="false">ROUND(J865*M865*Assumptions!$B$6,0)</f>
        <v>315900</v>
      </c>
      <c r="R865" s="53" t="n">
        <f aca="false">N865/M865</f>
        <v>234.606666666667</v>
      </c>
      <c r="S865" s="53" t="n">
        <f aca="false">P865/M865</f>
        <v>226.566666666667</v>
      </c>
      <c r="T865" s="54" t="n">
        <f aca="false">IF(J865&gt;0,L865/J865,0)</f>
        <v>0.584444444444444</v>
      </c>
      <c r="U865" s="54" t="n">
        <f aca="false">IF(L865&gt;0,R865/L865,0)</f>
        <v>0.892040557667934</v>
      </c>
      <c r="V865" s="54" t="n">
        <f aca="false">IF(N865&gt;0,P865/N865,0)</f>
        <v>0.965729874115541</v>
      </c>
      <c r="W865" s="54" t="n">
        <f aca="false">T865*U865*V865</f>
        <v>0.503481481481481</v>
      </c>
      <c r="X865" s="55" t="n">
        <v>355.5</v>
      </c>
      <c r="Y865" s="56" t="n">
        <v>1.81</v>
      </c>
    </row>
    <row r="866" customFormat="false" ht="15" hidden="false" customHeight="false" outlineLevel="0" collapsed="false">
      <c r="A866" s="47" t="s">
        <v>1265</v>
      </c>
      <c r="B866" s="48" t="n">
        <v>46118</v>
      </c>
      <c r="C866" s="49" t="n">
        <f aca="false">DATE(YEAR(B866),MONTH(B866),1)</f>
        <v>46113</v>
      </c>
      <c r="D866" s="47" t="s">
        <v>74</v>
      </c>
      <c r="E866" s="47" t="s">
        <v>63</v>
      </c>
      <c r="F866" s="47" t="s">
        <v>152</v>
      </c>
      <c r="G866" s="47" t="s">
        <v>1264</v>
      </c>
      <c r="H866" s="50" t="n">
        <f aca="false">Assumptions!$B$4</f>
        <v>480</v>
      </c>
      <c r="I866" s="47" t="n">
        <v>30</v>
      </c>
      <c r="J866" s="9" t="n">
        <f aca="false">H866-I866</f>
        <v>450</v>
      </c>
      <c r="K866" s="9" t="n">
        <f aca="false">SUMIFS(Downtime_Log!$I$2:$I$20000,Downtime_Log!$B$2:$B$20000,A866)</f>
        <v>156</v>
      </c>
      <c r="L866" s="9" t="n">
        <f aca="false">J866-K866</f>
        <v>294</v>
      </c>
      <c r="M866" s="51" t="n">
        <f aca="false">INDEX(Rate_Master!$C$2:$C$13,MATCH(F866,Rate_Master!$A$2:$A$13,0))</f>
        <v>900</v>
      </c>
      <c r="N866" s="52" t="n">
        <v>222145</v>
      </c>
      <c r="O866" s="51" t="n">
        <f aca="false">SUMIFS(Quality_Log!$H$2:$H$20000,Quality_Log!$B$2:$B$20000,A866)</f>
        <v>7966</v>
      </c>
      <c r="P866" s="51" t="n">
        <f aca="false">N866-O866</f>
        <v>214179</v>
      </c>
      <c r="Q866" s="51" t="n">
        <f aca="false">ROUND(J866*M866*Assumptions!$B$6,0)</f>
        <v>315900</v>
      </c>
      <c r="R866" s="53" t="n">
        <f aca="false">N866/M866</f>
        <v>246.827777777778</v>
      </c>
      <c r="S866" s="53" t="n">
        <f aca="false">P866/M866</f>
        <v>237.976666666667</v>
      </c>
      <c r="T866" s="54" t="n">
        <f aca="false">IF(J866&gt;0,L866/J866,0)</f>
        <v>0.653333333333333</v>
      </c>
      <c r="U866" s="54" t="n">
        <f aca="false">IF(L866&gt;0,R866/L866,0)</f>
        <v>0.839550264550265</v>
      </c>
      <c r="V866" s="54" t="n">
        <f aca="false">IF(N866&gt;0,P866/N866,0)</f>
        <v>0.964140538837246</v>
      </c>
      <c r="W866" s="54" t="n">
        <f aca="false">T866*U866*V866</f>
        <v>0.528837037037037</v>
      </c>
      <c r="X866" s="55" t="n">
        <v>374.4</v>
      </c>
      <c r="Y866" s="56" t="n">
        <v>1.9</v>
      </c>
    </row>
    <row r="867" customFormat="false" ht="15" hidden="false" customHeight="false" outlineLevel="0" collapsed="false">
      <c r="A867" s="47" t="s">
        <v>1266</v>
      </c>
      <c r="B867" s="48" t="n">
        <v>46118</v>
      </c>
      <c r="C867" s="49" t="n">
        <f aca="false">DATE(YEAR(B867),MONTH(B867),1)</f>
        <v>46113</v>
      </c>
      <c r="D867" s="47" t="s">
        <v>75</v>
      </c>
      <c r="E867" s="47" t="s">
        <v>63</v>
      </c>
      <c r="F867" s="47" t="s">
        <v>152</v>
      </c>
      <c r="G867" s="47" t="s">
        <v>1264</v>
      </c>
      <c r="H867" s="50" t="n">
        <f aca="false">Assumptions!$B$4</f>
        <v>480</v>
      </c>
      <c r="I867" s="47" t="n">
        <v>30</v>
      </c>
      <c r="J867" s="9" t="n">
        <f aca="false">H867-I867</f>
        <v>450</v>
      </c>
      <c r="K867" s="9" t="n">
        <f aca="false">SUMIFS(Downtime_Log!$I$2:$I$20000,Downtime_Log!$B$2:$B$20000,A867)</f>
        <v>135</v>
      </c>
      <c r="L867" s="9" t="n">
        <f aca="false">J867-K867</f>
        <v>315</v>
      </c>
      <c r="M867" s="51" t="n">
        <f aca="false">INDEX(Rate_Master!$C$2:$C$13,MATCH(F867,Rate_Master!$A$2:$A$13,0))</f>
        <v>900</v>
      </c>
      <c r="N867" s="52" t="n">
        <v>233881</v>
      </c>
      <c r="O867" s="51" t="n">
        <f aca="false">SUMIFS(Quality_Log!$H$2:$H$20000,Quality_Log!$B$2:$B$20000,A867)</f>
        <v>3487</v>
      </c>
      <c r="P867" s="51" t="n">
        <f aca="false">N867-O867</f>
        <v>230394</v>
      </c>
      <c r="Q867" s="51" t="n">
        <f aca="false">ROUND(J867*M867*Assumptions!$B$6,0)</f>
        <v>315900</v>
      </c>
      <c r="R867" s="53" t="n">
        <f aca="false">N867/M867</f>
        <v>259.867777777778</v>
      </c>
      <c r="S867" s="53" t="n">
        <f aca="false">P867/M867</f>
        <v>255.993333333333</v>
      </c>
      <c r="T867" s="54" t="n">
        <f aca="false">IF(J867&gt;0,L867/J867,0)</f>
        <v>0.7</v>
      </c>
      <c r="U867" s="54" t="n">
        <f aca="false">IF(L867&gt;0,R867/L867,0)</f>
        <v>0.824977072310406</v>
      </c>
      <c r="V867" s="54" t="n">
        <f aca="false">IF(N867&gt;0,P867/N867,0)</f>
        <v>0.98509070852271</v>
      </c>
      <c r="W867" s="54" t="n">
        <f aca="false">T867*U867*V867</f>
        <v>0.568874074074074</v>
      </c>
      <c r="X867" s="55" t="n">
        <v>390.4</v>
      </c>
      <c r="Y867" s="56" t="n">
        <v>2</v>
      </c>
    </row>
    <row r="868" customFormat="false" ht="15" hidden="false" customHeight="false" outlineLevel="0" collapsed="false">
      <c r="A868" s="47" t="s">
        <v>1267</v>
      </c>
      <c r="B868" s="48" t="n">
        <v>46118</v>
      </c>
      <c r="C868" s="49" t="n">
        <f aca="false">DATE(YEAR(B868),MONTH(B868),1)</f>
        <v>46113</v>
      </c>
      <c r="D868" s="47" t="s">
        <v>73</v>
      </c>
      <c r="E868" s="47" t="s">
        <v>64</v>
      </c>
      <c r="F868" s="47" t="s">
        <v>154</v>
      </c>
      <c r="G868" s="47" t="s">
        <v>1268</v>
      </c>
      <c r="H868" s="50" t="n">
        <f aca="false">Assumptions!$B$4</f>
        <v>480</v>
      </c>
      <c r="I868" s="47" t="n">
        <v>30</v>
      </c>
      <c r="J868" s="9" t="n">
        <f aca="false">H868-I868</f>
        <v>450</v>
      </c>
      <c r="K868" s="9" t="n">
        <f aca="false">SUMIFS(Downtime_Log!$I$2:$I$20000,Downtime_Log!$B$2:$B$20000,A868)</f>
        <v>8</v>
      </c>
      <c r="L868" s="9" t="n">
        <f aca="false">J868-K868</f>
        <v>442</v>
      </c>
      <c r="M868" s="51" t="n">
        <f aca="false">INDEX(Rate_Master!$C$2:$C$13,MATCH(F868,Rate_Master!$A$2:$A$13,0))</f>
        <v>600</v>
      </c>
      <c r="N868" s="52" t="n">
        <v>239826</v>
      </c>
      <c r="O868" s="51" t="n">
        <f aca="false">SUMIFS(Quality_Log!$H$2:$H$20000,Quality_Log!$B$2:$B$20000,A868)</f>
        <v>4198</v>
      </c>
      <c r="P868" s="51" t="n">
        <f aca="false">N868-O868</f>
        <v>235628</v>
      </c>
      <c r="Q868" s="51" t="n">
        <f aca="false">ROUND(J868*M868*Assumptions!$B$6,0)</f>
        <v>210600</v>
      </c>
      <c r="R868" s="53" t="n">
        <f aca="false">N868/M868</f>
        <v>399.71</v>
      </c>
      <c r="S868" s="53" t="n">
        <f aca="false">P868/M868</f>
        <v>392.713333333333</v>
      </c>
      <c r="T868" s="54" t="n">
        <f aca="false">IF(J868&gt;0,L868/J868,0)</f>
        <v>0.982222222222222</v>
      </c>
      <c r="U868" s="54" t="n">
        <f aca="false">IF(L868&gt;0,R868/L868,0)</f>
        <v>0.904321266968326</v>
      </c>
      <c r="V868" s="54" t="n">
        <f aca="false">IF(N868&gt;0,P868/N868,0)</f>
        <v>0.982495642674272</v>
      </c>
      <c r="W868" s="54" t="n">
        <f aca="false">T868*U868*V868</f>
        <v>0.872696296296296</v>
      </c>
      <c r="X868" s="55" t="n">
        <v>236.5</v>
      </c>
      <c r="Y868" s="56" t="n">
        <v>0.86</v>
      </c>
    </row>
    <row r="869" customFormat="false" ht="15" hidden="false" customHeight="false" outlineLevel="0" collapsed="false">
      <c r="A869" s="47" t="s">
        <v>1269</v>
      </c>
      <c r="B869" s="48" t="n">
        <v>46118</v>
      </c>
      <c r="C869" s="49" t="n">
        <f aca="false">DATE(YEAR(B869),MONTH(B869),1)</f>
        <v>46113</v>
      </c>
      <c r="D869" s="47" t="s">
        <v>74</v>
      </c>
      <c r="E869" s="47" t="s">
        <v>64</v>
      </c>
      <c r="F869" s="47" t="s">
        <v>154</v>
      </c>
      <c r="G869" s="47" t="s">
        <v>1268</v>
      </c>
      <c r="H869" s="50" t="n">
        <f aca="false">Assumptions!$B$4</f>
        <v>480</v>
      </c>
      <c r="I869" s="47" t="n">
        <v>30</v>
      </c>
      <c r="J869" s="9" t="n">
        <f aca="false">H869-I869</f>
        <v>450</v>
      </c>
      <c r="K869" s="9" t="n">
        <f aca="false">SUMIFS(Downtime_Log!$I$2:$I$20000,Downtime_Log!$B$2:$B$20000,A869)</f>
        <v>115</v>
      </c>
      <c r="L869" s="9" t="n">
        <f aca="false">J869-K869</f>
        <v>335</v>
      </c>
      <c r="M869" s="51" t="n">
        <f aca="false">INDEX(Rate_Master!$C$2:$C$13,MATCH(F869,Rate_Master!$A$2:$A$13,0))</f>
        <v>600</v>
      </c>
      <c r="N869" s="52" t="n">
        <v>184145</v>
      </c>
      <c r="O869" s="51" t="n">
        <f aca="false">SUMIFS(Quality_Log!$H$2:$H$20000,Quality_Log!$B$2:$B$20000,A869)</f>
        <v>2195</v>
      </c>
      <c r="P869" s="51" t="n">
        <f aca="false">N869-O869</f>
        <v>181950</v>
      </c>
      <c r="Q869" s="51" t="n">
        <f aca="false">ROUND(J869*M869*Assumptions!$B$6,0)</f>
        <v>210600</v>
      </c>
      <c r="R869" s="53" t="n">
        <f aca="false">N869/M869</f>
        <v>306.908333333333</v>
      </c>
      <c r="S869" s="53" t="n">
        <f aca="false">P869/M869</f>
        <v>303.25</v>
      </c>
      <c r="T869" s="54" t="n">
        <f aca="false">IF(J869&gt;0,L869/J869,0)</f>
        <v>0.744444444444445</v>
      </c>
      <c r="U869" s="54" t="n">
        <f aca="false">IF(L869&gt;0,R869/L869,0)</f>
        <v>0.916144278606965</v>
      </c>
      <c r="V869" s="54" t="n">
        <f aca="false">IF(N869&gt;0,P869/N869,0)</f>
        <v>0.988080045616226</v>
      </c>
      <c r="W869" s="54" t="n">
        <f aca="false">T869*U869*V869</f>
        <v>0.673888888888889</v>
      </c>
      <c r="X869" s="55" t="n">
        <v>218</v>
      </c>
      <c r="Y869" s="56" t="n">
        <v>0.59</v>
      </c>
    </row>
    <row r="870" customFormat="false" ht="15" hidden="false" customHeight="false" outlineLevel="0" collapsed="false">
      <c r="A870" s="47" t="s">
        <v>1270</v>
      </c>
      <c r="B870" s="48" t="n">
        <v>46118</v>
      </c>
      <c r="C870" s="49" t="n">
        <f aca="false">DATE(YEAR(B870),MONTH(B870),1)</f>
        <v>46113</v>
      </c>
      <c r="D870" s="47" t="s">
        <v>73</v>
      </c>
      <c r="E870" s="47" t="s">
        <v>65</v>
      </c>
      <c r="F870" s="47" t="s">
        <v>157</v>
      </c>
      <c r="G870" s="47" t="s">
        <v>1271</v>
      </c>
      <c r="H870" s="50" t="n">
        <f aca="false">Assumptions!$B$4</f>
        <v>480</v>
      </c>
      <c r="I870" s="47" t="n">
        <v>45</v>
      </c>
      <c r="J870" s="9" t="n">
        <f aca="false">H870-I870</f>
        <v>435</v>
      </c>
      <c r="K870" s="9" t="n">
        <f aca="false">SUMIFS(Downtime_Log!$I$2:$I$20000,Downtime_Log!$B$2:$B$20000,A870)</f>
        <v>81</v>
      </c>
      <c r="L870" s="9" t="n">
        <f aca="false">J870-K870</f>
        <v>354</v>
      </c>
      <c r="M870" s="51" t="n">
        <f aca="false">INDEX(Rate_Master!$C$2:$C$13,MATCH(F870,Rate_Master!$A$2:$A$13,0))</f>
        <v>220</v>
      </c>
      <c r="N870" s="52" t="n">
        <v>66259</v>
      </c>
      <c r="O870" s="51" t="n">
        <f aca="false">SUMIFS(Quality_Log!$H$2:$H$20000,Quality_Log!$B$2:$B$20000,A870)</f>
        <v>2996</v>
      </c>
      <c r="P870" s="51" t="n">
        <f aca="false">N870-O870</f>
        <v>63263</v>
      </c>
      <c r="Q870" s="51" t="n">
        <f aca="false">ROUND(J870*M870*Assumptions!$B$6,0)</f>
        <v>74646</v>
      </c>
      <c r="R870" s="53" t="n">
        <f aca="false">N870/M870</f>
        <v>301.177272727273</v>
      </c>
      <c r="S870" s="53" t="n">
        <f aca="false">P870/M870</f>
        <v>287.559090909091</v>
      </c>
      <c r="T870" s="54" t="n">
        <f aca="false">IF(J870&gt;0,L870/J870,0)</f>
        <v>0.813793103448276</v>
      </c>
      <c r="U870" s="54" t="n">
        <f aca="false">IF(L870&gt;0,R870/L870,0)</f>
        <v>0.850783256291731</v>
      </c>
      <c r="V870" s="54" t="n">
        <f aca="false">IF(N870&gt;0,P870/N870,0)</f>
        <v>0.954783501109283</v>
      </c>
      <c r="W870" s="54" t="n">
        <f aca="false">T870*U870*V870</f>
        <v>0.661055381400209</v>
      </c>
      <c r="X870" s="55" t="n">
        <v>174.1</v>
      </c>
      <c r="Y870" s="56" t="n">
        <v>0.74</v>
      </c>
    </row>
    <row r="871" customFormat="false" ht="15" hidden="false" customHeight="false" outlineLevel="0" collapsed="false">
      <c r="A871" s="47" t="s">
        <v>1272</v>
      </c>
      <c r="B871" s="48" t="n">
        <v>46118</v>
      </c>
      <c r="C871" s="49" t="n">
        <f aca="false">DATE(YEAR(B871),MONTH(B871),1)</f>
        <v>46113</v>
      </c>
      <c r="D871" s="47" t="s">
        <v>74</v>
      </c>
      <c r="E871" s="47" t="s">
        <v>65</v>
      </c>
      <c r="F871" s="47" t="s">
        <v>157</v>
      </c>
      <c r="G871" s="47" t="s">
        <v>1271</v>
      </c>
      <c r="H871" s="50" t="n">
        <f aca="false">Assumptions!$B$4</f>
        <v>480</v>
      </c>
      <c r="I871" s="47" t="n">
        <v>30</v>
      </c>
      <c r="J871" s="9" t="n">
        <f aca="false">H871-I871</f>
        <v>450</v>
      </c>
      <c r="K871" s="9" t="n">
        <f aca="false">SUMIFS(Downtime_Log!$I$2:$I$20000,Downtime_Log!$B$2:$B$20000,A871)</f>
        <v>67</v>
      </c>
      <c r="L871" s="9" t="n">
        <f aca="false">J871-K871</f>
        <v>383</v>
      </c>
      <c r="M871" s="51" t="n">
        <f aca="false">INDEX(Rate_Master!$C$2:$C$13,MATCH(F871,Rate_Master!$A$2:$A$13,0))</f>
        <v>220</v>
      </c>
      <c r="N871" s="52" t="n">
        <v>66829</v>
      </c>
      <c r="O871" s="51" t="n">
        <f aca="false">SUMIFS(Quality_Log!$H$2:$H$20000,Quality_Log!$B$2:$B$20000,A871)</f>
        <v>1924</v>
      </c>
      <c r="P871" s="51" t="n">
        <f aca="false">N871-O871</f>
        <v>64905</v>
      </c>
      <c r="Q871" s="51" t="n">
        <f aca="false">ROUND(J871*M871*Assumptions!$B$6,0)</f>
        <v>77220</v>
      </c>
      <c r="R871" s="53" t="n">
        <f aca="false">N871/M871</f>
        <v>303.768181818182</v>
      </c>
      <c r="S871" s="53" t="n">
        <f aca="false">P871/M871</f>
        <v>295.022727272727</v>
      </c>
      <c r="T871" s="54" t="n">
        <f aca="false">IF(J871&gt;0,L871/J871,0)</f>
        <v>0.851111111111111</v>
      </c>
      <c r="U871" s="54" t="n">
        <f aca="false">IF(L871&gt;0,R871/L871,0)</f>
        <v>0.793128412057916</v>
      </c>
      <c r="V871" s="54" t="n">
        <f aca="false">IF(N871&gt;0,P871/N871,0)</f>
        <v>0.971210103398225</v>
      </c>
      <c r="W871" s="54" t="n">
        <f aca="false">T871*U871*V871</f>
        <v>0.655606060606061</v>
      </c>
      <c r="X871" s="55" t="n">
        <v>197.2</v>
      </c>
      <c r="Y871" s="56" t="n">
        <v>0.17</v>
      </c>
    </row>
    <row r="872" customFormat="false" ht="15" hidden="false" customHeight="false" outlineLevel="0" collapsed="false">
      <c r="A872" s="47" t="s">
        <v>1273</v>
      </c>
      <c r="B872" s="48" t="n">
        <v>46118</v>
      </c>
      <c r="C872" s="49" t="n">
        <f aca="false">DATE(YEAR(B872),MONTH(B872),1)</f>
        <v>46113</v>
      </c>
      <c r="D872" s="47" t="s">
        <v>75</v>
      </c>
      <c r="E872" s="47" t="s">
        <v>65</v>
      </c>
      <c r="F872" s="47" t="s">
        <v>157</v>
      </c>
      <c r="G872" s="47" t="s">
        <v>1271</v>
      </c>
      <c r="H872" s="50" t="n">
        <f aca="false">Assumptions!$B$4</f>
        <v>480</v>
      </c>
      <c r="I872" s="47" t="n">
        <v>30</v>
      </c>
      <c r="J872" s="9" t="n">
        <f aca="false">H872-I872</f>
        <v>450</v>
      </c>
      <c r="K872" s="9" t="n">
        <f aca="false">SUMIFS(Downtime_Log!$I$2:$I$20000,Downtime_Log!$B$2:$B$20000,A872)</f>
        <v>25</v>
      </c>
      <c r="L872" s="9" t="n">
        <f aca="false">J872-K872</f>
        <v>425</v>
      </c>
      <c r="M872" s="51" t="n">
        <f aca="false">INDEX(Rate_Master!$C$2:$C$13,MATCH(F872,Rate_Master!$A$2:$A$13,0))</f>
        <v>220</v>
      </c>
      <c r="N872" s="52" t="n">
        <v>76830</v>
      </c>
      <c r="O872" s="51" t="n">
        <f aca="false">SUMIFS(Quality_Log!$H$2:$H$20000,Quality_Log!$B$2:$B$20000,A872)</f>
        <v>873</v>
      </c>
      <c r="P872" s="51" t="n">
        <f aca="false">N872-O872</f>
        <v>75957</v>
      </c>
      <c r="Q872" s="51" t="n">
        <f aca="false">ROUND(J872*M872*Assumptions!$B$6,0)</f>
        <v>77220</v>
      </c>
      <c r="R872" s="53" t="n">
        <f aca="false">N872/M872</f>
        <v>349.227272727273</v>
      </c>
      <c r="S872" s="53" t="n">
        <f aca="false">P872/M872</f>
        <v>345.259090909091</v>
      </c>
      <c r="T872" s="54" t="n">
        <f aca="false">IF(J872&gt;0,L872/J872,0)</f>
        <v>0.944444444444444</v>
      </c>
      <c r="U872" s="54" t="n">
        <f aca="false">IF(L872&gt;0,R872/L872,0)</f>
        <v>0.821711229946524</v>
      </c>
      <c r="V872" s="54" t="n">
        <f aca="false">IF(N872&gt;0,P872/N872,0)</f>
        <v>0.988637251073799</v>
      </c>
      <c r="W872" s="54" t="n">
        <f aca="false">T872*U872*V872</f>
        <v>0.767242424242424</v>
      </c>
      <c r="X872" s="55" t="n">
        <v>198.2</v>
      </c>
      <c r="Y872" s="56" t="n">
        <v>0.14</v>
      </c>
    </row>
    <row r="873" customFormat="false" ht="15" hidden="false" customHeight="false" outlineLevel="0" collapsed="false">
      <c r="A873" s="47" t="s">
        <v>1274</v>
      </c>
      <c r="B873" s="48" t="n">
        <v>46119</v>
      </c>
      <c r="C873" s="49" t="n">
        <f aca="false">DATE(YEAR(B873),MONTH(B873),1)</f>
        <v>46113</v>
      </c>
      <c r="D873" s="47" t="s">
        <v>73</v>
      </c>
      <c r="E873" s="47" t="s">
        <v>62</v>
      </c>
      <c r="F873" s="47" t="s">
        <v>150</v>
      </c>
      <c r="G873" s="47" t="s">
        <v>1260</v>
      </c>
      <c r="H873" s="50" t="n">
        <f aca="false">Assumptions!$B$4</f>
        <v>480</v>
      </c>
      <c r="I873" s="47" t="n">
        <v>30</v>
      </c>
      <c r="J873" s="9" t="n">
        <f aca="false">H873-I873</f>
        <v>450</v>
      </c>
      <c r="K873" s="9" t="n">
        <f aca="false">SUMIFS(Downtime_Log!$I$2:$I$20000,Downtime_Log!$B$2:$B$20000,A873)</f>
        <v>31</v>
      </c>
      <c r="L873" s="9" t="n">
        <f aca="false">J873-K873</f>
        <v>419</v>
      </c>
      <c r="M873" s="51" t="n">
        <f aca="false">INDEX(Rate_Master!$C$2:$C$13,MATCH(F873,Rate_Master!$A$2:$A$13,0))</f>
        <v>800</v>
      </c>
      <c r="N873" s="52" t="n">
        <v>290889</v>
      </c>
      <c r="O873" s="51" t="n">
        <f aca="false">SUMIFS(Quality_Log!$H$2:$H$20000,Quality_Log!$B$2:$B$20000,A873)</f>
        <v>6328</v>
      </c>
      <c r="P873" s="51" t="n">
        <f aca="false">N873-O873</f>
        <v>284561</v>
      </c>
      <c r="Q873" s="51" t="n">
        <f aca="false">ROUND(J873*M873*Assumptions!$B$6,0)</f>
        <v>280800</v>
      </c>
      <c r="R873" s="53" t="n">
        <f aca="false">N873/M873</f>
        <v>363.61125</v>
      </c>
      <c r="S873" s="53" t="n">
        <f aca="false">P873/M873</f>
        <v>355.70125</v>
      </c>
      <c r="T873" s="54" t="n">
        <f aca="false">IF(J873&gt;0,L873/J873,0)</f>
        <v>0.931111111111111</v>
      </c>
      <c r="U873" s="54" t="n">
        <f aca="false">IF(L873&gt;0,R873/L873,0)</f>
        <v>0.867807279236277</v>
      </c>
      <c r="V873" s="54" t="n">
        <f aca="false">IF(N873&gt;0,P873/N873,0)</f>
        <v>0.97824599761421</v>
      </c>
      <c r="W873" s="54" t="n">
        <f aca="false">T873*U873*V873</f>
        <v>0.790447222222222</v>
      </c>
      <c r="X873" s="55" t="n">
        <v>382.6</v>
      </c>
      <c r="Y873" s="56" t="n">
        <v>1.61</v>
      </c>
    </row>
    <row r="874" customFormat="false" ht="15" hidden="false" customHeight="false" outlineLevel="0" collapsed="false">
      <c r="A874" s="47" t="s">
        <v>1275</v>
      </c>
      <c r="B874" s="48" t="n">
        <v>46119</v>
      </c>
      <c r="C874" s="49" t="n">
        <f aca="false">DATE(YEAR(B874),MONTH(B874),1)</f>
        <v>46113</v>
      </c>
      <c r="D874" s="47" t="s">
        <v>74</v>
      </c>
      <c r="E874" s="47" t="s">
        <v>62</v>
      </c>
      <c r="F874" s="47" t="s">
        <v>150</v>
      </c>
      <c r="G874" s="47" t="s">
        <v>1260</v>
      </c>
      <c r="H874" s="50" t="n">
        <f aca="false">Assumptions!$B$4</f>
        <v>480</v>
      </c>
      <c r="I874" s="47" t="n">
        <v>30</v>
      </c>
      <c r="J874" s="9" t="n">
        <f aca="false">H874-I874</f>
        <v>450</v>
      </c>
      <c r="K874" s="9" t="n">
        <f aca="false">SUMIFS(Downtime_Log!$I$2:$I$20000,Downtime_Log!$B$2:$B$20000,A874)</f>
        <v>24</v>
      </c>
      <c r="L874" s="9" t="n">
        <f aca="false">J874-K874</f>
        <v>426</v>
      </c>
      <c r="M874" s="51" t="n">
        <f aca="false">INDEX(Rate_Master!$C$2:$C$13,MATCH(F874,Rate_Master!$A$2:$A$13,0))</f>
        <v>800</v>
      </c>
      <c r="N874" s="52" t="n">
        <v>294594</v>
      </c>
      <c r="O874" s="51" t="n">
        <f aca="false">SUMIFS(Quality_Log!$H$2:$H$20000,Quality_Log!$B$2:$B$20000,A874)</f>
        <v>6753</v>
      </c>
      <c r="P874" s="51" t="n">
        <f aca="false">N874-O874</f>
        <v>287841</v>
      </c>
      <c r="Q874" s="51" t="n">
        <f aca="false">ROUND(J874*M874*Assumptions!$B$6,0)</f>
        <v>280800</v>
      </c>
      <c r="R874" s="53" t="n">
        <f aca="false">N874/M874</f>
        <v>368.2425</v>
      </c>
      <c r="S874" s="53" t="n">
        <f aca="false">P874/M874</f>
        <v>359.80125</v>
      </c>
      <c r="T874" s="54" t="n">
        <f aca="false">IF(J874&gt;0,L874/J874,0)</f>
        <v>0.946666666666667</v>
      </c>
      <c r="U874" s="54" t="n">
        <f aca="false">IF(L874&gt;0,R874/L874,0)</f>
        <v>0.864419014084507</v>
      </c>
      <c r="V874" s="54" t="n">
        <f aca="false">IF(N874&gt;0,P874/N874,0)</f>
        <v>0.97707692621031</v>
      </c>
      <c r="W874" s="54" t="n">
        <f aca="false">T874*U874*V874</f>
        <v>0.799558333333333</v>
      </c>
      <c r="X874" s="55" t="n">
        <v>372.7</v>
      </c>
      <c r="Y874" s="56" t="n">
        <v>1.92</v>
      </c>
    </row>
    <row r="875" customFormat="false" ht="15" hidden="false" customHeight="false" outlineLevel="0" collapsed="false">
      <c r="A875" s="47" t="s">
        <v>1276</v>
      </c>
      <c r="B875" s="48" t="n">
        <v>46119</v>
      </c>
      <c r="C875" s="49" t="n">
        <f aca="false">DATE(YEAR(B875),MONTH(B875),1)</f>
        <v>46113</v>
      </c>
      <c r="D875" s="47" t="s">
        <v>75</v>
      </c>
      <c r="E875" s="47" t="s">
        <v>62</v>
      </c>
      <c r="F875" s="47" t="s">
        <v>150</v>
      </c>
      <c r="G875" s="47" t="s">
        <v>1260</v>
      </c>
      <c r="H875" s="50" t="n">
        <f aca="false">Assumptions!$B$4</f>
        <v>480</v>
      </c>
      <c r="I875" s="47" t="n">
        <v>45</v>
      </c>
      <c r="J875" s="9" t="n">
        <f aca="false">H875-I875</f>
        <v>435</v>
      </c>
      <c r="K875" s="9" t="n">
        <f aca="false">SUMIFS(Downtime_Log!$I$2:$I$20000,Downtime_Log!$B$2:$B$20000,A875)</f>
        <v>56</v>
      </c>
      <c r="L875" s="9" t="n">
        <f aca="false">J875-K875</f>
        <v>379</v>
      </c>
      <c r="M875" s="51" t="n">
        <f aca="false">INDEX(Rate_Master!$C$2:$C$13,MATCH(F875,Rate_Master!$A$2:$A$13,0))</f>
        <v>800</v>
      </c>
      <c r="N875" s="52" t="n">
        <v>267504</v>
      </c>
      <c r="O875" s="51" t="n">
        <f aca="false">SUMIFS(Quality_Log!$H$2:$H$20000,Quality_Log!$B$2:$B$20000,A875)</f>
        <v>3940</v>
      </c>
      <c r="P875" s="51" t="n">
        <f aca="false">N875-O875</f>
        <v>263564</v>
      </c>
      <c r="Q875" s="51" t="n">
        <f aca="false">ROUND(J875*M875*Assumptions!$B$6,0)</f>
        <v>271440</v>
      </c>
      <c r="R875" s="53" t="n">
        <f aca="false">N875/M875</f>
        <v>334.38</v>
      </c>
      <c r="S875" s="53" t="n">
        <f aca="false">P875/M875</f>
        <v>329.455</v>
      </c>
      <c r="T875" s="54" t="n">
        <f aca="false">IF(J875&gt;0,L875/J875,0)</f>
        <v>0.871264367816092</v>
      </c>
      <c r="U875" s="54" t="n">
        <f aca="false">IF(L875&gt;0,R875/L875,0)</f>
        <v>0.882269129287599</v>
      </c>
      <c r="V875" s="54" t="n">
        <f aca="false">IF(N875&gt;0,P875/N875,0)</f>
        <v>0.9852712482804</v>
      </c>
      <c r="W875" s="54" t="n">
        <f aca="false">T875*U875*V875</f>
        <v>0.757367816091954</v>
      </c>
      <c r="X875" s="55" t="n">
        <v>369.1</v>
      </c>
      <c r="Y875" s="56" t="n">
        <v>1.24</v>
      </c>
    </row>
    <row r="876" customFormat="false" ht="15" hidden="false" customHeight="false" outlineLevel="0" collapsed="false">
      <c r="A876" s="47" t="s">
        <v>1277</v>
      </c>
      <c r="B876" s="48" t="n">
        <v>46119</v>
      </c>
      <c r="C876" s="49" t="n">
        <f aca="false">DATE(YEAR(B876),MONTH(B876),1)</f>
        <v>46113</v>
      </c>
      <c r="D876" s="47" t="s">
        <v>73</v>
      </c>
      <c r="E876" s="47" t="s">
        <v>63</v>
      </c>
      <c r="F876" s="47" t="s">
        <v>152</v>
      </c>
      <c r="G876" s="47" t="s">
        <v>1264</v>
      </c>
      <c r="H876" s="50" t="n">
        <f aca="false">Assumptions!$B$4</f>
        <v>480</v>
      </c>
      <c r="I876" s="47" t="n">
        <v>30</v>
      </c>
      <c r="J876" s="9" t="n">
        <f aca="false">H876-I876</f>
        <v>450</v>
      </c>
      <c r="K876" s="9" t="n">
        <f aca="false">SUMIFS(Downtime_Log!$I$2:$I$20000,Downtime_Log!$B$2:$B$20000,A876)</f>
        <v>219</v>
      </c>
      <c r="L876" s="9" t="n">
        <f aca="false">J876-K876</f>
        <v>231</v>
      </c>
      <c r="M876" s="51" t="n">
        <f aca="false">INDEX(Rate_Master!$C$2:$C$13,MATCH(F876,Rate_Master!$A$2:$A$13,0))</f>
        <v>900</v>
      </c>
      <c r="N876" s="52" t="n">
        <v>175875</v>
      </c>
      <c r="O876" s="51" t="n">
        <f aca="false">SUMIFS(Quality_Log!$H$2:$H$20000,Quality_Log!$B$2:$B$20000,A876)</f>
        <v>6843</v>
      </c>
      <c r="P876" s="51" t="n">
        <f aca="false">N876-O876</f>
        <v>169032</v>
      </c>
      <c r="Q876" s="51" t="n">
        <f aca="false">ROUND(J876*M876*Assumptions!$B$6,0)</f>
        <v>315900</v>
      </c>
      <c r="R876" s="53" t="n">
        <f aca="false">N876/M876</f>
        <v>195.416666666667</v>
      </c>
      <c r="S876" s="53" t="n">
        <f aca="false">P876/M876</f>
        <v>187.813333333333</v>
      </c>
      <c r="T876" s="54" t="n">
        <f aca="false">IF(J876&gt;0,L876/J876,0)</f>
        <v>0.513333333333333</v>
      </c>
      <c r="U876" s="54" t="n">
        <f aca="false">IF(L876&gt;0,R876/L876,0)</f>
        <v>0.845959595959596</v>
      </c>
      <c r="V876" s="54" t="n">
        <f aca="false">IF(N876&gt;0,P876/N876,0)</f>
        <v>0.961091684434968</v>
      </c>
      <c r="W876" s="54" t="n">
        <f aca="false">T876*U876*V876</f>
        <v>0.417362962962963</v>
      </c>
      <c r="X876" s="55" t="n">
        <v>319</v>
      </c>
      <c r="Y876" s="56" t="n">
        <v>1.88</v>
      </c>
    </row>
    <row r="877" customFormat="false" ht="15" hidden="false" customHeight="false" outlineLevel="0" collapsed="false">
      <c r="A877" s="47" t="s">
        <v>1278</v>
      </c>
      <c r="B877" s="48" t="n">
        <v>46119</v>
      </c>
      <c r="C877" s="49" t="n">
        <f aca="false">DATE(YEAR(B877),MONTH(B877),1)</f>
        <v>46113</v>
      </c>
      <c r="D877" s="47" t="s">
        <v>74</v>
      </c>
      <c r="E877" s="47" t="s">
        <v>63</v>
      </c>
      <c r="F877" s="47" t="s">
        <v>152</v>
      </c>
      <c r="G877" s="47" t="s">
        <v>1264</v>
      </c>
      <c r="H877" s="50" t="n">
        <f aca="false">Assumptions!$B$4</f>
        <v>480</v>
      </c>
      <c r="I877" s="47" t="n">
        <v>30</v>
      </c>
      <c r="J877" s="9" t="n">
        <f aca="false">H877-I877</f>
        <v>450</v>
      </c>
      <c r="K877" s="9" t="n">
        <f aca="false">SUMIFS(Downtime_Log!$I$2:$I$20000,Downtime_Log!$B$2:$B$20000,A877)</f>
        <v>247</v>
      </c>
      <c r="L877" s="9" t="n">
        <f aca="false">J877-K877</f>
        <v>203</v>
      </c>
      <c r="M877" s="51" t="n">
        <f aca="false">INDEX(Rate_Master!$C$2:$C$13,MATCH(F877,Rate_Master!$A$2:$A$13,0))</f>
        <v>900</v>
      </c>
      <c r="N877" s="52" t="n">
        <v>158876</v>
      </c>
      <c r="O877" s="51" t="n">
        <f aca="false">SUMIFS(Quality_Log!$H$2:$H$20000,Quality_Log!$B$2:$B$20000,A877)</f>
        <v>4582</v>
      </c>
      <c r="P877" s="51" t="n">
        <f aca="false">N877-O877</f>
        <v>154294</v>
      </c>
      <c r="Q877" s="51" t="n">
        <f aca="false">ROUND(J877*M877*Assumptions!$B$6,0)</f>
        <v>315900</v>
      </c>
      <c r="R877" s="53" t="n">
        <f aca="false">N877/M877</f>
        <v>176.528888888889</v>
      </c>
      <c r="S877" s="53" t="n">
        <f aca="false">P877/M877</f>
        <v>171.437777777778</v>
      </c>
      <c r="T877" s="54" t="n">
        <f aca="false">IF(J877&gt;0,L877/J877,0)</f>
        <v>0.451111111111111</v>
      </c>
      <c r="U877" s="54" t="n">
        <f aca="false">IF(L877&gt;0,R877/L877,0)</f>
        <v>0.8696004378763</v>
      </c>
      <c r="V877" s="54" t="n">
        <f aca="false">IF(N877&gt;0,P877/N877,0)</f>
        <v>0.971159898285455</v>
      </c>
      <c r="W877" s="54" t="n">
        <f aca="false">T877*U877*V877</f>
        <v>0.380972839506173</v>
      </c>
      <c r="X877" s="55" t="n">
        <v>304.3</v>
      </c>
      <c r="Y877" s="56" t="n">
        <v>1.88</v>
      </c>
    </row>
    <row r="878" customFormat="false" ht="15" hidden="false" customHeight="false" outlineLevel="0" collapsed="false">
      <c r="A878" s="47" t="s">
        <v>1279</v>
      </c>
      <c r="B878" s="48" t="n">
        <v>46119</v>
      </c>
      <c r="C878" s="49" t="n">
        <f aca="false">DATE(YEAR(B878),MONTH(B878),1)</f>
        <v>46113</v>
      </c>
      <c r="D878" s="47" t="s">
        <v>75</v>
      </c>
      <c r="E878" s="47" t="s">
        <v>63</v>
      </c>
      <c r="F878" s="47" t="s">
        <v>152</v>
      </c>
      <c r="G878" s="47" t="s">
        <v>1264</v>
      </c>
      <c r="H878" s="50" t="n">
        <f aca="false">Assumptions!$B$4</f>
        <v>480</v>
      </c>
      <c r="I878" s="47" t="n">
        <v>30</v>
      </c>
      <c r="J878" s="9" t="n">
        <f aca="false">H878-I878</f>
        <v>450</v>
      </c>
      <c r="K878" s="9" t="n">
        <f aca="false">SUMIFS(Downtime_Log!$I$2:$I$20000,Downtime_Log!$B$2:$B$20000,A878)</f>
        <v>194</v>
      </c>
      <c r="L878" s="9" t="n">
        <f aca="false">J878-K878</f>
        <v>256</v>
      </c>
      <c r="M878" s="51" t="n">
        <f aca="false">INDEX(Rate_Master!$C$2:$C$13,MATCH(F878,Rate_Master!$A$2:$A$13,0))</f>
        <v>900</v>
      </c>
      <c r="N878" s="52" t="n">
        <v>186036</v>
      </c>
      <c r="O878" s="51" t="n">
        <f aca="false">SUMIFS(Quality_Log!$H$2:$H$20000,Quality_Log!$B$2:$B$20000,A878)</f>
        <v>4827</v>
      </c>
      <c r="P878" s="51" t="n">
        <f aca="false">N878-O878</f>
        <v>181209</v>
      </c>
      <c r="Q878" s="51" t="n">
        <f aca="false">ROUND(J878*M878*Assumptions!$B$6,0)</f>
        <v>315900</v>
      </c>
      <c r="R878" s="53" t="n">
        <f aca="false">N878/M878</f>
        <v>206.706666666667</v>
      </c>
      <c r="S878" s="53" t="n">
        <f aca="false">P878/M878</f>
        <v>201.343333333333</v>
      </c>
      <c r="T878" s="54" t="n">
        <f aca="false">IF(J878&gt;0,L878/J878,0)</f>
        <v>0.568888888888889</v>
      </c>
      <c r="U878" s="54" t="n">
        <f aca="false">IF(L878&gt;0,R878/L878,0)</f>
        <v>0.807447916666667</v>
      </c>
      <c r="V878" s="54" t="n">
        <f aca="false">IF(N878&gt;0,P878/N878,0)</f>
        <v>0.97405340901761</v>
      </c>
      <c r="W878" s="54" t="n">
        <f aca="false">T878*U878*V878</f>
        <v>0.44742962962963</v>
      </c>
      <c r="X878" s="55" t="n">
        <v>353.2</v>
      </c>
      <c r="Y878" s="56" t="n">
        <v>1.87</v>
      </c>
    </row>
    <row r="879" customFormat="false" ht="15" hidden="false" customHeight="false" outlineLevel="0" collapsed="false">
      <c r="A879" s="47" t="s">
        <v>1280</v>
      </c>
      <c r="B879" s="48" t="n">
        <v>46119</v>
      </c>
      <c r="C879" s="49" t="n">
        <f aca="false">DATE(YEAR(B879),MONTH(B879),1)</f>
        <v>46113</v>
      </c>
      <c r="D879" s="47" t="s">
        <v>73</v>
      </c>
      <c r="E879" s="47" t="s">
        <v>64</v>
      </c>
      <c r="F879" s="47" t="s">
        <v>154</v>
      </c>
      <c r="G879" s="47" t="s">
        <v>1268</v>
      </c>
      <c r="H879" s="50" t="n">
        <f aca="false">Assumptions!$B$4</f>
        <v>480</v>
      </c>
      <c r="I879" s="47" t="n">
        <v>45</v>
      </c>
      <c r="J879" s="9" t="n">
        <f aca="false">H879-I879</f>
        <v>435</v>
      </c>
      <c r="K879" s="9" t="n">
        <f aca="false">SUMIFS(Downtime_Log!$I$2:$I$20000,Downtime_Log!$B$2:$B$20000,A879)</f>
        <v>23</v>
      </c>
      <c r="L879" s="9" t="n">
        <f aca="false">J879-K879</f>
        <v>412</v>
      </c>
      <c r="M879" s="51" t="n">
        <f aca="false">INDEX(Rate_Master!$C$2:$C$13,MATCH(F879,Rate_Master!$A$2:$A$13,0))</f>
        <v>600</v>
      </c>
      <c r="N879" s="52" t="n">
        <v>234201</v>
      </c>
      <c r="O879" s="51" t="n">
        <f aca="false">SUMIFS(Quality_Log!$H$2:$H$20000,Quality_Log!$B$2:$B$20000,A879)</f>
        <v>2998</v>
      </c>
      <c r="P879" s="51" t="n">
        <f aca="false">N879-O879</f>
        <v>231203</v>
      </c>
      <c r="Q879" s="51" t="n">
        <f aca="false">ROUND(J879*M879*Assumptions!$B$6,0)</f>
        <v>203580</v>
      </c>
      <c r="R879" s="53" t="n">
        <f aca="false">N879/M879</f>
        <v>390.335</v>
      </c>
      <c r="S879" s="53" t="n">
        <f aca="false">P879/M879</f>
        <v>385.338333333333</v>
      </c>
      <c r="T879" s="54" t="n">
        <f aca="false">IF(J879&gt;0,L879/J879,0)</f>
        <v>0.947126436781609</v>
      </c>
      <c r="U879" s="54" t="n">
        <f aca="false">IF(L879&gt;0,R879/L879,0)</f>
        <v>0.947415048543689</v>
      </c>
      <c r="V879" s="54" t="n">
        <f aca="false">IF(N879&gt;0,P879/N879,0)</f>
        <v>0.987199029893126</v>
      </c>
      <c r="W879" s="54" t="n">
        <f aca="false">T879*U879*V879</f>
        <v>0.885835249042146</v>
      </c>
      <c r="X879" s="55" t="n">
        <v>217.2</v>
      </c>
      <c r="Y879" s="56" t="n">
        <v>0.79</v>
      </c>
    </row>
    <row r="880" customFormat="false" ht="15" hidden="false" customHeight="false" outlineLevel="0" collapsed="false">
      <c r="A880" s="47" t="s">
        <v>1281</v>
      </c>
      <c r="B880" s="48" t="n">
        <v>46119</v>
      </c>
      <c r="C880" s="49" t="n">
        <f aca="false">DATE(YEAR(B880),MONTH(B880),1)</f>
        <v>46113</v>
      </c>
      <c r="D880" s="47" t="s">
        <v>74</v>
      </c>
      <c r="E880" s="47" t="s">
        <v>64</v>
      </c>
      <c r="F880" s="47" t="s">
        <v>154</v>
      </c>
      <c r="G880" s="47" t="s">
        <v>1268</v>
      </c>
      <c r="H880" s="50" t="n">
        <f aca="false">Assumptions!$B$4</f>
        <v>480</v>
      </c>
      <c r="I880" s="47" t="n">
        <v>30</v>
      </c>
      <c r="J880" s="9" t="n">
        <f aca="false">H880-I880</f>
        <v>450</v>
      </c>
      <c r="K880" s="9" t="n">
        <f aca="false">SUMIFS(Downtime_Log!$I$2:$I$20000,Downtime_Log!$B$2:$B$20000,A880)</f>
        <v>64</v>
      </c>
      <c r="L880" s="9" t="n">
        <f aca="false">J880-K880</f>
        <v>386</v>
      </c>
      <c r="M880" s="51" t="n">
        <f aca="false">INDEX(Rate_Master!$C$2:$C$13,MATCH(F880,Rate_Master!$A$2:$A$13,0))</f>
        <v>600</v>
      </c>
      <c r="N880" s="52" t="n">
        <v>200214</v>
      </c>
      <c r="O880" s="51" t="n">
        <f aca="false">SUMIFS(Quality_Log!$H$2:$H$20000,Quality_Log!$B$2:$B$20000,A880)</f>
        <v>3630</v>
      </c>
      <c r="P880" s="51" t="n">
        <f aca="false">N880-O880</f>
        <v>196584</v>
      </c>
      <c r="Q880" s="51" t="n">
        <f aca="false">ROUND(J880*M880*Assumptions!$B$6,0)</f>
        <v>210600</v>
      </c>
      <c r="R880" s="53" t="n">
        <f aca="false">N880/M880</f>
        <v>333.69</v>
      </c>
      <c r="S880" s="53" t="n">
        <f aca="false">P880/M880</f>
        <v>327.64</v>
      </c>
      <c r="T880" s="54" t="n">
        <f aca="false">IF(J880&gt;0,L880/J880,0)</f>
        <v>0.857777777777778</v>
      </c>
      <c r="U880" s="54" t="n">
        <f aca="false">IF(L880&gt;0,R880/L880,0)</f>
        <v>0.864481865284974</v>
      </c>
      <c r="V880" s="54" t="n">
        <f aca="false">IF(N880&gt;0,P880/N880,0)</f>
        <v>0.981869399742276</v>
      </c>
      <c r="W880" s="54" t="n">
        <f aca="false">T880*U880*V880</f>
        <v>0.728088888888889</v>
      </c>
      <c r="X880" s="55" t="n">
        <v>221.3</v>
      </c>
      <c r="Y880" s="56" t="n">
        <v>0.65</v>
      </c>
    </row>
    <row r="881" customFormat="false" ht="15" hidden="false" customHeight="false" outlineLevel="0" collapsed="false">
      <c r="A881" s="47" t="s">
        <v>1282</v>
      </c>
      <c r="B881" s="48" t="n">
        <v>46119</v>
      </c>
      <c r="C881" s="49" t="n">
        <f aca="false">DATE(YEAR(B881),MONTH(B881),1)</f>
        <v>46113</v>
      </c>
      <c r="D881" s="47" t="s">
        <v>73</v>
      </c>
      <c r="E881" s="47" t="s">
        <v>65</v>
      </c>
      <c r="F881" s="47" t="s">
        <v>157</v>
      </c>
      <c r="G881" s="47" t="s">
        <v>1271</v>
      </c>
      <c r="H881" s="50" t="n">
        <f aca="false">Assumptions!$B$4</f>
        <v>480</v>
      </c>
      <c r="I881" s="47" t="n">
        <v>30</v>
      </c>
      <c r="J881" s="9" t="n">
        <f aca="false">H881-I881</f>
        <v>450</v>
      </c>
      <c r="K881" s="9" t="n">
        <f aca="false">SUMIFS(Downtime_Log!$I$2:$I$20000,Downtime_Log!$B$2:$B$20000,A881)</f>
        <v>96</v>
      </c>
      <c r="L881" s="9" t="n">
        <f aca="false">J881-K881</f>
        <v>354</v>
      </c>
      <c r="M881" s="51" t="n">
        <f aca="false">INDEX(Rate_Master!$C$2:$C$13,MATCH(F881,Rate_Master!$A$2:$A$13,0))</f>
        <v>220</v>
      </c>
      <c r="N881" s="52" t="n">
        <v>65973</v>
      </c>
      <c r="O881" s="51" t="n">
        <f aca="false">SUMIFS(Quality_Log!$H$2:$H$20000,Quality_Log!$B$2:$B$20000,A881)</f>
        <v>1499</v>
      </c>
      <c r="P881" s="51" t="n">
        <f aca="false">N881-O881</f>
        <v>64474</v>
      </c>
      <c r="Q881" s="51" t="n">
        <f aca="false">ROUND(J881*M881*Assumptions!$B$6,0)</f>
        <v>77220</v>
      </c>
      <c r="R881" s="53" t="n">
        <f aca="false">N881/M881</f>
        <v>299.877272727273</v>
      </c>
      <c r="S881" s="53" t="n">
        <f aca="false">P881/M881</f>
        <v>293.063636363636</v>
      </c>
      <c r="T881" s="54" t="n">
        <f aca="false">IF(J881&gt;0,L881/J881,0)</f>
        <v>0.786666666666667</v>
      </c>
      <c r="U881" s="54" t="n">
        <f aca="false">IF(L881&gt;0,R881/L881,0)</f>
        <v>0.84711093990755</v>
      </c>
      <c r="V881" s="54" t="n">
        <f aca="false">IF(N881&gt;0,P881/N881,0)</f>
        <v>0.977278583663014</v>
      </c>
      <c r="W881" s="54" t="n">
        <f aca="false">T881*U881*V881</f>
        <v>0.651252525252525</v>
      </c>
      <c r="X881" s="55" t="n">
        <v>199.5</v>
      </c>
      <c r="Y881" s="56" t="n">
        <v>0.13</v>
      </c>
    </row>
    <row r="882" customFormat="false" ht="15" hidden="false" customHeight="false" outlineLevel="0" collapsed="false">
      <c r="A882" s="47" t="s">
        <v>1283</v>
      </c>
      <c r="B882" s="48" t="n">
        <v>46119</v>
      </c>
      <c r="C882" s="49" t="n">
        <f aca="false">DATE(YEAR(B882),MONTH(B882),1)</f>
        <v>46113</v>
      </c>
      <c r="D882" s="47" t="s">
        <v>74</v>
      </c>
      <c r="E882" s="47" t="s">
        <v>65</v>
      </c>
      <c r="F882" s="47" t="s">
        <v>157</v>
      </c>
      <c r="G882" s="47" t="s">
        <v>1271</v>
      </c>
      <c r="H882" s="50" t="n">
        <f aca="false">Assumptions!$B$4</f>
        <v>480</v>
      </c>
      <c r="I882" s="47" t="n">
        <v>30</v>
      </c>
      <c r="J882" s="9" t="n">
        <f aca="false">H882-I882</f>
        <v>450</v>
      </c>
      <c r="K882" s="9" t="n">
        <f aca="false">SUMIFS(Downtime_Log!$I$2:$I$20000,Downtime_Log!$B$2:$B$20000,A882)</f>
        <v>160</v>
      </c>
      <c r="L882" s="9" t="n">
        <f aca="false">J882-K882</f>
        <v>290</v>
      </c>
      <c r="M882" s="51" t="n">
        <f aca="false">INDEX(Rate_Master!$C$2:$C$13,MATCH(F882,Rate_Master!$A$2:$A$13,0))</f>
        <v>220</v>
      </c>
      <c r="N882" s="52" t="n">
        <v>53465</v>
      </c>
      <c r="O882" s="51" t="n">
        <f aca="false">SUMIFS(Quality_Log!$H$2:$H$20000,Quality_Log!$B$2:$B$20000,A882)</f>
        <v>1649</v>
      </c>
      <c r="P882" s="51" t="n">
        <f aca="false">N882-O882</f>
        <v>51816</v>
      </c>
      <c r="Q882" s="51" t="n">
        <f aca="false">ROUND(J882*M882*Assumptions!$B$6,0)</f>
        <v>77220</v>
      </c>
      <c r="R882" s="53" t="n">
        <f aca="false">N882/M882</f>
        <v>243.022727272727</v>
      </c>
      <c r="S882" s="53" t="n">
        <f aca="false">P882/M882</f>
        <v>235.527272727273</v>
      </c>
      <c r="T882" s="54" t="n">
        <f aca="false">IF(J882&gt;0,L882/J882,0)</f>
        <v>0.644444444444445</v>
      </c>
      <c r="U882" s="54" t="n">
        <f aca="false">IF(L882&gt;0,R882/L882,0)</f>
        <v>0.838009404388715</v>
      </c>
      <c r="V882" s="54" t="n">
        <f aca="false">IF(N882&gt;0,P882/N882,0)</f>
        <v>0.969157392686805</v>
      </c>
      <c r="W882" s="54" t="n">
        <f aca="false">T882*U882*V882</f>
        <v>0.523393939393939</v>
      </c>
      <c r="X882" s="55" t="n">
        <v>161.4</v>
      </c>
      <c r="Y882" s="56" t="n">
        <v>0.15</v>
      </c>
    </row>
    <row r="883" customFormat="false" ht="15" hidden="false" customHeight="false" outlineLevel="0" collapsed="false">
      <c r="A883" s="47" t="s">
        <v>1284</v>
      </c>
      <c r="B883" s="48" t="n">
        <v>46119</v>
      </c>
      <c r="C883" s="49" t="n">
        <f aca="false">DATE(YEAR(B883),MONTH(B883),1)</f>
        <v>46113</v>
      </c>
      <c r="D883" s="47" t="s">
        <v>75</v>
      </c>
      <c r="E883" s="47" t="s">
        <v>65</v>
      </c>
      <c r="F883" s="47" t="s">
        <v>157</v>
      </c>
      <c r="G883" s="47" t="s">
        <v>1271</v>
      </c>
      <c r="H883" s="50" t="n">
        <f aca="false">Assumptions!$B$4</f>
        <v>480</v>
      </c>
      <c r="I883" s="47" t="n">
        <v>45</v>
      </c>
      <c r="J883" s="9" t="n">
        <f aca="false">H883-I883</f>
        <v>435</v>
      </c>
      <c r="K883" s="9" t="n">
        <f aca="false">SUMIFS(Downtime_Log!$I$2:$I$20000,Downtime_Log!$B$2:$B$20000,A883)</f>
        <v>21</v>
      </c>
      <c r="L883" s="9" t="n">
        <f aca="false">J883-K883</f>
        <v>414</v>
      </c>
      <c r="M883" s="51" t="n">
        <f aca="false">INDEX(Rate_Master!$C$2:$C$13,MATCH(F883,Rate_Master!$A$2:$A$13,0))</f>
        <v>220</v>
      </c>
      <c r="N883" s="52" t="n">
        <v>73774</v>
      </c>
      <c r="O883" s="51" t="n">
        <f aca="false">SUMIFS(Quality_Log!$H$2:$H$20000,Quality_Log!$B$2:$B$20000,A883)</f>
        <v>1813</v>
      </c>
      <c r="P883" s="51" t="n">
        <f aca="false">N883-O883</f>
        <v>71961</v>
      </c>
      <c r="Q883" s="51" t="n">
        <f aca="false">ROUND(J883*M883*Assumptions!$B$6,0)</f>
        <v>74646</v>
      </c>
      <c r="R883" s="53" t="n">
        <f aca="false">N883/M883</f>
        <v>335.336363636364</v>
      </c>
      <c r="S883" s="53" t="n">
        <f aca="false">P883/M883</f>
        <v>327.095454545455</v>
      </c>
      <c r="T883" s="54" t="n">
        <f aca="false">IF(J883&gt;0,L883/J883,0)</f>
        <v>0.951724137931035</v>
      </c>
      <c r="U883" s="54" t="n">
        <f aca="false">IF(L883&gt;0,R883/L883,0)</f>
        <v>0.809991216512956</v>
      </c>
      <c r="V883" s="54" t="n">
        <f aca="false">IF(N883&gt;0,P883/N883,0)</f>
        <v>0.975424946458102</v>
      </c>
      <c r="W883" s="54" t="n">
        <f aca="false">T883*U883*V883</f>
        <v>0.751943573667712</v>
      </c>
      <c r="X883" s="55" t="n">
        <v>201.3</v>
      </c>
      <c r="Y883" s="56" t="n">
        <v>0.17</v>
      </c>
    </row>
    <row r="884" customFormat="false" ht="15" hidden="false" customHeight="false" outlineLevel="0" collapsed="false">
      <c r="A884" s="47" t="s">
        <v>1285</v>
      </c>
      <c r="B884" s="48" t="n">
        <v>46120</v>
      </c>
      <c r="C884" s="49" t="n">
        <f aca="false">DATE(YEAR(B884),MONTH(B884),1)</f>
        <v>46113</v>
      </c>
      <c r="D884" s="47" t="s">
        <v>73</v>
      </c>
      <c r="E884" s="47" t="s">
        <v>62</v>
      </c>
      <c r="F884" s="47" t="s">
        <v>150</v>
      </c>
      <c r="G884" s="47" t="s">
        <v>1286</v>
      </c>
      <c r="H884" s="50" t="n">
        <f aca="false">Assumptions!$B$4</f>
        <v>480</v>
      </c>
      <c r="I884" s="47" t="n">
        <v>45</v>
      </c>
      <c r="J884" s="9" t="n">
        <f aca="false">H884-I884</f>
        <v>435</v>
      </c>
      <c r="K884" s="9" t="n">
        <f aca="false">SUMIFS(Downtime_Log!$I$2:$I$20000,Downtime_Log!$B$2:$B$20000,A884)</f>
        <v>44</v>
      </c>
      <c r="L884" s="9" t="n">
        <f aca="false">J884-K884</f>
        <v>391</v>
      </c>
      <c r="M884" s="51" t="n">
        <f aca="false">INDEX(Rate_Master!$C$2:$C$13,MATCH(F884,Rate_Master!$A$2:$A$13,0))</f>
        <v>800</v>
      </c>
      <c r="N884" s="52" t="n">
        <v>275177</v>
      </c>
      <c r="O884" s="51" t="n">
        <f aca="false">SUMIFS(Quality_Log!$H$2:$H$20000,Quality_Log!$B$2:$B$20000,A884)</f>
        <v>4519</v>
      </c>
      <c r="P884" s="51" t="n">
        <f aca="false">N884-O884</f>
        <v>270658</v>
      </c>
      <c r="Q884" s="51" t="n">
        <f aca="false">ROUND(J884*M884*Assumptions!$B$6,0)</f>
        <v>271440</v>
      </c>
      <c r="R884" s="53" t="n">
        <f aca="false">N884/M884</f>
        <v>343.97125</v>
      </c>
      <c r="S884" s="53" t="n">
        <f aca="false">P884/M884</f>
        <v>338.3225</v>
      </c>
      <c r="T884" s="54" t="n">
        <f aca="false">IF(J884&gt;0,L884/J884,0)</f>
        <v>0.898850574712644</v>
      </c>
      <c r="U884" s="54" t="n">
        <f aca="false">IF(L884&gt;0,R884/L884,0)</f>
        <v>0.879721867007673</v>
      </c>
      <c r="V884" s="54" t="n">
        <f aca="false">IF(N884&gt;0,P884/N884,0)</f>
        <v>0.983577842624929</v>
      </c>
      <c r="W884" s="54" t="n">
        <f aca="false">T884*U884*V884</f>
        <v>0.777752873563218</v>
      </c>
      <c r="X884" s="55" t="n">
        <v>364.2</v>
      </c>
      <c r="Y884" s="56" t="n">
        <v>1.35</v>
      </c>
    </row>
    <row r="885" customFormat="false" ht="15" hidden="false" customHeight="false" outlineLevel="0" collapsed="false">
      <c r="A885" s="47" t="s">
        <v>1287</v>
      </c>
      <c r="B885" s="48" t="n">
        <v>46120</v>
      </c>
      <c r="C885" s="49" t="n">
        <f aca="false">DATE(YEAR(B885),MONTH(B885),1)</f>
        <v>46113</v>
      </c>
      <c r="D885" s="47" t="s">
        <v>74</v>
      </c>
      <c r="E885" s="47" t="s">
        <v>62</v>
      </c>
      <c r="F885" s="47" t="s">
        <v>150</v>
      </c>
      <c r="G885" s="47" t="s">
        <v>1286</v>
      </c>
      <c r="H885" s="50" t="n">
        <f aca="false">Assumptions!$B$4</f>
        <v>480</v>
      </c>
      <c r="I885" s="47" t="n">
        <v>45</v>
      </c>
      <c r="J885" s="9" t="n">
        <f aca="false">H885-I885</f>
        <v>435</v>
      </c>
      <c r="K885" s="9" t="n">
        <f aca="false">SUMIFS(Downtime_Log!$I$2:$I$20000,Downtime_Log!$B$2:$B$20000,A885)</f>
        <v>13</v>
      </c>
      <c r="L885" s="9" t="n">
        <f aca="false">J885-K885</f>
        <v>422</v>
      </c>
      <c r="M885" s="51" t="n">
        <f aca="false">INDEX(Rate_Master!$C$2:$C$13,MATCH(F885,Rate_Master!$A$2:$A$13,0))</f>
        <v>800</v>
      </c>
      <c r="N885" s="52" t="n">
        <v>292406</v>
      </c>
      <c r="O885" s="51" t="n">
        <f aca="false">SUMIFS(Quality_Log!$H$2:$H$20000,Quality_Log!$B$2:$B$20000,A885)</f>
        <v>9207</v>
      </c>
      <c r="P885" s="51" t="n">
        <f aca="false">N885-O885</f>
        <v>283199</v>
      </c>
      <c r="Q885" s="51" t="n">
        <f aca="false">ROUND(J885*M885*Assumptions!$B$6,0)</f>
        <v>271440</v>
      </c>
      <c r="R885" s="53" t="n">
        <f aca="false">N885/M885</f>
        <v>365.5075</v>
      </c>
      <c r="S885" s="53" t="n">
        <f aca="false">P885/M885</f>
        <v>353.99875</v>
      </c>
      <c r="T885" s="54" t="n">
        <f aca="false">IF(J885&gt;0,L885/J885,0)</f>
        <v>0.970114942528736</v>
      </c>
      <c r="U885" s="54" t="n">
        <f aca="false">IF(L885&gt;0,R885/L885,0)</f>
        <v>0.866131516587678</v>
      </c>
      <c r="V885" s="54" t="n">
        <f aca="false">IF(N885&gt;0,P885/N885,0)</f>
        <v>0.968512958010438</v>
      </c>
      <c r="W885" s="54" t="n">
        <f aca="false">T885*U885*V885</f>
        <v>0.813790229885058</v>
      </c>
      <c r="X885" s="55" t="n">
        <v>385.7</v>
      </c>
      <c r="Y885" s="56" t="n">
        <v>1.61</v>
      </c>
    </row>
    <row r="886" customFormat="false" ht="15" hidden="false" customHeight="false" outlineLevel="0" collapsed="false">
      <c r="A886" s="47" t="s">
        <v>1288</v>
      </c>
      <c r="B886" s="48" t="n">
        <v>46120</v>
      </c>
      <c r="C886" s="49" t="n">
        <f aca="false">DATE(YEAR(B886),MONTH(B886),1)</f>
        <v>46113</v>
      </c>
      <c r="D886" s="47" t="s">
        <v>75</v>
      </c>
      <c r="E886" s="47" t="s">
        <v>62</v>
      </c>
      <c r="F886" s="47" t="s">
        <v>150</v>
      </c>
      <c r="G886" s="47" t="s">
        <v>1286</v>
      </c>
      <c r="H886" s="50" t="n">
        <f aca="false">Assumptions!$B$4</f>
        <v>480</v>
      </c>
      <c r="I886" s="47" t="n">
        <v>30</v>
      </c>
      <c r="J886" s="9" t="n">
        <f aca="false">H886-I886</f>
        <v>450</v>
      </c>
      <c r="K886" s="9" t="n">
        <f aca="false">SUMIFS(Downtime_Log!$I$2:$I$20000,Downtime_Log!$B$2:$B$20000,A886)</f>
        <v>24</v>
      </c>
      <c r="L886" s="9" t="n">
        <f aca="false">J886-K886</f>
        <v>426</v>
      </c>
      <c r="M886" s="51" t="n">
        <f aca="false">INDEX(Rate_Master!$C$2:$C$13,MATCH(F886,Rate_Master!$A$2:$A$13,0))</f>
        <v>800</v>
      </c>
      <c r="N886" s="52" t="n">
        <v>284605</v>
      </c>
      <c r="O886" s="51" t="n">
        <f aca="false">SUMIFS(Quality_Log!$H$2:$H$20000,Quality_Log!$B$2:$B$20000,A886)</f>
        <v>8061</v>
      </c>
      <c r="P886" s="51" t="n">
        <f aca="false">N886-O886</f>
        <v>276544</v>
      </c>
      <c r="Q886" s="51" t="n">
        <f aca="false">ROUND(J886*M886*Assumptions!$B$6,0)</f>
        <v>280800</v>
      </c>
      <c r="R886" s="53" t="n">
        <f aca="false">N886/M886</f>
        <v>355.75625</v>
      </c>
      <c r="S886" s="53" t="n">
        <f aca="false">P886/M886</f>
        <v>345.68</v>
      </c>
      <c r="T886" s="54" t="n">
        <f aca="false">IF(J886&gt;0,L886/J886,0)</f>
        <v>0.946666666666667</v>
      </c>
      <c r="U886" s="54" t="n">
        <f aca="false">IF(L886&gt;0,R886/L886,0)</f>
        <v>0.835108568075118</v>
      </c>
      <c r="V886" s="54" t="n">
        <f aca="false">IF(N886&gt;0,P886/N886,0)</f>
        <v>0.971676534143813</v>
      </c>
      <c r="W886" s="54" t="n">
        <f aca="false">T886*U886*V886</f>
        <v>0.768177777777778</v>
      </c>
      <c r="X886" s="55" t="n">
        <v>393.9</v>
      </c>
      <c r="Y886" s="56" t="n">
        <v>1.55</v>
      </c>
    </row>
    <row r="887" customFormat="false" ht="15" hidden="false" customHeight="false" outlineLevel="0" collapsed="false">
      <c r="A887" s="47" t="s">
        <v>1289</v>
      </c>
      <c r="B887" s="48" t="n">
        <v>46120</v>
      </c>
      <c r="C887" s="49" t="n">
        <f aca="false">DATE(YEAR(B887),MONTH(B887),1)</f>
        <v>46113</v>
      </c>
      <c r="D887" s="47" t="s">
        <v>73</v>
      </c>
      <c r="E887" s="47" t="s">
        <v>63</v>
      </c>
      <c r="F887" s="47" t="s">
        <v>152</v>
      </c>
      <c r="G887" s="47" t="s">
        <v>1290</v>
      </c>
      <c r="H887" s="50" t="n">
        <f aca="false">Assumptions!$B$4</f>
        <v>480</v>
      </c>
      <c r="I887" s="47" t="n">
        <v>30</v>
      </c>
      <c r="J887" s="9" t="n">
        <f aca="false">H887-I887</f>
        <v>450</v>
      </c>
      <c r="K887" s="9" t="n">
        <f aca="false">SUMIFS(Downtime_Log!$I$2:$I$20000,Downtime_Log!$B$2:$B$20000,A887)</f>
        <v>170</v>
      </c>
      <c r="L887" s="9" t="n">
        <f aca="false">J887-K887</f>
        <v>280</v>
      </c>
      <c r="M887" s="51" t="n">
        <f aca="false">INDEX(Rate_Master!$C$2:$C$13,MATCH(F887,Rate_Master!$A$2:$A$13,0))</f>
        <v>900</v>
      </c>
      <c r="N887" s="52" t="n">
        <v>222760</v>
      </c>
      <c r="O887" s="51" t="n">
        <f aca="false">SUMIFS(Quality_Log!$H$2:$H$20000,Quality_Log!$B$2:$B$20000,A887)</f>
        <v>5661</v>
      </c>
      <c r="P887" s="51" t="n">
        <f aca="false">N887-O887</f>
        <v>217099</v>
      </c>
      <c r="Q887" s="51" t="n">
        <f aca="false">ROUND(J887*M887*Assumptions!$B$6,0)</f>
        <v>315900</v>
      </c>
      <c r="R887" s="53" t="n">
        <f aca="false">N887/M887</f>
        <v>247.511111111111</v>
      </c>
      <c r="S887" s="53" t="n">
        <f aca="false">P887/M887</f>
        <v>241.221111111111</v>
      </c>
      <c r="T887" s="54" t="n">
        <f aca="false">IF(J887&gt;0,L887/J887,0)</f>
        <v>0.622222222222222</v>
      </c>
      <c r="U887" s="54" t="n">
        <f aca="false">IF(L887&gt;0,R887/L887,0)</f>
        <v>0.883968253968254</v>
      </c>
      <c r="V887" s="54" t="n">
        <f aca="false">IF(N887&gt;0,P887/N887,0)</f>
        <v>0.974586999461304</v>
      </c>
      <c r="W887" s="54" t="n">
        <f aca="false">T887*U887*V887</f>
        <v>0.536046913580247</v>
      </c>
      <c r="X887" s="55" t="n">
        <v>335.2</v>
      </c>
      <c r="Y887" s="56" t="n">
        <v>1.81</v>
      </c>
    </row>
    <row r="888" customFormat="false" ht="15" hidden="false" customHeight="false" outlineLevel="0" collapsed="false">
      <c r="A888" s="47" t="s">
        <v>1291</v>
      </c>
      <c r="B888" s="48" t="n">
        <v>46120</v>
      </c>
      <c r="C888" s="49" t="n">
        <f aca="false">DATE(YEAR(B888),MONTH(B888),1)</f>
        <v>46113</v>
      </c>
      <c r="D888" s="47" t="s">
        <v>74</v>
      </c>
      <c r="E888" s="47" t="s">
        <v>63</v>
      </c>
      <c r="F888" s="47" t="s">
        <v>152</v>
      </c>
      <c r="G888" s="47" t="s">
        <v>1290</v>
      </c>
      <c r="H888" s="50" t="n">
        <f aca="false">Assumptions!$B$4</f>
        <v>480</v>
      </c>
      <c r="I888" s="47" t="n">
        <v>30</v>
      </c>
      <c r="J888" s="9" t="n">
        <f aca="false">H888-I888</f>
        <v>450</v>
      </c>
      <c r="K888" s="9" t="n">
        <f aca="false">SUMIFS(Downtime_Log!$I$2:$I$20000,Downtime_Log!$B$2:$B$20000,A888)</f>
        <v>52</v>
      </c>
      <c r="L888" s="9" t="n">
        <f aca="false">J888-K888</f>
        <v>398</v>
      </c>
      <c r="M888" s="51" t="n">
        <f aca="false">INDEX(Rate_Master!$C$2:$C$13,MATCH(F888,Rate_Master!$A$2:$A$13,0))</f>
        <v>900</v>
      </c>
      <c r="N888" s="52" t="n">
        <v>304972</v>
      </c>
      <c r="O888" s="51" t="n">
        <f aca="false">SUMIFS(Quality_Log!$H$2:$H$20000,Quality_Log!$B$2:$B$20000,A888)</f>
        <v>7070</v>
      </c>
      <c r="P888" s="51" t="n">
        <f aca="false">N888-O888</f>
        <v>297902</v>
      </c>
      <c r="Q888" s="51" t="n">
        <f aca="false">ROUND(J888*M888*Assumptions!$B$6,0)</f>
        <v>315900</v>
      </c>
      <c r="R888" s="53" t="n">
        <f aca="false">N888/M888</f>
        <v>338.857777777778</v>
      </c>
      <c r="S888" s="53" t="n">
        <f aca="false">P888/M888</f>
        <v>331.002222222222</v>
      </c>
      <c r="T888" s="54" t="n">
        <f aca="false">IF(J888&gt;0,L888/J888,0)</f>
        <v>0.884444444444445</v>
      </c>
      <c r="U888" s="54" t="n">
        <f aca="false">IF(L888&gt;0,R888/L888,0)</f>
        <v>0.851401451702959</v>
      </c>
      <c r="V888" s="54" t="n">
        <f aca="false">IF(N888&gt;0,P888/N888,0)</f>
        <v>0.97681754390567</v>
      </c>
      <c r="W888" s="54" t="n">
        <f aca="false">T888*U888*V888</f>
        <v>0.735560493827161</v>
      </c>
      <c r="X888" s="55" t="n">
        <v>444.2</v>
      </c>
      <c r="Y888" s="56" t="n">
        <v>2.1</v>
      </c>
    </row>
    <row r="889" customFormat="false" ht="15" hidden="false" customHeight="false" outlineLevel="0" collapsed="false">
      <c r="A889" s="47" t="s">
        <v>1292</v>
      </c>
      <c r="B889" s="48" t="n">
        <v>46120</v>
      </c>
      <c r="C889" s="49" t="n">
        <f aca="false">DATE(YEAR(B889),MONTH(B889),1)</f>
        <v>46113</v>
      </c>
      <c r="D889" s="47" t="s">
        <v>75</v>
      </c>
      <c r="E889" s="47" t="s">
        <v>63</v>
      </c>
      <c r="F889" s="47" t="s">
        <v>152</v>
      </c>
      <c r="G889" s="47" t="s">
        <v>1290</v>
      </c>
      <c r="H889" s="50" t="n">
        <f aca="false">Assumptions!$B$4</f>
        <v>480</v>
      </c>
      <c r="I889" s="47" t="n">
        <v>30</v>
      </c>
      <c r="J889" s="9" t="n">
        <f aca="false">H889-I889</f>
        <v>450</v>
      </c>
      <c r="K889" s="9" t="n">
        <f aca="false">SUMIFS(Downtime_Log!$I$2:$I$20000,Downtime_Log!$B$2:$B$20000,A889)</f>
        <v>118</v>
      </c>
      <c r="L889" s="9" t="n">
        <f aca="false">J889-K889</f>
        <v>332</v>
      </c>
      <c r="M889" s="51" t="n">
        <f aca="false">INDEX(Rate_Master!$C$2:$C$13,MATCH(F889,Rate_Master!$A$2:$A$13,0))</f>
        <v>900</v>
      </c>
      <c r="N889" s="52" t="n">
        <v>254460</v>
      </c>
      <c r="O889" s="51" t="n">
        <f aca="false">SUMIFS(Quality_Log!$H$2:$H$20000,Quality_Log!$B$2:$B$20000,A889)</f>
        <v>6760</v>
      </c>
      <c r="P889" s="51" t="n">
        <f aca="false">N889-O889</f>
        <v>247700</v>
      </c>
      <c r="Q889" s="51" t="n">
        <f aca="false">ROUND(J889*M889*Assumptions!$B$6,0)</f>
        <v>315900</v>
      </c>
      <c r="R889" s="53" t="n">
        <f aca="false">N889/M889</f>
        <v>282.733333333333</v>
      </c>
      <c r="S889" s="53" t="n">
        <f aca="false">P889/M889</f>
        <v>275.222222222222</v>
      </c>
      <c r="T889" s="54" t="n">
        <f aca="false">IF(J889&gt;0,L889/J889,0)</f>
        <v>0.737777777777778</v>
      </c>
      <c r="U889" s="54" t="n">
        <f aca="false">IF(L889&gt;0,R889/L889,0)</f>
        <v>0.851606425702811</v>
      </c>
      <c r="V889" s="54" t="n">
        <f aca="false">IF(N889&gt;0,P889/N889,0)</f>
        <v>0.973433938536509</v>
      </c>
      <c r="W889" s="54" t="n">
        <f aca="false">T889*U889*V889</f>
        <v>0.611604938271605</v>
      </c>
      <c r="X889" s="55" t="n">
        <v>393.6</v>
      </c>
      <c r="Y889" s="56" t="n">
        <v>2.26</v>
      </c>
    </row>
    <row r="890" customFormat="false" ht="15" hidden="false" customHeight="false" outlineLevel="0" collapsed="false">
      <c r="A890" s="47" t="s">
        <v>1293</v>
      </c>
      <c r="B890" s="48" t="n">
        <v>46120</v>
      </c>
      <c r="C890" s="49" t="n">
        <f aca="false">DATE(YEAR(B890),MONTH(B890),1)</f>
        <v>46113</v>
      </c>
      <c r="D890" s="47" t="s">
        <v>73</v>
      </c>
      <c r="E890" s="47" t="s">
        <v>64</v>
      </c>
      <c r="F890" s="47" t="s">
        <v>154</v>
      </c>
      <c r="G890" s="47" t="s">
        <v>1268</v>
      </c>
      <c r="H890" s="50" t="n">
        <f aca="false">Assumptions!$B$4</f>
        <v>480</v>
      </c>
      <c r="I890" s="47" t="n">
        <v>30</v>
      </c>
      <c r="J890" s="9" t="n">
        <f aca="false">H890-I890</f>
        <v>450</v>
      </c>
      <c r="K890" s="9" t="n">
        <f aca="false">SUMIFS(Downtime_Log!$I$2:$I$20000,Downtime_Log!$B$2:$B$20000,A890)</f>
        <v>27</v>
      </c>
      <c r="L890" s="9" t="n">
        <f aca="false">J890-K890</f>
        <v>423</v>
      </c>
      <c r="M890" s="51" t="n">
        <f aca="false">INDEX(Rate_Master!$C$2:$C$13,MATCH(F890,Rate_Master!$A$2:$A$13,0))</f>
        <v>600</v>
      </c>
      <c r="N890" s="52" t="n">
        <v>220308</v>
      </c>
      <c r="O890" s="51" t="n">
        <f aca="false">SUMIFS(Quality_Log!$H$2:$H$20000,Quality_Log!$B$2:$B$20000,A890)</f>
        <v>1385</v>
      </c>
      <c r="P890" s="51" t="n">
        <f aca="false">N890-O890</f>
        <v>218923</v>
      </c>
      <c r="Q890" s="51" t="n">
        <f aca="false">ROUND(J890*M890*Assumptions!$B$6,0)</f>
        <v>210600</v>
      </c>
      <c r="R890" s="53" t="n">
        <f aca="false">N890/M890</f>
        <v>367.18</v>
      </c>
      <c r="S890" s="53" t="n">
        <f aca="false">P890/M890</f>
        <v>364.871666666667</v>
      </c>
      <c r="T890" s="54" t="n">
        <f aca="false">IF(J890&gt;0,L890/J890,0)</f>
        <v>0.94</v>
      </c>
      <c r="U890" s="54" t="n">
        <f aca="false">IF(L890&gt;0,R890/L890,0)</f>
        <v>0.868037825059102</v>
      </c>
      <c r="V890" s="54" t="n">
        <f aca="false">IF(N890&gt;0,P890/N890,0)</f>
        <v>0.993713346769069</v>
      </c>
      <c r="W890" s="54" t="n">
        <f aca="false">T890*U890*V890</f>
        <v>0.810825925925926</v>
      </c>
      <c r="X890" s="55" t="n">
        <v>237.3</v>
      </c>
      <c r="Y890" s="56" t="n">
        <v>0.76</v>
      </c>
    </row>
    <row r="891" customFormat="false" ht="15" hidden="false" customHeight="false" outlineLevel="0" collapsed="false">
      <c r="A891" s="47" t="s">
        <v>1294</v>
      </c>
      <c r="B891" s="48" t="n">
        <v>46120</v>
      </c>
      <c r="C891" s="49" t="n">
        <f aca="false">DATE(YEAR(B891),MONTH(B891),1)</f>
        <v>46113</v>
      </c>
      <c r="D891" s="47" t="s">
        <v>74</v>
      </c>
      <c r="E891" s="47" t="s">
        <v>64</v>
      </c>
      <c r="F891" s="47" t="s">
        <v>155</v>
      </c>
      <c r="G891" s="47" t="s">
        <v>1295</v>
      </c>
      <c r="H891" s="50" t="n">
        <f aca="false">Assumptions!$B$4</f>
        <v>480</v>
      </c>
      <c r="I891" s="47" t="n">
        <v>30</v>
      </c>
      <c r="J891" s="9" t="n">
        <f aca="false">H891-I891</f>
        <v>450</v>
      </c>
      <c r="K891" s="9" t="n">
        <f aca="false">SUMIFS(Downtime_Log!$I$2:$I$20000,Downtime_Log!$B$2:$B$20000,A891)</f>
        <v>150</v>
      </c>
      <c r="L891" s="9" t="n">
        <f aca="false">J891-K891</f>
        <v>300</v>
      </c>
      <c r="M891" s="51" t="n">
        <f aca="false">INDEX(Rate_Master!$C$2:$C$13,MATCH(F891,Rate_Master!$A$2:$A$13,0))</f>
        <v>550</v>
      </c>
      <c r="N891" s="52" t="n">
        <v>148731</v>
      </c>
      <c r="O891" s="51" t="n">
        <f aca="false">SUMIFS(Quality_Log!$H$2:$H$20000,Quality_Log!$B$2:$B$20000,A891)</f>
        <v>2402</v>
      </c>
      <c r="P891" s="51" t="n">
        <f aca="false">N891-O891</f>
        <v>146329</v>
      </c>
      <c r="Q891" s="51" t="n">
        <f aca="false">ROUND(J891*M891*Assumptions!$B$6,0)</f>
        <v>193050</v>
      </c>
      <c r="R891" s="53" t="n">
        <f aca="false">N891/M891</f>
        <v>270.42</v>
      </c>
      <c r="S891" s="53" t="n">
        <f aca="false">P891/M891</f>
        <v>266.052727272727</v>
      </c>
      <c r="T891" s="54" t="n">
        <f aca="false">IF(J891&gt;0,L891/J891,0)</f>
        <v>0.666666666666667</v>
      </c>
      <c r="U891" s="54" t="n">
        <f aca="false">IF(L891&gt;0,R891/L891,0)</f>
        <v>0.9014</v>
      </c>
      <c r="V891" s="54" t="n">
        <f aca="false">IF(N891&gt;0,P891/N891,0)</f>
        <v>0.983850037988046</v>
      </c>
      <c r="W891" s="54" t="n">
        <f aca="false">T891*U891*V891</f>
        <v>0.591228282828283</v>
      </c>
      <c r="X891" s="55" t="n">
        <v>189.7</v>
      </c>
      <c r="Y891" s="56" t="n">
        <v>3.12</v>
      </c>
    </row>
    <row r="892" customFormat="false" ht="15" hidden="false" customHeight="false" outlineLevel="0" collapsed="false">
      <c r="A892" s="47" t="s">
        <v>1296</v>
      </c>
      <c r="B892" s="48" t="n">
        <v>46120</v>
      </c>
      <c r="C892" s="49" t="n">
        <f aca="false">DATE(YEAR(B892),MONTH(B892),1)</f>
        <v>46113</v>
      </c>
      <c r="D892" s="47" t="s">
        <v>73</v>
      </c>
      <c r="E892" s="47" t="s">
        <v>65</v>
      </c>
      <c r="F892" s="47" t="s">
        <v>157</v>
      </c>
      <c r="G892" s="47" t="s">
        <v>1271</v>
      </c>
      <c r="H892" s="50" t="n">
        <f aca="false">Assumptions!$B$4</f>
        <v>480</v>
      </c>
      <c r="I892" s="47" t="n">
        <v>30</v>
      </c>
      <c r="J892" s="9" t="n">
        <f aca="false">H892-I892</f>
        <v>450</v>
      </c>
      <c r="K892" s="9" t="n">
        <f aca="false">SUMIFS(Downtime_Log!$I$2:$I$20000,Downtime_Log!$B$2:$B$20000,A892)</f>
        <v>21</v>
      </c>
      <c r="L892" s="9" t="n">
        <f aca="false">J892-K892</f>
        <v>429</v>
      </c>
      <c r="M892" s="51" t="n">
        <f aca="false">INDEX(Rate_Master!$C$2:$C$13,MATCH(F892,Rate_Master!$A$2:$A$13,0))</f>
        <v>220</v>
      </c>
      <c r="N892" s="52" t="n">
        <v>77459</v>
      </c>
      <c r="O892" s="51" t="n">
        <f aca="false">SUMIFS(Quality_Log!$H$2:$H$20000,Quality_Log!$B$2:$B$20000,A892)</f>
        <v>1515</v>
      </c>
      <c r="P892" s="51" t="n">
        <f aca="false">N892-O892</f>
        <v>75944</v>
      </c>
      <c r="Q892" s="51" t="n">
        <f aca="false">ROUND(J892*M892*Assumptions!$B$6,0)</f>
        <v>77220</v>
      </c>
      <c r="R892" s="53" t="n">
        <f aca="false">N892/M892</f>
        <v>352.086363636364</v>
      </c>
      <c r="S892" s="53" t="n">
        <f aca="false">P892/M892</f>
        <v>345.2</v>
      </c>
      <c r="T892" s="54" t="n">
        <f aca="false">IF(J892&gt;0,L892/J892,0)</f>
        <v>0.953333333333333</v>
      </c>
      <c r="U892" s="54" t="n">
        <f aca="false">IF(L892&gt;0,R892/L892,0)</f>
        <v>0.820714134350498</v>
      </c>
      <c r="V892" s="54" t="n">
        <f aca="false">IF(N892&gt;0,P892/N892,0)</f>
        <v>0.980441265701855</v>
      </c>
      <c r="W892" s="54" t="n">
        <f aca="false">T892*U892*V892</f>
        <v>0.767111111111111</v>
      </c>
      <c r="X892" s="55" t="n">
        <v>215.4</v>
      </c>
      <c r="Y892" s="56" t="n">
        <v>0.15</v>
      </c>
    </row>
    <row r="893" customFormat="false" ht="15" hidden="false" customHeight="false" outlineLevel="0" collapsed="false">
      <c r="A893" s="47" t="s">
        <v>1297</v>
      </c>
      <c r="B893" s="48" t="n">
        <v>46120</v>
      </c>
      <c r="C893" s="49" t="n">
        <f aca="false">DATE(YEAR(B893),MONTH(B893),1)</f>
        <v>46113</v>
      </c>
      <c r="D893" s="47" t="s">
        <v>74</v>
      </c>
      <c r="E893" s="47" t="s">
        <v>65</v>
      </c>
      <c r="F893" s="47" t="s">
        <v>158</v>
      </c>
      <c r="G893" s="47" t="s">
        <v>1298</v>
      </c>
      <c r="H893" s="50" t="n">
        <f aca="false">Assumptions!$B$4</f>
        <v>480</v>
      </c>
      <c r="I893" s="47" t="n">
        <v>30</v>
      </c>
      <c r="J893" s="9" t="n">
        <f aca="false">H893-I893</f>
        <v>450</v>
      </c>
      <c r="K893" s="9" t="n">
        <f aca="false">SUMIFS(Downtime_Log!$I$2:$I$20000,Downtime_Log!$B$2:$B$20000,A893)</f>
        <v>96</v>
      </c>
      <c r="L893" s="9" t="n">
        <f aca="false">J893-K893</f>
        <v>354</v>
      </c>
      <c r="M893" s="51" t="n">
        <f aca="false">INDEX(Rate_Master!$C$2:$C$13,MATCH(F893,Rate_Master!$A$2:$A$13,0))</f>
        <v>200</v>
      </c>
      <c r="N893" s="52" t="n">
        <v>56616</v>
      </c>
      <c r="O893" s="51" t="n">
        <f aca="false">SUMIFS(Quality_Log!$H$2:$H$20000,Quality_Log!$B$2:$B$20000,A893)</f>
        <v>1735</v>
      </c>
      <c r="P893" s="51" t="n">
        <f aca="false">N893-O893</f>
        <v>54881</v>
      </c>
      <c r="Q893" s="51" t="n">
        <f aca="false">ROUND(J893*M893*Assumptions!$B$6,0)</f>
        <v>70200</v>
      </c>
      <c r="R893" s="53" t="n">
        <f aca="false">N893/M893</f>
        <v>283.08</v>
      </c>
      <c r="S893" s="53" t="n">
        <f aca="false">P893/M893</f>
        <v>274.405</v>
      </c>
      <c r="T893" s="54" t="n">
        <f aca="false">IF(J893&gt;0,L893/J893,0)</f>
        <v>0.786666666666667</v>
      </c>
      <c r="U893" s="54" t="n">
        <f aca="false">IF(L893&gt;0,R893/L893,0)</f>
        <v>0.799661016949153</v>
      </c>
      <c r="V893" s="54" t="n">
        <f aca="false">IF(N893&gt;0,P893/N893,0)</f>
        <v>0.969354952663558</v>
      </c>
      <c r="W893" s="54" t="n">
        <f aca="false">T893*U893*V893</f>
        <v>0.609788888888889</v>
      </c>
      <c r="X893" s="55" t="n">
        <v>176.4</v>
      </c>
      <c r="Y893" s="56" t="n">
        <v>0.76</v>
      </c>
    </row>
    <row r="894" customFormat="false" ht="15" hidden="false" customHeight="false" outlineLevel="0" collapsed="false">
      <c r="A894" s="47" t="s">
        <v>1299</v>
      </c>
      <c r="B894" s="48" t="n">
        <v>46120</v>
      </c>
      <c r="C894" s="49" t="n">
        <f aca="false">DATE(YEAR(B894),MONTH(B894),1)</f>
        <v>46113</v>
      </c>
      <c r="D894" s="47" t="s">
        <v>75</v>
      </c>
      <c r="E894" s="47" t="s">
        <v>65</v>
      </c>
      <c r="F894" s="47" t="s">
        <v>158</v>
      </c>
      <c r="G894" s="47" t="s">
        <v>1298</v>
      </c>
      <c r="H894" s="50" t="n">
        <f aca="false">Assumptions!$B$4</f>
        <v>480</v>
      </c>
      <c r="I894" s="47" t="n">
        <v>30</v>
      </c>
      <c r="J894" s="9" t="n">
        <f aca="false">H894-I894</f>
        <v>450</v>
      </c>
      <c r="K894" s="9" t="n">
        <f aca="false">SUMIFS(Downtime_Log!$I$2:$I$20000,Downtime_Log!$B$2:$B$20000,A894)</f>
        <v>13</v>
      </c>
      <c r="L894" s="9" t="n">
        <f aca="false">J894-K894</f>
        <v>437</v>
      </c>
      <c r="M894" s="51" t="n">
        <f aca="false">INDEX(Rate_Master!$C$2:$C$13,MATCH(F894,Rate_Master!$A$2:$A$13,0))</f>
        <v>200</v>
      </c>
      <c r="N894" s="52" t="n">
        <v>64190</v>
      </c>
      <c r="O894" s="51" t="n">
        <f aca="false">SUMIFS(Quality_Log!$H$2:$H$20000,Quality_Log!$B$2:$B$20000,A894)</f>
        <v>1619</v>
      </c>
      <c r="P894" s="51" t="n">
        <f aca="false">N894-O894</f>
        <v>62571</v>
      </c>
      <c r="Q894" s="51" t="n">
        <f aca="false">ROUND(J894*M894*Assumptions!$B$6,0)</f>
        <v>70200</v>
      </c>
      <c r="R894" s="53" t="n">
        <f aca="false">N894/M894</f>
        <v>320.95</v>
      </c>
      <c r="S894" s="53" t="n">
        <f aca="false">P894/M894</f>
        <v>312.855</v>
      </c>
      <c r="T894" s="54" t="n">
        <f aca="false">IF(J894&gt;0,L894/J894,0)</f>
        <v>0.971111111111111</v>
      </c>
      <c r="U894" s="54" t="n">
        <f aca="false">IF(L894&gt;0,R894/L894,0)</f>
        <v>0.734439359267735</v>
      </c>
      <c r="V894" s="54" t="n">
        <f aca="false">IF(N894&gt;0,P894/N894,0)</f>
        <v>0.974778002804175</v>
      </c>
      <c r="W894" s="54" t="n">
        <f aca="false">T894*U894*V894</f>
        <v>0.695233333333333</v>
      </c>
      <c r="X894" s="55" t="n">
        <v>205.9</v>
      </c>
      <c r="Y894" s="56" t="n">
        <v>0.13</v>
      </c>
    </row>
    <row r="895" customFormat="false" ht="15" hidden="false" customHeight="false" outlineLevel="0" collapsed="false">
      <c r="A895" s="47" t="s">
        <v>1300</v>
      </c>
      <c r="B895" s="48" t="n">
        <v>46121</v>
      </c>
      <c r="C895" s="49" t="n">
        <f aca="false">DATE(YEAR(B895),MONTH(B895),1)</f>
        <v>46113</v>
      </c>
      <c r="D895" s="47" t="s">
        <v>73</v>
      </c>
      <c r="E895" s="47" t="s">
        <v>62</v>
      </c>
      <c r="F895" s="47" t="s">
        <v>150</v>
      </c>
      <c r="G895" s="47" t="s">
        <v>1286</v>
      </c>
      <c r="H895" s="50" t="n">
        <f aca="false">Assumptions!$B$4</f>
        <v>480</v>
      </c>
      <c r="I895" s="47" t="n">
        <v>30</v>
      </c>
      <c r="J895" s="9" t="n">
        <f aca="false">H895-I895</f>
        <v>450</v>
      </c>
      <c r="K895" s="9" t="n">
        <f aca="false">SUMIFS(Downtime_Log!$I$2:$I$20000,Downtime_Log!$B$2:$B$20000,A895)</f>
        <v>14</v>
      </c>
      <c r="L895" s="9" t="n">
        <f aca="false">J895-K895</f>
        <v>436</v>
      </c>
      <c r="M895" s="51" t="n">
        <f aca="false">INDEX(Rate_Master!$C$2:$C$13,MATCH(F895,Rate_Master!$A$2:$A$13,0))</f>
        <v>800</v>
      </c>
      <c r="N895" s="52" t="n">
        <v>309037</v>
      </c>
      <c r="O895" s="51" t="n">
        <f aca="false">SUMIFS(Quality_Log!$H$2:$H$20000,Quality_Log!$B$2:$B$20000,A895)</f>
        <v>4852</v>
      </c>
      <c r="P895" s="51" t="n">
        <f aca="false">N895-O895</f>
        <v>304185</v>
      </c>
      <c r="Q895" s="51" t="n">
        <f aca="false">ROUND(J895*M895*Assumptions!$B$6,0)</f>
        <v>280800</v>
      </c>
      <c r="R895" s="53" t="n">
        <f aca="false">N895/M895</f>
        <v>386.29625</v>
      </c>
      <c r="S895" s="53" t="n">
        <f aca="false">P895/M895</f>
        <v>380.23125</v>
      </c>
      <c r="T895" s="54" t="n">
        <f aca="false">IF(J895&gt;0,L895/J895,0)</f>
        <v>0.968888888888889</v>
      </c>
      <c r="U895" s="54" t="n">
        <f aca="false">IF(L895&gt;0,R895/L895,0)</f>
        <v>0.886000573394495</v>
      </c>
      <c r="V895" s="54" t="n">
        <f aca="false">IF(N895&gt;0,P895/N895,0)</f>
        <v>0.984299614609254</v>
      </c>
      <c r="W895" s="54" t="n">
        <f aca="false">T895*U895*V895</f>
        <v>0.844958333333333</v>
      </c>
      <c r="X895" s="55" t="n">
        <v>381.8</v>
      </c>
      <c r="Y895" s="56" t="n">
        <v>1.6</v>
      </c>
    </row>
    <row r="896" customFormat="false" ht="15" hidden="false" customHeight="false" outlineLevel="0" collapsed="false">
      <c r="A896" s="47" t="s">
        <v>1301</v>
      </c>
      <c r="B896" s="48" t="n">
        <v>46121</v>
      </c>
      <c r="C896" s="49" t="n">
        <f aca="false">DATE(YEAR(B896),MONTH(B896),1)</f>
        <v>46113</v>
      </c>
      <c r="D896" s="47" t="s">
        <v>74</v>
      </c>
      <c r="E896" s="47" t="s">
        <v>62</v>
      </c>
      <c r="F896" s="47" t="s">
        <v>150</v>
      </c>
      <c r="G896" s="47" t="s">
        <v>1286</v>
      </c>
      <c r="H896" s="50" t="n">
        <f aca="false">Assumptions!$B$4</f>
        <v>480</v>
      </c>
      <c r="I896" s="47" t="n">
        <v>30</v>
      </c>
      <c r="J896" s="9" t="n">
        <f aca="false">H896-I896</f>
        <v>450</v>
      </c>
      <c r="K896" s="9" t="n">
        <f aca="false">SUMIFS(Downtime_Log!$I$2:$I$20000,Downtime_Log!$B$2:$B$20000,A896)</f>
        <v>156</v>
      </c>
      <c r="L896" s="9" t="n">
        <f aca="false">J896-K896</f>
        <v>294</v>
      </c>
      <c r="M896" s="51" t="n">
        <f aca="false">INDEX(Rate_Master!$C$2:$C$13,MATCH(F896,Rate_Master!$A$2:$A$13,0))</f>
        <v>800</v>
      </c>
      <c r="N896" s="52" t="n">
        <v>213111</v>
      </c>
      <c r="O896" s="51" t="n">
        <f aca="false">SUMIFS(Quality_Log!$H$2:$H$20000,Quality_Log!$B$2:$B$20000,A896)</f>
        <v>3683</v>
      </c>
      <c r="P896" s="51" t="n">
        <f aca="false">N896-O896</f>
        <v>209428</v>
      </c>
      <c r="Q896" s="51" t="n">
        <f aca="false">ROUND(J896*M896*Assumptions!$B$6,0)</f>
        <v>280800</v>
      </c>
      <c r="R896" s="53" t="n">
        <f aca="false">N896/M896</f>
        <v>266.38875</v>
      </c>
      <c r="S896" s="53" t="n">
        <f aca="false">P896/M896</f>
        <v>261.785</v>
      </c>
      <c r="T896" s="54" t="n">
        <f aca="false">IF(J896&gt;0,L896/J896,0)</f>
        <v>0.653333333333333</v>
      </c>
      <c r="U896" s="54" t="n">
        <f aca="false">IF(L896&gt;0,R896/L896,0)</f>
        <v>0.906084183673469</v>
      </c>
      <c r="V896" s="54" t="n">
        <f aca="false">IF(N896&gt;0,P896/N896,0)</f>
        <v>0.982717926338856</v>
      </c>
      <c r="W896" s="54" t="n">
        <f aca="false">T896*U896*V896</f>
        <v>0.581744444444444</v>
      </c>
      <c r="X896" s="55" t="n">
        <v>298.4</v>
      </c>
      <c r="Y896" s="56" t="n">
        <v>1.42</v>
      </c>
    </row>
    <row r="897" customFormat="false" ht="15" hidden="false" customHeight="false" outlineLevel="0" collapsed="false">
      <c r="A897" s="47" t="s">
        <v>1302</v>
      </c>
      <c r="B897" s="48" t="n">
        <v>46121</v>
      </c>
      <c r="C897" s="49" t="n">
        <f aca="false">DATE(YEAR(B897),MONTH(B897),1)</f>
        <v>46113</v>
      </c>
      <c r="D897" s="47" t="s">
        <v>75</v>
      </c>
      <c r="E897" s="47" t="s">
        <v>62</v>
      </c>
      <c r="F897" s="47" t="s">
        <v>150</v>
      </c>
      <c r="G897" s="47" t="s">
        <v>1286</v>
      </c>
      <c r="H897" s="50" t="n">
        <f aca="false">Assumptions!$B$4</f>
        <v>480</v>
      </c>
      <c r="I897" s="47" t="n">
        <v>30</v>
      </c>
      <c r="J897" s="9" t="n">
        <f aca="false">H897-I897</f>
        <v>450</v>
      </c>
      <c r="K897" s="9" t="n">
        <f aca="false">SUMIFS(Downtime_Log!$I$2:$I$20000,Downtime_Log!$B$2:$B$20000,A897)</f>
        <v>84</v>
      </c>
      <c r="L897" s="9" t="n">
        <f aca="false">J897-K897</f>
        <v>366</v>
      </c>
      <c r="M897" s="51" t="n">
        <f aca="false">INDEX(Rate_Master!$C$2:$C$13,MATCH(F897,Rate_Master!$A$2:$A$13,0))</f>
        <v>800</v>
      </c>
      <c r="N897" s="52" t="n">
        <v>245534</v>
      </c>
      <c r="O897" s="51" t="n">
        <f aca="false">SUMIFS(Quality_Log!$H$2:$H$20000,Quality_Log!$B$2:$B$20000,A897)</f>
        <v>5819</v>
      </c>
      <c r="P897" s="51" t="n">
        <f aca="false">N897-O897</f>
        <v>239715</v>
      </c>
      <c r="Q897" s="51" t="n">
        <f aca="false">ROUND(J897*M897*Assumptions!$B$6,0)</f>
        <v>280800</v>
      </c>
      <c r="R897" s="53" t="n">
        <f aca="false">N897/M897</f>
        <v>306.9175</v>
      </c>
      <c r="S897" s="53" t="n">
        <f aca="false">P897/M897</f>
        <v>299.64375</v>
      </c>
      <c r="T897" s="54" t="n">
        <f aca="false">IF(J897&gt;0,L897/J897,0)</f>
        <v>0.813333333333333</v>
      </c>
      <c r="U897" s="54" t="n">
        <f aca="false">IF(L897&gt;0,R897/L897,0)</f>
        <v>0.838572404371585</v>
      </c>
      <c r="V897" s="54" t="n">
        <f aca="false">IF(N897&gt;0,P897/N897,0)</f>
        <v>0.976300634535339</v>
      </c>
      <c r="W897" s="54" t="n">
        <f aca="false">T897*U897*V897</f>
        <v>0.665875</v>
      </c>
      <c r="X897" s="55" t="n">
        <v>349.6</v>
      </c>
      <c r="Y897" s="56" t="n">
        <v>1.63</v>
      </c>
    </row>
    <row r="898" customFormat="false" ht="15" hidden="false" customHeight="false" outlineLevel="0" collapsed="false">
      <c r="A898" s="47" t="s">
        <v>1303</v>
      </c>
      <c r="B898" s="48" t="n">
        <v>46121</v>
      </c>
      <c r="C898" s="49" t="n">
        <f aca="false">DATE(YEAR(B898),MONTH(B898),1)</f>
        <v>46113</v>
      </c>
      <c r="D898" s="47" t="s">
        <v>73</v>
      </c>
      <c r="E898" s="47" t="s">
        <v>63</v>
      </c>
      <c r="F898" s="47" t="s">
        <v>152</v>
      </c>
      <c r="G898" s="47" t="s">
        <v>1290</v>
      </c>
      <c r="H898" s="50" t="n">
        <f aca="false">Assumptions!$B$4</f>
        <v>480</v>
      </c>
      <c r="I898" s="47" t="n">
        <v>45</v>
      </c>
      <c r="J898" s="9" t="n">
        <f aca="false">H898-I898</f>
        <v>435</v>
      </c>
      <c r="K898" s="9" t="n">
        <f aca="false">SUMIFS(Downtime_Log!$I$2:$I$20000,Downtime_Log!$B$2:$B$20000,A898)</f>
        <v>210</v>
      </c>
      <c r="L898" s="9" t="n">
        <f aca="false">J898-K898</f>
        <v>225</v>
      </c>
      <c r="M898" s="51" t="n">
        <f aca="false">INDEX(Rate_Master!$C$2:$C$13,MATCH(F898,Rate_Master!$A$2:$A$13,0))</f>
        <v>900</v>
      </c>
      <c r="N898" s="52" t="n">
        <v>165264</v>
      </c>
      <c r="O898" s="51" t="n">
        <f aca="false">SUMIFS(Quality_Log!$H$2:$H$20000,Quality_Log!$B$2:$B$20000,A898)</f>
        <v>4508</v>
      </c>
      <c r="P898" s="51" t="n">
        <f aca="false">N898-O898</f>
        <v>160756</v>
      </c>
      <c r="Q898" s="51" t="n">
        <f aca="false">ROUND(J898*M898*Assumptions!$B$6,0)</f>
        <v>305370</v>
      </c>
      <c r="R898" s="53" t="n">
        <f aca="false">N898/M898</f>
        <v>183.626666666667</v>
      </c>
      <c r="S898" s="53" t="n">
        <f aca="false">P898/M898</f>
        <v>178.617777777778</v>
      </c>
      <c r="T898" s="54" t="n">
        <f aca="false">IF(J898&gt;0,L898/J898,0)</f>
        <v>0.517241379310345</v>
      </c>
      <c r="U898" s="54" t="n">
        <f aca="false">IF(L898&gt;0,R898/L898,0)</f>
        <v>0.816118518518519</v>
      </c>
      <c r="V898" s="54" t="n">
        <f aca="false">IF(N898&gt;0,P898/N898,0)</f>
        <v>0.972722431987608</v>
      </c>
      <c r="W898" s="54" t="n">
        <f aca="false">T898*U898*V898</f>
        <v>0.41061558109834</v>
      </c>
      <c r="X898" s="55" t="n">
        <v>320.6</v>
      </c>
      <c r="Y898" s="56" t="n">
        <v>1.66</v>
      </c>
    </row>
    <row r="899" customFormat="false" ht="15" hidden="false" customHeight="false" outlineLevel="0" collapsed="false">
      <c r="A899" s="47" t="s">
        <v>1304</v>
      </c>
      <c r="B899" s="48" t="n">
        <v>46121</v>
      </c>
      <c r="C899" s="49" t="n">
        <f aca="false">DATE(YEAR(B899),MONTH(B899),1)</f>
        <v>46113</v>
      </c>
      <c r="D899" s="47" t="s">
        <v>74</v>
      </c>
      <c r="E899" s="47" t="s">
        <v>63</v>
      </c>
      <c r="F899" s="47" t="s">
        <v>151</v>
      </c>
      <c r="G899" s="47" t="s">
        <v>1305</v>
      </c>
      <c r="H899" s="50" t="n">
        <f aca="false">Assumptions!$B$4</f>
        <v>480</v>
      </c>
      <c r="I899" s="47" t="n">
        <v>30</v>
      </c>
      <c r="J899" s="9" t="n">
        <f aca="false">H899-I899</f>
        <v>450</v>
      </c>
      <c r="K899" s="9" t="n">
        <f aca="false">SUMIFS(Downtime_Log!$I$2:$I$20000,Downtime_Log!$B$2:$B$20000,A899)</f>
        <v>297</v>
      </c>
      <c r="L899" s="9" t="n">
        <f aca="false">J899-K899</f>
        <v>153</v>
      </c>
      <c r="M899" s="51" t="n">
        <f aca="false">INDEX(Rate_Master!$C$2:$C$13,MATCH(F899,Rate_Master!$A$2:$A$13,0))</f>
        <v>700</v>
      </c>
      <c r="N899" s="52" t="n">
        <v>83451</v>
      </c>
      <c r="O899" s="51" t="n">
        <f aca="false">SUMIFS(Quality_Log!$H$2:$H$20000,Quality_Log!$B$2:$B$20000,A899)</f>
        <v>3433</v>
      </c>
      <c r="P899" s="51" t="n">
        <f aca="false">N899-O899</f>
        <v>80018</v>
      </c>
      <c r="Q899" s="51" t="n">
        <f aca="false">ROUND(J899*M899*Assumptions!$B$6,0)</f>
        <v>245700</v>
      </c>
      <c r="R899" s="53" t="n">
        <f aca="false">N899/M899</f>
        <v>119.215714285714</v>
      </c>
      <c r="S899" s="53" t="n">
        <f aca="false">P899/M899</f>
        <v>114.311428571429</v>
      </c>
      <c r="T899" s="54" t="n">
        <f aca="false">IF(J899&gt;0,L899/J899,0)</f>
        <v>0.34</v>
      </c>
      <c r="U899" s="54" t="n">
        <f aca="false">IF(L899&gt;0,R899/L899,0)</f>
        <v>0.779187675070028</v>
      </c>
      <c r="V899" s="54" t="n">
        <f aca="false">IF(N899&gt;0,P899/N899,0)</f>
        <v>0.958862086733532</v>
      </c>
      <c r="W899" s="54" t="n">
        <f aca="false">T899*U899*V899</f>
        <v>0.254025396825397</v>
      </c>
      <c r="X899" s="55" t="n">
        <v>258.2</v>
      </c>
      <c r="Y899" s="56" t="n">
        <v>5.06</v>
      </c>
    </row>
    <row r="900" customFormat="false" ht="15" hidden="false" customHeight="false" outlineLevel="0" collapsed="false">
      <c r="A900" s="47" t="s">
        <v>1306</v>
      </c>
      <c r="B900" s="48" t="n">
        <v>46121</v>
      </c>
      <c r="C900" s="49" t="n">
        <f aca="false">DATE(YEAR(B900),MONTH(B900),1)</f>
        <v>46113</v>
      </c>
      <c r="D900" s="47" t="s">
        <v>75</v>
      </c>
      <c r="E900" s="47" t="s">
        <v>63</v>
      </c>
      <c r="F900" s="47" t="s">
        <v>151</v>
      </c>
      <c r="G900" s="47" t="s">
        <v>1305</v>
      </c>
      <c r="H900" s="50" t="n">
        <f aca="false">Assumptions!$B$4</f>
        <v>480</v>
      </c>
      <c r="I900" s="47" t="n">
        <v>30</v>
      </c>
      <c r="J900" s="9" t="n">
        <f aca="false">H900-I900</f>
        <v>450</v>
      </c>
      <c r="K900" s="9" t="n">
        <f aca="false">SUMIFS(Downtime_Log!$I$2:$I$20000,Downtime_Log!$B$2:$B$20000,A900)</f>
        <v>120</v>
      </c>
      <c r="L900" s="9" t="n">
        <f aca="false">J900-K900</f>
        <v>330</v>
      </c>
      <c r="M900" s="51" t="n">
        <f aca="false">INDEX(Rate_Master!$C$2:$C$13,MATCH(F900,Rate_Master!$A$2:$A$13,0))</f>
        <v>700</v>
      </c>
      <c r="N900" s="52" t="n">
        <v>184345</v>
      </c>
      <c r="O900" s="51" t="n">
        <f aca="false">SUMIFS(Quality_Log!$H$2:$H$20000,Quality_Log!$B$2:$B$20000,A900)</f>
        <v>6663</v>
      </c>
      <c r="P900" s="51" t="n">
        <f aca="false">N900-O900</f>
        <v>177682</v>
      </c>
      <c r="Q900" s="51" t="n">
        <f aca="false">ROUND(J900*M900*Assumptions!$B$6,0)</f>
        <v>245700</v>
      </c>
      <c r="R900" s="53" t="n">
        <f aca="false">N900/M900</f>
        <v>263.35</v>
      </c>
      <c r="S900" s="53" t="n">
        <f aca="false">P900/M900</f>
        <v>253.831428571429</v>
      </c>
      <c r="T900" s="54" t="n">
        <f aca="false">IF(J900&gt;0,L900/J900,0)</f>
        <v>0.733333333333333</v>
      </c>
      <c r="U900" s="54" t="n">
        <f aca="false">IF(L900&gt;0,R900/L900,0)</f>
        <v>0.798030303030303</v>
      </c>
      <c r="V900" s="54" t="n">
        <f aca="false">IF(N900&gt;0,P900/N900,0)</f>
        <v>0.963855813827335</v>
      </c>
      <c r="W900" s="54" t="n">
        <f aca="false">T900*U900*V900</f>
        <v>0.564069841269841</v>
      </c>
      <c r="X900" s="55" t="n">
        <v>373</v>
      </c>
      <c r="Y900" s="56" t="n">
        <v>1.77</v>
      </c>
    </row>
    <row r="901" customFormat="false" ht="15" hidden="false" customHeight="false" outlineLevel="0" collapsed="false">
      <c r="A901" s="47" t="s">
        <v>1307</v>
      </c>
      <c r="B901" s="48" t="n">
        <v>46121</v>
      </c>
      <c r="C901" s="49" t="n">
        <f aca="false">DATE(YEAR(B901),MONTH(B901),1)</f>
        <v>46113</v>
      </c>
      <c r="D901" s="47" t="s">
        <v>73</v>
      </c>
      <c r="E901" s="47" t="s">
        <v>64</v>
      </c>
      <c r="F901" s="47" t="s">
        <v>155</v>
      </c>
      <c r="G901" s="47" t="s">
        <v>1295</v>
      </c>
      <c r="H901" s="50" t="n">
        <f aca="false">Assumptions!$B$4</f>
        <v>480</v>
      </c>
      <c r="I901" s="47" t="n">
        <v>30</v>
      </c>
      <c r="J901" s="9" t="n">
        <f aca="false">H901-I901</f>
        <v>450</v>
      </c>
      <c r="K901" s="9" t="n">
        <f aca="false">SUMIFS(Downtime_Log!$I$2:$I$20000,Downtime_Log!$B$2:$B$20000,A901)</f>
        <v>25</v>
      </c>
      <c r="L901" s="9" t="n">
        <f aca="false">J901-K901</f>
        <v>425</v>
      </c>
      <c r="M901" s="51" t="n">
        <f aca="false">INDEX(Rate_Master!$C$2:$C$13,MATCH(F901,Rate_Master!$A$2:$A$13,0))</f>
        <v>550</v>
      </c>
      <c r="N901" s="52" t="n">
        <v>226116</v>
      </c>
      <c r="O901" s="51" t="n">
        <f aca="false">SUMIFS(Quality_Log!$H$2:$H$20000,Quality_Log!$B$2:$B$20000,A901)</f>
        <v>3837</v>
      </c>
      <c r="P901" s="51" t="n">
        <f aca="false">N901-O901</f>
        <v>222279</v>
      </c>
      <c r="Q901" s="51" t="n">
        <f aca="false">ROUND(J901*M901*Assumptions!$B$6,0)</f>
        <v>193050</v>
      </c>
      <c r="R901" s="53" t="n">
        <f aca="false">N901/M901</f>
        <v>411.12</v>
      </c>
      <c r="S901" s="53" t="n">
        <f aca="false">P901/M901</f>
        <v>404.143636363636</v>
      </c>
      <c r="T901" s="54" t="n">
        <f aca="false">IF(J901&gt;0,L901/J901,0)</f>
        <v>0.944444444444444</v>
      </c>
      <c r="U901" s="54" t="n">
        <f aca="false">IF(L901&gt;0,R901/L901,0)</f>
        <v>0.967341176470588</v>
      </c>
      <c r="V901" s="54" t="n">
        <f aca="false">IF(N901&gt;0,P901/N901,0)</f>
        <v>0.983030833731359</v>
      </c>
      <c r="W901" s="54" t="n">
        <f aca="false">T901*U901*V901</f>
        <v>0.89809696969697</v>
      </c>
      <c r="X901" s="55" t="n">
        <v>225.5</v>
      </c>
      <c r="Y901" s="56" t="n">
        <v>0.73</v>
      </c>
    </row>
    <row r="902" customFormat="false" ht="15" hidden="false" customHeight="false" outlineLevel="0" collapsed="false">
      <c r="A902" s="47" t="s">
        <v>1308</v>
      </c>
      <c r="B902" s="48" t="n">
        <v>46121</v>
      </c>
      <c r="C902" s="49" t="n">
        <f aca="false">DATE(YEAR(B902),MONTH(B902),1)</f>
        <v>46113</v>
      </c>
      <c r="D902" s="47" t="s">
        <v>74</v>
      </c>
      <c r="E902" s="47" t="s">
        <v>64</v>
      </c>
      <c r="F902" s="47" t="s">
        <v>155</v>
      </c>
      <c r="G902" s="47" t="s">
        <v>1295</v>
      </c>
      <c r="H902" s="50" t="n">
        <f aca="false">Assumptions!$B$4</f>
        <v>480</v>
      </c>
      <c r="I902" s="47" t="n">
        <v>45</v>
      </c>
      <c r="J902" s="9" t="n">
        <f aca="false">H902-I902</f>
        <v>435</v>
      </c>
      <c r="K902" s="9" t="n">
        <f aca="false">SUMIFS(Downtime_Log!$I$2:$I$20000,Downtime_Log!$B$2:$B$20000,A902)</f>
        <v>104</v>
      </c>
      <c r="L902" s="9" t="n">
        <f aca="false">J902-K902</f>
        <v>331</v>
      </c>
      <c r="M902" s="51" t="n">
        <f aca="false">INDEX(Rate_Master!$C$2:$C$13,MATCH(F902,Rate_Master!$A$2:$A$13,0))</f>
        <v>550</v>
      </c>
      <c r="N902" s="52" t="n">
        <v>163962</v>
      </c>
      <c r="O902" s="51" t="n">
        <f aca="false">SUMIFS(Quality_Log!$H$2:$H$20000,Quality_Log!$B$2:$B$20000,A902)</f>
        <v>3200</v>
      </c>
      <c r="P902" s="51" t="n">
        <f aca="false">N902-O902</f>
        <v>160762</v>
      </c>
      <c r="Q902" s="51" t="n">
        <f aca="false">ROUND(J902*M902*Assumptions!$B$6,0)</f>
        <v>186615</v>
      </c>
      <c r="R902" s="53" t="n">
        <f aca="false">N902/M902</f>
        <v>298.112727272727</v>
      </c>
      <c r="S902" s="53" t="n">
        <f aca="false">P902/M902</f>
        <v>292.294545454545</v>
      </c>
      <c r="T902" s="54" t="n">
        <f aca="false">IF(J902&gt;0,L902/J902,0)</f>
        <v>0.760919540229885</v>
      </c>
      <c r="U902" s="54" t="n">
        <f aca="false">IF(L902&gt;0,R902/L902,0)</f>
        <v>0.900642680582258</v>
      </c>
      <c r="V902" s="54" t="n">
        <f aca="false">IF(N902&gt;0,P902/N902,0)</f>
        <v>0.980483282711848</v>
      </c>
      <c r="W902" s="54" t="n">
        <f aca="false">T902*U902*V902</f>
        <v>0.671941483803553</v>
      </c>
      <c r="X902" s="55" t="n">
        <v>185.7</v>
      </c>
      <c r="Y902" s="56" t="n">
        <v>0.67</v>
      </c>
    </row>
    <row r="903" customFormat="false" ht="15" hidden="false" customHeight="false" outlineLevel="0" collapsed="false">
      <c r="A903" s="47" t="s">
        <v>1309</v>
      </c>
      <c r="B903" s="48" t="n">
        <v>46121</v>
      </c>
      <c r="C903" s="49" t="n">
        <f aca="false">DATE(YEAR(B903),MONTH(B903),1)</f>
        <v>46113</v>
      </c>
      <c r="D903" s="47" t="s">
        <v>73</v>
      </c>
      <c r="E903" s="47" t="s">
        <v>65</v>
      </c>
      <c r="F903" s="47" t="s">
        <v>158</v>
      </c>
      <c r="G903" s="47" t="s">
        <v>1298</v>
      </c>
      <c r="H903" s="50" t="n">
        <f aca="false">Assumptions!$B$4</f>
        <v>480</v>
      </c>
      <c r="I903" s="47" t="n">
        <v>30</v>
      </c>
      <c r="J903" s="9" t="n">
        <f aca="false">H903-I903</f>
        <v>450</v>
      </c>
      <c r="K903" s="9" t="n">
        <f aca="false">SUMIFS(Downtime_Log!$I$2:$I$20000,Downtime_Log!$B$2:$B$20000,A903)</f>
        <v>40</v>
      </c>
      <c r="L903" s="9" t="n">
        <f aca="false">J903-K903</f>
        <v>410</v>
      </c>
      <c r="M903" s="51" t="n">
        <f aca="false">INDEX(Rate_Master!$C$2:$C$13,MATCH(F903,Rate_Master!$A$2:$A$13,0))</f>
        <v>200</v>
      </c>
      <c r="N903" s="52" t="n">
        <v>63600</v>
      </c>
      <c r="O903" s="51" t="n">
        <f aca="false">SUMIFS(Quality_Log!$H$2:$H$20000,Quality_Log!$B$2:$B$20000,A903)</f>
        <v>1347</v>
      </c>
      <c r="P903" s="51" t="n">
        <f aca="false">N903-O903</f>
        <v>62253</v>
      </c>
      <c r="Q903" s="51" t="n">
        <f aca="false">ROUND(J903*M903*Assumptions!$B$6,0)</f>
        <v>70200</v>
      </c>
      <c r="R903" s="53" t="n">
        <f aca="false">N903/M903</f>
        <v>318</v>
      </c>
      <c r="S903" s="53" t="n">
        <f aca="false">P903/M903</f>
        <v>311.265</v>
      </c>
      <c r="T903" s="54" t="n">
        <f aca="false">IF(J903&gt;0,L903/J903,0)</f>
        <v>0.911111111111111</v>
      </c>
      <c r="U903" s="54" t="n">
        <f aca="false">IF(L903&gt;0,R903/L903,0)</f>
        <v>0.775609756097561</v>
      </c>
      <c r="V903" s="54" t="n">
        <f aca="false">IF(N903&gt;0,P903/N903,0)</f>
        <v>0.978820754716981</v>
      </c>
      <c r="W903" s="54" t="n">
        <f aca="false">T903*U903*V903</f>
        <v>0.6917</v>
      </c>
      <c r="X903" s="55" t="n">
        <v>195</v>
      </c>
      <c r="Y903" s="56" t="n">
        <v>0.16</v>
      </c>
    </row>
    <row r="904" customFormat="false" ht="15" hidden="false" customHeight="false" outlineLevel="0" collapsed="false">
      <c r="A904" s="47" t="s">
        <v>1310</v>
      </c>
      <c r="B904" s="48" t="n">
        <v>46121</v>
      </c>
      <c r="C904" s="49" t="n">
        <f aca="false">DATE(YEAR(B904),MONTH(B904),1)</f>
        <v>46113</v>
      </c>
      <c r="D904" s="47" t="s">
        <v>74</v>
      </c>
      <c r="E904" s="47" t="s">
        <v>65</v>
      </c>
      <c r="F904" s="47" t="s">
        <v>158</v>
      </c>
      <c r="G904" s="47" t="s">
        <v>1298</v>
      </c>
      <c r="H904" s="50" t="n">
        <f aca="false">Assumptions!$B$4</f>
        <v>480</v>
      </c>
      <c r="I904" s="47" t="n">
        <v>30</v>
      </c>
      <c r="J904" s="9" t="n">
        <f aca="false">H904-I904</f>
        <v>450</v>
      </c>
      <c r="K904" s="9" t="n">
        <f aca="false">SUMIFS(Downtime_Log!$I$2:$I$20000,Downtime_Log!$B$2:$B$20000,A904)</f>
        <v>49</v>
      </c>
      <c r="L904" s="9" t="n">
        <f aca="false">J904-K904</f>
        <v>401</v>
      </c>
      <c r="M904" s="51" t="n">
        <f aca="false">INDEX(Rate_Master!$C$2:$C$13,MATCH(F904,Rate_Master!$A$2:$A$13,0))</f>
        <v>200</v>
      </c>
      <c r="N904" s="52" t="n">
        <v>63149</v>
      </c>
      <c r="O904" s="51" t="n">
        <f aca="false">SUMIFS(Quality_Log!$H$2:$H$20000,Quality_Log!$B$2:$B$20000,A904)</f>
        <v>1163</v>
      </c>
      <c r="P904" s="51" t="n">
        <f aca="false">N904-O904</f>
        <v>61986</v>
      </c>
      <c r="Q904" s="51" t="n">
        <f aca="false">ROUND(J904*M904*Assumptions!$B$6,0)</f>
        <v>70200</v>
      </c>
      <c r="R904" s="53" t="n">
        <f aca="false">N904/M904</f>
        <v>315.745</v>
      </c>
      <c r="S904" s="53" t="n">
        <f aca="false">P904/M904</f>
        <v>309.93</v>
      </c>
      <c r="T904" s="54" t="n">
        <f aca="false">IF(J904&gt;0,L904/J904,0)</f>
        <v>0.891111111111111</v>
      </c>
      <c r="U904" s="54" t="n">
        <f aca="false">IF(L904&gt;0,R904/L904,0)</f>
        <v>0.787394014962594</v>
      </c>
      <c r="V904" s="54" t="n">
        <f aca="false">IF(N904&gt;0,P904/N904,0)</f>
        <v>0.981583239639583</v>
      </c>
      <c r="W904" s="54" t="n">
        <f aca="false">T904*U904*V904</f>
        <v>0.688733333333333</v>
      </c>
      <c r="X904" s="55" t="n">
        <v>211.5</v>
      </c>
      <c r="Y904" s="56" t="n">
        <v>0.17</v>
      </c>
    </row>
    <row r="905" customFormat="false" ht="15" hidden="false" customHeight="false" outlineLevel="0" collapsed="false">
      <c r="A905" s="47" t="s">
        <v>1311</v>
      </c>
      <c r="B905" s="48" t="n">
        <v>46121</v>
      </c>
      <c r="C905" s="49" t="n">
        <f aca="false">DATE(YEAR(B905),MONTH(B905),1)</f>
        <v>46113</v>
      </c>
      <c r="D905" s="47" t="s">
        <v>75</v>
      </c>
      <c r="E905" s="47" t="s">
        <v>65</v>
      </c>
      <c r="F905" s="47" t="s">
        <v>158</v>
      </c>
      <c r="G905" s="47" t="s">
        <v>1298</v>
      </c>
      <c r="H905" s="50" t="n">
        <f aca="false">Assumptions!$B$4</f>
        <v>480</v>
      </c>
      <c r="I905" s="47" t="n">
        <v>30</v>
      </c>
      <c r="J905" s="9" t="n">
        <f aca="false">H905-I905</f>
        <v>450</v>
      </c>
      <c r="K905" s="9" t="n">
        <f aca="false">SUMIFS(Downtime_Log!$I$2:$I$20000,Downtime_Log!$B$2:$B$20000,A905)</f>
        <v>21</v>
      </c>
      <c r="L905" s="9" t="n">
        <f aca="false">J905-K905</f>
        <v>429</v>
      </c>
      <c r="M905" s="51" t="n">
        <f aca="false">INDEX(Rate_Master!$C$2:$C$13,MATCH(F905,Rate_Master!$A$2:$A$13,0))</f>
        <v>200</v>
      </c>
      <c r="N905" s="52" t="n">
        <v>63489</v>
      </c>
      <c r="O905" s="51" t="n">
        <f aca="false">SUMIFS(Quality_Log!$H$2:$H$20000,Quality_Log!$B$2:$B$20000,A905)</f>
        <v>906</v>
      </c>
      <c r="P905" s="51" t="n">
        <f aca="false">N905-O905</f>
        <v>62583</v>
      </c>
      <c r="Q905" s="51" t="n">
        <f aca="false">ROUND(J905*M905*Assumptions!$B$6,0)</f>
        <v>70200</v>
      </c>
      <c r="R905" s="53" t="n">
        <f aca="false">N905/M905</f>
        <v>317.445</v>
      </c>
      <c r="S905" s="53" t="n">
        <f aca="false">P905/M905</f>
        <v>312.915</v>
      </c>
      <c r="T905" s="54" t="n">
        <f aca="false">IF(J905&gt;0,L905/J905,0)</f>
        <v>0.953333333333333</v>
      </c>
      <c r="U905" s="54" t="n">
        <f aca="false">IF(L905&gt;0,R905/L905,0)</f>
        <v>0.739965034965035</v>
      </c>
      <c r="V905" s="54" t="n">
        <f aca="false">IF(N905&gt;0,P905/N905,0)</f>
        <v>0.985729811463403</v>
      </c>
      <c r="W905" s="54" t="n">
        <f aca="false">T905*U905*V905</f>
        <v>0.695366666666667</v>
      </c>
      <c r="X905" s="55" t="n">
        <v>186.7</v>
      </c>
      <c r="Y905" s="56" t="n">
        <v>0.14</v>
      </c>
    </row>
    <row r="906" customFormat="false" ht="15" hidden="false" customHeight="false" outlineLevel="0" collapsed="false">
      <c r="A906" s="47" t="s">
        <v>1312</v>
      </c>
      <c r="B906" s="48" t="n">
        <v>46122</v>
      </c>
      <c r="C906" s="49" t="n">
        <f aca="false">DATE(YEAR(B906),MONTH(B906),1)</f>
        <v>46113</v>
      </c>
      <c r="D906" s="47" t="s">
        <v>73</v>
      </c>
      <c r="E906" s="47" t="s">
        <v>62</v>
      </c>
      <c r="F906" s="47" t="s">
        <v>150</v>
      </c>
      <c r="G906" s="47" t="s">
        <v>1313</v>
      </c>
      <c r="H906" s="50" t="n">
        <f aca="false">Assumptions!$B$4</f>
        <v>480</v>
      </c>
      <c r="I906" s="47" t="n">
        <v>30</v>
      </c>
      <c r="J906" s="9" t="n">
        <f aca="false">H906-I906</f>
        <v>450</v>
      </c>
      <c r="K906" s="9" t="n">
        <f aca="false">SUMIFS(Downtime_Log!$I$2:$I$20000,Downtime_Log!$B$2:$B$20000,A906)</f>
        <v>162</v>
      </c>
      <c r="L906" s="9" t="n">
        <f aca="false">J906-K906</f>
        <v>288</v>
      </c>
      <c r="M906" s="51" t="n">
        <f aca="false">INDEX(Rate_Master!$C$2:$C$13,MATCH(F906,Rate_Master!$A$2:$A$13,0))</f>
        <v>800</v>
      </c>
      <c r="N906" s="52" t="n">
        <v>193675</v>
      </c>
      <c r="O906" s="51" t="n">
        <f aca="false">SUMIFS(Quality_Log!$H$2:$H$20000,Quality_Log!$B$2:$B$20000,A906)</f>
        <v>4374</v>
      </c>
      <c r="P906" s="51" t="n">
        <f aca="false">N906-O906</f>
        <v>189301</v>
      </c>
      <c r="Q906" s="51" t="n">
        <f aca="false">ROUND(J906*M906*Assumptions!$B$6,0)</f>
        <v>280800</v>
      </c>
      <c r="R906" s="53" t="n">
        <f aca="false">N906/M906</f>
        <v>242.09375</v>
      </c>
      <c r="S906" s="53" t="n">
        <f aca="false">P906/M906</f>
        <v>236.62625</v>
      </c>
      <c r="T906" s="54" t="n">
        <f aca="false">IF(J906&gt;0,L906/J906,0)</f>
        <v>0.64</v>
      </c>
      <c r="U906" s="54" t="n">
        <f aca="false">IF(L906&gt;0,R906/L906,0)</f>
        <v>0.840603298611111</v>
      </c>
      <c r="V906" s="54" t="n">
        <f aca="false">IF(N906&gt;0,P906/N906,0)</f>
        <v>0.977415773847941</v>
      </c>
      <c r="W906" s="54" t="n">
        <f aca="false">T906*U906*V906</f>
        <v>0.525836111111111</v>
      </c>
      <c r="X906" s="55" t="n">
        <v>294</v>
      </c>
      <c r="Y906" s="56" t="n">
        <v>1.81</v>
      </c>
    </row>
    <row r="907" customFormat="false" ht="15" hidden="false" customHeight="false" outlineLevel="0" collapsed="false">
      <c r="A907" s="47" t="s">
        <v>1314</v>
      </c>
      <c r="B907" s="48" t="n">
        <v>46122</v>
      </c>
      <c r="C907" s="49" t="n">
        <f aca="false">DATE(YEAR(B907),MONTH(B907),1)</f>
        <v>46113</v>
      </c>
      <c r="D907" s="47" t="s">
        <v>74</v>
      </c>
      <c r="E907" s="47" t="s">
        <v>62</v>
      </c>
      <c r="F907" s="47" t="s">
        <v>150</v>
      </c>
      <c r="G907" s="47" t="s">
        <v>1313</v>
      </c>
      <c r="H907" s="50" t="n">
        <f aca="false">Assumptions!$B$4</f>
        <v>480</v>
      </c>
      <c r="I907" s="47" t="n">
        <v>30</v>
      </c>
      <c r="J907" s="9" t="n">
        <f aca="false">H907-I907</f>
        <v>450</v>
      </c>
      <c r="K907" s="9" t="n">
        <f aca="false">SUMIFS(Downtime_Log!$I$2:$I$20000,Downtime_Log!$B$2:$B$20000,A907)</f>
        <v>26</v>
      </c>
      <c r="L907" s="9" t="n">
        <f aca="false">J907-K907</f>
        <v>424</v>
      </c>
      <c r="M907" s="51" t="n">
        <f aca="false">INDEX(Rate_Master!$C$2:$C$13,MATCH(F907,Rate_Master!$A$2:$A$13,0))</f>
        <v>800</v>
      </c>
      <c r="N907" s="52" t="n">
        <v>287764</v>
      </c>
      <c r="O907" s="51" t="n">
        <f aca="false">SUMIFS(Quality_Log!$H$2:$H$20000,Quality_Log!$B$2:$B$20000,A907)</f>
        <v>5986</v>
      </c>
      <c r="P907" s="51" t="n">
        <f aca="false">N907-O907</f>
        <v>281778</v>
      </c>
      <c r="Q907" s="51" t="n">
        <f aca="false">ROUND(J907*M907*Assumptions!$B$6,0)</f>
        <v>280800</v>
      </c>
      <c r="R907" s="53" t="n">
        <f aca="false">N907/M907</f>
        <v>359.705</v>
      </c>
      <c r="S907" s="53" t="n">
        <f aca="false">P907/M907</f>
        <v>352.2225</v>
      </c>
      <c r="T907" s="54" t="n">
        <f aca="false">IF(J907&gt;0,L907/J907,0)</f>
        <v>0.942222222222222</v>
      </c>
      <c r="U907" s="54" t="n">
        <f aca="false">IF(L907&gt;0,R907/L907,0)</f>
        <v>0.848360849056604</v>
      </c>
      <c r="V907" s="54" t="n">
        <f aca="false">IF(N907&gt;0,P907/N907,0)</f>
        <v>0.979198231884461</v>
      </c>
      <c r="W907" s="54" t="n">
        <f aca="false">T907*U907*V907</f>
        <v>0.782716666666667</v>
      </c>
      <c r="X907" s="55" t="n">
        <v>385.7</v>
      </c>
      <c r="Y907" s="56" t="n">
        <v>1.65</v>
      </c>
    </row>
    <row r="908" customFormat="false" ht="15" hidden="false" customHeight="false" outlineLevel="0" collapsed="false">
      <c r="A908" s="47" t="s">
        <v>1315</v>
      </c>
      <c r="B908" s="48" t="n">
        <v>46122</v>
      </c>
      <c r="C908" s="49" t="n">
        <f aca="false">DATE(YEAR(B908),MONTH(B908),1)</f>
        <v>46113</v>
      </c>
      <c r="D908" s="47" t="s">
        <v>75</v>
      </c>
      <c r="E908" s="47" t="s">
        <v>62</v>
      </c>
      <c r="F908" s="47" t="s">
        <v>150</v>
      </c>
      <c r="G908" s="47" t="s">
        <v>1313</v>
      </c>
      <c r="H908" s="50" t="n">
        <f aca="false">Assumptions!$B$4</f>
        <v>480</v>
      </c>
      <c r="I908" s="47" t="n">
        <v>30</v>
      </c>
      <c r="J908" s="9" t="n">
        <f aca="false">H908-I908</f>
        <v>450</v>
      </c>
      <c r="K908" s="9" t="n">
        <f aca="false">SUMIFS(Downtime_Log!$I$2:$I$20000,Downtime_Log!$B$2:$B$20000,A908)</f>
        <v>22</v>
      </c>
      <c r="L908" s="9" t="n">
        <f aca="false">J908-K908</f>
        <v>428</v>
      </c>
      <c r="M908" s="51" t="n">
        <f aca="false">INDEX(Rate_Master!$C$2:$C$13,MATCH(F908,Rate_Master!$A$2:$A$13,0))</f>
        <v>800</v>
      </c>
      <c r="N908" s="52" t="n">
        <v>281296</v>
      </c>
      <c r="O908" s="51" t="n">
        <f aca="false">SUMIFS(Quality_Log!$H$2:$H$20000,Quality_Log!$B$2:$B$20000,A908)</f>
        <v>4856</v>
      </c>
      <c r="P908" s="51" t="n">
        <f aca="false">N908-O908</f>
        <v>276440</v>
      </c>
      <c r="Q908" s="51" t="n">
        <f aca="false">ROUND(J908*M908*Assumptions!$B$6,0)</f>
        <v>280800</v>
      </c>
      <c r="R908" s="53" t="n">
        <f aca="false">N908/M908</f>
        <v>351.62</v>
      </c>
      <c r="S908" s="53" t="n">
        <f aca="false">P908/M908</f>
        <v>345.55</v>
      </c>
      <c r="T908" s="54" t="n">
        <f aca="false">IF(J908&gt;0,L908/J908,0)</f>
        <v>0.951111111111111</v>
      </c>
      <c r="U908" s="54" t="n">
        <f aca="false">IF(L908&gt;0,R908/L908,0)</f>
        <v>0.821542056074766</v>
      </c>
      <c r="V908" s="54" t="n">
        <f aca="false">IF(N908&gt;0,P908/N908,0)</f>
        <v>0.982737045674308</v>
      </c>
      <c r="W908" s="54" t="n">
        <f aca="false">T908*U908*V908</f>
        <v>0.767888888888889</v>
      </c>
      <c r="X908" s="55" t="n">
        <v>398.2</v>
      </c>
      <c r="Y908" s="56" t="n">
        <v>1.66</v>
      </c>
    </row>
    <row r="909" customFormat="false" ht="15" hidden="false" customHeight="false" outlineLevel="0" collapsed="false">
      <c r="A909" s="47" t="s">
        <v>1316</v>
      </c>
      <c r="B909" s="48" t="n">
        <v>46122</v>
      </c>
      <c r="C909" s="49" t="n">
        <f aca="false">DATE(YEAR(B909),MONTH(B909),1)</f>
        <v>46113</v>
      </c>
      <c r="D909" s="47" t="s">
        <v>73</v>
      </c>
      <c r="E909" s="47" t="s">
        <v>63</v>
      </c>
      <c r="F909" s="47" t="s">
        <v>151</v>
      </c>
      <c r="G909" s="47" t="s">
        <v>1305</v>
      </c>
      <c r="H909" s="50" t="n">
        <f aca="false">Assumptions!$B$4</f>
        <v>480</v>
      </c>
      <c r="I909" s="47" t="n">
        <v>30</v>
      </c>
      <c r="J909" s="9" t="n">
        <f aca="false">H909-I909</f>
        <v>450</v>
      </c>
      <c r="K909" s="9" t="n">
        <f aca="false">SUMIFS(Downtime_Log!$I$2:$I$20000,Downtime_Log!$B$2:$B$20000,A909)</f>
        <v>190</v>
      </c>
      <c r="L909" s="9" t="n">
        <f aca="false">J909-K909</f>
        <v>260</v>
      </c>
      <c r="M909" s="51" t="n">
        <f aca="false">INDEX(Rate_Master!$C$2:$C$13,MATCH(F909,Rate_Master!$A$2:$A$13,0))</f>
        <v>700</v>
      </c>
      <c r="N909" s="52" t="n">
        <v>151387</v>
      </c>
      <c r="O909" s="51" t="n">
        <f aca="false">SUMIFS(Quality_Log!$H$2:$H$20000,Quality_Log!$B$2:$B$20000,A909)</f>
        <v>4310</v>
      </c>
      <c r="P909" s="51" t="n">
        <f aca="false">N909-O909</f>
        <v>147077</v>
      </c>
      <c r="Q909" s="51" t="n">
        <f aca="false">ROUND(J909*M909*Assumptions!$B$6,0)</f>
        <v>245700</v>
      </c>
      <c r="R909" s="53" t="n">
        <f aca="false">N909/M909</f>
        <v>216.267142857143</v>
      </c>
      <c r="S909" s="53" t="n">
        <f aca="false">P909/M909</f>
        <v>210.11</v>
      </c>
      <c r="T909" s="54" t="n">
        <f aca="false">IF(J909&gt;0,L909/J909,0)</f>
        <v>0.577777777777778</v>
      </c>
      <c r="U909" s="54" t="n">
        <f aca="false">IF(L909&gt;0,R909/L909,0)</f>
        <v>0.831796703296703</v>
      </c>
      <c r="V909" s="54" t="n">
        <f aca="false">IF(N909&gt;0,P909/N909,0)</f>
        <v>0.971529920006341</v>
      </c>
      <c r="W909" s="54" t="n">
        <f aca="false">T909*U909*V909</f>
        <v>0.466911111111111</v>
      </c>
      <c r="X909" s="55" t="n">
        <v>338.9</v>
      </c>
      <c r="Y909" s="56" t="n">
        <v>1.77</v>
      </c>
    </row>
    <row r="910" customFormat="false" ht="15" hidden="false" customHeight="false" outlineLevel="0" collapsed="false">
      <c r="A910" s="47" t="s">
        <v>1317</v>
      </c>
      <c r="B910" s="48" t="n">
        <v>46122</v>
      </c>
      <c r="C910" s="49" t="n">
        <f aca="false">DATE(YEAR(B910),MONTH(B910),1)</f>
        <v>46113</v>
      </c>
      <c r="D910" s="47" t="s">
        <v>74</v>
      </c>
      <c r="E910" s="47" t="s">
        <v>63</v>
      </c>
      <c r="F910" s="47" t="s">
        <v>151</v>
      </c>
      <c r="G910" s="47" t="s">
        <v>1305</v>
      </c>
      <c r="H910" s="50" t="n">
        <f aca="false">Assumptions!$B$4</f>
        <v>480</v>
      </c>
      <c r="I910" s="47" t="n">
        <v>30</v>
      </c>
      <c r="J910" s="9" t="n">
        <f aca="false">H910-I910</f>
        <v>450</v>
      </c>
      <c r="K910" s="9" t="n">
        <f aca="false">SUMIFS(Downtime_Log!$I$2:$I$20000,Downtime_Log!$B$2:$B$20000,A910)</f>
        <v>207</v>
      </c>
      <c r="L910" s="9" t="n">
        <f aca="false">J910-K910</f>
        <v>243</v>
      </c>
      <c r="M910" s="51" t="n">
        <f aca="false">INDEX(Rate_Master!$C$2:$C$13,MATCH(F910,Rate_Master!$A$2:$A$13,0))</f>
        <v>700</v>
      </c>
      <c r="N910" s="52" t="n">
        <v>133150</v>
      </c>
      <c r="O910" s="51" t="n">
        <f aca="false">SUMIFS(Quality_Log!$H$2:$H$20000,Quality_Log!$B$2:$B$20000,A910)</f>
        <v>7548</v>
      </c>
      <c r="P910" s="51" t="n">
        <f aca="false">N910-O910</f>
        <v>125602</v>
      </c>
      <c r="Q910" s="51" t="n">
        <f aca="false">ROUND(J910*M910*Assumptions!$B$6,0)</f>
        <v>245700</v>
      </c>
      <c r="R910" s="53" t="n">
        <f aca="false">N910/M910</f>
        <v>190.214285714286</v>
      </c>
      <c r="S910" s="53" t="n">
        <f aca="false">P910/M910</f>
        <v>179.431428571429</v>
      </c>
      <c r="T910" s="54" t="n">
        <f aca="false">IF(J910&gt;0,L910/J910,0)</f>
        <v>0.54</v>
      </c>
      <c r="U910" s="54" t="n">
        <f aca="false">IF(L910&gt;0,R910/L910,0)</f>
        <v>0.782774838330394</v>
      </c>
      <c r="V910" s="54" t="n">
        <f aca="false">IF(N910&gt;0,P910/N910,0)</f>
        <v>0.943312054074352</v>
      </c>
      <c r="W910" s="54" t="n">
        <f aca="false">T910*U910*V910</f>
        <v>0.398736507936508</v>
      </c>
      <c r="X910" s="55" t="n">
        <v>317.9</v>
      </c>
      <c r="Y910" s="56" t="n">
        <v>2.17</v>
      </c>
    </row>
    <row r="911" customFormat="false" ht="15" hidden="false" customHeight="false" outlineLevel="0" collapsed="false">
      <c r="A911" s="47" t="s">
        <v>1318</v>
      </c>
      <c r="B911" s="48" t="n">
        <v>46122</v>
      </c>
      <c r="C911" s="49" t="n">
        <f aca="false">DATE(YEAR(B911),MONTH(B911),1)</f>
        <v>46113</v>
      </c>
      <c r="D911" s="47" t="s">
        <v>75</v>
      </c>
      <c r="E911" s="47" t="s">
        <v>63</v>
      </c>
      <c r="F911" s="47" t="s">
        <v>151</v>
      </c>
      <c r="G911" s="47" t="s">
        <v>1305</v>
      </c>
      <c r="H911" s="50" t="n">
        <f aca="false">Assumptions!$B$4</f>
        <v>480</v>
      </c>
      <c r="I911" s="47" t="n">
        <v>30</v>
      </c>
      <c r="J911" s="9" t="n">
        <f aca="false">H911-I911</f>
        <v>450</v>
      </c>
      <c r="K911" s="9" t="n">
        <f aca="false">SUMIFS(Downtime_Log!$I$2:$I$20000,Downtime_Log!$B$2:$B$20000,A911)</f>
        <v>248</v>
      </c>
      <c r="L911" s="9" t="n">
        <f aca="false">J911-K911</f>
        <v>202</v>
      </c>
      <c r="M911" s="51" t="n">
        <f aca="false">INDEX(Rate_Master!$C$2:$C$13,MATCH(F911,Rate_Master!$A$2:$A$13,0))</f>
        <v>700</v>
      </c>
      <c r="N911" s="52" t="n">
        <v>111422</v>
      </c>
      <c r="O911" s="51" t="n">
        <f aca="false">SUMIFS(Quality_Log!$H$2:$H$20000,Quality_Log!$B$2:$B$20000,A911)</f>
        <v>4467</v>
      </c>
      <c r="P911" s="51" t="n">
        <f aca="false">N911-O911</f>
        <v>106955</v>
      </c>
      <c r="Q911" s="51" t="n">
        <f aca="false">ROUND(J911*M911*Assumptions!$B$6,0)</f>
        <v>245700</v>
      </c>
      <c r="R911" s="53" t="n">
        <f aca="false">N911/M911</f>
        <v>159.174285714286</v>
      </c>
      <c r="S911" s="53" t="n">
        <f aca="false">P911/M911</f>
        <v>152.792857142857</v>
      </c>
      <c r="T911" s="54" t="n">
        <f aca="false">IF(J911&gt;0,L911/J911,0)</f>
        <v>0.448888888888889</v>
      </c>
      <c r="U911" s="54" t="n">
        <f aca="false">IF(L911&gt;0,R911/L911,0)</f>
        <v>0.787991513437058</v>
      </c>
      <c r="V911" s="54" t="n">
        <f aca="false">IF(N911&gt;0,P911/N911,0)</f>
        <v>0.959909174130782</v>
      </c>
      <c r="W911" s="54" t="n">
        <f aca="false">T911*U911*V911</f>
        <v>0.339539682539683</v>
      </c>
      <c r="X911" s="55" t="n">
        <v>313.6</v>
      </c>
      <c r="Y911" s="56" t="n">
        <v>1.7</v>
      </c>
    </row>
    <row r="912" customFormat="false" ht="15" hidden="false" customHeight="false" outlineLevel="0" collapsed="false">
      <c r="A912" s="47" t="s">
        <v>1319</v>
      </c>
      <c r="B912" s="48" t="n">
        <v>46122</v>
      </c>
      <c r="C912" s="49" t="n">
        <f aca="false">DATE(YEAR(B912),MONTH(B912),1)</f>
        <v>46113</v>
      </c>
      <c r="D912" s="47" t="s">
        <v>73</v>
      </c>
      <c r="E912" s="47" t="s">
        <v>64</v>
      </c>
      <c r="F912" s="47" t="s">
        <v>155</v>
      </c>
      <c r="G912" s="47" t="s">
        <v>1320</v>
      </c>
      <c r="H912" s="50" t="n">
        <f aca="false">Assumptions!$B$4</f>
        <v>480</v>
      </c>
      <c r="I912" s="47" t="n">
        <v>30</v>
      </c>
      <c r="J912" s="9" t="n">
        <f aca="false">H912-I912</f>
        <v>450</v>
      </c>
      <c r="K912" s="9" t="n">
        <f aca="false">SUMIFS(Downtime_Log!$I$2:$I$20000,Downtime_Log!$B$2:$B$20000,A912)</f>
        <v>7</v>
      </c>
      <c r="L912" s="9" t="n">
        <f aca="false">J912-K912</f>
        <v>443</v>
      </c>
      <c r="M912" s="51" t="n">
        <f aca="false">INDEX(Rate_Master!$C$2:$C$13,MATCH(F912,Rate_Master!$A$2:$A$13,0))</f>
        <v>550</v>
      </c>
      <c r="N912" s="52" t="n">
        <v>230673</v>
      </c>
      <c r="O912" s="51" t="n">
        <f aca="false">SUMIFS(Quality_Log!$H$2:$H$20000,Quality_Log!$B$2:$B$20000,A912)</f>
        <v>4022</v>
      </c>
      <c r="P912" s="51" t="n">
        <f aca="false">N912-O912</f>
        <v>226651</v>
      </c>
      <c r="Q912" s="51" t="n">
        <f aca="false">ROUND(J912*M912*Assumptions!$B$6,0)</f>
        <v>193050</v>
      </c>
      <c r="R912" s="53" t="n">
        <f aca="false">N912/M912</f>
        <v>419.405454545455</v>
      </c>
      <c r="S912" s="53" t="n">
        <f aca="false">P912/M912</f>
        <v>412.092727272727</v>
      </c>
      <c r="T912" s="54" t="n">
        <f aca="false">IF(J912&gt;0,L912/J912,0)</f>
        <v>0.984444444444445</v>
      </c>
      <c r="U912" s="54" t="n">
        <f aca="false">IF(L912&gt;0,R912/L912,0)</f>
        <v>0.946739175046173</v>
      </c>
      <c r="V912" s="54" t="n">
        <f aca="false">IF(N912&gt;0,P912/N912,0)</f>
        <v>0.982564062547416</v>
      </c>
      <c r="W912" s="54" t="n">
        <f aca="false">T912*U912*V912</f>
        <v>0.915761616161616</v>
      </c>
      <c r="X912" s="55" t="n">
        <v>245</v>
      </c>
      <c r="Y912" s="56" t="n">
        <v>0.69</v>
      </c>
    </row>
    <row r="913" customFormat="false" ht="15" hidden="false" customHeight="false" outlineLevel="0" collapsed="false">
      <c r="A913" s="47" t="s">
        <v>1321</v>
      </c>
      <c r="B913" s="48" t="n">
        <v>46122</v>
      </c>
      <c r="C913" s="49" t="n">
        <f aca="false">DATE(YEAR(B913),MONTH(B913),1)</f>
        <v>46113</v>
      </c>
      <c r="D913" s="47" t="s">
        <v>74</v>
      </c>
      <c r="E913" s="47" t="s">
        <v>64</v>
      </c>
      <c r="F913" s="47" t="s">
        <v>155</v>
      </c>
      <c r="G913" s="47" t="s">
        <v>1320</v>
      </c>
      <c r="H913" s="50" t="n">
        <f aca="false">Assumptions!$B$4</f>
        <v>480</v>
      </c>
      <c r="I913" s="47" t="n">
        <v>30</v>
      </c>
      <c r="J913" s="9" t="n">
        <f aca="false">H913-I913</f>
        <v>450</v>
      </c>
      <c r="K913" s="9" t="n">
        <f aca="false">SUMIFS(Downtime_Log!$I$2:$I$20000,Downtime_Log!$B$2:$B$20000,A913)</f>
        <v>13</v>
      </c>
      <c r="L913" s="9" t="n">
        <f aca="false">J913-K913</f>
        <v>437</v>
      </c>
      <c r="M913" s="51" t="n">
        <f aca="false">INDEX(Rate_Master!$C$2:$C$13,MATCH(F913,Rate_Master!$A$2:$A$13,0))</f>
        <v>550</v>
      </c>
      <c r="N913" s="52" t="n">
        <v>207423</v>
      </c>
      <c r="O913" s="51" t="n">
        <f aca="false">SUMIFS(Quality_Log!$H$2:$H$20000,Quality_Log!$B$2:$B$20000,A913)</f>
        <v>3571</v>
      </c>
      <c r="P913" s="51" t="n">
        <f aca="false">N913-O913</f>
        <v>203852</v>
      </c>
      <c r="Q913" s="51" t="n">
        <f aca="false">ROUND(J913*M913*Assumptions!$B$6,0)</f>
        <v>193050</v>
      </c>
      <c r="R913" s="53" t="n">
        <f aca="false">N913/M913</f>
        <v>377.132727272727</v>
      </c>
      <c r="S913" s="53" t="n">
        <f aca="false">P913/M913</f>
        <v>370.64</v>
      </c>
      <c r="T913" s="54" t="n">
        <f aca="false">IF(J913&gt;0,L913/J913,0)</f>
        <v>0.971111111111111</v>
      </c>
      <c r="U913" s="54" t="n">
        <f aca="false">IF(L913&gt;0,R913/L913,0)</f>
        <v>0.86300395256917</v>
      </c>
      <c r="V913" s="54" t="n">
        <f aca="false">IF(N913&gt;0,P913/N913,0)</f>
        <v>0.982783972847756</v>
      </c>
      <c r="W913" s="54" t="n">
        <f aca="false">T913*U913*V913</f>
        <v>0.823644444444445</v>
      </c>
      <c r="X913" s="55" t="n">
        <v>241.9</v>
      </c>
      <c r="Y913" s="56" t="n">
        <v>0.64</v>
      </c>
    </row>
    <row r="914" customFormat="false" ht="15" hidden="false" customHeight="false" outlineLevel="0" collapsed="false">
      <c r="A914" s="47" t="s">
        <v>1322</v>
      </c>
      <c r="B914" s="48" t="n">
        <v>46122</v>
      </c>
      <c r="C914" s="49" t="n">
        <f aca="false">DATE(YEAR(B914),MONTH(B914),1)</f>
        <v>46113</v>
      </c>
      <c r="D914" s="47" t="s">
        <v>73</v>
      </c>
      <c r="E914" s="47" t="s">
        <v>65</v>
      </c>
      <c r="F914" s="47" t="s">
        <v>158</v>
      </c>
      <c r="G914" s="47" t="s">
        <v>1323</v>
      </c>
      <c r="H914" s="50" t="n">
        <f aca="false">Assumptions!$B$4</f>
        <v>480</v>
      </c>
      <c r="I914" s="47" t="n">
        <v>45</v>
      </c>
      <c r="J914" s="9" t="n">
        <f aca="false">H914-I914</f>
        <v>435</v>
      </c>
      <c r="K914" s="9" t="n">
        <f aca="false">SUMIFS(Downtime_Log!$I$2:$I$20000,Downtime_Log!$B$2:$B$20000,A914)</f>
        <v>67</v>
      </c>
      <c r="L914" s="9" t="n">
        <f aca="false">J914-K914</f>
        <v>368</v>
      </c>
      <c r="M914" s="51" t="n">
        <f aca="false">INDEX(Rate_Master!$C$2:$C$13,MATCH(F914,Rate_Master!$A$2:$A$13,0))</f>
        <v>200</v>
      </c>
      <c r="N914" s="52" t="n">
        <v>61851</v>
      </c>
      <c r="O914" s="51" t="n">
        <f aca="false">SUMIFS(Quality_Log!$H$2:$H$20000,Quality_Log!$B$2:$B$20000,A914)</f>
        <v>1341</v>
      </c>
      <c r="P914" s="51" t="n">
        <f aca="false">N914-O914</f>
        <v>60510</v>
      </c>
      <c r="Q914" s="51" t="n">
        <f aca="false">ROUND(J914*M914*Assumptions!$B$6,0)</f>
        <v>67860</v>
      </c>
      <c r="R914" s="53" t="n">
        <f aca="false">N914/M914</f>
        <v>309.255</v>
      </c>
      <c r="S914" s="53" t="n">
        <f aca="false">P914/M914</f>
        <v>302.55</v>
      </c>
      <c r="T914" s="54" t="n">
        <f aca="false">IF(J914&gt;0,L914/J914,0)</f>
        <v>0.845977011494253</v>
      </c>
      <c r="U914" s="54" t="n">
        <f aca="false">IF(L914&gt;0,R914/L914,0)</f>
        <v>0.840366847826087</v>
      </c>
      <c r="V914" s="54" t="n">
        <f aca="false">IF(N914&gt;0,P914/N914,0)</f>
        <v>0.978318863074162</v>
      </c>
      <c r="W914" s="54" t="n">
        <f aca="false">T914*U914*V914</f>
        <v>0.69551724137931</v>
      </c>
      <c r="X914" s="55" t="n">
        <v>178.6</v>
      </c>
      <c r="Y914" s="56" t="n">
        <v>0.15</v>
      </c>
    </row>
    <row r="915" customFormat="false" ht="15" hidden="false" customHeight="false" outlineLevel="0" collapsed="false">
      <c r="A915" s="47" t="s">
        <v>1324</v>
      </c>
      <c r="B915" s="48" t="n">
        <v>46122</v>
      </c>
      <c r="C915" s="49" t="n">
        <f aca="false">DATE(YEAR(B915),MONTH(B915),1)</f>
        <v>46113</v>
      </c>
      <c r="D915" s="47" t="s">
        <v>74</v>
      </c>
      <c r="E915" s="47" t="s">
        <v>65</v>
      </c>
      <c r="F915" s="47" t="s">
        <v>158</v>
      </c>
      <c r="G915" s="47" t="s">
        <v>1323</v>
      </c>
      <c r="H915" s="50" t="n">
        <f aca="false">Assumptions!$B$4</f>
        <v>480</v>
      </c>
      <c r="I915" s="47" t="n">
        <v>30</v>
      </c>
      <c r="J915" s="9" t="n">
        <f aca="false">H915-I915</f>
        <v>450</v>
      </c>
      <c r="K915" s="9" t="n">
        <f aca="false">SUMIFS(Downtime_Log!$I$2:$I$20000,Downtime_Log!$B$2:$B$20000,A915)</f>
        <v>31</v>
      </c>
      <c r="L915" s="9" t="n">
        <f aca="false">J915-K915</f>
        <v>419</v>
      </c>
      <c r="M915" s="51" t="n">
        <f aca="false">INDEX(Rate_Master!$C$2:$C$13,MATCH(F915,Rate_Master!$A$2:$A$13,0))</f>
        <v>200</v>
      </c>
      <c r="N915" s="52" t="n">
        <v>72161</v>
      </c>
      <c r="O915" s="51" t="n">
        <f aca="false">SUMIFS(Quality_Log!$H$2:$H$20000,Quality_Log!$B$2:$B$20000,A915)</f>
        <v>1227</v>
      </c>
      <c r="P915" s="51" t="n">
        <f aca="false">N915-O915</f>
        <v>70934</v>
      </c>
      <c r="Q915" s="51" t="n">
        <f aca="false">ROUND(J915*M915*Assumptions!$B$6,0)</f>
        <v>70200</v>
      </c>
      <c r="R915" s="53" t="n">
        <f aca="false">N915/M915</f>
        <v>360.805</v>
      </c>
      <c r="S915" s="53" t="n">
        <f aca="false">P915/M915</f>
        <v>354.67</v>
      </c>
      <c r="T915" s="54" t="n">
        <f aca="false">IF(J915&gt;0,L915/J915,0)</f>
        <v>0.931111111111111</v>
      </c>
      <c r="U915" s="54" t="n">
        <f aca="false">IF(L915&gt;0,R915/L915,0)</f>
        <v>0.861109785202864</v>
      </c>
      <c r="V915" s="54" t="n">
        <f aca="false">IF(N915&gt;0,P915/N915,0)</f>
        <v>0.982996355372015</v>
      </c>
      <c r="W915" s="54" t="n">
        <f aca="false">T915*U915*V915</f>
        <v>0.788155555555556</v>
      </c>
      <c r="X915" s="55" t="n">
        <v>192.7</v>
      </c>
      <c r="Y915" s="56" t="n">
        <v>0.15</v>
      </c>
    </row>
    <row r="916" customFormat="false" ht="15" hidden="false" customHeight="false" outlineLevel="0" collapsed="false">
      <c r="A916" s="47" t="s">
        <v>1325</v>
      </c>
      <c r="B916" s="48" t="n">
        <v>46122</v>
      </c>
      <c r="C916" s="49" t="n">
        <f aca="false">DATE(YEAR(B916),MONTH(B916),1)</f>
        <v>46113</v>
      </c>
      <c r="D916" s="47" t="s">
        <v>75</v>
      </c>
      <c r="E916" s="47" t="s">
        <v>65</v>
      </c>
      <c r="F916" s="47" t="s">
        <v>158</v>
      </c>
      <c r="G916" s="47" t="s">
        <v>1323</v>
      </c>
      <c r="H916" s="50" t="n">
        <f aca="false">Assumptions!$B$4</f>
        <v>480</v>
      </c>
      <c r="I916" s="47" t="n">
        <v>30</v>
      </c>
      <c r="J916" s="9" t="n">
        <f aca="false">H916-I916</f>
        <v>450</v>
      </c>
      <c r="K916" s="9" t="n">
        <f aca="false">SUMIFS(Downtime_Log!$I$2:$I$20000,Downtime_Log!$B$2:$B$20000,A916)</f>
        <v>29</v>
      </c>
      <c r="L916" s="9" t="n">
        <f aca="false">J916-K916</f>
        <v>421</v>
      </c>
      <c r="M916" s="51" t="n">
        <f aca="false">INDEX(Rate_Master!$C$2:$C$13,MATCH(F916,Rate_Master!$A$2:$A$13,0))</f>
        <v>200</v>
      </c>
      <c r="N916" s="52" t="n">
        <v>66924</v>
      </c>
      <c r="O916" s="51" t="n">
        <f aca="false">SUMIFS(Quality_Log!$H$2:$H$20000,Quality_Log!$B$2:$B$20000,A916)</f>
        <v>1095</v>
      </c>
      <c r="P916" s="51" t="n">
        <f aca="false">N916-O916</f>
        <v>65829</v>
      </c>
      <c r="Q916" s="51" t="n">
        <f aca="false">ROUND(J916*M916*Assumptions!$B$6,0)</f>
        <v>70200</v>
      </c>
      <c r="R916" s="53" t="n">
        <f aca="false">N916/M916</f>
        <v>334.62</v>
      </c>
      <c r="S916" s="53" t="n">
        <f aca="false">P916/M916</f>
        <v>329.145</v>
      </c>
      <c r="T916" s="54" t="n">
        <f aca="false">IF(J916&gt;0,L916/J916,0)</f>
        <v>0.935555555555556</v>
      </c>
      <c r="U916" s="54" t="n">
        <f aca="false">IF(L916&gt;0,R916/L916,0)</f>
        <v>0.794821852731591</v>
      </c>
      <c r="V916" s="54" t="n">
        <f aca="false">IF(N916&gt;0,P916/N916,0)</f>
        <v>0.98363815671508</v>
      </c>
      <c r="W916" s="54" t="n">
        <f aca="false">T916*U916*V916</f>
        <v>0.731433333333333</v>
      </c>
      <c r="X916" s="55" t="n">
        <v>215.4</v>
      </c>
      <c r="Y916" s="56" t="n">
        <v>0.15</v>
      </c>
    </row>
    <row r="917" customFormat="false" ht="15" hidden="false" customHeight="false" outlineLevel="0" collapsed="false">
      <c r="A917" s="47" t="s">
        <v>1326</v>
      </c>
      <c r="B917" s="48" t="n">
        <v>46123</v>
      </c>
      <c r="C917" s="49" t="n">
        <f aca="false">DATE(YEAR(B917),MONTH(B917),1)</f>
        <v>46113</v>
      </c>
      <c r="D917" s="47" t="s">
        <v>73</v>
      </c>
      <c r="E917" s="47" t="s">
        <v>62</v>
      </c>
      <c r="F917" s="47" t="s">
        <v>150</v>
      </c>
      <c r="G917" s="47" t="s">
        <v>1313</v>
      </c>
      <c r="H917" s="50" t="n">
        <f aca="false">Assumptions!$B$4</f>
        <v>480</v>
      </c>
      <c r="I917" s="47" t="n">
        <v>90</v>
      </c>
      <c r="J917" s="9" t="n">
        <f aca="false">H917-I917</f>
        <v>390</v>
      </c>
      <c r="K917" s="9" t="n">
        <f aca="false">SUMIFS(Downtime_Log!$I$2:$I$20000,Downtime_Log!$B$2:$B$20000,A917)</f>
        <v>59</v>
      </c>
      <c r="L917" s="9" t="n">
        <f aca="false">J917-K917</f>
        <v>331</v>
      </c>
      <c r="M917" s="51" t="n">
        <f aca="false">INDEX(Rate_Master!$C$2:$C$13,MATCH(F917,Rate_Master!$A$2:$A$13,0))</f>
        <v>800</v>
      </c>
      <c r="N917" s="52" t="n">
        <v>228816</v>
      </c>
      <c r="O917" s="51" t="n">
        <f aca="false">SUMIFS(Quality_Log!$H$2:$H$20000,Quality_Log!$B$2:$B$20000,A917)</f>
        <v>3156</v>
      </c>
      <c r="P917" s="51" t="n">
        <f aca="false">N917-O917</f>
        <v>225660</v>
      </c>
      <c r="Q917" s="51" t="n">
        <f aca="false">ROUND(J917*M917*Assumptions!$B$6,0)</f>
        <v>243360</v>
      </c>
      <c r="R917" s="53" t="n">
        <f aca="false">N917/M917</f>
        <v>286.02</v>
      </c>
      <c r="S917" s="53" t="n">
        <f aca="false">P917/M917</f>
        <v>282.075</v>
      </c>
      <c r="T917" s="54" t="n">
        <f aca="false">IF(J917&gt;0,L917/J917,0)</f>
        <v>0.848717948717949</v>
      </c>
      <c r="U917" s="54" t="n">
        <f aca="false">IF(L917&gt;0,R917/L917,0)</f>
        <v>0.864108761329305</v>
      </c>
      <c r="V917" s="54" t="n">
        <f aca="false">IF(N917&gt;0,P917/N917,0)</f>
        <v>0.98620725823369</v>
      </c>
      <c r="W917" s="54" t="n">
        <f aca="false">T917*U917*V917</f>
        <v>0.723269230769231</v>
      </c>
      <c r="X917" s="55" t="n">
        <v>309.4</v>
      </c>
      <c r="Y917" s="56" t="n">
        <v>1.68</v>
      </c>
    </row>
    <row r="918" customFormat="false" ht="15" hidden="false" customHeight="false" outlineLevel="0" collapsed="false">
      <c r="A918" s="47" t="s">
        <v>1327</v>
      </c>
      <c r="B918" s="48" t="n">
        <v>46123</v>
      </c>
      <c r="C918" s="49" t="n">
        <f aca="false">DATE(YEAR(B918),MONTH(B918),1)</f>
        <v>46113</v>
      </c>
      <c r="D918" s="47" t="s">
        <v>74</v>
      </c>
      <c r="E918" s="47" t="s">
        <v>62</v>
      </c>
      <c r="F918" s="47" t="s">
        <v>150</v>
      </c>
      <c r="G918" s="47" t="s">
        <v>1313</v>
      </c>
      <c r="H918" s="50" t="n">
        <f aca="false">Assumptions!$B$4</f>
        <v>480</v>
      </c>
      <c r="I918" s="47" t="n">
        <v>30</v>
      </c>
      <c r="J918" s="9" t="n">
        <f aca="false">H918-I918</f>
        <v>450</v>
      </c>
      <c r="K918" s="9" t="n">
        <f aca="false">SUMIFS(Downtime_Log!$I$2:$I$20000,Downtime_Log!$B$2:$B$20000,A918)</f>
        <v>78</v>
      </c>
      <c r="L918" s="9" t="n">
        <f aca="false">J918-K918</f>
        <v>372</v>
      </c>
      <c r="M918" s="51" t="n">
        <f aca="false">INDEX(Rate_Master!$C$2:$C$13,MATCH(F918,Rate_Master!$A$2:$A$13,0))</f>
        <v>800</v>
      </c>
      <c r="N918" s="52" t="n">
        <v>260371</v>
      </c>
      <c r="O918" s="51" t="n">
        <f aca="false">SUMIFS(Quality_Log!$H$2:$H$20000,Quality_Log!$B$2:$B$20000,A918)</f>
        <v>6924</v>
      </c>
      <c r="P918" s="51" t="n">
        <f aca="false">N918-O918</f>
        <v>253447</v>
      </c>
      <c r="Q918" s="51" t="n">
        <f aca="false">ROUND(J918*M918*Assumptions!$B$6,0)</f>
        <v>280800</v>
      </c>
      <c r="R918" s="53" t="n">
        <f aca="false">N918/M918</f>
        <v>325.46375</v>
      </c>
      <c r="S918" s="53" t="n">
        <f aca="false">P918/M918</f>
        <v>316.80875</v>
      </c>
      <c r="T918" s="54" t="n">
        <f aca="false">IF(J918&gt;0,L918/J918,0)</f>
        <v>0.826666666666667</v>
      </c>
      <c r="U918" s="54" t="n">
        <f aca="false">IF(L918&gt;0,R918/L918,0)</f>
        <v>0.874902553763441</v>
      </c>
      <c r="V918" s="54" t="n">
        <f aca="false">IF(N918&gt;0,P918/N918,0)</f>
        <v>0.973407176682503</v>
      </c>
      <c r="W918" s="54" t="n">
        <f aca="false">T918*U918*V918</f>
        <v>0.704019444444444</v>
      </c>
      <c r="X918" s="55" t="n">
        <v>353.9</v>
      </c>
      <c r="Y918" s="56" t="n">
        <v>1.4</v>
      </c>
    </row>
    <row r="919" customFormat="false" ht="15" hidden="false" customHeight="false" outlineLevel="0" collapsed="false">
      <c r="A919" s="47" t="s">
        <v>1328</v>
      </c>
      <c r="B919" s="48" t="n">
        <v>46123</v>
      </c>
      <c r="C919" s="49" t="n">
        <f aca="false">DATE(YEAR(B919),MONTH(B919),1)</f>
        <v>46113</v>
      </c>
      <c r="D919" s="47" t="s">
        <v>75</v>
      </c>
      <c r="E919" s="47" t="s">
        <v>62</v>
      </c>
      <c r="F919" s="47" t="s">
        <v>148</v>
      </c>
      <c r="G919" s="47" t="s">
        <v>1329</v>
      </c>
      <c r="H919" s="50" t="n">
        <f aca="false">Assumptions!$B$4</f>
        <v>480</v>
      </c>
      <c r="I919" s="47" t="n">
        <v>30</v>
      </c>
      <c r="J919" s="9" t="n">
        <f aca="false">H919-I919</f>
        <v>450</v>
      </c>
      <c r="K919" s="9" t="n">
        <f aca="false">SUMIFS(Downtime_Log!$I$2:$I$20000,Downtime_Log!$B$2:$B$20000,A919)</f>
        <v>108</v>
      </c>
      <c r="L919" s="9" t="n">
        <f aca="false">J919-K919</f>
        <v>342</v>
      </c>
      <c r="M919" s="51" t="n">
        <f aca="false">INDEX(Rate_Master!$C$2:$C$13,MATCH(F919,Rate_Master!$A$2:$A$13,0))</f>
        <v>900</v>
      </c>
      <c r="N919" s="52" t="n">
        <v>264878</v>
      </c>
      <c r="O919" s="51" t="n">
        <f aca="false">SUMIFS(Quality_Log!$H$2:$H$20000,Quality_Log!$B$2:$B$20000,A919)</f>
        <v>10282</v>
      </c>
      <c r="P919" s="51" t="n">
        <f aca="false">N919-O919</f>
        <v>254596</v>
      </c>
      <c r="Q919" s="51" t="n">
        <f aca="false">ROUND(J919*M919*Assumptions!$B$6,0)</f>
        <v>315900</v>
      </c>
      <c r="R919" s="53" t="n">
        <f aca="false">N919/M919</f>
        <v>294.308888888889</v>
      </c>
      <c r="S919" s="53" t="n">
        <f aca="false">P919/M919</f>
        <v>282.884444444444</v>
      </c>
      <c r="T919" s="54" t="n">
        <f aca="false">IF(J919&gt;0,L919/J919,0)</f>
        <v>0.76</v>
      </c>
      <c r="U919" s="54" t="n">
        <f aca="false">IF(L919&gt;0,R919/L919,0)</f>
        <v>0.860552306692658</v>
      </c>
      <c r="V919" s="54" t="n">
        <f aca="false">IF(N919&gt;0,P919/N919,0)</f>
        <v>0.961182129131147</v>
      </c>
      <c r="W919" s="54" t="n">
        <f aca="false">T919*U919*V919</f>
        <v>0.628632098765432</v>
      </c>
      <c r="X919" s="55" t="n">
        <v>324.6</v>
      </c>
      <c r="Y919" s="56" t="n">
        <v>5.05</v>
      </c>
    </row>
    <row r="920" customFormat="false" ht="15" hidden="false" customHeight="false" outlineLevel="0" collapsed="false">
      <c r="A920" s="47" t="s">
        <v>1330</v>
      </c>
      <c r="B920" s="48" t="n">
        <v>46123</v>
      </c>
      <c r="C920" s="49" t="n">
        <f aca="false">DATE(YEAR(B920),MONTH(B920),1)</f>
        <v>46113</v>
      </c>
      <c r="D920" s="47" t="s">
        <v>73</v>
      </c>
      <c r="E920" s="47" t="s">
        <v>63</v>
      </c>
      <c r="F920" s="47" t="s">
        <v>151</v>
      </c>
      <c r="G920" s="47" t="s">
        <v>1331</v>
      </c>
      <c r="H920" s="50" t="n">
        <f aca="false">Assumptions!$B$4</f>
        <v>480</v>
      </c>
      <c r="I920" s="47" t="n">
        <v>90</v>
      </c>
      <c r="J920" s="9" t="n">
        <f aca="false">H920-I920</f>
        <v>390</v>
      </c>
      <c r="K920" s="9" t="n">
        <f aca="false">SUMIFS(Downtime_Log!$I$2:$I$20000,Downtime_Log!$B$2:$B$20000,A920)</f>
        <v>57</v>
      </c>
      <c r="L920" s="9" t="n">
        <f aca="false">J920-K920</f>
        <v>333</v>
      </c>
      <c r="M920" s="51" t="n">
        <f aca="false">INDEX(Rate_Master!$C$2:$C$13,MATCH(F920,Rate_Master!$A$2:$A$13,0))</f>
        <v>700</v>
      </c>
      <c r="N920" s="52" t="n">
        <v>197753</v>
      </c>
      <c r="O920" s="51" t="n">
        <f aca="false">SUMIFS(Quality_Log!$H$2:$H$20000,Quality_Log!$B$2:$B$20000,A920)</f>
        <v>4882</v>
      </c>
      <c r="P920" s="51" t="n">
        <f aca="false">N920-O920</f>
        <v>192871</v>
      </c>
      <c r="Q920" s="51" t="n">
        <f aca="false">ROUND(J920*M920*Assumptions!$B$6,0)</f>
        <v>212940</v>
      </c>
      <c r="R920" s="53" t="n">
        <f aca="false">N920/M920</f>
        <v>282.504285714286</v>
      </c>
      <c r="S920" s="53" t="n">
        <f aca="false">P920/M920</f>
        <v>275.53</v>
      </c>
      <c r="T920" s="54" t="n">
        <f aca="false">IF(J920&gt;0,L920/J920,0)</f>
        <v>0.853846153846154</v>
      </c>
      <c r="U920" s="54" t="n">
        <f aca="false">IF(L920&gt;0,R920/L920,0)</f>
        <v>0.848361218361218</v>
      </c>
      <c r="V920" s="54" t="n">
        <f aca="false">IF(N920&gt;0,P920/N920,0)</f>
        <v>0.975312637482112</v>
      </c>
      <c r="W920" s="54" t="n">
        <f aca="false">T920*U920*V920</f>
        <v>0.706487179487179</v>
      </c>
      <c r="X920" s="55" t="n">
        <v>365</v>
      </c>
      <c r="Y920" s="56" t="n">
        <v>2.24</v>
      </c>
    </row>
    <row r="921" customFormat="false" ht="15" hidden="false" customHeight="false" outlineLevel="0" collapsed="false">
      <c r="A921" s="47" t="s">
        <v>1332</v>
      </c>
      <c r="B921" s="48" t="n">
        <v>46123</v>
      </c>
      <c r="C921" s="49" t="n">
        <f aca="false">DATE(YEAR(B921),MONTH(B921),1)</f>
        <v>46113</v>
      </c>
      <c r="D921" s="47" t="s">
        <v>74</v>
      </c>
      <c r="E921" s="47" t="s">
        <v>63</v>
      </c>
      <c r="F921" s="47" t="s">
        <v>151</v>
      </c>
      <c r="G921" s="47" t="s">
        <v>1331</v>
      </c>
      <c r="H921" s="50" t="n">
        <f aca="false">Assumptions!$B$4</f>
        <v>480</v>
      </c>
      <c r="I921" s="47" t="n">
        <v>30</v>
      </c>
      <c r="J921" s="9" t="n">
        <f aca="false">H921-I921</f>
        <v>450</v>
      </c>
      <c r="K921" s="9" t="n">
        <f aca="false">SUMIFS(Downtime_Log!$I$2:$I$20000,Downtime_Log!$B$2:$B$20000,A921)</f>
        <v>300</v>
      </c>
      <c r="L921" s="9" t="n">
        <f aca="false">J921-K921</f>
        <v>150</v>
      </c>
      <c r="M921" s="51" t="n">
        <f aca="false">INDEX(Rate_Master!$C$2:$C$13,MATCH(F921,Rate_Master!$A$2:$A$13,0))</f>
        <v>700</v>
      </c>
      <c r="N921" s="52" t="n">
        <v>84711</v>
      </c>
      <c r="O921" s="51" t="n">
        <f aca="false">SUMIFS(Quality_Log!$H$2:$H$20000,Quality_Log!$B$2:$B$20000,A921)</f>
        <v>3261</v>
      </c>
      <c r="P921" s="51" t="n">
        <f aca="false">N921-O921</f>
        <v>81450</v>
      </c>
      <c r="Q921" s="51" t="n">
        <f aca="false">ROUND(J921*M921*Assumptions!$B$6,0)</f>
        <v>245700</v>
      </c>
      <c r="R921" s="53" t="n">
        <f aca="false">N921/M921</f>
        <v>121.015714285714</v>
      </c>
      <c r="S921" s="53" t="n">
        <f aca="false">P921/M921</f>
        <v>116.357142857143</v>
      </c>
      <c r="T921" s="54" t="n">
        <f aca="false">IF(J921&gt;0,L921/J921,0)</f>
        <v>0.333333333333333</v>
      </c>
      <c r="U921" s="54" t="n">
        <f aca="false">IF(L921&gt;0,R921/L921,0)</f>
        <v>0.806771428571429</v>
      </c>
      <c r="V921" s="54" t="n">
        <f aca="false">IF(N921&gt;0,P921/N921,0)</f>
        <v>0.961504409108616</v>
      </c>
      <c r="W921" s="54" t="n">
        <f aca="false">T921*U921*V921</f>
        <v>0.258571428571429</v>
      </c>
      <c r="X921" s="55" t="n">
        <v>238.2</v>
      </c>
      <c r="Y921" s="56" t="n">
        <v>1.89</v>
      </c>
    </row>
    <row r="922" customFormat="false" ht="15" hidden="false" customHeight="false" outlineLevel="0" collapsed="false">
      <c r="A922" s="47" t="s">
        <v>1333</v>
      </c>
      <c r="B922" s="48" t="n">
        <v>46123</v>
      </c>
      <c r="C922" s="49" t="n">
        <f aca="false">DATE(YEAR(B922),MONTH(B922),1)</f>
        <v>46113</v>
      </c>
      <c r="D922" s="47" t="s">
        <v>75</v>
      </c>
      <c r="E922" s="47" t="s">
        <v>63</v>
      </c>
      <c r="F922" s="47" t="s">
        <v>151</v>
      </c>
      <c r="G922" s="47" t="s">
        <v>1331</v>
      </c>
      <c r="H922" s="50" t="n">
        <f aca="false">Assumptions!$B$4</f>
        <v>480</v>
      </c>
      <c r="I922" s="47" t="n">
        <v>30</v>
      </c>
      <c r="J922" s="9" t="n">
        <f aca="false">H922-I922</f>
        <v>450</v>
      </c>
      <c r="K922" s="9" t="n">
        <f aca="false">SUMIFS(Downtime_Log!$I$2:$I$20000,Downtime_Log!$B$2:$B$20000,A922)</f>
        <v>55</v>
      </c>
      <c r="L922" s="9" t="n">
        <f aca="false">J922-K922</f>
        <v>395</v>
      </c>
      <c r="M922" s="51" t="n">
        <f aca="false">INDEX(Rate_Master!$C$2:$C$13,MATCH(F922,Rate_Master!$A$2:$A$13,0))</f>
        <v>700</v>
      </c>
      <c r="N922" s="52" t="n">
        <v>227191</v>
      </c>
      <c r="O922" s="51" t="n">
        <f aca="false">SUMIFS(Quality_Log!$H$2:$H$20000,Quality_Log!$B$2:$B$20000,A922)</f>
        <v>8223</v>
      </c>
      <c r="P922" s="51" t="n">
        <f aca="false">N922-O922</f>
        <v>218968</v>
      </c>
      <c r="Q922" s="51" t="n">
        <f aca="false">ROUND(J922*M922*Assumptions!$B$6,0)</f>
        <v>245700</v>
      </c>
      <c r="R922" s="53" t="n">
        <f aca="false">N922/M922</f>
        <v>324.558571428571</v>
      </c>
      <c r="S922" s="53" t="n">
        <f aca="false">P922/M922</f>
        <v>312.811428571429</v>
      </c>
      <c r="T922" s="54" t="n">
        <f aca="false">IF(J922&gt;0,L922/J922,0)</f>
        <v>0.877777777777778</v>
      </c>
      <c r="U922" s="54" t="n">
        <f aca="false">IF(L922&gt;0,R922/L922,0)</f>
        <v>0.821667269439421</v>
      </c>
      <c r="V922" s="54" t="n">
        <f aca="false">IF(N922&gt;0,P922/N922,0)</f>
        <v>0.963805784560128</v>
      </c>
      <c r="W922" s="54" t="n">
        <f aca="false">T922*U922*V922</f>
        <v>0.695136507936508</v>
      </c>
      <c r="X922" s="55" t="n">
        <v>432</v>
      </c>
      <c r="Y922" s="56" t="n">
        <v>1.8</v>
      </c>
    </row>
    <row r="923" customFormat="false" ht="15" hidden="false" customHeight="false" outlineLevel="0" collapsed="false">
      <c r="A923" s="47" t="s">
        <v>1334</v>
      </c>
      <c r="B923" s="48" t="n">
        <v>46123</v>
      </c>
      <c r="C923" s="49" t="n">
        <f aca="false">DATE(YEAR(B923),MONTH(B923),1)</f>
        <v>46113</v>
      </c>
      <c r="D923" s="47" t="s">
        <v>73</v>
      </c>
      <c r="E923" s="47" t="s">
        <v>64</v>
      </c>
      <c r="F923" s="47" t="s">
        <v>155</v>
      </c>
      <c r="G923" s="47" t="s">
        <v>1320</v>
      </c>
      <c r="H923" s="50" t="n">
        <f aca="false">Assumptions!$B$4</f>
        <v>480</v>
      </c>
      <c r="I923" s="47" t="n">
        <v>90</v>
      </c>
      <c r="J923" s="9" t="n">
        <f aca="false">H923-I923</f>
        <v>390</v>
      </c>
      <c r="K923" s="9" t="n">
        <f aca="false">SUMIFS(Downtime_Log!$I$2:$I$20000,Downtime_Log!$B$2:$B$20000,A923)</f>
        <v>57</v>
      </c>
      <c r="L923" s="9" t="n">
        <f aca="false">J923-K923</f>
        <v>333</v>
      </c>
      <c r="M923" s="51" t="n">
        <f aca="false">INDEX(Rate_Master!$C$2:$C$13,MATCH(F923,Rate_Master!$A$2:$A$13,0))</f>
        <v>550</v>
      </c>
      <c r="N923" s="52" t="n">
        <v>172027</v>
      </c>
      <c r="O923" s="51" t="n">
        <f aca="false">SUMIFS(Quality_Log!$H$2:$H$20000,Quality_Log!$B$2:$B$20000,A923)</f>
        <v>1657</v>
      </c>
      <c r="P923" s="51" t="n">
        <f aca="false">N923-O923</f>
        <v>170370</v>
      </c>
      <c r="Q923" s="51" t="n">
        <f aca="false">ROUND(J923*M923*Assumptions!$B$6,0)</f>
        <v>167310</v>
      </c>
      <c r="R923" s="53" t="n">
        <f aca="false">N923/M923</f>
        <v>312.776363636364</v>
      </c>
      <c r="S923" s="53" t="n">
        <f aca="false">P923/M923</f>
        <v>309.763636363636</v>
      </c>
      <c r="T923" s="54" t="n">
        <f aca="false">IF(J923&gt;0,L923/J923,0)</f>
        <v>0.853846153846154</v>
      </c>
      <c r="U923" s="54" t="n">
        <f aca="false">IF(L923&gt;0,R923/L923,0)</f>
        <v>0.939268359268359</v>
      </c>
      <c r="V923" s="54" t="n">
        <f aca="false">IF(N923&gt;0,P923/N923,0)</f>
        <v>0.99036779110256</v>
      </c>
      <c r="W923" s="54" t="n">
        <f aca="false">T923*U923*V923</f>
        <v>0.794265734265734</v>
      </c>
      <c r="X923" s="55" t="n">
        <v>208.3</v>
      </c>
      <c r="Y923" s="56" t="n">
        <v>0.76</v>
      </c>
    </row>
    <row r="924" customFormat="false" ht="15" hidden="false" customHeight="false" outlineLevel="0" collapsed="false">
      <c r="A924" s="47" t="s">
        <v>1335</v>
      </c>
      <c r="B924" s="48" t="n">
        <v>46123</v>
      </c>
      <c r="C924" s="49" t="n">
        <f aca="false">DATE(YEAR(B924),MONTH(B924),1)</f>
        <v>46113</v>
      </c>
      <c r="D924" s="47" t="s">
        <v>74</v>
      </c>
      <c r="E924" s="47" t="s">
        <v>64</v>
      </c>
      <c r="F924" s="47" t="s">
        <v>155</v>
      </c>
      <c r="G924" s="47" t="s">
        <v>1320</v>
      </c>
      <c r="H924" s="50" t="n">
        <f aca="false">Assumptions!$B$4</f>
        <v>480</v>
      </c>
      <c r="I924" s="47" t="n">
        <v>45</v>
      </c>
      <c r="J924" s="9" t="n">
        <f aca="false">H924-I924</f>
        <v>435</v>
      </c>
      <c r="K924" s="9" t="n">
        <f aca="false">SUMIFS(Downtime_Log!$I$2:$I$20000,Downtime_Log!$B$2:$B$20000,A924)</f>
        <v>72</v>
      </c>
      <c r="L924" s="9" t="n">
        <f aca="false">J924-K924</f>
        <v>363</v>
      </c>
      <c r="M924" s="51" t="n">
        <f aca="false">INDEX(Rate_Master!$C$2:$C$13,MATCH(F924,Rate_Master!$A$2:$A$13,0))</f>
        <v>550</v>
      </c>
      <c r="N924" s="52" t="n">
        <v>183913</v>
      </c>
      <c r="O924" s="51" t="n">
        <f aca="false">SUMIFS(Quality_Log!$H$2:$H$20000,Quality_Log!$B$2:$B$20000,A924)</f>
        <v>5059</v>
      </c>
      <c r="P924" s="51" t="n">
        <f aca="false">N924-O924</f>
        <v>178854</v>
      </c>
      <c r="Q924" s="51" t="n">
        <f aca="false">ROUND(J924*M924*Assumptions!$B$6,0)</f>
        <v>186615</v>
      </c>
      <c r="R924" s="53" t="n">
        <f aca="false">N924/M924</f>
        <v>334.387272727273</v>
      </c>
      <c r="S924" s="53" t="n">
        <f aca="false">P924/M924</f>
        <v>325.189090909091</v>
      </c>
      <c r="T924" s="54" t="n">
        <f aca="false">IF(J924&gt;0,L924/J924,0)</f>
        <v>0.83448275862069</v>
      </c>
      <c r="U924" s="54" t="n">
        <f aca="false">IF(L924&gt;0,R924/L924,0)</f>
        <v>0.921177059854746</v>
      </c>
      <c r="V924" s="54" t="n">
        <f aca="false">IF(N924&gt;0,P924/N924,0)</f>
        <v>0.972492428485208</v>
      </c>
      <c r="W924" s="54" t="n">
        <f aca="false">T924*U924*V924</f>
        <v>0.747561128526646</v>
      </c>
      <c r="X924" s="55" t="n">
        <v>225.7</v>
      </c>
      <c r="Y924" s="56" t="n">
        <v>0.67</v>
      </c>
    </row>
    <row r="925" customFormat="false" ht="15" hidden="false" customHeight="false" outlineLevel="0" collapsed="false">
      <c r="A925" s="47" t="s">
        <v>1336</v>
      </c>
      <c r="B925" s="48" t="n">
        <v>46123</v>
      </c>
      <c r="C925" s="49" t="n">
        <f aca="false">DATE(YEAR(B925),MONTH(B925),1)</f>
        <v>46113</v>
      </c>
      <c r="D925" s="47" t="s">
        <v>73</v>
      </c>
      <c r="E925" s="47" t="s">
        <v>65</v>
      </c>
      <c r="F925" s="47" t="s">
        <v>158</v>
      </c>
      <c r="G925" s="47" t="s">
        <v>1323</v>
      </c>
      <c r="H925" s="50" t="n">
        <f aca="false">Assumptions!$B$4</f>
        <v>480</v>
      </c>
      <c r="I925" s="47" t="n">
        <v>90</v>
      </c>
      <c r="J925" s="9" t="n">
        <f aca="false">H925-I925</f>
        <v>390</v>
      </c>
      <c r="K925" s="9" t="n">
        <f aca="false">SUMIFS(Downtime_Log!$I$2:$I$20000,Downtime_Log!$B$2:$B$20000,A925)</f>
        <v>11</v>
      </c>
      <c r="L925" s="9" t="n">
        <f aca="false">J925-K925</f>
        <v>379</v>
      </c>
      <c r="M925" s="51" t="n">
        <f aca="false">INDEX(Rate_Master!$C$2:$C$13,MATCH(F925,Rate_Master!$A$2:$A$13,0))</f>
        <v>200</v>
      </c>
      <c r="N925" s="52" t="n">
        <v>60911</v>
      </c>
      <c r="O925" s="51" t="n">
        <f aca="false">SUMIFS(Quality_Log!$H$2:$H$20000,Quality_Log!$B$2:$B$20000,A925)</f>
        <v>1206</v>
      </c>
      <c r="P925" s="51" t="n">
        <f aca="false">N925-O925</f>
        <v>59705</v>
      </c>
      <c r="Q925" s="51" t="n">
        <f aca="false">ROUND(J925*M925*Assumptions!$B$6,0)</f>
        <v>60840</v>
      </c>
      <c r="R925" s="53" t="n">
        <f aca="false">N925/M925</f>
        <v>304.555</v>
      </c>
      <c r="S925" s="53" t="n">
        <f aca="false">P925/M925</f>
        <v>298.525</v>
      </c>
      <c r="T925" s="54" t="n">
        <f aca="false">IF(J925&gt;0,L925/J925,0)</f>
        <v>0.971794871794872</v>
      </c>
      <c r="U925" s="54" t="n">
        <f aca="false">IF(L925&gt;0,R925/L925,0)</f>
        <v>0.803575197889182</v>
      </c>
      <c r="V925" s="54" t="n">
        <f aca="false">IF(N925&gt;0,P925/N925,0)</f>
        <v>0.980200620577564</v>
      </c>
      <c r="W925" s="54" t="n">
        <f aca="false">T925*U925*V925</f>
        <v>0.765448717948718</v>
      </c>
      <c r="X925" s="55" t="n">
        <v>181.5</v>
      </c>
      <c r="Y925" s="56" t="n">
        <v>0.15</v>
      </c>
    </row>
    <row r="926" customFormat="false" ht="15" hidden="false" customHeight="false" outlineLevel="0" collapsed="false">
      <c r="A926" s="47" t="s">
        <v>1337</v>
      </c>
      <c r="B926" s="48" t="n">
        <v>46123</v>
      </c>
      <c r="C926" s="49" t="n">
        <f aca="false">DATE(YEAR(B926),MONTH(B926),1)</f>
        <v>46113</v>
      </c>
      <c r="D926" s="47" t="s">
        <v>74</v>
      </c>
      <c r="E926" s="47" t="s">
        <v>65</v>
      </c>
      <c r="F926" s="47" t="s">
        <v>158</v>
      </c>
      <c r="G926" s="47" t="s">
        <v>1323</v>
      </c>
      <c r="H926" s="50" t="n">
        <f aca="false">Assumptions!$B$4</f>
        <v>480</v>
      </c>
      <c r="I926" s="47" t="n">
        <v>30</v>
      </c>
      <c r="J926" s="9" t="n">
        <f aca="false">H926-I926</f>
        <v>450</v>
      </c>
      <c r="K926" s="9" t="n">
        <f aca="false">SUMIFS(Downtime_Log!$I$2:$I$20000,Downtime_Log!$B$2:$B$20000,A926)</f>
        <v>11</v>
      </c>
      <c r="L926" s="9" t="n">
        <f aca="false">J926-K926</f>
        <v>439</v>
      </c>
      <c r="M926" s="51" t="n">
        <f aca="false">INDEX(Rate_Master!$C$2:$C$13,MATCH(F926,Rate_Master!$A$2:$A$13,0))</f>
        <v>200</v>
      </c>
      <c r="N926" s="52" t="n">
        <v>73397</v>
      </c>
      <c r="O926" s="51" t="n">
        <f aca="false">SUMIFS(Quality_Log!$H$2:$H$20000,Quality_Log!$B$2:$B$20000,A926)</f>
        <v>1652</v>
      </c>
      <c r="P926" s="51" t="n">
        <f aca="false">N926-O926</f>
        <v>71745</v>
      </c>
      <c r="Q926" s="51" t="n">
        <f aca="false">ROUND(J926*M926*Assumptions!$B$6,0)</f>
        <v>70200</v>
      </c>
      <c r="R926" s="53" t="n">
        <f aca="false">N926/M926</f>
        <v>366.985</v>
      </c>
      <c r="S926" s="53" t="n">
        <f aca="false">P926/M926</f>
        <v>358.725</v>
      </c>
      <c r="T926" s="54" t="n">
        <f aca="false">IF(J926&gt;0,L926/J926,0)</f>
        <v>0.975555555555556</v>
      </c>
      <c r="U926" s="54" t="n">
        <f aca="false">IF(L926&gt;0,R926/L926,0)</f>
        <v>0.835956719817768</v>
      </c>
      <c r="V926" s="54" t="n">
        <f aca="false">IF(N926&gt;0,P926/N926,0)</f>
        <v>0.977492268076352</v>
      </c>
      <c r="W926" s="54" t="n">
        <f aca="false">T926*U926*V926</f>
        <v>0.797166666666667</v>
      </c>
      <c r="X926" s="55" t="n">
        <v>207.6</v>
      </c>
      <c r="Y926" s="56" t="n">
        <v>0.15</v>
      </c>
    </row>
    <row r="927" customFormat="false" ht="15" hidden="false" customHeight="false" outlineLevel="0" collapsed="false">
      <c r="A927" s="47" t="s">
        <v>1338</v>
      </c>
      <c r="B927" s="48" t="n">
        <v>46123</v>
      </c>
      <c r="C927" s="49" t="n">
        <f aca="false">DATE(YEAR(B927),MONTH(B927),1)</f>
        <v>46113</v>
      </c>
      <c r="D927" s="47" t="s">
        <v>75</v>
      </c>
      <c r="E927" s="47" t="s">
        <v>65</v>
      </c>
      <c r="F927" s="47" t="s">
        <v>159</v>
      </c>
      <c r="G927" s="47" t="s">
        <v>1339</v>
      </c>
      <c r="H927" s="50" t="n">
        <f aca="false">Assumptions!$B$4</f>
        <v>480</v>
      </c>
      <c r="I927" s="47" t="n">
        <v>30</v>
      </c>
      <c r="J927" s="9" t="n">
        <f aca="false">H927-I927</f>
        <v>450</v>
      </c>
      <c r="K927" s="9" t="n">
        <f aca="false">SUMIFS(Downtime_Log!$I$2:$I$20000,Downtime_Log!$B$2:$B$20000,A927)</f>
        <v>70</v>
      </c>
      <c r="L927" s="9" t="n">
        <f aca="false">J927-K927</f>
        <v>380</v>
      </c>
      <c r="M927" s="51" t="n">
        <f aca="false">INDEX(Rate_Master!$C$2:$C$13,MATCH(F927,Rate_Master!$A$2:$A$13,0))</f>
        <v>240</v>
      </c>
      <c r="N927" s="52" t="n">
        <v>76679</v>
      </c>
      <c r="O927" s="51" t="n">
        <f aca="false">SUMIFS(Quality_Log!$H$2:$H$20000,Quality_Log!$B$2:$B$20000,A927)</f>
        <v>2169</v>
      </c>
      <c r="P927" s="51" t="n">
        <f aca="false">N927-O927</f>
        <v>74510</v>
      </c>
      <c r="Q927" s="51" t="n">
        <f aca="false">ROUND(J927*M927*Assumptions!$B$6,0)</f>
        <v>84240</v>
      </c>
      <c r="R927" s="53" t="n">
        <f aca="false">N927/M927</f>
        <v>319.495833333333</v>
      </c>
      <c r="S927" s="53" t="n">
        <f aca="false">P927/M927</f>
        <v>310.458333333333</v>
      </c>
      <c r="T927" s="54" t="n">
        <f aca="false">IF(J927&gt;0,L927/J927,0)</f>
        <v>0.844444444444444</v>
      </c>
      <c r="U927" s="54" t="n">
        <f aca="false">IF(L927&gt;0,R927/L927,0)</f>
        <v>0.84077850877193</v>
      </c>
      <c r="V927" s="54" t="n">
        <f aca="false">IF(N927&gt;0,P927/N927,0)</f>
        <v>0.97171324612997</v>
      </c>
      <c r="W927" s="54" t="n">
        <f aca="false">T927*U927*V927</f>
        <v>0.689907407407407</v>
      </c>
      <c r="X927" s="55" t="n">
        <v>188.1</v>
      </c>
      <c r="Y927" s="56" t="n">
        <v>0.77</v>
      </c>
    </row>
    <row r="928" customFormat="false" ht="15" hidden="false" customHeight="false" outlineLevel="0" collapsed="false">
      <c r="A928" s="47" t="s">
        <v>1340</v>
      </c>
      <c r="B928" s="48" t="n">
        <v>46125</v>
      </c>
      <c r="C928" s="49" t="n">
        <f aca="false">DATE(YEAR(B928),MONTH(B928),1)</f>
        <v>46113</v>
      </c>
      <c r="D928" s="47" t="s">
        <v>73</v>
      </c>
      <c r="E928" s="47" t="s">
        <v>62</v>
      </c>
      <c r="F928" s="47" t="s">
        <v>148</v>
      </c>
      <c r="G928" s="47" t="s">
        <v>1329</v>
      </c>
      <c r="H928" s="50" t="n">
        <f aca="false">Assumptions!$B$4</f>
        <v>480</v>
      </c>
      <c r="I928" s="47" t="n">
        <v>30</v>
      </c>
      <c r="J928" s="9" t="n">
        <f aca="false">H928-I928</f>
        <v>450</v>
      </c>
      <c r="K928" s="9" t="n">
        <f aca="false">SUMIFS(Downtime_Log!$I$2:$I$20000,Downtime_Log!$B$2:$B$20000,A928)</f>
        <v>88</v>
      </c>
      <c r="L928" s="9" t="n">
        <f aca="false">J928-K928</f>
        <v>362</v>
      </c>
      <c r="M928" s="51" t="n">
        <f aca="false">INDEX(Rate_Master!$C$2:$C$13,MATCH(F928,Rate_Master!$A$2:$A$13,0))</f>
        <v>900</v>
      </c>
      <c r="N928" s="52" t="n">
        <v>300570</v>
      </c>
      <c r="O928" s="51" t="n">
        <f aca="false">SUMIFS(Quality_Log!$H$2:$H$20000,Quality_Log!$B$2:$B$20000,A928)</f>
        <v>4807</v>
      </c>
      <c r="P928" s="51" t="n">
        <f aca="false">N928-O928</f>
        <v>295763</v>
      </c>
      <c r="Q928" s="51" t="n">
        <f aca="false">ROUND(J928*M928*Assumptions!$B$6,0)</f>
        <v>315900</v>
      </c>
      <c r="R928" s="53" t="n">
        <f aca="false">N928/M928</f>
        <v>333.966666666667</v>
      </c>
      <c r="S928" s="53" t="n">
        <f aca="false">P928/M928</f>
        <v>328.625555555556</v>
      </c>
      <c r="T928" s="54" t="n">
        <f aca="false">IF(J928&gt;0,L928/J928,0)</f>
        <v>0.804444444444444</v>
      </c>
      <c r="U928" s="54" t="n">
        <f aca="false">IF(L928&gt;0,R928/L928,0)</f>
        <v>0.92255985267035</v>
      </c>
      <c r="V928" s="54" t="n">
        <f aca="false">IF(N928&gt;0,P928/N928,0)</f>
        <v>0.984007053265462</v>
      </c>
      <c r="W928" s="54" t="n">
        <f aca="false">T928*U928*V928</f>
        <v>0.730279012345679</v>
      </c>
      <c r="X928" s="55" t="n">
        <v>343.9</v>
      </c>
      <c r="Y928" s="56" t="n">
        <v>1.54</v>
      </c>
    </row>
    <row r="929" customFormat="false" ht="15" hidden="false" customHeight="false" outlineLevel="0" collapsed="false">
      <c r="A929" s="47" t="s">
        <v>1341</v>
      </c>
      <c r="B929" s="48" t="n">
        <v>46125</v>
      </c>
      <c r="C929" s="49" t="n">
        <f aca="false">DATE(YEAR(B929),MONTH(B929),1)</f>
        <v>46113</v>
      </c>
      <c r="D929" s="47" t="s">
        <v>74</v>
      </c>
      <c r="E929" s="47" t="s">
        <v>62</v>
      </c>
      <c r="F929" s="47" t="s">
        <v>148</v>
      </c>
      <c r="G929" s="47" t="s">
        <v>1329</v>
      </c>
      <c r="H929" s="50" t="n">
        <f aca="false">Assumptions!$B$4</f>
        <v>480</v>
      </c>
      <c r="I929" s="47" t="n">
        <v>30</v>
      </c>
      <c r="J929" s="9" t="n">
        <f aca="false">H929-I929</f>
        <v>450</v>
      </c>
      <c r="K929" s="9" t="n">
        <f aca="false">SUMIFS(Downtime_Log!$I$2:$I$20000,Downtime_Log!$B$2:$B$20000,A929)</f>
        <v>65</v>
      </c>
      <c r="L929" s="9" t="n">
        <f aca="false">J929-K929</f>
        <v>385</v>
      </c>
      <c r="M929" s="51" t="n">
        <f aca="false">INDEX(Rate_Master!$C$2:$C$13,MATCH(F929,Rate_Master!$A$2:$A$13,0))</f>
        <v>900</v>
      </c>
      <c r="N929" s="52" t="n">
        <v>303651</v>
      </c>
      <c r="O929" s="51" t="n">
        <f aca="false">SUMIFS(Quality_Log!$H$2:$H$20000,Quality_Log!$B$2:$B$20000,A929)</f>
        <v>4154</v>
      </c>
      <c r="P929" s="51" t="n">
        <f aca="false">N929-O929</f>
        <v>299497</v>
      </c>
      <c r="Q929" s="51" t="n">
        <f aca="false">ROUND(J929*M929*Assumptions!$B$6,0)</f>
        <v>315900</v>
      </c>
      <c r="R929" s="53" t="n">
        <f aca="false">N929/M929</f>
        <v>337.39</v>
      </c>
      <c r="S929" s="53" t="n">
        <f aca="false">P929/M929</f>
        <v>332.774444444444</v>
      </c>
      <c r="T929" s="54" t="n">
        <f aca="false">IF(J929&gt;0,L929/J929,0)</f>
        <v>0.855555555555556</v>
      </c>
      <c r="U929" s="54" t="n">
        <f aca="false">IF(L929&gt;0,R929/L929,0)</f>
        <v>0.876337662337662</v>
      </c>
      <c r="V929" s="54" t="n">
        <f aca="false">IF(N929&gt;0,P929/N929,0)</f>
        <v>0.98631982111042</v>
      </c>
      <c r="W929" s="54" t="n">
        <f aca="false">T929*U929*V929</f>
        <v>0.739498765432099</v>
      </c>
      <c r="X929" s="55" t="n">
        <v>330.5</v>
      </c>
      <c r="Y929" s="56" t="n">
        <v>1.51</v>
      </c>
    </row>
    <row r="930" customFormat="false" ht="15" hidden="false" customHeight="false" outlineLevel="0" collapsed="false">
      <c r="A930" s="47" t="s">
        <v>1342</v>
      </c>
      <c r="B930" s="48" t="n">
        <v>46125</v>
      </c>
      <c r="C930" s="49" t="n">
        <f aca="false">DATE(YEAR(B930),MONTH(B930),1)</f>
        <v>46113</v>
      </c>
      <c r="D930" s="47" t="s">
        <v>75</v>
      </c>
      <c r="E930" s="47" t="s">
        <v>62</v>
      </c>
      <c r="F930" s="47" t="s">
        <v>148</v>
      </c>
      <c r="G930" s="47" t="s">
        <v>1329</v>
      </c>
      <c r="H930" s="50" t="n">
        <f aca="false">Assumptions!$B$4</f>
        <v>480</v>
      </c>
      <c r="I930" s="47" t="n">
        <v>30</v>
      </c>
      <c r="J930" s="9" t="n">
        <f aca="false">H930-I930</f>
        <v>450</v>
      </c>
      <c r="K930" s="9" t="n">
        <f aca="false">SUMIFS(Downtime_Log!$I$2:$I$20000,Downtime_Log!$B$2:$B$20000,A930)</f>
        <v>106</v>
      </c>
      <c r="L930" s="9" t="n">
        <f aca="false">J930-K930</f>
        <v>344</v>
      </c>
      <c r="M930" s="51" t="n">
        <f aca="false">INDEX(Rate_Master!$C$2:$C$13,MATCH(F930,Rate_Master!$A$2:$A$13,0))</f>
        <v>900</v>
      </c>
      <c r="N930" s="52" t="n">
        <v>277443</v>
      </c>
      <c r="O930" s="51" t="n">
        <f aca="false">SUMIFS(Quality_Log!$H$2:$H$20000,Quality_Log!$B$2:$B$20000,A930)</f>
        <v>6326</v>
      </c>
      <c r="P930" s="51" t="n">
        <f aca="false">N930-O930</f>
        <v>271117</v>
      </c>
      <c r="Q930" s="51" t="n">
        <f aca="false">ROUND(J930*M930*Assumptions!$B$6,0)</f>
        <v>315900</v>
      </c>
      <c r="R930" s="53" t="n">
        <f aca="false">N930/M930</f>
        <v>308.27</v>
      </c>
      <c r="S930" s="53" t="n">
        <f aca="false">P930/M930</f>
        <v>301.241111111111</v>
      </c>
      <c r="T930" s="54" t="n">
        <f aca="false">IF(J930&gt;0,L930/J930,0)</f>
        <v>0.764444444444445</v>
      </c>
      <c r="U930" s="54" t="n">
        <f aca="false">IF(L930&gt;0,R930/L930,0)</f>
        <v>0.896133720930233</v>
      </c>
      <c r="V930" s="54" t="n">
        <f aca="false">IF(N930&gt;0,P930/N930,0)</f>
        <v>0.977198920138551</v>
      </c>
      <c r="W930" s="54" t="n">
        <f aca="false">T930*U930*V930</f>
        <v>0.669424691358025</v>
      </c>
      <c r="X930" s="55" t="n">
        <v>326.5</v>
      </c>
      <c r="Y930" s="56" t="n">
        <v>1.63</v>
      </c>
    </row>
    <row r="931" customFormat="false" ht="15" hidden="false" customHeight="false" outlineLevel="0" collapsed="false">
      <c r="A931" s="47" t="s">
        <v>1343</v>
      </c>
      <c r="B931" s="48" t="n">
        <v>46125</v>
      </c>
      <c r="C931" s="49" t="n">
        <f aca="false">DATE(YEAR(B931),MONTH(B931),1)</f>
        <v>46113</v>
      </c>
      <c r="D931" s="47" t="s">
        <v>73</v>
      </c>
      <c r="E931" s="47" t="s">
        <v>63</v>
      </c>
      <c r="F931" s="47" t="s">
        <v>151</v>
      </c>
      <c r="G931" s="47" t="s">
        <v>1331</v>
      </c>
      <c r="H931" s="50" t="n">
        <f aca="false">Assumptions!$B$4</f>
        <v>480</v>
      </c>
      <c r="I931" s="47" t="n">
        <v>30</v>
      </c>
      <c r="J931" s="9" t="n">
        <f aca="false">H931-I931</f>
        <v>450</v>
      </c>
      <c r="K931" s="9" t="n">
        <f aca="false">SUMIFS(Downtime_Log!$I$2:$I$20000,Downtime_Log!$B$2:$B$20000,A931)</f>
        <v>96</v>
      </c>
      <c r="L931" s="9" t="n">
        <f aca="false">J931-K931</f>
        <v>354</v>
      </c>
      <c r="M931" s="51" t="n">
        <f aca="false">INDEX(Rate_Master!$C$2:$C$13,MATCH(F931,Rate_Master!$A$2:$A$13,0))</f>
        <v>700</v>
      </c>
      <c r="N931" s="52" t="n">
        <v>204611</v>
      </c>
      <c r="O931" s="51" t="n">
        <f aca="false">SUMIFS(Quality_Log!$H$2:$H$20000,Quality_Log!$B$2:$B$20000,A931)</f>
        <v>7061</v>
      </c>
      <c r="P931" s="51" t="n">
        <f aca="false">N931-O931</f>
        <v>197550</v>
      </c>
      <c r="Q931" s="51" t="n">
        <f aca="false">ROUND(J931*M931*Assumptions!$B$6,0)</f>
        <v>245700</v>
      </c>
      <c r="R931" s="53" t="n">
        <f aca="false">N931/M931</f>
        <v>292.301428571429</v>
      </c>
      <c r="S931" s="53" t="n">
        <f aca="false">P931/M931</f>
        <v>282.214285714286</v>
      </c>
      <c r="T931" s="54" t="n">
        <f aca="false">IF(J931&gt;0,L931/J931,0)</f>
        <v>0.786666666666667</v>
      </c>
      <c r="U931" s="54" t="n">
        <f aca="false">IF(L931&gt;0,R931/L931,0)</f>
        <v>0.825710250201776</v>
      </c>
      <c r="V931" s="54" t="n">
        <f aca="false">IF(N931&gt;0,P931/N931,0)</f>
        <v>0.965490613896614</v>
      </c>
      <c r="W931" s="54" t="n">
        <f aca="false">T931*U931*V931</f>
        <v>0.627142857142857</v>
      </c>
      <c r="X931" s="55" t="n">
        <v>435.3</v>
      </c>
      <c r="Y931" s="56" t="n">
        <v>1.94</v>
      </c>
    </row>
    <row r="932" customFormat="false" ht="15" hidden="false" customHeight="false" outlineLevel="0" collapsed="false">
      <c r="A932" s="47" t="s">
        <v>1344</v>
      </c>
      <c r="B932" s="48" t="n">
        <v>46125</v>
      </c>
      <c r="C932" s="49" t="n">
        <f aca="false">DATE(YEAR(B932),MONTH(B932),1)</f>
        <v>46113</v>
      </c>
      <c r="D932" s="47" t="s">
        <v>74</v>
      </c>
      <c r="E932" s="47" t="s">
        <v>63</v>
      </c>
      <c r="F932" s="47" t="s">
        <v>151</v>
      </c>
      <c r="G932" s="47" t="s">
        <v>1331</v>
      </c>
      <c r="H932" s="50" t="n">
        <f aca="false">Assumptions!$B$4</f>
        <v>480</v>
      </c>
      <c r="I932" s="47" t="n">
        <v>30</v>
      </c>
      <c r="J932" s="9" t="n">
        <f aca="false">H932-I932</f>
        <v>450</v>
      </c>
      <c r="K932" s="9" t="n">
        <f aca="false">SUMIFS(Downtime_Log!$I$2:$I$20000,Downtime_Log!$B$2:$B$20000,A932)</f>
        <v>164</v>
      </c>
      <c r="L932" s="9" t="n">
        <f aca="false">J932-K932</f>
        <v>286</v>
      </c>
      <c r="M932" s="51" t="n">
        <f aca="false">INDEX(Rate_Master!$C$2:$C$13,MATCH(F932,Rate_Master!$A$2:$A$13,0))</f>
        <v>700</v>
      </c>
      <c r="N932" s="52" t="n">
        <v>166999</v>
      </c>
      <c r="O932" s="51" t="n">
        <f aca="false">SUMIFS(Quality_Log!$H$2:$H$20000,Quality_Log!$B$2:$B$20000,A932)</f>
        <v>4835</v>
      </c>
      <c r="P932" s="51" t="n">
        <f aca="false">N932-O932</f>
        <v>162164</v>
      </c>
      <c r="Q932" s="51" t="n">
        <f aca="false">ROUND(J932*M932*Assumptions!$B$6,0)</f>
        <v>245700</v>
      </c>
      <c r="R932" s="53" t="n">
        <f aca="false">N932/M932</f>
        <v>238.57</v>
      </c>
      <c r="S932" s="53" t="n">
        <f aca="false">P932/M932</f>
        <v>231.662857142857</v>
      </c>
      <c r="T932" s="54" t="n">
        <f aca="false">IF(J932&gt;0,L932/J932,0)</f>
        <v>0.635555555555556</v>
      </c>
      <c r="U932" s="54" t="n">
        <f aca="false">IF(L932&gt;0,R932/L932,0)</f>
        <v>0.834160839160839</v>
      </c>
      <c r="V932" s="54" t="n">
        <f aca="false">IF(N932&gt;0,P932/N932,0)</f>
        <v>0.971047730824736</v>
      </c>
      <c r="W932" s="54" t="n">
        <f aca="false">T932*U932*V932</f>
        <v>0.514806349206349</v>
      </c>
      <c r="X932" s="55" t="n">
        <v>362.5</v>
      </c>
      <c r="Y932" s="56" t="n">
        <v>2.14</v>
      </c>
    </row>
    <row r="933" customFormat="false" ht="15" hidden="false" customHeight="false" outlineLevel="0" collapsed="false">
      <c r="A933" s="47" t="s">
        <v>1345</v>
      </c>
      <c r="B933" s="48" t="n">
        <v>46125</v>
      </c>
      <c r="C933" s="49" t="n">
        <f aca="false">DATE(YEAR(B933),MONTH(B933),1)</f>
        <v>46113</v>
      </c>
      <c r="D933" s="47" t="s">
        <v>75</v>
      </c>
      <c r="E933" s="47" t="s">
        <v>63</v>
      </c>
      <c r="F933" s="47" t="s">
        <v>152</v>
      </c>
      <c r="G933" s="47" t="s">
        <v>1346</v>
      </c>
      <c r="H933" s="50" t="n">
        <f aca="false">Assumptions!$B$4</f>
        <v>480</v>
      </c>
      <c r="I933" s="47" t="n">
        <v>30</v>
      </c>
      <c r="J933" s="9" t="n">
        <f aca="false">H933-I933</f>
        <v>450</v>
      </c>
      <c r="K933" s="9" t="n">
        <f aca="false">SUMIFS(Downtime_Log!$I$2:$I$20000,Downtime_Log!$B$2:$B$20000,A933)</f>
        <v>173</v>
      </c>
      <c r="L933" s="9" t="n">
        <f aca="false">J933-K933</f>
        <v>277</v>
      </c>
      <c r="M933" s="51" t="n">
        <f aca="false">INDEX(Rate_Master!$C$2:$C$13,MATCH(F933,Rate_Master!$A$2:$A$13,0))</f>
        <v>900</v>
      </c>
      <c r="N933" s="52" t="n">
        <v>202190</v>
      </c>
      <c r="O933" s="51" t="n">
        <f aca="false">SUMIFS(Quality_Log!$H$2:$H$20000,Quality_Log!$B$2:$B$20000,A933)</f>
        <v>9144</v>
      </c>
      <c r="P933" s="51" t="n">
        <f aca="false">N933-O933</f>
        <v>193046</v>
      </c>
      <c r="Q933" s="51" t="n">
        <f aca="false">ROUND(J933*M933*Assumptions!$B$6,0)</f>
        <v>315900</v>
      </c>
      <c r="R933" s="53" t="n">
        <f aca="false">N933/M933</f>
        <v>224.655555555556</v>
      </c>
      <c r="S933" s="53" t="n">
        <f aca="false">P933/M933</f>
        <v>214.495555555556</v>
      </c>
      <c r="T933" s="54" t="n">
        <f aca="false">IF(J933&gt;0,L933/J933,0)</f>
        <v>0.615555555555556</v>
      </c>
      <c r="U933" s="54" t="n">
        <f aca="false">IF(L933&gt;0,R933/L933,0)</f>
        <v>0.81103088648215</v>
      </c>
      <c r="V933" s="54" t="n">
        <f aca="false">IF(N933&gt;0,P933/N933,0)</f>
        <v>0.954775211434789</v>
      </c>
      <c r="W933" s="54" t="n">
        <f aca="false">T933*U933*V933</f>
        <v>0.476656790123457</v>
      </c>
      <c r="X933" s="55" t="n">
        <v>346.2</v>
      </c>
      <c r="Y933" s="56" t="n">
        <v>4.77</v>
      </c>
    </row>
    <row r="934" customFormat="false" ht="15" hidden="false" customHeight="false" outlineLevel="0" collapsed="false">
      <c r="A934" s="47" t="s">
        <v>1347</v>
      </c>
      <c r="B934" s="48" t="n">
        <v>46125</v>
      </c>
      <c r="C934" s="49" t="n">
        <f aca="false">DATE(YEAR(B934),MONTH(B934),1)</f>
        <v>46113</v>
      </c>
      <c r="D934" s="47" t="s">
        <v>73</v>
      </c>
      <c r="E934" s="47" t="s">
        <v>64</v>
      </c>
      <c r="F934" s="47" t="s">
        <v>155</v>
      </c>
      <c r="G934" s="47" t="s">
        <v>1320</v>
      </c>
      <c r="H934" s="50" t="n">
        <f aca="false">Assumptions!$B$4</f>
        <v>480</v>
      </c>
      <c r="I934" s="47" t="n">
        <v>30</v>
      </c>
      <c r="J934" s="9" t="n">
        <f aca="false">H934-I934</f>
        <v>450</v>
      </c>
      <c r="K934" s="9" t="n">
        <f aca="false">SUMIFS(Downtime_Log!$I$2:$I$20000,Downtime_Log!$B$2:$B$20000,A934)</f>
        <v>78</v>
      </c>
      <c r="L934" s="9" t="n">
        <f aca="false">J934-K934</f>
        <v>372</v>
      </c>
      <c r="M934" s="51" t="n">
        <f aca="false">INDEX(Rate_Master!$C$2:$C$13,MATCH(F934,Rate_Master!$A$2:$A$13,0))</f>
        <v>550</v>
      </c>
      <c r="N934" s="52" t="n">
        <v>188967</v>
      </c>
      <c r="O934" s="51" t="n">
        <f aca="false">SUMIFS(Quality_Log!$H$2:$H$20000,Quality_Log!$B$2:$B$20000,A934)</f>
        <v>1938</v>
      </c>
      <c r="P934" s="51" t="n">
        <f aca="false">N934-O934</f>
        <v>187029</v>
      </c>
      <c r="Q934" s="51" t="n">
        <f aca="false">ROUND(J934*M934*Assumptions!$B$6,0)</f>
        <v>193050</v>
      </c>
      <c r="R934" s="53" t="n">
        <f aca="false">N934/M934</f>
        <v>343.576363636364</v>
      </c>
      <c r="S934" s="53" t="n">
        <f aca="false">P934/M934</f>
        <v>340.052727272727</v>
      </c>
      <c r="T934" s="54" t="n">
        <f aca="false">IF(J934&gt;0,L934/J934,0)</f>
        <v>0.826666666666667</v>
      </c>
      <c r="U934" s="54" t="n">
        <f aca="false">IF(L934&gt;0,R934/L934,0)</f>
        <v>0.923592375366569</v>
      </c>
      <c r="V934" s="54" t="n">
        <f aca="false">IF(N934&gt;0,P934/N934,0)</f>
        <v>0.989744241057963</v>
      </c>
      <c r="W934" s="54" t="n">
        <f aca="false">T934*U934*V934</f>
        <v>0.755672727272727</v>
      </c>
      <c r="X934" s="55" t="n">
        <v>217.5</v>
      </c>
      <c r="Y934" s="56" t="n">
        <v>0.69</v>
      </c>
    </row>
    <row r="935" customFormat="false" ht="15" hidden="false" customHeight="false" outlineLevel="0" collapsed="false">
      <c r="A935" s="47" t="s">
        <v>1348</v>
      </c>
      <c r="B935" s="48" t="n">
        <v>46125</v>
      </c>
      <c r="C935" s="49" t="n">
        <f aca="false">DATE(YEAR(B935),MONTH(B935),1)</f>
        <v>46113</v>
      </c>
      <c r="D935" s="47" t="s">
        <v>74</v>
      </c>
      <c r="E935" s="47" t="s">
        <v>64</v>
      </c>
      <c r="F935" s="47" t="s">
        <v>154</v>
      </c>
      <c r="G935" s="47" t="s">
        <v>1349</v>
      </c>
      <c r="H935" s="50" t="n">
        <f aca="false">Assumptions!$B$4</f>
        <v>480</v>
      </c>
      <c r="I935" s="47" t="n">
        <v>30</v>
      </c>
      <c r="J935" s="9" t="n">
        <f aca="false">H935-I935</f>
        <v>450</v>
      </c>
      <c r="K935" s="9" t="n">
        <f aca="false">SUMIFS(Downtime_Log!$I$2:$I$20000,Downtime_Log!$B$2:$B$20000,A935)</f>
        <v>105</v>
      </c>
      <c r="L935" s="9" t="n">
        <f aca="false">J935-K935</f>
        <v>345</v>
      </c>
      <c r="M935" s="51" t="n">
        <f aca="false">INDEX(Rate_Master!$C$2:$C$13,MATCH(F935,Rate_Master!$A$2:$A$13,0))</f>
        <v>600</v>
      </c>
      <c r="N935" s="52" t="n">
        <v>188784</v>
      </c>
      <c r="O935" s="51" t="n">
        <f aca="false">SUMIFS(Quality_Log!$H$2:$H$20000,Quality_Log!$B$2:$B$20000,A935)</f>
        <v>3166</v>
      </c>
      <c r="P935" s="51" t="n">
        <f aca="false">N935-O935</f>
        <v>185618</v>
      </c>
      <c r="Q935" s="51" t="n">
        <f aca="false">ROUND(J935*M935*Assumptions!$B$6,0)</f>
        <v>210600</v>
      </c>
      <c r="R935" s="53" t="n">
        <f aca="false">N935/M935</f>
        <v>314.64</v>
      </c>
      <c r="S935" s="53" t="n">
        <f aca="false">P935/M935</f>
        <v>309.363333333333</v>
      </c>
      <c r="T935" s="54" t="n">
        <f aca="false">IF(J935&gt;0,L935/J935,0)</f>
        <v>0.766666666666667</v>
      </c>
      <c r="U935" s="54" t="n">
        <f aca="false">IF(L935&gt;0,R935/L935,0)</f>
        <v>0.912</v>
      </c>
      <c r="V935" s="54" t="n">
        <f aca="false">IF(N935&gt;0,P935/N935,0)</f>
        <v>0.983229510975506</v>
      </c>
      <c r="W935" s="54" t="n">
        <f aca="false">T935*U935*V935</f>
        <v>0.687474074074074</v>
      </c>
      <c r="X935" s="55" t="n">
        <v>200.3</v>
      </c>
      <c r="Y935" s="56" t="n">
        <v>3.12</v>
      </c>
    </row>
    <row r="936" customFormat="false" ht="15" hidden="false" customHeight="false" outlineLevel="0" collapsed="false">
      <c r="A936" s="47" t="s">
        <v>1350</v>
      </c>
      <c r="B936" s="48" t="n">
        <v>46125</v>
      </c>
      <c r="C936" s="49" t="n">
        <f aca="false">DATE(YEAR(B936),MONTH(B936),1)</f>
        <v>46113</v>
      </c>
      <c r="D936" s="47" t="s">
        <v>73</v>
      </c>
      <c r="E936" s="47" t="s">
        <v>65</v>
      </c>
      <c r="F936" s="47" t="s">
        <v>159</v>
      </c>
      <c r="G936" s="47" t="s">
        <v>1339</v>
      </c>
      <c r="H936" s="50" t="n">
        <f aca="false">Assumptions!$B$4</f>
        <v>480</v>
      </c>
      <c r="I936" s="47" t="n">
        <v>30</v>
      </c>
      <c r="J936" s="9" t="n">
        <f aca="false">H936-I936</f>
        <v>450</v>
      </c>
      <c r="K936" s="9" t="n">
        <f aca="false">SUMIFS(Downtime_Log!$I$2:$I$20000,Downtime_Log!$B$2:$B$20000,A936)</f>
        <v>7</v>
      </c>
      <c r="L936" s="9" t="n">
        <f aca="false">J936-K936</f>
        <v>443</v>
      </c>
      <c r="M936" s="51" t="n">
        <f aca="false">INDEX(Rate_Master!$C$2:$C$13,MATCH(F936,Rate_Master!$A$2:$A$13,0))</f>
        <v>240</v>
      </c>
      <c r="N936" s="52" t="n">
        <v>84589</v>
      </c>
      <c r="O936" s="51" t="n">
        <f aca="false">SUMIFS(Quality_Log!$H$2:$H$20000,Quality_Log!$B$2:$B$20000,A936)</f>
        <v>1351</v>
      </c>
      <c r="P936" s="51" t="n">
        <f aca="false">N936-O936</f>
        <v>83238</v>
      </c>
      <c r="Q936" s="51" t="n">
        <f aca="false">ROUND(J936*M936*Assumptions!$B$6,0)</f>
        <v>84240</v>
      </c>
      <c r="R936" s="53" t="n">
        <f aca="false">N936/M936</f>
        <v>352.454166666667</v>
      </c>
      <c r="S936" s="53" t="n">
        <f aca="false">P936/M936</f>
        <v>346.825</v>
      </c>
      <c r="T936" s="54" t="n">
        <f aca="false">IF(J936&gt;0,L936/J936,0)</f>
        <v>0.984444444444445</v>
      </c>
      <c r="U936" s="54" t="n">
        <f aca="false">IF(L936&gt;0,R936/L936,0)</f>
        <v>0.795607599699022</v>
      </c>
      <c r="V936" s="54" t="n">
        <f aca="false">IF(N936&gt;0,P936/N936,0)</f>
        <v>0.984028656208254</v>
      </c>
      <c r="W936" s="54" t="n">
        <f aca="false">T936*U936*V936</f>
        <v>0.770722222222222</v>
      </c>
      <c r="X936" s="55" t="n">
        <v>213.4</v>
      </c>
      <c r="Y936" s="56" t="n">
        <v>0.15</v>
      </c>
    </row>
    <row r="937" customFormat="false" ht="15" hidden="false" customHeight="false" outlineLevel="0" collapsed="false">
      <c r="A937" s="47" t="s">
        <v>1351</v>
      </c>
      <c r="B937" s="48" t="n">
        <v>46125</v>
      </c>
      <c r="C937" s="49" t="n">
        <f aca="false">DATE(YEAR(B937),MONTH(B937),1)</f>
        <v>46113</v>
      </c>
      <c r="D937" s="47" t="s">
        <v>74</v>
      </c>
      <c r="E937" s="47" t="s">
        <v>65</v>
      </c>
      <c r="F937" s="47" t="s">
        <v>159</v>
      </c>
      <c r="G937" s="47" t="s">
        <v>1339</v>
      </c>
      <c r="H937" s="50" t="n">
        <f aca="false">Assumptions!$B$4</f>
        <v>480</v>
      </c>
      <c r="I937" s="47" t="n">
        <v>30</v>
      </c>
      <c r="J937" s="9" t="n">
        <f aca="false">H937-I937</f>
        <v>450</v>
      </c>
      <c r="K937" s="9" t="n">
        <f aca="false">SUMIFS(Downtime_Log!$I$2:$I$20000,Downtime_Log!$B$2:$B$20000,A937)</f>
        <v>40</v>
      </c>
      <c r="L937" s="9" t="n">
        <f aca="false">J937-K937</f>
        <v>410</v>
      </c>
      <c r="M937" s="51" t="n">
        <f aca="false">INDEX(Rate_Master!$C$2:$C$13,MATCH(F937,Rate_Master!$A$2:$A$13,0))</f>
        <v>240</v>
      </c>
      <c r="N937" s="52" t="n">
        <v>79479</v>
      </c>
      <c r="O937" s="51" t="n">
        <f aca="false">SUMIFS(Quality_Log!$H$2:$H$20000,Quality_Log!$B$2:$B$20000,A937)</f>
        <v>1570</v>
      </c>
      <c r="P937" s="51" t="n">
        <f aca="false">N937-O937</f>
        <v>77909</v>
      </c>
      <c r="Q937" s="51" t="n">
        <f aca="false">ROUND(J937*M937*Assumptions!$B$6,0)</f>
        <v>84240</v>
      </c>
      <c r="R937" s="53" t="n">
        <f aca="false">N937/M937</f>
        <v>331.1625</v>
      </c>
      <c r="S937" s="53" t="n">
        <f aca="false">P937/M937</f>
        <v>324.620833333333</v>
      </c>
      <c r="T937" s="54" t="n">
        <f aca="false">IF(J937&gt;0,L937/J937,0)</f>
        <v>0.911111111111111</v>
      </c>
      <c r="U937" s="54" t="n">
        <f aca="false">IF(L937&gt;0,R937/L937,0)</f>
        <v>0.807713414634146</v>
      </c>
      <c r="V937" s="54" t="n">
        <f aca="false">IF(N937&gt;0,P937/N937,0)</f>
        <v>0.980246354382919</v>
      </c>
      <c r="W937" s="54" t="n">
        <f aca="false">T937*U937*V937</f>
        <v>0.72137962962963</v>
      </c>
      <c r="X937" s="55" t="n">
        <v>208.3</v>
      </c>
      <c r="Y937" s="56" t="n">
        <v>0.16</v>
      </c>
    </row>
    <row r="938" customFormat="false" ht="15" hidden="false" customHeight="false" outlineLevel="0" collapsed="false">
      <c r="A938" s="47" t="s">
        <v>1352</v>
      </c>
      <c r="B938" s="48" t="n">
        <v>46125</v>
      </c>
      <c r="C938" s="49" t="n">
        <f aca="false">DATE(YEAR(B938),MONTH(B938),1)</f>
        <v>46113</v>
      </c>
      <c r="D938" s="47" t="s">
        <v>75</v>
      </c>
      <c r="E938" s="47" t="s">
        <v>65</v>
      </c>
      <c r="F938" s="47" t="s">
        <v>159</v>
      </c>
      <c r="G938" s="47" t="s">
        <v>1339</v>
      </c>
      <c r="H938" s="50" t="n">
        <f aca="false">Assumptions!$B$4</f>
        <v>480</v>
      </c>
      <c r="I938" s="47" t="n">
        <v>45</v>
      </c>
      <c r="J938" s="9" t="n">
        <f aca="false">H938-I938</f>
        <v>435</v>
      </c>
      <c r="K938" s="9" t="n">
        <f aca="false">SUMIFS(Downtime_Log!$I$2:$I$20000,Downtime_Log!$B$2:$B$20000,A938)</f>
        <v>41</v>
      </c>
      <c r="L938" s="9" t="n">
        <f aca="false">J938-K938</f>
        <v>394</v>
      </c>
      <c r="M938" s="51" t="n">
        <f aca="false">INDEX(Rate_Master!$C$2:$C$13,MATCH(F938,Rate_Master!$A$2:$A$13,0))</f>
        <v>240</v>
      </c>
      <c r="N938" s="52" t="n">
        <v>79319</v>
      </c>
      <c r="O938" s="51" t="n">
        <f aca="false">SUMIFS(Quality_Log!$H$2:$H$20000,Quality_Log!$B$2:$B$20000,A938)</f>
        <v>1923</v>
      </c>
      <c r="P938" s="51" t="n">
        <f aca="false">N938-O938</f>
        <v>77396</v>
      </c>
      <c r="Q938" s="51" t="n">
        <f aca="false">ROUND(J938*M938*Assumptions!$B$6,0)</f>
        <v>81432</v>
      </c>
      <c r="R938" s="53" t="n">
        <f aca="false">N938/M938</f>
        <v>330.495833333333</v>
      </c>
      <c r="S938" s="53" t="n">
        <f aca="false">P938/M938</f>
        <v>322.483333333333</v>
      </c>
      <c r="T938" s="54" t="n">
        <f aca="false">IF(J938&gt;0,L938/J938,0)</f>
        <v>0.905747126436782</v>
      </c>
      <c r="U938" s="54" t="n">
        <f aca="false">IF(L938&gt;0,R938/L938,0)</f>
        <v>0.838821912013536</v>
      </c>
      <c r="V938" s="54" t="n">
        <f aca="false">IF(N938&gt;0,P938/N938,0)</f>
        <v>0.975756124005598</v>
      </c>
      <c r="W938" s="54" t="n">
        <f aca="false">T938*U938*V938</f>
        <v>0.741340996168582</v>
      </c>
      <c r="X938" s="55" t="n">
        <v>189.6</v>
      </c>
      <c r="Y938" s="56" t="n">
        <v>0.15</v>
      </c>
    </row>
    <row r="939" customFormat="false" ht="15" hidden="false" customHeight="false" outlineLevel="0" collapsed="false">
      <c r="A939" s="47" t="s">
        <v>1353</v>
      </c>
      <c r="B939" s="48" t="n">
        <v>46126</v>
      </c>
      <c r="C939" s="49" t="n">
        <f aca="false">DATE(YEAR(B939),MONTH(B939),1)</f>
        <v>46113</v>
      </c>
      <c r="D939" s="47" t="s">
        <v>73</v>
      </c>
      <c r="E939" s="47" t="s">
        <v>62</v>
      </c>
      <c r="F939" s="47" t="s">
        <v>148</v>
      </c>
      <c r="G939" s="47" t="s">
        <v>1354</v>
      </c>
      <c r="H939" s="50" t="n">
        <f aca="false">Assumptions!$B$4</f>
        <v>480</v>
      </c>
      <c r="I939" s="47" t="n">
        <v>30</v>
      </c>
      <c r="J939" s="9" t="n">
        <f aca="false">H939-I939</f>
        <v>450</v>
      </c>
      <c r="K939" s="9" t="n">
        <f aca="false">SUMIFS(Downtime_Log!$I$2:$I$20000,Downtime_Log!$B$2:$B$20000,A939)</f>
        <v>21</v>
      </c>
      <c r="L939" s="9" t="n">
        <f aca="false">J939-K939</f>
        <v>429</v>
      </c>
      <c r="M939" s="51" t="n">
        <f aca="false">INDEX(Rate_Master!$C$2:$C$13,MATCH(F939,Rate_Master!$A$2:$A$13,0))</f>
        <v>900</v>
      </c>
      <c r="N939" s="52" t="n">
        <v>359225</v>
      </c>
      <c r="O939" s="51" t="n">
        <f aca="false">SUMIFS(Quality_Log!$H$2:$H$20000,Quality_Log!$B$2:$B$20000,A939)</f>
        <v>6058</v>
      </c>
      <c r="P939" s="51" t="n">
        <f aca="false">N939-O939</f>
        <v>353167</v>
      </c>
      <c r="Q939" s="51" t="n">
        <f aca="false">ROUND(J939*M939*Assumptions!$B$6,0)</f>
        <v>315900</v>
      </c>
      <c r="R939" s="53" t="n">
        <f aca="false">N939/M939</f>
        <v>399.138888888889</v>
      </c>
      <c r="S939" s="53" t="n">
        <f aca="false">P939/M939</f>
        <v>392.407777777778</v>
      </c>
      <c r="T939" s="54" t="n">
        <f aca="false">IF(J939&gt;0,L939/J939,0)</f>
        <v>0.953333333333333</v>
      </c>
      <c r="U939" s="54" t="n">
        <f aca="false">IF(L939&gt;0,R939/L939,0)</f>
        <v>0.93039368039368</v>
      </c>
      <c r="V939" s="54" t="n">
        <f aca="false">IF(N939&gt;0,P939/N939,0)</f>
        <v>0.98313591760039</v>
      </c>
      <c r="W939" s="54" t="n">
        <f aca="false">T939*U939*V939</f>
        <v>0.872017283950617</v>
      </c>
      <c r="X939" s="55" t="n">
        <v>374.9</v>
      </c>
      <c r="Y939" s="56" t="n">
        <v>1.38</v>
      </c>
    </row>
    <row r="940" customFormat="false" ht="15" hidden="false" customHeight="false" outlineLevel="0" collapsed="false">
      <c r="A940" s="47" t="s">
        <v>1355</v>
      </c>
      <c r="B940" s="48" t="n">
        <v>46126</v>
      </c>
      <c r="C940" s="49" t="n">
        <f aca="false">DATE(YEAR(B940),MONTH(B940),1)</f>
        <v>46113</v>
      </c>
      <c r="D940" s="47" t="s">
        <v>74</v>
      </c>
      <c r="E940" s="47" t="s">
        <v>62</v>
      </c>
      <c r="F940" s="47" t="s">
        <v>148</v>
      </c>
      <c r="G940" s="47" t="s">
        <v>1354</v>
      </c>
      <c r="H940" s="50" t="n">
        <f aca="false">Assumptions!$B$4</f>
        <v>480</v>
      </c>
      <c r="I940" s="47" t="n">
        <v>30</v>
      </c>
      <c r="J940" s="9" t="n">
        <f aca="false">H940-I940</f>
        <v>450</v>
      </c>
      <c r="K940" s="9" t="n">
        <f aca="false">SUMIFS(Downtime_Log!$I$2:$I$20000,Downtime_Log!$B$2:$B$20000,A940)</f>
        <v>9</v>
      </c>
      <c r="L940" s="9" t="n">
        <f aca="false">J940-K940</f>
        <v>441</v>
      </c>
      <c r="M940" s="51" t="n">
        <f aca="false">INDEX(Rate_Master!$C$2:$C$13,MATCH(F940,Rate_Master!$A$2:$A$13,0))</f>
        <v>900</v>
      </c>
      <c r="N940" s="52" t="n">
        <v>344615</v>
      </c>
      <c r="O940" s="51" t="n">
        <f aca="false">SUMIFS(Quality_Log!$H$2:$H$20000,Quality_Log!$B$2:$B$20000,A940)</f>
        <v>4457</v>
      </c>
      <c r="P940" s="51" t="n">
        <f aca="false">N940-O940</f>
        <v>340158</v>
      </c>
      <c r="Q940" s="51" t="n">
        <f aca="false">ROUND(J940*M940*Assumptions!$B$6,0)</f>
        <v>315900</v>
      </c>
      <c r="R940" s="53" t="n">
        <f aca="false">N940/M940</f>
        <v>382.905555555556</v>
      </c>
      <c r="S940" s="53" t="n">
        <f aca="false">P940/M940</f>
        <v>377.953333333333</v>
      </c>
      <c r="T940" s="54" t="n">
        <f aca="false">IF(J940&gt;0,L940/J940,0)</f>
        <v>0.98</v>
      </c>
      <c r="U940" s="54" t="n">
        <f aca="false">IF(L940&gt;0,R940/L940,0)</f>
        <v>0.868266565885614</v>
      </c>
      <c r="V940" s="54" t="n">
        <f aca="false">IF(N940&gt;0,P940/N940,0)</f>
        <v>0.987066726636972</v>
      </c>
      <c r="W940" s="54" t="n">
        <f aca="false">T940*U940*V940</f>
        <v>0.839896296296296</v>
      </c>
      <c r="X940" s="55" t="n">
        <v>407.3</v>
      </c>
      <c r="Y940" s="56" t="n">
        <v>1.67</v>
      </c>
    </row>
    <row r="941" customFormat="false" ht="15" hidden="false" customHeight="false" outlineLevel="0" collapsed="false">
      <c r="A941" s="47" t="s">
        <v>1356</v>
      </c>
      <c r="B941" s="48" t="n">
        <v>46126</v>
      </c>
      <c r="C941" s="49" t="n">
        <f aca="false">DATE(YEAR(B941),MONTH(B941),1)</f>
        <v>46113</v>
      </c>
      <c r="D941" s="47" t="s">
        <v>75</v>
      </c>
      <c r="E941" s="47" t="s">
        <v>62</v>
      </c>
      <c r="F941" s="47" t="s">
        <v>148</v>
      </c>
      <c r="G941" s="47" t="s">
        <v>1354</v>
      </c>
      <c r="H941" s="50" t="n">
        <f aca="false">Assumptions!$B$4</f>
        <v>480</v>
      </c>
      <c r="I941" s="47" t="n">
        <v>30</v>
      </c>
      <c r="J941" s="9" t="n">
        <f aca="false">H941-I941</f>
        <v>450</v>
      </c>
      <c r="K941" s="9" t="n">
        <f aca="false">SUMIFS(Downtime_Log!$I$2:$I$20000,Downtime_Log!$B$2:$B$20000,A941)</f>
        <v>76</v>
      </c>
      <c r="L941" s="9" t="n">
        <f aca="false">J941-K941</f>
        <v>374</v>
      </c>
      <c r="M941" s="51" t="n">
        <f aca="false">INDEX(Rate_Master!$C$2:$C$13,MATCH(F941,Rate_Master!$A$2:$A$13,0))</f>
        <v>900</v>
      </c>
      <c r="N941" s="52" t="n">
        <v>300821</v>
      </c>
      <c r="O941" s="51" t="n">
        <f aca="false">SUMIFS(Quality_Log!$H$2:$H$20000,Quality_Log!$B$2:$B$20000,A941)</f>
        <v>3884</v>
      </c>
      <c r="P941" s="51" t="n">
        <f aca="false">N941-O941</f>
        <v>296937</v>
      </c>
      <c r="Q941" s="51" t="n">
        <f aca="false">ROUND(J941*M941*Assumptions!$B$6,0)</f>
        <v>315900</v>
      </c>
      <c r="R941" s="53" t="n">
        <f aca="false">N941/M941</f>
        <v>334.245555555556</v>
      </c>
      <c r="S941" s="53" t="n">
        <f aca="false">P941/M941</f>
        <v>329.93</v>
      </c>
      <c r="T941" s="54" t="n">
        <f aca="false">IF(J941&gt;0,L941/J941,0)</f>
        <v>0.831111111111111</v>
      </c>
      <c r="U941" s="54" t="n">
        <f aca="false">IF(L941&gt;0,R941/L941,0)</f>
        <v>0.893704693998812</v>
      </c>
      <c r="V941" s="54" t="n">
        <f aca="false">IF(N941&gt;0,P941/N941,0)</f>
        <v>0.987088667347027</v>
      </c>
      <c r="W941" s="54" t="n">
        <f aca="false">T941*U941*V941</f>
        <v>0.733177777777778</v>
      </c>
      <c r="X941" s="55" t="n">
        <v>358.5</v>
      </c>
      <c r="Y941" s="56" t="n">
        <v>1.95</v>
      </c>
    </row>
    <row r="942" customFormat="false" ht="15" hidden="false" customHeight="false" outlineLevel="0" collapsed="false">
      <c r="A942" s="47" t="s">
        <v>1357</v>
      </c>
      <c r="B942" s="48" t="n">
        <v>46126</v>
      </c>
      <c r="C942" s="49" t="n">
        <f aca="false">DATE(YEAR(B942),MONTH(B942),1)</f>
        <v>46113</v>
      </c>
      <c r="D942" s="47" t="s">
        <v>73</v>
      </c>
      <c r="E942" s="47" t="s">
        <v>63</v>
      </c>
      <c r="F942" s="47" t="s">
        <v>152</v>
      </c>
      <c r="G942" s="47" t="s">
        <v>1346</v>
      </c>
      <c r="H942" s="50" t="n">
        <f aca="false">Assumptions!$B$4</f>
        <v>480</v>
      </c>
      <c r="I942" s="47" t="n">
        <v>30</v>
      </c>
      <c r="J942" s="9" t="n">
        <f aca="false">H942-I942</f>
        <v>450</v>
      </c>
      <c r="K942" s="9" t="n">
        <f aca="false">SUMIFS(Downtime_Log!$I$2:$I$20000,Downtime_Log!$B$2:$B$20000,A942)</f>
        <v>131</v>
      </c>
      <c r="L942" s="9" t="n">
        <f aca="false">J942-K942</f>
        <v>319</v>
      </c>
      <c r="M942" s="51" t="n">
        <f aca="false">INDEX(Rate_Master!$C$2:$C$13,MATCH(F942,Rate_Master!$A$2:$A$13,0))</f>
        <v>900</v>
      </c>
      <c r="N942" s="52" t="n">
        <v>261210</v>
      </c>
      <c r="O942" s="51" t="n">
        <f aca="false">SUMIFS(Quality_Log!$H$2:$H$20000,Quality_Log!$B$2:$B$20000,A942)</f>
        <v>7345</v>
      </c>
      <c r="P942" s="51" t="n">
        <f aca="false">N942-O942</f>
        <v>253865</v>
      </c>
      <c r="Q942" s="51" t="n">
        <f aca="false">ROUND(J942*M942*Assumptions!$B$6,0)</f>
        <v>315900</v>
      </c>
      <c r="R942" s="53" t="n">
        <f aca="false">N942/M942</f>
        <v>290.233333333333</v>
      </c>
      <c r="S942" s="53" t="n">
        <f aca="false">P942/M942</f>
        <v>282.072222222222</v>
      </c>
      <c r="T942" s="54" t="n">
        <f aca="false">IF(J942&gt;0,L942/J942,0)</f>
        <v>0.708888888888889</v>
      </c>
      <c r="U942" s="54" t="n">
        <f aca="false">IF(L942&gt;0,R942/L942,0)</f>
        <v>0.9098223615465</v>
      </c>
      <c r="V942" s="54" t="n">
        <f aca="false">IF(N942&gt;0,P942/N942,0)</f>
        <v>0.971880862141572</v>
      </c>
      <c r="W942" s="54" t="n">
        <f aca="false">T942*U942*V942</f>
        <v>0.626827160493827</v>
      </c>
      <c r="X942" s="55" t="n">
        <v>385.5</v>
      </c>
      <c r="Y942" s="56" t="n">
        <v>1.9</v>
      </c>
    </row>
    <row r="943" customFormat="false" ht="15" hidden="false" customHeight="false" outlineLevel="0" collapsed="false">
      <c r="A943" s="47" t="s">
        <v>1358</v>
      </c>
      <c r="B943" s="48" t="n">
        <v>46126</v>
      </c>
      <c r="C943" s="49" t="n">
        <f aca="false">DATE(YEAR(B943),MONTH(B943),1)</f>
        <v>46113</v>
      </c>
      <c r="D943" s="47" t="s">
        <v>74</v>
      </c>
      <c r="E943" s="47" t="s">
        <v>63</v>
      </c>
      <c r="F943" s="47" t="s">
        <v>152</v>
      </c>
      <c r="G943" s="47" t="s">
        <v>1346</v>
      </c>
      <c r="H943" s="50" t="n">
        <f aca="false">Assumptions!$B$4</f>
        <v>480</v>
      </c>
      <c r="I943" s="47" t="n">
        <v>30</v>
      </c>
      <c r="J943" s="9" t="n">
        <f aca="false">H943-I943</f>
        <v>450</v>
      </c>
      <c r="K943" s="9" t="n">
        <f aca="false">SUMIFS(Downtime_Log!$I$2:$I$20000,Downtime_Log!$B$2:$B$20000,A943)</f>
        <v>29</v>
      </c>
      <c r="L943" s="9" t="n">
        <f aca="false">J943-K943</f>
        <v>421</v>
      </c>
      <c r="M943" s="51" t="n">
        <f aca="false">INDEX(Rate_Master!$C$2:$C$13,MATCH(F943,Rate_Master!$A$2:$A$13,0))</f>
        <v>900</v>
      </c>
      <c r="N943" s="52" t="n">
        <v>331534</v>
      </c>
      <c r="O943" s="51" t="n">
        <f aca="false">SUMIFS(Quality_Log!$H$2:$H$20000,Quality_Log!$B$2:$B$20000,A943)</f>
        <v>8597</v>
      </c>
      <c r="P943" s="51" t="n">
        <f aca="false">N943-O943</f>
        <v>322937</v>
      </c>
      <c r="Q943" s="51" t="n">
        <f aca="false">ROUND(J943*M943*Assumptions!$B$6,0)</f>
        <v>315900</v>
      </c>
      <c r="R943" s="53" t="n">
        <f aca="false">N943/M943</f>
        <v>368.371111111111</v>
      </c>
      <c r="S943" s="53" t="n">
        <f aca="false">P943/M943</f>
        <v>358.818888888889</v>
      </c>
      <c r="T943" s="54" t="n">
        <f aca="false">IF(J943&gt;0,L943/J943,0)</f>
        <v>0.935555555555556</v>
      </c>
      <c r="U943" s="54" t="n">
        <f aca="false">IF(L943&gt;0,R943/L943,0)</f>
        <v>0.874990762734231</v>
      </c>
      <c r="V943" s="54" t="n">
        <f aca="false">IF(N943&gt;0,P943/N943,0)</f>
        <v>0.974069024594763</v>
      </c>
      <c r="W943" s="54" t="n">
        <f aca="false">T943*U943*V943</f>
        <v>0.797375308641975</v>
      </c>
      <c r="X943" s="55" t="n">
        <v>446.4</v>
      </c>
      <c r="Y943" s="56" t="n">
        <v>2.11</v>
      </c>
    </row>
    <row r="944" customFormat="false" ht="15" hidden="false" customHeight="false" outlineLevel="0" collapsed="false">
      <c r="A944" s="47" t="s">
        <v>1359</v>
      </c>
      <c r="B944" s="48" t="n">
        <v>46126</v>
      </c>
      <c r="C944" s="49" t="n">
        <f aca="false">DATE(YEAR(B944),MONTH(B944),1)</f>
        <v>46113</v>
      </c>
      <c r="D944" s="47" t="s">
        <v>75</v>
      </c>
      <c r="E944" s="47" t="s">
        <v>63</v>
      </c>
      <c r="F944" s="47" t="s">
        <v>152</v>
      </c>
      <c r="G944" s="47" t="s">
        <v>1346</v>
      </c>
      <c r="H944" s="50" t="n">
        <f aca="false">Assumptions!$B$4</f>
        <v>480</v>
      </c>
      <c r="I944" s="47" t="n">
        <v>30</v>
      </c>
      <c r="J944" s="9" t="n">
        <f aca="false">H944-I944</f>
        <v>450</v>
      </c>
      <c r="K944" s="9" t="n">
        <f aca="false">SUMIFS(Downtime_Log!$I$2:$I$20000,Downtime_Log!$B$2:$B$20000,A944)</f>
        <v>295</v>
      </c>
      <c r="L944" s="9" t="n">
        <f aca="false">J944-K944</f>
        <v>155</v>
      </c>
      <c r="M944" s="51" t="n">
        <f aca="false">INDEX(Rate_Master!$C$2:$C$13,MATCH(F944,Rate_Master!$A$2:$A$13,0))</f>
        <v>900</v>
      </c>
      <c r="N944" s="52" t="n">
        <v>115153</v>
      </c>
      <c r="O944" s="51" t="n">
        <f aca="false">SUMIFS(Quality_Log!$H$2:$H$20000,Quality_Log!$B$2:$B$20000,A944)</f>
        <v>2401</v>
      </c>
      <c r="P944" s="51" t="n">
        <f aca="false">N944-O944</f>
        <v>112752</v>
      </c>
      <c r="Q944" s="51" t="n">
        <f aca="false">ROUND(J944*M944*Assumptions!$B$6,0)</f>
        <v>315900</v>
      </c>
      <c r="R944" s="53" t="n">
        <f aca="false">N944/M944</f>
        <v>127.947777777778</v>
      </c>
      <c r="S944" s="53" t="n">
        <f aca="false">P944/M944</f>
        <v>125.28</v>
      </c>
      <c r="T944" s="54" t="n">
        <f aca="false">IF(J944&gt;0,L944/J944,0)</f>
        <v>0.344444444444444</v>
      </c>
      <c r="U944" s="54" t="n">
        <f aca="false">IF(L944&gt;0,R944/L944,0)</f>
        <v>0.825469534050179</v>
      </c>
      <c r="V944" s="54" t="n">
        <f aca="false">IF(N944&gt;0,P944/N944,0)</f>
        <v>0.979149479388292</v>
      </c>
      <c r="W944" s="54" t="n">
        <f aca="false">T944*U944*V944</f>
        <v>0.2784</v>
      </c>
      <c r="X944" s="55" t="n">
        <v>253.1</v>
      </c>
      <c r="Y944" s="56" t="n">
        <v>2.09</v>
      </c>
    </row>
    <row r="945" customFormat="false" ht="15" hidden="false" customHeight="false" outlineLevel="0" collapsed="false">
      <c r="A945" s="47" t="s">
        <v>1360</v>
      </c>
      <c r="B945" s="48" t="n">
        <v>46126</v>
      </c>
      <c r="C945" s="49" t="n">
        <f aca="false">DATE(YEAR(B945),MONTH(B945),1)</f>
        <v>46113</v>
      </c>
      <c r="D945" s="47" t="s">
        <v>73</v>
      </c>
      <c r="E945" s="47" t="s">
        <v>64</v>
      </c>
      <c r="F945" s="47" t="s">
        <v>154</v>
      </c>
      <c r="G945" s="47" t="s">
        <v>1349</v>
      </c>
      <c r="H945" s="50" t="n">
        <f aca="false">Assumptions!$B$4</f>
        <v>480</v>
      </c>
      <c r="I945" s="47" t="n">
        <v>30</v>
      </c>
      <c r="J945" s="9" t="n">
        <f aca="false">H945-I945</f>
        <v>450</v>
      </c>
      <c r="K945" s="9" t="n">
        <f aca="false">SUMIFS(Downtime_Log!$I$2:$I$20000,Downtime_Log!$B$2:$B$20000,A945)</f>
        <v>0</v>
      </c>
      <c r="L945" s="9" t="n">
        <f aca="false">J945-K945</f>
        <v>450</v>
      </c>
      <c r="M945" s="51" t="n">
        <f aca="false">INDEX(Rate_Master!$C$2:$C$13,MATCH(F945,Rate_Master!$A$2:$A$13,0))</f>
        <v>600</v>
      </c>
      <c r="N945" s="52" t="n">
        <v>242302</v>
      </c>
      <c r="O945" s="51" t="n">
        <f aca="false">SUMIFS(Quality_Log!$H$2:$H$20000,Quality_Log!$B$2:$B$20000,A945)</f>
        <v>4542</v>
      </c>
      <c r="P945" s="51" t="n">
        <f aca="false">N945-O945</f>
        <v>237760</v>
      </c>
      <c r="Q945" s="51" t="n">
        <f aca="false">ROUND(J945*M945*Assumptions!$B$6,0)</f>
        <v>210600</v>
      </c>
      <c r="R945" s="53" t="n">
        <f aca="false">N945/M945</f>
        <v>403.836666666667</v>
      </c>
      <c r="S945" s="53" t="n">
        <f aca="false">P945/M945</f>
        <v>396.266666666667</v>
      </c>
      <c r="T945" s="54" t="n">
        <f aca="false">IF(J945&gt;0,L945/J945,0)</f>
        <v>1</v>
      </c>
      <c r="U945" s="54" t="n">
        <f aca="false">IF(L945&gt;0,R945/L945,0)</f>
        <v>0.897414814814815</v>
      </c>
      <c r="V945" s="54" t="n">
        <f aca="false">IF(N945&gt;0,P945/N945,0)</f>
        <v>0.981254797731756</v>
      </c>
      <c r="W945" s="54" t="n">
        <f aca="false">T945*U945*V945</f>
        <v>0.880592592592593</v>
      </c>
      <c r="X945" s="55" t="n">
        <v>237.4</v>
      </c>
      <c r="Y945" s="56" t="n">
        <v>0.7</v>
      </c>
    </row>
    <row r="946" customFormat="false" ht="15" hidden="false" customHeight="false" outlineLevel="0" collapsed="false">
      <c r="A946" s="47" t="s">
        <v>1361</v>
      </c>
      <c r="B946" s="48" t="n">
        <v>46126</v>
      </c>
      <c r="C946" s="49" t="n">
        <f aca="false">DATE(YEAR(B946),MONTH(B946),1)</f>
        <v>46113</v>
      </c>
      <c r="D946" s="47" t="s">
        <v>74</v>
      </c>
      <c r="E946" s="47" t="s">
        <v>64</v>
      </c>
      <c r="F946" s="47" t="s">
        <v>154</v>
      </c>
      <c r="G946" s="47" t="s">
        <v>1349</v>
      </c>
      <c r="H946" s="50" t="n">
        <f aca="false">Assumptions!$B$4</f>
        <v>480</v>
      </c>
      <c r="I946" s="47" t="n">
        <v>30</v>
      </c>
      <c r="J946" s="9" t="n">
        <f aca="false">H946-I946</f>
        <v>450</v>
      </c>
      <c r="K946" s="9" t="n">
        <f aca="false">SUMIFS(Downtime_Log!$I$2:$I$20000,Downtime_Log!$B$2:$B$20000,A946)</f>
        <v>143</v>
      </c>
      <c r="L946" s="9" t="n">
        <f aca="false">J946-K946</f>
        <v>307</v>
      </c>
      <c r="M946" s="51" t="n">
        <f aca="false">INDEX(Rate_Master!$C$2:$C$13,MATCH(F946,Rate_Master!$A$2:$A$13,0))</f>
        <v>600</v>
      </c>
      <c r="N946" s="52" t="n">
        <v>169219</v>
      </c>
      <c r="O946" s="51" t="n">
        <f aca="false">SUMIFS(Quality_Log!$H$2:$H$20000,Quality_Log!$B$2:$B$20000,A946)</f>
        <v>2418</v>
      </c>
      <c r="P946" s="51" t="n">
        <f aca="false">N946-O946</f>
        <v>166801</v>
      </c>
      <c r="Q946" s="51" t="n">
        <f aca="false">ROUND(J946*M946*Assumptions!$B$6,0)</f>
        <v>210600</v>
      </c>
      <c r="R946" s="53" t="n">
        <f aca="false">N946/M946</f>
        <v>282.031666666667</v>
      </c>
      <c r="S946" s="53" t="n">
        <f aca="false">P946/M946</f>
        <v>278.001666666667</v>
      </c>
      <c r="T946" s="54" t="n">
        <f aca="false">IF(J946&gt;0,L946/J946,0)</f>
        <v>0.682222222222222</v>
      </c>
      <c r="U946" s="54" t="n">
        <f aca="false">IF(L946&gt;0,R946/L946,0)</f>
        <v>0.918669923995657</v>
      </c>
      <c r="V946" s="54" t="n">
        <f aca="false">IF(N946&gt;0,P946/N946,0)</f>
        <v>0.985710824434608</v>
      </c>
      <c r="W946" s="54" t="n">
        <f aca="false">T946*U946*V946</f>
        <v>0.617781481481482</v>
      </c>
      <c r="X946" s="55" t="n">
        <v>187.6</v>
      </c>
      <c r="Y946" s="56" t="n">
        <v>0.75</v>
      </c>
    </row>
    <row r="947" customFormat="false" ht="15" hidden="false" customHeight="false" outlineLevel="0" collapsed="false">
      <c r="A947" s="47" t="s">
        <v>1362</v>
      </c>
      <c r="B947" s="48" t="n">
        <v>46126</v>
      </c>
      <c r="C947" s="49" t="n">
        <f aca="false">DATE(YEAR(B947),MONTH(B947),1)</f>
        <v>46113</v>
      </c>
      <c r="D947" s="47" t="s">
        <v>73</v>
      </c>
      <c r="E947" s="47" t="s">
        <v>65</v>
      </c>
      <c r="F947" s="47" t="s">
        <v>159</v>
      </c>
      <c r="G947" s="47" t="s">
        <v>1363</v>
      </c>
      <c r="H947" s="50" t="n">
        <f aca="false">Assumptions!$B$4</f>
        <v>480</v>
      </c>
      <c r="I947" s="47" t="n">
        <v>30</v>
      </c>
      <c r="J947" s="9" t="n">
        <f aca="false">H947-I947</f>
        <v>450</v>
      </c>
      <c r="K947" s="9" t="n">
        <f aca="false">SUMIFS(Downtime_Log!$I$2:$I$20000,Downtime_Log!$B$2:$B$20000,A947)</f>
        <v>79</v>
      </c>
      <c r="L947" s="9" t="n">
        <f aca="false">J947-K947</f>
        <v>371</v>
      </c>
      <c r="M947" s="51" t="n">
        <f aca="false">INDEX(Rate_Master!$C$2:$C$13,MATCH(F947,Rate_Master!$A$2:$A$13,0))</f>
        <v>240</v>
      </c>
      <c r="N947" s="52" t="n">
        <v>77344</v>
      </c>
      <c r="O947" s="51" t="n">
        <f aca="false">SUMIFS(Quality_Log!$H$2:$H$20000,Quality_Log!$B$2:$B$20000,A947)</f>
        <v>1331</v>
      </c>
      <c r="P947" s="51" t="n">
        <f aca="false">N947-O947</f>
        <v>76013</v>
      </c>
      <c r="Q947" s="51" t="n">
        <f aca="false">ROUND(J947*M947*Assumptions!$B$6,0)</f>
        <v>84240</v>
      </c>
      <c r="R947" s="53" t="n">
        <f aca="false">N947/M947</f>
        <v>322.266666666667</v>
      </c>
      <c r="S947" s="53" t="n">
        <f aca="false">P947/M947</f>
        <v>316.720833333333</v>
      </c>
      <c r="T947" s="54" t="n">
        <f aca="false">IF(J947&gt;0,L947/J947,0)</f>
        <v>0.824444444444444</v>
      </c>
      <c r="U947" s="54" t="n">
        <f aca="false">IF(L947&gt;0,R947/L947,0)</f>
        <v>0.868643306379155</v>
      </c>
      <c r="V947" s="54" t="n">
        <f aca="false">IF(N947&gt;0,P947/N947,0)</f>
        <v>0.982791166735623</v>
      </c>
      <c r="W947" s="54" t="n">
        <f aca="false">T947*U947*V947</f>
        <v>0.703824074074074</v>
      </c>
      <c r="X947" s="55" t="n">
        <v>182.2</v>
      </c>
      <c r="Y947" s="56" t="n">
        <v>0.14</v>
      </c>
    </row>
    <row r="948" customFormat="false" ht="15" hidden="false" customHeight="false" outlineLevel="0" collapsed="false">
      <c r="A948" s="47" t="s">
        <v>1364</v>
      </c>
      <c r="B948" s="48" t="n">
        <v>46126</v>
      </c>
      <c r="C948" s="49" t="n">
        <f aca="false">DATE(YEAR(B948),MONTH(B948),1)</f>
        <v>46113</v>
      </c>
      <c r="D948" s="47" t="s">
        <v>74</v>
      </c>
      <c r="E948" s="47" t="s">
        <v>65</v>
      </c>
      <c r="F948" s="47" t="s">
        <v>159</v>
      </c>
      <c r="G948" s="47" t="s">
        <v>1363</v>
      </c>
      <c r="H948" s="50" t="n">
        <f aca="false">Assumptions!$B$4</f>
        <v>480</v>
      </c>
      <c r="I948" s="47" t="n">
        <v>30</v>
      </c>
      <c r="J948" s="9" t="n">
        <f aca="false">H948-I948</f>
        <v>450</v>
      </c>
      <c r="K948" s="9" t="n">
        <f aca="false">SUMIFS(Downtime_Log!$I$2:$I$20000,Downtime_Log!$B$2:$B$20000,A948)</f>
        <v>147</v>
      </c>
      <c r="L948" s="9" t="n">
        <f aca="false">J948-K948</f>
        <v>303</v>
      </c>
      <c r="M948" s="51" t="n">
        <f aca="false">INDEX(Rate_Master!$C$2:$C$13,MATCH(F948,Rate_Master!$A$2:$A$13,0))</f>
        <v>240</v>
      </c>
      <c r="N948" s="52" t="n">
        <v>61458</v>
      </c>
      <c r="O948" s="51" t="n">
        <f aca="false">SUMIFS(Quality_Log!$H$2:$H$20000,Quality_Log!$B$2:$B$20000,A948)</f>
        <v>1043</v>
      </c>
      <c r="P948" s="51" t="n">
        <f aca="false">N948-O948</f>
        <v>60415</v>
      </c>
      <c r="Q948" s="51" t="n">
        <f aca="false">ROUND(J948*M948*Assumptions!$B$6,0)</f>
        <v>84240</v>
      </c>
      <c r="R948" s="53" t="n">
        <f aca="false">N948/M948</f>
        <v>256.075</v>
      </c>
      <c r="S948" s="53" t="n">
        <f aca="false">P948/M948</f>
        <v>251.729166666667</v>
      </c>
      <c r="T948" s="54" t="n">
        <f aca="false">IF(J948&gt;0,L948/J948,0)</f>
        <v>0.673333333333333</v>
      </c>
      <c r="U948" s="54" t="n">
        <f aca="false">IF(L948&gt;0,R948/L948,0)</f>
        <v>0.84513201320132</v>
      </c>
      <c r="V948" s="54" t="n">
        <f aca="false">IF(N948&gt;0,P948/N948,0)</f>
        <v>0.983029060496599</v>
      </c>
      <c r="W948" s="54" t="n">
        <f aca="false">T948*U948*V948</f>
        <v>0.559398148148148</v>
      </c>
      <c r="X948" s="55" t="n">
        <v>170.8</v>
      </c>
      <c r="Y948" s="56" t="n">
        <v>0.16</v>
      </c>
    </row>
    <row r="949" customFormat="false" ht="15" hidden="false" customHeight="false" outlineLevel="0" collapsed="false">
      <c r="A949" s="47" t="s">
        <v>1365</v>
      </c>
      <c r="B949" s="48" t="n">
        <v>46126</v>
      </c>
      <c r="C949" s="49" t="n">
        <f aca="false">DATE(YEAR(B949),MONTH(B949),1)</f>
        <v>46113</v>
      </c>
      <c r="D949" s="47" t="s">
        <v>75</v>
      </c>
      <c r="E949" s="47" t="s">
        <v>65</v>
      </c>
      <c r="F949" s="47" t="s">
        <v>159</v>
      </c>
      <c r="G949" s="47" t="s">
        <v>1363</v>
      </c>
      <c r="H949" s="50" t="n">
        <f aca="false">Assumptions!$B$4</f>
        <v>480</v>
      </c>
      <c r="I949" s="47" t="n">
        <v>30</v>
      </c>
      <c r="J949" s="9" t="n">
        <f aca="false">H949-I949</f>
        <v>450</v>
      </c>
      <c r="K949" s="9" t="n">
        <f aca="false">SUMIFS(Downtime_Log!$I$2:$I$20000,Downtime_Log!$B$2:$B$20000,A949)</f>
        <v>25</v>
      </c>
      <c r="L949" s="9" t="n">
        <f aca="false">J949-K949</f>
        <v>425</v>
      </c>
      <c r="M949" s="51" t="n">
        <f aca="false">INDEX(Rate_Master!$C$2:$C$13,MATCH(F949,Rate_Master!$A$2:$A$13,0))</f>
        <v>240</v>
      </c>
      <c r="N949" s="52" t="n">
        <v>80506</v>
      </c>
      <c r="O949" s="51" t="n">
        <f aca="false">SUMIFS(Quality_Log!$H$2:$H$20000,Quality_Log!$B$2:$B$20000,A949)</f>
        <v>1531</v>
      </c>
      <c r="P949" s="51" t="n">
        <f aca="false">N949-O949</f>
        <v>78975</v>
      </c>
      <c r="Q949" s="51" t="n">
        <f aca="false">ROUND(J949*M949*Assumptions!$B$6,0)</f>
        <v>84240</v>
      </c>
      <c r="R949" s="53" t="n">
        <f aca="false">N949/M949</f>
        <v>335.441666666667</v>
      </c>
      <c r="S949" s="53" t="n">
        <f aca="false">P949/M949</f>
        <v>329.0625</v>
      </c>
      <c r="T949" s="54" t="n">
        <f aca="false">IF(J949&gt;0,L949/J949,0)</f>
        <v>0.944444444444444</v>
      </c>
      <c r="U949" s="54" t="n">
        <f aca="false">IF(L949&gt;0,R949/L949,0)</f>
        <v>0.789274509803922</v>
      </c>
      <c r="V949" s="54" t="n">
        <f aca="false">IF(N949&gt;0,P949/N949,0)</f>
        <v>0.980982783891884</v>
      </c>
      <c r="W949" s="54" t="n">
        <f aca="false">T949*U949*V949</f>
        <v>0.73125</v>
      </c>
      <c r="X949" s="55" t="n">
        <v>205</v>
      </c>
      <c r="Y949" s="56" t="n">
        <v>0.14</v>
      </c>
    </row>
    <row r="950" customFormat="false" ht="15" hidden="false" customHeight="false" outlineLevel="0" collapsed="false">
      <c r="A950" s="47" t="s">
        <v>1366</v>
      </c>
      <c r="B950" s="48" t="n">
        <v>46127</v>
      </c>
      <c r="C950" s="49" t="n">
        <f aca="false">DATE(YEAR(B950),MONTH(B950),1)</f>
        <v>46113</v>
      </c>
      <c r="D950" s="47" t="s">
        <v>73</v>
      </c>
      <c r="E950" s="47" t="s">
        <v>62</v>
      </c>
      <c r="F950" s="47" t="s">
        <v>148</v>
      </c>
      <c r="G950" s="47" t="s">
        <v>1354</v>
      </c>
      <c r="H950" s="50" t="n">
        <f aca="false">Assumptions!$B$4</f>
        <v>480</v>
      </c>
      <c r="I950" s="47" t="n">
        <v>30</v>
      </c>
      <c r="J950" s="9" t="n">
        <f aca="false">H950-I950</f>
        <v>450</v>
      </c>
      <c r="K950" s="9" t="n">
        <f aca="false">SUMIFS(Downtime_Log!$I$2:$I$20000,Downtime_Log!$B$2:$B$20000,A950)</f>
        <v>16</v>
      </c>
      <c r="L950" s="9" t="n">
        <f aca="false">J950-K950</f>
        <v>434</v>
      </c>
      <c r="M950" s="51" t="n">
        <f aca="false">INDEX(Rate_Master!$C$2:$C$13,MATCH(F950,Rate_Master!$A$2:$A$13,0))</f>
        <v>900</v>
      </c>
      <c r="N950" s="52" t="n">
        <v>371563</v>
      </c>
      <c r="O950" s="51" t="n">
        <f aca="false">SUMIFS(Quality_Log!$H$2:$H$20000,Quality_Log!$B$2:$B$20000,A950)</f>
        <v>3575</v>
      </c>
      <c r="P950" s="51" t="n">
        <f aca="false">N950-O950</f>
        <v>367988</v>
      </c>
      <c r="Q950" s="51" t="n">
        <f aca="false">ROUND(J950*M950*Assumptions!$B$6,0)</f>
        <v>315900</v>
      </c>
      <c r="R950" s="53" t="n">
        <f aca="false">N950/M950</f>
        <v>412.847777777778</v>
      </c>
      <c r="S950" s="53" t="n">
        <f aca="false">P950/M950</f>
        <v>408.875555555556</v>
      </c>
      <c r="T950" s="54" t="n">
        <f aca="false">IF(J950&gt;0,L950/J950,0)</f>
        <v>0.964444444444444</v>
      </c>
      <c r="U950" s="54" t="n">
        <f aca="false">IF(L950&gt;0,R950/L950,0)</f>
        <v>0.95126216077829</v>
      </c>
      <c r="V950" s="54" t="n">
        <f aca="false">IF(N950&gt;0,P950/N950,0)</f>
        <v>0.990378482249309</v>
      </c>
      <c r="W950" s="54" t="n">
        <f aca="false">T950*U950*V950</f>
        <v>0.908612345679012</v>
      </c>
      <c r="X950" s="55" t="n">
        <v>378.2</v>
      </c>
      <c r="Y950" s="56" t="n">
        <v>1.84</v>
      </c>
    </row>
    <row r="951" customFormat="false" ht="15" hidden="false" customHeight="false" outlineLevel="0" collapsed="false">
      <c r="A951" s="47" t="s">
        <v>1367</v>
      </c>
      <c r="B951" s="48" t="n">
        <v>46127</v>
      </c>
      <c r="C951" s="49" t="n">
        <f aca="false">DATE(YEAR(B951),MONTH(B951),1)</f>
        <v>46113</v>
      </c>
      <c r="D951" s="47" t="s">
        <v>74</v>
      </c>
      <c r="E951" s="47" t="s">
        <v>62</v>
      </c>
      <c r="F951" s="47" t="s">
        <v>150</v>
      </c>
      <c r="G951" s="47" t="s">
        <v>1368</v>
      </c>
      <c r="H951" s="50" t="n">
        <f aca="false">Assumptions!$B$4</f>
        <v>480</v>
      </c>
      <c r="I951" s="47" t="n">
        <v>30</v>
      </c>
      <c r="J951" s="9" t="n">
        <f aca="false">H951-I951</f>
        <v>450</v>
      </c>
      <c r="K951" s="9" t="n">
        <f aca="false">SUMIFS(Downtime_Log!$I$2:$I$20000,Downtime_Log!$B$2:$B$20000,A951)</f>
        <v>172</v>
      </c>
      <c r="L951" s="9" t="n">
        <f aca="false">J951-K951</f>
        <v>278</v>
      </c>
      <c r="M951" s="51" t="n">
        <f aca="false">INDEX(Rate_Master!$C$2:$C$13,MATCH(F951,Rate_Master!$A$2:$A$13,0))</f>
        <v>800</v>
      </c>
      <c r="N951" s="52" t="n">
        <v>195372</v>
      </c>
      <c r="O951" s="51" t="n">
        <f aca="false">SUMIFS(Quality_Log!$H$2:$H$20000,Quality_Log!$B$2:$B$20000,A951)</f>
        <v>6115</v>
      </c>
      <c r="P951" s="51" t="n">
        <f aca="false">N951-O951</f>
        <v>189257</v>
      </c>
      <c r="Q951" s="51" t="n">
        <f aca="false">ROUND(J951*M951*Assumptions!$B$6,0)</f>
        <v>280800</v>
      </c>
      <c r="R951" s="53" t="n">
        <f aca="false">N951/M951</f>
        <v>244.215</v>
      </c>
      <c r="S951" s="53" t="n">
        <f aca="false">P951/M951</f>
        <v>236.57125</v>
      </c>
      <c r="T951" s="54" t="n">
        <f aca="false">IF(J951&gt;0,L951/J951,0)</f>
        <v>0.617777777777778</v>
      </c>
      <c r="U951" s="54" t="n">
        <f aca="false">IF(L951&gt;0,R951/L951,0)</f>
        <v>0.878471223021583</v>
      </c>
      <c r="V951" s="54" t="n">
        <f aca="false">IF(N951&gt;0,P951/N951,0)</f>
        <v>0.968700735008087</v>
      </c>
      <c r="W951" s="54" t="n">
        <f aca="false">T951*U951*V951</f>
        <v>0.525713888888889</v>
      </c>
      <c r="X951" s="55" t="n">
        <v>300</v>
      </c>
      <c r="Y951" s="56" t="n">
        <v>5.02</v>
      </c>
    </row>
    <row r="952" customFormat="false" ht="15" hidden="false" customHeight="false" outlineLevel="0" collapsed="false">
      <c r="A952" s="47" t="s">
        <v>1369</v>
      </c>
      <c r="B952" s="48" t="n">
        <v>46127</v>
      </c>
      <c r="C952" s="49" t="n">
        <f aca="false">DATE(YEAR(B952),MONTH(B952),1)</f>
        <v>46113</v>
      </c>
      <c r="D952" s="47" t="s">
        <v>75</v>
      </c>
      <c r="E952" s="47" t="s">
        <v>62</v>
      </c>
      <c r="F952" s="47" t="s">
        <v>150</v>
      </c>
      <c r="G952" s="47" t="s">
        <v>1368</v>
      </c>
      <c r="H952" s="50" t="n">
        <f aca="false">Assumptions!$B$4</f>
        <v>480</v>
      </c>
      <c r="I952" s="47" t="n">
        <v>30</v>
      </c>
      <c r="J952" s="9" t="n">
        <f aca="false">H952-I952</f>
        <v>450</v>
      </c>
      <c r="K952" s="9" t="n">
        <f aca="false">SUMIFS(Downtime_Log!$I$2:$I$20000,Downtime_Log!$B$2:$B$20000,A952)</f>
        <v>118</v>
      </c>
      <c r="L952" s="9" t="n">
        <f aca="false">J952-K952</f>
        <v>332</v>
      </c>
      <c r="M952" s="51" t="n">
        <f aca="false">INDEX(Rate_Master!$C$2:$C$13,MATCH(F952,Rate_Master!$A$2:$A$13,0))</f>
        <v>800</v>
      </c>
      <c r="N952" s="52" t="n">
        <v>211859</v>
      </c>
      <c r="O952" s="51" t="n">
        <f aca="false">SUMIFS(Quality_Log!$H$2:$H$20000,Quality_Log!$B$2:$B$20000,A952)</f>
        <v>4262</v>
      </c>
      <c r="P952" s="51" t="n">
        <f aca="false">N952-O952</f>
        <v>207597</v>
      </c>
      <c r="Q952" s="51" t="n">
        <f aca="false">ROUND(J952*M952*Assumptions!$B$6,0)</f>
        <v>280800</v>
      </c>
      <c r="R952" s="53" t="n">
        <f aca="false">N952/M952</f>
        <v>264.82375</v>
      </c>
      <c r="S952" s="53" t="n">
        <f aca="false">P952/M952</f>
        <v>259.49625</v>
      </c>
      <c r="T952" s="54" t="n">
        <f aca="false">IF(J952&gt;0,L952/J952,0)</f>
        <v>0.737777777777778</v>
      </c>
      <c r="U952" s="54" t="n">
        <f aca="false">IF(L952&gt;0,R952/L952,0)</f>
        <v>0.797661897590362</v>
      </c>
      <c r="V952" s="54" t="n">
        <f aca="false">IF(N952&gt;0,P952/N952,0)</f>
        <v>0.979882846610246</v>
      </c>
      <c r="W952" s="54" t="n">
        <f aca="false">T952*U952*V952</f>
        <v>0.576658333333333</v>
      </c>
      <c r="X952" s="55" t="n">
        <v>322.1</v>
      </c>
      <c r="Y952" s="56" t="n">
        <v>1.7</v>
      </c>
    </row>
    <row r="953" customFormat="false" ht="15" hidden="false" customHeight="false" outlineLevel="0" collapsed="false">
      <c r="A953" s="47" t="s">
        <v>1370</v>
      </c>
      <c r="B953" s="48" t="n">
        <v>46127</v>
      </c>
      <c r="C953" s="49" t="n">
        <f aca="false">DATE(YEAR(B953),MONTH(B953),1)</f>
        <v>46113</v>
      </c>
      <c r="D953" s="47" t="s">
        <v>73</v>
      </c>
      <c r="E953" s="47" t="s">
        <v>63</v>
      </c>
      <c r="F953" s="47" t="s">
        <v>152</v>
      </c>
      <c r="G953" s="47" t="s">
        <v>1371</v>
      </c>
      <c r="H953" s="50" t="n">
        <f aca="false">Assumptions!$B$4</f>
        <v>480</v>
      </c>
      <c r="I953" s="47" t="n">
        <v>30</v>
      </c>
      <c r="J953" s="9" t="n">
        <f aca="false">H953-I953</f>
        <v>450</v>
      </c>
      <c r="K953" s="9" t="n">
        <f aca="false">SUMIFS(Downtime_Log!$I$2:$I$20000,Downtime_Log!$B$2:$B$20000,A953)</f>
        <v>18</v>
      </c>
      <c r="L953" s="9" t="n">
        <f aca="false">J953-K953</f>
        <v>432</v>
      </c>
      <c r="M953" s="51" t="n">
        <f aca="false">INDEX(Rate_Master!$C$2:$C$13,MATCH(F953,Rate_Master!$A$2:$A$13,0))</f>
        <v>900</v>
      </c>
      <c r="N953" s="52" t="n">
        <v>330603</v>
      </c>
      <c r="O953" s="51" t="n">
        <f aca="false">SUMIFS(Quality_Log!$H$2:$H$20000,Quality_Log!$B$2:$B$20000,A953)</f>
        <v>10534</v>
      </c>
      <c r="P953" s="51" t="n">
        <f aca="false">N953-O953</f>
        <v>320069</v>
      </c>
      <c r="Q953" s="51" t="n">
        <f aca="false">ROUND(J953*M953*Assumptions!$B$6,0)</f>
        <v>315900</v>
      </c>
      <c r="R953" s="53" t="n">
        <f aca="false">N953/M953</f>
        <v>367.336666666667</v>
      </c>
      <c r="S953" s="53" t="n">
        <f aca="false">P953/M953</f>
        <v>355.632222222222</v>
      </c>
      <c r="T953" s="54" t="n">
        <f aca="false">IF(J953&gt;0,L953/J953,0)</f>
        <v>0.96</v>
      </c>
      <c r="U953" s="54" t="n">
        <f aca="false">IF(L953&gt;0,R953/L953,0)</f>
        <v>0.850316358024691</v>
      </c>
      <c r="V953" s="54" t="n">
        <f aca="false">IF(N953&gt;0,P953/N953,0)</f>
        <v>0.968137010250966</v>
      </c>
      <c r="W953" s="54" t="n">
        <f aca="false">T953*U953*V953</f>
        <v>0.790293827160494</v>
      </c>
      <c r="X953" s="55" t="n">
        <v>476.8</v>
      </c>
      <c r="Y953" s="56" t="n">
        <v>1.74</v>
      </c>
    </row>
    <row r="954" customFormat="false" ht="15" hidden="false" customHeight="false" outlineLevel="0" collapsed="false">
      <c r="A954" s="47" t="s">
        <v>1372</v>
      </c>
      <c r="B954" s="48" t="n">
        <v>46127</v>
      </c>
      <c r="C954" s="49" t="n">
        <f aca="false">DATE(YEAR(B954),MONTH(B954),1)</f>
        <v>46113</v>
      </c>
      <c r="D954" s="47" t="s">
        <v>74</v>
      </c>
      <c r="E954" s="47" t="s">
        <v>63</v>
      </c>
      <c r="F954" s="47" t="s">
        <v>152</v>
      </c>
      <c r="G954" s="47" t="s">
        <v>1371</v>
      </c>
      <c r="H954" s="50" t="n">
        <f aca="false">Assumptions!$B$4</f>
        <v>480</v>
      </c>
      <c r="I954" s="47" t="n">
        <v>30</v>
      </c>
      <c r="J954" s="9" t="n">
        <f aca="false">H954-I954</f>
        <v>450</v>
      </c>
      <c r="K954" s="9" t="n">
        <f aca="false">SUMIFS(Downtime_Log!$I$2:$I$20000,Downtime_Log!$B$2:$B$20000,A954)</f>
        <v>44</v>
      </c>
      <c r="L954" s="9" t="n">
        <f aca="false">J954-K954</f>
        <v>406</v>
      </c>
      <c r="M954" s="51" t="n">
        <f aca="false">INDEX(Rate_Master!$C$2:$C$13,MATCH(F954,Rate_Master!$A$2:$A$13,0))</f>
        <v>900</v>
      </c>
      <c r="N954" s="52" t="n">
        <v>325823</v>
      </c>
      <c r="O954" s="51" t="n">
        <f aca="false">SUMIFS(Quality_Log!$H$2:$H$20000,Quality_Log!$B$2:$B$20000,A954)</f>
        <v>9543</v>
      </c>
      <c r="P954" s="51" t="n">
        <f aca="false">N954-O954</f>
        <v>316280</v>
      </c>
      <c r="Q954" s="51" t="n">
        <f aca="false">ROUND(J954*M954*Assumptions!$B$6,0)</f>
        <v>315900</v>
      </c>
      <c r="R954" s="53" t="n">
        <f aca="false">N954/M954</f>
        <v>362.025555555556</v>
      </c>
      <c r="S954" s="53" t="n">
        <f aca="false">P954/M954</f>
        <v>351.422222222222</v>
      </c>
      <c r="T954" s="54" t="n">
        <f aca="false">IF(J954&gt;0,L954/J954,0)</f>
        <v>0.902222222222222</v>
      </c>
      <c r="U954" s="54" t="n">
        <f aca="false">IF(L954&gt;0,R954/L954,0)</f>
        <v>0.891688560481664</v>
      </c>
      <c r="V954" s="54" t="n">
        <f aca="false">IF(N954&gt;0,P954/N954,0)</f>
        <v>0.970711091604951</v>
      </c>
      <c r="W954" s="54" t="n">
        <f aca="false">T954*U954*V954</f>
        <v>0.780938271604938</v>
      </c>
      <c r="X954" s="55" t="n">
        <v>451.7</v>
      </c>
      <c r="Y954" s="56" t="n">
        <v>2.08</v>
      </c>
    </row>
    <row r="955" customFormat="false" ht="15" hidden="false" customHeight="false" outlineLevel="0" collapsed="false">
      <c r="A955" s="47" t="s">
        <v>1373</v>
      </c>
      <c r="B955" s="48" t="n">
        <v>46127</v>
      </c>
      <c r="C955" s="49" t="n">
        <f aca="false">DATE(YEAR(B955),MONTH(B955),1)</f>
        <v>46113</v>
      </c>
      <c r="D955" s="47" t="s">
        <v>75</v>
      </c>
      <c r="E955" s="47" t="s">
        <v>63</v>
      </c>
      <c r="F955" s="47" t="s">
        <v>152</v>
      </c>
      <c r="G955" s="47" t="s">
        <v>1371</v>
      </c>
      <c r="H955" s="50" t="n">
        <f aca="false">Assumptions!$B$4</f>
        <v>480</v>
      </c>
      <c r="I955" s="47" t="n">
        <v>30</v>
      </c>
      <c r="J955" s="9" t="n">
        <f aca="false">H955-I955</f>
        <v>450</v>
      </c>
      <c r="K955" s="9" t="n">
        <f aca="false">SUMIFS(Downtime_Log!$I$2:$I$20000,Downtime_Log!$B$2:$B$20000,A955)</f>
        <v>296</v>
      </c>
      <c r="L955" s="9" t="n">
        <f aca="false">J955-K955</f>
        <v>154</v>
      </c>
      <c r="M955" s="51" t="n">
        <f aca="false">INDEX(Rate_Master!$C$2:$C$13,MATCH(F955,Rate_Master!$A$2:$A$13,0))</f>
        <v>900</v>
      </c>
      <c r="N955" s="52" t="n">
        <v>117561</v>
      </c>
      <c r="O955" s="51" t="n">
        <f aca="false">SUMIFS(Quality_Log!$H$2:$H$20000,Quality_Log!$B$2:$B$20000,A955)</f>
        <v>4245</v>
      </c>
      <c r="P955" s="51" t="n">
        <f aca="false">N955-O955</f>
        <v>113316</v>
      </c>
      <c r="Q955" s="51" t="n">
        <f aca="false">ROUND(J955*M955*Assumptions!$B$6,0)</f>
        <v>315900</v>
      </c>
      <c r="R955" s="53" t="n">
        <f aca="false">N955/M955</f>
        <v>130.623333333333</v>
      </c>
      <c r="S955" s="53" t="n">
        <f aca="false">P955/M955</f>
        <v>125.906666666667</v>
      </c>
      <c r="T955" s="54" t="n">
        <f aca="false">IF(J955&gt;0,L955/J955,0)</f>
        <v>0.342222222222222</v>
      </c>
      <c r="U955" s="54" t="n">
        <f aca="false">IF(L955&gt;0,R955/L955,0)</f>
        <v>0.848203463203463</v>
      </c>
      <c r="V955" s="54" t="n">
        <f aca="false">IF(N955&gt;0,P955/N955,0)</f>
        <v>0.96389108632965</v>
      </c>
      <c r="W955" s="54" t="n">
        <f aca="false">T955*U955*V955</f>
        <v>0.279792592592593</v>
      </c>
      <c r="X955" s="55" t="n">
        <v>254.3</v>
      </c>
      <c r="Y955" s="56" t="n">
        <v>2.02</v>
      </c>
    </row>
    <row r="956" customFormat="false" ht="15" hidden="false" customHeight="false" outlineLevel="0" collapsed="false">
      <c r="A956" s="47" t="s">
        <v>1374</v>
      </c>
      <c r="B956" s="48" t="n">
        <v>46127</v>
      </c>
      <c r="C956" s="49" t="n">
        <f aca="false">DATE(YEAR(B956),MONTH(B956),1)</f>
        <v>46113</v>
      </c>
      <c r="D956" s="47" t="s">
        <v>73</v>
      </c>
      <c r="E956" s="47" t="s">
        <v>64</v>
      </c>
      <c r="F956" s="47" t="s">
        <v>154</v>
      </c>
      <c r="G956" s="47" t="s">
        <v>1375</v>
      </c>
      <c r="H956" s="50" t="n">
        <f aca="false">Assumptions!$B$4</f>
        <v>480</v>
      </c>
      <c r="I956" s="47" t="n">
        <v>30</v>
      </c>
      <c r="J956" s="9" t="n">
        <f aca="false">H956-I956</f>
        <v>450</v>
      </c>
      <c r="K956" s="9" t="n">
        <f aca="false">SUMIFS(Downtime_Log!$I$2:$I$20000,Downtime_Log!$B$2:$B$20000,A956)</f>
        <v>45</v>
      </c>
      <c r="L956" s="9" t="n">
        <f aca="false">J956-K956</f>
        <v>405</v>
      </c>
      <c r="M956" s="51" t="n">
        <f aca="false">INDEX(Rate_Master!$C$2:$C$13,MATCH(F956,Rate_Master!$A$2:$A$13,0))</f>
        <v>600</v>
      </c>
      <c r="N956" s="52" t="n">
        <v>215898</v>
      </c>
      <c r="O956" s="51" t="n">
        <f aca="false">SUMIFS(Quality_Log!$H$2:$H$20000,Quality_Log!$B$2:$B$20000,A956)</f>
        <v>3842</v>
      </c>
      <c r="P956" s="51" t="n">
        <f aca="false">N956-O956</f>
        <v>212056</v>
      </c>
      <c r="Q956" s="51" t="n">
        <f aca="false">ROUND(J956*M956*Assumptions!$B$6,0)</f>
        <v>210600</v>
      </c>
      <c r="R956" s="53" t="n">
        <f aca="false">N956/M956</f>
        <v>359.83</v>
      </c>
      <c r="S956" s="53" t="n">
        <f aca="false">P956/M956</f>
        <v>353.426666666667</v>
      </c>
      <c r="T956" s="54" t="n">
        <f aca="false">IF(J956&gt;0,L956/J956,0)</f>
        <v>0.9</v>
      </c>
      <c r="U956" s="54" t="n">
        <f aca="false">IF(L956&gt;0,R956/L956,0)</f>
        <v>0.888469135802469</v>
      </c>
      <c r="V956" s="54" t="n">
        <f aca="false">IF(N956&gt;0,P956/N956,0)</f>
        <v>0.982204559560533</v>
      </c>
      <c r="W956" s="54" t="n">
        <f aca="false">T956*U956*V956</f>
        <v>0.785392592592593</v>
      </c>
      <c r="X956" s="55" t="n">
        <v>212.7</v>
      </c>
      <c r="Y956" s="56" t="n">
        <v>0.81</v>
      </c>
    </row>
    <row r="957" customFormat="false" ht="15" hidden="false" customHeight="false" outlineLevel="0" collapsed="false">
      <c r="A957" s="47" t="s">
        <v>1376</v>
      </c>
      <c r="B957" s="48" t="n">
        <v>46127</v>
      </c>
      <c r="C957" s="49" t="n">
        <f aca="false">DATE(YEAR(B957),MONTH(B957),1)</f>
        <v>46113</v>
      </c>
      <c r="D957" s="47" t="s">
        <v>74</v>
      </c>
      <c r="E957" s="47" t="s">
        <v>64</v>
      </c>
      <c r="F957" s="47" t="s">
        <v>154</v>
      </c>
      <c r="G957" s="47" t="s">
        <v>1375</v>
      </c>
      <c r="H957" s="50" t="n">
        <f aca="false">Assumptions!$B$4</f>
        <v>480</v>
      </c>
      <c r="I957" s="47" t="n">
        <v>30</v>
      </c>
      <c r="J957" s="9" t="n">
        <f aca="false">H957-I957</f>
        <v>450</v>
      </c>
      <c r="K957" s="9" t="n">
        <f aca="false">SUMIFS(Downtime_Log!$I$2:$I$20000,Downtime_Log!$B$2:$B$20000,A957)</f>
        <v>6</v>
      </c>
      <c r="L957" s="9" t="n">
        <f aca="false">J957-K957</f>
        <v>444</v>
      </c>
      <c r="M957" s="51" t="n">
        <f aca="false">INDEX(Rate_Master!$C$2:$C$13,MATCH(F957,Rate_Master!$A$2:$A$13,0))</f>
        <v>600</v>
      </c>
      <c r="N957" s="52" t="n">
        <v>245364</v>
      </c>
      <c r="O957" s="51" t="n">
        <f aca="false">SUMIFS(Quality_Log!$H$2:$H$20000,Quality_Log!$B$2:$B$20000,A957)</f>
        <v>3688</v>
      </c>
      <c r="P957" s="51" t="n">
        <f aca="false">N957-O957</f>
        <v>241676</v>
      </c>
      <c r="Q957" s="51" t="n">
        <f aca="false">ROUND(J957*M957*Assumptions!$B$6,0)</f>
        <v>210600</v>
      </c>
      <c r="R957" s="53" t="n">
        <f aca="false">N957/M957</f>
        <v>408.94</v>
      </c>
      <c r="S957" s="53" t="n">
        <f aca="false">P957/M957</f>
        <v>402.793333333333</v>
      </c>
      <c r="T957" s="54" t="n">
        <f aca="false">IF(J957&gt;0,L957/J957,0)</f>
        <v>0.986666666666667</v>
      </c>
      <c r="U957" s="54" t="n">
        <f aca="false">IF(L957&gt;0,R957/L957,0)</f>
        <v>0.921036036036036</v>
      </c>
      <c r="V957" s="54" t="n">
        <f aca="false">IF(N957&gt;0,P957/N957,0)</f>
        <v>0.98496927014558</v>
      </c>
      <c r="W957" s="54" t="n">
        <f aca="false">T957*U957*V957</f>
        <v>0.895096296296296</v>
      </c>
      <c r="X957" s="55" t="n">
        <v>246.7</v>
      </c>
      <c r="Y957" s="56" t="n">
        <v>0.76</v>
      </c>
    </row>
    <row r="958" customFormat="false" ht="15" hidden="false" customHeight="false" outlineLevel="0" collapsed="false">
      <c r="A958" s="47" t="s">
        <v>1377</v>
      </c>
      <c r="B958" s="48" t="n">
        <v>46127</v>
      </c>
      <c r="C958" s="49" t="n">
        <f aca="false">DATE(YEAR(B958),MONTH(B958),1)</f>
        <v>46113</v>
      </c>
      <c r="D958" s="47" t="s">
        <v>73</v>
      </c>
      <c r="E958" s="47" t="s">
        <v>65</v>
      </c>
      <c r="F958" s="47" t="s">
        <v>159</v>
      </c>
      <c r="G958" s="47" t="s">
        <v>1363</v>
      </c>
      <c r="H958" s="50" t="n">
        <f aca="false">Assumptions!$B$4</f>
        <v>480</v>
      </c>
      <c r="I958" s="47" t="n">
        <v>30</v>
      </c>
      <c r="J958" s="9" t="n">
        <f aca="false">H958-I958</f>
        <v>450</v>
      </c>
      <c r="K958" s="9" t="n">
        <f aca="false">SUMIFS(Downtime_Log!$I$2:$I$20000,Downtime_Log!$B$2:$B$20000,A958)</f>
        <v>25</v>
      </c>
      <c r="L958" s="9" t="n">
        <f aca="false">J958-K958</f>
        <v>425</v>
      </c>
      <c r="M958" s="51" t="n">
        <f aca="false">INDEX(Rate_Master!$C$2:$C$13,MATCH(F958,Rate_Master!$A$2:$A$13,0))</f>
        <v>240</v>
      </c>
      <c r="N958" s="52" t="n">
        <v>85325</v>
      </c>
      <c r="O958" s="51" t="n">
        <f aca="false">SUMIFS(Quality_Log!$H$2:$H$20000,Quality_Log!$B$2:$B$20000,A958)</f>
        <v>1594</v>
      </c>
      <c r="P958" s="51" t="n">
        <f aca="false">N958-O958</f>
        <v>83731</v>
      </c>
      <c r="Q958" s="51" t="n">
        <f aca="false">ROUND(J958*M958*Assumptions!$B$6,0)</f>
        <v>84240</v>
      </c>
      <c r="R958" s="53" t="n">
        <f aca="false">N958/M958</f>
        <v>355.520833333333</v>
      </c>
      <c r="S958" s="53" t="n">
        <f aca="false">P958/M958</f>
        <v>348.879166666667</v>
      </c>
      <c r="T958" s="54" t="n">
        <f aca="false">IF(J958&gt;0,L958/J958,0)</f>
        <v>0.944444444444444</v>
      </c>
      <c r="U958" s="54" t="n">
        <f aca="false">IF(L958&gt;0,R958/L958,0)</f>
        <v>0.836519607843137</v>
      </c>
      <c r="V958" s="54" t="n">
        <f aca="false">IF(N958&gt;0,P958/N958,0)</f>
        <v>0.981318488133607</v>
      </c>
      <c r="W958" s="54" t="n">
        <f aca="false">T958*U958*V958</f>
        <v>0.775287037037037</v>
      </c>
      <c r="X958" s="55" t="n">
        <v>192.9</v>
      </c>
      <c r="Y958" s="56" t="n">
        <v>0.19</v>
      </c>
    </row>
    <row r="959" customFormat="false" ht="15" hidden="false" customHeight="false" outlineLevel="0" collapsed="false">
      <c r="A959" s="47" t="s">
        <v>1378</v>
      </c>
      <c r="B959" s="48" t="n">
        <v>46127</v>
      </c>
      <c r="C959" s="49" t="n">
        <f aca="false">DATE(YEAR(B959),MONTH(B959),1)</f>
        <v>46113</v>
      </c>
      <c r="D959" s="47" t="s">
        <v>74</v>
      </c>
      <c r="E959" s="47" t="s">
        <v>65</v>
      </c>
      <c r="F959" s="47" t="s">
        <v>159</v>
      </c>
      <c r="G959" s="47" t="s">
        <v>1363</v>
      </c>
      <c r="H959" s="50" t="n">
        <f aca="false">Assumptions!$B$4</f>
        <v>480</v>
      </c>
      <c r="I959" s="47" t="n">
        <v>30</v>
      </c>
      <c r="J959" s="9" t="n">
        <f aca="false">H959-I959</f>
        <v>450</v>
      </c>
      <c r="K959" s="9" t="n">
        <f aca="false">SUMIFS(Downtime_Log!$I$2:$I$20000,Downtime_Log!$B$2:$B$20000,A959)</f>
        <v>76</v>
      </c>
      <c r="L959" s="9" t="n">
        <f aca="false">J959-K959</f>
        <v>374</v>
      </c>
      <c r="M959" s="51" t="n">
        <f aca="false">INDEX(Rate_Master!$C$2:$C$13,MATCH(F959,Rate_Master!$A$2:$A$13,0))</f>
        <v>240</v>
      </c>
      <c r="N959" s="52" t="n">
        <v>75061</v>
      </c>
      <c r="O959" s="51" t="n">
        <f aca="false">SUMIFS(Quality_Log!$H$2:$H$20000,Quality_Log!$B$2:$B$20000,A959)</f>
        <v>891</v>
      </c>
      <c r="P959" s="51" t="n">
        <f aca="false">N959-O959</f>
        <v>74170</v>
      </c>
      <c r="Q959" s="51" t="n">
        <f aca="false">ROUND(J959*M959*Assumptions!$B$6,0)</f>
        <v>84240</v>
      </c>
      <c r="R959" s="53" t="n">
        <f aca="false">N959/M959</f>
        <v>312.754166666667</v>
      </c>
      <c r="S959" s="53" t="n">
        <f aca="false">P959/M959</f>
        <v>309.041666666667</v>
      </c>
      <c r="T959" s="54" t="n">
        <f aca="false">IF(J959&gt;0,L959/J959,0)</f>
        <v>0.831111111111111</v>
      </c>
      <c r="U959" s="54" t="n">
        <f aca="false">IF(L959&gt;0,R959/L959,0)</f>
        <v>0.836241087344029</v>
      </c>
      <c r="V959" s="54" t="n">
        <f aca="false">IF(N959&gt;0,P959/N959,0)</f>
        <v>0.988129654547635</v>
      </c>
      <c r="W959" s="54" t="n">
        <f aca="false">T959*U959*V959</f>
        <v>0.686759259259259</v>
      </c>
      <c r="X959" s="55" t="n">
        <v>196.1</v>
      </c>
      <c r="Y959" s="56" t="n">
        <v>0.17</v>
      </c>
    </row>
    <row r="960" customFormat="false" ht="15" hidden="false" customHeight="false" outlineLevel="0" collapsed="false">
      <c r="A960" s="47" t="s">
        <v>1379</v>
      </c>
      <c r="B960" s="48" t="n">
        <v>46127</v>
      </c>
      <c r="C960" s="49" t="n">
        <f aca="false">DATE(YEAR(B960),MONTH(B960),1)</f>
        <v>46113</v>
      </c>
      <c r="D960" s="47" t="s">
        <v>75</v>
      </c>
      <c r="E960" s="47" t="s">
        <v>65</v>
      </c>
      <c r="F960" s="47" t="s">
        <v>158</v>
      </c>
      <c r="G960" s="47" t="s">
        <v>1380</v>
      </c>
      <c r="H960" s="50" t="n">
        <f aca="false">Assumptions!$B$4</f>
        <v>480</v>
      </c>
      <c r="I960" s="47" t="n">
        <v>30</v>
      </c>
      <c r="J960" s="9" t="n">
        <f aca="false">H960-I960</f>
        <v>450</v>
      </c>
      <c r="K960" s="9" t="n">
        <f aca="false">SUMIFS(Downtime_Log!$I$2:$I$20000,Downtime_Log!$B$2:$B$20000,A960)</f>
        <v>138</v>
      </c>
      <c r="L960" s="9" t="n">
        <f aca="false">J960-K960</f>
        <v>312</v>
      </c>
      <c r="M960" s="51" t="n">
        <f aca="false">INDEX(Rate_Master!$C$2:$C$13,MATCH(F960,Rate_Master!$A$2:$A$13,0))</f>
        <v>200</v>
      </c>
      <c r="N960" s="52" t="n">
        <v>45717</v>
      </c>
      <c r="O960" s="51" t="n">
        <f aca="false">SUMIFS(Quality_Log!$H$2:$H$20000,Quality_Log!$B$2:$B$20000,A960)</f>
        <v>1307</v>
      </c>
      <c r="P960" s="51" t="n">
        <f aca="false">N960-O960</f>
        <v>44410</v>
      </c>
      <c r="Q960" s="51" t="n">
        <f aca="false">ROUND(J960*M960*Assumptions!$B$6,0)</f>
        <v>70200</v>
      </c>
      <c r="R960" s="53" t="n">
        <f aca="false">N960/M960</f>
        <v>228.585</v>
      </c>
      <c r="S960" s="53" t="n">
        <f aca="false">P960/M960</f>
        <v>222.05</v>
      </c>
      <c r="T960" s="54" t="n">
        <f aca="false">IF(J960&gt;0,L960/J960,0)</f>
        <v>0.693333333333333</v>
      </c>
      <c r="U960" s="54" t="n">
        <f aca="false">IF(L960&gt;0,R960/L960,0)</f>
        <v>0.732644230769231</v>
      </c>
      <c r="V960" s="54" t="n">
        <f aca="false">IF(N960&gt;0,P960/N960,0)</f>
        <v>0.971411072467572</v>
      </c>
      <c r="W960" s="54" t="n">
        <f aca="false">T960*U960*V960</f>
        <v>0.493444444444444</v>
      </c>
      <c r="X960" s="55" t="n">
        <v>169.7</v>
      </c>
      <c r="Y960" s="56" t="n">
        <v>0.75</v>
      </c>
    </row>
    <row r="961" customFormat="false" ht="15" hidden="false" customHeight="false" outlineLevel="0" collapsed="false">
      <c r="A961" s="47" t="s">
        <v>1381</v>
      </c>
      <c r="B961" s="48" t="n">
        <v>46128</v>
      </c>
      <c r="C961" s="49" t="n">
        <f aca="false">DATE(YEAR(B961),MONTH(B961),1)</f>
        <v>46113</v>
      </c>
      <c r="D961" s="47" t="s">
        <v>73</v>
      </c>
      <c r="E961" s="47" t="s">
        <v>62</v>
      </c>
      <c r="F961" s="47" t="s">
        <v>150</v>
      </c>
      <c r="G961" s="47" t="s">
        <v>1368</v>
      </c>
      <c r="H961" s="50" t="n">
        <f aca="false">Assumptions!$B$4</f>
        <v>480</v>
      </c>
      <c r="I961" s="47" t="n">
        <v>30</v>
      </c>
      <c r="J961" s="9" t="n">
        <f aca="false">H961-I961</f>
        <v>450</v>
      </c>
      <c r="K961" s="9" t="n">
        <f aca="false">SUMIFS(Downtime_Log!$I$2:$I$20000,Downtime_Log!$B$2:$B$20000,A961)</f>
        <v>7</v>
      </c>
      <c r="L961" s="9" t="n">
        <f aca="false">J961-K961</f>
        <v>443</v>
      </c>
      <c r="M961" s="51" t="n">
        <f aca="false">INDEX(Rate_Master!$C$2:$C$13,MATCH(F961,Rate_Master!$A$2:$A$13,0))</f>
        <v>800</v>
      </c>
      <c r="N961" s="52" t="n">
        <v>307953</v>
      </c>
      <c r="O961" s="51" t="n">
        <f aca="false">SUMIFS(Quality_Log!$H$2:$H$20000,Quality_Log!$B$2:$B$20000,A961)</f>
        <v>6306</v>
      </c>
      <c r="P961" s="51" t="n">
        <f aca="false">N961-O961</f>
        <v>301647</v>
      </c>
      <c r="Q961" s="51" t="n">
        <f aca="false">ROUND(J961*M961*Assumptions!$B$6,0)</f>
        <v>280800</v>
      </c>
      <c r="R961" s="53" t="n">
        <f aca="false">N961/M961</f>
        <v>384.94125</v>
      </c>
      <c r="S961" s="53" t="n">
        <f aca="false">P961/M961</f>
        <v>377.05875</v>
      </c>
      <c r="T961" s="54" t="n">
        <f aca="false">IF(J961&gt;0,L961/J961,0)</f>
        <v>0.984444444444445</v>
      </c>
      <c r="U961" s="54" t="n">
        <f aca="false">IF(L961&gt;0,R961/L961,0)</f>
        <v>0.868941873589165</v>
      </c>
      <c r="V961" s="54" t="n">
        <f aca="false">IF(N961&gt;0,P961/N961,0)</f>
        <v>0.979522849265959</v>
      </c>
      <c r="W961" s="54" t="n">
        <f aca="false">T961*U961*V961</f>
        <v>0.837908333333334</v>
      </c>
      <c r="X961" s="55" t="n">
        <v>414</v>
      </c>
      <c r="Y961" s="56" t="n">
        <v>1.4</v>
      </c>
    </row>
    <row r="962" customFormat="false" ht="15" hidden="false" customHeight="false" outlineLevel="0" collapsed="false">
      <c r="A962" s="47" t="s">
        <v>1382</v>
      </c>
      <c r="B962" s="48" t="n">
        <v>46128</v>
      </c>
      <c r="C962" s="49" t="n">
        <f aca="false">DATE(YEAR(B962),MONTH(B962),1)</f>
        <v>46113</v>
      </c>
      <c r="D962" s="47" t="s">
        <v>74</v>
      </c>
      <c r="E962" s="47" t="s">
        <v>62</v>
      </c>
      <c r="F962" s="47" t="s">
        <v>150</v>
      </c>
      <c r="G962" s="47" t="s">
        <v>1368</v>
      </c>
      <c r="H962" s="50" t="n">
        <f aca="false">Assumptions!$B$4</f>
        <v>480</v>
      </c>
      <c r="I962" s="47" t="n">
        <v>30</v>
      </c>
      <c r="J962" s="9" t="n">
        <f aca="false">H962-I962</f>
        <v>450</v>
      </c>
      <c r="K962" s="9" t="n">
        <f aca="false">SUMIFS(Downtime_Log!$I$2:$I$20000,Downtime_Log!$B$2:$B$20000,A962)</f>
        <v>27</v>
      </c>
      <c r="L962" s="9" t="n">
        <f aca="false">J962-K962</f>
        <v>423</v>
      </c>
      <c r="M962" s="51" t="n">
        <f aca="false">INDEX(Rate_Master!$C$2:$C$13,MATCH(F962,Rate_Master!$A$2:$A$13,0))</f>
        <v>800</v>
      </c>
      <c r="N962" s="52" t="n">
        <v>303293</v>
      </c>
      <c r="O962" s="51" t="n">
        <f aca="false">SUMIFS(Quality_Log!$H$2:$H$20000,Quality_Log!$B$2:$B$20000,A962)</f>
        <v>6220</v>
      </c>
      <c r="P962" s="51" t="n">
        <f aca="false">N962-O962</f>
        <v>297073</v>
      </c>
      <c r="Q962" s="51" t="n">
        <f aca="false">ROUND(J962*M962*Assumptions!$B$6,0)</f>
        <v>280800</v>
      </c>
      <c r="R962" s="53" t="n">
        <f aca="false">N962/M962</f>
        <v>379.11625</v>
      </c>
      <c r="S962" s="53" t="n">
        <f aca="false">P962/M962</f>
        <v>371.34125</v>
      </c>
      <c r="T962" s="54" t="n">
        <f aca="false">IF(J962&gt;0,L962/J962,0)</f>
        <v>0.94</v>
      </c>
      <c r="U962" s="54" t="n">
        <f aca="false">IF(L962&gt;0,R962/L962,0)</f>
        <v>0.896255910165485</v>
      </c>
      <c r="V962" s="54" t="n">
        <f aca="false">IF(N962&gt;0,P962/N962,0)</f>
        <v>0.979491778577151</v>
      </c>
      <c r="W962" s="54" t="n">
        <f aca="false">T962*U962*V962</f>
        <v>0.825202777777778</v>
      </c>
      <c r="X962" s="55" t="n">
        <v>386.9</v>
      </c>
      <c r="Y962" s="56" t="n">
        <v>1.33</v>
      </c>
    </row>
    <row r="963" customFormat="false" ht="15" hidden="false" customHeight="false" outlineLevel="0" collapsed="false">
      <c r="A963" s="47" t="s">
        <v>1383</v>
      </c>
      <c r="B963" s="48" t="n">
        <v>46128</v>
      </c>
      <c r="C963" s="49" t="n">
        <f aca="false">DATE(YEAR(B963),MONTH(B963),1)</f>
        <v>46113</v>
      </c>
      <c r="D963" s="47" t="s">
        <v>75</v>
      </c>
      <c r="E963" s="47" t="s">
        <v>62</v>
      </c>
      <c r="F963" s="47" t="s">
        <v>150</v>
      </c>
      <c r="G963" s="47" t="s">
        <v>1368</v>
      </c>
      <c r="H963" s="50" t="n">
        <f aca="false">Assumptions!$B$4</f>
        <v>480</v>
      </c>
      <c r="I963" s="47" t="n">
        <v>30</v>
      </c>
      <c r="J963" s="9" t="n">
        <f aca="false">H963-I963</f>
        <v>450</v>
      </c>
      <c r="K963" s="9" t="n">
        <f aca="false">SUMIFS(Downtime_Log!$I$2:$I$20000,Downtime_Log!$B$2:$B$20000,A963)</f>
        <v>30</v>
      </c>
      <c r="L963" s="9" t="n">
        <f aca="false">J963-K963</f>
        <v>420</v>
      </c>
      <c r="M963" s="51" t="n">
        <f aca="false">INDEX(Rate_Master!$C$2:$C$13,MATCH(F963,Rate_Master!$A$2:$A$13,0))</f>
        <v>800</v>
      </c>
      <c r="N963" s="52" t="n">
        <v>273590</v>
      </c>
      <c r="O963" s="51" t="n">
        <f aca="false">SUMIFS(Quality_Log!$H$2:$H$20000,Quality_Log!$B$2:$B$20000,A963)</f>
        <v>5304</v>
      </c>
      <c r="P963" s="51" t="n">
        <f aca="false">N963-O963</f>
        <v>268286</v>
      </c>
      <c r="Q963" s="51" t="n">
        <f aca="false">ROUND(J963*M963*Assumptions!$B$6,0)</f>
        <v>280800</v>
      </c>
      <c r="R963" s="53" t="n">
        <f aca="false">N963/M963</f>
        <v>341.9875</v>
      </c>
      <c r="S963" s="53" t="n">
        <f aca="false">P963/M963</f>
        <v>335.3575</v>
      </c>
      <c r="T963" s="54" t="n">
        <f aca="false">IF(J963&gt;0,L963/J963,0)</f>
        <v>0.933333333333333</v>
      </c>
      <c r="U963" s="54" t="n">
        <f aca="false">IF(L963&gt;0,R963/L963,0)</f>
        <v>0.814255952380952</v>
      </c>
      <c r="V963" s="54" t="n">
        <f aca="false">IF(N963&gt;0,P963/N963,0)</f>
        <v>0.980613326510472</v>
      </c>
      <c r="W963" s="54" t="n">
        <f aca="false">T963*U963*V963</f>
        <v>0.745238888888889</v>
      </c>
      <c r="X963" s="55" t="n">
        <v>374.9</v>
      </c>
      <c r="Y963" s="56" t="n">
        <v>1.54</v>
      </c>
    </row>
    <row r="964" customFormat="false" ht="15" hidden="false" customHeight="false" outlineLevel="0" collapsed="false">
      <c r="A964" s="47" t="s">
        <v>1384</v>
      </c>
      <c r="B964" s="48" t="n">
        <v>46128</v>
      </c>
      <c r="C964" s="49" t="n">
        <f aca="false">DATE(YEAR(B964),MONTH(B964),1)</f>
        <v>46113</v>
      </c>
      <c r="D964" s="47" t="s">
        <v>73</v>
      </c>
      <c r="E964" s="47" t="s">
        <v>63</v>
      </c>
      <c r="F964" s="47" t="s">
        <v>152</v>
      </c>
      <c r="G964" s="47" t="s">
        <v>1371</v>
      </c>
      <c r="H964" s="50" t="n">
        <f aca="false">Assumptions!$B$4</f>
        <v>480</v>
      </c>
      <c r="I964" s="47" t="n">
        <v>30</v>
      </c>
      <c r="J964" s="9" t="n">
        <f aca="false">H964-I964</f>
        <v>450</v>
      </c>
      <c r="K964" s="9" t="n">
        <f aca="false">SUMIFS(Downtime_Log!$I$2:$I$20000,Downtime_Log!$B$2:$B$20000,A964)</f>
        <v>217</v>
      </c>
      <c r="L964" s="9" t="n">
        <f aca="false">J964-K964</f>
        <v>233</v>
      </c>
      <c r="M964" s="51" t="n">
        <f aca="false">INDEX(Rate_Master!$C$2:$C$13,MATCH(F964,Rate_Master!$A$2:$A$13,0))</f>
        <v>900</v>
      </c>
      <c r="N964" s="52" t="n">
        <v>178356</v>
      </c>
      <c r="O964" s="51" t="n">
        <f aca="false">SUMIFS(Quality_Log!$H$2:$H$20000,Quality_Log!$B$2:$B$20000,A964)</f>
        <v>4513</v>
      </c>
      <c r="P964" s="51" t="n">
        <f aca="false">N964-O964</f>
        <v>173843</v>
      </c>
      <c r="Q964" s="51" t="n">
        <f aca="false">ROUND(J964*M964*Assumptions!$B$6,0)</f>
        <v>315900</v>
      </c>
      <c r="R964" s="53" t="n">
        <f aca="false">N964/M964</f>
        <v>198.173333333333</v>
      </c>
      <c r="S964" s="53" t="n">
        <f aca="false">P964/M964</f>
        <v>193.158888888889</v>
      </c>
      <c r="T964" s="54" t="n">
        <f aca="false">IF(J964&gt;0,L964/J964,0)</f>
        <v>0.517777777777778</v>
      </c>
      <c r="U964" s="54" t="n">
        <f aca="false">IF(L964&gt;0,R964/L964,0)</f>
        <v>0.850529327610873</v>
      </c>
      <c r="V964" s="54" t="n">
        <f aca="false">IF(N964&gt;0,P964/N964,0)</f>
        <v>0.974696674067595</v>
      </c>
      <c r="W964" s="54" t="n">
        <f aca="false">T964*U964*V964</f>
        <v>0.429241975308642</v>
      </c>
      <c r="X964" s="55" t="n">
        <v>325.3</v>
      </c>
      <c r="Y964" s="56" t="n">
        <v>1.7</v>
      </c>
    </row>
    <row r="965" customFormat="false" ht="15" hidden="false" customHeight="false" outlineLevel="0" collapsed="false">
      <c r="A965" s="47" t="s">
        <v>1385</v>
      </c>
      <c r="B965" s="48" t="n">
        <v>46128</v>
      </c>
      <c r="C965" s="49" t="n">
        <f aca="false">DATE(YEAR(B965),MONTH(B965),1)</f>
        <v>46113</v>
      </c>
      <c r="D965" s="47" t="s">
        <v>74</v>
      </c>
      <c r="E965" s="47" t="s">
        <v>63</v>
      </c>
      <c r="F965" s="47" t="s">
        <v>152</v>
      </c>
      <c r="G965" s="47" t="s">
        <v>1371</v>
      </c>
      <c r="H965" s="50" t="n">
        <f aca="false">Assumptions!$B$4</f>
        <v>480</v>
      </c>
      <c r="I965" s="47" t="n">
        <v>45</v>
      </c>
      <c r="J965" s="9" t="n">
        <f aca="false">H965-I965</f>
        <v>435</v>
      </c>
      <c r="K965" s="9" t="n">
        <f aca="false">SUMIFS(Downtime_Log!$I$2:$I$20000,Downtime_Log!$B$2:$B$20000,A965)</f>
        <v>53</v>
      </c>
      <c r="L965" s="9" t="n">
        <f aca="false">J965-K965</f>
        <v>382</v>
      </c>
      <c r="M965" s="51" t="n">
        <f aca="false">INDEX(Rate_Master!$C$2:$C$13,MATCH(F965,Rate_Master!$A$2:$A$13,0))</f>
        <v>900</v>
      </c>
      <c r="N965" s="52" t="n">
        <v>302316</v>
      </c>
      <c r="O965" s="51" t="n">
        <f aca="false">SUMIFS(Quality_Log!$H$2:$H$20000,Quality_Log!$B$2:$B$20000,A965)</f>
        <v>8076</v>
      </c>
      <c r="P965" s="51" t="n">
        <f aca="false">N965-O965</f>
        <v>294240</v>
      </c>
      <c r="Q965" s="51" t="n">
        <f aca="false">ROUND(J965*M965*Assumptions!$B$6,0)</f>
        <v>305370</v>
      </c>
      <c r="R965" s="53" t="n">
        <f aca="false">N965/M965</f>
        <v>335.906666666667</v>
      </c>
      <c r="S965" s="53" t="n">
        <f aca="false">P965/M965</f>
        <v>326.933333333333</v>
      </c>
      <c r="T965" s="54" t="n">
        <f aca="false">IF(J965&gt;0,L965/J965,0)</f>
        <v>0.87816091954023</v>
      </c>
      <c r="U965" s="54" t="n">
        <f aca="false">IF(L965&gt;0,R965/L965,0)</f>
        <v>0.87933682373473</v>
      </c>
      <c r="V965" s="54" t="n">
        <f aca="false">IF(N965&gt;0,P965/N965,0)</f>
        <v>0.973286230302068</v>
      </c>
      <c r="W965" s="54" t="n">
        <f aca="false">T965*U965*V965</f>
        <v>0.751570881226054</v>
      </c>
      <c r="X965" s="55" t="n">
        <v>424.7</v>
      </c>
      <c r="Y965" s="56" t="n">
        <v>2.18</v>
      </c>
    </row>
    <row r="966" customFormat="false" ht="15" hidden="false" customHeight="false" outlineLevel="0" collapsed="false">
      <c r="A966" s="47" t="s">
        <v>1386</v>
      </c>
      <c r="B966" s="48" t="n">
        <v>46128</v>
      </c>
      <c r="C966" s="49" t="n">
        <f aca="false">DATE(YEAR(B966),MONTH(B966),1)</f>
        <v>46113</v>
      </c>
      <c r="D966" s="47" t="s">
        <v>75</v>
      </c>
      <c r="E966" s="47" t="s">
        <v>63</v>
      </c>
      <c r="F966" s="47" t="s">
        <v>152</v>
      </c>
      <c r="G966" s="47" t="s">
        <v>1371</v>
      </c>
      <c r="H966" s="50" t="n">
        <f aca="false">Assumptions!$B$4</f>
        <v>480</v>
      </c>
      <c r="I966" s="47" t="n">
        <v>30</v>
      </c>
      <c r="J966" s="9" t="n">
        <f aca="false">H966-I966</f>
        <v>450</v>
      </c>
      <c r="K966" s="9" t="n">
        <f aca="false">SUMIFS(Downtime_Log!$I$2:$I$20000,Downtime_Log!$B$2:$B$20000,A966)</f>
        <v>125</v>
      </c>
      <c r="L966" s="9" t="n">
        <f aca="false">J966-K966</f>
        <v>325</v>
      </c>
      <c r="M966" s="51" t="n">
        <f aca="false">INDEX(Rate_Master!$C$2:$C$13,MATCH(F966,Rate_Master!$A$2:$A$13,0))</f>
        <v>900</v>
      </c>
      <c r="N966" s="52" t="n">
        <v>235260</v>
      </c>
      <c r="O966" s="51" t="n">
        <f aca="false">SUMIFS(Quality_Log!$H$2:$H$20000,Quality_Log!$B$2:$B$20000,A966)</f>
        <v>4661</v>
      </c>
      <c r="P966" s="51" t="n">
        <f aca="false">N966-O966</f>
        <v>230599</v>
      </c>
      <c r="Q966" s="51" t="n">
        <f aca="false">ROUND(J966*M966*Assumptions!$B$6,0)</f>
        <v>315900</v>
      </c>
      <c r="R966" s="53" t="n">
        <f aca="false">N966/M966</f>
        <v>261.4</v>
      </c>
      <c r="S966" s="53" t="n">
        <f aca="false">P966/M966</f>
        <v>256.221111111111</v>
      </c>
      <c r="T966" s="54" t="n">
        <f aca="false">IF(J966&gt;0,L966/J966,0)</f>
        <v>0.722222222222222</v>
      </c>
      <c r="U966" s="54" t="n">
        <f aca="false">IF(L966&gt;0,R966/L966,0)</f>
        <v>0.804307692307692</v>
      </c>
      <c r="V966" s="54" t="n">
        <f aca="false">IF(N966&gt;0,P966/N966,0)</f>
        <v>0.9801878772422</v>
      </c>
      <c r="W966" s="54" t="n">
        <f aca="false">T966*U966*V966</f>
        <v>0.56938024691358</v>
      </c>
      <c r="X966" s="55" t="n">
        <v>379</v>
      </c>
      <c r="Y966" s="56" t="n">
        <v>1.88</v>
      </c>
    </row>
    <row r="967" customFormat="false" ht="15" hidden="false" customHeight="false" outlineLevel="0" collapsed="false">
      <c r="A967" s="47" t="s">
        <v>1387</v>
      </c>
      <c r="B967" s="48" t="n">
        <v>46128</v>
      </c>
      <c r="C967" s="49" t="n">
        <f aca="false">DATE(YEAR(B967),MONTH(B967),1)</f>
        <v>46113</v>
      </c>
      <c r="D967" s="47" t="s">
        <v>73</v>
      </c>
      <c r="E967" s="47" t="s">
        <v>64</v>
      </c>
      <c r="F967" s="47" t="s">
        <v>154</v>
      </c>
      <c r="G967" s="47" t="s">
        <v>1375</v>
      </c>
      <c r="H967" s="50" t="n">
        <f aca="false">Assumptions!$B$4</f>
        <v>480</v>
      </c>
      <c r="I967" s="47" t="n">
        <v>30</v>
      </c>
      <c r="J967" s="9" t="n">
        <f aca="false">H967-I967</f>
        <v>450</v>
      </c>
      <c r="K967" s="9" t="n">
        <f aca="false">SUMIFS(Downtime_Log!$I$2:$I$20000,Downtime_Log!$B$2:$B$20000,A967)</f>
        <v>56</v>
      </c>
      <c r="L967" s="9" t="n">
        <f aca="false">J967-K967</f>
        <v>394</v>
      </c>
      <c r="M967" s="51" t="n">
        <f aca="false">INDEX(Rate_Master!$C$2:$C$13,MATCH(F967,Rate_Master!$A$2:$A$13,0))</f>
        <v>600</v>
      </c>
      <c r="N967" s="52" t="n">
        <v>226100</v>
      </c>
      <c r="O967" s="51" t="n">
        <f aca="false">SUMIFS(Quality_Log!$H$2:$H$20000,Quality_Log!$B$2:$B$20000,A967)</f>
        <v>3245</v>
      </c>
      <c r="P967" s="51" t="n">
        <f aca="false">N967-O967</f>
        <v>222855</v>
      </c>
      <c r="Q967" s="51" t="n">
        <f aca="false">ROUND(J967*M967*Assumptions!$B$6,0)</f>
        <v>210600</v>
      </c>
      <c r="R967" s="53" t="n">
        <f aca="false">N967/M967</f>
        <v>376.833333333333</v>
      </c>
      <c r="S967" s="53" t="n">
        <f aca="false">P967/M967</f>
        <v>371.425</v>
      </c>
      <c r="T967" s="54" t="n">
        <f aca="false">IF(J967&gt;0,L967/J967,0)</f>
        <v>0.875555555555556</v>
      </c>
      <c r="U967" s="54" t="n">
        <f aca="false">IF(L967&gt;0,R967/L967,0)</f>
        <v>0.956429780033841</v>
      </c>
      <c r="V967" s="54" t="n">
        <f aca="false">IF(N967&gt;0,P967/N967,0)</f>
        <v>0.985647943387881</v>
      </c>
      <c r="W967" s="54" t="n">
        <f aca="false">T967*U967*V967</f>
        <v>0.825388888888889</v>
      </c>
      <c r="X967" s="55" t="n">
        <v>219.3</v>
      </c>
      <c r="Y967" s="56" t="n">
        <v>0.71</v>
      </c>
    </row>
    <row r="968" customFormat="false" ht="15" hidden="false" customHeight="false" outlineLevel="0" collapsed="false">
      <c r="A968" s="47" t="s">
        <v>1388</v>
      </c>
      <c r="B968" s="48" t="n">
        <v>46128</v>
      </c>
      <c r="C968" s="49" t="n">
        <f aca="false">DATE(YEAR(B968),MONTH(B968),1)</f>
        <v>46113</v>
      </c>
      <c r="D968" s="47" t="s">
        <v>74</v>
      </c>
      <c r="E968" s="47" t="s">
        <v>64</v>
      </c>
      <c r="F968" s="47" t="s">
        <v>154</v>
      </c>
      <c r="G968" s="47" t="s">
        <v>1375</v>
      </c>
      <c r="H968" s="50" t="n">
        <f aca="false">Assumptions!$B$4</f>
        <v>480</v>
      </c>
      <c r="I968" s="47" t="n">
        <v>30</v>
      </c>
      <c r="J968" s="9" t="n">
        <f aca="false">H968-I968</f>
        <v>450</v>
      </c>
      <c r="K968" s="9" t="n">
        <f aca="false">SUMIFS(Downtime_Log!$I$2:$I$20000,Downtime_Log!$B$2:$B$20000,A968)</f>
        <v>31</v>
      </c>
      <c r="L968" s="9" t="n">
        <f aca="false">J968-K968</f>
        <v>419</v>
      </c>
      <c r="M968" s="51" t="n">
        <f aca="false">INDEX(Rate_Master!$C$2:$C$13,MATCH(F968,Rate_Master!$A$2:$A$13,0))</f>
        <v>600</v>
      </c>
      <c r="N968" s="52" t="n">
        <v>223227</v>
      </c>
      <c r="O968" s="51" t="n">
        <f aca="false">SUMIFS(Quality_Log!$H$2:$H$20000,Quality_Log!$B$2:$B$20000,A968)</f>
        <v>2813</v>
      </c>
      <c r="P968" s="51" t="n">
        <f aca="false">N968-O968</f>
        <v>220414</v>
      </c>
      <c r="Q968" s="51" t="n">
        <f aca="false">ROUND(J968*M968*Assumptions!$B$6,0)</f>
        <v>210600</v>
      </c>
      <c r="R968" s="53" t="n">
        <f aca="false">N968/M968</f>
        <v>372.045</v>
      </c>
      <c r="S968" s="53" t="n">
        <f aca="false">P968/M968</f>
        <v>367.356666666667</v>
      </c>
      <c r="T968" s="54" t="n">
        <f aca="false">IF(J968&gt;0,L968/J968,0)</f>
        <v>0.931111111111111</v>
      </c>
      <c r="U968" s="54" t="n">
        <f aca="false">IF(L968&gt;0,R968/L968,0)</f>
        <v>0.887935560859189</v>
      </c>
      <c r="V968" s="54" t="n">
        <f aca="false">IF(N968&gt;0,P968/N968,0)</f>
        <v>0.987398477782706</v>
      </c>
      <c r="W968" s="54" t="n">
        <f aca="false">T968*U968*V968</f>
        <v>0.816348148148148</v>
      </c>
      <c r="X968" s="55" t="n">
        <v>228.7</v>
      </c>
      <c r="Y968" s="56" t="n">
        <v>0.83</v>
      </c>
    </row>
    <row r="969" customFormat="false" ht="15" hidden="false" customHeight="false" outlineLevel="0" collapsed="false">
      <c r="A969" s="47" t="s">
        <v>1389</v>
      </c>
      <c r="B969" s="48" t="n">
        <v>46128</v>
      </c>
      <c r="C969" s="49" t="n">
        <f aca="false">DATE(YEAR(B969),MONTH(B969),1)</f>
        <v>46113</v>
      </c>
      <c r="D969" s="47" t="s">
        <v>73</v>
      </c>
      <c r="E969" s="47" t="s">
        <v>65</v>
      </c>
      <c r="F969" s="47" t="s">
        <v>158</v>
      </c>
      <c r="G969" s="47" t="s">
        <v>1380</v>
      </c>
      <c r="H969" s="50" t="n">
        <f aca="false">Assumptions!$B$4</f>
        <v>480</v>
      </c>
      <c r="I969" s="47" t="n">
        <v>30</v>
      </c>
      <c r="J969" s="9" t="n">
        <f aca="false">H969-I969</f>
        <v>450</v>
      </c>
      <c r="K969" s="9" t="n">
        <f aca="false">SUMIFS(Downtime_Log!$I$2:$I$20000,Downtime_Log!$B$2:$B$20000,A969)</f>
        <v>41</v>
      </c>
      <c r="L969" s="9" t="n">
        <f aca="false">J969-K969</f>
        <v>409</v>
      </c>
      <c r="M969" s="51" t="n">
        <f aca="false">INDEX(Rate_Master!$C$2:$C$13,MATCH(F969,Rate_Master!$A$2:$A$13,0))</f>
        <v>200</v>
      </c>
      <c r="N969" s="52" t="n">
        <v>68978</v>
      </c>
      <c r="O969" s="51" t="n">
        <f aca="false">SUMIFS(Quality_Log!$H$2:$H$20000,Quality_Log!$B$2:$B$20000,A969)</f>
        <v>1343</v>
      </c>
      <c r="P969" s="51" t="n">
        <f aca="false">N969-O969</f>
        <v>67635</v>
      </c>
      <c r="Q969" s="51" t="n">
        <f aca="false">ROUND(J969*M969*Assumptions!$B$6,0)</f>
        <v>70200</v>
      </c>
      <c r="R969" s="53" t="n">
        <f aca="false">N969/M969</f>
        <v>344.89</v>
      </c>
      <c r="S969" s="53" t="n">
        <f aca="false">P969/M969</f>
        <v>338.175</v>
      </c>
      <c r="T969" s="54" t="n">
        <f aca="false">IF(J969&gt;0,L969/J969,0)</f>
        <v>0.908888888888889</v>
      </c>
      <c r="U969" s="54" t="n">
        <f aca="false">IF(L969&gt;0,R969/L969,0)</f>
        <v>0.843251833740831</v>
      </c>
      <c r="V969" s="54" t="n">
        <f aca="false">IF(N969&gt;0,P969/N969,0)</f>
        <v>0.980530024065644</v>
      </c>
      <c r="W969" s="54" t="n">
        <f aca="false">T969*U969*V969</f>
        <v>0.7515</v>
      </c>
      <c r="X969" s="55" t="n">
        <v>191.5</v>
      </c>
      <c r="Y969" s="56" t="n">
        <v>0.17</v>
      </c>
    </row>
    <row r="970" customFormat="false" ht="15" hidden="false" customHeight="false" outlineLevel="0" collapsed="false">
      <c r="A970" s="47" t="s">
        <v>1390</v>
      </c>
      <c r="B970" s="48" t="n">
        <v>46128</v>
      </c>
      <c r="C970" s="49" t="n">
        <f aca="false">DATE(YEAR(B970),MONTH(B970),1)</f>
        <v>46113</v>
      </c>
      <c r="D970" s="47" t="s">
        <v>74</v>
      </c>
      <c r="E970" s="47" t="s">
        <v>65</v>
      </c>
      <c r="F970" s="47" t="s">
        <v>158</v>
      </c>
      <c r="G970" s="47" t="s">
        <v>1380</v>
      </c>
      <c r="H970" s="50" t="n">
        <f aca="false">Assumptions!$B$4</f>
        <v>480</v>
      </c>
      <c r="I970" s="47" t="n">
        <v>30</v>
      </c>
      <c r="J970" s="9" t="n">
        <f aca="false">H970-I970</f>
        <v>450</v>
      </c>
      <c r="K970" s="9" t="n">
        <f aca="false">SUMIFS(Downtime_Log!$I$2:$I$20000,Downtime_Log!$B$2:$B$20000,A970)</f>
        <v>106</v>
      </c>
      <c r="L970" s="9" t="n">
        <f aca="false">J970-K970</f>
        <v>344</v>
      </c>
      <c r="M970" s="51" t="n">
        <f aca="false">INDEX(Rate_Master!$C$2:$C$13,MATCH(F970,Rate_Master!$A$2:$A$13,0))</f>
        <v>200</v>
      </c>
      <c r="N970" s="52" t="n">
        <v>56153</v>
      </c>
      <c r="O970" s="51" t="n">
        <f aca="false">SUMIFS(Quality_Log!$H$2:$H$20000,Quality_Log!$B$2:$B$20000,A970)</f>
        <v>2026</v>
      </c>
      <c r="P970" s="51" t="n">
        <f aca="false">N970-O970</f>
        <v>54127</v>
      </c>
      <c r="Q970" s="51" t="n">
        <f aca="false">ROUND(J970*M970*Assumptions!$B$6,0)</f>
        <v>70200</v>
      </c>
      <c r="R970" s="53" t="n">
        <f aca="false">N970/M970</f>
        <v>280.765</v>
      </c>
      <c r="S970" s="53" t="n">
        <f aca="false">P970/M970</f>
        <v>270.635</v>
      </c>
      <c r="T970" s="54" t="n">
        <f aca="false">IF(J970&gt;0,L970/J970,0)</f>
        <v>0.764444444444445</v>
      </c>
      <c r="U970" s="54" t="n">
        <f aca="false">IF(L970&gt;0,R970/L970,0)</f>
        <v>0.816177325581395</v>
      </c>
      <c r="V970" s="54" t="n">
        <f aca="false">IF(N970&gt;0,P970/N970,0)</f>
        <v>0.963920004274037</v>
      </c>
      <c r="W970" s="54" t="n">
        <f aca="false">T970*U970*V970</f>
        <v>0.601411111111111</v>
      </c>
      <c r="X970" s="55" t="n">
        <v>182.3</v>
      </c>
      <c r="Y970" s="56" t="n">
        <v>0.15</v>
      </c>
    </row>
    <row r="971" customFormat="false" ht="15" hidden="false" customHeight="false" outlineLevel="0" collapsed="false">
      <c r="A971" s="47" t="s">
        <v>1391</v>
      </c>
      <c r="B971" s="48" t="n">
        <v>46128</v>
      </c>
      <c r="C971" s="49" t="n">
        <f aca="false">DATE(YEAR(B971),MONTH(B971),1)</f>
        <v>46113</v>
      </c>
      <c r="D971" s="47" t="s">
        <v>75</v>
      </c>
      <c r="E971" s="47" t="s">
        <v>65</v>
      </c>
      <c r="F971" s="47" t="s">
        <v>158</v>
      </c>
      <c r="G971" s="47" t="s">
        <v>1380</v>
      </c>
      <c r="H971" s="50" t="n">
        <f aca="false">Assumptions!$B$4</f>
        <v>480</v>
      </c>
      <c r="I971" s="47" t="n">
        <v>30</v>
      </c>
      <c r="J971" s="9" t="n">
        <f aca="false">H971-I971</f>
        <v>450</v>
      </c>
      <c r="K971" s="9" t="n">
        <f aca="false">SUMIFS(Downtime_Log!$I$2:$I$20000,Downtime_Log!$B$2:$B$20000,A971)</f>
        <v>89</v>
      </c>
      <c r="L971" s="9" t="n">
        <f aca="false">J971-K971</f>
        <v>361</v>
      </c>
      <c r="M971" s="51" t="n">
        <f aca="false">INDEX(Rate_Master!$C$2:$C$13,MATCH(F971,Rate_Master!$A$2:$A$13,0))</f>
        <v>200</v>
      </c>
      <c r="N971" s="52" t="n">
        <v>54770</v>
      </c>
      <c r="O971" s="51" t="n">
        <f aca="false">SUMIFS(Quality_Log!$H$2:$H$20000,Quality_Log!$B$2:$B$20000,A971)</f>
        <v>1156</v>
      </c>
      <c r="P971" s="51" t="n">
        <f aca="false">N971-O971</f>
        <v>53614</v>
      </c>
      <c r="Q971" s="51" t="n">
        <f aca="false">ROUND(J971*M971*Assumptions!$B$6,0)</f>
        <v>70200</v>
      </c>
      <c r="R971" s="53" t="n">
        <f aca="false">N971/M971</f>
        <v>273.85</v>
      </c>
      <c r="S971" s="53" t="n">
        <f aca="false">P971/M971</f>
        <v>268.07</v>
      </c>
      <c r="T971" s="54" t="n">
        <f aca="false">IF(J971&gt;0,L971/J971,0)</f>
        <v>0.802222222222222</v>
      </c>
      <c r="U971" s="54" t="n">
        <f aca="false">IF(L971&gt;0,R971/L971,0)</f>
        <v>0.758587257617729</v>
      </c>
      <c r="V971" s="54" t="n">
        <f aca="false">IF(N971&gt;0,P971/N971,0)</f>
        <v>0.978893554865802</v>
      </c>
      <c r="W971" s="54" t="n">
        <f aca="false">T971*U971*V971</f>
        <v>0.595711111111111</v>
      </c>
      <c r="X971" s="55" t="n">
        <v>194.9</v>
      </c>
      <c r="Y971" s="56" t="n">
        <v>0.16</v>
      </c>
    </row>
    <row r="972" customFormat="false" ht="15" hidden="false" customHeight="false" outlineLevel="0" collapsed="false">
      <c r="A972" s="47" t="s">
        <v>1392</v>
      </c>
      <c r="B972" s="48" t="n">
        <v>46129</v>
      </c>
      <c r="C972" s="49" t="n">
        <f aca="false">DATE(YEAR(B972),MONTH(B972),1)</f>
        <v>46113</v>
      </c>
      <c r="D972" s="47" t="s">
        <v>73</v>
      </c>
      <c r="E972" s="47" t="s">
        <v>62</v>
      </c>
      <c r="F972" s="47" t="s">
        <v>150</v>
      </c>
      <c r="G972" s="47" t="s">
        <v>1393</v>
      </c>
      <c r="H972" s="50" t="n">
        <f aca="false">Assumptions!$B$4</f>
        <v>480</v>
      </c>
      <c r="I972" s="47" t="n">
        <v>30</v>
      </c>
      <c r="J972" s="9" t="n">
        <f aca="false">H972-I972</f>
        <v>450</v>
      </c>
      <c r="K972" s="9" t="n">
        <f aca="false">SUMIFS(Downtime_Log!$I$2:$I$20000,Downtime_Log!$B$2:$B$20000,A972)</f>
        <v>43</v>
      </c>
      <c r="L972" s="9" t="n">
        <f aca="false">J972-K972</f>
        <v>407</v>
      </c>
      <c r="M972" s="51" t="n">
        <f aca="false">INDEX(Rate_Master!$C$2:$C$13,MATCH(F972,Rate_Master!$A$2:$A$13,0))</f>
        <v>800</v>
      </c>
      <c r="N972" s="52" t="n">
        <v>283795</v>
      </c>
      <c r="O972" s="51" t="n">
        <f aca="false">SUMIFS(Quality_Log!$H$2:$H$20000,Quality_Log!$B$2:$B$20000,A972)</f>
        <v>8873</v>
      </c>
      <c r="P972" s="51" t="n">
        <f aca="false">N972-O972</f>
        <v>274922</v>
      </c>
      <c r="Q972" s="51" t="n">
        <f aca="false">ROUND(J972*M972*Assumptions!$B$6,0)</f>
        <v>280800</v>
      </c>
      <c r="R972" s="53" t="n">
        <f aca="false">N972/M972</f>
        <v>354.74375</v>
      </c>
      <c r="S972" s="53" t="n">
        <f aca="false">P972/M972</f>
        <v>343.6525</v>
      </c>
      <c r="T972" s="54" t="n">
        <f aca="false">IF(J972&gt;0,L972/J972,0)</f>
        <v>0.904444444444445</v>
      </c>
      <c r="U972" s="54" t="n">
        <f aca="false">IF(L972&gt;0,R972/L972,0)</f>
        <v>0.871606265356265</v>
      </c>
      <c r="V972" s="54" t="n">
        <f aca="false">IF(N972&gt;0,P972/N972,0)</f>
        <v>0.968734473827939</v>
      </c>
      <c r="W972" s="54" t="n">
        <f aca="false">T972*U972*V972</f>
        <v>0.763672222222222</v>
      </c>
      <c r="X972" s="55" t="n">
        <v>370.7</v>
      </c>
      <c r="Y972" s="56" t="n">
        <v>1.91</v>
      </c>
    </row>
    <row r="973" customFormat="false" ht="15" hidden="false" customHeight="false" outlineLevel="0" collapsed="false">
      <c r="A973" s="47" t="s">
        <v>1394</v>
      </c>
      <c r="B973" s="48" t="n">
        <v>46129</v>
      </c>
      <c r="C973" s="49" t="n">
        <f aca="false">DATE(YEAR(B973),MONTH(B973),1)</f>
        <v>46113</v>
      </c>
      <c r="D973" s="47" t="s">
        <v>74</v>
      </c>
      <c r="E973" s="47" t="s">
        <v>62</v>
      </c>
      <c r="F973" s="47" t="s">
        <v>150</v>
      </c>
      <c r="G973" s="47" t="s">
        <v>1393</v>
      </c>
      <c r="H973" s="50" t="n">
        <f aca="false">Assumptions!$B$4</f>
        <v>480</v>
      </c>
      <c r="I973" s="47" t="n">
        <v>30</v>
      </c>
      <c r="J973" s="9" t="n">
        <f aca="false">H973-I973</f>
        <v>450</v>
      </c>
      <c r="K973" s="9" t="n">
        <f aca="false">SUMIFS(Downtime_Log!$I$2:$I$20000,Downtime_Log!$B$2:$B$20000,A973)</f>
        <v>157</v>
      </c>
      <c r="L973" s="9" t="n">
        <f aca="false">J973-K973</f>
        <v>293</v>
      </c>
      <c r="M973" s="51" t="n">
        <f aca="false">INDEX(Rate_Master!$C$2:$C$13,MATCH(F973,Rate_Master!$A$2:$A$13,0))</f>
        <v>800</v>
      </c>
      <c r="N973" s="52" t="n">
        <v>198428</v>
      </c>
      <c r="O973" s="51" t="n">
        <f aca="false">SUMIFS(Quality_Log!$H$2:$H$20000,Quality_Log!$B$2:$B$20000,A973)</f>
        <v>3086</v>
      </c>
      <c r="P973" s="51" t="n">
        <f aca="false">N973-O973</f>
        <v>195342</v>
      </c>
      <c r="Q973" s="51" t="n">
        <f aca="false">ROUND(J973*M973*Assumptions!$B$6,0)</f>
        <v>280800</v>
      </c>
      <c r="R973" s="53" t="n">
        <f aca="false">N973/M973</f>
        <v>248.035</v>
      </c>
      <c r="S973" s="53" t="n">
        <f aca="false">P973/M973</f>
        <v>244.1775</v>
      </c>
      <c r="T973" s="54" t="n">
        <f aca="false">IF(J973&gt;0,L973/J973,0)</f>
        <v>0.651111111111111</v>
      </c>
      <c r="U973" s="54" t="n">
        <f aca="false">IF(L973&gt;0,R973/L973,0)</f>
        <v>0.846535836177474</v>
      </c>
      <c r="V973" s="54" t="n">
        <f aca="false">IF(N973&gt;0,P973/N973,0)</f>
        <v>0.984447759388796</v>
      </c>
      <c r="W973" s="54" t="n">
        <f aca="false">T973*U973*V973</f>
        <v>0.542616666666667</v>
      </c>
      <c r="X973" s="55" t="n">
        <v>307.9</v>
      </c>
      <c r="Y973" s="56" t="n">
        <v>1.65</v>
      </c>
    </row>
    <row r="974" customFormat="false" ht="15" hidden="false" customHeight="false" outlineLevel="0" collapsed="false">
      <c r="A974" s="47" t="s">
        <v>1395</v>
      </c>
      <c r="B974" s="48" t="n">
        <v>46129</v>
      </c>
      <c r="C974" s="49" t="n">
        <f aca="false">DATE(YEAR(B974),MONTH(B974),1)</f>
        <v>46113</v>
      </c>
      <c r="D974" s="47" t="s">
        <v>75</v>
      </c>
      <c r="E974" s="47" t="s">
        <v>62</v>
      </c>
      <c r="F974" s="47" t="s">
        <v>150</v>
      </c>
      <c r="G974" s="47" t="s">
        <v>1393</v>
      </c>
      <c r="H974" s="50" t="n">
        <f aca="false">Assumptions!$B$4</f>
        <v>480</v>
      </c>
      <c r="I974" s="47" t="n">
        <v>30</v>
      </c>
      <c r="J974" s="9" t="n">
        <f aca="false">H974-I974</f>
        <v>450</v>
      </c>
      <c r="K974" s="9" t="n">
        <f aca="false">SUMIFS(Downtime_Log!$I$2:$I$20000,Downtime_Log!$B$2:$B$20000,A974)</f>
        <v>18</v>
      </c>
      <c r="L974" s="9" t="n">
        <f aca="false">J974-K974</f>
        <v>432</v>
      </c>
      <c r="M974" s="51" t="n">
        <f aca="false">INDEX(Rate_Master!$C$2:$C$13,MATCH(F974,Rate_Master!$A$2:$A$13,0))</f>
        <v>800</v>
      </c>
      <c r="N974" s="52" t="n">
        <v>267596</v>
      </c>
      <c r="O974" s="51" t="n">
        <f aca="false">SUMIFS(Quality_Log!$H$2:$H$20000,Quality_Log!$B$2:$B$20000,A974)</f>
        <v>7617</v>
      </c>
      <c r="P974" s="51" t="n">
        <f aca="false">N974-O974</f>
        <v>259979</v>
      </c>
      <c r="Q974" s="51" t="n">
        <f aca="false">ROUND(J974*M974*Assumptions!$B$6,0)</f>
        <v>280800</v>
      </c>
      <c r="R974" s="53" t="n">
        <f aca="false">N974/M974</f>
        <v>334.495</v>
      </c>
      <c r="S974" s="53" t="n">
        <f aca="false">P974/M974</f>
        <v>324.97375</v>
      </c>
      <c r="T974" s="54" t="n">
        <f aca="false">IF(J974&gt;0,L974/J974,0)</f>
        <v>0.96</v>
      </c>
      <c r="U974" s="54" t="n">
        <f aca="false">IF(L974&gt;0,R974/L974,0)</f>
        <v>0.774293981481482</v>
      </c>
      <c r="V974" s="54" t="n">
        <f aca="false">IF(N974&gt;0,P974/N974,0)</f>
        <v>0.971535448960373</v>
      </c>
      <c r="W974" s="54" t="n">
        <f aca="false">T974*U974*V974</f>
        <v>0.722163888888889</v>
      </c>
      <c r="X974" s="55" t="n">
        <v>368.9</v>
      </c>
      <c r="Y974" s="56" t="n">
        <v>1.48</v>
      </c>
    </row>
    <row r="975" customFormat="false" ht="15" hidden="false" customHeight="false" outlineLevel="0" collapsed="false">
      <c r="A975" s="47" t="s">
        <v>1396</v>
      </c>
      <c r="B975" s="48" t="n">
        <v>46129</v>
      </c>
      <c r="C975" s="49" t="n">
        <f aca="false">DATE(YEAR(B975),MONTH(B975),1)</f>
        <v>46113</v>
      </c>
      <c r="D975" s="47" t="s">
        <v>73</v>
      </c>
      <c r="E975" s="47" t="s">
        <v>63</v>
      </c>
      <c r="F975" s="47" t="s">
        <v>152</v>
      </c>
      <c r="G975" s="47" t="s">
        <v>1397</v>
      </c>
      <c r="H975" s="50" t="n">
        <f aca="false">Assumptions!$B$4</f>
        <v>480</v>
      </c>
      <c r="I975" s="47" t="n">
        <v>45</v>
      </c>
      <c r="J975" s="9" t="n">
        <f aca="false">H975-I975</f>
        <v>435</v>
      </c>
      <c r="K975" s="9" t="n">
        <f aca="false">SUMIFS(Downtime_Log!$I$2:$I$20000,Downtime_Log!$B$2:$B$20000,A975)</f>
        <v>270</v>
      </c>
      <c r="L975" s="9" t="n">
        <f aca="false">J975-K975</f>
        <v>165</v>
      </c>
      <c r="M975" s="51" t="n">
        <f aca="false">INDEX(Rate_Master!$C$2:$C$13,MATCH(F975,Rate_Master!$A$2:$A$13,0))</f>
        <v>900</v>
      </c>
      <c r="N975" s="52" t="n">
        <v>130282</v>
      </c>
      <c r="O975" s="51" t="n">
        <f aca="false">SUMIFS(Quality_Log!$H$2:$H$20000,Quality_Log!$B$2:$B$20000,A975)</f>
        <v>2955</v>
      </c>
      <c r="P975" s="51" t="n">
        <f aca="false">N975-O975</f>
        <v>127327</v>
      </c>
      <c r="Q975" s="51" t="n">
        <f aca="false">ROUND(J975*M975*Assumptions!$B$6,0)</f>
        <v>305370</v>
      </c>
      <c r="R975" s="53" t="n">
        <f aca="false">N975/M975</f>
        <v>144.757777777778</v>
      </c>
      <c r="S975" s="53" t="n">
        <f aca="false">P975/M975</f>
        <v>141.474444444444</v>
      </c>
      <c r="T975" s="54" t="n">
        <f aca="false">IF(J975&gt;0,L975/J975,0)</f>
        <v>0.379310344827586</v>
      </c>
      <c r="U975" s="54" t="n">
        <f aca="false">IF(L975&gt;0,R975/L975,0)</f>
        <v>0.877319865319865</v>
      </c>
      <c r="V975" s="54" t="n">
        <f aca="false">IF(N975&gt;0,P975/N975,0)</f>
        <v>0.977318432323729</v>
      </c>
      <c r="W975" s="54" t="n">
        <f aca="false">T975*U975*V975</f>
        <v>0.325228607918263</v>
      </c>
      <c r="X975" s="55" t="n">
        <v>290.1</v>
      </c>
      <c r="Y975" s="56" t="n">
        <v>1.87</v>
      </c>
    </row>
    <row r="976" customFormat="false" ht="15" hidden="false" customHeight="false" outlineLevel="0" collapsed="false">
      <c r="A976" s="47" t="s">
        <v>1398</v>
      </c>
      <c r="B976" s="48" t="n">
        <v>46129</v>
      </c>
      <c r="C976" s="49" t="n">
        <f aca="false">DATE(YEAR(B976),MONTH(B976),1)</f>
        <v>46113</v>
      </c>
      <c r="D976" s="47" t="s">
        <v>74</v>
      </c>
      <c r="E976" s="47" t="s">
        <v>63</v>
      </c>
      <c r="F976" s="47" t="s">
        <v>152</v>
      </c>
      <c r="G976" s="47" t="s">
        <v>1397</v>
      </c>
      <c r="H976" s="50" t="n">
        <f aca="false">Assumptions!$B$4</f>
        <v>480</v>
      </c>
      <c r="I976" s="47" t="n">
        <v>30</v>
      </c>
      <c r="J976" s="9" t="n">
        <f aca="false">H976-I976</f>
        <v>450</v>
      </c>
      <c r="K976" s="9" t="n">
        <f aca="false">SUMIFS(Downtime_Log!$I$2:$I$20000,Downtime_Log!$B$2:$B$20000,A976)</f>
        <v>39</v>
      </c>
      <c r="L976" s="9" t="n">
        <f aca="false">J976-K976</f>
        <v>411</v>
      </c>
      <c r="M976" s="51" t="n">
        <f aca="false">INDEX(Rate_Master!$C$2:$C$13,MATCH(F976,Rate_Master!$A$2:$A$13,0))</f>
        <v>900</v>
      </c>
      <c r="N976" s="52" t="n">
        <v>325293</v>
      </c>
      <c r="O976" s="51" t="n">
        <f aca="false">SUMIFS(Quality_Log!$H$2:$H$20000,Quality_Log!$B$2:$B$20000,A976)</f>
        <v>8782</v>
      </c>
      <c r="P976" s="51" t="n">
        <f aca="false">N976-O976</f>
        <v>316511</v>
      </c>
      <c r="Q976" s="51" t="n">
        <f aca="false">ROUND(J976*M976*Assumptions!$B$6,0)</f>
        <v>315900</v>
      </c>
      <c r="R976" s="53" t="n">
        <f aca="false">N976/M976</f>
        <v>361.436666666667</v>
      </c>
      <c r="S976" s="53" t="n">
        <f aca="false">P976/M976</f>
        <v>351.678888888889</v>
      </c>
      <c r="T976" s="54" t="n">
        <f aca="false">IF(J976&gt;0,L976/J976,0)</f>
        <v>0.913333333333333</v>
      </c>
      <c r="U976" s="54" t="n">
        <f aca="false">IF(L976&gt;0,R976/L976,0)</f>
        <v>0.87940794809408</v>
      </c>
      <c r="V976" s="54" t="n">
        <f aca="false">IF(N976&gt;0,P976/N976,0)</f>
        <v>0.973002800552118</v>
      </c>
      <c r="W976" s="54" t="n">
        <f aca="false">T976*U976*V976</f>
        <v>0.781508641975309</v>
      </c>
      <c r="X976" s="55" t="n">
        <v>440</v>
      </c>
      <c r="Y976" s="56" t="n">
        <v>1.81</v>
      </c>
    </row>
    <row r="977" customFormat="false" ht="15" hidden="false" customHeight="false" outlineLevel="0" collapsed="false">
      <c r="A977" s="47" t="s">
        <v>1399</v>
      </c>
      <c r="B977" s="48" t="n">
        <v>46129</v>
      </c>
      <c r="C977" s="49" t="n">
        <f aca="false">DATE(YEAR(B977),MONTH(B977),1)</f>
        <v>46113</v>
      </c>
      <c r="D977" s="47" t="s">
        <v>75</v>
      </c>
      <c r="E977" s="47" t="s">
        <v>63</v>
      </c>
      <c r="F977" s="47" t="s">
        <v>152</v>
      </c>
      <c r="G977" s="47" t="s">
        <v>1397</v>
      </c>
      <c r="H977" s="50" t="n">
        <f aca="false">Assumptions!$B$4</f>
        <v>480</v>
      </c>
      <c r="I977" s="47" t="n">
        <v>45</v>
      </c>
      <c r="J977" s="9" t="n">
        <f aca="false">H977-I977</f>
        <v>435</v>
      </c>
      <c r="K977" s="9" t="n">
        <f aca="false">SUMIFS(Downtime_Log!$I$2:$I$20000,Downtime_Log!$B$2:$B$20000,A977)</f>
        <v>191</v>
      </c>
      <c r="L977" s="9" t="n">
        <f aca="false">J977-K977</f>
        <v>244</v>
      </c>
      <c r="M977" s="51" t="n">
        <f aca="false">INDEX(Rate_Master!$C$2:$C$13,MATCH(F977,Rate_Master!$A$2:$A$13,0))</f>
        <v>900</v>
      </c>
      <c r="N977" s="52" t="n">
        <v>188540</v>
      </c>
      <c r="O977" s="51" t="n">
        <f aca="false">SUMIFS(Quality_Log!$H$2:$H$20000,Quality_Log!$B$2:$B$20000,A977)</f>
        <v>6925</v>
      </c>
      <c r="P977" s="51" t="n">
        <f aca="false">N977-O977</f>
        <v>181615</v>
      </c>
      <c r="Q977" s="51" t="n">
        <f aca="false">ROUND(J977*M977*Assumptions!$B$6,0)</f>
        <v>305370</v>
      </c>
      <c r="R977" s="53" t="n">
        <f aca="false">N977/M977</f>
        <v>209.488888888889</v>
      </c>
      <c r="S977" s="53" t="n">
        <f aca="false">P977/M977</f>
        <v>201.794444444444</v>
      </c>
      <c r="T977" s="54" t="n">
        <f aca="false">IF(J977&gt;0,L977/J977,0)</f>
        <v>0.560919540229885</v>
      </c>
      <c r="U977" s="54" t="n">
        <f aca="false">IF(L977&gt;0,R977/L977,0)</f>
        <v>0.85856102003643</v>
      </c>
      <c r="V977" s="54" t="n">
        <f aca="false">IF(N977&gt;0,P977/N977,0)</f>
        <v>0.96327039355044</v>
      </c>
      <c r="W977" s="54" t="n">
        <f aca="false">T977*U977*V977</f>
        <v>0.46389527458493</v>
      </c>
      <c r="X977" s="55" t="n">
        <v>336.4</v>
      </c>
      <c r="Y977" s="56" t="n">
        <v>1.82</v>
      </c>
    </row>
    <row r="978" customFormat="false" ht="15" hidden="false" customHeight="false" outlineLevel="0" collapsed="false">
      <c r="A978" s="47" t="s">
        <v>1400</v>
      </c>
      <c r="B978" s="48" t="n">
        <v>46129</v>
      </c>
      <c r="C978" s="49" t="n">
        <f aca="false">DATE(YEAR(B978),MONTH(B978),1)</f>
        <v>46113</v>
      </c>
      <c r="D978" s="47" t="s">
        <v>73</v>
      </c>
      <c r="E978" s="47" t="s">
        <v>64</v>
      </c>
      <c r="F978" s="47" t="s">
        <v>154</v>
      </c>
      <c r="G978" s="47" t="s">
        <v>1401</v>
      </c>
      <c r="H978" s="50" t="n">
        <f aca="false">Assumptions!$B$4</f>
        <v>480</v>
      </c>
      <c r="I978" s="47" t="n">
        <v>30</v>
      </c>
      <c r="J978" s="9" t="n">
        <f aca="false">H978-I978</f>
        <v>450</v>
      </c>
      <c r="K978" s="9" t="n">
        <f aca="false">SUMIFS(Downtime_Log!$I$2:$I$20000,Downtime_Log!$B$2:$B$20000,A978)</f>
        <v>86</v>
      </c>
      <c r="L978" s="9" t="n">
        <f aca="false">J978-K978</f>
        <v>364</v>
      </c>
      <c r="M978" s="51" t="n">
        <f aca="false">INDEX(Rate_Master!$C$2:$C$13,MATCH(F978,Rate_Master!$A$2:$A$13,0))</f>
        <v>600</v>
      </c>
      <c r="N978" s="52" t="n">
        <v>210824</v>
      </c>
      <c r="O978" s="51" t="n">
        <f aca="false">SUMIFS(Quality_Log!$H$2:$H$20000,Quality_Log!$B$2:$B$20000,A978)</f>
        <v>2883</v>
      </c>
      <c r="P978" s="51" t="n">
        <f aca="false">N978-O978</f>
        <v>207941</v>
      </c>
      <c r="Q978" s="51" t="n">
        <f aca="false">ROUND(J978*M978*Assumptions!$B$6,0)</f>
        <v>210600</v>
      </c>
      <c r="R978" s="53" t="n">
        <f aca="false">N978/M978</f>
        <v>351.373333333333</v>
      </c>
      <c r="S978" s="53" t="n">
        <f aca="false">P978/M978</f>
        <v>346.568333333333</v>
      </c>
      <c r="T978" s="54" t="n">
        <f aca="false">IF(J978&gt;0,L978/J978,0)</f>
        <v>0.808888888888889</v>
      </c>
      <c r="U978" s="54" t="n">
        <f aca="false">IF(L978&gt;0,R978/L978,0)</f>
        <v>0.965311355311355</v>
      </c>
      <c r="V978" s="54" t="n">
        <f aca="false">IF(N978&gt;0,P978/N978,0)</f>
        <v>0.986325086327932</v>
      </c>
      <c r="W978" s="54" t="n">
        <f aca="false">T978*U978*V978</f>
        <v>0.770151851851852</v>
      </c>
      <c r="X978" s="55" t="n">
        <v>207</v>
      </c>
      <c r="Y978" s="56" t="n">
        <v>0.67</v>
      </c>
    </row>
    <row r="979" customFormat="false" ht="15" hidden="false" customHeight="false" outlineLevel="0" collapsed="false">
      <c r="A979" s="47" t="s">
        <v>1402</v>
      </c>
      <c r="B979" s="48" t="n">
        <v>46129</v>
      </c>
      <c r="C979" s="49" t="n">
        <f aca="false">DATE(YEAR(B979),MONTH(B979),1)</f>
        <v>46113</v>
      </c>
      <c r="D979" s="47" t="s">
        <v>74</v>
      </c>
      <c r="E979" s="47" t="s">
        <v>64</v>
      </c>
      <c r="F979" s="47" t="s">
        <v>154</v>
      </c>
      <c r="G979" s="47" t="s">
        <v>1401</v>
      </c>
      <c r="H979" s="50" t="n">
        <f aca="false">Assumptions!$B$4</f>
        <v>480</v>
      </c>
      <c r="I979" s="47" t="n">
        <v>30</v>
      </c>
      <c r="J979" s="9" t="n">
        <f aca="false">H979-I979</f>
        <v>450</v>
      </c>
      <c r="K979" s="9" t="n">
        <f aca="false">SUMIFS(Downtime_Log!$I$2:$I$20000,Downtime_Log!$B$2:$B$20000,A979)</f>
        <v>45</v>
      </c>
      <c r="L979" s="9" t="n">
        <f aca="false">J979-K979</f>
        <v>405</v>
      </c>
      <c r="M979" s="51" t="n">
        <f aca="false">INDEX(Rate_Master!$C$2:$C$13,MATCH(F979,Rate_Master!$A$2:$A$13,0))</f>
        <v>600</v>
      </c>
      <c r="N979" s="52" t="n">
        <v>212641</v>
      </c>
      <c r="O979" s="51" t="n">
        <f aca="false">SUMIFS(Quality_Log!$H$2:$H$20000,Quality_Log!$B$2:$B$20000,A979)</f>
        <v>3931</v>
      </c>
      <c r="P979" s="51" t="n">
        <f aca="false">N979-O979</f>
        <v>208710</v>
      </c>
      <c r="Q979" s="51" t="n">
        <f aca="false">ROUND(J979*M979*Assumptions!$B$6,0)</f>
        <v>210600</v>
      </c>
      <c r="R979" s="53" t="n">
        <f aca="false">N979/M979</f>
        <v>354.401666666667</v>
      </c>
      <c r="S979" s="53" t="n">
        <f aca="false">P979/M979</f>
        <v>347.85</v>
      </c>
      <c r="T979" s="54" t="n">
        <f aca="false">IF(J979&gt;0,L979/J979,0)</f>
        <v>0.9</v>
      </c>
      <c r="U979" s="54" t="n">
        <f aca="false">IF(L979&gt;0,R979/L979,0)</f>
        <v>0.875065843621399</v>
      </c>
      <c r="V979" s="54" t="n">
        <f aca="false">IF(N979&gt;0,P979/N979,0)</f>
        <v>0.981513442844983</v>
      </c>
      <c r="W979" s="54" t="n">
        <f aca="false">T979*U979*V979</f>
        <v>0.773</v>
      </c>
      <c r="X979" s="55" t="n">
        <v>208</v>
      </c>
      <c r="Y979" s="56" t="n">
        <v>0.66</v>
      </c>
    </row>
    <row r="980" customFormat="false" ht="15" hidden="false" customHeight="false" outlineLevel="0" collapsed="false">
      <c r="A980" s="47" t="s">
        <v>1403</v>
      </c>
      <c r="B980" s="48" t="n">
        <v>46129</v>
      </c>
      <c r="C980" s="49" t="n">
        <f aca="false">DATE(YEAR(B980),MONTH(B980),1)</f>
        <v>46113</v>
      </c>
      <c r="D980" s="47" t="s">
        <v>73</v>
      </c>
      <c r="E980" s="47" t="s">
        <v>65</v>
      </c>
      <c r="F980" s="47" t="s">
        <v>158</v>
      </c>
      <c r="G980" s="47" t="s">
        <v>1404</v>
      </c>
      <c r="H980" s="50" t="n">
        <f aca="false">Assumptions!$B$4</f>
        <v>480</v>
      </c>
      <c r="I980" s="47" t="n">
        <v>30</v>
      </c>
      <c r="J980" s="9" t="n">
        <f aca="false">H980-I980</f>
        <v>450</v>
      </c>
      <c r="K980" s="9" t="n">
        <f aca="false">SUMIFS(Downtime_Log!$I$2:$I$20000,Downtime_Log!$B$2:$B$20000,A980)</f>
        <v>19</v>
      </c>
      <c r="L980" s="9" t="n">
        <f aca="false">J980-K980</f>
        <v>431</v>
      </c>
      <c r="M980" s="51" t="n">
        <f aca="false">INDEX(Rate_Master!$C$2:$C$13,MATCH(F980,Rate_Master!$A$2:$A$13,0))</f>
        <v>200</v>
      </c>
      <c r="N980" s="52" t="n">
        <v>64543</v>
      </c>
      <c r="O980" s="51" t="n">
        <f aca="false">SUMIFS(Quality_Log!$H$2:$H$20000,Quality_Log!$B$2:$B$20000,A980)</f>
        <v>1782</v>
      </c>
      <c r="P980" s="51" t="n">
        <f aca="false">N980-O980</f>
        <v>62761</v>
      </c>
      <c r="Q980" s="51" t="n">
        <f aca="false">ROUND(J980*M980*Assumptions!$B$6,0)</f>
        <v>70200</v>
      </c>
      <c r="R980" s="53" t="n">
        <f aca="false">N980/M980</f>
        <v>322.715</v>
      </c>
      <c r="S980" s="53" t="n">
        <f aca="false">P980/M980</f>
        <v>313.805</v>
      </c>
      <c r="T980" s="54" t="n">
        <f aca="false">IF(J980&gt;0,L980/J980,0)</f>
        <v>0.957777777777778</v>
      </c>
      <c r="U980" s="54" t="n">
        <f aca="false">IF(L980&gt;0,R980/L980,0)</f>
        <v>0.748758700696056</v>
      </c>
      <c r="V980" s="54" t="n">
        <f aca="false">IF(N980&gt;0,P980/N980,0)</f>
        <v>0.972390499357018</v>
      </c>
      <c r="W980" s="54" t="n">
        <f aca="false">T980*U980*V980</f>
        <v>0.697344444444444</v>
      </c>
      <c r="X980" s="55" t="n">
        <v>214.1</v>
      </c>
      <c r="Y980" s="56" t="n">
        <v>0.17</v>
      </c>
    </row>
    <row r="981" customFormat="false" ht="15" hidden="false" customHeight="false" outlineLevel="0" collapsed="false">
      <c r="A981" s="47" t="s">
        <v>1405</v>
      </c>
      <c r="B981" s="48" t="n">
        <v>46129</v>
      </c>
      <c r="C981" s="49" t="n">
        <f aca="false">DATE(YEAR(B981),MONTH(B981),1)</f>
        <v>46113</v>
      </c>
      <c r="D981" s="47" t="s">
        <v>74</v>
      </c>
      <c r="E981" s="47" t="s">
        <v>65</v>
      </c>
      <c r="F981" s="47" t="s">
        <v>158</v>
      </c>
      <c r="G981" s="47" t="s">
        <v>1404</v>
      </c>
      <c r="H981" s="50" t="n">
        <f aca="false">Assumptions!$B$4</f>
        <v>480</v>
      </c>
      <c r="I981" s="47" t="n">
        <v>30</v>
      </c>
      <c r="J981" s="9" t="n">
        <f aca="false">H981-I981</f>
        <v>450</v>
      </c>
      <c r="K981" s="9" t="n">
        <f aca="false">SUMIFS(Downtime_Log!$I$2:$I$20000,Downtime_Log!$B$2:$B$20000,A981)</f>
        <v>79</v>
      </c>
      <c r="L981" s="9" t="n">
        <f aca="false">J981-K981</f>
        <v>371</v>
      </c>
      <c r="M981" s="51" t="n">
        <f aca="false">INDEX(Rate_Master!$C$2:$C$13,MATCH(F981,Rate_Master!$A$2:$A$13,0))</f>
        <v>200</v>
      </c>
      <c r="N981" s="52" t="n">
        <v>62397</v>
      </c>
      <c r="O981" s="51" t="n">
        <f aca="false">SUMIFS(Quality_Log!$H$2:$H$20000,Quality_Log!$B$2:$B$20000,A981)</f>
        <v>2194</v>
      </c>
      <c r="P981" s="51" t="n">
        <f aca="false">N981-O981</f>
        <v>60203</v>
      </c>
      <c r="Q981" s="51" t="n">
        <f aca="false">ROUND(J981*M981*Assumptions!$B$6,0)</f>
        <v>70200</v>
      </c>
      <c r="R981" s="53" t="n">
        <f aca="false">N981/M981</f>
        <v>311.985</v>
      </c>
      <c r="S981" s="53" t="n">
        <f aca="false">P981/M981</f>
        <v>301.015</v>
      </c>
      <c r="T981" s="54" t="n">
        <f aca="false">IF(J981&gt;0,L981/J981,0)</f>
        <v>0.824444444444444</v>
      </c>
      <c r="U981" s="54" t="n">
        <f aca="false">IF(L981&gt;0,R981/L981,0)</f>
        <v>0.840929919137466</v>
      </c>
      <c r="V981" s="54" t="n">
        <f aca="false">IF(N981&gt;0,P981/N981,0)</f>
        <v>0.964838053111528</v>
      </c>
      <c r="W981" s="54" t="n">
        <f aca="false">T981*U981*V981</f>
        <v>0.668922222222222</v>
      </c>
      <c r="X981" s="55" t="n">
        <v>196.2</v>
      </c>
      <c r="Y981" s="56" t="n">
        <v>0.15</v>
      </c>
    </row>
    <row r="982" customFormat="false" ht="15" hidden="false" customHeight="false" outlineLevel="0" collapsed="false">
      <c r="A982" s="47" t="s">
        <v>1406</v>
      </c>
      <c r="B982" s="48" t="n">
        <v>46129</v>
      </c>
      <c r="C982" s="49" t="n">
        <f aca="false">DATE(YEAR(B982),MONTH(B982),1)</f>
        <v>46113</v>
      </c>
      <c r="D982" s="47" t="s">
        <v>75</v>
      </c>
      <c r="E982" s="47" t="s">
        <v>65</v>
      </c>
      <c r="F982" s="47" t="s">
        <v>158</v>
      </c>
      <c r="G982" s="47" t="s">
        <v>1404</v>
      </c>
      <c r="H982" s="50" t="n">
        <f aca="false">Assumptions!$B$4</f>
        <v>480</v>
      </c>
      <c r="I982" s="47" t="n">
        <v>30</v>
      </c>
      <c r="J982" s="9" t="n">
        <f aca="false">H982-I982</f>
        <v>450</v>
      </c>
      <c r="K982" s="9" t="n">
        <f aca="false">SUMIFS(Downtime_Log!$I$2:$I$20000,Downtime_Log!$B$2:$B$20000,A982)</f>
        <v>62</v>
      </c>
      <c r="L982" s="9" t="n">
        <f aca="false">J982-K982</f>
        <v>388</v>
      </c>
      <c r="M982" s="51" t="n">
        <f aca="false">INDEX(Rate_Master!$C$2:$C$13,MATCH(F982,Rate_Master!$A$2:$A$13,0))</f>
        <v>200</v>
      </c>
      <c r="N982" s="52" t="n">
        <v>63722</v>
      </c>
      <c r="O982" s="51" t="n">
        <f aca="false">SUMIFS(Quality_Log!$H$2:$H$20000,Quality_Log!$B$2:$B$20000,A982)</f>
        <v>1521</v>
      </c>
      <c r="P982" s="51" t="n">
        <f aca="false">N982-O982</f>
        <v>62201</v>
      </c>
      <c r="Q982" s="51" t="n">
        <f aca="false">ROUND(J982*M982*Assumptions!$B$6,0)</f>
        <v>70200</v>
      </c>
      <c r="R982" s="53" t="n">
        <f aca="false">N982/M982</f>
        <v>318.61</v>
      </c>
      <c r="S982" s="53" t="n">
        <f aca="false">P982/M982</f>
        <v>311.005</v>
      </c>
      <c r="T982" s="54" t="n">
        <f aca="false">IF(J982&gt;0,L982/J982,0)</f>
        <v>0.862222222222222</v>
      </c>
      <c r="U982" s="54" t="n">
        <f aca="false">IF(L982&gt;0,R982/L982,0)</f>
        <v>0.821159793814433</v>
      </c>
      <c r="V982" s="54" t="n">
        <f aca="false">IF(N982&gt;0,P982/N982,0)</f>
        <v>0.9761306926964</v>
      </c>
      <c r="W982" s="54" t="n">
        <f aca="false">T982*U982*V982</f>
        <v>0.691122222222222</v>
      </c>
      <c r="X982" s="55" t="n">
        <v>210.8</v>
      </c>
      <c r="Y982" s="56" t="n">
        <v>0.14</v>
      </c>
    </row>
    <row r="983" customFormat="false" ht="15" hidden="false" customHeight="false" outlineLevel="0" collapsed="false">
      <c r="A983" s="47" t="s">
        <v>1407</v>
      </c>
      <c r="B983" s="48" t="n">
        <v>46130</v>
      </c>
      <c r="C983" s="49" t="n">
        <f aca="false">DATE(YEAR(B983),MONTH(B983),1)</f>
        <v>46113</v>
      </c>
      <c r="D983" s="47" t="s">
        <v>73</v>
      </c>
      <c r="E983" s="47" t="s">
        <v>62</v>
      </c>
      <c r="F983" s="47" t="s">
        <v>150</v>
      </c>
      <c r="G983" s="47" t="s">
        <v>1393</v>
      </c>
      <c r="H983" s="50" t="n">
        <f aca="false">Assumptions!$B$4</f>
        <v>480</v>
      </c>
      <c r="I983" s="47" t="n">
        <v>90</v>
      </c>
      <c r="J983" s="9" t="n">
        <f aca="false">H983-I983</f>
        <v>390</v>
      </c>
      <c r="K983" s="9" t="n">
        <f aca="false">SUMIFS(Downtime_Log!$I$2:$I$20000,Downtime_Log!$B$2:$B$20000,A983)</f>
        <v>64</v>
      </c>
      <c r="L983" s="9" t="n">
        <f aca="false">J983-K983</f>
        <v>326</v>
      </c>
      <c r="M983" s="51" t="n">
        <f aca="false">INDEX(Rate_Master!$C$2:$C$13,MATCH(F983,Rate_Master!$A$2:$A$13,0))</f>
        <v>800</v>
      </c>
      <c r="N983" s="52" t="n">
        <v>224687</v>
      </c>
      <c r="O983" s="51" t="n">
        <f aca="false">SUMIFS(Quality_Log!$H$2:$H$20000,Quality_Log!$B$2:$B$20000,A983)</f>
        <v>7392</v>
      </c>
      <c r="P983" s="51" t="n">
        <f aca="false">N983-O983</f>
        <v>217295</v>
      </c>
      <c r="Q983" s="51" t="n">
        <f aca="false">ROUND(J983*M983*Assumptions!$B$6,0)</f>
        <v>243360</v>
      </c>
      <c r="R983" s="53" t="n">
        <f aca="false">N983/M983</f>
        <v>280.85875</v>
      </c>
      <c r="S983" s="53" t="n">
        <f aca="false">P983/M983</f>
        <v>271.61875</v>
      </c>
      <c r="T983" s="54" t="n">
        <f aca="false">IF(J983&gt;0,L983/J983,0)</f>
        <v>0.835897435897436</v>
      </c>
      <c r="U983" s="54" t="n">
        <f aca="false">IF(L983&gt;0,R983/L983,0)</f>
        <v>0.86152990797546</v>
      </c>
      <c r="V983" s="54" t="n">
        <f aca="false">IF(N983&gt;0,P983/N983,0)</f>
        <v>0.967100900363617</v>
      </c>
      <c r="W983" s="54" t="n">
        <f aca="false">T983*U983*V983</f>
        <v>0.696458333333333</v>
      </c>
      <c r="X983" s="55" t="n">
        <v>317.4</v>
      </c>
      <c r="Y983" s="56" t="n">
        <v>1.46</v>
      </c>
    </row>
    <row r="984" customFormat="false" ht="15" hidden="false" customHeight="false" outlineLevel="0" collapsed="false">
      <c r="A984" s="47" t="s">
        <v>1408</v>
      </c>
      <c r="B984" s="48" t="n">
        <v>46130</v>
      </c>
      <c r="C984" s="49" t="n">
        <f aca="false">DATE(YEAR(B984),MONTH(B984),1)</f>
        <v>46113</v>
      </c>
      <c r="D984" s="47" t="s">
        <v>74</v>
      </c>
      <c r="E984" s="47" t="s">
        <v>62</v>
      </c>
      <c r="F984" s="47" t="s">
        <v>150</v>
      </c>
      <c r="G984" s="47" t="s">
        <v>1393</v>
      </c>
      <c r="H984" s="50" t="n">
        <f aca="false">Assumptions!$B$4</f>
        <v>480</v>
      </c>
      <c r="I984" s="47" t="n">
        <v>30</v>
      </c>
      <c r="J984" s="9" t="n">
        <f aca="false">H984-I984</f>
        <v>450</v>
      </c>
      <c r="K984" s="9" t="n">
        <f aca="false">SUMIFS(Downtime_Log!$I$2:$I$20000,Downtime_Log!$B$2:$B$20000,A984)</f>
        <v>9</v>
      </c>
      <c r="L984" s="9" t="n">
        <f aca="false">J984-K984</f>
        <v>441</v>
      </c>
      <c r="M984" s="51" t="n">
        <f aca="false">INDEX(Rate_Master!$C$2:$C$13,MATCH(F984,Rate_Master!$A$2:$A$13,0))</f>
        <v>800</v>
      </c>
      <c r="N984" s="52" t="n">
        <v>298655</v>
      </c>
      <c r="O984" s="51" t="n">
        <f aca="false">SUMIFS(Quality_Log!$H$2:$H$20000,Quality_Log!$B$2:$B$20000,A984)</f>
        <v>6097</v>
      </c>
      <c r="P984" s="51" t="n">
        <f aca="false">N984-O984</f>
        <v>292558</v>
      </c>
      <c r="Q984" s="51" t="n">
        <f aca="false">ROUND(J984*M984*Assumptions!$B$6,0)</f>
        <v>280800</v>
      </c>
      <c r="R984" s="53" t="n">
        <f aca="false">N984/M984</f>
        <v>373.31875</v>
      </c>
      <c r="S984" s="53" t="n">
        <f aca="false">P984/M984</f>
        <v>365.6975</v>
      </c>
      <c r="T984" s="54" t="n">
        <f aca="false">IF(J984&gt;0,L984/J984,0)</f>
        <v>0.98</v>
      </c>
      <c r="U984" s="54" t="n">
        <f aca="false">IF(L984&gt;0,R984/L984,0)</f>
        <v>0.846527777777778</v>
      </c>
      <c r="V984" s="54" t="n">
        <f aca="false">IF(N984&gt;0,P984/N984,0)</f>
        <v>0.979585140044533</v>
      </c>
      <c r="W984" s="54" t="n">
        <f aca="false">T984*U984*V984</f>
        <v>0.812661111111111</v>
      </c>
      <c r="X984" s="55" t="n">
        <v>387.1</v>
      </c>
      <c r="Y984" s="56" t="n">
        <v>1.68</v>
      </c>
    </row>
    <row r="985" customFormat="false" ht="15" hidden="false" customHeight="false" outlineLevel="0" collapsed="false">
      <c r="A985" s="47" t="s">
        <v>1409</v>
      </c>
      <c r="B985" s="48" t="n">
        <v>46130</v>
      </c>
      <c r="C985" s="49" t="n">
        <f aca="false">DATE(YEAR(B985),MONTH(B985),1)</f>
        <v>46113</v>
      </c>
      <c r="D985" s="47" t="s">
        <v>75</v>
      </c>
      <c r="E985" s="47" t="s">
        <v>62</v>
      </c>
      <c r="F985" s="47" t="s">
        <v>150</v>
      </c>
      <c r="G985" s="47" t="s">
        <v>1393</v>
      </c>
      <c r="H985" s="50" t="n">
        <f aca="false">Assumptions!$B$4</f>
        <v>480</v>
      </c>
      <c r="I985" s="47" t="n">
        <v>30</v>
      </c>
      <c r="J985" s="9" t="n">
        <f aca="false">H985-I985</f>
        <v>450</v>
      </c>
      <c r="K985" s="9" t="n">
        <f aca="false">SUMIFS(Downtime_Log!$I$2:$I$20000,Downtime_Log!$B$2:$B$20000,A985)</f>
        <v>21</v>
      </c>
      <c r="L985" s="9" t="n">
        <f aca="false">J985-K985</f>
        <v>429</v>
      </c>
      <c r="M985" s="51" t="n">
        <f aca="false">INDEX(Rate_Master!$C$2:$C$13,MATCH(F985,Rate_Master!$A$2:$A$13,0))</f>
        <v>800</v>
      </c>
      <c r="N985" s="52" t="n">
        <v>272941</v>
      </c>
      <c r="O985" s="51" t="n">
        <f aca="false">SUMIFS(Quality_Log!$H$2:$H$20000,Quality_Log!$B$2:$B$20000,A985)</f>
        <v>7924</v>
      </c>
      <c r="P985" s="51" t="n">
        <f aca="false">N985-O985</f>
        <v>265017</v>
      </c>
      <c r="Q985" s="51" t="n">
        <f aca="false">ROUND(J985*M985*Assumptions!$B$6,0)</f>
        <v>280800</v>
      </c>
      <c r="R985" s="53" t="n">
        <f aca="false">N985/M985</f>
        <v>341.17625</v>
      </c>
      <c r="S985" s="53" t="n">
        <f aca="false">P985/M985</f>
        <v>331.27125</v>
      </c>
      <c r="T985" s="54" t="n">
        <f aca="false">IF(J985&gt;0,L985/J985,0)</f>
        <v>0.953333333333333</v>
      </c>
      <c r="U985" s="54" t="n">
        <f aca="false">IF(L985&gt;0,R985/L985,0)</f>
        <v>0.795282634032634</v>
      </c>
      <c r="V985" s="54" t="n">
        <f aca="false">IF(N985&gt;0,P985/N985,0)</f>
        <v>0.970968084677641</v>
      </c>
      <c r="W985" s="54" t="n">
        <f aca="false">T985*U985*V985</f>
        <v>0.736158333333333</v>
      </c>
      <c r="X985" s="55" t="n">
        <v>362.6</v>
      </c>
      <c r="Y985" s="56" t="n">
        <v>1.77</v>
      </c>
    </row>
    <row r="986" customFormat="false" ht="15" hidden="false" customHeight="false" outlineLevel="0" collapsed="false">
      <c r="A986" s="47" t="s">
        <v>1410</v>
      </c>
      <c r="B986" s="48" t="n">
        <v>46130</v>
      </c>
      <c r="C986" s="49" t="n">
        <f aca="false">DATE(YEAR(B986),MONTH(B986),1)</f>
        <v>46113</v>
      </c>
      <c r="D986" s="47" t="s">
        <v>73</v>
      </c>
      <c r="E986" s="47" t="s">
        <v>63</v>
      </c>
      <c r="F986" s="47" t="s">
        <v>153</v>
      </c>
      <c r="G986" s="47" t="s">
        <v>1411</v>
      </c>
      <c r="H986" s="50" t="n">
        <f aca="false">Assumptions!$B$4</f>
        <v>480</v>
      </c>
      <c r="I986" s="47" t="n">
        <v>90</v>
      </c>
      <c r="J986" s="9" t="n">
        <f aca="false">H986-I986</f>
        <v>390</v>
      </c>
      <c r="K986" s="9" t="n">
        <f aca="false">SUMIFS(Downtime_Log!$I$2:$I$20000,Downtime_Log!$B$2:$B$20000,A986)</f>
        <v>236</v>
      </c>
      <c r="L986" s="9" t="n">
        <f aca="false">J986-K986</f>
        <v>154</v>
      </c>
      <c r="M986" s="51" t="n">
        <f aca="false">INDEX(Rate_Master!$C$2:$C$13,MATCH(F986,Rate_Master!$A$2:$A$13,0))</f>
        <v>1000</v>
      </c>
      <c r="N986" s="52" t="n">
        <v>131552</v>
      </c>
      <c r="O986" s="51" t="n">
        <f aca="false">SUMIFS(Quality_Log!$H$2:$H$20000,Quality_Log!$B$2:$B$20000,A986)</f>
        <v>5569</v>
      </c>
      <c r="P986" s="51" t="n">
        <f aca="false">N986-O986</f>
        <v>125983</v>
      </c>
      <c r="Q986" s="51" t="n">
        <f aca="false">ROUND(J986*M986*Assumptions!$B$6,0)</f>
        <v>304200</v>
      </c>
      <c r="R986" s="53" t="n">
        <f aca="false">N986/M986</f>
        <v>131.552</v>
      </c>
      <c r="S986" s="53" t="n">
        <f aca="false">P986/M986</f>
        <v>125.983</v>
      </c>
      <c r="T986" s="54" t="n">
        <f aca="false">IF(J986&gt;0,L986/J986,0)</f>
        <v>0.394871794871795</v>
      </c>
      <c r="U986" s="54" t="n">
        <f aca="false">IF(L986&gt;0,R986/L986,0)</f>
        <v>0.854233766233766</v>
      </c>
      <c r="V986" s="54" t="n">
        <f aca="false">IF(N986&gt;0,P986/N986,0)</f>
        <v>0.957666930187302</v>
      </c>
      <c r="W986" s="54" t="n">
        <f aca="false">T986*U986*V986</f>
        <v>0.323033333333333</v>
      </c>
      <c r="X986" s="55" t="n">
        <v>251.8</v>
      </c>
      <c r="Y986" s="56" t="n">
        <v>4.95</v>
      </c>
    </row>
    <row r="987" customFormat="false" ht="15" hidden="false" customHeight="false" outlineLevel="0" collapsed="false">
      <c r="A987" s="47" t="s">
        <v>1412</v>
      </c>
      <c r="B987" s="48" t="n">
        <v>46130</v>
      </c>
      <c r="C987" s="49" t="n">
        <f aca="false">DATE(YEAR(B987),MONTH(B987),1)</f>
        <v>46113</v>
      </c>
      <c r="D987" s="47" t="s">
        <v>74</v>
      </c>
      <c r="E987" s="47" t="s">
        <v>63</v>
      </c>
      <c r="F987" s="47" t="s">
        <v>153</v>
      </c>
      <c r="G987" s="47" t="s">
        <v>1411</v>
      </c>
      <c r="H987" s="50" t="n">
        <f aca="false">Assumptions!$B$4</f>
        <v>480</v>
      </c>
      <c r="I987" s="47" t="n">
        <v>30</v>
      </c>
      <c r="J987" s="9" t="n">
        <f aca="false">H987-I987</f>
        <v>450</v>
      </c>
      <c r="K987" s="9" t="n">
        <f aca="false">SUMIFS(Downtime_Log!$I$2:$I$20000,Downtime_Log!$B$2:$B$20000,A987)</f>
        <v>202</v>
      </c>
      <c r="L987" s="9" t="n">
        <f aca="false">J987-K987</f>
        <v>248</v>
      </c>
      <c r="M987" s="51" t="n">
        <f aca="false">INDEX(Rate_Master!$C$2:$C$13,MATCH(F987,Rate_Master!$A$2:$A$13,0))</f>
        <v>1000</v>
      </c>
      <c r="N987" s="52" t="n">
        <v>234097</v>
      </c>
      <c r="O987" s="51" t="n">
        <f aca="false">SUMIFS(Quality_Log!$H$2:$H$20000,Quality_Log!$B$2:$B$20000,A987)</f>
        <v>7819</v>
      </c>
      <c r="P987" s="51" t="n">
        <f aca="false">N987-O987</f>
        <v>226278</v>
      </c>
      <c r="Q987" s="51" t="n">
        <f aca="false">ROUND(J987*M987*Assumptions!$B$6,0)</f>
        <v>351000</v>
      </c>
      <c r="R987" s="53" t="n">
        <f aca="false">N987/M987</f>
        <v>234.097</v>
      </c>
      <c r="S987" s="53" t="n">
        <f aca="false">P987/M987</f>
        <v>226.278</v>
      </c>
      <c r="T987" s="54" t="n">
        <f aca="false">IF(J987&gt;0,L987/J987,0)</f>
        <v>0.551111111111111</v>
      </c>
      <c r="U987" s="54" t="n">
        <f aca="false">IF(L987&gt;0,R987/L987,0)</f>
        <v>0.943939516129032</v>
      </c>
      <c r="V987" s="54" t="n">
        <f aca="false">IF(N987&gt;0,P987/N987,0)</f>
        <v>0.966599315668291</v>
      </c>
      <c r="W987" s="54" t="n">
        <f aca="false">T987*U987*V987</f>
        <v>0.50284</v>
      </c>
      <c r="X987" s="55" t="n">
        <v>355.4</v>
      </c>
      <c r="Y987" s="56" t="n">
        <v>1.98</v>
      </c>
    </row>
    <row r="988" customFormat="false" ht="15" hidden="false" customHeight="false" outlineLevel="0" collapsed="false">
      <c r="A988" s="47" t="s">
        <v>1413</v>
      </c>
      <c r="B988" s="48" t="n">
        <v>46130</v>
      </c>
      <c r="C988" s="49" t="n">
        <f aca="false">DATE(YEAR(B988),MONTH(B988),1)</f>
        <v>46113</v>
      </c>
      <c r="D988" s="47" t="s">
        <v>75</v>
      </c>
      <c r="E988" s="47" t="s">
        <v>63</v>
      </c>
      <c r="F988" s="47" t="s">
        <v>153</v>
      </c>
      <c r="G988" s="47" t="s">
        <v>1411</v>
      </c>
      <c r="H988" s="50" t="n">
        <f aca="false">Assumptions!$B$4</f>
        <v>480</v>
      </c>
      <c r="I988" s="47" t="n">
        <v>45</v>
      </c>
      <c r="J988" s="9" t="n">
        <f aca="false">H988-I988</f>
        <v>435</v>
      </c>
      <c r="K988" s="9" t="n">
        <f aca="false">SUMIFS(Downtime_Log!$I$2:$I$20000,Downtime_Log!$B$2:$B$20000,A988)</f>
        <v>211</v>
      </c>
      <c r="L988" s="9" t="n">
        <f aca="false">J988-K988</f>
        <v>224</v>
      </c>
      <c r="M988" s="51" t="n">
        <f aca="false">INDEX(Rate_Master!$C$2:$C$13,MATCH(F988,Rate_Master!$A$2:$A$13,0))</f>
        <v>1000</v>
      </c>
      <c r="N988" s="52" t="n">
        <v>194090</v>
      </c>
      <c r="O988" s="51" t="n">
        <f aca="false">SUMIFS(Quality_Log!$H$2:$H$20000,Quality_Log!$B$2:$B$20000,A988)</f>
        <v>3894</v>
      </c>
      <c r="P988" s="51" t="n">
        <f aca="false">N988-O988</f>
        <v>190196</v>
      </c>
      <c r="Q988" s="51" t="n">
        <f aca="false">ROUND(J988*M988*Assumptions!$B$6,0)</f>
        <v>339300</v>
      </c>
      <c r="R988" s="53" t="n">
        <f aca="false">N988/M988</f>
        <v>194.09</v>
      </c>
      <c r="S988" s="53" t="n">
        <f aca="false">P988/M988</f>
        <v>190.196</v>
      </c>
      <c r="T988" s="54" t="n">
        <f aca="false">IF(J988&gt;0,L988/J988,0)</f>
        <v>0.514942528735632</v>
      </c>
      <c r="U988" s="54" t="n">
        <f aca="false">IF(L988&gt;0,R988/L988,0)</f>
        <v>0.866473214285714</v>
      </c>
      <c r="V988" s="54" t="n">
        <f aca="false">IF(N988&gt;0,P988/N988,0)</f>
        <v>0.979937142562729</v>
      </c>
      <c r="W988" s="54" t="n">
        <f aca="false">T988*U988*V988</f>
        <v>0.437232183908046</v>
      </c>
      <c r="X988" s="55" t="n">
        <v>298.3</v>
      </c>
      <c r="Y988" s="56" t="n">
        <v>2.03</v>
      </c>
    </row>
    <row r="989" customFormat="false" ht="15" hidden="false" customHeight="false" outlineLevel="0" collapsed="false">
      <c r="A989" s="47" t="s">
        <v>1414</v>
      </c>
      <c r="B989" s="48" t="n">
        <v>46130</v>
      </c>
      <c r="C989" s="49" t="n">
        <f aca="false">DATE(YEAR(B989),MONTH(B989),1)</f>
        <v>46113</v>
      </c>
      <c r="D989" s="47" t="s">
        <v>73</v>
      </c>
      <c r="E989" s="47" t="s">
        <v>64</v>
      </c>
      <c r="F989" s="47" t="s">
        <v>154</v>
      </c>
      <c r="G989" s="47" t="s">
        <v>1401</v>
      </c>
      <c r="H989" s="50" t="n">
        <f aca="false">Assumptions!$B$4</f>
        <v>480</v>
      </c>
      <c r="I989" s="47" t="n">
        <v>90</v>
      </c>
      <c r="J989" s="9" t="n">
        <f aca="false">H989-I989</f>
        <v>390</v>
      </c>
      <c r="K989" s="9" t="n">
        <f aca="false">SUMIFS(Downtime_Log!$I$2:$I$20000,Downtime_Log!$B$2:$B$20000,A989)</f>
        <v>20</v>
      </c>
      <c r="L989" s="9" t="n">
        <f aca="false">J989-K989</f>
        <v>370</v>
      </c>
      <c r="M989" s="51" t="n">
        <f aca="false">INDEX(Rate_Master!$C$2:$C$13,MATCH(F989,Rate_Master!$A$2:$A$13,0))</f>
        <v>600</v>
      </c>
      <c r="N989" s="52" t="n">
        <v>194828</v>
      </c>
      <c r="O989" s="51" t="n">
        <f aca="false">SUMIFS(Quality_Log!$H$2:$H$20000,Quality_Log!$B$2:$B$20000,A989)</f>
        <v>2350</v>
      </c>
      <c r="P989" s="51" t="n">
        <f aca="false">N989-O989</f>
        <v>192478</v>
      </c>
      <c r="Q989" s="51" t="n">
        <f aca="false">ROUND(J989*M989*Assumptions!$B$6,0)</f>
        <v>182520</v>
      </c>
      <c r="R989" s="53" t="n">
        <f aca="false">N989/M989</f>
        <v>324.713333333333</v>
      </c>
      <c r="S989" s="53" t="n">
        <f aca="false">P989/M989</f>
        <v>320.796666666667</v>
      </c>
      <c r="T989" s="54" t="n">
        <f aca="false">IF(J989&gt;0,L989/J989,0)</f>
        <v>0.948717948717949</v>
      </c>
      <c r="U989" s="54" t="n">
        <f aca="false">IF(L989&gt;0,R989/L989,0)</f>
        <v>0.877603603603604</v>
      </c>
      <c r="V989" s="54" t="n">
        <f aca="false">IF(N989&gt;0,P989/N989,0)</f>
        <v>0.987938078715585</v>
      </c>
      <c r="W989" s="54" t="n">
        <f aca="false">T989*U989*V989</f>
        <v>0.822555555555556</v>
      </c>
      <c r="X989" s="55" t="n">
        <v>192.5</v>
      </c>
      <c r="Y989" s="56" t="n">
        <v>0.75</v>
      </c>
    </row>
    <row r="990" customFormat="false" ht="15" hidden="false" customHeight="false" outlineLevel="0" collapsed="false">
      <c r="A990" s="47" t="s">
        <v>1415</v>
      </c>
      <c r="B990" s="48" t="n">
        <v>46130</v>
      </c>
      <c r="C990" s="49" t="n">
        <f aca="false">DATE(YEAR(B990),MONTH(B990),1)</f>
        <v>46113</v>
      </c>
      <c r="D990" s="47" t="s">
        <v>74</v>
      </c>
      <c r="E990" s="47" t="s">
        <v>64</v>
      </c>
      <c r="F990" s="47" t="s">
        <v>154</v>
      </c>
      <c r="G990" s="47" t="s">
        <v>1401</v>
      </c>
      <c r="H990" s="50" t="n">
        <f aca="false">Assumptions!$B$4</f>
        <v>480</v>
      </c>
      <c r="I990" s="47" t="n">
        <v>30</v>
      </c>
      <c r="J990" s="9" t="n">
        <f aca="false">H990-I990</f>
        <v>450</v>
      </c>
      <c r="K990" s="9" t="n">
        <f aca="false">SUMIFS(Downtime_Log!$I$2:$I$20000,Downtime_Log!$B$2:$B$20000,A990)</f>
        <v>15</v>
      </c>
      <c r="L990" s="9" t="n">
        <f aca="false">J990-K990</f>
        <v>435</v>
      </c>
      <c r="M990" s="51" t="n">
        <f aca="false">INDEX(Rate_Master!$C$2:$C$13,MATCH(F990,Rate_Master!$A$2:$A$13,0))</f>
        <v>600</v>
      </c>
      <c r="N990" s="52" t="n">
        <v>231964</v>
      </c>
      <c r="O990" s="51" t="n">
        <f aca="false">SUMIFS(Quality_Log!$H$2:$H$20000,Quality_Log!$B$2:$B$20000,A990)</f>
        <v>3392</v>
      </c>
      <c r="P990" s="51" t="n">
        <f aca="false">N990-O990</f>
        <v>228572</v>
      </c>
      <c r="Q990" s="51" t="n">
        <f aca="false">ROUND(J990*M990*Assumptions!$B$6,0)</f>
        <v>210600</v>
      </c>
      <c r="R990" s="53" t="n">
        <f aca="false">N990/M990</f>
        <v>386.606666666667</v>
      </c>
      <c r="S990" s="53" t="n">
        <f aca="false">P990/M990</f>
        <v>380.953333333333</v>
      </c>
      <c r="T990" s="54" t="n">
        <f aca="false">IF(J990&gt;0,L990/J990,0)</f>
        <v>0.966666666666667</v>
      </c>
      <c r="U990" s="54" t="n">
        <f aca="false">IF(L990&gt;0,R990/L990,0)</f>
        <v>0.888750957854406</v>
      </c>
      <c r="V990" s="54" t="n">
        <f aca="false">IF(N990&gt;0,P990/N990,0)</f>
        <v>0.985377041265024</v>
      </c>
      <c r="W990" s="54" t="n">
        <f aca="false">T990*U990*V990</f>
        <v>0.846562962962963</v>
      </c>
      <c r="X990" s="55" t="n">
        <v>225.5</v>
      </c>
      <c r="Y990" s="56" t="n">
        <v>0.71</v>
      </c>
    </row>
    <row r="991" customFormat="false" ht="15" hidden="false" customHeight="false" outlineLevel="0" collapsed="false">
      <c r="A991" s="47" t="s">
        <v>1416</v>
      </c>
      <c r="B991" s="48" t="n">
        <v>46130</v>
      </c>
      <c r="C991" s="49" t="n">
        <f aca="false">DATE(YEAR(B991),MONTH(B991),1)</f>
        <v>46113</v>
      </c>
      <c r="D991" s="47" t="s">
        <v>73</v>
      </c>
      <c r="E991" s="47" t="s">
        <v>65</v>
      </c>
      <c r="F991" s="47" t="s">
        <v>158</v>
      </c>
      <c r="G991" s="47" t="s">
        <v>1404</v>
      </c>
      <c r="H991" s="50" t="n">
        <f aca="false">Assumptions!$B$4</f>
        <v>480</v>
      </c>
      <c r="I991" s="47" t="n">
        <v>105</v>
      </c>
      <c r="J991" s="9" t="n">
        <f aca="false">H991-I991</f>
        <v>375</v>
      </c>
      <c r="K991" s="9" t="n">
        <f aca="false">SUMIFS(Downtime_Log!$I$2:$I$20000,Downtime_Log!$B$2:$B$20000,A991)</f>
        <v>13</v>
      </c>
      <c r="L991" s="9" t="n">
        <f aca="false">J991-K991</f>
        <v>362</v>
      </c>
      <c r="M991" s="51" t="n">
        <f aca="false">INDEX(Rate_Master!$C$2:$C$13,MATCH(F991,Rate_Master!$A$2:$A$13,0))</f>
        <v>200</v>
      </c>
      <c r="N991" s="52" t="n">
        <v>61827</v>
      </c>
      <c r="O991" s="51" t="n">
        <f aca="false">SUMIFS(Quality_Log!$H$2:$H$20000,Quality_Log!$B$2:$B$20000,A991)</f>
        <v>1557</v>
      </c>
      <c r="P991" s="51" t="n">
        <f aca="false">N991-O991</f>
        <v>60270</v>
      </c>
      <c r="Q991" s="51" t="n">
        <f aca="false">ROUND(J991*M991*Assumptions!$B$6,0)</f>
        <v>58500</v>
      </c>
      <c r="R991" s="53" t="n">
        <f aca="false">N991/M991</f>
        <v>309.135</v>
      </c>
      <c r="S991" s="53" t="n">
        <f aca="false">P991/M991</f>
        <v>301.35</v>
      </c>
      <c r="T991" s="54" t="n">
        <f aca="false">IF(J991&gt;0,L991/J991,0)</f>
        <v>0.965333333333333</v>
      </c>
      <c r="U991" s="54" t="n">
        <f aca="false">IF(L991&gt;0,R991/L991,0)</f>
        <v>0.85396408839779</v>
      </c>
      <c r="V991" s="54" t="n">
        <f aca="false">IF(N991&gt;0,P991/N991,0)</f>
        <v>0.974816827599592</v>
      </c>
      <c r="W991" s="54" t="n">
        <f aca="false">T991*U991*V991</f>
        <v>0.8036</v>
      </c>
      <c r="X991" s="55" t="n">
        <v>176.6</v>
      </c>
      <c r="Y991" s="56" t="n">
        <v>0.16</v>
      </c>
    </row>
    <row r="992" customFormat="false" ht="15" hidden="false" customHeight="false" outlineLevel="0" collapsed="false">
      <c r="A992" s="47" t="s">
        <v>1417</v>
      </c>
      <c r="B992" s="48" t="n">
        <v>46130</v>
      </c>
      <c r="C992" s="49" t="n">
        <f aca="false">DATE(YEAR(B992),MONTH(B992),1)</f>
        <v>46113</v>
      </c>
      <c r="D992" s="47" t="s">
        <v>74</v>
      </c>
      <c r="E992" s="47" t="s">
        <v>65</v>
      </c>
      <c r="F992" s="47" t="s">
        <v>158</v>
      </c>
      <c r="G992" s="47" t="s">
        <v>1404</v>
      </c>
      <c r="H992" s="50" t="n">
        <f aca="false">Assumptions!$B$4</f>
        <v>480</v>
      </c>
      <c r="I992" s="47" t="n">
        <v>30</v>
      </c>
      <c r="J992" s="9" t="n">
        <f aca="false">H992-I992</f>
        <v>450</v>
      </c>
      <c r="K992" s="9" t="n">
        <f aca="false">SUMIFS(Downtime_Log!$I$2:$I$20000,Downtime_Log!$B$2:$B$20000,A992)</f>
        <v>44</v>
      </c>
      <c r="L992" s="9" t="n">
        <f aca="false">J992-K992</f>
        <v>406</v>
      </c>
      <c r="M992" s="51" t="n">
        <f aca="false">INDEX(Rate_Master!$C$2:$C$13,MATCH(F992,Rate_Master!$A$2:$A$13,0))</f>
        <v>200</v>
      </c>
      <c r="N992" s="52" t="n">
        <v>66858</v>
      </c>
      <c r="O992" s="51" t="n">
        <f aca="false">SUMIFS(Quality_Log!$H$2:$H$20000,Quality_Log!$B$2:$B$20000,A992)</f>
        <v>1578</v>
      </c>
      <c r="P992" s="51" t="n">
        <f aca="false">N992-O992</f>
        <v>65280</v>
      </c>
      <c r="Q992" s="51" t="n">
        <f aca="false">ROUND(J992*M992*Assumptions!$B$6,0)</f>
        <v>70200</v>
      </c>
      <c r="R992" s="53" t="n">
        <f aca="false">N992/M992</f>
        <v>334.29</v>
      </c>
      <c r="S992" s="53" t="n">
        <f aca="false">P992/M992</f>
        <v>326.4</v>
      </c>
      <c r="T992" s="54" t="n">
        <f aca="false">IF(J992&gt;0,L992/J992,0)</f>
        <v>0.902222222222222</v>
      </c>
      <c r="U992" s="54" t="n">
        <f aca="false">IF(L992&gt;0,R992/L992,0)</f>
        <v>0.823374384236453</v>
      </c>
      <c r="V992" s="54" t="n">
        <f aca="false">IF(N992&gt;0,P992/N992,0)</f>
        <v>0.976397738490532</v>
      </c>
      <c r="W992" s="54" t="n">
        <f aca="false">T992*U992*V992</f>
        <v>0.725333333333333</v>
      </c>
      <c r="X992" s="55" t="n">
        <v>198.6</v>
      </c>
      <c r="Y992" s="56" t="n">
        <v>0.15</v>
      </c>
    </row>
    <row r="993" customFormat="false" ht="15" hidden="false" customHeight="false" outlineLevel="0" collapsed="false">
      <c r="A993" s="47" t="s">
        <v>1418</v>
      </c>
      <c r="B993" s="48" t="n">
        <v>46130</v>
      </c>
      <c r="C993" s="49" t="n">
        <f aca="false">DATE(YEAR(B993),MONTH(B993),1)</f>
        <v>46113</v>
      </c>
      <c r="D993" s="47" t="s">
        <v>75</v>
      </c>
      <c r="E993" s="47" t="s">
        <v>65</v>
      </c>
      <c r="F993" s="47" t="s">
        <v>158</v>
      </c>
      <c r="G993" s="47" t="s">
        <v>1404</v>
      </c>
      <c r="H993" s="50" t="n">
        <f aca="false">Assumptions!$B$4</f>
        <v>480</v>
      </c>
      <c r="I993" s="47" t="n">
        <v>30</v>
      </c>
      <c r="J993" s="9" t="n">
        <f aca="false">H993-I993</f>
        <v>450</v>
      </c>
      <c r="K993" s="9" t="n">
        <f aca="false">SUMIFS(Downtime_Log!$I$2:$I$20000,Downtime_Log!$B$2:$B$20000,A993)</f>
        <v>11</v>
      </c>
      <c r="L993" s="9" t="n">
        <f aca="false">J993-K993</f>
        <v>439</v>
      </c>
      <c r="M993" s="51" t="n">
        <f aca="false">INDEX(Rate_Master!$C$2:$C$13,MATCH(F993,Rate_Master!$A$2:$A$13,0))</f>
        <v>200</v>
      </c>
      <c r="N993" s="52" t="n">
        <v>67202</v>
      </c>
      <c r="O993" s="51" t="n">
        <f aca="false">SUMIFS(Quality_Log!$H$2:$H$20000,Quality_Log!$B$2:$B$20000,A993)</f>
        <v>994</v>
      </c>
      <c r="P993" s="51" t="n">
        <f aca="false">N993-O993</f>
        <v>66208</v>
      </c>
      <c r="Q993" s="51" t="n">
        <f aca="false">ROUND(J993*M993*Assumptions!$B$6,0)</f>
        <v>70200</v>
      </c>
      <c r="R993" s="53" t="n">
        <f aca="false">N993/M993</f>
        <v>336.01</v>
      </c>
      <c r="S993" s="53" t="n">
        <f aca="false">P993/M993</f>
        <v>331.04</v>
      </c>
      <c r="T993" s="54" t="n">
        <f aca="false">IF(J993&gt;0,L993/J993,0)</f>
        <v>0.975555555555556</v>
      </c>
      <c r="U993" s="54" t="n">
        <f aca="false">IF(L993&gt;0,R993/L993,0)</f>
        <v>0.765398633257403</v>
      </c>
      <c r="V993" s="54" t="n">
        <f aca="false">IF(N993&gt;0,P993/N993,0)</f>
        <v>0.985208773548406</v>
      </c>
      <c r="W993" s="54" t="n">
        <f aca="false">T993*U993*V993</f>
        <v>0.735644444444444</v>
      </c>
      <c r="X993" s="55" t="n">
        <v>202.5</v>
      </c>
      <c r="Y993" s="56" t="n">
        <v>0.16</v>
      </c>
    </row>
    <row r="994" customFormat="false" ht="15" hidden="false" customHeight="false" outlineLevel="0" collapsed="false">
      <c r="A994" s="47" t="s">
        <v>1419</v>
      </c>
      <c r="B994" s="48" t="n">
        <v>46132</v>
      </c>
      <c r="C994" s="49" t="n">
        <f aca="false">DATE(YEAR(B994),MONTH(B994),1)</f>
        <v>46113</v>
      </c>
      <c r="D994" s="47" t="s">
        <v>73</v>
      </c>
      <c r="E994" s="47" t="s">
        <v>62</v>
      </c>
      <c r="F994" s="47" t="s">
        <v>150</v>
      </c>
      <c r="G994" s="47" t="s">
        <v>1420</v>
      </c>
      <c r="H994" s="50" t="n">
        <f aca="false">Assumptions!$B$4</f>
        <v>480</v>
      </c>
      <c r="I994" s="47" t="n">
        <v>30</v>
      </c>
      <c r="J994" s="9" t="n">
        <f aca="false">H994-I994</f>
        <v>450</v>
      </c>
      <c r="K994" s="9" t="n">
        <f aca="false">SUMIFS(Downtime_Log!$I$2:$I$20000,Downtime_Log!$B$2:$B$20000,A994)</f>
        <v>23</v>
      </c>
      <c r="L994" s="9" t="n">
        <f aca="false">J994-K994</f>
        <v>427</v>
      </c>
      <c r="M994" s="51" t="n">
        <f aca="false">INDEX(Rate_Master!$C$2:$C$13,MATCH(F994,Rate_Master!$A$2:$A$13,0))</f>
        <v>800</v>
      </c>
      <c r="N994" s="52" t="n">
        <v>286702</v>
      </c>
      <c r="O994" s="51" t="n">
        <f aca="false">SUMIFS(Quality_Log!$H$2:$H$20000,Quality_Log!$B$2:$B$20000,A994)</f>
        <v>5078</v>
      </c>
      <c r="P994" s="51" t="n">
        <f aca="false">N994-O994</f>
        <v>281624</v>
      </c>
      <c r="Q994" s="51" t="n">
        <f aca="false">ROUND(J994*M994*Assumptions!$B$6,0)</f>
        <v>280800</v>
      </c>
      <c r="R994" s="53" t="n">
        <f aca="false">N994/M994</f>
        <v>358.3775</v>
      </c>
      <c r="S994" s="53" t="n">
        <f aca="false">P994/M994</f>
        <v>352.03</v>
      </c>
      <c r="T994" s="54" t="n">
        <f aca="false">IF(J994&gt;0,L994/J994,0)</f>
        <v>0.948888888888889</v>
      </c>
      <c r="U994" s="54" t="n">
        <f aca="false">IF(L994&gt;0,R994/L994,0)</f>
        <v>0.839291569086651</v>
      </c>
      <c r="V994" s="54" t="n">
        <f aca="false">IF(N994&gt;0,P994/N994,0)</f>
        <v>0.982288229590306</v>
      </c>
      <c r="W994" s="54" t="n">
        <f aca="false">T994*U994*V994</f>
        <v>0.782288888888889</v>
      </c>
      <c r="X994" s="55" t="n">
        <v>370.4</v>
      </c>
      <c r="Y994" s="56" t="n">
        <v>1.48</v>
      </c>
    </row>
    <row r="995" customFormat="false" ht="15" hidden="false" customHeight="false" outlineLevel="0" collapsed="false">
      <c r="A995" s="47" t="s">
        <v>1421</v>
      </c>
      <c r="B995" s="48" t="n">
        <v>46132</v>
      </c>
      <c r="C995" s="49" t="n">
        <f aca="false">DATE(YEAR(B995),MONTH(B995),1)</f>
        <v>46113</v>
      </c>
      <c r="D995" s="47" t="s">
        <v>74</v>
      </c>
      <c r="E995" s="47" t="s">
        <v>62</v>
      </c>
      <c r="F995" s="47" t="s">
        <v>150</v>
      </c>
      <c r="G995" s="47" t="s">
        <v>1420</v>
      </c>
      <c r="H995" s="50" t="n">
        <f aca="false">Assumptions!$B$4</f>
        <v>480</v>
      </c>
      <c r="I995" s="47" t="n">
        <v>30</v>
      </c>
      <c r="J995" s="9" t="n">
        <f aca="false">H995-I995</f>
        <v>450</v>
      </c>
      <c r="K995" s="9" t="n">
        <f aca="false">SUMIFS(Downtime_Log!$I$2:$I$20000,Downtime_Log!$B$2:$B$20000,A995)</f>
        <v>86</v>
      </c>
      <c r="L995" s="9" t="n">
        <f aca="false">J995-K995</f>
        <v>364</v>
      </c>
      <c r="M995" s="51" t="n">
        <f aca="false">INDEX(Rate_Master!$C$2:$C$13,MATCH(F995,Rate_Master!$A$2:$A$13,0))</f>
        <v>800</v>
      </c>
      <c r="N995" s="52" t="n">
        <v>257890</v>
      </c>
      <c r="O995" s="51" t="n">
        <f aca="false">SUMIFS(Quality_Log!$H$2:$H$20000,Quality_Log!$B$2:$B$20000,A995)</f>
        <v>3314</v>
      </c>
      <c r="P995" s="51" t="n">
        <f aca="false">N995-O995</f>
        <v>254576</v>
      </c>
      <c r="Q995" s="51" t="n">
        <f aca="false">ROUND(J995*M995*Assumptions!$B$6,0)</f>
        <v>280800</v>
      </c>
      <c r="R995" s="53" t="n">
        <f aca="false">N995/M995</f>
        <v>322.3625</v>
      </c>
      <c r="S995" s="53" t="n">
        <f aca="false">P995/M995</f>
        <v>318.22</v>
      </c>
      <c r="T995" s="54" t="n">
        <f aca="false">IF(J995&gt;0,L995/J995,0)</f>
        <v>0.808888888888889</v>
      </c>
      <c r="U995" s="54" t="n">
        <f aca="false">IF(L995&gt;0,R995/L995,0)</f>
        <v>0.885611263736264</v>
      </c>
      <c r="V995" s="54" t="n">
        <f aca="false">IF(N995&gt;0,P995/N995,0)</f>
        <v>0.987149559889876</v>
      </c>
      <c r="W995" s="54" t="n">
        <f aca="false">T995*U995*V995</f>
        <v>0.707155555555556</v>
      </c>
      <c r="X995" s="55" t="n">
        <v>307.5</v>
      </c>
      <c r="Y995" s="56" t="n">
        <v>1.38</v>
      </c>
    </row>
    <row r="996" customFormat="false" ht="15" hidden="false" customHeight="false" outlineLevel="0" collapsed="false">
      <c r="A996" s="47" t="s">
        <v>1422</v>
      </c>
      <c r="B996" s="48" t="n">
        <v>46132</v>
      </c>
      <c r="C996" s="49" t="n">
        <f aca="false">DATE(YEAR(B996),MONTH(B996),1)</f>
        <v>46113</v>
      </c>
      <c r="D996" s="47" t="s">
        <v>75</v>
      </c>
      <c r="E996" s="47" t="s">
        <v>62</v>
      </c>
      <c r="F996" s="47" t="s">
        <v>150</v>
      </c>
      <c r="G996" s="47" t="s">
        <v>1420</v>
      </c>
      <c r="H996" s="50" t="n">
        <f aca="false">Assumptions!$B$4</f>
        <v>480</v>
      </c>
      <c r="I996" s="47" t="n">
        <v>30</v>
      </c>
      <c r="J996" s="9" t="n">
        <f aca="false">H996-I996</f>
        <v>450</v>
      </c>
      <c r="K996" s="9" t="n">
        <f aca="false">SUMIFS(Downtime_Log!$I$2:$I$20000,Downtime_Log!$B$2:$B$20000,A996)</f>
        <v>94</v>
      </c>
      <c r="L996" s="9" t="n">
        <f aca="false">J996-K996</f>
        <v>356</v>
      </c>
      <c r="M996" s="51" t="n">
        <f aca="false">INDEX(Rate_Master!$C$2:$C$13,MATCH(F996,Rate_Master!$A$2:$A$13,0))</f>
        <v>800</v>
      </c>
      <c r="N996" s="52" t="n">
        <v>249932</v>
      </c>
      <c r="O996" s="51" t="n">
        <f aca="false">SUMIFS(Quality_Log!$H$2:$H$20000,Quality_Log!$B$2:$B$20000,A996)</f>
        <v>5654</v>
      </c>
      <c r="P996" s="51" t="n">
        <f aca="false">N996-O996</f>
        <v>244278</v>
      </c>
      <c r="Q996" s="51" t="n">
        <f aca="false">ROUND(J996*M996*Assumptions!$B$6,0)</f>
        <v>280800</v>
      </c>
      <c r="R996" s="53" t="n">
        <f aca="false">N996/M996</f>
        <v>312.415</v>
      </c>
      <c r="S996" s="53" t="n">
        <f aca="false">P996/M996</f>
        <v>305.3475</v>
      </c>
      <c r="T996" s="54" t="n">
        <f aca="false">IF(J996&gt;0,L996/J996,0)</f>
        <v>0.791111111111111</v>
      </c>
      <c r="U996" s="54" t="n">
        <f aca="false">IF(L996&gt;0,R996/L996,0)</f>
        <v>0.877570224719101</v>
      </c>
      <c r="V996" s="54" t="n">
        <f aca="false">IF(N996&gt;0,P996/N996,0)</f>
        <v>0.977377846774323</v>
      </c>
      <c r="W996" s="54" t="n">
        <f aca="false">T996*U996*V996</f>
        <v>0.67855</v>
      </c>
      <c r="X996" s="55" t="n">
        <v>325.3</v>
      </c>
      <c r="Y996" s="56" t="n">
        <v>1.83</v>
      </c>
    </row>
    <row r="997" customFormat="false" ht="15" hidden="false" customHeight="false" outlineLevel="0" collapsed="false">
      <c r="A997" s="47" t="s">
        <v>1423</v>
      </c>
      <c r="B997" s="48" t="n">
        <v>46132</v>
      </c>
      <c r="C997" s="49" t="n">
        <f aca="false">DATE(YEAR(B997),MONTH(B997),1)</f>
        <v>46113</v>
      </c>
      <c r="D997" s="47" t="s">
        <v>73</v>
      </c>
      <c r="E997" s="47" t="s">
        <v>63</v>
      </c>
      <c r="F997" s="47" t="s">
        <v>153</v>
      </c>
      <c r="G997" s="47" t="s">
        <v>1411</v>
      </c>
      <c r="H997" s="50" t="n">
        <f aca="false">Assumptions!$B$4</f>
        <v>480</v>
      </c>
      <c r="I997" s="47" t="n">
        <v>30</v>
      </c>
      <c r="J997" s="9" t="n">
        <f aca="false">H997-I997</f>
        <v>450</v>
      </c>
      <c r="K997" s="9" t="n">
        <f aca="false">SUMIFS(Downtime_Log!$I$2:$I$20000,Downtime_Log!$B$2:$B$20000,A997)</f>
        <v>64</v>
      </c>
      <c r="L997" s="9" t="n">
        <f aca="false">J997-K997</f>
        <v>386</v>
      </c>
      <c r="M997" s="51" t="n">
        <f aca="false">INDEX(Rate_Master!$C$2:$C$13,MATCH(F997,Rate_Master!$A$2:$A$13,0))</f>
        <v>1000</v>
      </c>
      <c r="N997" s="52" t="n">
        <v>305027</v>
      </c>
      <c r="O997" s="51" t="n">
        <f aca="false">SUMIFS(Quality_Log!$H$2:$H$20000,Quality_Log!$B$2:$B$20000,A997)</f>
        <v>9102</v>
      </c>
      <c r="P997" s="51" t="n">
        <f aca="false">N997-O997</f>
        <v>295925</v>
      </c>
      <c r="Q997" s="51" t="n">
        <f aca="false">ROUND(J997*M997*Assumptions!$B$6,0)</f>
        <v>351000</v>
      </c>
      <c r="R997" s="53" t="n">
        <f aca="false">N997/M997</f>
        <v>305.027</v>
      </c>
      <c r="S997" s="53" t="n">
        <f aca="false">P997/M997</f>
        <v>295.925</v>
      </c>
      <c r="T997" s="54" t="n">
        <f aca="false">IF(J997&gt;0,L997/J997,0)</f>
        <v>0.857777777777778</v>
      </c>
      <c r="U997" s="54" t="n">
        <f aca="false">IF(L997&gt;0,R997/L997,0)</f>
        <v>0.790225388601036</v>
      </c>
      <c r="V997" s="54" t="n">
        <f aca="false">IF(N997&gt;0,P997/N997,0)</f>
        <v>0.970160018621302</v>
      </c>
      <c r="W997" s="54" t="n">
        <f aca="false">T997*U997*V997</f>
        <v>0.657611111111111</v>
      </c>
      <c r="X997" s="55" t="n">
        <v>431.8</v>
      </c>
      <c r="Y997" s="56" t="n">
        <v>1.97</v>
      </c>
    </row>
    <row r="998" customFormat="false" ht="15" hidden="false" customHeight="false" outlineLevel="0" collapsed="false">
      <c r="A998" s="47" t="s">
        <v>1424</v>
      </c>
      <c r="B998" s="48" t="n">
        <v>46132</v>
      </c>
      <c r="C998" s="49" t="n">
        <f aca="false">DATE(YEAR(B998),MONTH(B998),1)</f>
        <v>46113</v>
      </c>
      <c r="D998" s="47" t="s">
        <v>74</v>
      </c>
      <c r="E998" s="47" t="s">
        <v>63</v>
      </c>
      <c r="F998" s="47" t="s">
        <v>153</v>
      </c>
      <c r="G998" s="47" t="s">
        <v>1411</v>
      </c>
      <c r="H998" s="50" t="n">
        <f aca="false">Assumptions!$B$4</f>
        <v>480</v>
      </c>
      <c r="I998" s="47" t="n">
        <v>30</v>
      </c>
      <c r="J998" s="9" t="n">
        <f aca="false">H998-I998</f>
        <v>450</v>
      </c>
      <c r="K998" s="9" t="n">
        <f aca="false">SUMIFS(Downtime_Log!$I$2:$I$20000,Downtime_Log!$B$2:$B$20000,A998)</f>
        <v>155</v>
      </c>
      <c r="L998" s="9" t="n">
        <f aca="false">J998-K998</f>
        <v>295</v>
      </c>
      <c r="M998" s="51" t="n">
        <f aca="false">INDEX(Rate_Master!$C$2:$C$13,MATCH(F998,Rate_Master!$A$2:$A$13,0))</f>
        <v>1000</v>
      </c>
      <c r="N998" s="52" t="n">
        <v>253461</v>
      </c>
      <c r="O998" s="51" t="n">
        <f aca="false">SUMIFS(Quality_Log!$H$2:$H$20000,Quality_Log!$B$2:$B$20000,A998)</f>
        <v>5525</v>
      </c>
      <c r="P998" s="51" t="n">
        <f aca="false">N998-O998</f>
        <v>247936</v>
      </c>
      <c r="Q998" s="51" t="n">
        <f aca="false">ROUND(J998*M998*Assumptions!$B$6,0)</f>
        <v>351000</v>
      </c>
      <c r="R998" s="53" t="n">
        <f aca="false">N998/M998</f>
        <v>253.461</v>
      </c>
      <c r="S998" s="53" t="n">
        <f aca="false">P998/M998</f>
        <v>247.936</v>
      </c>
      <c r="T998" s="54" t="n">
        <f aca="false">IF(J998&gt;0,L998/J998,0)</f>
        <v>0.655555555555556</v>
      </c>
      <c r="U998" s="54" t="n">
        <f aca="false">IF(L998&gt;0,R998/L998,0)</f>
        <v>0.859189830508475</v>
      </c>
      <c r="V998" s="54" t="n">
        <f aca="false">IF(N998&gt;0,P998/N998,0)</f>
        <v>0.978201774631995</v>
      </c>
      <c r="W998" s="54" t="n">
        <f aca="false">T998*U998*V998</f>
        <v>0.550968888888889</v>
      </c>
      <c r="X998" s="55" t="n">
        <v>347.6</v>
      </c>
      <c r="Y998" s="56" t="n">
        <v>1.93</v>
      </c>
    </row>
    <row r="999" customFormat="false" ht="15" hidden="false" customHeight="false" outlineLevel="0" collapsed="false">
      <c r="A999" s="47" t="s">
        <v>1425</v>
      </c>
      <c r="B999" s="48" t="n">
        <v>46132</v>
      </c>
      <c r="C999" s="49" t="n">
        <f aca="false">DATE(YEAR(B999),MONTH(B999),1)</f>
        <v>46113</v>
      </c>
      <c r="D999" s="47" t="s">
        <v>75</v>
      </c>
      <c r="E999" s="47" t="s">
        <v>63</v>
      </c>
      <c r="F999" s="47" t="s">
        <v>153</v>
      </c>
      <c r="G999" s="47" t="s">
        <v>1411</v>
      </c>
      <c r="H999" s="50" t="n">
        <f aca="false">Assumptions!$B$4</f>
        <v>480</v>
      </c>
      <c r="I999" s="47" t="n">
        <v>30</v>
      </c>
      <c r="J999" s="9" t="n">
        <f aca="false">H999-I999</f>
        <v>450</v>
      </c>
      <c r="K999" s="9" t="n">
        <f aca="false">SUMIFS(Downtime_Log!$I$2:$I$20000,Downtime_Log!$B$2:$B$20000,A999)</f>
        <v>24</v>
      </c>
      <c r="L999" s="9" t="n">
        <f aca="false">J999-K999</f>
        <v>426</v>
      </c>
      <c r="M999" s="51" t="n">
        <f aca="false">INDEX(Rate_Master!$C$2:$C$13,MATCH(F999,Rate_Master!$A$2:$A$13,0))</f>
        <v>1000</v>
      </c>
      <c r="N999" s="52" t="n">
        <v>372170</v>
      </c>
      <c r="O999" s="51" t="n">
        <f aca="false">SUMIFS(Quality_Log!$H$2:$H$20000,Quality_Log!$B$2:$B$20000,A999)</f>
        <v>7011</v>
      </c>
      <c r="P999" s="51" t="n">
        <f aca="false">N999-O999</f>
        <v>365159</v>
      </c>
      <c r="Q999" s="51" t="n">
        <f aca="false">ROUND(J999*M999*Assumptions!$B$6,0)</f>
        <v>351000</v>
      </c>
      <c r="R999" s="53" t="n">
        <f aca="false">N999/M999</f>
        <v>372.17</v>
      </c>
      <c r="S999" s="53" t="n">
        <f aca="false">P999/M999</f>
        <v>365.159</v>
      </c>
      <c r="T999" s="54" t="n">
        <f aca="false">IF(J999&gt;0,L999/J999,0)</f>
        <v>0.946666666666667</v>
      </c>
      <c r="U999" s="54" t="n">
        <f aca="false">IF(L999&gt;0,R999/L999,0)</f>
        <v>0.873638497652582</v>
      </c>
      <c r="V999" s="54" t="n">
        <f aca="false">IF(N999&gt;0,P999/N999,0)</f>
        <v>0.981161834645458</v>
      </c>
      <c r="W999" s="54" t="n">
        <f aca="false">T999*U999*V999</f>
        <v>0.811464444444444</v>
      </c>
      <c r="X999" s="55" t="n">
        <v>422</v>
      </c>
      <c r="Y999" s="56" t="n">
        <v>1.67</v>
      </c>
    </row>
    <row r="1000" customFormat="false" ht="15" hidden="false" customHeight="false" outlineLevel="0" collapsed="false">
      <c r="A1000" s="47" t="s">
        <v>1426</v>
      </c>
      <c r="B1000" s="48" t="n">
        <v>46132</v>
      </c>
      <c r="C1000" s="49" t="n">
        <f aca="false">DATE(YEAR(B1000),MONTH(B1000),1)</f>
        <v>46113</v>
      </c>
      <c r="D1000" s="47" t="s">
        <v>73</v>
      </c>
      <c r="E1000" s="47" t="s">
        <v>64</v>
      </c>
      <c r="F1000" s="47" t="s">
        <v>154</v>
      </c>
      <c r="G1000" s="47" t="s">
        <v>1401</v>
      </c>
      <c r="H1000" s="50" t="n">
        <f aca="false">Assumptions!$B$4</f>
        <v>480</v>
      </c>
      <c r="I1000" s="47" t="n">
        <v>30</v>
      </c>
      <c r="J1000" s="9" t="n">
        <f aca="false">H1000-I1000</f>
        <v>450</v>
      </c>
      <c r="K1000" s="9" t="n">
        <f aca="false">SUMIFS(Downtime_Log!$I$2:$I$20000,Downtime_Log!$B$2:$B$20000,A1000)</f>
        <v>11</v>
      </c>
      <c r="L1000" s="9" t="n">
        <f aca="false">J1000-K1000</f>
        <v>439</v>
      </c>
      <c r="M1000" s="51" t="n">
        <f aca="false">INDEX(Rate_Master!$C$2:$C$13,MATCH(F1000,Rate_Master!$A$2:$A$13,0))</f>
        <v>600</v>
      </c>
      <c r="N1000" s="52" t="n">
        <v>244970</v>
      </c>
      <c r="O1000" s="51" t="n">
        <f aca="false">SUMIFS(Quality_Log!$H$2:$H$20000,Quality_Log!$B$2:$B$20000,A1000)</f>
        <v>3721</v>
      </c>
      <c r="P1000" s="51" t="n">
        <f aca="false">N1000-O1000</f>
        <v>241249</v>
      </c>
      <c r="Q1000" s="51" t="n">
        <f aca="false">ROUND(J1000*M1000*Assumptions!$B$6,0)</f>
        <v>210600</v>
      </c>
      <c r="R1000" s="53" t="n">
        <f aca="false">N1000/M1000</f>
        <v>408.283333333333</v>
      </c>
      <c r="S1000" s="53" t="n">
        <f aca="false">P1000/M1000</f>
        <v>402.081666666667</v>
      </c>
      <c r="T1000" s="54" t="n">
        <f aca="false">IF(J1000&gt;0,L1000/J1000,0)</f>
        <v>0.975555555555556</v>
      </c>
      <c r="U1000" s="54" t="n">
        <f aca="false">IF(L1000&gt;0,R1000/L1000,0)</f>
        <v>0.930030372057707</v>
      </c>
      <c r="V1000" s="54" t="n">
        <f aca="false">IF(N1000&gt;0,P1000/N1000,0)</f>
        <v>0.984810384945095</v>
      </c>
      <c r="W1000" s="54" t="n">
        <f aca="false">T1000*U1000*V1000</f>
        <v>0.893514814814815</v>
      </c>
      <c r="X1000" s="55" t="n">
        <v>262.5</v>
      </c>
      <c r="Y1000" s="56" t="n">
        <v>0.85</v>
      </c>
    </row>
    <row r="1001" customFormat="false" ht="15" hidden="false" customHeight="false" outlineLevel="0" collapsed="false">
      <c r="A1001" s="47" t="s">
        <v>1427</v>
      </c>
      <c r="B1001" s="48" t="n">
        <v>46132</v>
      </c>
      <c r="C1001" s="49" t="n">
        <f aca="false">DATE(YEAR(B1001),MONTH(B1001),1)</f>
        <v>46113</v>
      </c>
      <c r="D1001" s="47" t="s">
        <v>74</v>
      </c>
      <c r="E1001" s="47" t="s">
        <v>64</v>
      </c>
      <c r="F1001" s="47" t="s">
        <v>155</v>
      </c>
      <c r="G1001" s="47" t="s">
        <v>1428</v>
      </c>
      <c r="H1001" s="50" t="n">
        <f aca="false">Assumptions!$B$4</f>
        <v>480</v>
      </c>
      <c r="I1001" s="47" t="n">
        <v>30</v>
      </c>
      <c r="J1001" s="9" t="n">
        <f aca="false">H1001-I1001</f>
        <v>450</v>
      </c>
      <c r="K1001" s="9" t="n">
        <f aca="false">SUMIFS(Downtime_Log!$I$2:$I$20000,Downtime_Log!$B$2:$B$20000,A1001)</f>
        <v>137</v>
      </c>
      <c r="L1001" s="9" t="n">
        <f aca="false">J1001-K1001</f>
        <v>313</v>
      </c>
      <c r="M1001" s="51" t="n">
        <f aca="false">INDEX(Rate_Master!$C$2:$C$13,MATCH(F1001,Rate_Master!$A$2:$A$13,0))</f>
        <v>550</v>
      </c>
      <c r="N1001" s="52" t="n">
        <v>162244</v>
      </c>
      <c r="O1001" s="51" t="n">
        <f aca="false">SUMIFS(Quality_Log!$H$2:$H$20000,Quality_Log!$B$2:$B$20000,A1001)</f>
        <v>3198</v>
      </c>
      <c r="P1001" s="51" t="n">
        <f aca="false">N1001-O1001</f>
        <v>159046</v>
      </c>
      <c r="Q1001" s="51" t="n">
        <f aca="false">ROUND(J1001*M1001*Assumptions!$B$6,0)</f>
        <v>193050</v>
      </c>
      <c r="R1001" s="53" t="n">
        <f aca="false">N1001/M1001</f>
        <v>294.989090909091</v>
      </c>
      <c r="S1001" s="53" t="n">
        <f aca="false">P1001/M1001</f>
        <v>289.174545454545</v>
      </c>
      <c r="T1001" s="54" t="n">
        <f aca="false">IF(J1001&gt;0,L1001/J1001,0)</f>
        <v>0.695555555555556</v>
      </c>
      <c r="U1001" s="54" t="n">
        <f aca="false">IF(L1001&gt;0,R1001/L1001,0)</f>
        <v>0.942457159453965</v>
      </c>
      <c r="V1001" s="54" t="n">
        <f aca="false">IF(N1001&gt;0,P1001/N1001,0)</f>
        <v>0.980288947511156</v>
      </c>
      <c r="W1001" s="54" t="n">
        <f aca="false">T1001*U1001*V1001</f>
        <v>0.642610101010101</v>
      </c>
      <c r="X1001" s="55" t="n">
        <v>189.8</v>
      </c>
      <c r="Y1001" s="56" t="n">
        <v>3.22</v>
      </c>
    </row>
    <row r="1002" customFormat="false" ht="15" hidden="false" customHeight="false" outlineLevel="0" collapsed="false">
      <c r="A1002" s="47" t="s">
        <v>1429</v>
      </c>
      <c r="B1002" s="48" t="n">
        <v>46132</v>
      </c>
      <c r="C1002" s="49" t="n">
        <f aca="false">DATE(YEAR(B1002),MONTH(B1002),1)</f>
        <v>46113</v>
      </c>
      <c r="D1002" s="47" t="s">
        <v>73</v>
      </c>
      <c r="E1002" s="47" t="s">
        <v>65</v>
      </c>
      <c r="F1002" s="47" t="s">
        <v>157</v>
      </c>
      <c r="G1002" s="47" t="s">
        <v>1430</v>
      </c>
      <c r="H1002" s="50" t="n">
        <f aca="false">Assumptions!$B$4</f>
        <v>480</v>
      </c>
      <c r="I1002" s="47" t="n">
        <v>30</v>
      </c>
      <c r="J1002" s="9" t="n">
        <f aca="false">H1002-I1002</f>
        <v>450</v>
      </c>
      <c r="K1002" s="9" t="n">
        <f aca="false">SUMIFS(Downtime_Log!$I$2:$I$20000,Downtime_Log!$B$2:$B$20000,A1002)</f>
        <v>59</v>
      </c>
      <c r="L1002" s="9" t="n">
        <f aca="false">J1002-K1002</f>
        <v>391</v>
      </c>
      <c r="M1002" s="51" t="n">
        <f aca="false">INDEX(Rate_Master!$C$2:$C$13,MATCH(F1002,Rate_Master!$A$2:$A$13,0))</f>
        <v>220</v>
      </c>
      <c r="N1002" s="52" t="n">
        <v>71247</v>
      </c>
      <c r="O1002" s="51" t="n">
        <f aca="false">SUMIFS(Quality_Log!$H$2:$H$20000,Quality_Log!$B$2:$B$20000,A1002)</f>
        <v>2344</v>
      </c>
      <c r="P1002" s="51" t="n">
        <f aca="false">N1002-O1002</f>
        <v>68903</v>
      </c>
      <c r="Q1002" s="51" t="n">
        <f aca="false">ROUND(J1002*M1002*Assumptions!$B$6,0)</f>
        <v>77220</v>
      </c>
      <c r="R1002" s="53" t="n">
        <f aca="false">N1002/M1002</f>
        <v>323.85</v>
      </c>
      <c r="S1002" s="53" t="n">
        <f aca="false">P1002/M1002</f>
        <v>313.195454545455</v>
      </c>
      <c r="T1002" s="54" t="n">
        <f aca="false">IF(J1002&gt;0,L1002/J1002,0)</f>
        <v>0.868888888888889</v>
      </c>
      <c r="U1002" s="54" t="n">
        <f aca="false">IF(L1002&gt;0,R1002/L1002,0)</f>
        <v>0.828260869565218</v>
      </c>
      <c r="V1002" s="54" t="n">
        <f aca="false">IF(N1002&gt;0,P1002/N1002,0)</f>
        <v>0.96710036913835</v>
      </c>
      <c r="W1002" s="54" t="n">
        <f aca="false">T1002*U1002*V1002</f>
        <v>0.695989898989899</v>
      </c>
      <c r="X1002" s="55" t="n">
        <v>190.3</v>
      </c>
      <c r="Y1002" s="56" t="n">
        <v>0.74</v>
      </c>
    </row>
    <row r="1003" customFormat="false" ht="15" hidden="false" customHeight="false" outlineLevel="0" collapsed="false">
      <c r="A1003" s="47" t="s">
        <v>1431</v>
      </c>
      <c r="B1003" s="48" t="n">
        <v>46132</v>
      </c>
      <c r="C1003" s="49" t="n">
        <f aca="false">DATE(YEAR(B1003),MONTH(B1003),1)</f>
        <v>46113</v>
      </c>
      <c r="D1003" s="47" t="s">
        <v>74</v>
      </c>
      <c r="E1003" s="47" t="s">
        <v>65</v>
      </c>
      <c r="F1003" s="47" t="s">
        <v>157</v>
      </c>
      <c r="G1003" s="47" t="s">
        <v>1430</v>
      </c>
      <c r="H1003" s="50" t="n">
        <f aca="false">Assumptions!$B$4</f>
        <v>480</v>
      </c>
      <c r="I1003" s="47" t="n">
        <v>30</v>
      </c>
      <c r="J1003" s="9" t="n">
        <f aca="false">H1003-I1003</f>
        <v>450</v>
      </c>
      <c r="K1003" s="9" t="n">
        <f aca="false">SUMIFS(Downtime_Log!$I$2:$I$20000,Downtime_Log!$B$2:$B$20000,A1003)</f>
        <v>21</v>
      </c>
      <c r="L1003" s="9" t="n">
        <f aca="false">J1003-K1003</f>
        <v>429</v>
      </c>
      <c r="M1003" s="51" t="n">
        <f aca="false">INDEX(Rate_Master!$C$2:$C$13,MATCH(F1003,Rate_Master!$A$2:$A$13,0))</f>
        <v>220</v>
      </c>
      <c r="N1003" s="52" t="n">
        <v>71913</v>
      </c>
      <c r="O1003" s="51" t="n">
        <f aca="false">SUMIFS(Quality_Log!$H$2:$H$20000,Quality_Log!$B$2:$B$20000,A1003)</f>
        <v>1603</v>
      </c>
      <c r="P1003" s="51" t="n">
        <f aca="false">N1003-O1003</f>
        <v>70310</v>
      </c>
      <c r="Q1003" s="51" t="n">
        <f aca="false">ROUND(J1003*M1003*Assumptions!$B$6,0)</f>
        <v>77220</v>
      </c>
      <c r="R1003" s="53" t="n">
        <f aca="false">N1003/M1003</f>
        <v>326.877272727273</v>
      </c>
      <c r="S1003" s="53" t="n">
        <f aca="false">P1003/M1003</f>
        <v>319.590909090909</v>
      </c>
      <c r="T1003" s="54" t="n">
        <f aca="false">IF(J1003&gt;0,L1003/J1003,0)</f>
        <v>0.953333333333333</v>
      </c>
      <c r="U1003" s="54" t="n">
        <f aca="false">IF(L1003&gt;0,R1003/L1003,0)</f>
        <v>0.761951684678957</v>
      </c>
      <c r="V1003" s="54" t="n">
        <f aca="false">IF(N1003&gt;0,P1003/N1003,0)</f>
        <v>0.977709176365887</v>
      </c>
      <c r="W1003" s="54" t="n">
        <f aca="false">T1003*U1003*V1003</f>
        <v>0.71020202020202</v>
      </c>
      <c r="X1003" s="55" t="n">
        <v>217.1</v>
      </c>
      <c r="Y1003" s="56" t="n">
        <v>0.17</v>
      </c>
    </row>
    <row r="1004" customFormat="false" ht="15" hidden="false" customHeight="false" outlineLevel="0" collapsed="false">
      <c r="A1004" s="47" t="s">
        <v>1432</v>
      </c>
      <c r="B1004" s="48" t="n">
        <v>46132</v>
      </c>
      <c r="C1004" s="49" t="n">
        <f aca="false">DATE(YEAR(B1004),MONTH(B1004),1)</f>
        <v>46113</v>
      </c>
      <c r="D1004" s="47" t="s">
        <v>75</v>
      </c>
      <c r="E1004" s="47" t="s">
        <v>65</v>
      </c>
      <c r="F1004" s="47" t="s">
        <v>157</v>
      </c>
      <c r="G1004" s="47" t="s">
        <v>1430</v>
      </c>
      <c r="H1004" s="50" t="n">
        <f aca="false">Assumptions!$B$4</f>
        <v>480</v>
      </c>
      <c r="I1004" s="47" t="n">
        <v>30</v>
      </c>
      <c r="J1004" s="9" t="n">
        <f aca="false">H1004-I1004</f>
        <v>450</v>
      </c>
      <c r="K1004" s="9" t="n">
        <f aca="false">SUMIFS(Downtime_Log!$I$2:$I$20000,Downtime_Log!$B$2:$B$20000,A1004)</f>
        <v>147</v>
      </c>
      <c r="L1004" s="9" t="n">
        <f aca="false">J1004-K1004</f>
        <v>303</v>
      </c>
      <c r="M1004" s="51" t="n">
        <f aca="false">INDEX(Rate_Master!$C$2:$C$13,MATCH(F1004,Rate_Master!$A$2:$A$13,0))</f>
        <v>220</v>
      </c>
      <c r="N1004" s="52" t="n">
        <v>50513</v>
      </c>
      <c r="O1004" s="51" t="n">
        <f aca="false">SUMIFS(Quality_Log!$H$2:$H$20000,Quality_Log!$B$2:$B$20000,A1004)</f>
        <v>1441</v>
      </c>
      <c r="P1004" s="51" t="n">
        <f aca="false">N1004-O1004</f>
        <v>49072</v>
      </c>
      <c r="Q1004" s="51" t="n">
        <f aca="false">ROUND(J1004*M1004*Assumptions!$B$6,0)</f>
        <v>77220</v>
      </c>
      <c r="R1004" s="53" t="n">
        <f aca="false">N1004/M1004</f>
        <v>229.604545454545</v>
      </c>
      <c r="S1004" s="53" t="n">
        <f aca="false">P1004/M1004</f>
        <v>223.054545454545</v>
      </c>
      <c r="T1004" s="54" t="n">
        <f aca="false">IF(J1004&gt;0,L1004/J1004,0)</f>
        <v>0.673333333333333</v>
      </c>
      <c r="U1004" s="54" t="n">
        <f aca="false">IF(L1004&gt;0,R1004/L1004,0)</f>
        <v>0.757770777077708</v>
      </c>
      <c r="V1004" s="54" t="n">
        <f aca="false">IF(N1004&gt;0,P1004/N1004,0)</f>
        <v>0.971472690198563</v>
      </c>
      <c r="W1004" s="54" t="n">
        <f aca="false">T1004*U1004*V1004</f>
        <v>0.495676767676768</v>
      </c>
      <c r="X1004" s="55" t="n">
        <v>168.7</v>
      </c>
      <c r="Y1004" s="56" t="n">
        <v>0.18</v>
      </c>
    </row>
    <row r="1005" customFormat="false" ht="15" hidden="false" customHeight="false" outlineLevel="0" collapsed="false">
      <c r="A1005" s="47" t="s">
        <v>1433</v>
      </c>
      <c r="B1005" s="48" t="n">
        <v>46133</v>
      </c>
      <c r="C1005" s="49" t="n">
        <f aca="false">DATE(YEAR(B1005),MONTH(B1005),1)</f>
        <v>46113</v>
      </c>
      <c r="D1005" s="47" t="s">
        <v>73</v>
      </c>
      <c r="E1005" s="47" t="s">
        <v>62</v>
      </c>
      <c r="F1005" s="47" t="s">
        <v>150</v>
      </c>
      <c r="G1005" s="47" t="s">
        <v>1420</v>
      </c>
      <c r="H1005" s="50" t="n">
        <f aca="false">Assumptions!$B$4</f>
        <v>480</v>
      </c>
      <c r="I1005" s="47" t="n">
        <v>30</v>
      </c>
      <c r="J1005" s="9" t="n">
        <f aca="false">H1005-I1005</f>
        <v>450</v>
      </c>
      <c r="K1005" s="9" t="n">
        <f aca="false">SUMIFS(Downtime_Log!$I$2:$I$20000,Downtime_Log!$B$2:$B$20000,A1005)</f>
        <v>5</v>
      </c>
      <c r="L1005" s="9" t="n">
        <f aca="false">J1005-K1005</f>
        <v>445</v>
      </c>
      <c r="M1005" s="51" t="n">
        <f aca="false">INDEX(Rate_Master!$C$2:$C$13,MATCH(F1005,Rate_Master!$A$2:$A$13,0))</f>
        <v>800</v>
      </c>
      <c r="N1005" s="52" t="n">
        <v>296268</v>
      </c>
      <c r="O1005" s="51" t="n">
        <f aca="false">SUMIFS(Quality_Log!$H$2:$H$20000,Quality_Log!$B$2:$B$20000,A1005)</f>
        <v>5171</v>
      </c>
      <c r="P1005" s="51" t="n">
        <f aca="false">N1005-O1005</f>
        <v>291097</v>
      </c>
      <c r="Q1005" s="51" t="n">
        <f aca="false">ROUND(J1005*M1005*Assumptions!$B$6,0)</f>
        <v>280800</v>
      </c>
      <c r="R1005" s="53" t="n">
        <f aca="false">N1005/M1005</f>
        <v>370.335</v>
      </c>
      <c r="S1005" s="53" t="n">
        <f aca="false">P1005/M1005</f>
        <v>363.87125</v>
      </c>
      <c r="T1005" s="54" t="n">
        <f aca="false">IF(J1005&gt;0,L1005/J1005,0)</f>
        <v>0.988888888888889</v>
      </c>
      <c r="U1005" s="54" t="n">
        <f aca="false">IF(L1005&gt;0,R1005/L1005,0)</f>
        <v>0.832213483146067</v>
      </c>
      <c r="V1005" s="54" t="n">
        <f aca="false">IF(N1005&gt;0,P1005/N1005,0)</f>
        <v>0.98254620816288</v>
      </c>
      <c r="W1005" s="54" t="n">
        <f aca="false">T1005*U1005*V1005</f>
        <v>0.808602777777778</v>
      </c>
      <c r="X1005" s="55" t="n">
        <v>407.1</v>
      </c>
      <c r="Y1005" s="56" t="n">
        <v>1.28</v>
      </c>
    </row>
    <row r="1006" customFormat="false" ht="15" hidden="false" customHeight="false" outlineLevel="0" collapsed="false">
      <c r="A1006" s="47" t="s">
        <v>1434</v>
      </c>
      <c r="B1006" s="48" t="n">
        <v>46133</v>
      </c>
      <c r="C1006" s="49" t="n">
        <f aca="false">DATE(YEAR(B1006),MONTH(B1006),1)</f>
        <v>46113</v>
      </c>
      <c r="D1006" s="47" t="s">
        <v>74</v>
      </c>
      <c r="E1006" s="47" t="s">
        <v>62</v>
      </c>
      <c r="F1006" s="47" t="s">
        <v>150</v>
      </c>
      <c r="G1006" s="47" t="s">
        <v>1420</v>
      </c>
      <c r="H1006" s="50" t="n">
        <f aca="false">Assumptions!$B$4</f>
        <v>480</v>
      </c>
      <c r="I1006" s="47" t="n">
        <v>30</v>
      </c>
      <c r="J1006" s="9" t="n">
        <f aca="false">H1006-I1006</f>
        <v>450</v>
      </c>
      <c r="K1006" s="9" t="n">
        <f aca="false">SUMIFS(Downtime_Log!$I$2:$I$20000,Downtime_Log!$B$2:$B$20000,A1006)</f>
        <v>11</v>
      </c>
      <c r="L1006" s="9" t="n">
        <f aca="false">J1006-K1006</f>
        <v>439</v>
      </c>
      <c r="M1006" s="51" t="n">
        <f aca="false">INDEX(Rate_Master!$C$2:$C$13,MATCH(F1006,Rate_Master!$A$2:$A$13,0))</f>
        <v>800</v>
      </c>
      <c r="N1006" s="52" t="n">
        <v>307085</v>
      </c>
      <c r="O1006" s="51" t="n">
        <f aca="false">SUMIFS(Quality_Log!$H$2:$H$20000,Quality_Log!$B$2:$B$20000,A1006)</f>
        <v>7921</v>
      </c>
      <c r="P1006" s="51" t="n">
        <f aca="false">N1006-O1006</f>
        <v>299164</v>
      </c>
      <c r="Q1006" s="51" t="n">
        <f aca="false">ROUND(J1006*M1006*Assumptions!$B$6,0)</f>
        <v>280800</v>
      </c>
      <c r="R1006" s="53" t="n">
        <f aca="false">N1006/M1006</f>
        <v>383.85625</v>
      </c>
      <c r="S1006" s="53" t="n">
        <f aca="false">P1006/M1006</f>
        <v>373.955</v>
      </c>
      <c r="T1006" s="54" t="n">
        <f aca="false">IF(J1006&gt;0,L1006/J1006,0)</f>
        <v>0.975555555555556</v>
      </c>
      <c r="U1006" s="54" t="n">
        <f aca="false">IF(L1006&gt;0,R1006/L1006,0)</f>
        <v>0.874387813211845</v>
      </c>
      <c r="V1006" s="54" t="n">
        <f aca="false">IF(N1006&gt;0,P1006/N1006,0)</f>
        <v>0.974205838774281</v>
      </c>
      <c r="W1006" s="54" t="n">
        <f aca="false">T1006*U1006*V1006</f>
        <v>0.831011111111111</v>
      </c>
      <c r="X1006" s="55" t="n">
        <v>417.1</v>
      </c>
      <c r="Y1006" s="56" t="n">
        <v>1.8</v>
      </c>
    </row>
    <row r="1007" customFormat="false" ht="15" hidden="false" customHeight="false" outlineLevel="0" collapsed="false">
      <c r="A1007" s="47" t="s">
        <v>1435</v>
      </c>
      <c r="B1007" s="48" t="n">
        <v>46133</v>
      </c>
      <c r="C1007" s="49" t="n">
        <f aca="false">DATE(YEAR(B1007),MONTH(B1007),1)</f>
        <v>46113</v>
      </c>
      <c r="D1007" s="47" t="s">
        <v>75</v>
      </c>
      <c r="E1007" s="47" t="s">
        <v>62</v>
      </c>
      <c r="F1007" s="47" t="s">
        <v>150</v>
      </c>
      <c r="G1007" s="47" t="s">
        <v>1420</v>
      </c>
      <c r="H1007" s="50" t="n">
        <f aca="false">Assumptions!$B$4</f>
        <v>480</v>
      </c>
      <c r="I1007" s="47" t="n">
        <v>30</v>
      </c>
      <c r="J1007" s="9" t="n">
        <f aca="false">H1007-I1007</f>
        <v>450</v>
      </c>
      <c r="K1007" s="9" t="n">
        <f aca="false">SUMIFS(Downtime_Log!$I$2:$I$20000,Downtime_Log!$B$2:$B$20000,A1007)</f>
        <v>24</v>
      </c>
      <c r="L1007" s="9" t="n">
        <f aca="false">J1007-K1007</f>
        <v>426</v>
      </c>
      <c r="M1007" s="51" t="n">
        <f aca="false">INDEX(Rate_Master!$C$2:$C$13,MATCH(F1007,Rate_Master!$A$2:$A$13,0))</f>
        <v>800</v>
      </c>
      <c r="N1007" s="52" t="n">
        <v>275315</v>
      </c>
      <c r="O1007" s="51" t="n">
        <f aca="false">SUMIFS(Quality_Log!$H$2:$H$20000,Quality_Log!$B$2:$B$20000,A1007)</f>
        <v>8499</v>
      </c>
      <c r="P1007" s="51" t="n">
        <f aca="false">N1007-O1007</f>
        <v>266816</v>
      </c>
      <c r="Q1007" s="51" t="n">
        <f aca="false">ROUND(J1007*M1007*Assumptions!$B$6,0)</f>
        <v>280800</v>
      </c>
      <c r="R1007" s="53" t="n">
        <f aca="false">N1007/M1007</f>
        <v>344.14375</v>
      </c>
      <c r="S1007" s="53" t="n">
        <f aca="false">P1007/M1007</f>
        <v>333.52</v>
      </c>
      <c r="T1007" s="54" t="n">
        <f aca="false">IF(J1007&gt;0,L1007/J1007,0)</f>
        <v>0.946666666666667</v>
      </c>
      <c r="U1007" s="54" t="n">
        <f aca="false">IF(L1007&gt;0,R1007/L1007,0)</f>
        <v>0.807849178403756</v>
      </c>
      <c r="V1007" s="54" t="n">
        <f aca="false">IF(N1007&gt;0,P1007/N1007,0)</f>
        <v>0.969129905744329</v>
      </c>
      <c r="W1007" s="54" t="n">
        <f aca="false">T1007*U1007*V1007</f>
        <v>0.741155555555556</v>
      </c>
      <c r="X1007" s="55" t="n">
        <v>385.8</v>
      </c>
      <c r="Y1007" s="56" t="n">
        <v>1.77</v>
      </c>
    </row>
    <row r="1008" customFormat="false" ht="15" hidden="false" customHeight="false" outlineLevel="0" collapsed="false">
      <c r="A1008" s="47" t="s">
        <v>1436</v>
      </c>
      <c r="B1008" s="48" t="n">
        <v>46133</v>
      </c>
      <c r="C1008" s="49" t="n">
        <f aca="false">DATE(YEAR(B1008),MONTH(B1008),1)</f>
        <v>46113</v>
      </c>
      <c r="D1008" s="47" t="s">
        <v>73</v>
      </c>
      <c r="E1008" s="47" t="s">
        <v>63</v>
      </c>
      <c r="F1008" s="47" t="s">
        <v>153</v>
      </c>
      <c r="G1008" s="47" t="s">
        <v>1437</v>
      </c>
      <c r="H1008" s="50" t="n">
        <f aca="false">Assumptions!$B$4</f>
        <v>480</v>
      </c>
      <c r="I1008" s="47" t="n">
        <v>30</v>
      </c>
      <c r="J1008" s="9" t="n">
        <f aca="false">H1008-I1008</f>
        <v>450</v>
      </c>
      <c r="K1008" s="9" t="n">
        <f aca="false">SUMIFS(Downtime_Log!$I$2:$I$20000,Downtime_Log!$B$2:$B$20000,A1008)</f>
        <v>153</v>
      </c>
      <c r="L1008" s="9" t="n">
        <f aca="false">J1008-K1008</f>
        <v>297</v>
      </c>
      <c r="M1008" s="51" t="n">
        <f aca="false">INDEX(Rate_Master!$C$2:$C$13,MATCH(F1008,Rate_Master!$A$2:$A$13,0))</f>
        <v>1000</v>
      </c>
      <c r="N1008" s="52" t="n">
        <v>281822</v>
      </c>
      <c r="O1008" s="51" t="n">
        <f aca="false">SUMIFS(Quality_Log!$H$2:$H$20000,Quality_Log!$B$2:$B$20000,A1008)</f>
        <v>5385</v>
      </c>
      <c r="P1008" s="51" t="n">
        <f aca="false">N1008-O1008</f>
        <v>276437</v>
      </c>
      <c r="Q1008" s="51" t="n">
        <f aca="false">ROUND(J1008*M1008*Assumptions!$B$6,0)</f>
        <v>351000</v>
      </c>
      <c r="R1008" s="53" t="n">
        <f aca="false">N1008/M1008</f>
        <v>281.822</v>
      </c>
      <c r="S1008" s="53" t="n">
        <f aca="false">P1008/M1008</f>
        <v>276.437</v>
      </c>
      <c r="T1008" s="54" t="n">
        <f aca="false">IF(J1008&gt;0,L1008/J1008,0)</f>
        <v>0.66</v>
      </c>
      <c r="U1008" s="54" t="n">
        <f aca="false">IF(L1008&gt;0,R1008/L1008,0)</f>
        <v>0.948895622895623</v>
      </c>
      <c r="V1008" s="54" t="n">
        <f aca="false">IF(N1008&gt;0,P1008/N1008,0)</f>
        <v>0.980892194363818</v>
      </c>
      <c r="W1008" s="54" t="n">
        <f aca="false">T1008*U1008*V1008</f>
        <v>0.614304444444444</v>
      </c>
      <c r="X1008" s="55" t="n">
        <v>354.2</v>
      </c>
      <c r="Y1008" s="56" t="n">
        <v>2.06</v>
      </c>
    </row>
    <row r="1009" customFormat="false" ht="15" hidden="false" customHeight="false" outlineLevel="0" collapsed="false">
      <c r="A1009" s="47" t="s">
        <v>1438</v>
      </c>
      <c r="B1009" s="48" t="n">
        <v>46133</v>
      </c>
      <c r="C1009" s="49" t="n">
        <f aca="false">DATE(YEAR(B1009),MONTH(B1009),1)</f>
        <v>46113</v>
      </c>
      <c r="D1009" s="47" t="s">
        <v>74</v>
      </c>
      <c r="E1009" s="47" t="s">
        <v>63</v>
      </c>
      <c r="F1009" s="47" t="s">
        <v>153</v>
      </c>
      <c r="G1009" s="47" t="s">
        <v>1437</v>
      </c>
      <c r="H1009" s="50" t="n">
        <f aca="false">Assumptions!$B$4</f>
        <v>480</v>
      </c>
      <c r="I1009" s="47" t="n">
        <v>30</v>
      </c>
      <c r="J1009" s="9" t="n">
        <f aca="false">H1009-I1009</f>
        <v>450</v>
      </c>
      <c r="K1009" s="9" t="n">
        <f aca="false">SUMIFS(Downtime_Log!$I$2:$I$20000,Downtime_Log!$B$2:$B$20000,A1009)</f>
        <v>239</v>
      </c>
      <c r="L1009" s="9" t="n">
        <f aca="false">J1009-K1009</f>
        <v>211</v>
      </c>
      <c r="M1009" s="51" t="n">
        <f aca="false">INDEX(Rate_Master!$C$2:$C$13,MATCH(F1009,Rate_Master!$A$2:$A$13,0))</f>
        <v>1000</v>
      </c>
      <c r="N1009" s="52" t="n">
        <v>188023</v>
      </c>
      <c r="O1009" s="51" t="n">
        <f aca="false">SUMIFS(Quality_Log!$H$2:$H$20000,Quality_Log!$B$2:$B$20000,A1009)</f>
        <v>3999</v>
      </c>
      <c r="P1009" s="51" t="n">
        <f aca="false">N1009-O1009</f>
        <v>184024</v>
      </c>
      <c r="Q1009" s="51" t="n">
        <f aca="false">ROUND(J1009*M1009*Assumptions!$B$6,0)</f>
        <v>351000</v>
      </c>
      <c r="R1009" s="53" t="n">
        <f aca="false">N1009/M1009</f>
        <v>188.023</v>
      </c>
      <c r="S1009" s="53" t="n">
        <f aca="false">P1009/M1009</f>
        <v>184.024</v>
      </c>
      <c r="T1009" s="54" t="n">
        <f aca="false">IF(J1009&gt;0,L1009/J1009,0)</f>
        <v>0.468888888888889</v>
      </c>
      <c r="U1009" s="54" t="n">
        <f aca="false">IF(L1009&gt;0,R1009/L1009,0)</f>
        <v>0.891104265402844</v>
      </c>
      <c r="V1009" s="54" t="n">
        <f aca="false">IF(N1009&gt;0,P1009/N1009,0)</f>
        <v>0.978731325422954</v>
      </c>
      <c r="W1009" s="54" t="n">
        <f aca="false">T1009*U1009*V1009</f>
        <v>0.408942222222222</v>
      </c>
      <c r="X1009" s="55" t="n">
        <v>303.1</v>
      </c>
      <c r="Y1009" s="56" t="n">
        <v>2.01</v>
      </c>
    </row>
    <row r="1010" customFormat="false" ht="15" hidden="false" customHeight="false" outlineLevel="0" collapsed="false">
      <c r="A1010" s="47" t="s">
        <v>1439</v>
      </c>
      <c r="B1010" s="48" t="n">
        <v>46133</v>
      </c>
      <c r="C1010" s="49" t="n">
        <f aca="false">DATE(YEAR(B1010),MONTH(B1010),1)</f>
        <v>46113</v>
      </c>
      <c r="D1010" s="47" t="s">
        <v>75</v>
      </c>
      <c r="E1010" s="47" t="s">
        <v>63</v>
      </c>
      <c r="F1010" s="47" t="s">
        <v>153</v>
      </c>
      <c r="G1010" s="47" t="s">
        <v>1437</v>
      </c>
      <c r="H1010" s="50" t="n">
        <f aca="false">Assumptions!$B$4</f>
        <v>480</v>
      </c>
      <c r="I1010" s="47" t="n">
        <v>30</v>
      </c>
      <c r="J1010" s="9" t="n">
        <f aca="false">H1010-I1010</f>
        <v>450</v>
      </c>
      <c r="K1010" s="9" t="n">
        <f aca="false">SUMIFS(Downtime_Log!$I$2:$I$20000,Downtime_Log!$B$2:$B$20000,A1010)</f>
        <v>137</v>
      </c>
      <c r="L1010" s="9" t="n">
        <f aca="false">J1010-K1010</f>
        <v>313</v>
      </c>
      <c r="M1010" s="51" t="n">
        <f aca="false">INDEX(Rate_Master!$C$2:$C$13,MATCH(F1010,Rate_Master!$A$2:$A$13,0))</f>
        <v>1000</v>
      </c>
      <c r="N1010" s="52" t="n">
        <v>271643</v>
      </c>
      <c r="O1010" s="51" t="n">
        <f aca="false">SUMIFS(Quality_Log!$H$2:$H$20000,Quality_Log!$B$2:$B$20000,A1010)</f>
        <v>7086</v>
      </c>
      <c r="P1010" s="51" t="n">
        <f aca="false">N1010-O1010</f>
        <v>264557</v>
      </c>
      <c r="Q1010" s="51" t="n">
        <f aca="false">ROUND(J1010*M1010*Assumptions!$B$6,0)</f>
        <v>351000</v>
      </c>
      <c r="R1010" s="53" t="n">
        <f aca="false">N1010/M1010</f>
        <v>271.643</v>
      </c>
      <c r="S1010" s="53" t="n">
        <f aca="false">P1010/M1010</f>
        <v>264.557</v>
      </c>
      <c r="T1010" s="54" t="n">
        <f aca="false">IF(J1010&gt;0,L1010/J1010,0)</f>
        <v>0.695555555555556</v>
      </c>
      <c r="U1010" s="54" t="n">
        <f aca="false">IF(L1010&gt;0,R1010/L1010,0)</f>
        <v>0.867869009584664</v>
      </c>
      <c r="V1010" s="54" t="n">
        <f aca="false">IF(N1010&gt;0,P1010/N1010,0)</f>
        <v>0.97391429191991</v>
      </c>
      <c r="W1010" s="54" t="n">
        <f aca="false">T1010*U1010*V1010</f>
        <v>0.587904444444444</v>
      </c>
      <c r="X1010" s="55" t="n">
        <v>370.8</v>
      </c>
      <c r="Y1010" s="56" t="n">
        <v>1.74</v>
      </c>
    </row>
    <row r="1011" customFormat="false" ht="15" hidden="false" customHeight="false" outlineLevel="0" collapsed="false">
      <c r="A1011" s="47" t="s">
        <v>1440</v>
      </c>
      <c r="B1011" s="48" t="n">
        <v>46133</v>
      </c>
      <c r="C1011" s="49" t="n">
        <f aca="false">DATE(YEAR(B1011),MONTH(B1011),1)</f>
        <v>46113</v>
      </c>
      <c r="D1011" s="47" t="s">
        <v>73</v>
      </c>
      <c r="E1011" s="47" t="s">
        <v>64</v>
      </c>
      <c r="F1011" s="47" t="s">
        <v>155</v>
      </c>
      <c r="G1011" s="47" t="s">
        <v>1428</v>
      </c>
      <c r="H1011" s="50" t="n">
        <f aca="false">Assumptions!$B$4</f>
        <v>480</v>
      </c>
      <c r="I1011" s="47" t="n">
        <v>30</v>
      </c>
      <c r="J1011" s="9" t="n">
        <f aca="false">H1011-I1011</f>
        <v>450</v>
      </c>
      <c r="K1011" s="9" t="n">
        <f aca="false">SUMIFS(Downtime_Log!$I$2:$I$20000,Downtime_Log!$B$2:$B$20000,A1011)</f>
        <v>69</v>
      </c>
      <c r="L1011" s="9" t="n">
        <f aca="false">J1011-K1011</f>
        <v>381</v>
      </c>
      <c r="M1011" s="51" t="n">
        <f aca="false">INDEX(Rate_Master!$C$2:$C$13,MATCH(F1011,Rate_Master!$A$2:$A$13,0))</f>
        <v>550</v>
      </c>
      <c r="N1011" s="52" t="n">
        <v>200807</v>
      </c>
      <c r="O1011" s="51" t="n">
        <f aca="false">SUMIFS(Quality_Log!$H$2:$H$20000,Quality_Log!$B$2:$B$20000,A1011)</f>
        <v>2372</v>
      </c>
      <c r="P1011" s="51" t="n">
        <f aca="false">N1011-O1011</f>
        <v>198435</v>
      </c>
      <c r="Q1011" s="51" t="n">
        <f aca="false">ROUND(J1011*M1011*Assumptions!$B$6,0)</f>
        <v>193050</v>
      </c>
      <c r="R1011" s="53" t="n">
        <f aca="false">N1011/M1011</f>
        <v>365.103636363636</v>
      </c>
      <c r="S1011" s="53" t="n">
        <f aca="false">P1011/M1011</f>
        <v>360.790909090909</v>
      </c>
      <c r="T1011" s="54" t="n">
        <f aca="false">IF(J1011&gt;0,L1011/J1011,0)</f>
        <v>0.846666666666667</v>
      </c>
      <c r="U1011" s="54" t="n">
        <f aca="false">IF(L1011&gt;0,R1011/L1011,0)</f>
        <v>0.958277260796946</v>
      </c>
      <c r="V1011" s="54" t="n">
        <f aca="false">IF(N1011&gt;0,P1011/N1011,0)</f>
        <v>0.98818766278068</v>
      </c>
      <c r="W1011" s="54" t="n">
        <f aca="false">T1011*U1011*V1011</f>
        <v>0.801757575757576</v>
      </c>
      <c r="X1011" s="55" t="n">
        <v>224.6</v>
      </c>
      <c r="Y1011" s="56" t="n">
        <v>0.69</v>
      </c>
    </row>
    <row r="1012" customFormat="false" ht="15" hidden="false" customHeight="false" outlineLevel="0" collapsed="false">
      <c r="A1012" s="47" t="s">
        <v>1441</v>
      </c>
      <c r="B1012" s="48" t="n">
        <v>46133</v>
      </c>
      <c r="C1012" s="49" t="n">
        <f aca="false">DATE(YEAR(B1012),MONTH(B1012),1)</f>
        <v>46113</v>
      </c>
      <c r="D1012" s="47" t="s">
        <v>74</v>
      </c>
      <c r="E1012" s="47" t="s">
        <v>64</v>
      </c>
      <c r="F1012" s="47" t="s">
        <v>155</v>
      </c>
      <c r="G1012" s="47" t="s">
        <v>1428</v>
      </c>
      <c r="H1012" s="50" t="n">
        <f aca="false">Assumptions!$B$4</f>
        <v>480</v>
      </c>
      <c r="I1012" s="47" t="n">
        <v>30</v>
      </c>
      <c r="J1012" s="9" t="n">
        <f aca="false">H1012-I1012</f>
        <v>450</v>
      </c>
      <c r="K1012" s="9" t="n">
        <f aca="false">SUMIFS(Downtime_Log!$I$2:$I$20000,Downtime_Log!$B$2:$B$20000,A1012)</f>
        <v>34</v>
      </c>
      <c r="L1012" s="9" t="n">
        <f aca="false">J1012-K1012</f>
        <v>416</v>
      </c>
      <c r="M1012" s="51" t="n">
        <f aca="false">INDEX(Rate_Master!$C$2:$C$13,MATCH(F1012,Rate_Master!$A$2:$A$13,0))</f>
        <v>550</v>
      </c>
      <c r="N1012" s="52" t="n">
        <v>199821</v>
      </c>
      <c r="O1012" s="51" t="n">
        <f aca="false">SUMIFS(Quality_Log!$H$2:$H$20000,Quality_Log!$B$2:$B$20000,A1012)</f>
        <v>2592</v>
      </c>
      <c r="P1012" s="51" t="n">
        <f aca="false">N1012-O1012</f>
        <v>197229</v>
      </c>
      <c r="Q1012" s="51" t="n">
        <f aca="false">ROUND(J1012*M1012*Assumptions!$B$6,0)</f>
        <v>193050</v>
      </c>
      <c r="R1012" s="53" t="n">
        <f aca="false">N1012/M1012</f>
        <v>363.310909090909</v>
      </c>
      <c r="S1012" s="53" t="n">
        <f aca="false">P1012/M1012</f>
        <v>358.598181818182</v>
      </c>
      <c r="T1012" s="54" t="n">
        <f aca="false">IF(J1012&gt;0,L1012/J1012,0)</f>
        <v>0.924444444444444</v>
      </c>
      <c r="U1012" s="54" t="n">
        <f aca="false">IF(L1012&gt;0,R1012/L1012,0)</f>
        <v>0.873343531468532</v>
      </c>
      <c r="V1012" s="54" t="n">
        <f aca="false">IF(N1012&gt;0,P1012/N1012,0)</f>
        <v>0.987028390409417</v>
      </c>
      <c r="W1012" s="54" t="n">
        <f aca="false">T1012*U1012*V1012</f>
        <v>0.796884848484849</v>
      </c>
      <c r="X1012" s="55" t="n">
        <v>224.1</v>
      </c>
      <c r="Y1012" s="56" t="n">
        <v>0.69</v>
      </c>
    </row>
    <row r="1013" customFormat="false" ht="15" hidden="false" customHeight="false" outlineLevel="0" collapsed="false">
      <c r="A1013" s="47" t="s">
        <v>1442</v>
      </c>
      <c r="B1013" s="48" t="n">
        <v>46133</v>
      </c>
      <c r="C1013" s="49" t="n">
        <f aca="false">DATE(YEAR(B1013),MONTH(B1013),1)</f>
        <v>46113</v>
      </c>
      <c r="D1013" s="47" t="s">
        <v>73</v>
      </c>
      <c r="E1013" s="47" t="s">
        <v>65</v>
      </c>
      <c r="F1013" s="47" t="s">
        <v>157</v>
      </c>
      <c r="G1013" s="47" t="s">
        <v>1430</v>
      </c>
      <c r="H1013" s="50" t="n">
        <f aca="false">Assumptions!$B$4</f>
        <v>480</v>
      </c>
      <c r="I1013" s="47" t="n">
        <v>30</v>
      </c>
      <c r="J1013" s="9" t="n">
        <f aca="false">H1013-I1013</f>
        <v>450</v>
      </c>
      <c r="K1013" s="9" t="n">
        <f aca="false">SUMIFS(Downtime_Log!$I$2:$I$20000,Downtime_Log!$B$2:$B$20000,A1013)</f>
        <v>29</v>
      </c>
      <c r="L1013" s="9" t="n">
        <f aca="false">J1013-K1013</f>
        <v>421</v>
      </c>
      <c r="M1013" s="51" t="n">
        <f aca="false">INDEX(Rate_Master!$C$2:$C$13,MATCH(F1013,Rate_Master!$A$2:$A$13,0))</f>
        <v>220</v>
      </c>
      <c r="N1013" s="52" t="n">
        <v>75920</v>
      </c>
      <c r="O1013" s="51" t="n">
        <f aca="false">SUMIFS(Quality_Log!$H$2:$H$20000,Quality_Log!$B$2:$B$20000,A1013)</f>
        <v>1921</v>
      </c>
      <c r="P1013" s="51" t="n">
        <f aca="false">N1013-O1013</f>
        <v>73999</v>
      </c>
      <c r="Q1013" s="51" t="n">
        <f aca="false">ROUND(J1013*M1013*Assumptions!$B$6,0)</f>
        <v>77220</v>
      </c>
      <c r="R1013" s="53" t="n">
        <f aca="false">N1013/M1013</f>
        <v>345.090909090909</v>
      </c>
      <c r="S1013" s="53" t="n">
        <f aca="false">P1013/M1013</f>
        <v>336.359090909091</v>
      </c>
      <c r="T1013" s="54" t="n">
        <f aca="false">IF(J1013&gt;0,L1013/J1013,0)</f>
        <v>0.935555555555556</v>
      </c>
      <c r="U1013" s="54" t="n">
        <f aca="false">IF(L1013&gt;0,R1013/L1013,0)</f>
        <v>0.819693370762254</v>
      </c>
      <c r="V1013" s="54" t="n">
        <f aca="false">IF(N1013&gt;0,P1013/N1013,0)</f>
        <v>0.974697049525817</v>
      </c>
      <c r="W1013" s="54" t="n">
        <f aca="false">T1013*U1013*V1013</f>
        <v>0.747464646464647</v>
      </c>
      <c r="X1013" s="55" t="n">
        <v>206.3</v>
      </c>
      <c r="Y1013" s="56" t="n">
        <v>0.14</v>
      </c>
    </row>
    <row r="1014" customFormat="false" ht="15" hidden="false" customHeight="false" outlineLevel="0" collapsed="false">
      <c r="A1014" s="47" t="s">
        <v>1443</v>
      </c>
      <c r="B1014" s="48" t="n">
        <v>46133</v>
      </c>
      <c r="C1014" s="49" t="n">
        <f aca="false">DATE(YEAR(B1014),MONTH(B1014),1)</f>
        <v>46113</v>
      </c>
      <c r="D1014" s="47" t="s">
        <v>74</v>
      </c>
      <c r="E1014" s="47" t="s">
        <v>65</v>
      </c>
      <c r="F1014" s="47" t="s">
        <v>157</v>
      </c>
      <c r="G1014" s="47" t="s">
        <v>1430</v>
      </c>
      <c r="H1014" s="50" t="n">
        <f aca="false">Assumptions!$B$4</f>
        <v>480</v>
      </c>
      <c r="I1014" s="47" t="n">
        <v>30</v>
      </c>
      <c r="J1014" s="9" t="n">
        <f aca="false">H1014-I1014</f>
        <v>450</v>
      </c>
      <c r="K1014" s="9" t="n">
        <f aca="false">SUMIFS(Downtime_Log!$I$2:$I$20000,Downtime_Log!$B$2:$B$20000,A1014)</f>
        <v>29</v>
      </c>
      <c r="L1014" s="9" t="n">
        <f aca="false">J1014-K1014</f>
        <v>421</v>
      </c>
      <c r="M1014" s="51" t="n">
        <f aca="false">INDEX(Rate_Master!$C$2:$C$13,MATCH(F1014,Rate_Master!$A$2:$A$13,0))</f>
        <v>220</v>
      </c>
      <c r="N1014" s="52" t="n">
        <v>76562</v>
      </c>
      <c r="O1014" s="51" t="n">
        <f aca="false">SUMIFS(Quality_Log!$H$2:$H$20000,Quality_Log!$B$2:$B$20000,A1014)</f>
        <v>1760</v>
      </c>
      <c r="P1014" s="51" t="n">
        <f aca="false">N1014-O1014</f>
        <v>74802</v>
      </c>
      <c r="Q1014" s="51" t="n">
        <f aca="false">ROUND(J1014*M1014*Assumptions!$B$6,0)</f>
        <v>77220</v>
      </c>
      <c r="R1014" s="53" t="n">
        <f aca="false">N1014/M1014</f>
        <v>348.009090909091</v>
      </c>
      <c r="S1014" s="53" t="n">
        <f aca="false">P1014/M1014</f>
        <v>340.009090909091</v>
      </c>
      <c r="T1014" s="54" t="n">
        <f aca="false">IF(J1014&gt;0,L1014/J1014,0)</f>
        <v>0.935555555555556</v>
      </c>
      <c r="U1014" s="54" t="n">
        <f aca="false">IF(L1014&gt;0,R1014/L1014,0)</f>
        <v>0.826624919023969</v>
      </c>
      <c r="V1014" s="54" t="n">
        <f aca="false">IF(N1014&gt;0,P1014/N1014,0)</f>
        <v>0.977012094772864</v>
      </c>
      <c r="W1014" s="54" t="n">
        <f aca="false">T1014*U1014*V1014</f>
        <v>0.755575757575758</v>
      </c>
      <c r="X1014" s="55" t="n">
        <v>208.3</v>
      </c>
      <c r="Y1014" s="56" t="n">
        <v>0.14</v>
      </c>
    </row>
    <row r="1015" customFormat="false" ht="15" hidden="false" customHeight="false" outlineLevel="0" collapsed="false">
      <c r="A1015" s="47" t="s">
        <v>1444</v>
      </c>
      <c r="B1015" s="48" t="n">
        <v>46133</v>
      </c>
      <c r="C1015" s="49" t="n">
        <f aca="false">DATE(YEAR(B1015),MONTH(B1015),1)</f>
        <v>46113</v>
      </c>
      <c r="D1015" s="47" t="s">
        <v>75</v>
      </c>
      <c r="E1015" s="47" t="s">
        <v>65</v>
      </c>
      <c r="F1015" s="47" t="s">
        <v>157</v>
      </c>
      <c r="G1015" s="47" t="s">
        <v>1430</v>
      </c>
      <c r="H1015" s="50" t="n">
        <f aca="false">Assumptions!$B$4</f>
        <v>480</v>
      </c>
      <c r="I1015" s="47" t="n">
        <v>30</v>
      </c>
      <c r="J1015" s="9" t="n">
        <f aca="false">H1015-I1015</f>
        <v>450</v>
      </c>
      <c r="K1015" s="9" t="n">
        <f aca="false">SUMIFS(Downtime_Log!$I$2:$I$20000,Downtime_Log!$B$2:$B$20000,A1015)</f>
        <v>43</v>
      </c>
      <c r="L1015" s="9" t="n">
        <f aca="false">J1015-K1015</f>
        <v>407</v>
      </c>
      <c r="M1015" s="51" t="n">
        <f aca="false">INDEX(Rate_Master!$C$2:$C$13,MATCH(F1015,Rate_Master!$A$2:$A$13,0))</f>
        <v>220</v>
      </c>
      <c r="N1015" s="52" t="n">
        <v>70030</v>
      </c>
      <c r="O1015" s="51" t="n">
        <f aca="false">SUMIFS(Quality_Log!$H$2:$H$20000,Quality_Log!$B$2:$B$20000,A1015)</f>
        <v>869</v>
      </c>
      <c r="P1015" s="51" t="n">
        <f aca="false">N1015-O1015</f>
        <v>69161</v>
      </c>
      <c r="Q1015" s="51" t="n">
        <f aca="false">ROUND(J1015*M1015*Assumptions!$B$6,0)</f>
        <v>77220</v>
      </c>
      <c r="R1015" s="53" t="n">
        <f aca="false">N1015/M1015</f>
        <v>318.318181818182</v>
      </c>
      <c r="S1015" s="53" t="n">
        <f aca="false">P1015/M1015</f>
        <v>314.368181818182</v>
      </c>
      <c r="T1015" s="54" t="n">
        <f aca="false">IF(J1015&gt;0,L1015/J1015,0)</f>
        <v>0.904444444444445</v>
      </c>
      <c r="U1015" s="54" t="n">
        <f aca="false">IF(L1015&gt;0,R1015/L1015,0)</f>
        <v>0.782108554835828</v>
      </c>
      <c r="V1015" s="54" t="n">
        <f aca="false">IF(N1015&gt;0,P1015/N1015,0)</f>
        <v>0.987591032414679</v>
      </c>
      <c r="W1015" s="54" t="n">
        <f aca="false">T1015*U1015*V1015</f>
        <v>0.69859595959596</v>
      </c>
      <c r="X1015" s="55" t="n">
        <v>194.5</v>
      </c>
      <c r="Y1015" s="56" t="n">
        <v>0.14</v>
      </c>
    </row>
    <row r="1016" customFormat="false" ht="15" hidden="false" customHeight="false" outlineLevel="0" collapsed="false">
      <c r="A1016" s="47" t="s">
        <v>1445</v>
      </c>
      <c r="B1016" s="48" t="n">
        <v>46134</v>
      </c>
      <c r="C1016" s="49" t="n">
        <f aca="false">DATE(YEAR(B1016),MONTH(B1016),1)</f>
        <v>46113</v>
      </c>
      <c r="D1016" s="47" t="s">
        <v>73</v>
      </c>
      <c r="E1016" s="47" t="s">
        <v>62</v>
      </c>
      <c r="F1016" s="47" t="s">
        <v>150</v>
      </c>
      <c r="G1016" s="47" t="s">
        <v>1420</v>
      </c>
      <c r="H1016" s="50" t="n">
        <f aca="false">Assumptions!$B$4</f>
        <v>480</v>
      </c>
      <c r="I1016" s="47" t="n">
        <v>30</v>
      </c>
      <c r="J1016" s="9" t="n">
        <f aca="false">H1016-I1016</f>
        <v>450</v>
      </c>
      <c r="K1016" s="9" t="n">
        <f aca="false">SUMIFS(Downtime_Log!$I$2:$I$20000,Downtime_Log!$B$2:$B$20000,A1016)</f>
        <v>124</v>
      </c>
      <c r="L1016" s="9" t="n">
        <f aca="false">J1016-K1016</f>
        <v>326</v>
      </c>
      <c r="M1016" s="51" t="n">
        <f aca="false">INDEX(Rate_Master!$C$2:$C$13,MATCH(F1016,Rate_Master!$A$2:$A$13,0))</f>
        <v>800</v>
      </c>
      <c r="N1016" s="52" t="n">
        <v>238673</v>
      </c>
      <c r="O1016" s="51" t="n">
        <f aca="false">SUMIFS(Quality_Log!$H$2:$H$20000,Quality_Log!$B$2:$B$20000,A1016)</f>
        <v>4026</v>
      </c>
      <c r="P1016" s="51" t="n">
        <f aca="false">N1016-O1016</f>
        <v>234647</v>
      </c>
      <c r="Q1016" s="51" t="n">
        <f aca="false">ROUND(J1016*M1016*Assumptions!$B$6,0)</f>
        <v>280800</v>
      </c>
      <c r="R1016" s="53" t="n">
        <f aca="false">N1016/M1016</f>
        <v>298.34125</v>
      </c>
      <c r="S1016" s="53" t="n">
        <f aca="false">P1016/M1016</f>
        <v>293.30875</v>
      </c>
      <c r="T1016" s="54" t="n">
        <f aca="false">IF(J1016&gt;0,L1016/J1016,0)</f>
        <v>0.724444444444444</v>
      </c>
      <c r="U1016" s="54" t="n">
        <f aca="false">IF(L1016&gt;0,R1016/L1016,0)</f>
        <v>0.915157208588957</v>
      </c>
      <c r="V1016" s="54" t="n">
        <f aca="false">IF(N1016&gt;0,P1016/N1016,0)</f>
        <v>0.983131732537824</v>
      </c>
      <c r="W1016" s="54" t="n">
        <f aca="false">T1016*U1016*V1016</f>
        <v>0.651797222222222</v>
      </c>
      <c r="X1016" s="55" t="n">
        <v>325.7</v>
      </c>
      <c r="Y1016" s="56" t="n">
        <v>1.65</v>
      </c>
    </row>
    <row r="1017" customFormat="false" ht="15" hidden="false" customHeight="false" outlineLevel="0" collapsed="false">
      <c r="A1017" s="47" t="s">
        <v>1446</v>
      </c>
      <c r="B1017" s="48" t="n">
        <v>46134</v>
      </c>
      <c r="C1017" s="49" t="n">
        <f aca="false">DATE(YEAR(B1017),MONTH(B1017),1)</f>
        <v>46113</v>
      </c>
      <c r="D1017" s="47" t="s">
        <v>74</v>
      </c>
      <c r="E1017" s="47" t="s">
        <v>62</v>
      </c>
      <c r="F1017" s="47" t="s">
        <v>150</v>
      </c>
      <c r="G1017" s="47" t="s">
        <v>1420</v>
      </c>
      <c r="H1017" s="50" t="n">
        <f aca="false">Assumptions!$B$4</f>
        <v>480</v>
      </c>
      <c r="I1017" s="47" t="n">
        <v>30</v>
      </c>
      <c r="J1017" s="9" t="n">
        <f aca="false">H1017-I1017</f>
        <v>450</v>
      </c>
      <c r="K1017" s="9" t="n">
        <f aca="false">SUMIFS(Downtime_Log!$I$2:$I$20000,Downtime_Log!$B$2:$B$20000,A1017)</f>
        <v>46</v>
      </c>
      <c r="L1017" s="9" t="n">
        <f aca="false">J1017-K1017</f>
        <v>404</v>
      </c>
      <c r="M1017" s="51" t="n">
        <f aca="false">INDEX(Rate_Master!$C$2:$C$13,MATCH(F1017,Rate_Master!$A$2:$A$13,0))</f>
        <v>800</v>
      </c>
      <c r="N1017" s="52" t="n">
        <v>283684</v>
      </c>
      <c r="O1017" s="51" t="n">
        <f aca="false">SUMIFS(Quality_Log!$H$2:$H$20000,Quality_Log!$B$2:$B$20000,A1017)</f>
        <v>5497</v>
      </c>
      <c r="P1017" s="51" t="n">
        <f aca="false">N1017-O1017</f>
        <v>278187</v>
      </c>
      <c r="Q1017" s="51" t="n">
        <f aca="false">ROUND(J1017*M1017*Assumptions!$B$6,0)</f>
        <v>280800</v>
      </c>
      <c r="R1017" s="53" t="n">
        <f aca="false">N1017/M1017</f>
        <v>354.605</v>
      </c>
      <c r="S1017" s="53" t="n">
        <f aca="false">P1017/M1017</f>
        <v>347.73375</v>
      </c>
      <c r="T1017" s="54" t="n">
        <f aca="false">IF(J1017&gt;0,L1017/J1017,0)</f>
        <v>0.897777777777778</v>
      </c>
      <c r="U1017" s="54" t="n">
        <f aca="false">IF(L1017&gt;0,R1017/L1017,0)</f>
        <v>0.877735148514852</v>
      </c>
      <c r="V1017" s="54" t="n">
        <f aca="false">IF(N1017&gt;0,P1017/N1017,0)</f>
        <v>0.980622805656999</v>
      </c>
      <c r="W1017" s="54" t="n">
        <f aca="false">T1017*U1017*V1017</f>
        <v>0.772741666666667</v>
      </c>
      <c r="X1017" s="55" t="n">
        <v>360.5</v>
      </c>
      <c r="Y1017" s="56" t="n">
        <v>1.41</v>
      </c>
    </row>
    <row r="1018" customFormat="false" ht="15" hidden="false" customHeight="false" outlineLevel="0" collapsed="false">
      <c r="A1018" s="47" t="s">
        <v>1447</v>
      </c>
      <c r="B1018" s="48" t="n">
        <v>46134</v>
      </c>
      <c r="C1018" s="49" t="n">
        <f aca="false">DATE(YEAR(B1018),MONTH(B1018),1)</f>
        <v>46113</v>
      </c>
      <c r="D1018" s="47" t="s">
        <v>75</v>
      </c>
      <c r="E1018" s="47" t="s">
        <v>62</v>
      </c>
      <c r="F1018" s="47" t="s">
        <v>149</v>
      </c>
      <c r="G1018" s="47" t="s">
        <v>1448</v>
      </c>
      <c r="H1018" s="50" t="n">
        <f aca="false">Assumptions!$B$4</f>
        <v>480</v>
      </c>
      <c r="I1018" s="47" t="n">
        <v>30</v>
      </c>
      <c r="J1018" s="9" t="n">
        <f aca="false">H1018-I1018</f>
        <v>450</v>
      </c>
      <c r="K1018" s="9" t="n">
        <f aca="false">SUMIFS(Downtime_Log!$I$2:$I$20000,Downtime_Log!$B$2:$B$20000,A1018)</f>
        <v>139</v>
      </c>
      <c r="L1018" s="9" t="n">
        <f aca="false">J1018-K1018</f>
        <v>311</v>
      </c>
      <c r="M1018" s="51" t="n">
        <f aca="false">INDEX(Rate_Master!$C$2:$C$13,MATCH(F1018,Rate_Master!$A$2:$A$13,0))</f>
        <v>1100</v>
      </c>
      <c r="N1018" s="52" t="n">
        <v>295636</v>
      </c>
      <c r="O1018" s="51" t="n">
        <f aca="false">SUMIFS(Quality_Log!$H$2:$H$20000,Quality_Log!$B$2:$B$20000,A1018)</f>
        <v>9371</v>
      </c>
      <c r="P1018" s="51" t="n">
        <f aca="false">N1018-O1018</f>
        <v>286265</v>
      </c>
      <c r="Q1018" s="51" t="n">
        <f aca="false">ROUND(J1018*M1018*Assumptions!$B$6,0)</f>
        <v>386100</v>
      </c>
      <c r="R1018" s="53" t="n">
        <f aca="false">N1018/M1018</f>
        <v>268.76</v>
      </c>
      <c r="S1018" s="53" t="n">
        <f aca="false">P1018/M1018</f>
        <v>260.240909090909</v>
      </c>
      <c r="T1018" s="54" t="n">
        <f aca="false">IF(J1018&gt;0,L1018/J1018,0)</f>
        <v>0.691111111111111</v>
      </c>
      <c r="U1018" s="54" t="n">
        <f aca="false">IF(L1018&gt;0,R1018/L1018,0)</f>
        <v>0.864180064308682</v>
      </c>
      <c r="V1018" s="54" t="n">
        <f aca="false">IF(N1018&gt;0,P1018/N1018,0)</f>
        <v>0.968302236534116</v>
      </c>
      <c r="W1018" s="54" t="n">
        <f aca="false">T1018*U1018*V1018</f>
        <v>0.578313131313131</v>
      </c>
      <c r="X1018" s="55" t="n">
        <v>329.8</v>
      </c>
      <c r="Y1018" s="56" t="n">
        <v>5.26</v>
      </c>
    </row>
    <row r="1019" customFormat="false" ht="15" hidden="false" customHeight="false" outlineLevel="0" collapsed="false">
      <c r="A1019" s="47" t="s">
        <v>1449</v>
      </c>
      <c r="B1019" s="48" t="n">
        <v>46134</v>
      </c>
      <c r="C1019" s="49" t="n">
        <f aca="false">DATE(YEAR(B1019),MONTH(B1019),1)</f>
        <v>46113</v>
      </c>
      <c r="D1019" s="47" t="s">
        <v>73</v>
      </c>
      <c r="E1019" s="47" t="s">
        <v>63</v>
      </c>
      <c r="F1019" s="47" t="s">
        <v>153</v>
      </c>
      <c r="G1019" s="47" t="s">
        <v>1437</v>
      </c>
      <c r="H1019" s="50" t="n">
        <f aca="false">Assumptions!$B$4</f>
        <v>480</v>
      </c>
      <c r="I1019" s="47" t="n">
        <v>30</v>
      </c>
      <c r="J1019" s="9" t="n">
        <f aca="false">H1019-I1019</f>
        <v>450</v>
      </c>
      <c r="K1019" s="9" t="n">
        <f aca="false">SUMIFS(Downtime_Log!$I$2:$I$20000,Downtime_Log!$B$2:$B$20000,A1019)</f>
        <v>65</v>
      </c>
      <c r="L1019" s="9" t="n">
        <f aca="false">J1019-K1019</f>
        <v>385</v>
      </c>
      <c r="M1019" s="51" t="n">
        <f aca="false">INDEX(Rate_Master!$C$2:$C$13,MATCH(F1019,Rate_Master!$A$2:$A$13,0))</f>
        <v>1000</v>
      </c>
      <c r="N1019" s="52" t="n">
        <v>341142</v>
      </c>
      <c r="O1019" s="51" t="n">
        <f aca="false">SUMIFS(Quality_Log!$H$2:$H$20000,Quality_Log!$B$2:$B$20000,A1019)</f>
        <v>7674</v>
      </c>
      <c r="P1019" s="51" t="n">
        <f aca="false">N1019-O1019</f>
        <v>333468</v>
      </c>
      <c r="Q1019" s="51" t="n">
        <f aca="false">ROUND(J1019*M1019*Assumptions!$B$6,0)</f>
        <v>351000</v>
      </c>
      <c r="R1019" s="53" t="n">
        <f aca="false">N1019/M1019</f>
        <v>341.142</v>
      </c>
      <c r="S1019" s="53" t="n">
        <f aca="false">P1019/M1019</f>
        <v>333.468</v>
      </c>
      <c r="T1019" s="54" t="n">
        <f aca="false">IF(J1019&gt;0,L1019/J1019,0)</f>
        <v>0.855555555555556</v>
      </c>
      <c r="U1019" s="54" t="n">
        <f aca="false">IF(L1019&gt;0,R1019/L1019,0)</f>
        <v>0.886083116883117</v>
      </c>
      <c r="V1019" s="54" t="n">
        <f aca="false">IF(N1019&gt;0,P1019/N1019,0)</f>
        <v>0.977504968605449</v>
      </c>
      <c r="W1019" s="54" t="n">
        <f aca="false">T1019*U1019*V1019</f>
        <v>0.74104</v>
      </c>
      <c r="X1019" s="55" t="n">
        <v>443.1</v>
      </c>
      <c r="Y1019" s="56" t="n">
        <v>1.8</v>
      </c>
    </row>
    <row r="1020" customFormat="false" ht="15" hidden="false" customHeight="false" outlineLevel="0" collapsed="false">
      <c r="A1020" s="47" t="s">
        <v>1450</v>
      </c>
      <c r="B1020" s="48" t="n">
        <v>46134</v>
      </c>
      <c r="C1020" s="49" t="n">
        <f aca="false">DATE(YEAR(B1020),MONTH(B1020),1)</f>
        <v>46113</v>
      </c>
      <c r="D1020" s="47" t="s">
        <v>74</v>
      </c>
      <c r="E1020" s="47" t="s">
        <v>63</v>
      </c>
      <c r="F1020" s="47" t="s">
        <v>153</v>
      </c>
      <c r="G1020" s="47" t="s">
        <v>1437</v>
      </c>
      <c r="H1020" s="50" t="n">
        <f aca="false">Assumptions!$B$4</f>
        <v>480</v>
      </c>
      <c r="I1020" s="47" t="n">
        <v>30</v>
      </c>
      <c r="J1020" s="9" t="n">
        <f aca="false">H1020-I1020</f>
        <v>450</v>
      </c>
      <c r="K1020" s="9" t="n">
        <f aca="false">SUMIFS(Downtime_Log!$I$2:$I$20000,Downtime_Log!$B$2:$B$20000,A1020)</f>
        <v>98</v>
      </c>
      <c r="L1020" s="9" t="n">
        <f aca="false">J1020-K1020</f>
        <v>352</v>
      </c>
      <c r="M1020" s="51" t="n">
        <f aca="false">INDEX(Rate_Master!$C$2:$C$13,MATCH(F1020,Rate_Master!$A$2:$A$13,0))</f>
        <v>1000</v>
      </c>
      <c r="N1020" s="52" t="n">
        <v>298877</v>
      </c>
      <c r="O1020" s="51" t="n">
        <f aca="false">SUMIFS(Quality_Log!$H$2:$H$20000,Quality_Log!$B$2:$B$20000,A1020)</f>
        <v>6340</v>
      </c>
      <c r="P1020" s="51" t="n">
        <f aca="false">N1020-O1020</f>
        <v>292537</v>
      </c>
      <c r="Q1020" s="51" t="n">
        <f aca="false">ROUND(J1020*M1020*Assumptions!$B$6,0)</f>
        <v>351000</v>
      </c>
      <c r="R1020" s="53" t="n">
        <f aca="false">N1020/M1020</f>
        <v>298.877</v>
      </c>
      <c r="S1020" s="53" t="n">
        <f aca="false">P1020/M1020</f>
        <v>292.537</v>
      </c>
      <c r="T1020" s="54" t="n">
        <f aca="false">IF(J1020&gt;0,L1020/J1020,0)</f>
        <v>0.782222222222222</v>
      </c>
      <c r="U1020" s="54" t="n">
        <f aca="false">IF(L1020&gt;0,R1020/L1020,0)</f>
        <v>0.849082386363636</v>
      </c>
      <c r="V1020" s="54" t="n">
        <f aca="false">IF(N1020&gt;0,P1020/N1020,0)</f>
        <v>0.978787260311098</v>
      </c>
      <c r="W1020" s="54" t="n">
        <f aca="false">T1020*U1020*V1020</f>
        <v>0.650082222222222</v>
      </c>
      <c r="X1020" s="55" t="n">
        <v>417.3</v>
      </c>
      <c r="Y1020" s="56" t="n">
        <v>2.05</v>
      </c>
    </row>
    <row r="1021" customFormat="false" ht="15" hidden="false" customHeight="false" outlineLevel="0" collapsed="false">
      <c r="A1021" s="47" t="s">
        <v>1451</v>
      </c>
      <c r="B1021" s="48" t="n">
        <v>46134</v>
      </c>
      <c r="C1021" s="49" t="n">
        <f aca="false">DATE(YEAR(B1021),MONTH(B1021),1)</f>
        <v>46113</v>
      </c>
      <c r="D1021" s="47" t="s">
        <v>75</v>
      </c>
      <c r="E1021" s="47" t="s">
        <v>63</v>
      </c>
      <c r="F1021" s="47" t="s">
        <v>152</v>
      </c>
      <c r="G1021" s="47" t="s">
        <v>1452</v>
      </c>
      <c r="H1021" s="50" t="n">
        <f aca="false">Assumptions!$B$4</f>
        <v>480</v>
      </c>
      <c r="I1021" s="47" t="n">
        <v>30</v>
      </c>
      <c r="J1021" s="9" t="n">
        <f aca="false">H1021-I1021</f>
        <v>450</v>
      </c>
      <c r="K1021" s="9" t="n">
        <f aca="false">SUMIFS(Downtime_Log!$I$2:$I$20000,Downtime_Log!$B$2:$B$20000,A1021)</f>
        <v>298</v>
      </c>
      <c r="L1021" s="9" t="n">
        <f aca="false">J1021-K1021</f>
        <v>152</v>
      </c>
      <c r="M1021" s="51" t="n">
        <f aca="false">INDEX(Rate_Master!$C$2:$C$13,MATCH(F1021,Rate_Master!$A$2:$A$13,0))</f>
        <v>900</v>
      </c>
      <c r="N1021" s="52" t="n">
        <v>109455</v>
      </c>
      <c r="O1021" s="51" t="n">
        <f aca="false">SUMIFS(Quality_Log!$H$2:$H$20000,Quality_Log!$B$2:$B$20000,A1021)</f>
        <v>3521</v>
      </c>
      <c r="P1021" s="51" t="n">
        <f aca="false">N1021-O1021</f>
        <v>105934</v>
      </c>
      <c r="Q1021" s="51" t="n">
        <f aca="false">ROUND(J1021*M1021*Assumptions!$B$6,0)</f>
        <v>315900</v>
      </c>
      <c r="R1021" s="53" t="n">
        <f aca="false">N1021/M1021</f>
        <v>121.616666666667</v>
      </c>
      <c r="S1021" s="53" t="n">
        <f aca="false">P1021/M1021</f>
        <v>117.704444444444</v>
      </c>
      <c r="T1021" s="54" t="n">
        <f aca="false">IF(J1021&gt;0,L1021/J1021,0)</f>
        <v>0.337777777777778</v>
      </c>
      <c r="U1021" s="54" t="n">
        <f aca="false">IF(L1021&gt;0,R1021/L1021,0)</f>
        <v>0.800109649122807</v>
      </c>
      <c r="V1021" s="54" t="n">
        <f aca="false">IF(N1021&gt;0,P1021/N1021,0)</f>
        <v>0.967831528938833</v>
      </c>
      <c r="W1021" s="54" t="n">
        <f aca="false">T1021*U1021*V1021</f>
        <v>0.261565432098765</v>
      </c>
      <c r="X1021" s="55" t="n">
        <v>288.3</v>
      </c>
      <c r="Y1021" s="56" t="n">
        <v>4.85</v>
      </c>
    </row>
    <row r="1022" customFormat="false" ht="15" hidden="false" customHeight="false" outlineLevel="0" collapsed="false">
      <c r="A1022" s="47" t="s">
        <v>1453</v>
      </c>
      <c r="B1022" s="48" t="n">
        <v>46134</v>
      </c>
      <c r="C1022" s="49" t="n">
        <f aca="false">DATE(YEAR(B1022),MONTH(B1022),1)</f>
        <v>46113</v>
      </c>
      <c r="D1022" s="47" t="s">
        <v>73</v>
      </c>
      <c r="E1022" s="47" t="s">
        <v>64</v>
      </c>
      <c r="F1022" s="47" t="s">
        <v>155</v>
      </c>
      <c r="G1022" s="47" t="s">
        <v>1454</v>
      </c>
      <c r="H1022" s="50" t="n">
        <f aca="false">Assumptions!$B$4</f>
        <v>480</v>
      </c>
      <c r="I1022" s="47" t="n">
        <v>30</v>
      </c>
      <c r="J1022" s="9" t="n">
        <f aca="false">H1022-I1022</f>
        <v>450</v>
      </c>
      <c r="K1022" s="9" t="n">
        <f aca="false">SUMIFS(Downtime_Log!$I$2:$I$20000,Downtime_Log!$B$2:$B$20000,A1022)</f>
        <v>27</v>
      </c>
      <c r="L1022" s="9" t="n">
        <f aca="false">J1022-K1022</f>
        <v>423</v>
      </c>
      <c r="M1022" s="51" t="n">
        <f aca="false">INDEX(Rate_Master!$C$2:$C$13,MATCH(F1022,Rate_Master!$A$2:$A$13,0))</f>
        <v>550</v>
      </c>
      <c r="N1022" s="52" t="n">
        <v>196690</v>
      </c>
      <c r="O1022" s="51" t="n">
        <f aca="false">SUMIFS(Quality_Log!$H$2:$H$20000,Quality_Log!$B$2:$B$20000,A1022)</f>
        <v>2546</v>
      </c>
      <c r="P1022" s="51" t="n">
        <f aca="false">N1022-O1022</f>
        <v>194144</v>
      </c>
      <c r="Q1022" s="51" t="n">
        <f aca="false">ROUND(J1022*M1022*Assumptions!$B$6,0)</f>
        <v>193050</v>
      </c>
      <c r="R1022" s="53" t="n">
        <f aca="false">N1022/M1022</f>
        <v>357.618181818182</v>
      </c>
      <c r="S1022" s="53" t="n">
        <f aca="false">P1022/M1022</f>
        <v>352.989090909091</v>
      </c>
      <c r="T1022" s="54" t="n">
        <f aca="false">IF(J1022&gt;0,L1022/J1022,0)</f>
        <v>0.94</v>
      </c>
      <c r="U1022" s="54" t="n">
        <f aca="false">IF(L1022&gt;0,R1022/L1022,0)</f>
        <v>0.845433053943692</v>
      </c>
      <c r="V1022" s="54" t="n">
        <f aca="false">IF(N1022&gt;0,P1022/N1022,0)</f>
        <v>0.987055773043876</v>
      </c>
      <c r="W1022" s="54" t="n">
        <f aca="false">T1022*U1022*V1022</f>
        <v>0.784420202020202</v>
      </c>
      <c r="X1022" s="55" t="n">
        <v>227.6</v>
      </c>
      <c r="Y1022" s="56" t="n">
        <v>0.7</v>
      </c>
    </row>
    <row r="1023" customFormat="false" ht="15" hidden="false" customHeight="false" outlineLevel="0" collapsed="false">
      <c r="A1023" s="47" t="s">
        <v>1455</v>
      </c>
      <c r="B1023" s="48" t="n">
        <v>46134</v>
      </c>
      <c r="C1023" s="49" t="n">
        <f aca="false">DATE(YEAR(B1023),MONTH(B1023),1)</f>
        <v>46113</v>
      </c>
      <c r="D1023" s="47" t="s">
        <v>74</v>
      </c>
      <c r="E1023" s="47" t="s">
        <v>64</v>
      </c>
      <c r="F1023" s="47" t="s">
        <v>155</v>
      </c>
      <c r="G1023" s="47" t="s">
        <v>1454</v>
      </c>
      <c r="H1023" s="50" t="n">
        <f aca="false">Assumptions!$B$4</f>
        <v>480</v>
      </c>
      <c r="I1023" s="47" t="n">
        <v>30</v>
      </c>
      <c r="J1023" s="9" t="n">
        <f aca="false">H1023-I1023</f>
        <v>450</v>
      </c>
      <c r="K1023" s="9" t="n">
        <f aca="false">SUMIFS(Downtime_Log!$I$2:$I$20000,Downtime_Log!$B$2:$B$20000,A1023)</f>
        <v>50</v>
      </c>
      <c r="L1023" s="9" t="n">
        <f aca="false">J1023-K1023</f>
        <v>400</v>
      </c>
      <c r="M1023" s="51" t="n">
        <f aca="false">INDEX(Rate_Master!$C$2:$C$13,MATCH(F1023,Rate_Master!$A$2:$A$13,0))</f>
        <v>550</v>
      </c>
      <c r="N1023" s="52" t="n">
        <v>204114</v>
      </c>
      <c r="O1023" s="51" t="n">
        <f aca="false">SUMIFS(Quality_Log!$H$2:$H$20000,Quality_Log!$B$2:$B$20000,A1023)</f>
        <v>3324</v>
      </c>
      <c r="P1023" s="51" t="n">
        <f aca="false">N1023-O1023</f>
        <v>200790</v>
      </c>
      <c r="Q1023" s="51" t="n">
        <f aca="false">ROUND(J1023*M1023*Assumptions!$B$6,0)</f>
        <v>193050</v>
      </c>
      <c r="R1023" s="53" t="n">
        <f aca="false">N1023/M1023</f>
        <v>371.116363636364</v>
      </c>
      <c r="S1023" s="53" t="n">
        <f aca="false">P1023/M1023</f>
        <v>365.072727272727</v>
      </c>
      <c r="T1023" s="54" t="n">
        <f aca="false">IF(J1023&gt;0,L1023/J1023,0)</f>
        <v>0.888888888888889</v>
      </c>
      <c r="U1023" s="54" t="n">
        <f aca="false">IF(L1023&gt;0,R1023/L1023,0)</f>
        <v>0.927790909090909</v>
      </c>
      <c r="V1023" s="54" t="n">
        <f aca="false">IF(N1023&gt;0,P1023/N1023,0)</f>
        <v>0.983714982803727</v>
      </c>
      <c r="W1023" s="54" t="n">
        <f aca="false">T1023*U1023*V1023</f>
        <v>0.811272727272727</v>
      </c>
      <c r="X1023" s="55" t="n">
        <v>226</v>
      </c>
      <c r="Y1023" s="56" t="n">
        <v>0.69</v>
      </c>
    </row>
    <row r="1024" customFormat="false" ht="15" hidden="false" customHeight="false" outlineLevel="0" collapsed="false">
      <c r="A1024" s="47" t="s">
        <v>1456</v>
      </c>
      <c r="B1024" s="48" t="n">
        <v>46134</v>
      </c>
      <c r="C1024" s="49" t="n">
        <f aca="false">DATE(YEAR(B1024),MONTH(B1024),1)</f>
        <v>46113</v>
      </c>
      <c r="D1024" s="47" t="s">
        <v>73</v>
      </c>
      <c r="E1024" s="47" t="s">
        <v>65</v>
      </c>
      <c r="F1024" s="47" t="s">
        <v>157</v>
      </c>
      <c r="G1024" s="47" t="s">
        <v>1457</v>
      </c>
      <c r="H1024" s="50" t="n">
        <f aca="false">Assumptions!$B$4</f>
        <v>480</v>
      </c>
      <c r="I1024" s="47" t="n">
        <v>30</v>
      </c>
      <c r="J1024" s="9" t="n">
        <f aca="false">H1024-I1024</f>
        <v>450</v>
      </c>
      <c r="K1024" s="9" t="n">
        <f aca="false">SUMIFS(Downtime_Log!$I$2:$I$20000,Downtime_Log!$B$2:$B$20000,A1024)</f>
        <v>108</v>
      </c>
      <c r="L1024" s="9" t="n">
        <f aca="false">J1024-K1024</f>
        <v>342</v>
      </c>
      <c r="M1024" s="51" t="n">
        <f aca="false">INDEX(Rate_Master!$C$2:$C$13,MATCH(F1024,Rate_Master!$A$2:$A$13,0))</f>
        <v>220</v>
      </c>
      <c r="N1024" s="52" t="n">
        <v>66465</v>
      </c>
      <c r="O1024" s="51" t="n">
        <f aca="false">SUMIFS(Quality_Log!$H$2:$H$20000,Quality_Log!$B$2:$B$20000,A1024)</f>
        <v>1850</v>
      </c>
      <c r="P1024" s="51" t="n">
        <f aca="false">N1024-O1024</f>
        <v>64615</v>
      </c>
      <c r="Q1024" s="51" t="n">
        <f aca="false">ROUND(J1024*M1024*Assumptions!$B$6,0)</f>
        <v>77220</v>
      </c>
      <c r="R1024" s="53" t="n">
        <f aca="false">N1024/M1024</f>
        <v>302.113636363636</v>
      </c>
      <c r="S1024" s="53" t="n">
        <f aca="false">P1024/M1024</f>
        <v>293.704545454545</v>
      </c>
      <c r="T1024" s="54" t="n">
        <f aca="false">IF(J1024&gt;0,L1024/J1024,0)</f>
        <v>0.76</v>
      </c>
      <c r="U1024" s="54" t="n">
        <f aca="false">IF(L1024&gt;0,R1024/L1024,0)</f>
        <v>0.883373205741627</v>
      </c>
      <c r="V1024" s="54" t="n">
        <f aca="false">IF(N1024&gt;0,P1024/N1024,0)</f>
        <v>0.972165801549688</v>
      </c>
      <c r="W1024" s="54" t="n">
        <f aca="false">T1024*U1024*V1024</f>
        <v>0.652676767676768</v>
      </c>
      <c r="X1024" s="55" t="n">
        <v>175.8</v>
      </c>
      <c r="Y1024" s="56" t="n">
        <v>0.13</v>
      </c>
    </row>
    <row r="1025" customFormat="false" ht="15" hidden="false" customHeight="false" outlineLevel="0" collapsed="false">
      <c r="A1025" s="47" t="s">
        <v>1458</v>
      </c>
      <c r="B1025" s="48" t="n">
        <v>46134</v>
      </c>
      <c r="C1025" s="49" t="n">
        <f aca="false">DATE(YEAR(B1025),MONTH(B1025),1)</f>
        <v>46113</v>
      </c>
      <c r="D1025" s="47" t="s">
        <v>74</v>
      </c>
      <c r="E1025" s="47" t="s">
        <v>65</v>
      </c>
      <c r="F1025" s="47" t="s">
        <v>157</v>
      </c>
      <c r="G1025" s="47" t="s">
        <v>1457</v>
      </c>
      <c r="H1025" s="50" t="n">
        <f aca="false">Assumptions!$B$4</f>
        <v>480</v>
      </c>
      <c r="I1025" s="47" t="n">
        <v>30</v>
      </c>
      <c r="J1025" s="9" t="n">
        <f aca="false">H1025-I1025</f>
        <v>450</v>
      </c>
      <c r="K1025" s="9" t="n">
        <f aca="false">SUMIFS(Downtime_Log!$I$2:$I$20000,Downtime_Log!$B$2:$B$20000,A1025)</f>
        <v>39</v>
      </c>
      <c r="L1025" s="9" t="n">
        <f aca="false">J1025-K1025</f>
        <v>411</v>
      </c>
      <c r="M1025" s="51" t="n">
        <f aca="false">INDEX(Rate_Master!$C$2:$C$13,MATCH(F1025,Rate_Master!$A$2:$A$13,0))</f>
        <v>220</v>
      </c>
      <c r="N1025" s="52" t="n">
        <v>72586</v>
      </c>
      <c r="O1025" s="51" t="n">
        <f aca="false">SUMIFS(Quality_Log!$H$2:$H$20000,Quality_Log!$B$2:$B$20000,A1025)</f>
        <v>1620</v>
      </c>
      <c r="P1025" s="51" t="n">
        <f aca="false">N1025-O1025</f>
        <v>70966</v>
      </c>
      <c r="Q1025" s="51" t="n">
        <f aca="false">ROUND(J1025*M1025*Assumptions!$B$6,0)</f>
        <v>77220</v>
      </c>
      <c r="R1025" s="53" t="n">
        <f aca="false">N1025/M1025</f>
        <v>329.936363636364</v>
      </c>
      <c r="S1025" s="53" t="n">
        <f aca="false">P1025/M1025</f>
        <v>322.572727272727</v>
      </c>
      <c r="T1025" s="54" t="n">
        <f aca="false">IF(J1025&gt;0,L1025/J1025,0)</f>
        <v>0.913333333333333</v>
      </c>
      <c r="U1025" s="54" t="n">
        <f aca="false">IF(L1025&gt;0,R1025/L1025,0)</f>
        <v>0.802764875027649</v>
      </c>
      <c r="V1025" s="54" t="n">
        <f aca="false">IF(N1025&gt;0,P1025/N1025,0)</f>
        <v>0.977681646598518</v>
      </c>
      <c r="W1025" s="54" t="n">
        <f aca="false">T1025*U1025*V1025</f>
        <v>0.716828282828283</v>
      </c>
      <c r="X1025" s="55" t="n">
        <v>194.6</v>
      </c>
      <c r="Y1025" s="56" t="n">
        <v>0.16</v>
      </c>
    </row>
    <row r="1026" customFormat="false" ht="15" hidden="false" customHeight="false" outlineLevel="0" collapsed="false">
      <c r="A1026" s="47" t="s">
        <v>1459</v>
      </c>
      <c r="B1026" s="48" t="n">
        <v>46134</v>
      </c>
      <c r="C1026" s="49" t="n">
        <f aca="false">DATE(YEAR(B1026),MONTH(B1026),1)</f>
        <v>46113</v>
      </c>
      <c r="D1026" s="47" t="s">
        <v>75</v>
      </c>
      <c r="E1026" s="47" t="s">
        <v>65</v>
      </c>
      <c r="F1026" s="47" t="s">
        <v>157</v>
      </c>
      <c r="G1026" s="47" t="s">
        <v>1457</v>
      </c>
      <c r="H1026" s="50" t="n">
        <f aca="false">Assumptions!$B$4</f>
        <v>480</v>
      </c>
      <c r="I1026" s="47" t="n">
        <v>30</v>
      </c>
      <c r="J1026" s="9" t="n">
        <f aca="false">H1026-I1026</f>
        <v>450</v>
      </c>
      <c r="K1026" s="9" t="n">
        <f aca="false">SUMIFS(Downtime_Log!$I$2:$I$20000,Downtime_Log!$B$2:$B$20000,A1026)</f>
        <v>21</v>
      </c>
      <c r="L1026" s="9" t="n">
        <f aca="false">J1026-K1026</f>
        <v>429</v>
      </c>
      <c r="M1026" s="51" t="n">
        <f aca="false">INDEX(Rate_Master!$C$2:$C$13,MATCH(F1026,Rate_Master!$A$2:$A$13,0))</f>
        <v>220</v>
      </c>
      <c r="N1026" s="52" t="n">
        <v>79248</v>
      </c>
      <c r="O1026" s="51" t="n">
        <f aca="false">SUMIFS(Quality_Log!$H$2:$H$20000,Quality_Log!$B$2:$B$20000,A1026)</f>
        <v>2691</v>
      </c>
      <c r="P1026" s="51" t="n">
        <f aca="false">N1026-O1026</f>
        <v>76557</v>
      </c>
      <c r="Q1026" s="51" t="n">
        <f aca="false">ROUND(J1026*M1026*Assumptions!$B$6,0)</f>
        <v>77220</v>
      </c>
      <c r="R1026" s="53" t="n">
        <f aca="false">N1026/M1026</f>
        <v>360.218181818182</v>
      </c>
      <c r="S1026" s="53" t="n">
        <f aca="false">P1026/M1026</f>
        <v>347.986363636364</v>
      </c>
      <c r="T1026" s="54" t="n">
        <f aca="false">IF(J1026&gt;0,L1026/J1026,0)</f>
        <v>0.953333333333333</v>
      </c>
      <c r="U1026" s="54" t="n">
        <f aca="false">IF(L1026&gt;0,R1026/L1026,0)</f>
        <v>0.839669421487603</v>
      </c>
      <c r="V1026" s="54" t="n">
        <f aca="false">IF(N1026&gt;0,P1026/N1026,0)</f>
        <v>0.966043307086614</v>
      </c>
      <c r="W1026" s="54" t="n">
        <f aca="false">T1026*U1026*V1026</f>
        <v>0.77330303030303</v>
      </c>
      <c r="X1026" s="55" t="n">
        <v>209.2</v>
      </c>
      <c r="Y1026" s="56" t="n">
        <v>0.16</v>
      </c>
    </row>
    <row r="1027" customFormat="false" ht="15" hidden="false" customHeight="false" outlineLevel="0" collapsed="false">
      <c r="A1027" s="47" t="s">
        <v>1460</v>
      </c>
      <c r="B1027" s="48" t="n">
        <v>46135</v>
      </c>
      <c r="C1027" s="49" t="n">
        <f aca="false">DATE(YEAR(B1027),MONTH(B1027),1)</f>
        <v>46113</v>
      </c>
      <c r="D1027" s="47" t="s">
        <v>73</v>
      </c>
      <c r="E1027" s="47" t="s">
        <v>62</v>
      </c>
      <c r="F1027" s="47" t="s">
        <v>149</v>
      </c>
      <c r="G1027" s="47" t="s">
        <v>1448</v>
      </c>
      <c r="H1027" s="50" t="n">
        <f aca="false">Assumptions!$B$4</f>
        <v>480</v>
      </c>
      <c r="I1027" s="47" t="n">
        <v>30</v>
      </c>
      <c r="J1027" s="9" t="n">
        <f aca="false">H1027-I1027</f>
        <v>450</v>
      </c>
      <c r="K1027" s="9" t="n">
        <f aca="false">SUMIFS(Downtime_Log!$I$2:$I$20000,Downtime_Log!$B$2:$B$20000,A1027)</f>
        <v>114</v>
      </c>
      <c r="L1027" s="9" t="n">
        <f aca="false">J1027-K1027</f>
        <v>336</v>
      </c>
      <c r="M1027" s="51" t="n">
        <f aca="false">INDEX(Rate_Master!$C$2:$C$13,MATCH(F1027,Rate_Master!$A$2:$A$13,0))</f>
        <v>1100</v>
      </c>
      <c r="N1027" s="52" t="n">
        <v>332981</v>
      </c>
      <c r="O1027" s="51" t="n">
        <f aca="false">SUMIFS(Quality_Log!$H$2:$H$20000,Quality_Log!$B$2:$B$20000,A1027)</f>
        <v>4119</v>
      </c>
      <c r="P1027" s="51" t="n">
        <f aca="false">N1027-O1027</f>
        <v>328862</v>
      </c>
      <c r="Q1027" s="51" t="n">
        <f aca="false">ROUND(J1027*M1027*Assumptions!$B$6,0)</f>
        <v>386100</v>
      </c>
      <c r="R1027" s="53" t="n">
        <f aca="false">N1027/M1027</f>
        <v>302.71</v>
      </c>
      <c r="S1027" s="53" t="n">
        <f aca="false">P1027/M1027</f>
        <v>298.965454545455</v>
      </c>
      <c r="T1027" s="54" t="n">
        <f aca="false">IF(J1027&gt;0,L1027/J1027,0)</f>
        <v>0.746666666666667</v>
      </c>
      <c r="U1027" s="54" t="n">
        <f aca="false">IF(L1027&gt;0,R1027/L1027,0)</f>
        <v>0.900922619047619</v>
      </c>
      <c r="V1027" s="54" t="n">
        <f aca="false">IF(N1027&gt;0,P1027/N1027,0)</f>
        <v>0.987629924830546</v>
      </c>
      <c r="W1027" s="54" t="n">
        <f aca="false">T1027*U1027*V1027</f>
        <v>0.664367676767677</v>
      </c>
      <c r="X1027" s="55" t="n">
        <v>318.9</v>
      </c>
      <c r="Y1027" s="56" t="n">
        <v>1.87</v>
      </c>
    </row>
    <row r="1028" customFormat="false" ht="15" hidden="false" customHeight="false" outlineLevel="0" collapsed="false">
      <c r="A1028" s="47" t="s">
        <v>1461</v>
      </c>
      <c r="B1028" s="48" t="n">
        <v>46135</v>
      </c>
      <c r="C1028" s="49" t="n">
        <f aca="false">DATE(YEAR(B1028),MONTH(B1028),1)</f>
        <v>46113</v>
      </c>
      <c r="D1028" s="47" t="s">
        <v>74</v>
      </c>
      <c r="E1028" s="47" t="s">
        <v>62</v>
      </c>
      <c r="F1028" s="47" t="s">
        <v>149</v>
      </c>
      <c r="G1028" s="47" t="s">
        <v>1448</v>
      </c>
      <c r="H1028" s="50" t="n">
        <f aca="false">Assumptions!$B$4</f>
        <v>480</v>
      </c>
      <c r="I1028" s="47" t="n">
        <v>30</v>
      </c>
      <c r="J1028" s="9" t="n">
        <f aca="false">H1028-I1028</f>
        <v>450</v>
      </c>
      <c r="K1028" s="9" t="n">
        <f aca="false">SUMIFS(Downtime_Log!$I$2:$I$20000,Downtime_Log!$B$2:$B$20000,A1028)</f>
        <v>55</v>
      </c>
      <c r="L1028" s="9" t="n">
        <f aca="false">J1028-K1028</f>
        <v>395</v>
      </c>
      <c r="M1028" s="51" t="n">
        <f aca="false">INDEX(Rate_Master!$C$2:$C$13,MATCH(F1028,Rate_Master!$A$2:$A$13,0))</f>
        <v>1100</v>
      </c>
      <c r="N1028" s="52" t="n">
        <v>405081</v>
      </c>
      <c r="O1028" s="51" t="n">
        <f aca="false">SUMIFS(Quality_Log!$H$2:$H$20000,Quality_Log!$B$2:$B$20000,A1028)</f>
        <v>4866</v>
      </c>
      <c r="P1028" s="51" t="n">
        <f aca="false">N1028-O1028</f>
        <v>400215</v>
      </c>
      <c r="Q1028" s="51" t="n">
        <f aca="false">ROUND(J1028*M1028*Assumptions!$B$6,0)</f>
        <v>386100</v>
      </c>
      <c r="R1028" s="53" t="n">
        <f aca="false">N1028/M1028</f>
        <v>368.255454545455</v>
      </c>
      <c r="S1028" s="53" t="n">
        <f aca="false">P1028/M1028</f>
        <v>363.831818181818</v>
      </c>
      <c r="T1028" s="54" t="n">
        <f aca="false">IF(J1028&gt;0,L1028/J1028,0)</f>
        <v>0.877777777777778</v>
      </c>
      <c r="U1028" s="54" t="n">
        <f aca="false">IF(L1028&gt;0,R1028/L1028,0)</f>
        <v>0.932292289988493</v>
      </c>
      <c r="V1028" s="54" t="n">
        <f aca="false">IF(N1028&gt;0,P1028/N1028,0)</f>
        <v>0.987987587667652</v>
      </c>
      <c r="W1028" s="54" t="n">
        <f aca="false">T1028*U1028*V1028</f>
        <v>0.808515151515152</v>
      </c>
      <c r="X1028" s="55" t="n">
        <v>379.8</v>
      </c>
      <c r="Y1028" s="56" t="n">
        <v>1.83</v>
      </c>
    </row>
    <row r="1029" customFormat="false" ht="15" hidden="false" customHeight="false" outlineLevel="0" collapsed="false">
      <c r="A1029" s="47" t="s">
        <v>1462</v>
      </c>
      <c r="B1029" s="48" t="n">
        <v>46135</v>
      </c>
      <c r="C1029" s="49" t="n">
        <f aca="false">DATE(YEAR(B1029),MONTH(B1029),1)</f>
        <v>46113</v>
      </c>
      <c r="D1029" s="47" t="s">
        <v>75</v>
      </c>
      <c r="E1029" s="47" t="s">
        <v>62</v>
      </c>
      <c r="F1029" s="47" t="s">
        <v>149</v>
      </c>
      <c r="G1029" s="47" t="s">
        <v>1448</v>
      </c>
      <c r="H1029" s="50" t="n">
        <f aca="false">Assumptions!$B$4</f>
        <v>480</v>
      </c>
      <c r="I1029" s="47" t="n">
        <v>30</v>
      </c>
      <c r="J1029" s="9" t="n">
        <f aca="false">H1029-I1029</f>
        <v>450</v>
      </c>
      <c r="K1029" s="9" t="n">
        <f aca="false">SUMIFS(Downtime_Log!$I$2:$I$20000,Downtime_Log!$B$2:$B$20000,A1029)</f>
        <v>81</v>
      </c>
      <c r="L1029" s="9" t="n">
        <f aca="false">J1029-K1029</f>
        <v>369</v>
      </c>
      <c r="M1029" s="51" t="n">
        <f aca="false">INDEX(Rate_Master!$C$2:$C$13,MATCH(F1029,Rate_Master!$A$2:$A$13,0))</f>
        <v>1100</v>
      </c>
      <c r="N1029" s="52" t="n">
        <v>340375</v>
      </c>
      <c r="O1029" s="51" t="n">
        <f aca="false">SUMIFS(Quality_Log!$H$2:$H$20000,Quality_Log!$B$2:$B$20000,A1029)</f>
        <v>6144</v>
      </c>
      <c r="P1029" s="51" t="n">
        <f aca="false">N1029-O1029</f>
        <v>334231</v>
      </c>
      <c r="Q1029" s="51" t="n">
        <f aca="false">ROUND(J1029*M1029*Assumptions!$B$6,0)</f>
        <v>386100</v>
      </c>
      <c r="R1029" s="53" t="n">
        <f aca="false">N1029/M1029</f>
        <v>309.431818181818</v>
      </c>
      <c r="S1029" s="53" t="n">
        <f aca="false">P1029/M1029</f>
        <v>303.846363636364</v>
      </c>
      <c r="T1029" s="54" t="n">
        <f aca="false">IF(J1029&gt;0,L1029/J1029,0)</f>
        <v>0.82</v>
      </c>
      <c r="U1029" s="54" t="n">
        <f aca="false">IF(L1029&gt;0,R1029/L1029,0)</f>
        <v>0.838568612958857</v>
      </c>
      <c r="V1029" s="54" t="n">
        <f aca="false">IF(N1029&gt;0,P1029/N1029,0)</f>
        <v>0.981949320602277</v>
      </c>
      <c r="W1029" s="54" t="n">
        <f aca="false">T1029*U1029*V1029</f>
        <v>0.675214141414141</v>
      </c>
      <c r="X1029" s="55" t="n">
        <v>308.1</v>
      </c>
      <c r="Y1029" s="56" t="n">
        <v>1.67</v>
      </c>
    </row>
    <row r="1030" customFormat="false" ht="15" hidden="false" customHeight="false" outlineLevel="0" collapsed="false">
      <c r="A1030" s="47" t="s">
        <v>1463</v>
      </c>
      <c r="B1030" s="48" t="n">
        <v>46135</v>
      </c>
      <c r="C1030" s="49" t="n">
        <f aca="false">DATE(YEAR(B1030),MONTH(B1030),1)</f>
        <v>46113</v>
      </c>
      <c r="D1030" s="47" t="s">
        <v>73</v>
      </c>
      <c r="E1030" s="47" t="s">
        <v>63</v>
      </c>
      <c r="F1030" s="47" t="s">
        <v>152</v>
      </c>
      <c r="G1030" s="47" t="s">
        <v>1452</v>
      </c>
      <c r="H1030" s="50" t="n">
        <f aca="false">Assumptions!$B$4</f>
        <v>480</v>
      </c>
      <c r="I1030" s="47" t="n">
        <v>30</v>
      </c>
      <c r="J1030" s="9" t="n">
        <f aca="false">H1030-I1030</f>
        <v>450</v>
      </c>
      <c r="K1030" s="9" t="n">
        <f aca="false">SUMIFS(Downtime_Log!$I$2:$I$20000,Downtime_Log!$B$2:$B$20000,A1030)</f>
        <v>205</v>
      </c>
      <c r="L1030" s="9" t="n">
        <f aca="false">J1030-K1030</f>
        <v>245</v>
      </c>
      <c r="M1030" s="51" t="n">
        <f aca="false">INDEX(Rate_Master!$C$2:$C$13,MATCH(F1030,Rate_Master!$A$2:$A$13,0))</f>
        <v>900</v>
      </c>
      <c r="N1030" s="52" t="n">
        <v>194475</v>
      </c>
      <c r="O1030" s="51" t="n">
        <f aca="false">SUMIFS(Quality_Log!$H$2:$H$20000,Quality_Log!$B$2:$B$20000,A1030)</f>
        <v>4600</v>
      </c>
      <c r="P1030" s="51" t="n">
        <f aca="false">N1030-O1030</f>
        <v>189875</v>
      </c>
      <c r="Q1030" s="51" t="n">
        <f aca="false">ROUND(J1030*M1030*Assumptions!$B$6,0)</f>
        <v>315900</v>
      </c>
      <c r="R1030" s="53" t="n">
        <f aca="false">N1030/M1030</f>
        <v>216.083333333333</v>
      </c>
      <c r="S1030" s="53" t="n">
        <f aca="false">P1030/M1030</f>
        <v>210.972222222222</v>
      </c>
      <c r="T1030" s="54" t="n">
        <f aca="false">IF(J1030&gt;0,L1030/J1030,0)</f>
        <v>0.544444444444444</v>
      </c>
      <c r="U1030" s="54" t="n">
        <f aca="false">IF(L1030&gt;0,R1030/L1030,0)</f>
        <v>0.881972789115646</v>
      </c>
      <c r="V1030" s="54" t="n">
        <f aca="false">IF(N1030&gt;0,P1030/N1030,0)</f>
        <v>0.976346574109783</v>
      </c>
      <c r="W1030" s="54" t="n">
        <f aca="false">T1030*U1030*V1030</f>
        <v>0.468827160493827</v>
      </c>
      <c r="X1030" s="55" t="n">
        <v>337.2</v>
      </c>
      <c r="Y1030" s="56" t="n">
        <v>1.56</v>
      </c>
    </row>
    <row r="1031" customFormat="false" ht="15" hidden="false" customHeight="false" outlineLevel="0" collapsed="false">
      <c r="A1031" s="47" t="s">
        <v>1464</v>
      </c>
      <c r="B1031" s="48" t="n">
        <v>46135</v>
      </c>
      <c r="C1031" s="49" t="n">
        <f aca="false">DATE(YEAR(B1031),MONTH(B1031),1)</f>
        <v>46113</v>
      </c>
      <c r="D1031" s="47" t="s">
        <v>74</v>
      </c>
      <c r="E1031" s="47" t="s">
        <v>63</v>
      </c>
      <c r="F1031" s="47" t="s">
        <v>152</v>
      </c>
      <c r="G1031" s="47" t="s">
        <v>1452</v>
      </c>
      <c r="H1031" s="50" t="n">
        <f aca="false">Assumptions!$B$4</f>
        <v>480</v>
      </c>
      <c r="I1031" s="47" t="n">
        <v>30</v>
      </c>
      <c r="J1031" s="9" t="n">
        <f aca="false">H1031-I1031</f>
        <v>450</v>
      </c>
      <c r="K1031" s="9" t="n">
        <f aca="false">SUMIFS(Downtime_Log!$I$2:$I$20000,Downtime_Log!$B$2:$B$20000,A1031)</f>
        <v>100</v>
      </c>
      <c r="L1031" s="9" t="n">
        <f aca="false">J1031-K1031</f>
        <v>350</v>
      </c>
      <c r="M1031" s="51" t="n">
        <f aca="false">INDEX(Rate_Master!$C$2:$C$13,MATCH(F1031,Rate_Master!$A$2:$A$13,0))</f>
        <v>900</v>
      </c>
      <c r="N1031" s="52" t="n">
        <v>258783</v>
      </c>
      <c r="O1031" s="51" t="n">
        <f aca="false">SUMIFS(Quality_Log!$H$2:$H$20000,Quality_Log!$B$2:$B$20000,A1031)</f>
        <v>9932</v>
      </c>
      <c r="P1031" s="51" t="n">
        <f aca="false">N1031-O1031</f>
        <v>248851</v>
      </c>
      <c r="Q1031" s="51" t="n">
        <f aca="false">ROUND(J1031*M1031*Assumptions!$B$6,0)</f>
        <v>315900</v>
      </c>
      <c r="R1031" s="53" t="n">
        <f aca="false">N1031/M1031</f>
        <v>287.536666666667</v>
      </c>
      <c r="S1031" s="53" t="n">
        <f aca="false">P1031/M1031</f>
        <v>276.501111111111</v>
      </c>
      <c r="T1031" s="54" t="n">
        <f aca="false">IF(J1031&gt;0,L1031/J1031,0)</f>
        <v>0.777777777777778</v>
      </c>
      <c r="U1031" s="54" t="n">
        <f aca="false">IF(L1031&gt;0,R1031/L1031,0)</f>
        <v>0.821533333333333</v>
      </c>
      <c r="V1031" s="54" t="n">
        <f aca="false">IF(N1031&gt;0,P1031/N1031,0)</f>
        <v>0.961620353732664</v>
      </c>
      <c r="W1031" s="54" t="n">
        <f aca="false">T1031*U1031*V1031</f>
        <v>0.614446913580247</v>
      </c>
      <c r="X1031" s="55" t="n">
        <v>431.3</v>
      </c>
      <c r="Y1031" s="56" t="n">
        <v>1.76</v>
      </c>
    </row>
    <row r="1032" customFormat="false" ht="15" hidden="false" customHeight="false" outlineLevel="0" collapsed="false">
      <c r="A1032" s="47" t="s">
        <v>1465</v>
      </c>
      <c r="B1032" s="48" t="n">
        <v>46135</v>
      </c>
      <c r="C1032" s="49" t="n">
        <f aca="false">DATE(YEAR(B1032),MONTH(B1032),1)</f>
        <v>46113</v>
      </c>
      <c r="D1032" s="47" t="s">
        <v>75</v>
      </c>
      <c r="E1032" s="47" t="s">
        <v>63</v>
      </c>
      <c r="F1032" s="47" t="s">
        <v>152</v>
      </c>
      <c r="G1032" s="47" t="s">
        <v>1452</v>
      </c>
      <c r="H1032" s="50" t="n">
        <f aca="false">Assumptions!$B$4</f>
        <v>480</v>
      </c>
      <c r="I1032" s="47" t="n">
        <v>30</v>
      </c>
      <c r="J1032" s="9" t="n">
        <f aca="false">H1032-I1032</f>
        <v>450</v>
      </c>
      <c r="K1032" s="9" t="n">
        <f aca="false">SUMIFS(Downtime_Log!$I$2:$I$20000,Downtime_Log!$B$2:$B$20000,A1032)</f>
        <v>124</v>
      </c>
      <c r="L1032" s="9" t="n">
        <f aca="false">J1032-K1032</f>
        <v>326</v>
      </c>
      <c r="M1032" s="51" t="n">
        <f aca="false">INDEX(Rate_Master!$C$2:$C$13,MATCH(F1032,Rate_Master!$A$2:$A$13,0))</f>
        <v>900</v>
      </c>
      <c r="N1032" s="52" t="n">
        <v>240751</v>
      </c>
      <c r="O1032" s="51" t="n">
        <f aca="false">SUMIFS(Quality_Log!$H$2:$H$20000,Quality_Log!$B$2:$B$20000,A1032)</f>
        <v>7682</v>
      </c>
      <c r="P1032" s="51" t="n">
        <f aca="false">N1032-O1032</f>
        <v>233069</v>
      </c>
      <c r="Q1032" s="51" t="n">
        <f aca="false">ROUND(J1032*M1032*Assumptions!$B$6,0)</f>
        <v>315900</v>
      </c>
      <c r="R1032" s="53" t="n">
        <f aca="false">N1032/M1032</f>
        <v>267.501111111111</v>
      </c>
      <c r="S1032" s="53" t="n">
        <f aca="false">P1032/M1032</f>
        <v>258.965555555556</v>
      </c>
      <c r="T1032" s="54" t="n">
        <f aca="false">IF(J1032&gt;0,L1032/J1032,0)</f>
        <v>0.724444444444444</v>
      </c>
      <c r="U1032" s="54" t="n">
        <f aca="false">IF(L1032&gt;0,R1032/L1032,0)</f>
        <v>0.820555555555556</v>
      </c>
      <c r="V1032" s="54" t="n">
        <f aca="false">IF(N1032&gt;0,P1032/N1032,0)</f>
        <v>0.968091513638573</v>
      </c>
      <c r="W1032" s="54" t="n">
        <f aca="false">T1032*U1032*V1032</f>
        <v>0.575479012345679</v>
      </c>
      <c r="X1032" s="55" t="n">
        <v>353.2</v>
      </c>
      <c r="Y1032" s="56" t="n">
        <v>1.92</v>
      </c>
    </row>
    <row r="1033" customFormat="false" ht="15" hidden="false" customHeight="false" outlineLevel="0" collapsed="false">
      <c r="A1033" s="47" t="s">
        <v>1466</v>
      </c>
      <c r="B1033" s="48" t="n">
        <v>46135</v>
      </c>
      <c r="C1033" s="49" t="n">
        <f aca="false">DATE(YEAR(B1033),MONTH(B1033),1)</f>
        <v>46113</v>
      </c>
      <c r="D1033" s="47" t="s">
        <v>73</v>
      </c>
      <c r="E1033" s="47" t="s">
        <v>64</v>
      </c>
      <c r="F1033" s="47" t="s">
        <v>155</v>
      </c>
      <c r="G1033" s="47" t="s">
        <v>1454</v>
      </c>
      <c r="H1033" s="50" t="n">
        <f aca="false">Assumptions!$B$4</f>
        <v>480</v>
      </c>
      <c r="I1033" s="47" t="n">
        <v>30</v>
      </c>
      <c r="J1033" s="9" t="n">
        <f aca="false">H1033-I1033</f>
        <v>450</v>
      </c>
      <c r="K1033" s="9" t="n">
        <f aca="false">SUMIFS(Downtime_Log!$I$2:$I$20000,Downtime_Log!$B$2:$B$20000,A1033)</f>
        <v>0</v>
      </c>
      <c r="L1033" s="9" t="n">
        <f aca="false">J1033-K1033</f>
        <v>450</v>
      </c>
      <c r="M1033" s="51" t="n">
        <f aca="false">INDEX(Rate_Master!$C$2:$C$13,MATCH(F1033,Rate_Master!$A$2:$A$13,0))</f>
        <v>550</v>
      </c>
      <c r="N1033" s="52" t="n">
        <v>220168</v>
      </c>
      <c r="O1033" s="51" t="n">
        <f aca="false">SUMIFS(Quality_Log!$H$2:$H$20000,Quality_Log!$B$2:$B$20000,A1033)</f>
        <v>3843</v>
      </c>
      <c r="P1033" s="51" t="n">
        <f aca="false">N1033-O1033</f>
        <v>216325</v>
      </c>
      <c r="Q1033" s="51" t="n">
        <f aca="false">ROUND(J1033*M1033*Assumptions!$B$6,0)</f>
        <v>193050</v>
      </c>
      <c r="R1033" s="53" t="n">
        <f aca="false">N1033/M1033</f>
        <v>400.305454545455</v>
      </c>
      <c r="S1033" s="53" t="n">
        <f aca="false">P1033/M1033</f>
        <v>393.318181818182</v>
      </c>
      <c r="T1033" s="54" t="n">
        <f aca="false">IF(J1033&gt;0,L1033/J1033,0)</f>
        <v>1</v>
      </c>
      <c r="U1033" s="54" t="n">
        <f aca="false">IF(L1033&gt;0,R1033/L1033,0)</f>
        <v>0.889567676767677</v>
      </c>
      <c r="V1033" s="54" t="n">
        <f aca="false">IF(N1033&gt;0,P1033/N1033,0)</f>
        <v>0.98254514734203</v>
      </c>
      <c r="W1033" s="54" t="n">
        <f aca="false">T1033*U1033*V1033</f>
        <v>0.874040404040404</v>
      </c>
      <c r="X1033" s="55" t="n">
        <v>236.6</v>
      </c>
      <c r="Y1033" s="56" t="n">
        <v>0.75</v>
      </c>
    </row>
    <row r="1034" customFormat="false" ht="15" hidden="false" customHeight="false" outlineLevel="0" collapsed="false">
      <c r="A1034" s="47" t="s">
        <v>1467</v>
      </c>
      <c r="B1034" s="48" t="n">
        <v>46135</v>
      </c>
      <c r="C1034" s="49" t="n">
        <f aca="false">DATE(YEAR(B1034),MONTH(B1034),1)</f>
        <v>46113</v>
      </c>
      <c r="D1034" s="47" t="s">
        <v>74</v>
      </c>
      <c r="E1034" s="47" t="s">
        <v>64</v>
      </c>
      <c r="F1034" s="47" t="s">
        <v>155</v>
      </c>
      <c r="G1034" s="47" t="s">
        <v>1454</v>
      </c>
      <c r="H1034" s="50" t="n">
        <f aca="false">Assumptions!$B$4</f>
        <v>480</v>
      </c>
      <c r="I1034" s="47" t="n">
        <v>30</v>
      </c>
      <c r="J1034" s="9" t="n">
        <f aca="false">H1034-I1034</f>
        <v>450</v>
      </c>
      <c r="K1034" s="9" t="n">
        <f aca="false">SUMIFS(Downtime_Log!$I$2:$I$20000,Downtime_Log!$B$2:$B$20000,A1034)</f>
        <v>14</v>
      </c>
      <c r="L1034" s="9" t="n">
        <f aca="false">J1034-K1034</f>
        <v>436</v>
      </c>
      <c r="M1034" s="51" t="n">
        <f aca="false">INDEX(Rate_Master!$C$2:$C$13,MATCH(F1034,Rate_Master!$A$2:$A$13,0))</f>
        <v>550</v>
      </c>
      <c r="N1034" s="52" t="n">
        <v>205065</v>
      </c>
      <c r="O1034" s="51" t="n">
        <f aca="false">SUMIFS(Quality_Log!$H$2:$H$20000,Quality_Log!$B$2:$B$20000,A1034)</f>
        <v>2378</v>
      </c>
      <c r="P1034" s="51" t="n">
        <f aca="false">N1034-O1034</f>
        <v>202687</v>
      </c>
      <c r="Q1034" s="51" t="n">
        <f aca="false">ROUND(J1034*M1034*Assumptions!$B$6,0)</f>
        <v>193050</v>
      </c>
      <c r="R1034" s="53" t="n">
        <f aca="false">N1034/M1034</f>
        <v>372.845454545455</v>
      </c>
      <c r="S1034" s="53" t="n">
        <f aca="false">P1034/M1034</f>
        <v>368.521818181818</v>
      </c>
      <c r="T1034" s="54" t="n">
        <f aca="false">IF(J1034&gt;0,L1034/J1034,0)</f>
        <v>0.968888888888889</v>
      </c>
      <c r="U1034" s="54" t="n">
        <f aca="false">IF(L1034&gt;0,R1034/L1034,0)</f>
        <v>0.855150125104254</v>
      </c>
      <c r="V1034" s="54" t="n">
        <f aca="false">IF(N1034&gt;0,P1034/N1034,0)</f>
        <v>0.98840367688294</v>
      </c>
      <c r="W1034" s="54" t="n">
        <f aca="false">T1034*U1034*V1034</f>
        <v>0.818937373737374</v>
      </c>
      <c r="X1034" s="55" t="n">
        <v>242.8</v>
      </c>
      <c r="Y1034" s="56" t="n">
        <v>0.77</v>
      </c>
    </row>
    <row r="1035" customFormat="false" ht="15" hidden="false" customHeight="false" outlineLevel="0" collapsed="false">
      <c r="A1035" s="47" t="s">
        <v>1468</v>
      </c>
      <c r="B1035" s="48" t="n">
        <v>46135</v>
      </c>
      <c r="C1035" s="49" t="n">
        <f aca="false">DATE(YEAR(B1035),MONTH(B1035),1)</f>
        <v>46113</v>
      </c>
      <c r="D1035" s="47" t="s">
        <v>73</v>
      </c>
      <c r="E1035" s="47" t="s">
        <v>65</v>
      </c>
      <c r="F1035" s="47" t="s">
        <v>157</v>
      </c>
      <c r="G1035" s="47" t="s">
        <v>1457</v>
      </c>
      <c r="H1035" s="50" t="n">
        <f aca="false">Assumptions!$B$4</f>
        <v>480</v>
      </c>
      <c r="I1035" s="47" t="n">
        <v>30</v>
      </c>
      <c r="J1035" s="9" t="n">
        <f aca="false">H1035-I1035</f>
        <v>450</v>
      </c>
      <c r="K1035" s="9" t="n">
        <f aca="false">SUMIFS(Downtime_Log!$I$2:$I$20000,Downtime_Log!$B$2:$B$20000,A1035)</f>
        <v>36</v>
      </c>
      <c r="L1035" s="9" t="n">
        <f aca="false">J1035-K1035</f>
        <v>414</v>
      </c>
      <c r="M1035" s="51" t="n">
        <f aca="false">INDEX(Rate_Master!$C$2:$C$13,MATCH(F1035,Rate_Master!$A$2:$A$13,0))</f>
        <v>220</v>
      </c>
      <c r="N1035" s="52" t="n">
        <v>74724</v>
      </c>
      <c r="O1035" s="51" t="n">
        <f aca="false">SUMIFS(Quality_Log!$H$2:$H$20000,Quality_Log!$B$2:$B$20000,A1035)</f>
        <v>1788</v>
      </c>
      <c r="P1035" s="51" t="n">
        <f aca="false">N1035-O1035</f>
        <v>72936</v>
      </c>
      <c r="Q1035" s="51" t="n">
        <f aca="false">ROUND(J1035*M1035*Assumptions!$B$6,0)</f>
        <v>77220</v>
      </c>
      <c r="R1035" s="53" t="n">
        <f aca="false">N1035/M1035</f>
        <v>339.654545454545</v>
      </c>
      <c r="S1035" s="53" t="n">
        <f aca="false">P1035/M1035</f>
        <v>331.527272727273</v>
      </c>
      <c r="T1035" s="54" t="n">
        <f aca="false">IF(J1035&gt;0,L1035/J1035,0)</f>
        <v>0.92</v>
      </c>
      <c r="U1035" s="54" t="n">
        <f aca="false">IF(L1035&gt;0,R1035/L1035,0)</f>
        <v>0.820421607378129</v>
      </c>
      <c r="V1035" s="54" t="n">
        <f aca="false">IF(N1035&gt;0,P1035/N1035,0)</f>
        <v>0.976071944756705</v>
      </c>
      <c r="W1035" s="54" t="n">
        <f aca="false">T1035*U1035*V1035</f>
        <v>0.736727272727273</v>
      </c>
      <c r="X1035" s="55" t="n">
        <v>201.6</v>
      </c>
      <c r="Y1035" s="56" t="n">
        <v>0.14</v>
      </c>
    </row>
    <row r="1036" customFormat="false" ht="15" hidden="false" customHeight="false" outlineLevel="0" collapsed="false">
      <c r="A1036" s="47" t="s">
        <v>1469</v>
      </c>
      <c r="B1036" s="48" t="n">
        <v>46135</v>
      </c>
      <c r="C1036" s="49" t="n">
        <f aca="false">DATE(YEAR(B1036),MONTH(B1036),1)</f>
        <v>46113</v>
      </c>
      <c r="D1036" s="47" t="s">
        <v>74</v>
      </c>
      <c r="E1036" s="47" t="s">
        <v>65</v>
      </c>
      <c r="F1036" s="47" t="s">
        <v>157</v>
      </c>
      <c r="G1036" s="47" t="s">
        <v>1457</v>
      </c>
      <c r="H1036" s="50" t="n">
        <f aca="false">Assumptions!$B$4</f>
        <v>480</v>
      </c>
      <c r="I1036" s="47" t="n">
        <v>30</v>
      </c>
      <c r="J1036" s="9" t="n">
        <f aca="false">H1036-I1036</f>
        <v>450</v>
      </c>
      <c r="K1036" s="9" t="n">
        <f aca="false">SUMIFS(Downtime_Log!$I$2:$I$20000,Downtime_Log!$B$2:$B$20000,A1036)</f>
        <v>47</v>
      </c>
      <c r="L1036" s="9" t="n">
        <f aca="false">J1036-K1036</f>
        <v>403</v>
      </c>
      <c r="M1036" s="51" t="n">
        <f aca="false">INDEX(Rate_Master!$C$2:$C$13,MATCH(F1036,Rate_Master!$A$2:$A$13,0))</f>
        <v>220</v>
      </c>
      <c r="N1036" s="52" t="n">
        <v>70513</v>
      </c>
      <c r="O1036" s="51" t="n">
        <f aca="false">SUMIFS(Quality_Log!$H$2:$H$20000,Quality_Log!$B$2:$B$20000,A1036)</f>
        <v>1395</v>
      </c>
      <c r="P1036" s="51" t="n">
        <f aca="false">N1036-O1036</f>
        <v>69118</v>
      </c>
      <c r="Q1036" s="51" t="n">
        <f aca="false">ROUND(J1036*M1036*Assumptions!$B$6,0)</f>
        <v>77220</v>
      </c>
      <c r="R1036" s="53" t="n">
        <f aca="false">N1036/M1036</f>
        <v>320.513636363636</v>
      </c>
      <c r="S1036" s="53" t="n">
        <f aca="false">P1036/M1036</f>
        <v>314.172727272727</v>
      </c>
      <c r="T1036" s="54" t="n">
        <f aca="false">IF(J1036&gt;0,L1036/J1036,0)</f>
        <v>0.895555555555556</v>
      </c>
      <c r="U1036" s="54" t="n">
        <f aca="false">IF(L1036&gt;0,R1036/L1036,0)</f>
        <v>0.7953191969321</v>
      </c>
      <c r="V1036" s="54" t="n">
        <f aca="false">IF(N1036&gt;0,P1036/N1036,0)</f>
        <v>0.980216413994583</v>
      </c>
      <c r="W1036" s="54" t="n">
        <f aca="false">T1036*U1036*V1036</f>
        <v>0.698161616161616</v>
      </c>
      <c r="X1036" s="55" t="n">
        <v>204.8</v>
      </c>
      <c r="Y1036" s="56" t="n">
        <v>0.17</v>
      </c>
    </row>
    <row r="1037" customFormat="false" ht="15" hidden="false" customHeight="false" outlineLevel="0" collapsed="false">
      <c r="A1037" s="47" t="s">
        <v>1470</v>
      </c>
      <c r="B1037" s="48" t="n">
        <v>46135</v>
      </c>
      <c r="C1037" s="49" t="n">
        <f aca="false">DATE(YEAR(B1037),MONTH(B1037),1)</f>
        <v>46113</v>
      </c>
      <c r="D1037" s="47" t="s">
        <v>75</v>
      </c>
      <c r="E1037" s="47" t="s">
        <v>65</v>
      </c>
      <c r="F1037" s="47" t="s">
        <v>158</v>
      </c>
      <c r="G1037" s="47" t="s">
        <v>1471</v>
      </c>
      <c r="H1037" s="50" t="n">
        <f aca="false">Assumptions!$B$4</f>
        <v>480</v>
      </c>
      <c r="I1037" s="47" t="n">
        <v>30</v>
      </c>
      <c r="J1037" s="9" t="n">
        <f aca="false">H1037-I1037</f>
        <v>450</v>
      </c>
      <c r="K1037" s="9" t="n">
        <f aca="false">SUMIFS(Downtime_Log!$I$2:$I$20000,Downtime_Log!$B$2:$B$20000,A1037)</f>
        <v>87</v>
      </c>
      <c r="L1037" s="9" t="n">
        <f aca="false">J1037-K1037</f>
        <v>363</v>
      </c>
      <c r="M1037" s="51" t="n">
        <f aca="false">INDEX(Rate_Master!$C$2:$C$13,MATCH(F1037,Rate_Master!$A$2:$A$13,0))</f>
        <v>200</v>
      </c>
      <c r="N1037" s="52" t="n">
        <v>59379</v>
      </c>
      <c r="O1037" s="51" t="n">
        <f aca="false">SUMIFS(Quality_Log!$H$2:$H$20000,Quality_Log!$B$2:$B$20000,A1037)</f>
        <v>1551</v>
      </c>
      <c r="P1037" s="51" t="n">
        <f aca="false">N1037-O1037</f>
        <v>57828</v>
      </c>
      <c r="Q1037" s="51" t="n">
        <f aca="false">ROUND(J1037*M1037*Assumptions!$B$6,0)</f>
        <v>70200</v>
      </c>
      <c r="R1037" s="53" t="n">
        <f aca="false">N1037/M1037</f>
        <v>296.895</v>
      </c>
      <c r="S1037" s="53" t="n">
        <f aca="false">P1037/M1037</f>
        <v>289.14</v>
      </c>
      <c r="T1037" s="54" t="n">
        <f aca="false">IF(J1037&gt;0,L1037/J1037,0)</f>
        <v>0.806666666666667</v>
      </c>
      <c r="U1037" s="54" t="n">
        <f aca="false">IF(L1037&gt;0,R1037/L1037,0)</f>
        <v>0.817892561983471</v>
      </c>
      <c r="V1037" s="54" t="n">
        <f aca="false">IF(N1037&gt;0,P1037/N1037,0)</f>
        <v>0.973879654423281</v>
      </c>
      <c r="W1037" s="54" t="n">
        <f aca="false">T1037*U1037*V1037</f>
        <v>0.642533333333333</v>
      </c>
      <c r="X1037" s="55" t="n">
        <v>184.6</v>
      </c>
      <c r="Y1037" s="56" t="n">
        <v>0.73</v>
      </c>
    </row>
    <row r="1038" customFormat="false" ht="15" hidden="false" customHeight="false" outlineLevel="0" collapsed="false">
      <c r="A1038" s="47" t="s">
        <v>1472</v>
      </c>
      <c r="B1038" s="48" t="n">
        <v>46136</v>
      </c>
      <c r="C1038" s="49" t="n">
        <f aca="false">DATE(YEAR(B1038),MONTH(B1038),1)</f>
        <v>46113</v>
      </c>
      <c r="D1038" s="47" t="s">
        <v>73</v>
      </c>
      <c r="E1038" s="47" t="s">
        <v>62</v>
      </c>
      <c r="F1038" s="47" t="s">
        <v>149</v>
      </c>
      <c r="G1038" s="47" t="s">
        <v>1473</v>
      </c>
      <c r="H1038" s="50" t="n">
        <f aca="false">Assumptions!$B$4</f>
        <v>480</v>
      </c>
      <c r="I1038" s="47" t="n">
        <v>45</v>
      </c>
      <c r="J1038" s="9" t="n">
        <f aca="false">H1038-I1038</f>
        <v>435</v>
      </c>
      <c r="K1038" s="9" t="n">
        <f aca="false">SUMIFS(Downtime_Log!$I$2:$I$20000,Downtime_Log!$B$2:$B$20000,A1038)</f>
        <v>43</v>
      </c>
      <c r="L1038" s="9" t="n">
        <f aca="false">J1038-K1038</f>
        <v>392</v>
      </c>
      <c r="M1038" s="51" t="n">
        <f aca="false">INDEX(Rate_Master!$C$2:$C$13,MATCH(F1038,Rate_Master!$A$2:$A$13,0))</f>
        <v>1100</v>
      </c>
      <c r="N1038" s="52" t="n">
        <v>365964</v>
      </c>
      <c r="O1038" s="51" t="n">
        <f aca="false">SUMIFS(Quality_Log!$H$2:$H$20000,Quality_Log!$B$2:$B$20000,A1038)</f>
        <v>5158</v>
      </c>
      <c r="P1038" s="51" t="n">
        <f aca="false">N1038-O1038</f>
        <v>360806</v>
      </c>
      <c r="Q1038" s="51" t="n">
        <f aca="false">ROUND(J1038*M1038*Assumptions!$B$6,0)</f>
        <v>373230</v>
      </c>
      <c r="R1038" s="53" t="n">
        <f aca="false">N1038/M1038</f>
        <v>332.694545454545</v>
      </c>
      <c r="S1038" s="53" t="n">
        <f aca="false">P1038/M1038</f>
        <v>328.005454545455</v>
      </c>
      <c r="T1038" s="54" t="n">
        <f aca="false">IF(J1038&gt;0,L1038/J1038,0)</f>
        <v>0.901149425287356</v>
      </c>
      <c r="U1038" s="54" t="n">
        <f aca="false">IF(L1038&gt;0,R1038/L1038,0)</f>
        <v>0.848710575139147</v>
      </c>
      <c r="V1038" s="54" t="n">
        <f aca="false">IF(N1038&gt;0,P1038/N1038,0)</f>
        <v>0.985905717502268</v>
      </c>
      <c r="W1038" s="54" t="n">
        <f aca="false">T1038*U1038*V1038</f>
        <v>0.7540355276907</v>
      </c>
      <c r="X1038" s="55" t="n">
        <v>357.4</v>
      </c>
      <c r="Y1038" s="56" t="n">
        <v>1.52</v>
      </c>
    </row>
    <row r="1039" customFormat="false" ht="15" hidden="false" customHeight="false" outlineLevel="0" collapsed="false">
      <c r="A1039" s="47" t="s">
        <v>1474</v>
      </c>
      <c r="B1039" s="48" t="n">
        <v>46136</v>
      </c>
      <c r="C1039" s="49" t="n">
        <f aca="false">DATE(YEAR(B1039),MONTH(B1039),1)</f>
        <v>46113</v>
      </c>
      <c r="D1039" s="47" t="s">
        <v>74</v>
      </c>
      <c r="E1039" s="47" t="s">
        <v>62</v>
      </c>
      <c r="F1039" s="47" t="s">
        <v>149</v>
      </c>
      <c r="G1039" s="47" t="s">
        <v>1473</v>
      </c>
      <c r="H1039" s="50" t="n">
        <f aca="false">Assumptions!$B$4</f>
        <v>480</v>
      </c>
      <c r="I1039" s="47" t="n">
        <v>45</v>
      </c>
      <c r="J1039" s="9" t="n">
        <f aca="false">H1039-I1039</f>
        <v>435</v>
      </c>
      <c r="K1039" s="9" t="n">
        <f aca="false">SUMIFS(Downtime_Log!$I$2:$I$20000,Downtime_Log!$B$2:$B$20000,A1039)</f>
        <v>8</v>
      </c>
      <c r="L1039" s="9" t="n">
        <f aca="false">J1039-K1039</f>
        <v>427</v>
      </c>
      <c r="M1039" s="51" t="n">
        <f aca="false">INDEX(Rate_Master!$C$2:$C$13,MATCH(F1039,Rate_Master!$A$2:$A$13,0))</f>
        <v>1100</v>
      </c>
      <c r="N1039" s="52" t="n">
        <v>410956</v>
      </c>
      <c r="O1039" s="51" t="n">
        <f aca="false">SUMIFS(Quality_Log!$H$2:$H$20000,Quality_Log!$B$2:$B$20000,A1039)</f>
        <v>7103</v>
      </c>
      <c r="P1039" s="51" t="n">
        <f aca="false">N1039-O1039</f>
        <v>403853</v>
      </c>
      <c r="Q1039" s="51" t="n">
        <f aca="false">ROUND(J1039*M1039*Assumptions!$B$6,0)</f>
        <v>373230</v>
      </c>
      <c r="R1039" s="53" t="n">
        <f aca="false">N1039/M1039</f>
        <v>373.596363636364</v>
      </c>
      <c r="S1039" s="53" t="n">
        <f aca="false">P1039/M1039</f>
        <v>367.139090909091</v>
      </c>
      <c r="T1039" s="54" t="n">
        <f aca="false">IF(J1039&gt;0,L1039/J1039,0)</f>
        <v>0.981609195402299</v>
      </c>
      <c r="U1039" s="54" t="n">
        <f aca="false">IF(L1039&gt;0,R1039/L1039,0)</f>
        <v>0.874932935916543</v>
      </c>
      <c r="V1039" s="54" t="n">
        <f aca="false">IF(N1039&gt;0,P1039/N1039,0)</f>
        <v>0.982715911192439</v>
      </c>
      <c r="W1039" s="54" t="n">
        <f aca="false">T1039*U1039*V1039</f>
        <v>0.843997910135841</v>
      </c>
      <c r="X1039" s="55" t="n">
        <v>365.3</v>
      </c>
      <c r="Y1039" s="56" t="n">
        <v>1.51</v>
      </c>
    </row>
    <row r="1040" customFormat="false" ht="15" hidden="false" customHeight="false" outlineLevel="0" collapsed="false">
      <c r="A1040" s="47" t="s">
        <v>1475</v>
      </c>
      <c r="B1040" s="48" t="n">
        <v>46136</v>
      </c>
      <c r="C1040" s="49" t="n">
        <f aca="false">DATE(YEAR(B1040),MONTH(B1040),1)</f>
        <v>46113</v>
      </c>
      <c r="D1040" s="47" t="s">
        <v>75</v>
      </c>
      <c r="E1040" s="47" t="s">
        <v>62</v>
      </c>
      <c r="F1040" s="47" t="s">
        <v>149</v>
      </c>
      <c r="G1040" s="47" t="s">
        <v>1473</v>
      </c>
      <c r="H1040" s="50" t="n">
        <f aca="false">Assumptions!$B$4</f>
        <v>480</v>
      </c>
      <c r="I1040" s="47" t="n">
        <v>30</v>
      </c>
      <c r="J1040" s="9" t="n">
        <f aca="false">H1040-I1040</f>
        <v>450</v>
      </c>
      <c r="K1040" s="9" t="n">
        <f aca="false">SUMIFS(Downtime_Log!$I$2:$I$20000,Downtime_Log!$B$2:$B$20000,A1040)</f>
        <v>73</v>
      </c>
      <c r="L1040" s="9" t="n">
        <f aca="false">J1040-K1040</f>
        <v>377</v>
      </c>
      <c r="M1040" s="51" t="n">
        <f aca="false">INDEX(Rate_Master!$C$2:$C$13,MATCH(F1040,Rate_Master!$A$2:$A$13,0))</f>
        <v>1100</v>
      </c>
      <c r="N1040" s="52" t="n">
        <v>362335</v>
      </c>
      <c r="O1040" s="51" t="n">
        <f aca="false">SUMIFS(Quality_Log!$H$2:$H$20000,Quality_Log!$B$2:$B$20000,A1040)</f>
        <v>4676</v>
      </c>
      <c r="P1040" s="51" t="n">
        <f aca="false">N1040-O1040</f>
        <v>357659</v>
      </c>
      <c r="Q1040" s="51" t="n">
        <f aca="false">ROUND(J1040*M1040*Assumptions!$B$6,0)</f>
        <v>386100</v>
      </c>
      <c r="R1040" s="53" t="n">
        <f aca="false">N1040/M1040</f>
        <v>329.395454545455</v>
      </c>
      <c r="S1040" s="53" t="n">
        <f aca="false">P1040/M1040</f>
        <v>325.144545454545</v>
      </c>
      <c r="T1040" s="54" t="n">
        <f aca="false">IF(J1040&gt;0,L1040/J1040,0)</f>
        <v>0.837777777777778</v>
      </c>
      <c r="U1040" s="54" t="n">
        <f aca="false">IF(L1040&gt;0,R1040/L1040,0)</f>
        <v>0.873727996141789</v>
      </c>
      <c r="V1040" s="54" t="n">
        <f aca="false">IF(N1040&gt;0,P1040/N1040,0)</f>
        <v>0.987094815571226</v>
      </c>
      <c r="W1040" s="54" t="n">
        <f aca="false">T1040*U1040*V1040</f>
        <v>0.722543434343434</v>
      </c>
      <c r="X1040" s="55" t="n">
        <v>348.1</v>
      </c>
      <c r="Y1040" s="56" t="n">
        <v>1.41</v>
      </c>
    </row>
    <row r="1041" customFormat="false" ht="15" hidden="false" customHeight="false" outlineLevel="0" collapsed="false">
      <c r="A1041" s="47" t="s">
        <v>1476</v>
      </c>
      <c r="B1041" s="48" t="n">
        <v>46136</v>
      </c>
      <c r="C1041" s="49" t="n">
        <f aca="false">DATE(YEAR(B1041),MONTH(B1041),1)</f>
        <v>46113</v>
      </c>
      <c r="D1041" s="47" t="s">
        <v>73</v>
      </c>
      <c r="E1041" s="47" t="s">
        <v>63</v>
      </c>
      <c r="F1041" s="47" t="s">
        <v>152</v>
      </c>
      <c r="G1041" s="47" t="s">
        <v>1477</v>
      </c>
      <c r="H1041" s="50" t="n">
        <f aca="false">Assumptions!$B$4</f>
        <v>480</v>
      </c>
      <c r="I1041" s="47" t="n">
        <v>30</v>
      </c>
      <c r="J1041" s="9" t="n">
        <f aca="false">H1041-I1041</f>
        <v>450</v>
      </c>
      <c r="K1041" s="9" t="n">
        <f aca="false">SUMIFS(Downtime_Log!$I$2:$I$20000,Downtime_Log!$B$2:$B$20000,A1041)</f>
        <v>21</v>
      </c>
      <c r="L1041" s="9" t="n">
        <f aca="false">J1041-K1041</f>
        <v>429</v>
      </c>
      <c r="M1041" s="51" t="n">
        <f aca="false">INDEX(Rate_Master!$C$2:$C$13,MATCH(F1041,Rate_Master!$A$2:$A$13,0))</f>
        <v>900</v>
      </c>
      <c r="N1041" s="52" t="n">
        <v>305941</v>
      </c>
      <c r="O1041" s="51" t="n">
        <f aca="false">SUMIFS(Quality_Log!$H$2:$H$20000,Quality_Log!$B$2:$B$20000,A1041)</f>
        <v>9277</v>
      </c>
      <c r="P1041" s="51" t="n">
        <f aca="false">N1041-O1041</f>
        <v>296664</v>
      </c>
      <c r="Q1041" s="51" t="n">
        <f aca="false">ROUND(J1041*M1041*Assumptions!$B$6,0)</f>
        <v>315900</v>
      </c>
      <c r="R1041" s="53" t="n">
        <f aca="false">N1041/M1041</f>
        <v>339.934444444444</v>
      </c>
      <c r="S1041" s="53" t="n">
        <f aca="false">P1041/M1041</f>
        <v>329.626666666667</v>
      </c>
      <c r="T1041" s="54" t="n">
        <f aca="false">IF(J1041&gt;0,L1041/J1041,0)</f>
        <v>0.953333333333333</v>
      </c>
      <c r="U1041" s="54" t="n">
        <f aca="false">IF(L1041&gt;0,R1041/L1041,0)</f>
        <v>0.792387982387983</v>
      </c>
      <c r="V1041" s="54" t="n">
        <f aca="false">IF(N1041&gt;0,P1041/N1041,0)</f>
        <v>0.969677159975289</v>
      </c>
      <c r="W1041" s="54" t="n">
        <f aca="false">T1041*U1041*V1041</f>
        <v>0.732503703703704</v>
      </c>
      <c r="X1041" s="55" t="n">
        <v>447.6</v>
      </c>
      <c r="Y1041" s="56" t="n">
        <v>1.86</v>
      </c>
    </row>
    <row r="1042" customFormat="false" ht="15" hidden="false" customHeight="false" outlineLevel="0" collapsed="false">
      <c r="A1042" s="47" t="s">
        <v>1478</v>
      </c>
      <c r="B1042" s="48" t="n">
        <v>46136</v>
      </c>
      <c r="C1042" s="49" t="n">
        <f aca="false">DATE(YEAR(B1042),MONTH(B1042),1)</f>
        <v>46113</v>
      </c>
      <c r="D1042" s="47" t="s">
        <v>74</v>
      </c>
      <c r="E1042" s="47" t="s">
        <v>63</v>
      </c>
      <c r="F1042" s="47" t="s">
        <v>152</v>
      </c>
      <c r="G1042" s="47" t="s">
        <v>1477</v>
      </c>
      <c r="H1042" s="50" t="n">
        <f aca="false">Assumptions!$B$4</f>
        <v>480</v>
      </c>
      <c r="I1042" s="47" t="n">
        <v>30</v>
      </c>
      <c r="J1042" s="9" t="n">
        <f aca="false">H1042-I1042</f>
        <v>450</v>
      </c>
      <c r="K1042" s="9" t="n">
        <f aca="false">SUMIFS(Downtime_Log!$I$2:$I$20000,Downtime_Log!$B$2:$B$20000,A1042)</f>
        <v>189</v>
      </c>
      <c r="L1042" s="9" t="n">
        <f aca="false">J1042-K1042</f>
        <v>261</v>
      </c>
      <c r="M1042" s="51" t="n">
        <f aca="false">INDEX(Rate_Master!$C$2:$C$13,MATCH(F1042,Rate_Master!$A$2:$A$13,0))</f>
        <v>900</v>
      </c>
      <c r="N1042" s="52" t="n">
        <v>195623</v>
      </c>
      <c r="O1042" s="51" t="n">
        <f aca="false">SUMIFS(Quality_Log!$H$2:$H$20000,Quality_Log!$B$2:$B$20000,A1042)</f>
        <v>3770</v>
      </c>
      <c r="P1042" s="51" t="n">
        <f aca="false">N1042-O1042</f>
        <v>191853</v>
      </c>
      <c r="Q1042" s="51" t="n">
        <f aca="false">ROUND(J1042*M1042*Assumptions!$B$6,0)</f>
        <v>315900</v>
      </c>
      <c r="R1042" s="53" t="n">
        <f aca="false">N1042/M1042</f>
        <v>217.358888888889</v>
      </c>
      <c r="S1042" s="53" t="n">
        <f aca="false">P1042/M1042</f>
        <v>213.17</v>
      </c>
      <c r="T1042" s="54" t="n">
        <f aca="false">IF(J1042&gt;0,L1042/J1042,0)</f>
        <v>0.58</v>
      </c>
      <c r="U1042" s="54" t="n">
        <f aca="false">IF(L1042&gt;0,R1042/L1042,0)</f>
        <v>0.832792677735207</v>
      </c>
      <c r="V1042" s="54" t="n">
        <f aca="false">IF(N1042&gt;0,P1042/N1042,0)</f>
        <v>0.980728237477188</v>
      </c>
      <c r="W1042" s="54" t="n">
        <f aca="false">T1042*U1042*V1042</f>
        <v>0.473711111111111</v>
      </c>
      <c r="X1042" s="55" t="n">
        <v>345.8</v>
      </c>
      <c r="Y1042" s="56" t="n">
        <v>2.42</v>
      </c>
    </row>
    <row r="1043" customFormat="false" ht="15" hidden="false" customHeight="false" outlineLevel="0" collapsed="false">
      <c r="A1043" s="47" t="s">
        <v>1479</v>
      </c>
      <c r="B1043" s="48" t="n">
        <v>46136</v>
      </c>
      <c r="C1043" s="49" t="n">
        <f aca="false">DATE(YEAR(B1043),MONTH(B1043),1)</f>
        <v>46113</v>
      </c>
      <c r="D1043" s="47" t="s">
        <v>75</v>
      </c>
      <c r="E1043" s="47" t="s">
        <v>63</v>
      </c>
      <c r="F1043" s="47" t="s">
        <v>152</v>
      </c>
      <c r="G1043" s="47" t="s">
        <v>1477</v>
      </c>
      <c r="H1043" s="50" t="n">
        <f aca="false">Assumptions!$B$4</f>
        <v>480</v>
      </c>
      <c r="I1043" s="47" t="n">
        <v>30</v>
      </c>
      <c r="J1043" s="9" t="n">
        <f aca="false">H1043-I1043</f>
        <v>450</v>
      </c>
      <c r="K1043" s="9" t="n">
        <f aca="false">SUMIFS(Downtime_Log!$I$2:$I$20000,Downtime_Log!$B$2:$B$20000,A1043)</f>
        <v>22</v>
      </c>
      <c r="L1043" s="9" t="n">
        <f aca="false">J1043-K1043</f>
        <v>428</v>
      </c>
      <c r="M1043" s="51" t="n">
        <f aca="false">INDEX(Rate_Master!$C$2:$C$13,MATCH(F1043,Rate_Master!$A$2:$A$13,0))</f>
        <v>900</v>
      </c>
      <c r="N1043" s="52" t="n">
        <v>335460</v>
      </c>
      <c r="O1043" s="51" t="n">
        <f aca="false">SUMIFS(Quality_Log!$H$2:$H$20000,Quality_Log!$B$2:$B$20000,A1043)</f>
        <v>7280</v>
      </c>
      <c r="P1043" s="51" t="n">
        <f aca="false">N1043-O1043</f>
        <v>328180</v>
      </c>
      <c r="Q1043" s="51" t="n">
        <f aca="false">ROUND(J1043*M1043*Assumptions!$B$6,0)</f>
        <v>315900</v>
      </c>
      <c r="R1043" s="53" t="n">
        <f aca="false">N1043/M1043</f>
        <v>372.733333333333</v>
      </c>
      <c r="S1043" s="53" t="n">
        <f aca="false">P1043/M1043</f>
        <v>364.644444444444</v>
      </c>
      <c r="T1043" s="54" t="n">
        <f aca="false">IF(J1043&gt;0,L1043/J1043,0)</f>
        <v>0.951111111111111</v>
      </c>
      <c r="U1043" s="54" t="n">
        <f aca="false">IF(L1043&gt;0,R1043/L1043,0)</f>
        <v>0.870872274143302</v>
      </c>
      <c r="V1043" s="54" t="n">
        <f aca="false">IF(N1043&gt;0,P1043/N1043,0)</f>
        <v>0.978298455851666</v>
      </c>
      <c r="W1043" s="54" t="n">
        <f aca="false">T1043*U1043*V1043</f>
        <v>0.810320987654321</v>
      </c>
      <c r="X1043" s="55" t="n">
        <v>450.4</v>
      </c>
      <c r="Y1043" s="56" t="n">
        <v>2.09</v>
      </c>
    </row>
    <row r="1044" customFormat="false" ht="15" hidden="false" customHeight="false" outlineLevel="0" collapsed="false">
      <c r="A1044" s="47" t="s">
        <v>1480</v>
      </c>
      <c r="B1044" s="48" t="n">
        <v>46136</v>
      </c>
      <c r="C1044" s="49" t="n">
        <f aca="false">DATE(YEAR(B1044),MONTH(B1044),1)</f>
        <v>46113</v>
      </c>
      <c r="D1044" s="47" t="s">
        <v>73</v>
      </c>
      <c r="E1044" s="47" t="s">
        <v>64</v>
      </c>
      <c r="F1044" s="47" t="s">
        <v>155</v>
      </c>
      <c r="G1044" s="47" t="s">
        <v>1481</v>
      </c>
      <c r="H1044" s="50" t="n">
        <f aca="false">Assumptions!$B$4</f>
        <v>480</v>
      </c>
      <c r="I1044" s="47" t="n">
        <v>30</v>
      </c>
      <c r="J1044" s="9" t="n">
        <f aca="false">H1044-I1044</f>
        <v>450</v>
      </c>
      <c r="K1044" s="9" t="n">
        <f aca="false">SUMIFS(Downtime_Log!$I$2:$I$20000,Downtime_Log!$B$2:$B$20000,A1044)</f>
        <v>49</v>
      </c>
      <c r="L1044" s="9" t="n">
        <f aca="false">J1044-K1044</f>
        <v>401</v>
      </c>
      <c r="M1044" s="51" t="n">
        <f aca="false">INDEX(Rate_Master!$C$2:$C$13,MATCH(F1044,Rate_Master!$A$2:$A$13,0))</f>
        <v>550</v>
      </c>
      <c r="N1044" s="52" t="n">
        <v>209329</v>
      </c>
      <c r="O1044" s="51" t="n">
        <f aca="false">SUMIFS(Quality_Log!$H$2:$H$20000,Quality_Log!$B$2:$B$20000,A1044)</f>
        <v>3110</v>
      </c>
      <c r="P1044" s="51" t="n">
        <f aca="false">N1044-O1044</f>
        <v>206219</v>
      </c>
      <c r="Q1044" s="51" t="n">
        <f aca="false">ROUND(J1044*M1044*Assumptions!$B$6,0)</f>
        <v>193050</v>
      </c>
      <c r="R1044" s="53" t="n">
        <f aca="false">N1044/M1044</f>
        <v>380.598181818182</v>
      </c>
      <c r="S1044" s="53" t="n">
        <f aca="false">P1044/M1044</f>
        <v>374.943636363636</v>
      </c>
      <c r="T1044" s="54" t="n">
        <f aca="false">IF(J1044&gt;0,L1044/J1044,0)</f>
        <v>0.891111111111111</v>
      </c>
      <c r="U1044" s="54" t="n">
        <f aca="false">IF(L1044&gt;0,R1044/L1044,0)</f>
        <v>0.949122647925641</v>
      </c>
      <c r="V1044" s="54" t="n">
        <f aca="false">IF(N1044&gt;0,P1044/N1044,0)</f>
        <v>0.985143004552642</v>
      </c>
      <c r="W1044" s="54" t="n">
        <f aca="false">T1044*U1044*V1044</f>
        <v>0.833208080808081</v>
      </c>
      <c r="X1044" s="55" t="n">
        <v>220.2</v>
      </c>
      <c r="Y1044" s="56" t="n">
        <v>0.69</v>
      </c>
    </row>
    <row r="1045" customFormat="false" ht="15" hidden="false" customHeight="false" outlineLevel="0" collapsed="false">
      <c r="A1045" s="47" t="s">
        <v>1482</v>
      </c>
      <c r="B1045" s="48" t="n">
        <v>46136</v>
      </c>
      <c r="C1045" s="49" t="n">
        <f aca="false">DATE(YEAR(B1045),MONTH(B1045),1)</f>
        <v>46113</v>
      </c>
      <c r="D1045" s="47" t="s">
        <v>74</v>
      </c>
      <c r="E1045" s="47" t="s">
        <v>64</v>
      </c>
      <c r="F1045" s="47" t="s">
        <v>155</v>
      </c>
      <c r="G1045" s="47" t="s">
        <v>1481</v>
      </c>
      <c r="H1045" s="50" t="n">
        <f aca="false">Assumptions!$B$4</f>
        <v>480</v>
      </c>
      <c r="I1045" s="47" t="n">
        <v>30</v>
      </c>
      <c r="J1045" s="9" t="n">
        <f aca="false">H1045-I1045</f>
        <v>450</v>
      </c>
      <c r="K1045" s="9" t="n">
        <f aca="false">SUMIFS(Downtime_Log!$I$2:$I$20000,Downtime_Log!$B$2:$B$20000,A1045)</f>
        <v>21</v>
      </c>
      <c r="L1045" s="9" t="n">
        <f aca="false">J1045-K1045</f>
        <v>429</v>
      </c>
      <c r="M1045" s="51" t="n">
        <f aca="false">INDEX(Rate_Master!$C$2:$C$13,MATCH(F1045,Rate_Master!$A$2:$A$13,0))</f>
        <v>550</v>
      </c>
      <c r="N1045" s="52" t="n">
        <v>230695</v>
      </c>
      <c r="O1045" s="51" t="n">
        <f aca="false">SUMIFS(Quality_Log!$H$2:$H$20000,Quality_Log!$B$2:$B$20000,A1045)</f>
        <v>2882</v>
      </c>
      <c r="P1045" s="51" t="n">
        <f aca="false">N1045-O1045</f>
        <v>227813</v>
      </c>
      <c r="Q1045" s="51" t="n">
        <f aca="false">ROUND(J1045*M1045*Assumptions!$B$6,0)</f>
        <v>193050</v>
      </c>
      <c r="R1045" s="53" t="n">
        <f aca="false">N1045/M1045</f>
        <v>419.445454545455</v>
      </c>
      <c r="S1045" s="53" t="n">
        <f aca="false">P1045/M1045</f>
        <v>414.205454545455</v>
      </c>
      <c r="T1045" s="54" t="n">
        <f aca="false">IF(J1045&gt;0,L1045/J1045,0)</f>
        <v>0.953333333333333</v>
      </c>
      <c r="U1045" s="54" t="n">
        <f aca="false">IF(L1045&gt;0,R1045/L1045,0)</f>
        <v>0.977728332273787</v>
      </c>
      <c r="V1045" s="54" t="n">
        <f aca="false">IF(N1045&gt;0,P1045/N1045,0)</f>
        <v>0.987507314852944</v>
      </c>
      <c r="W1045" s="54" t="n">
        <f aca="false">T1045*U1045*V1045</f>
        <v>0.920456565656566</v>
      </c>
      <c r="X1045" s="55" t="n">
        <v>241.1</v>
      </c>
      <c r="Y1045" s="56" t="n">
        <v>0.69</v>
      </c>
    </row>
    <row r="1046" customFormat="false" ht="15" hidden="false" customHeight="false" outlineLevel="0" collapsed="false">
      <c r="A1046" s="47" t="s">
        <v>1483</v>
      </c>
      <c r="B1046" s="48" t="n">
        <v>46136</v>
      </c>
      <c r="C1046" s="49" t="n">
        <f aca="false">DATE(YEAR(B1046),MONTH(B1046),1)</f>
        <v>46113</v>
      </c>
      <c r="D1046" s="47" t="s">
        <v>73</v>
      </c>
      <c r="E1046" s="47" t="s">
        <v>65</v>
      </c>
      <c r="F1046" s="47" t="s">
        <v>158</v>
      </c>
      <c r="G1046" s="47" t="s">
        <v>1471</v>
      </c>
      <c r="H1046" s="50" t="n">
        <f aca="false">Assumptions!$B$4</f>
        <v>480</v>
      </c>
      <c r="I1046" s="47" t="n">
        <v>45</v>
      </c>
      <c r="J1046" s="9" t="n">
        <f aca="false">H1046-I1046</f>
        <v>435</v>
      </c>
      <c r="K1046" s="9" t="n">
        <f aca="false">SUMIFS(Downtime_Log!$I$2:$I$20000,Downtime_Log!$B$2:$B$20000,A1046)</f>
        <v>14</v>
      </c>
      <c r="L1046" s="9" t="n">
        <f aca="false">J1046-K1046</f>
        <v>421</v>
      </c>
      <c r="M1046" s="51" t="n">
        <f aca="false">INDEX(Rate_Master!$C$2:$C$13,MATCH(F1046,Rate_Master!$A$2:$A$13,0))</f>
        <v>200</v>
      </c>
      <c r="N1046" s="52" t="n">
        <v>67182</v>
      </c>
      <c r="O1046" s="51" t="n">
        <f aca="false">SUMIFS(Quality_Log!$H$2:$H$20000,Quality_Log!$B$2:$B$20000,A1046)</f>
        <v>2376</v>
      </c>
      <c r="P1046" s="51" t="n">
        <f aca="false">N1046-O1046</f>
        <v>64806</v>
      </c>
      <c r="Q1046" s="51" t="n">
        <f aca="false">ROUND(J1046*M1046*Assumptions!$B$6,0)</f>
        <v>67860</v>
      </c>
      <c r="R1046" s="53" t="n">
        <f aca="false">N1046/M1046</f>
        <v>335.91</v>
      </c>
      <c r="S1046" s="53" t="n">
        <f aca="false">P1046/M1046</f>
        <v>324.03</v>
      </c>
      <c r="T1046" s="54" t="n">
        <f aca="false">IF(J1046&gt;0,L1046/J1046,0)</f>
        <v>0.967816091954023</v>
      </c>
      <c r="U1046" s="54" t="n">
        <f aca="false">IF(L1046&gt;0,R1046/L1046,0)</f>
        <v>0.797885985748219</v>
      </c>
      <c r="V1046" s="54" t="n">
        <f aca="false">IF(N1046&gt;0,P1046/N1046,0)</f>
        <v>0.964633383942127</v>
      </c>
      <c r="W1046" s="54" t="n">
        <f aca="false">T1046*U1046*V1046</f>
        <v>0.744896551724138</v>
      </c>
      <c r="X1046" s="55" t="n">
        <v>202.5</v>
      </c>
      <c r="Y1046" s="56" t="n">
        <v>0.15</v>
      </c>
    </row>
    <row r="1047" customFormat="false" ht="15" hidden="false" customHeight="false" outlineLevel="0" collapsed="false">
      <c r="A1047" s="47" t="s">
        <v>1484</v>
      </c>
      <c r="B1047" s="48" t="n">
        <v>46136</v>
      </c>
      <c r="C1047" s="49" t="n">
        <f aca="false">DATE(YEAR(B1047),MONTH(B1047),1)</f>
        <v>46113</v>
      </c>
      <c r="D1047" s="47" t="s">
        <v>74</v>
      </c>
      <c r="E1047" s="47" t="s">
        <v>65</v>
      </c>
      <c r="F1047" s="47" t="s">
        <v>158</v>
      </c>
      <c r="G1047" s="47" t="s">
        <v>1471</v>
      </c>
      <c r="H1047" s="50" t="n">
        <f aca="false">Assumptions!$B$4</f>
        <v>480</v>
      </c>
      <c r="I1047" s="47" t="n">
        <v>30</v>
      </c>
      <c r="J1047" s="9" t="n">
        <f aca="false">H1047-I1047</f>
        <v>450</v>
      </c>
      <c r="K1047" s="9" t="n">
        <f aca="false">SUMIFS(Downtime_Log!$I$2:$I$20000,Downtime_Log!$B$2:$B$20000,A1047)</f>
        <v>42</v>
      </c>
      <c r="L1047" s="9" t="n">
        <f aca="false">J1047-K1047</f>
        <v>408</v>
      </c>
      <c r="M1047" s="51" t="n">
        <f aca="false">INDEX(Rate_Master!$C$2:$C$13,MATCH(F1047,Rate_Master!$A$2:$A$13,0))</f>
        <v>200</v>
      </c>
      <c r="N1047" s="52" t="n">
        <v>69412</v>
      </c>
      <c r="O1047" s="51" t="n">
        <f aca="false">SUMIFS(Quality_Log!$H$2:$H$20000,Quality_Log!$B$2:$B$20000,A1047)</f>
        <v>1029</v>
      </c>
      <c r="P1047" s="51" t="n">
        <f aca="false">N1047-O1047</f>
        <v>68383</v>
      </c>
      <c r="Q1047" s="51" t="n">
        <f aca="false">ROUND(J1047*M1047*Assumptions!$B$6,0)</f>
        <v>70200</v>
      </c>
      <c r="R1047" s="53" t="n">
        <f aca="false">N1047/M1047</f>
        <v>347.06</v>
      </c>
      <c r="S1047" s="53" t="n">
        <f aca="false">P1047/M1047</f>
        <v>341.915</v>
      </c>
      <c r="T1047" s="54" t="n">
        <f aca="false">IF(J1047&gt;0,L1047/J1047,0)</f>
        <v>0.906666666666667</v>
      </c>
      <c r="U1047" s="54" t="n">
        <f aca="false">IF(L1047&gt;0,R1047/L1047,0)</f>
        <v>0.850637254901961</v>
      </c>
      <c r="V1047" s="54" t="n">
        <f aca="false">IF(N1047&gt;0,P1047/N1047,0)</f>
        <v>0.985175473981444</v>
      </c>
      <c r="W1047" s="54" t="n">
        <f aca="false">T1047*U1047*V1047</f>
        <v>0.759811111111111</v>
      </c>
      <c r="X1047" s="55" t="n">
        <v>203.6</v>
      </c>
      <c r="Y1047" s="56" t="n">
        <v>0.16</v>
      </c>
    </row>
    <row r="1048" customFormat="false" ht="15" hidden="false" customHeight="false" outlineLevel="0" collapsed="false">
      <c r="A1048" s="47" t="s">
        <v>1485</v>
      </c>
      <c r="B1048" s="48" t="n">
        <v>46136</v>
      </c>
      <c r="C1048" s="49" t="n">
        <f aca="false">DATE(YEAR(B1048),MONTH(B1048),1)</f>
        <v>46113</v>
      </c>
      <c r="D1048" s="47" t="s">
        <v>75</v>
      </c>
      <c r="E1048" s="47" t="s">
        <v>65</v>
      </c>
      <c r="F1048" s="47" t="s">
        <v>158</v>
      </c>
      <c r="G1048" s="47" t="s">
        <v>1471</v>
      </c>
      <c r="H1048" s="50" t="n">
        <f aca="false">Assumptions!$B$4</f>
        <v>480</v>
      </c>
      <c r="I1048" s="47" t="n">
        <v>30</v>
      </c>
      <c r="J1048" s="9" t="n">
        <f aca="false">H1048-I1048</f>
        <v>450</v>
      </c>
      <c r="K1048" s="9" t="n">
        <f aca="false">SUMIFS(Downtime_Log!$I$2:$I$20000,Downtime_Log!$B$2:$B$20000,A1048)</f>
        <v>88</v>
      </c>
      <c r="L1048" s="9" t="n">
        <f aca="false">J1048-K1048</f>
        <v>362</v>
      </c>
      <c r="M1048" s="51" t="n">
        <f aca="false">INDEX(Rate_Master!$C$2:$C$13,MATCH(F1048,Rate_Master!$A$2:$A$13,0))</f>
        <v>200</v>
      </c>
      <c r="N1048" s="52" t="n">
        <v>54901</v>
      </c>
      <c r="O1048" s="51" t="n">
        <f aca="false">SUMIFS(Quality_Log!$H$2:$H$20000,Quality_Log!$B$2:$B$20000,A1048)</f>
        <v>1251</v>
      </c>
      <c r="P1048" s="51" t="n">
        <f aca="false">N1048-O1048</f>
        <v>53650</v>
      </c>
      <c r="Q1048" s="51" t="n">
        <f aca="false">ROUND(J1048*M1048*Assumptions!$B$6,0)</f>
        <v>70200</v>
      </c>
      <c r="R1048" s="53" t="n">
        <f aca="false">N1048/M1048</f>
        <v>274.505</v>
      </c>
      <c r="S1048" s="53" t="n">
        <f aca="false">P1048/M1048</f>
        <v>268.25</v>
      </c>
      <c r="T1048" s="54" t="n">
        <f aca="false">IF(J1048&gt;0,L1048/J1048,0)</f>
        <v>0.804444444444444</v>
      </c>
      <c r="U1048" s="54" t="n">
        <f aca="false">IF(L1048&gt;0,R1048/L1048,0)</f>
        <v>0.758301104972376</v>
      </c>
      <c r="V1048" s="54" t="n">
        <f aca="false">IF(N1048&gt;0,P1048/N1048,0)</f>
        <v>0.9772135298082</v>
      </c>
      <c r="W1048" s="54" t="n">
        <f aca="false">T1048*U1048*V1048</f>
        <v>0.596111111111111</v>
      </c>
      <c r="X1048" s="55" t="n">
        <v>191.6</v>
      </c>
      <c r="Y1048" s="56" t="n">
        <v>0.13</v>
      </c>
    </row>
    <row r="1049" customFormat="false" ht="15" hidden="false" customHeight="false" outlineLevel="0" collapsed="false">
      <c r="A1049" s="47" t="s">
        <v>1486</v>
      </c>
      <c r="B1049" s="48" t="n">
        <v>46137</v>
      </c>
      <c r="C1049" s="49" t="n">
        <f aca="false">DATE(YEAR(B1049),MONTH(B1049),1)</f>
        <v>46113</v>
      </c>
      <c r="D1049" s="47" t="s">
        <v>73</v>
      </c>
      <c r="E1049" s="47" t="s">
        <v>62</v>
      </c>
      <c r="F1049" s="47" t="s">
        <v>149</v>
      </c>
      <c r="G1049" s="47" t="s">
        <v>1473</v>
      </c>
      <c r="H1049" s="50" t="n">
        <f aca="false">Assumptions!$B$4</f>
        <v>480</v>
      </c>
      <c r="I1049" s="47" t="n">
        <v>105</v>
      </c>
      <c r="J1049" s="9" t="n">
        <f aca="false">H1049-I1049</f>
        <v>375</v>
      </c>
      <c r="K1049" s="9" t="n">
        <f aca="false">SUMIFS(Downtime_Log!$I$2:$I$20000,Downtime_Log!$B$2:$B$20000,A1049)</f>
        <v>6</v>
      </c>
      <c r="L1049" s="9" t="n">
        <f aca="false">J1049-K1049</f>
        <v>369</v>
      </c>
      <c r="M1049" s="51" t="n">
        <f aca="false">INDEX(Rate_Master!$C$2:$C$13,MATCH(F1049,Rate_Master!$A$2:$A$13,0))</f>
        <v>1100</v>
      </c>
      <c r="N1049" s="52" t="n">
        <v>361436</v>
      </c>
      <c r="O1049" s="51" t="n">
        <f aca="false">SUMIFS(Quality_Log!$H$2:$H$20000,Quality_Log!$B$2:$B$20000,A1049)</f>
        <v>4855</v>
      </c>
      <c r="P1049" s="51" t="n">
        <f aca="false">N1049-O1049</f>
        <v>356581</v>
      </c>
      <c r="Q1049" s="51" t="n">
        <f aca="false">ROUND(J1049*M1049*Assumptions!$B$6,0)</f>
        <v>321750</v>
      </c>
      <c r="R1049" s="53" t="n">
        <f aca="false">N1049/M1049</f>
        <v>328.578181818182</v>
      </c>
      <c r="S1049" s="53" t="n">
        <f aca="false">P1049/M1049</f>
        <v>324.164545454546</v>
      </c>
      <c r="T1049" s="54" t="n">
        <f aca="false">IF(J1049&gt;0,L1049/J1049,0)</f>
        <v>0.984</v>
      </c>
      <c r="U1049" s="54" t="n">
        <f aca="false">IF(L1049&gt;0,R1049/L1049,0)</f>
        <v>0.890455777285046</v>
      </c>
      <c r="V1049" s="54" t="n">
        <f aca="false">IF(N1049&gt;0,P1049/N1049,0)</f>
        <v>0.986567469759515</v>
      </c>
      <c r="W1049" s="54" t="n">
        <f aca="false">T1049*U1049*V1049</f>
        <v>0.864438787878788</v>
      </c>
      <c r="X1049" s="55" t="n">
        <v>347</v>
      </c>
      <c r="Y1049" s="56" t="n">
        <v>1.34</v>
      </c>
    </row>
    <row r="1050" customFormat="false" ht="15" hidden="false" customHeight="false" outlineLevel="0" collapsed="false">
      <c r="A1050" s="47" t="s">
        <v>1487</v>
      </c>
      <c r="B1050" s="48" t="n">
        <v>46137</v>
      </c>
      <c r="C1050" s="49" t="n">
        <f aca="false">DATE(YEAR(B1050),MONTH(B1050),1)</f>
        <v>46113</v>
      </c>
      <c r="D1050" s="47" t="s">
        <v>74</v>
      </c>
      <c r="E1050" s="47" t="s">
        <v>62</v>
      </c>
      <c r="F1050" s="47" t="s">
        <v>149</v>
      </c>
      <c r="G1050" s="47" t="s">
        <v>1473</v>
      </c>
      <c r="H1050" s="50" t="n">
        <f aca="false">Assumptions!$B$4</f>
        <v>480</v>
      </c>
      <c r="I1050" s="47" t="n">
        <v>30</v>
      </c>
      <c r="J1050" s="9" t="n">
        <f aca="false">H1050-I1050</f>
        <v>450</v>
      </c>
      <c r="K1050" s="9" t="n">
        <f aca="false">SUMIFS(Downtime_Log!$I$2:$I$20000,Downtime_Log!$B$2:$B$20000,A1050)</f>
        <v>92</v>
      </c>
      <c r="L1050" s="9" t="n">
        <f aca="false">J1050-K1050</f>
        <v>358</v>
      </c>
      <c r="M1050" s="51" t="n">
        <f aca="false">INDEX(Rate_Master!$C$2:$C$13,MATCH(F1050,Rate_Master!$A$2:$A$13,0))</f>
        <v>1100</v>
      </c>
      <c r="N1050" s="52" t="n">
        <v>356882</v>
      </c>
      <c r="O1050" s="51" t="n">
        <f aca="false">SUMIFS(Quality_Log!$H$2:$H$20000,Quality_Log!$B$2:$B$20000,A1050)</f>
        <v>4865</v>
      </c>
      <c r="P1050" s="51" t="n">
        <f aca="false">N1050-O1050</f>
        <v>352017</v>
      </c>
      <c r="Q1050" s="51" t="n">
        <f aca="false">ROUND(J1050*M1050*Assumptions!$B$6,0)</f>
        <v>386100</v>
      </c>
      <c r="R1050" s="53" t="n">
        <f aca="false">N1050/M1050</f>
        <v>324.438181818182</v>
      </c>
      <c r="S1050" s="53" t="n">
        <f aca="false">P1050/M1050</f>
        <v>320.015454545455</v>
      </c>
      <c r="T1050" s="54" t="n">
        <f aca="false">IF(J1050&gt;0,L1050/J1050,0)</f>
        <v>0.795555555555556</v>
      </c>
      <c r="U1050" s="54" t="n">
        <f aca="false">IF(L1050&gt;0,R1050/L1050,0)</f>
        <v>0.906251904520061</v>
      </c>
      <c r="V1050" s="54" t="n">
        <f aca="false">IF(N1050&gt;0,P1050/N1050,0)</f>
        <v>0.986368043218767</v>
      </c>
      <c r="W1050" s="54" t="n">
        <f aca="false">T1050*U1050*V1050</f>
        <v>0.711145454545455</v>
      </c>
      <c r="X1050" s="55" t="n">
        <v>334</v>
      </c>
      <c r="Y1050" s="56" t="n">
        <v>1.34</v>
      </c>
    </row>
    <row r="1051" customFormat="false" ht="15" hidden="false" customHeight="false" outlineLevel="0" collapsed="false">
      <c r="A1051" s="47" t="s">
        <v>1488</v>
      </c>
      <c r="B1051" s="48" t="n">
        <v>46137</v>
      </c>
      <c r="C1051" s="49" t="n">
        <f aca="false">DATE(YEAR(B1051),MONTH(B1051),1)</f>
        <v>46113</v>
      </c>
      <c r="D1051" s="47" t="s">
        <v>75</v>
      </c>
      <c r="E1051" s="47" t="s">
        <v>62</v>
      </c>
      <c r="F1051" s="47" t="s">
        <v>149</v>
      </c>
      <c r="G1051" s="47" t="s">
        <v>1473</v>
      </c>
      <c r="H1051" s="50" t="n">
        <f aca="false">Assumptions!$B$4</f>
        <v>480</v>
      </c>
      <c r="I1051" s="47" t="n">
        <v>30</v>
      </c>
      <c r="J1051" s="9" t="n">
        <f aca="false">H1051-I1051</f>
        <v>450</v>
      </c>
      <c r="K1051" s="9" t="n">
        <f aca="false">SUMIFS(Downtime_Log!$I$2:$I$20000,Downtime_Log!$B$2:$B$20000,A1051)</f>
        <v>271</v>
      </c>
      <c r="L1051" s="9" t="n">
        <f aca="false">J1051-K1051</f>
        <v>179</v>
      </c>
      <c r="M1051" s="51" t="n">
        <f aca="false">INDEX(Rate_Master!$C$2:$C$13,MATCH(F1051,Rate_Master!$A$2:$A$13,0))</f>
        <v>1100</v>
      </c>
      <c r="N1051" s="52" t="n">
        <v>166709</v>
      </c>
      <c r="O1051" s="51" t="n">
        <f aca="false">SUMIFS(Quality_Log!$H$2:$H$20000,Quality_Log!$B$2:$B$20000,A1051)</f>
        <v>4596</v>
      </c>
      <c r="P1051" s="51" t="n">
        <f aca="false">N1051-O1051</f>
        <v>162113</v>
      </c>
      <c r="Q1051" s="51" t="n">
        <f aca="false">ROUND(J1051*M1051*Assumptions!$B$6,0)</f>
        <v>386100</v>
      </c>
      <c r="R1051" s="53" t="n">
        <f aca="false">N1051/M1051</f>
        <v>151.553636363636</v>
      </c>
      <c r="S1051" s="53" t="n">
        <f aca="false">P1051/M1051</f>
        <v>147.375454545455</v>
      </c>
      <c r="T1051" s="54" t="n">
        <f aca="false">IF(J1051&gt;0,L1051/J1051,0)</f>
        <v>0.397777777777778</v>
      </c>
      <c r="U1051" s="54" t="n">
        <f aca="false">IF(L1051&gt;0,R1051/L1051,0)</f>
        <v>0.846668359573388</v>
      </c>
      <c r="V1051" s="54" t="n">
        <f aca="false">IF(N1051&gt;0,P1051/N1051,0)</f>
        <v>0.972431002525359</v>
      </c>
      <c r="W1051" s="54" t="n">
        <f aca="false">T1051*U1051*V1051</f>
        <v>0.32750101010101</v>
      </c>
      <c r="X1051" s="55" t="n">
        <v>234.4</v>
      </c>
      <c r="Y1051" s="56" t="n">
        <v>1.51</v>
      </c>
    </row>
    <row r="1052" customFormat="false" ht="15" hidden="false" customHeight="false" outlineLevel="0" collapsed="false">
      <c r="A1052" s="47" t="s">
        <v>1489</v>
      </c>
      <c r="B1052" s="48" t="n">
        <v>46137</v>
      </c>
      <c r="C1052" s="49" t="n">
        <f aca="false">DATE(YEAR(B1052),MONTH(B1052),1)</f>
        <v>46113</v>
      </c>
      <c r="D1052" s="47" t="s">
        <v>73</v>
      </c>
      <c r="E1052" s="47" t="s">
        <v>63</v>
      </c>
      <c r="F1052" s="47" t="s">
        <v>152</v>
      </c>
      <c r="G1052" s="47" t="s">
        <v>1477</v>
      </c>
      <c r="H1052" s="50" t="n">
        <f aca="false">Assumptions!$B$4</f>
        <v>480</v>
      </c>
      <c r="I1052" s="47" t="n">
        <v>90</v>
      </c>
      <c r="J1052" s="9" t="n">
        <f aca="false">H1052-I1052</f>
        <v>390</v>
      </c>
      <c r="K1052" s="9" t="n">
        <f aca="false">SUMIFS(Downtime_Log!$I$2:$I$20000,Downtime_Log!$B$2:$B$20000,A1052)</f>
        <v>152</v>
      </c>
      <c r="L1052" s="9" t="n">
        <f aca="false">J1052-K1052</f>
        <v>238</v>
      </c>
      <c r="M1052" s="51" t="n">
        <f aca="false">INDEX(Rate_Master!$C$2:$C$13,MATCH(F1052,Rate_Master!$A$2:$A$13,0))</f>
        <v>900</v>
      </c>
      <c r="N1052" s="52" t="n">
        <v>193088</v>
      </c>
      <c r="O1052" s="51" t="n">
        <f aca="false">SUMIFS(Quality_Log!$H$2:$H$20000,Quality_Log!$B$2:$B$20000,A1052)</f>
        <v>3472</v>
      </c>
      <c r="P1052" s="51" t="n">
        <f aca="false">N1052-O1052</f>
        <v>189616</v>
      </c>
      <c r="Q1052" s="51" t="n">
        <f aca="false">ROUND(J1052*M1052*Assumptions!$B$6,0)</f>
        <v>273780</v>
      </c>
      <c r="R1052" s="53" t="n">
        <f aca="false">N1052/M1052</f>
        <v>214.542222222222</v>
      </c>
      <c r="S1052" s="53" t="n">
        <f aca="false">P1052/M1052</f>
        <v>210.684444444444</v>
      </c>
      <c r="T1052" s="54" t="n">
        <f aca="false">IF(J1052&gt;0,L1052/J1052,0)</f>
        <v>0.61025641025641</v>
      </c>
      <c r="U1052" s="54" t="n">
        <f aca="false">IF(L1052&gt;0,R1052/L1052,0)</f>
        <v>0.901437908496732</v>
      </c>
      <c r="V1052" s="54" t="n">
        <f aca="false">IF(N1052&gt;0,P1052/N1052,0)</f>
        <v>0.982018561484919</v>
      </c>
      <c r="W1052" s="54" t="n">
        <f aca="false">T1052*U1052*V1052</f>
        <v>0.540216524216524</v>
      </c>
      <c r="X1052" s="55" t="n">
        <v>329.6</v>
      </c>
      <c r="Y1052" s="56" t="n">
        <v>1.77</v>
      </c>
    </row>
    <row r="1053" customFormat="false" ht="15" hidden="false" customHeight="false" outlineLevel="0" collapsed="false">
      <c r="A1053" s="47" t="s">
        <v>1490</v>
      </c>
      <c r="B1053" s="48" t="n">
        <v>46137</v>
      </c>
      <c r="C1053" s="49" t="n">
        <f aca="false">DATE(YEAR(B1053),MONTH(B1053),1)</f>
        <v>46113</v>
      </c>
      <c r="D1053" s="47" t="s">
        <v>74</v>
      </c>
      <c r="E1053" s="47" t="s">
        <v>63</v>
      </c>
      <c r="F1053" s="47" t="s">
        <v>152</v>
      </c>
      <c r="G1053" s="47" t="s">
        <v>1477</v>
      </c>
      <c r="H1053" s="50" t="n">
        <f aca="false">Assumptions!$B$4</f>
        <v>480</v>
      </c>
      <c r="I1053" s="47" t="n">
        <v>30</v>
      </c>
      <c r="J1053" s="9" t="n">
        <f aca="false">H1053-I1053</f>
        <v>450</v>
      </c>
      <c r="K1053" s="9" t="n">
        <f aca="false">SUMIFS(Downtime_Log!$I$2:$I$20000,Downtime_Log!$B$2:$B$20000,A1053)</f>
        <v>172</v>
      </c>
      <c r="L1053" s="9" t="n">
        <f aca="false">J1053-K1053</f>
        <v>278</v>
      </c>
      <c r="M1053" s="51" t="n">
        <f aca="false">INDEX(Rate_Master!$C$2:$C$13,MATCH(F1053,Rate_Master!$A$2:$A$13,0))</f>
        <v>900</v>
      </c>
      <c r="N1053" s="52" t="n">
        <v>220819</v>
      </c>
      <c r="O1053" s="51" t="n">
        <f aca="false">SUMIFS(Quality_Log!$H$2:$H$20000,Quality_Log!$B$2:$B$20000,A1053)</f>
        <v>6409</v>
      </c>
      <c r="P1053" s="51" t="n">
        <f aca="false">N1053-O1053</f>
        <v>214410</v>
      </c>
      <c r="Q1053" s="51" t="n">
        <f aca="false">ROUND(J1053*M1053*Assumptions!$B$6,0)</f>
        <v>315900</v>
      </c>
      <c r="R1053" s="53" t="n">
        <f aca="false">N1053/M1053</f>
        <v>245.354444444444</v>
      </c>
      <c r="S1053" s="53" t="n">
        <f aca="false">P1053/M1053</f>
        <v>238.233333333333</v>
      </c>
      <c r="T1053" s="54" t="n">
        <f aca="false">IF(J1053&gt;0,L1053/J1053,0)</f>
        <v>0.617777777777778</v>
      </c>
      <c r="U1053" s="54" t="n">
        <f aca="false">IF(L1053&gt;0,R1053/L1053,0)</f>
        <v>0.882569944044764</v>
      </c>
      <c r="V1053" s="54" t="n">
        <f aca="false">IF(N1053&gt;0,P1053/N1053,0)</f>
        <v>0.97097622940055</v>
      </c>
      <c r="W1053" s="54" t="n">
        <f aca="false">T1053*U1053*V1053</f>
        <v>0.529407407407407</v>
      </c>
      <c r="X1053" s="55" t="n">
        <v>364.2</v>
      </c>
      <c r="Y1053" s="56" t="n">
        <v>1.85</v>
      </c>
    </row>
    <row r="1054" customFormat="false" ht="15" hidden="false" customHeight="false" outlineLevel="0" collapsed="false">
      <c r="A1054" s="47" t="s">
        <v>1491</v>
      </c>
      <c r="B1054" s="48" t="n">
        <v>46137</v>
      </c>
      <c r="C1054" s="49" t="n">
        <f aca="false">DATE(YEAR(B1054),MONTH(B1054),1)</f>
        <v>46113</v>
      </c>
      <c r="D1054" s="47" t="s">
        <v>75</v>
      </c>
      <c r="E1054" s="47" t="s">
        <v>63</v>
      </c>
      <c r="F1054" s="47" t="s">
        <v>152</v>
      </c>
      <c r="G1054" s="47" t="s">
        <v>1477</v>
      </c>
      <c r="H1054" s="50" t="n">
        <f aca="false">Assumptions!$B$4</f>
        <v>480</v>
      </c>
      <c r="I1054" s="47" t="n">
        <v>30</v>
      </c>
      <c r="J1054" s="9" t="n">
        <f aca="false">H1054-I1054</f>
        <v>450</v>
      </c>
      <c r="K1054" s="9" t="n">
        <f aca="false">SUMIFS(Downtime_Log!$I$2:$I$20000,Downtime_Log!$B$2:$B$20000,A1054)</f>
        <v>21</v>
      </c>
      <c r="L1054" s="9" t="n">
        <f aca="false">J1054-K1054</f>
        <v>429</v>
      </c>
      <c r="M1054" s="51" t="n">
        <f aca="false">INDEX(Rate_Master!$C$2:$C$13,MATCH(F1054,Rate_Master!$A$2:$A$13,0))</f>
        <v>900</v>
      </c>
      <c r="N1054" s="52" t="n">
        <v>331577</v>
      </c>
      <c r="O1054" s="51" t="n">
        <f aca="false">SUMIFS(Quality_Log!$H$2:$H$20000,Quality_Log!$B$2:$B$20000,A1054)</f>
        <v>7985</v>
      </c>
      <c r="P1054" s="51" t="n">
        <f aca="false">N1054-O1054</f>
        <v>323592</v>
      </c>
      <c r="Q1054" s="51" t="n">
        <f aca="false">ROUND(J1054*M1054*Assumptions!$B$6,0)</f>
        <v>315900</v>
      </c>
      <c r="R1054" s="53" t="n">
        <f aca="false">N1054/M1054</f>
        <v>368.418888888889</v>
      </c>
      <c r="S1054" s="53" t="n">
        <f aca="false">P1054/M1054</f>
        <v>359.546666666667</v>
      </c>
      <c r="T1054" s="54" t="n">
        <f aca="false">IF(J1054&gt;0,L1054/J1054,0)</f>
        <v>0.953333333333333</v>
      </c>
      <c r="U1054" s="54" t="n">
        <f aca="false">IF(L1054&gt;0,R1054/L1054,0)</f>
        <v>0.858785288785289</v>
      </c>
      <c r="V1054" s="54" t="n">
        <f aca="false">IF(N1054&gt;0,P1054/N1054,0)</f>
        <v>0.975918112534947</v>
      </c>
      <c r="W1054" s="54" t="n">
        <f aca="false">T1054*U1054*V1054</f>
        <v>0.798992592592593</v>
      </c>
      <c r="X1054" s="55" t="n">
        <v>493.8</v>
      </c>
      <c r="Y1054" s="56" t="n">
        <v>1.8</v>
      </c>
    </row>
    <row r="1055" customFormat="false" ht="15" hidden="false" customHeight="false" outlineLevel="0" collapsed="false">
      <c r="A1055" s="47" t="s">
        <v>1492</v>
      </c>
      <c r="B1055" s="48" t="n">
        <v>46137</v>
      </c>
      <c r="C1055" s="49" t="n">
        <f aca="false">DATE(YEAR(B1055),MONTH(B1055),1)</f>
        <v>46113</v>
      </c>
      <c r="D1055" s="47" t="s">
        <v>73</v>
      </c>
      <c r="E1055" s="47" t="s">
        <v>64</v>
      </c>
      <c r="F1055" s="47" t="s">
        <v>155</v>
      </c>
      <c r="G1055" s="47" t="s">
        <v>1481</v>
      </c>
      <c r="H1055" s="50" t="n">
        <f aca="false">Assumptions!$B$4</f>
        <v>480</v>
      </c>
      <c r="I1055" s="47" t="n">
        <v>90</v>
      </c>
      <c r="J1055" s="9" t="n">
        <f aca="false">H1055-I1055</f>
        <v>390</v>
      </c>
      <c r="K1055" s="9" t="n">
        <f aca="false">SUMIFS(Downtime_Log!$I$2:$I$20000,Downtime_Log!$B$2:$B$20000,A1055)</f>
        <v>17</v>
      </c>
      <c r="L1055" s="9" t="n">
        <f aca="false">J1055-K1055</f>
        <v>373</v>
      </c>
      <c r="M1055" s="51" t="n">
        <f aca="false">INDEX(Rate_Master!$C$2:$C$13,MATCH(F1055,Rate_Master!$A$2:$A$13,0))</f>
        <v>550</v>
      </c>
      <c r="N1055" s="52" t="n">
        <v>184824</v>
      </c>
      <c r="O1055" s="51" t="n">
        <f aca="false">SUMIFS(Quality_Log!$H$2:$H$20000,Quality_Log!$B$2:$B$20000,A1055)</f>
        <v>2435</v>
      </c>
      <c r="P1055" s="51" t="n">
        <f aca="false">N1055-O1055</f>
        <v>182389</v>
      </c>
      <c r="Q1055" s="51" t="n">
        <f aca="false">ROUND(J1055*M1055*Assumptions!$B$6,0)</f>
        <v>167310</v>
      </c>
      <c r="R1055" s="53" t="n">
        <f aca="false">N1055/M1055</f>
        <v>336.043636363636</v>
      </c>
      <c r="S1055" s="53" t="n">
        <f aca="false">P1055/M1055</f>
        <v>331.616363636364</v>
      </c>
      <c r="T1055" s="54" t="n">
        <f aca="false">IF(J1055&gt;0,L1055/J1055,0)</f>
        <v>0.956410256410257</v>
      </c>
      <c r="U1055" s="54" t="n">
        <f aca="false">IF(L1055&gt;0,R1055/L1055,0)</f>
        <v>0.900921277114307</v>
      </c>
      <c r="V1055" s="54" t="n">
        <f aca="false">IF(N1055&gt;0,P1055/N1055,0)</f>
        <v>0.986825304073064</v>
      </c>
      <c r="W1055" s="54" t="n">
        <f aca="false">T1055*U1055*V1055</f>
        <v>0.850298368298369</v>
      </c>
      <c r="X1055" s="55" t="n">
        <v>207</v>
      </c>
      <c r="Y1055" s="56" t="n">
        <v>0.67</v>
      </c>
    </row>
    <row r="1056" customFormat="false" ht="15" hidden="false" customHeight="false" outlineLevel="0" collapsed="false">
      <c r="A1056" s="47" t="s">
        <v>1493</v>
      </c>
      <c r="B1056" s="48" t="n">
        <v>46137</v>
      </c>
      <c r="C1056" s="49" t="n">
        <f aca="false">DATE(YEAR(B1056),MONTH(B1056),1)</f>
        <v>46113</v>
      </c>
      <c r="D1056" s="47" t="s">
        <v>74</v>
      </c>
      <c r="E1056" s="47" t="s">
        <v>64</v>
      </c>
      <c r="F1056" s="47" t="s">
        <v>155</v>
      </c>
      <c r="G1056" s="47" t="s">
        <v>1481</v>
      </c>
      <c r="H1056" s="50" t="n">
        <f aca="false">Assumptions!$B$4</f>
        <v>480</v>
      </c>
      <c r="I1056" s="47" t="n">
        <v>30</v>
      </c>
      <c r="J1056" s="9" t="n">
        <f aca="false">H1056-I1056</f>
        <v>450</v>
      </c>
      <c r="K1056" s="9" t="n">
        <f aca="false">SUMIFS(Downtime_Log!$I$2:$I$20000,Downtime_Log!$B$2:$B$20000,A1056)</f>
        <v>39</v>
      </c>
      <c r="L1056" s="9" t="n">
        <f aca="false">J1056-K1056</f>
        <v>411</v>
      </c>
      <c r="M1056" s="51" t="n">
        <f aca="false">INDEX(Rate_Master!$C$2:$C$13,MATCH(F1056,Rate_Master!$A$2:$A$13,0))</f>
        <v>550</v>
      </c>
      <c r="N1056" s="52" t="n">
        <v>213198</v>
      </c>
      <c r="O1056" s="51" t="n">
        <f aca="false">SUMIFS(Quality_Log!$H$2:$H$20000,Quality_Log!$B$2:$B$20000,A1056)</f>
        <v>3576</v>
      </c>
      <c r="P1056" s="51" t="n">
        <f aca="false">N1056-O1056</f>
        <v>209622</v>
      </c>
      <c r="Q1056" s="51" t="n">
        <f aca="false">ROUND(J1056*M1056*Assumptions!$B$6,0)</f>
        <v>193050</v>
      </c>
      <c r="R1056" s="53" t="n">
        <f aca="false">N1056/M1056</f>
        <v>387.632727272727</v>
      </c>
      <c r="S1056" s="53" t="n">
        <f aca="false">P1056/M1056</f>
        <v>381.130909090909</v>
      </c>
      <c r="T1056" s="54" t="n">
        <f aca="false">IF(J1056&gt;0,L1056/J1056,0)</f>
        <v>0.913333333333333</v>
      </c>
      <c r="U1056" s="54" t="n">
        <f aca="false">IF(L1056&gt;0,R1056/L1056,0)</f>
        <v>0.943145321831453</v>
      </c>
      <c r="V1056" s="54" t="n">
        <f aca="false">IF(N1056&gt;0,P1056/N1056,0)</f>
        <v>0.98322685953902</v>
      </c>
      <c r="W1056" s="54" t="n">
        <f aca="false">T1056*U1056*V1056</f>
        <v>0.846957575757576</v>
      </c>
      <c r="X1056" s="55" t="n">
        <v>216</v>
      </c>
      <c r="Y1056" s="56" t="n">
        <v>0.73</v>
      </c>
    </row>
    <row r="1057" customFormat="false" ht="15" hidden="false" customHeight="false" outlineLevel="0" collapsed="false">
      <c r="A1057" s="47" t="s">
        <v>1494</v>
      </c>
      <c r="B1057" s="48" t="n">
        <v>46137</v>
      </c>
      <c r="C1057" s="49" t="n">
        <f aca="false">DATE(YEAR(B1057),MONTH(B1057),1)</f>
        <v>46113</v>
      </c>
      <c r="D1057" s="47" t="s">
        <v>73</v>
      </c>
      <c r="E1057" s="47" t="s">
        <v>65</v>
      </c>
      <c r="F1057" s="47" t="s">
        <v>158</v>
      </c>
      <c r="G1057" s="47" t="s">
        <v>1471</v>
      </c>
      <c r="H1057" s="50" t="n">
        <f aca="false">Assumptions!$B$4</f>
        <v>480</v>
      </c>
      <c r="I1057" s="47" t="n">
        <v>90</v>
      </c>
      <c r="J1057" s="9" t="n">
        <f aca="false">H1057-I1057</f>
        <v>390</v>
      </c>
      <c r="K1057" s="9" t="n">
        <f aca="false">SUMIFS(Downtime_Log!$I$2:$I$20000,Downtime_Log!$B$2:$B$20000,A1057)</f>
        <v>84</v>
      </c>
      <c r="L1057" s="9" t="n">
        <f aca="false">J1057-K1057</f>
        <v>306</v>
      </c>
      <c r="M1057" s="51" t="n">
        <f aca="false">INDEX(Rate_Master!$C$2:$C$13,MATCH(F1057,Rate_Master!$A$2:$A$13,0))</f>
        <v>200</v>
      </c>
      <c r="N1057" s="52" t="n">
        <v>49037</v>
      </c>
      <c r="O1057" s="51" t="n">
        <f aca="false">SUMIFS(Quality_Log!$H$2:$H$20000,Quality_Log!$B$2:$B$20000,A1057)</f>
        <v>700</v>
      </c>
      <c r="P1057" s="51" t="n">
        <f aca="false">N1057-O1057</f>
        <v>48337</v>
      </c>
      <c r="Q1057" s="51" t="n">
        <f aca="false">ROUND(J1057*M1057*Assumptions!$B$6,0)</f>
        <v>60840</v>
      </c>
      <c r="R1057" s="53" t="n">
        <f aca="false">N1057/M1057</f>
        <v>245.185</v>
      </c>
      <c r="S1057" s="53" t="n">
        <f aca="false">P1057/M1057</f>
        <v>241.685</v>
      </c>
      <c r="T1057" s="54" t="n">
        <f aca="false">IF(J1057&gt;0,L1057/J1057,0)</f>
        <v>0.784615384615385</v>
      </c>
      <c r="U1057" s="54" t="n">
        <f aca="false">IF(L1057&gt;0,R1057/L1057,0)</f>
        <v>0.801258169934641</v>
      </c>
      <c r="V1057" s="54" t="n">
        <f aca="false">IF(N1057&gt;0,P1057/N1057,0)</f>
        <v>0.985725064747028</v>
      </c>
      <c r="W1057" s="54" t="n">
        <f aca="false">T1057*U1057*V1057</f>
        <v>0.619705128205128</v>
      </c>
      <c r="X1057" s="55" t="n">
        <v>156</v>
      </c>
      <c r="Y1057" s="56" t="n">
        <v>0.17</v>
      </c>
    </row>
    <row r="1058" customFormat="false" ht="15" hidden="false" customHeight="false" outlineLevel="0" collapsed="false">
      <c r="A1058" s="47" t="s">
        <v>1495</v>
      </c>
      <c r="B1058" s="48" t="n">
        <v>46137</v>
      </c>
      <c r="C1058" s="49" t="n">
        <f aca="false">DATE(YEAR(B1058),MONTH(B1058),1)</f>
        <v>46113</v>
      </c>
      <c r="D1058" s="47" t="s">
        <v>74</v>
      </c>
      <c r="E1058" s="47" t="s">
        <v>65</v>
      </c>
      <c r="F1058" s="47" t="s">
        <v>159</v>
      </c>
      <c r="G1058" s="47" t="s">
        <v>1496</v>
      </c>
      <c r="H1058" s="50" t="n">
        <f aca="false">Assumptions!$B$4</f>
        <v>480</v>
      </c>
      <c r="I1058" s="47" t="n">
        <v>30</v>
      </c>
      <c r="J1058" s="9" t="n">
        <f aca="false">H1058-I1058</f>
        <v>450</v>
      </c>
      <c r="K1058" s="9" t="n">
        <f aca="false">SUMIFS(Downtime_Log!$I$2:$I$20000,Downtime_Log!$B$2:$B$20000,A1058)</f>
        <v>95</v>
      </c>
      <c r="L1058" s="9" t="n">
        <f aca="false">J1058-K1058</f>
        <v>355</v>
      </c>
      <c r="M1058" s="51" t="n">
        <f aca="false">INDEX(Rate_Master!$C$2:$C$13,MATCH(F1058,Rate_Master!$A$2:$A$13,0))</f>
        <v>240</v>
      </c>
      <c r="N1058" s="52" t="n">
        <v>68043</v>
      </c>
      <c r="O1058" s="51" t="n">
        <f aca="false">SUMIFS(Quality_Log!$H$2:$H$20000,Quality_Log!$B$2:$B$20000,A1058)</f>
        <v>2548</v>
      </c>
      <c r="P1058" s="51" t="n">
        <f aca="false">N1058-O1058</f>
        <v>65495</v>
      </c>
      <c r="Q1058" s="51" t="n">
        <f aca="false">ROUND(J1058*M1058*Assumptions!$B$6,0)</f>
        <v>84240</v>
      </c>
      <c r="R1058" s="53" t="n">
        <f aca="false">N1058/M1058</f>
        <v>283.5125</v>
      </c>
      <c r="S1058" s="53" t="n">
        <f aca="false">P1058/M1058</f>
        <v>272.895833333333</v>
      </c>
      <c r="T1058" s="54" t="n">
        <f aca="false">IF(J1058&gt;0,L1058/J1058,0)</f>
        <v>0.788888888888889</v>
      </c>
      <c r="U1058" s="54" t="n">
        <f aca="false">IF(L1058&gt;0,R1058/L1058,0)</f>
        <v>0.79862676056338</v>
      </c>
      <c r="V1058" s="54" t="n">
        <f aca="false">IF(N1058&gt;0,P1058/N1058,0)</f>
        <v>0.96255309142748</v>
      </c>
      <c r="W1058" s="54" t="n">
        <f aca="false">T1058*U1058*V1058</f>
        <v>0.606435185185185</v>
      </c>
      <c r="X1058" s="55" t="n">
        <v>178.3</v>
      </c>
      <c r="Y1058" s="56" t="n">
        <v>0.75</v>
      </c>
    </row>
    <row r="1059" customFormat="false" ht="15" hidden="false" customHeight="false" outlineLevel="0" collapsed="false">
      <c r="A1059" s="47" t="s">
        <v>1497</v>
      </c>
      <c r="B1059" s="48" t="n">
        <v>46137</v>
      </c>
      <c r="C1059" s="49" t="n">
        <f aca="false">DATE(YEAR(B1059),MONTH(B1059),1)</f>
        <v>46113</v>
      </c>
      <c r="D1059" s="47" t="s">
        <v>75</v>
      </c>
      <c r="E1059" s="47" t="s">
        <v>65</v>
      </c>
      <c r="F1059" s="47" t="s">
        <v>159</v>
      </c>
      <c r="G1059" s="47" t="s">
        <v>1496</v>
      </c>
      <c r="H1059" s="50" t="n">
        <f aca="false">Assumptions!$B$4</f>
        <v>480</v>
      </c>
      <c r="I1059" s="47" t="n">
        <v>30</v>
      </c>
      <c r="J1059" s="9" t="n">
        <f aca="false">H1059-I1059</f>
        <v>450</v>
      </c>
      <c r="K1059" s="9" t="n">
        <f aca="false">SUMIFS(Downtime_Log!$I$2:$I$20000,Downtime_Log!$B$2:$B$20000,A1059)</f>
        <v>62</v>
      </c>
      <c r="L1059" s="9" t="n">
        <f aca="false">J1059-K1059</f>
        <v>388</v>
      </c>
      <c r="M1059" s="51" t="n">
        <f aca="false">INDEX(Rate_Master!$C$2:$C$13,MATCH(F1059,Rate_Master!$A$2:$A$13,0))</f>
        <v>240</v>
      </c>
      <c r="N1059" s="52" t="n">
        <v>74342</v>
      </c>
      <c r="O1059" s="51" t="n">
        <f aca="false">SUMIFS(Quality_Log!$H$2:$H$20000,Quality_Log!$B$2:$B$20000,A1059)</f>
        <v>1238</v>
      </c>
      <c r="P1059" s="51" t="n">
        <f aca="false">N1059-O1059</f>
        <v>73104</v>
      </c>
      <c r="Q1059" s="51" t="n">
        <f aca="false">ROUND(J1059*M1059*Assumptions!$B$6,0)</f>
        <v>84240</v>
      </c>
      <c r="R1059" s="53" t="n">
        <f aca="false">N1059/M1059</f>
        <v>309.758333333333</v>
      </c>
      <c r="S1059" s="53" t="n">
        <f aca="false">P1059/M1059</f>
        <v>304.6</v>
      </c>
      <c r="T1059" s="54" t="n">
        <f aca="false">IF(J1059&gt;0,L1059/J1059,0)</f>
        <v>0.862222222222222</v>
      </c>
      <c r="U1059" s="54" t="n">
        <f aca="false">IF(L1059&gt;0,R1059/L1059,0)</f>
        <v>0.798346219931271</v>
      </c>
      <c r="V1059" s="54" t="n">
        <f aca="false">IF(N1059&gt;0,P1059/N1059,0)</f>
        <v>0.983347233058029</v>
      </c>
      <c r="W1059" s="54" t="n">
        <f aca="false">T1059*U1059*V1059</f>
        <v>0.676888888888889</v>
      </c>
      <c r="X1059" s="55" t="n">
        <v>187.6</v>
      </c>
      <c r="Y1059" s="56" t="n">
        <v>0.15</v>
      </c>
    </row>
    <row r="1060" customFormat="false" ht="15" hidden="false" customHeight="false" outlineLevel="0" collapsed="false">
      <c r="A1060" s="47" t="s">
        <v>1498</v>
      </c>
      <c r="B1060" s="48" t="n">
        <v>46139</v>
      </c>
      <c r="C1060" s="49" t="n">
        <f aca="false">DATE(YEAR(B1060),MONTH(B1060),1)</f>
        <v>46113</v>
      </c>
      <c r="D1060" s="47" t="s">
        <v>73</v>
      </c>
      <c r="E1060" s="47" t="s">
        <v>62</v>
      </c>
      <c r="F1060" s="47" t="s">
        <v>149</v>
      </c>
      <c r="G1060" s="47" t="s">
        <v>1499</v>
      </c>
      <c r="H1060" s="50" t="n">
        <f aca="false">Assumptions!$B$4</f>
        <v>480</v>
      </c>
      <c r="I1060" s="47" t="n">
        <v>30</v>
      </c>
      <c r="J1060" s="9" t="n">
        <f aca="false">H1060-I1060</f>
        <v>450</v>
      </c>
      <c r="K1060" s="9" t="n">
        <f aca="false">SUMIFS(Downtime_Log!$I$2:$I$20000,Downtime_Log!$B$2:$B$20000,A1060)</f>
        <v>8</v>
      </c>
      <c r="L1060" s="9" t="n">
        <f aca="false">J1060-K1060</f>
        <v>442</v>
      </c>
      <c r="M1060" s="51" t="n">
        <f aca="false">INDEX(Rate_Master!$C$2:$C$13,MATCH(F1060,Rate_Master!$A$2:$A$13,0))</f>
        <v>1100</v>
      </c>
      <c r="N1060" s="52" t="n">
        <v>430564</v>
      </c>
      <c r="O1060" s="51" t="n">
        <f aca="false">SUMIFS(Quality_Log!$H$2:$H$20000,Quality_Log!$B$2:$B$20000,A1060)</f>
        <v>4065</v>
      </c>
      <c r="P1060" s="51" t="n">
        <f aca="false">N1060-O1060</f>
        <v>426499</v>
      </c>
      <c r="Q1060" s="51" t="n">
        <f aca="false">ROUND(J1060*M1060*Assumptions!$B$6,0)</f>
        <v>386100</v>
      </c>
      <c r="R1060" s="53" t="n">
        <f aca="false">N1060/M1060</f>
        <v>391.421818181818</v>
      </c>
      <c r="S1060" s="53" t="n">
        <f aca="false">P1060/M1060</f>
        <v>387.726363636364</v>
      </c>
      <c r="T1060" s="54" t="n">
        <f aca="false">IF(J1060&gt;0,L1060/J1060,0)</f>
        <v>0.982222222222222</v>
      </c>
      <c r="U1060" s="54" t="n">
        <f aca="false">IF(L1060&gt;0,R1060/L1060,0)</f>
        <v>0.885569724393254</v>
      </c>
      <c r="V1060" s="54" t="n">
        <f aca="false">IF(N1060&gt;0,P1060/N1060,0)</f>
        <v>0.990558894844901</v>
      </c>
      <c r="W1060" s="54" t="n">
        <f aca="false">T1060*U1060*V1060</f>
        <v>0.861614141414142</v>
      </c>
      <c r="X1060" s="55" t="n">
        <v>419.9</v>
      </c>
      <c r="Y1060" s="56" t="n">
        <v>1.21</v>
      </c>
    </row>
    <row r="1061" customFormat="false" ht="15" hidden="false" customHeight="false" outlineLevel="0" collapsed="false">
      <c r="A1061" s="47" t="s">
        <v>1500</v>
      </c>
      <c r="B1061" s="48" t="n">
        <v>46139</v>
      </c>
      <c r="C1061" s="49" t="n">
        <f aca="false">DATE(YEAR(B1061),MONTH(B1061),1)</f>
        <v>46113</v>
      </c>
      <c r="D1061" s="47" t="s">
        <v>74</v>
      </c>
      <c r="E1061" s="47" t="s">
        <v>62</v>
      </c>
      <c r="F1061" s="47" t="s">
        <v>149</v>
      </c>
      <c r="G1061" s="47" t="s">
        <v>1499</v>
      </c>
      <c r="H1061" s="50" t="n">
        <f aca="false">Assumptions!$B$4</f>
        <v>480</v>
      </c>
      <c r="I1061" s="47" t="n">
        <v>30</v>
      </c>
      <c r="J1061" s="9" t="n">
        <f aca="false">H1061-I1061</f>
        <v>450</v>
      </c>
      <c r="K1061" s="9" t="n">
        <f aca="false">SUMIFS(Downtime_Log!$I$2:$I$20000,Downtime_Log!$B$2:$B$20000,A1061)</f>
        <v>24</v>
      </c>
      <c r="L1061" s="9" t="n">
        <f aca="false">J1061-K1061</f>
        <v>426</v>
      </c>
      <c r="M1061" s="51" t="n">
        <f aca="false">INDEX(Rate_Master!$C$2:$C$13,MATCH(F1061,Rate_Master!$A$2:$A$13,0))</f>
        <v>1100</v>
      </c>
      <c r="N1061" s="52" t="n">
        <v>423379</v>
      </c>
      <c r="O1061" s="51" t="n">
        <f aca="false">SUMIFS(Quality_Log!$H$2:$H$20000,Quality_Log!$B$2:$B$20000,A1061)</f>
        <v>7601</v>
      </c>
      <c r="P1061" s="51" t="n">
        <f aca="false">N1061-O1061</f>
        <v>415778</v>
      </c>
      <c r="Q1061" s="51" t="n">
        <f aca="false">ROUND(J1061*M1061*Assumptions!$B$6,0)</f>
        <v>386100</v>
      </c>
      <c r="R1061" s="53" t="n">
        <f aca="false">N1061/M1061</f>
        <v>384.89</v>
      </c>
      <c r="S1061" s="53" t="n">
        <f aca="false">P1061/M1061</f>
        <v>377.98</v>
      </c>
      <c r="T1061" s="54" t="n">
        <f aca="false">IF(J1061&gt;0,L1061/J1061,0)</f>
        <v>0.946666666666667</v>
      </c>
      <c r="U1061" s="54" t="n">
        <f aca="false">IF(L1061&gt;0,R1061/L1061,0)</f>
        <v>0.90349765258216</v>
      </c>
      <c r="V1061" s="54" t="n">
        <f aca="false">IF(N1061&gt;0,P1061/N1061,0)</f>
        <v>0.98204681857154</v>
      </c>
      <c r="W1061" s="54" t="n">
        <f aca="false">T1061*U1061*V1061</f>
        <v>0.839955555555556</v>
      </c>
      <c r="X1061" s="55" t="n">
        <v>352.2</v>
      </c>
      <c r="Y1061" s="56" t="n">
        <v>1.51</v>
      </c>
    </row>
    <row r="1062" customFormat="false" ht="15" hidden="false" customHeight="false" outlineLevel="0" collapsed="false">
      <c r="A1062" s="47" t="s">
        <v>1501</v>
      </c>
      <c r="B1062" s="48" t="n">
        <v>46139</v>
      </c>
      <c r="C1062" s="49" t="n">
        <f aca="false">DATE(YEAR(B1062),MONTH(B1062),1)</f>
        <v>46113</v>
      </c>
      <c r="D1062" s="47" t="s">
        <v>75</v>
      </c>
      <c r="E1062" s="47" t="s">
        <v>62</v>
      </c>
      <c r="F1062" s="47" t="s">
        <v>149</v>
      </c>
      <c r="G1062" s="47" t="s">
        <v>1499</v>
      </c>
      <c r="H1062" s="50" t="n">
        <f aca="false">Assumptions!$B$4</f>
        <v>480</v>
      </c>
      <c r="I1062" s="47" t="n">
        <v>30</v>
      </c>
      <c r="J1062" s="9" t="n">
        <f aca="false">H1062-I1062</f>
        <v>450</v>
      </c>
      <c r="K1062" s="9" t="n">
        <f aca="false">SUMIFS(Downtime_Log!$I$2:$I$20000,Downtime_Log!$B$2:$B$20000,A1062)</f>
        <v>17</v>
      </c>
      <c r="L1062" s="9" t="n">
        <f aca="false">J1062-K1062</f>
        <v>433</v>
      </c>
      <c r="M1062" s="51" t="n">
        <f aca="false">INDEX(Rate_Master!$C$2:$C$13,MATCH(F1062,Rate_Master!$A$2:$A$13,0))</f>
        <v>1100</v>
      </c>
      <c r="N1062" s="52" t="n">
        <v>404743</v>
      </c>
      <c r="O1062" s="51" t="n">
        <f aca="false">SUMIFS(Quality_Log!$H$2:$H$20000,Quality_Log!$B$2:$B$20000,A1062)</f>
        <v>6169</v>
      </c>
      <c r="P1062" s="51" t="n">
        <f aca="false">N1062-O1062</f>
        <v>398574</v>
      </c>
      <c r="Q1062" s="51" t="n">
        <f aca="false">ROUND(J1062*M1062*Assumptions!$B$6,0)</f>
        <v>386100</v>
      </c>
      <c r="R1062" s="53" t="n">
        <f aca="false">N1062/M1062</f>
        <v>367.948181818182</v>
      </c>
      <c r="S1062" s="53" t="n">
        <f aca="false">P1062/M1062</f>
        <v>362.34</v>
      </c>
      <c r="T1062" s="54" t="n">
        <f aca="false">IF(J1062&gt;0,L1062/J1062,0)</f>
        <v>0.962222222222222</v>
      </c>
      <c r="U1062" s="54" t="n">
        <f aca="false">IF(L1062&gt;0,R1062/L1062,0)</f>
        <v>0.849764854083561</v>
      </c>
      <c r="V1062" s="54" t="n">
        <f aca="false">IF(N1062&gt;0,P1062/N1062,0)</f>
        <v>0.984758229296121</v>
      </c>
      <c r="W1062" s="54" t="n">
        <f aca="false">T1062*U1062*V1062</f>
        <v>0.8052</v>
      </c>
      <c r="X1062" s="55" t="n">
        <v>371.9</v>
      </c>
      <c r="Y1062" s="56" t="n">
        <v>1.6</v>
      </c>
    </row>
    <row r="1063" customFormat="false" ht="15" hidden="false" customHeight="false" outlineLevel="0" collapsed="false">
      <c r="A1063" s="47" t="s">
        <v>1502</v>
      </c>
      <c r="B1063" s="48" t="n">
        <v>46139</v>
      </c>
      <c r="C1063" s="49" t="n">
        <f aca="false">DATE(YEAR(B1063),MONTH(B1063),1)</f>
        <v>46113</v>
      </c>
      <c r="D1063" s="47" t="s">
        <v>73</v>
      </c>
      <c r="E1063" s="47" t="s">
        <v>63</v>
      </c>
      <c r="F1063" s="47" t="s">
        <v>152</v>
      </c>
      <c r="G1063" s="47" t="s">
        <v>1503</v>
      </c>
      <c r="H1063" s="50" t="n">
        <f aca="false">Assumptions!$B$4</f>
        <v>480</v>
      </c>
      <c r="I1063" s="47" t="n">
        <v>30</v>
      </c>
      <c r="J1063" s="9" t="n">
        <f aca="false">H1063-I1063</f>
        <v>450</v>
      </c>
      <c r="K1063" s="9" t="n">
        <f aca="false">SUMIFS(Downtime_Log!$I$2:$I$20000,Downtime_Log!$B$2:$B$20000,A1063)</f>
        <v>167</v>
      </c>
      <c r="L1063" s="9" t="n">
        <f aca="false">J1063-K1063</f>
        <v>283</v>
      </c>
      <c r="M1063" s="51" t="n">
        <f aca="false">INDEX(Rate_Master!$C$2:$C$13,MATCH(F1063,Rate_Master!$A$2:$A$13,0))</f>
        <v>900</v>
      </c>
      <c r="N1063" s="52" t="n">
        <v>225961</v>
      </c>
      <c r="O1063" s="51" t="n">
        <f aca="false">SUMIFS(Quality_Log!$H$2:$H$20000,Quality_Log!$B$2:$B$20000,A1063)</f>
        <v>5525</v>
      </c>
      <c r="P1063" s="51" t="n">
        <f aca="false">N1063-O1063</f>
        <v>220436</v>
      </c>
      <c r="Q1063" s="51" t="n">
        <f aca="false">ROUND(J1063*M1063*Assumptions!$B$6,0)</f>
        <v>315900</v>
      </c>
      <c r="R1063" s="53" t="n">
        <f aca="false">N1063/M1063</f>
        <v>251.067777777778</v>
      </c>
      <c r="S1063" s="53" t="n">
        <f aca="false">P1063/M1063</f>
        <v>244.928888888889</v>
      </c>
      <c r="T1063" s="54" t="n">
        <f aca="false">IF(J1063&gt;0,L1063/J1063,0)</f>
        <v>0.628888888888889</v>
      </c>
      <c r="U1063" s="54" t="n">
        <f aca="false">IF(L1063&gt;0,R1063/L1063,0)</f>
        <v>0.887165292500982</v>
      </c>
      <c r="V1063" s="54" t="n">
        <f aca="false">IF(N1063&gt;0,P1063/N1063,0)</f>
        <v>0.975548877903709</v>
      </c>
      <c r="W1063" s="54" t="n">
        <f aca="false">T1063*U1063*V1063</f>
        <v>0.544286419753087</v>
      </c>
      <c r="X1063" s="55" t="n">
        <v>351.8</v>
      </c>
      <c r="Y1063" s="56" t="n">
        <v>1.91</v>
      </c>
    </row>
    <row r="1064" customFormat="false" ht="15" hidden="false" customHeight="false" outlineLevel="0" collapsed="false">
      <c r="A1064" s="47" t="s">
        <v>1504</v>
      </c>
      <c r="B1064" s="48" t="n">
        <v>46139</v>
      </c>
      <c r="C1064" s="49" t="n">
        <f aca="false">DATE(YEAR(B1064),MONTH(B1064),1)</f>
        <v>46113</v>
      </c>
      <c r="D1064" s="47" t="s">
        <v>74</v>
      </c>
      <c r="E1064" s="47" t="s">
        <v>63</v>
      </c>
      <c r="F1064" s="47" t="s">
        <v>152</v>
      </c>
      <c r="G1064" s="47" t="s">
        <v>1503</v>
      </c>
      <c r="H1064" s="50" t="n">
        <f aca="false">Assumptions!$B$4</f>
        <v>480</v>
      </c>
      <c r="I1064" s="47" t="n">
        <v>30</v>
      </c>
      <c r="J1064" s="9" t="n">
        <f aca="false">H1064-I1064</f>
        <v>450</v>
      </c>
      <c r="K1064" s="9" t="n">
        <f aca="false">SUMIFS(Downtime_Log!$I$2:$I$20000,Downtime_Log!$B$2:$B$20000,A1064)</f>
        <v>147</v>
      </c>
      <c r="L1064" s="9" t="n">
        <f aca="false">J1064-K1064</f>
        <v>303</v>
      </c>
      <c r="M1064" s="51" t="n">
        <f aca="false">INDEX(Rate_Master!$C$2:$C$13,MATCH(F1064,Rate_Master!$A$2:$A$13,0))</f>
        <v>900</v>
      </c>
      <c r="N1064" s="52" t="n">
        <v>231668</v>
      </c>
      <c r="O1064" s="51" t="n">
        <f aca="false">SUMIFS(Quality_Log!$H$2:$H$20000,Quality_Log!$B$2:$B$20000,A1064)</f>
        <v>4387</v>
      </c>
      <c r="P1064" s="51" t="n">
        <f aca="false">N1064-O1064</f>
        <v>227281</v>
      </c>
      <c r="Q1064" s="51" t="n">
        <f aca="false">ROUND(J1064*M1064*Assumptions!$B$6,0)</f>
        <v>315900</v>
      </c>
      <c r="R1064" s="53" t="n">
        <f aca="false">N1064/M1064</f>
        <v>257.408888888889</v>
      </c>
      <c r="S1064" s="53" t="n">
        <f aca="false">P1064/M1064</f>
        <v>252.534444444444</v>
      </c>
      <c r="T1064" s="54" t="n">
        <f aca="false">IF(J1064&gt;0,L1064/J1064,0)</f>
        <v>0.673333333333333</v>
      </c>
      <c r="U1064" s="54" t="n">
        <f aca="false">IF(L1064&gt;0,R1064/L1064,0)</f>
        <v>0.84953428676201</v>
      </c>
      <c r="V1064" s="54" t="n">
        <f aca="false">IF(N1064&gt;0,P1064/N1064,0)</f>
        <v>0.981063418340038</v>
      </c>
      <c r="W1064" s="54" t="n">
        <f aca="false">T1064*U1064*V1064</f>
        <v>0.561187654320988</v>
      </c>
      <c r="X1064" s="55" t="n">
        <v>395.2</v>
      </c>
      <c r="Y1064" s="56" t="n">
        <v>2.21</v>
      </c>
    </row>
    <row r="1065" customFormat="false" ht="15" hidden="false" customHeight="false" outlineLevel="0" collapsed="false">
      <c r="A1065" s="47" t="s">
        <v>1505</v>
      </c>
      <c r="B1065" s="48" t="n">
        <v>46139</v>
      </c>
      <c r="C1065" s="49" t="n">
        <f aca="false">DATE(YEAR(B1065),MONTH(B1065),1)</f>
        <v>46113</v>
      </c>
      <c r="D1065" s="47" t="s">
        <v>75</v>
      </c>
      <c r="E1065" s="47" t="s">
        <v>63</v>
      </c>
      <c r="F1065" s="47" t="s">
        <v>152</v>
      </c>
      <c r="G1065" s="47" t="s">
        <v>1503</v>
      </c>
      <c r="H1065" s="50" t="n">
        <f aca="false">Assumptions!$B$4</f>
        <v>480</v>
      </c>
      <c r="I1065" s="47" t="n">
        <v>30</v>
      </c>
      <c r="J1065" s="9" t="n">
        <f aca="false">H1065-I1065</f>
        <v>450</v>
      </c>
      <c r="K1065" s="9" t="n">
        <f aca="false">SUMIFS(Downtime_Log!$I$2:$I$20000,Downtime_Log!$B$2:$B$20000,A1065)</f>
        <v>39</v>
      </c>
      <c r="L1065" s="9" t="n">
        <f aca="false">J1065-K1065</f>
        <v>411</v>
      </c>
      <c r="M1065" s="51" t="n">
        <f aca="false">INDEX(Rate_Master!$C$2:$C$13,MATCH(F1065,Rate_Master!$A$2:$A$13,0))</f>
        <v>900</v>
      </c>
      <c r="N1065" s="52" t="n">
        <v>308820</v>
      </c>
      <c r="O1065" s="51" t="n">
        <f aca="false">SUMIFS(Quality_Log!$H$2:$H$20000,Quality_Log!$B$2:$B$20000,A1065)</f>
        <v>5748</v>
      </c>
      <c r="P1065" s="51" t="n">
        <f aca="false">N1065-O1065</f>
        <v>303072</v>
      </c>
      <c r="Q1065" s="51" t="n">
        <f aca="false">ROUND(J1065*M1065*Assumptions!$B$6,0)</f>
        <v>315900</v>
      </c>
      <c r="R1065" s="53" t="n">
        <f aca="false">N1065/M1065</f>
        <v>343.133333333333</v>
      </c>
      <c r="S1065" s="53" t="n">
        <f aca="false">P1065/M1065</f>
        <v>336.746666666667</v>
      </c>
      <c r="T1065" s="54" t="n">
        <f aca="false">IF(J1065&gt;0,L1065/J1065,0)</f>
        <v>0.913333333333333</v>
      </c>
      <c r="U1065" s="54" t="n">
        <f aca="false">IF(L1065&gt;0,R1065/L1065,0)</f>
        <v>0.834874290348743</v>
      </c>
      <c r="V1065" s="54" t="n">
        <f aca="false">IF(N1065&gt;0,P1065/N1065,0)</f>
        <v>0.981387215853895</v>
      </c>
      <c r="W1065" s="54" t="n">
        <f aca="false">T1065*U1065*V1065</f>
        <v>0.748325925925926</v>
      </c>
      <c r="X1065" s="55" t="n">
        <v>440.7</v>
      </c>
      <c r="Y1065" s="56" t="n">
        <v>2</v>
      </c>
    </row>
    <row r="1066" customFormat="false" ht="15" hidden="false" customHeight="false" outlineLevel="0" collapsed="false">
      <c r="A1066" s="47" t="s">
        <v>1506</v>
      </c>
      <c r="B1066" s="48" t="n">
        <v>46139</v>
      </c>
      <c r="C1066" s="49" t="n">
        <f aca="false">DATE(YEAR(B1066),MONTH(B1066),1)</f>
        <v>46113</v>
      </c>
      <c r="D1066" s="47" t="s">
        <v>73</v>
      </c>
      <c r="E1066" s="47" t="s">
        <v>64</v>
      </c>
      <c r="F1066" s="47" t="s">
        <v>156</v>
      </c>
      <c r="G1066" s="47" t="s">
        <v>1507</v>
      </c>
      <c r="H1066" s="50" t="n">
        <f aca="false">Assumptions!$B$4</f>
        <v>480</v>
      </c>
      <c r="I1066" s="47" t="n">
        <v>30</v>
      </c>
      <c r="J1066" s="9" t="n">
        <f aca="false">H1066-I1066</f>
        <v>450</v>
      </c>
      <c r="K1066" s="9" t="n">
        <f aca="false">SUMIFS(Downtime_Log!$I$2:$I$20000,Downtime_Log!$B$2:$B$20000,A1066)</f>
        <v>138</v>
      </c>
      <c r="L1066" s="9" t="n">
        <f aca="false">J1066-K1066</f>
        <v>312</v>
      </c>
      <c r="M1066" s="51" t="n">
        <f aca="false">INDEX(Rate_Master!$C$2:$C$13,MATCH(F1066,Rate_Master!$A$2:$A$13,0))</f>
        <v>480</v>
      </c>
      <c r="N1066" s="52" t="n">
        <v>131226</v>
      </c>
      <c r="O1066" s="51" t="n">
        <f aca="false">SUMIFS(Quality_Log!$H$2:$H$20000,Quality_Log!$B$2:$B$20000,A1066)</f>
        <v>3608</v>
      </c>
      <c r="P1066" s="51" t="n">
        <f aca="false">N1066-O1066</f>
        <v>127618</v>
      </c>
      <c r="Q1066" s="51" t="n">
        <f aca="false">ROUND(J1066*M1066*Assumptions!$B$6,0)</f>
        <v>168480</v>
      </c>
      <c r="R1066" s="53" t="n">
        <f aca="false">N1066/M1066</f>
        <v>273.3875</v>
      </c>
      <c r="S1066" s="53" t="n">
        <f aca="false">P1066/M1066</f>
        <v>265.870833333333</v>
      </c>
      <c r="T1066" s="54" t="n">
        <f aca="false">IF(J1066&gt;0,L1066/J1066,0)</f>
        <v>0.693333333333333</v>
      </c>
      <c r="U1066" s="54" t="n">
        <f aca="false">IF(L1066&gt;0,R1066/L1066,0)</f>
        <v>0.876241987179487</v>
      </c>
      <c r="V1066" s="54" t="n">
        <f aca="false">IF(N1066&gt;0,P1066/N1066,0)</f>
        <v>0.972505448615366</v>
      </c>
      <c r="W1066" s="54" t="n">
        <f aca="false">T1066*U1066*V1066</f>
        <v>0.590824074074074</v>
      </c>
      <c r="X1066" s="55" t="n">
        <v>193.9</v>
      </c>
      <c r="Y1066" s="56" t="n">
        <v>3.24</v>
      </c>
    </row>
    <row r="1067" customFormat="false" ht="15" hidden="false" customHeight="false" outlineLevel="0" collapsed="false">
      <c r="A1067" s="47" t="s">
        <v>1508</v>
      </c>
      <c r="B1067" s="48" t="n">
        <v>46139</v>
      </c>
      <c r="C1067" s="49" t="n">
        <f aca="false">DATE(YEAR(B1067),MONTH(B1067),1)</f>
        <v>46113</v>
      </c>
      <c r="D1067" s="47" t="s">
        <v>74</v>
      </c>
      <c r="E1067" s="47" t="s">
        <v>64</v>
      </c>
      <c r="F1067" s="47" t="s">
        <v>156</v>
      </c>
      <c r="G1067" s="47" t="s">
        <v>1507</v>
      </c>
      <c r="H1067" s="50" t="n">
        <f aca="false">Assumptions!$B$4</f>
        <v>480</v>
      </c>
      <c r="I1067" s="47" t="n">
        <v>45</v>
      </c>
      <c r="J1067" s="9" t="n">
        <f aca="false">H1067-I1067</f>
        <v>435</v>
      </c>
      <c r="K1067" s="9" t="n">
        <f aca="false">SUMIFS(Downtime_Log!$I$2:$I$20000,Downtime_Log!$B$2:$B$20000,A1067)</f>
        <v>17</v>
      </c>
      <c r="L1067" s="9" t="n">
        <f aca="false">J1067-K1067</f>
        <v>418</v>
      </c>
      <c r="M1067" s="51" t="n">
        <f aca="false">INDEX(Rate_Master!$C$2:$C$13,MATCH(F1067,Rate_Master!$A$2:$A$13,0))</f>
        <v>480</v>
      </c>
      <c r="N1067" s="52" t="n">
        <v>175854</v>
      </c>
      <c r="O1067" s="51" t="n">
        <f aca="false">SUMIFS(Quality_Log!$H$2:$H$20000,Quality_Log!$B$2:$B$20000,A1067)</f>
        <v>3919</v>
      </c>
      <c r="P1067" s="51" t="n">
        <f aca="false">N1067-O1067</f>
        <v>171935</v>
      </c>
      <c r="Q1067" s="51" t="n">
        <f aca="false">ROUND(J1067*M1067*Assumptions!$B$6,0)</f>
        <v>162864</v>
      </c>
      <c r="R1067" s="53" t="n">
        <f aca="false">N1067/M1067</f>
        <v>366.3625</v>
      </c>
      <c r="S1067" s="53" t="n">
        <f aca="false">P1067/M1067</f>
        <v>358.197916666667</v>
      </c>
      <c r="T1067" s="54" t="n">
        <f aca="false">IF(J1067&gt;0,L1067/J1067,0)</f>
        <v>0.960919540229885</v>
      </c>
      <c r="U1067" s="54" t="n">
        <f aca="false">IF(L1067&gt;0,R1067/L1067,0)</f>
        <v>0.876465311004785</v>
      </c>
      <c r="V1067" s="54" t="n">
        <f aca="false">IF(N1067&gt;0,P1067/N1067,0)</f>
        <v>0.977714467683419</v>
      </c>
      <c r="W1067" s="54" t="n">
        <f aca="false">T1067*U1067*V1067</f>
        <v>0.823443486590038</v>
      </c>
      <c r="X1067" s="55" t="n">
        <v>227</v>
      </c>
      <c r="Y1067" s="56" t="n">
        <v>0.71</v>
      </c>
    </row>
    <row r="1068" customFormat="false" ht="15" hidden="false" customHeight="false" outlineLevel="0" collapsed="false">
      <c r="A1068" s="47" t="s">
        <v>1509</v>
      </c>
      <c r="B1068" s="48" t="n">
        <v>46139</v>
      </c>
      <c r="C1068" s="49" t="n">
        <f aca="false">DATE(YEAR(B1068),MONTH(B1068),1)</f>
        <v>46113</v>
      </c>
      <c r="D1068" s="47" t="s">
        <v>73</v>
      </c>
      <c r="E1068" s="47" t="s">
        <v>65</v>
      </c>
      <c r="F1068" s="47" t="s">
        <v>159</v>
      </c>
      <c r="G1068" s="47" t="s">
        <v>1496</v>
      </c>
      <c r="H1068" s="50" t="n">
        <f aca="false">Assumptions!$B$4</f>
        <v>480</v>
      </c>
      <c r="I1068" s="47" t="n">
        <v>30</v>
      </c>
      <c r="J1068" s="9" t="n">
        <f aca="false">H1068-I1068</f>
        <v>450</v>
      </c>
      <c r="K1068" s="9" t="n">
        <f aca="false">SUMIFS(Downtime_Log!$I$2:$I$20000,Downtime_Log!$B$2:$B$20000,A1068)</f>
        <v>20</v>
      </c>
      <c r="L1068" s="9" t="n">
        <f aca="false">J1068-K1068</f>
        <v>430</v>
      </c>
      <c r="M1068" s="51" t="n">
        <f aca="false">INDEX(Rate_Master!$C$2:$C$13,MATCH(F1068,Rate_Master!$A$2:$A$13,0))</f>
        <v>240</v>
      </c>
      <c r="N1068" s="52" t="n">
        <v>81693</v>
      </c>
      <c r="O1068" s="51" t="n">
        <f aca="false">SUMIFS(Quality_Log!$H$2:$H$20000,Quality_Log!$B$2:$B$20000,A1068)</f>
        <v>1779</v>
      </c>
      <c r="P1068" s="51" t="n">
        <f aca="false">N1068-O1068</f>
        <v>79914</v>
      </c>
      <c r="Q1068" s="51" t="n">
        <f aca="false">ROUND(J1068*M1068*Assumptions!$B$6,0)</f>
        <v>84240</v>
      </c>
      <c r="R1068" s="53" t="n">
        <f aca="false">N1068/M1068</f>
        <v>340.3875</v>
      </c>
      <c r="S1068" s="53" t="n">
        <f aca="false">P1068/M1068</f>
        <v>332.975</v>
      </c>
      <c r="T1068" s="54" t="n">
        <f aca="false">IF(J1068&gt;0,L1068/J1068,0)</f>
        <v>0.955555555555556</v>
      </c>
      <c r="U1068" s="54" t="n">
        <f aca="false">IF(L1068&gt;0,R1068/L1068,0)</f>
        <v>0.791598837209302</v>
      </c>
      <c r="V1068" s="54" t="n">
        <f aca="false">IF(N1068&gt;0,P1068/N1068,0)</f>
        <v>0.978223348389703</v>
      </c>
      <c r="W1068" s="54" t="n">
        <f aca="false">T1068*U1068*V1068</f>
        <v>0.739944444444445</v>
      </c>
      <c r="X1068" s="55" t="n">
        <v>199.2</v>
      </c>
      <c r="Y1068" s="56" t="n">
        <v>0.16</v>
      </c>
    </row>
    <row r="1069" customFormat="false" ht="15" hidden="false" customHeight="false" outlineLevel="0" collapsed="false">
      <c r="A1069" s="47" t="s">
        <v>1510</v>
      </c>
      <c r="B1069" s="48" t="n">
        <v>46139</v>
      </c>
      <c r="C1069" s="49" t="n">
        <f aca="false">DATE(YEAR(B1069),MONTH(B1069),1)</f>
        <v>46113</v>
      </c>
      <c r="D1069" s="47" t="s">
        <v>74</v>
      </c>
      <c r="E1069" s="47" t="s">
        <v>65</v>
      </c>
      <c r="F1069" s="47" t="s">
        <v>159</v>
      </c>
      <c r="G1069" s="47" t="s">
        <v>1496</v>
      </c>
      <c r="H1069" s="50" t="n">
        <f aca="false">Assumptions!$B$4</f>
        <v>480</v>
      </c>
      <c r="I1069" s="47" t="n">
        <v>30</v>
      </c>
      <c r="J1069" s="9" t="n">
        <f aca="false">H1069-I1069</f>
        <v>450</v>
      </c>
      <c r="K1069" s="9" t="n">
        <f aca="false">SUMIFS(Downtime_Log!$I$2:$I$20000,Downtime_Log!$B$2:$B$20000,A1069)</f>
        <v>73</v>
      </c>
      <c r="L1069" s="9" t="n">
        <f aca="false">J1069-K1069</f>
        <v>377</v>
      </c>
      <c r="M1069" s="51" t="n">
        <f aca="false">INDEX(Rate_Master!$C$2:$C$13,MATCH(F1069,Rate_Master!$A$2:$A$13,0))</f>
        <v>240</v>
      </c>
      <c r="N1069" s="52" t="n">
        <v>72212</v>
      </c>
      <c r="O1069" s="51" t="n">
        <f aca="false">SUMIFS(Quality_Log!$H$2:$H$20000,Quality_Log!$B$2:$B$20000,A1069)</f>
        <v>1077</v>
      </c>
      <c r="P1069" s="51" t="n">
        <f aca="false">N1069-O1069</f>
        <v>71135</v>
      </c>
      <c r="Q1069" s="51" t="n">
        <f aca="false">ROUND(J1069*M1069*Assumptions!$B$6,0)</f>
        <v>84240</v>
      </c>
      <c r="R1069" s="53" t="n">
        <f aca="false">N1069/M1069</f>
        <v>300.883333333333</v>
      </c>
      <c r="S1069" s="53" t="n">
        <f aca="false">P1069/M1069</f>
        <v>296.395833333333</v>
      </c>
      <c r="T1069" s="54" t="n">
        <f aca="false">IF(J1069&gt;0,L1069/J1069,0)</f>
        <v>0.837777777777778</v>
      </c>
      <c r="U1069" s="54" t="n">
        <f aca="false">IF(L1069&gt;0,R1069/L1069,0)</f>
        <v>0.798099027409372</v>
      </c>
      <c r="V1069" s="54" t="n">
        <f aca="false">IF(N1069&gt;0,P1069/N1069,0)</f>
        <v>0.985085581343821</v>
      </c>
      <c r="W1069" s="54" t="n">
        <f aca="false">T1069*U1069*V1069</f>
        <v>0.658657407407407</v>
      </c>
      <c r="X1069" s="55" t="n">
        <v>182.6</v>
      </c>
      <c r="Y1069" s="56" t="n">
        <v>0.13</v>
      </c>
    </row>
    <row r="1070" customFormat="false" ht="15" hidden="false" customHeight="false" outlineLevel="0" collapsed="false">
      <c r="A1070" s="47" t="s">
        <v>1511</v>
      </c>
      <c r="B1070" s="48" t="n">
        <v>46139</v>
      </c>
      <c r="C1070" s="49" t="n">
        <f aca="false">DATE(YEAR(B1070),MONTH(B1070),1)</f>
        <v>46113</v>
      </c>
      <c r="D1070" s="47" t="s">
        <v>75</v>
      </c>
      <c r="E1070" s="47" t="s">
        <v>65</v>
      </c>
      <c r="F1070" s="47" t="s">
        <v>159</v>
      </c>
      <c r="G1070" s="47" t="s">
        <v>1496</v>
      </c>
      <c r="H1070" s="50" t="n">
        <f aca="false">Assumptions!$B$4</f>
        <v>480</v>
      </c>
      <c r="I1070" s="47" t="n">
        <v>30</v>
      </c>
      <c r="J1070" s="9" t="n">
        <f aca="false">H1070-I1070</f>
        <v>450</v>
      </c>
      <c r="K1070" s="9" t="n">
        <f aca="false">SUMIFS(Downtime_Log!$I$2:$I$20000,Downtime_Log!$B$2:$B$20000,A1070)</f>
        <v>98</v>
      </c>
      <c r="L1070" s="9" t="n">
        <f aca="false">J1070-K1070</f>
        <v>352</v>
      </c>
      <c r="M1070" s="51" t="n">
        <f aca="false">INDEX(Rate_Master!$C$2:$C$13,MATCH(F1070,Rate_Master!$A$2:$A$13,0))</f>
        <v>240</v>
      </c>
      <c r="N1070" s="52" t="n">
        <v>68394</v>
      </c>
      <c r="O1070" s="51" t="n">
        <f aca="false">SUMIFS(Quality_Log!$H$2:$H$20000,Quality_Log!$B$2:$B$20000,A1070)</f>
        <v>1414</v>
      </c>
      <c r="P1070" s="51" t="n">
        <f aca="false">N1070-O1070</f>
        <v>66980</v>
      </c>
      <c r="Q1070" s="51" t="n">
        <f aca="false">ROUND(J1070*M1070*Assumptions!$B$6,0)</f>
        <v>84240</v>
      </c>
      <c r="R1070" s="53" t="n">
        <f aca="false">N1070/M1070</f>
        <v>284.975</v>
      </c>
      <c r="S1070" s="53" t="n">
        <f aca="false">P1070/M1070</f>
        <v>279.083333333333</v>
      </c>
      <c r="T1070" s="54" t="n">
        <f aca="false">IF(J1070&gt;0,L1070/J1070,0)</f>
        <v>0.782222222222222</v>
      </c>
      <c r="U1070" s="54" t="n">
        <f aca="false">IF(L1070&gt;0,R1070/L1070,0)</f>
        <v>0.809588068181818</v>
      </c>
      <c r="V1070" s="54" t="n">
        <f aca="false">IF(N1070&gt;0,P1070/N1070,0)</f>
        <v>0.979325671842559</v>
      </c>
      <c r="W1070" s="54" t="n">
        <f aca="false">T1070*U1070*V1070</f>
        <v>0.620185185185185</v>
      </c>
      <c r="X1070" s="55" t="n">
        <v>185.2</v>
      </c>
      <c r="Y1070" s="56" t="n">
        <v>0.17</v>
      </c>
    </row>
    <row r="1071" customFormat="false" ht="15" hidden="false" customHeight="false" outlineLevel="0" collapsed="false">
      <c r="A1071" s="47" t="s">
        <v>1512</v>
      </c>
      <c r="B1071" s="48" t="n">
        <v>46140</v>
      </c>
      <c r="C1071" s="49" t="n">
        <f aca="false">DATE(YEAR(B1071),MONTH(B1071),1)</f>
        <v>46113</v>
      </c>
      <c r="D1071" s="47" t="s">
        <v>73</v>
      </c>
      <c r="E1071" s="47" t="s">
        <v>62</v>
      </c>
      <c r="F1071" s="47" t="s">
        <v>149</v>
      </c>
      <c r="G1071" s="47" t="s">
        <v>1499</v>
      </c>
      <c r="H1071" s="50" t="n">
        <f aca="false">Assumptions!$B$4</f>
        <v>480</v>
      </c>
      <c r="I1071" s="47" t="n">
        <v>45</v>
      </c>
      <c r="J1071" s="9" t="n">
        <f aca="false">H1071-I1071</f>
        <v>435</v>
      </c>
      <c r="K1071" s="9" t="n">
        <f aca="false">SUMIFS(Downtime_Log!$I$2:$I$20000,Downtime_Log!$B$2:$B$20000,A1071)</f>
        <v>32</v>
      </c>
      <c r="L1071" s="9" t="n">
        <f aca="false">J1071-K1071</f>
        <v>403</v>
      </c>
      <c r="M1071" s="51" t="n">
        <f aca="false">INDEX(Rate_Master!$C$2:$C$13,MATCH(F1071,Rate_Master!$A$2:$A$13,0))</f>
        <v>1100</v>
      </c>
      <c r="N1071" s="52" t="n">
        <v>431994</v>
      </c>
      <c r="O1071" s="51" t="n">
        <f aca="false">SUMIFS(Quality_Log!$H$2:$H$20000,Quality_Log!$B$2:$B$20000,A1071)</f>
        <v>6682</v>
      </c>
      <c r="P1071" s="51" t="n">
        <f aca="false">N1071-O1071</f>
        <v>425312</v>
      </c>
      <c r="Q1071" s="51" t="n">
        <f aca="false">ROUND(J1071*M1071*Assumptions!$B$6,0)</f>
        <v>373230</v>
      </c>
      <c r="R1071" s="53" t="n">
        <f aca="false">N1071/M1071</f>
        <v>392.721818181818</v>
      </c>
      <c r="S1071" s="53" t="n">
        <f aca="false">P1071/M1071</f>
        <v>386.647272727273</v>
      </c>
      <c r="T1071" s="54" t="n">
        <f aca="false">IF(J1071&gt;0,L1071/J1071,0)</f>
        <v>0.926436781609195</v>
      </c>
      <c r="U1071" s="54" t="n">
        <f aca="false">IF(L1071&gt;0,R1071/L1071,0)</f>
        <v>0.974495826753891</v>
      </c>
      <c r="V1071" s="54" t="n">
        <f aca="false">IF(N1071&gt;0,P1071/N1071,0)</f>
        <v>0.984532192576749</v>
      </c>
      <c r="W1071" s="54" t="n">
        <f aca="false">T1071*U1071*V1071</f>
        <v>0.888844305120167</v>
      </c>
      <c r="X1071" s="55" t="n">
        <v>371.1</v>
      </c>
      <c r="Y1071" s="56" t="n">
        <v>1.47</v>
      </c>
    </row>
    <row r="1072" customFormat="false" ht="15" hidden="false" customHeight="false" outlineLevel="0" collapsed="false">
      <c r="A1072" s="47" t="s">
        <v>1513</v>
      </c>
      <c r="B1072" s="48" t="n">
        <v>46140</v>
      </c>
      <c r="C1072" s="49" t="n">
        <f aca="false">DATE(YEAR(B1072),MONTH(B1072),1)</f>
        <v>46113</v>
      </c>
      <c r="D1072" s="47" t="s">
        <v>74</v>
      </c>
      <c r="E1072" s="47" t="s">
        <v>62</v>
      </c>
      <c r="F1072" s="47" t="s">
        <v>149</v>
      </c>
      <c r="G1072" s="47" t="s">
        <v>1499</v>
      </c>
      <c r="H1072" s="50" t="n">
        <f aca="false">Assumptions!$B$4</f>
        <v>480</v>
      </c>
      <c r="I1072" s="47" t="n">
        <v>30</v>
      </c>
      <c r="J1072" s="9" t="n">
        <f aca="false">H1072-I1072</f>
        <v>450</v>
      </c>
      <c r="K1072" s="9" t="n">
        <f aca="false">SUMIFS(Downtime_Log!$I$2:$I$20000,Downtime_Log!$B$2:$B$20000,A1072)</f>
        <v>14</v>
      </c>
      <c r="L1072" s="9" t="n">
        <f aca="false">J1072-K1072</f>
        <v>436</v>
      </c>
      <c r="M1072" s="51" t="n">
        <f aca="false">INDEX(Rate_Master!$C$2:$C$13,MATCH(F1072,Rate_Master!$A$2:$A$13,0))</f>
        <v>1100</v>
      </c>
      <c r="N1072" s="52" t="n">
        <v>410596</v>
      </c>
      <c r="O1072" s="51" t="n">
        <f aca="false">SUMIFS(Quality_Log!$H$2:$H$20000,Quality_Log!$B$2:$B$20000,A1072)</f>
        <v>7165</v>
      </c>
      <c r="P1072" s="51" t="n">
        <f aca="false">N1072-O1072</f>
        <v>403431</v>
      </c>
      <c r="Q1072" s="51" t="n">
        <f aca="false">ROUND(J1072*M1072*Assumptions!$B$6,0)</f>
        <v>386100</v>
      </c>
      <c r="R1072" s="53" t="n">
        <f aca="false">N1072/M1072</f>
        <v>373.269090909091</v>
      </c>
      <c r="S1072" s="53" t="n">
        <f aca="false">P1072/M1072</f>
        <v>366.755454545455</v>
      </c>
      <c r="T1072" s="54" t="n">
        <f aca="false">IF(J1072&gt;0,L1072/J1072,0)</f>
        <v>0.968888888888889</v>
      </c>
      <c r="U1072" s="54" t="n">
        <f aca="false">IF(L1072&gt;0,R1072/L1072,0)</f>
        <v>0.856121768140117</v>
      </c>
      <c r="V1072" s="54" t="n">
        <f aca="false">IF(N1072&gt;0,P1072/N1072,0)</f>
        <v>0.982549756938694</v>
      </c>
      <c r="W1072" s="54" t="n">
        <f aca="false">T1072*U1072*V1072</f>
        <v>0.815012121212121</v>
      </c>
      <c r="X1072" s="55" t="n">
        <v>377.1</v>
      </c>
      <c r="Y1072" s="56" t="n">
        <v>1.72</v>
      </c>
    </row>
    <row r="1073" customFormat="false" ht="15" hidden="false" customHeight="false" outlineLevel="0" collapsed="false">
      <c r="A1073" s="47" t="s">
        <v>1514</v>
      </c>
      <c r="B1073" s="48" t="n">
        <v>46140</v>
      </c>
      <c r="C1073" s="49" t="n">
        <f aca="false">DATE(YEAR(B1073),MONTH(B1073),1)</f>
        <v>46113</v>
      </c>
      <c r="D1073" s="47" t="s">
        <v>75</v>
      </c>
      <c r="E1073" s="47" t="s">
        <v>62</v>
      </c>
      <c r="F1073" s="47" t="s">
        <v>149</v>
      </c>
      <c r="G1073" s="47" t="s">
        <v>1499</v>
      </c>
      <c r="H1073" s="50" t="n">
        <f aca="false">Assumptions!$B$4</f>
        <v>480</v>
      </c>
      <c r="I1073" s="47" t="n">
        <v>30</v>
      </c>
      <c r="J1073" s="9" t="n">
        <f aca="false">H1073-I1073</f>
        <v>450</v>
      </c>
      <c r="K1073" s="9" t="n">
        <f aca="false">SUMIFS(Downtime_Log!$I$2:$I$20000,Downtime_Log!$B$2:$B$20000,A1073)</f>
        <v>107</v>
      </c>
      <c r="L1073" s="9" t="n">
        <f aca="false">J1073-K1073</f>
        <v>343</v>
      </c>
      <c r="M1073" s="51" t="n">
        <f aca="false">INDEX(Rate_Master!$C$2:$C$13,MATCH(F1073,Rate_Master!$A$2:$A$13,0))</f>
        <v>1100</v>
      </c>
      <c r="N1073" s="52" t="n">
        <v>329817</v>
      </c>
      <c r="O1073" s="51" t="n">
        <f aca="false">SUMIFS(Quality_Log!$H$2:$H$20000,Quality_Log!$B$2:$B$20000,A1073)</f>
        <v>4232</v>
      </c>
      <c r="P1073" s="51" t="n">
        <f aca="false">N1073-O1073</f>
        <v>325585</v>
      </c>
      <c r="Q1073" s="51" t="n">
        <f aca="false">ROUND(J1073*M1073*Assumptions!$B$6,0)</f>
        <v>386100</v>
      </c>
      <c r="R1073" s="53" t="n">
        <f aca="false">N1073/M1073</f>
        <v>299.833636363636</v>
      </c>
      <c r="S1073" s="53" t="n">
        <f aca="false">P1073/M1073</f>
        <v>295.986363636364</v>
      </c>
      <c r="T1073" s="54" t="n">
        <f aca="false">IF(J1073&gt;0,L1073/J1073,0)</f>
        <v>0.762222222222222</v>
      </c>
      <c r="U1073" s="54" t="n">
        <f aca="false">IF(L1073&gt;0,R1073/L1073,0)</f>
        <v>0.874150543334217</v>
      </c>
      <c r="V1073" s="54" t="n">
        <f aca="false">IF(N1073&gt;0,P1073/N1073,0)</f>
        <v>0.987168642004506</v>
      </c>
      <c r="W1073" s="54" t="n">
        <f aca="false">T1073*U1073*V1073</f>
        <v>0.657747474747475</v>
      </c>
      <c r="X1073" s="55" t="n">
        <v>335.1</v>
      </c>
      <c r="Y1073" s="56" t="n">
        <v>1.4</v>
      </c>
    </row>
    <row r="1074" customFormat="false" ht="15" hidden="false" customHeight="false" outlineLevel="0" collapsed="false">
      <c r="A1074" s="47" t="s">
        <v>1515</v>
      </c>
      <c r="B1074" s="48" t="n">
        <v>46140</v>
      </c>
      <c r="C1074" s="49" t="n">
        <f aca="false">DATE(YEAR(B1074),MONTH(B1074),1)</f>
        <v>46113</v>
      </c>
      <c r="D1074" s="47" t="s">
        <v>73</v>
      </c>
      <c r="E1074" s="47" t="s">
        <v>63</v>
      </c>
      <c r="F1074" s="47" t="s">
        <v>153</v>
      </c>
      <c r="G1074" s="47" t="s">
        <v>1516</v>
      </c>
      <c r="H1074" s="50" t="n">
        <f aca="false">Assumptions!$B$4</f>
        <v>480</v>
      </c>
      <c r="I1074" s="47" t="n">
        <v>45</v>
      </c>
      <c r="J1074" s="9" t="n">
        <f aca="false">H1074-I1074</f>
        <v>435</v>
      </c>
      <c r="K1074" s="9" t="n">
        <f aca="false">SUMIFS(Downtime_Log!$I$2:$I$20000,Downtime_Log!$B$2:$B$20000,A1074)</f>
        <v>166</v>
      </c>
      <c r="L1074" s="9" t="n">
        <f aca="false">J1074-K1074</f>
        <v>269</v>
      </c>
      <c r="M1074" s="51" t="n">
        <f aca="false">INDEX(Rate_Master!$C$2:$C$13,MATCH(F1074,Rate_Master!$A$2:$A$13,0))</f>
        <v>1000</v>
      </c>
      <c r="N1074" s="52" t="n">
        <v>243049</v>
      </c>
      <c r="O1074" s="51" t="n">
        <f aca="false">SUMIFS(Quality_Log!$H$2:$H$20000,Quality_Log!$B$2:$B$20000,A1074)</f>
        <v>9886</v>
      </c>
      <c r="P1074" s="51" t="n">
        <f aca="false">N1074-O1074</f>
        <v>233163</v>
      </c>
      <c r="Q1074" s="51" t="n">
        <f aca="false">ROUND(J1074*M1074*Assumptions!$B$6,0)</f>
        <v>339300</v>
      </c>
      <c r="R1074" s="53" t="n">
        <f aca="false">N1074/M1074</f>
        <v>243.049</v>
      </c>
      <c r="S1074" s="53" t="n">
        <f aca="false">P1074/M1074</f>
        <v>233.163</v>
      </c>
      <c r="T1074" s="54" t="n">
        <f aca="false">IF(J1074&gt;0,L1074/J1074,0)</f>
        <v>0.618390804597701</v>
      </c>
      <c r="U1074" s="54" t="n">
        <f aca="false">IF(L1074&gt;0,R1074/L1074,0)</f>
        <v>0.903527881040892</v>
      </c>
      <c r="V1074" s="54" t="n">
        <f aca="false">IF(N1074&gt;0,P1074/N1074,0)</f>
        <v>0.95932507436772</v>
      </c>
      <c r="W1074" s="54" t="n">
        <f aca="false">T1074*U1074*V1074</f>
        <v>0.536006896551724</v>
      </c>
      <c r="X1074" s="55" t="n">
        <v>342.5</v>
      </c>
      <c r="Y1074" s="56" t="n">
        <v>4.99</v>
      </c>
    </row>
    <row r="1075" customFormat="false" ht="15" hidden="false" customHeight="false" outlineLevel="0" collapsed="false">
      <c r="A1075" s="47" t="s">
        <v>1517</v>
      </c>
      <c r="B1075" s="48" t="n">
        <v>46140</v>
      </c>
      <c r="C1075" s="49" t="n">
        <f aca="false">DATE(YEAR(B1075),MONTH(B1075),1)</f>
        <v>46113</v>
      </c>
      <c r="D1075" s="47" t="s">
        <v>74</v>
      </c>
      <c r="E1075" s="47" t="s">
        <v>63</v>
      </c>
      <c r="F1075" s="47" t="s">
        <v>153</v>
      </c>
      <c r="G1075" s="47" t="s">
        <v>1516</v>
      </c>
      <c r="H1075" s="50" t="n">
        <f aca="false">Assumptions!$B$4</f>
        <v>480</v>
      </c>
      <c r="I1075" s="47" t="n">
        <v>30</v>
      </c>
      <c r="J1075" s="9" t="n">
        <f aca="false">H1075-I1075</f>
        <v>450</v>
      </c>
      <c r="K1075" s="9" t="n">
        <f aca="false">SUMIFS(Downtime_Log!$I$2:$I$20000,Downtime_Log!$B$2:$B$20000,A1075)</f>
        <v>175</v>
      </c>
      <c r="L1075" s="9" t="n">
        <f aca="false">J1075-K1075</f>
        <v>275</v>
      </c>
      <c r="M1075" s="51" t="n">
        <f aca="false">INDEX(Rate_Master!$C$2:$C$13,MATCH(F1075,Rate_Master!$A$2:$A$13,0))</f>
        <v>1000</v>
      </c>
      <c r="N1075" s="52" t="n">
        <v>226884</v>
      </c>
      <c r="O1075" s="51" t="n">
        <f aca="false">SUMIFS(Quality_Log!$H$2:$H$20000,Quality_Log!$B$2:$B$20000,A1075)</f>
        <v>4906</v>
      </c>
      <c r="P1075" s="51" t="n">
        <f aca="false">N1075-O1075</f>
        <v>221978</v>
      </c>
      <c r="Q1075" s="51" t="n">
        <f aca="false">ROUND(J1075*M1075*Assumptions!$B$6,0)</f>
        <v>351000</v>
      </c>
      <c r="R1075" s="53" t="n">
        <f aca="false">N1075/M1075</f>
        <v>226.884</v>
      </c>
      <c r="S1075" s="53" t="n">
        <f aca="false">P1075/M1075</f>
        <v>221.978</v>
      </c>
      <c r="T1075" s="54" t="n">
        <f aca="false">IF(J1075&gt;0,L1075/J1075,0)</f>
        <v>0.611111111111111</v>
      </c>
      <c r="U1075" s="54" t="n">
        <f aca="false">IF(L1075&gt;0,R1075/L1075,0)</f>
        <v>0.825032727272727</v>
      </c>
      <c r="V1075" s="54" t="n">
        <f aca="false">IF(N1075&gt;0,P1075/N1075,0)</f>
        <v>0.978376615362917</v>
      </c>
      <c r="W1075" s="54" t="n">
        <f aca="false">T1075*U1075*V1075</f>
        <v>0.493284444444444</v>
      </c>
      <c r="X1075" s="55" t="n">
        <v>343.6</v>
      </c>
      <c r="Y1075" s="56" t="n">
        <v>2.13</v>
      </c>
    </row>
    <row r="1076" customFormat="false" ht="15" hidden="false" customHeight="false" outlineLevel="0" collapsed="false">
      <c r="A1076" s="47" t="s">
        <v>1518</v>
      </c>
      <c r="B1076" s="48" t="n">
        <v>46140</v>
      </c>
      <c r="C1076" s="49" t="n">
        <f aca="false">DATE(YEAR(B1076),MONTH(B1076),1)</f>
        <v>46113</v>
      </c>
      <c r="D1076" s="47" t="s">
        <v>75</v>
      </c>
      <c r="E1076" s="47" t="s">
        <v>63</v>
      </c>
      <c r="F1076" s="47" t="s">
        <v>153</v>
      </c>
      <c r="G1076" s="47" t="s">
        <v>1516</v>
      </c>
      <c r="H1076" s="50" t="n">
        <f aca="false">Assumptions!$B$4</f>
        <v>480</v>
      </c>
      <c r="I1076" s="47" t="n">
        <v>30</v>
      </c>
      <c r="J1076" s="9" t="n">
        <f aca="false">H1076-I1076</f>
        <v>450</v>
      </c>
      <c r="K1076" s="9" t="n">
        <f aca="false">SUMIFS(Downtime_Log!$I$2:$I$20000,Downtime_Log!$B$2:$B$20000,A1076)</f>
        <v>131</v>
      </c>
      <c r="L1076" s="9" t="n">
        <f aca="false">J1076-K1076</f>
        <v>319</v>
      </c>
      <c r="M1076" s="51" t="n">
        <f aca="false">INDEX(Rate_Master!$C$2:$C$13,MATCH(F1076,Rate_Master!$A$2:$A$13,0))</f>
        <v>1000</v>
      </c>
      <c r="N1076" s="52" t="n">
        <v>248353</v>
      </c>
      <c r="O1076" s="51" t="n">
        <f aca="false">SUMIFS(Quality_Log!$H$2:$H$20000,Quality_Log!$B$2:$B$20000,A1076)</f>
        <v>4015</v>
      </c>
      <c r="P1076" s="51" t="n">
        <f aca="false">N1076-O1076</f>
        <v>244338</v>
      </c>
      <c r="Q1076" s="51" t="n">
        <f aca="false">ROUND(J1076*M1076*Assumptions!$B$6,0)</f>
        <v>351000</v>
      </c>
      <c r="R1076" s="53" t="n">
        <f aca="false">N1076/M1076</f>
        <v>248.353</v>
      </c>
      <c r="S1076" s="53" t="n">
        <f aca="false">P1076/M1076</f>
        <v>244.338</v>
      </c>
      <c r="T1076" s="54" t="n">
        <f aca="false">IF(J1076&gt;0,L1076/J1076,0)</f>
        <v>0.708888888888889</v>
      </c>
      <c r="U1076" s="54" t="n">
        <f aca="false">IF(L1076&gt;0,R1076/L1076,0)</f>
        <v>0.77853605015674</v>
      </c>
      <c r="V1076" s="54" t="n">
        <f aca="false">IF(N1076&gt;0,P1076/N1076,0)</f>
        <v>0.983833495065491</v>
      </c>
      <c r="W1076" s="54" t="n">
        <f aca="false">T1076*U1076*V1076</f>
        <v>0.542973333333333</v>
      </c>
      <c r="X1076" s="55" t="n">
        <v>401.7</v>
      </c>
      <c r="Y1076" s="56" t="n">
        <v>1.8</v>
      </c>
    </row>
    <row r="1077" customFormat="false" ht="15" hidden="false" customHeight="false" outlineLevel="0" collapsed="false">
      <c r="A1077" s="47" t="s">
        <v>1519</v>
      </c>
      <c r="B1077" s="48" t="n">
        <v>46140</v>
      </c>
      <c r="C1077" s="49" t="n">
        <f aca="false">DATE(YEAR(B1077),MONTH(B1077),1)</f>
        <v>46113</v>
      </c>
      <c r="D1077" s="47" t="s">
        <v>73</v>
      </c>
      <c r="E1077" s="47" t="s">
        <v>64</v>
      </c>
      <c r="F1077" s="47" t="s">
        <v>156</v>
      </c>
      <c r="G1077" s="47" t="s">
        <v>1507</v>
      </c>
      <c r="H1077" s="50" t="n">
        <f aca="false">Assumptions!$B$4</f>
        <v>480</v>
      </c>
      <c r="I1077" s="47" t="n">
        <v>30</v>
      </c>
      <c r="J1077" s="9" t="n">
        <f aca="false">H1077-I1077</f>
        <v>450</v>
      </c>
      <c r="K1077" s="9" t="n">
        <f aca="false">SUMIFS(Downtime_Log!$I$2:$I$20000,Downtime_Log!$B$2:$B$20000,A1077)</f>
        <v>40</v>
      </c>
      <c r="L1077" s="9" t="n">
        <f aca="false">J1077-K1077</f>
        <v>410</v>
      </c>
      <c r="M1077" s="51" t="n">
        <f aca="false">INDEX(Rate_Master!$C$2:$C$13,MATCH(F1077,Rate_Master!$A$2:$A$13,0))</f>
        <v>480</v>
      </c>
      <c r="N1077" s="52" t="n">
        <v>177516</v>
      </c>
      <c r="O1077" s="51" t="n">
        <f aca="false">SUMIFS(Quality_Log!$H$2:$H$20000,Quality_Log!$B$2:$B$20000,A1077)</f>
        <v>6280</v>
      </c>
      <c r="P1077" s="51" t="n">
        <f aca="false">N1077-O1077</f>
        <v>171236</v>
      </c>
      <c r="Q1077" s="51" t="n">
        <f aca="false">ROUND(J1077*M1077*Assumptions!$B$6,0)</f>
        <v>168480</v>
      </c>
      <c r="R1077" s="53" t="n">
        <f aca="false">N1077/M1077</f>
        <v>369.825</v>
      </c>
      <c r="S1077" s="53" t="n">
        <f aca="false">P1077/M1077</f>
        <v>356.741666666667</v>
      </c>
      <c r="T1077" s="54" t="n">
        <f aca="false">IF(J1077&gt;0,L1077/J1077,0)</f>
        <v>0.911111111111111</v>
      </c>
      <c r="U1077" s="54" t="n">
        <f aca="false">IF(L1077&gt;0,R1077/L1077,0)</f>
        <v>0.902012195121951</v>
      </c>
      <c r="V1077" s="54" t="n">
        <f aca="false">IF(N1077&gt;0,P1077/N1077,0)</f>
        <v>0.964622907230898</v>
      </c>
      <c r="W1077" s="54" t="n">
        <f aca="false">T1077*U1077*V1077</f>
        <v>0.792759259259259</v>
      </c>
      <c r="X1077" s="55" t="n">
        <v>234.2</v>
      </c>
      <c r="Y1077" s="56" t="n">
        <v>0.59</v>
      </c>
    </row>
    <row r="1078" customFormat="false" ht="15" hidden="false" customHeight="false" outlineLevel="0" collapsed="false">
      <c r="A1078" s="47" t="s">
        <v>1520</v>
      </c>
      <c r="B1078" s="48" t="n">
        <v>46140</v>
      </c>
      <c r="C1078" s="49" t="n">
        <f aca="false">DATE(YEAR(B1078),MONTH(B1078),1)</f>
        <v>46113</v>
      </c>
      <c r="D1078" s="47" t="s">
        <v>74</v>
      </c>
      <c r="E1078" s="47" t="s">
        <v>64</v>
      </c>
      <c r="F1078" s="47" t="s">
        <v>156</v>
      </c>
      <c r="G1078" s="47" t="s">
        <v>1507</v>
      </c>
      <c r="H1078" s="50" t="n">
        <f aca="false">Assumptions!$B$4</f>
        <v>480</v>
      </c>
      <c r="I1078" s="47" t="n">
        <v>30</v>
      </c>
      <c r="J1078" s="9" t="n">
        <f aca="false">H1078-I1078</f>
        <v>450</v>
      </c>
      <c r="K1078" s="9" t="n">
        <f aca="false">SUMIFS(Downtime_Log!$I$2:$I$20000,Downtime_Log!$B$2:$B$20000,A1078)</f>
        <v>57</v>
      </c>
      <c r="L1078" s="9" t="n">
        <f aca="false">J1078-K1078</f>
        <v>393</v>
      </c>
      <c r="M1078" s="51" t="n">
        <f aca="false">INDEX(Rate_Master!$C$2:$C$13,MATCH(F1078,Rate_Master!$A$2:$A$13,0))</f>
        <v>480</v>
      </c>
      <c r="N1078" s="52" t="n">
        <v>162959</v>
      </c>
      <c r="O1078" s="51" t="n">
        <f aca="false">SUMIFS(Quality_Log!$H$2:$H$20000,Quality_Log!$B$2:$B$20000,A1078)</f>
        <v>4164</v>
      </c>
      <c r="P1078" s="51" t="n">
        <f aca="false">N1078-O1078</f>
        <v>158795</v>
      </c>
      <c r="Q1078" s="51" t="n">
        <f aca="false">ROUND(J1078*M1078*Assumptions!$B$6,0)</f>
        <v>168480</v>
      </c>
      <c r="R1078" s="53" t="n">
        <f aca="false">N1078/M1078</f>
        <v>339.497916666667</v>
      </c>
      <c r="S1078" s="53" t="n">
        <f aca="false">P1078/M1078</f>
        <v>330.822916666667</v>
      </c>
      <c r="T1078" s="54" t="n">
        <f aca="false">IF(J1078&gt;0,L1078/J1078,0)</f>
        <v>0.873333333333333</v>
      </c>
      <c r="U1078" s="54" t="n">
        <f aca="false">IF(L1078&gt;0,R1078/L1078,0)</f>
        <v>0.863862383375742</v>
      </c>
      <c r="V1078" s="54" t="n">
        <f aca="false">IF(N1078&gt;0,P1078/N1078,0)</f>
        <v>0.974447560429311</v>
      </c>
      <c r="W1078" s="54" t="n">
        <f aca="false">T1078*U1078*V1078</f>
        <v>0.735162037037037</v>
      </c>
      <c r="X1078" s="55" t="n">
        <v>230.3</v>
      </c>
      <c r="Y1078" s="56" t="n">
        <v>0.75</v>
      </c>
    </row>
    <row r="1079" customFormat="false" ht="15" hidden="false" customHeight="false" outlineLevel="0" collapsed="false">
      <c r="A1079" s="47" t="s">
        <v>1521</v>
      </c>
      <c r="B1079" s="48" t="n">
        <v>46140</v>
      </c>
      <c r="C1079" s="49" t="n">
        <f aca="false">DATE(YEAR(B1079),MONTH(B1079),1)</f>
        <v>46113</v>
      </c>
      <c r="D1079" s="47" t="s">
        <v>73</v>
      </c>
      <c r="E1079" s="47" t="s">
        <v>65</v>
      </c>
      <c r="F1079" s="47" t="s">
        <v>159</v>
      </c>
      <c r="G1079" s="47" t="s">
        <v>1522</v>
      </c>
      <c r="H1079" s="50" t="n">
        <f aca="false">Assumptions!$B$4</f>
        <v>480</v>
      </c>
      <c r="I1079" s="47" t="n">
        <v>30</v>
      </c>
      <c r="J1079" s="9" t="n">
        <f aca="false">H1079-I1079</f>
        <v>450</v>
      </c>
      <c r="K1079" s="9" t="n">
        <f aca="false">SUMIFS(Downtime_Log!$I$2:$I$20000,Downtime_Log!$B$2:$B$20000,A1079)</f>
        <v>34</v>
      </c>
      <c r="L1079" s="9" t="n">
        <f aca="false">J1079-K1079</f>
        <v>416</v>
      </c>
      <c r="M1079" s="51" t="n">
        <f aca="false">INDEX(Rate_Master!$C$2:$C$13,MATCH(F1079,Rate_Master!$A$2:$A$13,0))</f>
        <v>240</v>
      </c>
      <c r="N1079" s="52" t="n">
        <v>89301</v>
      </c>
      <c r="O1079" s="51" t="n">
        <f aca="false">SUMIFS(Quality_Log!$H$2:$H$20000,Quality_Log!$B$2:$B$20000,A1079)</f>
        <v>1386</v>
      </c>
      <c r="P1079" s="51" t="n">
        <f aca="false">N1079-O1079</f>
        <v>87915</v>
      </c>
      <c r="Q1079" s="51" t="n">
        <f aca="false">ROUND(J1079*M1079*Assumptions!$B$6,0)</f>
        <v>84240</v>
      </c>
      <c r="R1079" s="53" t="n">
        <f aca="false">N1079/M1079</f>
        <v>372.0875</v>
      </c>
      <c r="S1079" s="53" t="n">
        <f aca="false">P1079/M1079</f>
        <v>366.3125</v>
      </c>
      <c r="T1079" s="54" t="n">
        <f aca="false">IF(J1079&gt;0,L1079/J1079,0)</f>
        <v>0.924444444444444</v>
      </c>
      <c r="U1079" s="54" t="n">
        <f aca="false">IF(L1079&gt;0,R1079/L1079,0)</f>
        <v>0.894441105769231</v>
      </c>
      <c r="V1079" s="54" t="n">
        <f aca="false">IF(N1079&gt;0,P1079/N1079,0)</f>
        <v>0.984479457116942</v>
      </c>
      <c r="W1079" s="54" t="n">
        <f aca="false">T1079*U1079*V1079</f>
        <v>0.814027777777778</v>
      </c>
      <c r="X1079" s="55" t="n">
        <v>195.8</v>
      </c>
      <c r="Y1079" s="56" t="n">
        <v>0.14</v>
      </c>
    </row>
    <row r="1080" customFormat="false" ht="15" hidden="false" customHeight="false" outlineLevel="0" collapsed="false">
      <c r="A1080" s="47" t="s">
        <v>1523</v>
      </c>
      <c r="B1080" s="48" t="n">
        <v>46140</v>
      </c>
      <c r="C1080" s="49" t="n">
        <f aca="false">DATE(YEAR(B1080),MONTH(B1080),1)</f>
        <v>46113</v>
      </c>
      <c r="D1080" s="47" t="s">
        <v>74</v>
      </c>
      <c r="E1080" s="47" t="s">
        <v>65</v>
      </c>
      <c r="F1080" s="47" t="s">
        <v>159</v>
      </c>
      <c r="G1080" s="47" t="s">
        <v>1522</v>
      </c>
      <c r="H1080" s="50" t="n">
        <f aca="false">Assumptions!$B$4</f>
        <v>480</v>
      </c>
      <c r="I1080" s="47" t="n">
        <v>30</v>
      </c>
      <c r="J1080" s="9" t="n">
        <f aca="false">H1080-I1080</f>
        <v>450</v>
      </c>
      <c r="K1080" s="9" t="n">
        <f aca="false">SUMIFS(Downtime_Log!$I$2:$I$20000,Downtime_Log!$B$2:$B$20000,A1080)</f>
        <v>55</v>
      </c>
      <c r="L1080" s="9" t="n">
        <f aca="false">J1080-K1080</f>
        <v>395</v>
      </c>
      <c r="M1080" s="51" t="n">
        <f aca="false">INDEX(Rate_Master!$C$2:$C$13,MATCH(F1080,Rate_Master!$A$2:$A$13,0))</f>
        <v>240</v>
      </c>
      <c r="N1080" s="52" t="n">
        <v>76598</v>
      </c>
      <c r="O1080" s="51" t="n">
        <f aca="false">SUMIFS(Quality_Log!$H$2:$H$20000,Quality_Log!$B$2:$B$20000,A1080)</f>
        <v>2167</v>
      </c>
      <c r="P1080" s="51" t="n">
        <f aca="false">N1080-O1080</f>
        <v>74431</v>
      </c>
      <c r="Q1080" s="51" t="n">
        <f aca="false">ROUND(J1080*M1080*Assumptions!$B$6,0)</f>
        <v>84240</v>
      </c>
      <c r="R1080" s="53" t="n">
        <f aca="false">N1080/M1080</f>
        <v>319.158333333333</v>
      </c>
      <c r="S1080" s="53" t="n">
        <f aca="false">P1080/M1080</f>
        <v>310.129166666667</v>
      </c>
      <c r="T1080" s="54" t="n">
        <f aca="false">IF(J1080&gt;0,L1080/J1080,0)</f>
        <v>0.877777777777778</v>
      </c>
      <c r="U1080" s="54" t="n">
        <f aca="false">IF(L1080&gt;0,R1080/L1080,0)</f>
        <v>0.807995780590717</v>
      </c>
      <c r="V1080" s="54" t="n">
        <f aca="false">IF(N1080&gt;0,P1080/N1080,0)</f>
        <v>0.971709444110812</v>
      </c>
      <c r="W1080" s="54" t="n">
        <f aca="false">T1080*U1080*V1080</f>
        <v>0.689175925925926</v>
      </c>
      <c r="X1080" s="55" t="n">
        <v>199</v>
      </c>
      <c r="Y1080" s="56" t="n">
        <v>0.15</v>
      </c>
    </row>
    <row r="1081" customFormat="false" ht="15" hidden="false" customHeight="false" outlineLevel="0" collapsed="false">
      <c r="A1081" s="47" t="s">
        <v>1524</v>
      </c>
      <c r="B1081" s="48" t="n">
        <v>46140</v>
      </c>
      <c r="C1081" s="49" t="n">
        <f aca="false">DATE(YEAR(B1081),MONTH(B1081),1)</f>
        <v>46113</v>
      </c>
      <c r="D1081" s="47" t="s">
        <v>75</v>
      </c>
      <c r="E1081" s="47" t="s">
        <v>65</v>
      </c>
      <c r="F1081" s="47" t="s">
        <v>159</v>
      </c>
      <c r="G1081" s="47" t="s">
        <v>1522</v>
      </c>
      <c r="H1081" s="50" t="n">
        <f aca="false">Assumptions!$B$4</f>
        <v>480</v>
      </c>
      <c r="I1081" s="47" t="n">
        <v>30</v>
      </c>
      <c r="J1081" s="9" t="n">
        <f aca="false">H1081-I1081</f>
        <v>450</v>
      </c>
      <c r="K1081" s="9" t="n">
        <f aca="false">SUMIFS(Downtime_Log!$I$2:$I$20000,Downtime_Log!$B$2:$B$20000,A1081)</f>
        <v>38</v>
      </c>
      <c r="L1081" s="9" t="n">
        <f aca="false">J1081-K1081</f>
        <v>412</v>
      </c>
      <c r="M1081" s="51" t="n">
        <f aca="false">INDEX(Rate_Master!$C$2:$C$13,MATCH(F1081,Rate_Master!$A$2:$A$13,0))</f>
        <v>240</v>
      </c>
      <c r="N1081" s="52" t="n">
        <v>85734</v>
      </c>
      <c r="O1081" s="51" t="n">
        <f aca="false">SUMIFS(Quality_Log!$H$2:$H$20000,Quality_Log!$B$2:$B$20000,A1081)</f>
        <v>1834</v>
      </c>
      <c r="P1081" s="51" t="n">
        <f aca="false">N1081-O1081</f>
        <v>83900</v>
      </c>
      <c r="Q1081" s="51" t="n">
        <f aca="false">ROUND(J1081*M1081*Assumptions!$B$6,0)</f>
        <v>84240</v>
      </c>
      <c r="R1081" s="53" t="n">
        <f aca="false">N1081/M1081</f>
        <v>357.225</v>
      </c>
      <c r="S1081" s="53" t="n">
        <f aca="false">P1081/M1081</f>
        <v>349.583333333333</v>
      </c>
      <c r="T1081" s="54" t="n">
        <f aca="false">IF(J1081&gt;0,L1081/J1081,0)</f>
        <v>0.915555555555556</v>
      </c>
      <c r="U1081" s="54" t="n">
        <f aca="false">IF(L1081&gt;0,R1081/L1081,0)</f>
        <v>0.867050970873787</v>
      </c>
      <c r="V1081" s="54" t="n">
        <f aca="false">IF(N1081&gt;0,P1081/N1081,0)</f>
        <v>0.978608253435043</v>
      </c>
      <c r="W1081" s="54" t="n">
        <f aca="false">T1081*U1081*V1081</f>
        <v>0.776851851851852</v>
      </c>
      <c r="X1081" s="55" t="n">
        <v>200.3</v>
      </c>
      <c r="Y1081" s="56" t="n">
        <v>0.15</v>
      </c>
    </row>
    <row r="1082" customFormat="false" ht="15" hidden="false" customHeight="false" outlineLevel="0" collapsed="false">
      <c r="A1082" s="47" t="s">
        <v>1525</v>
      </c>
      <c r="B1082" s="48" t="n">
        <v>46141</v>
      </c>
      <c r="C1082" s="49" t="n">
        <f aca="false">DATE(YEAR(B1082),MONTH(B1082),1)</f>
        <v>46113</v>
      </c>
      <c r="D1082" s="47" t="s">
        <v>73</v>
      </c>
      <c r="E1082" s="47" t="s">
        <v>62</v>
      </c>
      <c r="F1082" s="47" t="s">
        <v>150</v>
      </c>
      <c r="G1082" s="47" t="s">
        <v>1526</v>
      </c>
      <c r="H1082" s="50" t="n">
        <f aca="false">Assumptions!$B$4</f>
        <v>480</v>
      </c>
      <c r="I1082" s="47" t="n">
        <v>30</v>
      </c>
      <c r="J1082" s="9" t="n">
        <f aca="false">H1082-I1082</f>
        <v>450</v>
      </c>
      <c r="K1082" s="9" t="n">
        <f aca="false">SUMIFS(Downtime_Log!$I$2:$I$20000,Downtime_Log!$B$2:$B$20000,A1082)</f>
        <v>203</v>
      </c>
      <c r="L1082" s="9" t="n">
        <f aca="false">J1082-K1082</f>
        <v>247</v>
      </c>
      <c r="M1082" s="51" t="n">
        <f aca="false">INDEX(Rate_Master!$C$2:$C$13,MATCH(F1082,Rate_Master!$A$2:$A$13,0))</f>
        <v>800</v>
      </c>
      <c r="N1082" s="52" t="n">
        <v>170730</v>
      </c>
      <c r="O1082" s="51" t="n">
        <f aca="false">SUMIFS(Quality_Log!$H$2:$H$20000,Quality_Log!$B$2:$B$20000,A1082)</f>
        <v>5670</v>
      </c>
      <c r="P1082" s="51" t="n">
        <f aca="false">N1082-O1082</f>
        <v>165060</v>
      </c>
      <c r="Q1082" s="51" t="n">
        <f aca="false">ROUND(J1082*M1082*Assumptions!$B$6,0)</f>
        <v>280800</v>
      </c>
      <c r="R1082" s="53" t="n">
        <f aca="false">N1082/M1082</f>
        <v>213.4125</v>
      </c>
      <c r="S1082" s="53" t="n">
        <f aca="false">P1082/M1082</f>
        <v>206.325</v>
      </c>
      <c r="T1082" s="54" t="n">
        <f aca="false">IF(J1082&gt;0,L1082/J1082,0)</f>
        <v>0.548888888888889</v>
      </c>
      <c r="U1082" s="54" t="n">
        <f aca="false">IF(L1082&gt;0,R1082/L1082,0)</f>
        <v>0.864018218623482</v>
      </c>
      <c r="V1082" s="54" t="n">
        <f aca="false">IF(N1082&gt;0,P1082/N1082,0)</f>
        <v>0.966789667896679</v>
      </c>
      <c r="W1082" s="54" t="n">
        <f aca="false">T1082*U1082*V1082</f>
        <v>0.4585</v>
      </c>
      <c r="X1082" s="55" t="n">
        <v>264.1</v>
      </c>
      <c r="Y1082" s="56" t="n">
        <v>4.99</v>
      </c>
    </row>
    <row r="1083" customFormat="false" ht="15" hidden="false" customHeight="false" outlineLevel="0" collapsed="false">
      <c r="A1083" s="47" t="s">
        <v>1527</v>
      </c>
      <c r="B1083" s="48" t="n">
        <v>46141</v>
      </c>
      <c r="C1083" s="49" t="n">
        <f aca="false">DATE(YEAR(B1083),MONTH(B1083),1)</f>
        <v>46113</v>
      </c>
      <c r="D1083" s="47" t="s">
        <v>74</v>
      </c>
      <c r="E1083" s="47" t="s">
        <v>62</v>
      </c>
      <c r="F1083" s="47" t="s">
        <v>150</v>
      </c>
      <c r="G1083" s="47" t="s">
        <v>1526</v>
      </c>
      <c r="H1083" s="50" t="n">
        <f aca="false">Assumptions!$B$4</f>
        <v>480</v>
      </c>
      <c r="I1083" s="47" t="n">
        <v>30</v>
      </c>
      <c r="J1083" s="9" t="n">
        <f aca="false">H1083-I1083</f>
        <v>450</v>
      </c>
      <c r="K1083" s="9" t="n">
        <f aca="false">SUMIFS(Downtime_Log!$I$2:$I$20000,Downtime_Log!$B$2:$B$20000,A1083)</f>
        <v>148</v>
      </c>
      <c r="L1083" s="9" t="n">
        <f aca="false">J1083-K1083</f>
        <v>302</v>
      </c>
      <c r="M1083" s="51" t="n">
        <f aca="false">INDEX(Rate_Master!$C$2:$C$13,MATCH(F1083,Rate_Master!$A$2:$A$13,0))</f>
        <v>800</v>
      </c>
      <c r="N1083" s="52" t="n">
        <v>212184</v>
      </c>
      <c r="O1083" s="51" t="n">
        <f aca="false">SUMIFS(Quality_Log!$H$2:$H$20000,Quality_Log!$B$2:$B$20000,A1083)</f>
        <v>6193</v>
      </c>
      <c r="P1083" s="51" t="n">
        <f aca="false">N1083-O1083</f>
        <v>205991</v>
      </c>
      <c r="Q1083" s="51" t="n">
        <f aca="false">ROUND(J1083*M1083*Assumptions!$B$6,0)</f>
        <v>280800</v>
      </c>
      <c r="R1083" s="53" t="n">
        <f aca="false">N1083/M1083</f>
        <v>265.23</v>
      </c>
      <c r="S1083" s="53" t="n">
        <f aca="false">P1083/M1083</f>
        <v>257.48875</v>
      </c>
      <c r="T1083" s="54" t="n">
        <f aca="false">IF(J1083&gt;0,L1083/J1083,0)</f>
        <v>0.671111111111111</v>
      </c>
      <c r="U1083" s="54" t="n">
        <f aca="false">IF(L1083&gt;0,R1083/L1083,0)</f>
        <v>0.878245033112583</v>
      </c>
      <c r="V1083" s="54" t="n">
        <f aca="false">IF(N1083&gt;0,P1083/N1083,0)</f>
        <v>0.970813067903329</v>
      </c>
      <c r="W1083" s="54" t="n">
        <f aca="false">T1083*U1083*V1083</f>
        <v>0.572197222222222</v>
      </c>
      <c r="X1083" s="55" t="n">
        <v>306.6</v>
      </c>
      <c r="Y1083" s="56" t="n">
        <v>1.9</v>
      </c>
    </row>
    <row r="1084" customFormat="false" ht="15" hidden="false" customHeight="false" outlineLevel="0" collapsed="false">
      <c r="A1084" s="47" t="s">
        <v>1528</v>
      </c>
      <c r="B1084" s="48" t="n">
        <v>46141</v>
      </c>
      <c r="C1084" s="49" t="n">
        <f aca="false">DATE(YEAR(B1084),MONTH(B1084),1)</f>
        <v>46113</v>
      </c>
      <c r="D1084" s="47" t="s">
        <v>75</v>
      </c>
      <c r="E1084" s="47" t="s">
        <v>62</v>
      </c>
      <c r="F1084" s="47" t="s">
        <v>150</v>
      </c>
      <c r="G1084" s="47" t="s">
        <v>1526</v>
      </c>
      <c r="H1084" s="50" t="n">
        <f aca="false">Assumptions!$B$4</f>
        <v>480</v>
      </c>
      <c r="I1084" s="47" t="n">
        <v>45</v>
      </c>
      <c r="J1084" s="9" t="n">
        <f aca="false">H1084-I1084</f>
        <v>435</v>
      </c>
      <c r="K1084" s="9" t="n">
        <f aca="false">SUMIFS(Downtime_Log!$I$2:$I$20000,Downtime_Log!$B$2:$B$20000,A1084)</f>
        <v>18</v>
      </c>
      <c r="L1084" s="9" t="n">
        <f aca="false">J1084-K1084</f>
        <v>417</v>
      </c>
      <c r="M1084" s="51" t="n">
        <f aca="false">INDEX(Rate_Master!$C$2:$C$13,MATCH(F1084,Rate_Master!$A$2:$A$13,0))</f>
        <v>800</v>
      </c>
      <c r="N1084" s="52" t="n">
        <v>253220</v>
      </c>
      <c r="O1084" s="51" t="n">
        <f aca="false">SUMIFS(Quality_Log!$H$2:$H$20000,Quality_Log!$B$2:$B$20000,A1084)</f>
        <v>5153</v>
      </c>
      <c r="P1084" s="51" t="n">
        <f aca="false">N1084-O1084</f>
        <v>248067</v>
      </c>
      <c r="Q1084" s="51" t="n">
        <f aca="false">ROUND(J1084*M1084*Assumptions!$B$6,0)</f>
        <v>271440</v>
      </c>
      <c r="R1084" s="53" t="n">
        <f aca="false">N1084/M1084</f>
        <v>316.525</v>
      </c>
      <c r="S1084" s="53" t="n">
        <f aca="false">P1084/M1084</f>
        <v>310.08375</v>
      </c>
      <c r="T1084" s="54" t="n">
        <f aca="false">IF(J1084&gt;0,L1084/J1084,0)</f>
        <v>0.958620689655172</v>
      </c>
      <c r="U1084" s="54" t="n">
        <f aca="false">IF(L1084&gt;0,R1084/L1084,0)</f>
        <v>0.759052757793765</v>
      </c>
      <c r="V1084" s="54" t="n">
        <f aca="false">IF(N1084&gt;0,P1084/N1084,0)</f>
        <v>0.979650106626649</v>
      </c>
      <c r="W1084" s="54" t="n">
        <f aca="false">T1084*U1084*V1084</f>
        <v>0.712836206896552</v>
      </c>
      <c r="X1084" s="55" t="n">
        <v>373.7</v>
      </c>
      <c r="Y1084" s="56" t="n">
        <v>1.42</v>
      </c>
    </row>
    <row r="1085" customFormat="false" ht="15" hidden="false" customHeight="false" outlineLevel="0" collapsed="false">
      <c r="A1085" s="47" t="s">
        <v>1529</v>
      </c>
      <c r="B1085" s="48" t="n">
        <v>46141</v>
      </c>
      <c r="C1085" s="49" t="n">
        <f aca="false">DATE(YEAR(B1085),MONTH(B1085),1)</f>
        <v>46113</v>
      </c>
      <c r="D1085" s="47" t="s">
        <v>73</v>
      </c>
      <c r="E1085" s="47" t="s">
        <v>63</v>
      </c>
      <c r="F1085" s="47" t="s">
        <v>153</v>
      </c>
      <c r="G1085" s="47" t="s">
        <v>1516</v>
      </c>
      <c r="H1085" s="50" t="n">
        <f aca="false">Assumptions!$B$4</f>
        <v>480</v>
      </c>
      <c r="I1085" s="47" t="n">
        <v>30</v>
      </c>
      <c r="J1085" s="9" t="n">
        <f aca="false">H1085-I1085</f>
        <v>450</v>
      </c>
      <c r="K1085" s="9" t="n">
        <f aca="false">SUMIFS(Downtime_Log!$I$2:$I$20000,Downtime_Log!$B$2:$B$20000,A1085)</f>
        <v>61</v>
      </c>
      <c r="L1085" s="9" t="n">
        <f aca="false">J1085-K1085</f>
        <v>389</v>
      </c>
      <c r="M1085" s="51" t="n">
        <f aca="false">INDEX(Rate_Master!$C$2:$C$13,MATCH(F1085,Rate_Master!$A$2:$A$13,0))</f>
        <v>1000</v>
      </c>
      <c r="N1085" s="52" t="n">
        <v>341506</v>
      </c>
      <c r="O1085" s="51" t="n">
        <f aca="false">SUMIFS(Quality_Log!$H$2:$H$20000,Quality_Log!$B$2:$B$20000,A1085)</f>
        <v>8955</v>
      </c>
      <c r="P1085" s="51" t="n">
        <f aca="false">N1085-O1085</f>
        <v>332551</v>
      </c>
      <c r="Q1085" s="51" t="n">
        <f aca="false">ROUND(J1085*M1085*Assumptions!$B$6,0)</f>
        <v>351000</v>
      </c>
      <c r="R1085" s="53" t="n">
        <f aca="false">N1085/M1085</f>
        <v>341.506</v>
      </c>
      <c r="S1085" s="53" t="n">
        <f aca="false">P1085/M1085</f>
        <v>332.551</v>
      </c>
      <c r="T1085" s="54" t="n">
        <f aca="false">IF(J1085&gt;0,L1085/J1085,0)</f>
        <v>0.864444444444445</v>
      </c>
      <c r="U1085" s="54" t="n">
        <f aca="false">IF(L1085&gt;0,R1085/L1085,0)</f>
        <v>0.877907455012853</v>
      </c>
      <c r="V1085" s="54" t="n">
        <f aca="false">IF(N1085&gt;0,P1085/N1085,0)</f>
        <v>0.973777913125977</v>
      </c>
      <c r="W1085" s="54" t="n">
        <f aca="false">T1085*U1085*V1085</f>
        <v>0.739002222222222</v>
      </c>
      <c r="X1085" s="55" t="n">
        <v>429.1</v>
      </c>
      <c r="Y1085" s="56" t="n">
        <v>1.84</v>
      </c>
    </row>
    <row r="1086" customFormat="false" ht="15" hidden="false" customHeight="false" outlineLevel="0" collapsed="false">
      <c r="A1086" s="47" t="s">
        <v>1530</v>
      </c>
      <c r="B1086" s="48" t="n">
        <v>46141</v>
      </c>
      <c r="C1086" s="49" t="n">
        <f aca="false">DATE(YEAR(B1086),MONTH(B1086),1)</f>
        <v>46113</v>
      </c>
      <c r="D1086" s="47" t="s">
        <v>74</v>
      </c>
      <c r="E1086" s="47" t="s">
        <v>63</v>
      </c>
      <c r="F1086" s="47" t="s">
        <v>153</v>
      </c>
      <c r="G1086" s="47" t="s">
        <v>1516</v>
      </c>
      <c r="H1086" s="50" t="n">
        <f aca="false">Assumptions!$B$4</f>
        <v>480</v>
      </c>
      <c r="I1086" s="47" t="n">
        <v>30</v>
      </c>
      <c r="J1086" s="9" t="n">
        <f aca="false">H1086-I1086</f>
        <v>450</v>
      </c>
      <c r="K1086" s="9" t="n">
        <f aca="false">SUMIFS(Downtime_Log!$I$2:$I$20000,Downtime_Log!$B$2:$B$20000,A1086)</f>
        <v>258</v>
      </c>
      <c r="L1086" s="9" t="n">
        <f aca="false">J1086-K1086</f>
        <v>192</v>
      </c>
      <c r="M1086" s="51" t="n">
        <f aca="false">INDEX(Rate_Master!$C$2:$C$13,MATCH(F1086,Rate_Master!$A$2:$A$13,0))</f>
        <v>1000</v>
      </c>
      <c r="N1086" s="52" t="n">
        <v>175875</v>
      </c>
      <c r="O1086" s="51" t="n">
        <f aca="false">SUMIFS(Quality_Log!$H$2:$H$20000,Quality_Log!$B$2:$B$20000,A1086)</f>
        <v>3492</v>
      </c>
      <c r="P1086" s="51" t="n">
        <f aca="false">N1086-O1086</f>
        <v>172383</v>
      </c>
      <c r="Q1086" s="51" t="n">
        <f aca="false">ROUND(J1086*M1086*Assumptions!$B$6,0)</f>
        <v>351000</v>
      </c>
      <c r="R1086" s="53" t="n">
        <f aca="false">N1086/M1086</f>
        <v>175.875</v>
      </c>
      <c r="S1086" s="53" t="n">
        <f aca="false">P1086/M1086</f>
        <v>172.383</v>
      </c>
      <c r="T1086" s="54" t="n">
        <f aca="false">IF(J1086&gt;0,L1086/J1086,0)</f>
        <v>0.426666666666667</v>
      </c>
      <c r="U1086" s="54" t="n">
        <f aca="false">IF(L1086&gt;0,R1086/L1086,0)</f>
        <v>0.916015625</v>
      </c>
      <c r="V1086" s="54" t="n">
        <f aca="false">IF(N1086&gt;0,P1086/N1086,0)</f>
        <v>0.980144989339019</v>
      </c>
      <c r="W1086" s="54" t="n">
        <f aca="false">T1086*U1086*V1086</f>
        <v>0.383073333333333</v>
      </c>
      <c r="X1086" s="55" t="n">
        <v>276.3</v>
      </c>
      <c r="Y1086" s="56" t="n">
        <v>1.9</v>
      </c>
    </row>
    <row r="1087" customFormat="false" ht="15" hidden="false" customHeight="false" outlineLevel="0" collapsed="false">
      <c r="A1087" s="47" t="s">
        <v>1531</v>
      </c>
      <c r="B1087" s="48" t="n">
        <v>46141</v>
      </c>
      <c r="C1087" s="49" t="n">
        <f aca="false">DATE(YEAR(B1087),MONTH(B1087),1)</f>
        <v>46113</v>
      </c>
      <c r="D1087" s="47" t="s">
        <v>75</v>
      </c>
      <c r="E1087" s="47" t="s">
        <v>63</v>
      </c>
      <c r="F1087" s="47" t="s">
        <v>153</v>
      </c>
      <c r="G1087" s="47" t="s">
        <v>1516</v>
      </c>
      <c r="H1087" s="50" t="n">
        <f aca="false">Assumptions!$B$4</f>
        <v>480</v>
      </c>
      <c r="I1087" s="47" t="n">
        <v>45</v>
      </c>
      <c r="J1087" s="9" t="n">
        <f aca="false">H1087-I1087</f>
        <v>435</v>
      </c>
      <c r="K1087" s="9" t="n">
        <f aca="false">SUMIFS(Downtime_Log!$I$2:$I$20000,Downtime_Log!$B$2:$B$20000,A1087)</f>
        <v>167</v>
      </c>
      <c r="L1087" s="9" t="n">
        <f aca="false">J1087-K1087</f>
        <v>268</v>
      </c>
      <c r="M1087" s="51" t="n">
        <f aca="false">INDEX(Rate_Master!$C$2:$C$13,MATCH(F1087,Rate_Master!$A$2:$A$13,0))</f>
        <v>1000</v>
      </c>
      <c r="N1087" s="52" t="n">
        <v>211134</v>
      </c>
      <c r="O1087" s="51" t="n">
        <f aca="false">SUMIFS(Quality_Log!$H$2:$H$20000,Quality_Log!$B$2:$B$20000,A1087)</f>
        <v>3489</v>
      </c>
      <c r="P1087" s="51" t="n">
        <f aca="false">N1087-O1087</f>
        <v>207645</v>
      </c>
      <c r="Q1087" s="51" t="n">
        <f aca="false">ROUND(J1087*M1087*Assumptions!$B$6,0)</f>
        <v>339300</v>
      </c>
      <c r="R1087" s="53" t="n">
        <f aca="false">N1087/M1087</f>
        <v>211.134</v>
      </c>
      <c r="S1087" s="53" t="n">
        <f aca="false">P1087/M1087</f>
        <v>207.645</v>
      </c>
      <c r="T1087" s="54" t="n">
        <f aca="false">IF(J1087&gt;0,L1087/J1087,0)</f>
        <v>0.616091954022989</v>
      </c>
      <c r="U1087" s="54" t="n">
        <f aca="false">IF(L1087&gt;0,R1087/L1087,0)</f>
        <v>0.787813432835821</v>
      </c>
      <c r="V1087" s="54" t="n">
        <f aca="false">IF(N1087&gt;0,P1087/N1087,0)</f>
        <v>0.983474949558101</v>
      </c>
      <c r="W1087" s="54" t="n">
        <f aca="false">T1087*U1087*V1087</f>
        <v>0.477344827586207</v>
      </c>
      <c r="X1087" s="55" t="n">
        <v>344.7</v>
      </c>
      <c r="Y1087" s="56" t="n">
        <v>2.11</v>
      </c>
    </row>
    <row r="1088" customFormat="false" ht="15" hidden="false" customHeight="false" outlineLevel="0" collapsed="false">
      <c r="A1088" s="47" t="s">
        <v>1532</v>
      </c>
      <c r="B1088" s="48" t="n">
        <v>46141</v>
      </c>
      <c r="C1088" s="49" t="n">
        <f aca="false">DATE(YEAR(B1088),MONTH(B1088),1)</f>
        <v>46113</v>
      </c>
      <c r="D1088" s="47" t="s">
        <v>73</v>
      </c>
      <c r="E1088" s="47" t="s">
        <v>64</v>
      </c>
      <c r="F1088" s="47" t="s">
        <v>156</v>
      </c>
      <c r="G1088" s="47" t="s">
        <v>1533</v>
      </c>
      <c r="H1088" s="50" t="n">
        <f aca="false">Assumptions!$B$4</f>
        <v>480</v>
      </c>
      <c r="I1088" s="47" t="n">
        <v>30</v>
      </c>
      <c r="J1088" s="9" t="n">
        <f aca="false">H1088-I1088</f>
        <v>450</v>
      </c>
      <c r="K1088" s="9" t="n">
        <f aca="false">SUMIFS(Downtime_Log!$I$2:$I$20000,Downtime_Log!$B$2:$B$20000,A1088)</f>
        <v>19</v>
      </c>
      <c r="L1088" s="9" t="n">
        <f aca="false">J1088-K1088</f>
        <v>431</v>
      </c>
      <c r="M1088" s="51" t="n">
        <f aca="false">INDEX(Rate_Master!$C$2:$C$13,MATCH(F1088,Rate_Master!$A$2:$A$13,0))</f>
        <v>480</v>
      </c>
      <c r="N1088" s="52" t="n">
        <v>180682</v>
      </c>
      <c r="O1088" s="51" t="n">
        <f aca="false">SUMIFS(Quality_Log!$H$2:$H$20000,Quality_Log!$B$2:$B$20000,A1088)</f>
        <v>4005</v>
      </c>
      <c r="P1088" s="51" t="n">
        <f aca="false">N1088-O1088</f>
        <v>176677</v>
      </c>
      <c r="Q1088" s="51" t="n">
        <f aca="false">ROUND(J1088*M1088*Assumptions!$B$6,0)</f>
        <v>168480</v>
      </c>
      <c r="R1088" s="53" t="n">
        <f aca="false">N1088/M1088</f>
        <v>376.420833333333</v>
      </c>
      <c r="S1088" s="53" t="n">
        <f aca="false">P1088/M1088</f>
        <v>368.077083333333</v>
      </c>
      <c r="T1088" s="54" t="n">
        <f aca="false">IF(J1088&gt;0,L1088/J1088,0)</f>
        <v>0.957777777777778</v>
      </c>
      <c r="U1088" s="54" t="n">
        <f aca="false">IF(L1088&gt;0,R1088/L1088,0)</f>
        <v>0.873366202629544</v>
      </c>
      <c r="V1088" s="54" t="n">
        <f aca="false">IF(N1088&gt;0,P1088/N1088,0)</f>
        <v>0.977833984569575</v>
      </c>
      <c r="W1088" s="54" t="n">
        <f aca="false">T1088*U1088*V1088</f>
        <v>0.817949074074074</v>
      </c>
      <c r="X1088" s="55" t="n">
        <v>239.7</v>
      </c>
      <c r="Y1088" s="56" t="n">
        <v>0.71</v>
      </c>
    </row>
    <row r="1089" customFormat="false" ht="15" hidden="false" customHeight="false" outlineLevel="0" collapsed="false">
      <c r="A1089" s="47" t="s">
        <v>1534</v>
      </c>
      <c r="B1089" s="48" t="n">
        <v>46141</v>
      </c>
      <c r="C1089" s="49" t="n">
        <f aca="false">DATE(YEAR(B1089),MONTH(B1089),1)</f>
        <v>46113</v>
      </c>
      <c r="D1089" s="47" t="s">
        <v>74</v>
      </c>
      <c r="E1089" s="47" t="s">
        <v>64</v>
      </c>
      <c r="F1089" s="47" t="s">
        <v>156</v>
      </c>
      <c r="G1089" s="47" t="s">
        <v>1533</v>
      </c>
      <c r="H1089" s="50" t="n">
        <f aca="false">Assumptions!$B$4</f>
        <v>480</v>
      </c>
      <c r="I1089" s="47" t="n">
        <v>30</v>
      </c>
      <c r="J1089" s="9" t="n">
        <f aca="false">H1089-I1089</f>
        <v>450</v>
      </c>
      <c r="K1089" s="9" t="n">
        <f aca="false">SUMIFS(Downtime_Log!$I$2:$I$20000,Downtime_Log!$B$2:$B$20000,A1089)</f>
        <v>3</v>
      </c>
      <c r="L1089" s="9" t="n">
        <f aca="false">J1089-K1089</f>
        <v>447</v>
      </c>
      <c r="M1089" s="51" t="n">
        <f aca="false">INDEX(Rate_Master!$C$2:$C$13,MATCH(F1089,Rate_Master!$A$2:$A$13,0))</f>
        <v>480</v>
      </c>
      <c r="N1089" s="52" t="n">
        <v>187458</v>
      </c>
      <c r="O1089" s="51" t="n">
        <f aca="false">SUMIFS(Quality_Log!$H$2:$H$20000,Quality_Log!$B$2:$B$20000,A1089)</f>
        <v>4731</v>
      </c>
      <c r="P1089" s="51" t="n">
        <f aca="false">N1089-O1089</f>
        <v>182727</v>
      </c>
      <c r="Q1089" s="51" t="n">
        <f aca="false">ROUND(J1089*M1089*Assumptions!$B$6,0)</f>
        <v>168480</v>
      </c>
      <c r="R1089" s="53" t="n">
        <f aca="false">N1089/M1089</f>
        <v>390.5375</v>
      </c>
      <c r="S1089" s="53" t="n">
        <f aca="false">P1089/M1089</f>
        <v>380.68125</v>
      </c>
      <c r="T1089" s="54" t="n">
        <f aca="false">IF(J1089&gt;0,L1089/J1089,0)</f>
        <v>0.993333333333333</v>
      </c>
      <c r="U1089" s="54" t="n">
        <f aca="false">IF(L1089&gt;0,R1089/L1089,0)</f>
        <v>0.873685682326622</v>
      </c>
      <c r="V1089" s="54" t="n">
        <f aca="false">IF(N1089&gt;0,P1089/N1089,0)</f>
        <v>0.974762346765676</v>
      </c>
      <c r="W1089" s="54" t="n">
        <f aca="false">T1089*U1089*V1089</f>
        <v>0.845958333333334</v>
      </c>
      <c r="X1089" s="55" t="n">
        <v>263.9</v>
      </c>
      <c r="Y1089" s="56" t="n">
        <v>0.71</v>
      </c>
    </row>
    <row r="1090" customFormat="false" ht="15" hidden="false" customHeight="false" outlineLevel="0" collapsed="false">
      <c r="A1090" s="47" t="s">
        <v>1535</v>
      </c>
      <c r="B1090" s="48" t="n">
        <v>46141</v>
      </c>
      <c r="C1090" s="49" t="n">
        <f aca="false">DATE(YEAR(B1090),MONTH(B1090),1)</f>
        <v>46113</v>
      </c>
      <c r="D1090" s="47" t="s">
        <v>73</v>
      </c>
      <c r="E1090" s="47" t="s">
        <v>65</v>
      </c>
      <c r="F1090" s="47" t="s">
        <v>159</v>
      </c>
      <c r="G1090" s="47" t="s">
        <v>1522</v>
      </c>
      <c r="H1090" s="50" t="n">
        <f aca="false">Assumptions!$B$4</f>
        <v>480</v>
      </c>
      <c r="I1090" s="47" t="n">
        <v>30</v>
      </c>
      <c r="J1090" s="9" t="n">
        <f aca="false">H1090-I1090</f>
        <v>450</v>
      </c>
      <c r="K1090" s="9" t="n">
        <f aca="false">SUMIFS(Downtime_Log!$I$2:$I$20000,Downtime_Log!$B$2:$B$20000,A1090)</f>
        <v>55</v>
      </c>
      <c r="L1090" s="9" t="n">
        <f aca="false">J1090-K1090</f>
        <v>395</v>
      </c>
      <c r="M1090" s="51" t="n">
        <f aca="false">INDEX(Rate_Master!$C$2:$C$13,MATCH(F1090,Rate_Master!$A$2:$A$13,0))</f>
        <v>240</v>
      </c>
      <c r="N1090" s="52" t="n">
        <v>82173</v>
      </c>
      <c r="O1090" s="51" t="n">
        <f aca="false">SUMIFS(Quality_Log!$H$2:$H$20000,Quality_Log!$B$2:$B$20000,A1090)</f>
        <v>1782</v>
      </c>
      <c r="P1090" s="51" t="n">
        <f aca="false">N1090-O1090</f>
        <v>80391</v>
      </c>
      <c r="Q1090" s="51" t="n">
        <f aca="false">ROUND(J1090*M1090*Assumptions!$B$6,0)</f>
        <v>84240</v>
      </c>
      <c r="R1090" s="53" t="n">
        <f aca="false">N1090/M1090</f>
        <v>342.3875</v>
      </c>
      <c r="S1090" s="53" t="n">
        <f aca="false">P1090/M1090</f>
        <v>334.9625</v>
      </c>
      <c r="T1090" s="54" t="n">
        <f aca="false">IF(J1090&gt;0,L1090/J1090,0)</f>
        <v>0.877777777777778</v>
      </c>
      <c r="U1090" s="54" t="n">
        <f aca="false">IF(L1090&gt;0,R1090/L1090,0)</f>
        <v>0.866803797468355</v>
      </c>
      <c r="V1090" s="54" t="n">
        <f aca="false">IF(N1090&gt;0,P1090/N1090,0)</f>
        <v>0.978314044759228</v>
      </c>
      <c r="W1090" s="54" t="n">
        <f aca="false">T1090*U1090*V1090</f>
        <v>0.744361111111111</v>
      </c>
      <c r="X1090" s="55" t="n">
        <v>204.3</v>
      </c>
      <c r="Y1090" s="56" t="n">
        <v>0.13</v>
      </c>
    </row>
    <row r="1091" customFormat="false" ht="15" hidden="false" customHeight="false" outlineLevel="0" collapsed="false">
      <c r="A1091" s="47" t="s">
        <v>1536</v>
      </c>
      <c r="B1091" s="48" t="n">
        <v>46141</v>
      </c>
      <c r="C1091" s="49" t="n">
        <f aca="false">DATE(YEAR(B1091),MONTH(B1091),1)</f>
        <v>46113</v>
      </c>
      <c r="D1091" s="47" t="s">
        <v>74</v>
      </c>
      <c r="E1091" s="47" t="s">
        <v>65</v>
      </c>
      <c r="F1091" s="47" t="s">
        <v>159</v>
      </c>
      <c r="G1091" s="47" t="s">
        <v>1522</v>
      </c>
      <c r="H1091" s="50" t="n">
        <f aca="false">Assumptions!$B$4</f>
        <v>480</v>
      </c>
      <c r="I1091" s="47" t="n">
        <v>30</v>
      </c>
      <c r="J1091" s="9" t="n">
        <f aca="false">H1091-I1091</f>
        <v>450</v>
      </c>
      <c r="K1091" s="9" t="n">
        <f aca="false">SUMIFS(Downtime_Log!$I$2:$I$20000,Downtime_Log!$B$2:$B$20000,A1091)</f>
        <v>54</v>
      </c>
      <c r="L1091" s="9" t="n">
        <f aca="false">J1091-K1091</f>
        <v>396</v>
      </c>
      <c r="M1091" s="51" t="n">
        <f aca="false">INDEX(Rate_Master!$C$2:$C$13,MATCH(F1091,Rate_Master!$A$2:$A$13,0))</f>
        <v>240</v>
      </c>
      <c r="N1091" s="52" t="n">
        <v>80775</v>
      </c>
      <c r="O1091" s="51" t="n">
        <f aca="false">SUMIFS(Quality_Log!$H$2:$H$20000,Quality_Log!$B$2:$B$20000,A1091)</f>
        <v>1829</v>
      </c>
      <c r="P1091" s="51" t="n">
        <f aca="false">N1091-O1091</f>
        <v>78946</v>
      </c>
      <c r="Q1091" s="51" t="n">
        <f aca="false">ROUND(J1091*M1091*Assumptions!$B$6,0)</f>
        <v>84240</v>
      </c>
      <c r="R1091" s="53" t="n">
        <f aca="false">N1091/M1091</f>
        <v>336.5625</v>
      </c>
      <c r="S1091" s="53" t="n">
        <f aca="false">P1091/M1091</f>
        <v>328.941666666667</v>
      </c>
      <c r="T1091" s="54" t="n">
        <f aca="false">IF(J1091&gt;0,L1091/J1091,0)</f>
        <v>0.88</v>
      </c>
      <c r="U1091" s="54" t="n">
        <f aca="false">IF(L1091&gt;0,R1091/L1091,0)</f>
        <v>0.849905303030303</v>
      </c>
      <c r="V1091" s="54" t="n">
        <f aca="false">IF(N1091&gt;0,P1091/N1091,0)</f>
        <v>0.977356855462705</v>
      </c>
      <c r="W1091" s="54" t="n">
        <f aca="false">T1091*U1091*V1091</f>
        <v>0.730981481481482</v>
      </c>
      <c r="X1091" s="55" t="n">
        <v>183.5</v>
      </c>
      <c r="Y1091" s="56" t="n">
        <v>0.16</v>
      </c>
    </row>
    <row r="1092" customFormat="false" ht="15" hidden="false" customHeight="false" outlineLevel="0" collapsed="false">
      <c r="A1092" s="47" t="s">
        <v>1537</v>
      </c>
      <c r="B1092" s="48" t="n">
        <v>46141</v>
      </c>
      <c r="C1092" s="49" t="n">
        <f aca="false">DATE(YEAR(B1092),MONTH(B1092),1)</f>
        <v>46113</v>
      </c>
      <c r="D1092" s="47" t="s">
        <v>75</v>
      </c>
      <c r="E1092" s="47" t="s">
        <v>65</v>
      </c>
      <c r="F1092" s="47" t="s">
        <v>157</v>
      </c>
      <c r="G1092" s="47" t="s">
        <v>1538</v>
      </c>
      <c r="H1092" s="50" t="n">
        <f aca="false">Assumptions!$B$4</f>
        <v>480</v>
      </c>
      <c r="I1092" s="47" t="n">
        <v>30</v>
      </c>
      <c r="J1092" s="9" t="n">
        <f aca="false">H1092-I1092</f>
        <v>450</v>
      </c>
      <c r="K1092" s="9" t="n">
        <f aca="false">SUMIFS(Downtime_Log!$I$2:$I$20000,Downtime_Log!$B$2:$B$20000,A1092)</f>
        <v>118</v>
      </c>
      <c r="L1092" s="9" t="n">
        <f aca="false">J1092-K1092</f>
        <v>332</v>
      </c>
      <c r="M1092" s="51" t="n">
        <f aca="false">INDEX(Rate_Master!$C$2:$C$13,MATCH(F1092,Rate_Master!$A$2:$A$13,0))</f>
        <v>220</v>
      </c>
      <c r="N1092" s="52" t="n">
        <v>60361</v>
      </c>
      <c r="O1092" s="51" t="n">
        <f aca="false">SUMIFS(Quality_Log!$H$2:$H$20000,Quality_Log!$B$2:$B$20000,A1092)</f>
        <v>1695</v>
      </c>
      <c r="P1092" s="51" t="n">
        <f aca="false">N1092-O1092</f>
        <v>58666</v>
      </c>
      <c r="Q1092" s="51" t="n">
        <f aca="false">ROUND(J1092*M1092*Assumptions!$B$6,0)</f>
        <v>77220</v>
      </c>
      <c r="R1092" s="53" t="n">
        <f aca="false">N1092/M1092</f>
        <v>274.368181818182</v>
      </c>
      <c r="S1092" s="53" t="n">
        <f aca="false">P1092/M1092</f>
        <v>266.663636363636</v>
      </c>
      <c r="T1092" s="54" t="n">
        <f aca="false">IF(J1092&gt;0,L1092/J1092,0)</f>
        <v>0.737777777777778</v>
      </c>
      <c r="U1092" s="54" t="n">
        <f aca="false">IF(L1092&gt;0,R1092/L1092,0)</f>
        <v>0.826410186199343</v>
      </c>
      <c r="V1092" s="54" t="n">
        <f aca="false">IF(N1092&gt;0,P1092/N1092,0)</f>
        <v>0.971918954291678</v>
      </c>
      <c r="W1092" s="54" t="n">
        <f aca="false">T1092*U1092*V1092</f>
        <v>0.592585858585859</v>
      </c>
      <c r="X1092" s="55" t="n">
        <v>176.6</v>
      </c>
      <c r="Y1092" s="56" t="n">
        <v>0.77</v>
      </c>
    </row>
    <row r="1093" customFormat="false" ht="15" hidden="false" customHeight="false" outlineLevel="0" collapsed="false">
      <c r="A1093" s="47" t="s">
        <v>1539</v>
      </c>
      <c r="B1093" s="48" t="n">
        <v>46142</v>
      </c>
      <c r="C1093" s="49" t="n">
        <f aca="false">DATE(YEAR(B1093),MONTH(B1093),1)</f>
        <v>46113</v>
      </c>
      <c r="D1093" s="47" t="s">
        <v>73</v>
      </c>
      <c r="E1093" s="47" t="s">
        <v>62</v>
      </c>
      <c r="F1093" s="47" t="s">
        <v>150</v>
      </c>
      <c r="G1093" s="47" t="s">
        <v>1526</v>
      </c>
      <c r="H1093" s="50" t="n">
        <f aca="false">Assumptions!$B$4</f>
        <v>480</v>
      </c>
      <c r="I1093" s="47" t="n">
        <v>30</v>
      </c>
      <c r="J1093" s="9" t="n">
        <f aca="false">H1093-I1093</f>
        <v>450</v>
      </c>
      <c r="K1093" s="9" t="n">
        <f aca="false">SUMIFS(Downtime_Log!$I$2:$I$20000,Downtime_Log!$B$2:$B$20000,A1093)</f>
        <v>58</v>
      </c>
      <c r="L1093" s="9" t="n">
        <f aca="false">J1093-K1093</f>
        <v>392</v>
      </c>
      <c r="M1093" s="51" t="n">
        <f aca="false">INDEX(Rate_Master!$C$2:$C$13,MATCH(F1093,Rate_Master!$A$2:$A$13,0))</f>
        <v>800</v>
      </c>
      <c r="N1093" s="52" t="n">
        <v>248908</v>
      </c>
      <c r="O1093" s="51" t="n">
        <f aca="false">SUMIFS(Quality_Log!$H$2:$H$20000,Quality_Log!$B$2:$B$20000,A1093)</f>
        <v>3226</v>
      </c>
      <c r="P1093" s="51" t="n">
        <f aca="false">N1093-O1093</f>
        <v>245682</v>
      </c>
      <c r="Q1093" s="51" t="n">
        <f aca="false">ROUND(J1093*M1093*Assumptions!$B$6,0)</f>
        <v>280800</v>
      </c>
      <c r="R1093" s="53" t="n">
        <f aca="false">N1093/M1093</f>
        <v>311.135</v>
      </c>
      <c r="S1093" s="53" t="n">
        <f aca="false">P1093/M1093</f>
        <v>307.1025</v>
      </c>
      <c r="T1093" s="54" t="n">
        <f aca="false">IF(J1093&gt;0,L1093/J1093,0)</f>
        <v>0.871111111111111</v>
      </c>
      <c r="U1093" s="54" t="n">
        <f aca="false">IF(L1093&gt;0,R1093/L1093,0)</f>
        <v>0.793711734693878</v>
      </c>
      <c r="V1093" s="54" t="n">
        <f aca="false">IF(N1093&gt;0,P1093/N1093,0)</f>
        <v>0.987039388046989</v>
      </c>
      <c r="W1093" s="54" t="n">
        <f aca="false">T1093*U1093*V1093</f>
        <v>0.68245</v>
      </c>
      <c r="X1093" s="55" t="n">
        <v>358.9</v>
      </c>
      <c r="Y1093" s="56" t="n">
        <v>1.33</v>
      </c>
    </row>
    <row r="1094" customFormat="false" ht="15" hidden="false" customHeight="false" outlineLevel="0" collapsed="false">
      <c r="A1094" s="47" t="s">
        <v>1540</v>
      </c>
      <c r="B1094" s="48" t="n">
        <v>46142</v>
      </c>
      <c r="C1094" s="49" t="n">
        <f aca="false">DATE(YEAR(B1094),MONTH(B1094),1)</f>
        <v>46113</v>
      </c>
      <c r="D1094" s="47" t="s">
        <v>74</v>
      </c>
      <c r="E1094" s="47" t="s">
        <v>62</v>
      </c>
      <c r="F1094" s="47" t="s">
        <v>150</v>
      </c>
      <c r="G1094" s="47" t="s">
        <v>1526</v>
      </c>
      <c r="H1094" s="50" t="n">
        <f aca="false">Assumptions!$B$4</f>
        <v>480</v>
      </c>
      <c r="I1094" s="47" t="n">
        <v>30</v>
      </c>
      <c r="J1094" s="9" t="n">
        <f aca="false">H1094-I1094</f>
        <v>450</v>
      </c>
      <c r="K1094" s="9" t="n">
        <f aca="false">SUMIFS(Downtime_Log!$I$2:$I$20000,Downtime_Log!$B$2:$B$20000,A1094)</f>
        <v>61</v>
      </c>
      <c r="L1094" s="9" t="n">
        <f aca="false">J1094-K1094</f>
        <v>389</v>
      </c>
      <c r="M1094" s="51" t="n">
        <f aca="false">INDEX(Rate_Master!$C$2:$C$13,MATCH(F1094,Rate_Master!$A$2:$A$13,0))</f>
        <v>800</v>
      </c>
      <c r="N1094" s="52" t="n">
        <v>266593</v>
      </c>
      <c r="O1094" s="51" t="n">
        <f aca="false">SUMIFS(Quality_Log!$H$2:$H$20000,Quality_Log!$B$2:$B$20000,A1094)</f>
        <v>4531</v>
      </c>
      <c r="P1094" s="51" t="n">
        <f aca="false">N1094-O1094</f>
        <v>262062</v>
      </c>
      <c r="Q1094" s="51" t="n">
        <f aca="false">ROUND(J1094*M1094*Assumptions!$B$6,0)</f>
        <v>280800</v>
      </c>
      <c r="R1094" s="53" t="n">
        <f aca="false">N1094/M1094</f>
        <v>333.24125</v>
      </c>
      <c r="S1094" s="53" t="n">
        <f aca="false">P1094/M1094</f>
        <v>327.5775</v>
      </c>
      <c r="T1094" s="54" t="n">
        <f aca="false">IF(J1094&gt;0,L1094/J1094,0)</f>
        <v>0.864444444444445</v>
      </c>
      <c r="U1094" s="54" t="n">
        <f aca="false">IF(L1094&gt;0,R1094/L1094,0)</f>
        <v>0.856661311053985</v>
      </c>
      <c r="V1094" s="54" t="n">
        <f aca="false">IF(N1094&gt;0,P1094/N1094,0)</f>
        <v>0.983004054870158</v>
      </c>
      <c r="W1094" s="54" t="n">
        <f aca="false">T1094*U1094*V1094</f>
        <v>0.72795</v>
      </c>
      <c r="X1094" s="55" t="n">
        <v>349.6</v>
      </c>
      <c r="Y1094" s="56" t="n">
        <v>1.58</v>
      </c>
    </row>
    <row r="1095" customFormat="false" ht="15" hidden="false" customHeight="false" outlineLevel="0" collapsed="false">
      <c r="A1095" s="47" t="s">
        <v>1541</v>
      </c>
      <c r="B1095" s="48" t="n">
        <v>46142</v>
      </c>
      <c r="C1095" s="49" t="n">
        <f aca="false">DATE(YEAR(B1095),MONTH(B1095),1)</f>
        <v>46113</v>
      </c>
      <c r="D1095" s="47" t="s">
        <v>75</v>
      </c>
      <c r="E1095" s="47" t="s">
        <v>62</v>
      </c>
      <c r="F1095" s="47" t="s">
        <v>150</v>
      </c>
      <c r="G1095" s="47" t="s">
        <v>1526</v>
      </c>
      <c r="H1095" s="50" t="n">
        <f aca="false">Assumptions!$B$4</f>
        <v>480</v>
      </c>
      <c r="I1095" s="47" t="n">
        <v>30</v>
      </c>
      <c r="J1095" s="9" t="n">
        <f aca="false">H1095-I1095</f>
        <v>450</v>
      </c>
      <c r="K1095" s="9" t="n">
        <f aca="false">SUMIFS(Downtime_Log!$I$2:$I$20000,Downtime_Log!$B$2:$B$20000,A1095)</f>
        <v>90</v>
      </c>
      <c r="L1095" s="9" t="n">
        <f aca="false">J1095-K1095</f>
        <v>360</v>
      </c>
      <c r="M1095" s="51" t="n">
        <f aca="false">INDEX(Rate_Master!$C$2:$C$13,MATCH(F1095,Rate_Master!$A$2:$A$13,0))</f>
        <v>800</v>
      </c>
      <c r="N1095" s="52" t="n">
        <v>238826</v>
      </c>
      <c r="O1095" s="51" t="n">
        <f aca="false">SUMIFS(Quality_Log!$H$2:$H$20000,Quality_Log!$B$2:$B$20000,A1095)</f>
        <v>4752</v>
      </c>
      <c r="P1095" s="51" t="n">
        <f aca="false">N1095-O1095</f>
        <v>234074</v>
      </c>
      <c r="Q1095" s="51" t="n">
        <f aca="false">ROUND(J1095*M1095*Assumptions!$B$6,0)</f>
        <v>280800</v>
      </c>
      <c r="R1095" s="53" t="n">
        <f aca="false">N1095/M1095</f>
        <v>298.5325</v>
      </c>
      <c r="S1095" s="53" t="n">
        <f aca="false">P1095/M1095</f>
        <v>292.5925</v>
      </c>
      <c r="T1095" s="54" t="n">
        <f aca="false">IF(J1095&gt;0,L1095/J1095,0)</f>
        <v>0.8</v>
      </c>
      <c r="U1095" s="54" t="n">
        <f aca="false">IF(L1095&gt;0,R1095/L1095,0)</f>
        <v>0.829256944444445</v>
      </c>
      <c r="V1095" s="54" t="n">
        <f aca="false">IF(N1095&gt;0,P1095/N1095,0)</f>
        <v>0.980102668888647</v>
      </c>
      <c r="W1095" s="54" t="n">
        <f aca="false">T1095*U1095*V1095</f>
        <v>0.650205555555556</v>
      </c>
      <c r="X1095" s="55" t="n">
        <v>348.8</v>
      </c>
      <c r="Y1095" s="56" t="n">
        <v>1.58</v>
      </c>
    </row>
    <row r="1096" customFormat="false" ht="15" hidden="false" customHeight="false" outlineLevel="0" collapsed="false">
      <c r="A1096" s="47" t="s">
        <v>1542</v>
      </c>
      <c r="B1096" s="48" t="n">
        <v>46142</v>
      </c>
      <c r="C1096" s="49" t="n">
        <f aca="false">DATE(YEAR(B1096),MONTH(B1096),1)</f>
        <v>46113</v>
      </c>
      <c r="D1096" s="47" t="s">
        <v>73</v>
      </c>
      <c r="E1096" s="47" t="s">
        <v>63</v>
      </c>
      <c r="F1096" s="47" t="s">
        <v>153</v>
      </c>
      <c r="G1096" s="47" t="s">
        <v>1543</v>
      </c>
      <c r="H1096" s="50" t="n">
        <f aca="false">Assumptions!$B$4</f>
        <v>480</v>
      </c>
      <c r="I1096" s="47" t="n">
        <v>30</v>
      </c>
      <c r="J1096" s="9" t="n">
        <f aca="false">H1096-I1096</f>
        <v>450</v>
      </c>
      <c r="K1096" s="9" t="n">
        <f aca="false">SUMIFS(Downtime_Log!$I$2:$I$20000,Downtime_Log!$B$2:$B$20000,A1096)</f>
        <v>89</v>
      </c>
      <c r="L1096" s="9" t="n">
        <f aca="false">J1096-K1096</f>
        <v>361</v>
      </c>
      <c r="M1096" s="51" t="n">
        <f aca="false">INDEX(Rate_Master!$C$2:$C$13,MATCH(F1096,Rate_Master!$A$2:$A$13,0))</f>
        <v>1000</v>
      </c>
      <c r="N1096" s="52" t="n">
        <v>300411</v>
      </c>
      <c r="O1096" s="51" t="n">
        <f aca="false">SUMIFS(Quality_Log!$H$2:$H$20000,Quality_Log!$B$2:$B$20000,A1096)</f>
        <v>6237</v>
      </c>
      <c r="P1096" s="51" t="n">
        <f aca="false">N1096-O1096</f>
        <v>294174</v>
      </c>
      <c r="Q1096" s="51" t="n">
        <f aca="false">ROUND(J1096*M1096*Assumptions!$B$6,0)</f>
        <v>351000</v>
      </c>
      <c r="R1096" s="53" t="n">
        <f aca="false">N1096/M1096</f>
        <v>300.411</v>
      </c>
      <c r="S1096" s="53" t="n">
        <f aca="false">P1096/M1096</f>
        <v>294.174</v>
      </c>
      <c r="T1096" s="54" t="n">
        <f aca="false">IF(J1096&gt;0,L1096/J1096,0)</f>
        <v>0.802222222222222</v>
      </c>
      <c r="U1096" s="54" t="n">
        <f aca="false">IF(L1096&gt;0,R1096/L1096,0)</f>
        <v>0.832163434903047</v>
      </c>
      <c r="V1096" s="54" t="n">
        <f aca="false">IF(N1096&gt;0,P1096/N1096,0)</f>
        <v>0.979238443332634</v>
      </c>
      <c r="W1096" s="54" t="n">
        <f aca="false">T1096*U1096*V1096</f>
        <v>0.65372</v>
      </c>
      <c r="X1096" s="55" t="n">
        <v>437.1</v>
      </c>
      <c r="Y1096" s="56" t="n">
        <v>1.69</v>
      </c>
    </row>
    <row r="1097" customFormat="false" ht="15" hidden="false" customHeight="false" outlineLevel="0" collapsed="false">
      <c r="A1097" s="47" t="s">
        <v>1544</v>
      </c>
      <c r="B1097" s="48" t="n">
        <v>46142</v>
      </c>
      <c r="C1097" s="49" t="n">
        <f aca="false">DATE(YEAR(B1097),MONTH(B1097),1)</f>
        <v>46113</v>
      </c>
      <c r="D1097" s="47" t="s">
        <v>74</v>
      </c>
      <c r="E1097" s="47" t="s">
        <v>63</v>
      </c>
      <c r="F1097" s="47" t="s">
        <v>153</v>
      </c>
      <c r="G1097" s="47" t="s">
        <v>1543</v>
      </c>
      <c r="H1097" s="50" t="n">
        <f aca="false">Assumptions!$B$4</f>
        <v>480</v>
      </c>
      <c r="I1097" s="47" t="n">
        <v>45</v>
      </c>
      <c r="J1097" s="9" t="n">
        <f aca="false">H1097-I1097</f>
        <v>435</v>
      </c>
      <c r="K1097" s="9" t="n">
        <f aca="false">SUMIFS(Downtime_Log!$I$2:$I$20000,Downtime_Log!$B$2:$B$20000,A1097)</f>
        <v>72</v>
      </c>
      <c r="L1097" s="9" t="n">
        <f aca="false">J1097-K1097</f>
        <v>363</v>
      </c>
      <c r="M1097" s="51" t="n">
        <f aca="false">INDEX(Rate_Master!$C$2:$C$13,MATCH(F1097,Rate_Master!$A$2:$A$13,0))</f>
        <v>1000</v>
      </c>
      <c r="N1097" s="52" t="n">
        <v>303319</v>
      </c>
      <c r="O1097" s="51" t="n">
        <f aca="false">SUMIFS(Quality_Log!$H$2:$H$20000,Quality_Log!$B$2:$B$20000,A1097)</f>
        <v>6099</v>
      </c>
      <c r="P1097" s="51" t="n">
        <f aca="false">N1097-O1097</f>
        <v>297220</v>
      </c>
      <c r="Q1097" s="51" t="n">
        <f aca="false">ROUND(J1097*M1097*Assumptions!$B$6,0)</f>
        <v>339300</v>
      </c>
      <c r="R1097" s="53" t="n">
        <f aca="false">N1097/M1097</f>
        <v>303.319</v>
      </c>
      <c r="S1097" s="53" t="n">
        <f aca="false">P1097/M1097</f>
        <v>297.22</v>
      </c>
      <c r="T1097" s="54" t="n">
        <f aca="false">IF(J1097&gt;0,L1097/J1097,0)</f>
        <v>0.83448275862069</v>
      </c>
      <c r="U1097" s="54" t="n">
        <f aca="false">IF(L1097&gt;0,R1097/L1097,0)</f>
        <v>0.835589531680441</v>
      </c>
      <c r="V1097" s="54" t="n">
        <f aca="false">IF(N1097&gt;0,P1097/N1097,0)</f>
        <v>0.979892456456734</v>
      </c>
      <c r="W1097" s="54" t="n">
        <f aca="false">T1097*U1097*V1097</f>
        <v>0.683264367816092</v>
      </c>
      <c r="X1097" s="55" t="n">
        <v>402</v>
      </c>
      <c r="Y1097" s="56" t="n">
        <v>2</v>
      </c>
    </row>
    <row r="1098" customFormat="false" ht="15" hidden="false" customHeight="false" outlineLevel="0" collapsed="false">
      <c r="A1098" s="47" t="s">
        <v>1545</v>
      </c>
      <c r="B1098" s="48" t="n">
        <v>46142</v>
      </c>
      <c r="C1098" s="49" t="n">
        <f aca="false">DATE(YEAR(B1098),MONTH(B1098),1)</f>
        <v>46113</v>
      </c>
      <c r="D1098" s="47" t="s">
        <v>75</v>
      </c>
      <c r="E1098" s="47" t="s">
        <v>63</v>
      </c>
      <c r="F1098" s="47" t="s">
        <v>153</v>
      </c>
      <c r="G1098" s="47" t="s">
        <v>1543</v>
      </c>
      <c r="H1098" s="50" t="n">
        <f aca="false">Assumptions!$B$4</f>
        <v>480</v>
      </c>
      <c r="I1098" s="47" t="n">
        <v>30</v>
      </c>
      <c r="J1098" s="9" t="n">
        <f aca="false">H1098-I1098</f>
        <v>450</v>
      </c>
      <c r="K1098" s="9" t="n">
        <f aca="false">SUMIFS(Downtime_Log!$I$2:$I$20000,Downtime_Log!$B$2:$B$20000,A1098)</f>
        <v>294</v>
      </c>
      <c r="L1098" s="9" t="n">
        <f aca="false">J1098-K1098</f>
        <v>156</v>
      </c>
      <c r="M1098" s="51" t="n">
        <f aca="false">INDEX(Rate_Master!$C$2:$C$13,MATCH(F1098,Rate_Master!$A$2:$A$13,0))</f>
        <v>1000</v>
      </c>
      <c r="N1098" s="52" t="n">
        <v>131611</v>
      </c>
      <c r="O1098" s="51" t="n">
        <f aca="false">SUMIFS(Quality_Log!$H$2:$H$20000,Quality_Log!$B$2:$B$20000,A1098)</f>
        <v>2932</v>
      </c>
      <c r="P1098" s="51" t="n">
        <f aca="false">N1098-O1098</f>
        <v>128679</v>
      </c>
      <c r="Q1098" s="51" t="n">
        <f aca="false">ROUND(J1098*M1098*Assumptions!$B$6,0)</f>
        <v>351000</v>
      </c>
      <c r="R1098" s="53" t="n">
        <f aca="false">N1098/M1098</f>
        <v>131.611</v>
      </c>
      <c r="S1098" s="53" t="n">
        <f aca="false">P1098/M1098</f>
        <v>128.679</v>
      </c>
      <c r="T1098" s="54" t="n">
        <f aca="false">IF(J1098&gt;0,L1098/J1098,0)</f>
        <v>0.346666666666667</v>
      </c>
      <c r="U1098" s="54" t="n">
        <f aca="false">IF(L1098&gt;0,R1098/L1098,0)</f>
        <v>0.843660256410256</v>
      </c>
      <c r="V1098" s="54" t="n">
        <f aca="false">IF(N1098&gt;0,P1098/N1098,0)</f>
        <v>0.977722226865536</v>
      </c>
      <c r="W1098" s="54" t="n">
        <f aca="false">T1098*U1098*V1098</f>
        <v>0.285953333333333</v>
      </c>
      <c r="X1098" s="55" t="n">
        <v>260.9</v>
      </c>
      <c r="Y1098" s="56" t="n">
        <v>2.1</v>
      </c>
    </row>
    <row r="1099" customFormat="false" ht="15" hidden="false" customHeight="false" outlineLevel="0" collapsed="false">
      <c r="A1099" s="47" t="s">
        <v>1546</v>
      </c>
      <c r="B1099" s="48" t="n">
        <v>46142</v>
      </c>
      <c r="C1099" s="49" t="n">
        <f aca="false">DATE(YEAR(B1099),MONTH(B1099),1)</f>
        <v>46113</v>
      </c>
      <c r="D1099" s="47" t="s">
        <v>73</v>
      </c>
      <c r="E1099" s="47" t="s">
        <v>64</v>
      </c>
      <c r="F1099" s="47" t="s">
        <v>156</v>
      </c>
      <c r="G1099" s="47" t="s">
        <v>1533</v>
      </c>
      <c r="H1099" s="50" t="n">
        <f aca="false">Assumptions!$B$4</f>
        <v>480</v>
      </c>
      <c r="I1099" s="47" t="n">
        <v>30</v>
      </c>
      <c r="J1099" s="9" t="n">
        <f aca="false">H1099-I1099</f>
        <v>450</v>
      </c>
      <c r="K1099" s="9" t="n">
        <f aca="false">SUMIFS(Downtime_Log!$I$2:$I$20000,Downtime_Log!$B$2:$B$20000,A1099)</f>
        <v>24</v>
      </c>
      <c r="L1099" s="9" t="n">
        <f aca="false">J1099-K1099</f>
        <v>426</v>
      </c>
      <c r="M1099" s="51" t="n">
        <f aca="false">INDEX(Rate_Master!$C$2:$C$13,MATCH(F1099,Rate_Master!$A$2:$A$13,0))</f>
        <v>480</v>
      </c>
      <c r="N1099" s="52" t="n">
        <v>180712</v>
      </c>
      <c r="O1099" s="51" t="n">
        <f aca="false">SUMIFS(Quality_Log!$H$2:$H$20000,Quality_Log!$B$2:$B$20000,A1099)</f>
        <v>2308</v>
      </c>
      <c r="P1099" s="51" t="n">
        <f aca="false">N1099-O1099</f>
        <v>178404</v>
      </c>
      <c r="Q1099" s="51" t="n">
        <f aca="false">ROUND(J1099*M1099*Assumptions!$B$6,0)</f>
        <v>168480</v>
      </c>
      <c r="R1099" s="53" t="n">
        <f aca="false">N1099/M1099</f>
        <v>376.483333333333</v>
      </c>
      <c r="S1099" s="53" t="n">
        <f aca="false">P1099/M1099</f>
        <v>371.675</v>
      </c>
      <c r="T1099" s="54" t="n">
        <f aca="false">IF(J1099&gt;0,L1099/J1099,0)</f>
        <v>0.946666666666667</v>
      </c>
      <c r="U1099" s="54" t="n">
        <f aca="false">IF(L1099&gt;0,R1099/L1099,0)</f>
        <v>0.883763693270736</v>
      </c>
      <c r="V1099" s="54" t="n">
        <f aca="false">IF(N1099&gt;0,P1099/N1099,0)</f>
        <v>0.987228296958697</v>
      </c>
      <c r="W1099" s="54" t="n">
        <f aca="false">T1099*U1099*V1099</f>
        <v>0.825944444444445</v>
      </c>
      <c r="X1099" s="55" t="n">
        <v>227.4</v>
      </c>
      <c r="Y1099" s="56" t="n">
        <v>0.75</v>
      </c>
    </row>
    <row r="1100" customFormat="false" ht="15" hidden="false" customHeight="false" outlineLevel="0" collapsed="false">
      <c r="A1100" s="47" t="s">
        <v>1547</v>
      </c>
      <c r="B1100" s="48" t="n">
        <v>46142</v>
      </c>
      <c r="C1100" s="49" t="n">
        <f aca="false">DATE(YEAR(B1100),MONTH(B1100),1)</f>
        <v>46113</v>
      </c>
      <c r="D1100" s="47" t="s">
        <v>74</v>
      </c>
      <c r="E1100" s="47" t="s">
        <v>64</v>
      </c>
      <c r="F1100" s="47" t="s">
        <v>156</v>
      </c>
      <c r="G1100" s="47" t="s">
        <v>1533</v>
      </c>
      <c r="H1100" s="50" t="n">
        <f aca="false">Assumptions!$B$4</f>
        <v>480</v>
      </c>
      <c r="I1100" s="47" t="n">
        <v>30</v>
      </c>
      <c r="J1100" s="9" t="n">
        <f aca="false">H1100-I1100</f>
        <v>450</v>
      </c>
      <c r="K1100" s="9" t="n">
        <f aca="false">SUMIFS(Downtime_Log!$I$2:$I$20000,Downtime_Log!$B$2:$B$20000,A1100)</f>
        <v>29</v>
      </c>
      <c r="L1100" s="9" t="n">
        <f aca="false">J1100-K1100</f>
        <v>421</v>
      </c>
      <c r="M1100" s="51" t="n">
        <f aca="false">INDEX(Rate_Master!$C$2:$C$13,MATCH(F1100,Rate_Master!$A$2:$A$13,0))</f>
        <v>480</v>
      </c>
      <c r="N1100" s="52" t="n">
        <v>177530</v>
      </c>
      <c r="O1100" s="51" t="n">
        <f aca="false">SUMIFS(Quality_Log!$H$2:$H$20000,Quality_Log!$B$2:$B$20000,A1100)</f>
        <v>4740</v>
      </c>
      <c r="P1100" s="51" t="n">
        <f aca="false">N1100-O1100</f>
        <v>172790</v>
      </c>
      <c r="Q1100" s="51" t="n">
        <f aca="false">ROUND(J1100*M1100*Assumptions!$B$6,0)</f>
        <v>168480</v>
      </c>
      <c r="R1100" s="53" t="n">
        <f aca="false">N1100/M1100</f>
        <v>369.854166666667</v>
      </c>
      <c r="S1100" s="53" t="n">
        <f aca="false">P1100/M1100</f>
        <v>359.979166666667</v>
      </c>
      <c r="T1100" s="54" t="n">
        <f aca="false">IF(J1100&gt;0,L1100/J1100,0)</f>
        <v>0.935555555555556</v>
      </c>
      <c r="U1100" s="54" t="n">
        <f aca="false">IF(L1100&gt;0,R1100/L1100,0)</f>
        <v>0.878513460015835</v>
      </c>
      <c r="V1100" s="54" t="n">
        <f aca="false">IF(N1100&gt;0,P1100/N1100,0)</f>
        <v>0.97330028727539</v>
      </c>
      <c r="W1100" s="54" t="n">
        <f aca="false">T1100*U1100*V1100</f>
        <v>0.799953703703704</v>
      </c>
      <c r="X1100" s="55" t="n">
        <v>257.4</v>
      </c>
      <c r="Y1100" s="56" t="n">
        <v>0.66</v>
      </c>
    </row>
    <row r="1101" customFormat="false" ht="15" hidden="false" customHeight="false" outlineLevel="0" collapsed="false">
      <c r="A1101" s="47" t="s">
        <v>1548</v>
      </c>
      <c r="B1101" s="48" t="n">
        <v>46142</v>
      </c>
      <c r="C1101" s="49" t="n">
        <f aca="false">DATE(YEAR(B1101),MONTH(B1101),1)</f>
        <v>46113</v>
      </c>
      <c r="D1101" s="47" t="s">
        <v>73</v>
      </c>
      <c r="E1101" s="47" t="s">
        <v>65</v>
      </c>
      <c r="F1101" s="47" t="s">
        <v>157</v>
      </c>
      <c r="G1101" s="47" t="s">
        <v>1538</v>
      </c>
      <c r="H1101" s="50" t="n">
        <f aca="false">Assumptions!$B$4</f>
        <v>480</v>
      </c>
      <c r="I1101" s="47" t="n">
        <v>30</v>
      </c>
      <c r="J1101" s="9" t="n">
        <f aca="false">H1101-I1101</f>
        <v>450</v>
      </c>
      <c r="K1101" s="9" t="n">
        <f aca="false">SUMIFS(Downtime_Log!$I$2:$I$20000,Downtime_Log!$B$2:$B$20000,A1101)</f>
        <v>28</v>
      </c>
      <c r="L1101" s="9" t="n">
        <f aca="false">J1101-K1101</f>
        <v>422</v>
      </c>
      <c r="M1101" s="51" t="n">
        <f aca="false">INDEX(Rate_Master!$C$2:$C$13,MATCH(F1101,Rate_Master!$A$2:$A$13,0))</f>
        <v>220</v>
      </c>
      <c r="N1101" s="52" t="n">
        <v>75078</v>
      </c>
      <c r="O1101" s="51" t="n">
        <f aca="false">SUMIFS(Quality_Log!$H$2:$H$20000,Quality_Log!$B$2:$B$20000,A1101)</f>
        <v>1786</v>
      </c>
      <c r="P1101" s="51" t="n">
        <f aca="false">N1101-O1101</f>
        <v>73292</v>
      </c>
      <c r="Q1101" s="51" t="n">
        <f aca="false">ROUND(J1101*M1101*Assumptions!$B$6,0)</f>
        <v>77220</v>
      </c>
      <c r="R1101" s="53" t="n">
        <f aca="false">N1101/M1101</f>
        <v>341.263636363636</v>
      </c>
      <c r="S1101" s="53" t="n">
        <f aca="false">P1101/M1101</f>
        <v>333.145454545455</v>
      </c>
      <c r="T1101" s="54" t="n">
        <f aca="false">IF(J1101&gt;0,L1101/J1101,0)</f>
        <v>0.937777777777778</v>
      </c>
      <c r="U1101" s="54" t="n">
        <f aca="false">IF(L1101&gt;0,R1101/L1101,0)</f>
        <v>0.808681602757432</v>
      </c>
      <c r="V1101" s="54" t="n">
        <f aca="false">IF(N1101&gt;0,P1101/N1101,0)</f>
        <v>0.976211406803591</v>
      </c>
      <c r="W1101" s="54" t="n">
        <f aca="false">T1101*U1101*V1101</f>
        <v>0.740323232323232</v>
      </c>
      <c r="X1101" s="55" t="n">
        <v>206.5</v>
      </c>
      <c r="Y1101" s="56" t="n">
        <v>0.14</v>
      </c>
    </row>
    <row r="1102" customFormat="false" ht="15" hidden="false" customHeight="false" outlineLevel="0" collapsed="false">
      <c r="A1102" s="47" t="s">
        <v>1549</v>
      </c>
      <c r="B1102" s="48" t="n">
        <v>46142</v>
      </c>
      <c r="C1102" s="49" t="n">
        <f aca="false">DATE(YEAR(B1102),MONTH(B1102),1)</f>
        <v>46113</v>
      </c>
      <c r="D1102" s="47" t="s">
        <v>74</v>
      </c>
      <c r="E1102" s="47" t="s">
        <v>65</v>
      </c>
      <c r="F1102" s="47" t="s">
        <v>157</v>
      </c>
      <c r="G1102" s="47" t="s">
        <v>1538</v>
      </c>
      <c r="H1102" s="50" t="n">
        <f aca="false">Assumptions!$B$4</f>
        <v>480</v>
      </c>
      <c r="I1102" s="47" t="n">
        <v>30</v>
      </c>
      <c r="J1102" s="9" t="n">
        <f aca="false">H1102-I1102</f>
        <v>450</v>
      </c>
      <c r="K1102" s="9" t="n">
        <f aca="false">SUMIFS(Downtime_Log!$I$2:$I$20000,Downtime_Log!$B$2:$B$20000,A1102)</f>
        <v>26</v>
      </c>
      <c r="L1102" s="9" t="n">
        <f aca="false">J1102-K1102</f>
        <v>424</v>
      </c>
      <c r="M1102" s="51" t="n">
        <f aca="false">INDEX(Rate_Master!$C$2:$C$13,MATCH(F1102,Rate_Master!$A$2:$A$13,0))</f>
        <v>220</v>
      </c>
      <c r="N1102" s="52" t="n">
        <v>71580</v>
      </c>
      <c r="O1102" s="51" t="n">
        <f aca="false">SUMIFS(Quality_Log!$H$2:$H$20000,Quality_Log!$B$2:$B$20000,A1102)</f>
        <v>2504</v>
      </c>
      <c r="P1102" s="51" t="n">
        <f aca="false">N1102-O1102</f>
        <v>69076</v>
      </c>
      <c r="Q1102" s="51" t="n">
        <f aca="false">ROUND(J1102*M1102*Assumptions!$B$6,0)</f>
        <v>77220</v>
      </c>
      <c r="R1102" s="53" t="n">
        <f aca="false">N1102/M1102</f>
        <v>325.363636363636</v>
      </c>
      <c r="S1102" s="53" t="n">
        <f aca="false">P1102/M1102</f>
        <v>313.981818181818</v>
      </c>
      <c r="T1102" s="54" t="n">
        <f aca="false">IF(J1102&gt;0,L1102/J1102,0)</f>
        <v>0.942222222222222</v>
      </c>
      <c r="U1102" s="54" t="n">
        <f aca="false">IF(L1102&gt;0,R1102/L1102,0)</f>
        <v>0.767367066895369</v>
      </c>
      <c r="V1102" s="54" t="n">
        <f aca="false">IF(N1102&gt;0,P1102/N1102,0)</f>
        <v>0.965018161497625</v>
      </c>
      <c r="W1102" s="54" t="n">
        <f aca="false">T1102*U1102*V1102</f>
        <v>0.697737373737374</v>
      </c>
      <c r="X1102" s="55" t="n">
        <v>204.7</v>
      </c>
      <c r="Y1102" s="56" t="n">
        <v>0.17</v>
      </c>
    </row>
    <row r="1103" customFormat="false" ht="15" hidden="false" customHeight="false" outlineLevel="0" collapsed="false">
      <c r="A1103" s="47" t="s">
        <v>1550</v>
      </c>
      <c r="B1103" s="48" t="n">
        <v>46142</v>
      </c>
      <c r="C1103" s="49" t="n">
        <f aca="false">DATE(YEAR(B1103),MONTH(B1103),1)</f>
        <v>46113</v>
      </c>
      <c r="D1103" s="47" t="s">
        <v>75</v>
      </c>
      <c r="E1103" s="47" t="s">
        <v>65</v>
      </c>
      <c r="F1103" s="47" t="s">
        <v>157</v>
      </c>
      <c r="G1103" s="47" t="s">
        <v>1538</v>
      </c>
      <c r="H1103" s="50" t="n">
        <f aca="false">Assumptions!$B$4</f>
        <v>480</v>
      </c>
      <c r="I1103" s="47" t="n">
        <v>30</v>
      </c>
      <c r="J1103" s="9" t="n">
        <f aca="false">H1103-I1103</f>
        <v>450</v>
      </c>
      <c r="K1103" s="9" t="n">
        <f aca="false">SUMIFS(Downtime_Log!$I$2:$I$20000,Downtime_Log!$B$2:$B$20000,A1103)</f>
        <v>37</v>
      </c>
      <c r="L1103" s="9" t="n">
        <f aca="false">J1103-K1103</f>
        <v>413</v>
      </c>
      <c r="M1103" s="51" t="n">
        <f aca="false">INDEX(Rate_Master!$C$2:$C$13,MATCH(F1103,Rate_Master!$A$2:$A$13,0))</f>
        <v>220</v>
      </c>
      <c r="N1103" s="52" t="n">
        <v>70056</v>
      </c>
      <c r="O1103" s="51" t="n">
        <f aca="false">SUMIFS(Quality_Log!$H$2:$H$20000,Quality_Log!$B$2:$B$20000,A1103)</f>
        <v>2361</v>
      </c>
      <c r="P1103" s="51" t="n">
        <f aca="false">N1103-O1103</f>
        <v>67695</v>
      </c>
      <c r="Q1103" s="51" t="n">
        <f aca="false">ROUND(J1103*M1103*Assumptions!$B$6,0)</f>
        <v>77220</v>
      </c>
      <c r="R1103" s="53" t="n">
        <f aca="false">N1103/M1103</f>
        <v>318.436363636364</v>
      </c>
      <c r="S1103" s="53" t="n">
        <f aca="false">P1103/M1103</f>
        <v>307.704545454545</v>
      </c>
      <c r="T1103" s="54" t="n">
        <f aca="false">IF(J1103&gt;0,L1103/J1103,0)</f>
        <v>0.917777777777778</v>
      </c>
      <c r="U1103" s="54" t="n">
        <f aca="false">IF(L1103&gt;0,R1103/L1103,0)</f>
        <v>0.771032357473035</v>
      </c>
      <c r="V1103" s="54" t="n">
        <f aca="false">IF(N1103&gt;0,P1103/N1103,0)</f>
        <v>0.966298389859541</v>
      </c>
      <c r="W1103" s="54" t="n">
        <f aca="false">T1103*U1103*V1103</f>
        <v>0.683787878787879</v>
      </c>
      <c r="X1103" s="55" t="n">
        <v>200.2</v>
      </c>
      <c r="Y1103" s="56" t="n">
        <v>0.16</v>
      </c>
    </row>
    <row r="1104" customFormat="false" ht="15" hidden="false" customHeight="false" outlineLevel="0" collapsed="false">
      <c r="A1104" s="47" t="s">
        <v>1551</v>
      </c>
      <c r="B1104" s="48" t="n">
        <v>46144</v>
      </c>
      <c r="C1104" s="49" t="n">
        <f aca="false">DATE(YEAR(B1104),MONTH(B1104),1)</f>
        <v>46143</v>
      </c>
      <c r="D1104" s="47" t="s">
        <v>73</v>
      </c>
      <c r="E1104" s="47" t="s">
        <v>62</v>
      </c>
      <c r="F1104" s="47" t="s">
        <v>150</v>
      </c>
      <c r="G1104" s="47" t="s">
        <v>1552</v>
      </c>
      <c r="H1104" s="50" t="n">
        <f aca="false">Assumptions!$B$4</f>
        <v>480</v>
      </c>
      <c r="I1104" s="47" t="n">
        <v>90</v>
      </c>
      <c r="J1104" s="9" t="n">
        <f aca="false">H1104-I1104</f>
        <v>390</v>
      </c>
      <c r="K1104" s="9" t="n">
        <f aca="false">SUMIFS(Downtime_Log!$I$2:$I$20000,Downtime_Log!$B$2:$B$20000,A1104)</f>
        <v>111</v>
      </c>
      <c r="L1104" s="9" t="n">
        <f aca="false">J1104-K1104</f>
        <v>279</v>
      </c>
      <c r="M1104" s="51" t="n">
        <f aca="false">INDEX(Rate_Master!$C$2:$C$13,MATCH(F1104,Rate_Master!$A$2:$A$13,0))</f>
        <v>800</v>
      </c>
      <c r="N1104" s="52" t="n">
        <v>199795</v>
      </c>
      <c r="O1104" s="51" t="n">
        <f aca="false">SUMIFS(Quality_Log!$H$2:$H$20000,Quality_Log!$B$2:$B$20000,A1104)</f>
        <v>5071</v>
      </c>
      <c r="P1104" s="51" t="n">
        <f aca="false">N1104-O1104</f>
        <v>194724</v>
      </c>
      <c r="Q1104" s="51" t="n">
        <f aca="false">ROUND(J1104*M1104*Assumptions!$B$6,0)</f>
        <v>243360</v>
      </c>
      <c r="R1104" s="53" t="n">
        <f aca="false">N1104/M1104</f>
        <v>249.74375</v>
      </c>
      <c r="S1104" s="53" t="n">
        <f aca="false">P1104/M1104</f>
        <v>243.405</v>
      </c>
      <c r="T1104" s="54" t="n">
        <f aca="false">IF(J1104&gt;0,L1104/J1104,0)</f>
        <v>0.715384615384615</v>
      </c>
      <c r="U1104" s="54" t="n">
        <f aca="false">IF(L1104&gt;0,R1104/L1104,0)</f>
        <v>0.895138888888889</v>
      </c>
      <c r="V1104" s="54" t="n">
        <f aca="false">IF(N1104&gt;0,P1104/N1104,0)</f>
        <v>0.974618984459071</v>
      </c>
      <c r="W1104" s="54" t="n">
        <f aca="false">T1104*U1104*V1104</f>
        <v>0.624115384615385</v>
      </c>
      <c r="X1104" s="55" t="n">
        <v>279.9</v>
      </c>
      <c r="Y1104" s="56" t="n">
        <v>1.55</v>
      </c>
    </row>
    <row r="1105" customFormat="false" ht="15" hidden="false" customHeight="false" outlineLevel="0" collapsed="false">
      <c r="A1105" s="47" t="s">
        <v>1553</v>
      </c>
      <c r="B1105" s="48" t="n">
        <v>46144</v>
      </c>
      <c r="C1105" s="49" t="n">
        <f aca="false">DATE(YEAR(B1105),MONTH(B1105),1)</f>
        <v>46143</v>
      </c>
      <c r="D1105" s="47" t="s">
        <v>74</v>
      </c>
      <c r="E1105" s="47" t="s">
        <v>62</v>
      </c>
      <c r="F1105" s="47" t="s">
        <v>150</v>
      </c>
      <c r="G1105" s="47" t="s">
        <v>1552</v>
      </c>
      <c r="H1105" s="50" t="n">
        <f aca="false">Assumptions!$B$4</f>
        <v>480</v>
      </c>
      <c r="I1105" s="47" t="n">
        <v>45</v>
      </c>
      <c r="J1105" s="9" t="n">
        <f aca="false">H1105-I1105</f>
        <v>435</v>
      </c>
      <c r="K1105" s="9" t="n">
        <f aca="false">SUMIFS(Downtime_Log!$I$2:$I$20000,Downtime_Log!$B$2:$B$20000,A1105)</f>
        <v>43</v>
      </c>
      <c r="L1105" s="9" t="n">
        <f aca="false">J1105-K1105</f>
        <v>392</v>
      </c>
      <c r="M1105" s="51" t="n">
        <f aca="false">INDEX(Rate_Master!$C$2:$C$13,MATCH(F1105,Rate_Master!$A$2:$A$13,0))</f>
        <v>800</v>
      </c>
      <c r="N1105" s="52" t="n">
        <v>275534</v>
      </c>
      <c r="O1105" s="51" t="n">
        <f aca="false">SUMIFS(Quality_Log!$H$2:$H$20000,Quality_Log!$B$2:$B$20000,A1105)</f>
        <v>5744</v>
      </c>
      <c r="P1105" s="51" t="n">
        <f aca="false">N1105-O1105</f>
        <v>269790</v>
      </c>
      <c r="Q1105" s="51" t="n">
        <f aca="false">ROUND(J1105*M1105*Assumptions!$B$6,0)</f>
        <v>271440</v>
      </c>
      <c r="R1105" s="53" t="n">
        <f aca="false">N1105/M1105</f>
        <v>344.4175</v>
      </c>
      <c r="S1105" s="53" t="n">
        <f aca="false">P1105/M1105</f>
        <v>337.2375</v>
      </c>
      <c r="T1105" s="54" t="n">
        <f aca="false">IF(J1105&gt;0,L1105/J1105,0)</f>
        <v>0.901149425287356</v>
      </c>
      <c r="U1105" s="54" t="n">
        <f aca="false">IF(L1105&gt;0,R1105/L1105,0)</f>
        <v>0.878616071428572</v>
      </c>
      <c r="V1105" s="54" t="n">
        <f aca="false">IF(N1105&gt;0,P1105/N1105,0)</f>
        <v>0.979153207952558</v>
      </c>
      <c r="W1105" s="54" t="n">
        <f aca="false">T1105*U1105*V1105</f>
        <v>0.775258620689655</v>
      </c>
      <c r="X1105" s="55" t="n">
        <v>354.5</v>
      </c>
      <c r="Y1105" s="56" t="n">
        <v>1.74</v>
      </c>
    </row>
    <row r="1106" customFormat="false" ht="15" hidden="false" customHeight="false" outlineLevel="0" collapsed="false">
      <c r="A1106" s="47" t="s">
        <v>1554</v>
      </c>
      <c r="B1106" s="48" t="n">
        <v>46144</v>
      </c>
      <c r="C1106" s="49" t="n">
        <f aca="false">DATE(YEAR(B1106),MONTH(B1106),1)</f>
        <v>46143</v>
      </c>
      <c r="D1106" s="47" t="s">
        <v>75</v>
      </c>
      <c r="E1106" s="47" t="s">
        <v>62</v>
      </c>
      <c r="F1106" s="47" t="s">
        <v>150</v>
      </c>
      <c r="G1106" s="47" t="s">
        <v>1552</v>
      </c>
      <c r="H1106" s="50" t="n">
        <f aca="false">Assumptions!$B$4</f>
        <v>480</v>
      </c>
      <c r="I1106" s="47" t="n">
        <v>30</v>
      </c>
      <c r="J1106" s="9" t="n">
        <f aca="false">H1106-I1106</f>
        <v>450</v>
      </c>
      <c r="K1106" s="9" t="n">
        <f aca="false">SUMIFS(Downtime_Log!$I$2:$I$20000,Downtime_Log!$B$2:$B$20000,A1106)</f>
        <v>61</v>
      </c>
      <c r="L1106" s="9" t="n">
        <f aca="false">J1106-K1106</f>
        <v>389</v>
      </c>
      <c r="M1106" s="51" t="n">
        <f aca="false">INDEX(Rate_Master!$C$2:$C$13,MATCH(F1106,Rate_Master!$A$2:$A$13,0))</f>
        <v>800</v>
      </c>
      <c r="N1106" s="52" t="n">
        <v>256959</v>
      </c>
      <c r="O1106" s="51" t="n">
        <f aca="false">SUMIFS(Quality_Log!$H$2:$H$20000,Quality_Log!$B$2:$B$20000,A1106)</f>
        <v>3925</v>
      </c>
      <c r="P1106" s="51" t="n">
        <f aca="false">N1106-O1106</f>
        <v>253034</v>
      </c>
      <c r="Q1106" s="51" t="n">
        <f aca="false">ROUND(J1106*M1106*Assumptions!$B$6,0)</f>
        <v>280800</v>
      </c>
      <c r="R1106" s="53" t="n">
        <f aca="false">N1106/M1106</f>
        <v>321.19875</v>
      </c>
      <c r="S1106" s="53" t="n">
        <f aca="false">P1106/M1106</f>
        <v>316.2925</v>
      </c>
      <c r="T1106" s="54" t="n">
        <f aca="false">IF(J1106&gt;0,L1106/J1106,0)</f>
        <v>0.864444444444445</v>
      </c>
      <c r="U1106" s="54" t="n">
        <f aca="false">IF(L1106&gt;0,R1106/L1106,0)</f>
        <v>0.825703727506427</v>
      </c>
      <c r="V1106" s="54" t="n">
        <f aca="false">IF(N1106&gt;0,P1106/N1106,0)</f>
        <v>0.984725189621691</v>
      </c>
      <c r="W1106" s="54" t="n">
        <f aca="false">T1106*U1106*V1106</f>
        <v>0.702872222222222</v>
      </c>
      <c r="X1106" s="55" t="n">
        <v>353.6</v>
      </c>
      <c r="Y1106" s="56" t="n">
        <v>1.73</v>
      </c>
    </row>
    <row r="1107" customFormat="false" ht="15" hidden="false" customHeight="false" outlineLevel="0" collapsed="false">
      <c r="A1107" s="47" t="s">
        <v>1555</v>
      </c>
      <c r="B1107" s="48" t="n">
        <v>46144</v>
      </c>
      <c r="C1107" s="49" t="n">
        <f aca="false">DATE(YEAR(B1107),MONTH(B1107),1)</f>
        <v>46143</v>
      </c>
      <c r="D1107" s="47" t="s">
        <v>73</v>
      </c>
      <c r="E1107" s="47" t="s">
        <v>63</v>
      </c>
      <c r="F1107" s="47" t="s">
        <v>153</v>
      </c>
      <c r="G1107" s="47" t="s">
        <v>1543</v>
      </c>
      <c r="H1107" s="50" t="n">
        <f aca="false">Assumptions!$B$4</f>
        <v>480</v>
      </c>
      <c r="I1107" s="47" t="n">
        <v>90</v>
      </c>
      <c r="J1107" s="9" t="n">
        <f aca="false">H1107-I1107</f>
        <v>390</v>
      </c>
      <c r="K1107" s="9" t="n">
        <f aca="false">SUMIFS(Downtime_Log!$I$2:$I$20000,Downtime_Log!$B$2:$B$20000,A1107)</f>
        <v>112</v>
      </c>
      <c r="L1107" s="9" t="n">
        <f aca="false">J1107-K1107</f>
        <v>278</v>
      </c>
      <c r="M1107" s="51" t="n">
        <f aca="false">INDEX(Rate_Master!$C$2:$C$13,MATCH(F1107,Rate_Master!$A$2:$A$13,0))</f>
        <v>1000</v>
      </c>
      <c r="N1107" s="52" t="n">
        <v>241409</v>
      </c>
      <c r="O1107" s="51" t="n">
        <f aca="false">SUMIFS(Quality_Log!$H$2:$H$20000,Quality_Log!$B$2:$B$20000,A1107)</f>
        <v>3418</v>
      </c>
      <c r="P1107" s="51" t="n">
        <f aca="false">N1107-O1107</f>
        <v>237991</v>
      </c>
      <c r="Q1107" s="51" t="n">
        <f aca="false">ROUND(J1107*M1107*Assumptions!$B$6,0)</f>
        <v>304200</v>
      </c>
      <c r="R1107" s="53" t="n">
        <f aca="false">N1107/M1107</f>
        <v>241.409</v>
      </c>
      <c r="S1107" s="53" t="n">
        <f aca="false">P1107/M1107</f>
        <v>237.991</v>
      </c>
      <c r="T1107" s="54" t="n">
        <f aca="false">IF(J1107&gt;0,L1107/J1107,0)</f>
        <v>0.712820512820513</v>
      </c>
      <c r="U1107" s="54" t="n">
        <f aca="false">IF(L1107&gt;0,R1107/L1107,0)</f>
        <v>0.868377697841727</v>
      </c>
      <c r="V1107" s="54" t="n">
        <f aca="false">IF(N1107&gt;0,P1107/N1107,0)</f>
        <v>0.985841455786653</v>
      </c>
      <c r="W1107" s="54" t="n">
        <f aca="false">T1107*U1107*V1107</f>
        <v>0.610233333333333</v>
      </c>
      <c r="X1107" s="55" t="n">
        <v>336.9</v>
      </c>
      <c r="Y1107" s="56" t="n">
        <v>1.58</v>
      </c>
    </row>
    <row r="1108" customFormat="false" ht="15" hidden="false" customHeight="false" outlineLevel="0" collapsed="false">
      <c r="A1108" s="47" t="s">
        <v>1556</v>
      </c>
      <c r="B1108" s="48" t="n">
        <v>46144</v>
      </c>
      <c r="C1108" s="49" t="n">
        <f aca="false">DATE(YEAR(B1108),MONTH(B1108),1)</f>
        <v>46143</v>
      </c>
      <c r="D1108" s="47" t="s">
        <v>74</v>
      </c>
      <c r="E1108" s="47" t="s">
        <v>63</v>
      </c>
      <c r="F1108" s="47" t="s">
        <v>153</v>
      </c>
      <c r="G1108" s="47" t="s">
        <v>1543</v>
      </c>
      <c r="H1108" s="50" t="n">
        <f aca="false">Assumptions!$B$4</f>
        <v>480</v>
      </c>
      <c r="I1108" s="47" t="n">
        <v>30</v>
      </c>
      <c r="J1108" s="9" t="n">
        <f aca="false">H1108-I1108</f>
        <v>450</v>
      </c>
      <c r="K1108" s="9" t="n">
        <f aca="false">SUMIFS(Downtime_Log!$I$2:$I$20000,Downtime_Log!$B$2:$B$20000,A1108)</f>
        <v>16</v>
      </c>
      <c r="L1108" s="9" t="n">
        <f aca="false">J1108-K1108</f>
        <v>434</v>
      </c>
      <c r="M1108" s="51" t="n">
        <f aca="false">INDEX(Rate_Master!$C$2:$C$13,MATCH(F1108,Rate_Master!$A$2:$A$13,0))</f>
        <v>1000</v>
      </c>
      <c r="N1108" s="52" t="n">
        <v>354176</v>
      </c>
      <c r="O1108" s="51" t="n">
        <f aca="false">SUMIFS(Quality_Log!$H$2:$H$20000,Quality_Log!$B$2:$B$20000,A1108)</f>
        <v>7392</v>
      </c>
      <c r="P1108" s="51" t="n">
        <f aca="false">N1108-O1108</f>
        <v>346784</v>
      </c>
      <c r="Q1108" s="51" t="n">
        <f aca="false">ROUND(J1108*M1108*Assumptions!$B$6,0)</f>
        <v>351000</v>
      </c>
      <c r="R1108" s="53" t="n">
        <f aca="false">N1108/M1108</f>
        <v>354.176</v>
      </c>
      <c r="S1108" s="53" t="n">
        <f aca="false">P1108/M1108</f>
        <v>346.784</v>
      </c>
      <c r="T1108" s="54" t="n">
        <f aca="false">IF(J1108&gt;0,L1108/J1108,0)</f>
        <v>0.964444444444444</v>
      </c>
      <c r="U1108" s="54" t="n">
        <f aca="false">IF(L1108&gt;0,R1108/L1108,0)</f>
        <v>0.816073732718894</v>
      </c>
      <c r="V1108" s="54" t="n">
        <f aca="false">IF(N1108&gt;0,P1108/N1108,0)</f>
        <v>0.979129020599928</v>
      </c>
      <c r="W1108" s="54" t="n">
        <f aca="false">T1108*U1108*V1108</f>
        <v>0.770631111111111</v>
      </c>
      <c r="X1108" s="55" t="n">
        <v>487.3</v>
      </c>
      <c r="Y1108" s="56" t="n">
        <v>2.14</v>
      </c>
    </row>
    <row r="1109" customFormat="false" ht="15" hidden="false" customHeight="false" outlineLevel="0" collapsed="false">
      <c r="A1109" s="47" t="s">
        <v>1557</v>
      </c>
      <c r="B1109" s="48" t="n">
        <v>46144</v>
      </c>
      <c r="C1109" s="49" t="n">
        <f aca="false">DATE(YEAR(B1109),MONTH(B1109),1)</f>
        <v>46143</v>
      </c>
      <c r="D1109" s="47" t="s">
        <v>75</v>
      </c>
      <c r="E1109" s="47" t="s">
        <v>63</v>
      </c>
      <c r="F1109" s="47" t="s">
        <v>153</v>
      </c>
      <c r="G1109" s="47" t="s">
        <v>1543</v>
      </c>
      <c r="H1109" s="50" t="n">
        <f aca="false">Assumptions!$B$4</f>
        <v>480</v>
      </c>
      <c r="I1109" s="47" t="n">
        <v>30</v>
      </c>
      <c r="J1109" s="9" t="n">
        <f aca="false">H1109-I1109</f>
        <v>450</v>
      </c>
      <c r="K1109" s="9" t="n">
        <f aca="false">SUMIFS(Downtime_Log!$I$2:$I$20000,Downtime_Log!$B$2:$B$20000,A1109)</f>
        <v>139</v>
      </c>
      <c r="L1109" s="9" t="n">
        <f aca="false">J1109-K1109</f>
        <v>311</v>
      </c>
      <c r="M1109" s="51" t="n">
        <f aca="false">INDEX(Rate_Master!$C$2:$C$13,MATCH(F1109,Rate_Master!$A$2:$A$13,0))</f>
        <v>1000</v>
      </c>
      <c r="N1109" s="52" t="n">
        <v>246386</v>
      </c>
      <c r="O1109" s="51" t="n">
        <f aca="false">SUMIFS(Quality_Log!$H$2:$H$20000,Quality_Log!$B$2:$B$20000,A1109)</f>
        <v>8755</v>
      </c>
      <c r="P1109" s="51" t="n">
        <f aca="false">N1109-O1109</f>
        <v>237631</v>
      </c>
      <c r="Q1109" s="51" t="n">
        <f aca="false">ROUND(J1109*M1109*Assumptions!$B$6,0)</f>
        <v>351000</v>
      </c>
      <c r="R1109" s="53" t="n">
        <f aca="false">N1109/M1109</f>
        <v>246.386</v>
      </c>
      <c r="S1109" s="53" t="n">
        <f aca="false">P1109/M1109</f>
        <v>237.631</v>
      </c>
      <c r="T1109" s="54" t="n">
        <f aca="false">IF(J1109&gt;0,L1109/J1109,0)</f>
        <v>0.691111111111111</v>
      </c>
      <c r="U1109" s="54" t="n">
        <f aca="false">IF(L1109&gt;0,R1109/L1109,0)</f>
        <v>0.792237942122187</v>
      </c>
      <c r="V1109" s="54" t="n">
        <f aca="false">IF(N1109&gt;0,P1109/N1109,0)</f>
        <v>0.964466325197049</v>
      </c>
      <c r="W1109" s="54" t="n">
        <f aca="false">T1109*U1109*V1109</f>
        <v>0.528068888888889</v>
      </c>
      <c r="X1109" s="55" t="n">
        <v>394.7</v>
      </c>
      <c r="Y1109" s="56" t="n">
        <v>2.06</v>
      </c>
    </row>
    <row r="1110" customFormat="false" ht="15" hidden="false" customHeight="false" outlineLevel="0" collapsed="false">
      <c r="A1110" s="47" t="s">
        <v>1558</v>
      </c>
      <c r="B1110" s="48" t="n">
        <v>46144</v>
      </c>
      <c r="C1110" s="49" t="n">
        <f aca="false">DATE(YEAR(B1110),MONTH(B1110),1)</f>
        <v>46143</v>
      </c>
      <c r="D1110" s="47" t="s">
        <v>73</v>
      </c>
      <c r="E1110" s="47" t="s">
        <v>64</v>
      </c>
      <c r="F1110" s="47" t="s">
        <v>156</v>
      </c>
      <c r="G1110" s="47" t="s">
        <v>1559</v>
      </c>
      <c r="H1110" s="50" t="n">
        <f aca="false">Assumptions!$B$4</f>
        <v>480</v>
      </c>
      <c r="I1110" s="47" t="n">
        <v>105</v>
      </c>
      <c r="J1110" s="9" t="n">
        <f aca="false">H1110-I1110</f>
        <v>375</v>
      </c>
      <c r="K1110" s="9" t="n">
        <f aca="false">SUMIFS(Downtime_Log!$I$2:$I$20000,Downtime_Log!$B$2:$B$20000,A1110)</f>
        <v>13</v>
      </c>
      <c r="L1110" s="9" t="n">
        <f aca="false">J1110-K1110</f>
        <v>362</v>
      </c>
      <c r="M1110" s="51" t="n">
        <f aca="false">INDEX(Rate_Master!$C$2:$C$13,MATCH(F1110,Rate_Master!$A$2:$A$13,0))</f>
        <v>480</v>
      </c>
      <c r="N1110" s="52" t="n">
        <v>149061</v>
      </c>
      <c r="O1110" s="51" t="n">
        <f aca="false">SUMIFS(Quality_Log!$H$2:$H$20000,Quality_Log!$B$2:$B$20000,A1110)</f>
        <v>2160</v>
      </c>
      <c r="P1110" s="51" t="n">
        <f aca="false">N1110-O1110</f>
        <v>146901</v>
      </c>
      <c r="Q1110" s="51" t="n">
        <f aca="false">ROUND(J1110*M1110*Assumptions!$B$6,0)</f>
        <v>140400</v>
      </c>
      <c r="R1110" s="53" t="n">
        <f aca="false">N1110/M1110</f>
        <v>310.54375</v>
      </c>
      <c r="S1110" s="53" t="n">
        <f aca="false">P1110/M1110</f>
        <v>306.04375</v>
      </c>
      <c r="T1110" s="54" t="n">
        <f aca="false">IF(J1110&gt;0,L1110/J1110,0)</f>
        <v>0.965333333333333</v>
      </c>
      <c r="U1110" s="54" t="n">
        <f aca="false">IF(L1110&gt;0,R1110/L1110,0)</f>
        <v>0.857855662983425</v>
      </c>
      <c r="V1110" s="54" t="n">
        <f aca="false">IF(N1110&gt;0,P1110/N1110,0)</f>
        <v>0.98550928814378</v>
      </c>
      <c r="W1110" s="54" t="n">
        <f aca="false">T1110*U1110*V1110</f>
        <v>0.816116666666667</v>
      </c>
      <c r="X1110" s="55" t="n">
        <v>209.1</v>
      </c>
      <c r="Y1110" s="56" t="n">
        <v>0.71</v>
      </c>
    </row>
    <row r="1111" customFormat="false" ht="15" hidden="false" customHeight="false" outlineLevel="0" collapsed="false">
      <c r="A1111" s="47" t="s">
        <v>1560</v>
      </c>
      <c r="B1111" s="48" t="n">
        <v>46144</v>
      </c>
      <c r="C1111" s="49" t="n">
        <f aca="false">DATE(YEAR(B1111),MONTH(B1111),1)</f>
        <v>46143</v>
      </c>
      <c r="D1111" s="47" t="s">
        <v>74</v>
      </c>
      <c r="E1111" s="47" t="s">
        <v>64</v>
      </c>
      <c r="F1111" s="47" t="s">
        <v>156</v>
      </c>
      <c r="G1111" s="47" t="s">
        <v>1559</v>
      </c>
      <c r="H1111" s="50" t="n">
        <f aca="false">Assumptions!$B$4</f>
        <v>480</v>
      </c>
      <c r="I1111" s="47" t="n">
        <v>45</v>
      </c>
      <c r="J1111" s="9" t="n">
        <f aca="false">H1111-I1111</f>
        <v>435</v>
      </c>
      <c r="K1111" s="9" t="n">
        <f aca="false">SUMIFS(Downtime_Log!$I$2:$I$20000,Downtime_Log!$B$2:$B$20000,A1111)</f>
        <v>28</v>
      </c>
      <c r="L1111" s="9" t="n">
        <f aca="false">J1111-K1111</f>
        <v>407</v>
      </c>
      <c r="M1111" s="51" t="n">
        <f aca="false">INDEX(Rate_Master!$C$2:$C$13,MATCH(F1111,Rate_Master!$A$2:$A$13,0))</f>
        <v>480</v>
      </c>
      <c r="N1111" s="52" t="n">
        <v>173097</v>
      </c>
      <c r="O1111" s="51" t="n">
        <f aca="false">SUMIFS(Quality_Log!$H$2:$H$20000,Quality_Log!$B$2:$B$20000,A1111)</f>
        <v>4580</v>
      </c>
      <c r="P1111" s="51" t="n">
        <f aca="false">N1111-O1111</f>
        <v>168517</v>
      </c>
      <c r="Q1111" s="51" t="n">
        <f aca="false">ROUND(J1111*M1111*Assumptions!$B$6,0)</f>
        <v>162864</v>
      </c>
      <c r="R1111" s="53" t="n">
        <f aca="false">N1111/M1111</f>
        <v>360.61875</v>
      </c>
      <c r="S1111" s="53" t="n">
        <f aca="false">P1111/M1111</f>
        <v>351.077083333333</v>
      </c>
      <c r="T1111" s="54" t="n">
        <f aca="false">IF(J1111&gt;0,L1111/J1111,0)</f>
        <v>0.935632183908046</v>
      </c>
      <c r="U1111" s="54" t="n">
        <f aca="false">IF(L1111&gt;0,R1111/L1111,0)</f>
        <v>0.886041154791155</v>
      </c>
      <c r="V1111" s="54" t="n">
        <f aca="false">IF(N1111&gt;0,P1111/N1111,0)</f>
        <v>0.973540847039521</v>
      </c>
      <c r="W1111" s="54" t="n">
        <f aca="false">T1111*U1111*V1111</f>
        <v>0.807073754789272</v>
      </c>
      <c r="X1111" s="55" t="n">
        <v>207.6</v>
      </c>
      <c r="Y1111" s="56" t="n">
        <v>0.75</v>
      </c>
    </row>
    <row r="1112" customFormat="false" ht="15" hidden="false" customHeight="false" outlineLevel="0" collapsed="false">
      <c r="A1112" s="47" t="s">
        <v>1561</v>
      </c>
      <c r="B1112" s="48" t="n">
        <v>46144</v>
      </c>
      <c r="C1112" s="49" t="n">
        <f aca="false">DATE(YEAR(B1112),MONTH(B1112),1)</f>
        <v>46143</v>
      </c>
      <c r="D1112" s="47" t="s">
        <v>73</v>
      </c>
      <c r="E1112" s="47" t="s">
        <v>65</v>
      </c>
      <c r="F1112" s="47" t="s">
        <v>157</v>
      </c>
      <c r="G1112" s="47" t="s">
        <v>1562</v>
      </c>
      <c r="H1112" s="50" t="n">
        <f aca="false">Assumptions!$B$4</f>
        <v>480</v>
      </c>
      <c r="I1112" s="47" t="n">
        <v>90</v>
      </c>
      <c r="J1112" s="9" t="n">
        <f aca="false">H1112-I1112</f>
        <v>390</v>
      </c>
      <c r="K1112" s="9" t="n">
        <f aca="false">SUMIFS(Downtime_Log!$I$2:$I$20000,Downtime_Log!$B$2:$B$20000,A1112)</f>
        <v>35</v>
      </c>
      <c r="L1112" s="9" t="n">
        <f aca="false">J1112-K1112</f>
        <v>355</v>
      </c>
      <c r="M1112" s="51" t="n">
        <f aca="false">INDEX(Rate_Master!$C$2:$C$13,MATCH(F1112,Rate_Master!$A$2:$A$13,0))</f>
        <v>220</v>
      </c>
      <c r="N1112" s="52" t="n">
        <v>65950</v>
      </c>
      <c r="O1112" s="51" t="n">
        <f aca="false">SUMIFS(Quality_Log!$H$2:$H$20000,Quality_Log!$B$2:$B$20000,A1112)</f>
        <v>1525</v>
      </c>
      <c r="P1112" s="51" t="n">
        <f aca="false">N1112-O1112</f>
        <v>64425</v>
      </c>
      <c r="Q1112" s="51" t="n">
        <f aca="false">ROUND(J1112*M1112*Assumptions!$B$6,0)</f>
        <v>66924</v>
      </c>
      <c r="R1112" s="53" t="n">
        <f aca="false">N1112/M1112</f>
        <v>299.772727272727</v>
      </c>
      <c r="S1112" s="53" t="n">
        <f aca="false">P1112/M1112</f>
        <v>292.840909090909</v>
      </c>
      <c r="T1112" s="54" t="n">
        <f aca="false">IF(J1112&gt;0,L1112/J1112,0)</f>
        <v>0.91025641025641</v>
      </c>
      <c r="U1112" s="54" t="n">
        <f aca="false">IF(L1112&gt;0,R1112/L1112,0)</f>
        <v>0.844430217669654</v>
      </c>
      <c r="V1112" s="54" t="n">
        <f aca="false">IF(N1112&gt;0,P1112/N1112,0)</f>
        <v>0.976876421531463</v>
      </c>
      <c r="W1112" s="54" t="n">
        <f aca="false">T1112*U1112*V1112</f>
        <v>0.750874125874126</v>
      </c>
      <c r="X1112" s="55" t="n">
        <v>167.5</v>
      </c>
      <c r="Y1112" s="56" t="n">
        <v>0.17</v>
      </c>
    </row>
    <row r="1113" customFormat="false" ht="15" hidden="false" customHeight="false" outlineLevel="0" collapsed="false">
      <c r="A1113" s="47" t="s">
        <v>1563</v>
      </c>
      <c r="B1113" s="48" t="n">
        <v>46144</v>
      </c>
      <c r="C1113" s="49" t="n">
        <f aca="false">DATE(YEAR(B1113),MONTH(B1113),1)</f>
        <v>46143</v>
      </c>
      <c r="D1113" s="47" t="s">
        <v>74</v>
      </c>
      <c r="E1113" s="47" t="s">
        <v>65</v>
      </c>
      <c r="F1113" s="47" t="s">
        <v>157</v>
      </c>
      <c r="G1113" s="47" t="s">
        <v>1562</v>
      </c>
      <c r="H1113" s="50" t="n">
        <f aca="false">Assumptions!$B$4</f>
        <v>480</v>
      </c>
      <c r="I1113" s="47" t="n">
        <v>45</v>
      </c>
      <c r="J1113" s="9" t="n">
        <f aca="false">H1113-I1113</f>
        <v>435</v>
      </c>
      <c r="K1113" s="9" t="n">
        <f aca="false">SUMIFS(Downtime_Log!$I$2:$I$20000,Downtime_Log!$B$2:$B$20000,A1113)</f>
        <v>64</v>
      </c>
      <c r="L1113" s="9" t="n">
        <f aca="false">J1113-K1113</f>
        <v>371</v>
      </c>
      <c r="M1113" s="51" t="n">
        <f aca="false">INDEX(Rate_Master!$C$2:$C$13,MATCH(F1113,Rate_Master!$A$2:$A$13,0))</f>
        <v>220</v>
      </c>
      <c r="N1113" s="52" t="n">
        <v>72819</v>
      </c>
      <c r="O1113" s="51" t="n">
        <f aca="false">SUMIFS(Quality_Log!$H$2:$H$20000,Quality_Log!$B$2:$B$20000,A1113)</f>
        <v>2491</v>
      </c>
      <c r="P1113" s="51" t="n">
        <f aca="false">N1113-O1113</f>
        <v>70328</v>
      </c>
      <c r="Q1113" s="51" t="n">
        <f aca="false">ROUND(J1113*M1113*Assumptions!$B$6,0)</f>
        <v>74646</v>
      </c>
      <c r="R1113" s="53" t="n">
        <f aca="false">N1113/M1113</f>
        <v>330.995454545455</v>
      </c>
      <c r="S1113" s="53" t="n">
        <f aca="false">P1113/M1113</f>
        <v>319.672727272727</v>
      </c>
      <c r="T1113" s="54" t="n">
        <f aca="false">IF(J1113&gt;0,L1113/J1113,0)</f>
        <v>0.852873563218391</v>
      </c>
      <c r="U1113" s="54" t="n">
        <f aca="false">IF(L1113&gt;0,R1113/L1113,0)</f>
        <v>0.892171036510659</v>
      </c>
      <c r="V1113" s="54" t="n">
        <f aca="false">IF(N1113&gt;0,P1113/N1113,0)</f>
        <v>0.965791894972466</v>
      </c>
      <c r="W1113" s="54" t="n">
        <f aca="false">T1113*U1113*V1113</f>
        <v>0.734879832810867</v>
      </c>
      <c r="X1113" s="55" t="n">
        <v>173.4</v>
      </c>
      <c r="Y1113" s="56" t="n">
        <v>0.16</v>
      </c>
    </row>
    <row r="1114" customFormat="false" ht="15" hidden="false" customHeight="false" outlineLevel="0" collapsed="false">
      <c r="A1114" s="47" t="s">
        <v>1564</v>
      </c>
      <c r="B1114" s="48" t="n">
        <v>46144</v>
      </c>
      <c r="C1114" s="49" t="n">
        <f aca="false">DATE(YEAR(B1114),MONTH(B1114),1)</f>
        <v>46143</v>
      </c>
      <c r="D1114" s="47" t="s">
        <v>75</v>
      </c>
      <c r="E1114" s="47" t="s">
        <v>65</v>
      </c>
      <c r="F1114" s="47" t="s">
        <v>157</v>
      </c>
      <c r="G1114" s="47" t="s">
        <v>1562</v>
      </c>
      <c r="H1114" s="50" t="n">
        <f aca="false">Assumptions!$B$4</f>
        <v>480</v>
      </c>
      <c r="I1114" s="47" t="n">
        <v>30</v>
      </c>
      <c r="J1114" s="9" t="n">
        <f aca="false">H1114-I1114</f>
        <v>450</v>
      </c>
      <c r="K1114" s="9" t="n">
        <f aca="false">SUMIFS(Downtime_Log!$I$2:$I$20000,Downtime_Log!$B$2:$B$20000,A1114)</f>
        <v>81</v>
      </c>
      <c r="L1114" s="9" t="n">
        <f aca="false">J1114-K1114</f>
        <v>369</v>
      </c>
      <c r="M1114" s="51" t="n">
        <f aca="false">INDEX(Rate_Master!$C$2:$C$13,MATCH(F1114,Rate_Master!$A$2:$A$13,0))</f>
        <v>220</v>
      </c>
      <c r="N1114" s="52" t="n">
        <v>60941</v>
      </c>
      <c r="O1114" s="51" t="n">
        <f aca="false">SUMIFS(Quality_Log!$H$2:$H$20000,Quality_Log!$B$2:$B$20000,A1114)</f>
        <v>1500</v>
      </c>
      <c r="P1114" s="51" t="n">
        <f aca="false">N1114-O1114</f>
        <v>59441</v>
      </c>
      <c r="Q1114" s="51" t="n">
        <f aca="false">ROUND(J1114*M1114*Assumptions!$B$6,0)</f>
        <v>77220</v>
      </c>
      <c r="R1114" s="53" t="n">
        <f aca="false">N1114/M1114</f>
        <v>277.004545454545</v>
      </c>
      <c r="S1114" s="53" t="n">
        <f aca="false">P1114/M1114</f>
        <v>270.186363636364</v>
      </c>
      <c r="T1114" s="54" t="n">
        <f aca="false">IF(J1114&gt;0,L1114/J1114,0)</f>
        <v>0.82</v>
      </c>
      <c r="U1114" s="54" t="n">
        <f aca="false">IF(L1114&gt;0,R1114/L1114,0)</f>
        <v>0.750689825080069</v>
      </c>
      <c r="V1114" s="54" t="n">
        <f aca="false">IF(N1114&gt;0,P1114/N1114,0)</f>
        <v>0.975386029110123</v>
      </c>
      <c r="W1114" s="54" t="n">
        <f aca="false">T1114*U1114*V1114</f>
        <v>0.600414141414141</v>
      </c>
      <c r="X1114" s="55" t="n">
        <v>183.3</v>
      </c>
      <c r="Y1114" s="56" t="n">
        <v>0.16</v>
      </c>
    </row>
    <row r="1115" customFormat="false" ht="15" hidden="false" customHeight="false" outlineLevel="0" collapsed="false">
      <c r="A1115" s="47" t="s">
        <v>1565</v>
      </c>
      <c r="B1115" s="48" t="n">
        <v>46146</v>
      </c>
      <c r="C1115" s="49" t="n">
        <f aca="false">DATE(YEAR(B1115),MONTH(B1115),1)</f>
        <v>46143</v>
      </c>
      <c r="D1115" s="47" t="s">
        <v>73</v>
      </c>
      <c r="E1115" s="47" t="s">
        <v>62</v>
      </c>
      <c r="F1115" s="47" t="s">
        <v>150</v>
      </c>
      <c r="G1115" s="47" t="s">
        <v>1552</v>
      </c>
      <c r="H1115" s="50" t="n">
        <f aca="false">Assumptions!$B$4</f>
        <v>480</v>
      </c>
      <c r="I1115" s="47" t="n">
        <v>45</v>
      </c>
      <c r="J1115" s="9" t="n">
        <f aca="false">H1115-I1115</f>
        <v>435</v>
      </c>
      <c r="K1115" s="9" t="n">
        <f aca="false">SUMIFS(Downtime_Log!$I$2:$I$20000,Downtime_Log!$B$2:$B$20000,A1115)</f>
        <v>35</v>
      </c>
      <c r="L1115" s="9" t="n">
        <f aca="false">J1115-K1115</f>
        <v>400</v>
      </c>
      <c r="M1115" s="51" t="n">
        <f aca="false">INDEX(Rate_Master!$C$2:$C$13,MATCH(F1115,Rate_Master!$A$2:$A$13,0))</f>
        <v>800</v>
      </c>
      <c r="N1115" s="52" t="n">
        <v>269108</v>
      </c>
      <c r="O1115" s="51" t="n">
        <f aca="false">SUMIFS(Quality_Log!$H$2:$H$20000,Quality_Log!$B$2:$B$20000,A1115)</f>
        <v>5710</v>
      </c>
      <c r="P1115" s="51" t="n">
        <f aca="false">N1115-O1115</f>
        <v>263398</v>
      </c>
      <c r="Q1115" s="51" t="n">
        <f aca="false">ROUND(J1115*M1115*Assumptions!$B$6,0)</f>
        <v>271440</v>
      </c>
      <c r="R1115" s="53" t="n">
        <f aca="false">N1115/M1115</f>
        <v>336.385</v>
      </c>
      <c r="S1115" s="53" t="n">
        <f aca="false">P1115/M1115</f>
        <v>329.2475</v>
      </c>
      <c r="T1115" s="54" t="n">
        <f aca="false">IF(J1115&gt;0,L1115/J1115,0)</f>
        <v>0.919540229885058</v>
      </c>
      <c r="U1115" s="54" t="n">
        <f aca="false">IF(L1115&gt;0,R1115/L1115,0)</f>
        <v>0.8409625</v>
      </c>
      <c r="V1115" s="54" t="n">
        <f aca="false">IF(N1115&gt;0,P1115/N1115,0)</f>
        <v>0.97878175305082</v>
      </c>
      <c r="W1115" s="54" t="n">
        <f aca="false">T1115*U1115*V1115</f>
        <v>0.756890804597701</v>
      </c>
      <c r="X1115" s="55" t="n">
        <v>361.1</v>
      </c>
      <c r="Y1115" s="56" t="n">
        <v>1.47</v>
      </c>
    </row>
    <row r="1116" customFormat="false" ht="15" hidden="false" customHeight="false" outlineLevel="0" collapsed="false">
      <c r="A1116" s="47" t="s">
        <v>1566</v>
      </c>
      <c r="B1116" s="48" t="n">
        <v>46146</v>
      </c>
      <c r="C1116" s="49" t="n">
        <f aca="false">DATE(YEAR(B1116),MONTH(B1116),1)</f>
        <v>46143</v>
      </c>
      <c r="D1116" s="47" t="s">
        <v>74</v>
      </c>
      <c r="E1116" s="47" t="s">
        <v>62</v>
      </c>
      <c r="F1116" s="47" t="s">
        <v>150</v>
      </c>
      <c r="G1116" s="47" t="s">
        <v>1552</v>
      </c>
      <c r="H1116" s="50" t="n">
        <f aca="false">Assumptions!$B$4</f>
        <v>480</v>
      </c>
      <c r="I1116" s="47" t="n">
        <v>30</v>
      </c>
      <c r="J1116" s="9" t="n">
        <f aca="false">H1116-I1116</f>
        <v>450</v>
      </c>
      <c r="K1116" s="9" t="n">
        <f aca="false">SUMIFS(Downtime_Log!$I$2:$I$20000,Downtime_Log!$B$2:$B$20000,A1116)</f>
        <v>124</v>
      </c>
      <c r="L1116" s="9" t="n">
        <f aca="false">J1116-K1116</f>
        <v>326</v>
      </c>
      <c r="M1116" s="51" t="n">
        <f aca="false">INDEX(Rate_Master!$C$2:$C$13,MATCH(F1116,Rate_Master!$A$2:$A$13,0))</f>
        <v>800</v>
      </c>
      <c r="N1116" s="52" t="n">
        <v>206843</v>
      </c>
      <c r="O1116" s="51" t="n">
        <f aca="false">SUMIFS(Quality_Log!$H$2:$H$20000,Quality_Log!$B$2:$B$20000,A1116)</f>
        <v>2958</v>
      </c>
      <c r="P1116" s="51" t="n">
        <f aca="false">N1116-O1116</f>
        <v>203885</v>
      </c>
      <c r="Q1116" s="51" t="n">
        <f aca="false">ROUND(J1116*M1116*Assumptions!$B$6,0)</f>
        <v>280800</v>
      </c>
      <c r="R1116" s="53" t="n">
        <f aca="false">N1116/M1116</f>
        <v>258.55375</v>
      </c>
      <c r="S1116" s="53" t="n">
        <f aca="false">P1116/M1116</f>
        <v>254.85625</v>
      </c>
      <c r="T1116" s="54" t="n">
        <f aca="false">IF(J1116&gt;0,L1116/J1116,0)</f>
        <v>0.724444444444444</v>
      </c>
      <c r="U1116" s="54" t="n">
        <f aca="false">IF(L1116&gt;0,R1116/L1116,0)</f>
        <v>0.793109662576687</v>
      </c>
      <c r="V1116" s="54" t="n">
        <f aca="false">IF(N1116&gt;0,P1116/N1116,0)</f>
        <v>0.985699298501762</v>
      </c>
      <c r="W1116" s="54" t="n">
        <f aca="false">T1116*U1116*V1116</f>
        <v>0.566347222222222</v>
      </c>
      <c r="X1116" s="55" t="n">
        <v>321.3</v>
      </c>
      <c r="Y1116" s="56" t="n">
        <v>1.73</v>
      </c>
    </row>
    <row r="1117" customFormat="false" ht="15" hidden="false" customHeight="false" outlineLevel="0" collapsed="false">
      <c r="A1117" s="47" t="s">
        <v>1567</v>
      </c>
      <c r="B1117" s="48" t="n">
        <v>46146</v>
      </c>
      <c r="C1117" s="49" t="n">
        <f aca="false">DATE(YEAR(B1117),MONTH(B1117),1)</f>
        <v>46143</v>
      </c>
      <c r="D1117" s="47" t="s">
        <v>75</v>
      </c>
      <c r="E1117" s="47" t="s">
        <v>62</v>
      </c>
      <c r="F1117" s="47" t="s">
        <v>150</v>
      </c>
      <c r="G1117" s="47" t="s">
        <v>1552</v>
      </c>
      <c r="H1117" s="50" t="n">
        <f aca="false">Assumptions!$B$4</f>
        <v>480</v>
      </c>
      <c r="I1117" s="47" t="n">
        <v>30</v>
      </c>
      <c r="J1117" s="9" t="n">
        <f aca="false">H1117-I1117</f>
        <v>450</v>
      </c>
      <c r="K1117" s="9" t="n">
        <f aca="false">SUMIFS(Downtime_Log!$I$2:$I$20000,Downtime_Log!$B$2:$B$20000,A1117)</f>
        <v>25</v>
      </c>
      <c r="L1117" s="9" t="n">
        <f aca="false">J1117-K1117</f>
        <v>425</v>
      </c>
      <c r="M1117" s="51" t="n">
        <f aca="false">INDEX(Rate_Master!$C$2:$C$13,MATCH(F1117,Rate_Master!$A$2:$A$13,0))</f>
        <v>800</v>
      </c>
      <c r="N1117" s="52" t="n">
        <v>292722</v>
      </c>
      <c r="O1117" s="51" t="n">
        <f aca="false">SUMIFS(Quality_Log!$H$2:$H$20000,Quality_Log!$B$2:$B$20000,A1117)</f>
        <v>5421</v>
      </c>
      <c r="P1117" s="51" t="n">
        <f aca="false">N1117-O1117</f>
        <v>287301</v>
      </c>
      <c r="Q1117" s="51" t="n">
        <f aca="false">ROUND(J1117*M1117*Assumptions!$B$6,0)</f>
        <v>280800</v>
      </c>
      <c r="R1117" s="53" t="n">
        <f aca="false">N1117/M1117</f>
        <v>365.9025</v>
      </c>
      <c r="S1117" s="53" t="n">
        <f aca="false">P1117/M1117</f>
        <v>359.12625</v>
      </c>
      <c r="T1117" s="54" t="n">
        <f aca="false">IF(J1117&gt;0,L1117/J1117,0)</f>
        <v>0.944444444444444</v>
      </c>
      <c r="U1117" s="54" t="n">
        <f aca="false">IF(L1117&gt;0,R1117/L1117,0)</f>
        <v>0.860947058823529</v>
      </c>
      <c r="V1117" s="54" t="n">
        <f aca="false">IF(N1117&gt;0,P1117/N1117,0)</f>
        <v>0.98148072232357</v>
      </c>
      <c r="W1117" s="54" t="n">
        <f aca="false">T1117*U1117*V1117</f>
        <v>0.798058333333333</v>
      </c>
      <c r="X1117" s="55" t="n">
        <v>376.1</v>
      </c>
      <c r="Y1117" s="56" t="n">
        <v>1.44</v>
      </c>
    </row>
    <row r="1118" customFormat="false" ht="15" hidden="false" customHeight="false" outlineLevel="0" collapsed="false">
      <c r="A1118" s="47" t="s">
        <v>1568</v>
      </c>
      <c r="B1118" s="48" t="n">
        <v>46146</v>
      </c>
      <c r="C1118" s="49" t="n">
        <f aca="false">DATE(YEAR(B1118),MONTH(B1118),1)</f>
        <v>46143</v>
      </c>
      <c r="D1118" s="47" t="s">
        <v>73</v>
      </c>
      <c r="E1118" s="47" t="s">
        <v>63</v>
      </c>
      <c r="F1118" s="47" t="s">
        <v>151</v>
      </c>
      <c r="G1118" s="47" t="s">
        <v>1569</v>
      </c>
      <c r="H1118" s="50" t="n">
        <f aca="false">Assumptions!$B$4</f>
        <v>480</v>
      </c>
      <c r="I1118" s="47" t="n">
        <v>30</v>
      </c>
      <c r="J1118" s="9" t="n">
        <f aca="false">H1118-I1118</f>
        <v>450</v>
      </c>
      <c r="K1118" s="9" t="n">
        <f aca="false">SUMIFS(Downtime_Log!$I$2:$I$20000,Downtime_Log!$B$2:$B$20000,A1118)</f>
        <v>263</v>
      </c>
      <c r="L1118" s="9" t="n">
        <f aca="false">J1118-K1118</f>
        <v>187</v>
      </c>
      <c r="M1118" s="51" t="n">
        <f aca="false">INDEX(Rate_Master!$C$2:$C$13,MATCH(F1118,Rate_Master!$A$2:$A$13,0))</f>
        <v>700</v>
      </c>
      <c r="N1118" s="52" t="n">
        <v>102107</v>
      </c>
      <c r="O1118" s="51" t="n">
        <f aca="false">SUMIFS(Quality_Log!$H$2:$H$20000,Quality_Log!$B$2:$B$20000,A1118)</f>
        <v>4762</v>
      </c>
      <c r="P1118" s="51" t="n">
        <f aca="false">N1118-O1118</f>
        <v>97345</v>
      </c>
      <c r="Q1118" s="51" t="n">
        <f aca="false">ROUND(J1118*M1118*Assumptions!$B$6,0)</f>
        <v>245700</v>
      </c>
      <c r="R1118" s="53" t="n">
        <f aca="false">N1118/M1118</f>
        <v>145.867142857143</v>
      </c>
      <c r="S1118" s="53" t="n">
        <f aca="false">P1118/M1118</f>
        <v>139.064285714286</v>
      </c>
      <c r="T1118" s="54" t="n">
        <f aca="false">IF(J1118&gt;0,L1118/J1118,0)</f>
        <v>0.415555555555556</v>
      </c>
      <c r="U1118" s="54" t="n">
        <f aca="false">IF(L1118&gt;0,R1118/L1118,0)</f>
        <v>0.780038197097021</v>
      </c>
      <c r="V1118" s="54" t="n">
        <f aca="false">IF(N1118&gt;0,P1118/N1118,0)</f>
        <v>0.953362648985868</v>
      </c>
      <c r="W1118" s="54" t="n">
        <f aca="false">T1118*U1118*V1118</f>
        <v>0.309031746031746</v>
      </c>
      <c r="X1118" s="55" t="n">
        <v>293.4</v>
      </c>
      <c r="Y1118" s="56" t="n">
        <v>4.9</v>
      </c>
    </row>
    <row r="1119" customFormat="false" ht="15" hidden="false" customHeight="false" outlineLevel="0" collapsed="false">
      <c r="A1119" s="47" t="s">
        <v>1570</v>
      </c>
      <c r="B1119" s="48" t="n">
        <v>46146</v>
      </c>
      <c r="C1119" s="49" t="n">
        <f aca="false">DATE(YEAR(B1119),MONTH(B1119),1)</f>
        <v>46143</v>
      </c>
      <c r="D1119" s="47" t="s">
        <v>74</v>
      </c>
      <c r="E1119" s="47" t="s">
        <v>63</v>
      </c>
      <c r="F1119" s="47" t="s">
        <v>151</v>
      </c>
      <c r="G1119" s="47" t="s">
        <v>1569</v>
      </c>
      <c r="H1119" s="50" t="n">
        <f aca="false">Assumptions!$B$4</f>
        <v>480</v>
      </c>
      <c r="I1119" s="47" t="n">
        <v>30</v>
      </c>
      <c r="J1119" s="9" t="n">
        <f aca="false">H1119-I1119</f>
        <v>450</v>
      </c>
      <c r="K1119" s="9" t="n">
        <f aca="false">SUMIFS(Downtime_Log!$I$2:$I$20000,Downtime_Log!$B$2:$B$20000,A1119)</f>
        <v>43</v>
      </c>
      <c r="L1119" s="9" t="n">
        <f aca="false">J1119-K1119</f>
        <v>407</v>
      </c>
      <c r="M1119" s="51" t="n">
        <f aca="false">INDEX(Rate_Master!$C$2:$C$13,MATCH(F1119,Rate_Master!$A$2:$A$13,0))</f>
        <v>700</v>
      </c>
      <c r="N1119" s="52" t="n">
        <v>236276</v>
      </c>
      <c r="O1119" s="51" t="n">
        <f aca="false">SUMIFS(Quality_Log!$H$2:$H$20000,Quality_Log!$B$2:$B$20000,A1119)</f>
        <v>8169</v>
      </c>
      <c r="P1119" s="51" t="n">
        <f aca="false">N1119-O1119</f>
        <v>228107</v>
      </c>
      <c r="Q1119" s="51" t="n">
        <f aca="false">ROUND(J1119*M1119*Assumptions!$B$6,0)</f>
        <v>245700</v>
      </c>
      <c r="R1119" s="53" t="n">
        <f aca="false">N1119/M1119</f>
        <v>337.537142857143</v>
      </c>
      <c r="S1119" s="53" t="n">
        <f aca="false">P1119/M1119</f>
        <v>325.867142857143</v>
      </c>
      <c r="T1119" s="54" t="n">
        <f aca="false">IF(J1119&gt;0,L1119/J1119,0)</f>
        <v>0.904444444444445</v>
      </c>
      <c r="U1119" s="54" t="n">
        <f aca="false">IF(L1119&gt;0,R1119/L1119,0)</f>
        <v>0.829329589329589</v>
      </c>
      <c r="V1119" s="54" t="n">
        <f aca="false">IF(N1119&gt;0,P1119/N1119,0)</f>
        <v>0.965426027188542</v>
      </c>
      <c r="W1119" s="54" t="n">
        <f aca="false">T1119*U1119*V1119</f>
        <v>0.724149206349206</v>
      </c>
      <c r="X1119" s="55" t="n">
        <v>471.8</v>
      </c>
      <c r="Y1119" s="56" t="n">
        <v>1.91</v>
      </c>
    </row>
    <row r="1120" customFormat="false" ht="15" hidden="false" customHeight="false" outlineLevel="0" collapsed="false">
      <c r="A1120" s="47" t="s">
        <v>1571</v>
      </c>
      <c r="B1120" s="48" t="n">
        <v>46146</v>
      </c>
      <c r="C1120" s="49" t="n">
        <f aca="false">DATE(YEAR(B1120),MONTH(B1120),1)</f>
        <v>46143</v>
      </c>
      <c r="D1120" s="47" t="s">
        <v>75</v>
      </c>
      <c r="E1120" s="47" t="s">
        <v>63</v>
      </c>
      <c r="F1120" s="47" t="s">
        <v>151</v>
      </c>
      <c r="G1120" s="47" t="s">
        <v>1569</v>
      </c>
      <c r="H1120" s="50" t="n">
        <f aca="false">Assumptions!$B$4</f>
        <v>480</v>
      </c>
      <c r="I1120" s="47" t="n">
        <v>30</v>
      </c>
      <c r="J1120" s="9" t="n">
        <f aca="false">H1120-I1120</f>
        <v>450</v>
      </c>
      <c r="K1120" s="9" t="n">
        <f aca="false">SUMIFS(Downtime_Log!$I$2:$I$20000,Downtime_Log!$B$2:$B$20000,A1120)</f>
        <v>37</v>
      </c>
      <c r="L1120" s="9" t="n">
        <f aca="false">J1120-K1120</f>
        <v>413</v>
      </c>
      <c r="M1120" s="51" t="n">
        <f aca="false">INDEX(Rate_Master!$C$2:$C$13,MATCH(F1120,Rate_Master!$A$2:$A$13,0))</f>
        <v>700</v>
      </c>
      <c r="N1120" s="52" t="n">
        <v>236786</v>
      </c>
      <c r="O1120" s="51" t="n">
        <f aca="false">SUMIFS(Quality_Log!$H$2:$H$20000,Quality_Log!$B$2:$B$20000,A1120)</f>
        <v>9337</v>
      </c>
      <c r="P1120" s="51" t="n">
        <f aca="false">N1120-O1120</f>
        <v>227449</v>
      </c>
      <c r="Q1120" s="51" t="n">
        <f aca="false">ROUND(J1120*M1120*Assumptions!$B$6,0)</f>
        <v>245700</v>
      </c>
      <c r="R1120" s="53" t="n">
        <f aca="false">N1120/M1120</f>
        <v>338.265714285714</v>
      </c>
      <c r="S1120" s="53" t="n">
        <f aca="false">P1120/M1120</f>
        <v>324.927142857143</v>
      </c>
      <c r="T1120" s="54" t="n">
        <f aca="false">IF(J1120&gt;0,L1120/J1120,0)</f>
        <v>0.917777777777778</v>
      </c>
      <c r="U1120" s="54" t="n">
        <f aca="false">IF(L1120&gt;0,R1120/L1120,0)</f>
        <v>0.819045313040471</v>
      </c>
      <c r="V1120" s="54" t="n">
        <f aca="false">IF(N1120&gt;0,P1120/N1120,0)</f>
        <v>0.960567770053973</v>
      </c>
      <c r="W1120" s="54" t="n">
        <f aca="false">T1120*U1120*V1120</f>
        <v>0.722060317460317</v>
      </c>
      <c r="X1120" s="55" t="n">
        <v>456.6</v>
      </c>
      <c r="Y1120" s="56" t="n">
        <v>1.6</v>
      </c>
    </row>
    <row r="1121" customFormat="false" ht="15" hidden="false" customHeight="false" outlineLevel="0" collapsed="false">
      <c r="A1121" s="47" t="s">
        <v>1572</v>
      </c>
      <c r="B1121" s="48" t="n">
        <v>46146</v>
      </c>
      <c r="C1121" s="49" t="n">
        <f aca="false">DATE(YEAR(B1121),MONTH(B1121),1)</f>
        <v>46143</v>
      </c>
      <c r="D1121" s="47" t="s">
        <v>73</v>
      </c>
      <c r="E1121" s="47" t="s">
        <v>64</v>
      </c>
      <c r="F1121" s="47" t="s">
        <v>154</v>
      </c>
      <c r="G1121" s="47" t="s">
        <v>1573</v>
      </c>
      <c r="H1121" s="50" t="n">
        <f aca="false">Assumptions!$B$4</f>
        <v>480</v>
      </c>
      <c r="I1121" s="47" t="n">
        <v>30</v>
      </c>
      <c r="J1121" s="9" t="n">
        <f aca="false">H1121-I1121</f>
        <v>450</v>
      </c>
      <c r="K1121" s="9" t="n">
        <f aca="false">SUMIFS(Downtime_Log!$I$2:$I$20000,Downtime_Log!$B$2:$B$20000,A1121)</f>
        <v>125</v>
      </c>
      <c r="L1121" s="9" t="n">
        <f aca="false">J1121-K1121</f>
        <v>325</v>
      </c>
      <c r="M1121" s="51" t="n">
        <f aca="false">INDEX(Rate_Master!$C$2:$C$13,MATCH(F1121,Rate_Master!$A$2:$A$13,0))</f>
        <v>600</v>
      </c>
      <c r="N1121" s="52" t="n">
        <v>189282</v>
      </c>
      <c r="O1121" s="51" t="n">
        <f aca="false">SUMIFS(Quality_Log!$H$2:$H$20000,Quality_Log!$B$2:$B$20000,A1121)</f>
        <v>4614</v>
      </c>
      <c r="P1121" s="51" t="n">
        <f aca="false">N1121-O1121</f>
        <v>184668</v>
      </c>
      <c r="Q1121" s="51" t="n">
        <f aca="false">ROUND(J1121*M1121*Assumptions!$B$6,0)</f>
        <v>210600</v>
      </c>
      <c r="R1121" s="53" t="n">
        <f aca="false">N1121/M1121</f>
        <v>315.47</v>
      </c>
      <c r="S1121" s="53" t="n">
        <f aca="false">P1121/M1121</f>
        <v>307.78</v>
      </c>
      <c r="T1121" s="54" t="n">
        <f aca="false">IF(J1121&gt;0,L1121/J1121,0)</f>
        <v>0.722222222222222</v>
      </c>
      <c r="U1121" s="54" t="n">
        <f aca="false">IF(L1121&gt;0,R1121/L1121,0)</f>
        <v>0.970676923076923</v>
      </c>
      <c r="V1121" s="54" t="n">
        <f aca="false">IF(N1121&gt;0,P1121/N1121,0)</f>
        <v>0.975623672615463</v>
      </c>
      <c r="W1121" s="54" t="n">
        <f aca="false">T1121*U1121*V1121</f>
        <v>0.683955555555556</v>
      </c>
      <c r="X1121" s="55" t="n">
        <v>198.1</v>
      </c>
      <c r="Y1121" s="56" t="n">
        <v>3.32</v>
      </c>
    </row>
    <row r="1122" customFormat="false" ht="15" hidden="false" customHeight="false" outlineLevel="0" collapsed="false">
      <c r="A1122" s="47" t="s">
        <v>1574</v>
      </c>
      <c r="B1122" s="48" t="n">
        <v>46146</v>
      </c>
      <c r="C1122" s="49" t="n">
        <f aca="false">DATE(YEAR(B1122),MONTH(B1122),1)</f>
        <v>46143</v>
      </c>
      <c r="D1122" s="47" t="s">
        <v>74</v>
      </c>
      <c r="E1122" s="47" t="s">
        <v>64</v>
      </c>
      <c r="F1122" s="47" t="s">
        <v>154</v>
      </c>
      <c r="G1122" s="47" t="s">
        <v>1573</v>
      </c>
      <c r="H1122" s="50" t="n">
        <f aca="false">Assumptions!$B$4</f>
        <v>480</v>
      </c>
      <c r="I1122" s="47" t="n">
        <v>30</v>
      </c>
      <c r="J1122" s="9" t="n">
        <f aca="false">H1122-I1122</f>
        <v>450</v>
      </c>
      <c r="K1122" s="9" t="n">
        <f aca="false">SUMIFS(Downtime_Log!$I$2:$I$20000,Downtime_Log!$B$2:$B$20000,A1122)</f>
        <v>3</v>
      </c>
      <c r="L1122" s="9" t="n">
        <f aca="false">J1122-K1122</f>
        <v>447</v>
      </c>
      <c r="M1122" s="51" t="n">
        <f aca="false">INDEX(Rate_Master!$C$2:$C$13,MATCH(F1122,Rate_Master!$A$2:$A$13,0))</f>
        <v>600</v>
      </c>
      <c r="N1122" s="52" t="n">
        <v>233939</v>
      </c>
      <c r="O1122" s="51" t="n">
        <f aca="false">SUMIFS(Quality_Log!$H$2:$H$20000,Quality_Log!$B$2:$B$20000,A1122)</f>
        <v>4260</v>
      </c>
      <c r="P1122" s="51" t="n">
        <f aca="false">N1122-O1122</f>
        <v>229679</v>
      </c>
      <c r="Q1122" s="51" t="n">
        <f aca="false">ROUND(J1122*M1122*Assumptions!$B$6,0)</f>
        <v>210600</v>
      </c>
      <c r="R1122" s="53" t="n">
        <f aca="false">N1122/M1122</f>
        <v>389.898333333333</v>
      </c>
      <c r="S1122" s="53" t="n">
        <f aca="false">P1122/M1122</f>
        <v>382.798333333333</v>
      </c>
      <c r="T1122" s="54" t="n">
        <f aca="false">IF(J1122&gt;0,L1122/J1122,0)</f>
        <v>0.993333333333333</v>
      </c>
      <c r="U1122" s="54" t="n">
        <f aca="false">IF(L1122&gt;0,R1122/L1122,0)</f>
        <v>0.872255779269202</v>
      </c>
      <c r="V1122" s="54" t="n">
        <f aca="false">IF(N1122&gt;0,P1122/N1122,0)</f>
        <v>0.981790124776117</v>
      </c>
      <c r="W1122" s="54" t="n">
        <f aca="false">T1122*U1122*V1122</f>
        <v>0.850662962962963</v>
      </c>
      <c r="X1122" s="55" t="n">
        <v>241.4</v>
      </c>
      <c r="Y1122" s="56" t="n">
        <v>0.76</v>
      </c>
    </row>
    <row r="1123" customFormat="false" ht="15" hidden="false" customHeight="false" outlineLevel="0" collapsed="false">
      <c r="A1123" s="47" t="s">
        <v>1575</v>
      </c>
      <c r="B1123" s="48" t="n">
        <v>46146</v>
      </c>
      <c r="C1123" s="49" t="n">
        <f aca="false">DATE(YEAR(B1123),MONTH(B1123),1)</f>
        <v>46143</v>
      </c>
      <c r="D1123" s="47" t="s">
        <v>73</v>
      </c>
      <c r="E1123" s="47" t="s">
        <v>65</v>
      </c>
      <c r="F1123" s="47" t="s">
        <v>157</v>
      </c>
      <c r="G1123" s="47" t="s">
        <v>1562</v>
      </c>
      <c r="H1123" s="50" t="n">
        <f aca="false">Assumptions!$B$4</f>
        <v>480</v>
      </c>
      <c r="I1123" s="47" t="n">
        <v>45</v>
      </c>
      <c r="J1123" s="9" t="n">
        <f aca="false">H1123-I1123</f>
        <v>435</v>
      </c>
      <c r="K1123" s="9" t="n">
        <f aca="false">SUMIFS(Downtime_Log!$I$2:$I$20000,Downtime_Log!$B$2:$B$20000,A1123)</f>
        <v>80</v>
      </c>
      <c r="L1123" s="9" t="n">
        <f aca="false">J1123-K1123</f>
        <v>355</v>
      </c>
      <c r="M1123" s="51" t="n">
        <f aca="false">INDEX(Rate_Master!$C$2:$C$13,MATCH(F1123,Rate_Master!$A$2:$A$13,0))</f>
        <v>220</v>
      </c>
      <c r="N1123" s="52" t="n">
        <v>63026</v>
      </c>
      <c r="O1123" s="51" t="n">
        <f aca="false">SUMIFS(Quality_Log!$H$2:$H$20000,Quality_Log!$B$2:$B$20000,A1123)</f>
        <v>1610</v>
      </c>
      <c r="P1123" s="51" t="n">
        <f aca="false">N1123-O1123</f>
        <v>61416</v>
      </c>
      <c r="Q1123" s="51" t="n">
        <f aca="false">ROUND(J1123*M1123*Assumptions!$B$6,0)</f>
        <v>74646</v>
      </c>
      <c r="R1123" s="53" t="n">
        <f aca="false">N1123/M1123</f>
        <v>286.481818181818</v>
      </c>
      <c r="S1123" s="53" t="n">
        <f aca="false">P1123/M1123</f>
        <v>279.163636363636</v>
      </c>
      <c r="T1123" s="54" t="n">
        <f aca="false">IF(J1123&gt;0,L1123/J1123,0)</f>
        <v>0.816091954022989</v>
      </c>
      <c r="U1123" s="54" t="n">
        <f aca="false">IF(L1123&gt;0,R1123/L1123,0)</f>
        <v>0.806991037131882</v>
      </c>
      <c r="V1123" s="54" t="n">
        <f aca="false">IF(N1123&gt;0,P1123/N1123,0)</f>
        <v>0.974454986830832</v>
      </c>
      <c r="W1123" s="54" t="n">
        <f aca="false">T1123*U1123*V1123</f>
        <v>0.641755485893417</v>
      </c>
      <c r="X1123" s="55" t="n">
        <v>179.4</v>
      </c>
      <c r="Y1123" s="56" t="n">
        <v>0.14</v>
      </c>
    </row>
    <row r="1124" customFormat="false" ht="15" hidden="false" customHeight="false" outlineLevel="0" collapsed="false">
      <c r="A1124" s="47" t="s">
        <v>1576</v>
      </c>
      <c r="B1124" s="48" t="n">
        <v>46146</v>
      </c>
      <c r="C1124" s="49" t="n">
        <f aca="false">DATE(YEAR(B1124),MONTH(B1124),1)</f>
        <v>46143</v>
      </c>
      <c r="D1124" s="47" t="s">
        <v>74</v>
      </c>
      <c r="E1124" s="47" t="s">
        <v>65</v>
      </c>
      <c r="F1124" s="47" t="s">
        <v>157</v>
      </c>
      <c r="G1124" s="47" t="s">
        <v>1562</v>
      </c>
      <c r="H1124" s="50" t="n">
        <f aca="false">Assumptions!$B$4</f>
        <v>480</v>
      </c>
      <c r="I1124" s="47" t="n">
        <v>30</v>
      </c>
      <c r="J1124" s="9" t="n">
        <f aca="false">H1124-I1124</f>
        <v>450</v>
      </c>
      <c r="K1124" s="9" t="n">
        <f aca="false">SUMIFS(Downtime_Log!$I$2:$I$20000,Downtime_Log!$B$2:$B$20000,A1124)</f>
        <v>20</v>
      </c>
      <c r="L1124" s="9" t="n">
        <f aca="false">J1124-K1124</f>
        <v>430</v>
      </c>
      <c r="M1124" s="51" t="n">
        <f aca="false">INDEX(Rate_Master!$C$2:$C$13,MATCH(F1124,Rate_Master!$A$2:$A$13,0))</f>
        <v>220</v>
      </c>
      <c r="N1124" s="52" t="n">
        <v>75338</v>
      </c>
      <c r="O1124" s="51" t="n">
        <f aca="false">SUMIFS(Quality_Log!$H$2:$H$20000,Quality_Log!$B$2:$B$20000,A1124)</f>
        <v>1797</v>
      </c>
      <c r="P1124" s="51" t="n">
        <f aca="false">N1124-O1124</f>
        <v>73541</v>
      </c>
      <c r="Q1124" s="51" t="n">
        <f aca="false">ROUND(J1124*M1124*Assumptions!$B$6,0)</f>
        <v>77220</v>
      </c>
      <c r="R1124" s="53" t="n">
        <f aca="false">N1124/M1124</f>
        <v>342.445454545455</v>
      </c>
      <c r="S1124" s="53" t="n">
        <f aca="false">P1124/M1124</f>
        <v>334.277272727273</v>
      </c>
      <c r="T1124" s="54" t="n">
        <f aca="false">IF(J1124&gt;0,L1124/J1124,0)</f>
        <v>0.955555555555556</v>
      </c>
      <c r="U1124" s="54" t="n">
        <f aca="false">IF(L1124&gt;0,R1124/L1124,0)</f>
        <v>0.796384778012685</v>
      </c>
      <c r="V1124" s="54" t="n">
        <f aca="false">IF(N1124&gt;0,P1124/N1124,0)</f>
        <v>0.976147495287903</v>
      </c>
      <c r="W1124" s="54" t="n">
        <f aca="false">T1124*U1124*V1124</f>
        <v>0.742838383838384</v>
      </c>
      <c r="X1124" s="55" t="n">
        <v>211.4</v>
      </c>
      <c r="Y1124" s="56" t="n">
        <v>0.11</v>
      </c>
    </row>
    <row r="1125" customFormat="false" ht="15" hidden="false" customHeight="false" outlineLevel="0" collapsed="false">
      <c r="A1125" s="47" t="s">
        <v>1577</v>
      </c>
      <c r="B1125" s="48" t="n">
        <v>46146</v>
      </c>
      <c r="C1125" s="49" t="n">
        <f aca="false">DATE(YEAR(B1125),MONTH(B1125),1)</f>
        <v>46143</v>
      </c>
      <c r="D1125" s="47" t="s">
        <v>75</v>
      </c>
      <c r="E1125" s="47" t="s">
        <v>65</v>
      </c>
      <c r="F1125" s="47" t="s">
        <v>157</v>
      </c>
      <c r="G1125" s="47" t="s">
        <v>1562</v>
      </c>
      <c r="H1125" s="50" t="n">
        <f aca="false">Assumptions!$B$4</f>
        <v>480</v>
      </c>
      <c r="I1125" s="47" t="n">
        <v>30</v>
      </c>
      <c r="J1125" s="9" t="n">
        <f aca="false">H1125-I1125</f>
        <v>450</v>
      </c>
      <c r="K1125" s="9" t="n">
        <f aca="false">SUMIFS(Downtime_Log!$I$2:$I$20000,Downtime_Log!$B$2:$B$20000,A1125)</f>
        <v>28</v>
      </c>
      <c r="L1125" s="9" t="n">
        <f aca="false">J1125-K1125</f>
        <v>422</v>
      </c>
      <c r="M1125" s="51" t="n">
        <f aca="false">INDEX(Rate_Master!$C$2:$C$13,MATCH(F1125,Rate_Master!$A$2:$A$13,0))</f>
        <v>220</v>
      </c>
      <c r="N1125" s="52" t="n">
        <v>76358</v>
      </c>
      <c r="O1125" s="51" t="n">
        <f aca="false">SUMIFS(Quality_Log!$H$2:$H$20000,Quality_Log!$B$2:$B$20000,A1125)</f>
        <v>2338</v>
      </c>
      <c r="P1125" s="51" t="n">
        <f aca="false">N1125-O1125</f>
        <v>74020</v>
      </c>
      <c r="Q1125" s="51" t="n">
        <f aca="false">ROUND(J1125*M1125*Assumptions!$B$6,0)</f>
        <v>77220</v>
      </c>
      <c r="R1125" s="53" t="n">
        <f aca="false">N1125/M1125</f>
        <v>347.081818181818</v>
      </c>
      <c r="S1125" s="53" t="n">
        <f aca="false">P1125/M1125</f>
        <v>336.454545454545</v>
      </c>
      <c r="T1125" s="54" t="n">
        <f aca="false">IF(J1125&gt;0,L1125/J1125,0)</f>
        <v>0.937777777777778</v>
      </c>
      <c r="U1125" s="54" t="n">
        <f aca="false">IF(L1125&gt;0,R1125/L1125,0)</f>
        <v>0.822468763464024</v>
      </c>
      <c r="V1125" s="54" t="n">
        <f aca="false">IF(N1125&gt;0,P1125/N1125,0)</f>
        <v>0.969381073364939</v>
      </c>
      <c r="W1125" s="54" t="n">
        <f aca="false">T1125*U1125*V1125</f>
        <v>0.747676767676768</v>
      </c>
      <c r="X1125" s="55" t="n">
        <v>214.5</v>
      </c>
      <c r="Y1125" s="56" t="n">
        <v>0.15</v>
      </c>
    </row>
    <row r="1126" customFormat="false" ht="15" hidden="false" customHeight="false" outlineLevel="0" collapsed="false">
      <c r="A1126" s="47" t="s">
        <v>1578</v>
      </c>
      <c r="B1126" s="48" t="n">
        <v>46147</v>
      </c>
      <c r="C1126" s="49" t="n">
        <f aca="false">DATE(YEAR(B1126),MONTH(B1126),1)</f>
        <v>46143</v>
      </c>
      <c r="D1126" s="47" t="s">
        <v>73</v>
      </c>
      <c r="E1126" s="47" t="s">
        <v>62</v>
      </c>
      <c r="F1126" s="47" t="s">
        <v>150</v>
      </c>
      <c r="G1126" s="47" t="s">
        <v>1552</v>
      </c>
      <c r="H1126" s="50" t="n">
        <f aca="false">Assumptions!$B$4</f>
        <v>480</v>
      </c>
      <c r="I1126" s="47" t="n">
        <v>30</v>
      </c>
      <c r="J1126" s="9" t="n">
        <f aca="false">H1126-I1126</f>
        <v>450</v>
      </c>
      <c r="K1126" s="9" t="n">
        <f aca="false">SUMIFS(Downtime_Log!$I$2:$I$20000,Downtime_Log!$B$2:$B$20000,A1126)</f>
        <v>60</v>
      </c>
      <c r="L1126" s="9" t="n">
        <f aca="false">J1126-K1126</f>
        <v>390</v>
      </c>
      <c r="M1126" s="51" t="n">
        <f aca="false">INDEX(Rate_Master!$C$2:$C$13,MATCH(F1126,Rate_Master!$A$2:$A$13,0))</f>
        <v>800</v>
      </c>
      <c r="N1126" s="52" t="n">
        <v>272632</v>
      </c>
      <c r="O1126" s="51" t="n">
        <f aca="false">SUMIFS(Quality_Log!$H$2:$H$20000,Quality_Log!$B$2:$B$20000,A1126)</f>
        <v>7093</v>
      </c>
      <c r="P1126" s="51" t="n">
        <f aca="false">N1126-O1126</f>
        <v>265539</v>
      </c>
      <c r="Q1126" s="51" t="n">
        <f aca="false">ROUND(J1126*M1126*Assumptions!$B$6,0)</f>
        <v>280800</v>
      </c>
      <c r="R1126" s="53" t="n">
        <f aca="false">N1126/M1126</f>
        <v>340.79</v>
      </c>
      <c r="S1126" s="53" t="n">
        <f aca="false">P1126/M1126</f>
        <v>331.92375</v>
      </c>
      <c r="T1126" s="54" t="n">
        <f aca="false">IF(J1126&gt;0,L1126/J1126,0)</f>
        <v>0.866666666666667</v>
      </c>
      <c r="U1126" s="54" t="n">
        <f aca="false">IF(L1126&gt;0,R1126/L1126,0)</f>
        <v>0.873820512820513</v>
      </c>
      <c r="V1126" s="54" t="n">
        <f aca="false">IF(N1126&gt;0,P1126/N1126,0)</f>
        <v>0.973983244813522</v>
      </c>
      <c r="W1126" s="54" t="n">
        <f aca="false">T1126*U1126*V1126</f>
        <v>0.737608333333333</v>
      </c>
      <c r="X1126" s="55" t="n">
        <v>356.2</v>
      </c>
      <c r="Y1126" s="56" t="n">
        <v>1.25</v>
      </c>
    </row>
    <row r="1127" customFormat="false" ht="15" hidden="false" customHeight="false" outlineLevel="0" collapsed="false">
      <c r="A1127" s="47" t="s">
        <v>1579</v>
      </c>
      <c r="B1127" s="48" t="n">
        <v>46147</v>
      </c>
      <c r="C1127" s="49" t="n">
        <f aca="false">DATE(YEAR(B1127),MONTH(B1127),1)</f>
        <v>46143</v>
      </c>
      <c r="D1127" s="47" t="s">
        <v>74</v>
      </c>
      <c r="E1127" s="47" t="s">
        <v>62</v>
      </c>
      <c r="F1127" s="47" t="s">
        <v>150</v>
      </c>
      <c r="G1127" s="47" t="s">
        <v>1552</v>
      </c>
      <c r="H1127" s="50" t="n">
        <f aca="false">Assumptions!$B$4</f>
        <v>480</v>
      </c>
      <c r="I1127" s="47" t="n">
        <v>30</v>
      </c>
      <c r="J1127" s="9" t="n">
        <f aca="false">H1127-I1127</f>
        <v>450</v>
      </c>
      <c r="K1127" s="9" t="n">
        <f aca="false">SUMIFS(Downtime_Log!$I$2:$I$20000,Downtime_Log!$B$2:$B$20000,A1127)</f>
        <v>22</v>
      </c>
      <c r="L1127" s="9" t="n">
        <f aca="false">J1127-K1127</f>
        <v>428</v>
      </c>
      <c r="M1127" s="51" t="n">
        <f aca="false">INDEX(Rate_Master!$C$2:$C$13,MATCH(F1127,Rate_Master!$A$2:$A$13,0))</f>
        <v>800</v>
      </c>
      <c r="N1127" s="52" t="n">
        <v>286483</v>
      </c>
      <c r="O1127" s="51" t="n">
        <f aca="false">SUMIFS(Quality_Log!$H$2:$H$20000,Quality_Log!$B$2:$B$20000,A1127)</f>
        <v>5927</v>
      </c>
      <c r="P1127" s="51" t="n">
        <f aca="false">N1127-O1127</f>
        <v>280556</v>
      </c>
      <c r="Q1127" s="51" t="n">
        <f aca="false">ROUND(J1127*M1127*Assumptions!$B$6,0)</f>
        <v>280800</v>
      </c>
      <c r="R1127" s="53" t="n">
        <f aca="false">N1127/M1127</f>
        <v>358.10375</v>
      </c>
      <c r="S1127" s="53" t="n">
        <f aca="false">P1127/M1127</f>
        <v>350.695</v>
      </c>
      <c r="T1127" s="54" t="n">
        <f aca="false">IF(J1127&gt;0,L1127/J1127,0)</f>
        <v>0.951111111111111</v>
      </c>
      <c r="U1127" s="54" t="n">
        <f aca="false">IF(L1127&gt;0,R1127/L1127,0)</f>
        <v>0.836691004672897</v>
      </c>
      <c r="V1127" s="54" t="n">
        <f aca="false">IF(N1127&gt;0,P1127/N1127,0)</f>
        <v>0.979311163315101</v>
      </c>
      <c r="W1127" s="54" t="n">
        <f aca="false">T1127*U1127*V1127</f>
        <v>0.779322222222222</v>
      </c>
      <c r="X1127" s="55" t="n">
        <v>369.1</v>
      </c>
      <c r="Y1127" s="56" t="n">
        <v>1.5</v>
      </c>
    </row>
    <row r="1128" customFormat="false" ht="15" hidden="false" customHeight="false" outlineLevel="0" collapsed="false">
      <c r="A1128" s="47" t="s">
        <v>1580</v>
      </c>
      <c r="B1128" s="48" t="n">
        <v>46147</v>
      </c>
      <c r="C1128" s="49" t="n">
        <f aca="false">DATE(YEAR(B1128),MONTH(B1128),1)</f>
        <v>46143</v>
      </c>
      <c r="D1128" s="47" t="s">
        <v>75</v>
      </c>
      <c r="E1128" s="47" t="s">
        <v>62</v>
      </c>
      <c r="F1128" s="47" t="s">
        <v>149</v>
      </c>
      <c r="G1128" s="47" t="s">
        <v>1581</v>
      </c>
      <c r="H1128" s="50" t="n">
        <f aca="false">Assumptions!$B$4</f>
        <v>480</v>
      </c>
      <c r="I1128" s="47" t="n">
        <v>30</v>
      </c>
      <c r="J1128" s="9" t="n">
        <f aca="false">H1128-I1128</f>
        <v>450</v>
      </c>
      <c r="K1128" s="9" t="n">
        <f aca="false">SUMIFS(Downtime_Log!$I$2:$I$20000,Downtime_Log!$B$2:$B$20000,A1128)</f>
        <v>148</v>
      </c>
      <c r="L1128" s="9" t="n">
        <f aca="false">J1128-K1128</f>
        <v>302</v>
      </c>
      <c r="M1128" s="51" t="n">
        <f aca="false">INDEX(Rate_Master!$C$2:$C$13,MATCH(F1128,Rate_Master!$A$2:$A$13,0))</f>
        <v>1100</v>
      </c>
      <c r="N1128" s="52" t="n">
        <v>298059</v>
      </c>
      <c r="O1128" s="51" t="n">
        <f aca="false">SUMIFS(Quality_Log!$H$2:$H$20000,Quality_Log!$B$2:$B$20000,A1128)</f>
        <v>5269</v>
      </c>
      <c r="P1128" s="51" t="n">
        <f aca="false">N1128-O1128</f>
        <v>292790</v>
      </c>
      <c r="Q1128" s="51" t="n">
        <f aca="false">ROUND(J1128*M1128*Assumptions!$B$6,0)</f>
        <v>386100</v>
      </c>
      <c r="R1128" s="53" t="n">
        <f aca="false">N1128/M1128</f>
        <v>270.962727272727</v>
      </c>
      <c r="S1128" s="53" t="n">
        <f aca="false">P1128/M1128</f>
        <v>266.172727272727</v>
      </c>
      <c r="T1128" s="54" t="n">
        <f aca="false">IF(J1128&gt;0,L1128/J1128,0)</f>
        <v>0.671111111111111</v>
      </c>
      <c r="U1128" s="54" t="n">
        <f aca="false">IF(L1128&gt;0,R1128/L1128,0)</f>
        <v>0.897227573750753</v>
      </c>
      <c r="V1128" s="54" t="n">
        <f aca="false">IF(N1128&gt;0,P1128/N1128,0)</f>
        <v>0.982322291895229</v>
      </c>
      <c r="W1128" s="54" t="n">
        <f aca="false">T1128*U1128*V1128</f>
        <v>0.591494949494949</v>
      </c>
      <c r="X1128" s="55" t="n">
        <v>325</v>
      </c>
      <c r="Y1128" s="56" t="n">
        <v>5.22</v>
      </c>
    </row>
    <row r="1129" customFormat="false" ht="15" hidden="false" customHeight="false" outlineLevel="0" collapsed="false">
      <c r="A1129" s="47" t="s">
        <v>1582</v>
      </c>
      <c r="B1129" s="48" t="n">
        <v>46147</v>
      </c>
      <c r="C1129" s="49" t="n">
        <f aca="false">DATE(YEAR(B1129),MONTH(B1129),1)</f>
        <v>46143</v>
      </c>
      <c r="D1129" s="47" t="s">
        <v>73</v>
      </c>
      <c r="E1129" s="47" t="s">
        <v>63</v>
      </c>
      <c r="F1129" s="47" t="s">
        <v>151</v>
      </c>
      <c r="G1129" s="47" t="s">
        <v>1569</v>
      </c>
      <c r="H1129" s="50" t="n">
        <f aca="false">Assumptions!$B$4</f>
        <v>480</v>
      </c>
      <c r="I1129" s="47" t="n">
        <v>30</v>
      </c>
      <c r="J1129" s="9" t="n">
        <f aca="false">H1129-I1129</f>
        <v>450</v>
      </c>
      <c r="K1129" s="9" t="n">
        <f aca="false">SUMIFS(Downtime_Log!$I$2:$I$20000,Downtime_Log!$B$2:$B$20000,A1129)</f>
        <v>18</v>
      </c>
      <c r="L1129" s="9" t="n">
        <f aca="false">J1129-K1129</f>
        <v>432</v>
      </c>
      <c r="M1129" s="51" t="n">
        <f aca="false">INDEX(Rate_Master!$C$2:$C$13,MATCH(F1129,Rate_Master!$A$2:$A$13,0))</f>
        <v>700</v>
      </c>
      <c r="N1129" s="52" t="n">
        <v>254107</v>
      </c>
      <c r="O1129" s="51" t="n">
        <f aca="false">SUMIFS(Quality_Log!$H$2:$H$20000,Quality_Log!$B$2:$B$20000,A1129)</f>
        <v>9620</v>
      </c>
      <c r="P1129" s="51" t="n">
        <f aca="false">N1129-O1129</f>
        <v>244487</v>
      </c>
      <c r="Q1129" s="51" t="n">
        <f aca="false">ROUND(J1129*M1129*Assumptions!$B$6,0)</f>
        <v>245700</v>
      </c>
      <c r="R1129" s="53" t="n">
        <f aca="false">N1129/M1129</f>
        <v>363.01</v>
      </c>
      <c r="S1129" s="53" t="n">
        <f aca="false">P1129/M1129</f>
        <v>349.267142857143</v>
      </c>
      <c r="T1129" s="54" t="n">
        <f aca="false">IF(J1129&gt;0,L1129/J1129,0)</f>
        <v>0.96</v>
      </c>
      <c r="U1129" s="54" t="n">
        <f aca="false">IF(L1129&gt;0,R1129/L1129,0)</f>
        <v>0.840300925925926</v>
      </c>
      <c r="V1129" s="54" t="n">
        <f aca="false">IF(N1129&gt;0,P1129/N1129,0)</f>
        <v>0.962141932335591</v>
      </c>
      <c r="W1129" s="54" t="n">
        <f aca="false">T1129*U1129*V1129</f>
        <v>0.776149206349206</v>
      </c>
      <c r="X1129" s="55" t="n">
        <v>448.3</v>
      </c>
      <c r="Y1129" s="56" t="n">
        <v>1.77</v>
      </c>
    </row>
    <row r="1130" customFormat="false" ht="15" hidden="false" customHeight="false" outlineLevel="0" collapsed="false">
      <c r="A1130" s="47" t="s">
        <v>1583</v>
      </c>
      <c r="B1130" s="48" t="n">
        <v>46147</v>
      </c>
      <c r="C1130" s="49" t="n">
        <f aca="false">DATE(YEAR(B1130),MONTH(B1130),1)</f>
        <v>46143</v>
      </c>
      <c r="D1130" s="47" t="s">
        <v>74</v>
      </c>
      <c r="E1130" s="47" t="s">
        <v>63</v>
      </c>
      <c r="F1130" s="47" t="s">
        <v>151</v>
      </c>
      <c r="G1130" s="47" t="s">
        <v>1569</v>
      </c>
      <c r="H1130" s="50" t="n">
        <f aca="false">Assumptions!$B$4</f>
        <v>480</v>
      </c>
      <c r="I1130" s="47" t="n">
        <v>30</v>
      </c>
      <c r="J1130" s="9" t="n">
        <f aca="false">H1130-I1130</f>
        <v>450</v>
      </c>
      <c r="K1130" s="9" t="n">
        <f aca="false">SUMIFS(Downtime_Log!$I$2:$I$20000,Downtime_Log!$B$2:$B$20000,A1130)</f>
        <v>38</v>
      </c>
      <c r="L1130" s="9" t="n">
        <f aca="false">J1130-K1130</f>
        <v>412</v>
      </c>
      <c r="M1130" s="51" t="n">
        <f aca="false">INDEX(Rate_Master!$C$2:$C$13,MATCH(F1130,Rate_Master!$A$2:$A$13,0))</f>
        <v>700</v>
      </c>
      <c r="N1130" s="52" t="n">
        <v>241011</v>
      </c>
      <c r="O1130" s="51" t="n">
        <f aca="false">SUMIFS(Quality_Log!$H$2:$H$20000,Quality_Log!$B$2:$B$20000,A1130)</f>
        <v>7331</v>
      </c>
      <c r="P1130" s="51" t="n">
        <f aca="false">N1130-O1130</f>
        <v>233680</v>
      </c>
      <c r="Q1130" s="51" t="n">
        <f aca="false">ROUND(J1130*M1130*Assumptions!$B$6,0)</f>
        <v>245700</v>
      </c>
      <c r="R1130" s="53" t="n">
        <f aca="false">N1130/M1130</f>
        <v>344.301428571429</v>
      </c>
      <c r="S1130" s="53" t="n">
        <f aca="false">P1130/M1130</f>
        <v>333.828571428571</v>
      </c>
      <c r="T1130" s="54" t="n">
        <f aca="false">IF(J1130&gt;0,L1130/J1130,0)</f>
        <v>0.915555555555556</v>
      </c>
      <c r="U1130" s="54" t="n">
        <f aca="false">IF(L1130&gt;0,R1130/L1130,0)</f>
        <v>0.835683079056866</v>
      </c>
      <c r="V1130" s="54" t="n">
        <f aca="false">IF(N1130&gt;0,P1130/N1130,0)</f>
        <v>0.969582301222766</v>
      </c>
      <c r="W1130" s="54" t="n">
        <f aca="false">T1130*U1130*V1130</f>
        <v>0.74184126984127</v>
      </c>
      <c r="X1130" s="55" t="n">
        <v>458.4</v>
      </c>
      <c r="Y1130" s="56" t="n">
        <v>1.85</v>
      </c>
    </row>
    <row r="1131" customFormat="false" ht="15" hidden="false" customHeight="false" outlineLevel="0" collapsed="false">
      <c r="A1131" s="47" t="s">
        <v>1584</v>
      </c>
      <c r="B1131" s="48" t="n">
        <v>46147</v>
      </c>
      <c r="C1131" s="49" t="n">
        <f aca="false">DATE(YEAR(B1131),MONTH(B1131),1)</f>
        <v>46143</v>
      </c>
      <c r="D1131" s="47" t="s">
        <v>75</v>
      </c>
      <c r="E1131" s="47" t="s">
        <v>63</v>
      </c>
      <c r="F1131" s="47" t="s">
        <v>151</v>
      </c>
      <c r="G1131" s="47" t="s">
        <v>1569</v>
      </c>
      <c r="H1131" s="50" t="n">
        <f aca="false">Assumptions!$B$4</f>
        <v>480</v>
      </c>
      <c r="I1131" s="47" t="n">
        <v>30</v>
      </c>
      <c r="J1131" s="9" t="n">
        <f aca="false">H1131-I1131</f>
        <v>450</v>
      </c>
      <c r="K1131" s="9" t="n">
        <f aca="false">SUMIFS(Downtime_Log!$I$2:$I$20000,Downtime_Log!$B$2:$B$20000,A1131)</f>
        <v>123</v>
      </c>
      <c r="L1131" s="9" t="n">
        <f aca="false">J1131-K1131</f>
        <v>327</v>
      </c>
      <c r="M1131" s="51" t="n">
        <f aca="false">INDEX(Rate_Master!$C$2:$C$13,MATCH(F1131,Rate_Master!$A$2:$A$13,0))</f>
        <v>700</v>
      </c>
      <c r="N1131" s="52" t="n">
        <v>189578</v>
      </c>
      <c r="O1131" s="51" t="n">
        <f aca="false">SUMIFS(Quality_Log!$H$2:$H$20000,Quality_Log!$B$2:$B$20000,A1131)</f>
        <v>13668</v>
      </c>
      <c r="P1131" s="51" t="n">
        <f aca="false">N1131-O1131</f>
        <v>175910</v>
      </c>
      <c r="Q1131" s="51" t="n">
        <f aca="false">ROUND(J1131*M1131*Assumptions!$B$6,0)</f>
        <v>245700</v>
      </c>
      <c r="R1131" s="53" t="n">
        <f aca="false">N1131/M1131</f>
        <v>270.825714285714</v>
      </c>
      <c r="S1131" s="53" t="n">
        <f aca="false">P1131/M1131</f>
        <v>251.3</v>
      </c>
      <c r="T1131" s="54" t="n">
        <f aca="false">IF(J1131&gt;0,L1131/J1131,0)</f>
        <v>0.726666666666667</v>
      </c>
      <c r="U1131" s="54" t="n">
        <f aca="false">IF(L1131&gt;0,R1131/L1131,0)</f>
        <v>0.828213193534295</v>
      </c>
      <c r="V1131" s="54" t="n">
        <f aca="false">IF(N1131&gt;0,P1131/N1131,0)</f>
        <v>0.92790302672251</v>
      </c>
      <c r="W1131" s="54" t="n">
        <f aca="false">T1131*U1131*V1131</f>
        <v>0.558444444444444</v>
      </c>
      <c r="X1131" s="55" t="n">
        <v>386.1</v>
      </c>
      <c r="Y1131" s="56" t="n">
        <v>1.97</v>
      </c>
    </row>
    <row r="1132" customFormat="false" ht="15" hidden="false" customHeight="false" outlineLevel="0" collapsed="false">
      <c r="A1132" s="47" t="s">
        <v>1585</v>
      </c>
      <c r="B1132" s="48" t="n">
        <v>46147</v>
      </c>
      <c r="C1132" s="49" t="n">
        <f aca="false">DATE(YEAR(B1132),MONTH(B1132),1)</f>
        <v>46143</v>
      </c>
      <c r="D1132" s="47" t="s">
        <v>73</v>
      </c>
      <c r="E1132" s="47" t="s">
        <v>64</v>
      </c>
      <c r="F1132" s="47" t="s">
        <v>154</v>
      </c>
      <c r="G1132" s="47" t="s">
        <v>1573</v>
      </c>
      <c r="H1132" s="50" t="n">
        <f aca="false">Assumptions!$B$4</f>
        <v>480</v>
      </c>
      <c r="I1132" s="47" t="n">
        <v>30</v>
      </c>
      <c r="J1132" s="9" t="n">
        <f aca="false">H1132-I1132</f>
        <v>450</v>
      </c>
      <c r="K1132" s="9" t="n">
        <f aca="false">SUMIFS(Downtime_Log!$I$2:$I$20000,Downtime_Log!$B$2:$B$20000,A1132)</f>
        <v>49</v>
      </c>
      <c r="L1132" s="9" t="n">
        <f aca="false">J1132-K1132</f>
        <v>401</v>
      </c>
      <c r="M1132" s="51" t="n">
        <f aca="false">INDEX(Rate_Master!$C$2:$C$13,MATCH(F1132,Rate_Master!$A$2:$A$13,0))</f>
        <v>600</v>
      </c>
      <c r="N1132" s="52" t="n">
        <v>222931</v>
      </c>
      <c r="O1132" s="51" t="n">
        <f aca="false">SUMIFS(Quality_Log!$H$2:$H$20000,Quality_Log!$B$2:$B$20000,A1132)</f>
        <v>4273</v>
      </c>
      <c r="P1132" s="51" t="n">
        <f aca="false">N1132-O1132</f>
        <v>218658</v>
      </c>
      <c r="Q1132" s="51" t="n">
        <f aca="false">ROUND(J1132*M1132*Assumptions!$B$6,0)</f>
        <v>210600</v>
      </c>
      <c r="R1132" s="53" t="n">
        <f aca="false">N1132/M1132</f>
        <v>371.551666666667</v>
      </c>
      <c r="S1132" s="53" t="n">
        <f aca="false">P1132/M1132</f>
        <v>364.43</v>
      </c>
      <c r="T1132" s="54" t="n">
        <f aca="false">IF(J1132&gt;0,L1132/J1132,0)</f>
        <v>0.891111111111111</v>
      </c>
      <c r="U1132" s="54" t="n">
        <f aca="false">IF(L1132&gt;0,R1132/L1132,0)</f>
        <v>0.926562759767249</v>
      </c>
      <c r="V1132" s="54" t="n">
        <f aca="false">IF(N1132&gt;0,P1132/N1132,0)</f>
        <v>0.980832634312859</v>
      </c>
      <c r="W1132" s="54" t="n">
        <f aca="false">T1132*U1132*V1132</f>
        <v>0.809844444444445</v>
      </c>
      <c r="X1132" s="55" t="n">
        <v>231.2</v>
      </c>
      <c r="Y1132" s="56" t="n">
        <v>0.76</v>
      </c>
    </row>
    <row r="1133" customFormat="false" ht="15" hidden="false" customHeight="false" outlineLevel="0" collapsed="false">
      <c r="A1133" s="47" t="s">
        <v>1586</v>
      </c>
      <c r="B1133" s="48" t="n">
        <v>46147</v>
      </c>
      <c r="C1133" s="49" t="n">
        <f aca="false">DATE(YEAR(B1133),MONTH(B1133),1)</f>
        <v>46143</v>
      </c>
      <c r="D1133" s="47" t="s">
        <v>74</v>
      </c>
      <c r="E1133" s="47" t="s">
        <v>64</v>
      </c>
      <c r="F1133" s="47" t="s">
        <v>154</v>
      </c>
      <c r="G1133" s="47" t="s">
        <v>1573</v>
      </c>
      <c r="H1133" s="50" t="n">
        <f aca="false">Assumptions!$B$4</f>
        <v>480</v>
      </c>
      <c r="I1133" s="47" t="n">
        <v>30</v>
      </c>
      <c r="J1133" s="9" t="n">
        <f aca="false">H1133-I1133</f>
        <v>450</v>
      </c>
      <c r="K1133" s="9" t="n">
        <f aca="false">SUMIFS(Downtime_Log!$I$2:$I$20000,Downtime_Log!$B$2:$B$20000,A1133)</f>
        <v>45</v>
      </c>
      <c r="L1133" s="9" t="n">
        <f aca="false">J1133-K1133</f>
        <v>405</v>
      </c>
      <c r="M1133" s="51" t="n">
        <f aca="false">INDEX(Rate_Master!$C$2:$C$13,MATCH(F1133,Rate_Master!$A$2:$A$13,0))</f>
        <v>600</v>
      </c>
      <c r="N1133" s="52" t="n">
        <v>219132</v>
      </c>
      <c r="O1133" s="51" t="n">
        <f aca="false">SUMIFS(Quality_Log!$H$2:$H$20000,Quality_Log!$B$2:$B$20000,A1133)</f>
        <v>3569</v>
      </c>
      <c r="P1133" s="51" t="n">
        <f aca="false">N1133-O1133</f>
        <v>215563</v>
      </c>
      <c r="Q1133" s="51" t="n">
        <f aca="false">ROUND(J1133*M1133*Assumptions!$B$6,0)</f>
        <v>210600</v>
      </c>
      <c r="R1133" s="53" t="n">
        <f aca="false">N1133/M1133</f>
        <v>365.22</v>
      </c>
      <c r="S1133" s="53" t="n">
        <f aca="false">P1133/M1133</f>
        <v>359.271666666667</v>
      </c>
      <c r="T1133" s="54" t="n">
        <f aca="false">IF(J1133&gt;0,L1133/J1133,0)</f>
        <v>0.9</v>
      </c>
      <c r="U1133" s="54" t="n">
        <f aca="false">IF(L1133&gt;0,R1133/L1133,0)</f>
        <v>0.901777777777778</v>
      </c>
      <c r="V1133" s="54" t="n">
        <f aca="false">IF(N1133&gt;0,P1133/N1133,0)</f>
        <v>0.983713013161017</v>
      </c>
      <c r="W1133" s="54" t="n">
        <f aca="false">T1133*U1133*V1133</f>
        <v>0.798381481481482</v>
      </c>
      <c r="X1133" s="55" t="n">
        <v>217.2</v>
      </c>
      <c r="Y1133" s="56" t="n">
        <v>0.65</v>
      </c>
    </row>
    <row r="1134" customFormat="false" ht="15" hidden="false" customHeight="false" outlineLevel="0" collapsed="false">
      <c r="A1134" s="47" t="s">
        <v>1587</v>
      </c>
      <c r="B1134" s="48" t="n">
        <v>46147</v>
      </c>
      <c r="C1134" s="49" t="n">
        <f aca="false">DATE(YEAR(B1134),MONTH(B1134),1)</f>
        <v>46143</v>
      </c>
      <c r="D1134" s="47" t="s">
        <v>73</v>
      </c>
      <c r="E1134" s="47" t="s">
        <v>65</v>
      </c>
      <c r="F1134" s="47" t="s">
        <v>157</v>
      </c>
      <c r="G1134" s="47" t="s">
        <v>1562</v>
      </c>
      <c r="H1134" s="50" t="n">
        <f aca="false">Assumptions!$B$4</f>
        <v>480</v>
      </c>
      <c r="I1134" s="47" t="n">
        <v>30</v>
      </c>
      <c r="J1134" s="9" t="n">
        <f aca="false">H1134-I1134</f>
        <v>450</v>
      </c>
      <c r="K1134" s="9" t="n">
        <f aca="false">SUMIFS(Downtime_Log!$I$2:$I$20000,Downtime_Log!$B$2:$B$20000,A1134)</f>
        <v>145</v>
      </c>
      <c r="L1134" s="9" t="n">
        <f aca="false">J1134-K1134</f>
        <v>305</v>
      </c>
      <c r="M1134" s="51" t="n">
        <f aca="false">INDEX(Rate_Master!$C$2:$C$13,MATCH(F1134,Rate_Master!$A$2:$A$13,0))</f>
        <v>220</v>
      </c>
      <c r="N1134" s="52" t="n">
        <v>55560</v>
      </c>
      <c r="O1134" s="51" t="n">
        <f aca="false">SUMIFS(Quality_Log!$H$2:$H$20000,Quality_Log!$B$2:$B$20000,A1134)</f>
        <v>1216</v>
      </c>
      <c r="P1134" s="51" t="n">
        <f aca="false">N1134-O1134</f>
        <v>54344</v>
      </c>
      <c r="Q1134" s="51" t="n">
        <f aca="false">ROUND(J1134*M1134*Assumptions!$B$6,0)</f>
        <v>77220</v>
      </c>
      <c r="R1134" s="53" t="n">
        <f aca="false">N1134/M1134</f>
        <v>252.545454545455</v>
      </c>
      <c r="S1134" s="53" t="n">
        <f aca="false">P1134/M1134</f>
        <v>247.018181818182</v>
      </c>
      <c r="T1134" s="54" t="n">
        <f aca="false">IF(J1134&gt;0,L1134/J1134,0)</f>
        <v>0.677777777777778</v>
      </c>
      <c r="U1134" s="54" t="n">
        <f aca="false">IF(L1134&gt;0,R1134/L1134,0)</f>
        <v>0.828017883755589</v>
      </c>
      <c r="V1134" s="54" t="n">
        <f aca="false">IF(N1134&gt;0,P1134/N1134,0)</f>
        <v>0.978113750899928</v>
      </c>
      <c r="W1134" s="54" t="n">
        <f aca="false">T1134*U1134*V1134</f>
        <v>0.548929292929293</v>
      </c>
      <c r="X1134" s="55" t="n">
        <v>153.1</v>
      </c>
      <c r="Y1134" s="56" t="n">
        <v>0.15</v>
      </c>
    </row>
    <row r="1135" customFormat="false" ht="15" hidden="false" customHeight="false" outlineLevel="0" collapsed="false">
      <c r="A1135" s="47" t="s">
        <v>1588</v>
      </c>
      <c r="B1135" s="48" t="n">
        <v>46147</v>
      </c>
      <c r="C1135" s="49" t="n">
        <f aca="false">DATE(YEAR(B1135),MONTH(B1135),1)</f>
        <v>46143</v>
      </c>
      <c r="D1135" s="47" t="s">
        <v>74</v>
      </c>
      <c r="E1135" s="47" t="s">
        <v>65</v>
      </c>
      <c r="F1135" s="47" t="s">
        <v>157</v>
      </c>
      <c r="G1135" s="47" t="s">
        <v>1562</v>
      </c>
      <c r="H1135" s="50" t="n">
        <f aca="false">Assumptions!$B$4</f>
        <v>480</v>
      </c>
      <c r="I1135" s="47" t="n">
        <v>30</v>
      </c>
      <c r="J1135" s="9" t="n">
        <f aca="false">H1135-I1135</f>
        <v>450</v>
      </c>
      <c r="K1135" s="9" t="n">
        <f aca="false">SUMIFS(Downtime_Log!$I$2:$I$20000,Downtime_Log!$B$2:$B$20000,A1135)</f>
        <v>70</v>
      </c>
      <c r="L1135" s="9" t="n">
        <f aca="false">J1135-K1135</f>
        <v>380</v>
      </c>
      <c r="M1135" s="51" t="n">
        <f aca="false">INDEX(Rate_Master!$C$2:$C$13,MATCH(F1135,Rate_Master!$A$2:$A$13,0))</f>
        <v>220</v>
      </c>
      <c r="N1135" s="52" t="n">
        <v>65817</v>
      </c>
      <c r="O1135" s="51" t="n">
        <f aca="false">SUMIFS(Quality_Log!$H$2:$H$20000,Quality_Log!$B$2:$B$20000,A1135)</f>
        <v>1291</v>
      </c>
      <c r="P1135" s="51" t="n">
        <f aca="false">N1135-O1135</f>
        <v>64526</v>
      </c>
      <c r="Q1135" s="51" t="n">
        <f aca="false">ROUND(J1135*M1135*Assumptions!$B$6,0)</f>
        <v>77220</v>
      </c>
      <c r="R1135" s="53" t="n">
        <f aca="false">N1135/M1135</f>
        <v>299.168181818182</v>
      </c>
      <c r="S1135" s="53" t="n">
        <f aca="false">P1135/M1135</f>
        <v>293.3</v>
      </c>
      <c r="T1135" s="54" t="n">
        <f aca="false">IF(J1135&gt;0,L1135/J1135,0)</f>
        <v>0.844444444444444</v>
      </c>
      <c r="U1135" s="54" t="n">
        <f aca="false">IF(L1135&gt;0,R1135/L1135,0)</f>
        <v>0.787284688995215</v>
      </c>
      <c r="V1135" s="54" t="n">
        <f aca="false">IF(N1135&gt;0,P1135/N1135,0)</f>
        <v>0.980385006913108</v>
      </c>
      <c r="W1135" s="54" t="n">
        <f aca="false">T1135*U1135*V1135</f>
        <v>0.651777777777778</v>
      </c>
      <c r="X1135" s="55" t="n">
        <v>196.2</v>
      </c>
      <c r="Y1135" s="56" t="n">
        <v>0.14</v>
      </c>
    </row>
    <row r="1136" customFormat="false" ht="15" hidden="false" customHeight="false" outlineLevel="0" collapsed="false">
      <c r="A1136" s="47" t="s">
        <v>1589</v>
      </c>
      <c r="B1136" s="48" t="n">
        <v>46147</v>
      </c>
      <c r="C1136" s="49" t="n">
        <f aca="false">DATE(YEAR(B1136),MONTH(B1136),1)</f>
        <v>46143</v>
      </c>
      <c r="D1136" s="47" t="s">
        <v>75</v>
      </c>
      <c r="E1136" s="47" t="s">
        <v>65</v>
      </c>
      <c r="F1136" s="47" t="s">
        <v>159</v>
      </c>
      <c r="G1136" s="47" t="s">
        <v>1590</v>
      </c>
      <c r="H1136" s="50" t="n">
        <f aca="false">Assumptions!$B$4</f>
        <v>480</v>
      </c>
      <c r="I1136" s="47" t="n">
        <v>30</v>
      </c>
      <c r="J1136" s="9" t="n">
        <f aca="false">H1136-I1136</f>
        <v>450</v>
      </c>
      <c r="K1136" s="9" t="n">
        <f aca="false">SUMIFS(Downtime_Log!$I$2:$I$20000,Downtime_Log!$B$2:$B$20000,A1136)</f>
        <v>200</v>
      </c>
      <c r="L1136" s="9" t="n">
        <f aca="false">J1136-K1136</f>
        <v>250</v>
      </c>
      <c r="M1136" s="51" t="n">
        <f aca="false">INDEX(Rate_Master!$C$2:$C$13,MATCH(F1136,Rate_Master!$A$2:$A$13,0))</f>
        <v>240</v>
      </c>
      <c r="N1136" s="52" t="n">
        <v>49129</v>
      </c>
      <c r="O1136" s="51" t="n">
        <f aca="false">SUMIFS(Quality_Log!$H$2:$H$20000,Quality_Log!$B$2:$B$20000,A1136)</f>
        <v>990</v>
      </c>
      <c r="P1136" s="51" t="n">
        <f aca="false">N1136-O1136</f>
        <v>48139</v>
      </c>
      <c r="Q1136" s="51" t="n">
        <f aca="false">ROUND(J1136*M1136*Assumptions!$B$6,0)</f>
        <v>84240</v>
      </c>
      <c r="R1136" s="53" t="n">
        <f aca="false">N1136/M1136</f>
        <v>204.704166666667</v>
      </c>
      <c r="S1136" s="53" t="n">
        <f aca="false">P1136/M1136</f>
        <v>200.579166666667</v>
      </c>
      <c r="T1136" s="54" t="n">
        <f aca="false">IF(J1136&gt;0,L1136/J1136,0)</f>
        <v>0.555555555555556</v>
      </c>
      <c r="U1136" s="54" t="n">
        <f aca="false">IF(L1136&gt;0,R1136/L1136,0)</f>
        <v>0.818816666666667</v>
      </c>
      <c r="V1136" s="54" t="n">
        <f aca="false">IF(N1136&gt;0,P1136/N1136,0)</f>
        <v>0.979848969040689</v>
      </c>
      <c r="W1136" s="54" t="n">
        <f aca="false">T1136*U1136*V1136</f>
        <v>0.445731481481482</v>
      </c>
      <c r="X1136" s="55" t="n">
        <v>155.6</v>
      </c>
      <c r="Y1136" s="56" t="n">
        <v>0.77</v>
      </c>
    </row>
    <row r="1137" customFormat="false" ht="15" hidden="false" customHeight="false" outlineLevel="0" collapsed="false">
      <c r="A1137" s="47" t="s">
        <v>1591</v>
      </c>
      <c r="B1137" s="48" t="n">
        <v>46148</v>
      </c>
      <c r="C1137" s="49" t="n">
        <f aca="false">DATE(YEAR(B1137),MONTH(B1137),1)</f>
        <v>46143</v>
      </c>
      <c r="D1137" s="47" t="s">
        <v>73</v>
      </c>
      <c r="E1137" s="47" t="s">
        <v>62</v>
      </c>
      <c r="F1137" s="47" t="s">
        <v>149</v>
      </c>
      <c r="G1137" s="47" t="s">
        <v>1581</v>
      </c>
      <c r="H1137" s="50" t="n">
        <f aca="false">Assumptions!$B$4</f>
        <v>480</v>
      </c>
      <c r="I1137" s="47" t="n">
        <v>30</v>
      </c>
      <c r="J1137" s="9" t="n">
        <f aca="false">H1137-I1137</f>
        <v>450</v>
      </c>
      <c r="K1137" s="9" t="n">
        <f aca="false">SUMIFS(Downtime_Log!$I$2:$I$20000,Downtime_Log!$B$2:$B$20000,A1137)</f>
        <v>3</v>
      </c>
      <c r="L1137" s="9" t="n">
        <f aca="false">J1137-K1137</f>
        <v>447</v>
      </c>
      <c r="M1137" s="51" t="n">
        <f aca="false">INDEX(Rate_Master!$C$2:$C$13,MATCH(F1137,Rate_Master!$A$2:$A$13,0))</f>
        <v>1100</v>
      </c>
      <c r="N1137" s="52" t="n">
        <v>451912</v>
      </c>
      <c r="O1137" s="51" t="n">
        <f aca="false">SUMIFS(Quality_Log!$H$2:$H$20000,Quality_Log!$B$2:$B$20000,A1137)</f>
        <v>6707</v>
      </c>
      <c r="P1137" s="51" t="n">
        <f aca="false">N1137-O1137</f>
        <v>445205</v>
      </c>
      <c r="Q1137" s="51" t="n">
        <f aca="false">ROUND(J1137*M1137*Assumptions!$B$6,0)</f>
        <v>386100</v>
      </c>
      <c r="R1137" s="53" t="n">
        <f aca="false">N1137/M1137</f>
        <v>410.829090909091</v>
      </c>
      <c r="S1137" s="53" t="n">
        <f aca="false">P1137/M1137</f>
        <v>404.731818181818</v>
      </c>
      <c r="T1137" s="54" t="n">
        <f aca="false">IF(J1137&gt;0,L1137/J1137,0)</f>
        <v>0.993333333333333</v>
      </c>
      <c r="U1137" s="54" t="n">
        <f aca="false">IF(L1137&gt;0,R1137/L1137,0)</f>
        <v>0.919080740288794</v>
      </c>
      <c r="V1137" s="54" t="n">
        <f aca="false">IF(N1137&gt;0,P1137/N1137,0)</f>
        <v>0.985158614951584</v>
      </c>
      <c r="W1137" s="54" t="n">
        <f aca="false">T1137*U1137*V1137</f>
        <v>0.89940404040404</v>
      </c>
      <c r="X1137" s="55" t="n">
        <v>366.9</v>
      </c>
      <c r="Y1137" s="56" t="n">
        <v>1.46</v>
      </c>
    </row>
    <row r="1138" customFormat="false" ht="15" hidden="false" customHeight="false" outlineLevel="0" collapsed="false">
      <c r="A1138" s="47" t="s">
        <v>1592</v>
      </c>
      <c r="B1138" s="48" t="n">
        <v>46148</v>
      </c>
      <c r="C1138" s="49" t="n">
        <f aca="false">DATE(YEAR(B1138),MONTH(B1138),1)</f>
        <v>46143</v>
      </c>
      <c r="D1138" s="47" t="s">
        <v>74</v>
      </c>
      <c r="E1138" s="47" t="s">
        <v>62</v>
      </c>
      <c r="F1138" s="47" t="s">
        <v>149</v>
      </c>
      <c r="G1138" s="47" t="s">
        <v>1581</v>
      </c>
      <c r="H1138" s="50" t="n">
        <f aca="false">Assumptions!$B$4</f>
        <v>480</v>
      </c>
      <c r="I1138" s="47" t="n">
        <v>30</v>
      </c>
      <c r="J1138" s="9" t="n">
        <f aca="false">H1138-I1138</f>
        <v>450</v>
      </c>
      <c r="K1138" s="9" t="n">
        <f aca="false">SUMIFS(Downtime_Log!$I$2:$I$20000,Downtime_Log!$B$2:$B$20000,A1138)</f>
        <v>21</v>
      </c>
      <c r="L1138" s="9" t="n">
        <f aca="false">J1138-K1138</f>
        <v>429</v>
      </c>
      <c r="M1138" s="51" t="n">
        <f aca="false">INDEX(Rate_Master!$C$2:$C$13,MATCH(F1138,Rate_Master!$A$2:$A$13,0))</f>
        <v>1100</v>
      </c>
      <c r="N1138" s="52" t="n">
        <v>442626</v>
      </c>
      <c r="O1138" s="51" t="n">
        <f aca="false">SUMIFS(Quality_Log!$H$2:$H$20000,Quality_Log!$B$2:$B$20000,A1138)</f>
        <v>8588</v>
      </c>
      <c r="P1138" s="51" t="n">
        <f aca="false">N1138-O1138</f>
        <v>434038</v>
      </c>
      <c r="Q1138" s="51" t="n">
        <f aca="false">ROUND(J1138*M1138*Assumptions!$B$6,0)</f>
        <v>386100</v>
      </c>
      <c r="R1138" s="53" t="n">
        <f aca="false">N1138/M1138</f>
        <v>402.387272727273</v>
      </c>
      <c r="S1138" s="53" t="n">
        <f aca="false">P1138/M1138</f>
        <v>394.58</v>
      </c>
      <c r="T1138" s="54" t="n">
        <f aca="false">IF(J1138&gt;0,L1138/J1138,0)</f>
        <v>0.953333333333333</v>
      </c>
      <c r="U1138" s="54" t="n">
        <f aca="false">IF(L1138&gt;0,R1138/L1138,0)</f>
        <v>0.937965670692943</v>
      </c>
      <c r="V1138" s="54" t="n">
        <f aca="false">IF(N1138&gt;0,P1138/N1138,0)</f>
        <v>0.980597615142355</v>
      </c>
      <c r="W1138" s="54" t="n">
        <f aca="false">T1138*U1138*V1138</f>
        <v>0.876844444444444</v>
      </c>
      <c r="X1138" s="55" t="n">
        <v>396.8</v>
      </c>
      <c r="Y1138" s="56" t="n">
        <v>1.57</v>
      </c>
    </row>
    <row r="1139" customFormat="false" ht="15" hidden="false" customHeight="false" outlineLevel="0" collapsed="false">
      <c r="A1139" s="47" t="s">
        <v>1593</v>
      </c>
      <c r="B1139" s="48" t="n">
        <v>46148</v>
      </c>
      <c r="C1139" s="49" t="n">
        <f aca="false">DATE(YEAR(B1139),MONTH(B1139),1)</f>
        <v>46143</v>
      </c>
      <c r="D1139" s="47" t="s">
        <v>75</v>
      </c>
      <c r="E1139" s="47" t="s">
        <v>62</v>
      </c>
      <c r="F1139" s="47" t="s">
        <v>149</v>
      </c>
      <c r="G1139" s="47" t="s">
        <v>1581</v>
      </c>
      <c r="H1139" s="50" t="n">
        <f aca="false">Assumptions!$B$4</f>
        <v>480</v>
      </c>
      <c r="I1139" s="47" t="n">
        <v>30</v>
      </c>
      <c r="J1139" s="9" t="n">
        <f aca="false">H1139-I1139</f>
        <v>450</v>
      </c>
      <c r="K1139" s="9" t="n">
        <f aca="false">SUMIFS(Downtime_Log!$I$2:$I$20000,Downtime_Log!$B$2:$B$20000,A1139)</f>
        <v>41</v>
      </c>
      <c r="L1139" s="9" t="n">
        <f aca="false">J1139-K1139</f>
        <v>409</v>
      </c>
      <c r="M1139" s="51" t="n">
        <f aca="false">INDEX(Rate_Master!$C$2:$C$13,MATCH(F1139,Rate_Master!$A$2:$A$13,0))</f>
        <v>1100</v>
      </c>
      <c r="N1139" s="52" t="n">
        <v>416018</v>
      </c>
      <c r="O1139" s="51" t="n">
        <f aca="false">SUMIFS(Quality_Log!$H$2:$H$20000,Quality_Log!$B$2:$B$20000,A1139)</f>
        <v>6766</v>
      </c>
      <c r="P1139" s="51" t="n">
        <f aca="false">N1139-O1139</f>
        <v>409252</v>
      </c>
      <c r="Q1139" s="51" t="n">
        <f aca="false">ROUND(J1139*M1139*Assumptions!$B$6,0)</f>
        <v>386100</v>
      </c>
      <c r="R1139" s="53" t="n">
        <f aca="false">N1139/M1139</f>
        <v>378.198181818182</v>
      </c>
      <c r="S1139" s="53" t="n">
        <f aca="false">P1139/M1139</f>
        <v>372.047272727273</v>
      </c>
      <c r="T1139" s="54" t="n">
        <f aca="false">IF(J1139&gt;0,L1139/J1139,0)</f>
        <v>0.908888888888889</v>
      </c>
      <c r="U1139" s="54" t="n">
        <f aca="false">IF(L1139&gt;0,R1139/L1139,0)</f>
        <v>0.924689931095799</v>
      </c>
      <c r="V1139" s="54" t="n">
        <f aca="false">IF(N1139&gt;0,P1139/N1139,0)</f>
        <v>0.983736280641703</v>
      </c>
      <c r="W1139" s="54" t="n">
        <f aca="false">T1139*U1139*V1139</f>
        <v>0.826771717171717</v>
      </c>
      <c r="X1139" s="55" t="n">
        <v>354.8</v>
      </c>
      <c r="Y1139" s="56" t="n">
        <v>1.68</v>
      </c>
    </row>
    <row r="1140" customFormat="false" ht="15" hidden="false" customHeight="false" outlineLevel="0" collapsed="false">
      <c r="A1140" s="47" t="s">
        <v>1594</v>
      </c>
      <c r="B1140" s="48" t="n">
        <v>46148</v>
      </c>
      <c r="C1140" s="49" t="n">
        <f aca="false">DATE(YEAR(B1140),MONTH(B1140),1)</f>
        <v>46143</v>
      </c>
      <c r="D1140" s="47" t="s">
        <v>73</v>
      </c>
      <c r="E1140" s="47" t="s">
        <v>63</v>
      </c>
      <c r="F1140" s="47" t="s">
        <v>151</v>
      </c>
      <c r="G1140" s="47" t="s">
        <v>1595</v>
      </c>
      <c r="H1140" s="50" t="n">
        <f aca="false">Assumptions!$B$4</f>
        <v>480</v>
      </c>
      <c r="I1140" s="47" t="n">
        <v>30</v>
      </c>
      <c r="J1140" s="9" t="n">
        <f aca="false">H1140-I1140</f>
        <v>450</v>
      </c>
      <c r="K1140" s="9" t="n">
        <f aca="false">SUMIFS(Downtime_Log!$I$2:$I$20000,Downtime_Log!$B$2:$B$20000,A1140)</f>
        <v>31</v>
      </c>
      <c r="L1140" s="9" t="n">
        <f aca="false">J1140-K1140</f>
        <v>419</v>
      </c>
      <c r="M1140" s="51" t="n">
        <f aca="false">INDEX(Rate_Master!$C$2:$C$13,MATCH(F1140,Rate_Master!$A$2:$A$13,0))</f>
        <v>700</v>
      </c>
      <c r="N1140" s="52" t="n">
        <v>259958</v>
      </c>
      <c r="O1140" s="51" t="n">
        <f aca="false">SUMIFS(Quality_Log!$H$2:$H$20000,Quality_Log!$B$2:$B$20000,A1140)</f>
        <v>11213</v>
      </c>
      <c r="P1140" s="51" t="n">
        <f aca="false">N1140-O1140</f>
        <v>248745</v>
      </c>
      <c r="Q1140" s="51" t="n">
        <f aca="false">ROUND(J1140*M1140*Assumptions!$B$6,0)</f>
        <v>245700</v>
      </c>
      <c r="R1140" s="53" t="n">
        <f aca="false">N1140/M1140</f>
        <v>371.368571428571</v>
      </c>
      <c r="S1140" s="53" t="n">
        <f aca="false">P1140/M1140</f>
        <v>355.35</v>
      </c>
      <c r="T1140" s="54" t="n">
        <f aca="false">IF(J1140&gt;0,L1140/J1140,0)</f>
        <v>0.931111111111111</v>
      </c>
      <c r="U1140" s="54" t="n">
        <f aca="false">IF(L1140&gt;0,R1140/L1140,0)</f>
        <v>0.886321172860552</v>
      </c>
      <c r="V1140" s="54" t="n">
        <f aca="false">IF(N1140&gt;0,P1140/N1140,0)</f>
        <v>0.956866109140707</v>
      </c>
      <c r="W1140" s="54" t="n">
        <f aca="false">T1140*U1140*V1140</f>
        <v>0.789666666666667</v>
      </c>
      <c r="X1140" s="55" t="n">
        <v>450.1</v>
      </c>
      <c r="Y1140" s="56" t="n">
        <v>1.75</v>
      </c>
    </row>
    <row r="1141" customFormat="false" ht="15" hidden="false" customHeight="false" outlineLevel="0" collapsed="false">
      <c r="A1141" s="47" t="s">
        <v>1596</v>
      </c>
      <c r="B1141" s="48" t="n">
        <v>46148</v>
      </c>
      <c r="C1141" s="49" t="n">
        <f aca="false">DATE(YEAR(B1141),MONTH(B1141),1)</f>
        <v>46143</v>
      </c>
      <c r="D1141" s="47" t="s">
        <v>74</v>
      </c>
      <c r="E1141" s="47" t="s">
        <v>63</v>
      </c>
      <c r="F1141" s="47" t="s">
        <v>151</v>
      </c>
      <c r="G1141" s="47" t="s">
        <v>1595</v>
      </c>
      <c r="H1141" s="50" t="n">
        <f aca="false">Assumptions!$B$4</f>
        <v>480</v>
      </c>
      <c r="I1141" s="47" t="n">
        <v>30</v>
      </c>
      <c r="J1141" s="9" t="n">
        <f aca="false">H1141-I1141</f>
        <v>450</v>
      </c>
      <c r="K1141" s="9" t="n">
        <f aca="false">SUMIFS(Downtime_Log!$I$2:$I$20000,Downtime_Log!$B$2:$B$20000,A1141)</f>
        <v>93</v>
      </c>
      <c r="L1141" s="9" t="n">
        <f aca="false">J1141-K1141</f>
        <v>357</v>
      </c>
      <c r="M1141" s="51" t="n">
        <f aca="false">INDEX(Rate_Master!$C$2:$C$13,MATCH(F1141,Rate_Master!$A$2:$A$13,0))</f>
        <v>700</v>
      </c>
      <c r="N1141" s="52" t="n">
        <v>203495</v>
      </c>
      <c r="O1141" s="51" t="n">
        <f aca="false">SUMIFS(Quality_Log!$H$2:$H$20000,Quality_Log!$B$2:$B$20000,A1141)</f>
        <v>7826</v>
      </c>
      <c r="P1141" s="51" t="n">
        <f aca="false">N1141-O1141</f>
        <v>195669</v>
      </c>
      <c r="Q1141" s="51" t="n">
        <f aca="false">ROUND(J1141*M1141*Assumptions!$B$6,0)</f>
        <v>245700</v>
      </c>
      <c r="R1141" s="53" t="n">
        <f aca="false">N1141/M1141</f>
        <v>290.707142857143</v>
      </c>
      <c r="S1141" s="53" t="n">
        <f aca="false">P1141/M1141</f>
        <v>279.527142857143</v>
      </c>
      <c r="T1141" s="54" t="n">
        <f aca="false">IF(J1141&gt;0,L1141/J1141,0)</f>
        <v>0.793333333333333</v>
      </c>
      <c r="U1141" s="54" t="n">
        <f aca="false">IF(L1141&gt;0,R1141/L1141,0)</f>
        <v>0.814305722288916</v>
      </c>
      <c r="V1141" s="54" t="n">
        <f aca="false">IF(N1141&gt;0,P1141/N1141,0)</f>
        <v>0.961542052630286</v>
      </c>
      <c r="W1141" s="54" t="n">
        <f aca="false">T1141*U1141*V1141</f>
        <v>0.621171428571429</v>
      </c>
      <c r="X1141" s="55" t="n">
        <v>377.3</v>
      </c>
      <c r="Y1141" s="56" t="n">
        <v>2.1</v>
      </c>
    </row>
    <row r="1142" customFormat="false" ht="15" hidden="false" customHeight="false" outlineLevel="0" collapsed="false">
      <c r="A1142" s="47" t="s">
        <v>1597</v>
      </c>
      <c r="B1142" s="48" t="n">
        <v>46148</v>
      </c>
      <c r="C1142" s="49" t="n">
        <f aca="false">DATE(YEAR(B1142),MONTH(B1142),1)</f>
        <v>46143</v>
      </c>
      <c r="D1142" s="47" t="s">
        <v>75</v>
      </c>
      <c r="E1142" s="47" t="s">
        <v>63</v>
      </c>
      <c r="F1142" s="47" t="s">
        <v>151</v>
      </c>
      <c r="G1142" s="47" t="s">
        <v>1595</v>
      </c>
      <c r="H1142" s="50" t="n">
        <f aca="false">Assumptions!$B$4</f>
        <v>480</v>
      </c>
      <c r="I1142" s="47" t="n">
        <v>30</v>
      </c>
      <c r="J1142" s="9" t="n">
        <f aca="false">H1142-I1142</f>
        <v>450</v>
      </c>
      <c r="K1142" s="9" t="n">
        <f aca="false">SUMIFS(Downtime_Log!$I$2:$I$20000,Downtime_Log!$B$2:$B$20000,A1142)</f>
        <v>23</v>
      </c>
      <c r="L1142" s="9" t="n">
        <f aca="false">J1142-K1142</f>
        <v>427</v>
      </c>
      <c r="M1142" s="51" t="n">
        <f aca="false">INDEX(Rate_Master!$C$2:$C$13,MATCH(F1142,Rate_Master!$A$2:$A$13,0))</f>
        <v>700</v>
      </c>
      <c r="N1142" s="52" t="n">
        <v>247167</v>
      </c>
      <c r="O1142" s="51" t="n">
        <f aca="false">SUMIFS(Quality_Log!$H$2:$H$20000,Quality_Log!$B$2:$B$20000,A1142)</f>
        <v>14623</v>
      </c>
      <c r="P1142" s="51" t="n">
        <f aca="false">N1142-O1142</f>
        <v>232544</v>
      </c>
      <c r="Q1142" s="51" t="n">
        <f aca="false">ROUND(J1142*M1142*Assumptions!$B$6,0)</f>
        <v>245700</v>
      </c>
      <c r="R1142" s="53" t="n">
        <f aca="false">N1142/M1142</f>
        <v>353.095714285714</v>
      </c>
      <c r="S1142" s="53" t="n">
        <f aca="false">P1142/M1142</f>
        <v>332.205714285714</v>
      </c>
      <c r="T1142" s="54" t="n">
        <f aca="false">IF(J1142&gt;0,L1142/J1142,0)</f>
        <v>0.948888888888889</v>
      </c>
      <c r="U1142" s="54" t="n">
        <f aca="false">IF(L1142&gt;0,R1142/L1142,0)</f>
        <v>0.826922047507528</v>
      </c>
      <c r="V1142" s="54" t="n">
        <f aca="false">IF(N1142&gt;0,P1142/N1142,0)</f>
        <v>0.940837571358636</v>
      </c>
      <c r="W1142" s="54" t="n">
        <f aca="false">T1142*U1142*V1142</f>
        <v>0.738234920634921</v>
      </c>
      <c r="X1142" s="55" t="n">
        <v>427</v>
      </c>
      <c r="Y1142" s="56" t="n">
        <v>1.79</v>
      </c>
    </row>
    <row r="1143" customFormat="false" ht="15" hidden="false" customHeight="false" outlineLevel="0" collapsed="false">
      <c r="A1143" s="47" t="s">
        <v>1598</v>
      </c>
      <c r="B1143" s="48" t="n">
        <v>46148</v>
      </c>
      <c r="C1143" s="49" t="n">
        <f aca="false">DATE(YEAR(B1143),MONTH(B1143),1)</f>
        <v>46143</v>
      </c>
      <c r="D1143" s="47" t="s">
        <v>73</v>
      </c>
      <c r="E1143" s="47" t="s">
        <v>64</v>
      </c>
      <c r="F1143" s="47" t="s">
        <v>154</v>
      </c>
      <c r="G1143" s="47" t="s">
        <v>1599</v>
      </c>
      <c r="H1143" s="50" t="n">
        <f aca="false">Assumptions!$B$4</f>
        <v>480</v>
      </c>
      <c r="I1143" s="47" t="n">
        <v>30</v>
      </c>
      <c r="J1143" s="9" t="n">
        <f aca="false">H1143-I1143</f>
        <v>450</v>
      </c>
      <c r="K1143" s="9" t="n">
        <f aca="false">SUMIFS(Downtime_Log!$I$2:$I$20000,Downtime_Log!$B$2:$B$20000,A1143)</f>
        <v>8</v>
      </c>
      <c r="L1143" s="9" t="n">
        <f aca="false">J1143-K1143</f>
        <v>442</v>
      </c>
      <c r="M1143" s="51" t="n">
        <f aca="false">INDEX(Rate_Master!$C$2:$C$13,MATCH(F1143,Rate_Master!$A$2:$A$13,0))</f>
        <v>600</v>
      </c>
      <c r="N1143" s="52" t="n">
        <v>238565</v>
      </c>
      <c r="O1143" s="51" t="n">
        <f aca="false">SUMIFS(Quality_Log!$H$2:$H$20000,Quality_Log!$B$2:$B$20000,A1143)</f>
        <v>3931</v>
      </c>
      <c r="P1143" s="51" t="n">
        <f aca="false">N1143-O1143</f>
        <v>234634</v>
      </c>
      <c r="Q1143" s="51" t="n">
        <f aca="false">ROUND(J1143*M1143*Assumptions!$B$6,0)</f>
        <v>210600</v>
      </c>
      <c r="R1143" s="53" t="n">
        <f aca="false">N1143/M1143</f>
        <v>397.608333333333</v>
      </c>
      <c r="S1143" s="53" t="n">
        <f aca="false">P1143/M1143</f>
        <v>391.056666666667</v>
      </c>
      <c r="T1143" s="54" t="n">
        <f aca="false">IF(J1143&gt;0,L1143/J1143,0)</f>
        <v>0.982222222222222</v>
      </c>
      <c r="U1143" s="54" t="n">
        <f aca="false">IF(L1143&gt;0,R1143/L1143,0)</f>
        <v>0.899566365007542</v>
      </c>
      <c r="V1143" s="54" t="n">
        <f aca="false">IF(N1143&gt;0,P1143/N1143,0)</f>
        <v>0.98352231048142</v>
      </c>
      <c r="W1143" s="54" t="n">
        <f aca="false">T1143*U1143*V1143</f>
        <v>0.869014814814815</v>
      </c>
      <c r="X1143" s="55" t="n">
        <v>230.3</v>
      </c>
      <c r="Y1143" s="56" t="n">
        <v>0.8</v>
      </c>
    </row>
    <row r="1144" customFormat="false" ht="15" hidden="false" customHeight="false" outlineLevel="0" collapsed="false">
      <c r="A1144" s="47" t="s">
        <v>1600</v>
      </c>
      <c r="B1144" s="48" t="n">
        <v>46148</v>
      </c>
      <c r="C1144" s="49" t="n">
        <f aca="false">DATE(YEAR(B1144),MONTH(B1144),1)</f>
        <v>46143</v>
      </c>
      <c r="D1144" s="47" t="s">
        <v>74</v>
      </c>
      <c r="E1144" s="47" t="s">
        <v>64</v>
      </c>
      <c r="F1144" s="47" t="s">
        <v>154</v>
      </c>
      <c r="G1144" s="47" t="s">
        <v>1599</v>
      </c>
      <c r="H1144" s="50" t="n">
        <f aca="false">Assumptions!$B$4</f>
        <v>480</v>
      </c>
      <c r="I1144" s="47" t="n">
        <v>30</v>
      </c>
      <c r="J1144" s="9" t="n">
        <f aca="false">H1144-I1144</f>
        <v>450</v>
      </c>
      <c r="K1144" s="9" t="n">
        <f aca="false">SUMIFS(Downtime_Log!$I$2:$I$20000,Downtime_Log!$B$2:$B$20000,A1144)</f>
        <v>8</v>
      </c>
      <c r="L1144" s="9" t="n">
        <f aca="false">J1144-K1144</f>
        <v>442</v>
      </c>
      <c r="M1144" s="51" t="n">
        <f aca="false">INDEX(Rate_Master!$C$2:$C$13,MATCH(F1144,Rate_Master!$A$2:$A$13,0))</f>
        <v>600</v>
      </c>
      <c r="N1144" s="52" t="n">
        <v>234300</v>
      </c>
      <c r="O1144" s="51" t="n">
        <f aca="false">SUMIFS(Quality_Log!$H$2:$H$20000,Quality_Log!$B$2:$B$20000,A1144)</f>
        <v>3743</v>
      </c>
      <c r="P1144" s="51" t="n">
        <f aca="false">N1144-O1144</f>
        <v>230557</v>
      </c>
      <c r="Q1144" s="51" t="n">
        <f aca="false">ROUND(J1144*M1144*Assumptions!$B$6,0)</f>
        <v>210600</v>
      </c>
      <c r="R1144" s="53" t="n">
        <f aca="false">N1144/M1144</f>
        <v>390.5</v>
      </c>
      <c r="S1144" s="53" t="n">
        <f aca="false">P1144/M1144</f>
        <v>384.261666666667</v>
      </c>
      <c r="T1144" s="54" t="n">
        <f aca="false">IF(J1144&gt;0,L1144/J1144,0)</f>
        <v>0.982222222222222</v>
      </c>
      <c r="U1144" s="54" t="n">
        <f aca="false">IF(L1144&gt;0,R1144/L1144,0)</f>
        <v>0.883484162895928</v>
      </c>
      <c r="V1144" s="54" t="n">
        <f aca="false">IF(N1144&gt;0,P1144/N1144,0)</f>
        <v>0.984024754588135</v>
      </c>
      <c r="W1144" s="54" t="n">
        <f aca="false">T1144*U1144*V1144</f>
        <v>0.853914814814815</v>
      </c>
      <c r="X1144" s="55" t="n">
        <v>237.8</v>
      </c>
      <c r="Y1144" s="56" t="n">
        <v>0.75</v>
      </c>
    </row>
    <row r="1145" customFormat="false" ht="15" hidden="false" customHeight="false" outlineLevel="0" collapsed="false">
      <c r="A1145" s="47" t="s">
        <v>1601</v>
      </c>
      <c r="B1145" s="48" t="n">
        <v>46148</v>
      </c>
      <c r="C1145" s="49" t="n">
        <f aca="false">DATE(YEAR(B1145),MONTH(B1145),1)</f>
        <v>46143</v>
      </c>
      <c r="D1145" s="47" t="s">
        <v>73</v>
      </c>
      <c r="E1145" s="47" t="s">
        <v>65</v>
      </c>
      <c r="F1145" s="47" t="s">
        <v>159</v>
      </c>
      <c r="G1145" s="47" t="s">
        <v>1590</v>
      </c>
      <c r="H1145" s="50" t="n">
        <f aca="false">Assumptions!$B$4</f>
        <v>480</v>
      </c>
      <c r="I1145" s="47" t="n">
        <v>30</v>
      </c>
      <c r="J1145" s="9" t="n">
        <f aca="false">H1145-I1145</f>
        <v>450</v>
      </c>
      <c r="K1145" s="9" t="n">
        <f aca="false">SUMIFS(Downtime_Log!$I$2:$I$20000,Downtime_Log!$B$2:$B$20000,A1145)</f>
        <v>25</v>
      </c>
      <c r="L1145" s="9" t="n">
        <f aca="false">J1145-K1145</f>
        <v>425</v>
      </c>
      <c r="M1145" s="51" t="n">
        <f aca="false">INDEX(Rate_Master!$C$2:$C$13,MATCH(F1145,Rate_Master!$A$2:$A$13,0))</f>
        <v>240</v>
      </c>
      <c r="N1145" s="52" t="n">
        <v>81642</v>
      </c>
      <c r="O1145" s="51" t="n">
        <f aca="false">SUMIFS(Quality_Log!$H$2:$H$20000,Quality_Log!$B$2:$B$20000,A1145)</f>
        <v>1976</v>
      </c>
      <c r="P1145" s="51" t="n">
        <f aca="false">N1145-O1145</f>
        <v>79666</v>
      </c>
      <c r="Q1145" s="51" t="n">
        <f aca="false">ROUND(J1145*M1145*Assumptions!$B$6,0)</f>
        <v>84240</v>
      </c>
      <c r="R1145" s="53" t="n">
        <f aca="false">N1145/M1145</f>
        <v>340.175</v>
      </c>
      <c r="S1145" s="53" t="n">
        <f aca="false">P1145/M1145</f>
        <v>331.941666666667</v>
      </c>
      <c r="T1145" s="54" t="n">
        <f aca="false">IF(J1145&gt;0,L1145/J1145,0)</f>
        <v>0.944444444444444</v>
      </c>
      <c r="U1145" s="54" t="n">
        <f aca="false">IF(L1145&gt;0,R1145/L1145,0)</f>
        <v>0.800411764705882</v>
      </c>
      <c r="V1145" s="54" t="n">
        <f aca="false">IF(N1145&gt;0,P1145/N1145,0)</f>
        <v>0.97579677126969</v>
      </c>
      <c r="W1145" s="54" t="n">
        <f aca="false">T1145*U1145*V1145</f>
        <v>0.737648148148148</v>
      </c>
      <c r="X1145" s="55" t="n">
        <v>193.7</v>
      </c>
      <c r="Y1145" s="56" t="n">
        <v>0.16</v>
      </c>
    </row>
    <row r="1146" customFormat="false" ht="15" hidden="false" customHeight="false" outlineLevel="0" collapsed="false">
      <c r="A1146" s="47" t="s">
        <v>1602</v>
      </c>
      <c r="B1146" s="48" t="n">
        <v>46148</v>
      </c>
      <c r="C1146" s="49" t="n">
        <f aca="false">DATE(YEAR(B1146),MONTH(B1146),1)</f>
        <v>46143</v>
      </c>
      <c r="D1146" s="47" t="s">
        <v>74</v>
      </c>
      <c r="E1146" s="47" t="s">
        <v>65</v>
      </c>
      <c r="F1146" s="47" t="s">
        <v>159</v>
      </c>
      <c r="G1146" s="47" t="s">
        <v>1590</v>
      </c>
      <c r="H1146" s="50" t="n">
        <f aca="false">Assumptions!$B$4</f>
        <v>480</v>
      </c>
      <c r="I1146" s="47" t="n">
        <v>30</v>
      </c>
      <c r="J1146" s="9" t="n">
        <f aca="false">H1146-I1146</f>
        <v>450</v>
      </c>
      <c r="K1146" s="9" t="n">
        <f aca="false">SUMIFS(Downtime_Log!$I$2:$I$20000,Downtime_Log!$B$2:$B$20000,A1146)</f>
        <v>79</v>
      </c>
      <c r="L1146" s="9" t="n">
        <f aca="false">J1146-K1146</f>
        <v>371</v>
      </c>
      <c r="M1146" s="51" t="n">
        <f aca="false">INDEX(Rate_Master!$C$2:$C$13,MATCH(F1146,Rate_Master!$A$2:$A$13,0))</f>
        <v>240</v>
      </c>
      <c r="N1146" s="52" t="n">
        <v>74942</v>
      </c>
      <c r="O1146" s="51" t="n">
        <f aca="false">SUMIFS(Quality_Log!$H$2:$H$20000,Quality_Log!$B$2:$B$20000,A1146)</f>
        <v>2153</v>
      </c>
      <c r="P1146" s="51" t="n">
        <f aca="false">N1146-O1146</f>
        <v>72789</v>
      </c>
      <c r="Q1146" s="51" t="n">
        <f aca="false">ROUND(J1146*M1146*Assumptions!$B$6,0)</f>
        <v>84240</v>
      </c>
      <c r="R1146" s="53" t="n">
        <f aca="false">N1146/M1146</f>
        <v>312.258333333333</v>
      </c>
      <c r="S1146" s="53" t="n">
        <f aca="false">P1146/M1146</f>
        <v>303.2875</v>
      </c>
      <c r="T1146" s="54" t="n">
        <f aca="false">IF(J1146&gt;0,L1146/J1146,0)</f>
        <v>0.824444444444444</v>
      </c>
      <c r="U1146" s="54" t="n">
        <f aca="false">IF(L1146&gt;0,R1146/L1146,0)</f>
        <v>0.841666666666667</v>
      </c>
      <c r="V1146" s="54" t="n">
        <f aca="false">IF(N1146&gt;0,P1146/N1146,0)</f>
        <v>0.971271116329962</v>
      </c>
      <c r="W1146" s="54" t="n">
        <f aca="false">T1146*U1146*V1146</f>
        <v>0.673972222222222</v>
      </c>
      <c r="X1146" s="55" t="n">
        <v>191.7</v>
      </c>
      <c r="Y1146" s="56" t="n">
        <v>0.15</v>
      </c>
    </row>
    <row r="1147" customFormat="false" ht="15" hidden="false" customHeight="false" outlineLevel="0" collapsed="false">
      <c r="A1147" s="47" t="s">
        <v>1603</v>
      </c>
      <c r="B1147" s="48" t="n">
        <v>46148</v>
      </c>
      <c r="C1147" s="49" t="n">
        <f aca="false">DATE(YEAR(B1147),MONTH(B1147),1)</f>
        <v>46143</v>
      </c>
      <c r="D1147" s="47" t="s">
        <v>75</v>
      </c>
      <c r="E1147" s="47" t="s">
        <v>65</v>
      </c>
      <c r="F1147" s="47" t="s">
        <v>159</v>
      </c>
      <c r="G1147" s="47" t="s">
        <v>1590</v>
      </c>
      <c r="H1147" s="50" t="n">
        <f aca="false">Assumptions!$B$4</f>
        <v>480</v>
      </c>
      <c r="I1147" s="47" t="n">
        <v>30</v>
      </c>
      <c r="J1147" s="9" t="n">
        <f aca="false">H1147-I1147</f>
        <v>450</v>
      </c>
      <c r="K1147" s="9" t="n">
        <f aca="false">SUMIFS(Downtime_Log!$I$2:$I$20000,Downtime_Log!$B$2:$B$20000,A1147)</f>
        <v>65</v>
      </c>
      <c r="L1147" s="9" t="n">
        <f aca="false">J1147-K1147</f>
        <v>385</v>
      </c>
      <c r="M1147" s="51" t="n">
        <f aca="false">INDEX(Rate_Master!$C$2:$C$13,MATCH(F1147,Rate_Master!$A$2:$A$13,0))</f>
        <v>240</v>
      </c>
      <c r="N1147" s="52" t="n">
        <v>69954</v>
      </c>
      <c r="O1147" s="51" t="n">
        <f aca="false">SUMIFS(Quality_Log!$H$2:$H$20000,Quality_Log!$B$2:$B$20000,A1147)</f>
        <v>1203</v>
      </c>
      <c r="P1147" s="51" t="n">
        <f aca="false">N1147-O1147</f>
        <v>68751</v>
      </c>
      <c r="Q1147" s="51" t="n">
        <f aca="false">ROUND(J1147*M1147*Assumptions!$B$6,0)</f>
        <v>84240</v>
      </c>
      <c r="R1147" s="53" t="n">
        <f aca="false">N1147/M1147</f>
        <v>291.475</v>
      </c>
      <c r="S1147" s="53" t="n">
        <f aca="false">P1147/M1147</f>
        <v>286.4625</v>
      </c>
      <c r="T1147" s="54" t="n">
        <f aca="false">IF(J1147&gt;0,L1147/J1147,0)</f>
        <v>0.855555555555556</v>
      </c>
      <c r="U1147" s="54" t="n">
        <f aca="false">IF(L1147&gt;0,R1147/L1147,0)</f>
        <v>0.757077922077922</v>
      </c>
      <c r="V1147" s="54" t="n">
        <f aca="false">IF(N1147&gt;0,P1147/N1147,0)</f>
        <v>0.982802984818595</v>
      </c>
      <c r="W1147" s="54" t="n">
        <f aca="false">T1147*U1147*V1147</f>
        <v>0.636583333333333</v>
      </c>
      <c r="X1147" s="55" t="n">
        <v>188.3</v>
      </c>
      <c r="Y1147" s="56" t="n">
        <v>0.15</v>
      </c>
    </row>
    <row r="1148" customFormat="false" ht="15" hidden="false" customHeight="false" outlineLevel="0" collapsed="false">
      <c r="A1148" s="47" t="s">
        <v>1604</v>
      </c>
      <c r="B1148" s="48" t="n">
        <v>46149</v>
      </c>
      <c r="C1148" s="49" t="n">
        <f aca="false">DATE(YEAR(B1148),MONTH(B1148),1)</f>
        <v>46143</v>
      </c>
      <c r="D1148" s="47" t="s">
        <v>73</v>
      </c>
      <c r="E1148" s="47" t="s">
        <v>62</v>
      </c>
      <c r="F1148" s="47" t="s">
        <v>149</v>
      </c>
      <c r="G1148" s="47" t="s">
        <v>1605</v>
      </c>
      <c r="H1148" s="50" t="n">
        <f aca="false">Assumptions!$B$4</f>
        <v>480</v>
      </c>
      <c r="I1148" s="47" t="n">
        <v>30</v>
      </c>
      <c r="J1148" s="9" t="n">
        <f aca="false">H1148-I1148</f>
        <v>450</v>
      </c>
      <c r="K1148" s="9" t="n">
        <f aca="false">SUMIFS(Downtime_Log!$I$2:$I$20000,Downtime_Log!$B$2:$B$20000,A1148)</f>
        <v>43</v>
      </c>
      <c r="L1148" s="9" t="n">
        <f aca="false">J1148-K1148</f>
        <v>407</v>
      </c>
      <c r="M1148" s="51" t="n">
        <f aca="false">INDEX(Rate_Master!$C$2:$C$13,MATCH(F1148,Rate_Master!$A$2:$A$13,0))</f>
        <v>1100</v>
      </c>
      <c r="N1148" s="52" t="n">
        <v>414507</v>
      </c>
      <c r="O1148" s="51" t="n">
        <f aca="false">SUMIFS(Quality_Log!$H$2:$H$20000,Quality_Log!$B$2:$B$20000,A1148)</f>
        <v>4218</v>
      </c>
      <c r="P1148" s="51" t="n">
        <f aca="false">N1148-O1148</f>
        <v>410289</v>
      </c>
      <c r="Q1148" s="51" t="n">
        <f aca="false">ROUND(J1148*M1148*Assumptions!$B$6,0)</f>
        <v>386100</v>
      </c>
      <c r="R1148" s="53" t="n">
        <f aca="false">N1148/M1148</f>
        <v>376.824545454545</v>
      </c>
      <c r="S1148" s="53" t="n">
        <f aca="false">P1148/M1148</f>
        <v>372.99</v>
      </c>
      <c r="T1148" s="54" t="n">
        <f aca="false">IF(J1148&gt;0,L1148/J1148,0)</f>
        <v>0.904444444444445</v>
      </c>
      <c r="U1148" s="54" t="n">
        <f aca="false">IF(L1148&gt;0,R1148/L1148,0)</f>
        <v>0.925858834040652</v>
      </c>
      <c r="V1148" s="54" t="n">
        <f aca="false">IF(N1148&gt;0,P1148/N1148,0)</f>
        <v>0.989824056047304</v>
      </c>
      <c r="W1148" s="54" t="n">
        <f aca="false">T1148*U1148*V1148</f>
        <v>0.828866666666667</v>
      </c>
      <c r="X1148" s="55" t="n">
        <v>366.1</v>
      </c>
      <c r="Y1148" s="56" t="n">
        <v>1.87</v>
      </c>
    </row>
    <row r="1149" customFormat="false" ht="15" hidden="false" customHeight="false" outlineLevel="0" collapsed="false">
      <c r="A1149" s="47" t="s">
        <v>1606</v>
      </c>
      <c r="B1149" s="48" t="n">
        <v>46149</v>
      </c>
      <c r="C1149" s="49" t="n">
        <f aca="false">DATE(YEAR(B1149),MONTH(B1149),1)</f>
        <v>46143</v>
      </c>
      <c r="D1149" s="47" t="s">
        <v>74</v>
      </c>
      <c r="E1149" s="47" t="s">
        <v>62</v>
      </c>
      <c r="F1149" s="47" t="s">
        <v>149</v>
      </c>
      <c r="G1149" s="47" t="s">
        <v>1605</v>
      </c>
      <c r="H1149" s="50" t="n">
        <f aca="false">Assumptions!$B$4</f>
        <v>480</v>
      </c>
      <c r="I1149" s="47" t="n">
        <v>30</v>
      </c>
      <c r="J1149" s="9" t="n">
        <f aca="false">H1149-I1149</f>
        <v>450</v>
      </c>
      <c r="K1149" s="9" t="n">
        <f aca="false">SUMIFS(Downtime_Log!$I$2:$I$20000,Downtime_Log!$B$2:$B$20000,A1149)</f>
        <v>75</v>
      </c>
      <c r="L1149" s="9" t="n">
        <f aca="false">J1149-K1149</f>
        <v>375</v>
      </c>
      <c r="M1149" s="51" t="n">
        <f aca="false">INDEX(Rate_Master!$C$2:$C$13,MATCH(F1149,Rate_Master!$A$2:$A$13,0))</f>
        <v>1100</v>
      </c>
      <c r="N1149" s="52" t="n">
        <v>367670</v>
      </c>
      <c r="O1149" s="51" t="n">
        <f aca="false">SUMIFS(Quality_Log!$H$2:$H$20000,Quality_Log!$B$2:$B$20000,A1149)</f>
        <v>5682</v>
      </c>
      <c r="P1149" s="51" t="n">
        <f aca="false">N1149-O1149</f>
        <v>361988</v>
      </c>
      <c r="Q1149" s="51" t="n">
        <f aca="false">ROUND(J1149*M1149*Assumptions!$B$6,0)</f>
        <v>386100</v>
      </c>
      <c r="R1149" s="53" t="n">
        <f aca="false">N1149/M1149</f>
        <v>334.245454545455</v>
      </c>
      <c r="S1149" s="53" t="n">
        <f aca="false">P1149/M1149</f>
        <v>329.08</v>
      </c>
      <c r="T1149" s="54" t="n">
        <f aca="false">IF(J1149&gt;0,L1149/J1149,0)</f>
        <v>0.833333333333333</v>
      </c>
      <c r="U1149" s="54" t="n">
        <f aca="false">IF(L1149&gt;0,R1149/L1149,0)</f>
        <v>0.891321212121212</v>
      </c>
      <c r="V1149" s="54" t="n">
        <f aca="false">IF(N1149&gt;0,P1149/N1149,0)</f>
        <v>0.984545924334322</v>
      </c>
      <c r="W1149" s="54" t="n">
        <f aca="false">T1149*U1149*V1149</f>
        <v>0.731288888888889</v>
      </c>
      <c r="X1149" s="55" t="n">
        <v>373.1</v>
      </c>
      <c r="Y1149" s="56" t="n">
        <v>1.59</v>
      </c>
    </row>
    <row r="1150" customFormat="false" ht="15" hidden="false" customHeight="false" outlineLevel="0" collapsed="false">
      <c r="A1150" s="47" t="s">
        <v>1607</v>
      </c>
      <c r="B1150" s="48" t="n">
        <v>46149</v>
      </c>
      <c r="C1150" s="49" t="n">
        <f aca="false">DATE(YEAR(B1150),MONTH(B1150),1)</f>
        <v>46143</v>
      </c>
      <c r="D1150" s="47" t="s">
        <v>75</v>
      </c>
      <c r="E1150" s="47" t="s">
        <v>62</v>
      </c>
      <c r="F1150" s="47" t="s">
        <v>149</v>
      </c>
      <c r="G1150" s="47" t="s">
        <v>1605</v>
      </c>
      <c r="H1150" s="50" t="n">
        <f aca="false">Assumptions!$B$4</f>
        <v>480</v>
      </c>
      <c r="I1150" s="47" t="n">
        <v>45</v>
      </c>
      <c r="J1150" s="9" t="n">
        <f aca="false">H1150-I1150</f>
        <v>435</v>
      </c>
      <c r="K1150" s="9" t="n">
        <f aca="false">SUMIFS(Downtime_Log!$I$2:$I$20000,Downtime_Log!$B$2:$B$20000,A1150)</f>
        <v>183</v>
      </c>
      <c r="L1150" s="9" t="n">
        <f aca="false">J1150-K1150</f>
        <v>252</v>
      </c>
      <c r="M1150" s="51" t="n">
        <f aca="false">INDEX(Rate_Master!$C$2:$C$13,MATCH(F1150,Rate_Master!$A$2:$A$13,0))</f>
        <v>1100</v>
      </c>
      <c r="N1150" s="52" t="n">
        <v>231144</v>
      </c>
      <c r="O1150" s="51" t="n">
        <f aca="false">SUMIFS(Quality_Log!$H$2:$H$20000,Quality_Log!$B$2:$B$20000,A1150)</f>
        <v>3442</v>
      </c>
      <c r="P1150" s="51" t="n">
        <f aca="false">N1150-O1150</f>
        <v>227702</v>
      </c>
      <c r="Q1150" s="51" t="n">
        <f aca="false">ROUND(J1150*M1150*Assumptions!$B$6,0)</f>
        <v>373230</v>
      </c>
      <c r="R1150" s="53" t="n">
        <f aca="false">N1150/M1150</f>
        <v>210.130909090909</v>
      </c>
      <c r="S1150" s="53" t="n">
        <f aca="false">P1150/M1150</f>
        <v>207.001818181818</v>
      </c>
      <c r="T1150" s="54" t="n">
        <f aca="false">IF(J1150&gt;0,L1150/J1150,0)</f>
        <v>0.579310344827586</v>
      </c>
      <c r="U1150" s="54" t="n">
        <f aca="false">IF(L1150&gt;0,R1150/L1150,0)</f>
        <v>0.833852813852814</v>
      </c>
      <c r="V1150" s="54" t="n">
        <f aca="false">IF(N1150&gt;0,P1150/N1150,0)</f>
        <v>0.985108849894438</v>
      </c>
      <c r="W1150" s="54" t="n">
        <f aca="false">T1150*U1150*V1150</f>
        <v>0.475866248693835</v>
      </c>
      <c r="X1150" s="55" t="n">
        <v>282.9</v>
      </c>
      <c r="Y1150" s="56" t="n">
        <v>1.5</v>
      </c>
    </row>
    <row r="1151" customFormat="false" ht="15" hidden="false" customHeight="false" outlineLevel="0" collapsed="false">
      <c r="A1151" s="47" t="s">
        <v>1608</v>
      </c>
      <c r="B1151" s="48" t="n">
        <v>46149</v>
      </c>
      <c r="C1151" s="49" t="n">
        <f aca="false">DATE(YEAR(B1151),MONTH(B1151),1)</f>
        <v>46143</v>
      </c>
      <c r="D1151" s="47" t="s">
        <v>73</v>
      </c>
      <c r="E1151" s="47" t="s">
        <v>63</v>
      </c>
      <c r="F1151" s="47" t="s">
        <v>151</v>
      </c>
      <c r="G1151" s="47" t="s">
        <v>1595</v>
      </c>
      <c r="H1151" s="50" t="n">
        <f aca="false">Assumptions!$B$4</f>
        <v>480</v>
      </c>
      <c r="I1151" s="47" t="n">
        <v>30</v>
      </c>
      <c r="J1151" s="9" t="n">
        <f aca="false">H1151-I1151</f>
        <v>450</v>
      </c>
      <c r="K1151" s="9" t="n">
        <f aca="false">SUMIFS(Downtime_Log!$I$2:$I$20000,Downtime_Log!$B$2:$B$20000,A1151)</f>
        <v>50</v>
      </c>
      <c r="L1151" s="9" t="n">
        <f aca="false">J1151-K1151</f>
        <v>400</v>
      </c>
      <c r="M1151" s="51" t="n">
        <f aca="false">INDEX(Rate_Master!$C$2:$C$13,MATCH(F1151,Rate_Master!$A$2:$A$13,0))</f>
        <v>700</v>
      </c>
      <c r="N1151" s="52" t="n">
        <v>245597</v>
      </c>
      <c r="O1151" s="51" t="n">
        <f aca="false">SUMIFS(Quality_Log!$H$2:$H$20000,Quality_Log!$B$2:$B$20000,A1151)</f>
        <v>13829</v>
      </c>
      <c r="P1151" s="51" t="n">
        <f aca="false">N1151-O1151</f>
        <v>231768</v>
      </c>
      <c r="Q1151" s="51" t="n">
        <f aca="false">ROUND(J1151*M1151*Assumptions!$B$6,0)</f>
        <v>245700</v>
      </c>
      <c r="R1151" s="53" t="n">
        <f aca="false">N1151/M1151</f>
        <v>350.852857142857</v>
      </c>
      <c r="S1151" s="53" t="n">
        <f aca="false">P1151/M1151</f>
        <v>331.097142857143</v>
      </c>
      <c r="T1151" s="54" t="n">
        <f aca="false">IF(J1151&gt;0,L1151/J1151,0)</f>
        <v>0.888888888888889</v>
      </c>
      <c r="U1151" s="54" t="n">
        <f aca="false">IF(L1151&gt;0,R1151/L1151,0)</f>
        <v>0.877132142857143</v>
      </c>
      <c r="V1151" s="54" t="n">
        <f aca="false">IF(N1151&gt;0,P1151/N1151,0)</f>
        <v>0.943692308945142</v>
      </c>
      <c r="W1151" s="54" t="n">
        <f aca="false">T1151*U1151*V1151</f>
        <v>0.735771428571429</v>
      </c>
      <c r="X1151" s="55" t="n">
        <v>428.2</v>
      </c>
      <c r="Y1151" s="56" t="n">
        <v>2.24</v>
      </c>
    </row>
    <row r="1152" customFormat="false" ht="15" hidden="false" customHeight="false" outlineLevel="0" collapsed="false">
      <c r="A1152" s="47" t="s">
        <v>1609</v>
      </c>
      <c r="B1152" s="48" t="n">
        <v>46149</v>
      </c>
      <c r="C1152" s="49" t="n">
        <f aca="false">DATE(YEAR(B1152),MONTH(B1152),1)</f>
        <v>46143</v>
      </c>
      <c r="D1152" s="47" t="s">
        <v>74</v>
      </c>
      <c r="E1152" s="47" t="s">
        <v>63</v>
      </c>
      <c r="F1152" s="47" t="s">
        <v>151</v>
      </c>
      <c r="G1152" s="47" t="s">
        <v>1595</v>
      </c>
      <c r="H1152" s="50" t="n">
        <f aca="false">Assumptions!$B$4</f>
        <v>480</v>
      </c>
      <c r="I1152" s="47" t="n">
        <v>30</v>
      </c>
      <c r="J1152" s="9" t="n">
        <f aca="false">H1152-I1152</f>
        <v>450</v>
      </c>
      <c r="K1152" s="9" t="n">
        <f aca="false">SUMIFS(Downtime_Log!$I$2:$I$20000,Downtime_Log!$B$2:$B$20000,A1152)</f>
        <v>109</v>
      </c>
      <c r="L1152" s="9" t="n">
        <f aca="false">J1152-K1152</f>
        <v>341</v>
      </c>
      <c r="M1152" s="51" t="n">
        <f aca="false">INDEX(Rate_Master!$C$2:$C$13,MATCH(F1152,Rate_Master!$A$2:$A$13,0))</f>
        <v>700</v>
      </c>
      <c r="N1152" s="52" t="n">
        <v>197133</v>
      </c>
      <c r="O1152" s="51" t="n">
        <f aca="false">SUMIFS(Quality_Log!$H$2:$H$20000,Quality_Log!$B$2:$B$20000,A1152)</f>
        <v>6607</v>
      </c>
      <c r="P1152" s="51" t="n">
        <f aca="false">N1152-O1152</f>
        <v>190526</v>
      </c>
      <c r="Q1152" s="51" t="n">
        <f aca="false">ROUND(J1152*M1152*Assumptions!$B$6,0)</f>
        <v>245700</v>
      </c>
      <c r="R1152" s="53" t="n">
        <f aca="false">N1152/M1152</f>
        <v>281.618571428571</v>
      </c>
      <c r="S1152" s="53" t="n">
        <f aca="false">P1152/M1152</f>
        <v>272.18</v>
      </c>
      <c r="T1152" s="54" t="n">
        <f aca="false">IF(J1152&gt;0,L1152/J1152,0)</f>
        <v>0.757777777777778</v>
      </c>
      <c r="U1152" s="54" t="n">
        <f aca="false">IF(L1152&gt;0,R1152/L1152,0)</f>
        <v>0.825860913280268</v>
      </c>
      <c r="V1152" s="54" t="n">
        <f aca="false">IF(N1152&gt;0,P1152/N1152,0)</f>
        <v>0.966484556111864</v>
      </c>
      <c r="W1152" s="54" t="n">
        <f aca="false">T1152*U1152*V1152</f>
        <v>0.604844444444444</v>
      </c>
      <c r="X1152" s="55" t="n">
        <v>406.3</v>
      </c>
      <c r="Y1152" s="56" t="n">
        <v>1.75</v>
      </c>
    </row>
    <row r="1153" customFormat="false" ht="15" hidden="false" customHeight="false" outlineLevel="0" collapsed="false">
      <c r="A1153" s="47" t="s">
        <v>1610</v>
      </c>
      <c r="B1153" s="48" t="n">
        <v>46149</v>
      </c>
      <c r="C1153" s="49" t="n">
        <f aca="false">DATE(YEAR(B1153),MONTH(B1153),1)</f>
        <v>46143</v>
      </c>
      <c r="D1153" s="47" t="s">
        <v>75</v>
      </c>
      <c r="E1153" s="47" t="s">
        <v>63</v>
      </c>
      <c r="F1153" s="47" t="s">
        <v>151</v>
      </c>
      <c r="G1153" s="47" t="s">
        <v>1595</v>
      </c>
      <c r="H1153" s="50" t="n">
        <f aca="false">Assumptions!$B$4</f>
        <v>480</v>
      </c>
      <c r="I1153" s="47" t="n">
        <v>45</v>
      </c>
      <c r="J1153" s="9" t="n">
        <f aca="false">H1153-I1153</f>
        <v>435</v>
      </c>
      <c r="K1153" s="9" t="n">
        <f aca="false">SUMIFS(Downtime_Log!$I$2:$I$20000,Downtime_Log!$B$2:$B$20000,A1153)</f>
        <v>54</v>
      </c>
      <c r="L1153" s="9" t="n">
        <f aca="false">J1153-K1153</f>
        <v>381</v>
      </c>
      <c r="M1153" s="51" t="n">
        <f aca="false">INDEX(Rate_Master!$C$2:$C$13,MATCH(F1153,Rate_Master!$A$2:$A$13,0))</f>
        <v>700</v>
      </c>
      <c r="N1153" s="52" t="n">
        <v>216808</v>
      </c>
      <c r="O1153" s="51" t="n">
        <f aca="false">SUMIFS(Quality_Log!$H$2:$H$20000,Quality_Log!$B$2:$B$20000,A1153)</f>
        <v>6429</v>
      </c>
      <c r="P1153" s="51" t="n">
        <f aca="false">N1153-O1153</f>
        <v>210379</v>
      </c>
      <c r="Q1153" s="51" t="n">
        <f aca="false">ROUND(J1153*M1153*Assumptions!$B$6,0)</f>
        <v>237510</v>
      </c>
      <c r="R1153" s="53" t="n">
        <f aca="false">N1153/M1153</f>
        <v>309.725714285714</v>
      </c>
      <c r="S1153" s="53" t="n">
        <f aca="false">P1153/M1153</f>
        <v>300.541428571429</v>
      </c>
      <c r="T1153" s="54" t="n">
        <f aca="false">IF(J1153&gt;0,L1153/J1153,0)</f>
        <v>0.875862068965517</v>
      </c>
      <c r="U1153" s="54" t="n">
        <f aca="false">IF(L1153&gt;0,R1153/L1153,0)</f>
        <v>0.812928383952006</v>
      </c>
      <c r="V1153" s="54" t="n">
        <f aca="false">IF(N1153&gt;0,P1153/N1153,0)</f>
        <v>0.970347035164754</v>
      </c>
      <c r="W1153" s="54" t="n">
        <f aca="false">T1153*U1153*V1153</f>
        <v>0.690899835796388</v>
      </c>
      <c r="X1153" s="55" t="n">
        <v>440.8</v>
      </c>
      <c r="Y1153" s="56" t="n">
        <v>1.7</v>
      </c>
    </row>
    <row r="1154" customFormat="false" ht="15" hidden="false" customHeight="false" outlineLevel="0" collapsed="false">
      <c r="A1154" s="47" t="s">
        <v>1611</v>
      </c>
      <c r="B1154" s="48" t="n">
        <v>46149</v>
      </c>
      <c r="C1154" s="49" t="n">
        <f aca="false">DATE(YEAR(B1154),MONTH(B1154),1)</f>
        <v>46143</v>
      </c>
      <c r="D1154" s="47" t="s">
        <v>73</v>
      </c>
      <c r="E1154" s="47" t="s">
        <v>64</v>
      </c>
      <c r="F1154" s="47" t="s">
        <v>154</v>
      </c>
      <c r="G1154" s="47" t="s">
        <v>1599</v>
      </c>
      <c r="H1154" s="50" t="n">
        <f aca="false">Assumptions!$B$4</f>
        <v>480</v>
      </c>
      <c r="I1154" s="47" t="n">
        <v>30</v>
      </c>
      <c r="J1154" s="9" t="n">
        <f aca="false">H1154-I1154</f>
        <v>450</v>
      </c>
      <c r="K1154" s="9" t="n">
        <f aca="false">SUMIFS(Downtime_Log!$I$2:$I$20000,Downtime_Log!$B$2:$B$20000,A1154)</f>
        <v>60</v>
      </c>
      <c r="L1154" s="9" t="n">
        <f aca="false">J1154-K1154</f>
        <v>390</v>
      </c>
      <c r="M1154" s="51" t="n">
        <f aca="false">INDEX(Rate_Master!$C$2:$C$13,MATCH(F1154,Rate_Master!$A$2:$A$13,0))</f>
        <v>600</v>
      </c>
      <c r="N1154" s="52" t="n">
        <v>222878</v>
      </c>
      <c r="O1154" s="51" t="n">
        <f aca="false">SUMIFS(Quality_Log!$H$2:$H$20000,Quality_Log!$B$2:$B$20000,A1154)</f>
        <v>3708</v>
      </c>
      <c r="P1154" s="51" t="n">
        <f aca="false">N1154-O1154</f>
        <v>219170</v>
      </c>
      <c r="Q1154" s="51" t="n">
        <f aca="false">ROUND(J1154*M1154*Assumptions!$B$6,0)</f>
        <v>210600</v>
      </c>
      <c r="R1154" s="53" t="n">
        <f aca="false">N1154/M1154</f>
        <v>371.463333333333</v>
      </c>
      <c r="S1154" s="53" t="n">
        <f aca="false">P1154/M1154</f>
        <v>365.283333333333</v>
      </c>
      <c r="T1154" s="54" t="n">
        <f aca="false">IF(J1154&gt;0,L1154/J1154,0)</f>
        <v>0.866666666666667</v>
      </c>
      <c r="U1154" s="54" t="n">
        <f aca="false">IF(L1154&gt;0,R1154/L1154,0)</f>
        <v>0.952470085470085</v>
      </c>
      <c r="V1154" s="54" t="n">
        <f aca="false">IF(N1154&gt;0,P1154/N1154,0)</f>
        <v>0.983363095505164</v>
      </c>
      <c r="W1154" s="54" t="n">
        <f aca="false">T1154*U1154*V1154</f>
        <v>0.811740740740741</v>
      </c>
      <c r="X1154" s="55" t="n">
        <v>214.1</v>
      </c>
      <c r="Y1154" s="56" t="n">
        <v>0.58</v>
      </c>
    </row>
    <row r="1155" customFormat="false" ht="15" hidden="false" customHeight="false" outlineLevel="0" collapsed="false">
      <c r="A1155" s="47" t="s">
        <v>1612</v>
      </c>
      <c r="B1155" s="48" t="n">
        <v>46149</v>
      </c>
      <c r="C1155" s="49" t="n">
        <f aca="false">DATE(YEAR(B1155),MONTH(B1155),1)</f>
        <v>46143</v>
      </c>
      <c r="D1155" s="47" t="s">
        <v>74</v>
      </c>
      <c r="E1155" s="47" t="s">
        <v>64</v>
      </c>
      <c r="F1155" s="47" t="s">
        <v>154</v>
      </c>
      <c r="G1155" s="47" t="s">
        <v>1599</v>
      </c>
      <c r="H1155" s="50" t="n">
        <f aca="false">Assumptions!$B$4</f>
        <v>480</v>
      </c>
      <c r="I1155" s="47" t="n">
        <v>30</v>
      </c>
      <c r="J1155" s="9" t="n">
        <f aca="false">H1155-I1155</f>
        <v>450</v>
      </c>
      <c r="K1155" s="9" t="n">
        <f aca="false">SUMIFS(Downtime_Log!$I$2:$I$20000,Downtime_Log!$B$2:$B$20000,A1155)</f>
        <v>87</v>
      </c>
      <c r="L1155" s="9" t="n">
        <f aca="false">J1155-K1155</f>
        <v>363</v>
      </c>
      <c r="M1155" s="51" t="n">
        <f aca="false">INDEX(Rate_Master!$C$2:$C$13,MATCH(F1155,Rate_Master!$A$2:$A$13,0))</f>
        <v>600</v>
      </c>
      <c r="N1155" s="52" t="n">
        <v>204229</v>
      </c>
      <c r="O1155" s="51" t="n">
        <f aca="false">SUMIFS(Quality_Log!$H$2:$H$20000,Quality_Log!$B$2:$B$20000,A1155)</f>
        <v>4476</v>
      </c>
      <c r="P1155" s="51" t="n">
        <f aca="false">N1155-O1155</f>
        <v>199753</v>
      </c>
      <c r="Q1155" s="51" t="n">
        <f aca="false">ROUND(J1155*M1155*Assumptions!$B$6,0)</f>
        <v>210600</v>
      </c>
      <c r="R1155" s="53" t="n">
        <f aca="false">N1155/M1155</f>
        <v>340.381666666667</v>
      </c>
      <c r="S1155" s="53" t="n">
        <f aca="false">P1155/M1155</f>
        <v>332.921666666667</v>
      </c>
      <c r="T1155" s="54" t="n">
        <f aca="false">IF(J1155&gt;0,L1155/J1155,0)</f>
        <v>0.806666666666667</v>
      </c>
      <c r="U1155" s="54" t="n">
        <f aca="false">IF(L1155&gt;0,R1155/L1155,0)</f>
        <v>0.937690541781451</v>
      </c>
      <c r="V1155" s="54" t="n">
        <f aca="false">IF(N1155&gt;0,P1155/N1155,0)</f>
        <v>0.978083425958116</v>
      </c>
      <c r="W1155" s="54" t="n">
        <f aca="false">T1155*U1155*V1155</f>
        <v>0.739825925925926</v>
      </c>
      <c r="X1155" s="55" t="n">
        <v>203.4</v>
      </c>
      <c r="Y1155" s="56" t="n">
        <v>0.63</v>
      </c>
    </row>
    <row r="1156" customFormat="false" ht="15" hidden="false" customHeight="false" outlineLevel="0" collapsed="false">
      <c r="A1156" s="47" t="s">
        <v>1613</v>
      </c>
      <c r="B1156" s="48" t="n">
        <v>46149</v>
      </c>
      <c r="C1156" s="49" t="n">
        <f aca="false">DATE(YEAR(B1156),MONTH(B1156),1)</f>
        <v>46143</v>
      </c>
      <c r="D1156" s="47" t="s">
        <v>73</v>
      </c>
      <c r="E1156" s="47" t="s">
        <v>65</v>
      </c>
      <c r="F1156" s="47" t="s">
        <v>159</v>
      </c>
      <c r="G1156" s="47" t="s">
        <v>1614</v>
      </c>
      <c r="H1156" s="50" t="n">
        <f aca="false">Assumptions!$B$4</f>
        <v>480</v>
      </c>
      <c r="I1156" s="47" t="n">
        <v>30</v>
      </c>
      <c r="J1156" s="9" t="n">
        <f aca="false">H1156-I1156</f>
        <v>450</v>
      </c>
      <c r="K1156" s="9" t="n">
        <f aca="false">SUMIFS(Downtime_Log!$I$2:$I$20000,Downtime_Log!$B$2:$B$20000,A1156)</f>
        <v>67</v>
      </c>
      <c r="L1156" s="9" t="n">
        <f aca="false">J1156-K1156</f>
        <v>383</v>
      </c>
      <c r="M1156" s="51" t="n">
        <f aca="false">INDEX(Rate_Master!$C$2:$C$13,MATCH(F1156,Rate_Master!$A$2:$A$13,0))</f>
        <v>240</v>
      </c>
      <c r="N1156" s="52" t="n">
        <v>82751</v>
      </c>
      <c r="O1156" s="51" t="n">
        <f aca="false">SUMIFS(Quality_Log!$H$2:$H$20000,Quality_Log!$B$2:$B$20000,A1156)</f>
        <v>1258</v>
      </c>
      <c r="P1156" s="51" t="n">
        <f aca="false">N1156-O1156</f>
        <v>81493</v>
      </c>
      <c r="Q1156" s="51" t="n">
        <f aca="false">ROUND(J1156*M1156*Assumptions!$B$6,0)</f>
        <v>84240</v>
      </c>
      <c r="R1156" s="53" t="n">
        <f aca="false">N1156/M1156</f>
        <v>344.795833333333</v>
      </c>
      <c r="S1156" s="53" t="n">
        <f aca="false">P1156/M1156</f>
        <v>339.554166666667</v>
      </c>
      <c r="T1156" s="54" t="n">
        <f aca="false">IF(J1156&gt;0,L1156/J1156,0)</f>
        <v>0.851111111111111</v>
      </c>
      <c r="U1156" s="54" t="n">
        <f aca="false">IF(L1156&gt;0,R1156/L1156,0)</f>
        <v>0.900250217580505</v>
      </c>
      <c r="V1156" s="54" t="n">
        <f aca="false">IF(N1156&gt;0,P1156/N1156,0)</f>
        <v>0.984797766794359</v>
      </c>
      <c r="W1156" s="54" t="n">
        <f aca="false">T1156*U1156*V1156</f>
        <v>0.754564814814815</v>
      </c>
      <c r="X1156" s="55" t="n">
        <v>196.9</v>
      </c>
      <c r="Y1156" s="56" t="n">
        <v>0.15</v>
      </c>
    </row>
    <row r="1157" customFormat="false" ht="15" hidden="false" customHeight="false" outlineLevel="0" collapsed="false">
      <c r="A1157" s="47" t="s">
        <v>1615</v>
      </c>
      <c r="B1157" s="48" t="n">
        <v>46149</v>
      </c>
      <c r="C1157" s="49" t="n">
        <f aca="false">DATE(YEAR(B1157),MONTH(B1157),1)</f>
        <v>46143</v>
      </c>
      <c r="D1157" s="47" t="s">
        <v>74</v>
      </c>
      <c r="E1157" s="47" t="s">
        <v>65</v>
      </c>
      <c r="F1157" s="47" t="s">
        <v>159</v>
      </c>
      <c r="G1157" s="47" t="s">
        <v>1614</v>
      </c>
      <c r="H1157" s="50" t="n">
        <f aca="false">Assumptions!$B$4</f>
        <v>480</v>
      </c>
      <c r="I1157" s="47" t="n">
        <v>30</v>
      </c>
      <c r="J1157" s="9" t="n">
        <f aca="false">H1157-I1157</f>
        <v>450</v>
      </c>
      <c r="K1157" s="9" t="n">
        <f aca="false">SUMIFS(Downtime_Log!$I$2:$I$20000,Downtime_Log!$B$2:$B$20000,A1157)</f>
        <v>73</v>
      </c>
      <c r="L1157" s="9" t="n">
        <f aca="false">J1157-K1157</f>
        <v>377</v>
      </c>
      <c r="M1157" s="51" t="n">
        <f aca="false">INDEX(Rate_Master!$C$2:$C$13,MATCH(F1157,Rate_Master!$A$2:$A$13,0))</f>
        <v>240</v>
      </c>
      <c r="N1157" s="52" t="n">
        <v>75428</v>
      </c>
      <c r="O1157" s="51" t="n">
        <f aca="false">SUMIFS(Quality_Log!$H$2:$H$20000,Quality_Log!$B$2:$B$20000,A1157)</f>
        <v>1594</v>
      </c>
      <c r="P1157" s="51" t="n">
        <f aca="false">N1157-O1157</f>
        <v>73834</v>
      </c>
      <c r="Q1157" s="51" t="n">
        <f aca="false">ROUND(J1157*M1157*Assumptions!$B$6,0)</f>
        <v>84240</v>
      </c>
      <c r="R1157" s="53" t="n">
        <f aca="false">N1157/M1157</f>
        <v>314.283333333333</v>
      </c>
      <c r="S1157" s="53" t="n">
        <f aca="false">P1157/M1157</f>
        <v>307.641666666667</v>
      </c>
      <c r="T1157" s="54" t="n">
        <f aca="false">IF(J1157&gt;0,L1157/J1157,0)</f>
        <v>0.837777777777778</v>
      </c>
      <c r="U1157" s="54" t="n">
        <f aca="false">IF(L1157&gt;0,R1157/L1157,0)</f>
        <v>0.833642793987622</v>
      </c>
      <c r="V1157" s="54" t="n">
        <f aca="false">IF(N1157&gt;0,P1157/N1157,0)</f>
        <v>0.978867264145941</v>
      </c>
      <c r="W1157" s="54" t="n">
        <f aca="false">T1157*U1157*V1157</f>
        <v>0.683648148148148</v>
      </c>
      <c r="X1157" s="55" t="n">
        <v>202.6</v>
      </c>
      <c r="Y1157" s="56" t="n">
        <v>0.14</v>
      </c>
    </row>
    <row r="1158" customFormat="false" ht="15" hidden="false" customHeight="false" outlineLevel="0" collapsed="false">
      <c r="A1158" s="47" t="s">
        <v>1616</v>
      </c>
      <c r="B1158" s="48" t="n">
        <v>46149</v>
      </c>
      <c r="C1158" s="49" t="n">
        <f aca="false">DATE(YEAR(B1158),MONTH(B1158),1)</f>
        <v>46143</v>
      </c>
      <c r="D1158" s="47" t="s">
        <v>75</v>
      </c>
      <c r="E1158" s="47" t="s">
        <v>65</v>
      </c>
      <c r="F1158" s="47" t="s">
        <v>159</v>
      </c>
      <c r="G1158" s="47" t="s">
        <v>1614</v>
      </c>
      <c r="H1158" s="50" t="n">
        <f aca="false">Assumptions!$B$4</f>
        <v>480</v>
      </c>
      <c r="I1158" s="47" t="n">
        <v>30</v>
      </c>
      <c r="J1158" s="9" t="n">
        <f aca="false">H1158-I1158</f>
        <v>450</v>
      </c>
      <c r="K1158" s="9" t="n">
        <f aca="false">SUMIFS(Downtime_Log!$I$2:$I$20000,Downtime_Log!$B$2:$B$20000,A1158)</f>
        <v>22</v>
      </c>
      <c r="L1158" s="9" t="n">
        <f aca="false">J1158-K1158</f>
        <v>428</v>
      </c>
      <c r="M1158" s="51" t="n">
        <f aca="false">INDEX(Rate_Master!$C$2:$C$13,MATCH(F1158,Rate_Master!$A$2:$A$13,0))</f>
        <v>240</v>
      </c>
      <c r="N1158" s="52" t="n">
        <v>80420</v>
      </c>
      <c r="O1158" s="51" t="n">
        <f aca="false">SUMIFS(Quality_Log!$H$2:$H$20000,Quality_Log!$B$2:$B$20000,A1158)</f>
        <v>1367</v>
      </c>
      <c r="P1158" s="51" t="n">
        <f aca="false">N1158-O1158</f>
        <v>79053</v>
      </c>
      <c r="Q1158" s="51" t="n">
        <f aca="false">ROUND(J1158*M1158*Assumptions!$B$6,0)</f>
        <v>84240</v>
      </c>
      <c r="R1158" s="53" t="n">
        <f aca="false">N1158/M1158</f>
        <v>335.083333333333</v>
      </c>
      <c r="S1158" s="53" t="n">
        <f aca="false">P1158/M1158</f>
        <v>329.3875</v>
      </c>
      <c r="T1158" s="54" t="n">
        <f aca="false">IF(J1158&gt;0,L1158/J1158,0)</f>
        <v>0.951111111111111</v>
      </c>
      <c r="U1158" s="54" t="n">
        <f aca="false">IF(L1158&gt;0,R1158/L1158,0)</f>
        <v>0.782904984423676</v>
      </c>
      <c r="V1158" s="54" t="n">
        <f aca="false">IF(N1158&gt;0,P1158/N1158,0)</f>
        <v>0.983001740860482</v>
      </c>
      <c r="W1158" s="54" t="n">
        <f aca="false">T1158*U1158*V1158</f>
        <v>0.731972222222222</v>
      </c>
      <c r="X1158" s="55" t="n">
        <v>213.7</v>
      </c>
      <c r="Y1158" s="56" t="n">
        <v>0.14</v>
      </c>
    </row>
    <row r="1159" customFormat="false" ht="15" hidden="false" customHeight="false" outlineLevel="0" collapsed="false">
      <c r="A1159" s="47" t="s">
        <v>1617</v>
      </c>
      <c r="B1159" s="48" t="n">
        <v>46150</v>
      </c>
      <c r="C1159" s="49" t="n">
        <f aca="false">DATE(YEAR(B1159),MONTH(B1159),1)</f>
        <v>46143</v>
      </c>
      <c r="D1159" s="47" t="s">
        <v>73</v>
      </c>
      <c r="E1159" s="47" t="s">
        <v>62</v>
      </c>
      <c r="F1159" s="47" t="s">
        <v>149</v>
      </c>
      <c r="G1159" s="47" t="s">
        <v>1605</v>
      </c>
      <c r="H1159" s="50" t="n">
        <f aca="false">Assumptions!$B$4</f>
        <v>480</v>
      </c>
      <c r="I1159" s="47" t="n">
        <v>30</v>
      </c>
      <c r="J1159" s="9" t="n">
        <f aca="false">H1159-I1159</f>
        <v>450</v>
      </c>
      <c r="K1159" s="9" t="n">
        <f aca="false">SUMIFS(Downtime_Log!$I$2:$I$20000,Downtime_Log!$B$2:$B$20000,A1159)</f>
        <v>17</v>
      </c>
      <c r="L1159" s="9" t="n">
        <f aca="false">J1159-K1159</f>
        <v>433</v>
      </c>
      <c r="M1159" s="51" t="n">
        <f aca="false">INDEX(Rate_Master!$C$2:$C$13,MATCH(F1159,Rate_Master!$A$2:$A$13,0))</f>
        <v>1100</v>
      </c>
      <c r="N1159" s="52" t="n">
        <v>446067</v>
      </c>
      <c r="O1159" s="51" t="n">
        <f aca="false">SUMIFS(Quality_Log!$H$2:$H$20000,Quality_Log!$B$2:$B$20000,A1159)</f>
        <v>10063</v>
      </c>
      <c r="P1159" s="51" t="n">
        <f aca="false">N1159-O1159</f>
        <v>436004</v>
      </c>
      <c r="Q1159" s="51" t="n">
        <f aca="false">ROUND(J1159*M1159*Assumptions!$B$6,0)</f>
        <v>386100</v>
      </c>
      <c r="R1159" s="53" t="n">
        <f aca="false">N1159/M1159</f>
        <v>405.515454545455</v>
      </c>
      <c r="S1159" s="53" t="n">
        <f aca="false">P1159/M1159</f>
        <v>396.367272727273</v>
      </c>
      <c r="T1159" s="54" t="n">
        <f aca="false">IF(J1159&gt;0,L1159/J1159,0)</f>
        <v>0.962222222222222</v>
      </c>
      <c r="U1159" s="54" t="n">
        <f aca="false">IF(L1159&gt;0,R1159/L1159,0)</f>
        <v>0.936525299181188</v>
      </c>
      <c r="V1159" s="54" t="n">
        <f aca="false">IF(N1159&gt;0,P1159/N1159,0)</f>
        <v>0.977440608697797</v>
      </c>
      <c r="W1159" s="54" t="n">
        <f aca="false">T1159*U1159*V1159</f>
        <v>0.880816161616162</v>
      </c>
      <c r="X1159" s="55" t="n">
        <v>366.3</v>
      </c>
      <c r="Y1159" s="56" t="n">
        <v>1.56</v>
      </c>
    </row>
    <row r="1160" customFormat="false" ht="15" hidden="false" customHeight="false" outlineLevel="0" collapsed="false">
      <c r="A1160" s="47" t="s">
        <v>1618</v>
      </c>
      <c r="B1160" s="48" t="n">
        <v>46150</v>
      </c>
      <c r="C1160" s="49" t="n">
        <f aca="false">DATE(YEAR(B1160),MONTH(B1160),1)</f>
        <v>46143</v>
      </c>
      <c r="D1160" s="47" t="s">
        <v>74</v>
      </c>
      <c r="E1160" s="47" t="s">
        <v>62</v>
      </c>
      <c r="F1160" s="47" t="s">
        <v>149</v>
      </c>
      <c r="G1160" s="47" t="s">
        <v>1605</v>
      </c>
      <c r="H1160" s="50" t="n">
        <f aca="false">Assumptions!$B$4</f>
        <v>480</v>
      </c>
      <c r="I1160" s="47" t="n">
        <v>30</v>
      </c>
      <c r="J1160" s="9" t="n">
        <f aca="false">H1160-I1160</f>
        <v>450</v>
      </c>
      <c r="K1160" s="9" t="n">
        <f aca="false">SUMIFS(Downtime_Log!$I$2:$I$20000,Downtime_Log!$B$2:$B$20000,A1160)</f>
        <v>59</v>
      </c>
      <c r="L1160" s="9" t="n">
        <f aca="false">J1160-K1160</f>
        <v>391</v>
      </c>
      <c r="M1160" s="51" t="n">
        <f aca="false">INDEX(Rate_Master!$C$2:$C$13,MATCH(F1160,Rate_Master!$A$2:$A$13,0))</f>
        <v>1100</v>
      </c>
      <c r="N1160" s="52" t="n">
        <v>414953</v>
      </c>
      <c r="O1160" s="51" t="n">
        <f aca="false">SUMIFS(Quality_Log!$H$2:$H$20000,Quality_Log!$B$2:$B$20000,A1160)</f>
        <v>7608</v>
      </c>
      <c r="P1160" s="51" t="n">
        <f aca="false">N1160-O1160</f>
        <v>407345</v>
      </c>
      <c r="Q1160" s="51" t="n">
        <f aca="false">ROUND(J1160*M1160*Assumptions!$B$6,0)</f>
        <v>386100</v>
      </c>
      <c r="R1160" s="53" t="n">
        <f aca="false">N1160/M1160</f>
        <v>377.23</v>
      </c>
      <c r="S1160" s="53" t="n">
        <f aca="false">P1160/M1160</f>
        <v>370.313636363636</v>
      </c>
      <c r="T1160" s="54" t="n">
        <f aca="false">IF(J1160&gt;0,L1160/J1160,0)</f>
        <v>0.868888888888889</v>
      </c>
      <c r="U1160" s="54" t="n">
        <f aca="false">IF(L1160&gt;0,R1160/L1160,0)</f>
        <v>0.964782608695652</v>
      </c>
      <c r="V1160" s="54" t="n">
        <f aca="false">IF(N1160&gt;0,P1160/N1160,0)</f>
        <v>0.981665393430099</v>
      </c>
      <c r="W1160" s="54" t="n">
        <f aca="false">T1160*U1160*V1160</f>
        <v>0.822919191919192</v>
      </c>
      <c r="X1160" s="55" t="n">
        <v>368.5</v>
      </c>
      <c r="Y1160" s="56" t="n">
        <v>1.89</v>
      </c>
    </row>
    <row r="1161" customFormat="false" ht="15" hidden="false" customHeight="false" outlineLevel="0" collapsed="false">
      <c r="A1161" s="47" t="s">
        <v>1619</v>
      </c>
      <c r="B1161" s="48" t="n">
        <v>46150</v>
      </c>
      <c r="C1161" s="49" t="n">
        <f aca="false">DATE(YEAR(B1161),MONTH(B1161),1)</f>
        <v>46143</v>
      </c>
      <c r="D1161" s="47" t="s">
        <v>75</v>
      </c>
      <c r="E1161" s="47" t="s">
        <v>62</v>
      </c>
      <c r="F1161" s="47" t="s">
        <v>149</v>
      </c>
      <c r="G1161" s="47" t="s">
        <v>1605</v>
      </c>
      <c r="H1161" s="50" t="n">
        <f aca="false">Assumptions!$B$4</f>
        <v>480</v>
      </c>
      <c r="I1161" s="47" t="n">
        <v>30</v>
      </c>
      <c r="J1161" s="9" t="n">
        <f aca="false">H1161-I1161</f>
        <v>450</v>
      </c>
      <c r="K1161" s="9" t="n">
        <f aca="false">SUMIFS(Downtime_Log!$I$2:$I$20000,Downtime_Log!$B$2:$B$20000,A1161)</f>
        <v>55</v>
      </c>
      <c r="L1161" s="9" t="n">
        <f aca="false">J1161-K1161</f>
        <v>395</v>
      </c>
      <c r="M1161" s="51" t="n">
        <f aca="false">INDEX(Rate_Master!$C$2:$C$13,MATCH(F1161,Rate_Master!$A$2:$A$13,0))</f>
        <v>1100</v>
      </c>
      <c r="N1161" s="52" t="n">
        <v>357005</v>
      </c>
      <c r="O1161" s="51" t="n">
        <f aca="false">SUMIFS(Quality_Log!$H$2:$H$20000,Quality_Log!$B$2:$B$20000,A1161)</f>
        <v>5739</v>
      </c>
      <c r="P1161" s="51" t="n">
        <f aca="false">N1161-O1161</f>
        <v>351266</v>
      </c>
      <c r="Q1161" s="51" t="n">
        <f aca="false">ROUND(J1161*M1161*Assumptions!$B$6,0)</f>
        <v>386100</v>
      </c>
      <c r="R1161" s="53" t="n">
        <f aca="false">N1161/M1161</f>
        <v>324.55</v>
      </c>
      <c r="S1161" s="53" t="n">
        <f aca="false">P1161/M1161</f>
        <v>319.332727272727</v>
      </c>
      <c r="T1161" s="54" t="n">
        <f aca="false">IF(J1161&gt;0,L1161/J1161,0)</f>
        <v>0.877777777777778</v>
      </c>
      <c r="U1161" s="54" t="n">
        <f aca="false">IF(L1161&gt;0,R1161/L1161,0)</f>
        <v>0.821645569620253</v>
      </c>
      <c r="V1161" s="54" t="n">
        <f aca="false">IF(N1161&gt;0,P1161/N1161,0)</f>
        <v>0.983924594893629</v>
      </c>
      <c r="W1161" s="54" t="n">
        <f aca="false">T1161*U1161*V1161</f>
        <v>0.709628282828283</v>
      </c>
      <c r="X1161" s="55" t="n">
        <v>368</v>
      </c>
      <c r="Y1161" s="56" t="n">
        <v>1.79</v>
      </c>
    </row>
    <row r="1162" customFormat="false" ht="15" hidden="false" customHeight="false" outlineLevel="0" collapsed="false">
      <c r="A1162" s="47" t="s">
        <v>1620</v>
      </c>
      <c r="B1162" s="48" t="n">
        <v>46150</v>
      </c>
      <c r="C1162" s="49" t="n">
        <f aca="false">DATE(YEAR(B1162),MONTH(B1162),1)</f>
        <v>46143</v>
      </c>
      <c r="D1162" s="47" t="s">
        <v>73</v>
      </c>
      <c r="E1162" s="47" t="s">
        <v>63</v>
      </c>
      <c r="F1162" s="47" t="s">
        <v>151</v>
      </c>
      <c r="G1162" s="47" t="s">
        <v>1595</v>
      </c>
      <c r="H1162" s="50" t="n">
        <f aca="false">Assumptions!$B$4</f>
        <v>480</v>
      </c>
      <c r="I1162" s="47" t="n">
        <v>30</v>
      </c>
      <c r="J1162" s="9" t="n">
        <f aca="false">H1162-I1162</f>
        <v>450</v>
      </c>
      <c r="K1162" s="9" t="n">
        <f aca="false">SUMIFS(Downtime_Log!$I$2:$I$20000,Downtime_Log!$B$2:$B$20000,A1162)</f>
        <v>32</v>
      </c>
      <c r="L1162" s="9" t="n">
        <f aca="false">J1162-K1162</f>
        <v>418</v>
      </c>
      <c r="M1162" s="51" t="n">
        <f aca="false">INDEX(Rate_Master!$C$2:$C$13,MATCH(F1162,Rate_Master!$A$2:$A$13,0))</f>
        <v>700</v>
      </c>
      <c r="N1162" s="52" t="n">
        <v>232620</v>
      </c>
      <c r="O1162" s="51" t="n">
        <f aca="false">SUMIFS(Quality_Log!$H$2:$H$20000,Quality_Log!$B$2:$B$20000,A1162)</f>
        <v>10139</v>
      </c>
      <c r="P1162" s="51" t="n">
        <f aca="false">N1162-O1162</f>
        <v>222481</v>
      </c>
      <c r="Q1162" s="51" t="n">
        <f aca="false">ROUND(J1162*M1162*Assumptions!$B$6,0)</f>
        <v>245700</v>
      </c>
      <c r="R1162" s="53" t="n">
        <f aca="false">N1162/M1162</f>
        <v>332.314285714286</v>
      </c>
      <c r="S1162" s="53" t="n">
        <f aca="false">P1162/M1162</f>
        <v>317.83</v>
      </c>
      <c r="T1162" s="54" t="n">
        <f aca="false">IF(J1162&gt;0,L1162/J1162,0)</f>
        <v>0.928888888888889</v>
      </c>
      <c r="U1162" s="54" t="n">
        <f aca="false">IF(L1162&gt;0,R1162/L1162,0)</f>
        <v>0.79501025290499</v>
      </c>
      <c r="V1162" s="54" t="n">
        <f aca="false">IF(N1162&gt;0,P1162/N1162,0)</f>
        <v>0.956413893904222</v>
      </c>
      <c r="W1162" s="54" t="n">
        <f aca="false">T1162*U1162*V1162</f>
        <v>0.706288888888889</v>
      </c>
      <c r="X1162" s="55" t="n">
        <v>500</v>
      </c>
      <c r="Y1162" s="56" t="n">
        <v>1.99</v>
      </c>
    </row>
    <row r="1163" customFormat="false" ht="15" hidden="false" customHeight="false" outlineLevel="0" collapsed="false">
      <c r="A1163" s="47" t="s">
        <v>1621</v>
      </c>
      <c r="B1163" s="48" t="n">
        <v>46150</v>
      </c>
      <c r="C1163" s="49" t="n">
        <f aca="false">DATE(YEAR(B1163),MONTH(B1163),1)</f>
        <v>46143</v>
      </c>
      <c r="D1163" s="47" t="s">
        <v>74</v>
      </c>
      <c r="E1163" s="47" t="s">
        <v>63</v>
      </c>
      <c r="F1163" s="47" t="s">
        <v>151</v>
      </c>
      <c r="G1163" s="47" t="s">
        <v>1595</v>
      </c>
      <c r="H1163" s="50" t="n">
        <f aca="false">Assumptions!$B$4</f>
        <v>480</v>
      </c>
      <c r="I1163" s="47" t="n">
        <v>30</v>
      </c>
      <c r="J1163" s="9" t="n">
        <f aca="false">H1163-I1163</f>
        <v>450</v>
      </c>
      <c r="K1163" s="9" t="n">
        <f aca="false">SUMIFS(Downtime_Log!$I$2:$I$20000,Downtime_Log!$B$2:$B$20000,A1163)</f>
        <v>27</v>
      </c>
      <c r="L1163" s="9" t="n">
        <f aca="false">J1163-K1163</f>
        <v>423</v>
      </c>
      <c r="M1163" s="51" t="n">
        <f aca="false">INDEX(Rate_Master!$C$2:$C$13,MATCH(F1163,Rate_Master!$A$2:$A$13,0))</f>
        <v>700</v>
      </c>
      <c r="N1163" s="52" t="n">
        <v>254315</v>
      </c>
      <c r="O1163" s="51" t="n">
        <f aca="false">SUMIFS(Quality_Log!$H$2:$H$20000,Quality_Log!$B$2:$B$20000,A1163)</f>
        <v>5643</v>
      </c>
      <c r="P1163" s="51" t="n">
        <f aca="false">N1163-O1163</f>
        <v>248672</v>
      </c>
      <c r="Q1163" s="51" t="n">
        <f aca="false">ROUND(J1163*M1163*Assumptions!$B$6,0)</f>
        <v>245700</v>
      </c>
      <c r="R1163" s="53" t="n">
        <f aca="false">N1163/M1163</f>
        <v>363.307142857143</v>
      </c>
      <c r="S1163" s="53" t="n">
        <f aca="false">P1163/M1163</f>
        <v>355.245714285714</v>
      </c>
      <c r="T1163" s="54" t="n">
        <f aca="false">IF(J1163&gt;0,L1163/J1163,0)</f>
        <v>0.94</v>
      </c>
      <c r="U1163" s="54" t="n">
        <f aca="false">IF(L1163&gt;0,R1163/L1163,0)</f>
        <v>0.858882134414049</v>
      </c>
      <c r="V1163" s="54" t="n">
        <f aca="false">IF(N1163&gt;0,P1163/N1163,0)</f>
        <v>0.977810982443033</v>
      </c>
      <c r="W1163" s="54" t="n">
        <f aca="false">T1163*U1163*V1163</f>
        <v>0.789434920634921</v>
      </c>
      <c r="X1163" s="55" t="n">
        <v>447.2</v>
      </c>
      <c r="Y1163" s="56" t="n">
        <v>1.91</v>
      </c>
    </row>
    <row r="1164" customFormat="false" ht="15" hidden="false" customHeight="false" outlineLevel="0" collapsed="false">
      <c r="A1164" s="47" t="s">
        <v>1622</v>
      </c>
      <c r="B1164" s="48" t="n">
        <v>46150</v>
      </c>
      <c r="C1164" s="49" t="n">
        <f aca="false">DATE(YEAR(B1164),MONTH(B1164),1)</f>
        <v>46143</v>
      </c>
      <c r="D1164" s="47" t="s">
        <v>75</v>
      </c>
      <c r="E1164" s="47" t="s">
        <v>63</v>
      </c>
      <c r="F1164" s="47" t="s">
        <v>152</v>
      </c>
      <c r="G1164" s="47" t="s">
        <v>1623</v>
      </c>
      <c r="H1164" s="50" t="n">
        <f aca="false">Assumptions!$B$4</f>
        <v>480</v>
      </c>
      <c r="I1164" s="47" t="n">
        <v>30</v>
      </c>
      <c r="J1164" s="9" t="n">
        <f aca="false">H1164-I1164</f>
        <v>450</v>
      </c>
      <c r="K1164" s="9" t="n">
        <f aca="false">SUMIFS(Downtime_Log!$I$2:$I$20000,Downtime_Log!$B$2:$B$20000,A1164)</f>
        <v>297</v>
      </c>
      <c r="L1164" s="9" t="n">
        <f aca="false">J1164-K1164</f>
        <v>153</v>
      </c>
      <c r="M1164" s="51" t="n">
        <f aca="false">INDEX(Rate_Master!$C$2:$C$13,MATCH(F1164,Rate_Master!$A$2:$A$13,0))</f>
        <v>900</v>
      </c>
      <c r="N1164" s="52" t="n">
        <v>114609</v>
      </c>
      <c r="O1164" s="51" t="n">
        <f aca="false">SUMIFS(Quality_Log!$H$2:$H$20000,Quality_Log!$B$2:$B$20000,A1164)</f>
        <v>4492</v>
      </c>
      <c r="P1164" s="51" t="n">
        <f aca="false">N1164-O1164</f>
        <v>110117</v>
      </c>
      <c r="Q1164" s="51" t="n">
        <f aca="false">ROUND(J1164*M1164*Assumptions!$B$6,0)</f>
        <v>315900</v>
      </c>
      <c r="R1164" s="53" t="n">
        <f aca="false">N1164/M1164</f>
        <v>127.343333333333</v>
      </c>
      <c r="S1164" s="53" t="n">
        <f aca="false">P1164/M1164</f>
        <v>122.352222222222</v>
      </c>
      <c r="T1164" s="54" t="n">
        <f aca="false">IF(J1164&gt;0,L1164/J1164,0)</f>
        <v>0.34</v>
      </c>
      <c r="U1164" s="54" t="n">
        <f aca="false">IF(L1164&gt;0,R1164/L1164,0)</f>
        <v>0.832309368191721</v>
      </c>
      <c r="V1164" s="54" t="n">
        <f aca="false">IF(N1164&gt;0,P1164/N1164,0)</f>
        <v>0.960805870394123</v>
      </c>
      <c r="W1164" s="54" t="n">
        <f aca="false">T1164*U1164*V1164</f>
        <v>0.271893827160494</v>
      </c>
      <c r="X1164" s="55" t="n">
        <v>287.1</v>
      </c>
      <c r="Y1164" s="56" t="n">
        <v>5.07</v>
      </c>
    </row>
    <row r="1165" customFormat="false" ht="15" hidden="false" customHeight="false" outlineLevel="0" collapsed="false">
      <c r="A1165" s="47" t="s">
        <v>1624</v>
      </c>
      <c r="B1165" s="48" t="n">
        <v>46150</v>
      </c>
      <c r="C1165" s="49" t="n">
        <f aca="false">DATE(YEAR(B1165),MONTH(B1165),1)</f>
        <v>46143</v>
      </c>
      <c r="D1165" s="47" t="s">
        <v>73</v>
      </c>
      <c r="E1165" s="47" t="s">
        <v>64</v>
      </c>
      <c r="F1165" s="47" t="s">
        <v>154</v>
      </c>
      <c r="G1165" s="47" t="s">
        <v>1625</v>
      </c>
      <c r="H1165" s="50" t="n">
        <f aca="false">Assumptions!$B$4</f>
        <v>480</v>
      </c>
      <c r="I1165" s="47" t="n">
        <v>30</v>
      </c>
      <c r="J1165" s="9" t="n">
        <f aca="false">H1165-I1165</f>
        <v>450</v>
      </c>
      <c r="K1165" s="9" t="n">
        <f aca="false">SUMIFS(Downtime_Log!$I$2:$I$20000,Downtime_Log!$B$2:$B$20000,A1165)</f>
        <v>89</v>
      </c>
      <c r="L1165" s="9" t="n">
        <f aca="false">J1165-K1165</f>
        <v>361</v>
      </c>
      <c r="M1165" s="51" t="n">
        <f aca="false">INDEX(Rate_Master!$C$2:$C$13,MATCH(F1165,Rate_Master!$A$2:$A$13,0))</f>
        <v>600</v>
      </c>
      <c r="N1165" s="52" t="n">
        <v>199355</v>
      </c>
      <c r="O1165" s="51" t="n">
        <f aca="false">SUMIFS(Quality_Log!$H$2:$H$20000,Quality_Log!$B$2:$B$20000,A1165)</f>
        <v>3276</v>
      </c>
      <c r="P1165" s="51" t="n">
        <f aca="false">N1165-O1165</f>
        <v>196079</v>
      </c>
      <c r="Q1165" s="51" t="n">
        <f aca="false">ROUND(J1165*M1165*Assumptions!$B$6,0)</f>
        <v>210600</v>
      </c>
      <c r="R1165" s="53" t="n">
        <f aca="false">N1165/M1165</f>
        <v>332.258333333333</v>
      </c>
      <c r="S1165" s="53" t="n">
        <f aca="false">P1165/M1165</f>
        <v>326.798333333333</v>
      </c>
      <c r="T1165" s="54" t="n">
        <f aca="false">IF(J1165&gt;0,L1165/J1165,0)</f>
        <v>0.802222222222222</v>
      </c>
      <c r="U1165" s="54" t="n">
        <f aca="false">IF(L1165&gt;0,R1165/L1165,0)</f>
        <v>0.920383194829178</v>
      </c>
      <c r="V1165" s="54" t="n">
        <f aca="false">IF(N1165&gt;0,P1165/N1165,0)</f>
        <v>0.983567003586567</v>
      </c>
      <c r="W1165" s="54" t="n">
        <f aca="false">T1165*U1165*V1165</f>
        <v>0.726218518518519</v>
      </c>
      <c r="X1165" s="55" t="n">
        <v>204.1</v>
      </c>
      <c r="Y1165" s="56" t="n">
        <v>0.75</v>
      </c>
    </row>
    <row r="1166" customFormat="false" ht="15" hidden="false" customHeight="false" outlineLevel="0" collapsed="false">
      <c r="A1166" s="47" t="s">
        <v>1626</v>
      </c>
      <c r="B1166" s="48" t="n">
        <v>46150</v>
      </c>
      <c r="C1166" s="49" t="n">
        <f aca="false">DATE(YEAR(B1166),MONTH(B1166),1)</f>
        <v>46143</v>
      </c>
      <c r="D1166" s="47" t="s">
        <v>74</v>
      </c>
      <c r="E1166" s="47" t="s">
        <v>64</v>
      </c>
      <c r="F1166" s="47" t="s">
        <v>154</v>
      </c>
      <c r="G1166" s="47" t="s">
        <v>1625</v>
      </c>
      <c r="H1166" s="50" t="n">
        <f aca="false">Assumptions!$B$4</f>
        <v>480</v>
      </c>
      <c r="I1166" s="47" t="n">
        <v>30</v>
      </c>
      <c r="J1166" s="9" t="n">
        <f aca="false">H1166-I1166</f>
        <v>450</v>
      </c>
      <c r="K1166" s="9" t="n">
        <f aca="false">SUMIFS(Downtime_Log!$I$2:$I$20000,Downtime_Log!$B$2:$B$20000,A1166)</f>
        <v>64</v>
      </c>
      <c r="L1166" s="9" t="n">
        <f aca="false">J1166-K1166</f>
        <v>386</v>
      </c>
      <c r="M1166" s="51" t="n">
        <f aca="false">INDEX(Rate_Master!$C$2:$C$13,MATCH(F1166,Rate_Master!$A$2:$A$13,0))</f>
        <v>600</v>
      </c>
      <c r="N1166" s="52" t="n">
        <v>214364</v>
      </c>
      <c r="O1166" s="51" t="n">
        <f aca="false">SUMIFS(Quality_Log!$H$2:$H$20000,Quality_Log!$B$2:$B$20000,A1166)</f>
        <v>3794</v>
      </c>
      <c r="P1166" s="51" t="n">
        <f aca="false">N1166-O1166</f>
        <v>210570</v>
      </c>
      <c r="Q1166" s="51" t="n">
        <f aca="false">ROUND(J1166*M1166*Assumptions!$B$6,0)</f>
        <v>210600</v>
      </c>
      <c r="R1166" s="53" t="n">
        <f aca="false">N1166/M1166</f>
        <v>357.273333333333</v>
      </c>
      <c r="S1166" s="53" t="n">
        <f aca="false">P1166/M1166</f>
        <v>350.95</v>
      </c>
      <c r="T1166" s="54" t="n">
        <f aca="false">IF(J1166&gt;0,L1166/J1166,0)</f>
        <v>0.857777777777778</v>
      </c>
      <c r="U1166" s="54" t="n">
        <f aca="false">IF(L1166&gt;0,R1166/L1166,0)</f>
        <v>0.925578583765112</v>
      </c>
      <c r="V1166" s="54" t="n">
        <f aca="false">IF(N1166&gt;0,P1166/N1166,0)</f>
        <v>0.982301132652871</v>
      </c>
      <c r="W1166" s="54" t="n">
        <f aca="false">T1166*U1166*V1166</f>
        <v>0.779888888888889</v>
      </c>
      <c r="X1166" s="55" t="n">
        <v>215.8</v>
      </c>
      <c r="Y1166" s="56" t="n">
        <v>0.76</v>
      </c>
    </row>
    <row r="1167" customFormat="false" ht="15" hidden="false" customHeight="false" outlineLevel="0" collapsed="false">
      <c r="A1167" s="47" t="s">
        <v>1627</v>
      </c>
      <c r="B1167" s="48" t="n">
        <v>46150</v>
      </c>
      <c r="C1167" s="49" t="n">
        <f aca="false">DATE(YEAR(B1167),MONTH(B1167),1)</f>
        <v>46143</v>
      </c>
      <c r="D1167" s="47" t="s">
        <v>73</v>
      </c>
      <c r="E1167" s="47" t="s">
        <v>65</v>
      </c>
      <c r="F1167" s="47" t="s">
        <v>159</v>
      </c>
      <c r="G1167" s="47" t="s">
        <v>1614</v>
      </c>
      <c r="H1167" s="50" t="n">
        <f aca="false">Assumptions!$B$4</f>
        <v>480</v>
      </c>
      <c r="I1167" s="47" t="n">
        <v>30</v>
      </c>
      <c r="J1167" s="9" t="n">
        <f aca="false">H1167-I1167</f>
        <v>450</v>
      </c>
      <c r="K1167" s="9" t="n">
        <f aca="false">SUMIFS(Downtime_Log!$I$2:$I$20000,Downtime_Log!$B$2:$B$20000,A1167)</f>
        <v>25</v>
      </c>
      <c r="L1167" s="9" t="n">
        <f aca="false">J1167-K1167</f>
        <v>425</v>
      </c>
      <c r="M1167" s="51" t="n">
        <f aca="false">INDEX(Rate_Master!$C$2:$C$13,MATCH(F1167,Rate_Master!$A$2:$A$13,0))</f>
        <v>240</v>
      </c>
      <c r="N1167" s="52" t="n">
        <v>83850</v>
      </c>
      <c r="O1167" s="51" t="n">
        <f aca="false">SUMIFS(Quality_Log!$H$2:$H$20000,Quality_Log!$B$2:$B$20000,A1167)</f>
        <v>1625</v>
      </c>
      <c r="P1167" s="51" t="n">
        <f aca="false">N1167-O1167</f>
        <v>82225</v>
      </c>
      <c r="Q1167" s="51" t="n">
        <f aca="false">ROUND(J1167*M1167*Assumptions!$B$6,0)</f>
        <v>84240</v>
      </c>
      <c r="R1167" s="53" t="n">
        <f aca="false">N1167/M1167</f>
        <v>349.375</v>
      </c>
      <c r="S1167" s="53" t="n">
        <f aca="false">P1167/M1167</f>
        <v>342.604166666667</v>
      </c>
      <c r="T1167" s="54" t="n">
        <f aca="false">IF(J1167&gt;0,L1167/J1167,0)</f>
        <v>0.944444444444444</v>
      </c>
      <c r="U1167" s="54" t="n">
        <f aca="false">IF(L1167&gt;0,R1167/L1167,0)</f>
        <v>0.822058823529412</v>
      </c>
      <c r="V1167" s="54" t="n">
        <f aca="false">IF(N1167&gt;0,P1167/N1167,0)</f>
        <v>0.98062015503876</v>
      </c>
      <c r="W1167" s="54" t="n">
        <f aca="false">T1167*U1167*V1167</f>
        <v>0.761342592592593</v>
      </c>
      <c r="X1167" s="55" t="n">
        <v>202.8</v>
      </c>
      <c r="Y1167" s="56" t="n">
        <v>0.17</v>
      </c>
    </row>
    <row r="1168" customFormat="false" ht="15" hidden="false" customHeight="false" outlineLevel="0" collapsed="false">
      <c r="A1168" s="47" t="s">
        <v>1628</v>
      </c>
      <c r="B1168" s="48" t="n">
        <v>46150</v>
      </c>
      <c r="C1168" s="49" t="n">
        <f aca="false">DATE(YEAR(B1168),MONTH(B1168),1)</f>
        <v>46143</v>
      </c>
      <c r="D1168" s="47" t="s">
        <v>74</v>
      </c>
      <c r="E1168" s="47" t="s">
        <v>65</v>
      </c>
      <c r="F1168" s="47" t="s">
        <v>157</v>
      </c>
      <c r="G1168" s="47" t="s">
        <v>1629</v>
      </c>
      <c r="H1168" s="50" t="n">
        <f aca="false">Assumptions!$B$4</f>
        <v>480</v>
      </c>
      <c r="I1168" s="47" t="n">
        <v>30</v>
      </c>
      <c r="J1168" s="9" t="n">
        <f aca="false">H1168-I1168</f>
        <v>450</v>
      </c>
      <c r="K1168" s="9" t="n">
        <f aca="false">SUMIFS(Downtime_Log!$I$2:$I$20000,Downtime_Log!$B$2:$B$20000,A1168)</f>
        <v>59</v>
      </c>
      <c r="L1168" s="9" t="n">
        <f aca="false">J1168-K1168</f>
        <v>391</v>
      </c>
      <c r="M1168" s="51" t="n">
        <f aca="false">INDEX(Rate_Master!$C$2:$C$13,MATCH(F1168,Rate_Master!$A$2:$A$13,0))</f>
        <v>220</v>
      </c>
      <c r="N1168" s="52" t="n">
        <v>76197</v>
      </c>
      <c r="O1168" s="51" t="n">
        <f aca="false">SUMIFS(Quality_Log!$H$2:$H$20000,Quality_Log!$B$2:$B$20000,A1168)</f>
        <v>2592</v>
      </c>
      <c r="P1168" s="51" t="n">
        <f aca="false">N1168-O1168</f>
        <v>73605</v>
      </c>
      <c r="Q1168" s="51" t="n">
        <f aca="false">ROUND(J1168*M1168*Assumptions!$B$6,0)</f>
        <v>77220</v>
      </c>
      <c r="R1168" s="53" t="n">
        <f aca="false">N1168/M1168</f>
        <v>346.35</v>
      </c>
      <c r="S1168" s="53" t="n">
        <f aca="false">P1168/M1168</f>
        <v>334.568181818182</v>
      </c>
      <c r="T1168" s="54" t="n">
        <f aca="false">IF(J1168&gt;0,L1168/J1168,0)</f>
        <v>0.868888888888889</v>
      </c>
      <c r="U1168" s="54" t="n">
        <f aca="false">IF(L1168&gt;0,R1168/L1168,0)</f>
        <v>0.885805626598466</v>
      </c>
      <c r="V1168" s="54" t="n">
        <f aca="false">IF(N1168&gt;0,P1168/N1168,0)</f>
        <v>0.965982912713099</v>
      </c>
      <c r="W1168" s="54" t="n">
        <f aca="false">T1168*U1168*V1168</f>
        <v>0.743484848484849</v>
      </c>
      <c r="X1168" s="55" t="n">
        <v>177.7</v>
      </c>
      <c r="Y1168" s="56" t="n">
        <v>0.74</v>
      </c>
    </row>
    <row r="1169" customFormat="false" ht="15" hidden="false" customHeight="false" outlineLevel="0" collapsed="false">
      <c r="A1169" s="47" t="s">
        <v>1630</v>
      </c>
      <c r="B1169" s="48" t="n">
        <v>46150</v>
      </c>
      <c r="C1169" s="49" t="n">
        <f aca="false">DATE(YEAR(B1169),MONTH(B1169),1)</f>
        <v>46143</v>
      </c>
      <c r="D1169" s="47" t="s">
        <v>75</v>
      </c>
      <c r="E1169" s="47" t="s">
        <v>65</v>
      </c>
      <c r="F1169" s="47" t="s">
        <v>157</v>
      </c>
      <c r="G1169" s="47" t="s">
        <v>1629</v>
      </c>
      <c r="H1169" s="50" t="n">
        <f aca="false">Assumptions!$B$4</f>
        <v>480</v>
      </c>
      <c r="I1169" s="47" t="n">
        <v>30</v>
      </c>
      <c r="J1169" s="9" t="n">
        <f aca="false">H1169-I1169</f>
        <v>450</v>
      </c>
      <c r="K1169" s="9" t="n">
        <f aca="false">SUMIFS(Downtime_Log!$I$2:$I$20000,Downtime_Log!$B$2:$B$20000,A1169)</f>
        <v>50</v>
      </c>
      <c r="L1169" s="9" t="n">
        <f aca="false">J1169-K1169</f>
        <v>400</v>
      </c>
      <c r="M1169" s="51" t="n">
        <f aca="false">INDEX(Rate_Master!$C$2:$C$13,MATCH(F1169,Rate_Master!$A$2:$A$13,0))</f>
        <v>220</v>
      </c>
      <c r="N1169" s="52" t="n">
        <v>70891</v>
      </c>
      <c r="O1169" s="51" t="n">
        <f aca="false">SUMIFS(Quality_Log!$H$2:$H$20000,Quality_Log!$B$2:$B$20000,A1169)</f>
        <v>1690</v>
      </c>
      <c r="P1169" s="51" t="n">
        <f aca="false">N1169-O1169</f>
        <v>69201</v>
      </c>
      <c r="Q1169" s="51" t="n">
        <f aca="false">ROUND(J1169*M1169*Assumptions!$B$6,0)</f>
        <v>77220</v>
      </c>
      <c r="R1169" s="53" t="n">
        <f aca="false">N1169/M1169</f>
        <v>322.231818181818</v>
      </c>
      <c r="S1169" s="53" t="n">
        <f aca="false">P1169/M1169</f>
        <v>314.55</v>
      </c>
      <c r="T1169" s="54" t="n">
        <f aca="false">IF(J1169&gt;0,L1169/J1169,0)</f>
        <v>0.888888888888889</v>
      </c>
      <c r="U1169" s="54" t="n">
        <f aca="false">IF(L1169&gt;0,R1169/L1169,0)</f>
        <v>0.805579545454546</v>
      </c>
      <c r="V1169" s="54" t="n">
        <f aca="false">IF(N1169&gt;0,P1169/N1169,0)</f>
        <v>0.976160584559394</v>
      </c>
      <c r="W1169" s="54" t="n">
        <f aca="false">T1169*U1169*V1169</f>
        <v>0.699</v>
      </c>
      <c r="X1169" s="55" t="n">
        <v>195.9</v>
      </c>
      <c r="Y1169" s="56" t="n">
        <v>0.18</v>
      </c>
    </row>
    <row r="1170" customFormat="false" ht="15" hidden="false" customHeight="false" outlineLevel="0" collapsed="false">
      <c r="A1170" s="47" t="s">
        <v>1631</v>
      </c>
      <c r="B1170" s="48" t="n">
        <v>46151</v>
      </c>
      <c r="C1170" s="49" t="n">
        <f aca="false">DATE(YEAR(B1170),MONTH(B1170),1)</f>
        <v>46143</v>
      </c>
      <c r="D1170" s="47" t="s">
        <v>73</v>
      </c>
      <c r="E1170" s="47" t="s">
        <v>62</v>
      </c>
      <c r="F1170" s="47" t="s">
        <v>149</v>
      </c>
      <c r="G1170" s="47" t="s">
        <v>1605</v>
      </c>
      <c r="H1170" s="50" t="n">
        <f aca="false">Assumptions!$B$4</f>
        <v>480</v>
      </c>
      <c r="I1170" s="47" t="n">
        <v>90</v>
      </c>
      <c r="J1170" s="9" t="n">
        <f aca="false">H1170-I1170</f>
        <v>390</v>
      </c>
      <c r="K1170" s="9" t="n">
        <f aca="false">SUMIFS(Downtime_Log!$I$2:$I$20000,Downtime_Log!$B$2:$B$20000,A1170)</f>
        <v>50</v>
      </c>
      <c r="L1170" s="9" t="n">
        <f aca="false">J1170-K1170</f>
        <v>340</v>
      </c>
      <c r="M1170" s="51" t="n">
        <f aca="false">INDEX(Rate_Master!$C$2:$C$13,MATCH(F1170,Rate_Master!$A$2:$A$13,0))</f>
        <v>1100</v>
      </c>
      <c r="N1170" s="52" t="n">
        <v>336835</v>
      </c>
      <c r="O1170" s="51" t="n">
        <f aca="false">SUMIFS(Quality_Log!$H$2:$H$20000,Quality_Log!$B$2:$B$20000,A1170)</f>
        <v>6263</v>
      </c>
      <c r="P1170" s="51" t="n">
        <f aca="false">N1170-O1170</f>
        <v>330572</v>
      </c>
      <c r="Q1170" s="51" t="n">
        <f aca="false">ROUND(J1170*M1170*Assumptions!$B$6,0)</f>
        <v>334620</v>
      </c>
      <c r="R1170" s="53" t="n">
        <f aca="false">N1170/M1170</f>
        <v>306.213636363636</v>
      </c>
      <c r="S1170" s="53" t="n">
        <f aca="false">P1170/M1170</f>
        <v>300.52</v>
      </c>
      <c r="T1170" s="54" t="n">
        <f aca="false">IF(J1170&gt;0,L1170/J1170,0)</f>
        <v>0.871794871794872</v>
      </c>
      <c r="U1170" s="54" t="n">
        <f aca="false">IF(L1170&gt;0,R1170/L1170,0)</f>
        <v>0.900628342245989</v>
      </c>
      <c r="V1170" s="54" t="n">
        <f aca="false">IF(N1170&gt;0,P1170/N1170,0)</f>
        <v>0.981406326539701</v>
      </c>
      <c r="W1170" s="54" t="n">
        <f aca="false">T1170*U1170*V1170</f>
        <v>0.770564102564103</v>
      </c>
      <c r="X1170" s="55" t="n">
        <v>330.3</v>
      </c>
      <c r="Y1170" s="56" t="n">
        <v>1.7</v>
      </c>
    </row>
    <row r="1171" customFormat="false" ht="15" hidden="false" customHeight="false" outlineLevel="0" collapsed="false">
      <c r="A1171" s="47" t="s">
        <v>1632</v>
      </c>
      <c r="B1171" s="48" t="n">
        <v>46151</v>
      </c>
      <c r="C1171" s="49" t="n">
        <f aca="false">DATE(YEAR(B1171),MONTH(B1171),1)</f>
        <v>46143</v>
      </c>
      <c r="D1171" s="47" t="s">
        <v>74</v>
      </c>
      <c r="E1171" s="47" t="s">
        <v>62</v>
      </c>
      <c r="F1171" s="47" t="s">
        <v>149</v>
      </c>
      <c r="G1171" s="47" t="s">
        <v>1605</v>
      </c>
      <c r="H1171" s="50" t="n">
        <f aca="false">Assumptions!$B$4</f>
        <v>480</v>
      </c>
      <c r="I1171" s="47" t="n">
        <v>30</v>
      </c>
      <c r="J1171" s="9" t="n">
        <f aca="false">H1171-I1171</f>
        <v>450</v>
      </c>
      <c r="K1171" s="9" t="n">
        <f aca="false">SUMIFS(Downtime_Log!$I$2:$I$20000,Downtime_Log!$B$2:$B$20000,A1171)</f>
        <v>4</v>
      </c>
      <c r="L1171" s="9" t="n">
        <f aca="false">J1171-K1171</f>
        <v>446</v>
      </c>
      <c r="M1171" s="51" t="n">
        <f aca="false">INDEX(Rate_Master!$C$2:$C$13,MATCH(F1171,Rate_Master!$A$2:$A$13,0))</f>
        <v>1100</v>
      </c>
      <c r="N1171" s="52" t="n">
        <v>444210</v>
      </c>
      <c r="O1171" s="51" t="n">
        <f aca="false">SUMIFS(Quality_Log!$H$2:$H$20000,Quality_Log!$B$2:$B$20000,A1171)</f>
        <v>7298</v>
      </c>
      <c r="P1171" s="51" t="n">
        <f aca="false">N1171-O1171</f>
        <v>436912</v>
      </c>
      <c r="Q1171" s="51" t="n">
        <f aca="false">ROUND(J1171*M1171*Assumptions!$B$6,0)</f>
        <v>386100</v>
      </c>
      <c r="R1171" s="53" t="n">
        <f aca="false">N1171/M1171</f>
        <v>403.827272727273</v>
      </c>
      <c r="S1171" s="53" t="n">
        <f aca="false">P1171/M1171</f>
        <v>397.192727272727</v>
      </c>
      <c r="T1171" s="54" t="n">
        <f aca="false">IF(J1171&gt;0,L1171/J1171,0)</f>
        <v>0.991111111111111</v>
      </c>
      <c r="U1171" s="54" t="n">
        <f aca="false">IF(L1171&gt;0,R1171/L1171,0)</f>
        <v>0.905442315532002</v>
      </c>
      <c r="V1171" s="54" t="n">
        <f aca="false">IF(N1171&gt;0,P1171/N1171,0)</f>
        <v>0.983570833614732</v>
      </c>
      <c r="W1171" s="54" t="n">
        <f aca="false">T1171*U1171*V1171</f>
        <v>0.882650505050505</v>
      </c>
      <c r="X1171" s="55" t="n">
        <v>419.6</v>
      </c>
      <c r="Y1171" s="56" t="n">
        <v>1.9</v>
      </c>
    </row>
    <row r="1172" customFormat="false" ht="15" hidden="false" customHeight="false" outlineLevel="0" collapsed="false">
      <c r="A1172" s="47" t="s">
        <v>1633</v>
      </c>
      <c r="B1172" s="48" t="n">
        <v>46151</v>
      </c>
      <c r="C1172" s="49" t="n">
        <f aca="false">DATE(YEAR(B1172),MONTH(B1172),1)</f>
        <v>46143</v>
      </c>
      <c r="D1172" s="47" t="s">
        <v>75</v>
      </c>
      <c r="E1172" s="47" t="s">
        <v>62</v>
      </c>
      <c r="F1172" s="47" t="s">
        <v>150</v>
      </c>
      <c r="G1172" s="47" t="s">
        <v>1634</v>
      </c>
      <c r="H1172" s="50" t="n">
        <f aca="false">Assumptions!$B$4</f>
        <v>480</v>
      </c>
      <c r="I1172" s="47" t="n">
        <v>45</v>
      </c>
      <c r="J1172" s="9" t="n">
        <f aca="false">H1172-I1172</f>
        <v>435</v>
      </c>
      <c r="K1172" s="9" t="n">
        <f aca="false">SUMIFS(Downtime_Log!$I$2:$I$20000,Downtime_Log!$B$2:$B$20000,A1172)</f>
        <v>137</v>
      </c>
      <c r="L1172" s="9" t="n">
        <f aca="false">J1172-K1172</f>
        <v>298</v>
      </c>
      <c r="M1172" s="51" t="n">
        <f aca="false">INDEX(Rate_Master!$C$2:$C$13,MATCH(F1172,Rate_Master!$A$2:$A$13,0))</f>
        <v>800</v>
      </c>
      <c r="N1172" s="52" t="n">
        <v>188729</v>
      </c>
      <c r="O1172" s="51" t="n">
        <f aca="false">SUMIFS(Quality_Log!$H$2:$H$20000,Quality_Log!$B$2:$B$20000,A1172)</f>
        <v>5548</v>
      </c>
      <c r="P1172" s="51" t="n">
        <f aca="false">N1172-O1172</f>
        <v>183181</v>
      </c>
      <c r="Q1172" s="51" t="n">
        <f aca="false">ROUND(J1172*M1172*Assumptions!$B$6,0)</f>
        <v>271440</v>
      </c>
      <c r="R1172" s="53" t="n">
        <f aca="false">N1172/M1172</f>
        <v>235.91125</v>
      </c>
      <c r="S1172" s="53" t="n">
        <f aca="false">P1172/M1172</f>
        <v>228.97625</v>
      </c>
      <c r="T1172" s="54" t="n">
        <f aca="false">IF(J1172&gt;0,L1172/J1172,0)</f>
        <v>0.685057471264368</v>
      </c>
      <c r="U1172" s="54" t="n">
        <f aca="false">IF(L1172&gt;0,R1172/L1172,0)</f>
        <v>0.791648489932886</v>
      </c>
      <c r="V1172" s="54" t="n">
        <f aca="false">IF(N1172&gt;0,P1172/N1172,0)</f>
        <v>0.970603351896105</v>
      </c>
      <c r="W1172" s="54" t="n">
        <f aca="false">T1172*U1172*V1172</f>
        <v>0.526382183908046</v>
      </c>
      <c r="X1172" s="55" t="n">
        <v>308.5</v>
      </c>
      <c r="Y1172" s="56" t="n">
        <v>5.17</v>
      </c>
    </row>
    <row r="1173" customFormat="false" ht="15" hidden="false" customHeight="false" outlineLevel="0" collapsed="false">
      <c r="A1173" s="47" t="s">
        <v>1635</v>
      </c>
      <c r="B1173" s="48" t="n">
        <v>46151</v>
      </c>
      <c r="C1173" s="49" t="n">
        <f aca="false">DATE(YEAR(B1173),MONTH(B1173),1)</f>
        <v>46143</v>
      </c>
      <c r="D1173" s="47" t="s">
        <v>73</v>
      </c>
      <c r="E1173" s="47" t="s">
        <v>63</v>
      </c>
      <c r="F1173" s="47" t="s">
        <v>152</v>
      </c>
      <c r="G1173" s="47" t="s">
        <v>1623</v>
      </c>
      <c r="H1173" s="50" t="n">
        <f aca="false">Assumptions!$B$4</f>
        <v>480</v>
      </c>
      <c r="I1173" s="47" t="n">
        <v>90</v>
      </c>
      <c r="J1173" s="9" t="n">
        <f aca="false">H1173-I1173</f>
        <v>390</v>
      </c>
      <c r="K1173" s="9" t="n">
        <f aca="false">SUMIFS(Downtime_Log!$I$2:$I$20000,Downtime_Log!$B$2:$B$20000,A1173)</f>
        <v>35</v>
      </c>
      <c r="L1173" s="9" t="n">
        <f aca="false">J1173-K1173</f>
        <v>355</v>
      </c>
      <c r="M1173" s="51" t="n">
        <f aca="false">INDEX(Rate_Master!$C$2:$C$13,MATCH(F1173,Rate_Master!$A$2:$A$13,0))</f>
        <v>900</v>
      </c>
      <c r="N1173" s="52" t="n">
        <v>262056</v>
      </c>
      <c r="O1173" s="51" t="n">
        <f aca="false">SUMIFS(Quality_Log!$H$2:$H$20000,Quality_Log!$B$2:$B$20000,A1173)</f>
        <v>7398</v>
      </c>
      <c r="P1173" s="51" t="n">
        <f aca="false">N1173-O1173</f>
        <v>254658</v>
      </c>
      <c r="Q1173" s="51" t="n">
        <f aca="false">ROUND(J1173*M1173*Assumptions!$B$6,0)</f>
        <v>273780</v>
      </c>
      <c r="R1173" s="53" t="n">
        <f aca="false">N1173/M1173</f>
        <v>291.173333333333</v>
      </c>
      <c r="S1173" s="53" t="n">
        <f aca="false">P1173/M1173</f>
        <v>282.953333333333</v>
      </c>
      <c r="T1173" s="54" t="n">
        <f aca="false">IF(J1173&gt;0,L1173/J1173,0)</f>
        <v>0.91025641025641</v>
      </c>
      <c r="U1173" s="54" t="n">
        <f aca="false">IF(L1173&gt;0,R1173/L1173,0)</f>
        <v>0.820206572769953</v>
      </c>
      <c r="V1173" s="54" t="n">
        <f aca="false">IF(N1173&gt;0,P1173/N1173,0)</f>
        <v>0.971769392801539</v>
      </c>
      <c r="W1173" s="54" t="n">
        <f aca="false">T1173*U1173*V1173</f>
        <v>0.725521367521368</v>
      </c>
      <c r="X1173" s="55" t="n">
        <v>391.5</v>
      </c>
      <c r="Y1173" s="56" t="n">
        <v>1.98</v>
      </c>
    </row>
    <row r="1174" customFormat="false" ht="15" hidden="false" customHeight="false" outlineLevel="0" collapsed="false">
      <c r="A1174" s="47" t="s">
        <v>1636</v>
      </c>
      <c r="B1174" s="48" t="n">
        <v>46151</v>
      </c>
      <c r="C1174" s="49" t="n">
        <f aca="false">DATE(YEAR(B1174),MONTH(B1174),1)</f>
        <v>46143</v>
      </c>
      <c r="D1174" s="47" t="s">
        <v>74</v>
      </c>
      <c r="E1174" s="47" t="s">
        <v>63</v>
      </c>
      <c r="F1174" s="47" t="s">
        <v>152</v>
      </c>
      <c r="G1174" s="47" t="s">
        <v>1623</v>
      </c>
      <c r="H1174" s="50" t="n">
        <f aca="false">Assumptions!$B$4</f>
        <v>480</v>
      </c>
      <c r="I1174" s="47" t="n">
        <v>30</v>
      </c>
      <c r="J1174" s="9" t="n">
        <f aca="false">H1174-I1174</f>
        <v>450</v>
      </c>
      <c r="K1174" s="9" t="n">
        <f aca="false">SUMIFS(Downtime_Log!$I$2:$I$20000,Downtime_Log!$B$2:$B$20000,A1174)</f>
        <v>54</v>
      </c>
      <c r="L1174" s="9" t="n">
        <f aca="false">J1174-K1174</f>
        <v>396</v>
      </c>
      <c r="M1174" s="51" t="n">
        <f aca="false">INDEX(Rate_Master!$C$2:$C$13,MATCH(F1174,Rate_Master!$A$2:$A$13,0))</f>
        <v>900</v>
      </c>
      <c r="N1174" s="52" t="n">
        <v>322715</v>
      </c>
      <c r="O1174" s="51" t="n">
        <f aca="false">SUMIFS(Quality_Log!$H$2:$H$20000,Quality_Log!$B$2:$B$20000,A1174)</f>
        <v>8210</v>
      </c>
      <c r="P1174" s="51" t="n">
        <f aca="false">N1174-O1174</f>
        <v>314505</v>
      </c>
      <c r="Q1174" s="51" t="n">
        <f aca="false">ROUND(J1174*M1174*Assumptions!$B$6,0)</f>
        <v>315900</v>
      </c>
      <c r="R1174" s="53" t="n">
        <f aca="false">N1174/M1174</f>
        <v>358.572222222222</v>
      </c>
      <c r="S1174" s="53" t="n">
        <f aca="false">P1174/M1174</f>
        <v>349.45</v>
      </c>
      <c r="T1174" s="54" t="n">
        <f aca="false">IF(J1174&gt;0,L1174/J1174,0)</f>
        <v>0.88</v>
      </c>
      <c r="U1174" s="54" t="n">
        <f aca="false">IF(L1174&gt;0,R1174/L1174,0)</f>
        <v>0.905485409652076</v>
      </c>
      <c r="V1174" s="54" t="n">
        <f aca="false">IF(N1174&gt;0,P1174/N1174,0)</f>
        <v>0.974559595928296</v>
      </c>
      <c r="W1174" s="54" t="n">
        <f aca="false">T1174*U1174*V1174</f>
        <v>0.776555555555555</v>
      </c>
      <c r="X1174" s="55" t="n">
        <v>465</v>
      </c>
      <c r="Y1174" s="56" t="n">
        <v>1.86</v>
      </c>
    </row>
    <row r="1175" customFormat="false" ht="15" hidden="false" customHeight="false" outlineLevel="0" collapsed="false">
      <c r="A1175" s="47" t="s">
        <v>1637</v>
      </c>
      <c r="B1175" s="48" t="n">
        <v>46151</v>
      </c>
      <c r="C1175" s="49" t="n">
        <f aca="false">DATE(YEAR(B1175),MONTH(B1175),1)</f>
        <v>46143</v>
      </c>
      <c r="D1175" s="47" t="s">
        <v>75</v>
      </c>
      <c r="E1175" s="47" t="s">
        <v>63</v>
      </c>
      <c r="F1175" s="47" t="s">
        <v>152</v>
      </c>
      <c r="G1175" s="47" t="s">
        <v>1623</v>
      </c>
      <c r="H1175" s="50" t="n">
        <f aca="false">Assumptions!$B$4</f>
        <v>480</v>
      </c>
      <c r="I1175" s="47" t="n">
        <v>30</v>
      </c>
      <c r="J1175" s="9" t="n">
        <f aca="false">H1175-I1175</f>
        <v>450</v>
      </c>
      <c r="K1175" s="9" t="n">
        <f aca="false">SUMIFS(Downtime_Log!$I$2:$I$20000,Downtime_Log!$B$2:$B$20000,A1175)</f>
        <v>195</v>
      </c>
      <c r="L1175" s="9" t="n">
        <f aca="false">J1175-K1175</f>
        <v>255</v>
      </c>
      <c r="M1175" s="51" t="n">
        <f aca="false">INDEX(Rate_Master!$C$2:$C$13,MATCH(F1175,Rate_Master!$A$2:$A$13,0))</f>
        <v>900</v>
      </c>
      <c r="N1175" s="52" t="n">
        <v>200248</v>
      </c>
      <c r="O1175" s="51" t="n">
        <f aca="false">SUMIFS(Quality_Log!$H$2:$H$20000,Quality_Log!$B$2:$B$20000,A1175)</f>
        <v>3232</v>
      </c>
      <c r="P1175" s="51" t="n">
        <f aca="false">N1175-O1175</f>
        <v>197016</v>
      </c>
      <c r="Q1175" s="51" t="n">
        <f aca="false">ROUND(J1175*M1175*Assumptions!$B$6,0)</f>
        <v>315900</v>
      </c>
      <c r="R1175" s="53" t="n">
        <f aca="false">N1175/M1175</f>
        <v>222.497777777778</v>
      </c>
      <c r="S1175" s="53" t="n">
        <f aca="false">P1175/M1175</f>
        <v>218.906666666667</v>
      </c>
      <c r="T1175" s="54" t="n">
        <f aca="false">IF(J1175&gt;0,L1175/J1175,0)</f>
        <v>0.566666666666667</v>
      </c>
      <c r="U1175" s="54" t="n">
        <f aca="false">IF(L1175&gt;0,R1175/L1175,0)</f>
        <v>0.872540305010893</v>
      </c>
      <c r="V1175" s="54" t="n">
        <f aca="false">IF(N1175&gt;0,P1175/N1175,0)</f>
        <v>0.983860013583157</v>
      </c>
      <c r="W1175" s="54" t="n">
        <f aca="false">T1175*U1175*V1175</f>
        <v>0.486459259259259</v>
      </c>
      <c r="X1175" s="55" t="n">
        <v>340.4</v>
      </c>
      <c r="Y1175" s="56" t="n">
        <v>1.6</v>
      </c>
    </row>
    <row r="1176" customFormat="false" ht="15" hidden="false" customHeight="false" outlineLevel="0" collapsed="false">
      <c r="A1176" s="47" t="s">
        <v>1638</v>
      </c>
      <c r="B1176" s="48" t="n">
        <v>46151</v>
      </c>
      <c r="C1176" s="49" t="n">
        <f aca="false">DATE(YEAR(B1176),MONTH(B1176),1)</f>
        <v>46143</v>
      </c>
      <c r="D1176" s="47" t="s">
        <v>73</v>
      </c>
      <c r="E1176" s="47" t="s">
        <v>64</v>
      </c>
      <c r="F1176" s="47" t="s">
        <v>154</v>
      </c>
      <c r="G1176" s="47" t="s">
        <v>1625</v>
      </c>
      <c r="H1176" s="50" t="n">
        <f aca="false">Assumptions!$B$4</f>
        <v>480</v>
      </c>
      <c r="I1176" s="47" t="n">
        <v>105</v>
      </c>
      <c r="J1176" s="9" t="n">
        <f aca="false">H1176-I1176</f>
        <v>375</v>
      </c>
      <c r="K1176" s="9" t="n">
        <f aca="false">SUMIFS(Downtime_Log!$I$2:$I$20000,Downtime_Log!$B$2:$B$20000,A1176)</f>
        <v>51</v>
      </c>
      <c r="L1176" s="9" t="n">
        <f aca="false">J1176-K1176</f>
        <v>324</v>
      </c>
      <c r="M1176" s="51" t="n">
        <f aca="false">INDEX(Rate_Master!$C$2:$C$13,MATCH(F1176,Rate_Master!$A$2:$A$13,0))</f>
        <v>600</v>
      </c>
      <c r="N1176" s="52" t="n">
        <v>177514</v>
      </c>
      <c r="O1176" s="51" t="n">
        <f aca="false">SUMIFS(Quality_Log!$H$2:$H$20000,Quality_Log!$B$2:$B$20000,A1176)</f>
        <v>1783</v>
      </c>
      <c r="P1176" s="51" t="n">
        <f aca="false">N1176-O1176</f>
        <v>175731</v>
      </c>
      <c r="Q1176" s="51" t="n">
        <f aca="false">ROUND(J1176*M1176*Assumptions!$B$6,0)</f>
        <v>175500</v>
      </c>
      <c r="R1176" s="53" t="n">
        <f aca="false">N1176/M1176</f>
        <v>295.856666666667</v>
      </c>
      <c r="S1176" s="53" t="n">
        <f aca="false">P1176/M1176</f>
        <v>292.885</v>
      </c>
      <c r="T1176" s="54" t="n">
        <f aca="false">IF(J1176&gt;0,L1176/J1176,0)</f>
        <v>0.864</v>
      </c>
      <c r="U1176" s="54" t="n">
        <f aca="false">IF(L1176&gt;0,R1176/L1176,0)</f>
        <v>0.913137860082305</v>
      </c>
      <c r="V1176" s="54" t="n">
        <f aca="false">IF(N1176&gt;0,P1176/N1176,0)</f>
        <v>0.989955721802224</v>
      </c>
      <c r="W1176" s="54" t="n">
        <f aca="false">T1176*U1176*V1176</f>
        <v>0.781026666666667</v>
      </c>
      <c r="X1176" s="55" t="n">
        <v>188.1</v>
      </c>
      <c r="Y1176" s="56" t="n">
        <v>0.71</v>
      </c>
    </row>
    <row r="1177" customFormat="false" ht="15" hidden="false" customHeight="false" outlineLevel="0" collapsed="false">
      <c r="A1177" s="47" t="s">
        <v>1639</v>
      </c>
      <c r="B1177" s="48" t="n">
        <v>46151</v>
      </c>
      <c r="C1177" s="49" t="n">
        <f aca="false">DATE(YEAR(B1177),MONTH(B1177),1)</f>
        <v>46143</v>
      </c>
      <c r="D1177" s="47" t="s">
        <v>74</v>
      </c>
      <c r="E1177" s="47" t="s">
        <v>64</v>
      </c>
      <c r="F1177" s="47" t="s">
        <v>156</v>
      </c>
      <c r="G1177" s="47" t="s">
        <v>1640</v>
      </c>
      <c r="H1177" s="50" t="n">
        <f aca="false">Assumptions!$B$4</f>
        <v>480</v>
      </c>
      <c r="I1177" s="47" t="n">
        <v>30</v>
      </c>
      <c r="J1177" s="9" t="n">
        <f aca="false">H1177-I1177</f>
        <v>450</v>
      </c>
      <c r="K1177" s="9" t="n">
        <f aca="false">SUMIFS(Downtime_Log!$I$2:$I$20000,Downtime_Log!$B$2:$B$20000,A1177)</f>
        <v>98</v>
      </c>
      <c r="L1177" s="9" t="n">
        <f aca="false">J1177-K1177</f>
        <v>352</v>
      </c>
      <c r="M1177" s="51" t="n">
        <f aca="false">INDEX(Rate_Master!$C$2:$C$13,MATCH(F1177,Rate_Master!$A$2:$A$13,0))</f>
        <v>480</v>
      </c>
      <c r="N1177" s="52" t="n">
        <v>142304</v>
      </c>
      <c r="O1177" s="51" t="n">
        <f aca="false">SUMIFS(Quality_Log!$H$2:$H$20000,Quality_Log!$B$2:$B$20000,A1177)</f>
        <v>4051</v>
      </c>
      <c r="P1177" s="51" t="n">
        <f aca="false">N1177-O1177</f>
        <v>138253</v>
      </c>
      <c r="Q1177" s="51" t="n">
        <f aca="false">ROUND(J1177*M1177*Assumptions!$B$6,0)</f>
        <v>168480</v>
      </c>
      <c r="R1177" s="53" t="n">
        <f aca="false">N1177/M1177</f>
        <v>296.466666666667</v>
      </c>
      <c r="S1177" s="53" t="n">
        <f aca="false">P1177/M1177</f>
        <v>288.027083333333</v>
      </c>
      <c r="T1177" s="54" t="n">
        <f aca="false">IF(J1177&gt;0,L1177/J1177,0)</f>
        <v>0.782222222222222</v>
      </c>
      <c r="U1177" s="54" t="n">
        <f aca="false">IF(L1177&gt;0,R1177/L1177,0)</f>
        <v>0.842234848484848</v>
      </c>
      <c r="V1177" s="54" t="n">
        <f aca="false">IF(N1177&gt;0,P1177/N1177,0)</f>
        <v>0.97153277490443</v>
      </c>
      <c r="W1177" s="54" t="n">
        <f aca="false">T1177*U1177*V1177</f>
        <v>0.640060185185185</v>
      </c>
      <c r="X1177" s="55" t="n">
        <v>204.9</v>
      </c>
      <c r="Y1177" s="56" t="n">
        <v>3.07</v>
      </c>
    </row>
    <row r="1178" customFormat="false" ht="15" hidden="false" customHeight="false" outlineLevel="0" collapsed="false">
      <c r="A1178" s="47" t="s">
        <v>1641</v>
      </c>
      <c r="B1178" s="48" t="n">
        <v>46151</v>
      </c>
      <c r="C1178" s="49" t="n">
        <f aca="false">DATE(YEAR(B1178),MONTH(B1178),1)</f>
        <v>46143</v>
      </c>
      <c r="D1178" s="47" t="s">
        <v>73</v>
      </c>
      <c r="E1178" s="47" t="s">
        <v>65</v>
      </c>
      <c r="F1178" s="47" t="s">
        <v>157</v>
      </c>
      <c r="G1178" s="47" t="s">
        <v>1629</v>
      </c>
      <c r="H1178" s="50" t="n">
        <f aca="false">Assumptions!$B$4</f>
        <v>480</v>
      </c>
      <c r="I1178" s="47" t="n">
        <v>90</v>
      </c>
      <c r="J1178" s="9" t="n">
        <f aca="false">H1178-I1178</f>
        <v>390</v>
      </c>
      <c r="K1178" s="9" t="n">
        <f aca="false">SUMIFS(Downtime_Log!$I$2:$I$20000,Downtime_Log!$B$2:$B$20000,A1178)</f>
        <v>63</v>
      </c>
      <c r="L1178" s="9" t="n">
        <f aca="false">J1178-K1178</f>
        <v>327</v>
      </c>
      <c r="M1178" s="51" t="n">
        <f aca="false">INDEX(Rate_Master!$C$2:$C$13,MATCH(F1178,Rate_Master!$A$2:$A$13,0))</f>
        <v>220</v>
      </c>
      <c r="N1178" s="52" t="n">
        <v>56542</v>
      </c>
      <c r="O1178" s="51" t="n">
        <f aca="false">SUMIFS(Quality_Log!$H$2:$H$20000,Quality_Log!$B$2:$B$20000,A1178)</f>
        <v>1311</v>
      </c>
      <c r="P1178" s="51" t="n">
        <f aca="false">N1178-O1178</f>
        <v>55231</v>
      </c>
      <c r="Q1178" s="51" t="n">
        <f aca="false">ROUND(J1178*M1178*Assumptions!$B$6,0)</f>
        <v>66924</v>
      </c>
      <c r="R1178" s="53" t="n">
        <f aca="false">N1178/M1178</f>
        <v>257.009090909091</v>
      </c>
      <c r="S1178" s="53" t="n">
        <f aca="false">P1178/M1178</f>
        <v>251.05</v>
      </c>
      <c r="T1178" s="54" t="n">
        <f aca="false">IF(J1178&gt;0,L1178/J1178,0)</f>
        <v>0.838461538461539</v>
      </c>
      <c r="U1178" s="54" t="n">
        <f aca="false">IF(L1178&gt;0,R1178/L1178,0)</f>
        <v>0.78596052265777</v>
      </c>
      <c r="V1178" s="54" t="n">
        <f aca="false">IF(N1178&gt;0,P1178/N1178,0)</f>
        <v>0.976813696013583</v>
      </c>
      <c r="W1178" s="54" t="n">
        <f aca="false">T1178*U1178*V1178</f>
        <v>0.643717948717949</v>
      </c>
      <c r="X1178" s="55" t="n">
        <v>171.8</v>
      </c>
      <c r="Y1178" s="56" t="n">
        <v>0.15</v>
      </c>
    </row>
    <row r="1179" customFormat="false" ht="15" hidden="false" customHeight="false" outlineLevel="0" collapsed="false">
      <c r="A1179" s="47" t="s">
        <v>1642</v>
      </c>
      <c r="B1179" s="48" t="n">
        <v>46151</v>
      </c>
      <c r="C1179" s="49" t="n">
        <f aca="false">DATE(YEAR(B1179),MONTH(B1179),1)</f>
        <v>46143</v>
      </c>
      <c r="D1179" s="47" t="s">
        <v>74</v>
      </c>
      <c r="E1179" s="47" t="s">
        <v>65</v>
      </c>
      <c r="F1179" s="47" t="s">
        <v>157</v>
      </c>
      <c r="G1179" s="47" t="s">
        <v>1629</v>
      </c>
      <c r="H1179" s="50" t="n">
        <f aca="false">Assumptions!$B$4</f>
        <v>480</v>
      </c>
      <c r="I1179" s="47" t="n">
        <v>30</v>
      </c>
      <c r="J1179" s="9" t="n">
        <f aca="false">H1179-I1179</f>
        <v>450</v>
      </c>
      <c r="K1179" s="9" t="n">
        <f aca="false">SUMIFS(Downtime_Log!$I$2:$I$20000,Downtime_Log!$B$2:$B$20000,A1179)</f>
        <v>27</v>
      </c>
      <c r="L1179" s="9" t="n">
        <f aca="false">J1179-K1179</f>
        <v>423</v>
      </c>
      <c r="M1179" s="51" t="n">
        <f aca="false">INDEX(Rate_Master!$C$2:$C$13,MATCH(F1179,Rate_Master!$A$2:$A$13,0))</f>
        <v>220</v>
      </c>
      <c r="N1179" s="52" t="n">
        <v>77893</v>
      </c>
      <c r="O1179" s="51" t="n">
        <f aca="false">SUMIFS(Quality_Log!$H$2:$H$20000,Quality_Log!$B$2:$B$20000,A1179)</f>
        <v>1889</v>
      </c>
      <c r="P1179" s="51" t="n">
        <f aca="false">N1179-O1179</f>
        <v>76004</v>
      </c>
      <c r="Q1179" s="51" t="n">
        <f aca="false">ROUND(J1179*M1179*Assumptions!$B$6,0)</f>
        <v>77220</v>
      </c>
      <c r="R1179" s="53" t="n">
        <f aca="false">N1179/M1179</f>
        <v>354.059090909091</v>
      </c>
      <c r="S1179" s="53" t="n">
        <f aca="false">P1179/M1179</f>
        <v>345.472727272727</v>
      </c>
      <c r="T1179" s="54" t="n">
        <f aca="false">IF(J1179&gt;0,L1179/J1179,0)</f>
        <v>0.94</v>
      </c>
      <c r="U1179" s="54" t="n">
        <f aca="false">IF(L1179&gt;0,R1179/L1179,0)</f>
        <v>0.837019127444659</v>
      </c>
      <c r="V1179" s="54" t="n">
        <f aca="false">IF(N1179&gt;0,P1179/N1179,0)</f>
        <v>0.975748783587742</v>
      </c>
      <c r="W1179" s="54" t="n">
        <f aca="false">T1179*U1179*V1179</f>
        <v>0.767717171717172</v>
      </c>
      <c r="X1179" s="55" t="n">
        <v>190.7</v>
      </c>
      <c r="Y1179" s="56" t="n">
        <v>0.15</v>
      </c>
    </row>
    <row r="1180" customFormat="false" ht="15" hidden="false" customHeight="false" outlineLevel="0" collapsed="false">
      <c r="A1180" s="47" t="s">
        <v>1643</v>
      </c>
      <c r="B1180" s="48" t="n">
        <v>46151</v>
      </c>
      <c r="C1180" s="49" t="n">
        <f aca="false">DATE(YEAR(B1180),MONTH(B1180),1)</f>
        <v>46143</v>
      </c>
      <c r="D1180" s="47" t="s">
        <v>75</v>
      </c>
      <c r="E1180" s="47" t="s">
        <v>65</v>
      </c>
      <c r="F1180" s="47" t="s">
        <v>157</v>
      </c>
      <c r="G1180" s="47" t="s">
        <v>1629</v>
      </c>
      <c r="H1180" s="50" t="n">
        <f aca="false">Assumptions!$B$4</f>
        <v>480</v>
      </c>
      <c r="I1180" s="47" t="n">
        <v>30</v>
      </c>
      <c r="J1180" s="9" t="n">
        <f aca="false">H1180-I1180</f>
        <v>450</v>
      </c>
      <c r="K1180" s="9" t="n">
        <f aca="false">SUMIFS(Downtime_Log!$I$2:$I$20000,Downtime_Log!$B$2:$B$20000,A1180)</f>
        <v>18</v>
      </c>
      <c r="L1180" s="9" t="n">
        <f aca="false">J1180-K1180</f>
        <v>432</v>
      </c>
      <c r="M1180" s="51" t="n">
        <f aca="false">INDEX(Rate_Master!$C$2:$C$13,MATCH(F1180,Rate_Master!$A$2:$A$13,0))</f>
        <v>220</v>
      </c>
      <c r="N1180" s="52" t="n">
        <v>76180</v>
      </c>
      <c r="O1180" s="51" t="n">
        <f aca="false">SUMIFS(Quality_Log!$H$2:$H$20000,Quality_Log!$B$2:$B$20000,A1180)</f>
        <v>1478</v>
      </c>
      <c r="P1180" s="51" t="n">
        <f aca="false">N1180-O1180</f>
        <v>74702</v>
      </c>
      <c r="Q1180" s="51" t="n">
        <f aca="false">ROUND(J1180*M1180*Assumptions!$B$6,0)</f>
        <v>77220</v>
      </c>
      <c r="R1180" s="53" t="n">
        <f aca="false">N1180/M1180</f>
        <v>346.272727272727</v>
      </c>
      <c r="S1180" s="53" t="n">
        <f aca="false">P1180/M1180</f>
        <v>339.554545454545</v>
      </c>
      <c r="T1180" s="54" t="n">
        <f aca="false">IF(J1180&gt;0,L1180/J1180,0)</f>
        <v>0.96</v>
      </c>
      <c r="U1180" s="54" t="n">
        <f aca="false">IF(L1180&gt;0,R1180/L1180,0)</f>
        <v>0.801557239057239</v>
      </c>
      <c r="V1180" s="54" t="n">
        <f aca="false">IF(N1180&gt;0,P1180/N1180,0)</f>
        <v>0.980598582305067</v>
      </c>
      <c r="W1180" s="54" t="n">
        <f aca="false">T1180*U1180*V1180</f>
        <v>0.754565656565656</v>
      </c>
      <c r="X1180" s="55" t="n">
        <v>205</v>
      </c>
      <c r="Y1180" s="56" t="n">
        <v>0.14</v>
      </c>
    </row>
    <row r="1181" customFormat="false" ht="15" hidden="false" customHeight="false" outlineLevel="0" collapsed="false">
      <c r="A1181" s="47" t="s">
        <v>1644</v>
      </c>
      <c r="B1181" s="48" t="n">
        <v>46153</v>
      </c>
      <c r="C1181" s="49" t="n">
        <f aca="false">DATE(YEAR(B1181),MONTH(B1181),1)</f>
        <v>46143</v>
      </c>
      <c r="D1181" s="47" t="s">
        <v>73</v>
      </c>
      <c r="E1181" s="47" t="s">
        <v>62</v>
      </c>
      <c r="F1181" s="47" t="s">
        <v>150</v>
      </c>
      <c r="G1181" s="47" t="s">
        <v>1634</v>
      </c>
      <c r="H1181" s="50" t="n">
        <f aca="false">Assumptions!$B$4</f>
        <v>480</v>
      </c>
      <c r="I1181" s="47" t="n">
        <v>30</v>
      </c>
      <c r="J1181" s="9" t="n">
        <f aca="false">H1181-I1181</f>
        <v>450</v>
      </c>
      <c r="K1181" s="9" t="n">
        <f aca="false">SUMIFS(Downtime_Log!$I$2:$I$20000,Downtime_Log!$B$2:$B$20000,A1181)</f>
        <v>19</v>
      </c>
      <c r="L1181" s="9" t="n">
        <f aca="false">J1181-K1181</f>
        <v>431</v>
      </c>
      <c r="M1181" s="51" t="n">
        <f aca="false">INDEX(Rate_Master!$C$2:$C$13,MATCH(F1181,Rate_Master!$A$2:$A$13,0))</f>
        <v>800</v>
      </c>
      <c r="N1181" s="52" t="n">
        <v>295153</v>
      </c>
      <c r="O1181" s="51" t="n">
        <f aca="false">SUMIFS(Quality_Log!$H$2:$H$20000,Quality_Log!$B$2:$B$20000,A1181)</f>
        <v>8132</v>
      </c>
      <c r="P1181" s="51" t="n">
        <f aca="false">N1181-O1181</f>
        <v>287021</v>
      </c>
      <c r="Q1181" s="51" t="n">
        <f aca="false">ROUND(J1181*M1181*Assumptions!$B$6,0)</f>
        <v>280800</v>
      </c>
      <c r="R1181" s="53" t="n">
        <f aca="false">N1181/M1181</f>
        <v>368.94125</v>
      </c>
      <c r="S1181" s="53" t="n">
        <f aca="false">P1181/M1181</f>
        <v>358.77625</v>
      </c>
      <c r="T1181" s="54" t="n">
        <f aca="false">IF(J1181&gt;0,L1181/J1181,0)</f>
        <v>0.957777777777778</v>
      </c>
      <c r="U1181" s="54" t="n">
        <f aca="false">IF(L1181&gt;0,R1181/L1181,0)</f>
        <v>0.856012180974478</v>
      </c>
      <c r="V1181" s="54" t="n">
        <f aca="false">IF(N1181&gt;0,P1181/N1181,0)</f>
        <v>0.972448187888993</v>
      </c>
      <c r="W1181" s="54" t="n">
        <f aca="false">T1181*U1181*V1181</f>
        <v>0.797280555555556</v>
      </c>
      <c r="X1181" s="55" t="n">
        <v>391.5</v>
      </c>
      <c r="Y1181" s="56" t="n">
        <v>1.78</v>
      </c>
    </row>
    <row r="1182" customFormat="false" ht="15" hidden="false" customHeight="false" outlineLevel="0" collapsed="false">
      <c r="A1182" s="47" t="s">
        <v>1645</v>
      </c>
      <c r="B1182" s="48" t="n">
        <v>46153</v>
      </c>
      <c r="C1182" s="49" t="n">
        <f aca="false">DATE(YEAR(B1182),MONTH(B1182),1)</f>
        <v>46143</v>
      </c>
      <c r="D1182" s="47" t="s">
        <v>74</v>
      </c>
      <c r="E1182" s="47" t="s">
        <v>62</v>
      </c>
      <c r="F1182" s="47" t="s">
        <v>150</v>
      </c>
      <c r="G1182" s="47" t="s">
        <v>1634</v>
      </c>
      <c r="H1182" s="50" t="n">
        <f aca="false">Assumptions!$B$4</f>
        <v>480</v>
      </c>
      <c r="I1182" s="47" t="n">
        <v>30</v>
      </c>
      <c r="J1182" s="9" t="n">
        <f aca="false">H1182-I1182</f>
        <v>450</v>
      </c>
      <c r="K1182" s="9" t="n">
        <f aca="false">SUMIFS(Downtime_Log!$I$2:$I$20000,Downtime_Log!$B$2:$B$20000,A1182)</f>
        <v>35</v>
      </c>
      <c r="L1182" s="9" t="n">
        <f aca="false">J1182-K1182</f>
        <v>415</v>
      </c>
      <c r="M1182" s="51" t="n">
        <f aca="false">INDEX(Rate_Master!$C$2:$C$13,MATCH(F1182,Rate_Master!$A$2:$A$13,0))</f>
        <v>800</v>
      </c>
      <c r="N1182" s="52" t="n">
        <v>265301</v>
      </c>
      <c r="O1182" s="51" t="n">
        <f aca="false">SUMIFS(Quality_Log!$H$2:$H$20000,Quality_Log!$B$2:$B$20000,A1182)</f>
        <v>6363</v>
      </c>
      <c r="P1182" s="51" t="n">
        <f aca="false">N1182-O1182</f>
        <v>258938</v>
      </c>
      <c r="Q1182" s="51" t="n">
        <f aca="false">ROUND(J1182*M1182*Assumptions!$B$6,0)</f>
        <v>280800</v>
      </c>
      <c r="R1182" s="53" t="n">
        <f aca="false">N1182/M1182</f>
        <v>331.62625</v>
      </c>
      <c r="S1182" s="53" t="n">
        <f aca="false">P1182/M1182</f>
        <v>323.6725</v>
      </c>
      <c r="T1182" s="54" t="n">
        <f aca="false">IF(J1182&gt;0,L1182/J1182,0)</f>
        <v>0.922222222222222</v>
      </c>
      <c r="U1182" s="54" t="n">
        <f aca="false">IF(L1182&gt;0,R1182/L1182,0)</f>
        <v>0.799099397590362</v>
      </c>
      <c r="V1182" s="54" t="n">
        <f aca="false">IF(N1182&gt;0,P1182/N1182,0)</f>
        <v>0.976015921538177</v>
      </c>
      <c r="W1182" s="54" t="n">
        <f aca="false">T1182*U1182*V1182</f>
        <v>0.719272222222222</v>
      </c>
      <c r="X1182" s="55" t="n">
        <v>399</v>
      </c>
      <c r="Y1182" s="56" t="n">
        <v>1.84</v>
      </c>
    </row>
    <row r="1183" customFormat="false" ht="15" hidden="false" customHeight="false" outlineLevel="0" collapsed="false">
      <c r="A1183" s="47" t="s">
        <v>1646</v>
      </c>
      <c r="B1183" s="48" t="n">
        <v>46153</v>
      </c>
      <c r="C1183" s="49" t="n">
        <f aca="false">DATE(YEAR(B1183),MONTH(B1183),1)</f>
        <v>46143</v>
      </c>
      <c r="D1183" s="47" t="s">
        <v>75</v>
      </c>
      <c r="E1183" s="47" t="s">
        <v>62</v>
      </c>
      <c r="F1183" s="47" t="s">
        <v>150</v>
      </c>
      <c r="G1183" s="47" t="s">
        <v>1634</v>
      </c>
      <c r="H1183" s="50" t="n">
        <f aca="false">Assumptions!$B$4</f>
        <v>480</v>
      </c>
      <c r="I1183" s="47" t="n">
        <v>30</v>
      </c>
      <c r="J1183" s="9" t="n">
        <f aca="false">H1183-I1183</f>
        <v>450</v>
      </c>
      <c r="K1183" s="9" t="n">
        <f aca="false">SUMIFS(Downtime_Log!$I$2:$I$20000,Downtime_Log!$B$2:$B$20000,A1183)</f>
        <v>31</v>
      </c>
      <c r="L1183" s="9" t="n">
        <f aca="false">J1183-K1183</f>
        <v>419</v>
      </c>
      <c r="M1183" s="51" t="n">
        <f aca="false">INDEX(Rate_Master!$C$2:$C$13,MATCH(F1183,Rate_Master!$A$2:$A$13,0))</f>
        <v>800</v>
      </c>
      <c r="N1183" s="52" t="n">
        <v>280429</v>
      </c>
      <c r="O1183" s="51" t="n">
        <f aca="false">SUMIFS(Quality_Log!$H$2:$H$20000,Quality_Log!$B$2:$B$20000,A1183)</f>
        <v>4967</v>
      </c>
      <c r="P1183" s="51" t="n">
        <f aca="false">N1183-O1183</f>
        <v>275462</v>
      </c>
      <c r="Q1183" s="51" t="n">
        <f aca="false">ROUND(J1183*M1183*Assumptions!$B$6,0)</f>
        <v>280800</v>
      </c>
      <c r="R1183" s="53" t="n">
        <f aca="false">N1183/M1183</f>
        <v>350.53625</v>
      </c>
      <c r="S1183" s="53" t="n">
        <f aca="false">P1183/M1183</f>
        <v>344.3275</v>
      </c>
      <c r="T1183" s="54" t="n">
        <f aca="false">IF(J1183&gt;0,L1183/J1183,0)</f>
        <v>0.931111111111111</v>
      </c>
      <c r="U1183" s="54" t="n">
        <f aca="false">IF(L1183&gt;0,R1183/L1183,0)</f>
        <v>0.836602028639618</v>
      </c>
      <c r="V1183" s="54" t="n">
        <f aca="false">IF(N1183&gt;0,P1183/N1183,0)</f>
        <v>0.982287851827022</v>
      </c>
      <c r="W1183" s="54" t="n">
        <f aca="false">T1183*U1183*V1183</f>
        <v>0.765172222222222</v>
      </c>
      <c r="X1183" s="55" t="n">
        <v>383.3</v>
      </c>
      <c r="Y1183" s="56" t="n">
        <v>1.82</v>
      </c>
    </row>
    <row r="1184" customFormat="false" ht="15" hidden="false" customHeight="false" outlineLevel="0" collapsed="false">
      <c r="A1184" s="47" t="s">
        <v>1647</v>
      </c>
      <c r="B1184" s="48" t="n">
        <v>46153</v>
      </c>
      <c r="C1184" s="49" t="n">
        <f aca="false">DATE(YEAR(B1184),MONTH(B1184),1)</f>
        <v>46143</v>
      </c>
      <c r="D1184" s="47" t="s">
        <v>73</v>
      </c>
      <c r="E1184" s="47" t="s">
        <v>63</v>
      </c>
      <c r="F1184" s="47" t="s">
        <v>152</v>
      </c>
      <c r="G1184" s="47" t="s">
        <v>1648</v>
      </c>
      <c r="H1184" s="50" t="n">
        <f aca="false">Assumptions!$B$4</f>
        <v>480</v>
      </c>
      <c r="I1184" s="47" t="n">
        <v>30</v>
      </c>
      <c r="J1184" s="9" t="n">
        <f aca="false">H1184-I1184</f>
        <v>450</v>
      </c>
      <c r="K1184" s="9" t="n">
        <f aca="false">SUMIFS(Downtime_Log!$I$2:$I$20000,Downtime_Log!$B$2:$B$20000,A1184)</f>
        <v>129</v>
      </c>
      <c r="L1184" s="9" t="n">
        <f aca="false">J1184-K1184</f>
        <v>321</v>
      </c>
      <c r="M1184" s="51" t="n">
        <f aca="false">INDEX(Rate_Master!$C$2:$C$13,MATCH(F1184,Rate_Master!$A$2:$A$13,0))</f>
        <v>900</v>
      </c>
      <c r="N1184" s="52" t="n">
        <v>241071</v>
      </c>
      <c r="O1184" s="51" t="n">
        <f aca="false">SUMIFS(Quality_Log!$H$2:$H$20000,Quality_Log!$B$2:$B$20000,A1184)</f>
        <v>7725</v>
      </c>
      <c r="P1184" s="51" t="n">
        <f aca="false">N1184-O1184</f>
        <v>233346</v>
      </c>
      <c r="Q1184" s="51" t="n">
        <f aca="false">ROUND(J1184*M1184*Assumptions!$B$6,0)</f>
        <v>315900</v>
      </c>
      <c r="R1184" s="53" t="n">
        <f aca="false">N1184/M1184</f>
        <v>267.856666666667</v>
      </c>
      <c r="S1184" s="53" t="n">
        <f aca="false">P1184/M1184</f>
        <v>259.273333333333</v>
      </c>
      <c r="T1184" s="54" t="n">
        <f aca="false">IF(J1184&gt;0,L1184/J1184,0)</f>
        <v>0.713333333333333</v>
      </c>
      <c r="U1184" s="54" t="n">
        <f aca="false">IF(L1184&gt;0,R1184/L1184,0)</f>
        <v>0.834444444444445</v>
      </c>
      <c r="V1184" s="54" t="n">
        <f aca="false">IF(N1184&gt;0,P1184/N1184,0)</f>
        <v>0.967955498587553</v>
      </c>
      <c r="W1184" s="54" t="n">
        <f aca="false">T1184*U1184*V1184</f>
        <v>0.576162962962963</v>
      </c>
      <c r="X1184" s="55" t="n">
        <v>395.9</v>
      </c>
      <c r="Y1184" s="56" t="n">
        <v>1.97</v>
      </c>
    </row>
    <row r="1185" customFormat="false" ht="15" hidden="false" customHeight="false" outlineLevel="0" collapsed="false">
      <c r="A1185" s="47" t="s">
        <v>1649</v>
      </c>
      <c r="B1185" s="48" t="n">
        <v>46153</v>
      </c>
      <c r="C1185" s="49" t="n">
        <f aca="false">DATE(YEAR(B1185),MONTH(B1185),1)</f>
        <v>46143</v>
      </c>
      <c r="D1185" s="47" t="s">
        <v>74</v>
      </c>
      <c r="E1185" s="47" t="s">
        <v>63</v>
      </c>
      <c r="F1185" s="47" t="s">
        <v>152</v>
      </c>
      <c r="G1185" s="47" t="s">
        <v>1648</v>
      </c>
      <c r="H1185" s="50" t="n">
        <f aca="false">Assumptions!$B$4</f>
        <v>480</v>
      </c>
      <c r="I1185" s="47" t="n">
        <v>30</v>
      </c>
      <c r="J1185" s="9" t="n">
        <f aca="false">H1185-I1185</f>
        <v>450</v>
      </c>
      <c r="K1185" s="9" t="n">
        <f aca="false">SUMIFS(Downtime_Log!$I$2:$I$20000,Downtime_Log!$B$2:$B$20000,A1185)</f>
        <v>34</v>
      </c>
      <c r="L1185" s="9" t="n">
        <f aca="false">J1185-K1185</f>
        <v>416</v>
      </c>
      <c r="M1185" s="51" t="n">
        <f aca="false">INDEX(Rate_Master!$C$2:$C$13,MATCH(F1185,Rate_Master!$A$2:$A$13,0))</f>
        <v>900</v>
      </c>
      <c r="N1185" s="52" t="n">
        <v>318635</v>
      </c>
      <c r="O1185" s="51" t="n">
        <f aca="false">SUMIFS(Quality_Log!$H$2:$H$20000,Quality_Log!$B$2:$B$20000,A1185)</f>
        <v>8258</v>
      </c>
      <c r="P1185" s="51" t="n">
        <f aca="false">N1185-O1185</f>
        <v>310377</v>
      </c>
      <c r="Q1185" s="51" t="n">
        <f aca="false">ROUND(J1185*M1185*Assumptions!$B$6,0)</f>
        <v>315900</v>
      </c>
      <c r="R1185" s="53" t="n">
        <f aca="false">N1185/M1185</f>
        <v>354.038888888889</v>
      </c>
      <c r="S1185" s="53" t="n">
        <f aca="false">P1185/M1185</f>
        <v>344.863333333333</v>
      </c>
      <c r="T1185" s="54" t="n">
        <f aca="false">IF(J1185&gt;0,L1185/J1185,0)</f>
        <v>0.924444444444444</v>
      </c>
      <c r="U1185" s="54" t="n">
        <f aca="false">IF(L1185&gt;0,R1185/L1185,0)</f>
        <v>0.851055021367521</v>
      </c>
      <c r="V1185" s="54" t="n">
        <f aca="false">IF(N1185&gt;0,P1185/N1185,0)</f>
        <v>0.974083198644217</v>
      </c>
      <c r="W1185" s="54" t="n">
        <f aca="false">T1185*U1185*V1185</f>
        <v>0.766362962962963</v>
      </c>
      <c r="X1185" s="55" t="n">
        <v>423.8</v>
      </c>
      <c r="Y1185" s="56" t="n">
        <v>1.97</v>
      </c>
    </row>
    <row r="1186" customFormat="false" ht="15" hidden="false" customHeight="false" outlineLevel="0" collapsed="false">
      <c r="A1186" s="47" t="s">
        <v>1650</v>
      </c>
      <c r="B1186" s="48" t="n">
        <v>46153</v>
      </c>
      <c r="C1186" s="49" t="n">
        <f aca="false">DATE(YEAR(B1186),MONTH(B1186),1)</f>
        <v>46143</v>
      </c>
      <c r="D1186" s="47" t="s">
        <v>75</v>
      </c>
      <c r="E1186" s="47" t="s">
        <v>63</v>
      </c>
      <c r="F1186" s="47" t="s">
        <v>152</v>
      </c>
      <c r="G1186" s="47" t="s">
        <v>1648</v>
      </c>
      <c r="H1186" s="50" t="n">
        <f aca="false">Assumptions!$B$4</f>
        <v>480</v>
      </c>
      <c r="I1186" s="47" t="n">
        <v>30</v>
      </c>
      <c r="J1186" s="9" t="n">
        <f aca="false">H1186-I1186</f>
        <v>450</v>
      </c>
      <c r="K1186" s="9" t="n">
        <f aca="false">SUMIFS(Downtime_Log!$I$2:$I$20000,Downtime_Log!$B$2:$B$20000,A1186)</f>
        <v>53</v>
      </c>
      <c r="L1186" s="9" t="n">
        <f aca="false">J1186-K1186</f>
        <v>397</v>
      </c>
      <c r="M1186" s="51" t="n">
        <f aca="false">INDEX(Rate_Master!$C$2:$C$13,MATCH(F1186,Rate_Master!$A$2:$A$13,0))</f>
        <v>900</v>
      </c>
      <c r="N1186" s="52" t="n">
        <v>293586</v>
      </c>
      <c r="O1186" s="51" t="n">
        <f aca="false">SUMIFS(Quality_Log!$H$2:$H$20000,Quality_Log!$B$2:$B$20000,A1186)</f>
        <v>7397</v>
      </c>
      <c r="P1186" s="51" t="n">
        <f aca="false">N1186-O1186</f>
        <v>286189</v>
      </c>
      <c r="Q1186" s="51" t="n">
        <f aca="false">ROUND(J1186*M1186*Assumptions!$B$6,0)</f>
        <v>315900</v>
      </c>
      <c r="R1186" s="53" t="n">
        <f aca="false">N1186/M1186</f>
        <v>326.206666666667</v>
      </c>
      <c r="S1186" s="53" t="n">
        <f aca="false">P1186/M1186</f>
        <v>317.987777777778</v>
      </c>
      <c r="T1186" s="54" t="n">
        <f aca="false">IF(J1186&gt;0,L1186/J1186,0)</f>
        <v>0.882222222222222</v>
      </c>
      <c r="U1186" s="54" t="n">
        <f aca="false">IF(L1186&gt;0,R1186/L1186,0)</f>
        <v>0.821679261125105</v>
      </c>
      <c r="V1186" s="54" t="n">
        <f aca="false">IF(N1186&gt;0,P1186/N1186,0)</f>
        <v>0.974804656897809</v>
      </c>
      <c r="W1186" s="54" t="n">
        <f aca="false">T1186*U1186*V1186</f>
        <v>0.70663950617284</v>
      </c>
      <c r="X1186" s="55" t="n">
        <v>456.4</v>
      </c>
      <c r="Y1186" s="56" t="n">
        <v>2.23</v>
      </c>
    </row>
    <row r="1187" customFormat="false" ht="15" hidden="false" customHeight="false" outlineLevel="0" collapsed="false">
      <c r="A1187" s="47" t="s">
        <v>1651</v>
      </c>
      <c r="B1187" s="48" t="n">
        <v>46153</v>
      </c>
      <c r="C1187" s="49" t="n">
        <f aca="false">DATE(YEAR(B1187),MONTH(B1187),1)</f>
        <v>46143</v>
      </c>
      <c r="D1187" s="47" t="s">
        <v>73</v>
      </c>
      <c r="E1187" s="47" t="s">
        <v>64</v>
      </c>
      <c r="F1187" s="47" t="s">
        <v>156</v>
      </c>
      <c r="G1187" s="47" t="s">
        <v>1640</v>
      </c>
      <c r="H1187" s="50" t="n">
        <f aca="false">Assumptions!$B$4</f>
        <v>480</v>
      </c>
      <c r="I1187" s="47" t="n">
        <v>30</v>
      </c>
      <c r="J1187" s="9" t="n">
        <f aca="false">H1187-I1187</f>
        <v>450</v>
      </c>
      <c r="K1187" s="9" t="n">
        <f aca="false">SUMIFS(Downtime_Log!$I$2:$I$20000,Downtime_Log!$B$2:$B$20000,A1187)</f>
        <v>8</v>
      </c>
      <c r="L1187" s="9" t="n">
        <f aca="false">J1187-K1187</f>
        <v>442</v>
      </c>
      <c r="M1187" s="51" t="n">
        <f aca="false">INDEX(Rate_Master!$C$2:$C$13,MATCH(F1187,Rate_Master!$A$2:$A$13,0))</f>
        <v>480</v>
      </c>
      <c r="N1187" s="52" t="n">
        <v>190002</v>
      </c>
      <c r="O1187" s="51" t="n">
        <f aca="false">SUMIFS(Quality_Log!$H$2:$H$20000,Quality_Log!$B$2:$B$20000,A1187)</f>
        <v>3692</v>
      </c>
      <c r="P1187" s="51" t="n">
        <f aca="false">N1187-O1187</f>
        <v>186310</v>
      </c>
      <c r="Q1187" s="51" t="n">
        <f aca="false">ROUND(J1187*M1187*Assumptions!$B$6,0)</f>
        <v>168480</v>
      </c>
      <c r="R1187" s="53" t="n">
        <f aca="false">N1187/M1187</f>
        <v>395.8375</v>
      </c>
      <c r="S1187" s="53" t="n">
        <f aca="false">P1187/M1187</f>
        <v>388.145833333333</v>
      </c>
      <c r="T1187" s="54" t="n">
        <f aca="false">IF(J1187&gt;0,L1187/J1187,0)</f>
        <v>0.982222222222222</v>
      </c>
      <c r="U1187" s="54" t="n">
        <f aca="false">IF(L1187&gt;0,R1187/L1187,0)</f>
        <v>0.895559954751131</v>
      </c>
      <c r="V1187" s="54" t="n">
        <f aca="false">IF(N1187&gt;0,P1187/N1187,0)</f>
        <v>0.980568625593415</v>
      </c>
      <c r="W1187" s="54" t="n">
        <f aca="false">T1187*U1187*V1187</f>
        <v>0.862546296296296</v>
      </c>
      <c r="X1187" s="55" t="n">
        <v>232.2</v>
      </c>
      <c r="Y1187" s="56" t="n">
        <v>0.74</v>
      </c>
    </row>
    <row r="1188" customFormat="false" ht="15" hidden="false" customHeight="false" outlineLevel="0" collapsed="false">
      <c r="A1188" s="47" t="s">
        <v>1652</v>
      </c>
      <c r="B1188" s="48" t="n">
        <v>46153</v>
      </c>
      <c r="C1188" s="49" t="n">
        <f aca="false">DATE(YEAR(B1188),MONTH(B1188),1)</f>
        <v>46143</v>
      </c>
      <c r="D1188" s="47" t="s">
        <v>74</v>
      </c>
      <c r="E1188" s="47" t="s">
        <v>64</v>
      </c>
      <c r="F1188" s="47" t="s">
        <v>156</v>
      </c>
      <c r="G1188" s="47" t="s">
        <v>1640</v>
      </c>
      <c r="H1188" s="50" t="n">
        <f aca="false">Assumptions!$B$4</f>
        <v>480</v>
      </c>
      <c r="I1188" s="47" t="n">
        <v>30</v>
      </c>
      <c r="J1188" s="9" t="n">
        <f aca="false">H1188-I1188</f>
        <v>450</v>
      </c>
      <c r="K1188" s="9" t="n">
        <f aca="false">SUMIFS(Downtime_Log!$I$2:$I$20000,Downtime_Log!$B$2:$B$20000,A1188)</f>
        <v>0</v>
      </c>
      <c r="L1188" s="9" t="n">
        <f aca="false">J1188-K1188</f>
        <v>450</v>
      </c>
      <c r="M1188" s="51" t="n">
        <f aca="false">INDEX(Rate_Master!$C$2:$C$13,MATCH(F1188,Rate_Master!$A$2:$A$13,0))</f>
        <v>480</v>
      </c>
      <c r="N1188" s="52" t="n">
        <v>189620</v>
      </c>
      <c r="O1188" s="51" t="n">
        <f aca="false">SUMIFS(Quality_Log!$H$2:$H$20000,Quality_Log!$B$2:$B$20000,A1188)</f>
        <v>4214</v>
      </c>
      <c r="P1188" s="51" t="n">
        <f aca="false">N1188-O1188</f>
        <v>185406</v>
      </c>
      <c r="Q1188" s="51" t="n">
        <f aca="false">ROUND(J1188*M1188*Assumptions!$B$6,0)</f>
        <v>168480</v>
      </c>
      <c r="R1188" s="53" t="n">
        <f aca="false">N1188/M1188</f>
        <v>395.041666666667</v>
      </c>
      <c r="S1188" s="53" t="n">
        <f aca="false">P1188/M1188</f>
        <v>386.2625</v>
      </c>
      <c r="T1188" s="54" t="n">
        <f aca="false">IF(J1188&gt;0,L1188/J1188,0)</f>
        <v>1</v>
      </c>
      <c r="U1188" s="54" t="n">
        <f aca="false">IF(L1188&gt;0,R1188/L1188,0)</f>
        <v>0.87787037037037</v>
      </c>
      <c r="V1188" s="54" t="n">
        <f aca="false">IF(N1188&gt;0,P1188/N1188,0)</f>
        <v>0.977776605843266</v>
      </c>
      <c r="W1188" s="54" t="n">
        <f aca="false">T1188*U1188*V1188</f>
        <v>0.858361111111111</v>
      </c>
      <c r="X1188" s="55" t="n">
        <v>243.7</v>
      </c>
      <c r="Y1188" s="56" t="n">
        <v>0.68</v>
      </c>
    </row>
    <row r="1189" customFormat="false" ht="15" hidden="false" customHeight="false" outlineLevel="0" collapsed="false">
      <c r="A1189" s="47" t="s">
        <v>1653</v>
      </c>
      <c r="B1189" s="48" t="n">
        <v>46153</v>
      </c>
      <c r="C1189" s="49" t="n">
        <f aca="false">DATE(YEAR(B1189),MONTH(B1189),1)</f>
        <v>46143</v>
      </c>
      <c r="D1189" s="47" t="s">
        <v>73</v>
      </c>
      <c r="E1189" s="47" t="s">
        <v>65</v>
      </c>
      <c r="F1189" s="47" t="s">
        <v>159</v>
      </c>
      <c r="G1189" s="47" t="s">
        <v>1654</v>
      </c>
      <c r="H1189" s="50" t="n">
        <f aca="false">Assumptions!$B$4</f>
        <v>480</v>
      </c>
      <c r="I1189" s="47" t="n">
        <v>30</v>
      </c>
      <c r="J1189" s="9" t="n">
        <f aca="false">H1189-I1189</f>
        <v>450</v>
      </c>
      <c r="K1189" s="9" t="n">
        <f aca="false">SUMIFS(Downtime_Log!$I$2:$I$20000,Downtime_Log!$B$2:$B$20000,A1189)</f>
        <v>179</v>
      </c>
      <c r="L1189" s="9" t="n">
        <f aca="false">J1189-K1189</f>
        <v>271</v>
      </c>
      <c r="M1189" s="51" t="n">
        <f aca="false">INDEX(Rate_Master!$C$2:$C$13,MATCH(F1189,Rate_Master!$A$2:$A$13,0))</f>
        <v>240</v>
      </c>
      <c r="N1189" s="52" t="n">
        <v>56643</v>
      </c>
      <c r="O1189" s="51" t="n">
        <f aca="false">SUMIFS(Quality_Log!$H$2:$H$20000,Quality_Log!$B$2:$B$20000,A1189)</f>
        <v>2181</v>
      </c>
      <c r="P1189" s="51" t="n">
        <f aca="false">N1189-O1189</f>
        <v>54462</v>
      </c>
      <c r="Q1189" s="51" t="n">
        <f aca="false">ROUND(J1189*M1189*Assumptions!$B$6,0)</f>
        <v>84240</v>
      </c>
      <c r="R1189" s="53" t="n">
        <f aca="false">N1189/M1189</f>
        <v>236.0125</v>
      </c>
      <c r="S1189" s="53" t="n">
        <f aca="false">P1189/M1189</f>
        <v>226.925</v>
      </c>
      <c r="T1189" s="54" t="n">
        <f aca="false">IF(J1189&gt;0,L1189/J1189,0)</f>
        <v>0.602222222222222</v>
      </c>
      <c r="U1189" s="54" t="n">
        <f aca="false">IF(L1189&gt;0,R1189/L1189,0)</f>
        <v>0.870894833948339</v>
      </c>
      <c r="V1189" s="54" t="n">
        <f aca="false">IF(N1189&gt;0,P1189/N1189,0)</f>
        <v>0.961495683491341</v>
      </c>
      <c r="W1189" s="54" t="n">
        <f aca="false">T1189*U1189*V1189</f>
        <v>0.504277777777778</v>
      </c>
      <c r="X1189" s="55" t="n">
        <v>152.4</v>
      </c>
      <c r="Y1189" s="56" t="n">
        <v>0.76</v>
      </c>
    </row>
    <row r="1190" customFormat="false" ht="15" hidden="false" customHeight="false" outlineLevel="0" collapsed="false">
      <c r="A1190" s="47" t="s">
        <v>1655</v>
      </c>
      <c r="B1190" s="48" t="n">
        <v>46153</v>
      </c>
      <c r="C1190" s="49" t="n">
        <f aca="false">DATE(YEAR(B1190),MONTH(B1190),1)</f>
        <v>46143</v>
      </c>
      <c r="D1190" s="47" t="s">
        <v>74</v>
      </c>
      <c r="E1190" s="47" t="s">
        <v>65</v>
      </c>
      <c r="F1190" s="47" t="s">
        <v>159</v>
      </c>
      <c r="G1190" s="47" t="s">
        <v>1654</v>
      </c>
      <c r="H1190" s="50" t="n">
        <f aca="false">Assumptions!$B$4</f>
        <v>480</v>
      </c>
      <c r="I1190" s="47" t="n">
        <v>30</v>
      </c>
      <c r="J1190" s="9" t="n">
        <f aca="false">H1190-I1190</f>
        <v>450</v>
      </c>
      <c r="K1190" s="9" t="n">
        <f aca="false">SUMIFS(Downtime_Log!$I$2:$I$20000,Downtime_Log!$B$2:$B$20000,A1190)</f>
        <v>85</v>
      </c>
      <c r="L1190" s="9" t="n">
        <f aca="false">J1190-K1190</f>
        <v>365</v>
      </c>
      <c r="M1190" s="51" t="n">
        <f aca="false">INDEX(Rate_Master!$C$2:$C$13,MATCH(F1190,Rate_Master!$A$2:$A$13,0))</f>
        <v>240</v>
      </c>
      <c r="N1190" s="52" t="n">
        <v>72381</v>
      </c>
      <c r="O1190" s="51" t="n">
        <f aca="false">SUMIFS(Quality_Log!$H$2:$H$20000,Quality_Log!$B$2:$B$20000,A1190)</f>
        <v>1173</v>
      </c>
      <c r="P1190" s="51" t="n">
        <f aca="false">N1190-O1190</f>
        <v>71208</v>
      </c>
      <c r="Q1190" s="51" t="n">
        <f aca="false">ROUND(J1190*M1190*Assumptions!$B$6,0)</f>
        <v>84240</v>
      </c>
      <c r="R1190" s="53" t="n">
        <f aca="false">N1190/M1190</f>
        <v>301.5875</v>
      </c>
      <c r="S1190" s="53" t="n">
        <f aca="false">P1190/M1190</f>
        <v>296.7</v>
      </c>
      <c r="T1190" s="54" t="n">
        <f aca="false">IF(J1190&gt;0,L1190/J1190,0)</f>
        <v>0.811111111111111</v>
      </c>
      <c r="U1190" s="54" t="n">
        <f aca="false">IF(L1190&gt;0,R1190/L1190,0)</f>
        <v>0.826267123287671</v>
      </c>
      <c r="V1190" s="54" t="n">
        <f aca="false">IF(N1190&gt;0,P1190/N1190,0)</f>
        <v>0.983794089609152</v>
      </c>
      <c r="W1190" s="54" t="n">
        <f aca="false">T1190*U1190*V1190</f>
        <v>0.659333333333333</v>
      </c>
      <c r="X1190" s="55" t="n">
        <v>188.7</v>
      </c>
      <c r="Y1190" s="56" t="n">
        <v>0.17</v>
      </c>
    </row>
    <row r="1191" customFormat="false" ht="15" hidden="false" customHeight="false" outlineLevel="0" collapsed="false">
      <c r="A1191" s="47" t="s">
        <v>1656</v>
      </c>
      <c r="B1191" s="48" t="n">
        <v>46153</v>
      </c>
      <c r="C1191" s="49" t="n">
        <f aca="false">DATE(YEAR(B1191),MONTH(B1191),1)</f>
        <v>46143</v>
      </c>
      <c r="D1191" s="47" t="s">
        <v>75</v>
      </c>
      <c r="E1191" s="47" t="s">
        <v>65</v>
      </c>
      <c r="F1191" s="47" t="s">
        <v>159</v>
      </c>
      <c r="G1191" s="47" t="s">
        <v>1654</v>
      </c>
      <c r="H1191" s="50" t="n">
        <f aca="false">Assumptions!$B$4</f>
        <v>480</v>
      </c>
      <c r="I1191" s="47" t="n">
        <v>45</v>
      </c>
      <c r="J1191" s="9" t="n">
        <f aca="false">H1191-I1191</f>
        <v>435</v>
      </c>
      <c r="K1191" s="9" t="n">
        <f aca="false">SUMIFS(Downtime_Log!$I$2:$I$20000,Downtime_Log!$B$2:$B$20000,A1191)</f>
        <v>73</v>
      </c>
      <c r="L1191" s="9" t="n">
        <f aca="false">J1191-K1191</f>
        <v>362</v>
      </c>
      <c r="M1191" s="51" t="n">
        <f aca="false">INDEX(Rate_Master!$C$2:$C$13,MATCH(F1191,Rate_Master!$A$2:$A$13,0))</f>
        <v>240</v>
      </c>
      <c r="N1191" s="52" t="n">
        <v>71109</v>
      </c>
      <c r="O1191" s="51" t="n">
        <f aca="false">SUMIFS(Quality_Log!$H$2:$H$20000,Quality_Log!$B$2:$B$20000,A1191)</f>
        <v>1189</v>
      </c>
      <c r="P1191" s="51" t="n">
        <f aca="false">N1191-O1191</f>
        <v>69920</v>
      </c>
      <c r="Q1191" s="51" t="n">
        <f aca="false">ROUND(J1191*M1191*Assumptions!$B$6,0)</f>
        <v>81432</v>
      </c>
      <c r="R1191" s="53" t="n">
        <f aca="false">N1191/M1191</f>
        <v>296.2875</v>
      </c>
      <c r="S1191" s="53" t="n">
        <f aca="false">P1191/M1191</f>
        <v>291.333333333333</v>
      </c>
      <c r="T1191" s="54" t="n">
        <f aca="false">IF(J1191&gt;0,L1191/J1191,0)</f>
        <v>0.832183908045977</v>
      </c>
      <c r="U1191" s="54" t="n">
        <f aca="false">IF(L1191&gt;0,R1191/L1191,0)</f>
        <v>0.818473756906077</v>
      </c>
      <c r="V1191" s="54" t="n">
        <f aca="false">IF(N1191&gt;0,P1191/N1191,0)</f>
        <v>0.983279191100986</v>
      </c>
      <c r="W1191" s="54" t="n">
        <f aca="false">T1191*U1191*V1191</f>
        <v>0.669731800766284</v>
      </c>
      <c r="X1191" s="55" t="n">
        <v>188.6</v>
      </c>
      <c r="Y1191" s="56" t="n">
        <v>0.13</v>
      </c>
    </row>
    <row r="1192" customFormat="false" ht="15" hidden="false" customHeight="false" outlineLevel="0" collapsed="false">
      <c r="A1192" s="47" t="s">
        <v>1657</v>
      </c>
      <c r="B1192" s="48" t="n">
        <v>46154</v>
      </c>
      <c r="C1192" s="49" t="n">
        <f aca="false">DATE(YEAR(B1192),MONTH(B1192),1)</f>
        <v>46143</v>
      </c>
      <c r="D1192" s="47" t="s">
        <v>73</v>
      </c>
      <c r="E1192" s="47" t="s">
        <v>62</v>
      </c>
      <c r="F1192" s="47" t="s">
        <v>150</v>
      </c>
      <c r="G1192" s="47" t="s">
        <v>1658</v>
      </c>
      <c r="H1192" s="50" t="n">
        <f aca="false">Assumptions!$B$4</f>
        <v>480</v>
      </c>
      <c r="I1192" s="47" t="n">
        <v>30</v>
      </c>
      <c r="J1192" s="9" t="n">
        <f aca="false">H1192-I1192</f>
        <v>450</v>
      </c>
      <c r="K1192" s="9" t="n">
        <f aca="false">SUMIFS(Downtime_Log!$I$2:$I$20000,Downtime_Log!$B$2:$B$20000,A1192)</f>
        <v>22</v>
      </c>
      <c r="L1192" s="9" t="n">
        <f aca="false">J1192-K1192</f>
        <v>428</v>
      </c>
      <c r="M1192" s="51" t="n">
        <f aca="false">INDEX(Rate_Master!$C$2:$C$13,MATCH(F1192,Rate_Master!$A$2:$A$13,0))</f>
        <v>800</v>
      </c>
      <c r="N1192" s="52" t="n">
        <v>292918</v>
      </c>
      <c r="O1192" s="51" t="n">
        <f aca="false">SUMIFS(Quality_Log!$H$2:$H$20000,Quality_Log!$B$2:$B$20000,A1192)</f>
        <v>6568</v>
      </c>
      <c r="P1192" s="51" t="n">
        <f aca="false">N1192-O1192</f>
        <v>286350</v>
      </c>
      <c r="Q1192" s="51" t="n">
        <f aca="false">ROUND(J1192*M1192*Assumptions!$B$6,0)</f>
        <v>280800</v>
      </c>
      <c r="R1192" s="53" t="n">
        <f aca="false">N1192/M1192</f>
        <v>366.1475</v>
      </c>
      <c r="S1192" s="53" t="n">
        <f aca="false">P1192/M1192</f>
        <v>357.9375</v>
      </c>
      <c r="T1192" s="54" t="n">
        <f aca="false">IF(J1192&gt;0,L1192/J1192,0)</f>
        <v>0.951111111111111</v>
      </c>
      <c r="U1192" s="54" t="n">
        <f aca="false">IF(L1192&gt;0,R1192/L1192,0)</f>
        <v>0.855484813084112</v>
      </c>
      <c r="V1192" s="54" t="n">
        <f aca="false">IF(N1192&gt;0,P1192/N1192,0)</f>
        <v>0.977577342464444</v>
      </c>
      <c r="W1192" s="54" t="n">
        <f aca="false">T1192*U1192*V1192</f>
        <v>0.795416666666667</v>
      </c>
      <c r="X1192" s="55" t="n">
        <v>347.3</v>
      </c>
      <c r="Y1192" s="56" t="n">
        <v>1.52</v>
      </c>
    </row>
    <row r="1193" customFormat="false" ht="15" hidden="false" customHeight="false" outlineLevel="0" collapsed="false">
      <c r="A1193" s="47" t="s">
        <v>1659</v>
      </c>
      <c r="B1193" s="48" t="n">
        <v>46154</v>
      </c>
      <c r="C1193" s="49" t="n">
        <f aca="false">DATE(YEAR(B1193),MONTH(B1193),1)</f>
        <v>46143</v>
      </c>
      <c r="D1193" s="47" t="s">
        <v>74</v>
      </c>
      <c r="E1193" s="47" t="s">
        <v>62</v>
      </c>
      <c r="F1193" s="47" t="s">
        <v>150</v>
      </c>
      <c r="G1193" s="47" t="s">
        <v>1658</v>
      </c>
      <c r="H1193" s="50" t="n">
        <f aca="false">Assumptions!$B$4</f>
        <v>480</v>
      </c>
      <c r="I1193" s="47" t="n">
        <v>30</v>
      </c>
      <c r="J1193" s="9" t="n">
        <f aca="false">H1193-I1193</f>
        <v>450</v>
      </c>
      <c r="K1193" s="9" t="n">
        <f aca="false">SUMIFS(Downtime_Log!$I$2:$I$20000,Downtime_Log!$B$2:$B$20000,A1193)</f>
        <v>233</v>
      </c>
      <c r="L1193" s="9" t="n">
        <f aca="false">J1193-K1193</f>
        <v>217</v>
      </c>
      <c r="M1193" s="51" t="n">
        <f aca="false">INDEX(Rate_Master!$C$2:$C$13,MATCH(F1193,Rate_Master!$A$2:$A$13,0))</f>
        <v>800</v>
      </c>
      <c r="N1193" s="52" t="n">
        <v>154224</v>
      </c>
      <c r="O1193" s="51" t="n">
        <f aca="false">SUMIFS(Quality_Log!$H$2:$H$20000,Quality_Log!$B$2:$B$20000,A1193)</f>
        <v>4607</v>
      </c>
      <c r="P1193" s="51" t="n">
        <f aca="false">N1193-O1193</f>
        <v>149617</v>
      </c>
      <c r="Q1193" s="51" t="n">
        <f aca="false">ROUND(J1193*M1193*Assumptions!$B$6,0)</f>
        <v>280800</v>
      </c>
      <c r="R1193" s="53" t="n">
        <f aca="false">N1193/M1193</f>
        <v>192.78</v>
      </c>
      <c r="S1193" s="53" t="n">
        <f aca="false">P1193/M1193</f>
        <v>187.02125</v>
      </c>
      <c r="T1193" s="54" t="n">
        <f aca="false">IF(J1193&gt;0,L1193/J1193,0)</f>
        <v>0.482222222222222</v>
      </c>
      <c r="U1193" s="54" t="n">
        <f aca="false">IF(L1193&gt;0,R1193/L1193,0)</f>
        <v>0.888387096774194</v>
      </c>
      <c r="V1193" s="54" t="n">
        <f aca="false">IF(N1193&gt;0,P1193/N1193,0)</f>
        <v>0.970127865961199</v>
      </c>
      <c r="W1193" s="54" t="n">
        <f aca="false">T1193*U1193*V1193</f>
        <v>0.415602777777778</v>
      </c>
      <c r="X1193" s="55" t="n">
        <v>250</v>
      </c>
      <c r="Y1193" s="56" t="n">
        <v>1.6</v>
      </c>
    </row>
    <row r="1194" customFormat="false" ht="15" hidden="false" customHeight="false" outlineLevel="0" collapsed="false">
      <c r="A1194" s="47" t="s">
        <v>1660</v>
      </c>
      <c r="B1194" s="48" t="n">
        <v>46154</v>
      </c>
      <c r="C1194" s="49" t="n">
        <f aca="false">DATE(YEAR(B1194),MONTH(B1194),1)</f>
        <v>46143</v>
      </c>
      <c r="D1194" s="47" t="s">
        <v>75</v>
      </c>
      <c r="E1194" s="47" t="s">
        <v>62</v>
      </c>
      <c r="F1194" s="47" t="s">
        <v>150</v>
      </c>
      <c r="G1194" s="47" t="s">
        <v>1658</v>
      </c>
      <c r="H1194" s="50" t="n">
        <f aca="false">Assumptions!$B$4</f>
        <v>480</v>
      </c>
      <c r="I1194" s="47" t="n">
        <v>30</v>
      </c>
      <c r="J1194" s="9" t="n">
        <f aca="false">H1194-I1194</f>
        <v>450</v>
      </c>
      <c r="K1194" s="9" t="n">
        <f aca="false">SUMIFS(Downtime_Log!$I$2:$I$20000,Downtime_Log!$B$2:$B$20000,A1194)</f>
        <v>73</v>
      </c>
      <c r="L1194" s="9" t="n">
        <f aca="false">J1194-K1194</f>
        <v>377</v>
      </c>
      <c r="M1194" s="51" t="n">
        <f aca="false">INDEX(Rate_Master!$C$2:$C$13,MATCH(F1194,Rate_Master!$A$2:$A$13,0))</f>
        <v>800</v>
      </c>
      <c r="N1194" s="52" t="n">
        <v>252462</v>
      </c>
      <c r="O1194" s="51" t="n">
        <f aca="false">SUMIFS(Quality_Log!$H$2:$H$20000,Quality_Log!$B$2:$B$20000,A1194)</f>
        <v>7183</v>
      </c>
      <c r="P1194" s="51" t="n">
        <f aca="false">N1194-O1194</f>
        <v>245279</v>
      </c>
      <c r="Q1194" s="51" t="n">
        <f aca="false">ROUND(J1194*M1194*Assumptions!$B$6,0)</f>
        <v>280800</v>
      </c>
      <c r="R1194" s="53" t="n">
        <f aca="false">N1194/M1194</f>
        <v>315.5775</v>
      </c>
      <c r="S1194" s="53" t="n">
        <f aca="false">P1194/M1194</f>
        <v>306.59875</v>
      </c>
      <c r="T1194" s="54" t="n">
        <f aca="false">IF(J1194&gt;0,L1194/J1194,0)</f>
        <v>0.837777777777778</v>
      </c>
      <c r="U1194" s="54" t="n">
        <f aca="false">IF(L1194&gt;0,R1194/L1194,0)</f>
        <v>0.837075596816976</v>
      </c>
      <c r="V1194" s="54" t="n">
        <f aca="false">IF(N1194&gt;0,P1194/N1194,0)</f>
        <v>0.971548193391481</v>
      </c>
      <c r="W1194" s="54" t="n">
        <f aca="false">T1194*U1194*V1194</f>
        <v>0.681330555555555</v>
      </c>
      <c r="X1194" s="55" t="n">
        <v>345.5</v>
      </c>
      <c r="Y1194" s="56" t="n">
        <v>1.46</v>
      </c>
    </row>
    <row r="1195" customFormat="false" ht="15" hidden="false" customHeight="false" outlineLevel="0" collapsed="false">
      <c r="A1195" s="47" t="s">
        <v>1661</v>
      </c>
      <c r="B1195" s="48" t="n">
        <v>46154</v>
      </c>
      <c r="C1195" s="49" t="n">
        <f aca="false">DATE(YEAR(B1195),MONTH(B1195),1)</f>
        <v>46143</v>
      </c>
      <c r="D1195" s="47" t="s">
        <v>73</v>
      </c>
      <c r="E1195" s="47" t="s">
        <v>63</v>
      </c>
      <c r="F1195" s="47" t="s">
        <v>152</v>
      </c>
      <c r="G1195" s="47" t="s">
        <v>1648</v>
      </c>
      <c r="H1195" s="50" t="n">
        <f aca="false">Assumptions!$B$4</f>
        <v>480</v>
      </c>
      <c r="I1195" s="47" t="n">
        <v>30</v>
      </c>
      <c r="J1195" s="9" t="n">
        <f aca="false">H1195-I1195</f>
        <v>450</v>
      </c>
      <c r="K1195" s="9" t="n">
        <f aca="false">SUMIFS(Downtime_Log!$I$2:$I$20000,Downtime_Log!$B$2:$B$20000,A1195)</f>
        <v>29</v>
      </c>
      <c r="L1195" s="9" t="n">
        <f aca="false">J1195-K1195</f>
        <v>421</v>
      </c>
      <c r="M1195" s="51" t="n">
        <f aca="false">INDEX(Rate_Master!$C$2:$C$13,MATCH(F1195,Rate_Master!$A$2:$A$13,0))</f>
        <v>900</v>
      </c>
      <c r="N1195" s="52" t="n">
        <v>341600</v>
      </c>
      <c r="O1195" s="51" t="n">
        <f aca="false">SUMIFS(Quality_Log!$H$2:$H$20000,Quality_Log!$B$2:$B$20000,A1195)</f>
        <v>10182</v>
      </c>
      <c r="P1195" s="51" t="n">
        <f aca="false">N1195-O1195</f>
        <v>331418</v>
      </c>
      <c r="Q1195" s="51" t="n">
        <f aca="false">ROUND(J1195*M1195*Assumptions!$B$6,0)</f>
        <v>315900</v>
      </c>
      <c r="R1195" s="53" t="n">
        <f aca="false">N1195/M1195</f>
        <v>379.555555555556</v>
      </c>
      <c r="S1195" s="53" t="n">
        <f aca="false">P1195/M1195</f>
        <v>368.242222222222</v>
      </c>
      <c r="T1195" s="54" t="n">
        <f aca="false">IF(J1195&gt;0,L1195/J1195,0)</f>
        <v>0.935555555555556</v>
      </c>
      <c r="U1195" s="54" t="n">
        <f aca="false">IF(L1195&gt;0,R1195/L1195,0)</f>
        <v>0.90155713908683</v>
      </c>
      <c r="V1195" s="54" t="n">
        <f aca="false">IF(N1195&gt;0,P1195/N1195,0)</f>
        <v>0.970193208430913</v>
      </c>
      <c r="W1195" s="54" t="n">
        <f aca="false">T1195*U1195*V1195</f>
        <v>0.818316049382716</v>
      </c>
      <c r="X1195" s="55" t="n">
        <v>469.2</v>
      </c>
      <c r="Y1195" s="56" t="n">
        <v>2.05</v>
      </c>
    </row>
    <row r="1196" customFormat="false" ht="15" hidden="false" customHeight="false" outlineLevel="0" collapsed="false">
      <c r="A1196" s="47" t="s">
        <v>1662</v>
      </c>
      <c r="B1196" s="48" t="n">
        <v>46154</v>
      </c>
      <c r="C1196" s="49" t="n">
        <f aca="false">DATE(YEAR(B1196),MONTH(B1196),1)</f>
        <v>46143</v>
      </c>
      <c r="D1196" s="47" t="s">
        <v>74</v>
      </c>
      <c r="E1196" s="47" t="s">
        <v>63</v>
      </c>
      <c r="F1196" s="47" t="s">
        <v>152</v>
      </c>
      <c r="G1196" s="47" t="s">
        <v>1648</v>
      </c>
      <c r="H1196" s="50" t="n">
        <f aca="false">Assumptions!$B$4</f>
        <v>480</v>
      </c>
      <c r="I1196" s="47" t="n">
        <v>30</v>
      </c>
      <c r="J1196" s="9" t="n">
        <f aca="false">H1196-I1196</f>
        <v>450</v>
      </c>
      <c r="K1196" s="9" t="n">
        <f aca="false">SUMIFS(Downtime_Log!$I$2:$I$20000,Downtime_Log!$B$2:$B$20000,A1196)</f>
        <v>19</v>
      </c>
      <c r="L1196" s="9" t="n">
        <f aca="false">J1196-K1196</f>
        <v>431</v>
      </c>
      <c r="M1196" s="51" t="n">
        <f aca="false">INDEX(Rate_Master!$C$2:$C$13,MATCH(F1196,Rate_Master!$A$2:$A$13,0))</f>
        <v>900</v>
      </c>
      <c r="N1196" s="52" t="n">
        <v>313986</v>
      </c>
      <c r="O1196" s="51" t="n">
        <f aca="false">SUMIFS(Quality_Log!$H$2:$H$20000,Quality_Log!$B$2:$B$20000,A1196)</f>
        <v>9181</v>
      </c>
      <c r="P1196" s="51" t="n">
        <f aca="false">N1196-O1196</f>
        <v>304805</v>
      </c>
      <c r="Q1196" s="51" t="n">
        <f aca="false">ROUND(J1196*M1196*Assumptions!$B$6,0)</f>
        <v>315900</v>
      </c>
      <c r="R1196" s="53" t="n">
        <f aca="false">N1196/M1196</f>
        <v>348.873333333333</v>
      </c>
      <c r="S1196" s="53" t="n">
        <f aca="false">P1196/M1196</f>
        <v>338.672222222222</v>
      </c>
      <c r="T1196" s="54" t="n">
        <f aca="false">IF(J1196&gt;0,L1196/J1196,0)</f>
        <v>0.957777777777778</v>
      </c>
      <c r="U1196" s="54" t="n">
        <f aca="false">IF(L1196&gt;0,R1196/L1196,0)</f>
        <v>0.809450889404486</v>
      </c>
      <c r="V1196" s="54" t="n">
        <f aca="false">IF(N1196&gt;0,P1196/N1196,0)</f>
        <v>0.970759842795539</v>
      </c>
      <c r="W1196" s="54" t="n">
        <f aca="false">T1196*U1196*V1196</f>
        <v>0.752604938271605</v>
      </c>
      <c r="X1196" s="55" t="n">
        <v>466.2</v>
      </c>
      <c r="Y1196" s="56" t="n">
        <v>2.34</v>
      </c>
    </row>
    <row r="1197" customFormat="false" ht="15" hidden="false" customHeight="false" outlineLevel="0" collapsed="false">
      <c r="A1197" s="47" t="s">
        <v>1663</v>
      </c>
      <c r="B1197" s="48" t="n">
        <v>46154</v>
      </c>
      <c r="C1197" s="49" t="n">
        <f aca="false">DATE(YEAR(B1197),MONTH(B1197),1)</f>
        <v>46143</v>
      </c>
      <c r="D1197" s="47" t="s">
        <v>75</v>
      </c>
      <c r="E1197" s="47" t="s">
        <v>63</v>
      </c>
      <c r="F1197" s="47" t="s">
        <v>151</v>
      </c>
      <c r="G1197" s="47" t="s">
        <v>1664</v>
      </c>
      <c r="H1197" s="50" t="n">
        <f aca="false">Assumptions!$B$4</f>
        <v>480</v>
      </c>
      <c r="I1197" s="47" t="n">
        <v>30</v>
      </c>
      <c r="J1197" s="9" t="n">
        <f aca="false">H1197-I1197</f>
        <v>450</v>
      </c>
      <c r="K1197" s="9" t="n">
        <f aca="false">SUMIFS(Downtime_Log!$I$2:$I$20000,Downtime_Log!$B$2:$B$20000,A1197)</f>
        <v>293</v>
      </c>
      <c r="L1197" s="9" t="n">
        <f aca="false">J1197-K1197</f>
        <v>157</v>
      </c>
      <c r="M1197" s="51" t="n">
        <f aca="false">INDEX(Rate_Master!$C$2:$C$13,MATCH(F1197,Rate_Master!$A$2:$A$13,0))</f>
        <v>700</v>
      </c>
      <c r="N1197" s="52" t="n">
        <v>87460</v>
      </c>
      <c r="O1197" s="51" t="n">
        <f aca="false">SUMIFS(Quality_Log!$H$2:$H$20000,Quality_Log!$B$2:$B$20000,A1197)</f>
        <v>3198</v>
      </c>
      <c r="P1197" s="51" t="n">
        <f aca="false">N1197-O1197</f>
        <v>84262</v>
      </c>
      <c r="Q1197" s="51" t="n">
        <f aca="false">ROUND(J1197*M1197*Assumptions!$B$6,0)</f>
        <v>245700</v>
      </c>
      <c r="R1197" s="53" t="n">
        <f aca="false">N1197/M1197</f>
        <v>124.942857142857</v>
      </c>
      <c r="S1197" s="53" t="n">
        <f aca="false">P1197/M1197</f>
        <v>120.374285714286</v>
      </c>
      <c r="T1197" s="54" t="n">
        <f aca="false">IF(J1197&gt;0,L1197/J1197,0)</f>
        <v>0.348888888888889</v>
      </c>
      <c r="U1197" s="54" t="n">
        <f aca="false">IF(L1197&gt;0,R1197/L1197,0)</f>
        <v>0.795814376706096</v>
      </c>
      <c r="V1197" s="54" t="n">
        <f aca="false">IF(N1197&gt;0,P1197/N1197,0)</f>
        <v>0.963434713011663</v>
      </c>
      <c r="W1197" s="54" t="n">
        <f aca="false">T1197*U1197*V1197</f>
        <v>0.267498412698413</v>
      </c>
      <c r="X1197" s="55" t="n">
        <v>271.9</v>
      </c>
      <c r="Y1197" s="56" t="n">
        <v>4.82</v>
      </c>
    </row>
    <row r="1198" customFormat="false" ht="15" hidden="false" customHeight="false" outlineLevel="0" collapsed="false">
      <c r="A1198" s="47" t="s">
        <v>1665</v>
      </c>
      <c r="B1198" s="48" t="n">
        <v>46154</v>
      </c>
      <c r="C1198" s="49" t="n">
        <f aca="false">DATE(YEAR(B1198),MONTH(B1198),1)</f>
        <v>46143</v>
      </c>
      <c r="D1198" s="47" t="s">
        <v>73</v>
      </c>
      <c r="E1198" s="47" t="s">
        <v>64</v>
      </c>
      <c r="F1198" s="47" t="s">
        <v>156</v>
      </c>
      <c r="G1198" s="47" t="s">
        <v>1666</v>
      </c>
      <c r="H1198" s="50" t="n">
        <f aca="false">Assumptions!$B$4</f>
        <v>480</v>
      </c>
      <c r="I1198" s="47" t="n">
        <v>45</v>
      </c>
      <c r="J1198" s="9" t="n">
        <f aca="false">H1198-I1198</f>
        <v>435</v>
      </c>
      <c r="K1198" s="9" t="n">
        <f aca="false">SUMIFS(Downtime_Log!$I$2:$I$20000,Downtime_Log!$B$2:$B$20000,A1198)</f>
        <v>159</v>
      </c>
      <c r="L1198" s="9" t="n">
        <f aca="false">J1198-K1198</f>
        <v>276</v>
      </c>
      <c r="M1198" s="51" t="n">
        <f aca="false">INDEX(Rate_Master!$C$2:$C$13,MATCH(F1198,Rate_Master!$A$2:$A$13,0))</f>
        <v>480</v>
      </c>
      <c r="N1198" s="52" t="n">
        <v>115069</v>
      </c>
      <c r="O1198" s="51" t="n">
        <f aca="false">SUMIFS(Quality_Log!$H$2:$H$20000,Quality_Log!$B$2:$B$20000,A1198)</f>
        <v>2836</v>
      </c>
      <c r="P1198" s="51" t="n">
        <f aca="false">N1198-O1198</f>
        <v>112233</v>
      </c>
      <c r="Q1198" s="51" t="n">
        <f aca="false">ROUND(J1198*M1198*Assumptions!$B$6,0)</f>
        <v>162864</v>
      </c>
      <c r="R1198" s="53" t="n">
        <f aca="false">N1198/M1198</f>
        <v>239.727083333333</v>
      </c>
      <c r="S1198" s="53" t="n">
        <f aca="false">P1198/M1198</f>
        <v>233.81875</v>
      </c>
      <c r="T1198" s="54" t="n">
        <f aca="false">IF(J1198&gt;0,L1198/J1198,0)</f>
        <v>0.63448275862069</v>
      </c>
      <c r="U1198" s="54" t="n">
        <f aca="false">IF(L1198&gt;0,R1198/L1198,0)</f>
        <v>0.868576388888889</v>
      </c>
      <c r="V1198" s="54" t="n">
        <f aca="false">IF(N1198&gt;0,P1198/N1198,0)</f>
        <v>0.975353918083932</v>
      </c>
      <c r="W1198" s="54" t="n">
        <f aca="false">T1198*U1198*V1198</f>
        <v>0.537514367816092</v>
      </c>
      <c r="X1198" s="55" t="n">
        <v>185.2</v>
      </c>
      <c r="Y1198" s="56" t="n">
        <v>0.63</v>
      </c>
    </row>
    <row r="1199" customFormat="false" ht="15" hidden="false" customHeight="false" outlineLevel="0" collapsed="false">
      <c r="A1199" s="47" t="s">
        <v>1667</v>
      </c>
      <c r="B1199" s="48" t="n">
        <v>46154</v>
      </c>
      <c r="C1199" s="49" t="n">
        <f aca="false">DATE(YEAR(B1199),MONTH(B1199),1)</f>
        <v>46143</v>
      </c>
      <c r="D1199" s="47" t="s">
        <v>74</v>
      </c>
      <c r="E1199" s="47" t="s">
        <v>64</v>
      </c>
      <c r="F1199" s="47" t="s">
        <v>156</v>
      </c>
      <c r="G1199" s="47" t="s">
        <v>1666</v>
      </c>
      <c r="H1199" s="50" t="n">
        <f aca="false">Assumptions!$B$4</f>
        <v>480</v>
      </c>
      <c r="I1199" s="47" t="n">
        <v>30</v>
      </c>
      <c r="J1199" s="9" t="n">
        <f aca="false">H1199-I1199</f>
        <v>450</v>
      </c>
      <c r="K1199" s="9" t="n">
        <f aca="false">SUMIFS(Downtime_Log!$I$2:$I$20000,Downtime_Log!$B$2:$B$20000,A1199)</f>
        <v>17</v>
      </c>
      <c r="L1199" s="9" t="n">
        <f aca="false">J1199-K1199</f>
        <v>433</v>
      </c>
      <c r="M1199" s="51" t="n">
        <f aca="false">INDEX(Rate_Master!$C$2:$C$13,MATCH(F1199,Rate_Master!$A$2:$A$13,0))</f>
        <v>480</v>
      </c>
      <c r="N1199" s="52" t="n">
        <v>187535</v>
      </c>
      <c r="O1199" s="51" t="n">
        <f aca="false">SUMIFS(Quality_Log!$H$2:$H$20000,Quality_Log!$B$2:$B$20000,A1199)</f>
        <v>5144</v>
      </c>
      <c r="P1199" s="51" t="n">
        <f aca="false">N1199-O1199</f>
        <v>182391</v>
      </c>
      <c r="Q1199" s="51" t="n">
        <f aca="false">ROUND(J1199*M1199*Assumptions!$B$6,0)</f>
        <v>168480</v>
      </c>
      <c r="R1199" s="53" t="n">
        <f aca="false">N1199/M1199</f>
        <v>390.697916666667</v>
      </c>
      <c r="S1199" s="53" t="n">
        <f aca="false">P1199/M1199</f>
        <v>379.98125</v>
      </c>
      <c r="T1199" s="54" t="n">
        <f aca="false">IF(J1199&gt;0,L1199/J1199,0)</f>
        <v>0.962222222222222</v>
      </c>
      <c r="U1199" s="54" t="n">
        <f aca="false">IF(L1199&gt;0,R1199/L1199,0)</f>
        <v>0.902304657428791</v>
      </c>
      <c r="V1199" s="54" t="n">
        <f aca="false">IF(N1199&gt;0,P1199/N1199,0)</f>
        <v>0.972570453515344</v>
      </c>
      <c r="W1199" s="54" t="n">
        <f aca="false">T1199*U1199*V1199</f>
        <v>0.844402777777778</v>
      </c>
      <c r="X1199" s="55" t="n">
        <v>234.7</v>
      </c>
      <c r="Y1199" s="56" t="n">
        <v>0.67</v>
      </c>
    </row>
    <row r="1200" customFormat="false" ht="15" hidden="false" customHeight="false" outlineLevel="0" collapsed="false">
      <c r="A1200" s="47" t="s">
        <v>1668</v>
      </c>
      <c r="B1200" s="48" t="n">
        <v>46154</v>
      </c>
      <c r="C1200" s="49" t="n">
        <f aca="false">DATE(YEAR(B1200),MONTH(B1200),1)</f>
        <v>46143</v>
      </c>
      <c r="D1200" s="47" t="s">
        <v>73</v>
      </c>
      <c r="E1200" s="47" t="s">
        <v>65</v>
      </c>
      <c r="F1200" s="47" t="s">
        <v>159</v>
      </c>
      <c r="G1200" s="47" t="s">
        <v>1654</v>
      </c>
      <c r="H1200" s="50" t="n">
        <f aca="false">Assumptions!$B$4</f>
        <v>480</v>
      </c>
      <c r="I1200" s="47" t="n">
        <v>30</v>
      </c>
      <c r="J1200" s="9" t="n">
        <f aca="false">H1200-I1200</f>
        <v>450</v>
      </c>
      <c r="K1200" s="9" t="n">
        <f aca="false">SUMIFS(Downtime_Log!$I$2:$I$20000,Downtime_Log!$B$2:$B$20000,A1200)</f>
        <v>141</v>
      </c>
      <c r="L1200" s="9" t="n">
        <f aca="false">J1200-K1200</f>
        <v>309</v>
      </c>
      <c r="M1200" s="51" t="n">
        <f aca="false">INDEX(Rate_Master!$C$2:$C$13,MATCH(F1200,Rate_Master!$A$2:$A$13,0))</f>
        <v>240</v>
      </c>
      <c r="N1200" s="52" t="n">
        <v>64397</v>
      </c>
      <c r="O1200" s="51" t="n">
        <f aca="false">SUMIFS(Quality_Log!$H$2:$H$20000,Quality_Log!$B$2:$B$20000,A1200)</f>
        <v>1133</v>
      </c>
      <c r="P1200" s="51" t="n">
        <f aca="false">N1200-O1200</f>
        <v>63264</v>
      </c>
      <c r="Q1200" s="51" t="n">
        <f aca="false">ROUND(J1200*M1200*Assumptions!$B$6,0)</f>
        <v>84240</v>
      </c>
      <c r="R1200" s="53" t="n">
        <f aca="false">N1200/M1200</f>
        <v>268.320833333333</v>
      </c>
      <c r="S1200" s="53" t="n">
        <f aca="false">P1200/M1200</f>
        <v>263.6</v>
      </c>
      <c r="T1200" s="54" t="n">
        <f aca="false">IF(J1200&gt;0,L1200/J1200,0)</f>
        <v>0.686666666666667</v>
      </c>
      <c r="U1200" s="54" t="n">
        <f aca="false">IF(L1200&gt;0,R1200/L1200,0)</f>
        <v>0.868352211434736</v>
      </c>
      <c r="V1200" s="54" t="n">
        <f aca="false">IF(N1200&gt;0,P1200/N1200,0)</f>
        <v>0.982406012702455</v>
      </c>
      <c r="W1200" s="54" t="n">
        <f aca="false">T1200*U1200*V1200</f>
        <v>0.585777777777778</v>
      </c>
      <c r="X1200" s="55" t="n">
        <v>167.5</v>
      </c>
      <c r="Y1200" s="56" t="n">
        <v>0.15</v>
      </c>
    </row>
    <row r="1201" customFormat="false" ht="15" hidden="false" customHeight="false" outlineLevel="0" collapsed="false">
      <c r="A1201" s="47" t="s">
        <v>1669</v>
      </c>
      <c r="B1201" s="48" t="n">
        <v>46154</v>
      </c>
      <c r="C1201" s="49" t="n">
        <f aca="false">DATE(YEAR(B1201),MONTH(B1201),1)</f>
        <v>46143</v>
      </c>
      <c r="D1201" s="47" t="s">
        <v>74</v>
      </c>
      <c r="E1201" s="47" t="s">
        <v>65</v>
      </c>
      <c r="F1201" s="47" t="s">
        <v>159</v>
      </c>
      <c r="G1201" s="47" t="s">
        <v>1654</v>
      </c>
      <c r="H1201" s="50" t="n">
        <f aca="false">Assumptions!$B$4</f>
        <v>480</v>
      </c>
      <c r="I1201" s="47" t="n">
        <v>30</v>
      </c>
      <c r="J1201" s="9" t="n">
        <f aca="false">H1201-I1201</f>
        <v>450</v>
      </c>
      <c r="K1201" s="9" t="n">
        <f aca="false">SUMIFS(Downtime_Log!$I$2:$I$20000,Downtime_Log!$B$2:$B$20000,A1201)</f>
        <v>30</v>
      </c>
      <c r="L1201" s="9" t="n">
        <f aca="false">J1201-K1201</f>
        <v>420</v>
      </c>
      <c r="M1201" s="51" t="n">
        <f aca="false">INDEX(Rate_Master!$C$2:$C$13,MATCH(F1201,Rate_Master!$A$2:$A$13,0))</f>
        <v>240</v>
      </c>
      <c r="N1201" s="52" t="n">
        <v>87555</v>
      </c>
      <c r="O1201" s="51" t="n">
        <f aca="false">SUMIFS(Quality_Log!$H$2:$H$20000,Quality_Log!$B$2:$B$20000,A1201)</f>
        <v>1757</v>
      </c>
      <c r="P1201" s="51" t="n">
        <f aca="false">N1201-O1201</f>
        <v>85798</v>
      </c>
      <c r="Q1201" s="51" t="n">
        <f aca="false">ROUND(J1201*M1201*Assumptions!$B$6,0)</f>
        <v>84240</v>
      </c>
      <c r="R1201" s="53" t="n">
        <f aca="false">N1201/M1201</f>
        <v>364.8125</v>
      </c>
      <c r="S1201" s="53" t="n">
        <f aca="false">P1201/M1201</f>
        <v>357.491666666667</v>
      </c>
      <c r="T1201" s="54" t="n">
        <f aca="false">IF(J1201&gt;0,L1201/J1201,0)</f>
        <v>0.933333333333333</v>
      </c>
      <c r="U1201" s="54" t="n">
        <f aca="false">IF(L1201&gt;0,R1201/L1201,0)</f>
        <v>0.86860119047619</v>
      </c>
      <c r="V1201" s="54" t="n">
        <f aca="false">IF(N1201&gt;0,P1201/N1201,0)</f>
        <v>0.979932613785621</v>
      </c>
      <c r="W1201" s="54" t="n">
        <f aca="false">T1201*U1201*V1201</f>
        <v>0.794425925925926</v>
      </c>
      <c r="X1201" s="55" t="n">
        <v>216.7</v>
      </c>
      <c r="Y1201" s="56" t="n">
        <v>0.17</v>
      </c>
    </row>
    <row r="1202" customFormat="false" ht="15" hidden="false" customHeight="false" outlineLevel="0" collapsed="false">
      <c r="A1202" s="47" t="s">
        <v>1670</v>
      </c>
      <c r="B1202" s="48" t="n">
        <v>46154</v>
      </c>
      <c r="C1202" s="49" t="n">
        <f aca="false">DATE(YEAR(B1202),MONTH(B1202),1)</f>
        <v>46143</v>
      </c>
      <c r="D1202" s="47" t="s">
        <v>75</v>
      </c>
      <c r="E1202" s="47" t="s">
        <v>65</v>
      </c>
      <c r="F1202" s="47" t="s">
        <v>159</v>
      </c>
      <c r="G1202" s="47" t="s">
        <v>1654</v>
      </c>
      <c r="H1202" s="50" t="n">
        <f aca="false">Assumptions!$B$4</f>
        <v>480</v>
      </c>
      <c r="I1202" s="47" t="n">
        <v>30</v>
      </c>
      <c r="J1202" s="9" t="n">
        <f aca="false">H1202-I1202</f>
        <v>450</v>
      </c>
      <c r="K1202" s="9" t="n">
        <f aca="false">SUMIFS(Downtime_Log!$I$2:$I$20000,Downtime_Log!$B$2:$B$20000,A1202)</f>
        <v>88</v>
      </c>
      <c r="L1202" s="9" t="n">
        <f aca="false">J1202-K1202</f>
        <v>362</v>
      </c>
      <c r="M1202" s="51" t="n">
        <f aca="false">INDEX(Rate_Master!$C$2:$C$13,MATCH(F1202,Rate_Master!$A$2:$A$13,0))</f>
        <v>240</v>
      </c>
      <c r="N1202" s="52" t="n">
        <v>69381</v>
      </c>
      <c r="O1202" s="51" t="n">
        <f aca="false">SUMIFS(Quality_Log!$H$2:$H$20000,Quality_Log!$B$2:$B$20000,A1202)</f>
        <v>1111</v>
      </c>
      <c r="P1202" s="51" t="n">
        <f aca="false">N1202-O1202</f>
        <v>68270</v>
      </c>
      <c r="Q1202" s="51" t="n">
        <f aca="false">ROUND(J1202*M1202*Assumptions!$B$6,0)</f>
        <v>84240</v>
      </c>
      <c r="R1202" s="53" t="n">
        <f aca="false">N1202/M1202</f>
        <v>289.0875</v>
      </c>
      <c r="S1202" s="53" t="n">
        <f aca="false">P1202/M1202</f>
        <v>284.458333333333</v>
      </c>
      <c r="T1202" s="54" t="n">
        <f aca="false">IF(J1202&gt;0,L1202/J1202,0)</f>
        <v>0.804444444444444</v>
      </c>
      <c r="U1202" s="54" t="n">
        <f aca="false">IF(L1202&gt;0,R1202/L1202,0)</f>
        <v>0.798584254143646</v>
      </c>
      <c r="V1202" s="54" t="n">
        <f aca="false">IF(N1202&gt;0,P1202/N1202,0)</f>
        <v>0.983986970496245</v>
      </c>
      <c r="W1202" s="54" t="n">
        <f aca="false">T1202*U1202*V1202</f>
        <v>0.63212962962963</v>
      </c>
      <c r="X1202" s="55" t="n">
        <v>175.1</v>
      </c>
      <c r="Y1202" s="56" t="n">
        <v>0.18</v>
      </c>
    </row>
    <row r="1203" customFormat="false" ht="15" hidden="false" customHeight="false" outlineLevel="0" collapsed="false">
      <c r="A1203" s="47" t="s">
        <v>1671</v>
      </c>
      <c r="B1203" s="48" t="n">
        <v>46155</v>
      </c>
      <c r="C1203" s="49" t="n">
        <f aca="false">DATE(YEAR(B1203),MONTH(B1203),1)</f>
        <v>46143</v>
      </c>
      <c r="D1203" s="47" t="s">
        <v>73</v>
      </c>
      <c r="E1203" s="47" t="s">
        <v>62</v>
      </c>
      <c r="F1203" s="47" t="s">
        <v>150</v>
      </c>
      <c r="G1203" s="47" t="s">
        <v>1658</v>
      </c>
      <c r="H1203" s="50" t="n">
        <f aca="false">Assumptions!$B$4</f>
        <v>480</v>
      </c>
      <c r="I1203" s="47" t="n">
        <v>30</v>
      </c>
      <c r="J1203" s="9" t="n">
        <f aca="false">H1203-I1203</f>
        <v>450</v>
      </c>
      <c r="K1203" s="9" t="n">
        <f aca="false">SUMIFS(Downtime_Log!$I$2:$I$20000,Downtime_Log!$B$2:$B$20000,A1203)</f>
        <v>51</v>
      </c>
      <c r="L1203" s="9" t="n">
        <f aca="false">J1203-K1203</f>
        <v>399</v>
      </c>
      <c r="M1203" s="51" t="n">
        <f aca="false">INDEX(Rate_Master!$C$2:$C$13,MATCH(F1203,Rate_Master!$A$2:$A$13,0))</f>
        <v>800</v>
      </c>
      <c r="N1203" s="52" t="n">
        <v>285738</v>
      </c>
      <c r="O1203" s="51" t="n">
        <f aca="false">SUMIFS(Quality_Log!$H$2:$H$20000,Quality_Log!$B$2:$B$20000,A1203)</f>
        <v>7020</v>
      </c>
      <c r="P1203" s="51" t="n">
        <f aca="false">N1203-O1203</f>
        <v>278718</v>
      </c>
      <c r="Q1203" s="51" t="n">
        <f aca="false">ROUND(J1203*M1203*Assumptions!$B$6,0)</f>
        <v>280800</v>
      </c>
      <c r="R1203" s="53" t="n">
        <f aca="false">N1203/M1203</f>
        <v>357.1725</v>
      </c>
      <c r="S1203" s="53" t="n">
        <f aca="false">P1203/M1203</f>
        <v>348.3975</v>
      </c>
      <c r="T1203" s="54" t="n">
        <f aca="false">IF(J1203&gt;0,L1203/J1203,0)</f>
        <v>0.886666666666667</v>
      </c>
      <c r="U1203" s="54" t="n">
        <f aca="false">IF(L1203&gt;0,R1203/L1203,0)</f>
        <v>0.895169172932331</v>
      </c>
      <c r="V1203" s="54" t="n">
        <f aca="false">IF(N1203&gt;0,P1203/N1203,0)</f>
        <v>0.975432039140751</v>
      </c>
      <c r="W1203" s="54" t="n">
        <f aca="false">T1203*U1203*V1203</f>
        <v>0.774216666666667</v>
      </c>
      <c r="X1203" s="55" t="n">
        <v>371.4</v>
      </c>
      <c r="Y1203" s="56" t="n">
        <v>1.48</v>
      </c>
    </row>
    <row r="1204" customFormat="false" ht="15" hidden="false" customHeight="false" outlineLevel="0" collapsed="false">
      <c r="A1204" s="47" t="s">
        <v>1672</v>
      </c>
      <c r="B1204" s="48" t="n">
        <v>46155</v>
      </c>
      <c r="C1204" s="49" t="n">
        <f aca="false">DATE(YEAR(B1204),MONTH(B1204),1)</f>
        <v>46143</v>
      </c>
      <c r="D1204" s="47" t="s">
        <v>74</v>
      </c>
      <c r="E1204" s="47" t="s">
        <v>62</v>
      </c>
      <c r="F1204" s="47" t="s">
        <v>150</v>
      </c>
      <c r="G1204" s="47" t="s">
        <v>1658</v>
      </c>
      <c r="H1204" s="50" t="n">
        <f aca="false">Assumptions!$B$4</f>
        <v>480</v>
      </c>
      <c r="I1204" s="47" t="n">
        <v>30</v>
      </c>
      <c r="J1204" s="9" t="n">
        <f aca="false">H1204-I1204</f>
        <v>450</v>
      </c>
      <c r="K1204" s="9" t="n">
        <f aca="false">SUMIFS(Downtime_Log!$I$2:$I$20000,Downtime_Log!$B$2:$B$20000,A1204)</f>
        <v>297</v>
      </c>
      <c r="L1204" s="9" t="n">
        <f aca="false">J1204-K1204</f>
        <v>153</v>
      </c>
      <c r="M1204" s="51" t="n">
        <f aca="false">INDEX(Rate_Master!$C$2:$C$13,MATCH(F1204,Rate_Master!$A$2:$A$13,0))</f>
        <v>800</v>
      </c>
      <c r="N1204" s="52" t="n">
        <v>109577</v>
      </c>
      <c r="O1204" s="51" t="n">
        <f aca="false">SUMIFS(Quality_Log!$H$2:$H$20000,Quality_Log!$B$2:$B$20000,A1204)</f>
        <v>2466</v>
      </c>
      <c r="P1204" s="51" t="n">
        <f aca="false">N1204-O1204</f>
        <v>107111</v>
      </c>
      <c r="Q1204" s="51" t="n">
        <f aca="false">ROUND(J1204*M1204*Assumptions!$B$6,0)</f>
        <v>280800</v>
      </c>
      <c r="R1204" s="53" t="n">
        <f aca="false">N1204/M1204</f>
        <v>136.97125</v>
      </c>
      <c r="S1204" s="53" t="n">
        <f aca="false">P1204/M1204</f>
        <v>133.88875</v>
      </c>
      <c r="T1204" s="54" t="n">
        <f aca="false">IF(J1204&gt;0,L1204/J1204,0)</f>
        <v>0.34</v>
      </c>
      <c r="U1204" s="54" t="n">
        <f aca="false">IF(L1204&gt;0,R1204/L1204,0)</f>
        <v>0.895236928104575</v>
      </c>
      <c r="V1204" s="54" t="n">
        <f aca="false">IF(N1204&gt;0,P1204/N1204,0)</f>
        <v>0.977495277293593</v>
      </c>
      <c r="W1204" s="54" t="n">
        <f aca="false">T1204*U1204*V1204</f>
        <v>0.297530555555556</v>
      </c>
      <c r="X1204" s="55" t="n">
        <v>235.5</v>
      </c>
      <c r="Y1204" s="56" t="n">
        <v>1.52</v>
      </c>
    </row>
    <row r="1205" customFormat="false" ht="15" hidden="false" customHeight="false" outlineLevel="0" collapsed="false">
      <c r="A1205" s="47" t="s">
        <v>1673</v>
      </c>
      <c r="B1205" s="48" t="n">
        <v>46155</v>
      </c>
      <c r="C1205" s="49" t="n">
        <f aca="false">DATE(YEAR(B1205),MONTH(B1205),1)</f>
        <v>46143</v>
      </c>
      <c r="D1205" s="47" t="s">
        <v>75</v>
      </c>
      <c r="E1205" s="47" t="s">
        <v>62</v>
      </c>
      <c r="F1205" s="47" t="s">
        <v>150</v>
      </c>
      <c r="G1205" s="47" t="s">
        <v>1658</v>
      </c>
      <c r="H1205" s="50" t="n">
        <f aca="false">Assumptions!$B$4</f>
        <v>480</v>
      </c>
      <c r="I1205" s="47" t="n">
        <v>30</v>
      </c>
      <c r="J1205" s="9" t="n">
        <f aca="false">H1205-I1205</f>
        <v>450</v>
      </c>
      <c r="K1205" s="9" t="n">
        <f aca="false">SUMIFS(Downtime_Log!$I$2:$I$20000,Downtime_Log!$B$2:$B$20000,A1205)</f>
        <v>97</v>
      </c>
      <c r="L1205" s="9" t="n">
        <f aca="false">J1205-K1205</f>
        <v>353</v>
      </c>
      <c r="M1205" s="51" t="n">
        <f aca="false">INDEX(Rate_Master!$C$2:$C$13,MATCH(F1205,Rate_Master!$A$2:$A$13,0))</f>
        <v>800</v>
      </c>
      <c r="N1205" s="52" t="n">
        <v>232441</v>
      </c>
      <c r="O1205" s="51" t="n">
        <f aca="false">SUMIFS(Quality_Log!$H$2:$H$20000,Quality_Log!$B$2:$B$20000,A1205)</f>
        <v>4856</v>
      </c>
      <c r="P1205" s="51" t="n">
        <f aca="false">N1205-O1205</f>
        <v>227585</v>
      </c>
      <c r="Q1205" s="51" t="n">
        <f aca="false">ROUND(J1205*M1205*Assumptions!$B$6,0)</f>
        <v>280800</v>
      </c>
      <c r="R1205" s="53" t="n">
        <f aca="false">N1205/M1205</f>
        <v>290.55125</v>
      </c>
      <c r="S1205" s="53" t="n">
        <f aca="false">P1205/M1205</f>
        <v>284.48125</v>
      </c>
      <c r="T1205" s="54" t="n">
        <f aca="false">IF(J1205&gt;0,L1205/J1205,0)</f>
        <v>0.784444444444445</v>
      </c>
      <c r="U1205" s="54" t="n">
        <f aca="false">IF(L1205&gt;0,R1205/L1205,0)</f>
        <v>0.823091359773371</v>
      </c>
      <c r="V1205" s="54" t="n">
        <f aca="false">IF(N1205&gt;0,P1205/N1205,0)</f>
        <v>0.979108677040625</v>
      </c>
      <c r="W1205" s="54" t="n">
        <f aca="false">T1205*U1205*V1205</f>
        <v>0.632180555555556</v>
      </c>
      <c r="X1205" s="55" t="n">
        <v>339.9</v>
      </c>
      <c r="Y1205" s="56" t="n">
        <v>1.79</v>
      </c>
    </row>
    <row r="1206" customFormat="false" ht="15" hidden="false" customHeight="false" outlineLevel="0" collapsed="false">
      <c r="A1206" s="47" t="s">
        <v>1674</v>
      </c>
      <c r="B1206" s="48" t="n">
        <v>46155</v>
      </c>
      <c r="C1206" s="49" t="n">
        <f aca="false">DATE(YEAR(B1206),MONTH(B1206),1)</f>
        <v>46143</v>
      </c>
      <c r="D1206" s="47" t="s">
        <v>73</v>
      </c>
      <c r="E1206" s="47" t="s">
        <v>63</v>
      </c>
      <c r="F1206" s="47" t="s">
        <v>151</v>
      </c>
      <c r="G1206" s="47" t="s">
        <v>1664</v>
      </c>
      <c r="H1206" s="50" t="n">
        <f aca="false">Assumptions!$B$4</f>
        <v>480</v>
      </c>
      <c r="I1206" s="47" t="n">
        <v>45</v>
      </c>
      <c r="J1206" s="9" t="n">
        <f aca="false">H1206-I1206</f>
        <v>435</v>
      </c>
      <c r="K1206" s="9" t="n">
        <f aca="false">SUMIFS(Downtime_Log!$I$2:$I$20000,Downtime_Log!$B$2:$B$20000,A1206)</f>
        <v>17</v>
      </c>
      <c r="L1206" s="9" t="n">
        <f aca="false">J1206-K1206</f>
        <v>418</v>
      </c>
      <c r="M1206" s="51" t="n">
        <f aca="false">INDEX(Rate_Master!$C$2:$C$13,MATCH(F1206,Rate_Master!$A$2:$A$13,0))</f>
        <v>700</v>
      </c>
      <c r="N1206" s="52" t="n">
        <v>251888</v>
      </c>
      <c r="O1206" s="51" t="n">
        <f aca="false">SUMIFS(Quality_Log!$H$2:$H$20000,Quality_Log!$B$2:$B$20000,A1206)</f>
        <v>12900</v>
      </c>
      <c r="P1206" s="51" t="n">
        <f aca="false">N1206-O1206</f>
        <v>238988</v>
      </c>
      <c r="Q1206" s="51" t="n">
        <f aca="false">ROUND(J1206*M1206*Assumptions!$B$6,0)</f>
        <v>237510</v>
      </c>
      <c r="R1206" s="53" t="n">
        <f aca="false">N1206/M1206</f>
        <v>359.84</v>
      </c>
      <c r="S1206" s="53" t="n">
        <f aca="false">P1206/M1206</f>
        <v>341.411428571429</v>
      </c>
      <c r="T1206" s="54" t="n">
        <f aca="false">IF(J1206&gt;0,L1206/J1206,0)</f>
        <v>0.960919540229885</v>
      </c>
      <c r="U1206" s="54" t="n">
        <f aca="false">IF(L1206&gt;0,R1206/L1206,0)</f>
        <v>0.860861244019139</v>
      </c>
      <c r="V1206" s="54" t="n">
        <f aca="false">IF(N1206&gt;0,P1206/N1206,0)</f>
        <v>0.948786762370577</v>
      </c>
      <c r="W1206" s="54" t="n">
        <f aca="false">T1206*U1206*V1206</f>
        <v>0.784853858784893</v>
      </c>
      <c r="X1206" s="55" t="n">
        <v>427.6</v>
      </c>
      <c r="Y1206" s="56" t="n">
        <v>1.93</v>
      </c>
    </row>
    <row r="1207" customFormat="false" ht="15" hidden="false" customHeight="false" outlineLevel="0" collapsed="false">
      <c r="A1207" s="47" t="s">
        <v>1675</v>
      </c>
      <c r="B1207" s="48" t="n">
        <v>46155</v>
      </c>
      <c r="C1207" s="49" t="n">
        <f aca="false">DATE(YEAR(B1207),MONTH(B1207),1)</f>
        <v>46143</v>
      </c>
      <c r="D1207" s="47" t="s">
        <v>74</v>
      </c>
      <c r="E1207" s="47" t="s">
        <v>63</v>
      </c>
      <c r="F1207" s="47" t="s">
        <v>151</v>
      </c>
      <c r="G1207" s="47" t="s">
        <v>1664</v>
      </c>
      <c r="H1207" s="50" t="n">
        <f aca="false">Assumptions!$B$4</f>
        <v>480</v>
      </c>
      <c r="I1207" s="47" t="n">
        <v>30</v>
      </c>
      <c r="J1207" s="9" t="n">
        <f aca="false">H1207-I1207</f>
        <v>450</v>
      </c>
      <c r="K1207" s="9" t="n">
        <f aca="false">SUMIFS(Downtime_Log!$I$2:$I$20000,Downtime_Log!$B$2:$B$20000,A1207)</f>
        <v>172</v>
      </c>
      <c r="L1207" s="9" t="n">
        <f aca="false">J1207-K1207</f>
        <v>278</v>
      </c>
      <c r="M1207" s="51" t="n">
        <f aca="false">INDEX(Rate_Master!$C$2:$C$13,MATCH(F1207,Rate_Master!$A$2:$A$13,0))</f>
        <v>700</v>
      </c>
      <c r="N1207" s="52" t="n">
        <v>166889</v>
      </c>
      <c r="O1207" s="51" t="n">
        <f aca="false">SUMIFS(Quality_Log!$H$2:$H$20000,Quality_Log!$B$2:$B$20000,A1207)</f>
        <v>7517</v>
      </c>
      <c r="P1207" s="51" t="n">
        <f aca="false">N1207-O1207</f>
        <v>159372</v>
      </c>
      <c r="Q1207" s="51" t="n">
        <f aca="false">ROUND(J1207*M1207*Assumptions!$B$6,0)</f>
        <v>245700</v>
      </c>
      <c r="R1207" s="53" t="n">
        <f aca="false">N1207/M1207</f>
        <v>238.412857142857</v>
      </c>
      <c r="S1207" s="53" t="n">
        <f aca="false">P1207/M1207</f>
        <v>227.674285714286</v>
      </c>
      <c r="T1207" s="54" t="n">
        <f aca="false">IF(J1207&gt;0,L1207/J1207,0)</f>
        <v>0.617777777777778</v>
      </c>
      <c r="U1207" s="54" t="n">
        <f aca="false">IF(L1207&gt;0,R1207/L1207,0)</f>
        <v>0.857600205549846</v>
      </c>
      <c r="V1207" s="54" t="n">
        <f aca="false">IF(N1207&gt;0,P1207/N1207,0)</f>
        <v>0.954958085913392</v>
      </c>
      <c r="W1207" s="54" t="n">
        <f aca="false">T1207*U1207*V1207</f>
        <v>0.505942857142857</v>
      </c>
      <c r="X1207" s="55" t="n">
        <v>353.1</v>
      </c>
      <c r="Y1207" s="56" t="n">
        <v>2.1</v>
      </c>
    </row>
    <row r="1208" customFormat="false" ht="15" hidden="false" customHeight="false" outlineLevel="0" collapsed="false">
      <c r="A1208" s="47" t="s">
        <v>1676</v>
      </c>
      <c r="B1208" s="48" t="n">
        <v>46155</v>
      </c>
      <c r="C1208" s="49" t="n">
        <f aca="false">DATE(YEAR(B1208),MONTH(B1208),1)</f>
        <v>46143</v>
      </c>
      <c r="D1208" s="47" t="s">
        <v>75</v>
      </c>
      <c r="E1208" s="47" t="s">
        <v>63</v>
      </c>
      <c r="F1208" s="47" t="s">
        <v>151</v>
      </c>
      <c r="G1208" s="47" t="s">
        <v>1664</v>
      </c>
      <c r="H1208" s="50" t="n">
        <f aca="false">Assumptions!$B$4</f>
        <v>480</v>
      </c>
      <c r="I1208" s="47" t="n">
        <v>30</v>
      </c>
      <c r="J1208" s="9" t="n">
        <f aca="false">H1208-I1208</f>
        <v>450</v>
      </c>
      <c r="K1208" s="9" t="n">
        <f aca="false">SUMIFS(Downtime_Log!$I$2:$I$20000,Downtime_Log!$B$2:$B$20000,A1208)</f>
        <v>158</v>
      </c>
      <c r="L1208" s="9" t="n">
        <f aca="false">J1208-K1208</f>
        <v>292</v>
      </c>
      <c r="M1208" s="51" t="n">
        <f aca="false">INDEX(Rate_Master!$C$2:$C$13,MATCH(F1208,Rate_Master!$A$2:$A$13,0))</f>
        <v>700</v>
      </c>
      <c r="N1208" s="52" t="n">
        <v>149376</v>
      </c>
      <c r="O1208" s="51" t="n">
        <f aca="false">SUMIFS(Quality_Log!$H$2:$H$20000,Quality_Log!$B$2:$B$20000,A1208)</f>
        <v>4407</v>
      </c>
      <c r="P1208" s="51" t="n">
        <f aca="false">N1208-O1208</f>
        <v>144969</v>
      </c>
      <c r="Q1208" s="51" t="n">
        <f aca="false">ROUND(J1208*M1208*Assumptions!$B$6,0)</f>
        <v>245700</v>
      </c>
      <c r="R1208" s="53" t="n">
        <f aca="false">N1208/M1208</f>
        <v>213.394285714286</v>
      </c>
      <c r="S1208" s="53" t="n">
        <f aca="false">P1208/M1208</f>
        <v>207.098571428571</v>
      </c>
      <c r="T1208" s="54" t="n">
        <f aca="false">IF(J1208&gt;0,L1208/J1208,0)</f>
        <v>0.648888888888889</v>
      </c>
      <c r="U1208" s="54" t="n">
        <f aca="false">IF(L1208&gt;0,R1208/L1208,0)</f>
        <v>0.730802348336595</v>
      </c>
      <c r="V1208" s="54" t="n">
        <f aca="false">IF(N1208&gt;0,P1208/N1208,0)</f>
        <v>0.970497268637532</v>
      </c>
      <c r="W1208" s="54" t="n">
        <f aca="false">T1208*U1208*V1208</f>
        <v>0.460219047619048</v>
      </c>
      <c r="X1208" s="55" t="n">
        <v>368.3</v>
      </c>
      <c r="Y1208" s="56" t="n">
        <v>1.97</v>
      </c>
    </row>
    <row r="1209" customFormat="false" ht="15" hidden="false" customHeight="false" outlineLevel="0" collapsed="false">
      <c r="A1209" s="47" t="s">
        <v>1677</v>
      </c>
      <c r="B1209" s="48" t="n">
        <v>46155</v>
      </c>
      <c r="C1209" s="49" t="n">
        <f aca="false">DATE(YEAR(B1209),MONTH(B1209),1)</f>
        <v>46143</v>
      </c>
      <c r="D1209" s="47" t="s">
        <v>73</v>
      </c>
      <c r="E1209" s="47" t="s">
        <v>64</v>
      </c>
      <c r="F1209" s="47" t="s">
        <v>156</v>
      </c>
      <c r="G1209" s="47" t="s">
        <v>1666</v>
      </c>
      <c r="H1209" s="50" t="n">
        <f aca="false">Assumptions!$B$4</f>
        <v>480</v>
      </c>
      <c r="I1209" s="47" t="n">
        <v>30</v>
      </c>
      <c r="J1209" s="9" t="n">
        <f aca="false">H1209-I1209</f>
        <v>450</v>
      </c>
      <c r="K1209" s="9" t="n">
        <f aca="false">SUMIFS(Downtime_Log!$I$2:$I$20000,Downtime_Log!$B$2:$B$20000,A1209)</f>
        <v>38</v>
      </c>
      <c r="L1209" s="9" t="n">
        <f aca="false">J1209-K1209</f>
        <v>412</v>
      </c>
      <c r="M1209" s="51" t="n">
        <f aca="false">INDEX(Rate_Master!$C$2:$C$13,MATCH(F1209,Rate_Master!$A$2:$A$13,0))</f>
        <v>480</v>
      </c>
      <c r="N1209" s="52" t="n">
        <v>176030</v>
      </c>
      <c r="O1209" s="51" t="n">
        <f aca="false">SUMIFS(Quality_Log!$H$2:$H$20000,Quality_Log!$B$2:$B$20000,A1209)</f>
        <v>2646</v>
      </c>
      <c r="P1209" s="51" t="n">
        <f aca="false">N1209-O1209</f>
        <v>173384</v>
      </c>
      <c r="Q1209" s="51" t="n">
        <f aca="false">ROUND(J1209*M1209*Assumptions!$B$6,0)</f>
        <v>168480</v>
      </c>
      <c r="R1209" s="53" t="n">
        <f aca="false">N1209/M1209</f>
        <v>366.729166666667</v>
      </c>
      <c r="S1209" s="53" t="n">
        <f aca="false">P1209/M1209</f>
        <v>361.216666666667</v>
      </c>
      <c r="T1209" s="54" t="n">
        <f aca="false">IF(J1209&gt;0,L1209/J1209,0)</f>
        <v>0.915555555555556</v>
      </c>
      <c r="U1209" s="54" t="n">
        <f aca="false">IF(L1209&gt;0,R1209/L1209,0)</f>
        <v>0.890119336569579</v>
      </c>
      <c r="V1209" s="54" t="n">
        <f aca="false">IF(N1209&gt;0,P1209/N1209,0)</f>
        <v>0.984968471283304</v>
      </c>
      <c r="W1209" s="54" t="n">
        <f aca="false">T1209*U1209*V1209</f>
        <v>0.802703703703704</v>
      </c>
      <c r="X1209" s="55" t="n">
        <v>230.9</v>
      </c>
      <c r="Y1209" s="56" t="n">
        <v>0.74</v>
      </c>
    </row>
    <row r="1210" customFormat="false" ht="15" hidden="false" customHeight="false" outlineLevel="0" collapsed="false">
      <c r="A1210" s="47" t="s">
        <v>1678</v>
      </c>
      <c r="B1210" s="48" t="n">
        <v>46155</v>
      </c>
      <c r="C1210" s="49" t="n">
        <f aca="false">DATE(YEAR(B1210),MONTH(B1210),1)</f>
        <v>46143</v>
      </c>
      <c r="D1210" s="47" t="s">
        <v>74</v>
      </c>
      <c r="E1210" s="47" t="s">
        <v>64</v>
      </c>
      <c r="F1210" s="47" t="s">
        <v>156</v>
      </c>
      <c r="G1210" s="47" t="s">
        <v>1666</v>
      </c>
      <c r="H1210" s="50" t="n">
        <f aca="false">Assumptions!$B$4</f>
        <v>480</v>
      </c>
      <c r="I1210" s="47" t="n">
        <v>30</v>
      </c>
      <c r="J1210" s="9" t="n">
        <f aca="false">H1210-I1210</f>
        <v>450</v>
      </c>
      <c r="K1210" s="9" t="n">
        <f aca="false">SUMIFS(Downtime_Log!$I$2:$I$20000,Downtime_Log!$B$2:$B$20000,A1210)</f>
        <v>36</v>
      </c>
      <c r="L1210" s="9" t="n">
        <f aca="false">J1210-K1210</f>
        <v>414</v>
      </c>
      <c r="M1210" s="51" t="n">
        <f aca="false">INDEX(Rate_Master!$C$2:$C$13,MATCH(F1210,Rate_Master!$A$2:$A$13,0))</f>
        <v>480</v>
      </c>
      <c r="N1210" s="52" t="n">
        <v>168671</v>
      </c>
      <c r="O1210" s="51" t="n">
        <f aca="false">SUMIFS(Quality_Log!$H$2:$H$20000,Quality_Log!$B$2:$B$20000,A1210)</f>
        <v>3730</v>
      </c>
      <c r="P1210" s="51" t="n">
        <f aca="false">N1210-O1210</f>
        <v>164941</v>
      </c>
      <c r="Q1210" s="51" t="n">
        <f aca="false">ROUND(J1210*M1210*Assumptions!$B$6,0)</f>
        <v>168480</v>
      </c>
      <c r="R1210" s="53" t="n">
        <f aca="false">N1210/M1210</f>
        <v>351.397916666667</v>
      </c>
      <c r="S1210" s="53" t="n">
        <f aca="false">P1210/M1210</f>
        <v>343.627083333333</v>
      </c>
      <c r="T1210" s="54" t="n">
        <f aca="false">IF(J1210&gt;0,L1210/J1210,0)</f>
        <v>0.92</v>
      </c>
      <c r="U1210" s="54" t="n">
        <f aca="false">IF(L1210&gt;0,R1210/L1210,0)</f>
        <v>0.848787238325282</v>
      </c>
      <c r="V1210" s="54" t="n">
        <f aca="false">IF(N1210&gt;0,P1210/N1210,0)</f>
        <v>0.977885943641764</v>
      </c>
      <c r="W1210" s="54" t="n">
        <f aca="false">T1210*U1210*V1210</f>
        <v>0.763615740740741</v>
      </c>
      <c r="X1210" s="55" t="n">
        <v>224.7</v>
      </c>
      <c r="Y1210" s="56" t="n">
        <v>0.71</v>
      </c>
    </row>
    <row r="1211" customFormat="false" ht="15" hidden="false" customHeight="false" outlineLevel="0" collapsed="false">
      <c r="A1211" s="47" t="s">
        <v>1679</v>
      </c>
      <c r="B1211" s="48" t="n">
        <v>46155</v>
      </c>
      <c r="C1211" s="49" t="n">
        <f aca="false">DATE(YEAR(B1211),MONTH(B1211),1)</f>
        <v>46143</v>
      </c>
      <c r="D1211" s="47" t="s">
        <v>73</v>
      </c>
      <c r="E1211" s="47" t="s">
        <v>65</v>
      </c>
      <c r="F1211" s="47" t="s">
        <v>159</v>
      </c>
      <c r="G1211" s="47" t="s">
        <v>1654</v>
      </c>
      <c r="H1211" s="50" t="n">
        <f aca="false">Assumptions!$B$4</f>
        <v>480</v>
      </c>
      <c r="I1211" s="47" t="n">
        <v>30</v>
      </c>
      <c r="J1211" s="9" t="n">
        <f aca="false">H1211-I1211</f>
        <v>450</v>
      </c>
      <c r="K1211" s="9" t="n">
        <f aca="false">SUMIFS(Downtime_Log!$I$2:$I$20000,Downtime_Log!$B$2:$B$20000,A1211)</f>
        <v>66</v>
      </c>
      <c r="L1211" s="9" t="n">
        <f aca="false">J1211-K1211</f>
        <v>384</v>
      </c>
      <c r="M1211" s="51" t="n">
        <f aca="false">INDEX(Rate_Master!$C$2:$C$13,MATCH(F1211,Rate_Master!$A$2:$A$13,0))</f>
        <v>240</v>
      </c>
      <c r="N1211" s="52" t="n">
        <v>78622</v>
      </c>
      <c r="O1211" s="51" t="n">
        <f aca="false">SUMIFS(Quality_Log!$H$2:$H$20000,Quality_Log!$B$2:$B$20000,A1211)</f>
        <v>1387</v>
      </c>
      <c r="P1211" s="51" t="n">
        <f aca="false">N1211-O1211</f>
        <v>77235</v>
      </c>
      <c r="Q1211" s="51" t="n">
        <f aca="false">ROUND(J1211*M1211*Assumptions!$B$6,0)</f>
        <v>84240</v>
      </c>
      <c r="R1211" s="53" t="n">
        <f aca="false">N1211/M1211</f>
        <v>327.591666666667</v>
      </c>
      <c r="S1211" s="53" t="n">
        <f aca="false">P1211/M1211</f>
        <v>321.8125</v>
      </c>
      <c r="T1211" s="54" t="n">
        <f aca="false">IF(J1211&gt;0,L1211/J1211,0)</f>
        <v>0.853333333333333</v>
      </c>
      <c r="U1211" s="54" t="n">
        <f aca="false">IF(L1211&gt;0,R1211/L1211,0)</f>
        <v>0.853103298611111</v>
      </c>
      <c r="V1211" s="54" t="n">
        <f aca="false">IF(N1211&gt;0,P1211/N1211,0)</f>
        <v>0.982358627356211</v>
      </c>
      <c r="W1211" s="54" t="n">
        <f aca="false">T1211*U1211*V1211</f>
        <v>0.715138888888889</v>
      </c>
      <c r="X1211" s="55" t="n">
        <v>181.3</v>
      </c>
      <c r="Y1211" s="56" t="n">
        <v>0.13</v>
      </c>
    </row>
    <row r="1212" customFormat="false" ht="15" hidden="false" customHeight="false" outlineLevel="0" collapsed="false">
      <c r="A1212" s="47" t="s">
        <v>1680</v>
      </c>
      <c r="B1212" s="48" t="n">
        <v>46155</v>
      </c>
      <c r="C1212" s="49" t="n">
        <f aca="false">DATE(YEAR(B1212),MONTH(B1212),1)</f>
        <v>46143</v>
      </c>
      <c r="D1212" s="47" t="s">
        <v>74</v>
      </c>
      <c r="E1212" s="47" t="s">
        <v>65</v>
      </c>
      <c r="F1212" s="47" t="s">
        <v>159</v>
      </c>
      <c r="G1212" s="47" t="s">
        <v>1654</v>
      </c>
      <c r="H1212" s="50" t="n">
        <f aca="false">Assumptions!$B$4</f>
        <v>480</v>
      </c>
      <c r="I1212" s="47" t="n">
        <v>30</v>
      </c>
      <c r="J1212" s="9" t="n">
        <f aca="false">H1212-I1212</f>
        <v>450</v>
      </c>
      <c r="K1212" s="9" t="n">
        <f aca="false">SUMIFS(Downtime_Log!$I$2:$I$20000,Downtime_Log!$B$2:$B$20000,A1212)</f>
        <v>32</v>
      </c>
      <c r="L1212" s="9" t="n">
        <f aca="false">J1212-K1212</f>
        <v>418</v>
      </c>
      <c r="M1212" s="51" t="n">
        <f aca="false">INDEX(Rate_Master!$C$2:$C$13,MATCH(F1212,Rate_Master!$A$2:$A$13,0))</f>
        <v>240</v>
      </c>
      <c r="N1212" s="52" t="n">
        <v>83515</v>
      </c>
      <c r="O1212" s="51" t="n">
        <f aca="false">SUMIFS(Quality_Log!$H$2:$H$20000,Quality_Log!$B$2:$B$20000,A1212)</f>
        <v>2147</v>
      </c>
      <c r="P1212" s="51" t="n">
        <f aca="false">N1212-O1212</f>
        <v>81368</v>
      </c>
      <c r="Q1212" s="51" t="n">
        <f aca="false">ROUND(J1212*M1212*Assumptions!$B$6,0)</f>
        <v>84240</v>
      </c>
      <c r="R1212" s="53" t="n">
        <f aca="false">N1212/M1212</f>
        <v>347.979166666667</v>
      </c>
      <c r="S1212" s="53" t="n">
        <f aca="false">P1212/M1212</f>
        <v>339.033333333333</v>
      </c>
      <c r="T1212" s="54" t="n">
        <f aca="false">IF(J1212&gt;0,L1212/J1212,0)</f>
        <v>0.928888888888889</v>
      </c>
      <c r="U1212" s="54" t="n">
        <f aca="false">IF(L1212&gt;0,R1212/L1212,0)</f>
        <v>0.832486044657097</v>
      </c>
      <c r="V1212" s="54" t="n">
        <f aca="false">IF(N1212&gt;0,P1212/N1212,0)</f>
        <v>0.974292043345507</v>
      </c>
      <c r="W1212" s="54" t="n">
        <f aca="false">T1212*U1212*V1212</f>
        <v>0.753407407407407</v>
      </c>
      <c r="X1212" s="55" t="n">
        <v>187.1</v>
      </c>
      <c r="Y1212" s="56" t="n">
        <v>0.15</v>
      </c>
    </row>
    <row r="1213" customFormat="false" ht="15" hidden="false" customHeight="false" outlineLevel="0" collapsed="false">
      <c r="A1213" s="47" t="s">
        <v>1681</v>
      </c>
      <c r="B1213" s="48" t="n">
        <v>46155</v>
      </c>
      <c r="C1213" s="49" t="n">
        <f aca="false">DATE(YEAR(B1213),MONTH(B1213),1)</f>
        <v>46143</v>
      </c>
      <c r="D1213" s="47" t="s">
        <v>75</v>
      </c>
      <c r="E1213" s="47" t="s">
        <v>65</v>
      </c>
      <c r="F1213" s="47" t="s">
        <v>158</v>
      </c>
      <c r="G1213" s="47" t="s">
        <v>1682</v>
      </c>
      <c r="H1213" s="50" t="n">
        <f aca="false">Assumptions!$B$4</f>
        <v>480</v>
      </c>
      <c r="I1213" s="47" t="n">
        <v>45</v>
      </c>
      <c r="J1213" s="9" t="n">
        <f aca="false">H1213-I1213</f>
        <v>435</v>
      </c>
      <c r="K1213" s="9" t="n">
        <f aca="false">SUMIFS(Downtime_Log!$I$2:$I$20000,Downtime_Log!$B$2:$B$20000,A1213)</f>
        <v>216</v>
      </c>
      <c r="L1213" s="9" t="n">
        <f aca="false">J1213-K1213</f>
        <v>219</v>
      </c>
      <c r="M1213" s="51" t="n">
        <f aca="false">INDEX(Rate_Master!$C$2:$C$13,MATCH(F1213,Rate_Master!$A$2:$A$13,0))</f>
        <v>200</v>
      </c>
      <c r="N1213" s="52" t="n">
        <v>33854</v>
      </c>
      <c r="O1213" s="51" t="n">
        <f aca="false">SUMIFS(Quality_Log!$H$2:$H$20000,Quality_Log!$B$2:$B$20000,A1213)</f>
        <v>1141</v>
      </c>
      <c r="P1213" s="51" t="n">
        <f aca="false">N1213-O1213</f>
        <v>32713</v>
      </c>
      <c r="Q1213" s="51" t="n">
        <f aca="false">ROUND(J1213*M1213*Assumptions!$B$6,0)</f>
        <v>67860</v>
      </c>
      <c r="R1213" s="53" t="n">
        <f aca="false">N1213/M1213</f>
        <v>169.27</v>
      </c>
      <c r="S1213" s="53" t="n">
        <f aca="false">P1213/M1213</f>
        <v>163.565</v>
      </c>
      <c r="T1213" s="54" t="n">
        <f aca="false">IF(J1213&gt;0,L1213/J1213,0)</f>
        <v>0.503448275862069</v>
      </c>
      <c r="U1213" s="54" t="n">
        <f aca="false">IF(L1213&gt;0,R1213/L1213,0)</f>
        <v>0.772922374429224</v>
      </c>
      <c r="V1213" s="54" t="n">
        <f aca="false">IF(N1213&gt;0,P1213/N1213,0)</f>
        <v>0.966296449459444</v>
      </c>
      <c r="W1213" s="54" t="n">
        <f aca="false">T1213*U1213*V1213</f>
        <v>0.376011494252874</v>
      </c>
      <c r="X1213" s="55" t="n">
        <v>136.6</v>
      </c>
      <c r="Y1213" s="56" t="n">
        <v>0.76</v>
      </c>
    </row>
    <row r="1214" customFormat="false" ht="15" hidden="false" customHeight="false" outlineLevel="0" collapsed="false">
      <c r="A1214" s="47" t="s">
        <v>1683</v>
      </c>
      <c r="B1214" s="48" t="n">
        <v>46156</v>
      </c>
      <c r="C1214" s="49" t="n">
        <f aca="false">DATE(YEAR(B1214),MONTH(B1214),1)</f>
        <v>46143</v>
      </c>
      <c r="D1214" s="47" t="s">
        <v>73</v>
      </c>
      <c r="E1214" s="47" t="s">
        <v>62</v>
      </c>
      <c r="F1214" s="47" t="s">
        <v>150</v>
      </c>
      <c r="G1214" s="47" t="s">
        <v>1684</v>
      </c>
      <c r="H1214" s="50" t="n">
        <f aca="false">Assumptions!$B$4</f>
        <v>480</v>
      </c>
      <c r="I1214" s="47" t="n">
        <v>30</v>
      </c>
      <c r="J1214" s="9" t="n">
        <f aca="false">H1214-I1214</f>
        <v>450</v>
      </c>
      <c r="K1214" s="9" t="n">
        <f aca="false">SUMIFS(Downtime_Log!$I$2:$I$20000,Downtime_Log!$B$2:$B$20000,A1214)</f>
        <v>25</v>
      </c>
      <c r="L1214" s="9" t="n">
        <f aca="false">J1214-K1214</f>
        <v>425</v>
      </c>
      <c r="M1214" s="51" t="n">
        <f aca="false">INDEX(Rate_Master!$C$2:$C$13,MATCH(F1214,Rate_Master!$A$2:$A$13,0))</f>
        <v>800</v>
      </c>
      <c r="N1214" s="52" t="n">
        <v>287588</v>
      </c>
      <c r="O1214" s="51" t="n">
        <f aca="false">SUMIFS(Quality_Log!$H$2:$H$20000,Quality_Log!$B$2:$B$20000,A1214)</f>
        <v>9151</v>
      </c>
      <c r="P1214" s="51" t="n">
        <f aca="false">N1214-O1214</f>
        <v>278437</v>
      </c>
      <c r="Q1214" s="51" t="n">
        <f aca="false">ROUND(J1214*M1214*Assumptions!$B$6,0)</f>
        <v>280800</v>
      </c>
      <c r="R1214" s="53" t="n">
        <f aca="false">N1214/M1214</f>
        <v>359.485</v>
      </c>
      <c r="S1214" s="53" t="n">
        <f aca="false">P1214/M1214</f>
        <v>348.04625</v>
      </c>
      <c r="T1214" s="54" t="n">
        <f aca="false">IF(J1214&gt;0,L1214/J1214,0)</f>
        <v>0.944444444444444</v>
      </c>
      <c r="U1214" s="54" t="n">
        <f aca="false">IF(L1214&gt;0,R1214/L1214,0)</f>
        <v>0.845847058823529</v>
      </c>
      <c r="V1214" s="54" t="n">
        <f aca="false">IF(N1214&gt;0,P1214/N1214,0)</f>
        <v>0.968180174416179</v>
      </c>
      <c r="W1214" s="54" t="n">
        <f aca="false">T1214*U1214*V1214</f>
        <v>0.773436111111111</v>
      </c>
      <c r="X1214" s="55" t="n">
        <v>379.7</v>
      </c>
      <c r="Y1214" s="56" t="n">
        <v>1.68</v>
      </c>
    </row>
    <row r="1215" customFormat="false" ht="15" hidden="false" customHeight="false" outlineLevel="0" collapsed="false">
      <c r="A1215" s="47" t="s">
        <v>1685</v>
      </c>
      <c r="B1215" s="48" t="n">
        <v>46156</v>
      </c>
      <c r="C1215" s="49" t="n">
        <f aca="false">DATE(YEAR(B1215),MONTH(B1215),1)</f>
        <v>46143</v>
      </c>
      <c r="D1215" s="47" t="s">
        <v>74</v>
      </c>
      <c r="E1215" s="47" t="s">
        <v>62</v>
      </c>
      <c r="F1215" s="47" t="s">
        <v>150</v>
      </c>
      <c r="G1215" s="47" t="s">
        <v>1684</v>
      </c>
      <c r="H1215" s="50" t="n">
        <f aca="false">Assumptions!$B$4</f>
        <v>480</v>
      </c>
      <c r="I1215" s="47" t="n">
        <v>30</v>
      </c>
      <c r="J1215" s="9" t="n">
        <f aca="false">H1215-I1215</f>
        <v>450</v>
      </c>
      <c r="K1215" s="9" t="n">
        <f aca="false">SUMIFS(Downtime_Log!$I$2:$I$20000,Downtime_Log!$B$2:$B$20000,A1215)</f>
        <v>0</v>
      </c>
      <c r="L1215" s="9" t="n">
        <f aca="false">J1215-K1215</f>
        <v>450</v>
      </c>
      <c r="M1215" s="51" t="n">
        <f aca="false">INDEX(Rate_Master!$C$2:$C$13,MATCH(F1215,Rate_Master!$A$2:$A$13,0))</f>
        <v>800</v>
      </c>
      <c r="N1215" s="52" t="n">
        <v>331288</v>
      </c>
      <c r="O1215" s="51" t="n">
        <f aca="false">SUMIFS(Quality_Log!$H$2:$H$20000,Quality_Log!$B$2:$B$20000,A1215)</f>
        <v>7933</v>
      </c>
      <c r="P1215" s="51" t="n">
        <f aca="false">N1215-O1215</f>
        <v>323355</v>
      </c>
      <c r="Q1215" s="51" t="n">
        <f aca="false">ROUND(J1215*M1215*Assumptions!$B$6,0)</f>
        <v>280800</v>
      </c>
      <c r="R1215" s="53" t="n">
        <f aca="false">N1215/M1215</f>
        <v>414.11</v>
      </c>
      <c r="S1215" s="53" t="n">
        <f aca="false">P1215/M1215</f>
        <v>404.19375</v>
      </c>
      <c r="T1215" s="54" t="n">
        <f aca="false">IF(J1215&gt;0,L1215/J1215,0)</f>
        <v>1</v>
      </c>
      <c r="U1215" s="54" t="n">
        <f aca="false">IF(L1215&gt;0,R1215/L1215,0)</f>
        <v>0.920244444444444</v>
      </c>
      <c r="V1215" s="54" t="n">
        <f aca="false">IF(N1215&gt;0,P1215/N1215,0)</f>
        <v>0.976054067759774</v>
      </c>
      <c r="W1215" s="54" t="n">
        <f aca="false">T1215*U1215*V1215</f>
        <v>0.898208333333333</v>
      </c>
      <c r="X1215" s="55" t="n">
        <v>431.8</v>
      </c>
      <c r="Y1215" s="56" t="n">
        <v>1.81</v>
      </c>
    </row>
    <row r="1216" customFormat="false" ht="15" hidden="false" customHeight="false" outlineLevel="0" collapsed="false">
      <c r="A1216" s="47" t="s">
        <v>1686</v>
      </c>
      <c r="B1216" s="48" t="n">
        <v>46156</v>
      </c>
      <c r="C1216" s="49" t="n">
        <f aca="false">DATE(YEAR(B1216),MONTH(B1216),1)</f>
        <v>46143</v>
      </c>
      <c r="D1216" s="47" t="s">
        <v>75</v>
      </c>
      <c r="E1216" s="47" t="s">
        <v>62</v>
      </c>
      <c r="F1216" s="47" t="s">
        <v>150</v>
      </c>
      <c r="G1216" s="47" t="s">
        <v>1684</v>
      </c>
      <c r="H1216" s="50" t="n">
        <f aca="false">Assumptions!$B$4</f>
        <v>480</v>
      </c>
      <c r="I1216" s="47" t="n">
        <v>30</v>
      </c>
      <c r="J1216" s="9" t="n">
        <f aca="false">H1216-I1216</f>
        <v>450</v>
      </c>
      <c r="K1216" s="9" t="n">
        <f aca="false">SUMIFS(Downtime_Log!$I$2:$I$20000,Downtime_Log!$B$2:$B$20000,A1216)</f>
        <v>69</v>
      </c>
      <c r="L1216" s="9" t="n">
        <f aca="false">J1216-K1216</f>
        <v>381</v>
      </c>
      <c r="M1216" s="51" t="n">
        <f aca="false">INDEX(Rate_Master!$C$2:$C$13,MATCH(F1216,Rate_Master!$A$2:$A$13,0))</f>
        <v>800</v>
      </c>
      <c r="N1216" s="52" t="n">
        <v>245149</v>
      </c>
      <c r="O1216" s="51" t="n">
        <f aca="false">SUMIFS(Quality_Log!$H$2:$H$20000,Quality_Log!$B$2:$B$20000,A1216)</f>
        <v>4879</v>
      </c>
      <c r="P1216" s="51" t="n">
        <f aca="false">N1216-O1216</f>
        <v>240270</v>
      </c>
      <c r="Q1216" s="51" t="n">
        <f aca="false">ROUND(J1216*M1216*Assumptions!$B$6,0)</f>
        <v>280800</v>
      </c>
      <c r="R1216" s="53" t="n">
        <f aca="false">N1216/M1216</f>
        <v>306.43625</v>
      </c>
      <c r="S1216" s="53" t="n">
        <f aca="false">P1216/M1216</f>
        <v>300.3375</v>
      </c>
      <c r="T1216" s="54" t="n">
        <f aca="false">IF(J1216&gt;0,L1216/J1216,0)</f>
        <v>0.846666666666667</v>
      </c>
      <c r="U1216" s="54" t="n">
        <f aca="false">IF(L1216&gt;0,R1216/L1216,0)</f>
        <v>0.804294619422572</v>
      </c>
      <c r="V1216" s="54" t="n">
        <f aca="false">IF(N1216&gt;0,P1216/N1216,0)</f>
        <v>0.980097818061669</v>
      </c>
      <c r="W1216" s="54" t="n">
        <f aca="false">T1216*U1216*V1216</f>
        <v>0.667416666666667</v>
      </c>
      <c r="X1216" s="55" t="n">
        <v>351.4</v>
      </c>
      <c r="Y1216" s="56" t="n">
        <v>1.72</v>
      </c>
    </row>
    <row r="1217" customFormat="false" ht="15" hidden="false" customHeight="false" outlineLevel="0" collapsed="false">
      <c r="A1217" s="47" t="s">
        <v>1687</v>
      </c>
      <c r="B1217" s="48" t="n">
        <v>46156</v>
      </c>
      <c r="C1217" s="49" t="n">
        <f aca="false">DATE(YEAR(B1217),MONTH(B1217),1)</f>
        <v>46143</v>
      </c>
      <c r="D1217" s="47" t="s">
        <v>73</v>
      </c>
      <c r="E1217" s="47" t="s">
        <v>63</v>
      </c>
      <c r="F1217" s="47" t="s">
        <v>151</v>
      </c>
      <c r="G1217" s="47" t="s">
        <v>1688</v>
      </c>
      <c r="H1217" s="50" t="n">
        <f aca="false">Assumptions!$B$4</f>
        <v>480</v>
      </c>
      <c r="I1217" s="47" t="n">
        <v>30</v>
      </c>
      <c r="J1217" s="9" t="n">
        <f aca="false">H1217-I1217</f>
        <v>450</v>
      </c>
      <c r="K1217" s="9" t="n">
        <f aca="false">SUMIFS(Downtime_Log!$I$2:$I$20000,Downtime_Log!$B$2:$B$20000,A1217)</f>
        <v>67</v>
      </c>
      <c r="L1217" s="9" t="n">
        <f aca="false">J1217-K1217</f>
        <v>383</v>
      </c>
      <c r="M1217" s="51" t="n">
        <f aca="false">INDEX(Rate_Master!$C$2:$C$13,MATCH(F1217,Rate_Master!$A$2:$A$13,0))</f>
        <v>700</v>
      </c>
      <c r="N1217" s="52" t="n">
        <v>228856</v>
      </c>
      <c r="O1217" s="51" t="n">
        <f aca="false">SUMIFS(Quality_Log!$H$2:$H$20000,Quality_Log!$B$2:$B$20000,A1217)</f>
        <v>7447</v>
      </c>
      <c r="P1217" s="51" t="n">
        <f aca="false">N1217-O1217</f>
        <v>221409</v>
      </c>
      <c r="Q1217" s="51" t="n">
        <f aca="false">ROUND(J1217*M1217*Assumptions!$B$6,0)</f>
        <v>245700</v>
      </c>
      <c r="R1217" s="53" t="n">
        <f aca="false">N1217/M1217</f>
        <v>326.937142857143</v>
      </c>
      <c r="S1217" s="53" t="n">
        <f aca="false">P1217/M1217</f>
        <v>316.298571428571</v>
      </c>
      <c r="T1217" s="54" t="n">
        <f aca="false">IF(J1217&gt;0,L1217/J1217,0)</f>
        <v>0.851111111111111</v>
      </c>
      <c r="U1217" s="54" t="n">
        <f aca="false">IF(L1217&gt;0,R1217/L1217,0)</f>
        <v>0.853621782916822</v>
      </c>
      <c r="V1217" s="54" t="n">
        <f aca="false">IF(N1217&gt;0,P1217/N1217,0)</f>
        <v>0.967459887440137</v>
      </c>
      <c r="W1217" s="54" t="n">
        <f aca="false">T1217*U1217*V1217</f>
        <v>0.702885714285714</v>
      </c>
      <c r="X1217" s="55" t="n">
        <v>399</v>
      </c>
      <c r="Y1217" s="56" t="n">
        <v>1.66</v>
      </c>
    </row>
    <row r="1218" customFormat="false" ht="15" hidden="false" customHeight="false" outlineLevel="0" collapsed="false">
      <c r="A1218" s="47" t="s">
        <v>1689</v>
      </c>
      <c r="B1218" s="48" t="n">
        <v>46156</v>
      </c>
      <c r="C1218" s="49" t="n">
        <f aca="false">DATE(YEAR(B1218),MONTH(B1218),1)</f>
        <v>46143</v>
      </c>
      <c r="D1218" s="47" t="s">
        <v>74</v>
      </c>
      <c r="E1218" s="47" t="s">
        <v>63</v>
      </c>
      <c r="F1218" s="47" t="s">
        <v>151</v>
      </c>
      <c r="G1218" s="47" t="s">
        <v>1688</v>
      </c>
      <c r="H1218" s="50" t="n">
        <f aca="false">Assumptions!$B$4</f>
        <v>480</v>
      </c>
      <c r="I1218" s="47" t="n">
        <v>30</v>
      </c>
      <c r="J1218" s="9" t="n">
        <f aca="false">H1218-I1218</f>
        <v>450</v>
      </c>
      <c r="K1218" s="9" t="n">
        <f aca="false">SUMIFS(Downtime_Log!$I$2:$I$20000,Downtime_Log!$B$2:$B$20000,A1218)</f>
        <v>101</v>
      </c>
      <c r="L1218" s="9" t="n">
        <f aca="false">J1218-K1218</f>
        <v>349</v>
      </c>
      <c r="M1218" s="51" t="n">
        <f aca="false">INDEX(Rate_Master!$C$2:$C$13,MATCH(F1218,Rate_Master!$A$2:$A$13,0))</f>
        <v>700</v>
      </c>
      <c r="N1218" s="52" t="n">
        <v>192798</v>
      </c>
      <c r="O1218" s="51" t="n">
        <f aca="false">SUMIFS(Quality_Log!$H$2:$H$20000,Quality_Log!$B$2:$B$20000,A1218)</f>
        <v>6446</v>
      </c>
      <c r="P1218" s="51" t="n">
        <f aca="false">N1218-O1218</f>
        <v>186352</v>
      </c>
      <c r="Q1218" s="51" t="n">
        <f aca="false">ROUND(J1218*M1218*Assumptions!$B$6,0)</f>
        <v>245700</v>
      </c>
      <c r="R1218" s="53" t="n">
        <f aca="false">N1218/M1218</f>
        <v>275.425714285714</v>
      </c>
      <c r="S1218" s="53" t="n">
        <f aca="false">P1218/M1218</f>
        <v>266.217142857143</v>
      </c>
      <c r="T1218" s="54" t="n">
        <f aca="false">IF(J1218&gt;0,L1218/J1218,0)</f>
        <v>0.775555555555556</v>
      </c>
      <c r="U1218" s="54" t="n">
        <f aca="false">IF(L1218&gt;0,R1218/L1218,0)</f>
        <v>0.789185427752763</v>
      </c>
      <c r="V1218" s="54" t="n">
        <f aca="false">IF(N1218&gt;0,P1218/N1218,0)</f>
        <v>0.966566043216216</v>
      </c>
      <c r="W1218" s="54" t="n">
        <f aca="false">T1218*U1218*V1218</f>
        <v>0.591593650793651</v>
      </c>
      <c r="X1218" s="55" t="n">
        <v>412.3</v>
      </c>
      <c r="Y1218" s="56" t="n">
        <v>2.01</v>
      </c>
    </row>
    <row r="1219" customFormat="false" ht="15" hidden="false" customHeight="false" outlineLevel="0" collapsed="false">
      <c r="A1219" s="47" t="s">
        <v>1690</v>
      </c>
      <c r="B1219" s="48" t="n">
        <v>46156</v>
      </c>
      <c r="C1219" s="49" t="n">
        <f aca="false">DATE(YEAR(B1219),MONTH(B1219),1)</f>
        <v>46143</v>
      </c>
      <c r="D1219" s="47" t="s">
        <v>75</v>
      </c>
      <c r="E1219" s="47" t="s">
        <v>63</v>
      </c>
      <c r="F1219" s="47" t="s">
        <v>151</v>
      </c>
      <c r="G1219" s="47" t="s">
        <v>1688</v>
      </c>
      <c r="H1219" s="50" t="n">
        <f aca="false">Assumptions!$B$4</f>
        <v>480</v>
      </c>
      <c r="I1219" s="47" t="n">
        <v>45</v>
      </c>
      <c r="J1219" s="9" t="n">
        <f aca="false">H1219-I1219</f>
        <v>435</v>
      </c>
      <c r="K1219" s="9" t="n">
        <f aca="false">SUMIFS(Downtime_Log!$I$2:$I$20000,Downtime_Log!$B$2:$B$20000,A1219)</f>
        <v>26</v>
      </c>
      <c r="L1219" s="9" t="n">
        <f aca="false">J1219-K1219</f>
        <v>409</v>
      </c>
      <c r="M1219" s="51" t="n">
        <f aca="false">INDEX(Rate_Master!$C$2:$C$13,MATCH(F1219,Rate_Master!$A$2:$A$13,0))</f>
        <v>700</v>
      </c>
      <c r="N1219" s="52" t="n">
        <v>233055</v>
      </c>
      <c r="O1219" s="51" t="n">
        <f aca="false">SUMIFS(Quality_Log!$H$2:$H$20000,Quality_Log!$B$2:$B$20000,A1219)</f>
        <v>8721</v>
      </c>
      <c r="P1219" s="51" t="n">
        <f aca="false">N1219-O1219</f>
        <v>224334</v>
      </c>
      <c r="Q1219" s="51" t="n">
        <f aca="false">ROUND(J1219*M1219*Assumptions!$B$6,0)</f>
        <v>237510</v>
      </c>
      <c r="R1219" s="53" t="n">
        <f aca="false">N1219/M1219</f>
        <v>332.935714285714</v>
      </c>
      <c r="S1219" s="53" t="n">
        <f aca="false">P1219/M1219</f>
        <v>320.477142857143</v>
      </c>
      <c r="T1219" s="54" t="n">
        <f aca="false">IF(J1219&gt;0,L1219/J1219,0)</f>
        <v>0.940229885057471</v>
      </c>
      <c r="U1219" s="54" t="n">
        <f aca="false">IF(L1219&gt;0,R1219/L1219,0)</f>
        <v>0.814023751309815</v>
      </c>
      <c r="V1219" s="54" t="n">
        <f aca="false">IF(N1219&gt;0,P1219/N1219,0)</f>
        <v>0.962579648580807</v>
      </c>
      <c r="W1219" s="54" t="n">
        <f aca="false">T1219*U1219*V1219</f>
        <v>0.736729064039409</v>
      </c>
      <c r="X1219" s="55" t="n">
        <v>429.1</v>
      </c>
      <c r="Y1219" s="56" t="n">
        <v>2.18</v>
      </c>
    </row>
    <row r="1220" customFormat="false" ht="15" hidden="false" customHeight="false" outlineLevel="0" collapsed="false">
      <c r="A1220" s="47" t="s">
        <v>1691</v>
      </c>
      <c r="B1220" s="48" t="n">
        <v>46156</v>
      </c>
      <c r="C1220" s="49" t="n">
        <f aca="false">DATE(YEAR(B1220),MONTH(B1220),1)</f>
        <v>46143</v>
      </c>
      <c r="D1220" s="47" t="s">
        <v>73</v>
      </c>
      <c r="E1220" s="47" t="s">
        <v>64</v>
      </c>
      <c r="F1220" s="47" t="s">
        <v>156</v>
      </c>
      <c r="G1220" s="47" t="s">
        <v>1692</v>
      </c>
      <c r="H1220" s="50" t="n">
        <f aca="false">Assumptions!$B$4</f>
        <v>480</v>
      </c>
      <c r="I1220" s="47" t="n">
        <v>30</v>
      </c>
      <c r="J1220" s="9" t="n">
        <f aca="false">H1220-I1220</f>
        <v>450</v>
      </c>
      <c r="K1220" s="9" t="n">
        <f aca="false">SUMIFS(Downtime_Log!$I$2:$I$20000,Downtime_Log!$B$2:$B$20000,A1220)</f>
        <v>54</v>
      </c>
      <c r="L1220" s="9" t="n">
        <f aca="false">J1220-K1220</f>
        <v>396</v>
      </c>
      <c r="M1220" s="51" t="n">
        <f aca="false">INDEX(Rate_Master!$C$2:$C$13,MATCH(F1220,Rate_Master!$A$2:$A$13,0))</f>
        <v>480</v>
      </c>
      <c r="N1220" s="52" t="n">
        <v>165379</v>
      </c>
      <c r="O1220" s="51" t="n">
        <f aca="false">SUMIFS(Quality_Log!$H$2:$H$20000,Quality_Log!$B$2:$B$20000,A1220)</f>
        <v>2822</v>
      </c>
      <c r="P1220" s="51" t="n">
        <f aca="false">N1220-O1220</f>
        <v>162557</v>
      </c>
      <c r="Q1220" s="51" t="n">
        <f aca="false">ROUND(J1220*M1220*Assumptions!$B$6,0)</f>
        <v>168480</v>
      </c>
      <c r="R1220" s="53" t="n">
        <f aca="false">N1220/M1220</f>
        <v>344.539583333333</v>
      </c>
      <c r="S1220" s="53" t="n">
        <f aca="false">P1220/M1220</f>
        <v>338.660416666667</v>
      </c>
      <c r="T1220" s="54" t="n">
        <f aca="false">IF(J1220&gt;0,L1220/J1220,0)</f>
        <v>0.88</v>
      </c>
      <c r="U1220" s="54" t="n">
        <f aca="false">IF(L1220&gt;0,R1220/L1220,0)</f>
        <v>0.870049452861953</v>
      </c>
      <c r="V1220" s="54" t="n">
        <f aca="false">IF(N1220&gt;0,P1220/N1220,0)</f>
        <v>0.982936164809317</v>
      </c>
      <c r="W1220" s="54" t="n">
        <f aca="false">T1220*U1220*V1220</f>
        <v>0.752578703703704</v>
      </c>
      <c r="X1220" s="55" t="n">
        <v>210.7</v>
      </c>
      <c r="Y1220" s="56" t="n">
        <v>0.61</v>
      </c>
    </row>
    <row r="1221" customFormat="false" ht="15" hidden="false" customHeight="false" outlineLevel="0" collapsed="false">
      <c r="A1221" s="47" t="s">
        <v>1693</v>
      </c>
      <c r="B1221" s="48" t="n">
        <v>46156</v>
      </c>
      <c r="C1221" s="49" t="n">
        <f aca="false">DATE(YEAR(B1221),MONTH(B1221),1)</f>
        <v>46143</v>
      </c>
      <c r="D1221" s="47" t="s">
        <v>74</v>
      </c>
      <c r="E1221" s="47" t="s">
        <v>64</v>
      </c>
      <c r="F1221" s="47" t="s">
        <v>156</v>
      </c>
      <c r="G1221" s="47" t="s">
        <v>1692</v>
      </c>
      <c r="H1221" s="50" t="n">
        <f aca="false">Assumptions!$B$4</f>
        <v>480</v>
      </c>
      <c r="I1221" s="47" t="n">
        <v>30</v>
      </c>
      <c r="J1221" s="9" t="n">
        <f aca="false">H1221-I1221</f>
        <v>450</v>
      </c>
      <c r="K1221" s="9" t="n">
        <f aca="false">SUMIFS(Downtime_Log!$I$2:$I$20000,Downtime_Log!$B$2:$B$20000,A1221)</f>
        <v>52</v>
      </c>
      <c r="L1221" s="9" t="n">
        <f aca="false">J1221-K1221</f>
        <v>398</v>
      </c>
      <c r="M1221" s="51" t="n">
        <f aca="false">INDEX(Rate_Master!$C$2:$C$13,MATCH(F1221,Rate_Master!$A$2:$A$13,0))</f>
        <v>480</v>
      </c>
      <c r="N1221" s="52" t="n">
        <v>165081</v>
      </c>
      <c r="O1221" s="51" t="n">
        <f aca="false">SUMIFS(Quality_Log!$H$2:$H$20000,Quality_Log!$B$2:$B$20000,A1221)</f>
        <v>4727</v>
      </c>
      <c r="P1221" s="51" t="n">
        <f aca="false">N1221-O1221</f>
        <v>160354</v>
      </c>
      <c r="Q1221" s="51" t="n">
        <f aca="false">ROUND(J1221*M1221*Assumptions!$B$6,0)</f>
        <v>168480</v>
      </c>
      <c r="R1221" s="53" t="n">
        <f aca="false">N1221/M1221</f>
        <v>343.91875</v>
      </c>
      <c r="S1221" s="53" t="n">
        <f aca="false">P1221/M1221</f>
        <v>334.070833333333</v>
      </c>
      <c r="T1221" s="54" t="n">
        <f aca="false">IF(J1221&gt;0,L1221/J1221,0)</f>
        <v>0.884444444444445</v>
      </c>
      <c r="U1221" s="54" t="n">
        <f aca="false">IF(L1221&gt;0,R1221/L1221,0)</f>
        <v>0.864117462311558</v>
      </c>
      <c r="V1221" s="54" t="n">
        <f aca="false">IF(N1221&gt;0,P1221/N1221,0)</f>
        <v>0.971365572052508</v>
      </c>
      <c r="W1221" s="54" t="n">
        <f aca="false">T1221*U1221*V1221</f>
        <v>0.74237962962963</v>
      </c>
      <c r="X1221" s="55" t="n">
        <v>227.5</v>
      </c>
      <c r="Y1221" s="56" t="n">
        <v>0.66</v>
      </c>
    </row>
    <row r="1222" customFormat="false" ht="15" hidden="false" customHeight="false" outlineLevel="0" collapsed="false">
      <c r="A1222" s="47" t="s">
        <v>1694</v>
      </c>
      <c r="B1222" s="48" t="n">
        <v>46156</v>
      </c>
      <c r="C1222" s="49" t="n">
        <f aca="false">DATE(YEAR(B1222),MONTH(B1222),1)</f>
        <v>46143</v>
      </c>
      <c r="D1222" s="47" t="s">
        <v>73</v>
      </c>
      <c r="E1222" s="47" t="s">
        <v>65</v>
      </c>
      <c r="F1222" s="47" t="s">
        <v>158</v>
      </c>
      <c r="G1222" s="47" t="s">
        <v>1682</v>
      </c>
      <c r="H1222" s="50" t="n">
        <f aca="false">Assumptions!$B$4</f>
        <v>480</v>
      </c>
      <c r="I1222" s="47" t="n">
        <v>30</v>
      </c>
      <c r="J1222" s="9" t="n">
        <f aca="false">H1222-I1222</f>
        <v>450</v>
      </c>
      <c r="K1222" s="9" t="n">
        <f aca="false">SUMIFS(Downtime_Log!$I$2:$I$20000,Downtime_Log!$B$2:$B$20000,A1222)</f>
        <v>25</v>
      </c>
      <c r="L1222" s="9" t="n">
        <f aca="false">J1222-K1222</f>
        <v>425</v>
      </c>
      <c r="M1222" s="51" t="n">
        <f aca="false">INDEX(Rate_Master!$C$2:$C$13,MATCH(F1222,Rate_Master!$A$2:$A$13,0))</f>
        <v>200</v>
      </c>
      <c r="N1222" s="52" t="n">
        <v>70040</v>
      </c>
      <c r="O1222" s="51" t="n">
        <f aca="false">SUMIFS(Quality_Log!$H$2:$H$20000,Quality_Log!$B$2:$B$20000,A1222)</f>
        <v>1198</v>
      </c>
      <c r="P1222" s="51" t="n">
        <f aca="false">N1222-O1222</f>
        <v>68842</v>
      </c>
      <c r="Q1222" s="51" t="n">
        <f aca="false">ROUND(J1222*M1222*Assumptions!$B$6,0)</f>
        <v>70200</v>
      </c>
      <c r="R1222" s="53" t="n">
        <f aca="false">N1222/M1222</f>
        <v>350.2</v>
      </c>
      <c r="S1222" s="53" t="n">
        <f aca="false">P1222/M1222</f>
        <v>344.21</v>
      </c>
      <c r="T1222" s="54" t="n">
        <f aca="false">IF(J1222&gt;0,L1222/J1222,0)</f>
        <v>0.944444444444444</v>
      </c>
      <c r="U1222" s="54" t="n">
        <f aca="false">IF(L1222&gt;0,R1222/L1222,0)</f>
        <v>0.824</v>
      </c>
      <c r="V1222" s="54" t="n">
        <f aca="false">IF(N1222&gt;0,P1222/N1222,0)</f>
        <v>0.982895488292404</v>
      </c>
      <c r="W1222" s="54" t="n">
        <f aca="false">T1222*U1222*V1222</f>
        <v>0.764911111111111</v>
      </c>
      <c r="X1222" s="55" t="n">
        <v>202.3</v>
      </c>
      <c r="Y1222" s="56" t="n">
        <v>0.15</v>
      </c>
    </row>
    <row r="1223" customFormat="false" ht="15" hidden="false" customHeight="false" outlineLevel="0" collapsed="false">
      <c r="A1223" s="47" t="s">
        <v>1695</v>
      </c>
      <c r="B1223" s="48" t="n">
        <v>46156</v>
      </c>
      <c r="C1223" s="49" t="n">
        <f aca="false">DATE(YEAR(B1223),MONTH(B1223),1)</f>
        <v>46143</v>
      </c>
      <c r="D1223" s="47" t="s">
        <v>74</v>
      </c>
      <c r="E1223" s="47" t="s">
        <v>65</v>
      </c>
      <c r="F1223" s="47" t="s">
        <v>158</v>
      </c>
      <c r="G1223" s="47" t="s">
        <v>1682</v>
      </c>
      <c r="H1223" s="50" t="n">
        <f aca="false">Assumptions!$B$4</f>
        <v>480</v>
      </c>
      <c r="I1223" s="47" t="n">
        <v>30</v>
      </c>
      <c r="J1223" s="9" t="n">
        <f aca="false">H1223-I1223</f>
        <v>450</v>
      </c>
      <c r="K1223" s="9" t="n">
        <f aca="false">SUMIFS(Downtime_Log!$I$2:$I$20000,Downtime_Log!$B$2:$B$20000,A1223)</f>
        <v>55</v>
      </c>
      <c r="L1223" s="9" t="n">
        <f aca="false">J1223-K1223</f>
        <v>395</v>
      </c>
      <c r="M1223" s="51" t="n">
        <f aca="false">INDEX(Rate_Master!$C$2:$C$13,MATCH(F1223,Rate_Master!$A$2:$A$13,0))</f>
        <v>200</v>
      </c>
      <c r="N1223" s="52" t="n">
        <v>66104</v>
      </c>
      <c r="O1223" s="51" t="n">
        <f aca="false">SUMIFS(Quality_Log!$H$2:$H$20000,Quality_Log!$B$2:$B$20000,A1223)</f>
        <v>1510</v>
      </c>
      <c r="P1223" s="51" t="n">
        <f aca="false">N1223-O1223</f>
        <v>64594</v>
      </c>
      <c r="Q1223" s="51" t="n">
        <f aca="false">ROUND(J1223*M1223*Assumptions!$B$6,0)</f>
        <v>70200</v>
      </c>
      <c r="R1223" s="53" t="n">
        <f aca="false">N1223/M1223</f>
        <v>330.52</v>
      </c>
      <c r="S1223" s="53" t="n">
        <f aca="false">P1223/M1223</f>
        <v>322.97</v>
      </c>
      <c r="T1223" s="54" t="n">
        <f aca="false">IF(J1223&gt;0,L1223/J1223,0)</f>
        <v>0.877777777777778</v>
      </c>
      <c r="U1223" s="54" t="n">
        <f aca="false">IF(L1223&gt;0,R1223/L1223,0)</f>
        <v>0.836759493670886</v>
      </c>
      <c r="V1223" s="54" t="n">
        <f aca="false">IF(N1223&gt;0,P1223/N1223,0)</f>
        <v>0.977157206825608</v>
      </c>
      <c r="W1223" s="54" t="n">
        <f aca="false">T1223*U1223*V1223</f>
        <v>0.717711111111111</v>
      </c>
      <c r="X1223" s="55" t="n">
        <v>198.7</v>
      </c>
      <c r="Y1223" s="56" t="n">
        <v>0.15</v>
      </c>
    </row>
    <row r="1224" customFormat="false" ht="15" hidden="false" customHeight="false" outlineLevel="0" collapsed="false">
      <c r="A1224" s="47" t="s">
        <v>1696</v>
      </c>
      <c r="B1224" s="48" t="n">
        <v>46156</v>
      </c>
      <c r="C1224" s="49" t="n">
        <f aca="false">DATE(YEAR(B1224),MONTH(B1224),1)</f>
        <v>46143</v>
      </c>
      <c r="D1224" s="47" t="s">
        <v>75</v>
      </c>
      <c r="E1224" s="47" t="s">
        <v>65</v>
      </c>
      <c r="F1224" s="47" t="s">
        <v>158</v>
      </c>
      <c r="G1224" s="47" t="s">
        <v>1682</v>
      </c>
      <c r="H1224" s="50" t="n">
        <f aca="false">Assumptions!$B$4</f>
        <v>480</v>
      </c>
      <c r="I1224" s="47" t="n">
        <v>30</v>
      </c>
      <c r="J1224" s="9" t="n">
        <f aca="false">H1224-I1224</f>
        <v>450</v>
      </c>
      <c r="K1224" s="9" t="n">
        <f aca="false">SUMIFS(Downtime_Log!$I$2:$I$20000,Downtime_Log!$B$2:$B$20000,A1224)</f>
        <v>35</v>
      </c>
      <c r="L1224" s="9" t="n">
        <f aca="false">J1224-K1224</f>
        <v>415</v>
      </c>
      <c r="M1224" s="51" t="n">
        <f aca="false">INDEX(Rate_Master!$C$2:$C$13,MATCH(F1224,Rate_Master!$A$2:$A$13,0))</f>
        <v>200</v>
      </c>
      <c r="N1224" s="52" t="n">
        <v>68323</v>
      </c>
      <c r="O1224" s="51" t="n">
        <f aca="false">SUMIFS(Quality_Log!$H$2:$H$20000,Quality_Log!$B$2:$B$20000,A1224)</f>
        <v>1586</v>
      </c>
      <c r="P1224" s="51" t="n">
        <f aca="false">N1224-O1224</f>
        <v>66737</v>
      </c>
      <c r="Q1224" s="51" t="n">
        <f aca="false">ROUND(J1224*M1224*Assumptions!$B$6,0)</f>
        <v>70200</v>
      </c>
      <c r="R1224" s="53" t="n">
        <f aca="false">N1224/M1224</f>
        <v>341.615</v>
      </c>
      <c r="S1224" s="53" t="n">
        <f aca="false">P1224/M1224</f>
        <v>333.685</v>
      </c>
      <c r="T1224" s="54" t="n">
        <f aca="false">IF(J1224&gt;0,L1224/J1224,0)</f>
        <v>0.922222222222222</v>
      </c>
      <c r="U1224" s="54" t="n">
        <f aca="false">IF(L1224&gt;0,R1224/L1224,0)</f>
        <v>0.823168674698795</v>
      </c>
      <c r="V1224" s="54" t="n">
        <f aca="false">IF(N1224&gt;0,P1224/N1224,0)</f>
        <v>0.976786733603618</v>
      </c>
      <c r="W1224" s="54" t="n">
        <f aca="false">T1224*U1224*V1224</f>
        <v>0.741522222222222</v>
      </c>
      <c r="X1224" s="55" t="n">
        <v>194.2</v>
      </c>
      <c r="Y1224" s="56" t="n">
        <v>0.15</v>
      </c>
    </row>
    <row r="1225" customFormat="false" ht="15" hidden="false" customHeight="false" outlineLevel="0" collapsed="false">
      <c r="A1225" s="47" t="s">
        <v>1697</v>
      </c>
      <c r="B1225" s="48" t="n">
        <v>46157</v>
      </c>
      <c r="C1225" s="49" t="n">
        <f aca="false">DATE(YEAR(B1225),MONTH(B1225),1)</f>
        <v>46143</v>
      </c>
      <c r="D1225" s="47" t="s">
        <v>73</v>
      </c>
      <c r="E1225" s="47" t="s">
        <v>62</v>
      </c>
      <c r="F1225" s="47" t="s">
        <v>150</v>
      </c>
      <c r="G1225" s="47" t="s">
        <v>1684</v>
      </c>
      <c r="H1225" s="50" t="n">
        <f aca="false">Assumptions!$B$4</f>
        <v>480</v>
      </c>
      <c r="I1225" s="47" t="n">
        <v>30</v>
      </c>
      <c r="J1225" s="9" t="n">
        <f aca="false">H1225-I1225</f>
        <v>450</v>
      </c>
      <c r="K1225" s="9" t="n">
        <f aca="false">SUMIFS(Downtime_Log!$I$2:$I$20000,Downtime_Log!$B$2:$B$20000,A1225)</f>
        <v>111</v>
      </c>
      <c r="L1225" s="9" t="n">
        <f aca="false">J1225-K1225</f>
        <v>339</v>
      </c>
      <c r="M1225" s="51" t="n">
        <f aca="false">INDEX(Rate_Master!$C$2:$C$13,MATCH(F1225,Rate_Master!$A$2:$A$13,0))</f>
        <v>800</v>
      </c>
      <c r="N1225" s="52" t="n">
        <v>233493</v>
      </c>
      <c r="O1225" s="51" t="n">
        <f aca="false">SUMIFS(Quality_Log!$H$2:$H$20000,Quality_Log!$B$2:$B$20000,A1225)</f>
        <v>4090</v>
      </c>
      <c r="P1225" s="51" t="n">
        <f aca="false">N1225-O1225</f>
        <v>229403</v>
      </c>
      <c r="Q1225" s="51" t="n">
        <f aca="false">ROUND(J1225*M1225*Assumptions!$B$6,0)</f>
        <v>280800</v>
      </c>
      <c r="R1225" s="53" t="n">
        <f aca="false">N1225/M1225</f>
        <v>291.86625</v>
      </c>
      <c r="S1225" s="53" t="n">
        <f aca="false">P1225/M1225</f>
        <v>286.75375</v>
      </c>
      <c r="T1225" s="54" t="n">
        <f aca="false">IF(J1225&gt;0,L1225/J1225,0)</f>
        <v>0.753333333333333</v>
      </c>
      <c r="U1225" s="54" t="n">
        <f aca="false">IF(L1225&gt;0,R1225/L1225,0)</f>
        <v>0.860962389380531</v>
      </c>
      <c r="V1225" s="54" t="n">
        <f aca="false">IF(N1225&gt;0,P1225/N1225,0)</f>
        <v>0.982483414920362</v>
      </c>
      <c r="W1225" s="54" t="n">
        <f aca="false">T1225*U1225*V1225</f>
        <v>0.637230555555555</v>
      </c>
      <c r="X1225" s="55" t="n">
        <v>321.2</v>
      </c>
      <c r="Y1225" s="56" t="n">
        <v>1.79</v>
      </c>
    </row>
    <row r="1226" customFormat="false" ht="15" hidden="false" customHeight="false" outlineLevel="0" collapsed="false">
      <c r="A1226" s="47" t="s">
        <v>1698</v>
      </c>
      <c r="B1226" s="48" t="n">
        <v>46157</v>
      </c>
      <c r="C1226" s="49" t="n">
        <f aca="false">DATE(YEAR(B1226),MONTH(B1226),1)</f>
        <v>46143</v>
      </c>
      <c r="D1226" s="47" t="s">
        <v>74</v>
      </c>
      <c r="E1226" s="47" t="s">
        <v>62</v>
      </c>
      <c r="F1226" s="47" t="s">
        <v>150</v>
      </c>
      <c r="G1226" s="47" t="s">
        <v>1684</v>
      </c>
      <c r="H1226" s="50" t="n">
        <f aca="false">Assumptions!$B$4</f>
        <v>480</v>
      </c>
      <c r="I1226" s="47" t="n">
        <v>30</v>
      </c>
      <c r="J1226" s="9" t="n">
        <f aca="false">H1226-I1226</f>
        <v>450</v>
      </c>
      <c r="K1226" s="9" t="n">
        <f aca="false">SUMIFS(Downtime_Log!$I$2:$I$20000,Downtime_Log!$B$2:$B$20000,A1226)</f>
        <v>37</v>
      </c>
      <c r="L1226" s="9" t="n">
        <f aca="false">J1226-K1226</f>
        <v>413</v>
      </c>
      <c r="M1226" s="51" t="n">
        <f aca="false">INDEX(Rate_Master!$C$2:$C$13,MATCH(F1226,Rate_Master!$A$2:$A$13,0))</f>
        <v>800</v>
      </c>
      <c r="N1226" s="52" t="n">
        <v>298902</v>
      </c>
      <c r="O1226" s="51" t="n">
        <f aca="false">SUMIFS(Quality_Log!$H$2:$H$20000,Quality_Log!$B$2:$B$20000,A1226)</f>
        <v>6741</v>
      </c>
      <c r="P1226" s="51" t="n">
        <f aca="false">N1226-O1226</f>
        <v>292161</v>
      </c>
      <c r="Q1226" s="51" t="n">
        <f aca="false">ROUND(J1226*M1226*Assumptions!$B$6,0)</f>
        <v>280800</v>
      </c>
      <c r="R1226" s="53" t="n">
        <f aca="false">N1226/M1226</f>
        <v>373.6275</v>
      </c>
      <c r="S1226" s="53" t="n">
        <f aca="false">P1226/M1226</f>
        <v>365.20125</v>
      </c>
      <c r="T1226" s="54" t="n">
        <f aca="false">IF(J1226&gt;0,L1226/J1226,0)</f>
        <v>0.917777777777778</v>
      </c>
      <c r="U1226" s="54" t="n">
        <f aca="false">IF(L1226&gt;0,R1226/L1226,0)</f>
        <v>0.904667070217918</v>
      </c>
      <c r="V1226" s="54" t="n">
        <f aca="false">IF(N1226&gt;0,P1226/N1226,0)</f>
        <v>0.977447457695164</v>
      </c>
      <c r="W1226" s="54" t="n">
        <f aca="false">T1226*U1226*V1226</f>
        <v>0.811558333333333</v>
      </c>
      <c r="X1226" s="55" t="n">
        <v>380.6</v>
      </c>
      <c r="Y1226" s="56" t="n">
        <v>1.59</v>
      </c>
    </row>
    <row r="1227" customFormat="false" ht="15" hidden="false" customHeight="false" outlineLevel="0" collapsed="false">
      <c r="A1227" s="47" t="s">
        <v>1699</v>
      </c>
      <c r="B1227" s="48" t="n">
        <v>46157</v>
      </c>
      <c r="C1227" s="49" t="n">
        <f aca="false">DATE(YEAR(B1227),MONTH(B1227),1)</f>
        <v>46143</v>
      </c>
      <c r="D1227" s="47" t="s">
        <v>75</v>
      </c>
      <c r="E1227" s="47" t="s">
        <v>62</v>
      </c>
      <c r="F1227" s="47" t="s">
        <v>150</v>
      </c>
      <c r="G1227" s="47" t="s">
        <v>1684</v>
      </c>
      <c r="H1227" s="50" t="n">
        <f aca="false">Assumptions!$B$4</f>
        <v>480</v>
      </c>
      <c r="I1227" s="47" t="n">
        <v>30</v>
      </c>
      <c r="J1227" s="9" t="n">
        <f aca="false">H1227-I1227</f>
        <v>450</v>
      </c>
      <c r="K1227" s="9" t="n">
        <f aca="false">SUMIFS(Downtime_Log!$I$2:$I$20000,Downtime_Log!$B$2:$B$20000,A1227)</f>
        <v>41</v>
      </c>
      <c r="L1227" s="9" t="n">
        <f aca="false">J1227-K1227</f>
        <v>409</v>
      </c>
      <c r="M1227" s="51" t="n">
        <f aca="false">INDEX(Rate_Master!$C$2:$C$13,MATCH(F1227,Rate_Master!$A$2:$A$13,0))</f>
        <v>800</v>
      </c>
      <c r="N1227" s="52" t="n">
        <v>269196</v>
      </c>
      <c r="O1227" s="51" t="n">
        <f aca="false">SUMIFS(Quality_Log!$H$2:$H$20000,Quality_Log!$B$2:$B$20000,A1227)</f>
        <v>4045</v>
      </c>
      <c r="P1227" s="51" t="n">
        <f aca="false">N1227-O1227</f>
        <v>265151</v>
      </c>
      <c r="Q1227" s="51" t="n">
        <f aca="false">ROUND(J1227*M1227*Assumptions!$B$6,0)</f>
        <v>280800</v>
      </c>
      <c r="R1227" s="53" t="n">
        <f aca="false">N1227/M1227</f>
        <v>336.495</v>
      </c>
      <c r="S1227" s="53" t="n">
        <f aca="false">P1227/M1227</f>
        <v>331.43875</v>
      </c>
      <c r="T1227" s="54" t="n">
        <f aca="false">IF(J1227&gt;0,L1227/J1227,0)</f>
        <v>0.908888888888889</v>
      </c>
      <c r="U1227" s="54" t="n">
        <f aca="false">IF(L1227&gt;0,R1227/L1227,0)</f>
        <v>0.822726161369193</v>
      </c>
      <c r="V1227" s="54" t="n">
        <f aca="false">IF(N1227&gt;0,P1227/N1227,0)</f>
        <v>0.984973773755925</v>
      </c>
      <c r="W1227" s="54" t="n">
        <f aca="false">T1227*U1227*V1227</f>
        <v>0.736530555555556</v>
      </c>
      <c r="X1227" s="55" t="n">
        <v>371.4</v>
      </c>
      <c r="Y1227" s="56" t="n">
        <v>1.4</v>
      </c>
    </row>
    <row r="1228" customFormat="false" ht="15" hidden="false" customHeight="false" outlineLevel="0" collapsed="false">
      <c r="A1228" s="47" t="s">
        <v>1700</v>
      </c>
      <c r="B1228" s="48" t="n">
        <v>46157</v>
      </c>
      <c r="C1228" s="49" t="n">
        <f aca="false">DATE(YEAR(B1228),MONTH(B1228),1)</f>
        <v>46143</v>
      </c>
      <c r="D1228" s="47" t="s">
        <v>73</v>
      </c>
      <c r="E1228" s="47" t="s">
        <v>63</v>
      </c>
      <c r="F1228" s="47" t="s">
        <v>151</v>
      </c>
      <c r="G1228" s="47" t="s">
        <v>1688</v>
      </c>
      <c r="H1228" s="50" t="n">
        <f aca="false">Assumptions!$B$4</f>
        <v>480</v>
      </c>
      <c r="I1228" s="47" t="n">
        <v>30</v>
      </c>
      <c r="J1228" s="9" t="n">
        <f aca="false">H1228-I1228</f>
        <v>450</v>
      </c>
      <c r="K1228" s="9" t="n">
        <f aca="false">SUMIFS(Downtime_Log!$I$2:$I$20000,Downtime_Log!$B$2:$B$20000,A1228)</f>
        <v>143</v>
      </c>
      <c r="L1228" s="9" t="n">
        <f aca="false">J1228-K1228</f>
        <v>307</v>
      </c>
      <c r="M1228" s="51" t="n">
        <f aca="false">INDEX(Rate_Master!$C$2:$C$13,MATCH(F1228,Rate_Master!$A$2:$A$13,0))</f>
        <v>700</v>
      </c>
      <c r="N1228" s="52" t="n">
        <v>173522</v>
      </c>
      <c r="O1228" s="51" t="n">
        <f aca="false">SUMIFS(Quality_Log!$H$2:$H$20000,Quality_Log!$B$2:$B$20000,A1228)</f>
        <v>5953</v>
      </c>
      <c r="P1228" s="51" t="n">
        <f aca="false">N1228-O1228</f>
        <v>167569</v>
      </c>
      <c r="Q1228" s="51" t="n">
        <f aca="false">ROUND(J1228*M1228*Assumptions!$B$6,0)</f>
        <v>245700</v>
      </c>
      <c r="R1228" s="53" t="n">
        <f aca="false">N1228/M1228</f>
        <v>247.888571428571</v>
      </c>
      <c r="S1228" s="53" t="n">
        <f aca="false">P1228/M1228</f>
        <v>239.384285714286</v>
      </c>
      <c r="T1228" s="54" t="n">
        <f aca="false">IF(J1228&gt;0,L1228/J1228,0)</f>
        <v>0.682222222222222</v>
      </c>
      <c r="U1228" s="54" t="n">
        <f aca="false">IF(L1228&gt;0,R1228/L1228,0)</f>
        <v>0.807454630060493</v>
      </c>
      <c r="V1228" s="54" t="n">
        <f aca="false">IF(N1228&gt;0,P1228/N1228,0)</f>
        <v>0.965693110959994</v>
      </c>
      <c r="W1228" s="54" t="n">
        <f aca="false">T1228*U1228*V1228</f>
        <v>0.531965079365079</v>
      </c>
      <c r="X1228" s="55" t="n">
        <v>379.8</v>
      </c>
      <c r="Y1228" s="56" t="n">
        <v>1.67</v>
      </c>
    </row>
    <row r="1229" customFormat="false" ht="15" hidden="false" customHeight="false" outlineLevel="0" collapsed="false">
      <c r="A1229" s="47" t="s">
        <v>1701</v>
      </c>
      <c r="B1229" s="48" t="n">
        <v>46157</v>
      </c>
      <c r="C1229" s="49" t="n">
        <f aca="false">DATE(YEAR(B1229),MONTH(B1229),1)</f>
        <v>46143</v>
      </c>
      <c r="D1229" s="47" t="s">
        <v>74</v>
      </c>
      <c r="E1229" s="47" t="s">
        <v>63</v>
      </c>
      <c r="F1229" s="47" t="s">
        <v>151</v>
      </c>
      <c r="G1229" s="47" t="s">
        <v>1688</v>
      </c>
      <c r="H1229" s="50" t="n">
        <f aca="false">Assumptions!$B$4</f>
        <v>480</v>
      </c>
      <c r="I1229" s="47" t="n">
        <v>30</v>
      </c>
      <c r="J1229" s="9" t="n">
        <f aca="false">H1229-I1229</f>
        <v>450</v>
      </c>
      <c r="K1229" s="9" t="n">
        <f aca="false">SUMIFS(Downtime_Log!$I$2:$I$20000,Downtime_Log!$B$2:$B$20000,A1229)</f>
        <v>120</v>
      </c>
      <c r="L1229" s="9" t="n">
        <f aca="false">J1229-K1229</f>
        <v>330</v>
      </c>
      <c r="M1229" s="51" t="n">
        <f aca="false">INDEX(Rate_Master!$C$2:$C$13,MATCH(F1229,Rate_Master!$A$2:$A$13,0))</f>
        <v>700</v>
      </c>
      <c r="N1229" s="52" t="n">
        <v>190308</v>
      </c>
      <c r="O1229" s="51" t="n">
        <f aca="false">SUMIFS(Quality_Log!$H$2:$H$20000,Quality_Log!$B$2:$B$20000,A1229)</f>
        <v>4732</v>
      </c>
      <c r="P1229" s="51" t="n">
        <f aca="false">N1229-O1229</f>
        <v>185576</v>
      </c>
      <c r="Q1229" s="51" t="n">
        <f aca="false">ROUND(J1229*M1229*Assumptions!$B$6,0)</f>
        <v>245700</v>
      </c>
      <c r="R1229" s="53" t="n">
        <f aca="false">N1229/M1229</f>
        <v>271.868571428571</v>
      </c>
      <c r="S1229" s="53" t="n">
        <f aca="false">P1229/M1229</f>
        <v>265.108571428571</v>
      </c>
      <c r="T1229" s="54" t="n">
        <f aca="false">IF(J1229&gt;0,L1229/J1229,0)</f>
        <v>0.733333333333333</v>
      </c>
      <c r="U1229" s="54" t="n">
        <f aca="false">IF(L1229&gt;0,R1229/L1229,0)</f>
        <v>0.823844155844156</v>
      </c>
      <c r="V1229" s="54" t="n">
        <f aca="false">IF(N1229&gt;0,P1229/N1229,0)</f>
        <v>0.975135044244068</v>
      </c>
      <c r="W1229" s="54" t="n">
        <f aca="false">T1229*U1229*V1229</f>
        <v>0.589130158730159</v>
      </c>
      <c r="X1229" s="55" t="n">
        <v>408.1</v>
      </c>
      <c r="Y1229" s="56" t="n">
        <v>2.05</v>
      </c>
    </row>
    <row r="1230" customFormat="false" ht="15" hidden="false" customHeight="false" outlineLevel="0" collapsed="false">
      <c r="A1230" s="47" t="s">
        <v>1702</v>
      </c>
      <c r="B1230" s="48" t="n">
        <v>46157</v>
      </c>
      <c r="C1230" s="49" t="n">
        <f aca="false">DATE(YEAR(B1230),MONTH(B1230),1)</f>
        <v>46143</v>
      </c>
      <c r="D1230" s="47" t="s">
        <v>75</v>
      </c>
      <c r="E1230" s="47" t="s">
        <v>63</v>
      </c>
      <c r="F1230" s="47" t="s">
        <v>151</v>
      </c>
      <c r="G1230" s="47" t="s">
        <v>1688</v>
      </c>
      <c r="H1230" s="50" t="n">
        <f aca="false">Assumptions!$B$4</f>
        <v>480</v>
      </c>
      <c r="I1230" s="47" t="n">
        <v>45</v>
      </c>
      <c r="J1230" s="9" t="n">
        <f aca="false">H1230-I1230</f>
        <v>435</v>
      </c>
      <c r="K1230" s="9" t="n">
        <f aca="false">SUMIFS(Downtime_Log!$I$2:$I$20000,Downtime_Log!$B$2:$B$20000,A1230)</f>
        <v>45</v>
      </c>
      <c r="L1230" s="9" t="n">
        <f aca="false">J1230-K1230</f>
        <v>390</v>
      </c>
      <c r="M1230" s="51" t="n">
        <f aca="false">INDEX(Rate_Master!$C$2:$C$13,MATCH(F1230,Rate_Master!$A$2:$A$13,0))</f>
        <v>700</v>
      </c>
      <c r="N1230" s="52" t="n">
        <v>211704</v>
      </c>
      <c r="O1230" s="51" t="n">
        <f aca="false">SUMIFS(Quality_Log!$H$2:$H$20000,Quality_Log!$B$2:$B$20000,A1230)</f>
        <v>7582</v>
      </c>
      <c r="P1230" s="51" t="n">
        <f aca="false">N1230-O1230</f>
        <v>204122</v>
      </c>
      <c r="Q1230" s="51" t="n">
        <f aca="false">ROUND(J1230*M1230*Assumptions!$B$6,0)</f>
        <v>237510</v>
      </c>
      <c r="R1230" s="53" t="n">
        <f aca="false">N1230/M1230</f>
        <v>302.434285714286</v>
      </c>
      <c r="S1230" s="53" t="n">
        <f aca="false">P1230/M1230</f>
        <v>291.602857142857</v>
      </c>
      <c r="T1230" s="54" t="n">
        <f aca="false">IF(J1230&gt;0,L1230/J1230,0)</f>
        <v>0.896551724137931</v>
      </c>
      <c r="U1230" s="54" t="n">
        <f aca="false">IF(L1230&gt;0,R1230/L1230,0)</f>
        <v>0.775472527472527</v>
      </c>
      <c r="V1230" s="54" t="n">
        <f aca="false">IF(N1230&gt;0,P1230/N1230,0)</f>
        <v>0.964185844386502</v>
      </c>
      <c r="W1230" s="54" t="n">
        <f aca="false">T1230*U1230*V1230</f>
        <v>0.670351395730706</v>
      </c>
      <c r="X1230" s="55" t="n">
        <v>429.7</v>
      </c>
      <c r="Y1230" s="56" t="n">
        <v>1.72</v>
      </c>
    </row>
    <row r="1231" customFormat="false" ht="15" hidden="false" customHeight="false" outlineLevel="0" collapsed="false">
      <c r="A1231" s="47" t="s">
        <v>1703</v>
      </c>
      <c r="B1231" s="48" t="n">
        <v>46157</v>
      </c>
      <c r="C1231" s="49" t="n">
        <f aca="false">DATE(YEAR(B1231),MONTH(B1231),1)</f>
        <v>46143</v>
      </c>
      <c r="D1231" s="47" t="s">
        <v>73</v>
      </c>
      <c r="E1231" s="47" t="s">
        <v>64</v>
      </c>
      <c r="F1231" s="47" t="s">
        <v>156</v>
      </c>
      <c r="G1231" s="47" t="s">
        <v>1692</v>
      </c>
      <c r="H1231" s="50" t="n">
        <f aca="false">Assumptions!$B$4</f>
        <v>480</v>
      </c>
      <c r="I1231" s="47" t="n">
        <v>30</v>
      </c>
      <c r="J1231" s="9" t="n">
        <f aca="false">H1231-I1231</f>
        <v>450</v>
      </c>
      <c r="K1231" s="9" t="n">
        <f aca="false">SUMIFS(Downtime_Log!$I$2:$I$20000,Downtime_Log!$B$2:$B$20000,A1231)</f>
        <v>11</v>
      </c>
      <c r="L1231" s="9" t="n">
        <f aca="false">J1231-K1231</f>
        <v>439</v>
      </c>
      <c r="M1231" s="51" t="n">
        <f aca="false">INDEX(Rate_Master!$C$2:$C$13,MATCH(F1231,Rate_Master!$A$2:$A$13,0))</f>
        <v>480</v>
      </c>
      <c r="N1231" s="52" t="n">
        <v>195217</v>
      </c>
      <c r="O1231" s="51" t="n">
        <f aca="false">SUMIFS(Quality_Log!$H$2:$H$20000,Quality_Log!$B$2:$B$20000,A1231)</f>
        <v>4234</v>
      </c>
      <c r="P1231" s="51" t="n">
        <f aca="false">N1231-O1231</f>
        <v>190983</v>
      </c>
      <c r="Q1231" s="51" t="n">
        <f aca="false">ROUND(J1231*M1231*Assumptions!$B$6,0)</f>
        <v>168480</v>
      </c>
      <c r="R1231" s="53" t="n">
        <f aca="false">N1231/M1231</f>
        <v>406.702083333333</v>
      </c>
      <c r="S1231" s="53" t="n">
        <f aca="false">P1231/M1231</f>
        <v>397.88125</v>
      </c>
      <c r="T1231" s="54" t="n">
        <f aca="false">IF(J1231&gt;0,L1231/J1231,0)</f>
        <v>0.975555555555556</v>
      </c>
      <c r="U1231" s="54" t="n">
        <f aca="false">IF(L1231&gt;0,R1231/L1231,0)</f>
        <v>0.926428435839028</v>
      </c>
      <c r="V1231" s="54" t="n">
        <f aca="false">IF(N1231&gt;0,P1231/N1231,0)</f>
        <v>0.978311315100632</v>
      </c>
      <c r="W1231" s="54" t="n">
        <f aca="false">T1231*U1231*V1231</f>
        <v>0.884180555555556</v>
      </c>
      <c r="X1231" s="55" t="n">
        <v>227.7</v>
      </c>
      <c r="Y1231" s="56" t="n">
        <v>0.64</v>
      </c>
    </row>
    <row r="1232" customFormat="false" ht="15" hidden="false" customHeight="false" outlineLevel="0" collapsed="false">
      <c r="A1232" s="47" t="s">
        <v>1704</v>
      </c>
      <c r="B1232" s="48" t="n">
        <v>46157</v>
      </c>
      <c r="C1232" s="49" t="n">
        <f aca="false">DATE(YEAR(B1232),MONTH(B1232),1)</f>
        <v>46143</v>
      </c>
      <c r="D1232" s="47" t="s">
        <v>74</v>
      </c>
      <c r="E1232" s="47" t="s">
        <v>64</v>
      </c>
      <c r="F1232" s="47" t="s">
        <v>156</v>
      </c>
      <c r="G1232" s="47" t="s">
        <v>1692</v>
      </c>
      <c r="H1232" s="50" t="n">
        <f aca="false">Assumptions!$B$4</f>
        <v>480</v>
      </c>
      <c r="I1232" s="47" t="n">
        <v>30</v>
      </c>
      <c r="J1232" s="9" t="n">
        <f aca="false">H1232-I1232</f>
        <v>450</v>
      </c>
      <c r="K1232" s="9" t="n">
        <f aca="false">SUMIFS(Downtime_Log!$I$2:$I$20000,Downtime_Log!$B$2:$B$20000,A1232)</f>
        <v>92</v>
      </c>
      <c r="L1232" s="9" t="n">
        <f aca="false">J1232-K1232</f>
        <v>358</v>
      </c>
      <c r="M1232" s="51" t="n">
        <f aca="false">INDEX(Rate_Master!$C$2:$C$13,MATCH(F1232,Rate_Master!$A$2:$A$13,0))</f>
        <v>480</v>
      </c>
      <c r="N1232" s="52" t="n">
        <v>148716</v>
      </c>
      <c r="O1232" s="51" t="n">
        <f aca="false">SUMIFS(Quality_Log!$H$2:$H$20000,Quality_Log!$B$2:$B$20000,A1232)</f>
        <v>3907</v>
      </c>
      <c r="P1232" s="51" t="n">
        <f aca="false">N1232-O1232</f>
        <v>144809</v>
      </c>
      <c r="Q1232" s="51" t="n">
        <f aca="false">ROUND(J1232*M1232*Assumptions!$B$6,0)</f>
        <v>168480</v>
      </c>
      <c r="R1232" s="53" t="n">
        <f aca="false">N1232/M1232</f>
        <v>309.825</v>
      </c>
      <c r="S1232" s="53" t="n">
        <f aca="false">P1232/M1232</f>
        <v>301.685416666667</v>
      </c>
      <c r="T1232" s="54" t="n">
        <f aca="false">IF(J1232&gt;0,L1232/J1232,0)</f>
        <v>0.795555555555556</v>
      </c>
      <c r="U1232" s="54" t="n">
        <f aca="false">IF(L1232&gt;0,R1232/L1232,0)</f>
        <v>0.865432960893855</v>
      </c>
      <c r="V1232" s="54" t="n">
        <f aca="false">IF(N1232&gt;0,P1232/N1232,0)</f>
        <v>0.973728448855537</v>
      </c>
      <c r="W1232" s="54" t="n">
        <f aca="false">T1232*U1232*V1232</f>
        <v>0.670412037037037</v>
      </c>
      <c r="X1232" s="55" t="n">
        <v>212.9</v>
      </c>
      <c r="Y1232" s="56" t="n">
        <v>0.71</v>
      </c>
    </row>
    <row r="1233" customFormat="false" ht="15" hidden="false" customHeight="false" outlineLevel="0" collapsed="false">
      <c r="A1233" s="47" t="s">
        <v>1705</v>
      </c>
      <c r="B1233" s="48" t="n">
        <v>46157</v>
      </c>
      <c r="C1233" s="49" t="n">
        <f aca="false">DATE(YEAR(B1233),MONTH(B1233),1)</f>
        <v>46143</v>
      </c>
      <c r="D1233" s="47" t="s">
        <v>73</v>
      </c>
      <c r="E1233" s="47" t="s">
        <v>65</v>
      </c>
      <c r="F1233" s="47" t="s">
        <v>158</v>
      </c>
      <c r="G1233" s="47" t="s">
        <v>1682</v>
      </c>
      <c r="H1233" s="50" t="n">
        <f aca="false">Assumptions!$B$4</f>
        <v>480</v>
      </c>
      <c r="I1233" s="47" t="n">
        <v>30</v>
      </c>
      <c r="J1233" s="9" t="n">
        <f aca="false">H1233-I1233</f>
        <v>450</v>
      </c>
      <c r="K1233" s="9" t="n">
        <f aca="false">SUMIFS(Downtime_Log!$I$2:$I$20000,Downtime_Log!$B$2:$B$20000,A1233)</f>
        <v>36</v>
      </c>
      <c r="L1233" s="9" t="n">
        <f aca="false">J1233-K1233</f>
        <v>414</v>
      </c>
      <c r="M1233" s="51" t="n">
        <f aca="false">INDEX(Rate_Master!$C$2:$C$13,MATCH(F1233,Rate_Master!$A$2:$A$13,0))</f>
        <v>200</v>
      </c>
      <c r="N1233" s="52" t="n">
        <v>74506</v>
      </c>
      <c r="O1233" s="51" t="n">
        <f aca="false">SUMIFS(Quality_Log!$H$2:$H$20000,Quality_Log!$B$2:$B$20000,A1233)</f>
        <v>1468</v>
      </c>
      <c r="P1233" s="51" t="n">
        <f aca="false">N1233-O1233</f>
        <v>73038</v>
      </c>
      <c r="Q1233" s="51" t="n">
        <f aca="false">ROUND(J1233*M1233*Assumptions!$B$6,0)</f>
        <v>70200</v>
      </c>
      <c r="R1233" s="53" t="n">
        <f aca="false">N1233/M1233</f>
        <v>372.53</v>
      </c>
      <c r="S1233" s="53" t="n">
        <f aca="false">P1233/M1233</f>
        <v>365.19</v>
      </c>
      <c r="T1233" s="54" t="n">
        <f aca="false">IF(J1233&gt;0,L1233/J1233,0)</f>
        <v>0.92</v>
      </c>
      <c r="U1233" s="54" t="n">
        <f aca="false">IF(L1233&gt;0,R1233/L1233,0)</f>
        <v>0.899830917874396</v>
      </c>
      <c r="V1233" s="54" t="n">
        <f aca="false">IF(N1233&gt;0,P1233/N1233,0)</f>
        <v>0.980296888841167</v>
      </c>
      <c r="W1233" s="54" t="n">
        <f aca="false">T1233*U1233*V1233</f>
        <v>0.811533333333333</v>
      </c>
      <c r="X1233" s="55" t="n">
        <v>197.9</v>
      </c>
      <c r="Y1233" s="56" t="n">
        <v>0.13</v>
      </c>
    </row>
    <row r="1234" customFormat="false" ht="15" hidden="false" customHeight="false" outlineLevel="0" collapsed="false">
      <c r="A1234" s="47" t="s">
        <v>1706</v>
      </c>
      <c r="B1234" s="48" t="n">
        <v>46157</v>
      </c>
      <c r="C1234" s="49" t="n">
        <f aca="false">DATE(YEAR(B1234),MONTH(B1234),1)</f>
        <v>46143</v>
      </c>
      <c r="D1234" s="47" t="s">
        <v>74</v>
      </c>
      <c r="E1234" s="47" t="s">
        <v>65</v>
      </c>
      <c r="F1234" s="47" t="s">
        <v>158</v>
      </c>
      <c r="G1234" s="47" t="s">
        <v>1682</v>
      </c>
      <c r="H1234" s="50" t="n">
        <f aca="false">Assumptions!$B$4</f>
        <v>480</v>
      </c>
      <c r="I1234" s="47" t="n">
        <v>45</v>
      </c>
      <c r="J1234" s="9" t="n">
        <f aca="false">H1234-I1234</f>
        <v>435</v>
      </c>
      <c r="K1234" s="9" t="n">
        <f aca="false">SUMIFS(Downtime_Log!$I$2:$I$20000,Downtime_Log!$B$2:$B$20000,A1234)</f>
        <v>107</v>
      </c>
      <c r="L1234" s="9" t="n">
        <f aca="false">J1234-K1234</f>
        <v>328</v>
      </c>
      <c r="M1234" s="51" t="n">
        <f aca="false">INDEX(Rate_Master!$C$2:$C$13,MATCH(F1234,Rate_Master!$A$2:$A$13,0))</f>
        <v>200</v>
      </c>
      <c r="N1234" s="52" t="n">
        <v>55920</v>
      </c>
      <c r="O1234" s="51" t="n">
        <f aca="false">SUMIFS(Quality_Log!$H$2:$H$20000,Quality_Log!$B$2:$B$20000,A1234)</f>
        <v>1151</v>
      </c>
      <c r="P1234" s="51" t="n">
        <f aca="false">N1234-O1234</f>
        <v>54769</v>
      </c>
      <c r="Q1234" s="51" t="n">
        <f aca="false">ROUND(J1234*M1234*Assumptions!$B$6,0)</f>
        <v>67860</v>
      </c>
      <c r="R1234" s="53" t="n">
        <f aca="false">N1234/M1234</f>
        <v>279.6</v>
      </c>
      <c r="S1234" s="53" t="n">
        <f aca="false">P1234/M1234</f>
        <v>273.845</v>
      </c>
      <c r="T1234" s="54" t="n">
        <f aca="false">IF(J1234&gt;0,L1234/J1234,0)</f>
        <v>0.754022988505747</v>
      </c>
      <c r="U1234" s="54" t="n">
        <f aca="false">IF(L1234&gt;0,R1234/L1234,0)</f>
        <v>0.852439024390244</v>
      </c>
      <c r="V1234" s="54" t="n">
        <f aca="false">IF(N1234&gt;0,P1234/N1234,0)</f>
        <v>0.979417024320458</v>
      </c>
      <c r="W1234" s="54" t="n">
        <f aca="false">T1234*U1234*V1234</f>
        <v>0.629528735632184</v>
      </c>
      <c r="X1234" s="55" t="n">
        <v>177.6</v>
      </c>
      <c r="Y1234" s="56" t="n">
        <v>0.16</v>
      </c>
    </row>
    <row r="1235" customFormat="false" ht="15" hidden="false" customHeight="false" outlineLevel="0" collapsed="false">
      <c r="A1235" s="47" t="s">
        <v>1707</v>
      </c>
      <c r="B1235" s="48" t="n">
        <v>46157</v>
      </c>
      <c r="C1235" s="49" t="n">
        <f aca="false">DATE(YEAR(B1235),MONTH(B1235),1)</f>
        <v>46143</v>
      </c>
      <c r="D1235" s="47" t="s">
        <v>75</v>
      </c>
      <c r="E1235" s="47" t="s">
        <v>65</v>
      </c>
      <c r="F1235" s="47" t="s">
        <v>157</v>
      </c>
      <c r="G1235" s="47" t="s">
        <v>1708</v>
      </c>
      <c r="H1235" s="50" t="n">
        <f aca="false">Assumptions!$B$4</f>
        <v>480</v>
      </c>
      <c r="I1235" s="47" t="n">
        <v>45</v>
      </c>
      <c r="J1235" s="9" t="n">
        <f aca="false">H1235-I1235</f>
        <v>435</v>
      </c>
      <c r="K1235" s="9" t="n">
        <f aca="false">SUMIFS(Downtime_Log!$I$2:$I$20000,Downtime_Log!$B$2:$B$20000,A1235)</f>
        <v>90</v>
      </c>
      <c r="L1235" s="9" t="n">
        <f aca="false">J1235-K1235</f>
        <v>345</v>
      </c>
      <c r="M1235" s="51" t="n">
        <f aca="false">INDEX(Rate_Master!$C$2:$C$13,MATCH(F1235,Rate_Master!$A$2:$A$13,0))</f>
        <v>220</v>
      </c>
      <c r="N1235" s="52" t="n">
        <v>64243</v>
      </c>
      <c r="O1235" s="51" t="n">
        <f aca="false">SUMIFS(Quality_Log!$H$2:$H$20000,Quality_Log!$B$2:$B$20000,A1235)</f>
        <v>1917</v>
      </c>
      <c r="P1235" s="51" t="n">
        <f aca="false">N1235-O1235</f>
        <v>62326</v>
      </c>
      <c r="Q1235" s="51" t="n">
        <f aca="false">ROUND(J1235*M1235*Assumptions!$B$6,0)</f>
        <v>74646</v>
      </c>
      <c r="R1235" s="53" t="n">
        <f aca="false">N1235/M1235</f>
        <v>292.013636363636</v>
      </c>
      <c r="S1235" s="53" t="n">
        <f aca="false">P1235/M1235</f>
        <v>283.3</v>
      </c>
      <c r="T1235" s="54" t="n">
        <f aca="false">IF(J1235&gt;0,L1235/J1235,0)</f>
        <v>0.793103448275862</v>
      </c>
      <c r="U1235" s="54" t="n">
        <f aca="false">IF(L1235&gt;0,R1235/L1235,0)</f>
        <v>0.846416337285903</v>
      </c>
      <c r="V1235" s="54" t="n">
        <f aca="false">IF(N1235&gt;0,P1235/N1235,0)</f>
        <v>0.970160173092788</v>
      </c>
      <c r="W1235" s="54" t="n">
        <f aca="false">T1235*U1235*V1235</f>
        <v>0.651264367816092</v>
      </c>
      <c r="X1235" s="55" t="n">
        <v>176.4</v>
      </c>
      <c r="Y1235" s="56" t="n">
        <v>0.74</v>
      </c>
    </row>
    <row r="1236" customFormat="false" ht="15" hidden="false" customHeight="false" outlineLevel="0" collapsed="false">
      <c r="A1236" s="47" t="s">
        <v>1709</v>
      </c>
      <c r="B1236" s="48" t="n">
        <v>46158</v>
      </c>
      <c r="C1236" s="49" t="n">
        <f aca="false">DATE(YEAR(B1236),MONTH(B1236),1)</f>
        <v>46143</v>
      </c>
      <c r="D1236" s="47" t="s">
        <v>73</v>
      </c>
      <c r="E1236" s="47" t="s">
        <v>62</v>
      </c>
      <c r="F1236" s="47" t="s">
        <v>150</v>
      </c>
      <c r="G1236" s="47" t="s">
        <v>1684</v>
      </c>
      <c r="H1236" s="50" t="n">
        <f aca="false">Assumptions!$B$4</f>
        <v>480</v>
      </c>
      <c r="I1236" s="47" t="n">
        <v>90</v>
      </c>
      <c r="J1236" s="9" t="n">
        <f aca="false">H1236-I1236</f>
        <v>390</v>
      </c>
      <c r="K1236" s="9" t="n">
        <f aca="false">SUMIFS(Downtime_Log!$I$2:$I$20000,Downtime_Log!$B$2:$B$20000,A1236)</f>
        <v>10</v>
      </c>
      <c r="L1236" s="9" t="n">
        <f aca="false">J1236-K1236</f>
        <v>380</v>
      </c>
      <c r="M1236" s="51" t="n">
        <f aca="false">INDEX(Rate_Master!$C$2:$C$13,MATCH(F1236,Rate_Master!$A$2:$A$13,0))</f>
        <v>800</v>
      </c>
      <c r="N1236" s="52" t="n">
        <v>265802</v>
      </c>
      <c r="O1236" s="51" t="n">
        <f aca="false">SUMIFS(Quality_Log!$H$2:$H$20000,Quality_Log!$B$2:$B$20000,A1236)</f>
        <v>7515</v>
      </c>
      <c r="P1236" s="51" t="n">
        <f aca="false">N1236-O1236</f>
        <v>258287</v>
      </c>
      <c r="Q1236" s="51" t="n">
        <f aca="false">ROUND(J1236*M1236*Assumptions!$B$6,0)</f>
        <v>243360</v>
      </c>
      <c r="R1236" s="53" t="n">
        <f aca="false">N1236/M1236</f>
        <v>332.2525</v>
      </c>
      <c r="S1236" s="53" t="n">
        <f aca="false">P1236/M1236</f>
        <v>322.85875</v>
      </c>
      <c r="T1236" s="54" t="n">
        <f aca="false">IF(J1236&gt;0,L1236/J1236,0)</f>
        <v>0.974358974358974</v>
      </c>
      <c r="U1236" s="54" t="n">
        <f aca="false">IF(L1236&gt;0,R1236/L1236,0)</f>
        <v>0.874348684210526</v>
      </c>
      <c r="V1236" s="54" t="n">
        <f aca="false">IF(N1236&gt;0,P1236/N1236,0)</f>
        <v>0.97172707504082</v>
      </c>
      <c r="W1236" s="54" t="n">
        <f aca="false">T1236*U1236*V1236</f>
        <v>0.827842948717949</v>
      </c>
      <c r="X1236" s="55" t="n">
        <v>351.4</v>
      </c>
      <c r="Y1236" s="56" t="n">
        <v>1.97</v>
      </c>
    </row>
    <row r="1237" customFormat="false" ht="15" hidden="false" customHeight="false" outlineLevel="0" collapsed="false">
      <c r="A1237" s="47" t="s">
        <v>1710</v>
      </c>
      <c r="B1237" s="48" t="n">
        <v>46158</v>
      </c>
      <c r="C1237" s="49" t="n">
        <f aca="false">DATE(YEAR(B1237),MONTH(B1237),1)</f>
        <v>46143</v>
      </c>
      <c r="D1237" s="47" t="s">
        <v>74</v>
      </c>
      <c r="E1237" s="47" t="s">
        <v>62</v>
      </c>
      <c r="F1237" s="47" t="s">
        <v>148</v>
      </c>
      <c r="G1237" s="47" t="s">
        <v>1711</v>
      </c>
      <c r="H1237" s="50" t="n">
        <f aca="false">Assumptions!$B$4</f>
        <v>480</v>
      </c>
      <c r="I1237" s="47" t="n">
        <v>30</v>
      </c>
      <c r="J1237" s="9" t="n">
        <f aca="false">H1237-I1237</f>
        <v>450</v>
      </c>
      <c r="K1237" s="9" t="n">
        <f aca="false">SUMIFS(Downtime_Log!$I$2:$I$20000,Downtime_Log!$B$2:$B$20000,A1237)</f>
        <v>157</v>
      </c>
      <c r="L1237" s="9" t="n">
        <f aca="false">J1237-K1237</f>
        <v>293</v>
      </c>
      <c r="M1237" s="51" t="n">
        <f aca="false">INDEX(Rate_Master!$C$2:$C$13,MATCH(F1237,Rate_Master!$A$2:$A$13,0))</f>
        <v>900</v>
      </c>
      <c r="N1237" s="52" t="n">
        <v>225758</v>
      </c>
      <c r="O1237" s="51" t="n">
        <f aca="false">SUMIFS(Quality_Log!$H$2:$H$20000,Quality_Log!$B$2:$B$20000,A1237)</f>
        <v>6511</v>
      </c>
      <c r="P1237" s="51" t="n">
        <f aca="false">N1237-O1237</f>
        <v>219247</v>
      </c>
      <c r="Q1237" s="51" t="n">
        <f aca="false">ROUND(J1237*M1237*Assumptions!$B$6,0)</f>
        <v>315900</v>
      </c>
      <c r="R1237" s="53" t="n">
        <f aca="false">N1237/M1237</f>
        <v>250.842222222222</v>
      </c>
      <c r="S1237" s="53" t="n">
        <f aca="false">P1237/M1237</f>
        <v>243.607777777778</v>
      </c>
      <c r="T1237" s="54" t="n">
        <f aca="false">IF(J1237&gt;0,L1237/J1237,0)</f>
        <v>0.651111111111111</v>
      </c>
      <c r="U1237" s="54" t="n">
        <f aca="false">IF(L1237&gt;0,R1237/L1237,0)</f>
        <v>0.85611679939325</v>
      </c>
      <c r="V1237" s="54" t="n">
        <f aca="false">IF(N1237&gt;0,P1237/N1237,0)</f>
        <v>0.971159383056193</v>
      </c>
      <c r="W1237" s="54" t="n">
        <f aca="false">T1237*U1237*V1237</f>
        <v>0.541350617283951</v>
      </c>
      <c r="X1237" s="55" t="n">
        <v>299.1</v>
      </c>
      <c r="Y1237" s="56" t="n">
        <v>5.21</v>
      </c>
    </row>
    <row r="1238" customFormat="false" ht="15" hidden="false" customHeight="false" outlineLevel="0" collapsed="false">
      <c r="A1238" s="47" t="s">
        <v>1712</v>
      </c>
      <c r="B1238" s="48" t="n">
        <v>46158</v>
      </c>
      <c r="C1238" s="49" t="n">
        <f aca="false">DATE(YEAR(B1238),MONTH(B1238),1)</f>
        <v>46143</v>
      </c>
      <c r="D1238" s="47" t="s">
        <v>75</v>
      </c>
      <c r="E1238" s="47" t="s">
        <v>62</v>
      </c>
      <c r="F1238" s="47" t="s">
        <v>148</v>
      </c>
      <c r="G1238" s="47" t="s">
        <v>1711</v>
      </c>
      <c r="H1238" s="50" t="n">
        <f aca="false">Assumptions!$B$4</f>
        <v>480</v>
      </c>
      <c r="I1238" s="47" t="n">
        <v>30</v>
      </c>
      <c r="J1238" s="9" t="n">
        <f aca="false">H1238-I1238</f>
        <v>450</v>
      </c>
      <c r="K1238" s="9" t="n">
        <f aca="false">SUMIFS(Downtime_Log!$I$2:$I$20000,Downtime_Log!$B$2:$B$20000,A1238)</f>
        <v>140</v>
      </c>
      <c r="L1238" s="9" t="n">
        <f aca="false">J1238-K1238</f>
        <v>310</v>
      </c>
      <c r="M1238" s="51" t="n">
        <f aca="false">INDEX(Rate_Master!$C$2:$C$13,MATCH(F1238,Rate_Master!$A$2:$A$13,0))</f>
        <v>900</v>
      </c>
      <c r="N1238" s="52" t="n">
        <v>246947</v>
      </c>
      <c r="O1238" s="51" t="n">
        <f aca="false">SUMIFS(Quality_Log!$H$2:$H$20000,Quality_Log!$B$2:$B$20000,A1238)</f>
        <v>3153</v>
      </c>
      <c r="P1238" s="51" t="n">
        <f aca="false">N1238-O1238</f>
        <v>243794</v>
      </c>
      <c r="Q1238" s="51" t="n">
        <f aca="false">ROUND(J1238*M1238*Assumptions!$B$6,0)</f>
        <v>315900</v>
      </c>
      <c r="R1238" s="53" t="n">
        <f aca="false">N1238/M1238</f>
        <v>274.385555555556</v>
      </c>
      <c r="S1238" s="53" t="n">
        <f aca="false">P1238/M1238</f>
        <v>270.882222222222</v>
      </c>
      <c r="T1238" s="54" t="n">
        <f aca="false">IF(J1238&gt;0,L1238/J1238,0)</f>
        <v>0.688888888888889</v>
      </c>
      <c r="U1238" s="54" t="n">
        <f aca="false">IF(L1238&gt;0,R1238/L1238,0)</f>
        <v>0.885114695340502</v>
      </c>
      <c r="V1238" s="54" t="n">
        <f aca="false">IF(N1238&gt;0,P1238/N1238,0)</f>
        <v>0.987232078138224</v>
      </c>
      <c r="W1238" s="54" t="n">
        <f aca="false">T1238*U1238*V1238</f>
        <v>0.601960493827161</v>
      </c>
      <c r="X1238" s="55" t="n">
        <v>307</v>
      </c>
      <c r="Y1238" s="56" t="n">
        <v>1.45</v>
      </c>
    </row>
    <row r="1239" customFormat="false" ht="15" hidden="false" customHeight="false" outlineLevel="0" collapsed="false">
      <c r="A1239" s="47" t="s">
        <v>1713</v>
      </c>
      <c r="B1239" s="48" t="n">
        <v>46158</v>
      </c>
      <c r="C1239" s="49" t="n">
        <f aca="false">DATE(YEAR(B1239),MONTH(B1239),1)</f>
        <v>46143</v>
      </c>
      <c r="D1239" s="47" t="s">
        <v>73</v>
      </c>
      <c r="E1239" s="47" t="s">
        <v>63</v>
      </c>
      <c r="F1239" s="47" t="s">
        <v>151</v>
      </c>
      <c r="G1239" s="47" t="s">
        <v>1714</v>
      </c>
      <c r="H1239" s="50" t="n">
        <f aca="false">Assumptions!$B$4</f>
        <v>480</v>
      </c>
      <c r="I1239" s="47" t="n">
        <v>90</v>
      </c>
      <c r="J1239" s="9" t="n">
        <f aca="false">H1239-I1239</f>
        <v>390</v>
      </c>
      <c r="K1239" s="9" t="n">
        <f aca="false">SUMIFS(Downtime_Log!$I$2:$I$20000,Downtime_Log!$B$2:$B$20000,A1239)</f>
        <v>39</v>
      </c>
      <c r="L1239" s="9" t="n">
        <f aca="false">J1239-K1239</f>
        <v>351</v>
      </c>
      <c r="M1239" s="51" t="n">
        <f aca="false">INDEX(Rate_Master!$C$2:$C$13,MATCH(F1239,Rate_Master!$A$2:$A$13,0))</f>
        <v>700</v>
      </c>
      <c r="N1239" s="52" t="n">
        <v>216027</v>
      </c>
      <c r="O1239" s="51" t="n">
        <f aca="false">SUMIFS(Quality_Log!$H$2:$H$20000,Quality_Log!$B$2:$B$20000,A1239)</f>
        <v>6238</v>
      </c>
      <c r="P1239" s="51" t="n">
        <f aca="false">N1239-O1239</f>
        <v>209789</v>
      </c>
      <c r="Q1239" s="51" t="n">
        <f aca="false">ROUND(J1239*M1239*Assumptions!$B$6,0)</f>
        <v>212940</v>
      </c>
      <c r="R1239" s="53" t="n">
        <f aca="false">N1239/M1239</f>
        <v>308.61</v>
      </c>
      <c r="S1239" s="53" t="n">
        <f aca="false">P1239/M1239</f>
        <v>299.698571428571</v>
      </c>
      <c r="T1239" s="54" t="n">
        <f aca="false">IF(J1239&gt;0,L1239/J1239,0)</f>
        <v>0.9</v>
      </c>
      <c r="U1239" s="54" t="n">
        <f aca="false">IF(L1239&gt;0,R1239/L1239,0)</f>
        <v>0.879230769230769</v>
      </c>
      <c r="V1239" s="54" t="n">
        <f aca="false">IF(N1239&gt;0,P1239/N1239,0)</f>
        <v>0.971123979872886</v>
      </c>
      <c r="W1239" s="54" t="n">
        <f aca="false">T1239*U1239*V1239</f>
        <v>0.768457875457876</v>
      </c>
      <c r="X1239" s="55" t="n">
        <v>390.3</v>
      </c>
      <c r="Y1239" s="56" t="n">
        <v>1.87</v>
      </c>
    </row>
    <row r="1240" customFormat="false" ht="15" hidden="false" customHeight="false" outlineLevel="0" collapsed="false">
      <c r="A1240" s="47" t="s">
        <v>1715</v>
      </c>
      <c r="B1240" s="48" t="n">
        <v>46158</v>
      </c>
      <c r="C1240" s="49" t="n">
        <f aca="false">DATE(YEAR(B1240),MONTH(B1240),1)</f>
        <v>46143</v>
      </c>
      <c r="D1240" s="47" t="s">
        <v>74</v>
      </c>
      <c r="E1240" s="47" t="s">
        <v>63</v>
      </c>
      <c r="F1240" s="47" t="s">
        <v>151</v>
      </c>
      <c r="G1240" s="47" t="s">
        <v>1714</v>
      </c>
      <c r="H1240" s="50" t="n">
        <f aca="false">Assumptions!$B$4</f>
        <v>480</v>
      </c>
      <c r="I1240" s="47" t="n">
        <v>30</v>
      </c>
      <c r="J1240" s="9" t="n">
        <f aca="false">H1240-I1240</f>
        <v>450</v>
      </c>
      <c r="K1240" s="9" t="n">
        <f aca="false">SUMIFS(Downtime_Log!$I$2:$I$20000,Downtime_Log!$B$2:$B$20000,A1240)</f>
        <v>36</v>
      </c>
      <c r="L1240" s="9" t="n">
        <f aca="false">J1240-K1240</f>
        <v>414</v>
      </c>
      <c r="M1240" s="51" t="n">
        <f aca="false">INDEX(Rate_Master!$C$2:$C$13,MATCH(F1240,Rate_Master!$A$2:$A$13,0))</f>
        <v>700</v>
      </c>
      <c r="N1240" s="52" t="n">
        <v>248451</v>
      </c>
      <c r="O1240" s="51" t="n">
        <f aca="false">SUMIFS(Quality_Log!$H$2:$H$20000,Quality_Log!$B$2:$B$20000,A1240)</f>
        <v>8034</v>
      </c>
      <c r="P1240" s="51" t="n">
        <f aca="false">N1240-O1240</f>
        <v>240417</v>
      </c>
      <c r="Q1240" s="51" t="n">
        <f aca="false">ROUND(J1240*M1240*Assumptions!$B$6,0)</f>
        <v>245700</v>
      </c>
      <c r="R1240" s="53" t="n">
        <f aca="false">N1240/M1240</f>
        <v>354.93</v>
      </c>
      <c r="S1240" s="53" t="n">
        <f aca="false">P1240/M1240</f>
        <v>343.452857142857</v>
      </c>
      <c r="T1240" s="54" t="n">
        <f aca="false">IF(J1240&gt;0,L1240/J1240,0)</f>
        <v>0.92</v>
      </c>
      <c r="U1240" s="54" t="n">
        <f aca="false">IF(L1240&gt;0,R1240/L1240,0)</f>
        <v>0.85731884057971</v>
      </c>
      <c r="V1240" s="54" t="n">
        <f aca="false">IF(N1240&gt;0,P1240/N1240,0)</f>
        <v>0.967663643937839</v>
      </c>
      <c r="W1240" s="54" t="n">
        <f aca="false">T1240*U1240*V1240</f>
        <v>0.763228571428572</v>
      </c>
      <c r="X1240" s="55" t="n">
        <v>447.8</v>
      </c>
      <c r="Y1240" s="56" t="n">
        <v>1.6</v>
      </c>
    </row>
    <row r="1241" customFormat="false" ht="15" hidden="false" customHeight="false" outlineLevel="0" collapsed="false">
      <c r="A1241" s="47" t="s">
        <v>1716</v>
      </c>
      <c r="B1241" s="48" t="n">
        <v>46158</v>
      </c>
      <c r="C1241" s="49" t="n">
        <f aca="false">DATE(YEAR(B1241),MONTH(B1241),1)</f>
        <v>46143</v>
      </c>
      <c r="D1241" s="47" t="s">
        <v>75</v>
      </c>
      <c r="E1241" s="47" t="s">
        <v>63</v>
      </c>
      <c r="F1241" s="47" t="s">
        <v>151</v>
      </c>
      <c r="G1241" s="47" t="s">
        <v>1714</v>
      </c>
      <c r="H1241" s="50" t="n">
        <f aca="false">Assumptions!$B$4</f>
        <v>480</v>
      </c>
      <c r="I1241" s="47" t="n">
        <v>30</v>
      </c>
      <c r="J1241" s="9" t="n">
        <f aca="false">H1241-I1241</f>
        <v>450</v>
      </c>
      <c r="K1241" s="9" t="n">
        <f aca="false">SUMIFS(Downtime_Log!$I$2:$I$20000,Downtime_Log!$B$2:$B$20000,A1241)</f>
        <v>111</v>
      </c>
      <c r="L1241" s="9" t="n">
        <f aca="false">J1241-K1241</f>
        <v>339</v>
      </c>
      <c r="M1241" s="51" t="n">
        <f aca="false">INDEX(Rate_Master!$C$2:$C$13,MATCH(F1241,Rate_Master!$A$2:$A$13,0))</f>
        <v>700</v>
      </c>
      <c r="N1241" s="52" t="n">
        <v>203822</v>
      </c>
      <c r="O1241" s="51" t="n">
        <f aca="false">SUMIFS(Quality_Log!$H$2:$H$20000,Quality_Log!$B$2:$B$20000,A1241)</f>
        <v>7314</v>
      </c>
      <c r="P1241" s="51" t="n">
        <f aca="false">N1241-O1241</f>
        <v>196508</v>
      </c>
      <c r="Q1241" s="51" t="n">
        <f aca="false">ROUND(J1241*M1241*Assumptions!$B$6,0)</f>
        <v>245700</v>
      </c>
      <c r="R1241" s="53" t="n">
        <f aca="false">N1241/M1241</f>
        <v>291.174285714286</v>
      </c>
      <c r="S1241" s="53" t="n">
        <f aca="false">P1241/M1241</f>
        <v>280.725714285714</v>
      </c>
      <c r="T1241" s="54" t="n">
        <f aca="false">IF(J1241&gt;0,L1241/J1241,0)</f>
        <v>0.753333333333333</v>
      </c>
      <c r="U1241" s="54" t="n">
        <f aca="false">IF(L1241&gt;0,R1241/L1241,0)</f>
        <v>0.858921196797303</v>
      </c>
      <c r="V1241" s="54" t="n">
        <f aca="false">IF(N1241&gt;0,P1241/N1241,0)</f>
        <v>0.964115748054675</v>
      </c>
      <c r="W1241" s="54" t="n">
        <f aca="false">T1241*U1241*V1241</f>
        <v>0.623834920634921</v>
      </c>
      <c r="X1241" s="55" t="n">
        <v>386.9</v>
      </c>
      <c r="Y1241" s="56" t="n">
        <v>2.19</v>
      </c>
    </row>
    <row r="1242" customFormat="false" ht="15" hidden="false" customHeight="false" outlineLevel="0" collapsed="false">
      <c r="A1242" s="47" t="s">
        <v>1717</v>
      </c>
      <c r="B1242" s="48" t="n">
        <v>46158</v>
      </c>
      <c r="C1242" s="49" t="n">
        <f aca="false">DATE(YEAR(B1242),MONTH(B1242),1)</f>
        <v>46143</v>
      </c>
      <c r="D1242" s="47" t="s">
        <v>73</v>
      </c>
      <c r="E1242" s="47" t="s">
        <v>64</v>
      </c>
      <c r="F1242" s="47" t="s">
        <v>156</v>
      </c>
      <c r="G1242" s="47" t="s">
        <v>1692</v>
      </c>
      <c r="H1242" s="50" t="n">
        <f aca="false">Assumptions!$B$4</f>
        <v>480</v>
      </c>
      <c r="I1242" s="47" t="n">
        <v>90</v>
      </c>
      <c r="J1242" s="9" t="n">
        <f aca="false">H1242-I1242</f>
        <v>390</v>
      </c>
      <c r="K1242" s="9" t="n">
        <f aca="false">SUMIFS(Downtime_Log!$I$2:$I$20000,Downtime_Log!$B$2:$B$20000,A1242)</f>
        <v>76</v>
      </c>
      <c r="L1242" s="9" t="n">
        <f aca="false">J1242-K1242</f>
        <v>314</v>
      </c>
      <c r="M1242" s="51" t="n">
        <f aca="false">INDEX(Rate_Master!$C$2:$C$13,MATCH(F1242,Rate_Master!$A$2:$A$13,0))</f>
        <v>480</v>
      </c>
      <c r="N1242" s="52" t="n">
        <v>130924</v>
      </c>
      <c r="O1242" s="51" t="n">
        <f aca="false">SUMIFS(Quality_Log!$H$2:$H$20000,Quality_Log!$B$2:$B$20000,A1242)</f>
        <v>5181</v>
      </c>
      <c r="P1242" s="51" t="n">
        <f aca="false">N1242-O1242</f>
        <v>125743</v>
      </c>
      <c r="Q1242" s="51" t="n">
        <f aca="false">ROUND(J1242*M1242*Assumptions!$B$6,0)</f>
        <v>146016</v>
      </c>
      <c r="R1242" s="53" t="n">
        <f aca="false">N1242/M1242</f>
        <v>272.758333333333</v>
      </c>
      <c r="S1242" s="53" t="n">
        <f aca="false">P1242/M1242</f>
        <v>261.964583333333</v>
      </c>
      <c r="T1242" s="54" t="n">
        <f aca="false">IF(J1242&gt;0,L1242/J1242,0)</f>
        <v>0.805128205128205</v>
      </c>
      <c r="U1242" s="54" t="n">
        <f aca="false">IF(L1242&gt;0,R1242/L1242,0)</f>
        <v>0.868657112526539</v>
      </c>
      <c r="V1242" s="54" t="n">
        <f aca="false">IF(N1242&gt;0,P1242/N1242,0)</f>
        <v>0.96042742354343</v>
      </c>
      <c r="W1242" s="54" t="n">
        <f aca="false">T1242*U1242*V1242</f>
        <v>0.67170405982906</v>
      </c>
      <c r="X1242" s="55" t="n">
        <v>182.5</v>
      </c>
      <c r="Y1242" s="56" t="n">
        <v>0.64</v>
      </c>
    </row>
    <row r="1243" customFormat="false" ht="15" hidden="false" customHeight="false" outlineLevel="0" collapsed="false">
      <c r="A1243" s="47" t="s">
        <v>1718</v>
      </c>
      <c r="B1243" s="48" t="n">
        <v>46158</v>
      </c>
      <c r="C1243" s="49" t="n">
        <f aca="false">DATE(YEAR(B1243),MONTH(B1243),1)</f>
        <v>46143</v>
      </c>
      <c r="D1243" s="47" t="s">
        <v>74</v>
      </c>
      <c r="E1243" s="47" t="s">
        <v>64</v>
      </c>
      <c r="F1243" s="47" t="s">
        <v>154</v>
      </c>
      <c r="G1243" s="47" t="s">
        <v>1719</v>
      </c>
      <c r="H1243" s="50" t="n">
        <f aca="false">Assumptions!$B$4</f>
        <v>480</v>
      </c>
      <c r="I1243" s="47" t="n">
        <v>30</v>
      </c>
      <c r="J1243" s="9" t="n">
        <f aca="false">H1243-I1243</f>
        <v>450</v>
      </c>
      <c r="K1243" s="9" t="n">
        <f aca="false">SUMIFS(Downtime_Log!$I$2:$I$20000,Downtime_Log!$B$2:$B$20000,A1243)</f>
        <v>124</v>
      </c>
      <c r="L1243" s="9" t="n">
        <f aca="false">J1243-K1243</f>
        <v>326</v>
      </c>
      <c r="M1243" s="51" t="n">
        <f aca="false">INDEX(Rate_Master!$C$2:$C$13,MATCH(F1243,Rate_Master!$A$2:$A$13,0))</f>
        <v>600</v>
      </c>
      <c r="N1243" s="52" t="n">
        <v>175186</v>
      </c>
      <c r="O1243" s="51" t="n">
        <f aca="false">SUMIFS(Quality_Log!$H$2:$H$20000,Quality_Log!$B$2:$B$20000,A1243)</f>
        <v>6671</v>
      </c>
      <c r="P1243" s="51" t="n">
        <f aca="false">N1243-O1243</f>
        <v>168515</v>
      </c>
      <c r="Q1243" s="51" t="n">
        <f aca="false">ROUND(J1243*M1243*Assumptions!$B$6,0)</f>
        <v>210600</v>
      </c>
      <c r="R1243" s="53" t="n">
        <f aca="false">N1243/M1243</f>
        <v>291.976666666667</v>
      </c>
      <c r="S1243" s="53" t="n">
        <f aca="false">P1243/M1243</f>
        <v>280.858333333333</v>
      </c>
      <c r="T1243" s="54" t="n">
        <f aca="false">IF(J1243&gt;0,L1243/J1243,0)</f>
        <v>0.724444444444444</v>
      </c>
      <c r="U1243" s="54" t="n">
        <f aca="false">IF(L1243&gt;0,R1243/L1243,0)</f>
        <v>0.895633946830266</v>
      </c>
      <c r="V1243" s="54" t="n">
        <f aca="false">IF(N1243&gt;0,P1243/N1243,0)</f>
        <v>0.961920473097165</v>
      </c>
      <c r="W1243" s="54" t="n">
        <f aca="false">T1243*U1243*V1243</f>
        <v>0.62412962962963</v>
      </c>
      <c r="X1243" s="55" t="n">
        <v>223.2</v>
      </c>
      <c r="Y1243" s="56" t="n">
        <v>3.18</v>
      </c>
    </row>
    <row r="1244" customFormat="false" ht="15" hidden="false" customHeight="false" outlineLevel="0" collapsed="false">
      <c r="A1244" s="47" t="s">
        <v>1720</v>
      </c>
      <c r="B1244" s="48" t="n">
        <v>46158</v>
      </c>
      <c r="C1244" s="49" t="n">
        <f aca="false">DATE(YEAR(B1244),MONTH(B1244),1)</f>
        <v>46143</v>
      </c>
      <c r="D1244" s="47" t="s">
        <v>73</v>
      </c>
      <c r="E1244" s="47" t="s">
        <v>65</v>
      </c>
      <c r="F1244" s="47" t="s">
        <v>157</v>
      </c>
      <c r="G1244" s="47" t="s">
        <v>1708</v>
      </c>
      <c r="H1244" s="50" t="n">
        <f aca="false">Assumptions!$B$4</f>
        <v>480</v>
      </c>
      <c r="I1244" s="47" t="n">
        <v>105</v>
      </c>
      <c r="J1244" s="9" t="n">
        <f aca="false">H1244-I1244</f>
        <v>375</v>
      </c>
      <c r="K1244" s="9" t="n">
        <f aca="false">SUMIFS(Downtime_Log!$I$2:$I$20000,Downtime_Log!$B$2:$B$20000,A1244)</f>
        <v>25</v>
      </c>
      <c r="L1244" s="9" t="n">
        <f aca="false">J1244-K1244</f>
        <v>350</v>
      </c>
      <c r="M1244" s="51" t="n">
        <f aca="false">INDEX(Rate_Master!$C$2:$C$13,MATCH(F1244,Rate_Master!$A$2:$A$13,0))</f>
        <v>220</v>
      </c>
      <c r="N1244" s="52" t="n">
        <v>61453</v>
      </c>
      <c r="O1244" s="51" t="n">
        <f aca="false">SUMIFS(Quality_Log!$H$2:$H$20000,Quality_Log!$B$2:$B$20000,A1244)</f>
        <v>1639</v>
      </c>
      <c r="P1244" s="51" t="n">
        <f aca="false">N1244-O1244</f>
        <v>59814</v>
      </c>
      <c r="Q1244" s="51" t="n">
        <f aca="false">ROUND(J1244*M1244*Assumptions!$B$6,0)</f>
        <v>64350</v>
      </c>
      <c r="R1244" s="53" t="n">
        <f aca="false">N1244/M1244</f>
        <v>279.331818181818</v>
      </c>
      <c r="S1244" s="53" t="n">
        <f aca="false">P1244/M1244</f>
        <v>271.881818181818</v>
      </c>
      <c r="T1244" s="54" t="n">
        <f aca="false">IF(J1244&gt;0,L1244/J1244,0)</f>
        <v>0.933333333333333</v>
      </c>
      <c r="U1244" s="54" t="n">
        <f aca="false">IF(L1244&gt;0,R1244/L1244,0)</f>
        <v>0.798090909090909</v>
      </c>
      <c r="V1244" s="54" t="n">
        <f aca="false">IF(N1244&gt;0,P1244/N1244,0)</f>
        <v>0.973329210941695</v>
      </c>
      <c r="W1244" s="54" t="n">
        <f aca="false">T1244*U1244*V1244</f>
        <v>0.725018181818182</v>
      </c>
      <c r="X1244" s="55" t="n">
        <v>190.8</v>
      </c>
      <c r="Y1244" s="56" t="n">
        <v>0.14</v>
      </c>
    </row>
    <row r="1245" customFormat="false" ht="15" hidden="false" customHeight="false" outlineLevel="0" collapsed="false">
      <c r="A1245" s="47" t="s">
        <v>1721</v>
      </c>
      <c r="B1245" s="48" t="n">
        <v>46158</v>
      </c>
      <c r="C1245" s="49" t="n">
        <f aca="false">DATE(YEAR(B1245),MONTH(B1245),1)</f>
        <v>46143</v>
      </c>
      <c r="D1245" s="47" t="s">
        <v>74</v>
      </c>
      <c r="E1245" s="47" t="s">
        <v>65</v>
      </c>
      <c r="F1245" s="47" t="s">
        <v>157</v>
      </c>
      <c r="G1245" s="47" t="s">
        <v>1708</v>
      </c>
      <c r="H1245" s="50" t="n">
        <f aca="false">Assumptions!$B$4</f>
        <v>480</v>
      </c>
      <c r="I1245" s="47" t="n">
        <v>30</v>
      </c>
      <c r="J1245" s="9" t="n">
        <f aca="false">H1245-I1245</f>
        <v>450</v>
      </c>
      <c r="K1245" s="9" t="n">
        <f aca="false">SUMIFS(Downtime_Log!$I$2:$I$20000,Downtime_Log!$B$2:$B$20000,A1245)</f>
        <v>67</v>
      </c>
      <c r="L1245" s="9" t="n">
        <f aca="false">J1245-K1245</f>
        <v>383</v>
      </c>
      <c r="M1245" s="51" t="n">
        <f aca="false">INDEX(Rate_Master!$C$2:$C$13,MATCH(F1245,Rate_Master!$A$2:$A$13,0))</f>
        <v>220</v>
      </c>
      <c r="N1245" s="52" t="n">
        <v>73864</v>
      </c>
      <c r="O1245" s="51" t="n">
        <f aca="false">SUMIFS(Quality_Log!$H$2:$H$20000,Quality_Log!$B$2:$B$20000,A1245)</f>
        <v>1664</v>
      </c>
      <c r="P1245" s="51" t="n">
        <f aca="false">N1245-O1245</f>
        <v>72200</v>
      </c>
      <c r="Q1245" s="51" t="n">
        <f aca="false">ROUND(J1245*M1245*Assumptions!$B$6,0)</f>
        <v>77220</v>
      </c>
      <c r="R1245" s="53" t="n">
        <f aca="false">N1245/M1245</f>
        <v>335.745454545455</v>
      </c>
      <c r="S1245" s="53" t="n">
        <f aca="false">P1245/M1245</f>
        <v>328.181818181818</v>
      </c>
      <c r="T1245" s="54" t="n">
        <f aca="false">IF(J1245&gt;0,L1245/J1245,0)</f>
        <v>0.851111111111111</v>
      </c>
      <c r="U1245" s="54" t="n">
        <f aca="false">IF(L1245&gt;0,R1245/L1245,0)</f>
        <v>0.876619985758367</v>
      </c>
      <c r="V1245" s="54" t="n">
        <f aca="false">IF(N1245&gt;0,P1245/N1245,0)</f>
        <v>0.977472110906531</v>
      </c>
      <c r="W1245" s="54" t="n">
        <f aca="false">T1245*U1245*V1245</f>
        <v>0.729292929292929</v>
      </c>
      <c r="X1245" s="55" t="n">
        <v>185.9</v>
      </c>
      <c r="Y1245" s="56" t="n">
        <v>0.17</v>
      </c>
    </row>
    <row r="1246" customFormat="false" ht="15" hidden="false" customHeight="false" outlineLevel="0" collapsed="false">
      <c r="A1246" s="47" t="s">
        <v>1722</v>
      </c>
      <c r="B1246" s="48" t="n">
        <v>46158</v>
      </c>
      <c r="C1246" s="49" t="n">
        <f aca="false">DATE(YEAR(B1246),MONTH(B1246),1)</f>
        <v>46143</v>
      </c>
      <c r="D1246" s="47" t="s">
        <v>75</v>
      </c>
      <c r="E1246" s="47" t="s">
        <v>65</v>
      </c>
      <c r="F1246" s="47" t="s">
        <v>157</v>
      </c>
      <c r="G1246" s="47" t="s">
        <v>1708</v>
      </c>
      <c r="H1246" s="50" t="n">
        <f aca="false">Assumptions!$B$4</f>
        <v>480</v>
      </c>
      <c r="I1246" s="47" t="n">
        <v>30</v>
      </c>
      <c r="J1246" s="9" t="n">
        <f aca="false">H1246-I1246</f>
        <v>450</v>
      </c>
      <c r="K1246" s="9" t="n">
        <f aca="false">SUMIFS(Downtime_Log!$I$2:$I$20000,Downtime_Log!$B$2:$B$20000,A1246)</f>
        <v>71</v>
      </c>
      <c r="L1246" s="9" t="n">
        <f aca="false">J1246-K1246</f>
        <v>379</v>
      </c>
      <c r="M1246" s="51" t="n">
        <f aca="false">INDEX(Rate_Master!$C$2:$C$13,MATCH(F1246,Rate_Master!$A$2:$A$13,0))</f>
        <v>220</v>
      </c>
      <c r="N1246" s="52" t="n">
        <v>64255</v>
      </c>
      <c r="O1246" s="51" t="n">
        <f aca="false">SUMIFS(Quality_Log!$H$2:$H$20000,Quality_Log!$B$2:$B$20000,A1246)</f>
        <v>1417</v>
      </c>
      <c r="P1246" s="51" t="n">
        <f aca="false">N1246-O1246</f>
        <v>62838</v>
      </c>
      <c r="Q1246" s="51" t="n">
        <f aca="false">ROUND(J1246*M1246*Assumptions!$B$6,0)</f>
        <v>77220</v>
      </c>
      <c r="R1246" s="53" t="n">
        <f aca="false">N1246/M1246</f>
        <v>292.068181818182</v>
      </c>
      <c r="S1246" s="53" t="n">
        <f aca="false">P1246/M1246</f>
        <v>285.627272727273</v>
      </c>
      <c r="T1246" s="54" t="n">
        <f aca="false">IF(J1246&gt;0,L1246/J1246,0)</f>
        <v>0.842222222222222</v>
      </c>
      <c r="U1246" s="54" t="n">
        <f aca="false">IF(L1246&gt;0,R1246/L1246,0)</f>
        <v>0.770628448069081</v>
      </c>
      <c r="V1246" s="54" t="n">
        <f aca="false">IF(N1246&gt;0,P1246/N1246,0)</f>
        <v>0.977947241459809</v>
      </c>
      <c r="W1246" s="54" t="n">
        <f aca="false">T1246*U1246*V1246</f>
        <v>0.634727272727273</v>
      </c>
      <c r="X1246" s="55" t="n">
        <v>189.3</v>
      </c>
      <c r="Y1246" s="56" t="n">
        <v>0.12</v>
      </c>
    </row>
    <row r="1247" customFormat="false" ht="15" hidden="false" customHeight="false" outlineLevel="0" collapsed="false">
      <c r="A1247" s="47" t="s">
        <v>1723</v>
      </c>
      <c r="B1247" s="48" t="n">
        <v>46160</v>
      </c>
      <c r="C1247" s="49" t="n">
        <f aca="false">DATE(YEAR(B1247),MONTH(B1247),1)</f>
        <v>46143</v>
      </c>
      <c r="D1247" s="47" t="s">
        <v>73</v>
      </c>
      <c r="E1247" s="47" t="s">
        <v>62</v>
      </c>
      <c r="F1247" s="47" t="s">
        <v>148</v>
      </c>
      <c r="G1247" s="47" t="s">
        <v>1711</v>
      </c>
      <c r="H1247" s="50" t="n">
        <f aca="false">Assumptions!$B$4</f>
        <v>480</v>
      </c>
      <c r="I1247" s="47" t="n">
        <v>30</v>
      </c>
      <c r="J1247" s="9" t="n">
        <f aca="false">H1247-I1247</f>
        <v>450</v>
      </c>
      <c r="K1247" s="9" t="n">
        <f aca="false">SUMIFS(Downtime_Log!$I$2:$I$20000,Downtime_Log!$B$2:$B$20000,A1247)</f>
        <v>20</v>
      </c>
      <c r="L1247" s="9" t="n">
        <f aca="false">J1247-K1247</f>
        <v>430</v>
      </c>
      <c r="M1247" s="51" t="n">
        <f aca="false">INDEX(Rate_Master!$C$2:$C$13,MATCH(F1247,Rate_Master!$A$2:$A$13,0))</f>
        <v>900</v>
      </c>
      <c r="N1247" s="52" t="n">
        <v>360166</v>
      </c>
      <c r="O1247" s="51" t="n">
        <f aca="false">SUMIFS(Quality_Log!$H$2:$H$20000,Quality_Log!$B$2:$B$20000,A1247)</f>
        <v>7193</v>
      </c>
      <c r="P1247" s="51" t="n">
        <f aca="false">N1247-O1247</f>
        <v>352973</v>
      </c>
      <c r="Q1247" s="51" t="n">
        <f aca="false">ROUND(J1247*M1247*Assumptions!$B$6,0)</f>
        <v>315900</v>
      </c>
      <c r="R1247" s="53" t="n">
        <f aca="false">N1247/M1247</f>
        <v>400.184444444444</v>
      </c>
      <c r="S1247" s="53" t="n">
        <f aca="false">P1247/M1247</f>
        <v>392.192222222222</v>
      </c>
      <c r="T1247" s="54" t="n">
        <f aca="false">IF(J1247&gt;0,L1247/J1247,0)</f>
        <v>0.955555555555556</v>
      </c>
      <c r="U1247" s="54" t="n">
        <f aca="false">IF(L1247&gt;0,R1247/L1247,0)</f>
        <v>0.93066149870801</v>
      </c>
      <c r="V1247" s="54" t="n">
        <f aca="false">IF(N1247&gt;0,P1247/N1247,0)</f>
        <v>0.980028653454241</v>
      </c>
      <c r="W1247" s="54" t="n">
        <f aca="false">T1247*U1247*V1247</f>
        <v>0.871538271604938</v>
      </c>
      <c r="X1247" s="55" t="n">
        <v>366.8</v>
      </c>
      <c r="Y1247" s="56" t="n">
        <v>1.54</v>
      </c>
    </row>
    <row r="1248" customFormat="false" ht="15" hidden="false" customHeight="false" outlineLevel="0" collapsed="false">
      <c r="A1248" s="47" t="s">
        <v>1724</v>
      </c>
      <c r="B1248" s="48" t="n">
        <v>46160</v>
      </c>
      <c r="C1248" s="49" t="n">
        <f aca="false">DATE(YEAR(B1248),MONTH(B1248),1)</f>
        <v>46143</v>
      </c>
      <c r="D1248" s="47" t="s">
        <v>74</v>
      </c>
      <c r="E1248" s="47" t="s">
        <v>62</v>
      </c>
      <c r="F1248" s="47" t="s">
        <v>148</v>
      </c>
      <c r="G1248" s="47" t="s">
        <v>1711</v>
      </c>
      <c r="H1248" s="50" t="n">
        <f aca="false">Assumptions!$B$4</f>
        <v>480</v>
      </c>
      <c r="I1248" s="47" t="n">
        <v>30</v>
      </c>
      <c r="J1248" s="9" t="n">
        <f aca="false">H1248-I1248</f>
        <v>450</v>
      </c>
      <c r="K1248" s="9" t="n">
        <f aca="false">SUMIFS(Downtime_Log!$I$2:$I$20000,Downtime_Log!$B$2:$B$20000,A1248)</f>
        <v>64</v>
      </c>
      <c r="L1248" s="9" t="n">
        <f aca="false">J1248-K1248</f>
        <v>386</v>
      </c>
      <c r="M1248" s="51" t="n">
        <f aca="false">INDEX(Rate_Master!$C$2:$C$13,MATCH(F1248,Rate_Master!$A$2:$A$13,0))</f>
        <v>900</v>
      </c>
      <c r="N1248" s="52" t="n">
        <v>291130</v>
      </c>
      <c r="O1248" s="51" t="n">
        <f aca="false">SUMIFS(Quality_Log!$H$2:$H$20000,Quality_Log!$B$2:$B$20000,A1248)</f>
        <v>5614</v>
      </c>
      <c r="P1248" s="51" t="n">
        <f aca="false">N1248-O1248</f>
        <v>285516</v>
      </c>
      <c r="Q1248" s="51" t="n">
        <f aca="false">ROUND(J1248*M1248*Assumptions!$B$6,0)</f>
        <v>315900</v>
      </c>
      <c r="R1248" s="53" t="n">
        <f aca="false">N1248/M1248</f>
        <v>323.477777777778</v>
      </c>
      <c r="S1248" s="53" t="n">
        <f aca="false">P1248/M1248</f>
        <v>317.24</v>
      </c>
      <c r="T1248" s="54" t="n">
        <f aca="false">IF(J1248&gt;0,L1248/J1248,0)</f>
        <v>0.857777777777778</v>
      </c>
      <c r="U1248" s="54" t="n">
        <f aca="false">IF(L1248&gt;0,R1248/L1248,0)</f>
        <v>0.838025331030512</v>
      </c>
      <c r="V1248" s="54" t="n">
        <f aca="false">IF(N1248&gt;0,P1248/N1248,0)</f>
        <v>0.980716518393845</v>
      </c>
      <c r="W1248" s="54" t="n">
        <f aca="false">T1248*U1248*V1248</f>
        <v>0.704977777777778</v>
      </c>
      <c r="X1248" s="55" t="n">
        <v>370.7</v>
      </c>
      <c r="Y1248" s="56" t="n">
        <v>1.55</v>
      </c>
    </row>
    <row r="1249" customFormat="false" ht="15" hidden="false" customHeight="false" outlineLevel="0" collapsed="false">
      <c r="A1249" s="47" t="s">
        <v>1725</v>
      </c>
      <c r="B1249" s="48" t="n">
        <v>46160</v>
      </c>
      <c r="C1249" s="49" t="n">
        <f aca="false">DATE(YEAR(B1249),MONTH(B1249),1)</f>
        <v>46143</v>
      </c>
      <c r="D1249" s="47" t="s">
        <v>75</v>
      </c>
      <c r="E1249" s="47" t="s">
        <v>62</v>
      </c>
      <c r="F1249" s="47" t="s">
        <v>148</v>
      </c>
      <c r="G1249" s="47" t="s">
        <v>1711</v>
      </c>
      <c r="H1249" s="50" t="n">
        <f aca="false">Assumptions!$B$4</f>
        <v>480</v>
      </c>
      <c r="I1249" s="47" t="n">
        <v>45</v>
      </c>
      <c r="J1249" s="9" t="n">
        <f aca="false">H1249-I1249</f>
        <v>435</v>
      </c>
      <c r="K1249" s="9" t="n">
        <f aca="false">SUMIFS(Downtime_Log!$I$2:$I$20000,Downtime_Log!$B$2:$B$20000,A1249)</f>
        <v>49</v>
      </c>
      <c r="L1249" s="9" t="n">
        <f aca="false">J1249-K1249</f>
        <v>386</v>
      </c>
      <c r="M1249" s="51" t="n">
        <f aca="false">INDEX(Rate_Master!$C$2:$C$13,MATCH(F1249,Rate_Master!$A$2:$A$13,0))</f>
        <v>900</v>
      </c>
      <c r="N1249" s="52" t="n">
        <v>317695</v>
      </c>
      <c r="O1249" s="51" t="n">
        <f aca="false">SUMIFS(Quality_Log!$H$2:$H$20000,Quality_Log!$B$2:$B$20000,A1249)</f>
        <v>5477</v>
      </c>
      <c r="P1249" s="51" t="n">
        <f aca="false">N1249-O1249</f>
        <v>312218</v>
      </c>
      <c r="Q1249" s="51" t="n">
        <f aca="false">ROUND(J1249*M1249*Assumptions!$B$6,0)</f>
        <v>305370</v>
      </c>
      <c r="R1249" s="53" t="n">
        <f aca="false">N1249/M1249</f>
        <v>352.994444444444</v>
      </c>
      <c r="S1249" s="53" t="n">
        <f aca="false">P1249/M1249</f>
        <v>346.908888888889</v>
      </c>
      <c r="T1249" s="54" t="n">
        <f aca="false">IF(J1249&gt;0,L1249/J1249,0)</f>
        <v>0.88735632183908</v>
      </c>
      <c r="U1249" s="54" t="n">
        <f aca="false">IF(L1249&gt;0,R1249/L1249,0)</f>
        <v>0.914493379389753</v>
      </c>
      <c r="V1249" s="54" t="n">
        <f aca="false">IF(N1249&gt;0,P1249/N1249,0)</f>
        <v>0.982760194526197</v>
      </c>
      <c r="W1249" s="54" t="n">
        <f aca="false">T1249*U1249*V1249</f>
        <v>0.797491698595147</v>
      </c>
      <c r="X1249" s="55" t="n">
        <v>355.9</v>
      </c>
      <c r="Y1249" s="56" t="n">
        <v>1.45</v>
      </c>
    </row>
    <row r="1250" customFormat="false" ht="15" hidden="false" customHeight="false" outlineLevel="0" collapsed="false">
      <c r="A1250" s="47" t="s">
        <v>1726</v>
      </c>
      <c r="B1250" s="48" t="n">
        <v>46160</v>
      </c>
      <c r="C1250" s="49" t="n">
        <f aca="false">DATE(YEAR(B1250),MONTH(B1250),1)</f>
        <v>46143</v>
      </c>
      <c r="D1250" s="47" t="s">
        <v>73</v>
      </c>
      <c r="E1250" s="47" t="s">
        <v>63</v>
      </c>
      <c r="F1250" s="47" t="s">
        <v>151</v>
      </c>
      <c r="G1250" s="47" t="s">
        <v>1714</v>
      </c>
      <c r="H1250" s="50" t="n">
        <f aca="false">Assumptions!$B$4</f>
        <v>480</v>
      </c>
      <c r="I1250" s="47" t="n">
        <v>30</v>
      </c>
      <c r="J1250" s="9" t="n">
        <f aca="false">H1250-I1250</f>
        <v>450</v>
      </c>
      <c r="K1250" s="9" t="n">
        <f aca="false">SUMIFS(Downtime_Log!$I$2:$I$20000,Downtime_Log!$B$2:$B$20000,A1250)</f>
        <v>97</v>
      </c>
      <c r="L1250" s="9" t="n">
        <f aca="false">J1250-K1250</f>
        <v>353</v>
      </c>
      <c r="M1250" s="51" t="n">
        <f aca="false">INDEX(Rate_Master!$C$2:$C$13,MATCH(F1250,Rate_Master!$A$2:$A$13,0))</f>
        <v>700</v>
      </c>
      <c r="N1250" s="52" t="n">
        <v>209411</v>
      </c>
      <c r="O1250" s="51" t="n">
        <f aca="false">SUMIFS(Quality_Log!$H$2:$H$20000,Quality_Log!$B$2:$B$20000,A1250)</f>
        <v>7169</v>
      </c>
      <c r="P1250" s="51" t="n">
        <f aca="false">N1250-O1250</f>
        <v>202242</v>
      </c>
      <c r="Q1250" s="51" t="n">
        <f aca="false">ROUND(J1250*M1250*Assumptions!$B$6,0)</f>
        <v>245700</v>
      </c>
      <c r="R1250" s="53" t="n">
        <f aca="false">N1250/M1250</f>
        <v>299.158571428571</v>
      </c>
      <c r="S1250" s="53" t="n">
        <f aca="false">P1250/M1250</f>
        <v>288.917142857143</v>
      </c>
      <c r="T1250" s="54" t="n">
        <f aca="false">IF(J1250&gt;0,L1250/J1250,0)</f>
        <v>0.784444444444445</v>
      </c>
      <c r="U1250" s="54" t="n">
        <f aca="false">IF(L1250&gt;0,R1250/L1250,0)</f>
        <v>0.84747470659652</v>
      </c>
      <c r="V1250" s="54" t="n">
        <f aca="false">IF(N1250&gt;0,P1250/N1250,0)</f>
        <v>0.965765886223742</v>
      </c>
      <c r="W1250" s="54" t="n">
        <f aca="false">T1250*U1250*V1250</f>
        <v>0.642038095238095</v>
      </c>
      <c r="X1250" s="55" t="n">
        <v>391.5</v>
      </c>
      <c r="Y1250" s="56" t="n">
        <v>1.8</v>
      </c>
    </row>
    <row r="1251" customFormat="false" ht="15" hidden="false" customHeight="false" outlineLevel="0" collapsed="false">
      <c r="A1251" s="47" t="s">
        <v>1727</v>
      </c>
      <c r="B1251" s="48" t="n">
        <v>46160</v>
      </c>
      <c r="C1251" s="49" t="n">
        <f aca="false">DATE(YEAR(B1251),MONTH(B1251),1)</f>
        <v>46143</v>
      </c>
      <c r="D1251" s="47" t="s">
        <v>74</v>
      </c>
      <c r="E1251" s="47" t="s">
        <v>63</v>
      </c>
      <c r="F1251" s="47" t="s">
        <v>152</v>
      </c>
      <c r="G1251" s="47" t="s">
        <v>1728</v>
      </c>
      <c r="H1251" s="50" t="n">
        <f aca="false">Assumptions!$B$4</f>
        <v>480</v>
      </c>
      <c r="I1251" s="47" t="n">
        <v>30</v>
      </c>
      <c r="J1251" s="9" t="n">
        <f aca="false">H1251-I1251</f>
        <v>450</v>
      </c>
      <c r="K1251" s="9" t="n">
        <f aca="false">SUMIFS(Downtime_Log!$I$2:$I$20000,Downtime_Log!$B$2:$B$20000,A1251)</f>
        <v>156</v>
      </c>
      <c r="L1251" s="9" t="n">
        <f aca="false">J1251-K1251</f>
        <v>294</v>
      </c>
      <c r="M1251" s="51" t="n">
        <f aca="false">INDEX(Rate_Master!$C$2:$C$13,MATCH(F1251,Rate_Master!$A$2:$A$13,0))</f>
        <v>900</v>
      </c>
      <c r="N1251" s="52" t="n">
        <v>221328</v>
      </c>
      <c r="O1251" s="51" t="n">
        <f aca="false">SUMIFS(Quality_Log!$H$2:$H$20000,Quality_Log!$B$2:$B$20000,A1251)</f>
        <v>4484</v>
      </c>
      <c r="P1251" s="51" t="n">
        <f aca="false">N1251-O1251</f>
        <v>216844</v>
      </c>
      <c r="Q1251" s="51" t="n">
        <f aca="false">ROUND(J1251*M1251*Assumptions!$B$6,0)</f>
        <v>315900</v>
      </c>
      <c r="R1251" s="53" t="n">
        <f aca="false">N1251/M1251</f>
        <v>245.92</v>
      </c>
      <c r="S1251" s="53" t="n">
        <f aca="false">P1251/M1251</f>
        <v>240.937777777778</v>
      </c>
      <c r="T1251" s="54" t="n">
        <f aca="false">IF(J1251&gt;0,L1251/J1251,0)</f>
        <v>0.653333333333333</v>
      </c>
      <c r="U1251" s="54" t="n">
        <f aca="false">IF(L1251&gt;0,R1251/L1251,0)</f>
        <v>0.836462585034014</v>
      </c>
      <c r="V1251" s="54" t="n">
        <f aca="false">IF(N1251&gt;0,P1251/N1251,0)</f>
        <v>0.979740475674113</v>
      </c>
      <c r="W1251" s="54" t="n">
        <f aca="false">T1251*U1251*V1251</f>
        <v>0.535417283950617</v>
      </c>
      <c r="X1251" s="55" t="n">
        <v>365.6</v>
      </c>
      <c r="Y1251" s="56" t="n">
        <v>4.81</v>
      </c>
    </row>
    <row r="1252" customFormat="false" ht="15" hidden="false" customHeight="false" outlineLevel="0" collapsed="false">
      <c r="A1252" s="47" t="s">
        <v>1729</v>
      </c>
      <c r="B1252" s="48" t="n">
        <v>46160</v>
      </c>
      <c r="C1252" s="49" t="n">
        <f aca="false">DATE(YEAR(B1252),MONTH(B1252),1)</f>
        <v>46143</v>
      </c>
      <c r="D1252" s="47" t="s">
        <v>75</v>
      </c>
      <c r="E1252" s="47" t="s">
        <v>63</v>
      </c>
      <c r="F1252" s="47" t="s">
        <v>152</v>
      </c>
      <c r="G1252" s="47" t="s">
        <v>1728</v>
      </c>
      <c r="H1252" s="50" t="n">
        <f aca="false">Assumptions!$B$4</f>
        <v>480</v>
      </c>
      <c r="I1252" s="47" t="n">
        <v>30</v>
      </c>
      <c r="J1252" s="9" t="n">
        <f aca="false">H1252-I1252</f>
        <v>450</v>
      </c>
      <c r="K1252" s="9" t="n">
        <f aca="false">SUMIFS(Downtime_Log!$I$2:$I$20000,Downtime_Log!$B$2:$B$20000,A1252)</f>
        <v>119</v>
      </c>
      <c r="L1252" s="9" t="n">
        <f aca="false">J1252-K1252</f>
        <v>331</v>
      </c>
      <c r="M1252" s="51" t="n">
        <f aca="false">INDEX(Rate_Master!$C$2:$C$13,MATCH(F1252,Rate_Master!$A$2:$A$13,0))</f>
        <v>900</v>
      </c>
      <c r="N1252" s="52" t="n">
        <v>247830</v>
      </c>
      <c r="O1252" s="51" t="n">
        <f aca="false">SUMIFS(Quality_Log!$H$2:$H$20000,Quality_Log!$B$2:$B$20000,A1252)</f>
        <v>8027</v>
      </c>
      <c r="P1252" s="51" t="n">
        <f aca="false">N1252-O1252</f>
        <v>239803</v>
      </c>
      <c r="Q1252" s="51" t="n">
        <f aca="false">ROUND(J1252*M1252*Assumptions!$B$6,0)</f>
        <v>315900</v>
      </c>
      <c r="R1252" s="53" t="n">
        <f aca="false">N1252/M1252</f>
        <v>275.366666666667</v>
      </c>
      <c r="S1252" s="53" t="n">
        <f aca="false">P1252/M1252</f>
        <v>266.447777777778</v>
      </c>
      <c r="T1252" s="54" t="n">
        <f aca="false">IF(J1252&gt;0,L1252/J1252,0)</f>
        <v>0.735555555555556</v>
      </c>
      <c r="U1252" s="54" t="n">
        <f aca="false">IF(L1252&gt;0,R1252/L1252,0)</f>
        <v>0.831923464249748</v>
      </c>
      <c r="V1252" s="54" t="n">
        <f aca="false">IF(N1252&gt;0,P1252/N1252,0)</f>
        <v>0.967610862284631</v>
      </c>
      <c r="W1252" s="54" t="n">
        <f aca="false">T1252*U1252*V1252</f>
        <v>0.592106172839506</v>
      </c>
      <c r="X1252" s="55" t="n">
        <v>363.2</v>
      </c>
      <c r="Y1252" s="56" t="n">
        <v>1.82</v>
      </c>
    </row>
    <row r="1253" customFormat="false" ht="15" hidden="false" customHeight="false" outlineLevel="0" collapsed="false">
      <c r="A1253" s="47" t="s">
        <v>1730</v>
      </c>
      <c r="B1253" s="48" t="n">
        <v>46160</v>
      </c>
      <c r="C1253" s="49" t="n">
        <f aca="false">DATE(YEAR(B1253),MONTH(B1253),1)</f>
        <v>46143</v>
      </c>
      <c r="D1253" s="47" t="s">
        <v>73</v>
      </c>
      <c r="E1253" s="47" t="s">
        <v>64</v>
      </c>
      <c r="F1253" s="47" t="s">
        <v>154</v>
      </c>
      <c r="G1253" s="47" t="s">
        <v>1719</v>
      </c>
      <c r="H1253" s="50" t="n">
        <f aca="false">Assumptions!$B$4</f>
        <v>480</v>
      </c>
      <c r="I1253" s="47" t="n">
        <v>30</v>
      </c>
      <c r="J1253" s="9" t="n">
        <f aca="false">H1253-I1253</f>
        <v>450</v>
      </c>
      <c r="K1253" s="9" t="n">
        <f aca="false">SUMIFS(Downtime_Log!$I$2:$I$20000,Downtime_Log!$B$2:$B$20000,A1253)</f>
        <v>20</v>
      </c>
      <c r="L1253" s="9" t="n">
        <f aca="false">J1253-K1253</f>
        <v>430</v>
      </c>
      <c r="M1253" s="51" t="n">
        <f aca="false">INDEX(Rate_Master!$C$2:$C$13,MATCH(F1253,Rate_Master!$A$2:$A$13,0))</f>
        <v>600</v>
      </c>
      <c r="N1253" s="52" t="n">
        <v>228516</v>
      </c>
      <c r="O1253" s="51" t="n">
        <f aca="false">SUMIFS(Quality_Log!$H$2:$H$20000,Quality_Log!$B$2:$B$20000,A1253)</f>
        <v>2477</v>
      </c>
      <c r="P1253" s="51" t="n">
        <f aca="false">N1253-O1253</f>
        <v>226039</v>
      </c>
      <c r="Q1253" s="51" t="n">
        <f aca="false">ROUND(J1253*M1253*Assumptions!$B$6,0)</f>
        <v>210600</v>
      </c>
      <c r="R1253" s="53" t="n">
        <f aca="false">N1253/M1253</f>
        <v>380.86</v>
      </c>
      <c r="S1253" s="53" t="n">
        <f aca="false">P1253/M1253</f>
        <v>376.731666666667</v>
      </c>
      <c r="T1253" s="54" t="n">
        <f aca="false">IF(J1253&gt;0,L1253/J1253,0)</f>
        <v>0.955555555555556</v>
      </c>
      <c r="U1253" s="54" t="n">
        <f aca="false">IF(L1253&gt;0,R1253/L1253,0)</f>
        <v>0.885720930232558</v>
      </c>
      <c r="V1253" s="54" t="n">
        <f aca="false">IF(N1253&gt;0,P1253/N1253,0)</f>
        <v>0.989160496420382</v>
      </c>
      <c r="W1253" s="54" t="n">
        <f aca="false">T1253*U1253*V1253</f>
        <v>0.837181481481482</v>
      </c>
      <c r="X1253" s="55" t="n">
        <v>233.7</v>
      </c>
      <c r="Y1253" s="56" t="n">
        <v>0.69</v>
      </c>
    </row>
    <row r="1254" customFormat="false" ht="15" hidden="false" customHeight="false" outlineLevel="0" collapsed="false">
      <c r="A1254" s="47" t="s">
        <v>1731</v>
      </c>
      <c r="B1254" s="48" t="n">
        <v>46160</v>
      </c>
      <c r="C1254" s="49" t="n">
        <f aca="false">DATE(YEAR(B1254),MONTH(B1254),1)</f>
        <v>46143</v>
      </c>
      <c r="D1254" s="47" t="s">
        <v>74</v>
      </c>
      <c r="E1254" s="47" t="s">
        <v>64</v>
      </c>
      <c r="F1254" s="47" t="s">
        <v>154</v>
      </c>
      <c r="G1254" s="47" t="s">
        <v>1719</v>
      </c>
      <c r="H1254" s="50" t="n">
        <f aca="false">Assumptions!$B$4</f>
        <v>480</v>
      </c>
      <c r="I1254" s="47" t="n">
        <v>30</v>
      </c>
      <c r="J1254" s="9" t="n">
        <f aca="false">H1254-I1254</f>
        <v>450</v>
      </c>
      <c r="K1254" s="9" t="n">
        <f aca="false">SUMIFS(Downtime_Log!$I$2:$I$20000,Downtime_Log!$B$2:$B$20000,A1254)</f>
        <v>28</v>
      </c>
      <c r="L1254" s="9" t="n">
        <f aca="false">J1254-K1254</f>
        <v>422</v>
      </c>
      <c r="M1254" s="51" t="n">
        <f aca="false">INDEX(Rate_Master!$C$2:$C$13,MATCH(F1254,Rate_Master!$A$2:$A$13,0))</f>
        <v>600</v>
      </c>
      <c r="N1254" s="52" t="n">
        <v>241441</v>
      </c>
      <c r="O1254" s="51" t="n">
        <f aca="false">SUMIFS(Quality_Log!$H$2:$H$20000,Quality_Log!$B$2:$B$20000,A1254)</f>
        <v>5101</v>
      </c>
      <c r="P1254" s="51" t="n">
        <f aca="false">N1254-O1254</f>
        <v>236340</v>
      </c>
      <c r="Q1254" s="51" t="n">
        <f aca="false">ROUND(J1254*M1254*Assumptions!$B$6,0)</f>
        <v>210600</v>
      </c>
      <c r="R1254" s="53" t="n">
        <f aca="false">N1254/M1254</f>
        <v>402.401666666667</v>
      </c>
      <c r="S1254" s="53" t="n">
        <f aca="false">P1254/M1254</f>
        <v>393.9</v>
      </c>
      <c r="T1254" s="54" t="n">
        <f aca="false">IF(J1254&gt;0,L1254/J1254,0)</f>
        <v>0.937777777777778</v>
      </c>
      <c r="U1254" s="54" t="n">
        <f aca="false">IF(L1254&gt;0,R1254/L1254,0)</f>
        <v>0.953558451816746</v>
      </c>
      <c r="V1254" s="54" t="n">
        <f aca="false">IF(N1254&gt;0,P1254/N1254,0)</f>
        <v>0.978872685252298</v>
      </c>
      <c r="W1254" s="54" t="n">
        <f aca="false">T1254*U1254*V1254</f>
        <v>0.875333333333333</v>
      </c>
      <c r="X1254" s="55" t="n">
        <v>229.8</v>
      </c>
      <c r="Y1254" s="56" t="n">
        <v>0.74</v>
      </c>
    </row>
    <row r="1255" customFormat="false" ht="15" hidden="false" customHeight="false" outlineLevel="0" collapsed="false">
      <c r="A1255" s="47" t="s">
        <v>1732</v>
      </c>
      <c r="B1255" s="48" t="n">
        <v>46160</v>
      </c>
      <c r="C1255" s="49" t="n">
        <f aca="false">DATE(YEAR(B1255),MONTH(B1255),1)</f>
        <v>46143</v>
      </c>
      <c r="D1255" s="47" t="s">
        <v>73</v>
      </c>
      <c r="E1255" s="47" t="s">
        <v>65</v>
      </c>
      <c r="F1255" s="47" t="s">
        <v>159</v>
      </c>
      <c r="G1255" s="47" t="s">
        <v>1733</v>
      </c>
      <c r="H1255" s="50" t="n">
        <f aca="false">Assumptions!$B$4</f>
        <v>480</v>
      </c>
      <c r="I1255" s="47" t="n">
        <v>30</v>
      </c>
      <c r="J1255" s="9" t="n">
        <f aca="false">H1255-I1255</f>
        <v>450</v>
      </c>
      <c r="K1255" s="9" t="n">
        <f aca="false">SUMIFS(Downtime_Log!$I$2:$I$20000,Downtime_Log!$B$2:$B$20000,A1255)</f>
        <v>71</v>
      </c>
      <c r="L1255" s="9" t="n">
        <f aca="false">J1255-K1255</f>
        <v>379</v>
      </c>
      <c r="M1255" s="51" t="n">
        <f aca="false">INDEX(Rate_Master!$C$2:$C$13,MATCH(F1255,Rate_Master!$A$2:$A$13,0))</f>
        <v>240</v>
      </c>
      <c r="N1255" s="52" t="n">
        <v>77466</v>
      </c>
      <c r="O1255" s="51" t="n">
        <f aca="false">SUMIFS(Quality_Log!$H$2:$H$20000,Quality_Log!$B$2:$B$20000,A1255)</f>
        <v>2936</v>
      </c>
      <c r="P1255" s="51" t="n">
        <f aca="false">N1255-O1255</f>
        <v>74530</v>
      </c>
      <c r="Q1255" s="51" t="n">
        <f aca="false">ROUND(J1255*M1255*Assumptions!$B$6,0)</f>
        <v>84240</v>
      </c>
      <c r="R1255" s="53" t="n">
        <f aca="false">N1255/M1255</f>
        <v>322.775</v>
      </c>
      <c r="S1255" s="53" t="n">
        <f aca="false">P1255/M1255</f>
        <v>310.541666666667</v>
      </c>
      <c r="T1255" s="54" t="n">
        <f aca="false">IF(J1255&gt;0,L1255/J1255,0)</f>
        <v>0.842222222222222</v>
      </c>
      <c r="U1255" s="54" t="n">
        <f aca="false">IF(L1255&gt;0,R1255/L1255,0)</f>
        <v>0.85164907651715</v>
      </c>
      <c r="V1255" s="54" t="n">
        <f aca="false">IF(N1255&gt;0,P1255/N1255,0)</f>
        <v>0.962099501716882</v>
      </c>
      <c r="W1255" s="54" t="n">
        <f aca="false">T1255*U1255*V1255</f>
        <v>0.690092592592593</v>
      </c>
      <c r="X1255" s="55" t="n">
        <v>200.1</v>
      </c>
      <c r="Y1255" s="56" t="n">
        <v>0.74</v>
      </c>
    </row>
    <row r="1256" customFormat="false" ht="15" hidden="false" customHeight="false" outlineLevel="0" collapsed="false">
      <c r="A1256" s="47" t="s">
        <v>1734</v>
      </c>
      <c r="B1256" s="48" t="n">
        <v>46160</v>
      </c>
      <c r="C1256" s="49" t="n">
        <f aca="false">DATE(YEAR(B1256),MONTH(B1256),1)</f>
        <v>46143</v>
      </c>
      <c r="D1256" s="47" t="s">
        <v>74</v>
      </c>
      <c r="E1256" s="47" t="s">
        <v>65</v>
      </c>
      <c r="F1256" s="47" t="s">
        <v>159</v>
      </c>
      <c r="G1256" s="47" t="s">
        <v>1733</v>
      </c>
      <c r="H1256" s="50" t="n">
        <f aca="false">Assumptions!$B$4</f>
        <v>480</v>
      </c>
      <c r="I1256" s="47" t="n">
        <v>30</v>
      </c>
      <c r="J1256" s="9" t="n">
        <f aca="false">H1256-I1256</f>
        <v>450</v>
      </c>
      <c r="K1256" s="9" t="n">
        <f aca="false">SUMIFS(Downtime_Log!$I$2:$I$20000,Downtime_Log!$B$2:$B$20000,A1256)</f>
        <v>117</v>
      </c>
      <c r="L1256" s="9" t="n">
        <f aca="false">J1256-K1256</f>
        <v>333</v>
      </c>
      <c r="M1256" s="51" t="n">
        <f aca="false">INDEX(Rate_Master!$C$2:$C$13,MATCH(F1256,Rate_Master!$A$2:$A$13,0))</f>
        <v>240</v>
      </c>
      <c r="N1256" s="52" t="n">
        <v>66412</v>
      </c>
      <c r="O1256" s="51" t="n">
        <f aca="false">SUMIFS(Quality_Log!$H$2:$H$20000,Quality_Log!$B$2:$B$20000,A1256)</f>
        <v>890</v>
      </c>
      <c r="P1256" s="51" t="n">
        <f aca="false">N1256-O1256</f>
        <v>65522</v>
      </c>
      <c r="Q1256" s="51" t="n">
        <f aca="false">ROUND(J1256*M1256*Assumptions!$B$6,0)</f>
        <v>84240</v>
      </c>
      <c r="R1256" s="53" t="n">
        <f aca="false">N1256/M1256</f>
        <v>276.716666666667</v>
      </c>
      <c r="S1256" s="53" t="n">
        <f aca="false">P1256/M1256</f>
        <v>273.008333333333</v>
      </c>
      <c r="T1256" s="54" t="n">
        <f aca="false">IF(J1256&gt;0,L1256/J1256,0)</f>
        <v>0.74</v>
      </c>
      <c r="U1256" s="54" t="n">
        <f aca="false">IF(L1256&gt;0,R1256/L1256,0)</f>
        <v>0.830980980980981</v>
      </c>
      <c r="V1256" s="54" t="n">
        <f aca="false">IF(N1256&gt;0,P1256/N1256,0)</f>
        <v>0.986598807444438</v>
      </c>
      <c r="W1256" s="54" t="n">
        <f aca="false">T1256*U1256*V1256</f>
        <v>0.606685185185185</v>
      </c>
      <c r="X1256" s="55" t="n">
        <v>177.9</v>
      </c>
      <c r="Y1256" s="56" t="n">
        <v>0.14</v>
      </c>
    </row>
    <row r="1257" customFormat="false" ht="15" hidden="false" customHeight="false" outlineLevel="0" collapsed="false">
      <c r="A1257" s="47" t="s">
        <v>1735</v>
      </c>
      <c r="B1257" s="48" t="n">
        <v>46160</v>
      </c>
      <c r="C1257" s="49" t="n">
        <f aca="false">DATE(YEAR(B1257),MONTH(B1257),1)</f>
        <v>46143</v>
      </c>
      <c r="D1257" s="47" t="s">
        <v>75</v>
      </c>
      <c r="E1257" s="47" t="s">
        <v>65</v>
      </c>
      <c r="F1257" s="47" t="s">
        <v>159</v>
      </c>
      <c r="G1257" s="47" t="s">
        <v>1733</v>
      </c>
      <c r="H1257" s="50" t="n">
        <f aca="false">Assumptions!$B$4</f>
        <v>480</v>
      </c>
      <c r="I1257" s="47" t="n">
        <v>30</v>
      </c>
      <c r="J1257" s="9" t="n">
        <f aca="false">H1257-I1257</f>
        <v>450</v>
      </c>
      <c r="K1257" s="9" t="n">
        <f aca="false">SUMIFS(Downtime_Log!$I$2:$I$20000,Downtime_Log!$B$2:$B$20000,A1257)</f>
        <v>144</v>
      </c>
      <c r="L1257" s="9" t="n">
        <f aca="false">J1257-K1257</f>
        <v>306</v>
      </c>
      <c r="M1257" s="51" t="n">
        <f aca="false">INDEX(Rate_Master!$C$2:$C$13,MATCH(F1257,Rate_Master!$A$2:$A$13,0))</f>
        <v>240</v>
      </c>
      <c r="N1257" s="52" t="n">
        <v>56904</v>
      </c>
      <c r="O1257" s="51" t="n">
        <f aca="false">SUMIFS(Quality_Log!$H$2:$H$20000,Quality_Log!$B$2:$B$20000,A1257)</f>
        <v>919</v>
      </c>
      <c r="P1257" s="51" t="n">
        <f aca="false">N1257-O1257</f>
        <v>55985</v>
      </c>
      <c r="Q1257" s="51" t="n">
        <f aca="false">ROUND(J1257*M1257*Assumptions!$B$6,0)</f>
        <v>84240</v>
      </c>
      <c r="R1257" s="53" t="n">
        <f aca="false">N1257/M1257</f>
        <v>237.1</v>
      </c>
      <c r="S1257" s="53" t="n">
        <f aca="false">P1257/M1257</f>
        <v>233.270833333333</v>
      </c>
      <c r="T1257" s="54" t="n">
        <f aca="false">IF(J1257&gt;0,L1257/J1257,0)</f>
        <v>0.68</v>
      </c>
      <c r="U1257" s="54" t="n">
        <f aca="false">IF(L1257&gt;0,R1257/L1257,0)</f>
        <v>0.77483660130719</v>
      </c>
      <c r="V1257" s="54" t="n">
        <f aca="false">IF(N1257&gt;0,P1257/N1257,0)</f>
        <v>0.983849992970617</v>
      </c>
      <c r="W1257" s="54" t="n">
        <f aca="false">T1257*U1257*V1257</f>
        <v>0.51837962962963</v>
      </c>
      <c r="X1257" s="55" t="n">
        <v>169.9</v>
      </c>
      <c r="Y1257" s="56" t="n">
        <v>0.15</v>
      </c>
    </row>
    <row r="1258" customFormat="false" ht="15" hidden="false" customHeight="false" outlineLevel="0" collapsed="false">
      <c r="A1258" s="47" t="s">
        <v>1736</v>
      </c>
      <c r="B1258" s="48" t="n">
        <v>46161</v>
      </c>
      <c r="C1258" s="49" t="n">
        <f aca="false">DATE(YEAR(B1258),MONTH(B1258),1)</f>
        <v>46143</v>
      </c>
      <c r="D1258" s="47" t="s">
        <v>73</v>
      </c>
      <c r="E1258" s="47" t="s">
        <v>62</v>
      </c>
      <c r="F1258" s="47" t="s">
        <v>148</v>
      </c>
      <c r="G1258" s="47" t="s">
        <v>1737</v>
      </c>
      <c r="H1258" s="50" t="n">
        <f aca="false">Assumptions!$B$4</f>
        <v>480</v>
      </c>
      <c r="I1258" s="47" t="n">
        <v>45</v>
      </c>
      <c r="J1258" s="9" t="n">
        <f aca="false">H1258-I1258</f>
        <v>435</v>
      </c>
      <c r="K1258" s="9" t="n">
        <f aca="false">SUMIFS(Downtime_Log!$I$2:$I$20000,Downtime_Log!$B$2:$B$20000,A1258)</f>
        <v>40</v>
      </c>
      <c r="L1258" s="9" t="n">
        <f aca="false">J1258-K1258</f>
        <v>395</v>
      </c>
      <c r="M1258" s="51" t="n">
        <f aca="false">INDEX(Rate_Master!$C$2:$C$13,MATCH(F1258,Rate_Master!$A$2:$A$13,0))</f>
        <v>900</v>
      </c>
      <c r="N1258" s="52" t="n">
        <v>326828</v>
      </c>
      <c r="O1258" s="51" t="n">
        <f aca="false">SUMIFS(Quality_Log!$H$2:$H$20000,Quality_Log!$B$2:$B$20000,A1258)</f>
        <v>6622</v>
      </c>
      <c r="P1258" s="51" t="n">
        <f aca="false">N1258-O1258</f>
        <v>320206</v>
      </c>
      <c r="Q1258" s="51" t="n">
        <f aca="false">ROUND(J1258*M1258*Assumptions!$B$6,0)</f>
        <v>305370</v>
      </c>
      <c r="R1258" s="53" t="n">
        <f aca="false">N1258/M1258</f>
        <v>363.142222222222</v>
      </c>
      <c r="S1258" s="53" t="n">
        <f aca="false">P1258/M1258</f>
        <v>355.784444444444</v>
      </c>
      <c r="T1258" s="54" t="n">
        <f aca="false">IF(J1258&gt;0,L1258/J1258,0)</f>
        <v>0.908045977011494</v>
      </c>
      <c r="U1258" s="54" t="n">
        <f aca="false">IF(L1258&gt;0,R1258/L1258,0)</f>
        <v>0.919347398030942</v>
      </c>
      <c r="V1258" s="54" t="n">
        <f aca="false">IF(N1258&gt;0,P1258/N1258,0)</f>
        <v>0.979738578090005</v>
      </c>
      <c r="W1258" s="54" t="n">
        <f aca="false">T1258*U1258*V1258</f>
        <v>0.81789527458493</v>
      </c>
      <c r="X1258" s="55" t="n">
        <v>378.8</v>
      </c>
      <c r="Y1258" s="56" t="n">
        <v>1.61</v>
      </c>
    </row>
    <row r="1259" customFormat="false" ht="15" hidden="false" customHeight="false" outlineLevel="0" collapsed="false">
      <c r="A1259" s="47" t="s">
        <v>1738</v>
      </c>
      <c r="B1259" s="48" t="n">
        <v>46161</v>
      </c>
      <c r="C1259" s="49" t="n">
        <f aca="false">DATE(YEAR(B1259),MONTH(B1259),1)</f>
        <v>46143</v>
      </c>
      <c r="D1259" s="47" t="s">
        <v>74</v>
      </c>
      <c r="E1259" s="47" t="s">
        <v>62</v>
      </c>
      <c r="F1259" s="47" t="s">
        <v>148</v>
      </c>
      <c r="G1259" s="47" t="s">
        <v>1737</v>
      </c>
      <c r="H1259" s="50" t="n">
        <f aca="false">Assumptions!$B$4</f>
        <v>480</v>
      </c>
      <c r="I1259" s="47" t="n">
        <v>30</v>
      </c>
      <c r="J1259" s="9" t="n">
        <f aca="false">H1259-I1259</f>
        <v>450</v>
      </c>
      <c r="K1259" s="9" t="n">
        <f aca="false">SUMIFS(Downtime_Log!$I$2:$I$20000,Downtime_Log!$B$2:$B$20000,A1259)</f>
        <v>93</v>
      </c>
      <c r="L1259" s="9" t="n">
        <f aca="false">J1259-K1259</f>
        <v>357</v>
      </c>
      <c r="M1259" s="51" t="n">
        <f aca="false">INDEX(Rate_Master!$C$2:$C$13,MATCH(F1259,Rate_Master!$A$2:$A$13,0))</f>
        <v>900</v>
      </c>
      <c r="N1259" s="52" t="n">
        <v>296725</v>
      </c>
      <c r="O1259" s="51" t="n">
        <f aca="false">SUMIFS(Quality_Log!$H$2:$H$20000,Quality_Log!$B$2:$B$20000,A1259)</f>
        <v>4671</v>
      </c>
      <c r="P1259" s="51" t="n">
        <f aca="false">N1259-O1259</f>
        <v>292054</v>
      </c>
      <c r="Q1259" s="51" t="n">
        <f aca="false">ROUND(J1259*M1259*Assumptions!$B$6,0)</f>
        <v>315900</v>
      </c>
      <c r="R1259" s="53" t="n">
        <f aca="false">N1259/M1259</f>
        <v>329.694444444444</v>
      </c>
      <c r="S1259" s="53" t="n">
        <f aca="false">P1259/M1259</f>
        <v>324.504444444444</v>
      </c>
      <c r="T1259" s="54" t="n">
        <f aca="false">IF(J1259&gt;0,L1259/J1259,0)</f>
        <v>0.793333333333333</v>
      </c>
      <c r="U1259" s="54" t="n">
        <f aca="false">IF(L1259&gt;0,R1259/L1259,0)</f>
        <v>0.923513849984438</v>
      </c>
      <c r="V1259" s="54" t="n">
        <f aca="false">IF(N1259&gt;0,P1259/N1259,0)</f>
        <v>0.984258151487067</v>
      </c>
      <c r="W1259" s="54" t="n">
        <f aca="false">T1259*U1259*V1259</f>
        <v>0.721120987654321</v>
      </c>
      <c r="X1259" s="55" t="n">
        <v>332.3</v>
      </c>
      <c r="Y1259" s="56" t="n">
        <v>1.85</v>
      </c>
    </row>
    <row r="1260" customFormat="false" ht="15" hidden="false" customHeight="false" outlineLevel="0" collapsed="false">
      <c r="A1260" s="47" t="s">
        <v>1739</v>
      </c>
      <c r="B1260" s="48" t="n">
        <v>46161</v>
      </c>
      <c r="C1260" s="49" t="n">
        <f aca="false">DATE(YEAR(B1260),MONTH(B1260),1)</f>
        <v>46143</v>
      </c>
      <c r="D1260" s="47" t="s">
        <v>75</v>
      </c>
      <c r="E1260" s="47" t="s">
        <v>62</v>
      </c>
      <c r="F1260" s="47" t="s">
        <v>148</v>
      </c>
      <c r="G1260" s="47" t="s">
        <v>1737</v>
      </c>
      <c r="H1260" s="50" t="n">
        <f aca="false">Assumptions!$B$4</f>
        <v>480</v>
      </c>
      <c r="I1260" s="47" t="n">
        <v>30</v>
      </c>
      <c r="J1260" s="9" t="n">
        <f aca="false">H1260-I1260</f>
        <v>450</v>
      </c>
      <c r="K1260" s="9" t="n">
        <f aca="false">SUMIFS(Downtime_Log!$I$2:$I$20000,Downtime_Log!$B$2:$B$20000,A1260)</f>
        <v>34</v>
      </c>
      <c r="L1260" s="9" t="n">
        <f aca="false">J1260-K1260</f>
        <v>416</v>
      </c>
      <c r="M1260" s="51" t="n">
        <f aca="false">INDEX(Rate_Master!$C$2:$C$13,MATCH(F1260,Rate_Master!$A$2:$A$13,0))</f>
        <v>900</v>
      </c>
      <c r="N1260" s="52" t="n">
        <v>345252</v>
      </c>
      <c r="O1260" s="51" t="n">
        <f aca="false">SUMIFS(Quality_Log!$H$2:$H$20000,Quality_Log!$B$2:$B$20000,A1260)</f>
        <v>3845</v>
      </c>
      <c r="P1260" s="51" t="n">
        <f aca="false">N1260-O1260</f>
        <v>341407</v>
      </c>
      <c r="Q1260" s="51" t="n">
        <f aca="false">ROUND(J1260*M1260*Assumptions!$B$6,0)</f>
        <v>315900</v>
      </c>
      <c r="R1260" s="53" t="n">
        <f aca="false">N1260/M1260</f>
        <v>383.613333333333</v>
      </c>
      <c r="S1260" s="53" t="n">
        <f aca="false">P1260/M1260</f>
        <v>379.341111111111</v>
      </c>
      <c r="T1260" s="54" t="n">
        <f aca="false">IF(J1260&gt;0,L1260/J1260,0)</f>
        <v>0.924444444444444</v>
      </c>
      <c r="U1260" s="54" t="n">
        <f aca="false">IF(L1260&gt;0,R1260/L1260,0)</f>
        <v>0.922147435897436</v>
      </c>
      <c r="V1260" s="54" t="n">
        <f aca="false">IF(N1260&gt;0,P1260/N1260,0)</f>
        <v>0.988863207164622</v>
      </c>
      <c r="W1260" s="54" t="n">
        <f aca="false">T1260*U1260*V1260</f>
        <v>0.84298024691358</v>
      </c>
      <c r="X1260" s="55" t="n">
        <v>355.2</v>
      </c>
      <c r="Y1260" s="56" t="n">
        <v>1.78</v>
      </c>
    </row>
    <row r="1261" customFormat="false" ht="15" hidden="false" customHeight="false" outlineLevel="0" collapsed="false">
      <c r="A1261" s="47" t="s">
        <v>1740</v>
      </c>
      <c r="B1261" s="48" t="n">
        <v>46161</v>
      </c>
      <c r="C1261" s="49" t="n">
        <f aca="false">DATE(YEAR(B1261),MONTH(B1261),1)</f>
        <v>46143</v>
      </c>
      <c r="D1261" s="47" t="s">
        <v>73</v>
      </c>
      <c r="E1261" s="47" t="s">
        <v>63</v>
      </c>
      <c r="F1261" s="47" t="s">
        <v>152</v>
      </c>
      <c r="G1261" s="47" t="s">
        <v>1728</v>
      </c>
      <c r="H1261" s="50" t="n">
        <f aca="false">Assumptions!$B$4</f>
        <v>480</v>
      </c>
      <c r="I1261" s="47" t="n">
        <v>30</v>
      </c>
      <c r="J1261" s="9" t="n">
        <f aca="false">H1261-I1261</f>
        <v>450</v>
      </c>
      <c r="K1261" s="9" t="n">
        <f aca="false">SUMIFS(Downtime_Log!$I$2:$I$20000,Downtime_Log!$B$2:$B$20000,A1261)</f>
        <v>146</v>
      </c>
      <c r="L1261" s="9" t="n">
        <f aca="false">J1261-K1261</f>
        <v>304</v>
      </c>
      <c r="M1261" s="51" t="n">
        <f aca="false">INDEX(Rate_Master!$C$2:$C$13,MATCH(F1261,Rate_Master!$A$2:$A$13,0))</f>
        <v>900</v>
      </c>
      <c r="N1261" s="52" t="n">
        <v>248280</v>
      </c>
      <c r="O1261" s="51" t="n">
        <f aca="false">SUMIFS(Quality_Log!$H$2:$H$20000,Quality_Log!$B$2:$B$20000,A1261)</f>
        <v>6654</v>
      </c>
      <c r="P1261" s="51" t="n">
        <f aca="false">N1261-O1261</f>
        <v>241626</v>
      </c>
      <c r="Q1261" s="51" t="n">
        <f aca="false">ROUND(J1261*M1261*Assumptions!$B$6,0)</f>
        <v>315900</v>
      </c>
      <c r="R1261" s="53" t="n">
        <f aca="false">N1261/M1261</f>
        <v>275.866666666667</v>
      </c>
      <c r="S1261" s="53" t="n">
        <f aca="false">P1261/M1261</f>
        <v>268.473333333333</v>
      </c>
      <c r="T1261" s="54" t="n">
        <f aca="false">IF(J1261&gt;0,L1261/J1261,0)</f>
        <v>0.675555555555556</v>
      </c>
      <c r="U1261" s="54" t="n">
        <f aca="false">IF(L1261&gt;0,R1261/L1261,0)</f>
        <v>0.907456140350877</v>
      </c>
      <c r="V1261" s="54" t="n">
        <f aca="false">IF(N1261&gt;0,P1261/N1261,0)</f>
        <v>0.973199613339778</v>
      </c>
      <c r="W1261" s="54" t="n">
        <f aca="false">T1261*U1261*V1261</f>
        <v>0.596607407407407</v>
      </c>
      <c r="X1261" s="55" t="n">
        <v>384.2</v>
      </c>
      <c r="Y1261" s="56" t="n">
        <v>2.05</v>
      </c>
    </row>
    <row r="1262" customFormat="false" ht="15" hidden="false" customHeight="false" outlineLevel="0" collapsed="false">
      <c r="A1262" s="47" t="s">
        <v>1741</v>
      </c>
      <c r="B1262" s="48" t="n">
        <v>46161</v>
      </c>
      <c r="C1262" s="49" t="n">
        <f aca="false">DATE(YEAR(B1262),MONTH(B1262),1)</f>
        <v>46143</v>
      </c>
      <c r="D1262" s="47" t="s">
        <v>74</v>
      </c>
      <c r="E1262" s="47" t="s">
        <v>63</v>
      </c>
      <c r="F1262" s="47" t="s">
        <v>152</v>
      </c>
      <c r="G1262" s="47" t="s">
        <v>1728</v>
      </c>
      <c r="H1262" s="50" t="n">
        <f aca="false">Assumptions!$B$4</f>
        <v>480</v>
      </c>
      <c r="I1262" s="47" t="n">
        <v>30</v>
      </c>
      <c r="J1262" s="9" t="n">
        <f aca="false">H1262-I1262</f>
        <v>450</v>
      </c>
      <c r="K1262" s="9" t="n">
        <f aca="false">SUMIFS(Downtime_Log!$I$2:$I$20000,Downtime_Log!$B$2:$B$20000,A1262)</f>
        <v>81</v>
      </c>
      <c r="L1262" s="9" t="n">
        <f aca="false">J1262-K1262</f>
        <v>369</v>
      </c>
      <c r="M1262" s="51" t="n">
        <f aca="false">INDEX(Rate_Master!$C$2:$C$13,MATCH(F1262,Rate_Master!$A$2:$A$13,0))</f>
        <v>900</v>
      </c>
      <c r="N1262" s="52" t="n">
        <v>289939</v>
      </c>
      <c r="O1262" s="51" t="n">
        <f aca="false">SUMIFS(Quality_Log!$H$2:$H$20000,Quality_Log!$B$2:$B$20000,A1262)</f>
        <v>6245</v>
      </c>
      <c r="P1262" s="51" t="n">
        <f aca="false">N1262-O1262</f>
        <v>283694</v>
      </c>
      <c r="Q1262" s="51" t="n">
        <f aca="false">ROUND(J1262*M1262*Assumptions!$B$6,0)</f>
        <v>315900</v>
      </c>
      <c r="R1262" s="53" t="n">
        <f aca="false">N1262/M1262</f>
        <v>322.154444444444</v>
      </c>
      <c r="S1262" s="53" t="n">
        <f aca="false">P1262/M1262</f>
        <v>315.215555555556</v>
      </c>
      <c r="T1262" s="54" t="n">
        <f aca="false">IF(J1262&gt;0,L1262/J1262,0)</f>
        <v>0.82</v>
      </c>
      <c r="U1262" s="54" t="n">
        <f aca="false">IF(L1262&gt;0,R1262/L1262,0)</f>
        <v>0.873047274917194</v>
      </c>
      <c r="V1262" s="54" t="n">
        <f aca="false">IF(N1262&gt;0,P1262/N1262,0)</f>
        <v>0.978460986621324</v>
      </c>
      <c r="W1262" s="54" t="n">
        <f aca="false">T1262*U1262*V1262</f>
        <v>0.700479012345679</v>
      </c>
      <c r="X1262" s="55" t="n">
        <v>390.1</v>
      </c>
      <c r="Y1262" s="56" t="n">
        <v>1.89</v>
      </c>
    </row>
    <row r="1263" customFormat="false" ht="15" hidden="false" customHeight="false" outlineLevel="0" collapsed="false">
      <c r="A1263" s="47" t="s">
        <v>1742</v>
      </c>
      <c r="B1263" s="48" t="n">
        <v>46161</v>
      </c>
      <c r="C1263" s="49" t="n">
        <f aca="false">DATE(YEAR(B1263),MONTH(B1263),1)</f>
        <v>46143</v>
      </c>
      <c r="D1263" s="47" t="s">
        <v>75</v>
      </c>
      <c r="E1263" s="47" t="s">
        <v>63</v>
      </c>
      <c r="F1263" s="47" t="s">
        <v>152</v>
      </c>
      <c r="G1263" s="47" t="s">
        <v>1728</v>
      </c>
      <c r="H1263" s="50" t="n">
        <f aca="false">Assumptions!$B$4</f>
        <v>480</v>
      </c>
      <c r="I1263" s="47" t="n">
        <v>30</v>
      </c>
      <c r="J1263" s="9" t="n">
        <f aca="false">H1263-I1263</f>
        <v>450</v>
      </c>
      <c r="K1263" s="9" t="n">
        <f aca="false">SUMIFS(Downtime_Log!$I$2:$I$20000,Downtime_Log!$B$2:$B$20000,A1263)</f>
        <v>49</v>
      </c>
      <c r="L1263" s="9" t="n">
        <f aca="false">J1263-K1263</f>
        <v>401</v>
      </c>
      <c r="M1263" s="51" t="n">
        <f aca="false">INDEX(Rate_Master!$C$2:$C$13,MATCH(F1263,Rate_Master!$A$2:$A$13,0))</f>
        <v>900</v>
      </c>
      <c r="N1263" s="52" t="n">
        <v>297172</v>
      </c>
      <c r="O1263" s="51" t="n">
        <f aca="false">SUMIFS(Quality_Log!$H$2:$H$20000,Quality_Log!$B$2:$B$20000,A1263)</f>
        <v>11695</v>
      </c>
      <c r="P1263" s="51" t="n">
        <f aca="false">N1263-O1263</f>
        <v>285477</v>
      </c>
      <c r="Q1263" s="51" t="n">
        <f aca="false">ROUND(J1263*M1263*Assumptions!$B$6,0)</f>
        <v>315900</v>
      </c>
      <c r="R1263" s="53" t="n">
        <f aca="false">N1263/M1263</f>
        <v>330.191111111111</v>
      </c>
      <c r="S1263" s="53" t="n">
        <f aca="false">P1263/M1263</f>
        <v>317.196666666667</v>
      </c>
      <c r="T1263" s="54" t="n">
        <f aca="false">IF(J1263&gt;0,L1263/J1263,0)</f>
        <v>0.891111111111111</v>
      </c>
      <c r="U1263" s="54" t="n">
        <f aca="false">IF(L1263&gt;0,R1263/L1263,0)</f>
        <v>0.823419229703519</v>
      </c>
      <c r="V1263" s="54" t="n">
        <f aca="false">IF(N1263&gt;0,P1263/N1263,0)</f>
        <v>0.960645686673038</v>
      </c>
      <c r="W1263" s="54" t="n">
        <f aca="false">T1263*U1263*V1263</f>
        <v>0.704881481481481</v>
      </c>
      <c r="X1263" s="55" t="n">
        <v>407.7</v>
      </c>
      <c r="Y1263" s="56" t="n">
        <v>1.94</v>
      </c>
    </row>
    <row r="1264" customFormat="false" ht="15" hidden="false" customHeight="false" outlineLevel="0" collapsed="false">
      <c r="A1264" s="47" t="s">
        <v>1743</v>
      </c>
      <c r="B1264" s="48" t="n">
        <v>46161</v>
      </c>
      <c r="C1264" s="49" t="n">
        <f aca="false">DATE(YEAR(B1264),MONTH(B1264),1)</f>
        <v>46143</v>
      </c>
      <c r="D1264" s="47" t="s">
        <v>73</v>
      </c>
      <c r="E1264" s="47" t="s">
        <v>64</v>
      </c>
      <c r="F1264" s="47" t="s">
        <v>154</v>
      </c>
      <c r="G1264" s="47" t="s">
        <v>1744</v>
      </c>
      <c r="H1264" s="50" t="n">
        <f aca="false">Assumptions!$B$4</f>
        <v>480</v>
      </c>
      <c r="I1264" s="47" t="n">
        <v>30</v>
      </c>
      <c r="J1264" s="9" t="n">
        <f aca="false">H1264-I1264</f>
        <v>450</v>
      </c>
      <c r="K1264" s="9" t="n">
        <f aca="false">SUMIFS(Downtime_Log!$I$2:$I$20000,Downtime_Log!$B$2:$B$20000,A1264)</f>
        <v>23</v>
      </c>
      <c r="L1264" s="9" t="n">
        <f aca="false">J1264-K1264</f>
        <v>427</v>
      </c>
      <c r="M1264" s="51" t="n">
        <f aca="false">INDEX(Rate_Master!$C$2:$C$13,MATCH(F1264,Rate_Master!$A$2:$A$13,0))</f>
        <v>600</v>
      </c>
      <c r="N1264" s="52" t="n">
        <v>231639</v>
      </c>
      <c r="O1264" s="51" t="n">
        <f aca="false">SUMIFS(Quality_Log!$H$2:$H$20000,Quality_Log!$B$2:$B$20000,A1264)</f>
        <v>2462</v>
      </c>
      <c r="P1264" s="51" t="n">
        <f aca="false">N1264-O1264</f>
        <v>229177</v>
      </c>
      <c r="Q1264" s="51" t="n">
        <f aca="false">ROUND(J1264*M1264*Assumptions!$B$6,0)</f>
        <v>210600</v>
      </c>
      <c r="R1264" s="53" t="n">
        <f aca="false">N1264/M1264</f>
        <v>386.065</v>
      </c>
      <c r="S1264" s="53" t="n">
        <f aca="false">P1264/M1264</f>
        <v>381.961666666667</v>
      </c>
      <c r="T1264" s="54" t="n">
        <f aca="false">IF(J1264&gt;0,L1264/J1264,0)</f>
        <v>0.948888888888889</v>
      </c>
      <c r="U1264" s="54" t="n">
        <f aca="false">IF(L1264&gt;0,R1264/L1264,0)</f>
        <v>0.904133489461358</v>
      </c>
      <c r="V1264" s="54" t="n">
        <f aca="false">IF(N1264&gt;0,P1264/N1264,0)</f>
        <v>0.989371392554794</v>
      </c>
      <c r="W1264" s="54" t="n">
        <f aca="false">T1264*U1264*V1264</f>
        <v>0.848803703703704</v>
      </c>
      <c r="X1264" s="55" t="n">
        <v>247.2</v>
      </c>
      <c r="Y1264" s="56" t="n">
        <v>0.64</v>
      </c>
    </row>
    <row r="1265" customFormat="false" ht="15" hidden="false" customHeight="false" outlineLevel="0" collapsed="false">
      <c r="A1265" s="47" t="s">
        <v>1745</v>
      </c>
      <c r="B1265" s="48" t="n">
        <v>46161</v>
      </c>
      <c r="C1265" s="49" t="n">
        <f aca="false">DATE(YEAR(B1265),MONTH(B1265),1)</f>
        <v>46143</v>
      </c>
      <c r="D1265" s="47" t="s">
        <v>74</v>
      </c>
      <c r="E1265" s="47" t="s">
        <v>64</v>
      </c>
      <c r="F1265" s="47" t="s">
        <v>154</v>
      </c>
      <c r="G1265" s="47" t="s">
        <v>1744</v>
      </c>
      <c r="H1265" s="50" t="n">
        <f aca="false">Assumptions!$B$4</f>
        <v>480</v>
      </c>
      <c r="I1265" s="47" t="n">
        <v>30</v>
      </c>
      <c r="J1265" s="9" t="n">
        <f aca="false">H1265-I1265</f>
        <v>450</v>
      </c>
      <c r="K1265" s="9" t="n">
        <f aca="false">SUMIFS(Downtime_Log!$I$2:$I$20000,Downtime_Log!$B$2:$B$20000,A1265)</f>
        <v>18</v>
      </c>
      <c r="L1265" s="9" t="n">
        <f aca="false">J1265-K1265</f>
        <v>432</v>
      </c>
      <c r="M1265" s="51" t="n">
        <f aca="false">INDEX(Rate_Master!$C$2:$C$13,MATCH(F1265,Rate_Master!$A$2:$A$13,0))</f>
        <v>600</v>
      </c>
      <c r="N1265" s="52" t="n">
        <v>221424</v>
      </c>
      <c r="O1265" s="51" t="n">
        <f aca="false">SUMIFS(Quality_Log!$H$2:$H$20000,Quality_Log!$B$2:$B$20000,A1265)</f>
        <v>2571</v>
      </c>
      <c r="P1265" s="51" t="n">
        <f aca="false">N1265-O1265</f>
        <v>218853</v>
      </c>
      <c r="Q1265" s="51" t="n">
        <f aca="false">ROUND(J1265*M1265*Assumptions!$B$6,0)</f>
        <v>210600</v>
      </c>
      <c r="R1265" s="53" t="n">
        <f aca="false">N1265/M1265</f>
        <v>369.04</v>
      </c>
      <c r="S1265" s="53" t="n">
        <f aca="false">P1265/M1265</f>
        <v>364.755</v>
      </c>
      <c r="T1265" s="54" t="n">
        <f aca="false">IF(J1265&gt;0,L1265/J1265,0)</f>
        <v>0.96</v>
      </c>
      <c r="U1265" s="54" t="n">
        <f aca="false">IF(L1265&gt;0,R1265/L1265,0)</f>
        <v>0.854259259259259</v>
      </c>
      <c r="V1265" s="54" t="n">
        <f aca="false">IF(N1265&gt;0,P1265/N1265,0)</f>
        <v>0.988388792542814</v>
      </c>
      <c r="W1265" s="54" t="n">
        <f aca="false">T1265*U1265*V1265</f>
        <v>0.810566666666667</v>
      </c>
      <c r="X1265" s="55" t="n">
        <v>238.8</v>
      </c>
      <c r="Y1265" s="56" t="n">
        <v>0.84</v>
      </c>
    </row>
    <row r="1266" customFormat="false" ht="15" hidden="false" customHeight="false" outlineLevel="0" collapsed="false">
      <c r="A1266" s="47" t="s">
        <v>1746</v>
      </c>
      <c r="B1266" s="48" t="n">
        <v>46161</v>
      </c>
      <c r="C1266" s="49" t="n">
        <f aca="false">DATE(YEAR(B1266),MONTH(B1266),1)</f>
        <v>46143</v>
      </c>
      <c r="D1266" s="47" t="s">
        <v>73</v>
      </c>
      <c r="E1266" s="47" t="s">
        <v>65</v>
      </c>
      <c r="F1266" s="47" t="s">
        <v>159</v>
      </c>
      <c r="G1266" s="47" t="s">
        <v>1733</v>
      </c>
      <c r="H1266" s="50" t="n">
        <f aca="false">Assumptions!$B$4</f>
        <v>480</v>
      </c>
      <c r="I1266" s="47" t="n">
        <v>30</v>
      </c>
      <c r="J1266" s="9" t="n">
        <f aca="false">H1266-I1266</f>
        <v>450</v>
      </c>
      <c r="K1266" s="9" t="n">
        <f aca="false">SUMIFS(Downtime_Log!$I$2:$I$20000,Downtime_Log!$B$2:$B$20000,A1266)</f>
        <v>42</v>
      </c>
      <c r="L1266" s="9" t="n">
        <f aca="false">J1266-K1266</f>
        <v>408</v>
      </c>
      <c r="M1266" s="51" t="n">
        <f aca="false">INDEX(Rate_Master!$C$2:$C$13,MATCH(F1266,Rate_Master!$A$2:$A$13,0))</f>
        <v>240</v>
      </c>
      <c r="N1266" s="52" t="n">
        <v>81142</v>
      </c>
      <c r="O1266" s="51" t="n">
        <f aca="false">SUMIFS(Quality_Log!$H$2:$H$20000,Quality_Log!$B$2:$B$20000,A1266)</f>
        <v>1395</v>
      </c>
      <c r="P1266" s="51" t="n">
        <f aca="false">N1266-O1266</f>
        <v>79747</v>
      </c>
      <c r="Q1266" s="51" t="n">
        <f aca="false">ROUND(J1266*M1266*Assumptions!$B$6,0)</f>
        <v>84240</v>
      </c>
      <c r="R1266" s="53" t="n">
        <f aca="false">N1266/M1266</f>
        <v>338.091666666667</v>
      </c>
      <c r="S1266" s="53" t="n">
        <f aca="false">P1266/M1266</f>
        <v>332.279166666667</v>
      </c>
      <c r="T1266" s="54" t="n">
        <f aca="false">IF(J1266&gt;0,L1266/J1266,0)</f>
        <v>0.906666666666667</v>
      </c>
      <c r="U1266" s="54" t="n">
        <f aca="false">IF(L1266&gt;0,R1266/L1266,0)</f>
        <v>0.828656045751634</v>
      </c>
      <c r="V1266" s="54" t="n">
        <f aca="false">IF(N1266&gt;0,P1266/N1266,0)</f>
        <v>0.982807916985039</v>
      </c>
      <c r="W1266" s="54" t="n">
        <f aca="false">T1266*U1266*V1266</f>
        <v>0.738398148148148</v>
      </c>
      <c r="X1266" s="55" t="n">
        <v>202.9</v>
      </c>
      <c r="Y1266" s="56" t="n">
        <v>0.16</v>
      </c>
    </row>
    <row r="1267" customFormat="false" ht="15" hidden="false" customHeight="false" outlineLevel="0" collapsed="false">
      <c r="A1267" s="47" t="s">
        <v>1747</v>
      </c>
      <c r="B1267" s="48" t="n">
        <v>46161</v>
      </c>
      <c r="C1267" s="49" t="n">
        <f aca="false">DATE(YEAR(B1267),MONTH(B1267),1)</f>
        <v>46143</v>
      </c>
      <c r="D1267" s="47" t="s">
        <v>74</v>
      </c>
      <c r="E1267" s="47" t="s">
        <v>65</v>
      </c>
      <c r="F1267" s="47" t="s">
        <v>159</v>
      </c>
      <c r="G1267" s="47" t="s">
        <v>1733</v>
      </c>
      <c r="H1267" s="50" t="n">
        <f aca="false">Assumptions!$B$4</f>
        <v>480</v>
      </c>
      <c r="I1267" s="47" t="n">
        <v>30</v>
      </c>
      <c r="J1267" s="9" t="n">
        <f aca="false">H1267-I1267</f>
        <v>450</v>
      </c>
      <c r="K1267" s="9" t="n">
        <f aca="false">SUMIFS(Downtime_Log!$I$2:$I$20000,Downtime_Log!$B$2:$B$20000,A1267)</f>
        <v>25</v>
      </c>
      <c r="L1267" s="9" t="n">
        <f aca="false">J1267-K1267</f>
        <v>425</v>
      </c>
      <c r="M1267" s="51" t="n">
        <f aca="false">INDEX(Rate_Master!$C$2:$C$13,MATCH(F1267,Rate_Master!$A$2:$A$13,0))</f>
        <v>240</v>
      </c>
      <c r="N1267" s="52" t="n">
        <v>88315</v>
      </c>
      <c r="O1267" s="51" t="n">
        <f aca="false">SUMIFS(Quality_Log!$H$2:$H$20000,Quality_Log!$B$2:$B$20000,A1267)</f>
        <v>1550</v>
      </c>
      <c r="P1267" s="51" t="n">
        <f aca="false">N1267-O1267</f>
        <v>86765</v>
      </c>
      <c r="Q1267" s="51" t="n">
        <f aca="false">ROUND(J1267*M1267*Assumptions!$B$6,0)</f>
        <v>84240</v>
      </c>
      <c r="R1267" s="53" t="n">
        <f aca="false">N1267/M1267</f>
        <v>367.979166666667</v>
      </c>
      <c r="S1267" s="53" t="n">
        <f aca="false">P1267/M1267</f>
        <v>361.520833333333</v>
      </c>
      <c r="T1267" s="54" t="n">
        <f aca="false">IF(J1267&gt;0,L1267/J1267,0)</f>
        <v>0.944444444444444</v>
      </c>
      <c r="U1267" s="54" t="n">
        <f aca="false">IF(L1267&gt;0,R1267/L1267,0)</f>
        <v>0.865833333333333</v>
      </c>
      <c r="V1267" s="54" t="n">
        <f aca="false">IF(N1267&gt;0,P1267/N1267,0)</f>
        <v>0.982449187567231</v>
      </c>
      <c r="W1267" s="54" t="n">
        <f aca="false">T1267*U1267*V1267</f>
        <v>0.80337962962963</v>
      </c>
      <c r="X1267" s="55" t="n">
        <v>212</v>
      </c>
      <c r="Y1267" s="56" t="n">
        <v>0.13</v>
      </c>
    </row>
    <row r="1268" customFormat="false" ht="15" hidden="false" customHeight="false" outlineLevel="0" collapsed="false">
      <c r="A1268" s="47" t="s">
        <v>1748</v>
      </c>
      <c r="B1268" s="48" t="n">
        <v>46161</v>
      </c>
      <c r="C1268" s="49" t="n">
        <f aca="false">DATE(YEAR(B1268),MONTH(B1268),1)</f>
        <v>46143</v>
      </c>
      <c r="D1268" s="47" t="s">
        <v>75</v>
      </c>
      <c r="E1268" s="47" t="s">
        <v>65</v>
      </c>
      <c r="F1268" s="47" t="s">
        <v>159</v>
      </c>
      <c r="G1268" s="47" t="s">
        <v>1733</v>
      </c>
      <c r="H1268" s="50" t="n">
        <f aca="false">Assumptions!$B$4</f>
        <v>480</v>
      </c>
      <c r="I1268" s="47" t="n">
        <v>30</v>
      </c>
      <c r="J1268" s="9" t="n">
        <f aca="false">H1268-I1268</f>
        <v>450</v>
      </c>
      <c r="K1268" s="9" t="n">
        <f aca="false">SUMIFS(Downtime_Log!$I$2:$I$20000,Downtime_Log!$B$2:$B$20000,A1268)</f>
        <v>73</v>
      </c>
      <c r="L1268" s="9" t="n">
        <f aca="false">J1268-K1268</f>
        <v>377</v>
      </c>
      <c r="M1268" s="51" t="n">
        <f aca="false">INDEX(Rate_Master!$C$2:$C$13,MATCH(F1268,Rate_Master!$A$2:$A$13,0))</f>
        <v>240</v>
      </c>
      <c r="N1268" s="52" t="n">
        <v>70574</v>
      </c>
      <c r="O1268" s="51" t="n">
        <f aca="false">SUMIFS(Quality_Log!$H$2:$H$20000,Quality_Log!$B$2:$B$20000,A1268)</f>
        <v>1745</v>
      </c>
      <c r="P1268" s="51" t="n">
        <f aca="false">N1268-O1268</f>
        <v>68829</v>
      </c>
      <c r="Q1268" s="51" t="n">
        <f aca="false">ROUND(J1268*M1268*Assumptions!$B$6,0)</f>
        <v>84240</v>
      </c>
      <c r="R1268" s="53" t="n">
        <f aca="false">N1268/M1268</f>
        <v>294.058333333333</v>
      </c>
      <c r="S1268" s="53" t="n">
        <f aca="false">P1268/M1268</f>
        <v>286.7875</v>
      </c>
      <c r="T1268" s="54" t="n">
        <f aca="false">IF(J1268&gt;0,L1268/J1268,0)</f>
        <v>0.837777777777778</v>
      </c>
      <c r="U1268" s="54" t="n">
        <f aca="false">IF(L1268&gt;0,R1268/L1268,0)</f>
        <v>0.77999557913351</v>
      </c>
      <c r="V1268" s="54" t="n">
        <f aca="false">IF(N1268&gt;0,P1268/N1268,0)</f>
        <v>0.975274180293026</v>
      </c>
      <c r="W1268" s="54" t="n">
        <f aca="false">T1268*U1268*V1268</f>
        <v>0.637305555555556</v>
      </c>
      <c r="X1268" s="55" t="n">
        <v>181.3</v>
      </c>
      <c r="Y1268" s="56" t="n">
        <v>0.13</v>
      </c>
    </row>
    <row r="1269" customFormat="false" ht="15" hidden="false" customHeight="false" outlineLevel="0" collapsed="false">
      <c r="A1269" s="47" t="s">
        <v>1749</v>
      </c>
      <c r="B1269" s="48" t="n">
        <v>46162</v>
      </c>
      <c r="C1269" s="49" t="n">
        <f aca="false">DATE(YEAR(B1269),MONTH(B1269),1)</f>
        <v>46143</v>
      </c>
      <c r="D1269" s="47" t="s">
        <v>73</v>
      </c>
      <c r="E1269" s="47" t="s">
        <v>62</v>
      </c>
      <c r="F1269" s="47" t="s">
        <v>148</v>
      </c>
      <c r="G1269" s="47" t="s">
        <v>1737</v>
      </c>
      <c r="H1269" s="50" t="n">
        <f aca="false">Assumptions!$B$4</f>
        <v>480</v>
      </c>
      <c r="I1269" s="47" t="n">
        <v>45</v>
      </c>
      <c r="J1269" s="9" t="n">
        <f aca="false">H1269-I1269</f>
        <v>435</v>
      </c>
      <c r="K1269" s="9" t="n">
        <f aca="false">SUMIFS(Downtime_Log!$I$2:$I$20000,Downtime_Log!$B$2:$B$20000,A1269)</f>
        <v>34</v>
      </c>
      <c r="L1269" s="9" t="n">
        <f aca="false">J1269-K1269</f>
        <v>401</v>
      </c>
      <c r="M1269" s="51" t="n">
        <f aca="false">INDEX(Rate_Master!$C$2:$C$13,MATCH(F1269,Rate_Master!$A$2:$A$13,0))</f>
        <v>900</v>
      </c>
      <c r="N1269" s="52" t="n">
        <v>321242</v>
      </c>
      <c r="O1269" s="51" t="n">
        <f aca="false">SUMIFS(Quality_Log!$H$2:$H$20000,Quality_Log!$B$2:$B$20000,A1269)</f>
        <v>10487</v>
      </c>
      <c r="P1269" s="51" t="n">
        <f aca="false">N1269-O1269</f>
        <v>310755</v>
      </c>
      <c r="Q1269" s="51" t="n">
        <f aca="false">ROUND(J1269*M1269*Assumptions!$B$6,0)</f>
        <v>305370</v>
      </c>
      <c r="R1269" s="53" t="n">
        <f aca="false">N1269/M1269</f>
        <v>356.935555555556</v>
      </c>
      <c r="S1269" s="53" t="n">
        <f aca="false">P1269/M1269</f>
        <v>345.283333333333</v>
      </c>
      <c r="T1269" s="54" t="n">
        <f aca="false">IF(J1269&gt;0,L1269/J1269,0)</f>
        <v>0.92183908045977</v>
      </c>
      <c r="U1269" s="54" t="n">
        <f aca="false">IF(L1269&gt;0,R1269/L1269,0)</f>
        <v>0.890113604876697</v>
      </c>
      <c r="V1269" s="54" t="n">
        <f aca="false">IF(N1269&gt;0,P1269/N1269,0)</f>
        <v>0.967354829069673</v>
      </c>
      <c r="W1269" s="54" t="n">
        <f aca="false">T1269*U1269*V1269</f>
        <v>0.793754789272031</v>
      </c>
      <c r="X1269" s="55" t="n">
        <v>363.7</v>
      </c>
      <c r="Y1269" s="56" t="n">
        <v>1.44</v>
      </c>
    </row>
    <row r="1270" customFormat="false" ht="15" hidden="false" customHeight="false" outlineLevel="0" collapsed="false">
      <c r="A1270" s="47" t="s">
        <v>1750</v>
      </c>
      <c r="B1270" s="48" t="n">
        <v>46162</v>
      </c>
      <c r="C1270" s="49" t="n">
        <f aca="false">DATE(YEAR(B1270),MONTH(B1270),1)</f>
        <v>46143</v>
      </c>
      <c r="D1270" s="47" t="s">
        <v>74</v>
      </c>
      <c r="E1270" s="47" t="s">
        <v>62</v>
      </c>
      <c r="F1270" s="47" t="s">
        <v>148</v>
      </c>
      <c r="G1270" s="47" t="s">
        <v>1737</v>
      </c>
      <c r="H1270" s="50" t="n">
        <f aca="false">Assumptions!$B$4</f>
        <v>480</v>
      </c>
      <c r="I1270" s="47" t="n">
        <v>30</v>
      </c>
      <c r="J1270" s="9" t="n">
        <f aca="false">H1270-I1270</f>
        <v>450</v>
      </c>
      <c r="K1270" s="9" t="n">
        <f aca="false">SUMIFS(Downtime_Log!$I$2:$I$20000,Downtime_Log!$B$2:$B$20000,A1270)</f>
        <v>35</v>
      </c>
      <c r="L1270" s="9" t="n">
        <f aca="false">J1270-K1270</f>
        <v>415</v>
      </c>
      <c r="M1270" s="51" t="n">
        <f aca="false">INDEX(Rate_Master!$C$2:$C$13,MATCH(F1270,Rate_Master!$A$2:$A$13,0))</f>
        <v>900</v>
      </c>
      <c r="N1270" s="52" t="n">
        <v>336177</v>
      </c>
      <c r="O1270" s="51" t="n">
        <f aca="false">SUMIFS(Quality_Log!$H$2:$H$20000,Quality_Log!$B$2:$B$20000,A1270)</f>
        <v>8303</v>
      </c>
      <c r="P1270" s="51" t="n">
        <f aca="false">N1270-O1270</f>
        <v>327874</v>
      </c>
      <c r="Q1270" s="51" t="n">
        <f aca="false">ROUND(J1270*M1270*Assumptions!$B$6,0)</f>
        <v>315900</v>
      </c>
      <c r="R1270" s="53" t="n">
        <f aca="false">N1270/M1270</f>
        <v>373.53</v>
      </c>
      <c r="S1270" s="53" t="n">
        <f aca="false">P1270/M1270</f>
        <v>364.304444444444</v>
      </c>
      <c r="T1270" s="54" t="n">
        <f aca="false">IF(J1270&gt;0,L1270/J1270,0)</f>
        <v>0.922222222222222</v>
      </c>
      <c r="U1270" s="54" t="n">
        <f aca="false">IF(L1270&gt;0,R1270/L1270,0)</f>
        <v>0.900072289156626</v>
      </c>
      <c r="V1270" s="54" t="n">
        <f aca="false">IF(N1270&gt;0,P1270/N1270,0)</f>
        <v>0.975301701187172</v>
      </c>
      <c r="W1270" s="54" t="n">
        <f aca="false">T1270*U1270*V1270</f>
        <v>0.809565432098765</v>
      </c>
      <c r="X1270" s="55" t="n">
        <v>372.1</v>
      </c>
      <c r="Y1270" s="56" t="n">
        <v>1.68</v>
      </c>
    </row>
    <row r="1271" customFormat="false" ht="15" hidden="false" customHeight="false" outlineLevel="0" collapsed="false">
      <c r="A1271" s="47" t="s">
        <v>1751</v>
      </c>
      <c r="B1271" s="48" t="n">
        <v>46162</v>
      </c>
      <c r="C1271" s="49" t="n">
        <f aca="false">DATE(YEAR(B1271),MONTH(B1271),1)</f>
        <v>46143</v>
      </c>
      <c r="D1271" s="47" t="s">
        <v>75</v>
      </c>
      <c r="E1271" s="47" t="s">
        <v>62</v>
      </c>
      <c r="F1271" s="47" t="s">
        <v>148</v>
      </c>
      <c r="G1271" s="47" t="s">
        <v>1737</v>
      </c>
      <c r="H1271" s="50" t="n">
        <f aca="false">Assumptions!$B$4</f>
        <v>480</v>
      </c>
      <c r="I1271" s="47" t="n">
        <v>30</v>
      </c>
      <c r="J1271" s="9" t="n">
        <f aca="false">H1271-I1271</f>
        <v>450</v>
      </c>
      <c r="K1271" s="9" t="n">
        <f aca="false">SUMIFS(Downtime_Log!$I$2:$I$20000,Downtime_Log!$B$2:$B$20000,A1271)</f>
        <v>297</v>
      </c>
      <c r="L1271" s="9" t="n">
        <f aca="false">J1271-K1271</f>
        <v>153</v>
      </c>
      <c r="M1271" s="51" t="n">
        <f aca="false">INDEX(Rate_Master!$C$2:$C$13,MATCH(F1271,Rate_Master!$A$2:$A$13,0))</f>
        <v>900</v>
      </c>
      <c r="N1271" s="52" t="n">
        <v>115981</v>
      </c>
      <c r="O1271" s="51" t="n">
        <f aca="false">SUMIFS(Quality_Log!$H$2:$H$20000,Quality_Log!$B$2:$B$20000,A1271)</f>
        <v>2082</v>
      </c>
      <c r="P1271" s="51" t="n">
        <f aca="false">N1271-O1271</f>
        <v>113899</v>
      </c>
      <c r="Q1271" s="51" t="n">
        <f aca="false">ROUND(J1271*M1271*Assumptions!$B$6,0)</f>
        <v>315900</v>
      </c>
      <c r="R1271" s="53" t="n">
        <f aca="false">N1271/M1271</f>
        <v>128.867777777778</v>
      </c>
      <c r="S1271" s="53" t="n">
        <f aca="false">P1271/M1271</f>
        <v>126.554444444444</v>
      </c>
      <c r="T1271" s="54" t="n">
        <f aca="false">IF(J1271&gt;0,L1271/J1271,0)</f>
        <v>0.34</v>
      </c>
      <c r="U1271" s="54" t="n">
        <f aca="false">IF(L1271&gt;0,R1271/L1271,0)</f>
        <v>0.842273057371097</v>
      </c>
      <c r="V1271" s="54" t="n">
        <f aca="false">IF(N1271&gt;0,P1271/N1271,0)</f>
        <v>0.982048783852528</v>
      </c>
      <c r="W1271" s="54" t="n">
        <f aca="false">T1271*U1271*V1271</f>
        <v>0.281232098765432</v>
      </c>
      <c r="X1271" s="55" t="n">
        <v>229.8</v>
      </c>
      <c r="Y1271" s="56" t="n">
        <v>1.65</v>
      </c>
    </row>
    <row r="1272" customFormat="false" ht="15" hidden="false" customHeight="false" outlineLevel="0" collapsed="false">
      <c r="A1272" s="47" t="s">
        <v>1752</v>
      </c>
      <c r="B1272" s="48" t="n">
        <v>46162</v>
      </c>
      <c r="C1272" s="49" t="n">
        <f aca="false">DATE(YEAR(B1272),MONTH(B1272),1)</f>
        <v>46143</v>
      </c>
      <c r="D1272" s="47" t="s">
        <v>73</v>
      </c>
      <c r="E1272" s="47" t="s">
        <v>63</v>
      </c>
      <c r="F1272" s="47" t="s">
        <v>152</v>
      </c>
      <c r="G1272" s="47" t="s">
        <v>1753</v>
      </c>
      <c r="H1272" s="50" t="n">
        <f aca="false">Assumptions!$B$4</f>
        <v>480</v>
      </c>
      <c r="I1272" s="47" t="n">
        <v>45</v>
      </c>
      <c r="J1272" s="9" t="n">
        <f aca="false">H1272-I1272</f>
        <v>435</v>
      </c>
      <c r="K1272" s="9" t="n">
        <f aca="false">SUMIFS(Downtime_Log!$I$2:$I$20000,Downtime_Log!$B$2:$B$20000,A1272)</f>
        <v>18</v>
      </c>
      <c r="L1272" s="9" t="n">
        <f aca="false">J1272-K1272</f>
        <v>417</v>
      </c>
      <c r="M1272" s="51" t="n">
        <f aca="false">INDEX(Rate_Master!$C$2:$C$13,MATCH(F1272,Rate_Master!$A$2:$A$13,0))</f>
        <v>900</v>
      </c>
      <c r="N1272" s="52" t="n">
        <v>320082</v>
      </c>
      <c r="O1272" s="51" t="n">
        <f aca="false">SUMIFS(Quality_Log!$H$2:$H$20000,Quality_Log!$B$2:$B$20000,A1272)</f>
        <v>8819</v>
      </c>
      <c r="P1272" s="51" t="n">
        <f aca="false">N1272-O1272</f>
        <v>311263</v>
      </c>
      <c r="Q1272" s="51" t="n">
        <f aca="false">ROUND(J1272*M1272*Assumptions!$B$6,0)</f>
        <v>305370</v>
      </c>
      <c r="R1272" s="53" t="n">
        <f aca="false">N1272/M1272</f>
        <v>355.646666666667</v>
      </c>
      <c r="S1272" s="53" t="n">
        <f aca="false">P1272/M1272</f>
        <v>345.847777777778</v>
      </c>
      <c r="T1272" s="54" t="n">
        <f aca="false">IF(J1272&gt;0,L1272/J1272,0)</f>
        <v>0.958620689655172</v>
      </c>
      <c r="U1272" s="54" t="n">
        <f aca="false">IF(L1272&gt;0,R1272/L1272,0)</f>
        <v>0.852869704236611</v>
      </c>
      <c r="V1272" s="54" t="n">
        <f aca="false">IF(N1272&gt;0,P1272/N1272,0)</f>
        <v>0.972447685280647</v>
      </c>
      <c r="W1272" s="54" t="n">
        <f aca="false">T1272*U1272*V1272</f>
        <v>0.795052362707535</v>
      </c>
      <c r="X1272" s="55" t="n">
        <v>433.4</v>
      </c>
      <c r="Y1272" s="56" t="n">
        <v>1.66</v>
      </c>
    </row>
    <row r="1273" customFormat="false" ht="15" hidden="false" customHeight="false" outlineLevel="0" collapsed="false">
      <c r="A1273" s="47" t="s">
        <v>1754</v>
      </c>
      <c r="B1273" s="48" t="n">
        <v>46162</v>
      </c>
      <c r="C1273" s="49" t="n">
        <f aca="false">DATE(YEAR(B1273),MONTH(B1273),1)</f>
        <v>46143</v>
      </c>
      <c r="D1273" s="47" t="s">
        <v>74</v>
      </c>
      <c r="E1273" s="47" t="s">
        <v>63</v>
      </c>
      <c r="F1273" s="47" t="s">
        <v>152</v>
      </c>
      <c r="G1273" s="47" t="s">
        <v>1753</v>
      </c>
      <c r="H1273" s="50" t="n">
        <f aca="false">Assumptions!$B$4</f>
        <v>480</v>
      </c>
      <c r="I1273" s="47" t="n">
        <v>30</v>
      </c>
      <c r="J1273" s="9" t="n">
        <f aca="false">H1273-I1273</f>
        <v>450</v>
      </c>
      <c r="K1273" s="9" t="n">
        <f aca="false">SUMIFS(Downtime_Log!$I$2:$I$20000,Downtime_Log!$B$2:$B$20000,A1273)</f>
        <v>17</v>
      </c>
      <c r="L1273" s="9" t="n">
        <f aca="false">J1273-K1273</f>
        <v>433</v>
      </c>
      <c r="M1273" s="51" t="n">
        <f aca="false">INDEX(Rate_Master!$C$2:$C$13,MATCH(F1273,Rate_Master!$A$2:$A$13,0))</f>
        <v>900</v>
      </c>
      <c r="N1273" s="52" t="n">
        <v>317292</v>
      </c>
      <c r="O1273" s="51" t="n">
        <f aca="false">SUMIFS(Quality_Log!$H$2:$H$20000,Quality_Log!$B$2:$B$20000,A1273)</f>
        <v>5923</v>
      </c>
      <c r="P1273" s="51" t="n">
        <f aca="false">N1273-O1273</f>
        <v>311369</v>
      </c>
      <c r="Q1273" s="51" t="n">
        <f aca="false">ROUND(J1273*M1273*Assumptions!$B$6,0)</f>
        <v>315900</v>
      </c>
      <c r="R1273" s="53" t="n">
        <f aca="false">N1273/M1273</f>
        <v>352.546666666667</v>
      </c>
      <c r="S1273" s="53" t="n">
        <f aca="false">P1273/M1273</f>
        <v>345.965555555556</v>
      </c>
      <c r="T1273" s="54" t="n">
        <f aca="false">IF(J1273&gt;0,L1273/J1273,0)</f>
        <v>0.962222222222222</v>
      </c>
      <c r="U1273" s="54" t="n">
        <f aca="false">IF(L1273&gt;0,R1273/L1273,0)</f>
        <v>0.814195535026944</v>
      </c>
      <c r="V1273" s="54" t="n">
        <f aca="false">IF(N1273&gt;0,P1273/N1273,0)</f>
        <v>0.981332652572394</v>
      </c>
      <c r="W1273" s="54" t="n">
        <f aca="false">T1273*U1273*V1273</f>
        <v>0.768812345679012</v>
      </c>
      <c r="X1273" s="55" t="n">
        <v>446.7</v>
      </c>
      <c r="Y1273" s="56" t="n">
        <v>1.59</v>
      </c>
    </row>
    <row r="1274" customFormat="false" ht="15" hidden="false" customHeight="false" outlineLevel="0" collapsed="false">
      <c r="A1274" s="47" t="s">
        <v>1755</v>
      </c>
      <c r="B1274" s="48" t="n">
        <v>46162</v>
      </c>
      <c r="C1274" s="49" t="n">
        <f aca="false">DATE(YEAR(B1274),MONTH(B1274),1)</f>
        <v>46143</v>
      </c>
      <c r="D1274" s="47" t="s">
        <v>75</v>
      </c>
      <c r="E1274" s="47" t="s">
        <v>63</v>
      </c>
      <c r="F1274" s="47" t="s">
        <v>152</v>
      </c>
      <c r="G1274" s="47" t="s">
        <v>1753</v>
      </c>
      <c r="H1274" s="50" t="n">
        <f aca="false">Assumptions!$B$4</f>
        <v>480</v>
      </c>
      <c r="I1274" s="47" t="n">
        <v>30</v>
      </c>
      <c r="J1274" s="9" t="n">
        <f aca="false">H1274-I1274</f>
        <v>450</v>
      </c>
      <c r="K1274" s="9" t="n">
        <f aca="false">SUMIFS(Downtime_Log!$I$2:$I$20000,Downtime_Log!$B$2:$B$20000,A1274)</f>
        <v>193</v>
      </c>
      <c r="L1274" s="9" t="n">
        <f aca="false">J1274-K1274</f>
        <v>257</v>
      </c>
      <c r="M1274" s="51" t="n">
        <f aca="false">INDEX(Rate_Master!$C$2:$C$13,MATCH(F1274,Rate_Master!$A$2:$A$13,0))</f>
        <v>900</v>
      </c>
      <c r="N1274" s="52" t="n">
        <v>195089</v>
      </c>
      <c r="O1274" s="51" t="n">
        <f aca="false">SUMIFS(Quality_Log!$H$2:$H$20000,Quality_Log!$B$2:$B$20000,A1274)</f>
        <v>5879</v>
      </c>
      <c r="P1274" s="51" t="n">
        <f aca="false">N1274-O1274</f>
        <v>189210</v>
      </c>
      <c r="Q1274" s="51" t="n">
        <f aca="false">ROUND(J1274*M1274*Assumptions!$B$6,0)</f>
        <v>315900</v>
      </c>
      <c r="R1274" s="53" t="n">
        <f aca="false">N1274/M1274</f>
        <v>216.765555555556</v>
      </c>
      <c r="S1274" s="53" t="n">
        <f aca="false">P1274/M1274</f>
        <v>210.233333333333</v>
      </c>
      <c r="T1274" s="54" t="n">
        <f aca="false">IF(J1274&gt;0,L1274/J1274,0)</f>
        <v>0.571111111111111</v>
      </c>
      <c r="U1274" s="54" t="n">
        <f aca="false">IF(L1274&gt;0,R1274/L1274,0)</f>
        <v>0.843445741461306</v>
      </c>
      <c r="V1274" s="54" t="n">
        <f aca="false">IF(N1274&gt;0,P1274/N1274,0)</f>
        <v>0.969865035957947</v>
      </c>
      <c r="W1274" s="54" t="n">
        <f aca="false">T1274*U1274*V1274</f>
        <v>0.467185185185185</v>
      </c>
      <c r="X1274" s="55" t="n">
        <v>337.7</v>
      </c>
      <c r="Y1274" s="56" t="n">
        <v>1.81</v>
      </c>
    </row>
    <row r="1275" customFormat="false" ht="15" hidden="false" customHeight="false" outlineLevel="0" collapsed="false">
      <c r="A1275" s="47" t="s">
        <v>1756</v>
      </c>
      <c r="B1275" s="48" t="n">
        <v>46162</v>
      </c>
      <c r="C1275" s="49" t="n">
        <f aca="false">DATE(YEAR(B1275),MONTH(B1275),1)</f>
        <v>46143</v>
      </c>
      <c r="D1275" s="47" t="s">
        <v>73</v>
      </c>
      <c r="E1275" s="47" t="s">
        <v>64</v>
      </c>
      <c r="F1275" s="47" t="s">
        <v>154</v>
      </c>
      <c r="G1275" s="47" t="s">
        <v>1744</v>
      </c>
      <c r="H1275" s="50" t="n">
        <f aca="false">Assumptions!$B$4</f>
        <v>480</v>
      </c>
      <c r="I1275" s="47" t="n">
        <v>30</v>
      </c>
      <c r="J1275" s="9" t="n">
        <f aca="false">H1275-I1275</f>
        <v>450</v>
      </c>
      <c r="K1275" s="9" t="n">
        <f aca="false">SUMIFS(Downtime_Log!$I$2:$I$20000,Downtime_Log!$B$2:$B$20000,A1275)</f>
        <v>27</v>
      </c>
      <c r="L1275" s="9" t="n">
        <f aca="false">J1275-K1275</f>
        <v>423</v>
      </c>
      <c r="M1275" s="51" t="n">
        <f aca="false">INDEX(Rate_Master!$C$2:$C$13,MATCH(F1275,Rate_Master!$A$2:$A$13,0))</f>
        <v>600</v>
      </c>
      <c r="N1275" s="52" t="n">
        <v>228197</v>
      </c>
      <c r="O1275" s="51" t="n">
        <f aca="false">SUMIFS(Quality_Log!$H$2:$H$20000,Quality_Log!$B$2:$B$20000,A1275)</f>
        <v>2078</v>
      </c>
      <c r="P1275" s="51" t="n">
        <f aca="false">N1275-O1275</f>
        <v>226119</v>
      </c>
      <c r="Q1275" s="51" t="n">
        <f aca="false">ROUND(J1275*M1275*Assumptions!$B$6,0)</f>
        <v>210600</v>
      </c>
      <c r="R1275" s="53" t="n">
        <f aca="false">N1275/M1275</f>
        <v>380.328333333333</v>
      </c>
      <c r="S1275" s="53" t="n">
        <f aca="false">P1275/M1275</f>
        <v>376.865</v>
      </c>
      <c r="T1275" s="54" t="n">
        <f aca="false">IF(J1275&gt;0,L1275/J1275,0)</f>
        <v>0.94</v>
      </c>
      <c r="U1275" s="54" t="n">
        <f aca="false">IF(L1275&gt;0,R1275/L1275,0)</f>
        <v>0.899121355397951</v>
      </c>
      <c r="V1275" s="54" t="n">
        <f aca="false">IF(N1275&gt;0,P1275/N1275,0)</f>
        <v>0.990893832960118</v>
      </c>
      <c r="W1275" s="54" t="n">
        <f aca="false">T1275*U1275*V1275</f>
        <v>0.837477777777778</v>
      </c>
      <c r="X1275" s="55" t="n">
        <v>239.6</v>
      </c>
      <c r="Y1275" s="56" t="n">
        <v>0.77</v>
      </c>
    </row>
    <row r="1276" customFormat="false" ht="15" hidden="false" customHeight="false" outlineLevel="0" collapsed="false">
      <c r="A1276" s="47" t="s">
        <v>1757</v>
      </c>
      <c r="B1276" s="48" t="n">
        <v>46162</v>
      </c>
      <c r="C1276" s="49" t="n">
        <f aca="false">DATE(YEAR(B1276),MONTH(B1276),1)</f>
        <v>46143</v>
      </c>
      <c r="D1276" s="47" t="s">
        <v>74</v>
      </c>
      <c r="E1276" s="47" t="s">
        <v>64</v>
      </c>
      <c r="F1276" s="47" t="s">
        <v>154</v>
      </c>
      <c r="G1276" s="47" t="s">
        <v>1744</v>
      </c>
      <c r="H1276" s="50" t="n">
        <f aca="false">Assumptions!$B$4</f>
        <v>480</v>
      </c>
      <c r="I1276" s="47" t="n">
        <v>30</v>
      </c>
      <c r="J1276" s="9" t="n">
        <f aca="false">H1276-I1276</f>
        <v>450</v>
      </c>
      <c r="K1276" s="9" t="n">
        <f aca="false">SUMIFS(Downtime_Log!$I$2:$I$20000,Downtime_Log!$B$2:$B$20000,A1276)</f>
        <v>68</v>
      </c>
      <c r="L1276" s="9" t="n">
        <f aca="false">J1276-K1276</f>
        <v>382</v>
      </c>
      <c r="M1276" s="51" t="n">
        <f aca="false">INDEX(Rate_Master!$C$2:$C$13,MATCH(F1276,Rate_Master!$A$2:$A$13,0))</f>
        <v>600</v>
      </c>
      <c r="N1276" s="52" t="n">
        <v>200039</v>
      </c>
      <c r="O1276" s="51" t="n">
        <f aca="false">SUMIFS(Quality_Log!$H$2:$H$20000,Quality_Log!$B$2:$B$20000,A1276)</f>
        <v>3333</v>
      </c>
      <c r="P1276" s="51" t="n">
        <f aca="false">N1276-O1276</f>
        <v>196706</v>
      </c>
      <c r="Q1276" s="51" t="n">
        <f aca="false">ROUND(J1276*M1276*Assumptions!$B$6,0)</f>
        <v>210600</v>
      </c>
      <c r="R1276" s="53" t="n">
        <f aca="false">N1276/M1276</f>
        <v>333.398333333333</v>
      </c>
      <c r="S1276" s="53" t="n">
        <f aca="false">P1276/M1276</f>
        <v>327.843333333333</v>
      </c>
      <c r="T1276" s="54" t="n">
        <f aca="false">IF(J1276&gt;0,L1276/J1276,0)</f>
        <v>0.848888888888889</v>
      </c>
      <c r="U1276" s="54" t="n">
        <f aca="false">IF(L1276&gt;0,R1276/L1276,0)</f>
        <v>0.872770506108202</v>
      </c>
      <c r="V1276" s="54" t="n">
        <f aca="false">IF(N1276&gt;0,P1276/N1276,0)</f>
        <v>0.983338249041437</v>
      </c>
      <c r="W1276" s="54" t="n">
        <f aca="false">T1276*U1276*V1276</f>
        <v>0.728540740740741</v>
      </c>
      <c r="X1276" s="55" t="n">
        <v>227.7</v>
      </c>
      <c r="Y1276" s="56" t="n">
        <v>0.83</v>
      </c>
    </row>
    <row r="1277" customFormat="false" ht="15" hidden="false" customHeight="false" outlineLevel="0" collapsed="false">
      <c r="A1277" s="47" t="s">
        <v>1758</v>
      </c>
      <c r="B1277" s="48" t="n">
        <v>46162</v>
      </c>
      <c r="C1277" s="49" t="n">
        <f aca="false">DATE(YEAR(B1277),MONTH(B1277),1)</f>
        <v>46143</v>
      </c>
      <c r="D1277" s="47" t="s">
        <v>73</v>
      </c>
      <c r="E1277" s="47" t="s">
        <v>65</v>
      </c>
      <c r="F1277" s="47" t="s">
        <v>159</v>
      </c>
      <c r="G1277" s="47" t="s">
        <v>1733</v>
      </c>
      <c r="H1277" s="50" t="n">
        <f aca="false">Assumptions!$B$4</f>
        <v>480</v>
      </c>
      <c r="I1277" s="47" t="n">
        <v>30</v>
      </c>
      <c r="J1277" s="9" t="n">
        <f aca="false">H1277-I1277</f>
        <v>450</v>
      </c>
      <c r="K1277" s="9" t="n">
        <f aca="false">SUMIFS(Downtime_Log!$I$2:$I$20000,Downtime_Log!$B$2:$B$20000,A1277)</f>
        <v>37</v>
      </c>
      <c r="L1277" s="9" t="n">
        <f aca="false">J1277-K1277</f>
        <v>413</v>
      </c>
      <c r="M1277" s="51" t="n">
        <f aca="false">INDEX(Rate_Master!$C$2:$C$13,MATCH(F1277,Rate_Master!$A$2:$A$13,0))</f>
        <v>240</v>
      </c>
      <c r="N1277" s="52" t="n">
        <v>83368</v>
      </c>
      <c r="O1277" s="51" t="n">
        <f aca="false">SUMIFS(Quality_Log!$H$2:$H$20000,Quality_Log!$B$2:$B$20000,A1277)</f>
        <v>2121</v>
      </c>
      <c r="P1277" s="51" t="n">
        <f aca="false">N1277-O1277</f>
        <v>81247</v>
      </c>
      <c r="Q1277" s="51" t="n">
        <f aca="false">ROUND(J1277*M1277*Assumptions!$B$6,0)</f>
        <v>84240</v>
      </c>
      <c r="R1277" s="53" t="n">
        <f aca="false">N1277/M1277</f>
        <v>347.366666666667</v>
      </c>
      <c r="S1277" s="53" t="n">
        <f aca="false">P1277/M1277</f>
        <v>338.529166666667</v>
      </c>
      <c r="T1277" s="54" t="n">
        <f aca="false">IF(J1277&gt;0,L1277/J1277,0)</f>
        <v>0.917777777777778</v>
      </c>
      <c r="U1277" s="54" t="n">
        <f aca="false">IF(L1277&gt;0,R1277/L1277,0)</f>
        <v>0.841081517352704</v>
      </c>
      <c r="V1277" s="54" t="n">
        <f aca="false">IF(N1277&gt;0,P1277/N1277,0)</f>
        <v>0.97455858362921</v>
      </c>
      <c r="W1277" s="54" t="n">
        <f aca="false">T1277*U1277*V1277</f>
        <v>0.752287037037037</v>
      </c>
      <c r="X1277" s="55" t="n">
        <v>199.9</v>
      </c>
      <c r="Y1277" s="56" t="n">
        <v>0.16</v>
      </c>
    </row>
    <row r="1278" customFormat="false" ht="15" hidden="false" customHeight="false" outlineLevel="0" collapsed="false">
      <c r="A1278" s="47" t="s">
        <v>1759</v>
      </c>
      <c r="B1278" s="48" t="n">
        <v>46162</v>
      </c>
      <c r="C1278" s="49" t="n">
        <f aca="false">DATE(YEAR(B1278),MONTH(B1278),1)</f>
        <v>46143</v>
      </c>
      <c r="D1278" s="47" t="s">
        <v>74</v>
      </c>
      <c r="E1278" s="47" t="s">
        <v>65</v>
      </c>
      <c r="F1278" s="47" t="s">
        <v>159</v>
      </c>
      <c r="G1278" s="47" t="s">
        <v>1733</v>
      </c>
      <c r="H1278" s="50" t="n">
        <f aca="false">Assumptions!$B$4</f>
        <v>480</v>
      </c>
      <c r="I1278" s="47" t="n">
        <v>30</v>
      </c>
      <c r="J1278" s="9" t="n">
        <f aca="false">H1278-I1278</f>
        <v>450</v>
      </c>
      <c r="K1278" s="9" t="n">
        <f aca="false">SUMIFS(Downtime_Log!$I$2:$I$20000,Downtime_Log!$B$2:$B$20000,A1278)</f>
        <v>27</v>
      </c>
      <c r="L1278" s="9" t="n">
        <f aca="false">J1278-K1278</f>
        <v>423</v>
      </c>
      <c r="M1278" s="51" t="n">
        <f aca="false">INDEX(Rate_Master!$C$2:$C$13,MATCH(F1278,Rate_Master!$A$2:$A$13,0))</f>
        <v>240</v>
      </c>
      <c r="N1278" s="52" t="n">
        <v>85355</v>
      </c>
      <c r="O1278" s="51" t="n">
        <f aca="false">SUMIFS(Quality_Log!$H$2:$H$20000,Quality_Log!$B$2:$B$20000,A1278)</f>
        <v>2465</v>
      </c>
      <c r="P1278" s="51" t="n">
        <f aca="false">N1278-O1278</f>
        <v>82890</v>
      </c>
      <c r="Q1278" s="51" t="n">
        <f aca="false">ROUND(J1278*M1278*Assumptions!$B$6,0)</f>
        <v>84240</v>
      </c>
      <c r="R1278" s="53" t="n">
        <f aca="false">N1278/M1278</f>
        <v>355.645833333333</v>
      </c>
      <c r="S1278" s="53" t="n">
        <f aca="false">P1278/M1278</f>
        <v>345.375</v>
      </c>
      <c r="T1278" s="54" t="n">
        <f aca="false">IF(J1278&gt;0,L1278/J1278,0)</f>
        <v>0.94</v>
      </c>
      <c r="U1278" s="54" t="n">
        <f aca="false">IF(L1278&gt;0,R1278/L1278,0)</f>
        <v>0.840770291568164</v>
      </c>
      <c r="V1278" s="54" t="n">
        <f aca="false">IF(N1278&gt;0,P1278/N1278,0)</f>
        <v>0.971120613906625</v>
      </c>
      <c r="W1278" s="54" t="n">
        <f aca="false">T1278*U1278*V1278</f>
        <v>0.7675</v>
      </c>
      <c r="X1278" s="55" t="n">
        <v>221.6</v>
      </c>
      <c r="Y1278" s="56" t="n">
        <v>0.14</v>
      </c>
    </row>
    <row r="1279" customFormat="false" ht="15" hidden="false" customHeight="false" outlineLevel="0" collapsed="false">
      <c r="A1279" s="47" t="s">
        <v>1760</v>
      </c>
      <c r="B1279" s="48" t="n">
        <v>46162</v>
      </c>
      <c r="C1279" s="49" t="n">
        <f aca="false">DATE(YEAR(B1279),MONTH(B1279),1)</f>
        <v>46143</v>
      </c>
      <c r="D1279" s="47" t="s">
        <v>75</v>
      </c>
      <c r="E1279" s="47" t="s">
        <v>65</v>
      </c>
      <c r="F1279" s="47" t="s">
        <v>157</v>
      </c>
      <c r="G1279" s="47" t="s">
        <v>1761</v>
      </c>
      <c r="H1279" s="50" t="n">
        <f aca="false">Assumptions!$B$4</f>
        <v>480</v>
      </c>
      <c r="I1279" s="47" t="n">
        <v>30</v>
      </c>
      <c r="J1279" s="9" t="n">
        <f aca="false">H1279-I1279</f>
        <v>450</v>
      </c>
      <c r="K1279" s="9" t="n">
        <f aca="false">SUMIFS(Downtime_Log!$I$2:$I$20000,Downtime_Log!$B$2:$B$20000,A1279)</f>
        <v>96</v>
      </c>
      <c r="L1279" s="9" t="n">
        <f aca="false">J1279-K1279</f>
        <v>354</v>
      </c>
      <c r="M1279" s="51" t="n">
        <f aca="false">INDEX(Rate_Master!$C$2:$C$13,MATCH(F1279,Rate_Master!$A$2:$A$13,0))</f>
        <v>220</v>
      </c>
      <c r="N1279" s="52" t="n">
        <v>62064</v>
      </c>
      <c r="O1279" s="51" t="n">
        <f aca="false">SUMIFS(Quality_Log!$H$2:$H$20000,Quality_Log!$B$2:$B$20000,A1279)</f>
        <v>2389</v>
      </c>
      <c r="P1279" s="51" t="n">
        <f aca="false">N1279-O1279</f>
        <v>59675</v>
      </c>
      <c r="Q1279" s="51" t="n">
        <f aca="false">ROUND(J1279*M1279*Assumptions!$B$6,0)</f>
        <v>77220</v>
      </c>
      <c r="R1279" s="53" t="n">
        <f aca="false">N1279/M1279</f>
        <v>282.109090909091</v>
      </c>
      <c r="S1279" s="53" t="n">
        <f aca="false">P1279/M1279</f>
        <v>271.25</v>
      </c>
      <c r="T1279" s="54" t="n">
        <f aca="false">IF(J1279&gt;0,L1279/J1279,0)</f>
        <v>0.786666666666667</v>
      </c>
      <c r="U1279" s="54" t="n">
        <f aca="false">IF(L1279&gt;0,R1279/L1279,0)</f>
        <v>0.796918335901387</v>
      </c>
      <c r="V1279" s="54" t="n">
        <f aca="false">IF(N1279&gt;0,P1279/N1279,0)</f>
        <v>0.961507476153648</v>
      </c>
      <c r="W1279" s="54" t="n">
        <f aca="false">T1279*U1279*V1279</f>
        <v>0.602777777777778</v>
      </c>
      <c r="X1279" s="55" t="n">
        <v>171.8</v>
      </c>
      <c r="Y1279" s="56" t="n">
        <v>0.75</v>
      </c>
    </row>
    <row r="1280" customFormat="false" ht="15" hidden="false" customHeight="false" outlineLevel="0" collapsed="false">
      <c r="A1280" s="47" t="s">
        <v>1762</v>
      </c>
      <c r="B1280" s="48" t="n">
        <v>46163</v>
      </c>
      <c r="C1280" s="49" t="n">
        <f aca="false">DATE(YEAR(B1280),MONTH(B1280),1)</f>
        <v>46143</v>
      </c>
      <c r="D1280" s="47" t="s">
        <v>73</v>
      </c>
      <c r="E1280" s="47" t="s">
        <v>62</v>
      </c>
      <c r="F1280" s="47" t="s">
        <v>148</v>
      </c>
      <c r="G1280" s="47" t="s">
        <v>1763</v>
      </c>
      <c r="H1280" s="50" t="n">
        <f aca="false">Assumptions!$B$4</f>
        <v>480</v>
      </c>
      <c r="I1280" s="47" t="n">
        <v>30</v>
      </c>
      <c r="J1280" s="9" t="n">
        <f aca="false">H1280-I1280</f>
        <v>450</v>
      </c>
      <c r="K1280" s="9" t="n">
        <f aca="false">SUMIFS(Downtime_Log!$I$2:$I$20000,Downtime_Log!$B$2:$B$20000,A1280)</f>
        <v>84</v>
      </c>
      <c r="L1280" s="9" t="n">
        <f aca="false">J1280-K1280</f>
        <v>366</v>
      </c>
      <c r="M1280" s="51" t="n">
        <f aca="false">INDEX(Rate_Master!$C$2:$C$13,MATCH(F1280,Rate_Master!$A$2:$A$13,0))</f>
        <v>900</v>
      </c>
      <c r="N1280" s="52" t="n">
        <v>304756</v>
      </c>
      <c r="O1280" s="51" t="n">
        <f aca="false">SUMIFS(Quality_Log!$H$2:$H$20000,Quality_Log!$B$2:$B$20000,A1280)</f>
        <v>5692</v>
      </c>
      <c r="P1280" s="51" t="n">
        <f aca="false">N1280-O1280</f>
        <v>299064</v>
      </c>
      <c r="Q1280" s="51" t="n">
        <f aca="false">ROUND(J1280*M1280*Assumptions!$B$6,0)</f>
        <v>315900</v>
      </c>
      <c r="R1280" s="53" t="n">
        <f aca="false">N1280/M1280</f>
        <v>338.617777777778</v>
      </c>
      <c r="S1280" s="53" t="n">
        <f aca="false">P1280/M1280</f>
        <v>332.293333333333</v>
      </c>
      <c r="T1280" s="54" t="n">
        <f aca="false">IF(J1280&gt;0,L1280/J1280,0)</f>
        <v>0.813333333333333</v>
      </c>
      <c r="U1280" s="54" t="n">
        <f aca="false">IF(L1280&gt;0,R1280/L1280,0)</f>
        <v>0.925185185185185</v>
      </c>
      <c r="V1280" s="54" t="n">
        <f aca="false">IF(N1280&gt;0,P1280/N1280,0)</f>
        <v>0.981322763128536</v>
      </c>
      <c r="W1280" s="54" t="n">
        <f aca="false">T1280*U1280*V1280</f>
        <v>0.73842962962963</v>
      </c>
      <c r="X1280" s="55" t="n">
        <v>336.2</v>
      </c>
      <c r="Y1280" s="56" t="n">
        <v>1.68</v>
      </c>
    </row>
    <row r="1281" customFormat="false" ht="15" hidden="false" customHeight="false" outlineLevel="0" collapsed="false">
      <c r="A1281" s="47" t="s">
        <v>1764</v>
      </c>
      <c r="B1281" s="48" t="n">
        <v>46163</v>
      </c>
      <c r="C1281" s="49" t="n">
        <f aca="false">DATE(YEAR(B1281),MONTH(B1281),1)</f>
        <v>46143</v>
      </c>
      <c r="D1281" s="47" t="s">
        <v>74</v>
      </c>
      <c r="E1281" s="47" t="s">
        <v>62</v>
      </c>
      <c r="F1281" s="47" t="s">
        <v>148</v>
      </c>
      <c r="G1281" s="47" t="s">
        <v>1763</v>
      </c>
      <c r="H1281" s="50" t="n">
        <f aca="false">Assumptions!$B$4</f>
        <v>480</v>
      </c>
      <c r="I1281" s="47" t="n">
        <v>30</v>
      </c>
      <c r="J1281" s="9" t="n">
        <f aca="false">H1281-I1281</f>
        <v>450</v>
      </c>
      <c r="K1281" s="9" t="n">
        <f aca="false">SUMIFS(Downtime_Log!$I$2:$I$20000,Downtime_Log!$B$2:$B$20000,A1281)</f>
        <v>74</v>
      </c>
      <c r="L1281" s="9" t="n">
        <f aca="false">J1281-K1281</f>
        <v>376</v>
      </c>
      <c r="M1281" s="51" t="n">
        <f aca="false">INDEX(Rate_Master!$C$2:$C$13,MATCH(F1281,Rate_Master!$A$2:$A$13,0))</f>
        <v>900</v>
      </c>
      <c r="N1281" s="52" t="n">
        <v>311594</v>
      </c>
      <c r="O1281" s="51" t="n">
        <f aca="false">SUMIFS(Quality_Log!$H$2:$H$20000,Quality_Log!$B$2:$B$20000,A1281)</f>
        <v>4172</v>
      </c>
      <c r="P1281" s="51" t="n">
        <f aca="false">N1281-O1281</f>
        <v>307422</v>
      </c>
      <c r="Q1281" s="51" t="n">
        <f aca="false">ROUND(J1281*M1281*Assumptions!$B$6,0)</f>
        <v>315900</v>
      </c>
      <c r="R1281" s="53" t="n">
        <f aca="false">N1281/M1281</f>
        <v>346.215555555556</v>
      </c>
      <c r="S1281" s="53" t="n">
        <f aca="false">P1281/M1281</f>
        <v>341.58</v>
      </c>
      <c r="T1281" s="54" t="n">
        <f aca="false">IF(J1281&gt;0,L1281/J1281,0)</f>
        <v>0.835555555555556</v>
      </c>
      <c r="U1281" s="54" t="n">
        <f aca="false">IF(L1281&gt;0,R1281/L1281,0)</f>
        <v>0.920786052009456</v>
      </c>
      <c r="V1281" s="54" t="n">
        <f aca="false">IF(N1281&gt;0,P1281/N1281,0)</f>
        <v>0.986610781979114</v>
      </c>
      <c r="W1281" s="54" t="n">
        <f aca="false">T1281*U1281*V1281</f>
        <v>0.759066666666667</v>
      </c>
      <c r="X1281" s="55" t="n">
        <v>343</v>
      </c>
      <c r="Y1281" s="56" t="n">
        <v>1.42</v>
      </c>
    </row>
    <row r="1282" customFormat="false" ht="15" hidden="false" customHeight="false" outlineLevel="0" collapsed="false">
      <c r="A1282" s="47" t="s">
        <v>1765</v>
      </c>
      <c r="B1282" s="48" t="n">
        <v>46163</v>
      </c>
      <c r="C1282" s="49" t="n">
        <f aca="false">DATE(YEAR(B1282),MONTH(B1282),1)</f>
        <v>46143</v>
      </c>
      <c r="D1282" s="47" t="s">
        <v>75</v>
      </c>
      <c r="E1282" s="47" t="s">
        <v>62</v>
      </c>
      <c r="F1282" s="47" t="s">
        <v>148</v>
      </c>
      <c r="G1282" s="47" t="s">
        <v>1763</v>
      </c>
      <c r="H1282" s="50" t="n">
        <f aca="false">Assumptions!$B$4</f>
        <v>480</v>
      </c>
      <c r="I1282" s="47" t="n">
        <v>30</v>
      </c>
      <c r="J1282" s="9" t="n">
        <f aca="false">H1282-I1282</f>
        <v>450</v>
      </c>
      <c r="K1282" s="9" t="n">
        <f aca="false">SUMIFS(Downtime_Log!$I$2:$I$20000,Downtime_Log!$B$2:$B$20000,A1282)</f>
        <v>5</v>
      </c>
      <c r="L1282" s="9" t="n">
        <f aca="false">J1282-K1282</f>
        <v>445</v>
      </c>
      <c r="M1282" s="51" t="n">
        <f aca="false">INDEX(Rate_Master!$C$2:$C$13,MATCH(F1282,Rate_Master!$A$2:$A$13,0))</f>
        <v>900</v>
      </c>
      <c r="N1282" s="52" t="n">
        <v>361271</v>
      </c>
      <c r="O1282" s="51" t="n">
        <f aca="false">SUMIFS(Quality_Log!$H$2:$H$20000,Quality_Log!$B$2:$B$20000,A1282)</f>
        <v>7129</v>
      </c>
      <c r="P1282" s="51" t="n">
        <f aca="false">N1282-O1282</f>
        <v>354142</v>
      </c>
      <c r="Q1282" s="51" t="n">
        <f aca="false">ROUND(J1282*M1282*Assumptions!$B$6,0)</f>
        <v>315900</v>
      </c>
      <c r="R1282" s="53" t="n">
        <f aca="false">N1282/M1282</f>
        <v>401.412222222222</v>
      </c>
      <c r="S1282" s="53" t="n">
        <f aca="false">P1282/M1282</f>
        <v>393.491111111111</v>
      </c>
      <c r="T1282" s="54" t="n">
        <f aca="false">IF(J1282&gt;0,L1282/J1282,0)</f>
        <v>0.988888888888889</v>
      </c>
      <c r="U1282" s="54" t="n">
        <f aca="false">IF(L1282&gt;0,R1282/L1282,0)</f>
        <v>0.902049937578027</v>
      </c>
      <c r="V1282" s="54" t="n">
        <f aca="false">IF(N1282&gt;0,P1282/N1282,0)</f>
        <v>0.98026689105962</v>
      </c>
      <c r="W1282" s="54" t="n">
        <f aca="false">T1282*U1282*V1282</f>
        <v>0.874424691358025</v>
      </c>
      <c r="X1282" s="55" t="n">
        <v>384</v>
      </c>
      <c r="Y1282" s="56" t="n">
        <v>1.78</v>
      </c>
    </row>
    <row r="1283" customFormat="false" ht="15" hidden="false" customHeight="false" outlineLevel="0" collapsed="false">
      <c r="A1283" s="47" t="s">
        <v>1766</v>
      </c>
      <c r="B1283" s="48" t="n">
        <v>46163</v>
      </c>
      <c r="C1283" s="49" t="n">
        <f aca="false">DATE(YEAR(B1283),MONTH(B1283),1)</f>
        <v>46143</v>
      </c>
      <c r="D1283" s="47" t="s">
        <v>73</v>
      </c>
      <c r="E1283" s="47" t="s">
        <v>63</v>
      </c>
      <c r="F1283" s="47" t="s">
        <v>152</v>
      </c>
      <c r="G1283" s="47" t="s">
        <v>1753</v>
      </c>
      <c r="H1283" s="50" t="n">
        <f aca="false">Assumptions!$B$4</f>
        <v>480</v>
      </c>
      <c r="I1283" s="47" t="n">
        <v>30</v>
      </c>
      <c r="J1283" s="9" t="n">
        <f aca="false">H1283-I1283</f>
        <v>450</v>
      </c>
      <c r="K1283" s="9" t="n">
        <f aca="false">SUMIFS(Downtime_Log!$I$2:$I$20000,Downtime_Log!$B$2:$B$20000,A1283)</f>
        <v>39</v>
      </c>
      <c r="L1283" s="9" t="n">
        <f aca="false">J1283-K1283</f>
        <v>411</v>
      </c>
      <c r="M1283" s="51" t="n">
        <f aca="false">INDEX(Rate_Master!$C$2:$C$13,MATCH(F1283,Rate_Master!$A$2:$A$13,0))</f>
        <v>900</v>
      </c>
      <c r="N1283" s="52" t="n">
        <v>314532</v>
      </c>
      <c r="O1283" s="51" t="n">
        <f aca="false">SUMIFS(Quality_Log!$H$2:$H$20000,Quality_Log!$B$2:$B$20000,A1283)</f>
        <v>7782</v>
      </c>
      <c r="P1283" s="51" t="n">
        <f aca="false">N1283-O1283</f>
        <v>306750</v>
      </c>
      <c r="Q1283" s="51" t="n">
        <f aca="false">ROUND(J1283*M1283*Assumptions!$B$6,0)</f>
        <v>315900</v>
      </c>
      <c r="R1283" s="53" t="n">
        <f aca="false">N1283/M1283</f>
        <v>349.48</v>
      </c>
      <c r="S1283" s="53" t="n">
        <f aca="false">P1283/M1283</f>
        <v>340.833333333333</v>
      </c>
      <c r="T1283" s="54" t="n">
        <f aca="false">IF(J1283&gt;0,L1283/J1283,0)</f>
        <v>0.913333333333333</v>
      </c>
      <c r="U1283" s="54" t="n">
        <f aca="false">IF(L1283&gt;0,R1283/L1283,0)</f>
        <v>0.850316301703163</v>
      </c>
      <c r="V1283" s="54" t="n">
        <f aca="false">IF(N1283&gt;0,P1283/N1283,0)</f>
        <v>0.975258479264431</v>
      </c>
      <c r="W1283" s="54" t="n">
        <f aca="false">T1283*U1283*V1283</f>
        <v>0.757407407407408</v>
      </c>
      <c r="X1283" s="55" t="n">
        <v>458</v>
      </c>
      <c r="Y1283" s="56" t="n">
        <v>1.76</v>
      </c>
    </row>
    <row r="1284" customFormat="false" ht="15" hidden="false" customHeight="false" outlineLevel="0" collapsed="false">
      <c r="A1284" s="47" t="s">
        <v>1767</v>
      </c>
      <c r="B1284" s="48" t="n">
        <v>46163</v>
      </c>
      <c r="C1284" s="49" t="n">
        <f aca="false">DATE(YEAR(B1284),MONTH(B1284),1)</f>
        <v>46143</v>
      </c>
      <c r="D1284" s="47" t="s">
        <v>74</v>
      </c>
      <c r="E1284" s="47" t="s">
        <v>63</v>
      </c>
      <c r="F1284" s="47" t="s">
        <v>152</v>
      </c>
      <c r="G1284" s="47" t="s">
        <v>1753</v>
      </c>
      <c r="H1284" s="50" t="n">
        <f aca="false">Assumptions!$B$4</f>
        <v>480</v>
      </c>
      <c r="I1284" s="47" t="n">
        <v>30</v>
      </c>
      <c r="J1284" s="9" t="n">
        <f aca="false">H1284-I1284</f>
        <v>450</v>
      </c>
      <c r="K1284" s="9" t="n">
        <f aca="false">SUMIFS(Downtime_Log!$I$2:$I$20000,Downtime_Log!$B$2:$B$20000,A1284)</f>
        <v>11</v>
      </c>
      <c r="L1284" s="9" t="n">
        <f aca="false">J1284-K1284</f>
        <v>439</v>
      </c>
      <c r="M1284" s="51" t="n">
        <f aca="false">INDEX(Rate_Master!$C$2:$C$13,MATCH(F1284,Rate_Master!$A$2:$A$13,0))</f>
        <v>900</v>
      </c>
      <c r="N1284" s="52" t="n">
        <v>317501</v>
      </c>
      <c r="O1284" s="51" t="n">
        <f aca="false">SUMIFS(Quality_Log!$H$2:$H$20000,Quality_Log!$B$2:$B$20000,A1284)</f>
        <v>7388</v>
      </c>
      <c r="P1284" s="51" t="n">
        <f aca="false">N1284-O1284</f>
        <v>310113</v>
      </c>
      <c r="Q1284" s="51" t="n">
        <f aca="false">ROUND(J1284*M1284*Assumptions!$B$6,0)</f>
        <v>315900</v>
      </c>
      <c r="R1284" s="53" t="n">
        <f aca="false">N1284/M1284</f>
        <v>352.778888888889</v>
      </c>
      <c r="S1284" s="53" t="n">
        <f aca="false">P1284/M1284</f>
        <v>344.57</v>
      </c>
      <c r="T1284" s="54" t="n">
        <f aca="false">IF(J1284&gt;0,L1284/J1284,0)</f>
        <v>0.975555555555556</v>
      </c>
      <c r="U1284" s="54" t="n">
        <f aca="false">IF(L1284&gt;0,R1284/L1284,0)</f>
        <v>0.80359655783346</v>
      </c>
      <c r="V1284" s="54" t="n">
        <f aca="false">IF(N1284&gt;0,P1284/N1284,0)</f>
        <v>0.976730781950293</v>
      </c>
      <c r="W1284" s="54" t="n">
        <f aca="false">T1284*U1284*V1284</f>
        <v>0.765711111111111</v>
      </c>
      <c r="X1284" s="55" t="n">
        <v>447.3</v>
      </c>
      <c r="Y1284" s="56" t="n">
        <v>2.13</v>
      </c>
    </row>
    <row r="1285" customFormat="false" ht="15" hidden="false" customHeight="false" outlineLevel="0" collapsed="false">
      <c r="A1285" s="47" t="s">
        <v>1768</v>
      </c>
      <c r="B1285" s="48" t="n">
        <v>46163</v>
      </c>
      <c r="C1285" s="49" t="n">
        <f aca="false">DATE(YEAR(B1285),MONTH(B1285),1)</f>
        <v>46143</v>
      </c>
      <c r="D1285" s="47" t="s">
        <v>75</v>
      </c>
      <c r="E1285" s="47" t="s">
        <v>63</v>
      </c>
      <c r="F1285" s="47" t="s">
        <v>151</v>
      </c>
      <c r="G1285" s="47" t="s">
        <v>1769</v>
      </c>
      <c r="H1285" s="50" t="n">
        <f aca="false">Assumptions!$B$4</f>
        <v>480</v>
      </c>
      <c r="I1285" s="47" t="n">
        <v>30</v>
      </c>
      <c r="J1285" s="9" t="n">
        <f aca="false">H1285-I1285</f>
        <v>450</v>
      </c>
      <c r="K1285" s="9" t="n">
        <f aca="false">SUMIFS(Downtime_Log!$I$2:$I$20000,Downtime_Log!$B$2:$B$20000,A1285)</f>
        <v>221</v>
      </c>
      <c r="L1285" s="9" t="n">
        <f aca="false">J1285-K1285</f>
        <v>229</v>
      </c>
      <c r="M1285" s="51" t="n">
        <f aca="false">INDEX(Rate_Master!$C$2:$C$13,MATCH(F1285,Rate_Master!$A$2:$A$13,0))</f>
        <v>700</v>
      </c>
      <c r="N1285" s="52" t="n">
        <v>134099</v>
      </c>
      <c r="O1285" s="51" t="n">
        <f aca="false">SUMIFS(Quality_Log!$H$2:$H$20000,Quality_Log!$B$2:$B$20000,A1285)</f>
        <v>6141</v>
      </c>
      <c r="P1285" s="51" t="n">
        <f aca="false">N1285-O1285</f>
        <v>127958</v>
      </c>
      <c r="Q1285" s="51" t="n">
        <f aca="false">ROUND(J1285*M1285*Assumptions!$B$6,0)</f>
        <v>245700</v>
      </c>
      <c r="R1285" s="53" t="n">
        <f aca="false">N1285/M1285</f>
        <v>191.57</v>
      </c>
      <c r="S1285" s="53" t="n">
        <f aca="false">P1285/M1285</f>
        <v>182.797142857143</v>
      </c>
      <c r="T1285" s="54" t="n">
        <f aca="false">IF(J1285&gt;0,L1285/J1285,0)</f>
        <v>0.508888888888889</v>
      </c>
      <c r="U1285" s="54" t="n">
        <f aca="false">IF(L1285&gt;0,R1285/L1285,0)</f>
        <v>0.836550218340611</v>
      </c>
      <c r="V1285" s="54" t="n">
        <f aca="false">IF(N1285&gt;0,P1285/N1285,0)</f>
        <v>0.954205475059471</v>
      </c>
      <c r="W1285" s="54" t="n">
        <f aca="false">T1285*U1285*V1285</f>
        <v>0.406215873015873</v>
      </c>
      <c r="X1285" s="55" t="n">
        <v>323.2</v>
      </c>
      <c r="Y1285" s="56" t="n">
        <v>4.83</v>
      </c>
    </row>
    <row r="1286" customFormat="false" ht="15" hidden="false" customHeight="false" outlineLevel="0" collapsed="false">
      <c r="A1286" s="47" t="s">
        <v>1770</v>
      </c>
      <c r="B1286" s="48" t="n">
        <v>46163</v>
      </c>
      <c r="C1286" s="49" t="n">
        <f aca="false">DATE(YEAR(B1286),MONTH(B1286),1)</f>
        <v>46143</v>
      </c>
      <c r="D1286" s="47" t="s">
        <v>73</v>
      </c>
      <c r="E1286" s="47" t="s">
        <v>64</v>
      </c>
      <c r="F1286" s="47" t="s">
        <v>154</v>
      </c>
      <c r="G1286" s="47" t="s">
        <v>1771</v>
      </c>
      <c r="H1286" s="50" t="n">
        <f aca="false">Assumptions!$B$4</f>
        <v>480</v>
      </c>
      <c r="I1286" s="47" t="n">
        <v>30</v>
      </c>
      <c r="J1286" s="9" t="n">
        <f aca="false">H1286-I1286</f>
        <v>450</v>
      </c>
      <c r="K1286" s="9" t="n">
        <f aca="false">SUMIFS(Downtime_Log!$I$2:$I$20000,Downtime_Log!$B$2:$B$20000,A1286)</f>
        <v>21</v>
      </c>
      <c r="L1286" s="9" t="n">
        <f aca="false">J1286-K1286</f>
        <v>429</v>
      </c>
      <c r="M1286" s="51" t="n">
        <f aca="false">INDEX(Rate_Master!$C$2:$C$13,MATCH(F1286,Rate_Master!$A$2:$A$13,0))</f>
        <v>600</v>
      </c>
      <c r="N1286" s="52" t="n">
        <v>230773</v>
      </c>
      <c r="O1286" s="51" t="n">
        <f aca="false">SUMIFS(Quality_Log!$H$2:$H$20000,Quality_Log!$B$2:$B$20000,A1286)</f>
        <v>3608</v>
      </c>
      <c r="P1286" s="51" t="n">
        <f aca="false">N1286-O1286</f>
        <v>227165</v>
      </c>
      <c r="Q1286" s="51" t="n">
        <f aca="false">ROUND(J1286*M1286*Assumptions!$B$6,0)</f>
        <v>210600</v>
      </c>
      <c r="R1286" s="53" t="n">
        <f aca="false">N1286/M1286</f>
        <v>384.621666666667</v>
      </c>
      <c r="S1286" s="53" t="n">
        <f aca="false">P1286/M1286</f>
        <v>378.608333333333</v>
      </c>
      <c r="T1286" s="54" t="n">
        <f aca="false">IF(J1286&gt;0,L1286/J1286,0)</f>
        <v>0.953333333333333</v>
      </c>
      <c r="U1286" s="54" t="n">
        <f aca="false">IF(L1286&gt;0,R1286/L1286,0)</f>
        <v>0.896554001554002</v>
      </c>
      <c r="V1286" s="54" t="n">
        <f aca="false">IF(N1286&gt;0,P1286/N1286,0)</f>
        <v>0.984365588695385</v>
      </c>
      <c r="W1286" s="54" t="n">
        <f aca="false">T1286*U1286*V1286</f>
        <v>0.841351851851852</v>
      </c>
      <c r="X1286" s="55" t="n">
        <v>258.3</v>
      </c>
      <c r="Y1286" s="56" t="n">
        <v>0.6</v>
      </c>
    </row>
    <row r="1287" customFormat="false" ht="15" hidden="false" customHeight="false" outlineLevel="0" collapsed="false">
      <c r="A1287" s="47" t="s">
        <v>1772</v>
      </c>
      <c r="B1287" s="48" t="n">
        <v>46163</v>
      </c>
      <c r="C1287" s="49" t="n">
        <f aca="false">DATE(YEAR(B1287),MONTH(B1287),1)</f>
        <v>46143</v>
      </c>
      <c r="D1287" s="47" t="s">
        <v>74</v>
      </c>
      <c r="E1287" s="47" t="s">
        <v>64</v>
      </c>
      <c r="F1287" s="47" t="s">
        <v>154</v>
      </c>
      <c r="G1287" s="47" t="s">
        <v>1771</v>
      </c>
      <c r="H1287" s="50" t="n">
        <f aca="false">Assumptions!$B$4</f>
        <v>480</v>
      </c>
      <c r="I1287" s="47" t="n">
        <v>30</v>
      </c>
      <c r="J1287" s="9" t="n">
        <f aca="false">H1287-I1287</f>
        <v>450</v>
      </c>
      <c r="K1287" s="9" t="n">
        <f aca="false">SUMIFS(Downtime_Log!$I$2:$I$20000,Downtime_Log!$B$2:$B$20000,A1287)</f>
        <v>17</v>
      </c>
      <c r="L1287" s="9" t="n">
        <f aca="false">J1287-K1287</f>
        <v>433</v>
      </c>
      <c r="M1287" s="51" t="n">
        <f aca="false">INDEX(Rate_Master!$C$2:$C$13,MATCH(F1287,Rate_Master!$A$2:$A$13,0))</f>
        <v>600</v>
      </c>
      <c r="N1287" s="52" t="n">
        <v>242599</v>
      </c>
      <c r="O1287" s="51" t="n">
        <f aca="false">SUMIFS(Quality_Log!$H$2:$H$20000,Quality_Log!$B$2:$B$20000,A1287)</f>
        <v>1970</v>
      </c>
      <c r="P1287" s="51" t="n">
        <f aca="false">N1287-O1287</f>
        <v>240629</v>
      </c>
      <c r="Q1287" s="51" t="n">
        <f aca="false">ROUND(J1287*M1287*Assumptions!$B$6,0)</f>
        <v>210600</v>
      </c>
      <c r="R1287" s="53" t="n">
        <f aca="false">N1287/M1287</f>
        <v>404.331666666667</v>
      </c>
      <c r="S1287" s="53" t="n">
        <f aca="false">P1287/M1287</f>
        <v>401.048333333333</v>
      </c>
      <c r="T1287" s="54" t="n">
        <f aca="false">IF(J1287&gt;0,L1287/J1287,0)</f>
        <v>0.962222222222222</v>
      </c>
      <c r="U1287" s="54" t="n">
        <f aca="false">IF(L1287&gt;0,R1287/L1287,0)</f>
        <v>0.933791377983064</v>
      </c>
      <c r="V1287" s="54" t="n">
        <f aca="false">IF(N1287&gt;0,P1287/N1287,0)</f>
        <v>0.991879603790618</v>
      </c>
      <c r="W1287" s="54" t="n">
        <f aca="false">T1287*U1287*V1287</f>
        <v>0.891218518518519</v>
      </c>
      <c r="X1287" s="55" t="n">
        <v>241.5</v>
      </c>
      <c r="Y1287" s="56" t="n">
        <v>0.72</v>
      </c>
    </row>
    <row r="1288" customFormat="false" ht="15" hidden="false" customHeight="false" outlineLevel="0" collapsed="false">
      <c r="A1288" s="47" t="s">
        <v>1773</v>
      </c>
      <c r="B1288" s="48" t="n">
        <v>46163</v>
      </c>
      <c r="C1288" s="49" t="n">
        <f aca="false">DATE(YEAR(B1288),MONTH(B1288),1)</f>
        <v>46143</v>
      </c>
      <c r="D1288" s="47" t="s">
        <v>73</v>
      </c>
      <c r="E1288" s="47" t="s">
        <v>65</v>
      </c>
      <c r="F1288" s="47" t="s">
        <v>157</v>
      </c>
      <c r="G1288" s="47" t="s">
        <v>1761</v>
      </c>
      <c r="H1288" s="50" t="n">
        <f aca="false">Assumptions!$B$4</f>
        <v>480</v>
      </c>
      <c r="I1288" s="47" t="n">
        <v>30</v>
      </c>
      <c r="J1288" s="9" t="n">
        <f aca="false">H1288-I1288</f>
        <v>450</v>
      </c>
      <c r="K1288" s="9" t="n">
        <f aca="false">SUMIFS(Downtime_Log!$I$2:$I$20000,Downtime_Log!$B$2:$B$20000,A1288)</f>
        <v>120</v>
      </c>
      <c r="L1288" s="9" t="n">
        <f aca="false">J1288-K1288</f>
        <v>330</v>
      </c>
      <c r="M1288" s="51" t="n">
        <f aca="false">INDEX(Rate_Master!$C$2:$C$13,MATCH(F1288,Rate_Master!$A$2:$A$13,0))</f>
        <v>220</v>
      </c>
      <c r="N1288" s="52" t="n">
        <v>58533</v>
      </c>
      <c r="O1288" s="51" t="n">
        <f aca="false">SUMIFS(Quality_Log!$H$2:$H$20000,Quality_Log!$B$2:$B$20000,A1288)</f>
        <v>1854</v>
      </c>
      <c r="P1288" s="51" t="n">
        <f aca="false">N1288-O1288</f>
        <v>56679</v>
      </c>
      <c r="Q1288" s="51" t="n">
        <f aca="false">ROUND(J1288*M1288*Assumptions!$B$6,0)</f>
        <v>77220</v>
      </c>
      <c r="R1288" s="53" t="n">
        <f aca="false">N1288/M1288</f>
        <v>266.059090909091</v>
      </c>
      <c r="S1288" s="53" t="n">
        <f aca="false">P1288/M1288</f>
        <v>257.631818181818</v>
      </c>
      <c r="T1288" s="54" t="n">
        <f aca="false">IF(J1288&gt;0,L1288/J1288,0)</f>
        <v>0.733333333333333</v>
      </c>
      <c r="U1288" s="54" t="n">
        <f aca="false">IF(L1288&gt;0,R1288/L1288,0)</f>
        <v>0.806239669421488</v>
      </c>
      <c r="V1288" s="54" t="n">
        <f aca="false">IF(N1288&gt;0,P1288/N1288,0)</f>
        <v>0.968325559940546</v>
      </c>
      <c r="W1288" s="54" t="n">
        <f aca="false">T1288*U1288*V1288</f>
        <v>0.572515151515152</v>
      </c>
      <c r="X1288" s="55" t="n">
        <v>175.3</v>
      </c>
      <c r="Y1288" s="56" t="n">
        <v>0.13</v>
      </c>
    </row>
    <row r="1289" customFormat="false" ht="15" hidden="false" customHeight="false" outlineLevel="0" collapsed="false">
      <c r="A1289" s="47" t="s">
        <v>1774</v>
      </c>
      <c r="B1289" s="48" t="n">
        <v>46163</v>
      </c>
      <c r="C1289" s="49" t="n">
        <f aca="false">DATE(YEAR(B1289),MONTH(B1289),1)</f>
        <v>46143</v>
      </c>
      <c r="D1289" s="47" t="s">
        <v>74</v>
      </c>
      <c r="E1289" s="47" t="s">
        <v>65</v>
      </c>
      <c r="F1289" s="47" t="s">
        <v>157</v>
      </c>
      <c r="G1289" s="47" t="s">
        <v>1761</v>
      </c>
      <c r="H1289" s="50" t="n">
        <f aca="false">Assumptions!$B$4</f>
        <v>480</v>
      </c>
      <c r="I1289" s="47" t="n">
        <v>30</v>
      </c>
      <c r="J1289" s="9" t="n">
        <f aca="false">H1289-I1289</f>
        <v>450</v>
      </c>
      <c r="K1289" s="9" t="n">
        <f aca="false">SUMIFS(Downtime_Log!$I$2:$I$20000,Downtime_Log!$B$2:$B$20000,A1289)</f>
        <v>98</v>
      </c>
      <c r="L1289" s="9" t="n">
        <f aca="false">J1289-K1289</f>
        <v>352</v>
      </c>
      <c r="M1289" s="51" t="n">
        <f aca="false">INDEX(Rate_Master!$C$2:$C$13,MATCH(F1289,Rate_Master!$A$2:$A$13,0))</f>
        <v>220</v>
      </c>
      <c r="N1289" s="52" t="n">
        <v>64391</v>
      </c>
      <c r="O1289" s="51" t="n">
        <f aca="false">SUMIFS(Quality_Log!$H$2:$H$20000,Quality_Log!$B$2:$B$20000,A1289)</f>
        <v>1511</v>
      </c>
      <c r="P1289" s="51" t="n">
        <f aca="false">N1289-O1289</f>
        <v>62880</v>
      </c>
      <c r="Q1289" s="51" t="n">
        <f aca="false">ROUND(J1289*M1289*Assumptions!$B$6,0)</f>
        <v>77220</v>
      </c>
      <c r="R1289" s="53" t="n">
        <f aca="false">N1289/M1289</f>
        <v>292.686363636364</v>
      </c>
      <c r="S1289" s="53" t="n">
        <f aca="false">P1289/M1289</f>
        <v>285.818181818182</v>
      </c>
      <c r="T1289" s="54" t="n">
        <f aca="false">IF(J1289&gt;0,L1289/J1289,0)</f>
        <v>0.782222222222222</v>
      </c>
      <c r="U1289" s="54" t="n">
        <f aca="false">IF(L1289&gt;0,R1289/L1289,0)</f>
        <v>0.831495351239669</v>
      </c>
      <c r="V1289" s="54" t="n">
        <f aca="false">IF(N1289&gt;0,P1289/N1289,0)</f>
        <v>0.976533987669084</v>
      </c>
      <c r="W1289" s="54" t="n">
        <f aca="false">T1289*U1289*V1289</f>
        <v>0.635151515151515</v>
      </c>
      <c r="X1289" s="55" t="n">
        <v>175.4</v>
      </c>
      <c r="Y1289" s="56" t="n">
        <v>0.14</v>
      </c>
    </row>
    <row r="1290" customFormat="false" ht="15" hidden="false" customHeight="false" outlineLevel="0" collapsed="false">
      <c r="A1290" s="47" t="s">
        <v>1775</v>
      </c>
      <c r="B1290" s="48" t="n">
        <v>46163</v>
      </c>
      <c r="C1290" s="49" t="n">
        <f aca="false">DATE(YEAR(B1290),MONTH(B1290),1)</f>
        <v>46143</v>
      </c>
      <c r="D1290" s="47" t="s">
        <v>75</v>
      </c>
      <c r="E1290" s="47" t="s">
        <v>65</v>
      </c>
      <c r="F1290" s="47" t="s">
        <v>157</v>
      </c>
      <c r="G1290" s="47" t="s">
        <v>1761</v>
      </c>
      <c r="H1290" s="50" t="n">
        <f aca="false">Assumptions!$B$4</f>
        <v>480</v>
      </c>
      <c r="I1290" s="47" t="n">
        <v>30</v>
      </c>
      <c r="J1290" s="9" t="n">
        <f aca="false">H1290-I1290</f>
        <v>450</v>
      </c>
      <c r="K1290" s="9" t="n">
        <f aca="false">SUMIFS(Downtime_Log!$I$2:$I$20000,Downtime_Log!$B$2:$B$20000,A1290)</f>
        <v>63</v>
      </c>
      <c r="L1290" s="9" t="n">
        <f aca="false">J1290-K1290</f>
        <v>387</v>
      </c>
      <c r="M1290" s="51" t="n">
        <f aca="false">INDEX(Rate_Master!$C$2:$C$13,MATCH(F1290,Rate_Master!$A$2:$A$13,0))</f>
        <v>220</v>
      </c>
      <c r="N1290" s="52" t="n">
        <v>70244</v>
      </c>
      <c r="O1290" s="51" t="n">
        <f aca="false">SUMIFS(Quality_Log!$H$2:$H$20000,Quality_Log!$B$2:$B$20000,A1290)</f>
        <v>1726</v>
      </c>
      <c r="P1290" s="51" t="n">
        <f aca="false">N1290-O1290</f>
        <v>68518</v>
      </c>
      <c r="Q1290" s="51" t="n">
        <f aca="false">ROUND(J1290*M1290*Assumptions!$B$6,0)</f>
        <v>77220</v>
      </c>
      <c r="R1290" s="53" t="n">
        <f aca="false">N1290/M1290</f>
        <v>319.290909090909</v>
      </c>
      <c r="S1290" s="53" t="n">
        <f aca="false">P1290/M1290</f>
        <v>311.445454545455</v>
      </c>
      <c r="T1290" s="54" t="n">
        <f aca="false">IF(J1290&gt;0,L1290/J1290,0)</f>
        <v>0.86</v>
      </c>
      <c r="U1290" s="54" t="n">
        <f aca="false">IF(L1290&gt;0,R1290/L1290,0)</f>
        <v>0.825041108762039</v>
      </c>
      <c r="V1290" s="54" t="n">
        <f aca="false">IF(N1290&gt;0,P1290/N1290,0)</f>
        <v>0.975428506349297</v>
      </c>
      <c r="W1290" s="54" t="n">
        <f aca="false">T1290*U1290*V1290</f>
        <v>0.69210101010101</v>
      </c>
      <c r="X1290" s="55" t="n">
        <v>190.8</v>
      </c>
      <c r="Y1290" s="56" t="n">
        <v>0.15</v>
      </c>
    </row>
    <row r="1291" customFormat="false" ht="15" hidden="false" customHeight="false" outlineLevel="0" collapsed="false">
      <c r="A1291" s="47" t="s">
        <v>1776</v>
      </c>
      <c r="B1291" s="48" t="n">
        <v>46164</v>
      </c>
      <c r="C1291" s="49" t="n">
        <f aca="false">DATE(YEAR(B1291),MONTH(B1291),1)</f>
        <v>46143</v>
      </c>
      <c r="D1291" s="47" t="s">
        <v>73</v>
      </c>
      <c r="E1291" s="47" t="s">
        <v>62</v>
      </c>
      <c r="F1291" s="47" t="s">
        <v>148</v>
      </c>
      <c r="G1291" s="47" t="s">
        <v>1763</v>
      </c>
      <c r="H1291" s="50" t="n">
        <f aca="false">Assumptions!$B$4</f>
        <v>480</v>
      </c>
      <c r="I1291" s="47" t="n">
        <v>30</v>
      </c>
      <c r="J1291" s="9" t="n">
        <f aca="false">H1291-I1291</f>
        <v>450</v>
      </c>
      <c r="K1291" s="9" t="n">
        <f aca="false">SUMIFS(Downtime_Log!$I$2:$I$20000,Downtime_Log!$B$2:$B$20000,A1291)</f>
        <v>102</v>
      </c>
      <c r="L1291" s="9" t="n">
        <f aca="false">J1291-K1291</f>
        <v>348</v>
      </c>
      <c r="M1291" s="51" t="n">
        <f aca="false">INDEX(Rate_Master!$C$2:$C$13,MATCH(F1291,Rate_Master!$A$2:$A$13,0))</f>
        <v>900</v>
      </c>
      <c r="N1291" s="52" t="n">
        <v>286249</v>
      </c>
      <c r="O1291" s="51" t="n">
        <f aca="false">SUMIFS(Quality_Log!$H$2:$H$20000,Quality_Log!$B$2:$B$20000,A1291)</f>
        <v>3242</v>
      </c>
      <c r="P1291" s="51" t="n">
        <f aca="false">N1291-O1291</f>
        <v>283007</v>
      </c>
      <c r="Q1291" s="51" t="n">
        <f aca="false">ROUND(J1291*M1291*Assumptions!$B$6,0)</f>
        <v>315900</v>
      </c>
      <c r="R1291" s="53" t="n">
        <f aca="false">N1291/M1291</f>
        <v>318.054444444444</v>
      </c>
      <c r="S1291" s="53" t="n">
        <f aca="false">P1291/M1291</f>
        <v>314.452222222222</v>
      </c>
      <c r="T1291" s="54" t="n">
        <f aca="false">IF(J1291&gt;0,L1291/J1291,0)</f>
        <v>0.773333333333333</v>
      </c>
      <c r="U1291" s="54" t="n">
        <f aca="false">IF(L1291&gt;0,R1291/L1291,0)</f>
        <v>0.913949553001277</v>
      </c>
      <c r="V1291" s="54" t="n">
        <f aca="false">IF(N1291&gt;0,P1291/N1291,0)</f>
        <v>0.988674196241734</v>
      </c>
      <c r="W1291" s="54" t="n">
        <f aca="false">T1291*U1291*V1291</f>
        <v>0.698782716049383</v>
      </c>
      <c r="X1291" s="55" t="n">
        <v>375.9</v>
      </c>
      <c r="Y1291" s="56" t="n">
        <v>1.62</v>
      </c>
    </row>
    <row r="1292" customFormat="false" ht="15" hidden="false" customHeight="false" outlineLevel="0" collapsed="false">
      <c r="A1292" s="47" t="s">
        <v>1777</v>
      </c>
      <c r="B1292" s="48" t="n">
        <v>46164</v>
      </c>
      <c r="C1292" s="49" t="n">
        <f aca="false">DATE(YEAR(B1292),MONTH(B1292),1)</f>
        <v>46143</v>
      </c>
      <c r="D1292" s="47" t="s">
        <v>74</v>
      </c>
      <c r="E1292" s="47" t="s">
        <v>62</v>
      </c>
      <c r="F1292" s="47" t="s">
        <v>148</v>
      </c>
      <c r="G1292" s="47" t="s">
        <v>1763</v>
      </c>
      <c r="H1292" s="50" t="n">
        <f aca="false">Assumptions!$B$4</f>
        <v>480</v>
      </c>
      <c r="I1292" s="47" t="n">
        <v>30</v>
      </c>
      <c r="J1292" s="9" t="n">
        <f aca="false">H1292-I1292</f>
        <v>450</v>
      </c>
      <c r="K1292" s="9" t="n">
        <f aca="false">SUMIFS(Downtime_Log!$I$2:$I$20000,Downtime_Log!$B$2:$B$20000,A1292)</f>
        <v>38</v>
      </c>
      <c r="L1292" s="9" t="n">
        <f aca="false">J1292-K1292</f>
        <v>412</v>
      </c>
      <c r="M1292" s="51" t="n">
        <f aca="false">INDEX(Rate_Master!$C$2:$C$13,MATCH(F1292,Rate_Master!$A$2:$A$13,0))</f>
        <v>900</v>
      </c>
      <c r="N1292" s="52" t="n">
        <v>339229</v>
      </c>
      <c r="O1292" s="51" t="n">
        <f aca="false">SUMIFS(Quality_Log!$H$2:$H$20000,Quality_Log!$B$2:$B$20000,A1292)</f>
        <v>7278</v>
      </c>
      <c r="P1292" s="51" t="n">
        <f aca="false">N1292-O1292</f>
        <v>331951</v>
      </c>
      <c r="Q1292" s="51" t="n">
        <f aca="false">ROUND(J1292*M1292*Assumptions!$B$6,0)</f>
        <v>315900</v>
      </c>
      <c r="R1292" s="53" t="n">
        <f aca="false">N1292/M1292</f>
        <v>376.921111111111</v>
      </c>
      <c r="S1292" s="53" t="n">
        <f aca="false">P1292/M1292</f>
        <v>368.834444444444</v>
      </c>
      <c r="T1292" s="54" t="n">
        <f aca="false">IF(J1292&gt;0,L1292/J1292,0)</f>
        <v>0.915555555555556</v>
      </c>
      <c r="U1292" s="54" t="n">
        <f aca="false">IF(L1292&gt;0,R1292/L1292,0)</f>
        <v>0.914857065803668</v>
      </c>
      <c r="V1292" s="54" t="n">
        <f aca="false">IF(N1292&gt;0,P1292/N1292,0)</f>
        <v>0.978545466336899</v>
      </c>
      <c r="W1292" s="54" t="n">
        <f aca="false">T1292*U1292*V1292</f>
        <v>0.819632098765432</v>
      </c>
      <c r="X1292" s="55" t="n">
        <v>337.3</v>
      </c>
      <c r="Y1292" s="56" t="n">
        <v>1.45</v>
      </c>
    </row>
    <row r="1293" customFormat="false" ht="15" hidden="false" customHeight="false" outlineLevel="0" collapsed="false">
      <c r="A1293" s="47" t="s">
        <v>1778</v>
      </c>
      <c r="B1293" s="48" t="n">
        <v>46164</v>
      </c>
      <c r="C1293" s="49" t="n">
        <f aca="false">DATE(YEAR(B1293),MONTH(B1293),1)</f>
        <v>46143</v>
      </c>
      <c r="D1293" s="47" t="s">
        <v>75</v>
      </c>
      <c r="E1293" s="47" t="s">
        <v>62</v>
      </c>
      <c r="F1293" s="47" t="s">
        <v>148</v>
      </c>
      <c r="G1293" s="47" t="s">
        <v>1763</v>
      </c>
      <c r="H1293" s="50" t="n">
        <f aca="false">Assumptions!$B$4</f>
        <v>480</v>
      </c>
      <c r="I1293" s="47" t="n">
        <v>45</v>
      </c>
      <c r="J1293" s="9" t="n">
        <f aca="false">H1293-I1293</f>
        <v>435</v>
      </c>
      <c r="K1293" s="9" t="n">
        <f aca="false">SUMIFS(Downtime_Log!$I$2:$I$20000,Downtime_Log!$B$2:$B$20000,A1293)</f>
        <v>22</v>
      </c>
      <c r="L1293" s="9" t="n">
        <f aca="false">J1293-K1293</f>
        <v>413</v>
      </c>
      <c r="M1293" s="51" t="n">
        <f aca="false">INDEX(Rate_Master!$C$2:$C$13,MATCH(F1293,Rate_Master!$A$2:$A$13,0))</f>
        <v>900</v>
      </c>
      <c r="N1293" s="52" t="n">
        <v>334781</v>
      </c>
      <c r="O1293" s="51" t="n">
        <f aca="false">SUMIFS(Quality_Log!$H$2:$H$20000,Quality_Log!$B$2:$B$20000,A1293)</f>
        <v>4057</v>
      </c>
      <c r="P1293" s="51" t="n">
        <f aca="false">N1293-O1293</f>
        <v>330724</v>
      </c>
      <c r="Q1293" s="51" t="n">
        <f aca="false">ROUND(J1293*M1293*Assumptions!$B$6,0)</f>
        <v>305370</v>
      </c>
      <c r="R1293" s="53" t="n">
        <f aca="false">N1293/M1293</f>
        <v>371.978888888889</v>
      </c>
      <c r="S1293" s="53" t="n">
        <f aca="false">P1293/M1293</f>
        <v>367.471111111111</v>
      </c>
      <c r="T1293" s="54" t="n">
        <f aca="false">IF(J1293&gt;0,L1293/J1293,0)</f>
        <v>0.949425287356322</v>
      </c>
      <c r="U1293" s="54" t="n">
        <f aca="false">IF(L1293&gt;0,R1293/L1293,0)</f>
        <v>0.900675275760022</v>
      </c>
      <c r="V1293" s="54" t="n">
        <f aca="false">IF(N1293&gt;0,P1293/N1293,0)</f>
        <v>0.98788163008056</v>
      </c>
      <c r="W1293" s="54" t="n">
        <f aca="false">T1293*U1293*V1293</f>
        <v>0.844761174968072</v>
      </c>
      <c r="X1293" s="55" t="n">
        <v>381.6</v>
      </c>
      <c r="Y1293" s="56" t="n">
        <v>1.94</v>
      </c>
    </row>
    <row r="1294" customFormat="false" ht="15" hidden="false" customHeight="false" outlineLevel="0" collapsed="false">
      <c r="A1294" s="47" t="s">
        <v>1779</v>
      </c>
      <c r="B1294" s="48" t="n">
        <v>46164</v>
      </c>
      <c r="C1294" s="49" t="n">
        <f aca="false">DATE(YEAR(B1294),MONTH(B1294),1)</f>
        <v>46143</v>
      </c>
      <c r="D1294" s="47" t="s">
        <v>73</v>
      </c>
      <c r="E1294" s="47" t="s">
        <v>63</v>
      </c>
      <c r="F1294" s="47" t="s">
        <v>151</v>
      </c>
      <c r="G1294" s="47" t="s">
        <v>1769</v>
      </c>
      <c r="H1294" s="50" t="n">
        <f aca="false">Assumptions!$B$4</f>
        <v>480</v>
      </c>
      <c r="I1294" s="47" t="n">
        <v>30</v>
      </c>
      <c r="J1294" s="9" t="n">
        <f aca="false">H1294-I1294</f>
        <v>450</v>
      </c>
      <c r="K1294" s="9" t="n">
        <f aca="false">SUMIFS(Downtime_Log!$I$2:$I$20000,Downtime_Log!$B$2:$B$20000,A1294)</f>
        <v>166</v>
      </c>
      <c r="L1294" s="9" t="n">
        <f aca="false">J1294-K1294</f>
        <v>284</v>
      </c>
      <c r="M1294" s="51" t="n">
        <f aca="false">INDEX(Rate_Master!$C$2:$C$13,MATCH(F1294,Rate_Master!$A$2:$A$13,0))</f>
        <v>700</v>
      </c>
      <c r="N1294" s="52" t="n">
        <v>165777</v>
      </c>
      <c r="O1294" s="51" t="n">
        <f aca="false">SUMIFS(Quality_Log!$H$2:$H$20000,Quality_Log!$B$2:$B$20000,A1294)</f>
        <v>7989</v>
      </c>
      <c r="P1294" s="51" t="n">
        <f aca="false">N1294-O1294</f>
        <v>157788</v>
      </c>
      <c r="Q1294" s="51" t="n">
        <f aca="false">ROUND(J1294*M1294*Assumptions!$B$6,0)</f>
        <v>245700</v>
      </c>
      <c r="R1294" s="53" t="n">
        <f aca="false">N1294/M1294</f>
        <v>236.824285714286</v>
      </c>
      <c r="S1294" s="53" t="n">
        <f aca="false">P1294/M1294</f>
        <v>225.411428571429</v>
      </c>
      <c r="T1294" s="54" t="n">
        <f aca="false">IF(J1294&gt;0,L1294/J1294,0)</f>
        <v>0.631111111111111</v>
      </c>
      <c r="U1294" s="54" t="n">
        <f aca="false">IF(L1294&gt;0,R1294/L1294,0)</f>
        <v>0.833888329979879</v>
      </c>
      <c r="V1294" s="54" t="n">
        <f aca="false">IF(N1294&gt;0,P1294/N1294,0)</f>
        <v>0.95180875513491</v>
      </c>
      <c r="W1294" s="54" t="n">
        <f aca="false">T1294*U1294*V1294</f>
        <v>0.500914285714286</v>
      </c>
      <c r="X1294" s="55" t="n">
        <v>360.7</v>
      </c>
      <c r="Y1294" s="56" t="n">
        <v>1.95</v>
      </c>
    </row>
    <row r="1295" customFormat="false" ht="15" hidden="false" customHeight="false" outlineLevel="0" collapsed="false">
      <c r="A1295" s="47" t="s">
        <v>1780</v>
      </c>
      <c r="B1295" s="48" t="n">
        <v>46164</v>
      </c>
      <c r="C1295" s="49" t="n">
        <f aca="false">DATE(YEAR(B1295),MONTH(B1295),1)</f>
        <v>46143</v>
      </c>
      <c r="D1295" s="47" t="s">
        <v>74</v>
      </c>
      <c r="E1295" s="47" t="s">
        <v>63</v>
      </c>
      <c r="F1295" s="47" t="s">
        <v>151</v>
      </c>
      <c r="G1295" s="47" t="s">
        <v>1769</v>
      </c>
      <c r="H1295" s="50" t="n">
        <f aca="false">Assumptions!$B$4</f>
        <v>480</v>
      </c>
      <c r="I1295" s="47" t="n">
        <v>30</v>
      </c>
      <c r="J1295" s="9" t="n">
        <f aca="false">H1295-I1295</f>
        <v>450</v>
      </c>
      <c r="K1295" s="9" t="n">
        <f aca="false">SUMIFS(Downtime_Log!$I$2:$I$20000,Downtime_Log!$B$2:$B$20000,A1295)</f>
        <v>55</v>
      </c>
      <c r="L1295" s="9" t="n">
        <f aca="false">J1295-K1295</f>
        <v>395</v>
      </c>
      <c r="M1295" s="51" t="n">
        <f aca="false">INDEX(Rate_Master!$C$2:$C$13,MATCH(F1295,Rate_Master!$A$2:$A$13,0))</f>
        <v>700</v>
      </c>
      <c r="N1295" s="52" t="n">
        <v>221273</v>
      </c>
      <c r="O1295" s="51" t="n">
        <f aca="false">SUMIFS(Quality_Log!$H$2:$H$20000,Quality_Log!$B$2:$B$20000,A1295)</f>
        <v>8018</v>
      </c>
      <c r="P1295" s="51" t="n">
        <f aca="false">N1295-O1295</f>
        <v>213255</v>
      </c>
      <c r="Q1295" s="51" t="n">
        <f aca="false">ROUND(J1295*M1295*Assumptions!$B$6,0)</f>
        <v>245700</v>
      </c>
      <c r="R1295" s="53" t="n">
        <f aca="false">N1295/M1295</f>
        <v>316.104285714286</v>
      </c>
      <c r="S1295" s="53" t="n">
        <f aca="false">P1295/M1295</f>
        <v>304.65</v>
      </c>
      <c r="T1295" s="54" t="n">
        <f aca="false">IF(J1295&gt;0,L1295/J1295,0)</f>
        <v>0.877777777777778</v>
      </c>
      <c r="U1295" s="54" t="n">
        <f aca="false">IF(L1295&gt;0,R1295/L1295,0)</f>
        <v>0.800264014466546</v>
      </c>
      <c r="V1295" s="54" t="n">
        <f aca="false">IF(N1295&gt;0,P1295/N1295,0)</f>
        <v>0.963764218860864</v>
      </c>
      <c r="W1295" s="54" t="n">
        <f aca="false">T1295*U1295*V1295</f>
        <v>0.677</v>
      </c>
      <c r="X1295" s="55" t="n">
        <v>436.8</v>
      </c>
      <c r="Y1295" s="56" t="n">
        <v>1.71</v>
      </c>
    </row>
    <row r="1296" customFormat="false" ht="15" hidden="false" customHeight="false" outlineLevel="0" collapsed="false">
      <c r="A1296" s="47" t="s">
        <v>1781</v>
      </c>
      <c r="B1296" s="48" t="n">
        <v>46164</v>
      </c>
      <c r="C1296" s="49" t="n">
        <f aca="false">DATE(YEAR(B1296),MONTH(B1296),1)</f>
        <v>46143</v>
      </c>
      <c r="D1296" s="47" t="s">
        <v>75</v>
      </c>
      <c r="E1296" s="47" t="s">
        <v>63</v>
      </c>
      <c r="F1296" s="47" t="s">
        <v>151</v>
      </c>
      <c r="G1296" s="47" t="s">
        <v>1769</v>
      </c>
      <c r="H1296" s="50" t="n">
        <f aca="false">Assumptions!$B$4</f>
        <v>480</v>
      </c>
      <c r="I1296" s="47" t="n">
        <v>30</v>
      </c>
      <c r="J1296" s="9" t="n">
        <f aca="false">H1296-I1296</f>
        <v>450</v>
      </c>
      <c r="K1296" s="9" t="n">
        <f aca="false">SUMIFS(Downtime_Log!$I$2:$I$20000,Downtime_Log!$B$2:$B$20000,A1296)</f>
        <v>24</v>
      </c>
      <c r="L1296" s="9" t="n">
        <f aca="false">J1296-K1296</f>
        <v>426</v>
      </c>
      <c r="M1296" s="51" t="n">
        <f aca="false">INDEX(Rate_Master!$C$2:$C$13,MATCH(F1296,Rate_Master!$A$2:$A$13,0))</f>
        <v>700</v>
      </c>
      <c r="N1296" s="52" t="n">
        <v>219946</v>
      </c>
      <c r="O1296" s="51" t="n">
        <f aca="false">SUMIFS(Quality_Log!$H$2:$H$20000,Quality_Log!$B$2:$B$20000,A1296)</f>
        <v>9372</v>
      </c>
      <c r="P1296" s="51" t="n">
        <f aca="false">N1296-O1296</f>
        <v>210574</v>
      </c>
      <c r="Q1296" s="51" t="n">
        <f aca="false">ROUND(J1296*M1296*Assumptions!$B$6,0)</f>
        <v>245700</v>
      </c>
      <c r="R1296" s="53" t="n">
        <f aca="false">N1296/M1296</f>
        <v>314.208571428571</v>
      </c>
      <c r="S1296" s="53" t="n">
        <f aca="false">P1296/M1296</f>
        <v>300.82</v>
      </c>
      <c r="T1296" s="54" t="n">
        <f aca="false">IF(J1296&gt;0,L1296/J1296,0)</f>
        <v>0.946666666666667</v>
      </c>
      <c r="U1296" s="54" t="n">
        <f aca="false">IF(L1296&gt;0,R1296/L1296,0)</f>
        <v>0.737578806170355</v>
      </c>
      <c r="V1296" s="54" t="n">
        <f aca="false">IF(N1296&gt;0,P1296/N1296,0)</f>
        <v>0.957389541069172</v>
      </c>
      <c r="W1296" s="54" t="n">
        <f aca="false">T1296*U1296*V1296</f>
        <v>0.668488888888889</v>
      </c>
      <c r="X1296" s="55" t="n">
        <v>443.3</v>
      </c>
      <c r="Y1296" s="56" t="n">
        <v>2</v>
      </c>
    </row>
    <row r="1297" customFormat="false" ht="15" hidden="false" customHeight="false" outlineLevel="0" collapsed="false">
      <c r="A1297" s="47" t="s">
        <v>1782</v>
      </c>
      <c r="B1297" s="48" t="n">
        <v>46164</v>
      </c>
      <c r="C1297" s="49" t="n">
        <f aca="false">DATE(YEAR(B1297),MONTH(B1297),1)</f>
        <v>46143</v>
      </c>
      <c r="D1297" s="47" t="s">
        <v>73</v>
      </c>
      <c r="E1297" s="47" t="s">
        <v>64</v>
      </c>
      <c r="F1297" s="47" t="s">
        <v>154</v>
      </c>
      <c r="G1297" s="47" t="s">
        <v>1771</v>
      </c>
      <c r="H1297" s="50" t="n">
        <f aca="false">Assumptions!$B$4</f>
        <v>480</v>
      </c>
      <c r="I1297" s="47" t="n">
        <v>30</v>
      </c>
      <c r="J1297" s="9" t="n">
        <f aca="false">H1297-I1297</f>
        <v>450</v>
      </c>
      <c r="K1297" s="9" t="n">
        <f aca="false">SUMIFS(Downtime_Log!$I$2:$I$20000,Downtime_Log!$B$2:$B$20000,A1297)</f>
        <v>18</v>
      </c>
      <c r="L1297" s="9" t="n">
        <f aca="false">J1297-K1297</f>
        <v>432</v>
      </c>
      <c r="M1297" s="51" t="n">
        <f aca="false">INDEX(Rate_Master!$C$2:$C$13,MATCH(F1297,Rate_Master!$A$2:$A$13,0))</f>
        <v>600</v>
      </c>
      <c r="N1297" s="52" t="n">
        <v>245385</v>
      </c>
      <c r="O1297" s="51" t="n">
        <f aca="false">SUMIFS(Quality_Log!$H$2:$H$20000,Quality_Log!$B$2:$B$20000,A1297)</f>
        <v>3336</v>
      </c>
      <c r="P1297" s="51" t="n">
        <f aca="false">N1297-O1297</f>
        <v>242049</v>
      </c>
      <c r="Q1297" s="51" t="n">
        <f aca="false">ROUND(J1297*M1297*Assumptions!$B$6,0)</f>
        <v>210600</v>
      </c>
      <c r="R1297" s="53" t="n">
        <f aca="false">N1297/M1297</f>
        <v>408.975</v>
      </c>
      <c r="S1297" s="53" t="n">
        <f aca="false">P1297/M1297</f>
        <v>403.415</v>
      </c>
      <c r="T1297" s="54" t="n">
        <f aca="false">IF(J1297&gt;0,L1297/J1297,0)</f>
        <v>0.96</v>
      </c>
      <c r="U1297" s="54" t="n">
        <f aca="false">IF(L1297&gt;0,R1297/L1297,0)</f>
        <v>0.946701388888889</v>
      </c>
      <c r="V1297" s="54" t="n">
        <f aca="false">IF(N1297&gt;0,P1297/N1297,0)</f>
        <v>0.986405036982701</v>
      </c>
      <c r="W1297" s="54" t="n">
        <f aca="false">T1297*U1297*V1297</f>
        <v>0.896477777777778</v>
      </c>
      <c r="X1297" s="55" t="n">
        <v>235.2</v>
      </c>
      <c r="Y1297" s="56" t="n">
        <v>0.82</v>
      </c>
    </row>
    <row r="1298" customFormat="false" ht="15" hidden="false" customHeight="false" outlineLevel="0" collapsed="false">
      <c r="A1298" s="47" t="s">
        <v>1783</v>
      </c>
      <c r="B1298" s="48" t="n">
        <v>46164</v>
      </c>
      <c r="C1298" s="49" t="n">
        <f aca="false">DATE(YEAR(B1298),MONTH(B1298),1)</f>
        <v>46143</v>
      </c>
      <c r="D1298" s="47" t="s">
        <v>74</v>
      </c>
      <c r="E1298" s="47" t="s">
        <v>64</v>
      </c>
      <c r="F1298" s="47" t="s">
        <v>154</v>
      </c>
      <c r="G1298" s="47" t="s">
        <v>1771</v>
      </c>
      <c r="H1298" s="50" t="n">
        <f aca="false">Assumptions!$B$4</f>
        <v>480</v>
      </c>
      <c r="I1298" s="47" t="n">
        <v>30</v>
      </c>
      <c r="J1298" s="9" t="n">
        <f aca="false">H1298-I1298</f>
        <v>450</v>
      </c>
      <c r="K1298" s="9" t="n">
        <f aca="false">SUMIFS(Downtime_Log!$I$2:$I$20000,Downtime_Log!$B$2:$B$20000,A1298)</f>
        <v>7</v>
      </c>
      <c r="L1298" s="9" t="n">
        <f aca="false">J1298-K1298</f>
        <v>443</v>
      </c>
      <c r="M1298" s="51" t="n">
        <f aca="false">INDEX(Rate_Master!$C$2:$C$13,MATCH(F1298,Rate_Master!$A$2:$A$13,0))</f>
        <v>600</v>
      </c>
      <c r="N1298" s="52" t="n">
        <v>249855</v>
      </c>
      <c r="O1298" s="51" t="n">
        <f aca="false">SUMIFS(Quality_Log!$H$2:$H$20000,Quality_Log!$B$2:$B$20000,A1298)</f>
        <v>3728</v>
      </c>
      <c r="P1298" s="51" t="n">
        <f aca="false">N1298-O1298</f>
        <v>246127</v>
      </c>
      <c r="Q1298" s="51" t="n">
        <f aca="false">ROUND(J1298*M1298*Assumptions!$B$6,0)</f>
        <v>210600</v>
      </c>
      <c r="R1298" s="53" t="n">
        <f aca="false">N1298/M1298</f>
        <v>416.425</v>
      </c>
      <c r="S1298" s="53" t="n">
        <f aca="false">P1298/M1298</f>
        <v>410.211666666667</v>
      </c>
      <c r="T1298" s="54" t="n">
        <f aca="false">IF(J1298&gt;0,L1298/J1298,0)</f>
        <v>0.984444444444445</v>
      </c>
      <c r="U1298" s="54" t="n">
        <f aca="false">IF(L1298&gt;0,R1298/L1298,0)</f>
        <v>0.940011286681716</v>
      </c>
      <c r="V1298" s="54" t="n">
        <f aca="false">IF(N1298&gt;0,P1298/N1298,0)</f>
        <v>0.985079346020692</v>
      </c>
      <c r="W1298" s="54" t="n">
        <f aca="false">T1298*U1298*V1298</f>
        <v>0.911581481481482</v>
      </c>
      <c r="X1298" s="55" t="n">
        <v>232.5</v>
      </c>
      <c r="Y1298" s="56" t="n">
        <v>0.78</v>
      </c>
    </row>
    <row r="1299" customFormat="false" ht="15" hidden="false" customHeight="false" outlineLevel="0" collapsed="false">
      <c r="A1299" s="47" t="s">
        <v>1784</v>
      </c>
      <c r="B1299" s="48" t="n">
        <v>46164</v>
      </c>
      <c r="C1299" s="49" t="n">
        <f aca="false">DATE(YEAR(B1299),MONTH(B1299),1)</f>
        <v>46143</v>
      </c>
      <c r="D1299" s="47" t="s">
        <v>73</v>
      </c>
      <c r="E1299" s="47" t="s">
        <v>65</v>
      </c>
      <c r="F1299" s="47" t="s">
        <v>157</v>
      </c>
      <c r="G1299" s="47" t="s">
        <v>1785</v>
      </c>
      <c r="H1299" s="50" t="n">
        <f aca="false">Assumptions!$B$4</f>
        <v>480</v>
      </c>
      <c r="I1299" s="47" t="n">
        <v>30</v>
      </c>
      <c r="J1299" s="9" t="n">
        <f aca="false">H1299-I1299</f>
        <v>450</v>
      </c>
      <c r="K1299" s="9" t="n">
        <f aca="false">SUMIFS(Downtime_Log!$I$2:$I$20000,Downtime_Log!$B$2:$B$20000,A1299)</f>
        <v>18</v>
      </c>
      <c r="L1299" s="9" t="n">
        <f aca="false">J1299-K1299</f>
        <v>432</v>
      </c>
      <c r="M1299" s="51" t="n">
        <f aca="false">INDEX(Rate_Master!$C$2:$C$13,MATCH(F1299,Rate_Master!$A$2:$A$13,0))</f>
        <v>220</v>
      </c>
      <c r="N1299" s="52" t="n">
        <v>80043</v>
      </c>
      <c r="O1299" s="51" t="n">
        <f aca="false">SUMIFS(Quality_Log!$H$2:$H$20000,Quality_Log!$B$2:$B$20000,A1299)</f>
        <v>2555</v>
      </c>
      <c r="P1299" s="51" t="n">
        <f aca="false">N1299-O1299</f>
        <v>77488</v>
      </c>
      <c r="Q1299" s="51" t="n">
        <f aca="false">ROUND(J1299*M1299*Assumptions!$B$6,0)</f>
        <v>77220</v>
      </c>
      <c r="R1299" s="53" t="n">
        <f aca="false">N1299/M1299</f>
        <v>363.831818181818</v>
      </c>
      <c r="S1299" s="53" t="n">
        <f aca="false">P1299/M1299</f>
        <v>352.218181818182</v>
      </c>
      <c r="T1299" s="54" t="n">
        <f aca="false">IF(J1299&gt;0,L1299/J1299,0)</f>
        <v>0.96</v>
      </c>
      <c r="U1299" s="54" t="n">
        <f aca="false">IF(L1299&gt;0,R1299/L1299,0)</f>
        <v>0.842203282828283</v>
      </c>
      <c r="V1299" s="54" t="n">
        <f aca="false">IF(N1299&gt;0,P1299/N1299,0)</f>
        <v>0.968079657184264</v>
      </c>
      <c r="W1299" s="54" t="n">
        <f aca="false">T1299*U1299*V1299</f>
        <v>0.782707070707071</v>
      </c>
      <c r="X1299" s="55" t="n">
        <v>205.3</v>
      </c>
      <c r="Y1299" s="56" t="n">
        <v>0.14</v>
      </c>
    </row>
    <row r="1300" customFormat="false" ht="15" hidden="false" customHeight="false" outlineLevel="0" collapsed="false">
      <c r="A1300" s="47" t="s">
        <v>1786</v>
      </c>
      <c r="B1300" s="48" t="n">
        <v>46164</v>
      </c>
      <c r="C1300" s="49" t="n">
        <f aca="false">DATE(YEAR(B1300),MONTH(B1300),1)</f>
        <v>46143</v>
      </c>
      <c r="D1300" s="47" t="s">
        <v>74</v>
      </c>
      <c r="E1300" s="47" t="s">
        <v>65</v>
      </c>
      <c r="F1300" s="47" t="s">
        <v>157</v>
      </c>
      <c r="G1300" s="47" t="s">
        <v>1785</v>
      </c>
      <c r="H1300" s="50" t="n">
        <f aca="false">Assumptions!$B$4</f>
        <v>480</v>
      </c>
      <c r="I1300" s="47" t="n">
        <v>30</v>
      </c>
      <c r="J1300" s="9" t="n">
        <f aca="false">H1300-I1300</f>
        <v>450</v>
      </c>
      <c r="K1300" s="9" t="n">
        <f aca="false">SUMIFS(Downtime_Log!$I$2:$I$20000,Downtime_Log!$B$2:$B$20000,A1300)</f>
        <v>103</v>
      </c>
      <c r="L1300" s="9" t="n">
        <f aca="false">J1300-K1300</f>
        <v>347</v>
      </c>
      <c r="M1300" s="51" t="n">
        <f aca="false">INDEX(Rate_Master!$C$2:$C$13,MATCH(F1300,Rate_Master!$A$2:$A$13,0))</f>
        <v>220</v>
      </c>
      <c r="N1300" s="52" t="n">
        <v>65520</v>
      </c>
      <c r="O1300" s="51" t="n">
        <f aca="false">SUMIFS(Quality_Log!$H$2:$H$20000,Quality_Log!$B$2:$B$20000,A1300)</f>
        <v>1546</v>
      </c>
      <c r="P1300" s="51" t="n">
        <f aca="false">N1300-O1300</f>
        <v>63974</v>
      </c>
      <c r="Q1300" s="51" t="n">
        <f aca="false">ROUND(J1300*M1300*Assumptions!$B$6,0)</f>
        <v>77220</v>
      </c>
      <c r="R1300" s="53" t="n">
        <f aca="false">N1300/M1300</f>
        <v>297.818181818182</v>
      </c>
      <c r="S1300" s="53" t="n">
        <f aca="false">P1300/M1300</f>
        <v>290.790909090909</v>
      </c>
      <c r="T1300" s="54" t="n">
        <f aca="false">IF(J1300&gt;0,L1300/J1300,0)</f>
        <v>0.771111111111111</v>
      </c>
      <c r="U1300" s="54" t="n">
        <f aca="false">IF(L1300&gt;0,R1300/L1300,0)</f>
        <v>0.858265653654703</v>
      </c>
      <c r="V1300" s="54" t="n">
        <f aca="false">IF(N1300&gt;0,P1300/N1300,0)</f>
        <v>0.976404151404151</v>
      </c>
      <c r="W1300" s="54" t="n">
        <f aca="false">T1300*U1300*V1300</f>
        <v>0.64620202020202</v>
      </c>
      <c r="X1300" s="55" t="n">
        <v>181</v>
      </c>
      <c r="Y1300" s="56" t="n">
        <v>0.16</v>
      </c>
    </row>
    <row r="1301" customFormat="false" ht="15" hidden="false" customHeight="false" outlineLevel="0" collapsed="false">
      <c r="A1301" s="47" t="s">
        <v>1787</v>
      </c>
      <c r="B1301" s="48" t="n">
        <v>46164</v>
      </c>
      <c r="C1301" s="49" t="n">
        <f aca="false">DATE(YEAR(B1301),MONTH(B1301),1)</f>
        <v>46143</v>
      </c>
      <c r="D1301" s="47" t="s">
        <v>75</v>
      </c>
      <c r="E1301" s="47" t="s">
        <v>65</v>
      </c>
      <c r="F1301" s="47" t="s">
        <v>157</v>
      </c>
      <c r="G1301" s="47" t="s">
        <v>1785</v>
      </c>
      <c r="H1301" s="50" t="n">
        <f aca="false">Assumptions!$B$4</f>
        <v>480</v>
      </c>
      <c r="I1301" s="47" t="n">
        <v>30</v>
      </c>
      <c r="J1301" s="9" t="n">
        <f aca="false">H1301-I1301</f>
        <v>450</v>
      </c>
      <c r="K1301" s="9" t="n">
        <f aca="false">SUMIFS(Downtime_Log!$I$2:$I$20000,Downtime_Log!$B$2:$B$20000,A1301)</f>
        <v>23</v>
      </c>
      <c r="L1301" s="9" t="n">
        <f aca="false">J1301-K1301</f>
        <v>427</v>
      </c>
      <c r="M1301" s="51" t="n">
        <f aca="false">INDEX(Rate_Master!$C$2:$C$13,MATCH(F1301,Rate_Master!$A$2:$A$13,0))</f>
        <v>220</v>
      </c>
      <c r="N1301" s="52" t="n">
        <v>77231</v>
      </c>
      <c r="O1301" s="51" t="n">
        <f aca="false">SUMIFS(Quality_Log!$H$2:$H$20000,Quality_Log!$B$2:$B$20000,A1301)</f>
        <v>1182</v>
      </c>
      <c r="P1301" s="51" t="n">
        <f aca="false">N1301-O1301</f>
        <v>76049</v>
      </c>
      <c r="Q1301" s="51" t="n">
        <f aca="false">ROUND(J1301*M1301*Assumptions!$B$6,0)</f>
        <v>77220</v>
      </c>
      <c r="R1301" s="53" t="n">
        <f aca="false">N1301/M1301</f>
        <v>351.05</v>
      </c>
      <c r="S1301" s="53" t="n">
        <f aca="false">P1301/M1301</f>
        <v>345.677272727273</v>
      </c>
      <c r="T1301" s="54" t="n">
        <f aca="false">IF(J1301&gt;0,L1301/J1301,0)</f>
        <v>0.948888888888889</v>
      </c>
      <c r="U1301" s="54" t="n">
        <f aca="false">IF(L1301&gt;0,R1301/L1301,0)</f>
        <v>0.822131147540984</v>
      </c>
      <c r="V1301" s="54" t="n">
        <f aca="false">IF(N1301&gt;0,P1301/N1301,0)</f>
        <v>0.984695264854786</v>
      </c>
      <c r="W1301" s="54" t="n">
        <f aca="false">T1301*U1301*V1301</f>
        <v>0.768171717171717</v>
      </c>
      <c r="X1301" s="55" t="n">
        <v>202.5</v>
      </c>
      <c r="Y1301" s="56" t="n">
        <v>0.17</v>
      </c>
    </row>
    <row r="1302" customFormat="false" ht="15" hidden="false" customHeight="false" outlineLevel="0" collapsed="false">
      <c r="A1302" s="47" t="s">
        <v>1788</v>
      </c>
      <c r="B1302" s="48" t="n">
        <v>46165</v>
      </c>
      <c r="C1302" s="49" t="n">
        <f aca="false">DATE(YEAR(B1302),MONTH(B1302),1)</f>
        <v>46143</v>
      </c>
      <c r="D1302" s="47" t="s">
        <v>73</v>
      </c>
      <c r="E1302" s="47" t="s">
        <v>62</v>
      </c>
      <c r="F1302" s="47" t="s">
        <v>148</v>
      </c>
      <c r="G1302" s="47" t="s">
        <v>1763</v>
      </c>
      <c r="H1302" s="50" t="n">
        <f aca="false">Assumptions!$B$4</f>
        <v>480</v>
      </c>
      <c r="I1302" s="47" t="n">
        <v>90</v>
      </c>
      <c r="J1302" s="9" t="n">
        <f aca="false">H1302-I1302</f>
        <v>390</v>
      </c>
      <c r="K1302" s="9" t="n">
        <f aca="false">SUMIFS(Downtime_Log!$I$2:$I$20000,Downtime_Log!$B$2:$B$20000,A1302)</f>
        <v>70</v>
      </c>
      <c r="L1302" s="9" t="n">
        <f aca="false">J1302-K1302</f>
        <v>320</v>
      </c>
      <c r="M1302" s="51" t="n">
        <f aca="false">INDEX(Rate_Master!$C$2:$C$13,MATCH(F1302,Rate_Master!$A$2:$A$13,0))</f>
        <v>900</v>
      </c>
      <c r="N1302" s="52" t="n">
        <v>259214</v>
      </c>
      <c r="O1302" s="51" t="n">
        <f aca="false">SUMIFS(Quality_Log!$H$2:$H$20000,Quality_Log!$B$2:$B$20000,A1302)</f>
        <v>3679</v>
      </c>
      <c r="P1302" s="51" t="n">
        <f aca="false">N1302-O1302</f>
        <v>255535</v>
      </c>
      <c r="Q1302" s="51" t="n">
        <f aca="false">ROUND(J1302*M1302*Assumptions!$B$6,0)</f>
        <v>273780</v>
      </c>
      <c r="R1302" s="53" t="n">
        <f aca="false">N1302/M1302</f>
        <v>288.015555555556</v>
      </c>
      <c r="S1302" s="53" t="n">
        <f aca="false">P1302/M1302</f>
        <v>283.927777777778</v>
      </c>
      <c r="T1302" s="54" t="n">
        <f aca="false">IF(J1302&gt;0,L1302/J1302,0)</f>
        <v>0.820512820512821</v>
      </c>
      <c r="U1302" s="54" t="n">
        <f aca="false">IF(L1302&gt;0,R1302/L1302,0)</f>
        <v>0.900048611111111</v>
      </c>
      <c r="V1302" s="54" t="n">
        <f aca="false">IF(N1302&gt;0,P1302/N1302,0)</f>
        <v>0.985807093752652</v>
      </c>
      <c r="W1302" s="54" t="n">
        <f aca="false">T1302*U1302*V1302</f>
        <v>0.728019943019943</v>
      </c>
      <c r="X1302" s="55" t="n">
        <v>316.4</v>
      </c>
      <c r="Y1302" s="56" t="n">
        <v>1.6</v>
      </c>
    </row>
    <row r="1303" customFormat="false" ht="15" hidden="false" customHeight="false" outlineLevel="0" collapsed="false">
      <c r="A1303" s="47" t="s">
        <v>1789</v>
      </c>
      <c r="B1303" s="48" t="n">
        <v>46165</v>
      </c>
      <c r="C1303" s="49" t="n">
        <f aca="false">DATE(YEAR(B1303),MONTH(B1303),1)</f>
        <v>46143</v>
      </c>
      <c r="D1303" s="47" t="s">
        <v>74</v>
      </c>
      <c r="E1303" s="47" t="s">
        <v>62</v>
      </c>
      <c r="F1303" s="47" t="s">
        <v>148</v>
      </c>
      <c r="G1303" s="47" t="s">
        <v>1763</v>
      </c>
      <c r="H1303" s="50" t="n">
        <f aca="false">Assumptions!$B$4</f>
        <v>480</v>
      </c>
      <c r="I1303" s="47" t="n">
        <v>45</v>
      </c>
      <c r="J1303" s="9" t="n">
        <f aca="false">H1303-I1303</f>
        <v>435</v>
      </c>
      <c r="K1303" s="9" t="n">
        <f aca="false">SUMIFS(Downtime_Log!$I$2:$I$20000,Downtime_Log!$B$2:$B$20000,A1303)</f>
        <v>32</v>
      </c>
      <c r="L1303" s="9" t="n">
        <f aca="false">J1303-K1303</f>
        <v>403</v>
      </c>
      <c r="M1303" s="51" t="n">
        <f aca="false">INDEX(Rate_Master!$C$2:$C$13,MATCH(F1303,Rate_Master!$A$2:$A$13,0))</f>
        <v>900</v>
      </c>
      <c r="N1303" s="52" t="n">
        <v>305476</v>
      </c>
      <c r="O1303" s="51" t="n">
        <f aca="false">SUMIFS(Quality_Log!$H$2:$H$20000,Quality_Log!$B$2:$B$20000,A1303)</f>
        <v>4976</v>
      </c>
      <c r="P1303" s="51" t="n">
        <f aca="false">N1303-O1303</f>
        <v>300500</v>
      </c>
      <c r="Q1303" s="51" t="n">
        <f aca="false">ROUND(J1303*M1303*Assumptions!$B$6,0)</f>
        <v>305370</v>
      </c>
      <c r="R1303" s="53" t="n">
        <f aca="false">N1303/M1303</f>
        <v>339.417777777778</v>
      </c>
      <c r="S1303" s="53" t="n">
        <f aca="false">P1303/M1303</f>
        <v>333.888888888889</v>
      </c>
      <c r="T1303" s="54" t="n">
        <f aca="false">IF(J1303&gt;0,L1303/J1303,0)</f>
        <v>0.926436781609195</v>
      </c>
      <c r="U1303" s="54" t="n">
        <f aca="false">IF(L1303&gt;0,R1303/L1303,0)</f>
        <v>0.842227736421285</v>
      </c>
      <c r="V1303" s="54" t="n">
        <f aca="false">IF(N1303&gt;0,P1303/N1303,0)</f>
        <v>0.98371066794118</v>
      </c>
      <c r="W1303" s="54" t="n">
        <f aca="false">T1303*U1303*V1303</f>
        <v>0.767560664112388</v>
      </c>
      <c r="X1303" s="55" t="n">
        <v>367.6</v>
      </c>
      <c r="Y1303" s="56" t="n">
        <v>1.57</v>
      </c>
    </row>
    <row r="1304" customFormat="false" ht="15" hidden="false" customHeight="false" outlineLevel="0" collapsed="false">
      <c r="A1304" s="47" t="s">
        <v>1790</v>
      </c>
      <c r="B1304" s="48" t="n">
        <v>46165</v>
      </c>
      <c r="C1304" s="49" t="n">
        <f aca="false">DATE(YEAR(B1304),MONTH(B1304),1)</f>
        <v>46143</v>
      </c>
      <c r="D1304" s="47" t="s">
        <v>75</v>
      </c>
      <c r="E1304" s="47" t="s">
        <v>62</v>
      </c>
      <c r="F1304" s="47" t="s">
        <v>149</v>
      </c>
      <c r="G1304" s="47" t="s">
        <v>1791</v>
      </c>
      <c r="H1304" s="50" t="n">
        <f aca="false">Assumptions!$B$4</f>
        <v>480</v>
      </c>
      <c r="I1304" s="47" t="n">
        <v>30</v>
      </c>
      <c r="J1304" s="9" t="n">
        <f aca="false">H1304-I1304</f>
        <v>450</v>
      </c>
      <c r="K1304" s="9" t="n">
        <f aca="false">SUMIFS(Downtime_Log!$I$2:$I$20000,Downtime_Log!$B$2:$B$20000,A1304)</f>
        <v>272</v>
      </c>
      <c r="L1304" s="9" t="n">
        <f aca="false">J1304-K1304</f>
        <v>178</v>
      </c>
      <c r="M1304" s="51" t="n">
        <f aca="false">INDEX(Rate_Master!$C$2:$C$13,MATCH(F1304,Rate_Master!$A$2:$A$13,0))</f>
        <v>1100</v>
      </c>
      <c r="N1304" s="52" t="n">
        <v>169066</v>
      </c>
      <c r="O1304" s="51" t="n">
        <f aca="false">SUMIFS(Quality_Log!$H$2:$H$20000,Quality_Log!$B$2:$B$20000,A1304)</f>
        <v>4078</v>
      </c>
      <c r="P1304" s="51" t="n">
        <f aca="false">N1304-O1304</f>
        <v>164988</v>
      </c>
      <c r="Q1304" s="51" t="n">
        <f aca="false">ROUND(J1304*M1304*Assumptions!$B$6,0)</f>
        <v>386100</v>
      </c>
      <c r="R1304" s="53" t="n">
        <f aca="false">N1304/M1304</f>
        <v>153.696363636364</v>
      </c>
      <c r="S1304" s="53" t="n">
        <f aca="false">P1304/M1304</f>
        <v>149.989090909091</v>
      </c>
      <c r="T1304" s="54" t="n">
        <f aca="false">IF(J1304&gt;0,L1304/J1304,0)</f>
        <v>0.395555555555556</v>
      </c>
      <c r="U1304" s="54" t="n">
        <f aca="false">IF(L1304&gt;0,R1304/L1304,0)</f>
        <v>0.863462717058223</v>
      </c>
      <c r="V1304" s="54" t="n">
        <f aca="false">IF(N1304&gt;0,P1304/N1304,0)</f>
        <v>0.975879242426035</v>
      </c>
      <c r="W1304" s="54" t="n">
        <f aca="false">T1304*U1304*V1304</f>
        <v>0.333309090909091</v>
      </c>
      <c r="X1304" s="55" t="n">
        <v>241.4</v>
      </c>
      <c r="Y1304" s="56" t="n">
        <v>5.26</v>
      </c>
    </row>
    <row r="1305" customFormat="false" ht="15" hidden="false" customHeight="false" outlineLevel="0" collapsed="false">
      <c r="A1305" s="47" t="s">
        <v>1792</v>
      </c>
      <c r="B1305" s="48" t="n">
        <v>46165</v>
      </c>
      <c r="C1305" s="49" t="n">
        <f aca="false">DATE(YEAR(B1305),MONTH(B1305),1)</f>
        <v>46143</v>
      </c>
      <c r="D1305" s="47" t="s">
        <v>73</v>
      </c>
      <c r="E1305" s="47" t="s">
        <v>63</v>
      </c>
      <c r="F1305" s="47" t="s">
        <v>151</v>
      </c>
      <c r="G1305" s="47" t="s">
        <v>1793</v>
      </c>
      <c r="H1305" s="50" t="n">
        <f aca="false">Assumptions!$B$4</f>
        <v>480</v>
      </c>
      <c r="I1305" s="47" t="n">
        <v>105</v>
      </c>
      <c r="J1305" s="9" t="n">
        <f aca="false">H1305-I1305</f>
        <v>375</v>
      </c>
      <c r="K1305" s="9" t="n">
        <f aca="false">SUMIFS(Downtime_Log!$I$2:$I$20000,Downtime_Log!$B$2:$B$20000,A1305)</f>
        <v>146</v>
      </c>
      <c r="L1305" s="9" t="n">
        <f aca="false">J1305-K1305</f>
        <v>229</v>
      </c>
      <c r="M1305" s="51" t="n">
        <f aca="false">INDEX(Rate_Master!$C$2:$C$13,MATCH(F1305,Rate_Master!$A$2:$A$13,0))</f>
        <v>700</v>
      </c>
      <c r="N1305" s="52" t="n">
        <v>131816</v>
      </c>
      <c r="O1305" s="51" t="n">
        <f aca="false">SUMIFS(Quality_Log!$H$2:$H$20000,Quality_Log!$B$2:$B$20000,A1305)</f>
        <v>6641</v>
      </c>
      <c r="P1305" s="51" t="n">
        <f aca="false">N1305-O1305</f>
        <v>125175</v>
      </c>
      <c r="Q1305" s="51" t="n">
        <f aca="false">ROUND(J1305*M1305*Assumptions!$B$6,0)</f>
        <v>204750</v>
      </c>
      <c r="R1305" s="53" t="n">
        <f aca="false">N1305/M1305</f>
        <v>188.308571428571</v>
      </c>
      <c r="S1305" s="53" t="n">
        <f aca="false">P1305/M1305</f>
        <v>178.821428571429</v>
      </c>
      <c r="T1305" s="54" t="n">
        <f aca="false">IF(J1305&gt;0,L1305/J1305,0)</f>
        <v>0.610666666666667</v>
      </c>
      <c r="U1305" s="54" t="n">
        <f aca="false">IF(L1305&gt;0,R1305/L1305,0)</f>
        <v>0.822308172177168</v>
      </c>
      <c r="V1305" s="54" t="n">
        <f aca="false">IF(N1305&gt;0,P1305/N1305,0)</f>
        <v>0.949619166110336</v>
      </c>
      <c r="W1305" s="54" t="n">
        <f aca="false">T1305*U1305*V1305</f>
        <v>0.476857142857143</v>
      </c>
      <c r="X1305" s="55" t="n">
        <v>305.1</v>
      </c>
      <c r="Y1305" s="56" t="n">
        <v>2.11</v>
      </c>
    </row>
    <row r="1306" customFormat="false" ht="15" hidden="false" customHeight="false" outlineLevel="0" collapsed="false">
      <c r="A1306" s="47" t="s">
        <v>1794</v>
      </c>
      <c r="B1306" s="48" t="n">
        <v>46165</v>
      </c>
      <c r="C1306" s="49" t="n">
        <f aca="false">DATE(YEAR(B1306),MONTH(B1306),1)</f>
        <v>46143</v>
      </c>
      <c r="D1306" s="47" t="s">
        <v>74</v>
      </c>
      <c r="E1306" s="47" t="s">
        <v>63</v>
      </c>
      <c r="F1306" s="47" t="s">
        <v>151</v>
      </c>
      <c r="G1306" s="47" t="s">
        <v>1793</v>
      </c>
      <c r="H1306" s="50" t="n">
        <f aca="false">Assumptions!$B$4</f>
        <v>480</v>
      </c>
      <c r="I1306" s="47" t="n">
        <v>30</v>
      </c>
      <c r="J1306" s="9" t="n">
        <f aca="false">H1306-I1306</f>
        <v>450</v>
      </c>
      <c r="K1306" s="9" t="n">
        <f aca="false">SUMIFS(Downtime_Log!$I$2:$I$20000,Downtime_Log!$B$2:$B$20000,A1306)</f>
        <v>143</v>
      </c>
      <c r="L1306" s="9" t="n">
        <f aca="false">J1306-K1306</f>
        <v>307</v>
      </c>
      <c r="M1306" s="51" t="n">
        <f aca="false">INDEX(Rate_Master!$C$2:$C$13,MATCH(F1306,Rate_Master!$A$2:$A$13,0))</f>
        <v>700</v>
      </c>
      <c r="N1306" s="52" t="n">
        <v>180284</v>
      </c>
      <c r="O1306" s="51" t="n">
        <f aca="false">SUMIFS(Quality_Log!$H$2:$H$20000,Quality_Log!$B$2:$B$20000,A1306)</f>
        <v>5732</v>
      </c>
      <c r="P1306" s="51" t="n">
        <f aca="false">N1306-O1306</f>
        <v>174552</v>
      </c>
      <c r="Q1306" s="51" t="n">
        <f aca="false">ROUND(J1306*M1306*Assumptions!$B$6,0)</f>
        <v>245700</v>
      </c>
      <c r="R1306" s="53" t="n">
        <f aca="false">N1306/M1306</f>
        <v>257.548571428571</v>
      </c>
      <c r="S1306" s="53" t="n">
        <f aca="false">P1306/M1306</f>
        <v>249.36</v>
      </c>
      <c r="T1306" s="54" t="n">
        <f aca="false">IF(J1306&gt;0,L1306/J1306,0)</f>
        <v>0.682222222222222</v>
      </c>
      <c r="U1306" s="54" t="n">
        <f aca="false">IF(L1306&gt;0,R1306/L1306,0)</f>
        <v>0.838920428106096</v>
      </c>
      <c r="V1306" s="54" t="n">
        <f aca="false">IF(N1306&gt;0,P1306/N1306,0)</f>
        <v>0.968205719864214</v>
      </c>
      <c r="W1306" s="54" t="n">
        <f aca="false">T1306*U1306*V1306</f>
        <v>0.554133333333333</v>
      </c>
      <c r="X1306" s="55" t="n">
        <v>372.8</v>
      </c>
      <c r="Y1306" s="56" t="n">
        <v>1.91</v>
      </c>
    </row>
    <row r="1307" customFormat="false" ht="15" hidden="false" customHeight="false" outlineLevel="0" collapsed="false">
      <c r="A1307" s="47" t="s">
        <v>1795</v>
      </c>
      <c r="B1307" s="48" t="n">
        <v>46165</v>
      </c>
      <c r="C1307" s="49" t="n">
        <f aca="false">DATE(YEAR(B1307),MONTH(B1307),1)</f>
        <v>46143</v>
      </c>
      <c r="D1307" s="47" t="s">
        <v>75</v>
      </c>
      <c r="E1307" s="47" t="s">
        <v>63</v>
      </c>
      <c r="F1307" s="47" t="s">
        <v>151</v>
      </c>
      <c r="G1307" s="47" t="s">
        <v>1793</v>
      </c>
      <c r="H1307" s="50" t="n">
        <f aca="false">Assumptions!$B$4</f>
        <v>480</v>
      </c>
      <c r="I1307" s="47" t="n">
        <v>30</v>
      </c>
      <c r="J1307" s="9" t="n">
        <f aca="false">H1307-I1307</f>
        <v>450</v>
      </c>
      <c r="K1307" s="9" t="n">
        <f aca="false">SUMIFS(Downtime_Log!$I$2:$I$20000,Downtime_Log!$B$2:$B$20000,A1307)</f>
        <v>52</v>
      </c>
      <c r="L1307" s="9" t="n">
        <f aca="false">J1307-K1307</f>
        <v>398</v>
      </c>
      <c r="M1307" s="51" t="n">
        <f aca="false">INDEX(Rate_Master!$C$2:$C$13,MATCH(F1307,Rate_Master!$A$2:$A$13,0))</f>
        <v>700</v>
      </c>
      <c r="N1307" s="52" t="n">
        <v>227453</v>
      </c>
      <c r="O1307" s="51" t="n">
        <f aca="false">SUMIFS(Quality_Log!$H$2:$H$20000,Quality_Log!$B$2:$B$20000,A1307)</f>
        <v>8806</v>
      </c>
      <c r="P1307" s="51" t="n">
        <f aca="false">N1307-O1307</f>
        <v>218647</v>
      </c>
      <c r="Q1307" s="51" t="n">
        <f aca="false">ROUND(J1307*M1307*Assumptions!$B$6,0)</f>
        <v>245700</v>
      </c>
      <c r="R1307" s="53" t="n">
        <f aca="false">N1307/M1307</f>
        <v>324.932857142857</v>
      </c>
      <c r="S1307" s="53" t="n">
        <f aca="false">P1307/M1307</f>
        <v>312.352857142857</v>
      </c>
      <c r="T1307" s="54" t="n">
        <f aca="false">IF(J1307&gt;0,L1307/J1307,0)</f>
        <v>0.884444444444445</v>
      </c>
      <c r="U1307" s="54" t="n">
        <f aca="false">IF(L1307&gt;0,R1307/L1307,0)</f>
        <v>0.816414213926777</v>
      </c>
      <c r="V1307" s="54" t="n">
        <f aca="false">IF(N1307&gt;0,P1307/N1307,0)</f>
        <v>0.961284309285875</v>
      </c>
      <c r="W1307" s="54" t="n">
        <f aca="false">T1307*U1307*V1307</f>
        <v>0.69411746031746</v>
      </c>
      <c r="X1307" s="55" t="n">
        <v>438.3</v>
      </c>
      <c r="Y1307" s="56" t="n">
        <v>2</v>
      </c>
    </row>
    <row r="1308" customFormat="false" ht="15" hidden="false" customHeight="false" outlineLevel="0" collapsed="false">
      <c r="A1308" s="47" t="s">
        <v>1796</v>
      </c>
      <c r="B1308" s="48" t="n">
        <v>46165</v>
      </c>
      <c r="C1308" s="49" t="n">
        <f aca="false">DATE(YEAR(B1308),MONTH(B1308),1)</f>
        <v>46143</v>
      </c>
      <c r="D1308" s="47" t="s">
        <v>73</v>
      </c>
      <c r="E1308" s="47" t="s">
        <v>64</v>
      </c>
      <c r="F1308" s="47" t="s">
        <v>155</v>
      </c>
      <c r="G1308" s="47" t="s">
        <v>1797</v>
      </c>
      <c r="H1308" s="50" t="n">
        <f aca="false">Assumptions!$B$4</f>
        <v>480</v>
      </c>
      <c r="I1308" s="47" t="n">
        <v>90</v>
      </c>
      <c r="J1308" s="9" t="n">
        <f aca="false">H1308-I1308</f>
        <v>390</v>
      </c>
      <c r="K1308" s="9" t="n">
        <f aca="false">SUMIFS(Downtime_Log!$I$2:$I$20000,Downtime_Log!$B$2:$B$20000,A1308)</f>
        <v>100</v>
      </c>
      <c r="L1308" s="9" t="n">
        <f aca="false">J1308-K1308</f>
        <v>290</v>
      </c>
      <c r="M1308" s="51" t="n">
        <f aca="false">INDEX(Rate_Master!$C$2:$C$13,MATCH(F1308,Rate_Master!$A$2:$A$13,0))</f>
        <v>550</v>
      </c>
      <c r="N1308" s="52" t="n">
        <v>143318</v>
      </c>
      <c r="O1308" s="51" t="n">
        <f aca="false">SUMIFS(Quality_Log!$H$2:$H$20000,Quality_Log!$B$2:$B$20000,A1308)</f>
        <v>4454</v>
      </c>
      <c r="P1308" s="51" t="n">
        <f aca="false">N1308-O1308</f>
        <v>138864</v>
      </c>
      <c r="Q1308" s="51" t="n">
        <f aca="false">ROUND(J1308*M1308*Assumptions!$B$6,0)</f>
        <v>167310</v>
      </c>
      <c r="R1308" s="53" t="n">
        <f aca="false">N1308/M1308</f>
        <v>260.578181818182</v>
      </c>
      <c r="S1308" s="53" t="n">
        <f aca="false">P1308/M1308</f>
        <v>252.48</v>
      </c>
      <c r="T1308" s="54" t="n">
        <f aca="false">IF(J1308&gt;0,L1308/J1308,0)</f>
        <v>0.743589743589744</v>
      </c>
      <c r="U1308" s="54" t="n">
        <f aca="false">IF(L1308&gt;0,R1308/L1308,0)</f>
        <v>0.898545454545455</v>
      </c>
      <c r="V1308" s="54" t="n">
        <f aca="false">IF(N1308&gt;0,P1308/N1308,0)</f>
        <v>0.968922256799565</v>
      </c>
      <c r="W1308" s="54" t="n">
        <f aca="false">T1308*U1308*V1308</f>
        <v>0.647384615384615</v>
      </c>
      <c r="X1308" s="55" t="n">
        <v>176.4</v>
      </c>
      <c r="Y1308" s="56" t="n">
        <v>3.18</v>
      </c>
    </row>
    <row r="1309" customFormat="false" ht="15" hidden="false" customHeight="false" outlineLevel="0" collapsed="false">
      <c r="A1309" s="47" t="s">
        <v>1798</v>
      </c>
      <c r="B1309" s="48" t="n">
        <v>46165</v>
      </c>
      <c r="C1309" s="49" t="n">
        <f aca="false">DATE(YEAR(B1309),MONTH(B1309),1)</f>
        <v>46143</v>
      </c>
      <c r="D1309" s="47" t="s">
        <v>74</v>
      </c>
      <c r="E1309" s="47" t="s">
        <v>64</v>
      </c>
      <c r="F1309" s="47" t="s">
        <v>155</v>
      </c>
      <c r="G1309" s="47" t="s">
        <v>1797</v>
      </c>
      <c r="H1309" s="50" t="n">
        <f aca="false">Assumptions!$B$4</f>
        <v>480</v>
      </c>
      <c r="I1309" s="47" t="n">
        <v>30</v>
      </c>
      <c r="J1309" s="9" t="n">
        <f aca="false">H1309-I1309</f>
        <v>450</v>
      </c>
      <c r="K1309" s="9" t="n">
        <f aca="false">SUMIFS(Downtime_Log!$I$2:$I$20000,Downtime_Log!$B$2:$B$20000,A1309)</f>
        <v>22</v>
      </c>
      <c r="L1309" s="9" t="n">
        <f aca="false">J1309-K1309</f>
        <v>428</v>
      </c>
      <c r="M1309" s="51" t="n">
        <f aca="false">INDEX(Rate_Master!$C$2:$C$13,MATCH(F1309,Rate_Master!$A$2:$A$13,0))</f>
        <v>550</v>
      </c>
      <c r="N1309" s="52" t="n">
        <v>210580</v>
      </c>
      <c r="O1309" s="51" t="n">
        <f aca="false">SUMIFS(Quality_Log!$H$2:$H$20000,Quality_Log!$B$2:$B$20000,A1309)</f>
        <v>2928</v>
      </c>
      <c r="P1309" s="51" t="n">
        <f aca="false">N1309-O1309</f>
        <v>207652</v>
      </c>
      <c r="Q1309" s="51" t="n">
        <f aca="false">ROUND(J1309*M1309*Assumptions!$B$6,0)</f>
        <v>193050</v>
      </c>
      <c r="R1309" s="53" t="n">
        <f aca="false">N1309/M1309</f>
        <v>382.872727272727</v>
      </c>
      <c r="S1309" s="53" t="n">
        <f aca="false">P1309/M1309</f>
        <v>377.549090909091</v>
      </c>
      <c r="T1309" s="54" t="n">
        <f aca="false">IF(J1309&gt;0,L1309/J1309,0)</f>
        <v>0.951111111111111</v>
      </c>
      <c r="U1309" s="54" t="n">
        <f aca="false">IF(L1309&gt;0,R1309/L1309,0)</f>
        <v>0.894562446898896</v>
      </c>
      <c r="V1309" s="54" t="n">
        <f aca="false">IF(N1309&gt;0,P1309/N1309,0)</f>
        <v>0.986095545635863</v>
      </c>
      <c r="W1309" s="54" t="n">
        <f aca="false">T1309*U1309*V1309</f>
        <v>0.83899797979798</v>
      </c>
      <c r="X1309" s="55" t="n">
        <v>244.4</v>
      </c>
      <c r="Y1309" s="56" t="n">
        <v>0.69</v>
      </c>
    </row>
    <row r="1310" customFormat="false" ht="15" hidden="false" customHeight="false" outlineLevel="0" collapsed="false">
      <c r="A1310" s="47" t="s">
        <v>1799</v>
      </c>
      <c r="B1310" s="48" t="n">
        <v>46165</v>
      </c>
      <c r="C1310" s="49" t="n">
        <f aca="false">DATE(YEAR(B1310),MONTH(B1310),1)</f>
        <v>46143</v>
      </c>
      <c r="D1310" s="47" t="s">
        <v>73</v>
      </c>
      <c r="E1310" s="47" t="s">
        <v>65</v>
      </c>
      <c r="F1310" s="47" t="s">
        <v>157</v>
      </c>
      <c r="G1310" s="47" t="s">
        <v>1785</v>
      </c>
      <c r="H1310" s="50" t="n">
        <f aca="false">Assumptions!$B$4</f>
        <v>480</v>
      </c>
      <c r="I1310" s="47" t="n">
        <v>90</v>
      </c>
      <c r="J1310" s="9" t="n">
        <f aca="false">H1310-I1310</f>
        <v>390</v>
      </c>
      <c r="K1310" s="9" t="n">
        <f aca="false">SUMIFS(Downtime_Log!$I$2:$I$20000,Downtime_Log!$B$2:$B$20000,A1310)</f>
        <v>60</v>
      </c>
      <c r="L1310" s="9" t="n">
        <f aca="false">J1310-K1310</f>
        <v>330</v>
      </c>
      <c r="M1310" s="51" t="n">
        <f aca="false">INDEX(Rate_Master!$C$2:$C$13,MATCH(F1310,Rate_Master!$A$2:$A$13,0))</f>
        <v>220</v>
      </c>
      <c r="N1310" s="52" t="n">
        <v>60296</v>
      </c>
      <c r="O1310" s="51" t="n">
        <f aca="false">SUMIFS(Quality_Log!$H$2:$H$20000,Quality_Log!$B$2:$B$20000,A1310)</f>
        <v>1030</v>
      </c>
      <c r="P1310" s="51" t="n">
        <f aca="false">N1310-O1310</f>
        <v>59266</v>
      </c>
      <c r="Q1310" s="51" t="n">
        <f aca="false">ROUND(J1310*M1310*Assumptions!$B$6,0)</f>
        <v>66924</v>
      </c>
      <c r="R1310" s="53" t="n">
        <f aca="false">N1310/M1310</f>
        <v>274.072727272727</v>
      </c>
      <c r="S1310" s="53" t="n">
        <f aca="false">P1310/M1310</f>
        <v>269.390909090909</v>
      </c>
      <c r="T1310" s="54" t="n">
        <f aca="false">IF(J1310&gt;0,L1310/J1310,0)</f>
        <v>0.846153846153846</v>
      </c>
      <c r="U1310" s="54" t="n">
        <f aca="false">IF(L1310&gt;0,R1310/L1310,0)</f>
        <v>0.830523415977961</v>
      </c>
      <c r="V1310" s="54" t="n">
        <f aca="false">IF(N1310&gt;0,P1310/N1310,0)</f>
        <v>0.982917606474725</v>
      </c>
      <c r="W1310" s="54" t="n">
        <f aca="false">T1310*U1310*V1310</f>
        <v>0.690745920745921</v>
      </c>
      <c r="X1310" s="55" t="n">
        <v>164.3</v>
      </c>
      <c r="Y1310" s="56" t="n">
        <v>0.14</v>
      </c>
    </row>
    <row r="1311" customFormat="false" ht="15" hidden="false" customHeight="false" outlineLevel="0" collapsed="false">
      <c r="A1311" s="47" t="s">
        <v>1800</v>
      </c>
      <c r="B1311" s="48" t="n">
        <v>46165</v>
      </c>
      <c r="C1311" s="49" t="n">
        <f aca="false">DATE(YEAR(B1311),MONTH(B1311),1)</f>
        <v>46143</v>
      </c>
      <c r="D1311" s="47" t="s">
        <v>74</v>
      </c>
      <c r="E1311" s="47" t="s">
        <v>65</v>
      </c>
      <c r="F1311" s="47" t="s">
        <v>157</v>
      </c>
      <c r="G1311" s="47" t="s">
        <v>1785</v>
      </c>
      <c r="H1311" s="50" t="n">
        <f aca="false">Assumptions!$B$4</f>
        <v>480</v>
      </c>
      <c r="I1311" s="47" t="n">
        <v>30</v>
      </c>
      <c r="J1311" s="9" t="n">
        <f aca="false">H1311-I1311</f>
        <v>450</v>
      </c>
      <c r="K1311" s="9" t="n">
        <f aca="false">SUMIFS(Downtime_Log!$I$2:$I$20000,Downtime_Log!$B$2:$B$20000,A1311)</f>
        <v>62</v>
      </c>
      <c r="L1311" s="9" t="n">
        <f aca="false">J1311-K1311</f>
        <v>388</v>
      </c>
      <c r="M1311" s="51" t="n">
        <f aca="false">INDEX(Rate_Master!$C$2:$C$13,MATCH(F1311,Rate_Master!$A$2:$A$13,0))</f>
        <v>220</v>
      </c>
      <c r="N1311" s="52" t="n">
        <v>72014</v>
      </c>
      <c r="O1311" s="51" t="n">
        <f aca="false">SUMIFS(Quality_Log!$H$2:$H$20000,Quality_Log!$B$2:$B$20000,A1311)</f>
        <v>1964</v>
      </c>
      <c r="P1311" s="51" t="n">
        <f aca="false">N1311-O1311</f>
        <v>70050</v>
      </c>
      <c r="Q1311" s="51" t="n">
        <f aca="false">ROUND(J1311*M1311*Assumptions!$B$6,0)</f>
        <v>77220</v>
      </c>
      <c r="R1311" s="53" t="n">
        <f aca="false">N1311/M1311</f>
        <v>327.336363636364</v>
      </c>
      <c r="S1311" s="53" t="n">
        <f aca="false">P1311/M1311</f>
        <v>318.409090909091</v>
      </c>
      <c r="T1311" s="54" t="n">
        <f aca="false">IF(J1311&gt;0,L1311/J1311,0)</f>
        <v>0.862222222222222</v>
      </c>
      <c r="U1311" s="54" t="n">
        <f aca="false">IF(L1311&gt;0,R1311/L1311,0)</f>
        <v>0.843650421743205</v>
      </c>
      <c r="V1311" s="54" t="n">
        <f aca="false">IF(N1311&gt;0,P1311/N1311,0)</f>
        <v>0.972727525203433</v>
      </c>
      <c r="W1311" s="54" t="n">
        <f aca="false">T1311*U1311*V1311</f>
        <v>0.707575757575757</v>
      </c>
      <c r="X1311" s="55" t="n">
        <v>192</v>
      </c>
      <c r="Y1311" s="56" t="n">
        <v>0.15</v>
      </c>
    </row>
    <row r="1312" customFormat="false" ht="15" hidden="false" customHeight="false" outlineLevel="0" collapsed="false">
      <c r="A1312" s="47" t="s">
        <v>1801</v>
      </c>
      <c r="B1312" s="48" t="n">
        <v>46165</v>
      </c>
      <c r="C1312" s="49" t="n">
        <f aca="false">DATE(YEAR(B1312),MONTH(B1312),1)</f>
        <v>46143</v>
      </c>
      <c r="D1312" s="47" t="s">
        <v>75</v>
      </c>
      <c r="E1312" s="47" t="s">
        <v>65</v>
      </c>
      <c r="F1312" s="47" t="s">
        <v>157</v>
      </c>
      <c r="G1312" s="47" t="s">
        <v>1785</v>
      </c>
      <c r="H1312" s="50" t="n">
        <f aca="false">Assumptions!$B$4</f>
        <v>480</v>
      </c>
      <c r="I1312" s="47" t="n">
        <v>30</v>
      </c>
      <c r="J1312" s="9" t="n">
        <f aca="false">H1312-I1312</f>
        <v>450</v>
      </c>
      <c r="K1312" s="9" t="n">
        <f aca="false">SUMIFS(Downtime_Log!$I$2:$I$20000,Downtime_Log!$B$2:$B$20000,A1312)</f>
        <v>80</v>
      </c>
      <c r="L1312" s="9" t="n">
        <f aca="false">J1312-K1312</f>
        <v>370</v>
      </c>
      <c r="M1312" s="51" t="n">
        <f aca="false">INDEX(Rate_Master!$C$2:$C$13,MATCH(F1312,Rate_Master!$A$2:$A$13,0))</f>
        <v>220</v>
      </c>
      <c r="N1312" s="52" t="n">
        <v>64475</v>
      </c>
      <c r="O1312" s="51" t="n">
        <f aca="false">SUMIFS(Quality_Log!$H$2:$H$20000,Quality_Log!$B$2:$B$20000,A1312)</f>
        <v>2282</v>
      </c>
      <c r="P1312" s="51" t="n">
        <f aca="false">N1312-O1312</f>
        <v>62193</v>
      </c>
      <c r="Q1312" s="51" t="n">
        <f aca="false">ROUND(J1312*M1312*Assumptions!$B$6,0)</f>
        <v>77220</v>
      </c>
      <c r="R1312" s="53" t="n">
        <f aca="false">N1312/M1312</f>
        <v>293.068181818182</v>
      </c>
      <c r="S1312" s="53" t="n">
        <f aca="false">P1312/M1312</f>
        <v>282.695454545455</v>
      </c>
      <c r="T1312" s="54" t="n">
        <f aca="false">IF(J1312&gt;0,L1312/J1312,0)</f>
        <v>0.822222222222222</v>
      </c>
      <c r="U1312" s="54" t="n">
        <f aca="false">IF(L1312&gt;0,R1312/L1312,0)</f>
        <v>0.792076167076167</v>
      </c>
      <c r="V1312" s="54" t="n">
        <f aca="false">IF(N1312&gt;0,P1312/N1312,0)</f>
        <v>0.964606436603335</v>
      </c>
      <c r="W1312" s="54" t="n">
        <f aca="false">T1312*U1312*V1312</f>
        <v>0.628212121212121</v>
      </c>
      <c r="X1312" s="55" t="n">
        <v>185.5</v>
      </c>
      <c r="Y1312" s="56" t="n">
        <v>0.2</v>
      </c>
    </row>
    <row r="1313" customFormat="false" ht="15" hidden="false" customHeight="false" outlineLevel="0" collapsed="false">
      <c r="A1313" s="47" t="s">
        <v>1802</v>
      </c>
      <c r="B1313" s="48" t="n">
        <v>46167</v>
      </c>
      <c r="C1313" s="49" t="n">
        <f aca="false">DATE(YEAR(B1313),MONTH(B1313),1)</f>
        <v>46143</v>
      </c>
      <c r="D1313" s="47" t="s">
        <v>73</v>
      </c>
      <c r="E1313" s="47" t="s">
        <v>62</v>
      </c>
      <c r="F1313" s="47" t="s">
        <v>149</v>
      </c>
      <c r="G1313" s="47" t="s">
        <v>1791</v>
      </c>
      <c r="H1313" s="50" t="n">
        <f aca="false">Assumptions!$B$4</f>
        <v>480</v>
      </c>
      <c r="I1313" s="47" t="n">
        <v>30</v>
      </c>
      <c r="J1313" s="9" t="n">
        <f aca="false">H1313-I1313</f>
        <v>450</v>
      </c>
      <c r="K1313" s="9" t="n">
        <f aca="false">SUMIFS(Downtime_Log!$I$2:$I$20000,Downtime_Log!$B$2:$B$20000,A1313)</f>
        <v>7</v>
      </c>
      <c r="L1313" s="9" t="n">
        <f aca="false">J1313-K1313</f>
        <v>443</v>
      </c>
      <c r="M1313" s="51" t="n">
        <f aca="false">INDEX(Rate_Master!$C$2:$C$13,MATCH(F1313,Rate_Master!$A$2:$A$13,0))</f>
        <v>1100</v>
      </c>
      <c r="N1313" s="52" t="n">
        <v>417777</v>
      </c>
      <c r="O1313" s="51" t="n">
        <f aca="false">SUMIFS(Quality_Log!$H$2:$H$20000,Quality_Log!$B$2:$B$20000,A1313)</f>
        <v>9638</v>
      </c>
      <c r="P1313" s="51" t="n">
        <f aca="false">N1313-O1313</f>
        <v>408139</v>
      </c>
      <c r="Q1313" s="51" t="n">
        <f aca="false">ROUND(J1313*M1313*Assumptions!$B$6,0)</f>
        <v>386100</v>
      </c>
      <c r="R1313" s="53" t="n">
        <f aca="false">N1313/M1313</f>
        <v>379.797272727273</v>
      </c>
      <c r="S1313" s="53" t="n">
        <f aca="false">P1313/M1313</f>
        <v>371.035454545455</v>
      </c>
      <c r="T1313" s="54" t="n">
        <f aca="false">IF(J1313&gt;0,L1313/J1313,0)</f>
        <v>0.984444444444445</v>
      </c>
      <c r="U1313" s="54" t="n">
        <f aca="false">IF(L1313&gt;0,R1313/L1313,0)</f>
        <v>0.857330186743279</v>
      </c>
      <c r="V1313" s="54" t="n">
        <f aca="false">IF(N1313&gt;0,P1313/N1313,0)</f>
        <v>0.976930276199982</v>
      </c>
      <c r="W1313" s="54" t="n">
        <f aca="false">T1313*U1313*V1313</f>
        <v>0.824523232323232</v>
      </c>
      <c r="X1313" s="55" t="n">
        <v>410.6</v>
      </c>
      <c r="Y1313" s="56" t="n">
        <v>1.86</v>
      </c>
    </row>
    <row r="1314" customFormat="false" ht="15" hidden="false" customHeight="false" outlineLevel="0" collapsed="false">
      <c r="A1314" s="47" t="s">
        <v>1803</v>
      </c>
      <c r="B1314" s="48" t="n">
        <v>46167</v>
      </c>
      <c r="C1314" s="49" t="n">
        <f aca="false">DATE(YEAR(B1314),MONTH(B1314),1)</f>
        <v>46143</v>
      </c>
      <c r="D1314" s="47" t="s">
        <v>74</v>
      </c>
      <c r="E1314" s="47" t="s">
        <v>62</v>
      </c>
      <c r="F1314" s="47" t="s">
        <v>149</v>
      </c>
      <c r="G1314" s="47" t="s">
        <v>1791</v>
      </c>
      <c r="H1314" s="50" t="n">
        <f aca="false">Assumptions!$B$4</f>
        <v>480</v>
      </c>
      <c r="I1314" s="47" t="n">
        <v>30</v>
      </c>
      <c r="J1314" s="9" t="n">
        <f aca="false">H1314-I1314</f>
        <v>450</v>
      </c>
      <c r="K1314" s="9" t="n">
        <f aca="false">SUMIFS(Downtime_Log!$I$2:$I$20000,Downtime_Log!$B$2:$B$20000,A1314)</f>
        <v>11</v>
      </c>
      <c r="L1314" s="9" t="n">
        <f aca="false">J1314-K1314</f>
        <v>439</v>
      </c>
      <c r="M1314" s="51" t="n">
        <f aca="false">INDEX(Rate_Master!$C$2:$C$13,MATCH(F1314,Rate_Master!$A$2:$A$13,0))</f>
        <v>1100</v>
      </c>
      <c r="N1314" s="52" t="n">
        <v>434429</v>
      </c>
      <c r="O1314" s="51" t="n">
        <f aca="false">SUMIFS(Quality_Log!$H$2:$H$20000,Quality_Log!$B$2:$B$20000,A1314)</f>
        <v>13091</v>
      </c>
      <c r="P1314" s="51" t="n">
        <f aca="false">N1314-O1314</f>
        <v>421338</v>
      </c>
      <c r="Q1314" s="51" t="n">
        <f aca="false">ROUND(J1314*M1314*Assumptions!$B$6,0)</f>
        <v>386100</v>
      </c>
      <c r="R1314" s="53" t="n">
        <f aca="false">N1314/M1314</f>
        <v>394.935454545455</v>
      </c>
      <c r="S1314" s="53" t="n">
        <f aca="false">P1314/M1314</f>
        <v>383.034545454546</v>
      </c>
      <c r="T1314" s="54" t="n">
        <f aca="false">IF(J1314&gt;0,L1314/J1314,0)</f>
        <v>0.975555555555556</v>
      </c>
      <c r="U1314" s="54" t="n">
        <f aca="false">IF(L1314&gt;0,R1314/L1314,0)</f>
        <v>0.899625181196935</v>
      </c>
      <c r="V1314" s="54" t="n">
        <f aca="false">IF(N1314&gt;0,P1314/N1314,0)</f>
        <v>0.969866192174095</v>
      </c>
      <c r="W1314" s="54" t="n">
        <f aca="false">T1314*U1314*V1314</f>
        <v>0.851187878787879</v>
      </c>
      <c r="X1314" s="55" t="n">
        <v>389.7</v>
      </c>
      <c r="Y1314" s="56" t="n">
        <v>1.49</v>
      </c>
    </row>
    <row r="1315" customFormat="false" ht="15" hidden="false" customHeight="false" outlineLevel="0" collapsed="false">
      <c r="A1315" s="47" t="s">
        <v>1804</v>
      </c>
      <c r="B1315" s="48" t="n">
        <v>46167</v>
      </c>
      <c r="C1315" s="49" t="n">
        <f aca="false">DATE(YEAR(B1315),MONTH(B1315),1)</f>
        <v>46143</v>
      </c>
      <c r="D1315" s="47" t="s">
        <v>75</v>
      </c>
      <c r="E1315" s="47" t="s">
        <v>62</v>
      </c>
      <c r="F1315" s="47" t="s">
        <v>149</v>
      </c>
      <c r="G1315" s="47" t="s">
        <v>1791</v>
      </c>
      <c r="H1315" s="50" t="n">
        <f aca="false">Assumptions!$B$4</f>
        <v>480</v>
      </c>
      <c r="I1315" s="47" t="n">
        <v>30</v>
      </c>
      <c r="J1315" s="9" t="n">
        <f aca="false">H1315-I1315</f>
        <v>450</v>
      </c>
      <c r="K1315" s="9" t="n">
        <f aca="false">SUMIFS(Downtime_Log!$I$2:$I$20000,Downtime_Log!$B$2:$B$20000,A1315)</f>
        <v>38</v>
      </c>
      <c r="L1315" s="9" t="n">
        <f aca="false">J1315-K1315</f>
        <v>412</v>
      </c>
      <c r="M1315" s="51" t="n">
        <f aca="false">INDEX(Rate_Master!$C$2:$C$13,MATCH(F1315,Rate_Master!$A$2:$A$13,0))</f>
        <v>1100</v>
      </c>
      <c r="N1315" s="52" t="n">
        <v>417852</v>
      </c>
      <c r="O1315" s="51" t="n">
        <f aca="false">SUMIFS(Quality_Log!$H$2:$H$20000,Quality_Log!$B$2:$B$20000,A1315)</f>
        <v>4703</v>
      </c>
      <c r="P1315" s="51" t="n">
        <f aca="false">N1315-O1315</f>
        <v>413149</v>
      </c>
      <c r="Q1315" s="51" t="n">
        <f aca="false">ROUND(J1315*M1315*Assumptions!$B$6,0)</f>
        <v>386100</v>
      </c>
      <c r="R1315" s="53" t="n">
        <f aca="false">N1315/M1315</f>
        <v>379.865454545455</v>
      </c>
      <c r="S1315" s="53" t="n">
        <f aca="false">P1315/M1315</f>
        <v>375.59</v>
      </c>
      <c r="T1315" s="54" t="n">
        <f aca="false">IF(J1315&gt;0,L1315/J1315,0)</f>
        <v>0.915555555555556</v>
      </c>
      <c r="U1315" s="54" t="n">
        <f aca="false">IF(L1315&gt;0,R1315/L1315,0)</f>
        <v>0.922003530450132</v>
      </c>
      <c r="V1315" s="54" t="n">
        <f aca="false">IF(N1315&gt;0,P1315/N1315,0)</f>
        <v>0.98874481873965</v>
      </c>
      <c r="W1315" s="54" t="n">
        <f aca="false">T1315*U1315*V1315</f>
        <v>0.834644444444444</v>
      </c>
      <c r="X1315" s="55" t="n">
        <v>352.7</v>
      </c>
      <c r="Y1315" s="56" t="n">
        <v>1.92</v>
      </c>
    </row>
    <row r="1316" customFormat="false" ht="15" hidden="false" customHeight="false" outlineLevel="0" collapsed="false">
      <c r="A1316" s="47" t="s">
        <v>1805</v>
      </c>
      <c r="B1316" s="48" t="n">
        <v>46167</v>
      </c>
      <c r="C1316" s="49" t="n">
        <f aca="false">DATE(YEAR(B1316),MONTH(B1316),1)</f>
        <v>46143</v>
      </c>
      <c r="D1316" s="47" t="s">
        <v>73</v>
      </c>
      <c r="E1316" s="47" t="s">
        <v>63</v>
      </c>
      <c r="F1316" s="47" t="s">
        <v>151</v>
      </c>
      <c r="G1316" s="47" t="s">
        <v>1793</v>
      </c>
      <c r="H1316" s="50" t="n">
        <f aca="false">Assumptions!$B$4</f>
        <v>480</v>
      </c>
      <c r="I1316" s="47" t="n">
        <v>30</v>
      </c>
      <c r="J1316" s="9" t="n">
        <f aca="false">H1316-I1316</f>
        <v>450</v>
      </c>
      <c r="K1316" s="9" t="n">
        <f aca="false">SUMIFS(Downtime_Log!$I$2:$I$20000,Downtime_Log!$B$2:$B$20000,A1316)</f>
        <v>106</v>
      </c>
      <c r="L1316" s="9" t="n">
        <f aca="false">J1316-K1316</f>
        <v>344</v>
      </c>
      <c r="M1316" s="51" t="n">
        <f aca="false">INDEX(Rate_Master!$C$2:$C$13,MATCH(F1316,Rate_Master!$A$2:$A$13,0))</f>
        <v>700</v>
      </c>
      <c r="N1316" s="52" t="n">
        <v>203041</v>
      </c>
      <c r="O1316" s="51" t="n">
        <f aca="false">SUMIFS(Quality_Log!$H$2:$H$20000,Quality_Log!$B$2:$B$20000,A1316)</f>
        <v>5383</v>
      </c>
      <c r="P1316" s="51" t="n">
        <f aca="false">N1316-O1316</f>
        <v>197658</v>
      </c>
      <c r="Q1316" s="51" t="n">
        <f aca="false">ROUND(J1316*M1316*Assumptions!$B$6,0)</f>
        <v>245700</v>
      </c>
      <c r="R1316" s="53" t="n">
        <f aca="false">N1316/M1316</f>
        <v>290.058571428571</v>
      </c>
      <c r="S1316" s="53" t="n">
        <f aca="false">P1316/M1316</f>
        <v>282.368571428571</v>
      </c>
      <c r="T1316" s="54" t="n">
        <f aca="false">IF(J1316&gt;0,L1316/J1316,0)</f>
        <v>0.764444444444445</v>
      </c>
      <c r="U1316" s="54" t="n">
        <f aca="false">IF(L1316&gt;0,R1316/L1316,0)</f>
        <v>0.843193521594684</v>
      </c>
      <c r="V1316" s="54" t="n">
        <f aca="false">IF(N1316&gt;0,P1316/N1316,0)</f>
        <v>0.973488113238213</v>
      </c>
      <c r="W1316" s="54" t="n">
        <f aca="false">T1316*U1316*V1316</f>
        <v>0.627485714285714</v>
      </c>
      <c r="X1316" s="55" t="n">
        <v>391.8</v>
      </c>
      <c r="Y1316" s="56" t="n">
        <v>1.87</v>
      </c>
    </row>
    <row r="1317" customFormat="false" ht="15" hidden="false" customHeight="false" outlineLevel="0" collapsed="false">
      <c r="A1317" s="47" t="s">
        <v>1806</v>
      </c>
      <c r="B1317" s="48" t="n">
        <v>46167</v>
      </c>
      <c r="C1317" s="49" t="n">
        <f aca="false">DATE(YEAR(B1317),MONTH(B1317),1)</f>
        <v>46143</v>
      </c>
      <c r="D1317" s="47" t="s">
        <v>74</v>
      </c>
      <c r="E1317" s="47" t="s">
        <v>63</v>
      </c>
      <c r="F1317" s="47" t="s">
        <v>151</v>
      </c>
      <c r="G1317" s="47" t="s">
        <v>1793</v>
      </c>
      <c r="H1317" s="50" t="n">
        <f aca="false">Assumptions!$B$4</f>
        <v>480</v>
      </c>
      <c r="I1317" s="47" t="n">
        <v>30</v>
      </c>
      <c r="J1317" s="9" t="n">
        <f aca="false">H1317-I1317</f>
        <v>450</v>
      </c>
      <c r="K1317" s="9" t="n">
        <f aca="false">SUMIFS(Downtime_Log!$I$2:$I$20000,Downtime_Log!$B$2:$B$20000,A1317)</f>
        <v>84</v>
      </c>
      <c r="L1317" s="9" t="n">
        <f aca="false">J1317-K1317</f>
        <v>366</v>
      </c>
      <c r="M1317" s="51" t="n">
        <f aca="false">INDEX(Rate_Master!$C$2:$C$13,MATCH(F1317,Rate_Master!$A$2:$A$13,0))</f>
        <v>700</v>
      </c>
      <c r="N1317" s="52" t="n">
        <v>214894</v>
      </c>
      <c r="O1317" s="51" t="n">
        <f aca="false">SUMIFS(Quality_Log!$H$2:$H$20000,Quality_Log!$B$2:$B$20000,A1317)</f>
        <v>9215</v>
      </c>
      <c r="P1317" s="51" t="n">
        <f aca="false">N1317-O1317</f>
        <v>205679</v>
      </c>
      <c r="Q1317" s="51" t="n">
        <f aca="false">ROUND(J1317*M1317*Assumptions!$B$6,0)</f>
        <v>245700</v>
      </c>
      <c r="R1317" s="53" t="n">
        <f aca="false">N1317/M1317</f>
        <v>306.991428571429</v>
      </c>
      <c r="S1317" s="53" t="n">
        <f aca="false">P1317/M1317</f>
        <v>293.827142857143</v>
      </c>
      <c r="T1317" s="54" t="n">
        <f aca="false">IF(J1317&gt;0,L1317/J1317,0)</f>
        <v>0.813333333333333</v>
      </c>
      <c r="U1317" s="54" t="n">
        <f aca="false">IF(L1317&gt;0,R1317/L1317,0)</f>
        <v>0.838774395003903</v>
      </c>
      <c r="V1317" s="54" t="n">
        <f aca="false">IF(N1317&gt;0,P1317/N1317,0)</f>
        <v>0.957118393254349</v>
      </c>
      <c r="W1317" s="54" t="n">
        <f aca="false">T1317*U1317*V1317</f>
        <v>0.652949206349206</v>
      </c>
      <c r="X1317" s="55" t="n">
        <v>409</v>
      </c>
      <c r="Y1317" s="56" t="n">
        <v>1.85</v>
      </c>
    </row>
    <row r="1318" customFormat="false" ht="15" hidden="false" customHeight="false" outlineLevel="0" collapsed="false">
      <c r="A1318" s="47" t="s">
        <v>1807</v>
      </c>
      <c r="B1318" s="48" t="n">
        <v>46167</v>
      </c>
      <c r="C1318" s="49" t="n">
        <f aca="false">DATE(YEAR(B1318),MONTH(B1318),1)</f>
        <v>46143</v>
      </c>
      <c r="D1318" s="47" t="s">
        <v>75</v>
      </c>
      <c r="E1318" s="47" t="s">
        <v>63</v>
      </c>
      <c r="F1318" s="47" t="s">
        <v>153</v>
      </c>
      <c r="G1318" s="47" t="s">
        <v>1808</v>
      </c>
      <c r="H1318" s="50" t="n">
        <f aca="false">Assumptions!$B$4</f>
        <v>480</v>
      </c>
      <c r="I1318" s="47" t="n">
        <v>30</v>
      </c>
      <c r="J1318" s="9" t="n">
        <f aca="false">H1318-I1318</f>
        <v>450</v>
      </c>
      <c r="K1318" s="9" t="n">
        <f aca="false">SUMIFS(Downtime_Log!$I$2:$I$20000,Downtime_Log!$B$2:$B$20000,A1318)</f>
        <v>114</v>
      </c>
      <c r="L1318" s="9" t="n">
        <f aca="false">J1318-K1318</f>
        <v>336</v>
      </c>
      <c r="M1318" s="51" t="n">
        <f aca="false">INDEX(Rate_Master!$C$2:$C$13,MATCH(F1318,Rate_Master!$A$2:$A$13,0))</f>
        <v>1000</v>
      </c>
      <c r="N1318" s="52" t="n">
        <v>278337</v>
      </c>
      <c r="O1318" s="51" t="n">
        <f aca="false">SUMIFS(Quality_Log!$H$2:$H$20000,Quality_Log!$B$2:$B$20000,A1318)</f>
        <v>9393</v>
      </c>
      <c r="P1318" s="51" t="n">
        <f aca="false">N1318-O1318</f>
        <v>268944</v>
      </c>
      <c r="Q1318" s="51" t="n">
        <f aca="false">ROUND(J1318*M1318*Assumptions!$B$6,0)</f>
        <v>351000</v>
      </c>
      <c r="R1318" s="53" t="n">
        <f aca="false">N1318/M1318</f>
        <v>278.337</v>
      </c>
      <c r="S1318" s="53" t="n">
        <f aca="false">P1318/M1318</f>
        <v>268.944</v>
      </c>
      <c r="T1318" s="54" t="n">
        <f aca="false">IF(J1318&gt;0,L1318/J1318,0)</f>
        <v>0.746666666666667</v>
      </c>
      <c r="U1318" s="54" t="n">
        <f aca="false">IF(L1318&gt;0,R1318/L1318,0)</f>
        <v>0.828383928571429</v>
      </c>
      <c r="V1318" s="54" t="n">
        <f aca="false">IF(N1318&gt;0,P1318/N1318,0)</f>
        <v>0.966253139180202</v>
      </c>
      <c r="W1318" s="54" t="n">
        <f aca="false">T1318*U1318*V1318</f>
        <v>0.597653333333333</v>
      </c>
      <c r="X1318" s="55" t="n">
        <v>397</v>
      </c>
      <c r="Y1318" s="56" t="n">
        <v>4.89</v>
      </c>
    </row>
    <row r="1319" customFormat="false" ht="15" hidden="false" customHeight="false" outlineLevel="0" collapsed="false">
      <c r="A1319" s="47" t="s">
        <v>1809</v>
      </c>
      <c r="B1319" s="48" t="n">
        <v>46167</v>
      </c>
      <c r="C1319" s="49" t="n">
        <f aca="false">DATE(YEAR(B1319),MONTH(B1319),1)</f>
        <v>46143</v>
      </c>
      <c r="D1319" s="47" t="s">
        <v>73</v>
      </c>
      <c r="E1319" s="47" t="s">
        <v>64</v>
      </c>
      <c r="F1319" s="47" t="s">
        <v>155</v>
      </c>
      <c r="G1319" s="47" t="s">
        <v>1797</v>
      </c>
      <c r="H1319" s="50" t="n">
        <f aca="false">Assumptions!$B$4</f>
        <v>480</v>
      </c>
      <c r="I1319" s="47" t="n">
        <v>30</v>
      </c>
      <c r="J1319" s="9" t="n">
        <f aca="false">H1319-I1319</f>
        <v>450</v>
      </c>
      <c r="K1319" s="9" t="n">
        <f aca="false">SUMIFS(Downtime_Log!$I$2:$I$20000,Downtime_Log!$B$2:$B$20000,A1319)</f>
        <v>2</v>
      </c>
      <c r="L1319" s="9" t="n">
        <f aca="false">J1319-K1319</f>
        <v>448</v>
      </c>
      <c r="M1319" s="51" t="n">
        <f aca="false">INDEX(Rate_Master!$C$2:$C$13,MATCH(F1319,Rate_Master!$A$2:$A$13,0))</f>
        <v>550</v>
      </c>
      <c r="N1319" s="52" t="n">
        <v>232244</v>
      </c>
      <c r="O1319" s="51" t="n">
        <f aca="false">SUMIFS(Quality_Log!$H$2:$H$20000,Quality_Log!$B$2:$B$20000,A1319)</f>
        <v>3819</v>
      </c>
      <c r="P1319" s="51" t="n">
        <f aca="false">N1319-O1319</f>
        <v>228425</v>
      </c>
      <c r="Q1319" s="51" t="n">
        <f aca="false">ROUND(J1319*M1319*Assumptions!$B$6,0)</f>
        <v>193050</v>
      </c>
      <c r="R1319" s="53" t="n">
        <f aca="false">N1319/M1319</f>
        <v>422.261818181818</v>
      </c>
      <c r="S1319" s="53" t="n">
        <f aca="false">P1319/M1319</f>
        <v>415.318181818182</v>
      </c>
      <c r="T1319" s="54" t="n">
        <f aca="false">IF(J1319&gt;0,L1319/J1319,0)</f>
        <v>0.995555555555556</v>
      </c>
      <c r="U1319" s="54" t="n">
        <f aca="false">IF(L1319&gt;0,R1319/L1319,0)</f>
        <v>0.942548701298701</v>
      </c>
      <c r="V1319" s="54" t="n">
        <f aca="false">IF(N1319&gt;0,P1319/N1319,0)</f>
        <v>0.98355608756308</v>
      </c>
      <c r="W1319" s="54" t="n">
        <f aca="false">T1319*U1319*V1319</f>
        <v>0.922929292929293</v>
      </c>
      <c r="X1319" s="55" t="n">
        <v>235.1</v>
      </c>
      <c r="Y1319" s="56" t="n">
        <v>0.73</v>
      </c>
    </row>
    <row r="1320" customFormat="false" ht="15" hidden="false" customHeight="false" outlineLevel="0" collapsed="false">
      <c r="A1320" s="47" t="s">
        <v>1810</v>
      </c>
      <c r="B1320" s="48" t="n">
        <v>46167</v>
      </c>
      <c r="C1320" s="49" t="n">
        <f aca="false">DATE(YEAR(B1320),MONTH(B1320),1)</f>
        <v>46143</v>
      </c>
      <c r="D1320" s="47" t="s">
        <v>74</v>
      </c>
      <c r="E1320" s="47" t="s">
        <v>64</v>
      </c>
      <c r="F1320" s="47" t="s">
        <v>155</v>
      </c>
      <c r="G1320" s="47" t="s">
        <v>1797</v>
      </c>
      <c r="H1320" s="50" t="n">
        <f aca="false">Assumptions!$B$4</f>
        <v>480</v>
      </c>
      <c r="I1320" s="47" t="n">
        <v>30</v>
      </c>
      <c r="J1320" s="9" t="n">
        <f aca="false">H1320-I1320</f>
        <v>450</v>
      </c>
      <c r="K1320" s="9" t="n">
        <f aca="false">SUMIFS(Downtime_Log!$I$2:$I$20000,Downtime_Log!$B$2:$B$20000,A1320)</f>
        <v>34</v>
      </c>
      <c r="L1320" s="9" t="n">
        <f aca="false">J1320-K1320</f>
        <v>416</v>
      </c>
      <c r="M1320" s="51" t="n">
        <f aca="false">INDEX(Rate_Master!$C$2:$C$13,MATCH(F1320,Rate_Master!$A$2:$A$13,0))</f>
        <v>550</v>
      </c>
      <c r="N1320" s="52" t="n">
        <v>208486</v>
      </c>
      <c r="O1320" s="51" t="n">
        <f aca="false">SUMIFS(Quality_Log!$H$2:$H$20000,Quality_Log!$B$2:$B$20000,A1320)</f>
        <v>2948</v>
      </c>
      <c r="P1320" s="51" t="n">
        <f aca="false">N1320-O1320</f>
        <v>205538</v>
      </c>
      <c r="Q1320" s="51" t="n">
        <f aca="false">ROUND(J1320*M1320*Assumptions!$B$6,0)</f>
        <v>193050</v>
      </c>
      <c r="R1320" s="53" t="n">
        <f aca="false">N1320/M1320</f>
        <v>379.065454545455</v>
      </c>
      <c r="S1320" s="53" t="n">
        <f aca="false">P1320/M1320</f>
        <v>373.705454545455</v>
      </c>
      <c r="T1320" s="54" t="n">
        <f aca="false">IF(J1320&gt;0,L1320/J1320,0)</f>
        <v>0.924444444444444</v>
      </c>
      <c r="U1320" s="54" t="n">
        <f aca="false">IF(L1320&gt;0,R1320/L1320,0)</f>
        <v>0.911215034965035</v>
      </c>
      <c r="V1320" s="54" t="n">
        <f aca="false">IF(N1320&gt;0,P1320/N1320,0)</f>
        <v>0.985859961819978</v>
      </c>
      <c r="W1320" s="54" t="n">
        <f aca="false">T1320*U1320*V1320</f>
        <v>0.830456565656566</v>
      </c>
      <c r="X1320" s="55" t="n">
        <v>230.5</v>
      </c>
      <c r="Y1320" s="56" t="n">
        <v>0.68</v>
      </c>
    </row>
    <row r="1321" customFormat="false" ht="15" hidden="false" customHeight="false" outlineLevel="0" collapsed="false">
      <c r="A1321" s="47" t="s">
        <v>1811</v>
      </c>
      <c r="B1321" s="48" t="n">
        <v>46167</v>
      </c>
      <c r="C1321" s="49" t="n">
        <f aca="false">DATE(YEAR(B1321),MONTH(B1321),1)</f>
        <v>46143</v>
      </c>
      <c r="D1321" s="47" t="s">
        <v>73</v>
      </c>
      <c r="E1321" s="47" t="s">
        <v>65</v>
      </c>
      <c r="F1321" s="47" t="s">
        <v>157</v>
      </c>
      <c r="G1321" s="47" t="s">
        <v>1785</v>
      </c>
      <c r="H1321" s="50" t="n">
        <f aca="false">Assumptions!$B$4</f>
        <v>480</v>
      </c>
      <c r="I1321" s="47" t="n">
        <v>30</v>
      </c>
      <c r="J1321" s="9" t="n">
        <f aca="false">H1321-I1321</f>
        <v>450</v>
      </c>
      <c r="K1321" s="9" t="n">
        <f aca="false">SUMIFS(Downtime_Log!$I$2:$I$20000,Downtime_Log!$B$2:$B$20000,A1321)</f>
        <v>21</v>
      </c>
      <c r="L1321" s="9" t="n">
        <f aca="false">J1321-K1321</f>
        <v>429</v>
      </c>
      <c r="M1321" s="51" t="n">
        <f aca="false">INDEX(Rate_Master!$C$2:$C$13,MATCH(F1321,Rate_Master!$A$2:$A$13,0))</f>
        <v>220</v>
      </c>
      <c r="N1321" s="52" t="n">
        <v>77691</v>
      </c>
      <c r="O1321" s="51" t="n">
        <f aca="false">SUMIFS(Quality_Log!$H$2:$H$20000,Quality_Log!$B$2:$B$20000,A1321)</f>
        <v>1950</v>
      </c>
      <c r="P1321" s="51" t="n">
        <f aca="false">N1321-O1321</f>
        <v>75741</v>
      </c>
      <c r="Q1321" s="51" t="n">
        <f aca="false">ROUND(J1321*M1321*Assumptions!$B$6,0)</f>
        <v>77220</v>
      </c>
      <c r="R1321" s="53" t="n">
        <f aca="false">N1321/M1321</f>
        <v>353.140909090909</v>
      </c>
      <c r="S1321" s="53" t="n">
        <f aca="false">P1321/M1321</f>
        <v>344.277272727273</v>
      </c>
      <c r="T1321" s="54" t="n">
        <f aca="false">IF(J1321&gt;0,L1321/J1321,0)</f>
        <v>0.953333333333333</v>
      </c>
      <c r="U1321" s="54" t="n">
        <f aca="false">IF(L1321&gt;0,R1321/L1321,0)</f>
        <v>0.823172282263191</v>
      </c>
      <c r="V1321" s="54" t="n">
        <f aca="false">IF(N1321&gt;0,P1321/N1321,0)</f>
        <v>0.974900567633317</v>
      </c>
      <c r="W1321" s="54" t="n">
        <f aca="false">T1321*U1321*V1321</f>
        <v>0.765060606060606</v>
      </c>
      <c r="X1321" s="55" t="n">
        <v>200.6</v>
      </c>
      <c r="Y1321" s="56" t="n">
        <v>0.13</v>
      </c>
    </row>
    <row r="1322" customFormat="false" ht="15" hidden="false" customHeight="false" outlineLevel="0" collapsed="false">
      <c r="A1322" s="47" t="s">
        <v>1812</v>
      </c>
      <c r="B1322" s="48" t="n">
        <v>46167</v>
      </c>
      <c r="C1322" s="49" t="n">
        <f aca="false">DATE(YEAR(B1322),MONTH(B1322),1)</f>
        <v>46143</v>
      </c>
      <c r="D1322" s="47" t="s">
        <v>74</v>
      </c>
      <c r="E1322" s="47" t="s">
        <v>65</v>
      </c>
      <c r="F1322" s="47" t="s">
        <v>157</v>
      </c>
      <c r="G1322" s="47" t="s">
        <v>1785</v>
      </c>
      <c r="H1322" s="50" t="n">
        <f aca="false">Assumptions!$B$4</f>
        <v>480</v>
      </c>
      <c r="I1322" s="47" t="n">
        <v>30</v>
      </c>
      <c r="J1322" s="9" t="n">
        <f aca="false">H1322-I1322</f>
        <v>450</v>
      </c>
      <c r="K1322" s="9" t="n">
        <f aca="false">SUMIFS(Downtime_Log!$I$2:$I$20000,Downtime_Log!$B$2:$B$20000,A1322)</f>
        <v>65</v>
      </c>
      <c r="L1322" s="9" t="n">
        <f aca="false">J1322-K1322</f>
        <v>385</v>
      </c>
      <c r="M1322" s="51" t="n">
        <f aca="false">INDEX(Rate_Master!$C$2:$C$13,MATCH(F1322,Rate_Master!$A$2:$A$13,0))</f>
        <v>220</v>
      </c>
      <c r="N1322" s="52" t="n">
        <v>71514</v>
      </c>
      <c r="O1322" s="51" t="n">
        <f aca="false">SUMIFS(Quality_Log!$H$2:$H$20000,Quality_Log!$B$2:$B$20000,A1322)</f>
        <v>1534</v>
      </c>
      <c r="P1322" s="51" t="n">
        <f aca="false">N1322-O1322</f>
        <v>69980</v>
      </c>
      <c r="Q1322" s="51" t="n">
        <f aca="false">ROUND(J1322*M1322*Assumptions!$B$6,0)</f>
        <v>77220</v>
      </c>
      <c r="R1322" s="53" t="n">
        <f aca="false">N1322/M1322</f>
        <v>325.063636363636</v>
      </c>
      <c r="S1322" s="53" t="n">
        <f aca="false">P1322/M1322</f>
        <v>318.090909090909</v>
      </c>
      <c r="T1322" s="54" t="n">
        <f aca="false">IF(J1322&gt;0,L1322/J1322,0)</f>
        <v>0.855555555555556</v>
      </c>
      <c r="U1322" s="54" t="n">
        <f aca="false">IF(L1322&gt;0,R1322/L1322,0)</f>
        <v>0.844321133412043</v>
      </c>
      <c r="V1322" s="54" t="n">
        <f aca="false">IF(N1322&gt;0,P1322/N1322,0)</f>
        <v>0.978549654613083</v>
      </c>
      <c r="W1322" s="54" t="n">
        <f aca="false">T1322*U1322*V1322</f>
        <v>0.706868686868687</v>
      </c>
      <c r="X1322" s="55" t="n">
        <v>187</v>
      </c>
      <c r="Y1322" s="56" t="n">
        <v>0.17</v>
      </c>
    </row>
    <row r="1323" customFormat="false" ht="15" hidden="false" customHeight="false" outlineLevel="0" collapsed="false">
      <c r="A1323" s="47" t="s">
        <v>1813</v>
      </c>
      <c r="B1323" s="48" t="n">
        <v>46167</v>
      </c>
      <c r="C1323" s="49" t="n">
        <f aca="false">DATE(YEAR(B1323),MONTH(B1323),1)</f>
        <v>46143</v>
      </c>
      <c r="D1323" s="47" t="s">
        <v>75</v>
      </c>
      <c r="E1323" s="47" t="s">
        <v>65</v>
      </c>
      <c r="F1323" s="47" t="s">
        <v>158</v>
      </c>
      <c r="G1323" s="47" t="s">
        <v>1814</v>
      </c>
      <c r="H1323" s="50" t="n">
        <f aca="false">Assumptions!$B$4</f>
        <v>480</v>
      </c>
      <c r="I1323" s="47" t="n">
        <v>30</v>
      </c>
      <c r="J1323" s="9" t="n">
        <f aca="false">H1323-I1323</f>
        <v>450</v>
      </c>
      <c r="K1323" s="9" t="n">
        <f aca="false">SUMIFS(Downtime_Log!$I$2:$I$20000,Downtime_Log!$B$2:$B$20000,A1323)</f>
        <v>146</v>
      </c>
      <c r="L1323" s="9" t="n">
        <f aca="false">J1323-K1323</f>
        <v>304</v>
      </c>
      <c r="M1323" s="51" t="n">
        <f aca="false">INDEX(Rate_Master!$C$2:$C$13,MATCH(F1323,Rate_Master!$A$2:$A$13,0))</f>
        <v>200</v>
      </c>
      <c r="N1323" s="52" t="n">
        <v>47003</v>
      </c>
      <c r="O1323" s="51" t="n">
        <f aca="false">SUMIFS(Quality_Log!$H$2:$H$20000,Quality_Log!$B$2:$B$20000,A1323)</f>
        <v>1492</v>
      </c>
      <c r="P1323" s="51" t="n">
        <f aca="false">N1323-O1323</f>
        <v>45511</v>
      </c>
      <c r="Q1323" s="51" t="n">
        <f aca="false">ROUND(J1323*M1323*Assumptions!$B$6,0)</f>
        <v>70200</v>
      </c>
      <c r="R1323" s="53" t="n">
        <f aca="false">N1323/M1323</f>
        <v>235.015</v>
      </c>
      <c r="S1323" s="53" t="n">
        <f aca="false">P1323/M1323</f>
        <v>227.555</v>
      </c>
      <c r="T1323" s="54" t="n">
        <f aca="false">IF(J1323&gt;0,L1323/J1323,0)</f>
        <v>0.675555555555556</v>
      </c>
      <c r="U1323" s="54" t="n">
        <f aca="false">IF(L1323&gt;0,R1323/L1323,0)</f>
        <v>0.773075657894737</v>
      </c>
      <c r="V1323" s="54" t="n">
        <f aca="false">IF(N1323&gt;0,P1323/N1323,0)</f>
        <v>0.968257345275833</v>
      </c>
      <c r="W1323" s="54" t="n">
        <f aca="false">T1323*U1323*V1323</f>
        <v>0.505677777777778</v>
      </c>
      <c r="X1323" s="55" t="n">
        <v>167</v>
      </c>
      <c r="Y1323" s="56" t="n">
        <v>0.78</v>
      </c>
    </row>
    <row r="1324" customFormat="false" ht="15" hidden="false" customHeight="false" outlineLevel="0" collapsed="false">
      <c r="A1324" s="47" t="s">
        <v>1815</v>
      </c>
      <c r="B1324" s="48" t="n">
        <v>46168</v>
      </c>
      <c r="C1324" s="49" t="n">
        <f aca="false">DATE(YEAR(B1324),MONTH(B1324),1)</f>
        <v>46143</v>
      </c>
      <c r="D1324" s="47" t="s">
        <v>73</v>
      </c>
      <c r="E1324" s="47" t="s">
        <v>62</v>
      </c>
      <c r="F1324" s="47" t="s">
        <v>149</v>
      </c>
      <c r="G1324" s="47" t="s">
        <v>1816</v>
      </c>
      <c r="H1324" s="50" t="n">
        <f aca="false">Assumptions!$B$4</f>
        <v>480</v>
      </c>
      <c r="I1324" s="47" t="n">
        <v>30</v>
      </c>
      <c r="J1324" s="9" t="n">
        <f aca="false">H1324-I1324</f>
        <v>450</v>
      </c>
      <c r="K1324" s="9" t="n">
        <f aca="false">SUMIFS(Downtime_Log!$I$2:$I$20000,Downtime_Log!$B$2:$B$20000,A1324)</f>
        <v>20</v>
      </c>
      <c r="L1324" s="9" t="n">
        <f aca="false">J1324-K1324</f>
        <v>430</v>
      </c>
      <c r="M1324" s="51" t="n">
        <f aca="false">INDEX(Rate_Master!$C$2:$C$13,MATCH(F1324,Rate_Master!$A$2:$A$13,0))</f>
        <v>1100</v>
      </c>
      <c r="N1324" s="52" t="n">
        <v>409447</v>
      </c>
      <c r="O1324" s="51" t="n">
        <f aca="false">SUMIFS(Quality_Log!$H$2:$H$20000,Quality_Log!$B$2:$B$20000,A1324)</f>
        <v>5149</v>
      </c>
      <c r="P1324" s="51" t="n">
        <f aca="false">N1324-O1324</f>
        <v>404298</v>
      </c>
      <c r="Q1324" s="51" t="n">
        <f aca="false">ROUND(J1324*M1324*Assumptions!$B$6,0)</f>
        <v>386100</v>
      </c>
      <c r="R1324" s="53" t="n">
        <f aca="false">N1324/M1324</f>
        <v>372.224545454546</v>
      </c>
      <c r="S1324" s="53" t="n">
        <f aca="false">P1324/M1324</f>
        <v>367.543636363636</v>
      </c>
      <c r="T1324" s="54" t="n">
        <f aca="false">IF(J1324&gt;0,L1324/J1324,0)</f>
        <v>0.955555555555556</v>
      </c>
      <c r="U1324" s="54" t="n">
        <f aca="false">IF(L1324&gt;0,R1324/L1324,0)</f>
        <v>0.865638477801269</v>
      </c>
      <c r="V1324" s="54" t="n">
        <f aca="false">IF(N1324&gt;0,P1324/N1324,0)</f>
        <v>0.987424501828075</v>
      </c>
      <c r="W1324" s="54" t="n">
        <f aca="false">T1324*U1324*V1324</f>
        <v>0.816763636363637</v>
      </c>
      <c r="X1324" s="55" t="n">
        <v>398.8</v>
      </c>
      <c r="Y1324" s="56" t="n">
        <v>1.71</v>
      </c>
    </row>
    <row r="1325" customFormat="false" ht="15" hidden="false" customHeight="false" outlineLevel="0" collapsed="false">
      <c r="A1325" s="47" t="s">
        <v>1817</v>
      </c>
      <c r="B1325" s="48" t="n">
        <v>46168</v>
      </c>
      <c r="C1325" s="49" t="n">
        <f aca="false">DATE(YEAR(B1325),MONTH(B1325),1)</f>
        <v>46143</v>
      </c>
      <c r="D1325" s="47" t="s">
        <v>74</v>
      </c>
      <c r="E1325" s="47" t="s">
        <v>62</v>
      </c>
      <c r="F1325" s="47" t="s">
        <v>149</v>
      </c>
      <c r="G1325" s="47" t="s">
        <v>1816</v>
      </c>
      <c r="H1325" s="50" t="n">
        <f aca="false">Assumptions!$B$4</f>
        <v>480</v>
      </c>
      <c r="I1325" s="47" t="n">
        <v>30</v>
      </c>
      <c r="J1325" s="9" t="n">
        <f aca="false">H1325-I1325</f>
        <v>450</v>
      </c>
      <c r="K1325" s="9" t="n">
        <f aca="false">SUMIFS(Downtime_Log!$I$2:$I$20000,Downtime_Log!$B$2:$B$20000,A1325)</f>
        <v>103</v>
      </c>
      <c r="L1325" s="9" t="n">
        <f aca="false">J1325-K1325</f>
        <v>347</v>
      </c>
      <c r="M1325" s="51" t="n">
        <f aca="false">INDEX(Rate_Master!$C$2:$C$13,MATCH(F1325,Rate_Master!$A$2:$A$13,0))</f>
        <v>1100</v>
      </c>
      <c r="N1325" s="52" t="n">
        <v>327636</v>
      </c>
      <c r="O1325" s="51" t="n">
        <f aca="false">SUMIFS(Quality_Log!$H$2:$H$20000,Quality_Log!$B$2:$B$20000,A1325)</f>
        <v>6155</v>
      </c>
      <c r="P1325" s="51" t="n">
        <f aca="false">N1325-O1325</f>
        <v>321481</v>
      </c>
      <c r="Q1325" s="51" t="n">
        <f aca="false">ROUND(J1325*M1325*Assumptions!$B$6,0)</f>
        <v>386100</v>
      </c>
      <c r="R1325" s="53" t="n">
        <f aca="false">N1325/M1325</f>
        <v>297.850909090909</v>
      </c>
      <c r="S1325" s="53" t="n">
        <f aca="false">P1325/M1325</f>
        <v>292.255454545455</v>
      </c>
      <c r="T1325" s="54" t="n">
        <f aca="false">IF(J1325&gt;0,L1325/J1325,0)</f>
        <v>0.771111111111111</v>
      </c>
      <c r="U1325" s="54" t="n">
        <f aca="false">IF(L1325&gt;0,R1325/L1325,0)</f>
        <v>0.858359968561698</v>
      </c>
      <c r="V1325" s="54" t="n">
        <f aca="false">IF(N1325&gt;0,P1325/N1325,0)</f>
        <v>0.981213908117545</v>
      </c>
      <c r="W1325" s="54" t="n">
        <f aca="false">T1325*U1325*V1325</f>
        <v>0.649456565656566</v>
      </c>
      <c r="X1325" s="55" t="n">
        <v>347.8</v>
      </c>
      <c r="Y1325" s="56" t="n">
        <v>1.38</v>
      </c>
    </row>
    <row r="1326" customFormat="false" ht="15" hidden="false" customHeight="false" outlineLevel="0" collapsed="false">
      <c r="A1326" s="47" t="s">
        <v>1818</v>
      </c>
      <c r="B1326" s="48" t="n">
        <v>46168</v>
      </c>
      <c r="C1326" s="49" t="n">
        <f aca="false">DATE(YEAR(B1326),MONTH(B1326),1)</f>
        <v>46143</v>
      </c>
      <c r="D1326" s="47" t="s">
        <v>75</v>
      </c>
      <c r="E1326" s="47" t="s">
        <v>62</v>
      </c>
      <c r="F1326" s="47" t="s">
        <v>149</v>
      </c>
      <c r="G1326" s="47" t="s">
        <v>1816</v>
      </c>
      <c r="H1326" s="50" t="n">
        <f aca="false">Assumptions!$B$4</f>
        <v>480</v>
      </c>
      <c r="I1326" s="47" t="n">
        <v>30</v>
      </c>
      <c r="J1326" s="9" t="n">
        <f aca="false">H1326-I1326</f>
        <v>450</v>
      </c>
      <c r="K1326" s="9" t="n">
        <f aca="false">SUMIFS(Downtime_Log!$I$2:$I$20000,Downtime_Log!$B$2:$B$20000,A1326)</f>
        <v>31</v>
      </c>
      <c r="L1326" s="9" t="n">
        <f aca="false">J1326-K1326</f>
        <v>419</v>
      </c>
      <c r="M1326" s="51" t="n">
        <f aca="false">INDEX(Rate_Master!$C$2:$C$13,MATCH(F1326,Rate_Master!$A$2:$A$13,0))</f>
        <v>1100</v>
      </c>
      <c r="N1326" s="52" t="n">
        <v>428919</v>
      </c>
      <c r="O1326" s="51" t="n">
        <f aca="false">SUMIFS(Quality_Log!$H$2:$H$20000,Quality_Log!$B$2:$B$20000,A1326)</f>
        <v>7381</v>
      </c>
      <c r="P1326" s="51" t="n">
        <f aca="false">N1326-O1326</f>
        <v>421538</v>
      </c>
      <c r="Q1326" s="51" t="n">
        <f aca="false">ROUND(J1326*M1326*Assumptions!$B$6,0)</f>
        <v>386100</v>
      </c>
      <c r="R1326" s="53" t="n">
        <f aca="false">N1326/M1326</f>
        <v>389.926363636364</v>
      </c>
      <c r="S1326" s="53" t="n">
        <f aca="false">P1326/M1326</f>
        <v>383.216363636364</v>
      </c>
      <c r="T1326" s="54" t="n">
        <f aca="false">IF(J1326&gt;0,L1326/J1326,0)</f>
        <v>0.931111111111111</v>
      </c>
      <c r="U1326" s="54" t="n">
        <f aca="false">IF(L1326&gt;0,R1326/L1326,0)</f>
        <v>0.930611846387503</v>
      </c>
      <c r="V1326" s="54" t="n">
        <f aca="false">IF(N1326&gt;0,P1326/N1326,0)</f>
        <v>0.982791622660689</v>
      </c>
      <c r="W1326" s="54" t="n">
        <f aca="false">T1326*U1326*V1326</f>
        <v>0.851591919191919</v>
      </c>
      <c r="X1326" s="55" t="n">
        <v>374.4</v>
      </c>
      <c r="Y1326" s="56" t="n">
        <v>1.33</v>
      </c>
    </row>
    <row r="1327" customFormat="false" ht="15" hidden="false" customHeight="false" outlineLevel="0" collapsed="false">
      <c r="A1327" s="47" t="s">
        <v>1819</v>
      </c>
      <c r="B1327" s="48" t="n">
        <v>46168</v>
      </c>
      <c r="C1327" s="49" t="n">
        <f aca="false">DATE(YEAR(B1327),MONTH(B1327),1)</f>
        <v>46143</v>
      </c>
      <c r="D1327" s="47" t="s">
        <v>73</v>
      </c>
      <c r="E1327" s="47" t="s">
        <v>63</v>
      </c>
      <c r="F1327" s="47" t="s">
        <v>153</v>
      </c>
      <c r="G1327" s="47" t="s">
        <v>1808</v>
      </c>
      <c r="H1327" s="50" t="n">
        <f aca="false">Assumptions!$B$4</f>
        <v>480</v>
      </c>
      <c r="I1327" s="47" t="n">
        <v>30</v>
      </c>
      <c r="J1327" s="9" t="n">
        <f aca="false">H1327-I1327</f>
        <v>450</v>
      </c>
      <c r="K1327" s="9" t="n">
        <f aca="false">SUMIFS(Downtime_Log!$I$2:$I$20000,Downtime_Log!$B$2:$B$20000,A1327)</f>
        <v>143</v>
      </c>
      <c r="L1327" s="9" t="n">
        <f aca="false">J1327-K1327</f>
        <v>307</v>
      </c>
      <c r="M1327" s="51" t="n">
        <f aca="false">INDEX(Rate_Master!$C$2:$C$13,MATCH(F1327,Rate_Master!$A$2:$A$13,0))</f>
        <v>1000</v>
      </c>
      <c r="N1327" s="52" t="n">
        <v>256267</v>
      </c>
      <c r="O1327" s="51" t="n">
        <f aca="false">SUMIFS(Quality_Log!$H$2:$H$20000,Quality_Log!$B$2:$B$20000,A1327)</f>
        <v>6612</v>
      </c>
      <c r="P1327" s="51" t="n">
        <f aca="false">N1327-O1327</f>
        <v>249655</v>
      </c>
      <c r="Q1327" s="51" t="n">
        <f aca="false">ROUND(J1327*M1327*Assumptions!$B$6,0)</f>
        <v>351000</v>
      </c>
      <c r="R1327" s="53" t="n">
        <f aca="false">N1327/M1327</f>
        <v>256.267</v>
      </c>
      <c r="S1327" s="53" t="n">
        <f aca="false">P1327/M1327</f>
        <v>249.655</v>
      </c>
      <c r="T1327" s="54" t="n">
        <f aca="false">IF(J1327&gt;0,L1327/J1327,0)</f>
        <v>0.682222222222222</v>
      </c>
      <c r="U1327" s="54" t="n">
        <f aca="false">IF(L1327&gt;0,R1327/L1327,0)</f>
        <v>0.834745928338762</v>
      </c>
      <c r="V1327" s="54" t="n">
        <f aca="false">IF(N1327&gt;0,P1327/N1327,0)</f>
        <v>0.974198784861102</v>
      </c>
      <c r="W1327" s="54" t="n">
        <f aca="false">T1327*U1327*V1327</f>
        <v>0.554788888888889</v>
      </c>
      <c r="X1327" s="55" t="n">
        <v>367.5</v>
      </c>
      <c r="Y1327" s="56" t="n">
        <v>1.92</v>
      </c>
    </row>
    <row r="1328" customFormat="false" ht="15" hidden="false" customHeight="false" outlineLevel="0" collapsed="false">
      <c r="A1328" s="47" t="s">
        <v>1820</v>
      </c>
      <c r="B1328" s="48" t="n">
        <v>46168</v>
      </c>
      <c r="C1328" s="49" t="n">
        <f aca="false">DATE(YEAR(B1328),MONTH(B1328),1)</f>
        <v>46143</v>
      </c>
      <c r="D1328" s="47" t="s">
        <v>74</v>
      </c>
      <c r="E1328" s="47" t="s">
        <v>63</v>
      </c>
      <c r="F1328" s="47" t="s">
        <v>153</v>
      </c>
      <c r="G1328" s="47" t="s">
        <v>1808</v>
      </c>
      <c r="H1328" s="50" t="n">
        <f aca="false">Assumptions!$B$4</f>
        <v>480</v>
      </c>
      <c r="I1328" s="47" t="n">
        <v>30</v>
      </c>
      <c r="J1328" s="9" t="n">
        <f aca="false">H1328-I1328</f>
        <v>450</v>
      </c>
      <c r="K1328" s="9" t="n">
        <f aca="false">SUMIFS(Downtime_Log!$I$2:$I$20000,Downtime_Log!$B$2:$B$20000,A1328)</f>
        <v>37</v>
      </c>
      <c r="L1328" s="9" t="n">
        <f aca="false">J1328-K1328</f>
        <v>413</v>
      </c>
      <c r="M1328" s="51" t="n">
        <f aca="false">INDEX(Rate_Master!$C$2:$C$13,MATCH(F1328,Rate_Master!$A$2:$A$13,0))</f>
        <v>1000</v>
      </c>
      <c r="N1328" s="52" t="n">
        <v>341008</v>
      </c>
      <c r="O1328" s="51" t="n">
        <f aca="false">SUMIFS(Quality_Log!$H$2:$H$20000,Quality_Log!$B$2:$B$20000,A1328)</f>
        <v>7904</v>
      </c>
      <c r="P1328" s="51" t="n">
        <f aca="false">N1328-O1328</f>
        <v>333104</v>
      </c>
      <c r="Q1328" s="51" t="n">
        <f aca="false">ROUND(J1328*M1328*Assumptions!$B$6,0)</f>
        <v>351000</v>
      </c>
      <c r="R1328" s="53" t="n">
        <f aca="false">N1328/M1328</f>
        <v>341.008</v>
      </c>
      <c r="S1328" s="53" t="n">
        <f aca="false">P1328/M1328</f>
        <v>333.104</v>
      </c>
      <c r="T1328" s="54" t="n">
        <f aca="false">IF(J1328&gt;0,L1328/J1328,0)</f>
        <v>0.917777777777778</v>
      </c>
      <c r="U1328" s="54" t="n">
        <f aca="false">IF(L1328&gt;0,R1328/L1328,0)</f>
        <v>0.825685230024213</v>
      </c>
      <c r="V1328" s="54" t="n">
        <f aca="false">IF(N1328&gt;0,P1328/N1328,0)</f>
        <v>0.976821658142917</v>
      </c>
      <c r="W1328" s="54" t="n">
        <f aca="false">T1328*U1328*V1328</f>
        <v>0.740231111111111</v>
      </c>
      <c r="X1328" s="55" t="n">
        <v>439.2</v>
      </c>
      <c r="Y1328" s="56" t="n">
        <v>1.9</v>
      </c>
    </row>
    <row r="1329" customFormat="false" ht="15" hidden="false" customHeight="false" outlineLevel="0" collapsed="false">
      <c r="A1329" s="47" t="s">
        <v>1821</v>
      </c>
      <c r="B1329" s="48" t="n">
        <v>46168</v>
      </c>
      <c r="C1329" s="49" t="n">
        <f aca="false">DATE(YEAR(B1329),MONTH(B1329),1)</f>
        <v>46143</v>
      </c>
      <c r="D1329" s="47" t="s">
        <v>75</v>
      </c>
      <c r="E1329" s="47" t="s">
        <v>63</v>
      </c>
      <c r="F1329" s="47" t="s">
        <v>153</v>
      </c>
      <c r="G1329" s="47" t="s">
        <v>1808</v>
      </c>
      <c r="H1329" s="50" t="n">
        <f aca="false">Assumptions!$B$4</f>
        <v>480</v>
      </c>
      <c r="I1329" s="47" t="n">
        <v>30</v>
      </c>
      <c r="J1329" s="9" t="n">
        <f aca="false">H1329-I1329</f>
        <v>450</v>
      </c>
      <c r="K1329" s="9" t="n">
        <f aca="false">SUMIFS(Downtime_Log!$I$2:$I$20000,Downtime_Log!$B$2:$B$20000,A1329)</f>
        <v>36</v>
      </c>
      <c r="L1329" s="9" t="n">
        <f aca="false">J1329-K1329</f>
        <v>414</v>
      </c>
      <c r="M1329" s="51" t="n">
        <f aca="false">INDEX(Rate_Master!$C$2:$C$13,MATCH(F1329,Rate_Master!$A$2:$A$13,0))</f>
        <v>1000</v>
      </c>
      <c r="N1329" s="52" t="n">
        <v>341068</v>
      </c>
      <c r="O1329" s="51" t="n">
        <f aca="false">SUMIFS(Quality_Log!$H$2:$H$20000,Quality_Log!$B$2:$B$20000,A1329)</f>
        <v>9800</v>
      </c>
      <c r="P1329" s="51" t="n">
        <f aca="false">N1329-O1329</f>
        <v>331268</v>
      </c>
      <c r="Q1329" s="51" t="n">
        <f aca="false">ROUND(J1329*M1329*Assumptions!$B$6,0)</f>
        <v>351000</v>
      </c>
      <c r="R1329" s="53" t="n">
        <f aca="false">N1329/M1329</f>
        <v>341.068</v>
      </c>
      <c r="S1329" s="53" t="n">
        <f aca="false">P1329/M1329</f>
        <v>331.268</v>
      </c>
      <c r="T1329" s="54" t="n">
        <f aca="false">IF(J1329&gt;0,L1329/J1329,0)</f>
        <v>0.92</v>
      </c>
      <c r="U1329" s="54" t="n">
        <f aca="false">IF(L1329&gt;0,R1329/L1329,0)</f>
        <v>0.823835748792271</v>
      </c>
      <c r="V1329" s="54" t="n">
        <f aca="false">IF(N1329&gt;0,P1329/N1329,0)</f>
        <v>0.971266726869715</v>
      </c>
      <c r="W1329" s="54" t="n">
        <f aca="false">T1329*U1329*V1329</f>
        <v>0.736151111111111</v>
      </c>
      <c r="X1329" s="55" t="n">
        <v>448.5</v>
      </c>
      <c r="Y1329" s="56" t="n">
        <v>1.63</v>
      </c>
    </row>
    <row r="1330" customFormat="false" ht="15" hidden="false" customHeight="false" outlineLevel="0" collapsed="false">
      <c r="A1330" s="47" t="s">
        <v>1822</v>
      </c>
      <c r="B1330" s="48" t="n">
        <v>46168</v>
      </c>
      <c r="C1330" s="49" t="n">
        <f aca="false">DATE(YEAR(B1330),MONTH(B1330),1)</f>
        <v>46143</v>
      </c>
      <c r="D1330" s="47" t="s">
        <v>73</v>
      </c>
      <c r="E1330" s="47" t="s">
        <v>64</v>
      </c>
      <c r="F1330" s="47" t="s">
        <v>155</v>
      </c>
      <c r="G1330" s="47" t="s">
        <v>1823</v>
      </c>
      <c r="H1330" s="50" t="n">
        <f aca="false">Assumptions!$B$4</f>
        <v>480</v>
      </c>
      <c r="I1330" s="47" t="n">
        <v>30</v>
      </c>
      <c r="J1330" s="9" t="n">
        <f aca="false">H1330-I1330</f>
        <v>450</v>
      </c>
      <c r="K1330" s="9" t="n">
        <f aca="false">SUMIFS(Downtime_Log!$I$2:$I$20000,Downtime_Log!$B$2:$B$20000,A1330)</f>
        <v>19</v>
      </c>
      <c r="L1330" s="9" t="n">
        <f aca="false">J1330-K1330</f>
        <v>431</v>
      </c>
      <c r="M1330" s="51" t="n">
        <f aca="false">INDEX(Rate_Master!$C$2:$C$13,MATCH(F1330,Rate_Master!$A$2:$A$13,0))</f>
        <v>550</v>
      </c>
      <c r="N1330" s="52" t="n">
        <v>215687</v>
      </c>
      <c r="O1330" s="51" t="n">
        <f aca="false">SUMIFS(Quality_Log!$H$2:$H$20000,Quality_Log!$B$2:$B$20000,A1330)</f>
        <v>2815</v>
      </c>
      <c r="P1330" s="51" t="n">
        <f aca="false">N1330-O1330</f>
        <v>212872</v>
      </c>
      <c r="Q1330" s="51" t="n">
        <f aca="false">ROUND(J1330*M1330*Assumptions!$B$6,0)</f>
        <v>193050</v>
      </c>
      <c r="R1330" s="53" t="n">
        <f aca="false">N1330/M1330</f>
        <v>392.158181818182</v>
      </c>
      <c r="S1330" s="53" t="n">
        <f aca="false">P1330/M1330</f>
        <v>387.04</v>
      </c>
      <c r="T1330" s="54" t="n">
        <f aca="false">IF(J1330&gt;0,L1330/J1330,0)</f>
        <v>0.957777777777778</v>
      </c>
      <c r="U1330" s="54" t="n">
        <f aca="false">IF(L1330&gt;0,R1330/L1330,0)</f>
        <v>0.909879772199958</v>
      </c>
      <c r="V1330" s="54" t="n">
        <f aca="false">IF(N1330&gt;0,P1330/N1330,0)</f>
        <v>0.98694868026353</v>
      </c>
      <c r="W1330" s="54" t="n">
        <f aca="false">T1330*U1330*V1330</f>
        <v>0.860088888888889</v>
      </c>
      <c r="X1330" s="55" t="n">
        <v>224.7</v>
      </c>
      <c r="Y1330" s="56" t="n">
        <v>0.7</v>
      </c>
    </row>
    <row r="1331" customFormat="false" ht="15" hidden="false" customHeight="false" outlineLevel="0" collapsed="false">
      <c r="A1331" s="47" t="s">
        <v>1824</v>
      </c>
      <c r="B1331" s="48" t="n">
        <v>46168</v>
      </c>
      <c r="C1331" s="49" t="n">
        <f aca="false">DATE(YEAR(B1331),MONTH(B1331),1)</f>
        <v>46143</v>
      </c>
      <c r="D1331" s="47" t="s">
        <v>74</v>
      </c>
      <c r="E1331" s="47" t="s">
        <v>64</v>
      </c>
      <c r="F1331" s="47" t="s">
        <v>155</v>
      </c>
      <c r="G1331" s="47" t="s">
        <v>1823</v>
      </c>
      <c r="H1331" s="50" t="n">
        <f aca="false">Assumptions!$B$4</f>
        <v>480</v>
      </c>
      <c r="I1331" s="47" t="n">
        <v>30</v>
      </c>
      <c r="J1331" s="9" t="n">
        <f aca="false">H1331-I1331</f>
        <v>450</v>
      </c>
      <c r="K1331" s="9" t="n">
        <f aca="false">SUMIFS(Downtime_Log!$I$2:$I$20000,Downtime_Log!$B$2:$B$20000,A1331)</f>
        <v>46</v>
      </c>
      <c r="L1331" s="9" t="n">
        <f aca="false">J1331-K1331</f>
        <v>404</v>
      </c>
      <c r="M1331" s="51" t="n">
        <f aca="false">INDEX(Rate_Master!$C$2:$C$13,MATCH(F1331,Rate_Master!$A$2:$A$13,0))</f>
        <v>550</v>
      </c>
      <c r="N1331" s="52" t="n">
        <v>198956</v>
      </c>
      <c r="O1331" s="51" t="n">
        <f aca="false">SUMIFS(Quality_Log!$H$2:$H$20000,Quality_Log!$B$2:$B$20000,A1331)</f>
        <v>3423</v>
      </c>
      <c r="P1331" s="51" t="n">
        <f aca="false">N1331-O1331</f>
        <v>195533</v>
      </c>
      <c r="Q1331" s="51" t="n">
        <f aca="false">ROUND(J1331*M1331*Assumptions!$B$6,0)</f>
        <v>193050</v>
      </c>
      <c r="R1331" s="53" t="n">
        <f aca="false">N1331/M1331</f>
        <v>361.738181818182</v>
      </c>
      <c r="S1331" s="53" t="n">
        <f aca="false">P1331/M1331</f>
        <v>355.514545454545</v>
      </c>
      <c r="T1331" s="54" t="n">
        <f aca="false">IF(J1331&gt;0,L1331/J1331,0)</f>
        <v>0.897777777777778</v>
      </c>
      <c r="U1331" s="54" t="n">
        <f aca="false">IF(L1331&gt;0,R1331/L1331,0)</f>
        <v>0.895391539153916</v>
      </c>
      <c r="V1331" s="54" t="n">
        <f aca="false">IF(N1331&gt;0,P1331/N1331,0)</f>
        <v>0.98279519089648</v>
      </c>
      <c r="W1331" s="54" t="n">
        <f aca="false">T1331*U1331*V1331</f>
        <v>0.790032323232323</v>
      </c>
      <c r="X1331" s="55" t="n">
        <v>217.9</v>
      </c>
      <c r="Y1331" s="56" t="n">
        <v>0.75</v>
      </c>
    </row>
    <row r="1332" customFormat="false" ht="15" hidden="false" customHeight="false" outlineLevel="0" collapsed="false">
      <c r="A1332" s="47" t="s">
        <v>1825</v>
      </c>
      <c r="B1332" s="48" t="n">
        <v>46168</v>
      </c>
      <c r="C1332" s="49" t="n">
        <f aca="false">DATE(YEAR(B1332),MONTH(B1332),1)</f>
        <v>46143</v>
      </c>
      <c r="D1332" s="47" t="s">
        <v>73</v>
      </c>
      <c r="E1332" s="47" t="s">
        <v>65</v>
      </c>
      <c r="F1332" s="47" t="s">
        <v>158</v>
      </c>
      <c r="G1332" s="47" t="s">
        <v>1814</v>
      </c>
      <c r="H1332" s="50" t="n">
        <f aca="false">Assumptions!$B$4</f>
        <v>480</v>
      </c>
      <c r="I1332" s="47" t="n">
        <v>30</v>
      </c>
      <c r="J1332" s="9" t="n">
        <f aca="false">H1332-I1332</f>
        <v>450</v>
      </c>
      <c r="K1332" s="9" t="n">
        <f aca="false">SUMIFS(Downtime_Log!$I$2:$I$20000,Downtime_Log!$B$2:$B$20000,A1332)</f>
        <v>22</v>
      </c>
      <c r="L1332" s="9" t="n">
        <f aca="false">J1332-K1332</f>
        <v>428</v>
      </c>
      <c r="M1332" s="51" t="n">
        <f aca="false">INDEX(Rate_Master!$C$2:$C$13,MATCH(F1332,Rate_Master!$A$2:$A$13,0))</f>
        <v>200</v>
      </c>
      <c r="N1332" s="52" t="n">
        <v>75588</v>
      </c>
      <c r="O1332" s="51" t="n">
        <f aca="false">SUMIFS(Quality_Log!$H$2:$H$20000,Quality_Log!$B$2:$B$20000,A1332)</f>
        <v>1737</v>
      </c>
      <c r="P1332" s="51" t="n">
        <f aca="false">N1332-O1332</f>
        <v>73851</v>
      </c>
      <c r="Q1332" s="51" t="n">
        <f aca="false">ROUND(J1332*M1332*Assumptions!$B$6,0)</f>
        <v>70200</v>
      </c>
      <c r="R1332" s="53" t="n">
        <f aca="false">N1332/M1332</f>
        <v>377.94</v>
      </c>
      <c r="S1332" s="53" t="n">
        <f aca="false">P1332/M1332</f>
        <v>369.255</v>
      </c>
      <c r="T1332" s="54" t="n">
        <f aca="false">IF(J1332&gt;0,L1332/J1332,0)</f>
        <v>0.951111111111111</v>
      </c>
      <c r="U1332" s="54" t="n">
        <f aca="false">IF(L1332&gt;0,R1332/L1332,0)</f>
        <v>0.88303738317757</v>
      </c>
      <c r="V1332" s="54" t="n">
        <f aca="false">IF(N1332&gt;0,P1332/N1332,0)</f>
        <v>0.977020161930465</v>
      </c>
      <c r="W1332" s="54" t="n">
        <f aca="false">T1332*U1332*V1332</f>
        <v>0.820566666666667</v>
      </c>
      <c r="X1332" s="55" t="n">
        <v>200</v>
      </c>
      <c r="Y1332" s="56" t="n">
        <v>0.14</v>
      </c>
    </row>
    <row r="1333" customFormat="false" ht="15" hidden="false" customHeight="false" outlineLevel="0" collapsed="false">
      <c r="A1333" s="47" t="s">
        <v>1826</v>
      </c>
      <c r="B1333" s="48" t="n">
        <v>46168</v>
      </c>
      <c r="C1333" s="49" t="n">
        <f aca="false">DATE(YEAR(B1333),MONTH(B1333),1)</f>
        <v>46143</v>
      </c>
      <c r="D1333" s="47" t="s">
        <v>74</v>
      </c>
      <c r="E1333" s="47" t="s">
        <v>65</v>
      </c>
      <c r="F1333" s="47" t="s">
        <v>158</v>
      </c>
      <c r="G1333" s="47" t="s">
        <v>1814</v>
      </c>
      <c r="H1333" s="50" t="n">
        <f aca="false">Assumptions!$B$4</f>
        <v>480</v>
      </c>
      <c r="I1333" s="47" t="n">
        <v>30</v>
      </c>
      <c r="J1333" s="9" t="n">
        <f aca="false">H1333-I1333</f>
        <v>450</v>
      </c>
      <c r="K1333" s="9" t="n">
        <f aca="false">SUMIFS(Downtime_Log!$I$2:$I$20000,Downtime_Log!$B$2:$B$20000,A1333)</f>
        <v>73</v>
      </c>
      <c r="L1333" s="9" t="n">
        <f aca="false">J1333-K1333</f>
        <v>377</v>
      </c>
      <c r="M1333" s="51" t="n">
        <f aca="false">INDEX(Rate_Master!$C$2:$C$13,MATCH(F1333,Rate_Master!$A$2:$A$13,0))</f>
        <v>200</v>
      </c>
      <c r="N1333" s="52" t="n">
        <v>62097</v>
      </c>
      <c r="O1333" s="51" t="n">
        <f aca="false">SUMIFS(Quality_Log!$H$2:$H$20000,Quality_Log!$B$2:$B$20000,A1333)</f>
        <v>1142</v>
      </c>
      <c r="P1333" s="51" t="n">
        <f aca="false">N1333-O1333</f>
        <v>60955</v>
      </c>
      <c r="Q1333" s="51" t="n">
        <f aca="false">ROUND(J1333*M1333*Assumptions!$B$6,0)</f>
        <v>70200</v>
      </c>
      <c r="R1333" s="53" t="n">
        <f aca="false">N1333/M1333</f>
        <v>310.485</v>
      </c>
      <c r="S1333" s="53" t="n">
        <f aca="false">P1333/M1333</f>
        <v>304.775</v>
      </c>
      <c r="T1333" s="54" t="n">
        <f aca="false">IF(J1333&gt;0,L1333/J1333,0)</f>
        <v>0.837777777777778</v>
      </c>
      <c r="U1333" s="54" t="n">
        <f aca="false">IF(L1333&gt;0,R1333/L1333,0)</f>
        <v>0.823567639257295</v>
      </c>
      <c r="V1333" s="54" t="n">
        <f aca="false">IF(N1333&gt;0,P1333/N1333,0)</f>
        <v>0.981609417524196</v>
      </c>
      <c r="W1333" s="54" t="n">
        <f aca="false">T1333*U1333*V1333</f>
        <v>0.677277777777778</v>
      </c>
      <c r="X1333" s="55" t="n">
        <v>175.5</v>
      </c>
      <c r="Y1333" s="56" t="n">
        <v>0.17</v>
      </c>
    </row>
    <row r="1334" customFormat="false" ht="15" hidden="false" customHeight="false" outlineLevel="0" collapsed="false">
      <c r="A1334" s="47" t="s">
        <v>1827</v>
      </c>
      <c r="B1334" s="48" t="n">
        <v>46168</v>
      </c>
      <c r="C1334" s="49" t="n">
        <f aca="false">DATE(YEAR(B1334),MONTH(B1334),1)</f>
        <v>46143</v>
      </c>
      <c r="D1334" s="47" t="s">
        <v>75</v>
      </c>
      <c r="E1334" s="47" t="s">
        <v>65</v>
      </c>
      <c r="F1334" s="47" t="s">
        <v>158</v>
      </c>
      <c r="G1334" s="47" t="s">
        <v>1814</v>
      </c>
      <c r="H1334" s="50" t="n">
        <f aca="false">Assumptions!$B$4</f>
        <v>480</v>
      </c>
      <c r="I1334" s="47" t="n">
        <v>30</v>
      </c>
      <c r="J1334" s="9" t="n">
        <f aca="false">H1334-I1334</f>
        <v>450</v>
      </c>
      <c r="K1334" s="9" t="n">
        <f aca="false">SUMIFS(Downtime_Log!$I$2:$I$20000,Downtime_Log!$B$2:$B$20000,A1334)</f>
        <v>62</v>
      </c>
      <c r="L1334" s="9" t="n">
        <f aca="false">J1334-K1334</f>
        <v>388</v>
      </c>
      <c r="M1334" s="51" t="n">
        <f aca="false">INDEX(Rate_Master!$C$2:$C$13,MATCH(F1334,Rate_Master!$A$2:$A$13,0))</f>
        <v>200</v>
      </c>
      <c r="N1334" s="52" t="n">
        <v>59609</v>
      </c>
      <c r="O1334" s="51" t="n">
        <f aca="false">SUMIFS(Quality_Log!$H$2:$H$20000,Quality_Log!$B$2:$B$20000,A1334)</f>
        <v>1205</v>
      </c>
      <c r="P1334" s="51" t="n">
        <f aca="false">N1334-O1334</f>
        <v>58404</v>
      </c>
      <c r="Q1334" s="51" t="n">
        <f aca="false">ROUND(J1334*M1334*Assumptions!$B$6,0)</f>
        <v>70200</v>
      </c>
      <c r="R1334" s="53" t="n">
        <f aca="false">N1334/M1334</f>
        <v>298.045</v>
      </c>
      <c r="S1334" s="53" t="n">
        <f aca="false">P1334/M1334</f>
        <v>292.02</v>
      </c>
      <c r="T1334" s="54" t="n">
        <f aca="false">IF(J1334&gt;0,L1334/J1334,0)</f>
        <v>0.862222222222222</v>
      </c>
      <c r="U1334" s="54" t="n">
        <f aca="false">IF(L1334&gt;0,R1334/L1334,0)</f>
        <v>0.768157216494845</v>
      </c>
      <c r="V1334" s="54" t="n">
        <f aca="false">IF(N1334&gt;0,P1334/N1334,0)</f>
        <v>0.9797849318056</v>
      </c>
      <c r="W1334" s="54" t="n">
        <f aca="false">T1334*U1334*V1334</f>
        <v>0.648933333333333</v>
      </c>
      <c r="X1334" s="55" t="n">
        <v>205</v>
      </c>
      <c r="Y1334" s="56" t="n">
        <v>0.17</v>
      </c>
    </row>
    <row r="1335" customFormat="false" ht="15" hidden="false" customHeight="false" outlineLevel="0" collapsed="false">
      <c r="A1335" s="47" t="s">
        <v>1828</v>
      </c>
      <c r="B1335" s="48" t="n">
        <v>46169</v>
      </c>
      <c r="C1335" s="49" t="n">
        <f aca="false">DATE(YEAR(B1335),MONTH(B1335),1)</f>
        <v>46143</v>
      </c>
      <c r="D1335" s="47" t="s">
        <v>73</v>
      </c>
      <c r="E1335" s="47" t="s">
        <v>62</v>
      </c>
      <c r="F1335" s="47" t="s">
        <v>150</v>
      </c>
      <c r="G1335" s="47" t="s">
        <v>1829</v>
      </c>
      <c r="H1335" s="50" t="n">
        <f aca="false">Assumptions!$B$4</f>
        <v>480</v>
      </c>
      <c r="I1335" s="47" t="n">
        <v>45</v>
      </c>
      <c r="J1335" s="9" t="n">
        <f aca="false">H1335-I1335</f>
        <v>435</v>
      </c>
      <c r="K1335" s="9" t="n">
        <f aca="false">SUMIFS(Downtime_Log!$I$2:$I$20000,Downtime_Log!$B$2:$B$20000,A1335)</f>
        <v>130</v>
      </c>
      <c r="L1335" s="9" t="n">
        <f aca="false">J1335-K1335</f>
        <v>305</v>
      </c>
      <c r="M1335" s="51" t="n">
        <f aca="false">INDEX(Rate_Master!$C$2:$C$13,MATCH(F1335,Rate_Master!$A$2:$A$13,0))</f>
        <v>800</v>
      </c>
      <c r="N1335" s="52" t="n">
        <v>211449</v>
      </c>
      <c r="O1335" s="51" t="n">
        <f aca="false">SUMIFS(Quality_Log!$H$2:$H$20000,Quality_Log!$B$2:$B$20000,A1335)</f>
        <v>5394</v>
      </c>
      <c r="P1335" s="51" t="n">
        <f aca="false">N1335-O1335</f>
        <v>206055</v>
      </c>
      <c r="Q1335" s="51" t="n">
        <f aca="false">ROUND(J1335*M1335*Assumptions!$B$6,0)</f>
        <v>271440</v>
      </c>
      <c r="R1335" s="53" t="n">
        <f aca="false">N1335/M1335</f>
        <v>264.31125</v>
      </c>
      <c r="S1335" s="53" t="n">
        <f aca="false">P1335/M1335</f>
        <v>257.56875</v>
      </c>
      <c r="T1335" s="54" t="n">
        <f aca="false">IF(J1335&gt;0,L1335/J1335,0)</f>
        <v>0.701149425287356</v>
      </c>
      <c r="U1335" s="54" t="n">
        <f aca="false">IF(L1335&gt;0,R1335/L1335,0)</f>
        <v>0.866594262295082</v>
      </c>
      <c r="V1335" s="54" t="n">
        <f aca="false">IF(N1335&gt;0,P1335/N1335,0)</f>
        <v>0.974490302626165</v>
      </c>
      <c r="W1335" s="54" t="n">
        <f aca="false">T1335*U1335*V1335</f>
        <v>0.592112068965517</v>
      </c>
      <c r="X1335" s="55" t="n">
        <v>315.4</v>
      </c>
      <c r="Y1335" s="56" t="n">
        <v>4.9</v>
      </c>
    </row>
    <row r="1336" customFormat="false" ht="15" hidden="false" customHeight="false" outlineLevel="0" collapsed="false">
      <c r="A1336" s="47" t="s">
        <v>1830</v>
      </c>
      <c r="B1336" s="48" t="n">
        <v>46169</v>
      </c>
      <c r="C1336" s="49" t="n">
        <f aca="false">DATE(YEAR(B1336),MONTH(B1336),1)</f>
        <v>46143</v>
      </c>
      <c r="D1336" s="47" t="s">
        <v>74</v>
      </c>
      <c r="E1336" s="47" t="s">
        <v>62</v>
      </c>
      <c r="F1336" s="47" t="s">
        <v>150</v>
      </c>
      <c r="G1336" s="47" t="s">
        <v>1829</v>
      </c>
      <c r="H1336" s="50" t="n">
        <f aca="false">Assumptions!$B$4</f>
        <v>480</v>
      </c>
      <c r="I1336" s="47" t="n">
        <v>30</v>
      </c>
      <c r="J1336" s="9" t="n">
        <f aca="false">H1336-I1336</f>
        <v>450</v>
      </c>
      <c r="K1336" s="9" t="n">
        <f aca="false">SUMIFS(Downtime_Log!$I$2:$I$20000,Downtime_Log!$B$2:$B$20000,A1336)</f>
        <v>9</v>
      </c>
      <c r="L1336" s="9" t="n">
        <f aca="false">J1336-K1336</f>
        <v>441</v>
      </c>
      <c r="M1336" s="51" t="n">
        <f aca="false">INDEX(Rate_Master!$C$2:$C$13,MATCH(F1336,Rate_Master!$A$2:$A$13,0))</f>
        <v>800</v>
      </c>
      <c r="N1336" s="52" t="n">
        <v>293058</v>
      </c>
      <c r="O1336" s="51" t="n">
        <f aca="false">SUMIFS(Quality_Log!$H$2:$H$20000,Quality_Log!$B$2:$B$20000,A1336)</f>
        <v>6577</v>
      </c>
      <c r="P1336" s="51" t="n">
        <f aca="false">N1336-O1336</f>
        <v>286481</v>
      </c>
      <c r="Q1336" s="51" t="n">
        <f aca="false">ROUND(J1336*M1336*Assumptions!$B$6,0)</f>
        <v>280800</v>
      </c>
      <c r="R1336" s="53" t="n">
        <f aca="false">N1336/M1336</f>
        <v>366.3225</v>
      </c>
      <c r="S1336" s="53" t="n">
        <f aca="false">P1336/M1336</f>
        <v>358.10125</v>
      </c>
      <c r="T1336" s="54" t="n">
        <f aca="false">IF(J1336&gt;0,L1336/J1336,0)</f>
        <v>0.98</v>
      </c>
      <c r="U1336" s="54" t="n">
        <f aca="false">IF(L1336&gt;0,R1336/L1336,0)</f>
        <v>0.830663265306122</v>
      </c>
      <c r="V1336" s="54" t="n">
        <f aca="false">IF(N1336&gt;0,P1336/N1336,0)</f>
        <v>0.977557343597513</v>
      </c>
      <c r="W1336" s="54" t="n">
        <f aca="false">T1336*U1336*V1336</f>
        <v>0.795780555555556</v>
      </c>
      <c r="X1336" s="55" t="n">
        <v>371.8</v>
      </c>
      <c r="Y1336" s="56" t="n">
        <v>1.7</v>
      </c>
    </row>
    <row r="1337" customFormat="false" ht="15" hidden="false" customHeight="false" outlineLevel="0" collapsed="false">
      <c r="A1337" s="47" t="s">
        <v>1831</v>
      </c>
      <c r="B1337" s="48" t="n">
        <v>46169</v>
      </c>
      <c r="C1337" s="49" t="n">
        <f aca="false">DATE(YEAR(B1337),MONTH(B1337),1)</f>
        <v>46143</v>
      </c>
      <c r="D1337" s="47" t="s">
        <v>75</v>
      </c>
      <c r="E1337" s="47" t="s">
        <v>62</v>
      </c>
      <c r="F1337" s="47" t="s">
        <v>150</v>
      </c>
      <c r="G1337" s="47" t="s">
        <v>1829</v>
      </c>
      <c r="H1337" s="50" t="n">
        <f aca="false">Assumptions!$B$4</f>
        <v>480</v>
      </c>
      <c r="I1337" s="47" t="n">
        <v>30</v>
      </c>
      <c r="J1337" s="9" t="n">
        <f aca="false">H1337-I1337</f>
        <v>450</v>
      </c>
      <c r="K1337" s="9" t="n">
        <f aca="false">SUMIFS(Downtime_Log!$I$2:$I$20000,Downtime_Log!$B$2:$B$20000,A1337)</f>
        <v>33</v>
      </c>
      <c r="L1337" s="9" t="n">
        <f aca="false">J1337-K1337</f>
        <v>417</v>
      </c>
      <c r="M1337" s="51" t="n">
        <f aca="false">INDEX(Rate_Master!$C$2:$C$13,MATCH(F1337,Rate_Master!$A$2:$A$13,0))</f>
        <v>800</v>
      </c>
      <c r="N1337" s="52" t="n">
        <v>286326</v>
      </c>
      <c r="O1337" s="51" t="n">
        <f aca="false">SUMIFS(Quality_Log!$H$2:$H$20000,Quality_Log!$B$2:$B$20000,A1337)</f>
        <v>5745</v>
      </c>
      <c r="P1337" s="51" t="n">
        <f aca="false">N1337-O1337</f>
        <v>280581</v>
      </c>
      <c r="Q1337" s="51" t="n">
        <f aca="false">ROUND(J1337*M1337*Assumptions!$B$6,0)</f>
        <v>280800</v>
      </c>
      <c r="R1337" s="53" t="n">
        <f aca="false">N1337/M1337</f>
        <v>357.9075</v>
      </c>
      <c r="S1337" s="53" t="n">
        <f aca="false">P1337/M1337</f>
        <v>350.72625</v>
      </c>
      <c r="T1337" s="54" t="n">
        <f aca="false">IF(J1337&gt;0,L1337/J1337,0)</f>
        <v>0.926666666666667</v>
      </c>
      <c r="U1337" s="54" t="n">
        <f aca="false">IF(L1337&gt;0,R1337/L1337,0)</f>
        <v>0.858291366906475</v>
      </c>
      <c r="V1337" s="54" t="n">
        <f aca="false">IF(N1337&gt;0,P1337/N1337,0)</f>
        <v>0.979935458184028</v>
      </c>
      <c r="W1337" s="54" t="n">
        <f aca="false">T1337*U1337*V1337</f>
        <v>0.779391666666667</v>
      </c>
      <c r="X1337" s="55" t="n">
        <v>357.5</v>
      </c>
      <c r="Y1337" s="56" t="n">
        <v>1.44</v>
      </c>
    </row>
    <row r="1338" customFormat="false" ht="15" hidden="false" customHeight="false" outlineLevel="0" collapsed="false">
      <c r="A1338" s="47" t="s">
        <v>1832</v>
      </c>
      <c r="B1338" s="48" t="n">
        <v>46169</v>
      </c>
      <c r="C1338" s="49" t="n">
        <f aca="false">DATE(YEAR(B1338),MONTH(B1338),1)</f>
        <v>46143</v>
      </c>
      <c r="D1338" s="47" t="s">
        <v>73</v>
      </c>
      <c r="E1338" s="47" t="s">
        <v>63</v>
      </c>
      <c r="F1338" s="47" t="s">
        <v>153</v>
      </c>
      <c r="G1338" s="47" t="s">
        <v>1833</v>
      </c>
      <c r="H1338" s="50" t="n">
        <f aca="false">Assumptions!$B$4</f>
        <v>480</v>
      </c>
      <c r="I1338" s="47" t="n">
        <v>30</v>
      </c>
      <c r="J1338" s="9" t="n">
        <f aca="false">H1338-I1338</f>
        <v>450</v>
      </c>
      <c r="K1338" s="9" t="n">
        <f aca="false">SUMIFS(Downtime_Log!$I$2:$I$20000,Downtime_Log!$B$2:$B$20000,A1338)</f>
        <v>81</v>
      </c>
      <c r="L1338" s="9" t="n">
        <f aca="false">J1338-K1338</f>
        <v>369</v>
      </c>
      <c r="M1338" s="51" t="n">
        <f aca="false">INDEX(Rate_Master!$C$2:$C$13,MATCH(F1338,Rate_Master!$A$2:$A$13,0))</f>
        <v>1000</v>
      </c>
      <c r="N1338" s="52" t="n">
        <v>323642</v>
      </c>
      <c r="O1338" s="51" t="n">
        <f aca="false">SUMIFS(Quality_Log!$H$2:$H$20000,Quality_Log!$B$2:$B$20000,A1338)</f>
        <v>4903</v>
      </c>
      <c r="P1338" s="51" t="n">
        <f aca="false">N1338-O1338</f>
        <v>318739</v>
      </c>
      <c r="Q1338" s="51" t="n">
        <f aca="false">ROUND(J1338*M1338*Assumptions!$B$6,0)</f>
        <v>351000</v>
      </c>
      <c r="R1338" s="53" t="n">
        <f aca="false">N1338/M1338</f>
        <v>323.642</v>
      </c>
      <c r="S1338" s="53" t="n">
        <f aca="false">P1338/M1338</f>
        <v>318.739</v>
      </c>
      <c r="T1338" s="54" t="n">
        <f aca="false">IF(J1338&gt;0,L1338/J1338,0)</f>
        <v>0.82</v>
      </c>
      <c r="U1338" s="54" t="n">
        <f aca="false">IF(L1338&gt;0,R1338/L1338,0)</f>
        <v>0.877078590785908</v>
      </c>
      <c r="V1338" s="54" t="n">
        <f aca="false">IF(N1338&gt;0,P1338/N1338,0)</f>
        <v>0.984850544737704</v>
      </c>
      <c r="W1338" s="54" t="n">
        <f aca="false">T1338*U1338*V1338</f>
        <v>0.708308888888889</v>
      </c>
      <c r="X1338" s="55" t="n">
        <v>394.3</v>
      </c>
      <c r="Y1338" s="56" t="n">
        <v>1.87</v>
      </c>
    </row>
    <row r="1339" customFormat="false" ht="15" hidden="false" customHeight="false" outlineLevel="0" collapsed="false">
      <c r="A1339" s="47" t="s">
        <v>1834</v>
      </c>
      <c r="B1339" s="48" t="n">
        <v>46169</v>
      </c>
      <c r="C1339" s="49" t="n">
        <f aca="false">DATE(YEAR(B1339),MONTH(B1339),1)</f>
        <v>46143</v>
      </c>
      <c r="D1339" s="47" t="s">
        <v>74</v>
      </c>
      <c r="E1339" s="47" t="s">
        <v>63</v>
      </c>
      <c r="F1339" s="47" t="s">
        <v>153</v>
      </c>
      <c r="G1339" s="47" t="s">
        <v>1833</v>
      </c>
      <c r="H1339" s="50" t="n">
        <f aca="false">Assumptions!$B$4</f>
        <v>480</v>
      </c>
      <c r="I1339" s="47" t="n">
        <v>30</v>
      </c>
      <c r="J1339" s="9" t="n">
        <f aca="false">H1339-I1339</f>
        <v>450</v>
      </c>
      <c r="K1339" s="9" t="n">
        <f aca="false">SUMIFS(Downtime_Log!$I$2:$I$20000,Downtime_Log!$B$2:$B$20000,A1339)</f>
        <v>103</v>
      </c>
      <c r="L1339" s="9" t="n">
        <f aca="false">J1339-K1339</f>
        <v>347</v>
      </c>
      <c r="M1339" s="51" t="n">
        <f aca="false">INDEX(Rate_Master!$C$2:$C$13,MATCH(F1339,Rate_Master!$A$2:$A$13,0))</f>
        <v>1000</v>
      </c>
      <c r="N1339" s="52" t="n">
        <v>301665</v>
      </c>
      <c r="O1339" s="51" t="n">
        <f aca="false">SUMIFS(Quality_Log!$H$2:$H$20000,Quality_Log!$B$2:$B$20000,A1339)</f>
        <v>4910</v>
      </c>
      <c r="P1339" s="51" t="n">
        <f aca="false">N1339-O1339</f>
        <v>296755</v>
      </c>
      <c r="Q1339" s="51" t="n">
        <f aca="false">ROUND(J1339*M1339*Assumptions!$B$6,0)</f>
        <v>351000</v>
      </c>
      <c r="R1339" s="53" t="n">
        <f aca="false">N1339/M1339</f>
        <v>301.665</v>
      </c>
      <c r="S1339" s="53" t="n">
        <f aca="false">P1339/M1339</f>
        <v>296.755</v>
      </c>
      <c r="T1339" s="54" t="n">
        <f aca="false">IF(J1339&gt;0,L1339/J1339,0)</f>
        <v>0.771111111111111</v>
      </c>
      <c r="U1339" s="54" t="n">
        <f aca="false">IF(L1339&gt;0,R1339/L1339,0)</f>
        <v>0.869351585014409</v>
      </c>
      <c r="V1339" s="54" t="n">
        <f aca="false">IF(N1339&gt;0,P1339/N1339,0)</f>
        <v>0.983723666981586</v>
      </c>
      <c r="W1339" s="54" t="n">
        <f aca="false">T1339*U1339*V1339</f>
        <v>0.659455555555556</v>
      </c>
      <c r="X1339" s="55" t="n">
        <v>406</v>
      </c>
      <c r="Y1339" s="56" t="n">
        <v>1.74</v>
      </c>
    </row>
    <row r="1340" customFormat="false" ht="15" hidden="false" customHeight="false" outlineLevel="0" collapsed="false">
      <c r="A1340" s="47" t="s">
        <v>1835</v>
      </c>
      <c r="B1340" s="48" t="n">
        <v>46169</v>
      </c>
      <c r="C1340" s="49" t="n">
        <f aca="false">DATE(YEAR(B1340),MONTH(B1340),1)</f>
        <v>46143</v>
      </c>
      <c r="D1340" s="47" t="s">
        <v>75</v>
      </c>
      <c r="E1340" s="47" t="s">
        <v>63</v>
      </c>
      <c r="F1340" s="47" t="s">
        <v>153</v>
      </c>
      <c r="G1340" s="47" t="s">
        <v>1833</v>
      </c>
      <c r="H1340" s="50" t="n">
        <f aca="false">Assumptions!$B$4</f>
        <v>480</v>
      </c>
      <c r="I1340" s="47" t="n">
        <v>30</v>
      </c>
      <c r="J1340" s="9" t="n">
        <f aca="false">H1340-I1340</f>
        <v>450</v>
      </c>
      <c r="K1340" s="9" t="n">
        <f aca="false">SUMIFS(Downtime_Log!$I$2:$I$20000,Downtime_Log!$B$2:$B$20000,A1340)</f>
        <v>58</v>
      </c>
      <c r="L1340" s="9" t="n">
        <f aca="false">J1340-K1340</f>
        <v>392</v>
      </c>
      <c r="M1340" s="51" t="n">
        <f aca="false">INDEX(Rate_Master!$C$2:$C$13,MATCH(F1340,Rate_Master!$A$2:$A$13,0))</f>
        <v>1000</v>
      </c>
      <c r="N1340" s="52" t="n">
        <v>323197</v>
      </c>
      <c r="O1340" s="51" t="n">
        <f aca="false">SUMIFS(Quality_Log!$H$2:$H$20000,Quality_Log!$B$2:$B$20000,A1340)</f>
        <v>8745</v>
      </c>
      <c r="P1340" s="51" t="n">
        <f aca="false">N1340-O1340</f>
        <v>314452</v>
      </c>
      <c r="Q1340" s="51" t="n">
        <f aca="false">ROUND(J1340*M1340*Assumptions!$B$6,0)</f>
        <v>351000</v>
      </c>
      <c r="R1340" s="53" t="n">
        <f aca="false">N1340/M1340</f>
        <v>323.197</v>
      </c>
      <c r="S1340" s="53" t="n">
        <f aca="false">P1340/M1340</f>
        <v>314.452</v>
      </c>
      <c r="T1340" s="54" t="n">
        <f aca="false">IF(J1340&gt;0,L1340/J1340,0)</f>
        <v>0.871111111111111</v>
      </c>
      <c r="U1340" s="54" t="n">
        <f aca="false">IF(L1340&gt;0,R1340/L1340,0)</f>
        <v>0.824482142857143</v>
      </c>
      <c r="V1340" s="54" t="n">
        <f aca="false">IF(N1340&gt;0,P1340/N1340,0)</f>
        <v>0.972942199339722</v>
      </c>
      <c r="W1340" s="54" t="n">
        <f aca="false">T1340*U1340*V1340</f>
        <v>0.698782222222222</v>
      </c>
      <c r="X1340" s="55" t="n">
        <v>442.2</v>
      </c>
      <c r="Y1340" s="56" t="n">
        <v>2.09</v>
      </c>
    </row>
    <row r="1341" customFormat="false" ht="15" hidden="false" customHeight="false" outlineLevel="0" collapsed="false">
      <c r="A1341" s="47" t="s">
        <v>1836</v>
      </c>
      <c r="B1341" s="48" t="n">
        <v>46169</v>
      </c>
      <c r="C1341" s="49" t="n">
        <f aca="false">DATE(YEAR(B1341),MONTH(B1341),1)</f>
        <v>46143</v>
      </c>
      <c r="D1341" s="47" t="s">
        <v>73</v>
      </c>
      <c r="E1341" s="47" t="s">
        <v>64</v>
      </c>
      <c r="F1341" s="47" t="s">
        <v>155</v>
      </c>
      <c r="G1341" s="47" t="s">
        <v>1823</v>
      </c>
      <c r="H1341" s="50" t="n">
        <f aca="false">Assumptions!$B$4</f>
        <v>480</v>
      </c>
      <c r="I1341" s="47" t="n">
        <v>30</v>
      </c>
      <c r="J1341" s="9" t="n">
        <f aca="false">H1341-I1341</f>
        <v>450</v>
      </c>
      <c r="K1341" s="9" t="n">
        <f aca="false">SUMIFS(Downtime_Log!$I$2:$I$20000,Downtime_Log!$B$2:$B$20000,A1341)</f>
        <v>16</v>
      </c>
      <c r="L1341" s="9" t="n">
        <f aca="false">J1341-K1341</f>
        <v>434</v>
      </c>
      <c r="M1341" s="51" t="n">
        <f aca="false">INDEX(Rate_Master!$C$2:$C$13,MATCH(F1341,Rate_Master!$A$2:$A$13,0))</f>
        <v>550</v>
      </c>
      <c r="N1341" s="52" t="n">
        <v>213086</v>
      </c>
      <c r="O1341" s="51" t="n">
        <f aca="false">SUMIFS(Quality_Log!$H$2:$H$20000,Quality_Log!$B$2:$B$20000,A1341)</f>
        <v>2118</v>
      </c>
      <c r="P1341" s="51" t="n">
        <f aca="false">N1341-O1341</f>
        <v>210968</v>
      </c>
      <c r="Q1341" s="51" t="n">
        <f aca="false">ROUND(J1341*M1341*Assumptions!$B$6,0)</f>
        <v>193050</v>
      </c>
      <c r="R1341" s="53" t="n">
        <f aca="false">N1341/M1341</f>
        <v>387.429090909091</v>
      </c>
      <c r="S1341" s="53" t="n">
        <f aca="false">P1341/M1341</f>
        <v>383.578181818182</v>
      </c>
      <c r="T1341" s="54" t="n">
        <f aca="false">IF(J1341&gt;0,L1341/J1341,0)</f>
        <v>0.964444444444444</v>
      </c>
      <c r="U1341" s="54" t="n">
        <f aca="false">IF(L1341&gt;0,R1341/L1341,0)</f>
        <v>0.892693757855048</v>
      </c>
      <c r="V1341" s="54" t="n">
        <f aca="false">IF(N1341&gt;0,P1341/N1341,0)</f>
        <v>0.990060351219695</v>
      </c>
      <c r="W1341" s="54" t="n">
        <f aca="false">T1341*U1341*V1341</f>
        <v>0.85239595959596</v>
      </c>
      <c r="X1341" s="55" t="n">
        <v>244.7</v>
      </c>
      <c r="Y1341" s="56" t="n">
        <v>0.65</v>
      </c>
    </row>
    <row r="1342" customFormat="false" ht="15" hidden="false" customHeight="false" outlineLevel="0" collapsed="false">
      <c r="A1342" s="47" t="s">
        <v>1837</v>
      </c>
      <c r="B1342" s="48" t="n">
        <v>46169</v>
      </c>
      <c r="C1342" s="49" t="n">
        <f aca="false">DATE(YEAR(B1342),MONTH(B1342),1)</f>
        <v>46143</v>
      </c>
      <c r="D1342" s="47" t="s">
        <v>74</v>
      </c>
      <c r="E1342" s="47" t="s">
        <v>64</v>
      </c>
      <c r="F1342" s="47" t="s">
        <v>155</v>
      </c>
      <c r="G1342" s="47" t="s">
        <v>1823</v>
      </c>
      <c r="H1342" s="50" t="n">
        <f aca="false">Assumptions!$B$4</f>
        <v>480</v>
      </c>
      <c r="I1342" s="47" t="n">
        <v>30</v>
      </c>
      <c r="J1342" s="9" t="n">
        <f aca="false">H1342-I1342</f>
        <v>450</v>
      </c>
      <c r="K1342" s="9" t="n">
        <f aca="false">SUMIFS(Downtime_Log!$I$2:$I$20000,Downtime_Log!$B$2:$B$20000,A1342)</f>
        <v>21</v>
      </c>
      <c r="L1342" s="9" t="n">
        <f aca="false">J1342-K1342</f>
        <v>429</v>
      </c>
      <c r="M1342" s="51" t="n">
        <f aca="false">INDEX(Rate_Master!$C$2:$C$13,MATCH(F1342,Rate_Master!$A$2:$A$13,0))</f>
        <v>550</v>
      </c>
      <c r="N1342" s="52" t="n">
        <v>220047</v>
      </c>
      <c r="O1342" s="51" t="n">
        <f aca="false">SUMIFS(Quality_Log!$H$2:$H$20000,Quality_Log!$B$2:$B$20000,A1342)</f>
        <v>2413</v>
      </c>
      <c r="P1342" s="51" t="n">
        <f aca="false">N1342-O1342</f>
        <v>217634</v>
      </c>
      <c r="Q1342" s="51" t="n">
        <f aca="false">ROUND(J1342*M1342*Assumptions!$B$6,0)</f>
        <v>193050</v>
      </c>
      <c r="R1342" s="53" t="n">
        <f aca="false">N1342/M1342</f>
        <v>400.085454545455</v>
      </c>
      <c r="S1342" s="53" t="n">
        <f aca="false">P1342/M1342</f>
        <v>395.698181818182</v>
      </c>
      <c r="T1342" s="54" t="n">
        <f aca="false">IF(J1342&gt;0,L1342/J1342,0)</f>
        <v>0.953333333333333</v>
      </c>
      <c r="U1342" s="54" t="n">
        <f aca="false">IF(L1342&gt;0,R1342/L1342,0)</f>
        <v>0.932600127145582</v>
      </c>
      <c r="V1342" s="54" t="n">
        <f aca="false">IF(N1342&gt;0,P1342/N1342,0)</f>
        <v>0.989034160883811</v>
      </c>
      <c r="W1342" s="54" t="n">
        <f aca="false">T1342*U1342*V1342</f>
        <v>0.879329292929293</v>
      </c>
      <c r="X1342" s="55" t="n">
        <v>230.1</v>
      </c>
      <c r="Y1342" s="56" t="n">
        <v>0.69</v>
      </c>
    </row>
    <row r="1343" customFormat="false" ht="15" hidden="false" customHeight="false" outlineLevel="0" collapsed="false">
      <c r="A1343" s="47" t="s">
        <v>1838</v>
      </c>
      <c r="B1343" s="48" t="n">
        <v>46169</v>
      </c>
      <c r="C1343" s="49" t="n">
        <f aca="false">DATE(YEAR(B1343),MONTH(B1343),1)</f>
        <v>46143</v>
      </c>
      <c r="D1343" s="47" t="s">
        <v>73</v>
      </c>
      <c r="E1343" s="47" t="s">
        <v>65</v>
      </c>
      <c r="F1343" s="47" t="s">
        <v>159</v>
      </c>
      <c r="G1343" s="47" t="s">
        <v>1839</v>
      </c>
      <c r="H1343" s="50" t="n">
        <f aca="false">Assumptions!$B$4</f>
        <v>480</v>
      </c>
      <c r="I1343" s="47" t="n">
        <v>30</v>
      </c>
      <c r="J1343" s="9" t="n">
        <f aca="false">H1343-I1343</f>
        <v>450</v>
      </c>
      <c r="K1343" s="9" t="n">
        <f aca="false">SUMIFS(Downtime_Log!$I$2:$I$20000,Downtime_Log!$B$2:$B$20000,A1343)</f>
        <v>137</v>
      </c>
      <c r="L1343" s="9" t="n">
        <f aca="false">J1343-K1343</f>
        <v>313</v>
      </c>
      <c r="M1343" s="51" t="n">
        <f aca="false">INDEX(Rate_Master!$C$2:$C$13,MATCH(F1343,Rate_Master!$A$2:$A$13,0))</f>
        <v>240</v>
      </c>
      <c r="N1343" s="52" t="n">
        <v>58408</v>
      </c>
      <c r="O1343" s="51" t="n">
        <f aca="false">SUMIFS(Quality_Log!$H$2:$H$20000,Quality_Log!$B$2:$B$20000,A1343)</f>
        <v>1916</v>
      </c>
      <c r="P1343" s="51" t="n">
        <f aca="false">N1343-O1343</f>
        <v>56492</v>
      </c>
      <c r="Q1343" s="51" t="n">
        <f aca="false">ROUND(J1343*M1343*Assumptions!$B$6,0)</f>
        <v>84240</v>
      </c>
      <c r="R1343" s="53" t="n">
        <f aca="false">N1343/M1343</f>
        <v>243.366666666667</v>
      </c>
      <c r="S1343" s="53" t="n">
        <f aca="false">P1343/M1343</f>
        <v>235.383333333333</v>
      </c>
      <c r="T1343" s="54" t="n">
        <f aca="false">IF(J1343&gt;0,L1343/J1343,0)</f>
        <v>0.695555555555556</v>
      </c>
      <c r="U1343" s="54" t="n">
        <f aca="false">IF(L1343&gt;0,R1343/L1343,0)</f>
        <v>0.777529286474973</v>
      </c>
      <c r="V1343" s="54" t="n">
        <f aca="false">IF(N1343&gt;0,P1343/N1343,0)</f>
        <v>0.967196274482948</v>
      </c>
      <c r="W1343" s="54" t="n">
        <f aca="false">T1343*U1343*V1343</f>
        <v>0.523074074074074</v>
      </c>
      <c r="X1343" s="55" t="n">
        <v>173.9</v>
      </c>
      <c r="Y1343" s="56" t="n">
        <v>0.75</v>
      </c>
    </row>
    <row r="1344" customFormat="false" ht="15" hidden="false" customHeight="false" outlineLevel="0" collapsed="false">
      <c r="A1344" s="47" t="s">
        <v>1840</v>
      </c>
      <c r="B1344" s="48" t="n">
        <v>46169</v>
      </c>
      <c r="C1344" s="49" t="n">
        <f aca="false">DATE(YEAR(B1344),MONTH(B1344),1)</f>
        <v>46143</v>
      </c>
      <c r="D1344" s="47" t="s">
        <v>74</v>
      </c>
      <c r="E1344" s="47" t="s">
        <v>65</v>
      </c>
      <c r="F1344" s="47" t="s">
        <v>159</v>
      </c>
      <c r="G1344" s="47" t="s">
        <v>1839</v>
      </c>
      <c r="H1344" s="50" t="n">
        <f aca="false">Assumptions!$B$4</f>
        <v>480</v>
      </c>
      <c r="I1344" s="47" t="n">
        <v>30</v>
      </c>
      <c r="J1344" s="9" t="n">
        <f aca="false">H1344-I1344</f>
        <v>450</v>
      </c>
      <c r="K1344" s="9" t="n">
        <f aca="false">SUMIFS(Downtime_Log!$I$2:$I$20000,Downtime_Log!$B$2:$B$20000,A1344)</f>
        <v>83</v>
      </c>
      <c r="L1344" s="9" t="n">
        <f aca="false">J1344-K1344</f>
        <v>367</v>
      </c>
      <c r="M1344" s="51" t="n">
        <f aca="false">INDEX(Rate_Master!$C$2:$C$13,MATCH(F1344,Rate_Master!$A$2:$A$13,0))</f>
        <v>240</v>
      </c>
      <c r="N1344" s="52" t="n">
        <v>70372</v>
      </c>
      <c r="O1344" s="51" t="n">
        <f aca="false">SUMIFS(Quality_Log!$H$2:$H$20000,Quality_Log!$B$2:$B$20000,A1344)</f>
        <v>1778</v>
      </c>
      <c r="P1344" s="51" t="n">
        <f aca="false">N1344-O1344</f>
        <v>68594</v>
      </c>
      <c r="Q1344" s="51" t="n">
        <f aca="false">ROUND(J1344*M1344*Assumptions!$B$6,0)</f>
        <v>84240</v>
      </c>
      <c r="R1344" s="53" t="n">
        <f aca="false">N1344/M1344</f>
        <v>293.216666666667</v>
      </c>
      <c r="S1344" s="53" t="n">
        <f aca="false">P1344/M1344</f>
        <v>285.808333333333</v>
      </c>
      <c r="T1344" s="54" t="n">
        <f aca="false">IF(J1344&gt;0,L1344/J1344,0)</f>
        <v>0.815555555555556</v>
      </c>
      <c r="U1344" s="54" t="n">
        <f aca="false">IF(L1344&gt;0,R1344/L1344,0)</f>
        <v>0.798955495004541</v>
      </c>
      <c r="V1344" s="54" t="n">
        <f aca="false">IF(N1344&gt;0,P1344/N1344,0)</f>
        <v>0.974734269311658</v>
      </c>
      <c r="W1344" s="54" t="n">
        <f aca="false">T1344*U1344*V1344</f>
        <v>0.63512962962963</v>
      </c>
      <c r="X1344" s="55" t="n">
        <v>182</v>
      </c>
      <c r="Y1344" s="56" t="n">
        <v>0.14</v>
      </c>
    </row>
    <row r="1345" customFormat="false" ht="15" hidden="false" customHeight="false" outlineLevel="0" collapsed="false">
      <c r="A1345" s="47" t="s">
        <v>1841</v>
      </c>
      <c r="B1345" s="48" t="n">
        <v>46169</v>
      </c>
      <c r="C1345" s="49" t="n">
        <f aca="false">DATE(YEAR(B1345),MONTH(B1345),1)</f>
        <v>46143</v>
      </c>
      <c r="D1345" s="47" t="s">
        <v>75</v>
      </c>
      <c r="E1345" s="47" t="s">
        <v>65</v>
      </c>
      <c r="F1345" s="47" t="s">
        <v>159</v>
      </c>
      <c r="G1345" s="47" t="s">
        <v>1839</v>
      </c>
      <c r="H1345" s="50" t="n">
        <f aca="false">Assumptions!$B$4</f>
        <v>480</v>
      </c>
      <c r="I1345" s="47" t="n">
        <v>30</v>
      </c>
      <c r="J1345" s="9" t="n">
        <f aca="false">H1345-I1345</f>
        <v>450</v>
      </c>
      <c r="K1345" s="9" t="n">
        <f aca="false">SUMIFS(Downtime_Log!$I$2:$I$20000,Downtime_Log!$B$2:$B$20000,A1345)</f>
        <v>112</v>
      </c>
      <c r="L1345" s="9" t="n">
        <f aca="false">J1345-K1345</f>
        <v>338</v>
      </c>
      <c r="M1345" s="51" t="n">
        <f aca="false">INDEX(Rate_Master!$C$2:$C$13,MATCH(F1345,Rate_Master!$A$2:$A$13,0))</f>
        <v>240</v>
      </c>
      <c r="N1345" s="52" t="n">
        <v>67573</v>
      </c>
      <c r="O1345" s="51" t="n">
        <f aca="false">SUMIFS(Quality_Log!$H$2:$H$20000,Quality_Log!$B$2:$B$20000,A1345)</f>
        <v>1040</v>
      </c>
      <c r="P1345" s="51" t="n">
        <f aca="false">N1345-O1345</f>
        <v>66533</v>
      </c>
      <c r="Q1345" s="51" t="n">
        <f aca="false">ROUND(J1345*M1345*Assumptions!$B$6,0)</f>
        <v>84240</v>
      </c>
      <c r="R1345" s="53" t="n">
        <f aca="false">N1345/M1345</f>
        <v>281.554166666667</v>
      </c>
      <c r="S1345" s="53" t="n">
        <f aca="false">P1345/M1345</f>
        <v>277.220833333333</v>
      </c>
      <c r="T1345" s="54" t="n">
        <f aca="false">IF(J1345&gt;0,L1345/J1345,0)</f>
        <v>0.751111111111111</v>
      </c>
      <c r="U1345" s="54" t="n">
        <f aca="false">IF(L1345&gt;0,R1345/L1345,0)</f>
        <v>0.833000493096647</v>
      </c>
      <c r="V1345" s="54" t="n">
        <f aca="false">IF(N1345&gt;0,P1345/N1345,0)</f>
        <v>0.984609237417312</v>
      </c>
      <c r="W1345" s="54" t="n">
        <f aca="false">T1345*U1345*V1345</f>
        <v>0.616046296296296</v>
      </c>
      <c r="X1345" s="55" t="n">
        <v>179.8</v>
      </c>
      <c r="Y1345" s="56" t="n">
        <v>0.18</v>
      </c>
    </row>
    <row r="1346" customFormat="false" ht="15" hidden="false" customHeight="false" outlineLevel="0" collapsed="false">
      <c r="A1346" s="47" t="s">
        <v>1842</v>
      </c>
      <c r="B1346" s="48" t="n">
        <v>46170</v>
      </c>
      <c r="C1346" s="49" t="n">
        <f aca="false">DATE(YEAR(B1346),MONTH(B1346),1)</f>
        <v>46143</v>
      </c>
      <c r="D1346" s="47" t="s">
        <v>73</v>
      </c>
      <c r="E1346" s="47" t="s">
        <v>62</v>
      </c>
      <c r="F1346" s="47" t="s">
        <v>150</v>
      </c>
      <c r="G1346" s="47" t="s">
        <v>1829</v>
      </c>
      <c r="H1346" s="50" t="n">
        <f aca="false">Assumptions!$B$4</f>
        <v>480</v>
      </c>
      <c r="I1346" s="47" t="n">
        <v>30</v>
      </c>
      <c r="J1346" s="9" t="n">
        <f aca="false">H1346-I1346</f>
        <v>450</v>
      </c>
      <c r="K1346" s="9" t="n">
        <f aca="false">SUMIFS(Downtime_Log!$I$2:$I$20000,Downtime_Log!$B$2:$B$20000,A1346)</f>
        <v>40</v>
      </c>
      <c r="L1346" s="9" t="n">
        <f aca="false">J1346-K1346</f>
        <v>410</v>
      </c>
      <c r="M1346" s="51" t="n">
        <f aca="false">INDEX(Rate_Master!$C$2:$C$13,MATCH(F1346,Rate_Master!$A$2:$A$13,0))</f>
        <v>800</v>
      </c>
      <c r="N1346" s="52" t="n">
        <v>290715</v>
      </c>
      <c r="O1346" s="51" t="n">
        <f aca="false">SUMIFS(Quality_Log!$H$2:$H$20000,Quality_Log!$B$2:$B$20000,A1346)</f>
        <v>5665</v>
      </c>
      <c r="P1346" s="51" t="n">
        <f aca="false">N1346-O1346</f>
        <v>285050</v>
      </c>
      <c r="Q1346" s="51" t="n">
        <f aca="false">ROUND(J1346*M1346*Assumptions!$B$6,0)</f>
        <v>280800</v>
      </c>
      <c r="R1346" s="53" t="n">
        <f aca="false">N1346/M1346</f>
        <v>363.39375</v>
      </c>
      <c r="S1346" s="53" t="n">
        <f aca="false">P1346/M1346</f>
        <v>356.3125</v>
      </c>
      <c r="T1346" s="54" t="n">
        <f aca="false">IF(J1346&gt;0,L1346/J1346,0)</f>
        <v>0.911111111111111</v>
      </c>
      <c r="U1346" s="54" t="n">
        <f aca="false">IF(L1346&gt;0,R1346/L1346,0)</f>
        <v>0.886326219512195</v>
      </c>
      <c r="V1346" s="54" t="n">
        <f aca="false">IF(N1346&gt;0,P1346/N1346,0)</f>
        <v>0.980513561391741</v>
      </c>
      <c r="W1346" s="54" t="n">
        <f aca="false">T1346*U1346*V1346</f>
        <v>0.791805555555556</v>
      </c>
      <c r="X1346" s="55" t="n">
        <v>383.6</v>
      </c>
      <c r="Y1346" s="56" t="n">
        <v>1.34</v>
      </c>
    </row>
    <row r="1347" customFormat="false" ht="15" hidden="false" customHeight="false" outlineLevel="0" collapsed="false">
      <c r="A1347" s="47" t="s">
        <v>1843</v>
      </c>
      <c r="B1347" s="48" t="n">
        <v>46170</v>
      </c>
      <c r="C1347" s="49" t="n">
        <f aca="false">DATE(YEAR(B1347),MONTH(B1347),1)</f>
        <v>46143</v>
      </c>
      <c r="D1347" s="47" t="s">
        <v>74</v>
      </c>
      <c r="E1347" s="47" t="s">
        <v>62</v>
      </c>
      <c r="F1347" s="47" t="s">
        <v>150</v>
      </c>
      <c r="G1347" s="47" t="s">
        <v>1829</v>
      </c>
      <c r="H1347" s="50" t="n">
        <f aca="false">Assumptions!$B$4</f>
        <v>480</v>
      </c>
      <c r="I1347" s="47" t="n">
        <v>30</v>
      </c>
      <c r="J1347" s="9" t="n">
        <f aca="false">H1347-I1347</f>
        <v>450</v>
      </c>
      <c r="K1347" s="9" t="n">
        <f aca="false">SUMIFS(Downtime_Log!$I$2:$I$20000,Downtime_Log!$B$2:$B$20000,A1347)</f>
        <v>41</v>
      </c>
      <c r="L1347" s="9" t="n">
        <f aca="false">J1347-K1347</f>
        <v>409</v>
      </c>
      <c r="M1347" s="51" t="n">
        <f aca="false">INDEX(Rate_Master!$C$2:$C$13,MATCH(F1347,Rate_Master!$A$2:$A$13,0))</f>
        <v>800</v>
      </c>
      <c r="N1347" s="52" t="n">
        <v>283307</v>
      </c>
      <c r="O1347" s="51" t="n">
        <f aca="false">SUMIFS(Quality_Log!$H$2:$H$20000,Quality_Log!$B$2:$B$20000,A1347)</f>
        <v>7135</v>
      </c>
      <c r="P1347" s="51" t="n">
        <f aca="false">N1347-O1347</f>
        <v>276172</v>
      </c>
      <c r="Q1347" s="51" t="n">
        <f aca="false">ROUND(J1347*M1347*Assumptions!$B$6,0)</f>
        <v>280800</v>
      </c>
      <c r="R1347" s="53" t="n">
        <f aca="false">N1347/M1347</f>
        <v>354.13375</v>
      </c>
      <c r="S1347" s="53" t="n">
        <f aca="false">P1347/M1347</f>
        <v>345.215</v>
      </c>
      <c r="T1347" s="54" t="n">
        <f aca="false">IF(J1347&gt;0,L1347/J1347,0)</f>
        <v>0.908888888888889</v>
      </c>
      <c r="U1347" s="54" t="n">
        <f aca="false">IF(L1347&gt;0,R1347/L1347,0)</f>
        <v>0.865852689486553</v>
      </c>
      <c r="V1347" s="54" t="n">
        <f aca="false">IF(N1347&gt;0,P1347/N1347,0)</f>
        <v>0.974815306363768</v>
      </c>
      <c r="W1347" s="54" t="n">
        <f aca="false">T1347*U1347*V1347</f>
        <v>0.767144444444444</v>
      </c>
      <c r="X1347" s="55" t="n">
        <v>366.1</v>
      </c>
      <c r="Y1347" s="56" t="n">
        <v>1.81</v>
      </c>
    </row>
    <row r="1348" customFormat="false" ht="15" hidden="false" customHeight="false" outlineLevel="0" collapsed="false">
      <c r="A1348" s="47" t="s">
        <v>1844</v>
      </c>
      <c r="B1348" s="48" t="n">
        <v>46170</v>
      </c>
      <c r="C1348" s="49" t="n">
        <f aca="false">DATE(YEAR(B1348),MONTH(B1348),1)</f>
        <v>46143</v>
      </c>
      <c r="D1348" s="47" t="s">
        <v>75</v>
      </c>
      <c r="E1348" s="47" t="s">
        <v>62</v>
      </c>
      <c r="F1348" s="47" t="s">
        <v>150</v>
      </c>
      <c r="G1348" s="47" t="s">
        <v>1829</v>
      </c>
      <c r="H1348" s="50" t="n">
        <f aca="false">Assumptions!$B$4</f>
        <v>480</v>
      </c>
      <c r="I1348" s="47" t="n">
        <v>30</v>
      </c>
      <c r="J1348" s="9" t="n">
        <f aca="false">H1348-I1348</f>
        <v>450</v>
      </c>
      <c r="K1348" s="9" t="n">
        <f aca="false">SUMIFS(Downtime_Log!$I$2:$I$20000,Downtime_Log!$B$2:$B$20000,A1348)</f>
        <v>20</v>
      </c>
      <c r="L1348" s="9" t="n">
        <f aca="false">J1348-K1348</f>
        <v>430</v>
      </c>
      <c r="M1348" s="51" t="n">
        <f aca="false">INDEX(Rate_Master!$C$2:$C$13,MATCH(F1348,Rate_Master!$A$2:$A$13,0))</f>
        <v>800</v>
      </c>
      <c r="N1348" s="52" t="n">
        <v>286653</v>
      </c>
      <c r="O1348" s="51" t="n">
        <f aca="false">SUMIFS(Quality_Log!$H$2:$H$20000,Quality_Log!$B$2:$B$20000,A1348)</f>
        <v>6555</v>
      </c>
      <c r="P1348" s="51" t="n">
        <f aca="false">N1348-O1348</f>
        <v>280098</v>
      </c>
      <c r="Q1348" s="51" t="n">
        <f aca="false">ROUND(J1348*M1348*Assumptions!$B$6,0)</f>
        <v>280800</v>
      </c>
      <c r="R1348" s="53" t="n">
        <f aca="false">N1348/M1348</f>
        <v>358.31625</v>
      </c>
      <c r="S1348" s="53" t="n">
        <f aca="false">P1348/M1348</f>
        <v>350.1225</v>
      </c>
      <c r="T1348" s="54" t="n">
        <f aca="false">IF(J1348&gt;0,L1348/J1348,0)</f>
        <v>0.955555555555556</v>
      </c>
      <c r="U1348" s="54" t="n">
        <f aca="false">IF(L1348&gt;0,R1348/L1348,0)</f>
        <v>0.833293604651163</v>
      </c>
      <c r="V1348" s="54" t="n">
        <f aca="false">IF(N1348&gt;0,P1348/N1348,0)</f>
        <v>0.977132630741698</v>
      </c>
      <c r="W1348" s="54" t="n">
        <f aca="false">T1348*U1348*V1348</f>
        <v>0.77805</v>
      </c>
      <c r="X1348" s="55" t="n">
        <v>362.2</v>
      </c>
      <c r="Y1348" s="56" t="n">
        <v>1.81</v>
      </c>
    </row>
    <row r="1349" customFormat="false" ht="15" hidden="false" customHeight="false" outlineLevel="0" collapsed="false">
      <c r="A1349" s="47" t="s">
        <v>1845</v>
      </c>
      <c r="B1349" s="48" t="n">
        <v>46170</v>
      </c>
      <c r="C1349" s="49" t="n">
        <f aca="false">DATE(YEAR(B1349),MONTH(B1349),1)</f>
        <v>46143</v>
      </c>
      <c r="D1349" s="47" t="s">
        <v>73</v>
      </c>
      <c r="E1349" s="47" t="s">
        <v>63</v>
      </c>
      <c r="F1349" s="47" t="s">
        <v>153</v>
      </c>
      <c r="G1349" s="47" t="s">
        <v>1833</v>
      </c>
      <c r="H1349" s="50" t="n">
        <f aca="false">Assumptions!$B$4</f>
        <v>480</v>
      </c>
      <c r="I1349" s="47" t="n">
        <v>30</v>
      </c>
      <c r="J1349" s="9" t="n">
        <f aca="false">H1349-I1349</f>
        <v>450</v>
      </c>
      <c r="K1349" s="9" t="n">
        <f aca="false">SUMIFS(Downtime_Log!$I$2:$I$20000,Downtime_Log!$B$2:$B$20000,A1349)</f>
        <v>26</v>
      </c>
      <c r="L1349" s="9" t="n">
        <f aca="false">J1349-K1349</f>
        <v>424</v>
      </c>
      <c r="M1349" s="51" t="n">
        <f aca="false">INDEX(Rate_Master!$C$2:$C$13,MATCH(F1349,Rate_Master!$A$2:$A$13,0))</f>
        <v>1000</v>
      </c>
      <c r="N1349" s="52" t="n">
        <v>350941</v>
      </c>
      <c r="O1349" s="51" t="n">
        <f aca="false">SUMIFS(Quality_Log!$H$2:$H$20000,Quality_Log!$B$2:$B$20000,A1349)</f>
        <v>8020</v>
      </c>
      <c r="P1349" s="51" t="n">
        <f aca="false">N1349-O1349</f>
        <v>342921</v>
      </c>
      <c r="Q1349" s="51" t="n">
        <f aca="false">ROUND(J1349*M1349*Assumptions!$B$6,0)</f>
        <v>351000</v>
      </c>
      <c r="R1349" s="53" t="n">
        <f aca="false">N1349/M1349</f>
        <v>350.941</v>
      </c>
      <c r="S1349" s="53" t="n">
        <f aca="false">P1349/M1349</f>
        <v>342.921</v>
      </c>
      <c r="T1349" s="54" t="n">
        <f aca="false">IF(J1349&gt;0,L1349/J1349,0)</f>
        <v>0.942222222222222</v>
      </c>
      <c r="U1349" s="54" t="n">
        <f aca="false">IF(L1349&gt;0,R1349/L1349,0)</f>
        <v>0.827691037735849</v>
      </c>
      <c r="V1349" s="54" t="n">
        <f aca="false">IF(N1349&gt;0,P1349/N1349,0)</f>
        <v>0.97714715578972</v>
      </c>
      <c r="W1349" s="54" t="n">
        <f aca="false">T1349*U1349*V1349</f>
        <v>0.762046666666667</v>
      </c>
      <c r="X1349" s="55" t="n">
        <v>450.6</v>
      </c>
      <c r="Y1349" s="56" t="n">
        <v>1.85</v>
      </c>
    </row>
    <row r="1350" customFormat="false" ht="15" hidden="false" customHeight="false" outlineLevel="0" collapsed="false">
      <c r="A1350" s="47" t="s">
        <v>1846</v>
      </c>
      <c r="B1350" s="48" t="n">
        <v>46170</v>
      </c>
      <c r="C1350" s="49" t="n">
        <f aca="false">DATE(YEAR(B1350),MONTH(B1350),1)</f>
        <v>46143</v>
      </c>
      <c r="D1350" s="47" t="s">
        <v>74</v>
      </c>
      <c r="E1350" s="47" t="s">
        <v>63</v>
      </c>
      <c r="F1350" s="47" t="s">
        <v>153</v>
      </c>
      <c r="G1350" s="47" t="s">
        <v>1833</v>
      </c>
      <c r="H1350" s="50" t="n">
        <f aca="false">Assumptions!$B$4</f>
        <v>480</v>
      </c>
      <c r="I1350" s="47" t="n">
        <v>30</v>
      </c>
      <c r="J1350" s="9" t="n">
        <f aca="false">H1350-I1350</f>
        <v>450</v>
      </c>
      <c r="K1350" s="9" t="n">
        <f aca="false">SUMIFS(Downtime_Log!$I$2:$I$20000,Downtime_Log!$B$2:$B$20000,A1350)</f>
        <v>98</v>
      </c>
      <c r="L1350" s="9" t="n">
        <f aca="false">J1350-K1350</f>
        <v>352</v>
      </c>
      <c r="M1350" s="51" t="n">
        <f aca="false">INDEX(Rate_Master!$C$2:$C$13,MATCH(F1350,Rate_Master!$A$2:$A$13,0))</f>
        <v>1000</v>
      </c>
      <c r="N1350" s="52" t="n">
        <v>313807</v>
      </c>
      <c r="O1350" s="51" t="n">
        <f aca="false">SUMIFS(Quality_Log!$H$2:$H$20000,Quality_Log!$B$2:$B$20000,A1350)</f>
        <v>6293</v>
      </c>
      <c r="P1350" s="51" t="n">
        <f aca="false">N1350-O1350</f>
        <v>307514</v>
      </c>
      <c r="Q1350" s="51" t="n">
        <f aca="false">ROUND(J1350*M1350*Assumptions!$B$6,0)</f>
        <v>351000</v>
      </c>
      <c r="R1350" s="53" t="n">
        <f aca="false">N1350/M1350</f>
        <v>313.807</v>
      </c>
      <c r="S1350" s="53" t="n">
        <f aca="false">P1350/M1350</f>
        <v>307.514</v>
      </c>
      <c r="T1350" s="54" t="n">
        <f aca="false">IF(J1350&gt;0,L1350/J1350,0)</f>
        <v>0.782222222222222</v>
      </c>
      <c r="U1350" s="54" t="n">
        <f aca="false">IF(L1350&gt;0,R1350/L1350,0)</f>
        <v>0.891497159090909</v>
      </c>
      <c r="V1350" s="54" t="n">
        <f aca="false">IF(N1350&gt;0,P1350/N1350,0)</f>
        <v>0.979946272709022</v>
      </c>
      <c r="W1350" s="54" t="n">
        <f aca="false">T1350*U1350*V1350</f>
        <v>0.683364444444444</v>
      </c>
      <c r="X1350" s="55" t="n">
        <v>389.4</v>
      </c>
      <c r="Y1350" s="56" t="n">
        <v>1.92</v>
      </c>
    </row>
    <row r="1351" customFormat="false" ht="15" hidden="false" customHeight="false" outlineLevel="0" collapsed="false">
      <c r="A1351" s="47" t="s">
        <v>1847</v>
      </c>
      <c r="B1351" s="48" t="n">
        <v>46170</v>
      </c>
      <c r="C1351" s="49" t="n">
        <f aca="false">DATE(YEAR(B1351),MONTH(B1351),1)</f>
        <v>46143</v>
      </c>
      <c r="D1351" s="47" t="s">
        <v>75</v>
      </c>
      <c r="E1351" s="47" t="s">
        <v>63</v>
      </c>
      <c r="F1351" s="47" t="s">
        <v>153</v>
      </c>
      <c r="G1351" s="47" t="s">
        <v>1833</v>
      </c>
      <c r="H1351" s="50" t="n">
        <f aca="false">Assumptions!$B$4</f>
        <v>480</v>
      </c>
      <c r="I1351" s="47" t="n">
        <v>30</v>
      </c>
      <c r="J1351" s="9" t="n">
        <f aca="false">H1351-I1351</f>
        <v>450</v>
      </c>
      <c r="K1351" s="9" t="n">
        <f aca="false">SUMIFS(Downtime_Log!$I$2:$I$20000,Downtime_Log!$B$2:$B$20000,A1351)</f>
        <v>37</v>
      </c>
      <c r="L1351" s="9" t="n">
        <f aca="false">J1351-K1351</f>
        <v>413</v>
      </c>
      <c r="M1351" s="51" t="n">
        <f aca="false">INDEX(Rate_Master!$C$2:$C$13,MATCH(F1351,Rate_Master!$A$2:$A$13,0))</f>
        <v>1000</v>
      </c>
      <c r="N1351" s="52" t="n">
        <v>332362</v>
      </c>
      <c r="O1351" s="51" t="n">
        <f aca="false">SUMIFS(Quality_Log!$H$2:$H$20000,Quality_Log!$B$2:$B$20000,A1351)</f>
        <v>7159</v>
      </c>
      <c r="P1351" s="51" t="n">
        <f aca="false">N1351-O1351</f>
        <v>325203</v>
      </c>
      <c r="Q1351" s="51" t="n">
        <f aca="false">ROUND(J1351*M1351*Assumptions!$B$6,0)</f>
        <v>351000</v>
      </c>
      <c r="R1351" s="53" t="n">
        <f aca="false">N1351/M1351</f>
        <v>332.362</v>
      </c>
      <c r="S1351" s="53" t="n">
        <f aca="false">P1351/M1351</f>
        <v>325.203</v>
      </c>
      <c r="T1351" s="54" t="n">
        <f aca="false">IF(J1351&gt;0,L1351/J1351,0)</f>
        <v>0.917777777777778</v>
      </c>
      <c r="U1351" s="54" t="n">
        <f aca="false">IF(L1351&gt;0,R1351/L1351,0)</f>
        <v>0.804750605326877</v>
      </c>
      <c r="V1351" s="54" t="n">
        <f aca="false">IF(N1351&gt;0,P1351/N1351,0)</f>
        <v>0.97846023311931</v>
      </c>
      <c r="W1351" s="54" t="n">
        <f aca="false">T1351*U1351*V1351</f>
        <v>0.722673333333333</v>
      </c>
      <c r="X1351" s="55" t="n">
        <v>408.7</v>
      </c>
      <c r="Y1351" s="56" t="n">
        <v>1.94</v>
      </c>
    </row>
    <row r="1352" customFormat="false" ht="15" hidden="false" customHeight="false" outlineLevel="0" collapsed="false">
      <c r="A1352" s="47" t="s">
        <v>1848</v>
      </c>
      <c r="B1352" s="48" t="n">
        <v>46170</v>
      </c>
      <c r="C1352" s="49" t="n">
        <f aca="false">DATE(YEAR(B1352),MONTH(B1352),1)</f>
        <v>46143</v>
      </c>
      <c r="D1352" s="47" t="s">
        <v>73</v>
      </c>
      <c r="E1352" s="47" t="s">
        <v>64</v>
      </c>
      <c r="F1352" s="47" t="s">
        <v>155</v>
      </c>
      <c r="G1352" s="47" t="s">
        <v>1849</v>
      </c>
      <c r="H1352" s="50" t="n">
        <f aca="false">Assumptions!$B$4</f>
        <v>480</v>
      </c>
      <c r="I1352" s="47" t="n">
        <v>30</v>
      </c>
      <c r="J1352" s="9" t="n">
        <f aca="false">H1352-I1352</f>
        <v>450</v>
      </c>
      <c r="K1352" s="9" t="n">
        <f aca="false">SUMIFS(Downtime_Log!$I$2:$I$20000,Downtime_Log!$B$2:$B$20000,A1352)</f>
        <v>15</v>
      </c>
      <c r="L1352" s="9" t="n">
        <f aca="false">J1352-K1352</f>
        <v>435</v>
      </c>
      <c r="M1352" s="51" t="n">
        <f aca="false">INDEX(Rate_Master!$C$2:$C$13,MATCH(F1352,Rate_Master!$A$2:$A$13,0))</f>
        <v>550</v>
      </c>
      <c r="N1352" s="52" t="n">
        <v>226783</v>
      </c>
      <c r="O1352" s="51" t="n">
        <f aca="false">SUMIFS(Quality_Log!$H$2:$H$20000,Quality_Log!$B$2:$B$20000,A1352)</f>
        <v>3567</v>
      </c>
      <c r="P1352" s="51" t="n">
        <f aca="false">N1352-O1352</f>
        <v>223216</v>
      </c>
      <c r="Q1352" s="51" t="n">
        <f aca="false">ROUND(J1352*M1352*Assumptions!$B$6,0)</f>
        <v>193050</v>
      </c>
      <c r="R1352" s="53" t="n">
        <f aca="false">N1352/M1352</f>
        <v>412.332727272727</v>
      </c>
      <c r="S1352" s="53" t="n">
        <f aca="false">P1352/M1352</f>
        <v>405.847272727273</v>
      </c>
      <c r="T1352" s="54" t="n">
        <f aca="false">IF(J1352&gt;0,L1352/J1352,0)</f>
        <v>0.966666666666667</v>
      </c>
      <c r="U1352" s="54" t="n">
        <f aca="false">IF(L1352&gt;0,R1352/L1352,0)</f>
        <v>0.947891327063741</v>
      </c>
      <c r="V1352" s="54" t="n">
        <f aca="false">IF(N1352&gt;0,P1352/N1352,0)</f>
        <v>0.984271307814078</v>
      </c>
      <c r="W1352" s="54" t="n">
        <f aca="false">T1352*U1352*V1352</f>
        <v>0.901882828282828</v>
      </c>
      <c r="X1352" s="55" t="n">
        <v>233.2</v>
      </c>
      <c r="Y1352" s="56" t="n">
        <v>0.68</v>
      </c>
    </row>
    <row r="1353" customFormat="false" ht="15" hidden="false" customHeight="false" outlineLevel="0" collapsed="false">
      <c r="A1353" s="47" t="s">
        <v>1850</v>
      </c>
      <c r="B1353" s="48" t="n">
        <v>46170</v>
      </c>
      <c r="C1353" s="49" t="n">
        <f aca="false">DATE(YEAR(B1353),MONTH(B1353),1)</f>
        <v>46143</v>
      </c>
      <c r="D1353" s="47" t="s">
        <v>74</v>
      </c>
      <c r="E1353" s="47" t="s">
        <v>64</v>
      </c>
      <c r="F1353" s="47" t="s">
        <v>155</v>
      </c>
      <c r="G1353" s="47" t="s">
        <v>1849</v>
      </c>
      <c r="H1353" s="50" t="n">
        <f aca="false">Assumptions!$B$4</f>
        <v>480</v>
      </c>
      <c r="I1353" s="47" t="n">
        <v>30</v>
      </c>
      <c r="J1353" s="9" t="n">
        <f aca="false">H1353-I1353</f>
        <v>450</v>
      </c>
      <c r="K1353" s="9" t="n">
        <f aca="false">SUMIFS(Downtime_Log!$I$2:$I$20000,Downtime_Log!$B$2:$B$20000,A1353)</f>
        <v>27</v>
      </c>
      <c r="L1353" s="9" t="n">
        <f aca="false">J1353-K1353</f>
        <v>423</v>
      </c>
      <c r="M1353" s="51" t="n">
        <f aca="false">INDEX(Rate_Master!$C$2:$C$13,MATCH(F1353,Rate_Master!$A$2:$A$13,0))</f>
        <v>550</v>
      </c>
      <c r="N1353" s="52" t="n">
        <v>213748</v>
      </c>
      <c r="O1353" s="51" t="n">
        <f aca="false">SUMIFS(Quality_Log!$H$2:$H$20000,Quality_Log!$B$2:$B$20000,A1353)</f>
        <v>3184</v>
      </c>
      <c r="P1353" s="51" t="n">
        <f aca="false">N1353-O1353</f>
        <v>210564</v>
      </c>
      <c r="Q1353" s="51" t="n">
        <f aca="false">ROUND(J1353*M1353*Assumptions!$B$6,0)</f>
        <v>193050</v>
      </c>
      <c r="R1353" s="53" t="n">
        <f aca="false">N1353/M1353</f>
        <v>388.632727272727</v>
      </c>
      <c r="S1353" s="53" t="n">
        <f aca="false">P1353/M1353</f>
        <v>382.843636363636</v>
      </c>
      <c r="T1353" s="54" t="n">
        <f aca="false">IF(J1353&gt;0,L1353/J1353,0)</f>
        <v>0.94</v>
      </c>
      <c r="U1353" s="54" t="n">
        <f aca="false">IF(L1353&gt;0,R1353/L1353,0)</f>
        <v>0.918753492370514</v>
      </c>
      <c r="V1353" s="54" t="n">
        <f aca="false">IF(N1353&gt;0,P1353/N1353,0)</f>
        <v>0.985103954189045</v>
      </c>
      <c r="W1353" s="54" t="n">
        <f aca="false">T1353*U1353*V1353</f>
        <v>0.850763636363636</v>
      </c>
      <c r="X1353" s="55" t="n">
        <v>242.3</v>
      </c>
      <c r="Y1353" s="56" t="n">
        <v>0.73</v>
      </c>
    </row>
    <row r="1354" customFormat="false" ht="15" hidden="false" customHeight="false" outlineLevel="0" collapsed="false">
      <c r="A1354" s="47" t="s">
        <v>1851</v>
      </c>
      <c r="B1354" s="48" t="n">
        <v>46170</v>
      </c>
      <c r="C1354" s="49" t="n">
        <f aca="false">DATE(YEAR(B1354),MONTH(B1354),1)</f>
        <v>46143</v>
      </c>
      <c r="D1354" s="47" t="s">
        <v>73</v>
      </c>
      <c r="E1354" s="47" t="s">
        <v>65</v>
      </c>
      <c r="F1354" s="47" t="s">
        <v>159</v>
      </c>
      <c r="G1354" s="47" t="s">
        <v>1839</v>
      </c>
      <c r="H1354" s="50" t="n">
        <f aca="false">Assumptions!$B$4</f>
        <v>480</v>
      </c>
      <c r="I1354" s="47" t="n">
        <v>30</v>
      </c>
      <c r="J1354" s="9" t="n">
        <f aca="false">H1354-I1354</f>
        <v>450</v>
      </c>
      <c r="K1354" s="9" t="n">
        <f aca="false">SUMIFS(Downtime_Log!$I$2:$I$20000,Downtime_Log!$B$2:$B$20000,A1354)</f>
        <v>55</v>
      </c>
      <c r="L1354" s="9" t="n">
        <f aca="false">J1354-K1354</f>
        <v>395</v>
      </c>
      <c r="M1354" s="51" t="n">
        <f aca="false">INDEX(Rate_Master!$C$2:$C$13,MATCH(F1354,Rate_Master!$A$2:$A$13,0))</f>
        <v>240</v>
      </c>
      <c r="N1354" s="52" t="n">
        <v>76638</v>
      </c>
      <c r="O1354" s="51" t="n">
        <f aca="false">SUMIFS(Quality_Log!$H$2:$H$20000,Quality_Log!$B$2:$B$20000,A1354)</f>
        <v>1309</v>
      </c>
      <c r="P1354" s="51" t="n">
        <f aca="false">N1354-O1354</f>
        <v>75329</v>
      </c>
      <c r="Q1354" s="51" t="n">
        <f aca="false">ROUND(J1354*M1354*Assumptions!$B$6,0)</f>
        <v>84240</v>
      </c>
      <c r="R1354" s="53" t="n">
        <f aca="false">N1354/M1354</f>
        <v>319.325</v>
      </c>
      <c r="S1354" s="53" t="n">
        <f aca="false">P1354/M1354</f>
        <v>313.870833333333</v>
      </c>
      <c r="T1354" s="54" t="n">
        <f aca="false">IF(J1354&gt;0,L1354/J1354,0)</f>
        <v>0.877777777777778</v>
      </c>
      <c r="U1354" s="54" t="n">
        <f aca="false">IF(L1354&gt;0,R1354/L1354,0)</f>
        <v>0.808417721518987</v>
      </c>
      <c r="V1354" s="54" t="n">
        <f aca="false">IF(N1354&gt;0,P1354/N1354,0)</f>
        <v>0.982919700409718</v>
      </c>
      <c r="W1354" s="54" t="n">
        <f aca="false">T1354*U1354*V1354</f>
        <v>0.697490740740741</v>
      </c>
      <c r="X1354" s="55" t="n">
        <v>195</v>
      </c>
      <c r="Y1354" s="56" t="n">
        <v>0.14</v>
      </c>
    </row>
    <row r="1355" customFormat="false" ht="15" hidden="false" customHeight="false" outlineLevel="0" collapsed="false">
      <c r="A1355" s="47" t="s">
        <v>1852</v>
      </c>
      <c r="B1355" s="48" t="n">
        <v>46170</v>
      </c>
      <c r="C1355" s="49" t="n">
        <f aca="false">DATE(YEAR(B1355),MONTH(B1355),1)</f>
        <v>46143</v>
      </c>
      <c r="D1355" s="47" t="s">
        <v>74</v>
      </c>
      <c r="E1355" s="47" t="s">
        <v>65</v>
      </c>
      <c r="F1355" s="47" t="s">
        <v>159</v>
      </c>
      <c r="G1355" s="47" t="s">
        <v>1839</v>
      </c>
      <c r="H1355" s="50" t="n">
        <f aca="false">Assumptions!$B$4</f>
        <v>480</v>
      </c>
      <c r="I1355" s="47" t="n">
        <v>30</v>
      </c>
      <c r="J1355" s="9" t="n">
        <f aca="false">H1355-I1355</f>
        <v>450</v>
      </c>
      <c r="K1355" s="9" t="n">
        <f aca="false">SUMIFS(Downtime_Log!$I$2:$I$20000,Downtime_Log!$B$2:$B$20000,A1355)</f>
        <v>29</v>
      </c>
      <c r="L1355" s="9" t="n">
        <f aca="false">J1355-K1355</f>
        <v>421</v>
      </c>
      <c r="M1355" s="51" t="n">
        <f aca="false">INDEX(Rate_Master!$C$2:$C$13,MATCH(F1355,Rate_Master!$A$2:$A$13,0))</f>
        <v>240</v>
      </c>
      <c r="N1355" s="52" t="n">
        <v>80865</v>
      </c>
      <c r="O1355" s="51" t="n">
        <f aca="false">SUMIFS(Quality_Log!$H$2:$H$20000,Quality_Log!$B$2:$B$20000,A1355)</f>
        <v>2195</v>
      </c>
      <c r="P1355" s="51" t="n">
        <f aca="false">N1355-O1355</f>
        <v>78670</v>
      </c>
      <c r="Q1355" s="51" t="n">
        <f aca="false">ROUND(J1355*M1355*Assumptions!$B$6,0)</f>
        <v>84240</v>
      </c>
      <c r="R1355" s="53" t="n">
        <f aca="false">N1355/M1355</f>
        <v>336.9375</v>
      </c>
      <c r="S1355" s="53" t="n">
        <f aca="false">P1355/M1355</f>
        <v>327.791666666667</v>
      </c>
      <c r="T1355" s="54" t="n">
        <f aca="false">IF(J1355&gt;0,L1355/J1355,0)</f>
        <v>0.935555555555556</v>
      </c>
      <c r="U1355" s="54" t="n">
        <f aca="false">IF(L1355&gt;0,R1355/L1355,0)</f>
        <v>0.800326603325416</v>
      </c>
      <c r="V1355" s="54" t="n">
        <f aca="false">IF(N1355&gt;0,P1355/N1355,0)</f>
        <v>0.972855994558833</v>
      </c>
      <c r="W1355" s="54" t="n">
        <f aca="false">T1355*U1355*V1355</f>
        <v>0.728425925925926</v>
      </c>
      <c r="X1355" s="55" t="n">
        <v>208.4</v>
      </c>
      <c r="Y1355" s="56" t="n">
        <v>0.14</v>
      </c>
    </row>
    <row r="1356" customFormat="false" ht="15" hidden="false" customHeight="false" outlineLevel="0" collapsed="false">
      <c r="A1356" s="47" t="s">
        <v>1853</v>
      </c>
      <c r="B1356" s="48" t="n">
        <v>46170</v>
      </c>
      <c r="C1356" s="49" t="n">
        <f aca="false">DATE(YEAR(B1356),MONTH(B1356),1)</f>
        <v>46143</v>
      </c>
      <c r="D1356" s="47" t="s">
        <v>75</v>
      </c>
      <c r="E1356" s="47" t="s">
        <v>65</v>
      </c>
      <c r="F1356" s="47" t="s">
        <v>159</v>
      </c>
      <c r="G1356" s="47" t="s">
        <v>1839</v>
      </c>
      <c r="H1356" s="50" t="n">
        <f aca="false">Assumptions!$B$4</f>
        <v>480</v>
      </c>
      <c r="I1356" s="47" t="n">
        <v>30</v>
      </c>
      <c r="J1356" s="9" t="n">
        <f aca="false">H1356-I1356</f>
        <v>450</v>
      </c>
      <c r="K1356" s="9" t="n">
        <f aca="false">SUMIFS(Downtime_Log!$I$2:$I$20000,Downtime_Log!$B$2:$B$20000,A1356)</f>
        <v>40</v>
      </c>
      <c r="L1356" s="9" t="n">
        <f aca="false">J1356-K1356</f>
        <v>410</v>
      </c>
      <c r="M1356" s="51" t="n">
        <f aca="false">INDEX(Rate_Master!$C$2:$C$13,MATCH(F1356,Rate_Master!$A$2:$A$13,0))</f>
        <v>240</v>
      </c>
      <c r="N1356" s="52" t="n">
        <v>81473</v>
      </c>
      <c r="O1356" s="51" t="n">
        <f aca="false">SUMIFS(Quality_Log!$H$2:$H$20000,Quality_Log!$B$2:$B$20000,A1356)</f>
        <v>1132</v>
      </c>
      <c r="P1356" s="51" t="n">
        <f aca="false">N1356-O1356</f>
        <v>80341</v>
      </c>
      <c r="Q1356" s="51" t="n">
        <f aca="false">ROUND(J1356*M1356*Assumptions!$B$6,0)</f>
        <v>84240</v>
      </c>
      <c r="R1356" s="53" t="n">
        <f aca="false">N1356/M1356</f>
        <v>339.470833333333</v>
      </c>
      <c r="S1356" s="53" t="n">
        <f aca="false">P1356/M1356</f>
        <v>334.754166666667</v>
      </c>
      <c r="T1356" s="54" t="n">
        <f aca="false">IF(J1356&gt;0,L1356/J1356,0)</f>
        <v>0.911111111111111</v>
      </c>
      <c r="U1356" s="54" t="n">
        <f aca="false">IF(L1356&gt;0,R1356/L1356,0)</f>
        <v>0.827977642276423</v>
      </c>
      <c r="V1356" s="54" t="n">
        <f aca="false">IF(N1356&gt;0,P1356/N1356,0)</f>
        <v>0.986105826470119</v>
      </c>
      <c r="W1356" s="54" t="n">
        <f aca="false">T1356*U1356*V1356</f>
        <v>0.743898148148148</v>
      </c>
      <c r="X1356" s="55" t="n">
        <v>200.3</v>
      </c>
      <c r="Y1356" s="56" t="n">
        <v>0.16</v>
      </c>
    </row>
    <row r="1357" customFormat="false" ht="15" hidden="false" customHeight="false" outlineLevel="0" collapsed="false">
      <c r="A1357" s="47" t="s">
        <v>1854</v>
      </c>
      <c r="B1357" s="48" t="n">
        <v>46171</v>
      </c>
      <c r="C1357" s="49" t="n">
        <f aca="false">DATE(YEAR(B1357),MONTH(B1357),1)</f>
        <v>46143</v>
      </c>
      <c r="D1357" s="47" t="s">
        <v>73</v>
      </c>
      <c r="E1357" s="47" t="s">
        <v>62</v>
      </c>
      <c r="F1357" s="47" t="s">
        <v>150</v>
      </c>
      <c r="G1357" s="47" t="s">
        <v>1855</v>
      </c>
      <c r="H1357" s="50" t="n">
        <f aca="false">Assumptions!$B$4</f>
        <v>480</v>
      </c>
      <c r="I1357" s="47" t="n">
        <v>30</v>
      </c>
      <c r="J1357" s="9" t="n">
        <f aca="false">H1357-I1357</f>
        <v>450</v>
      </c>
      <c r="K1357" s="9" t="n">
        <f aca="false">SUMIFS(Downtime_Log!$I$2:$I$20000,Downtime_Log!$B$2:$B$20000,A1357)</f>
        <v>37</v>
      </c>
      <c r="L1357" s="9" t="n">
        <f aca="false">J1357-K1357</f>
        <v>413</v>
      </c>
      <c r="M1357" s="51" t="n">
        <f aca="false">INDEX(Rate_Master!$C$2:$C$13,MATCH(F1357,Rate_Master!$A$2:$A$13,0))</f>
        <v>800</v>
      </c>
      <c r="N1357" s="52" t="n">
        <v>277568</v>
      </c>
      <c r="O1357" s="51" t="n">
        <f aca="false">SUMIFS(Quality_Log!$H$2:$H$20000,Quality_Log!$B$2:$B$20000,A1357)</f>
        <v>6560</v>
      </c>
      <c r="P1357" s="51" t="n">
        <f aca="false">N1357-O1357</f>
        <v>271008</v>
      </c>
      <c r="Q1357" s="51" t="n">
        <f aca="false">ROUND(J1357*M1357*Assumptions!$B$6,0)</f>
        <v>280800</v>
      </c>
      <c r="R1357" s="53" t="n">
        <f aca="false">N1357/M1357</f>
        <v>346.96</v>
      </c>
      <c r="S1357" s="53" t="n">
        <f aca="false">P1357/M1357</f>
        <v>338.76</v>
      </c>
      <c r="T1357" s="54" t="n">
        <f aca="false">IF(J1357&gt;0,L1357/J1357,0)</f>
        <v>0.917777777777778</v>
      </c>
      <c r="U1357" s="54" t="n">
        <f aca="false">IF(L1357&gt;0,R1357/L1357,0)</f>
        <v>0.840096852300242</v>
      </c>
      <c r="V1357" s="54" t="n">
        <f aca="false">IF(N1357&gt;0,P1357/N1357,0)</f>
        <v>0.976366151717777</v>
      </c>
      <c r="W1357" s="54" t="n">
        <f aca="false">T1357*U1357*V1357</f>
        <v>0.7528</v>
      </c>
      <c r="X1357" s="55" t="n">
        <v>369.9</v>
      </c>
      <c r="Y1357" s="56" t="n">
        <v>1.59</v>
      </c>
    </row>
    <row r="1358" customFormat="false" ht="15" hidden="false" customHeight="false" outlineLevel="0" collapsed="false">
      <c r="A1358" s="47" t="s">
        <v>1856</v>
      </c>
      <c r="B1358" s="48" t="n">
        <v>46171</v>
      </c>
      <c r="C1358" s="49" t="n">
        <f aca="false">DATE(YEAR(B1358),MONTH(B1358),1)</f>
        <v>46143</v>
      </c>
      <c r="D1358" s="47" t="s">
        <v>74</v>
      </c>
      <c r="E1358" s="47" t="s">
        <v>62</v>
      </c>
      <c r="F1358" s="47" t="s">
        <v>150</v>
      </c>
      <c r="G1358" s="47" t="s">
        <v>1855</v>
      </c>
      <c r="H1358" s="50" t="n">
        <f aca="false">Assumptions!$B$4</f>
        <v>480</v>
      </c>
      <c r="I1358" s="47" t="n">
        <v>30</v>
      </c>
      <c r="J1358" s="9" t="n">
        <f aca="false">H1358-I1358</f>
        <v>450</v>
      </c>
      <c r="K1358" s="9" t="n">
        <f aca="false">SUMIFS(Downtime_Log!$I$2:$I$20000,Downtime_Log!$B$2:$B$20000,A1358)</f>
        <v>21</v>
      </c>
      <c r="L1358" s="9" t="n">
        <f aca="false">J1358-K1358</f>
        <v>429</v>
      </c>
      <c r="M1358" s="51" t="n">
        <f aca="false">INDEX(Rate_Master!$C$2:$C$13,MATCH(F1358,Rate_Master!$A$2:$A$13,0))</f>
        <v>800</v>
      </c>
      <c r="N1358" s="52" t="n">
        <v>310307</v>
      </c>
      <c r="O1358" s="51" t="n">
        <f aca="false">SUMIFS(Quality_Log!$H$2:$H$20000,Quality_Log!$B$2:$B$20000,A1358)</f>
        <v>7155</v>
      </c>
      <c r="P1358" s="51" t="n">
        <f aca="false">N1358-O1358</f>
        <v>303152</v>
      </c>
      <c r="Q1358" s="51" t="n">
        <f aca="false">ROUND(J1358*M1358*Assumptions!$B$6,0)</f>
        <v>280800</v>
      </c>
      <c r="R1358" s="53" t="n">
        <f aca="false">N1358/M1358</f>
        <v>387.88375</v>
      </c>
      <c r="S1358" s="53" t="n">
        <f aca="false">P1358/M1358</f>
        <v>378.94</v>
      </c>
      <c r="T1358" s="54" t="n">
        <f aca="false">IF(J1358&gt;0,L1358/J1358,0)</f>
        <v>0.953333333333333</v>
      </c>
      <c r="U1358" s="54" t="n">
        <f aca="false">IF(L1358&gt;0,R1358/L1358,0)</f>
        <v>0.904157925407926</v>
      </c>
      <c r="V1358" s="54" t="n">
        <f aca="false">IF(N1358&gt;0,P1358/N1358,0)</f>
        <v>0.976942189509099</v>
      </c>
      <c r="W1358" s="54" t="n">
        <f aca="false">T1358*U1358*V1358</f>
        <v>0.842088888888889</v>
      </c>
      <c r="X1358" s="55" t="n">
        <v>404.2</v>
      </c>
      <c r="Y1358" s="56" t="n">
        <v>1.66</v>
      </c>
    </row>
    <row r="1359" customFormat="false" ht="15" hidden="false" customHeight="false" outlineLevel="0" collapsed="false">
      <c r="A1359" s="47" t="s">
        <v>1857</v>
      </c>
      <c r="B1359" s="48" t="n">
        <v>46171</v>
      </c>
      <c r="C1359" s="49" t="n">
        <f aca="false">DATE(YEAR(B1359),MONTH(B1359),1)</f>
        <v>46143</v>
      </c>
      <c r="D1359" s="47" t="s">
        <v>75</v>
      </c>
      <c r="E1359" s="47" t="s">
        <v>62</v>
      </c>
      <c r="F1359" s="47" t="s">
        <v>150</v>
      </c>
      <c r="G1359" s="47" t="s">
        <v>1855</v>
      </c>
      <c r="H1359" s="50" t="n">
        <f aca="false">Assumptions!$B$4</f>
        <v>480</v>
      </c>
      <c r="I1359" s="47" t="n">
        <v>45</v>
      </c>
      <c r="J1359" s="9" t="n">
        <f aca="false">H1359-I1359</f>
        <v>435</v>
      </c>
      <c r="K1359" s="9" t="n">
        <f aca="false">SUMIFS(Downtime_Log!$I$2:$I$20000,Downtime_Log!$B$2:$B$20000,A1359)</f>
        <v>149</v>
      </c>
      <c r="L1359" s="9" t="n">
        <f aca="false">J1359-K1359</f>
        <v>286</v>
      </c>
      <c r="M1359" s="51" t="n">
        <f aca="false">INDEX(Rate_Master!$C$2:$C$13,MATCH(F1359,Rate_Master!$A$2:$A$13,0))</f>
        <v>800</v>
      </c>
      <c r="N1359" s="52" t="n">
        <v>198280</v>
      </c>
      <c r="O1359" s="51" t="n">
        <f aca="false">SUMIFS(Quality_Log!$H$2:$H$20000,Quality_Log!$B$2:$B$20000,A1359)</f>
        <v>4771</v>
      </c>
      <c r="P1359" s="51" t="n">
        <f aca="false">N1359-O1359</f>
        <v>193509</v>
      </c>
      <c r="Q1359" s="51" t="n">
        <f aca="false">ROUND(J1359*M1359*Assumptions!$B$6,0)</f>
        <v>271440</v>
      </c>
      <c r="R1359" s="53" t="n">
        <f aca="false">N1359/M1359</f>
        <v>247.85</v>
      </c>
      <c r="S1359" s="53" t="n">
        <f aca="false">P1359/M1359</f>
        <v>241.88625</v>
      </c>
      <c r="T1359" s="54" t="n">
        <f aca="false">IF(J1359&gt;0,L1359/J1359,0)</f>
        <v>0.657471264367816</v>
      </c>
      <c r="U1359" s="54" t="n">
        <f aca="false">IF(L1359&gt;0,R1359/L1359,0)</f>
        <v>0.866608391608392</v>
      </c>
      <c r="V1359" s="54" t="n">
        <f aca="false">IF(N1359&gt;0,P1359/N1359,0)</f>
        <v>0.975938067379463</v>
      </c>
      <c r="W1359" s="54" t="n">
        <f aca="false">T1359*U1359*V1359</f>
        <v>0.556060344827586</v>
      </c>
      <c r="X1359" s="55" t="n">
        <v>306.1</v>
      </c>
      <c r="Y1359" s="56" t="n">
        <v>1.71</v>
      </c>
    </row>
    <row r="1360" customFormat="false" ht="15" hidden="false" customHeight="false" outlineLevel="0" collapsed="false">
      <c r="A1360" s="47" t="s">
        <v>1858</v>
      </c>
      <c r="B1360" s="48" t="n">
        <v>46171</v>
      </c>
      <c r="C1360" s="49" t="n">
        <f aca="false">DATE(YEAR(B1360),MONTH(B1360),1)</f>
        <v>46143</v>
      </c>
      <c r="D1360" s="47" t="s">
        <v>73</v>
      </c>
      <c r="E1360" s="47" t="s">
        <v>63</v>
      </c>
      <c r="F1360" s="47" t="s">
        <v>153</v>
      </c>
      <c r="G1360" s="47" t="s">
        <v>1859</v>
      </c>
      <c r="H1360" s="50" t="n">
        <f aca="false">Assumptions!$B$4</f>
        <v>480</v>
      </c>
      <c r="I1360" s="47" t="n">
        <v>30</v>
      </c>
      <c r="J1360" s="9" t="n">
        <f aca="false">H1360-I1360</f>
        <v>450</v>
      </c>
      <c r="K1360" s="9" t="n">
        <f aca="false">SUMIFS(Downtime_Log!$I$2:$I$20000,Downtime_Log!$B$2:$B$20000,A1360)</f>
        <v>16</v>
      </c>
      <c r="L1360" s="9" t="n">
        <f aca="false">J1360-K1360</f>
        <v>434</v>
      </c>
      <c r="M1360" s="51" t="n">
        <f aca="false">INDEX(Rate_Master!$C$2:$C$13,MATCH(F1360,Rate_Master!$A$2:$A$13,0))</f>
        <v>1000</v>
      </c>
      <c r="N1360" s="52" t="n">
        <v>379084</v>
      </c>
      <c r="O1360" s="51" t="n">
        <f aca="false">SUMIFS(Quality_Log!$H$2:$H$20000,Quality_Log!$B$2:$B$20000,A1360)</f>
        <v>6772</v>
      </c>
      <c r="P1360" s="51" t="n">
        <f aca="false">N1360-O1360</f>
        <v>372312</v>
      </c>
      <c r="Q1360" s="51" t="n">
        <f aca="false">ROUND(J1360*M1360*Assumptions!$B$6,0)</f>
        <v>351000</v>
      </c>
      <c r="R1360" s="53" t="n">
        <f aca="false">N1360/M1360</f>
        <v>379.084</v>
      </c>
      <c r="S1360" s="53" t="n">
        <f aca="false">P1360/M1360</f>
        <v>372.312</v>
      </c>
      <c r="T1360" s="54" t="n">
        <f aca="false">IF(J1360&gt;0,L1360/J1360,0)</f>
        <v>0.964444444444444</v>
      </c>
      <c r="U1360" s="54" t="n">
        <f aca="false">IF(L1360&gt;0,R1360/L1360,0)</f>
        <v>0.873465437788018</v>
      </c>
      <c r="V1360" s="54" t="n">
        <f aca="false">IF(N1360&gt;0,P1360/N1360,0)</f>
        <v>0.982135885450191</v>
      </c>
      <c r="W1360" s="54" t="n">
        <f aca="false">T1360*U1360*V1360</f>
        <v>0.82736</v>
      </c>
      <c r="X1360" s="55" t="n">
        <v>461.5</v>
      </c>
      <c r="Y1360" s="56" t="n">
        <v>2.24</v>
      </c>
    </row>
    <row r="1361" customFormat="false" ht="15" hidden="false" customHeight="false" outlineLevel="0" collapsed="false">
      <c r="A1361" s="47" t="s">
        <v>1860</v>
      </c>
      <c r="B1361" s="48" t="n">
        <v>46171</v>
      </c>
      <c r="C1361" s="49" t="n">
        <f aca="false">DATE(YEAR(B1361),MONTH(B1361),1)</f>
        <v>46143</v>
      </c>
      <c r="D1361" s="47" t="s">
        <v>74</v>
      </c>
      <c r="E1361" s="47" t="s">
        <v>63</v>
      </c>
      <c r="F1361" s="47" t="s">
        <v>153</v>
      </c>
      <c r="G1361" s="47" t="s">
        <v>1859</v>
      </c>
      <c r="H1361" s="50" t="n">
        <f aca="false">Assumptions!$B$4</f>
        <v>480</v>
      </c>
      <c r="I1361" s="47" t="n">
        <v>30</v>
      </c>
      <c r="J1361" s="9" t="n">
        <f aca="false">H1361-I1361</f>
        <v>450</v>
      </c>
      <c r="K1361" s="9" t="n">
        <f aca="false">SUMIFS(Downtime_Log!$I$2:$I$20000,Downtime_Log!$B$2:$B$20000,A1361)</f>
        <v>103</v>
      </c>
      <c r="L1361" s="9" t="n">
        <f aca="false">J1361-K1361</f>
        <v>347</v>
      </c>
      <c r="M1361" s="51" t="n">
        <f aca="false">INDEX(Rate_Master!$C$2:$C$13,MATCH(F1361,Rate_Master!$A$2:$A$13,0))</f>
        <v>1000</v>
      </c>
      <c r="N1361" s="52" t="n">
        <v>303505</v>
      </c>
      <c r="O1361" s="51" t="n">
        <f aca="false">SUMIFS(Quality_Log!$H$2:$H$20000,Quality_Log!$B$2:$B$20000,A1361)</f>
        <v>8247</v>
      </c>
      <c r="P1361" s="51" t="n">
        <f aca="false">N1361-O1361</f>
        <v>295258</v>
      </c>
      <c r="Q1361" s="51" t="n">
        <f aca="false">ROUND(J1361*M1361*Assumptions!$B$6,0)</f>
        <v>351000</v>
      </c>
      <c r="R1361" s="53" t="n">
        <f aca="false">N1361/M1361</f>
        <v>303.505</v>
      </c>
      <c r="S1361" s="53" t="n">
        <f aca="false">P1361/M1361</f>
        <v>295.258</v>
      </c>
      <c r="T1361" s="54" t="n">
        <f aca="false">IF(J1361&gt;0,L1361/J1361,0)</f>
        <v>0.771111111111111</v>
      </c>
      <c r="U1361" s="54" t="n">
        <f aca="false">IF(L1361&gt;0,R1361/L1361,0)</f>
        <v>0.874654178674352</v>
      </c>
      <c r="V1361" s="54" t="n">
        <f aca="false">IF(N1361&gt;0,P1361/N1361,0)</f>
        <v>0.972827465774864</v>
      </c>
      <c r="W1361" s="54" t="n">
        <f aca="false">T1361*U1361*V1361</f>
        <v>0.656128888888889</v>
      </c>
      <c r="X1361" s="55" t="n">
        <v>435.6</v>
      </c>
      <c r="Y1361" s="56" t="n">
        <v>1.43</v>
      </c>
    </row>
    <row r="1362" customFormat="false" ht="15" hidden="false" customHeight="false" outlineLevel="0" collapsed="false">
      <c r="A1362" s="47" t="s">
        <v>1861</v>
      </c>
      <c r="B1362" s="48" t="n">
        <v>46171</v>
      </c>
      <c r="C1362" s="49" t="n">
        <f aca="false">DATE(YEAR(B1362),MONTH(B1362),1)</f>
        <v>46143</v>
      </c>
      <c r="D1362" s="47" t="s">
        <v>75</v>
      </c>
      <c r="E1362" s="47" t="s">
        <v>63</v>
      </c>
      <c r="F1362" s="47" t="s">
        <v>153</v>
      </c>
      <c r="G1362" s="47" t="s">
        <v>1859</v>
      </c>
      <c r="H1362" s="50" t="n">
        <f aca="false">Assumptions!$B$4</f>
        <v>480</v>
      </c>
      <c r="I1362" s="47" t="n">
        <v>30</v>
      </c>
      <c r="J1362" s="9" t="n">
        <f aca="false">H1362-I1362</f>
        <v>450</v>
      </c>
      <c r="K1362" s="9" t="n">
        <f aca="false">SUMIFS(Downtime_Log!$I$2:$I$20000,Downtime_Log!$B$2:$B$20000,A1362)</f>
        <v>104</v>
      </c>
      <c r="L1362" s="9" t="n">
        <f aca="false">J1362-K1362</f>
        <v>346</v>
      </c>
      <c r="M1362" s="51" t="n">
        <f aca="false">INDEX(Rate_Master!$C$2:$C$13,MATCH(F1362,Rate_Master!$A$2:$A$13,0))</f>
        <v>1000</v>
      </c>
      <c r="N1362" s="52" t="n">
        <v>276326</v>
      </c>
      <c r="O1362" s="51" t="n">
        <f aca="false">SUMIFS(Quality_Log!$H$2:$H$20000,Quality_Log!$B$2:$B$20000,A1362)</f>
        <v>10073</v>
      </c>
      <c r="P1362" s="51" t="n">
        <f aca="false">N1362-O1362</f>
        <v>266253</v>
      </c>
      <c r="Q1362" s="51" t="n">
        <f aca="false">ROUND(J1362*M1362*Assumptions!$B$6,0)</f>
        <v>351000</v>
      </c>
      <c r="R1362" s="53" t="n">
        <f aca="false">N1362/M1362</f>
        <v>276.326</v>
      </c>
      <c r="S1362" s="53" t="n">
        <f aca="false">P1362/M1362</f>
        <v>266.253</v>
      </c>
      <c r="T1362" s="54" t="n">
        <f aca="false">IF(J1362&gt;0,L1362/J1362,0)</f>
        <v>0.768888888888889</v>
      </c>
      <c r="U1362" s="54" t="n">
        <f aca="false">IF(L1362&gt;0,R1362/L1362,0)</f>
        <v>0.798630057803468</v>
      </c>
      <c r="V1362" s="54" t="n">
        <f aca="false">IF(N1362&gt;0,P1362/N1362,0)</f>
        <v>0.963546680370287</v>
      </c>
      <c r="W1362" s="54" t="n">
        <f aca="false">T1362*U1362*V1362</f>
        <v>0.591673333333333</v>
      </c>
      <c r="X1362" s="55" t="n">
        <v>410</v>
      </c>
      <c r="Y1362" s="56" t="n">
        <v>1.96</v>
      </c>
    </row>
    <row r="1363" customFormat="false" ht="15" hidden="false" customHeight="false" outlineLevel="0" collapsed="false">
      <c r="A1363" s="47" t="s">
        <v>1862</v>
      </c>
      <c r="B1363" s="48" t="n">
        <v>46171</v>
      </c>
      <c r="C1363" s="49" t="n">
        <f aca="false">DATE(YEAR(B1363),MONTH(B1363),1)</f>
        <v>46143</v>
      </c>
      <c r="D1363" s="47" t="s">
        <v>73</v>
      </c>
      <c r="E1363" s="47" t="s">
        <v>64</v>
      </c>
      <c r="F1363" s="47" t="s">
        <v>155</v>
      </c>
      <c r="G1363" s="47" t="s">
        <v>1849</v>
      </c>
      <c r="H1363" s="50" t="n">
        <f aca="false">Assumptions!$B$4</f>
        <v>480</v>
      </c>
      <c r="I1363" s="47" t="n">
        <v>30</v>
      </c>
      <c r="J1363" s="9" t="n">
        <f aca="false">H1363-I1363</f>
        <v>450</v>
      </c>
      <c r="K1363" s="9" t="n">
        <f aca="false">SUMIFS(Downtime_Log!$I$2:$I$20000,Downtime_Log!$B$2:$B$20000,A1363)</f>
        <v>13</v>
      </c>
      <c r="L1363" s="9" t="n">
        <f aca="false">J1363-K1363</f>
        <v>437</v>
      </c>
      <c r="M1363" s="51" t="n">
        <f aca="false">INDEX(Rate_Master!$C$2:$C$13,MATCH(F1363,Rate_Master!$A$2:$A$13,0))</f>
        <v>550</v>
      </c>
      <c r="N1363" s="52" t="n">
        <v>228677</v>
      </c>
      <c r="O1363" s="51" t="n">
        <f aca="false">SUMIFS(Quality_Log!$H$2:$H$20000,Quality_Log!$B$2:$B$20000,A1363)</f>
        <v>4202</v>
      </c>
      <c r="P1363" s="51" t="n">
        <f aca="false">N1363-O1363</f>
        <v>224475</v>
      </c>
      <c r="Q1363" s="51" t="n">
        <f aca="false">ROUND(J1363*M1363*Assumptions!$B$6,0)</f>
        <v>193050</v>
      </c>
      <c r="R1363" s="53" t="n">
        <f aca="false">N1363/M1363</f>
        <v>415.776363636364</v>
      </c>
      <c r="S1363" s="53" t="n">
        <f aca="false">P1363/M1363</f>
        <v>408.136363636364</v>
      </c>
      <c r="T1363" s="54" t="n">
        <f aca="false">IF(J1363&gt;0,L1363/J1363,0)</f>
        <v>0.971111111111111</v>
      </c>
      <c r="U1363" s="54" t="n">
        <f aca="false">IF(L1363&gt;0,R1363/L1363,0)</f>
        <v>0.951433326399001</v>
      </c>
      <c r="V1363" s="54" t="n">
        <f aca="false">IF(N1363&gt;0,P1363/N1363,0)</f>
        <v>0.981624737074564</v>
      </c>
      <c r="W1363" s="54" t="n">
        <f aca="false">T1363*U1363*V1363</f>
        <v>0.906969696969697</v>
      </c>
      <c r="X1363" s="55" t="n">
        <v>247</v>
      </c>
      <c r="Y1363" s="56" t="n">
        <v>0.77</v>
      </c>
    </row>
    <row r="1364" customFormat="false" ht="15" hidden="false" customHeight="false" outlineLevel="0" collapsed="false">
      <c r="A1364" s="47" t="s">
        <v>1863</v>
      </c>
      <c r="B1364" s="48" t="n">
        <v>46171</v>
      </c>
      <c r="C1364" s="49" t="n">
        <f aca="false">DATE(YEAR(B1364),MONTH(B1364),1)</f>
        <v>46143</v>
      </c>
      <c r="D1364" s="47" t="s">
        <v>74</v>
      </c>
      <c r="E1364" s="47" t="s">
        <v>64</v>
      </c>
      <c r="F1364" s="47" t="s">
        <v>155</v>
      </c>
      <c r="G1364" s="47" t="s">
        <v>1849</v>
      </c>
      <c r="H1364" s="50" t="n">
        <f aca="false">Assumptions!$B$4</f>
        <v>480</v>
      </c>
      <c r="I1364" s="47" t="n">
        <v>30</v>
      </c>
      <c r="J1364" s="9" t="n">
        <f aca="false">H1364-I1364</f>
        <v>450</v>
      </c>
      <c r="K1364" s="9" t="n">
        <f aca="false">SUMIFS(Downtime_Log!$I$2:$I$20000,Downtime_Log!$B$2:$B$20000,A1364)</f>
        <v>66</v>
      </c>
      <c r="L1364" s="9" t="n">
        <f aca="false">J1364-K1364</f>
        <v>384</v>
      </c>
      <c r="M1364" s="51" t="n">
        <f aca="false">INDEX(Rate_Master!$C$2:$C$13,MATCH(F1364,Rate_Master!$A$2:$A$13,0))</f>
        <v>550</v>
      </c>
      <c r="N1364" s="52" t="n">
        <v>203262</v>
      </c>
      <c r="O1364" s="51" t="n">
        <f aca="false">SUMIFS(Quality_Log!$H$2:$H$20000,Quality_Log!$B$2:$B$20000,A1364)</f>
        <v>3311</v>
      </c>
      <c r="P1364" s="51" t="n">
        <f aca="false">N1364-O1364</f>
        <v>199951</v>
      </c>
      <c r="Q1364" s="51" t="n">
        <f aca="false">ROUND(J1364*M1364*Assumptions!$B$6,0)</f>
        <v>193050</v>
      </c>
      <c r="R1364" s="53" t="n">
        <f aca="false">N1364/M1364</f>
        <v>369.567272727273</v>
      </c>
      <c r="S1364" s="53" t="n">
        <f aca="false">P1364/M1364</f>
        <v>363.547272727273</v>
      </c>
      <c r="T1364" s="54" t="n">
        <f aca="false">IF(J1364&gt;0,L1364/J1364,0)</f>
        <v>0.853333333333333</v>
      </c>
      <c r="U1364" s="54" t="n">
        <f aca="false">IF(L1364&gt;0,R1364/L1364,0)</f>
        <v>0.962414772727273</v>
      </c>
      <c r="V1364" s="54" t="n">
        <f aca="false">IF(N1364&gt;0,P1364/N1364,0)</f>
        <v>0.98371067882831</v>
      </c>
      <c r="W1364" s="54" t="n">
        <f aca="false">T1364*U1364*V1364</f>
        <v>0.807882828282828</v>
      </c>
      <c r="X1364" s="55" t="n">
        <v>214.5</v>
      </c>
      <c r="Y1364" s="56" t="n">
        <v>0.7</v>
      </c>
    </row>
    <row r="1365" customFormat="false" ht="15" hidden="false" customHeight="false" outlineLevel="0" collapsed="false">
      <c r="A1365" s="47" t="s">
        <v>1864</v>
      </c>
      <c r="B1365" s="48" t="n">
        <v>46171</v>
      </c>
      <c r="C1365" s="49" t="n">
        <f aca="false">DATE(YEAR(B1365),MONTH(B1365),1)</f>
        <v>46143</v>
      </c>
      <c r="D1365" s="47" t="s">
        <v>73</v>
      </c>
      <c r="E1365" s="47" t="s">
        <v>65</v>
      </c>
      <c r="F1365" s="47" t="s">
        <v>159</v>
      </c>
      <c r="G1365" s="47" t="s">
        <v>1839</v>
      </c>
      <c r="H1365" s="50" t="n">
        <f aca="false">Assumptions!$B$4</f>
        <v>480</v>
      </c>
      <c r="I1365" s="47" t="n">
        <v>30</v>
      </c>
      <c r="J1365" s="9" t="n">
        <f aca="false">H1365-I1365</f>
        <v>450</v>
      </c>
      <c r="K1365" s="9" t="n">
        <f aca="false">SUMIFS(Downtime_Log!$I$2:$I$20000,Downtime_Log!$B$2:$B$20000,A1365)</f>
        <v>165</v>
      </c>
      <c r="L1365" s="9" t="n">
        <f aca="false">J1365-K1365</f>
        <v>285</v>
      </c>
      <c r="M1365" s="51" t="n">
        <f aca="false">INDEX(Rate_Master!$C$2:$C$13,MATCH(F1365,Rate_Master!$A$2:$A$13,0))</f>
        <v>240</v>
      </c>
      <c r="N1365" s="52" t="n">
        <v>55543</v>
      </c>
      <c r="O1365" s="51" t="n">
        <f aca="false">SUMIFS(Quality_Log!$H$2:$H$20000,Quality_Log!$B$2:$B$20000,A1365)</f>
        <v>1545</v>
      </c>
      <c r="P1365" s="51" t="n">
        <f aca="false">N1365-O1365</f>
        <v>53998</v>
      </c>
      <c r="Q1365" s="51" t="n">
        <f aca="false">ROUND(J1365*M1365*Assumptions!$B$6,0)</f>
        <v>84240</v>
      </c>
      <c r="R1365" s="53" t="n">
        <f aca="false">N1365/M1365</f>
        <v>231.429166666667</v>
      </c>
      <c r="S1365" s="53" t="n">
        <f aca="false">P1365/M1365</f>
        <v>224.991666666667</v>
      </c>
      <c r="T1365" s="54" t="n">
        <f aca="false">IF(J1365&gt;0,L1365/J1365,0)</f>
        <v>0.633333333333333</v>
      </c>
      <c r="U1365" s="54" t="n">
        <f aca="false">IF(L1365&gt;0,R1365/L1365,0)</f>
        <v>0.81203216374269</v>
      </c>
      <c r="V1365" s="54" t="n">
        <f aca="false">IF(N1365&gt;0,P1365/N1365,0)</f>
        <v>0.972183713519255</v>
      </c>
      <c r="W1365" s="54" t="n">
        <f aca="false">T1365*U1365*V1365</f>
        <v>0.499981481481481</v>
      </c>
      <c r="X1365" s="55" t="n">
        <v>168.5</v>
      </c>
      <c r="Y1365" s="56" t="n">
        <v>0.13</v>
      </c>
    </row>
    <row r="1366" customFormat="false" ht="15" hidden="false" customHeight="false" outlineLevel="0" collapsed="false">
      <c r="A1366" s="47" t="s">
        <v>1865</v>
      </c>
      <c r="B1366" s="48" t="n">
        <v>46171</v>
      </c>
      <c r="C1366" s="49" t="n">
        <f aca="false">DATE(YEAR(B1366),MONTH(B1366),1)</f>
        <v>46143</v>
      </c>
      <c r="D1366" s="47" t="s">
        <v>74</v>
      </c>
      <c r="E1366" s="47" t="s">
        <v>65</v>
      </c>
      <c r="F1366" s="47" t="s">
        <v>159</v>
      </c>
      <c r="G1366" s="47" t="s">
        <v>1839</v>
      </c>
      <c r="H1366" s="50" t="n">
        <f aca="false">Assumptions!$B$4</f>
        <v>480</v>
      </c>
      <c r="I1366" s="47" t="n">
        <v>30</v>
      </c>
      <c r="J1366" s="9" t="n">
        <f aca="false">H1366-I1366</f>
        <v>450</v>
      </c>
      <c r="K1366" s="9" t="n">
        <f aca="false">SUMIFS(Downtime_Log!$I$2:$I$20000,Downtime_Log!$B$2:$B$20000,A1366)</f>
        <v>130</v>
      </c>
      <c r="L1366" s="9" t="n">
        <f aca="false">J1366-K1366</f>
        <v>320</v>
      </c>
      <c r="M1366" s="51" t="n">
        <f aca="false">INDEX(Rate_Master!$C$2:$C$13,MATCH(F1366,Rate_Master!$A$2:$A$13,0))</f>
        <v>240</v>
      </c>
      <c r="N1366" s="52" t="n">
        <v>67269</v>
      </c>
      <c r="O1366" s="51" t="n">
        <f aca="false">SUMIFS(Quality_Log!$H$2:$H$20000,Quality_Log!$B$2:$B$20000,A1366)</f>
        <v>1600</v>
      </c>
      <c r="P1366" s="51" t="n">
        <f aca="false">N1366-O1366</f>
        <v>65669</v>
      </c>
      <c r="Q1366" s="51" t="n">
        <f aca="false">ROUND(J1366*M1366*Assumptions!$B$6,0)</f>
        <v>84240</v>
      </c>
      <c r="R1366" s="53" t="n">
        <f aca="false">N1366/M1366</f>
        <v>280.2875</v>
      </c>
      <c r="S1366" s="53" t="n">
        <f aca="false">P1366/M1366</f>
        <v>273.620833333333</v>
      </c>
      <c r="T1366" s="54" t="n">
        <f aca="false">IF(J1366&gt;0,L1366/J1366,0)</f>
        <v>0.711111111111111</v>
      </c>
      <c r="U1366" s="54" t="n">
        <f aca="false">IF(L1366&gt;0,R1366/L1366,0)</f>
        <v>0.8758984375</v>
      </c>
      <c r="V1366" s="54" t="n">
        <f aca="false">IF(N1366&gt;0,P1366/N1366,0)</f>
        <v>0.976214898393019</v>
      </c>
      <c r="W1366" s="54" t="n">
        <f aca="false">T1366*U1366*V1366</f>
        <v>0.608046296296296</v>
      </c>
      <c r="X1366" s="55" t="n">
        <v>169.2</v>
      </c>
      <c r="Y1366" s="56" t="n">
        <v>0.15</v>
      </c>
    </row>
    <row r="1367" customFormat="false" ht="15" hidden="false" customHeight="false" outlineLevel="0" collapsed="false">
      <c r="A1367" s="47" t="s">
        <v>1866</v>
      </c>
      <c r="B1367" s="48" t="n">
        <v>46171</v>
      </c>
      <c r="C1367" s="49" t="n">
        <f aca="false">DATE(YEAR(B1367),MONTH(B1367),1)</f>
        <v>46143</v>
      </c>
      <c r="D1367" s="47" t="s">
        <v>75</v>
      </c>
      <c r="E1367" s="47" t="s">
        <v>65</v>
      </c>
      <c r="F1367" s="47" t="s">
        <v>158</v>
      </c>
      <c r="G1367" s="47" t="s">
        <v>1867</v>
      </c>
      <c r="H1367" s="50" t="n">
        <f aca="false">Assumptions!$B$4</f>
        <v>480</v>
      </c>
      <c r="I1367" s="47" t="n">
        <v>30</v>
      </c>
      <c r="J1367" s="9" t="n">
        <f aca="false">H1367-I1367</f>
        <v>450</v>
      </c>
      <c r="K1367" s="9" t="n">
        <f aca="false">SUMIFS(Downtime_Log!$I$2:$I$20000,Downtime_Log!$B$2:$B$20000,A1367)</f>
        <v>119</v>
      </c>
      <c r="L1367" s="9" t="n">
        <f aca="false">J1367-K1367</f>
        <v>331</v>
      </c>
      <c r="M1367" s="51" t="n">
        <f aca="false">INDEX(Rate_Master!$C$2:$C$13,MATCH(F1367,Rate_Master!$A$2:$A$13,0))</f>
        <v>200</v>
      </c>
      <c r="N1367" s="52" t="n">
        <v>50844</v>
      </c>
      <c r="O1367" s="51" t="n">
        <f aca="false">SUMIFS(Quality_Log!$H$2:$H$20000,Quality_Log!$B$2:$B$20000,A1367)</f>
        <v>677</v>
      </c>
      <c r="P1367" s="51" t="n">
        <f aca="false">N1367-O1367</f>
        <v>50167</v>
      </c>
      <c r="Q1367" s="51" t="n">
        <f aca="false">ROUND(J1367*M1367*Assumptions!$B$6,0)</f>
        <v>70200</v>
      </c>
      <c r="R1367" s="53" t="n">
        <f aca="false">N1367/M1367</f>
        <v>254.22</v>
      </c>
      <c r="S1367" s="53" t="n">
        <f aca="false">P1367/M1367</f>
        <v>250.835</v>
      </c>
      <c r="T1367" s="54" t="n">
        <f aca="false">IF(J1367&gt;0,L1367/J1367,0)</f>
        <v>0.735555555555556</v>
      </c>
      <c r="U1367" s="54" t="n">
        <f aca="false">IF(L1367&gt;0,R1367/L1367,0)</f>
        <v>0.768036253776435</v>
      </c>
      <c r="V1367" s="54" t="n">
        <f aca="false">IF(N1367&gt;0,P1367/N1367,0)</f>
        <v>0.98668476123043</v>
      </c>
      <c r="W1367" s="54" t="n">
        <f aca="false">T1367*U1367*V1367</f>
        <v>0.557411111111111</v>
      </c>
      <c r="X1367" s="55" t="n">
        <v>186.1</v>
      </c>
      <c r="Y1367" s="56" t="n">
        <v>0.72</v>
      </c>
    </row>
    <row r="1368" customFormat="false" ht="15" hidden="false" customHeight="false" outlineLevel="0" collapsed="false">
      <c r="A1368" s="47" t="s">
        <v>1868</v>
      </c>
      <c r="B1368" s="48" t="n">
        <v>46172</v>
      </c>
      <c r="C1368" s="49" t="n">
        <f aca="false">DATE(YEAR(B1368),MONTH(B1368),1)</f>
        <v>46143</v>
      </c>
      <c r="D1368" s="47" t="s">
        <v>73</v>
      </c>
      <c r="E1368" s="47" t="s">
        <v>62</v>
      </c>
      <c r="F1368" s="47" t="s">
        <v>150</v>
      </c>
      <c r="G1368" s="47" t="s">
        <v>1855</v>
      </c>
      <c r="H1368" s="50" t="n">
        <f aca="false">Assumptions!$B$4</f>
        <v>480</v>
      </c>
      <c r="I1368" s="47" t="n">
        <v>90</v>
      </c>
      <c r="J1368" s="9" t="n">
        <f aca="false">H1368-I1368</f>
        <v>390</v>
      </c>
      <c r="K1368" s="9" t="n">
        <f aca="false">SUMIFS(Downtime_Log!$I$2:$I$20000,Downtime_Log!$B$2:$B$20000,A1368)</f>
        <v>7</v>
      </c>
      <c r="L1368" s="9" t="n">
        <f aca="false">J1368-K1368</f>
        <v>383</v>
      </c>
      <c r="M1368" s="51" t="n">
        <f aca="false">INDEX(Rate_Master!$C$2:$C$13,MATCH(F1368,Rate_Master!$A$2:$A$13,0))</f>
        <v>800</v>
      </c>
      <c r="N1368" s="52" t="n">
        <v>276961</v>
      </c>
      <c r="O1368" s="51" t="n">
        <f aca="false">SUMIFS(Quality_Log!$H$2:$H$20000,Quality_Log!$B$2:$B$20000,A1368)</f>
        <v>3146</v>
      </c>
      <c r="P1368" s="51" t="n">
        <f aca="false">N1368-O1368</f>
        <v>273815</v>
      </c>
      <c r="Q1368" s="51" t="n">
        <f aca="false">ROUND(J1368*M1368*Assumptions!$B$6,0)</f>
        <v>243360</v>
      </c>
      <c r="R1368" s="53" t="n">
        <f aca="false">N1368/M1368</f>
        <v>346.20125</v>
      </c>
      <c r="S1368" s="53" t="n">
        <f aca="false">P1368/M1368</f>
        <v>342.26875</v>
      </c>
      <c r="T1368" s="54" t="n">
        <f aca="false">IF(J1368&gt;0,L1368/J1368,0)</f>
        <v>0.982051282051282</v>
      </c>
      <c r="U1368" s="54" t="n">
        <f aca="false">IF(L1368&gt;0,R1368/L1368,0)</f>
        <v>0.903919712793734</v>
      </c>
      <c r="V1368" s="54" t="n">
        <f aca="false">IF(N1368&gt;0,P1368/N1368,0)</f>
        <v>0.988640999996389</v>
      </c>
      <c r="W1368" s="54" t="n">
        <f aca="false">T1368*U1368*V1368</f>
        <v>0.87761217948718</v>
      </c>
      <c r="X1368" s="55" t="n">
        <v>344.6</v>
      </c>
      <c r="Y1368" s="56" t="n">
        <v>1.53</v>
      </c>
    </row>
    <row r="1369" customFormat="false" ht="15" hidden="false" customHeight="false" outlineLevel="0" collapsed="false">
      <c r="A1369" s="47" t="s">
        <v>1869</v>
      </c>
      <c r="B1369" s="48" t="n">
        <v>46172</v>
      </c>
      <c r="C1369" s="49" t="n">
        <f aca="false">DATE(YEAR(B1369),MONTH(B1369),1)</f>
        <v>46143</v>
      </c>
      <c r="D1369" s="47" t="s">
        <v>74</v>
      </c>
      <c r="E1369" s="47" t="s">
        <v>62</v>
      </c>
      <c r="F1369" s="47" t="s">
        <v>150</v>
      </c>
      <c r="G1369" s="47" t="s">
        <v>1855</v>
      </c>
      <c r="H1369" s="50" t="n">
        <f aca="false">Assumptions!$B$4</f>
        <v>480</v>
      </c>
      <c r="I1369" s="47" t="n">
        <v>30</v>
      </c>
      <c r="J1369" s="9" t="n">
        <f aca="false">H1369-I1369</f>
        <v>450</v>
      </c>
      <c r="K1369" s="9" t="n">
        <f aca="false">SUMIFS(Downtime_Log!$I$2:$I$20000,Downtime_Log!$B$2:$B$20000,A1369)</f>
        <v>67</v>
      </c>
      <c r="L1369" s="9" t="n">
        <f aca="false">J1369-K1369</f>
        <v>383</v>
      </c>
      <c r="M1369" s="51" t="n">
        <f aca="false">INDEX(Rate_Master!$C$2:$C$13,MATCH(F1369,Rate_Master!$A$2:$A$13,0))</f>
        <v>800</v>
      </c>
      <c r="N1369" s="52" t="n">
        <v>260765</v>
      </c>
      <c r="O1369" s="51" t="n">
        <f aca="false">SUMIFS(Quality_Log!$H$2:$H$20000,Quality_Log!$B$2:$B$20000,A1369)</f>
        <v>7496</v>
      </c>
      <c r="P1369" s="51" t="n">
        <f aca="false">N1369-O1369</f>
        <v>253269</v>
      </c>
      <c r="Q1369" s="51" t="n">
        <f aca="false">ROUND(J1369*M1369*Assumptions!$B$6,0)</f>
        <v>280800</v>
      </c>
      <c r="R1369" s="53" t="n">
        <f aca="false">N1369/M1369</f>
        <v>325.95625</v>
      </c>
      <c r="S1369" s="53" t="n">
        <f aca="false">P1369/M1369</f>
        <v>316.58625</v>
      </c>
      <c r="T1369" s="54" t="n">
        <f aca="false">IF(J1369&gt;0,L1369/J1369,0)</f>
        <v>0.851111111111111</v>
      </c>
      <c r="U1369" s="54" t="n">
        <f aca="false">IF(L1369&gt;0,R1369/L1369,0)</f>
        <v>0.851060704960836</v>
      </c>
      <c r="V1369" s="54" t="n">
        <f aca="false">IF(N1369&gt;0,P1369/N1369,0)</f>
        <v>0.971253810902537</v>
      </c>
      <c r="W1369" s="54" t="n">
        <f aca="false">T1369*U1369*V1369</f>
        <v>0.703525</v>
      </c>
      <c r="X1369" s="55" t="n">
        <v>353.1</v>
      </c>
      <c r="Y1369" s="56" t="n">
        <v>1.68</v>
      </c>
    </row>
    <row r="1370" customFormat="false" ht="15" hidden="false" customHeight="false" outlineLevel="0" collapsed="false">
      <c r="A1370" s="47" t="s">
        <v>1870</v>
      </c>
      <c r="B1370" s="48" t="n">
        <v>46172</v>
      </c>
      <c r="C1370" s="49" t="n">
        <f aca="false">DATE(YEAR(B1370),MONTH(B1370),1)</f>
        <v>46143</v>
      </c>
      <c r="D1370" s="47" t="s">
        <v>75</v>
      </c>
      <c r="E1370" s="47" t="s">
        <v>62</v>
      </c>
      <c r="F1370" s="47" t="s">
        <v>150</v>
      </c>
      <c r="G1370" s="47" t="s">
        <v>1855</v>
      </c>
      <c r="H1370" s="50" t="n">
        <f aca="false">Assumptions!$B$4</f>
        <v>480</v>
      </c>
      <c r="I1370" s="47" t="n">
        <v>45</v>
      </c>
      <c r="J1370" s="9" t="n">
        <f aca="false">H1370-I1370</f>
        <v>435</v>
      </c>
      <c r="K1370" s="9" t="n">
        <f aca="false">SUMIFS(Downtime_Log!$I$2:$I$20000,Downtime_Log!$B$2:$B$20000,A1370)</f>
        <v>68</v>
      </c>
      <c r="L1370" s="9" t="n">
        <f aca="false">J1370-K1370</f>
        <v>367</v>
      </c>
      <c r="M1370" s="51" t="n">
        <f aca="false">INDEX(Rate_Master!$C$2:$C$13,MATCH(F1370,Rate_Master!$A$2:$A$13,0))</f>
        <v>800</v>
      </c>
      <c r="N1370" s="52" t="n">
        <v>253193</v>
      </c>
      <c r="O1370" s="51" t="n">
        <f aca="false">SUMIFS(Quality_Log!$H$2:$H$20000,Quality_Log!$B$2:$B$20000,A1370)</f>
        <v>6727</v>
      </c>
      <c r="P1370" s="51" t="n">
        <f aca="false">N1370-O1370</f>
        <v>246466</v>
      </c>
      <c r="Q1370" s="51" t="n">
        <f aca="false">ROUND(J1370*M1370*Assumptions!$B$6,0)</f>
        <v>271440</v>
      </c>
      <c r="R1370" s="53" t="n">
        <f aca="false">N1370/M1370</f>
        <v>316.49125</v>
      </c>
      <c r="S1370" s="53" t="n">
        <f aca="false">P1370/M1370</f>
        <v>308.0825</v>
      </c>
      <c r="T1370" s="54" t="n">
        <f aca="false">IF(J1370&gt;0,L1370/J1370,0)</f>
        <v>0.84367816091954</v>
      </c>
      <c r="U1370" s="54" t="n">
        <f aca="false">IF(L1370&gt;0,R1370/L1370,0)</f>
        <v>0.862373978201635</v>
      </c>
      <c r="V1370" s="54" t="n">
        <f aca="false">IF(N1370&gt;0,P1370/N1370,0)</f>
        <v>0.973431334989514</v>
      </c>
      <c r="W1370" s="54" t="n">
        <f aca="false">T1370*U1370*V1370</f>
        <v>0.708235632183908</v>
      </c>
      <c r="X1370" s="55" t="n">
        <v>366</v>
      </c>
      <c r="Y1370" s="56" t="n">
        <v>1.7</v>
      </c>
    </row>
    <row r="1371" customFormat="false" ht="15" hidden="false" customHeight="false" outlineLevel="0" collapsed="false">
      <c r="A1371" s="47" t="s">
        <v>1871</v>
      </c>
      <c r="B1371" s="48" t="n">
        <v>46172</v>
      </c>
      <c r="C1371" s="49" t="n">
        <f aca="false">DATE(YEAR(B1371),MONTH(B1371),1)</f>
        <v>46143</v>
      </c>
      <c r="D1371" s="47" t="s">
        <v>73</v>
      </c>
      <c r="E1371" s="47" t="s">
        <v>63</v>
      </c>
      <c r="F1371" s="47" t="s">
        <v>153</v>
      </c>
      <c r="G1371" s="47" t="s">
        <v>1859</v>
      </c>
      <c r="H1371" s="50" t="n">
        <f aca="false">Assumptions!$B$4</f>
        <v>480</v>
      </c>
      <c r="I1371" s="47" t="n">
        <v>90</v>
      </c>
      <c r="J1371" s="9" t="n">
        <f aca="false">H1371-I1371</f>
        <v>390</v>
      </c>
      <c r="K1371" s="9" t="n">
        <f aca="false">SUMIFS(Downtime_Log!$I$2:$I$20000,Downtime_Log!$B$2:$B$20000,A1371)</f>
        <v>9</v>
      </c>
      <c r="L1371" s="9" t="n">
        <f aca="false">J1371-K1371</f>
        <v>381</v>
      </c>
      <c r="M1371" s="51" t="n">
        <f aca="false">INDEX(Rate_Master!$C$2:$C$13,MATCH(F1371,Rate_Master!$A$2:$A$13,0))</f>
        <v>1000</v>
      </c>
      <c r="N1371" s="52" t="n">
        <v>352576</v>
      </c>
      <c r="O1371" s="51" t="n">
        <f aca="false">SUMIFS(Quality_Log!$H$2:$H$20000,Quality_Log!$B$2:$B$20000,A1371)</f>
        <v>8704</v>
      </c>
      <c r="P1371" s="51" t="n">
        <f aca="false">N1371-O1371</f>
        <v>343872</v>
      </c>
      <c r="Q1371" s="51" t="n">
        <f aca="false">ROUND(J1371*M1371*Assumptions!$B$6,0)</f>
        <v>304200</v>
      </c>
      <c r="R1371" s="53" t="n">
        <f aca="false">N1371/M1371</f>
        <v>352.576</v>
      </c>
      <c r="S1371" s="53" t="n">
        <f aca="false">P1371/M1371</f>
        <v>343.872</v>
      </c>
      <c r="T1371" s="54" t="n">
        <f aca="false">IF(J1371&gt;0,L1371/J1371,0)</f>
        <v>0.976923076923077</v>
      </c>
      <c r="U1371" s="54" t="n">
        <f aca="false">IF(L1371&gt;0,R1371/L1371,0)</f>
        <v>0.925396325459318</v>
      </c>
      <c r="V1371" s="54" t="n">
        <f aca="false">IF(N1371&gt;0,P1371/N1371,0)</f>
        <v>0.975313123978944</v>
      </c>
      <c r="W1371" s="54" t="n">
        <f aca="false">T1371*U1371*V1371</f>
        <v>0.881723076923077</v>
      </c>
      <c r="X1371" s="55" t="n">
        <v>401.7</v>
      </c>
      <c r="Y1371" s="56" t="n">
        <v>1.89</v>
      </c>
    </row>
    <row r="1372" customFormat="false" ht="15" hidden="false" customHeight="false" outlineLevel="0" collapsed="false">
      <c r="A1372" s="47" t="s">
        <v>1872</v>
      </c>
      <c r="B1372" s="48" t="n">
        <v>46172</v>
      </c>
      <c r="C1372" s="49" t="n">
        <f aca="false">DATE(YEAR(B1372),MONTH(B1372),1)</f>
        <v>46143</v>
      </c>
      <c r="D1372" s="47" t="s">
        <v>74</v>
      </c>
      <c r="E1372" s="47" t="s">
        <v>63</v>
      </c>
      <c r="F1372" s="47" t="s">
        <v>153</v>
      </c>
      <c r="G1372" s="47" t="s">
        <v>1859</v>
      </c>
      <c r="H1372" s="50" t="n">
        <f aca="false">Assumptions!$B$4</f>
        <v>480</v>
      </c>
      <c r="I1372" s="47" t="n">
        <v>45</v>
      </c>
      <c r="J1372" s="9" t="n">
        <f aca="false">H1372-I1372</f>
        <v>435</v>
      </c>
      <c r="K1372" s="9" t="n">
        <f aca="false">SUMIFS(Downtime_Log!$I$2:$I$20000,Downtime_Log!$B$2:$B$20000,A1372)</f>
        <v>87</v>
      </c>
      <c r="L1372" s="9" t="n">
        <f aca="false">J1372-K1372</f>
        <v>348</v>
      </c>
      <c r="M1372" s="51" t="n">
        <f aca="false">INDEX(Rate_Master!$C$2:$C$13,MATCH(F1372,Rate_Master!$A$2:$A$13,0))</f>
        <v>1000</v>
      </c>
      <c r="N1372" s="52" t="n">
        <v>308107</v>
      </c>
      <c r="O1372" s="51" t="n">
        <f aca="false">SUMIFS(Quality_Log!$H$2:$H$20000,Quality_Log!$B$2:$B$20000,A1372)</f>
        <v>10814</v>
      </c>
      <c r="P1372" s="51" t="n">
        <f aca="false">N1372-O1372</f>
        <v>297293</v>
      </c>
      <c r="Q1372" s="51" t="n">
        <f aca="false">ROUND(J1372*M1372*Assumptions!$B$6,0)</f>
        <v>339300</v>
      </c>
      <c r="R1372" s="53" t="n">
        <f aca="false">N1372/M1372</f>
        <v>308.107</v>
      </c>
      <c r="S1372" s="53" t="n">
        <f aca="false">P1372/M1372</f>
        <v>297.293</v>
      </c>
      <c r="T1372" s="54" t="n">
        <f aca="false">IF(J1372&gt;0,L1372/J1372,0)</f>
        <v>0.8</v>
      </c>
      <c r="U1372" s="54" t="n">
        <f aca="false">IF(L1372&gt;0,R1372/L1372,0)</f>
        <v>0.885364942528736</v>
      </c>
      <c r="V1372" s="54" t="n">
        <f aca="false">IF(N1372&gt;0,P1372/N1372,0)</f>
        <v>0.964901803594206</v>
      </c>
      <c r="W1372" s="54" t="n">
        <f aca="false">T1372*U1372*V1372</f>
        <v>0.683432183908046</v>
      </c>
      <c r="X1372" s="55" t="n">
        <v>390.3</v>
      </c>
      <c r="Y1372" s="56" t="n">
        <v>2.15</v>
      </c>
    </row>
    <row r="1373" customFormat="false" ht="15" hidden="false" customHeight="false" outlineLevel="0" collapsed="false">
      <c r="A1373" s="47" t="s">
        <v>1873</v>
      </c>
      <c r="B1373" s="48" t="n">
        <v>46172</v>
      </c>
      <c r="C1373" s="49" t="n">
        <f aca="false">DATE(YEAR(B1373),MONTH(B1373),1)</f>
        <v>46143</v>
      </c>
      <c r="D1373" s="47" t="s">
        <v>75</v>
      </c>
      <c r="E1373" s="47" t="s">
        <v>63</v>
      </c>
      <c r="F1373" s="47" t="s">
        <v>153</v>
      </c>
      <c r="G1373" s="47" t="s">
        <v>1859</v>
      </c>
      <c r="H1373" s="50" t="n">
        <f aca="false">Assumptions!$B$4</f>
        <v>480</v>
      </c>
      <c r="I1373" s="47" t="n">
        <v>30</v>
      </c>
      <c r="J1373" s="9" t="n">
        <f aca="false">H1373-I1373</f>
        <v>450</v>
      </c>
      <c r="K1373" s="9" t="n">
        <f aca="false">SUMIFS(Downtime_Log!$I$2:$I$20000,Downtime_Log!$B$2:$B$20000,A1373)</f>
        <v>73</v>
      </c>
      <c r="L1373" s="9" t="n">
        <f aca="false">J1373-K1373</f>
        <v>377</v>
      </c>
      <c r="M1373" s="51" t="n">
        <f aca="false">INDEX(Rate_Master!$C$2:$C$13,MATCH(F1373,Rate_Master!$A$2:$A$13,0))</f>
        <v>1000</v>
      </c>
      <c r="N1373" s="52" t="n">
        <v>309173</v>
      </c>
      <c r="O1373" s="51" t="n">
        <f aca="false">SUMIFS(Quality_Log!$H$2:$H$20000,Quality_Log!$B$2:$B$20000,A1373)</f>
        <v>6855</v>
      </c>
      <c r="P1373" s="51" t="n">
        <f aca="false">N1373-O1373</f>
        <v>302318</v>
      </c>
      <c r="Q1373" s="51" t="n">
        <f aca="false">ROUND(J1373*M1373*Assumptions!$B$6,0)</f>
        <v>351000</v>
      </c>
      <c r="R1373" s="53" t="n">
        <f aca="false">N1373/M1373</f>
        <v>309.173</v>
      </c>
      <c r="S1373" s="53" t="n">
        <f aca="false">P1373/M1373</f>
        <v>302.318</v>
      </c>
      <c r="T1373" s="54" t="n">
        <f aca="false">IF(J1373&gt;0,L1373/J1373,0)</f>
        <v>0.837777777777778</v>
      </c>
      <c r="U1373" s="54" t="n">
        <f aca="false">IF(L1373&gt;0,R1373/L1373,0)</f>
        <v>0.820087533156499</v>
      </c>
      <c r="V1373" s="54" t="n">
        <f aca="false">IF(N1373&gt;0,P1373/N1373,0)</f>
        <v>0.977827947459836</v>
      </c>
      <c r="W1373" s="54" t="n">
        <f aca="false">T1373*U1373*V1373</f>
        <v>0.671817777777778</v>
      </c>
      <c r="X1373" s="55" t="n">
        <v>390.5</v>
      </c>
      <c r="Y1373" s="56" t="n">
        <v>1.9</v>
      </c>
    </row>
    <row r="1374" customFormat="false" ht="15" hidden="false" customHeight="false" outlineLevel="0" collapsed="false">
      <c r="A1374" s="47" t="s">
        <v>1874</v>
      </c>
      <c r="B1374" s="48" t="n">
        <v>46172</v>
      </c>
      <c r="C1374" s="49" t="n">
        <f aca="false">DATE(YEAR(B1374),MONTH(B1374),1)</f>
        <v>46143</v>
      </c>
      <c r="D1374" s="47" t="s">
        <v>73</v>
      </c>
      <c r="E1374" s="47" t="s">
        <v>64</v>
      </c>
      <c r="F1374" s="47" t="s">
        <v>154</v>
      </c>
      <c r="G1374" s="47" t="s">
        <v>1875</v>
      </c>
      <c r="H1374" s="50" t="n">
        <f aca="false">Assumptions!$B$4</f>
        <v>480</v>
      </c>
      <c r="I1374" s="47" t="n">
        <v>90</v>
      </c>
      <c r="J1374" s="9" t="n">
        <f aca="false">H1374-I1374</f>
        <v>390</v>
      </c>
      <c r="K1374" s="9" t="n">
        <f aca="false">SUMIFS(Downtime_Log!$I$2:$I$20000,Downtime_Log!$B$2:$B$20000,A1374)</f>
        <v>162</v>
      </c>
      <c r="L1374" s="9" t="n">
        <f aca="false">J1374-K1374</f>
        <v>228</v>
      </c>
      <c r="M1374" s="51" t="n">
        <f aca="false">INDEX(Rate_Master!$C$2:$C$13,MATCH(F1374,Rate_Master!$A$2:$A$13,0))</f>
        <v>600</v>
      </c>
      <c r="N1374" s="52" t="n">
        <v>122839</v>
      </c>
      <c r="O1374" s="51" t="n">
        <f aca="false">SUMIFS(Quality_Log!$H$2:$H$20000,Quality_Log!$B$2:$B$20000,A1374)</f>
        <v>2643</v>
      </c>
      <c r="P1374" s="51" t="n">
        <f aca="false">N1374-O1374</f>
        <v>120196</v>
      </c>
      <c r="Q1374" s="51" t="n">
        <f aca="false">ROUND(J1374*M1374*Assumptions!$B$6,0)</f>
        <v>182520</v>
      </c>
      <c r="R1374" s="53" t="n">
        <f aca="false">N1374/M1374</f>
        <v>204.731666666667</v>
      </c>
      <c r="S1374" s="53" t="n">
        <f aca="false">P1374/M1374</f>
        <v>200.326666666667</v>
      </c>
      <c r="T1374" s="54" t="n">
        <f aca="false">IF(J1374&gt;0,L1374/J1374,0)</f>
        <v>0.584615384615385</v>
      </c>
      <c r="U1374" s="54" t="n">
        <f aca="false">IF(L1374&gt;0,R1374/L1374,0)</f>
        <v>0.897945906432749</v>
      </c>
      <c r="V1374" s="54" t="n">
        <f aca="false">IF(N1374&gt;0,P1374/N1374,0)</f>
        <v>0.978484031944252</v>
      </c>
      <c r="W1374" s="54" t="n">
        <f aca="false">T1374*U1374*V1374</f>
        <v>0.51365811965812</v>
      </c>
      <c r="X1374" s="55" t="n">
        <v>154</v>
      </c>
      <c r="Y1374" s="56" t="n">
        <v>3.33</v>
      </c>
    </row>
    <row r="1375" customFormat="false" ht="15" hidden="false" customHeight="false" outlineLevel="0" collapsed="false">
      <c r="A1375" s="47" t="s">
        <v>1876</v>
      </c>
      <c r="B1375" s="48" t="n">
        <v>46172</v>
      </c>
      <c r="C1375" s="49" t="n">
        <f aca="false">DATE(YEAR(B1375),MONTH(B1375),1)</f>
        <v>46143</v>
      </c>
      <c r="D1375" s="47" t="s">
        <v>74</v>
      </c>
      <c r="E1375" s="47" t="s">
        <v>64</v>
      </c>
      <c r="F1375" s="47" t="s">
        <v>154</v>
      </c>
      <c r="G1375" s="47" t="s">
        <v>1875</v>
      </c>
      <c r="H1375" s="50" t="n">
        <f aca="false">Assumptions!$B$4</f>
        <v>480</v>
      </c>
      <c r="I1375" s="47" t="n">
        <v>30</v>
      </c>
      <c r="J1375" s="9" t="n">
        <f aca="false">H1375-I1375</f>
        <v>450</v>
      </c>
      <c r="K1375" s="9" t="n">
        <f aca="false">SUMIFS(Downtime_Log!$I$2:$I$20000,Downtime_Log!$B$2:$B$20000,A1375)</f>
        <v>9</v>
      </c>
      <c r="L1375" s="9" t="n">
        <f aca="false">J1375-K1375</f>
        <v>441</v>
      </c>
      <c r="M1375" s="51" t="n">
        <f aca="false">INDEX(Rate_Master!$C$2:$C$13,MATCH(F1375,Rate_Master!$A$2:$A$13,0))</f>
        <v>600</v>
      </c>
      <c r="N1375" s="52" t="n">
        <v>248991</v>
      </c>
      <c r="O1375" s="51" t="n">
        <f aca="false">SUMIFS(Quality_Log!$H$2:$H$20000,Quality_Log!$B$2:$B$20000,A1375)</f>
        <v>4370</v>
      </c>
      <c r="P1375" s="51" t="n">
        <f aca="false">N1375-O1375</f>
        <v>244621</v>
      </c>
      <c r="Q1375" s="51" t="n">
        <f aca="false">ROUND(J1375*M1375*Assumptions!$B$6,0)</f>
        <v>210600</v>
      </c>
      <c r="R1375" s="53" t="n">
        <f aca="false">N1375/M1375</f>
        <v>414.985</v>
      </c>
      <c r="S1375" s="53" t="n">
        <f aca="false">P1375/M1375</f>
        <v>407.701666666667</v>
      </c>
      <c r="T1375" s="54" t="n">
        <f aca="false">IF(J1375&gt;0,L1375/J1375,0)</f>
        <v>0.98</v>
      </c>
      <c r="U1375" s="54" t="n">
        <f aca="false">IF(L1375&gt;0,R1375/L1375,0)</f>
        <v>0.941009070294785</v>
      </c>
      <c r="V1375" s="54" t="n">
        <f aca="false">IF(N1375&gt;0,P1375/N1375,0)</f>
        <v>0.982449164829251</v>
      </c>
      <c r="W1375" s="54" t="n">
        <f aca="false">T1375*U1375*V1375</f>
        <v>0.906003703703704</v>
      </c>
      <c r="X1375" s="55" t="n">
        <v>240.1</v>
      </c>
      <c r="Y1375" s="56" t="n">
        <v>0.65</v>
      </c>
    </row>
    <row r="1376" customFormat="false" ht="15" hidden="false" customHeight="false" outlineLevel="0" collapsed="false">
      <c r="A1376" s="47" t="s">
        <v>1877</v>
      </c>
      <c r="B1376" s="48" t="n">
        <v>46172</v>
      </c>
      <c r="C1376" s="49" t="n">
        <f aca="false">DATE(YEAR(B1376),MONTH(B1376),1)</f>
        <v>46143</v>
      </c>
      <c r="D1376" s="47" t="s">
        <v>73</v>
      </c>
      <c r="E1376" s="47" t="s">
        <v>65</v>
      </c>
      <c r="F1376" s="47" t="s">
        <v>158</v>
      </c>
      <c r="G1376" s="47" t="s">
        <v>1867</v>
      </c>
      <c r="H1376" s="50" t="n">
        <f aca="false">Assumptions!$B$4</f>
        <v>480</v>
      </c>
      <c r="I1376" s="47" t="n">
        <v>90</v>
      </c>
      <c r="J1376" s="9" t="n">
        <f aca="false">H1376-I1376</f>
        <v>390</v>
      </c>
      <c r="K1376" s="9" t="n">
        <f aca="false">SUMIFS(Downtime_Log!$I$2:$I$20000,Downtime_Log!$B$2:$B$20000,A1376)</f>
        <v>101</v>
      </c>
      <c r="L1376" s="9" t="n">
        <f aca="false">J1376-K1376</f>
        <v>289</v>
      </c>
      <c r="M1376" s="51" t="n">
        <f aca="false">INDEX(Rate_Master!$C$2:$C$13,MATCH(F1376,Rate_Master!$A$2:$A$13,0))</f>
        <v>200</v>
      </c>
      <c r="N1376" s="52" t="n">
        <v>46002</v>
      </c>
      <c r="O1376" s="51" t="n">
        <f aca="false">SUMIFS(Quality_Log!$H$2:$H$20000,Quality_Log!$B$2:$B$20000,A1376)</f>
        <v>1535</v>
      </c>
      <c r="P1376" s="51" t="n">
        <f aca="false">N1376-O1376</f>
        <v>44467</v>
      </c>
      <c r="Q1376" s="51" t="n">
        <f aca="false">ROUND(J1376*M1376*Assumptions!$B$6,0)</f>
        <v>60840</v>
      </c>
      <c r="R1376" s="53" t="n">
        <f aca="false">N1376/M1376</f>
        <v>230.01</v>
      </c>
      <c r="S1376" s="53" t="n">
        <f aca="false">P1376/M1376</f>
        <v>222.335</v>
      </c>
      <c r="T1376" s="54" t="n">
        <f aca="false">IF(J1376&gt;0,L1376/J1376,0)</f>
        <v>0.741025641025641</v>
      </c>
      <c r="U1376" s="54" t="n">
        <f aca="false">IF(L1376&gt;0,R1376/L1376,0)</f>
        <v>0.795882352941177</v>
      </c>
      <c r="V1376" s="54" t="n">
        <f aca="false">IF(N1376&gt;0,P1376/N1376,0)</f>
        <v>0.966631885570193</v>
      </c>
      <c r="W1376" s="54" t="n">
        <f aca="false">T1376*U1376*V1376</f>
        <v>0.570089743589744</v>
      </c>
      <c r="X1376" s="55" t="n">
        <v>151</v>
      </c>
      <c r="Y1376" s="56" t="n">
        <v>0.15</v>
      </c>
    </row>
    <row r="1377" customFormat="false" ht="15" hidden="false" customHeight="false" outlineLevel="0" collapsed="false">
      <c r="A1377" s="47" t="s">
        <v>1878</v>
      </c>
      <c r="B1377" s="48" t="n">
        <v>46172</v>
      </c>
      <c r="C1377" s="49" t="n">
        <f aca="false">DATE(YEAR(B1377),MONTH(B1377),1)</f>
        <v>46143</v>
      </c>
      <c r="D1377" s="47" t="s">
        <v>74</v>
      </c>
      <c r="E1377" s="47" t="s">
        <v>65</v>
      </c>
      <c r="F1377" s="47" t="s">
        <v>158</v>
      </c>
      <c r="G1377" s="47" t="s">
        <v>1867</v>
      </c>
      <c r="H1377" s="50" t="n">
        <f aca="false">Assumptions!$B$4</f>
        <v>480</v>
      </c>
      <c r="I1377" s="47" t="n">
        <v>30</v>
      </c>
      <c r="J1377" s="9" t="n">
        <f aca="false">H1377-I1377</f>
        <v>450</v>
      </c>
      <c r="K1377" s="9" t="n">
        <f aca="false">SUMIFS(Downtime_Log!$I$2:$I$20000,Downtime_Log!$B$2:$B$20000,A1377)</f>
        <v>64</v>
      </c>
      <c r="L1377" s="9" t="n">
        <f aca="false">J1377-K1377</f>
        <v>386</v>
      </c>
      <c r="M1377" s="51" t="n">
        <f aca="false">INDEX(Rate_Master!$C$2:$C$13,MATCH(F1377,Rate_Master!$A$2:$A$13,0))</f>
        <v>200</v>
      </c>
      <c r="N1377" s="52" t="n">
        <v>60820</v>
      </c>
      <c r="O1377" s="51" t="n">
        <f aca="false">SUMIFS(Quality_Log!$H$2:$H$20000,Quality_Log!$B$2:$B$20000,A1377)</f>
        <v>1104</v>
      </c>
      <c r="P1377" s="51" t="n">
        <f aca="false">N1377-O1377</f>
        <v>59716</v>
      </c>
      <c r="Q1377" s="51" t="n">
        <f aca="false">ROUND(J1377*M1377*Assumptions!$B$6,0)</f>
        <v>70200</v>
      </c>
      <c r="R1377" s="53" t="n">
        <f aca="false">N1377/M1377</f>
        <v>304.1</v>
      </c>
      <c r="S1377" s="53" t="n">
        <f aca="false">P1377/M1377</f>
        <v>298.58</v>
      </c>
      <c r="T1377" s="54" t="n">
        <f aca="false">IF(J1377&gt;0,L1377/J1377,0)</f>
        <v>0.857777777777778</v>
      </c>
      <c r="U1377" s="54" t="n">
        <f aca="false">IF(L1377&gt;0,R1377/L1377,0)</f>
        <v>0.787823834196891</v>
      </c>
      <c r="V1377" s="54" t="n">
        <f aca="false">IF(N1377&gt;0,P1377/N1377,0)</f>
        <v>0.981848076290694</v>
      </c>
      <c r="W1377" s="54" t="n">
        <f aca="false">T1377*U1377*V1377</f>
        <v>0.663511111111111</v>
      </c>
      <c r="X1377" s="55" t="n">
        <v>200.3</v>
      </c>
      <c r="Y1377" s="56" t="n">
        <v>0.15</v>
      </c>
    </row>
    <row r="1378" customFormat="false" ht="15" hidden="false" customHeight="false" outlineLevel="0" collapsed="false">
      <c r="A1378" s="47" t="s">
        <v>1879</v>
      </c>
      <c r="B1378" s="48" t="n">
        <v>46172</v>
      </c>
      <c r="C1378" s="49" t="n">
        <f aca="false">DATE(YEAR(B1378),MONTH(B1378),1)</f>
        <v>46143</v>
      </c>
      <c r="D1378" s="47" t="s">
        <v>75</v>
      </c>
      <c r="E1378" s="47" t="s">
        <v>65</v>
      </c>
      <c r="F1378" s="47" t="s">
        <v>158</v>
      </c>
      <c r="G1378" s="47" t="s">
        <v>1867</v>
      </c>
      <c r="H1378" s="50" t="n">
        <f aca="false">Assumptions!$B$4</f>
        <v>480</v>
      </c>
      <c r="I1378" s="47" t="n">
        <v>30</v>
      </c>
      <c r="J1378" s="9" t="n">
        <f aca="false">H1378-I1378</f>
        <v>450</v>
      </c>
      <c r="K1378" s="9" t="n">
        <f aca="false">SUMIFS(Downtime_Log!$I$2:$I$20000,Downtime_Log!$B$2:$B$20000,A1378)</f>
        <v>19</v>
      </c>
      <c r="L1378" s="9" t="n">
        <f aca="false">J1378-K1378</f>
        <v>431</v>
      </c>
      <c r="M1378" s="51" t="n">
        <f aca="false">INDEX(Rate_Master!$C$2:$C$13,MATCH(F1378,Rate_Master!$A$2:$A$13,0))</f>
        <v>200</v>
      </c>
      <c r="N1378" s="52" t="n">
        <v>72246</v>
      </c>
      <c r="O1378" s="51" t="n">
        <f aca="false">SUMIFS(Quality_Log!$H$2:$H$20000,Quality_Log!$B$2:$B$20000,A1378)</f>
        <v>2099</v>
      </c>
      <c r="P1378" s="51" t="n">
        <f aca="false">N1378-O1378</f>
        <v>70147</v>
      </c>
      <c r="Q1378" s="51" t="n">
        <f aca="false">ROUND(J1378*M1378*Assumptions!$B$6,0)</f>
        <v>70200</v>
      </c>
      <c r="R1378" s="53" t="n">
        <f aca="false">N1378/M1378</f>
        <v>361.23</v>
      </c>
      <c r="S1378" s="53" t="n">
        <f aca="false">P1378/M1378</f>
        <v>350.735</v>
      </c>
      <c r="T1378" s="54" t="n">
        <f aca="false">IF(J1378&gt;0,L1378/J1378,0)</f>
        <v>0.957777777777778</v>
      </c>
      <c r="U1378" s="54" t="n">
        <f aca="false">IF(L1378&gt;0,R1378/L1378,0)</f>
        <v>0.838120649651972</v>
      </c>
      <c r="V1378" s="54" t="n">
        <f aca="false">IF(N1378&gt;0,P1378/N1378,0)</f>
        <v>0.9709464883869</v>
      </c>
      <c r="W1378" s="54" t="n">
        <f aca="false">T1378*U1378*V1378</f>
        <v>0.779411111111111</v>
      </c>
      <c r="X1378" s="55" t="n">
        <v>200.6</v>
      </c>
      <c r="Y1378" s="56" t="n">
        <v>0.15</v>
      </c>
    </row>
    <row r="1379" customFormat="false" ht="15" hidden="false" customHeight="false" outlineLevel="0" collapsed="false">
      <c r="A1379" s="47" t="s">
        <v>1880</v>
      </c>
      <c r="B1379" s="48" t="n">
        <v>46174</v>
      </c>
      <c r="C1379" s="49" t="n">
        <f aca="false">DATE(YEAR(B1379),MONTH(B1379),1)</f>
        <v>46174</v>
      </c>
      <c r="D1379" s="47" t="s">
        <v>73</v>
      </c>
      <c r="E1379" s="47" t="s">
        <v>62</v>
      </c>
      <c r="F1379" s="47" t="s">
        <v>148</v>
      </c>
      <c r="G1379" s="47" t="s">
        <v>1881</v>
      </c>
      <c r="H1379" s="50" t="n">
        <f aca="false">Assumptions!$B$4</f>
        <v>480</v>
      </c>
      <c r="I1379" s="47" t="n">
        <v>30</v>
      </c>
      <c r="J1379" s="9" t="n">
        <f aca="false">H1379-I1379</f>
        <v>450</v>
      </c>
      <c r="K1379" s="9" t="n">
        <f aca="false">SUMIFS(Downtime_Log!$I$2:$I$20000,Downtime_Log!$B$2:$B$20000,A1379)</f>
        <v>154</v>
      </c>
      <c r="L1379" s="9" t="n">
        <f aca="false">J1379-K1379</f>
        <v>296</v>
      </c>
      <c r="M1379" s="51" t="n">
        <f aca="false">INDEX(Rate_Master!$C$2:$C$13,MATCH(F1379,Rate_Master!$A$2:$A$13,0))</f>
        <v>900</v>
      </c>
      <c r="N1379" s="52" t="n">
        <v>233194</v>
      </c>
      <c r="O1379" s="51" t="n">
        <f aca="false">SUMIFS(Quality_Log!$H$2:$H$20000,Quality_Log!$B$2:$B$20000,A1379)</f>
        <v>5504</v>
      </c>
      <c r="P1379" s="51" t="n">
        <f aca="false">N1379-O1379</f>
        <v>227690</v>
      </c>
      <c r="Q1379" s="51" t="n">
        <f aca="false">ROUND(J1379*M1379*Assumptions!$B$6,0)</f>
        <v>315900</v>
      </c>
      <c r="R1379" s="53" t="n">
        <f aca="false">N1379/M1379</f>
        <v>259.104444444444</v>
      </c>
      <c r="S1379" s="53" t="n">
        <f aca="false">P1379/M1379</f>
        <v>252.988888888889</v>
      </c>
      <c r="T1379" s="54" t="n">
        <f aca="false">IF(J1379&gt;0,L1379/J1379,0)</f>
        <v>0.657777777777778</v>
      </c>
      <c r="U1379" s="54" t="n">
        <f aca="false">IF(L1379&gt;0,R1379/L1379,0)</f>
        <v>0.875352852852853</v>
      </c>
      <c r="V1379" s="54" t="n">
        <f aca="false">IF(N1379&gt;0,P1379/N1379,0)</f>
        <v>0.976397334408261</v>
      </c>
      <c r="W1379" s="54" t="n">
        <f aca="false">T1379*U1379*V1379</f>
        <v>0.562197530864198</v>
      </c>
      <c r="X1379" s="55" t="n">
        <v>306.1</v>
      </c>
      <c r="Y1379" s="56" t="n">
        <v>5.2</v>
      </c>
    </row>
    <row r="1380" customFormat="false" ht="15" hidden="false" customHeight="false" outlineLevel="0" collapsed="false">
      <c r="A1380" s="47" t="s">
        <v>1882</v>
      </c>
      <c r="B1380" s="48" t="n">
        <v>46174</v>
      </c>
      <c r="C1380" s="49" t="n">
        <f aca="false">DATE(YEAR(B1380),MONTH(B1380),1)</f>
        <v>46174</v>
      </c>
      <c r="D1380" s="47" t="s">
        <v>74</v>
      </c>
      <c r="E1380" s="47" t="s">
        <v>62</v>
      </c>
      <c r="F1380" s="47" t="s">
        <v>148</v>
      </c>
      <c r="G1380" s="47" t="s">
        <v>1881</v>
      </c>
      <c r="H1380" s="50" t="n">
        <f aca="false">Assumptions!$B$4</f>
        <v>480</v>
      </c>
      <c r="I1380" s="47" t="n">
        <v>30</v>
      </c>
      <c r="J1380" s="9" t="n">
        <f aca="false">H1380-I1380</f>
        <v>450</v>
      </c>
      <c r="K1380" s="9" t="n">
        <f aca="false">SUMIFS(Downtime_Log!$I$2:$I$20000,Downtime_Log!$B$2:$B$20000,A1380)</f>
        <v>38</v>
      </c>
      <c r="L1380" s="9" t="n">
        <f aca="false">J1380-K1380</f>
        <v>412</v>
      </c>
      <c r="M1380" s="51" t="n">
        <f aca="false">INDEX(Rate_Master!$C$2:$C$13,MATCH(F1380,Rate_Master!$A$2:$A$13,0))</f>
        <v>900</v>
      </c>
      <c r="N1380" s="52" t="n">
        <v>320833</v>
      </c>
      <c r="O1380" s="51" t="n">
        <f aca="false">SUMIFS(Quality_Log!$H$2:$H$20000,Quality_Log!$B$2:$B$20000,A1380)</f>
        <v>4324</v>
      </c>
      <c r="P1380" s="51" t="n">
        <f aca="false">N1380-O1380</f>
        <v>316509</v>
      </c>
      <c r="Q1380" s="51" t="n">
        <f aca="false">ROUND(J1380*M1380*Assumptions!$B$6,0)</f>
        <v>315900</v>
      </c>
      <c r="R1380" s="53" t="n">
        <f aca="false">N1380/M1380</f>
        <v>356.481111111111</v>
      </c>
      <c r="S1380" s="53" t="n">
        <f aca="false">P1380/M1380</f>
        <v>351.676666666667</v>
      </c>
      <c r="T1380" s="54" t="n">
        <f aca="false">IF(J1380&gt;0,L1380/J1380,0)</f>
        <v>0.915555555555556</v>
      </c>
      <c r="U1380" s="54" t="n">
        <f aca="false">IF(L1380&gt;0,R1380/L1380,0)</f>
        <v>0.865245415318231</v>
      </c>
      <c r="V1380" s="54" t="n">
        <f aca="false">IF(N1380&gt;0,P1380/N1380,0)</f>
        <v>0.986522583400087</v>
      </c>
      <c r="W1380" s="54" t="n">
        <f aca="false">T1380*U1380*V1380</f>
        <v>0.781503703703704</v>
      </c>
      <c r="X1380" s="55" t="n">
        <v>415.7</v>
      </c>
      <c r="Y1380" s="56" t="n">
        <v>1.59</v>
      </c>
    </row>
    <row r="1381" customFormat="false" ht="15" hidden="false" customHeight="false" outlineLevel="0" collapsed="false">
      <c r="A1381" s="47" t="s">
        <v>1883</v>
      </c>
      <c r="B1381" s="48" t="n">
        <v>46174</v>
      </c>
      <c r="C1381" s="49" t="n">
        <f aca="false">DATE(YEAR(B1381),MONTH(B1381),1)</f>
        <v>46174</v>
      </c>
      <c r="D1381" s="47" t="s">
        <v>75</v>
      </c>
      <c r="E1381" s="47" t="s">
        <v>62</v>
      </c>
      <c r="F1381" s="47" t="s">
        <v>148</v>
      </c>
      <c r="G1381" s="47" t="s">
        <v>1881</v>
      </c>
      <c r="H1381" s="50" t="n">
        <f aca="false">Assumptions!$B$4</f>
        <v>480</v>
      </c>
      <c r="I1381" s="47" t="n">
        <v>30</v>
      </c>
      <c r="J1381" s="9" t="n">
        <f aca="false">H1381-I1381</f>
        <v>450</v>
      </c>
      <c r="K1381" s="9" t="n">
        <f aca="false">SUMIFS(Downtime_Log!$I$2:$I$20000,Downtime_Log!$B$2:$B$20000,A1381)</f>
        <v>9</v>
      </c>
      <c r="L1381" s="9" t="n">
        <f aca="false">J1381-K1381</f>
        <v>441</v>
      </c>
      <c r="M1381" s="51" t="n">
        <f aca="false">INDEX(Rate_Master!$C$2:$C$13,MATCH(F1381,Rate_Master!$A$2:$A$13,0))</f>
        <v>900</v>
      </c>
      <c r="N1381" s="52" t="n">
        <v>334567</v>
      </c>
      <c r="O1381" s="51" t="n">
        <f aca="false">SUMIFS(Quality_Log!$H$2:$H$20000,Quality_Log!$B$2:$B$20000,A1381)</f>
        <v>5765</v>
      </c>
      <c r="P1381" s="51" t="n">
        <f aca="false">N1381-O1381</f>
        <v>328802</v>
      </c>
      <c r="Q1381" s="51" t="n">
        <f aca="false">ROUND(J1381*M1381*Assumptions!$B$6,0)</f>
        <v>315900</v>
      </c>
      <c r="R1381" s="53" t="n">
        <f aca="false">N1381/M1381</f>
        <v>371.741111111111</v>
      </c>
      <c r="S1381" s="53" t="n">
        <f aca="false">P1381/M1381</f>
        <v>365.335555555556</v>
      </c>
      <c r="T1381" s="54" t="n">
        <f aca="false">IF(J1381&gt;0,L1381/J1381,0)</f>
        <v>0.98</v>
      </c>
      <c r="U1381" s="54" t="n">
        <f aca="false">IF(L1381&gt;0,R1381/L1381,0)</f>
        <v>0.842950365331318</v>
      </c>
      <c r="V1381" s="54" t="n">
        <f aca="false">IF(N1381&gt;0,P1381/N1381,0)</f>
        <v>0.982768772771971</v>
      </c>
      <c r="W1381" s="54" t="n">
        <f aca="false">T1381*U1381*V1381</f>
        <v>0.811856790123457</v>
      </c>
      <c r="X1381" s="55" t="n">
        <v>392.1</v>
      </c>
      <c r="Y1381" s="56" t="n">
        <v>1.8</v>
      </c>
    </row>
    <row r="1382" customFormat="false" ht="15" hidden="false" customHeight="false" outlineLevel="0" collapsed="false">
      <c r="A1382" s="47" t="s">
        <v>1884</v>
      </c>
      <c r="B1382" s="48" t="n">
        <v>46174</v>
      </c>
      <c r="C1382" s="49" t="n">
        <f aca="false">DATE(YEAR(B1382),MONTH(B1382),1)</f>
        <v>46174</v>
      </c>
      <c r="D1382" s="47" t="s">
        <v>73</v>
      </c>
      <c r="E1382" s="47" t="s">
        <v>63</v>
      </c>
      <c r="F1382" s="47" t="s">
        <v>153</v>
      </c>
      <c r="G1382" s="47" t="s">
        <v>1859</v>
      </c>
      <c r="H1382" s="50" t="n">
        <f aca="false">Assumptions!$B$4</f>
        <v>480</v>
      </c>
      <c r="I1382" s="47" t="n">
        <v>30</v>
      </c>
      <c r="J1382" s="9" t="n">
        <f aca="false">H1382-I1382</f>
        <v>450</v>
      </c>
      <c r="K1382" s="9" t="n">
        <f aca="false">SUMIFS(Downtime_Log!$I$2:$I$20000,Downtime_Log!$B$2:$B$20000,A1382)</f>
        <v>138</v>
      </c>
      <c r="L1382" s="9" t="n">
        <f aca="false">J1382-K1382</f>
        <v>312</v>
      </c>
      <c r="M1382" s="51" t="n">
        <f aca="false">INDEX(Rate_Master!$C$2:$C$13,MATCH(F1382,Rate_Master!$A$2:$A$13,0))</f>
        <v>1000</v>
      </c>
      <c r="N1382" s="52" t="n">
        <v>259417</v>
      </c>
      <c r="O1382" s="51" t="n">
        <f aca="false">SUMIFS(Quality_Log!$H$2:$H$20000,Quality_Log!$B$2:$B$20000,A1382)</f>
        <v>6975</v>
      </c>
      <c r="P1382" s="51" t="n">
        <f aca="false">N1382-O1382</f>
        <v>252442</v>
      </c>
      <c r="Q1382" s="51" t="n">
        <f aca="false">ROUND(J1382*M1382*Assumptions!$B$6,0)</f>
        <v>351000</v>
      </c>
      <c r="R1382" s="53" t="n">
        <f aca="false">N1382/M1382</f>
        <v>259.417</v>
      </c>
      <c r="S1382" s="53" t="n">
        <f aca="false">P1382/M1382</f>
        <v>252.442</v>
      </c>
      <c r="T1382" s="54" t="n">
        <f aca="false">IF(J1382&gt;0,L1382/J1382,0)</f>
        <v>0.693333333333333</v>
      </c>
      <c r="U1382" s="54" t="n">
        <f aca="false">IF(L1382&gt;0,R1382/L1382,0)</f>
        <v>0.831464743589744</v>
      </c>
      <c r="V1382" s="54" t="n">
        <f aca="false">IF(N1382&gt;0,P1382/N1382,0)</f>
        <v>0.973112787519708</v>
      </c>
      <c r="W1382" s="54" t="n">
        <f aca="false">T1382*U1382*V1382</f>
        <v>0.560982222222222</v>
      </c>
      <c r="X1382" s="55" t="n">
        <v>362.1</v>
      </c>
      <c r="Y1382" s="56" t="n">
        <v>1.85</v>
      </c>
    </row>
    <row r="1383" customFormat="false" ht="15" hidden="false" customHeight="false" outlineLevel="0" collapsed="false">
      <c r="A1383" s="47" t="s">
        <v>1885</v>
      </c>
      <c r="B1383" s="48" t="n">
        <v>46174</v>
      </c>
      <c r="C1383" s="49" t="n">
        <f aca="false">DATE(YEAR(B1383),MONTH(B1383),1)</f>
        <v>46174</v>
      </c>
      <c r="D1383" s="47" t="s">
        <v>74</v>
      </c>
      <c r="E1383" s="47" t="s">
        <v>63</v>
      </c>
      <c r="F1383" s="47" t="s">
        <v>153</v>
      </c>
      <c r="G1383" s="47" t="s">
        <v>1859</v>
      </c>
      <c r="H1383" s="50" t="n">
        <f aca="false">Assumptions!$B$4</f>
        <v>480</v>
      </c>
      <c r="I1383" s="47" t="n">
        <v>30</v>
      </c>
      <c r="J1383" s="9" t="n">
        <f aca="false">H1383-I1383</f>
        <v>450</v>
      </c>
      <c r="K1383" s="9" t="n">
        <f aca="false">SUMIFS(Downtime_Log!$I$2:$I$20000,Downtime_Log!$B$2:$B$20000,A1383)</f>
        <v>24</v>
      </c>
      <c r="L1383" s="9" t="n">
        <f aca="false">J1383-K1383</f>
        <v>426</v>
      </c>
      <c r="M1383" s="51" t="n">
        <f aca="false">INDEX(Rate_Master!$C$2:$C$13,MATCH(F1383,Rate_Master!$A$2:$A$13,0))</f>
        <v>1000</v>
      </c>
      <c r="N1383" s="52" t="n">
        <v>376764</v>
      </c>
      <c r="O1383" s="51" t="n">
        <f aca="false">SUMIFS(Quality_Log!$H$2:$H$20000,Quality_Log!$B$2:$B$20000,A1383)</f>
        <v>9538</v>
      </c>
      <c r="P1383" s="51" t="n">
        <f aca="false">N1383-O1383</f>
        <v>367226</v>
      </c>
      <c r="Q1383" s="51" t="n">
        <f aca="false">ROUND(J1383*M1383*Assumptions!$B$6,0)</f>
        <v>351000</v>
      </c>
      <c r="R1383" s="53" t="n">
        <f aca="false">N1383/M1383</f>
        <v>376.764</v>
      </c>
      <c r="S1383" s="53" t="n">
        <f aca="false">P1383/M1383</f>
        <v>367.226</v>
      </c>
      <c r="T1383" s="54" t="n">
        <f aca="false">IF(J1383&gt;0,L1383/J1383,0)</f>
        <v>0.946666666666667</v>
      </c>
      <c r="U1383" s="54" t="n">
        <f aca="false">IF(L1383&gt;0,R1383/L1383,0)</f>
        <v>0.884422535211268</v>
      </c>
      <c r="V1383" s="54" t="n">
        <f aca="false">IF(N1383&gt;0,P1383/N1383,0)</f>
        <v>0.974684417831852</v>
      </c>
      <c r="W1383" s="54" t="n">
        <f aca="false">T1383*U1383*V1383</f>
        <v>0.816057777777778</v>
      </c>
      <c r="X1383" s="55" t="n">
        <v>471.3</v>
      </c>
      <c r="Y1383" s="56" t="n">
        <v>1.99</v>
      </c>
    </row>
    <row r="1384" customFormat="false" ht="15" hidden="false" customHeight="false" outlineLevel="0" collapsed="false">
      <c r="A1384" s="47" t="s">
        <v>1886</v>
      </c>
      <c r="B1384" s="48" t="n">
        <v>46174</v>
      </c>
      <c r="C1384" s="49" t="n">
        <f aca="false">DATE(YEAR(B1384),MONTH(B1384),1)</f>
        <v>46174</v>
      </c>
      <c r="D1384" s="47" t="s">
        <v>75</v>
      </c>
      <c r="E1384" s="47" t="s">
        <v>63</v>
      </c>
      <c r="F1384" s="47" t="s">
        <v>152</v>
      </c>
      <c r="G1384" s="47" t="s">
        <v>1887</v>
      </c>
      <c r="H1384" s="50" t="n">
        <f aca="false">Assumptions!$B$4</f>
        <v>480</v>
      </c>
      <c r="I1384" s="47" t="n">
        <v>30</v>
      </c>
      <c r="J1384" s="9" t="n">
        <f aca="false">H1384-I1384</f>
        <v>450</v>
      </c>
      <c r="K1384" s="9" t="n">
        <f aca="false">SUMIFS(Downtime_Log!$I$2:$I$20000,Downtime_Log!$B$2:$B$20000,A1384)</f>
        <v>133</v>
      </c>
      <c r="L1384" s="9" t="n">
        <f aca="false">J1384-K1384</f>
        <v>317</v>
      </c>
      <c r="M1384" s="51" t="n">
        <f aca="false">INDEX(Rate_Master!$C$2:$C$13,MATCH(F1384,Rate_Master!$A$2:$A$13,0))</f>
        <v>900</v>
      </c>
      <c r="N1384" s="52" t="n">
        <v>248871</v>
      </c>
      <c r="O1384" s="51" t="n">
        <f aca="false">SUMIFS(Quality_Log!$H$2:$H$20000,Quality_Log!$B$2:$B$20000,A1384)</f>
        <v>5813</v>
      </c>
      <c r="P1384" s="51" t="n">
        <f aca="false">N1384-O1384</f>
        <v>243058</v>
      </c>
      <c r="Q1384" s="51" t="n">
        <f aca="false">ROUND(J1384*M1384*Assumptions!$B$6,0)</f>
        <v>315900</v>
      </c>
      <c r="R1384" s="53" t="n">
        <f aca="false">N1384/M1384</f>
        <v>276.523333333333</v>
      </c>
      <c r="S1384" s="53" t="n">
        <f aca="false">P1384/M1384</f>
        <v>270.064444444444</v>
      </c>
      <c r="T1384" s="54" t="n">
        <f aca="false">IF(J1384&gt;0,L1384/J1384,0)</f>
        <v>0.704444444444444</v>
      </c>
      <c r="U1384" s="54" t="n">
        <f aca="false">IF(L1384&gt;0,R1384/L1384,0)</f>
        <v>0.872313354363828</v>
      </c>
      <c r="V1384" s="54" t="n">
        <f aca="false">IF(N1384&gt;0,P1384/N1384,0)</f>
        <v>0.976642517609525</v>
      </c>
      <c r="W1384" s="54" t="n">
        <f aca="false">T1384*U1384*V1384</f>
        <v>0.600143209876543</v>
      </c>
      <c r="X1384" s="55" t="n">
        <v>383.1</v>
      </c>
      <c r="Y1384" s="56" t="n">
        <v>4.9</v>
      </c>
    </row>
    <row r="1385" customFormat="false" ht="15" hidden="false" customHeight="false" outlineLevel="0" collapsed="false">
      <c r="A1385" s="47" t="s">
        <v>1888</v>
      </c>
      <c r="B1385" s="48" t="n">
        <v>46174</v>
      </c>
      <c r="C1385" s="49" t="n">
        <f aca="false">DATE(YEAR(B1385),MONTH(B1385),1)</f>
        <v>46174</v>
      </c>
      <c r="D1385" s="47" t="s">
        <v>73</v>
      </c>
      <c r="E1385" s="47" t="s">
        <v>64</v>
      </c>
      <c r="F1385" s="47" t="s">
        <v>154</v>
      </c>
      <c r="G1385" s="47" t="s">
        <v>1875</v>
      </c>
      <c r="H1385" s="50" t="n">
        <f aca="false">Assumptions!$B$4</f>
        <v>480</v>
      </c>
      <c r="I1385" s="47" t="n">
        <v>30</v>
      </c>
      <c r="J1385" s="9" t="n">
        <f aca="false">H1385-I1385</f>
        <v>450</v>
      </c>
      <c r="K1385" s="9" t="n">
        <f aca="false">SUMIFS(Downtime_Log!$I$2:$I$20000,Downtime_Log!$B$2:$B$20000,A1385)</f>
        <v>25</v>
      </c>
      <c r="L1385" s="9" t="n">
        <f aca="false">J1385-K1385</f>
        <v>425</v>
      </c>
      <c r="M1385" s="51" t="n">
        <f aca="false">INDEX(Rate_Master!$C$2:$C$13,MATCH(F1385,Rate_Master!$A$2:$A$13,0))</f>
        <v>600</v>
      </c>
      <c r="N1385" s="52" t="n">
        <v>241418</v>
      </c>
      <c r="O1385" s="51" t="n">
        <f aca="false">SUMIFS(Quality_Log!$H$2:$H$20000,Quality_Log!$B$2:$B$20000,A1385)</f>
        <v>3456</v>
      </c>
      <c r="P1385" s="51" t="n">
        <f aca="false">N1385-O1385</f>
        <v>237962</v>
      </c>
      <c r="Q1385" s="51" t="n">
        <f aca="false">ROUND(J1385*M1385*Assumptions!$B$6,0)</f>
        <v>210600</v>
      </c>
      <c r="R1385" s="53" t="n">
        <f aca="false">N1385/M1385</f>
        <v>402.363333333333</v>
      </c>
      <c r="S1385" s="53" t="n">
        <f aca="false">P1385/M1385</f>
        <v>396.603333333333</v>
      </c>
      <c r="T1385" s="54" t="n">
        <f aca="false">IF(J1385&gt;0,L1385/J1385,0)</f>
        <v>0.944444444444444</v>
      </c>
      <c r="U1385" s="54" t="n">
        <f aca="false">IF(L1385&gt;0,R1385/L1385,0)</f>
        <v>0.946737254901961</v>
      </c>
      <c r="V1385" s="54" t="n">
        <f aca="false">IF(N1385&gt;0,P1385/N1385,0)</f>
        <v>0.985684580271562</v>
      </c>
      <c r="W1385" s="54" t="n">
        <f aca="false">T1385*U1385*V1385</f>
        <v>0.881340740740741</v>
      </c>
      <c r="X1385" s="55" t="n">
        <v>226.2</v>
      </c>
      <c r="Y1385" s="56" t="n">
        <v>0.75</v>
      </c>
    </row>
    <row r="1386" customFormat="false" ht="15" hidden="false" customHeight="false" outlineLevel="0" collapsed="false">
      <c r="A1386" s="47" t="s">
        <v>1889</v>
      </c>
      <c r="B1386" s="48" t="n">
        <v>46174</v>
      </c>
      <c r="C1386" s="49" t="n">
        <f aca="false">DATE(YEAR(B1386),MONTH(B1386),1)</f>
        <v>46174</v>
      </c>
      <c r="D1386" s="47" t="s">
        <v>74</v>
      </c>
      <c r="E1386" s="47" t="s">
        <v>64</v>
      </c>
      <c r="F1386" s="47" t="s">
        <v>154</v>
      </c>
      <c r="G1386" s="47" t="s">
        <v>1875</v>
      </c>
      <c r="H1386" s="50" t="n">
        <f aca="false">Assumptions!$B$4</f>
        <v>480</v>
      </c>
      <c r="I1386" s="47" t="n">
        <v>30</v>
      </c>
      <c r="J1386" s="9" t="n">
        <f aca="false">H1386-I1386</f>
        <v>450</v>
      </c>
      <c r="K1386" s="9" t="n">
        <f aca="false">SUMIFS(Downtime_Log!$I$2:$I$20000,Downtime_Log!$B$2:$B$20000,A1386)</f>
        <v>9</v>
      </c>
      <c r="L1386" s="9" t="n">
        <f aca="false">J1386-K1386</f>
        <v>441</v>
      </c>
      <c r="M1386" s="51" t="n">
        <f aca="false">INDEX(Rate_Master!$C$2:$C$13,MATCH(F1386,Rate_Master!$A$2:$A$13,0))</f>
        <v>600</v>
      </c>
      <c r="N1386" s="52" t="n">
        <v>233526</v>
      </c>
      <c r="O1386" s="51" t="n">
        <f aca="false">SUMIFS(Quality_Log!$H$2:$H$20000,Quality_Log!$B$2:$B$20000,A1386)</f>
        <v>1471</v>
      </c>
      <c r="P1386" s="51" t="n">
        <f aca="false">N1386-O1386</f>
        <v>232055</v>
      </c>
      <c r="Q1386" s="51" t="n">
        <f aca="false">ROUND(J1386*M1386*Assumptions!$B$6,0)</f>
        <v>210600</v>
      </c>
      <c r="R1386" s="53" t="n">
        <f aca="false">N1386/M1386</f>
        <v>389.21</v>
      </c>
      <c r="S1386" s="53" t="n">
        <f aca="false">P1386/M1386</f>
        <v>386.758333333333</v>
      </c>
      <c r="T1386" s="54" t="n">
        <f aca="false">IF(J1386&gt;0,L1386/J1386,0)</f>
        <v>0.98</v>
      </c>
      <c r="U1386" s="54" t="n">
        <f aca="false">IF(L1386&gt;0,R1386/L1386,0)</f>
        <v>0.882562358276644</v>
      </c>
      <c r="V1386" s="54" t="n">
        <f aca="false">IF(N1386&gt;0,P1386/N1386,0)</f>
        <v>0.993700915529748</v>
      </c>
      <c r="W1386" s="54" t="n">
        <f aca="false">T1386*U1386*V1386</f>
        <v>0.859462962962963</v>
      </c>
      <c r="X1386" s="55" t="n">
        <v>241.1</v>
      </c>
      <c r="Y1386" s="56" t="n">
        <v>0.62</v>
      </c>
    </row>
    <row r="1387" customFormat="false" ht="15" hidden="false" customHeight="false" outlineLevel="0" collapsed="false">
      <c r="A1387" s="47" t="s">
        <v>1890</v>
      </c>
      <c r="B1387" s="48" t="n">
        <v>46174</v>
      </c>
      <c r="C1387" s="49" t="n">
        <f aca="false">DATE(YEAR(B1387),MONTH(B1387),1)</f>
        <v>46174</v>
      </c>
      <c r="D1387" s="47" t="s">
        <v>73</v>
      </c>
      <c r="E1387" s="47" t="s">
        <v>65</v>
      </c>
      <c r="F1387" s="47" t="s">
        <v>158</v>
      </c>
      <c r="G1387" s="47" t="s">
        <v>1867</v>
      </c>
      <c r="H1387" s="50" t="n">
        <f aca="false">Assumptions!$B$4</f>
        <v>480</v>
      </c>
      <c r="I1387" s="47" t="n">
        <v>45</v>
      </c>
      <c r="J1387" s="9" t="n">
        <f aca="false">H1387-I1387</f>
        <v>435</v>
      </c>
      <c r="K1387" s="9" t="n">
        <f aca="false">SUMIFS(Downtime_Log!$I$2:$I$20000,Downtime_Log!$B$2:$B$20000,A1387)</f>
        <v>35</v>
      </c>
      <c r="L1387" s="9" t="n">
        <f aca="false">J1387-K1387</f>
        <v>400</v>
      </c>
      <c r="M1387" s="51" t="n">
        <f aca="false">INDEX(Rate_Master!$C$2:$C$13,MATCH(F1387,Rate_Master!$A$2:$A$13,0))</f>
        <v>200</v>
      </c>
      <c r="N1387" s="52" t="n">
        <v>63418</v>
      </c>
      <c r="O1387" s="51" t="n">
        <f aca="false">SUMIFS(Quality_Log!$H$2:$H$20000,Quality_Log!$B$2:$B$20000,A1387)</f>
        <v>1419</v>
      </c>
      <c r="P1387" s="51" t="n">
        <f aca="false">N1387-O1387</f>
        <v>61999</v>
      </c>
      <c r="Q1387" s="51" t="n">
        <f aca="false">ROUND(J1387*M1387*Assumptions!$B$6,0)</f>
        <v>67860</v>
      </c>
      <c r="R1387" s="53" t="n">
        <f aca="false">N1387/M1387</f>
        <v>317.09</v>
      </c>
      <c r="S1387" s="53" t="n">
        <f aca="false">P1387/M1387</f>
        <v>309.995</v>
      </c>
      <c r="T1387" s="54" t="n">
        <f aca="false">IF(J1387&gt;0,L1387/J1387,0)</f>
        <v>0.919540229885058</v>
      </c>
      <c r="U1387" s="54" t="n">
        <f aca="false">IF(L1387&gt;0,R1387/L1387,0)</f>
        <v>0.792725</v>
      </c>
      <c r="V1387" s="54" t="n">
        <f aca="false">IF(N1387&gt;0,P1387/N1387,0)</f>
        <v>0.977624649153237</v>
      </c>
      <c r="W1387" s="54" t="n">
        <f aca="false">T1387*U1387*V1387</f>
        <v>0.712632183908046</v>
      </c>
      <c r="X1387" s="55" t="n">
        <v>196.1</v>
      </c>
      <c r="Y1387" s="56" t="n">
        <v>0.17</v>
      </c>
    </row>
    <row r="1388" customFormat="false" ht="15" hidden="false" customHeight="false" outlineLevel="0" collapsed="false">
      <c r="A1388" s="47" t="s">
        <v>1891</v>
      </c>
      <c r="B1388" s="48" t="n">
        <v>46174</v>
      </c>
      <c r="C1388" s="49" t="n">
        <f aca="false">DATE(YEAR(B1388),MONTH(B1388),1)</f>
        <v>46174</v>
      </c>
      <c r="D1388" s="47" t="s">
        <v>74</v>
      </c>
      <c r="E1388" s="47" t="s">
        <v>65</v>
      </c>
      <c r="F1388" s="47" t="s">
        <v>159</v>
      </c>
      <c r="G1388" s="47" t="s">
        <v>1892</v>
      </c>
      <c r="H1388" s="50" t="n">
        <f aca="false">Assumptions!$B$4</f>
        <v>480</v>
      </c>
      <c r="I1388" s="47" t="n">
        <v>30</v>
      </c>
      <c r="J1388" s="9" t="n">
        <f aca="false">H1388-I1388</f>
        <v>450</v>
      </c>
      <c r="K1388" s="9" t="n">
        <f aca="false">SUMIFS(Downtime_Log!$I$2:$I$20000,Downtime_Log!$B$2:$B$20000,A1388)</f>
        <v>65</v>
      </c>
      <c r="L1388" s="9" t="n">
        <f aca="false">J1388-K1388</f>
        <v>385</v>
      </c>
      <c r="M1388" s="51" t="n">
        <f aca="false">INDEX(Rate_Master!$C$2:$C$13,MATCH(F1388,Rate_Master!$A$2:$A$13,0))</f>
        <v>240</v>
      </c>
      <c r="N1388" s="52" t="n">
        <v>69399</v>
      </c>
      <c r="O1388" s="51" t="n">
        <f aca="false">SUMIFS(Quality_Log!$H$2:$H$20000,Quality_Log!$B$2:$B$20000,A1388)</f>
        <v>1801</v>
      </c>
      <c r="P1388" s="51" t="n">
        <f aca="false">N1388-O1388</f>
        <v>67598</v>
      </c>
      <c r="Q1388" s="51" t="n">
        <f aca="false">ROUND(J1388*M1388*Assumptions!$B$6,0)</f>
        <v>84240</v>
      </c>
      <c r="R1388" s="53" t="n">
        <f aca="false">N1388/M1388</f>
        <v>289.1625</v>
      </c>
      <c r="S1388" s="53" t="n">
        <f aca="false">P1388/M1388</f>
        <v>281.658333333333</v>
      </c>
      <c r="T1388" s="54" t="n">
        <f aca="false">IF(J1388&gt;0,L1388/J1388,0)</f>
        <v>0.855555555555556</v>
      </c>
      <c r="U1388" s="54" t="n">
        <f aca="false">IF(L1388&gt;0,R1388/L1388,0)</f>
        <v>0.751071428571429</v>
      </c>
      <c r="V1388" s="54" t="n">
        <f aca="false">IF(N1388&gt;0,P1388/N1388,0)</f>
        <v>0.974048617415237</v>
      </c>
      <c r="W1388" s="54" t="n">
        <f aca="false">T1388*U1388*V1388</f>
        <v>0.625907407407407</v>
      </c>
      <c r="X1388" s="55" t="n">
        <v>192</v>
      </c>
      <c r="Y1388" s="56" t="n">
        <v>0.74</v>
      </c>
    </row>
    <row r="1389" customFormat="false" ht="15" hidden="false" customHeight="false" outlineLevel="0" collapsed="false">
      <c r="A1389" s="47" t="s">
        <v>1893</v>
      </c>
      <c r="B1389" s="48" t="n">
        <v>46174</v>
      </c>
      <c r="C1389" s="49" t="n">
        <f aca="false">DATE(YEAR(B1389),MONTH(B1389),1)</f>
        <v>46174</v>
      </c>
      <c r="D1389" s="47" t="s">
        <v>75</v>
      </c>
      <c r="E1389" s="47" t="s">
        <v>65</v>
      </c>
      <c r="F1389" s="47" t="s">
        <v>159</v>
      </c>
      <c r="G1389" s="47" t="s">
        <v>1892</v>
      </c>
      <c r="H1389" s="50" t="n">
        <f aca="false">Assumptions!$B$4</f>
        <v>480</v>
      </c>
      <c r="I1389" s="47" t="n">
        <v>30</v>
      </c>
      <c r="J1389" s="9" t="n">
        <f aca="false">H1389-I1389</f>
        <v>450</v>
      </c>
      <c r="K1389" s="9" t="n">
        <f aca="false">SUMIFS(Downtime_Log!$I$2:$I$20000,Downtime_Log!$B$2:$B$20000,A1389)</f>
        <v>43</v>
      </c>
      <c r="L1389" s="9" t="n">
        <f aca="false">J1389-K1389</f>
        <v>407</v>
      </c>
      <c r="M1389" s="51" t="n">
        <f aca="false">INDEX(Rate_Master!$C$2:$C$13,MATCH(F1389,Rate_Master!$A$2:$A$13,0))</f>
        <v>240</v>
      </c>
      <c r="N1389" s="52" t="n">
        <v>80605</v>
      </c>
      <c r="O1389" s="51" t="n">
        <f aca="false">SUMIFS(Quality_Log!$H$2:$H$20000,Quality_Log!$B$2:$B$20000,A1389)</f>
        <v>1641</v>
      </c>
      <c r="P1389" s="51" t="n">
        <f aca="false">N1389-O1389</f>
        <v>78964</v>
      </c>
      <c r="Q1389" s="51" t="n">
        <f aca="false">ROUND(J1389*M1389*Assumptions!$B$6,0)</f>
        <v>84240</v>
      </c>
      <c r="R1389" s="53" t="n">
        <f aca="false">N1389/M1389</f>
        <v>335.854166666667</v>
      </c>
      <c r="S1389" s="53" t="n">
        <f aca="false">P1389/M1389</f>
        <v>329.016666666667</v>
      </c>
      <c r="T1389" s="54" t="n">
        <f aca="false">IF(J1389&gt;0,L1389/J1389,0)</f>
        <v>0.904444444444445</v>
      </c>
      <c r="U1389" s="54" t="n">
        <f aca="false">IF(L1389&gt;0,R1389/L1389,0)</f>
        <v>0.825194512694513</v>
      </c>
      <c r="V1389" s="54" t="n">
        <f aca="false">IF(N1389&gt;0,P1389/N1389,0)</f>
        <v>0.979641461447801</v>
      </c>
      <c r="W1389" s="54" t="n">
        <f aca="false">T1389*U1389*V1389</f>
        <v>0.731148148148148</v>
      </c>
      <c r="X1389" s="55" t="n">
        <v>202.3</v>
      </c>
      <c r="Y1389" s="56" t="n">
        <v>0.13</v>
      </c>
    </row>
    <row r="1390" customFormat="false" ht="15" hidden="false" customHeight="false" outlineLevel="0" collapsed="false">
      <c r="A1390" s="47" t="s">
        <v>1894</v>
      </c>
      <c r="B1390" s="48" t="n">
        <v>46175</v>
      </c>
      <c r="C1390" s="49" t="n">
        <f aca="false">DATE(YEAR(B1390),MONTH(B1390),1)</f>
        <v>46174</v>
      </c>
      <c r="D1390" s="47" t="s">
        <v>73</v>
      </c>
      <c r="E1390" s="47" t="s">
        <v>62</v>
      </c>
      <c r="F1390" s="47" t="s">
        <v>148</v>
      </c>
      <c r="G1390" s="47" t="s">
        <v>1881</v>
      </c>
      <c r="H1390" s="50" t="n">
        <f aca="false">Assumptions!$B$4</f>
        <v>480</v>
      </c>
      <c r="I1390" s="47" t="n">
        <v>45</v>
      </c>
      <c r="J1390" s="9" t="n">
        <f aca="false">H1390-I1390</f>
        <v>435</v>
      </c>
      <c r="K1390" s="9" t="n">
        <f aca="false">SUMIFS(Downtime_Log!$I$2:$I$20000,Downtime_Log!$B$2:$B$20000,A1390)</f>
        <v>229</v>
      </c>
      <c r="L1390" s="9" t="n">
        <f aca="false">J1390-K1390</f>
        <v>206</v>
      </c>
      <c r="M1390" s="51" t="n">
        <f aca="false">INDEX(Rate_Master!$C$2:$C$13,MATCH(F1390,Rate_Master!$A$2:$A$13,0))</f>
        <v>900</v>
      </c>
      <c r="N1390" s="52" t="n">
        <v>168452</v>
      </c>
      <c r="O1390" s="51" t="n">
        <f aca="false">SUMIFS(Quality_Log!$H$2:$H$20000,Quality_Log!$B$2:$B$20000,A1390)</f>
        <v>4002</v>
      </c>
      <c r="P1390" s="51" t="n">
        <f aca="false">N1390-O1390</f>
        <v>164450</v>
      </c>
      <c r="Q1390" s="51" t="n">
        <f aca="false">ROUND(J1390*M1390*Assumptions!$B$6,0)</f>
        <v>305370</v>
      </c>
      <c r="R1390" s="53" t="n">
        <f aca="false">N1390/M1390</f>
        <v>187.168888888889</v>
      </c>
      <c r="S1390" s="53" t="n">
        <f aca="false">P1390/M1390</f>
        <v>182.722222222222</v>
      </c>
      <c r="T1390" s="54" t="n">
        <f aca="false">IF(J1390&gt;0,L1390/J1390,0)</f>
        <v>0.473563218390805</v>
      </c>
      <c r="U1390" s="54" t="n">
        <f aca="false">IF(L1390&gt;0,R1390/L1390,0)</f>
        <v>0.908586839266451</v>
      </c>
      <c r="V1390" s="54" t="n">
        <f aca="false">IF(N1390&gt;0,P1390/N1390,0)</f>
        <v>0.976242490442381</v>
      </c>
      <c r="W1390" s="54" t="n">
        <f aca="false">T1390*U1390*V1390</f>
        <v>0.420051085568327</v>
      </c>
      <c r="X1390" s="55" t="n">
        <v>250.5</v>
      </c>
      <c r="Y1390" s="56" t="n">
        <v>1.73</v>
      </c>
    </row>
    <row r="1391" customFormat="false" ht="15" hidden="false" customHeight="false" outlineLevel="0" collapsed="false">
      <c r="A1391" s="47" t="s">
        <v>1895</v>
      </c>
      <c r="B1391" s="48" t="n">
        <v>46175</v>
      </c>
      <c r="C1391" s="49" t="n">
        <f aca="false">DATE(YEAR(B1391),MONTH(B1391),1)</f>
        <v>46174</v>
      </c>
      <c r="D1391" s="47" t="s">
        <v>74</v>
      </c>
      <c r="E1391" s="47" t="s">
        <v>62</v>
      </c>
      <c r="F1391" s="47" t="s">
        <v>148</v>
      </c>
      <c r="G1391" s="47" t="s">
        <v>1881</v>
      </c>
      <c r="H1391" s="50" t="n">
        <f aca="false">Assumptions!$B$4</f>
        <v>480</v>
      </c>
      <c r="I1391" s="47" t="n">
        <v>30</v>
      </c>
      <c r="J1391" s="9" t="n">
        <f aca="false">H1391-I1391</f>
        <v>450</v>
      </c>
      <c r="K1391" s="9" t="n">
        <f aca="false">SUMIFS(Downtime_Log!$I$2:$I$20000,Downtime_Log!$B$2:$B$20000,A1391)</f>
        <v>24</v>
      </c>
      <c r="L1391" s="9" t="n">
        <f aca="false">J1391-K1391</f>
        <v>426</v>
      </c>
      <c r="M1391" s="51" t="n">
        <f aca="false">INDEX(Rate_Master!$C$2:$C$13,MATCH(F1391,Rate_Master!$A$2:$A$13,0))</f>
        <v>900</v>
      </c>
      <c r="N1391" s="52" t="n">
        <v>336237</v>
      </c>
      <c r="O1391" s="51" t="n">
        <f aca="false">SUMIFS(Quality_Log!$H$2:$H$20000,Quality_Log!$B$2:$B$20000,A1391)</f>
        <v>6688</v>
      </c>
      <c r="P1391" s="51" t="n">
        <f aca="false">N1391-O1391</f>
        <v>329549</v>
      </c>
      <c r="Q1391" s="51" t="n">
        <f aca="false">ROUND(J1391*M1391*Assumptions!$B$6,0)</f>
        <v>315900</v>
      </c>
      <c r="R1391" s="53" t="n">
        <f aca="false">N1391/M1391</f>
        <v>373.596666666667</v>
      </c>
      <c r="S1391" s="53" t="n">
        <f aca="false">P1391/M1391</f>
        <v>366.165555555556</v>
      </c>
      <c r="T1391" s="54" t="n">
        <f aca="false">IF(J1391&gt;0,L1391/J1391,0)</f>
        <v>0.946666666666667</v>
      </c>
      <c r="U1391" s="54" t="n">
        <f aca="false">IF(L1391&gt;0,R1391/L1391,0)</f>
        <v>0.876987480438185</v>
      </c>
      <c r="V1391" s="54" t="n">
        <f aca="false">IF(N1391&gt;0,P1391/N1391,0)</f>
        <v>0.980109268165015</v>
      </c>
      <c r="W1391" s="54" t="n">
        <f aca="false">T1391*U1391*V1391</f>
        <v>0.813701234567901</v>
      </c>
      <c r="X1391" s="55" t="n">
        <v>378.7</v>
      </c>
      <c r="Y1391" s="56" t="n">
        <v>1.83</v>
      </c>
    </row>
    <row r="1392" customFormat="false" ht="15" hidden="false" customHeight="false" outlineLevel="0" collapsed="false">
      <c r="A1392" s="47" t="s">
        <v>1896</v>
      </c>
      <c r="B1392" s="48" t="n">
        <v>46175</v>
      </c>
      <c r="C1392" s="49" t="n">
        <f aca="false">DATE(YEAR(B1392),MONTH(B1392),1)</f>
        <v>46174</v>
      </c>
      <c r="D1392" s="47" t="s">
        <v>75</v>
      </c>
      <c r="E1392" s="47" t="s">
        <v>62</v>
      </c>
      <c r="F1392" s="47" t="s">
        <v>148</v>
      </c>
      <c r="G1392" s="47" t="s">
        <v>1881</v>
      </c>
      <c r="H1392" s="50" t="n">
        <f aca="false">Assumptions!$B$4</f>
        <v>480</v>
      </c>
      <c r="I1392" s="47" t="n">
        <v>45</v>
      </c>
      <c r="J1392" s="9" t="n">
        <f aca="false">H1392-I1392</f>
        <v>435</v>
      </c>
      <c r="K1392" s="9" t="n">
        <f aca="false">SUMIFS(Downtime_Log!$I$2:$I$20000,Downtime_Log!$B$2:$B$20000,A1392)</f>
        <v>35</v>
      </c>
      <c r="L1392" s="9" t="n">
        <f aca="false">J1392-K1392</f>
        <v>400</v>
      </c>
      <c r="M1392" s="51" t="n">
        <f aca="false">INDEX(Rate_Master!$C$2:$C$13,MATCH(F1392,Rate_Master!$A$2:$A$13,0))</f>
        <v>900</v>
      </c>
      <c r="N1392" s="52" t="n">
        <v>325665</v>
      </c>
      <c r="O1392" s="51" t="n">
        <f aca="false">SUMIFS(Quality_Log!$H$2:$H$20000,Quality_Log!$B$2:$B$20000,A1392)</f>
        <v>7178</v>
      </c>
      <c r="P1392" s="51" t="n">
        <f aca="false">N1392-O1392</f>
        <v>318487</v>
      </c>
      <c r="Q1392" s="51" t="n">
        <f aca="false">ROUND(J1392*M1392*Assumptions!$B$6,0)</f>
        <v>305370</v>
      </c>
      <c r="R1392" s="53" t="n">
        <f aca="false">N1392/M1392</f>
        <v>361.85</v>
      </c>
      <c r="S1392" s="53" t="n">
        <f aca="false">P1392/M1392</f>
        <v>353.874444444444</v>
      </c>
      <c r="T1392" s="54" t="n">
        <f aca="false">IF(J1392&gt;0,L1392/J1392,0)</f>
        <v>0.919540229885058</v>
      </c>
      <c r="U1392" s="54" t="n">
        <f aca="false">IF(L1392&gt;0,R1392/L1392,0)</f>
        <v>0.904625</v>
      </c>
      <c r="V1392" s="54" t="n">
        <f aca="false">IF(N1392&gt;0,P1392/N1392,0)</f>
        <v>0.977958945542198</v>
      </c>
      <c r="W1392" s="54" t="n">
        <f aca="false">T1392*U1392*V1392</f>
        <v>0.813504469987229</v>
      </c>
      <c r="X1392" s="55" t="n">
        <v>354.8</v>
      </c>
      <c r="Y1392" s="56" t="n">
        <v>1.72</v>
      </c>
    </row>
    <row r="1393" customFormat="false" ht="15" hidden="false" customHeight="false" outlineLevel="0" collapsed="false">
      <c r="A1393" s="47" t="s">
        <v>1897</v>
      </c>
      <c r="B1393" s="48" t="n">
        <v>46175</v>
      </c>
      <c r="C1393" s="49" t="n">
        <f aca="false">DATE(YEAR(B1393),MONTH(B1393),1)</f>
        <v>46174</v>
      </c>
      <c r="D1393" s="47" t="s">
        <v>73</v>
      </c>
      <c r="E1393" s="47" t="s">
        <v>63</v>
      </c>
      <c r="F1393" s="47" t="s">
        <v>152</v>
      </c>
      <c r="G1393" s="47" t="s">
        <v>1887</v>
      </c>
      <c r="H1393" s="50" t="n">
        <f aca="false">Assumptions!$B$4</f>
        <v>480</v>
      </c>
      <c r="I1393" s="47" t="n">
        <v>30</v>
      </c>
      <c r="J1393" s="9" t="n">
        <f aca="false">H1393-I1393</f>
        <v>450</v>
      </c>
      <c r="K1393" s="9" t="n">
        <f aca="false">SUMIFS(Downtime_Log!$I$2:$I$20000,Downtime_Log!$B$2:$B$20000,A1393)</f>
        <v>20</v>
      </c>
      <c r="L1393" s="9" t="n">
        <f aca="false">J1393-K1393</f>
        <v>430</v>
      </c>
      <c r="M1393" s="51" t="n">
        <f aca="false">INDEX(Rate_Master!$C$2:$C$13,MATCH(F1393,Rate_Master!$A$2:$A$13,0))</f>
        <v>900</v>
      </c>
      <c r="N1393" s="52" t="n">
        <v>331983</v>
      </c>
      <c r="O1393" s="51" t="n">
        <f aca="false">SUMIFS(Quality_Log!$H$2:$H$20000,Quality_Log!$B$2:$B$20000,A1393)</f>
        <v>11465</v>
      </c>
      <c r="P1393" s="51" t="n">
        <f aca="false">N1393-O1393</f>
        <v>320518</v>
      </c>
      <c r="Q1393" s="51" t="n">
        <f aca="false">ROUND(J1393*M1393*Assumptions!$B$6,0)</f>
        <v>315900</v>
      </c>
      <c r="R1393" s="53" t="n">
        <f aca="false">N1393/M1393</f>
        <v>368.87</v>
      </c>
      <c r="S1393" s="53" t="n">
        <f aca="false">P1393/M1393</f>
        <v>356.131111111111</v>
      </c>
      <c r="T1393" s="54" t="n">
        <f aca="false">IF(J1393&gt;0,L1393/J1393,0)</f>
        <v>0.955555555555556</v>
      </c>
      <c r="U1393" s="54" t="n">
        <f aca="false">IF(L1393&gt;0,R1393/L1393,0)</f>
        <v>0.857837209302326</v>
      </c>
      <c r="V1393" s="54" t="n">
        <f aca="false">IF(N1393&gt;0,P1393/N1393,0)</f>
        <v>0.965465099116521</v>
      </c>
      <c r="W1393" s="54" t="n">
        <f aca="false">T1393*U1393*V1393</f>
        <v>0.791402469135803</v>
      </c>
      <c r="X1393" s="55" t="n">
        <v>436.1</v>
      </c>
      <c r="Y1393" s="56" t="n">
        <v>1.91</v>
      </c>
    </row>
    <row r="1394" customFormat="false" ht="15" hidden="false" customHeight="false" outlineLevel="0" collapsed="false">
      <c r="A1394" s="47" t="s">
        <v>1898</v>
      </c>
      <c r="B1394" s="48" t="n">
        <v>46175</v>
      </c>
      <c r="C1394" s="49" t="n">
        <f aca="false">DATE(YEAR(B1394),MONTH(B1394),1)</f>
        <v>46174</v>
      </c>
      <c r="D1394" s="47" t="s">
        <v>74</v>
      </c>
      <c r="E1394" s="47" t="s">
        <v>63</v>
      </c>
      <c r="F1394" s="47" t="s">
        <v>152</v>
      </c>
      <c r="G1394" s="47" t="s">
        <v>1887</v>
      </c>
      <c r="H1394" s="50" t="n">
        <f aca="false">Assumptions!$B$4</f>
        <v>480</v>
      </c>
      <c r="I1394" s="47" t="n">
        <v>30</v>
      </c>
      <c r="J1394" s="9" t="n">
        <f aca="false">H1394-I1394</f>
        <v>450</v>
      </c>
      <c r="K1394" s="9" t="n">
        <f aca="false">SUMIFS(Downtime_Log!$I$2:$I$20000,Downtime_Log!$B$2:$B$20000,A1394)</f>
        <v>26</v>
      </c>
      <c r="L1394" s="9" t="n">
        <f aca="false">J1394-K1394</f>
        <v>424</v>
      </c>
      <c r="M1394" s="51" t="n">
        <f aca="false">INDEX(Rate_Master!$C$2:$C$13,MATCH(F1394,Rate_Master!$A$2:$A$13,0))</f>
        <v>900</v>
      </c>
      <c r="N1394" s="52" t="n">
        <v>329027</v>
      </c>
      <c r="O1394" s="51" t="n">
        <f aca="false">SUMIFS(Quality_Log!$H$2:$H$20000,Quality_Log!$B$2:$B$20000,A1394)</f>
        <v>5378</v>
      </c>
      <c r="P1394" s="51" t="n">
        <f aca="false">N1394-O1394</f>
        <v>323649</v>
      </c>
      <c r="Q1394" s="51" t="n">
        <f aca="false">ROUND(J1394*M1394*Assumptions!$B$6,0)</f>
        <v>315900</v>
      </c>
      <c r="R1394" s="53" t="n">
        <f aca="false">N1394/M1394</f>
        <v>365.585555555556</v>
      </c>
      <c r="S1394" s="53" t="n">
        <f aca="false">P1394/M1394</f>
        <v>359.61</v>
      </c>
      <c r="T1394" s="54" t="n">
        <f aca="false">IF(J1394&gt;0,L1394/J1394,0)</f>
        <v>0.942222222222222</v>
      </c>
      <c r="U1394" s="54" t="n">
        <f aca="false">IF(L1394&gt;0,R1394/L1394,0)</f>
        <v>0.862230083857442</v>
      </c>
      <c r="V1394" s="54" t="n">
        <f aca="false">IF(N1394&gt;0,P1394/N1394,0)</f>
        <v>0.983654836837098</v>
      </c>
      <c r="W1394" s="54" t="n">
        <f aca="false">T1394*U1394*V1394</f>
        <v>0.799133333333333</v>
      </c>
      <c r="X1394" s="55" t="n">
        <v>441.2</v>
      </c>
      <c r="Y1394" s="56" t="n">
        <v>2.02</v>
      </c>
    </row>
    <row r="1395" customFormat="false" ht="15" hidden="false" customHeight="false" outlineLevel="0" collapsed="false">
      <c r="A1395" s="47" t="s">
        <v>1899</v>
      </c>
      <c r="B1395" s="48" t="n">
        <v>46175</v>
      </c>
      <c r="C1395" s="49" t="n">
        <f aca="false">DATE(YEAR(B1395),MONTH(B1395),1)</f>
        <v>46174</v>
      </c>
      <c r="D1395" s="47" t="s">
        <v>75</v>
      </c>
      <c r="E1395" s="47" t="s">
        <v>63</v>
      </c>
      <c r="F1395" s="47" t="s">
        <v>152</v>
      </c>
      <c r="G1395" s="47" t="s">
        <v>1887</v>
      </c>
      <c r="H1395" s="50" t="n">
        <f aca="false">Assumptions!$B$4</f>
        <v>480</v>
      </c>
      <c r="I1395" s="47" t="n">
        <v>30</v>
      </c>
      <c r="J1395" s="9" t="n">
        <f aca="false">H1395-I1395</f>
        <v>450</v>
      </c>
      <c r="K1395" s="9" t="n">
        <f aca="false">SUMIFS(Downtime_Log!$I$2:$I$20000,Downtime_Log!$B$2:$B$20000,A1395)</f>
        <v>13</v>
      </c>
      <c r="L1395" s="9" t="n">
        <f aca="false">J1395-K1395</f>
        <v>437</v>
      </c>
      <c r="M1395" s="51" t="n">
        <f aca="false">INDEX(Rate_Master!$C$2:$C$13,MATCH(F1395,Rate_Master!$A$2:$A$13,0))</f>
        <v>900</v>
      </c>
      <c r="N1395" s="52" t="n">
        <v>328457</v>
      </c>
      <c r="O1395" s="51" t="n">
        <f aca="false">SUMIFS(Quality_Log!$H$2:$H$20000,Quality_Log!$B$2:$B$20000,A1395)</f>
        <v>8867</v>
      </c>
      <c r="P1395" s="51" t="n">
        <f aca="false">N1395-O1395</f>
        <v>319590</v>
      </c>
      <c r="Q1395" s="51" t="n">
        <f aca="false">ROUND(J1395*M1395*Assumptions!$B$6,0)</f>
        <v>315900</v>
      </c>
      <c r="R1395" s="53" t="n">
        <f aca="false">N1395/M1395</f>
        <v>364.952222222222</v>
      </c>
      <c r="S1395" s="53" t="n">
        <f aca="false">P1395/M1395</f>
        <v>355.1</v>
      </c>
      <c r="T1395" s="54" t="n">
        <f aca="false">IF(J1395&gt;0,L1395/J1395,0)</f>
        <v>0.971111111111111</v>
      </c>
      <c r="U1395" s="54" t="n">
        <f aca="false">IF(L1395&gt;0,R1395/L1395,0)</f>
        <v>0.83513094330028</v>
      </c>
      <c r="V1395" s="54" t="n">
        <f aca="false">IF(N1395&gt;0,P1395/N1395,0)</f>
        <v>0.973004076637125</v>
      </c>
      <c r="W1395" s="54" t="n">
        <f aca="false">T1395*U1395*V1395</f>
        <v>0.789111111111111</v>
      </c>
      <c r="X1395" s="55" t="n">
        <v>469</v>
      </c>
      <c r="Y1395" s="56" t="n">
        <v>1.86</v>
      </c>
    </row>
    <row r="1396" customFormat="false" ht="15" hidden="false" customHeight="false" outlineLevel="0" collapsed="false">
      <c r="A1396" s="47" t="s">
        <v>1900</v>
      </c>
      <c r="B1396" s="48" t="n">
        <v>46175</v>
      </c>
      <c r="C1396" s="49" t="n">
        <f aca="false">DATE(YEAR(B1396),MONTH(B1396),1)</f>
        <v>46174</v>
      </c>
      <c r="D1396" s="47" t="s">
        <v>73</v>
      </c>
      <c r="E1396" s="47" t="s">
        <v>64</v>
      </c>
      <c r="F1396" s="47" t="s">
        <v>154</v>
      </c>
      <c r="G1396" s="47" t="s">
        <v>1901</v>
      </c>
      <c r="H1396" s="50" t="n">
        <f aca="false">Assumptions!$B$4</f>
        <v>480</v>
      </c>
      <c r="I1396" s="47" t="n">
        <v>30</v>
      </c>
      <c r="J1396" s="9" t="n">
        <f aca="false">H1396-I1396</f>
        <v>450</v>
      </c>
      <c r="K1396" s="9" t="n">
        <f aca="false">SUMIFS(Downtime_Log!$I$2:$I$20000,Downtime_Log!$B$2:$B$20000,A1396)</f>
        <v>6</v>
      </c>
      <c r="L1396" s="9" t="n">
        <f aca="false">J1396-K1396</f>
        <v>444</v>
      </c>
      <c r="M1396" s="51" t="n">
        <f aca="false">INDEX(Rate_Master!$C$2:$C$13,MATCH(F1396,Rate_Master!$A$2:$A$13,0))</f>
        <v>600</v>
      </c>
      <c r="N1396" s="52" t="n">
        <v>248939</v>
      </c>
      <c r="O1396" s="51" t="n">
        <f aca="false">SUMIFS(Quality_Log!$H$2:$H$20000,Quality_Log!$B$2:$B$20000,A1396)</f>
        <v>3696</v>
      </c>
      <c r="P1396" s="51" t="n">
        <f aca="false">N1396-O1396</f>
        <v>245243</v>
      </c>
      <c r="Q1396" s="51" t="n">
        <f aca="false">ROUND(J1396*M1396*Assumptions!$B$6,0)</f>
        <v>210600</v>
      </c>
      <c r="R1396" s="53" t="n">
        <f aca="false">N1396/M1396</f>
        <v>414.898333333333</v>
      </c>
      <c r="S1396" s="53" t="n">
        <f aca="false">P1396/M1396</f>
        <v>408.738333333333</v>
      </c>
      <c r="T1396" s="54" t="n">
        <f aca="false">IF(J1396&gt;0,L1396/J1396,0)</f>
        <v>0.986666666666667</v>
      </c>
      <c r="U1396" s="54" t="n">
        <f aca="false">IF(L1396&gt;0,R1396/L1396,0)</f>
        <v>0.934455705705706</v>
      </c>
      <c r="V1396" s="54" t="n">
        <f aca="false">IF(N1396&gt;0,P1396/N1396,0)</f>
        <v>0.985152989286532</v>
      </c>
      <c r="W1396" s="54" t="n">
        <f aca="false">T1396*U1396*V1396</f>
        <v>0.908307407407408</v>
      </c>
      <c r="X1396" s="55" t="n">
        <v>239.7</v>
      </c>
      <c r="Y1396" s="56" t="n">
        <v>0.8</v>
      </c>
    </row>
    <row r="1397" customFormat="false" ht="15" hidden="false" customHeight="false" outlineLevel="0" collapsed="false">
      <c r="A1397" s="47" t="s">
        <v>1902</v>
      </c>
      <c r="B1397" s="48" t="n">
        <v>46175</v>
      </c>
      <c r="C1397" s="49" t="n">
        <f aca="false">DATE(YEAR(B1397),MONTH(B1397),1)</f>
        <v>46174</v>
      </c>
      <c r="D1397" s="47" t="s">
        <v>74</v>
      </c>
      <c r="E1397" s="47" t="s">
        <v>64</v>
      </c>
      <c r="F1397" s="47" t="s">
        <v>154</v>
      </c>
      <c r="G1397" s="47" t="s">
        <v>1901</v>
      </c>
      <c r="H1397" s="50" t="n">
        <f aca="false">Assumptions!$B$4</f>
        <v>480</v>
      </c>
      <c r="I1397" s="47" t="n">
        <v>30</v>
      </c>
      <c r="J1397" s="9" t="n">
        <f aca="false">H1397-I1397</f>
        <v>450</v>
      </c>
      <c r="K1397" s="9" t="n">
        <f aca="false">SUMIFS(Downtime_Log!$I$2:$I$20000,Downtime_Log!$B$2:$B$20000,A1397)</f>
        <v>8</v>
      </c>
      <c r="L1397" s="9" t="n">
        <f aca="false">J1397-K1397</f>
        <v>442</v>
      </c>
      <c r="M1397" s="51" t="n">
        <f aca="false">INDEX(Rate_Master!$C$2:$C$13,MATCH(F1397,Rate_Master!$A$2:$A$13,0))</f>
        <v>600</v>
      </c>
      <c r="N1397" s="52" t="n">
        <v>235434</v>
      </c>
      <c r="O1397" s="51" t="n">
        <f aca="false">SUMIFS(Quality_Log!$H$2:$H$20000,Quality_Log!$B$2:$B$20000,A1397)</f>
        <v>3253</v>
      </c>
      <c r="P1397" s="51" t="n">
        <f aca="false">N1397-O1397</f>
        <v>232181</v>
      </c>
      <c r="Q1397" s="51" t="n">
        <f aca="false">ROUND(J1397*M1397*Assumptions!$B$6,0)</f>
        <v>210600</v>
      </c>
      <c r="R1397" s="53" t="n">
        <f aca="false">N1397/M1397</f>
        <v>392.39</v>
      </c>
      <c r="S1397" s="53" t="n">
        <f aca="false">P1397/M1397</f>
        <v>386.968333333333</v>
      </c>
      <c r="T1397" s="54" t="n">
        <f aca="false">IF(J1397&gt;0,L1397/J1397,0)</f>
        <v>0.982222222222222</v>
      </c>
      <c r="U1397" s="54" t="n">
        <f aca="false">IF(L1397&gt;0,R1397/L1397,0)</f>
        <v>0.887760180995475</v>
      </c>
      <c r="V1397" s="54" t="n">
        <f aca="false">IF(N1397&gt;0,P1397/N1397,0)</f>
        <v>0.986182964227767</v>
      </c>
      <c r="W1397" s="54" t="n">
        <f aca="false">T1397*U1397*V1397</f>
        <v>0.85992962962963</v>
      </c>
      <c r="X1397" s="55" t="n">
        <v>244.8</v>
      </c>
      <c r="Y1397" s="56" t="n">
        <v>0.71</v>
      </c>
    </row>
    <row r="1398" customFormat="false" ht="15" hidden="false" customHeight="false" outlineLevel="0" collapsed="false">
      <c r="A1398" s="47" t="s">
        <v>1903</v>
      </c>
      <c r="B1398" s="48" t="n">
        <v>46175</v>
      </c>
      <c r="C1398" s="49" t="n">
        <f aca="false">DATE(YEAR(B1398),MONTH(B1398),1)</f>
        <v>46174</v>
      </c>
      <c r="D1398" s="47" t="s">
        <v>73</v>
      </c>
      <c r="E1398" s="47" t="s">
        <v>65</v>
      </c>
      <c r="F1398" s="47" t="s">
        <v>159</v>
      </c>
      <c r="G1398" s="47" t="s">
        <v>1892</v>
      </c>
      <c r="H1398" s="50" t="n">
        <f aca="false">Assumptions!$B$4</f>
        <v>480</v>
      </c>
      <c r="I1398" s="47" t="n">
        <v>30</v>
      </c>
      <c r="J1398" s="9" t="n">
        <f aca="false">H1398-I1398</f>
        <v>450</v>
      </c>
      <c r="K1398" s="9" t="n">
        <f aca="false">SUMIFS(Downtime_Log!$I$2:$I$20000,Downtime_Log!$B$2:$B$20000,A1398)</f>
        <v>7</v>
      </c>
      <c r="L1398" s="9" t="n">
        <f aca="false">J1398-K1398</f>
        <v>443</v>
      </c>
      <c r="M1398" s="51" t="n">
        <f aca="false">INDEX(Rate_Master!$C$2:$C$13,MATCH(F1398,Rate_Master!$A$2:$A$13,0))</f>
        <v>240</v>
      </c>
      <c r="N1398" s="52" t="n">
        <v>91353</v>
      </c>
      <c r="O1398" s="51" t="n">
        <f aca="false">SUMIFS(Quality_Log!$H$2:$H$20000,Quality_Log!$B$2:$B$20000,A1398)</f>
        <v>2282</v>
      </c>
      <c r="P1398" s="51" t="n">
        <f aca="false">N1398-O1398</f>
        <v>89071</v>
      </c>
      <c r="Q1398" s="51" t="n">
        <f aca="false">ROUND(J1398*M1398*Assumptions!$B$6,0)</f>
        <v>84240</v>
      </c>
      <c r="R1398" s="53" t="n">
        <f aca="false">N1398/M1398</f>
        <v>380.6375</v>
      </c>
      <c r="S1398" s="53" t="n">
        <f aca="false">P1398/M1398</f>
        <v>371.129166666667</v>
      </c>
      <c r="T1398" s="54" t="n">
        <f aca="false">IF(J1398&gt;0,L1398/J1398,0)</f>
        <v>0.984444444444445</v>
      </c>
      <c r="U1398" s="54" t="n">
        <f aca="false">IF(L1398&gt;0,R1398/L1398,0)</f>
        <v>0.859226862302483</v>
      </c>
      <c r="V1398" s="54" t="n">
        <f aca="false">IF(N1398&gt;0,P1398/N1398,0)</f>
        <v>0.975019977450111</v>
      </c>
      <c r="W1398" s="54" t="n">
        <f aca="false">T1398*U1398*V1398</f>
        <v>0.824731481481482</v>
      </c>
      <c r="X1398" s="55" t="n">
        <v>222.7</v>
      </c>
      <c r="Y1398" s="56" t="n">
        <v>0.16</v>
      </c>
    </row>
    <row r="1399" customFormat="false" ht="15" hidden="false" customHeight="false" outlineLevel="0" collapsed="false">
      <c r="A1399" s="47" t="s">
        <v>1904</v>
      </c>
      <c r="B1399" s="48" t="n">
        <v>46175</v>
      </c>
      <c r="C1399" s="49" t="n">
        <f aca="false">DATE(YEAR(B1399),MONTH(B1399),1)</f>
        <v>46174</v>
      </c>
      <c r="D1399" s="47" t="s">
        <v>74</v>
      </c>
      <c r="E1399" s="47" t="s">
        <v>65</v>
      </c>
      <c r="F1399" s="47" t="s">
        <v>159</v>
      </c>
      <c r="G1399" s="47" t="s">
        <v>1892</v>
      </c>
      <c r="H1399" s="50" t="n">
        <f aca="false">Assumptions!$B$4</f>
        <v>480</v>
      </c>
      <c r="I1399" s="47" t="n">
        <v>30</v>
      </c>
      <c r="J1399" s="9" t="n">
        <f aca="false">H1399-I1399</f>
        <v>450</v>
      </c>
      <c r="K1399" s="9" t="n">
        <f aca="false">SUMIFS(Downtime_Log!$I$2:$I$20000,Downtime_Log!$B$2:$B$20000,A1399)</f>
        <v>38</v>
      </c>
      <c r="L1399" s="9" t="n">
        <f aca="false">J1399-K1399</f>
        <v>412</v>
      </c>
      <c r="M1399" s="51" t="n">
        <f aca="false">INDEX(Rate_Master!$C$2:$C$13,MATCH(F1399,Rate_Master!$A$2:$A$13,0))</f>
        <v>240</v>
      </c>
      <c r="N1399" s="52" t="n">
        <v>82522</v>
      </c>
      <c r="O1399" s="51" t="n">
        <f aca="false">SUMIFS(Quality_Log!$H$2:$H$20000,Quality_Log!$B$2:$B$20000,A1399)</f>
        <v>1413</v>
      </c>
      <c r="P1399" s="51" t="n">
        <f aca="false">N1399-O1399</f>
        <v>81109</v>
      </c>
      <c r="Q1399" s="51" t="n">
        <f aca="false">ROUND(J1399*M1399*Assumptions!$B$6,0)</f>
        <v>84240</v>
      </c>
      <c r="R1399" s="53" t="n">
        <f aca="false">N1399/M1399</f>
        <v>343.841666666667</v>
      </c>
      <c r="S1399" s="53" t="n">
        <f aca="false">P1399/M1399</f>
        <v>337.954166666667</v>
      </c>
      <c r="T1399" s="54" t="n">
        <f aca="false">IF(J1399&gt;0,L1399/J1399,0)</f>
        <v>0.915555555555556</v>
      </c>
      <c r="U1399" s="54" t="n">
        <f aca="false">IF(L1399&gt;0,R1399/L1399,0)</f>
        <v>0.83456715210356</v>
      </c>
      <c r="V1399" s="54" t="n">
        <f aca="false">IF(N1399&gt;0,P1399/N1399,0)</f>
        <v>0.98287729332784</v>
      </c>
      <c r="W1399" s="54" t="n">
        <f aca="false">T1399*U1399*V1399</f>
        <v>0.751009259259259</v>
      </c>
      <c r="X1399" s="55" t="n">
        <v>192.5</v>
      </c>
      <c r="Y1399" s="56" t="n">
        <v>0.16</v>
      </c>
    </row>
    <row r="1400" customFormat="false" ht="15" hidden="false" customHeight="false" outlineLevel="0" collapsed="false">
      <c r="A1400" s="47" t="s">
        <v>1905</v>
      </c>
      <c r="B1400" s="48" t="n">
        <v>46175</v>
      </c>
      <c r="C1400" s="49" t="n">
        <f aca="false">DATE(YEAR(B1400),MONTH(B1400),1)</f>
        <v>46174</v>
      </c>
      <c r="D1400" s="47" t="s">
        <v>75</v>
      </c>
      <c r="E1400" s="47" t="s">
        <v>65</v>
      </c>
      <c r="F1400" s="47" t="s">
        <v>159</v>
      </c>
      <c r="G1400" s="47" t="s">
        <v>1892</v>
      </c>
      <c r="H1400" s="50" t="n">
        <f aca="false">Assumptions!$B$4</f>
        <v>480</v>
      </c>
      <c r="I1400" s="47" t="n">
        <v>30</v>
      </c>
      <c r="J1400" s="9" t="n">
        <f aca="false">H1400-I1400</f>
        <v>450</v>
      </c>
      <c r="K1400" s="9" t="n">
        <f aca="false">SUMIFS(Downtime_Log!$I$2:$I$20000,Downtime_Log!$B$2:$B$20000,A1400)</f>
        <v>36</v>
      </c>
      <c r="L1400" s="9" t="n">
        <f aca="false">J1400-K1400</f>
        <v>414</v>
      </c>
      <c r="M1400" s="51" t="n">
        <f aca="false">INDEX(Rate_Master!$C$2:$C$13,MATCH(F1400,Rate_Master!$A$2:$A$13,0))</f>
        <v>240</v>
      </c>
      <c r="N1400" s="52" t="n">
        <v>78514</v>
      </c>
      <c r="O1400" s="51" t="n">
        <f aca="false">SUMIFS(Quality_Log!$H$2:$H$20000,Quality_Log!$B$2:$B$20000,A1400)</f>
        <v>1649</v>
      </c>
      <c r="P1400" s="51" t="n">
        <f aca="false">N1400-O1400</f>
        <v>76865</v>
      </c>
      <c r="Q1400" s="51" t="n">
        <f aca="false">ROUND(J1400*M1400*Assumptions!$B$6,0)</f>
        <v>84240</v>
      </c>
      <c r="R1400" s="53" t="n">
        <f aca="false">N1400/M1400</f>
        <v>327.141666666667</v>
      </c>
      <c r="S1400" s="53" t="n">
        <f aca="false">P1400/M1400</f>
        <v>320.270833333333</v>
      </c>
      <c r="T1400" s="54" t="n">
        <f aca="false">IF(J1400&gt;0,L1400/J1400,0)</f>
        <v>0.92</v>
      </c>
      <c r="U1400" s="54" t="n">
        <f aca="false">IF(L1400&gt;0,R1400/L1400,0)</f>
        <v>0.790197262479871</v>
      </c>
      <c r="V1400" s="54" t="n">
        <f aca="false">IF(N1400&gt;0,P1400/N1400,0)</f>
        <v>0.978997376264106</v>
      </c>
      <c r="W1400" s="54" t="n">
        <f aca="false">T1400*U1400*V1400</f>
        <v>0.711712962962963</v>
      </c>
      <c r="X1400" s="55" t="n">
        <v>206.2</v>
      </c>
      <c r="Y1400" s="56" t="n">
        <v>0.14</v>
      </c>
    </row>
    <row r="1401" customFormat="false" ht="15" hidden="false" customHeight="false" outlineLevel="0" collapsed="false">
      <c r="A1401" s="47" t="s">
        <v>1906</v>
      </c>
      <c r="B1401" s="48" t="n">
        <v>46176</v>
      </c>
      <c r="C1401" s="49" t="n">
        <f aca="false">DATE(YEAR(B1401),MONTH(B1401),1)</f>
        <v>46174</v>
      </c>
      <c r="D1401" s="47" t="s">
        <v>73</v>
      </c>
      <c r="E1401" s="47" t="s">
        <v>62</v>
      </c>
      <c r="F1401" s="47" t="s">
        <v>148</v>
      </c>
      <c r="G1401" s="47" t="s">
        <v>1907</v>
      </c>
      <c r="H1401" s="50" t="n">
        <f aca="false">Assumptions!$B$4</f>
        <v>480</v>
      </c>
      <c r="I1401" s="47" t="n">
        <v>30</v>
      </c>
      <c r="J1401" s="9" t="n">
        <f aca="false">H1401-I1401</f>
        <v>450</v>
      </c>
      <c r="K1401" s="9" t="n">
        <f aca="false">SUMIFS(Downtime_Log!$I$2:$I$20000,Downtime_Log!$B$2:$B$20000,A1401)</f>
        <v>16</v>
      </c>
      <c r="L1401" s="9" t="n">
        <f aca="false">J1401-K1401</f>
        <v>434</v>
      </c>
      <c r="M1401" s="51" t="n">
        <f aca="false">INDEX(Rate_Master!$C$2:$C$13,MATCH(F1401,Rate_Master!$A$2:$A$13,0))</f>
        <v>900</v>
      </c>
      <c r="N1401" s="52" t="n">
        <v>361157</v>
      </c>
      <c r="O1401" s="51" t="n">
        <f aca="false">SUMIFS(Quality_Log!$H$2:$H$20000,Quality_Log!$B$2:$B$20000,A1401)</f>
        <v>5370</v>
      </c>
      <c r="P1401" s="51" t="n">
        <f aca="false">N1401-O1401</f>
        <v>355787</v>
      </c>
      <c r="Q1401" s="51" t="n">
        <f aca="false">ROUND(J1401*M1401*Assumptions!$B$6,0)</f>
        <v>315900</v>
      </c>
      <c r="R1401" s="53" t="n">
        <f aca="false">N1401/M1401</f>
        <v>401.285555555556</v>
      </c>
      <c r="S1401" s="53" t="n">
        <f aca="false">P1401/M1401</f>
        <v>395.318888888889</v>
      </c>
      <c r="T1401" s="54" t="n">
        <f aca="false">IF(J1401&gt;0,L1401/J1401,0)</f>
        <v>0.964444444444444</v>
      </c>
      <c r="U1401" s="54" t="n">
        <f aca="false">IF(L1401&gt;0,R1401/L1401,0)</f>
        <v>0.924621095750128</v>
      </c>
      <c r="V1401" s="54" t="n">
        <f aca="false">IF(N1401&gt;0,P1401/N1401,0)</f>
        <v>0.985131120260718</v>
      </c>
      <c r="W1401" s="54" t="n">
        <f aca="false">T1401*U1401*V1401</f>
        <v>0.878486419753086</v>
      </c>
      <c r="X1401" s="55" t="n">
        <v>378.8</v>
      </c>
      <c r="Y1401" s="56" t="n">
        <v>1.87</v>
      </c>
    </row>
    <row r="1402" customFormat="false" ht="15" hidden="false" customHeight="false" outlineLevel="0" collapsed="false">
      <c r="A1402" s="47" t="s">
        <v>1908</v>
      </c>
      <c r="B1402" s="48" t="n">
        <v>46176</v>
      </c>
      <c r="C1402" s="49" t="n">
        <f aca="false">DATE(YEAR(B1402),MONTH(B1402),1)</f>
        <v>46174</v>
      </c>
      <c r="D1402" s="47" t="s">
        <v>74</v>
      </c>
      <c r="E1402" s="47" t="s">
        <v>62</v>
      </c>
      <c r="F1402" s="47" t="s">
        <v>148</v>
      </c>
      <c r="G1402" s="47" t="s">
        <v>1907</v>
      </c>
      <c r="H1402" s="50" t="n">
        <f aca="false">Assumptions!$B$4</f>
        <v>480</v>
      </c>
      <c r="I1402" s="47" t="n">
        <v>45</v>
      </c>
      <c r="J1402" s="9" t="n">
        <f aca="false">H1402-I1402</f>
        <v>435</v>
      </c>
      <c r="K1402" s="9" t="n">
        <f aca="false">SUMIFS(Downtime_Log!$I$2:$I$20000,Downtime_Log!$B$2:$B$20000,A1402)</f>
        <v>109</v>
      </c>
      <c r="L1402" s="9" t="n">
        <f aca="false">J1402-K1402</f>
        <v>326</v>
      </c>
      <c r="M1402" s="51" t="n">
        <f aca="false">INDEX(Rate_Master!$C$2:$C$13,MATCH(F1402,Rate_Master!$A$2:$A$13,0))</f>
        <v>900</v>
      </c>
      <c r="N1402" s="52" t="n">
        <v>278958</v>
      </c>
      <c r="O1402" s="51" t="n">
        <f aca="false">SUMIFS(Quality_Log!$H$2:$H$20000,Quality_Log!$B$2:$B$20000,A1402)</f>
        <v>4740</v>
      </c>
      <c r="P1402" s="51" t="n">
        <f aca="false">N1402-O1402</f>
        <v>274218</v>
      </c>
      <c r="Q1402" s="51" t="n">
        <f aca="false">ROUND(J1402*M1402*Assumptions!$B$6,0)</f>
        <v>305370</v>
      </c>
      <c r="R1402" s="53" t="n">
        <f aca="false">N1402/M1402</f>
        <v>309.953333333333</v>
      </c>
      <c r="S1402" s="53" t="n">
        <f aca="false">P1402/M1402</f>
        <v>304.686666666667</v>
      </c>
      <c r="T1402" s="54" t="n">
        <f aca="false">IF(J1402&gt;0,L1402/J1402,0)</f>
        <v>0.749425287356322</v>
      </c>
      <c r="U1402" s="54" t="n">
        <f aca="false">IF(L1402&gt;0,R1402/L1402,0)</f>
        <v>0.950777096114519</v>
      </c>
      <c r="V1402" s="54" t="n">
        <f aca="false">IF(N1402&gt;0,P1402/N1402,0)</f>
        <v>0.98300819478201</v>
      </c>
      <c r="W1402" s="54" t="n">
        <f aca="false">T1402*U1402*V1402</f>
        <v>0.700429118773946</v>
      </c>
      <c r="X1402" s="55" t="n">
        <v>315.5</v>
      </c>
      <c r="Y1402" s="56" t="n">
        <v>1.23</v>
      </c>
    </row>
    <row r="1403" customFormat="false" ht="15" hidden="false" customHeight="false" outlineLevel="0" collapsed="false">
      <c r="A1403" s="47" t="s">
        <v>1909</v>
      </c>
      <c r="B1403" s="48" t="n">
        <v>46176</v>
      </c>
      <c r="C1403" s="49" t="n">
        <f aca="false">DATE(YEAR(B1403),MONTH(B1403),1)</f>
        <v>46174</v>
      </c>
      <c r="D1403" s="47" t="s">
        <v>75</v>
      </c>
      <c r="E1403" s="47" t="s">
        <v>62</v>
      </c>
      <c r="F1403" s="47" t="s">
        <v>148</v>
      </c>
      <c r="G1403" s="47" t="s">
        <v>1907</v>
      </c>
      <c r="H1403" s="50" t="n">
        <f aca="false">Assumptions!$B$4</f>
        <v>480</v>
      </c>
      <c r="I1403" s="47" t="n">
        <v>30</v>
      </c>
      <c r="J1403" s="9" t="n">
        <f aca="false">H1403-I1403</f>
        <v>450</v>
      </c>
      <c r="K1403" s="9" t="n">
        <f aca="false">SUMIFS(Downtime_Log!$I$2:$I$20000,Downtime_Log!$B$2:$B$20000,A1403)</f>
        <v>9</v>
      </c>
      <c r="L1403" s="9" t="n">
        <f aca="false">J1403-K1403</f>
        <v>441</v>
      </c>
      <c r="M1403" s="51" t="n">
        <f aca="false">INDEX(Rate_Master!$C$2:$C$13,MATCH(F1403,Rate_Master!$A$2:$A$13,0))</f>
        <v>900</v>
      </c>
      <c r="N1403" s="52" t="n">
        <v>338946</v>
      </c>
      <c r="O1403" s="51" t="n">
        <f aca="false">SUMIFS(Quality_Log!$H$2:$H$20000,Quality_Log!$B$2:$B$20000,A1403)</f>
        <v>3372</v>
      </c>
      <c r="P1403" s="51" t="n">
        <f aca="false">N1403-O1403</f>
        <v>335574</v>
      </c>
      <c r="Q1403" s="51" t="n">
        <f aca="false">ROUND(J1403*M1403*Assumptions!$B$6,0)</f>
        <v>315900</v>
      </c>
      <c r="R1403" s="53" t="n">
        <f aca="false">N1403/M1403</f>
        <v>376.606666666667</v>
      </c>
      <c r="S1403" s="53" t="n">
        <f aca="false">P1403/M1403</f>
        <v>372.86</v>
      </c>
      <c r="T1403" s="54" t="n">
        <f aca="false">IF(J1403&gt;0,L1403/J1403,0)</f>
        <v>0.98</v>
      </c>
      <c r="U1403" s="54" t="n">
        <f aca="false">IF(L1403&gt;0,R1403/L1403,0)</f>
        <v>0.853983371126228</v>
      </c>
      <c r="V1403" s="54" t="n">
        <f aca="false">IF(N1403&gt;0,P1403/N1403,0)</f>
        <v>0.990051512630331</v>
      </c>
      <c r="W1403" s="54" t="n">
        <f aca="false">T1403*U1403*V1403</f>
        <v>0.828577777777778</v>
      </c>
      <c r="X1403" s="55" t="n">
        <v>376.5</v>
      </c>
      <c r="Y1403" s="56" t="n">
        <v>1.65</v>
      </c>
    </row>
    <row r="1404" customFormat="false" ht="15" hidden="false" customHeight="false" outlineLevel="0" collapsed="false">
      <c r="A1404" s="47" t="s">
        <v>1910</v>
      </c>
      <c r="B1404" s="48" t="n">
        <v>46176</v>
      </c>
      <c r="C1404" s="49" t="n">
        <f aca="false">DATE(YEAR(B1404),MONTH(B1404),1)</f>
        <v>46174</v>
      </c>
      <c r="D1404" s="47" t="s">
        <v>73</v>
      </c>
      <c r="E1404" s="47" t="s">
        <v>63</v>
      </c>
      <c r="F1404" s="47" t="s">
        <v>152</v>
      </c>
      <c r="G1404" s="47" t="s">
        <v>1911</v>
      </c>
      <c r="H1404" s="50" t="n">
        <f aca="false">Assumptions!$B$4</f>
        <v>480</v>
      </c>
      <c r="I1404" s="47" t="n">
        <v>30</v>
      </c>
      <c r="J1404" s="9" t="n">
        <f aca="false">H1404-I1404</f>
        <v>450</v>
      </c>
      <c r="K1404" s="9" t="n">
        <f aca="false">SUMIFS(Downtime_Log!$I$2:$I$20000,Downtime_Log!$B$2:$B$20000,A1404)</f>
        <v>64</v>
      </c>
      <c r="L1404" s="9" t="n">
        <f aca="false">J1404-K1404</f>
        <v>386</v>
      </c>
      <c r="M1404" s="51" t="n">
        <f aca="false">INDEX(Rate_Master!$C$2:$C$13,MATCH(F1404,Rate_Master!$A$2:$A$13,0))</f>
        <v>900</v>
      </c>
      <c r="N1404" s="52" t="n">
        <v>328090</v>
      </c>
      <c r="O1404" s="51" t="n">
        <f aca="false">SUMIFS(Quality_Log!$H$2:$H$20000,Quality_Log!$B$2:$B$20000,A1404)</f>
        <v>8056</v>
      </c>
      <c r="P1404" s="51" t="n">
        <f aca="false">N1404-O1404</f>
        <v>320034</v>
      </c>
      <c r="Q1404" s="51" t="n">
        <f aca="false">ROUND(J1404*M1404*Assumptions!$B$6,0)</f>
        <v>315900</v>
      </c>
      <c r="R1404" s="53" t="n">
        <f aca="false">N1404/M1404</f>
        <v>364.544444444444</v>
      </c>
      <c r="S1404" s="53" t="n">
        <f aca="false">P1404/M1404</f>
        <v>355.593333333333</v>
      </c>
      <c r="T1404" s="54" t="n">
        <f aca="false">IF(J1404&gt;0,L1404/J1404,0)</f>
        <v>0.857777777777778</v>
      </c>
      <c r="U1404" s="54" t="n">
        <f aca="false">IF(L1404&gt;0,R1404/L1404,0)</f>
        <v>0.944415659182499</v>
      </c>
      <c r="V1404" s="54" t="n">
        <f aca="false">IF(N1404&gt;0,P1404/N1404,0)</f>
        <v>0.975445761833643</v>
      </c>
      <c r="W1404" s="54" t="n">
        <f aca="false">T1404*U1404*V1404</f>
        <v>0.790207407407407</v>
      </c>
      <c r="X1404" s="55" t="n">
        <v>439.1</v>
      </c>
      <c r="Y1404" s="56" t="n">
        <v>1.96</v>
      </c>
    </row>
    <row r="1405" customFormat="false" ht="15" hidden="false" customHeight="false" outlineLevel="0" collapsed="false">
      <c r="A1405" s="47" t="s">
        <v>1912</v>
      </c>
      <c r="B1405" s="48" t="n">
        <v>46176</v>
      </c>
      <c r="C1405" s="49" t="n">
        <f aca="false">DATE(YEAR(B1405),MONTH(B1405),1)</f>
        <v>46174</v>
      </c>
      <c r="D1405" s="47" t="s">
        <v>74</v>
      </c>
      <c r="E1405" s="47" t="s">
        <v>63</v>
      </c>
      <c r="F1405" s="47" t="s">
        <v>152</v>
      </c>
      <c r="G1405" s="47" t="s">
        <v>1911</v>
      </c>
      <c r="H1405" s="50" t="n">
        <f aca="false">Assumptions!$B$4</f>
        <v>480</v>
      </c>
      <c r="I1405" s="47" t="n">
        <v>45</v>
      </c>
      <c r="J1405" s="9" t="n">
        <f aca="false">H1405-I1405</f>
        <v>435</v>
      </c>
      <c r="K1405" s="9" t="n">
        <f aca="false">SUMIFS(Downtime_Log!$I$2:$I$20000,Downtime_Log!$B$2:$B$20000,A1405)</f>
        <v>56</v>
      </c>
      <c r="L1405" s="9" t="n">
        <f aca="false">J1405-K1405</f>
        <v>379</v>
      </c>
      <c r="M1405" s="51" t="n">
        <f aca="false">INDEX(Rate_Master!$C$2:$C$13,MATCH(F1405,Rate_Master!$A$2:$A$13,0))</f>
        <v>900</v>
      </c>
      <c r="N1405" s="52" t="n">
        <v>289498</v>
      </c>
      <c r="O1405" s="51" t="n">
        <f aca="false">SUMIFS(Quality_Log!$H$2:$H$20000,Quality_Log!$B$2:$B$20000,A1405)</f>
        <v>9965</v>
      </c>
      <c r="P1405" s="51" t="n">
        <f aca="false">N1405-O1405</f>
        <v>279533</v>
      </c>
      <c r="Q1405" s="51" t="n">
        <f aca="false">ROUND(J1405*M1405*Assumptions!$B$6,0)</f>
        <v>305370</v>
      </c>
      <c r="R1405" s="53" t="n">
        <f aca="false">N1405/M1405</f>
        <v>321.664444444444</v>
      </c>
      <c r="S1405" s="53" t="n">
        <f aca="false">P1405/M1405</f>
        <v>310.592222222222</v>
      </c>
      <c r="T1405" s="54" t="n">
        <f aca="false">IF(J1405&gt;0,L1405/J1405,0)</f>
        <v>0.871264367816092</v>
      </c>
      <c r="U1405" s="54" t="n">
        <f aca="false">IF(L1405&gt;0,R1405/L1405,0)</f>
        <v>0.848718850776898</v>
      </c>
      <c r="V1405" s="54" t="n">
        <f aca="false">IF(N1405&gt;0,P1405/N1405,0)</f>
        <v>0.965578345964394</v>
      </c>
      <c r="W1405" s="54" t="n">
        <f aca="false">T1405*U1405*V1405</f>
        <v>0.714005108556833</v>
      </c>
      <c r="X1405" s="55" t="n">
        <v>405.2</v>
      </c>
      <c r="Y1405" s="56" t="n">
        <v>1.9</v>
      </c>
    </row>
    <row r="1406" customFormat="false" ht="15" hidden="false" customHeight="false" outlineLevel="0" collapsed="false">
      <c r="A1406" s="47" t="s">
        <v>1913</v>
      </c>
      <c r="B1406" s="48" t="n">
        <v>46176</v>
      </c>
      <c r="C1406" s="49" t="n">
        <f aca="false">DATE(YEAR(B1406),MONTH(B1406),1)</f>
        <v>46174</v>
      </c>
      <c r="D1406" s="47" t="s">
        <v>75</v>
      </c>
      <c r="E1406" s="47" t="s">
        <v>63</v>
      </c>
      <c r="F1406" s="47" t="s">
        <v>152</v>
      </c>
      <c r="G1406" s="47" t="s">
        <v>1911</v>
      </c>
      <c r="H1406" s="50" t="n">
        <f aca="false">Assumptions!$B$4</f>
        <v>480</v>
      </c>
      <c r="I1406" s="47" t="n">
        <v>30</v>
      </c>
      <c r="J1406" s="9" t="n">
        <f aca="false">H1406-I1406</f>
        <v>450</v>
      </c>
      <c r="K1406" s="9" t="n">
        <f aca="false">SUMIFS(Downtime_Log!$I$2:$I$20000,Downtime_Log!$B$2:$B$20000,A1406)</f>
        <v>39</v>
      </c>
      <c r="L1406" s="9" t="n">
        <f aca="false">J1406-K1406</f>
        <v>411</v>
      </c>
      <c r="M1406" s="51" t="n">
        <f aca="false">INDEX(Rate_Master!$C$2:$C$13,MATCH(F1406,Rate_Master!$A$2:$A$13,0))</f>
        <v>900</v>
      </c>
      <c r="N1406" s="52" t="n">
        <v>305934</v>
      </c>
      <c r="O1406" s="51" t="n">
        <f aca="false">SUMIFS(Quality_Log!$H$2:$H$20000,Quality_Log!$B$2:$B$20000,A1406)</f>
        <v>6285</v>
      </c>
      <c r="P1406" s="51" t="n">
        <f aca="false">N1406-O1406</f>
        <v>299649</v>
      </c>
      <c r="Q1406" s="51" t="n">
        <f aca="false">ROUND(J1406*M1406*Assumptions!$B$6,0)</f>
        <v>315900</v>
      </c>
      <c r="R1406" s="53" t="n">
        <f aca="false">N1406/M1406</f>
        <v>339.926666666667</v>
      </c>
      <c r="S1406" s="53" t="n">
        <f aca="false">P1406/M1406</f>
        <v>332.943333333333</v>
      </c>
      <c r="T1406" s="54" t="n">
        <f aca="false">IF(J1406&gt;0,L1406/J1406,0)</f>
        <v>0.913333333333333</v>
      </c>
      <c r="U1406" s="54" t="n">
        <f aca="false">IF(L1406&gt;0,R1406/L1406,0)</f>
        <v>0.827072181670722</v>
      </c>
      <c r="V1406" s="54" t="n">
        <f aca="false">IF(N1406&gt;0,P1406/N1406,0)</f>
        <v>0.979456353331111</v>
      </c>
      <c r="W1406" s="54" t="n">
        <f aca="false">T1406*U1406*V1406</f>
        <v>0.739874074074074</v>
      </c>
      <c r="X1406" s="55" t="n">
        <v>430.2</v>
      </c>
      <c r="Y1406" s="56" t="n">
        <v>2.02</v>
      </c>
    </row>
    <row r="1407" customFormat="false" ht="15" hidden="false" customHeight="false" outlineLevel="0" collapsed="false">
      <c r="A1407" s="47" t="s">
        <v>1914</v>
      </c>
      <c r="B1407" s="48" t="n">
        <v>46176</v>
      </c>
      <c r="C1407" s="49" t="n">
        <f aca="false">DATE(YEAR(B1407),MONTH(B1407),1)</f>
        <v>46174</v>
      </c>
      <c r="D1407" s="47" t="s">
        <v>73</v>
      </c>
      <c r="E1407" s="47" t="s">
        <v>64</v>
      </c>
      <c r="F1407" s="47" t="s">
        <v>154</v>
      </c>
      <c r="G1407" s="47" t="s">
        <v>1901</v>
      </c>
      <c r="H1407" s="50" t="n">
        <f aca="false">Assumptions!$B$4</f>
        <v>480</v>
      </c>
      <c r="I1407" s="47" t="n">
        <v>30</v>
      </c>
      <c r="J1407" s="9" t="n">
        <f aca="false">H1407-I1407</f>
        <v>450</v>
      </c>
      <c r="K1407" s="9" t="n">
        <f aca="false">SUMIFS(Downtime_Log!$I$2:$I$20000,Downtime_Log!$B$2:$B$20000,A1407)</f>
        <v>21</v>
      </c>
      <c r="L1407" s="9" t="n">
        <f aca="false">J1407-K1407</f>
        <v>429</v>
      </c>
      <c r="M1407" s="51" t="n">
        <f aca="false">INDEX(Rate_Master!$C$2:$C$13,MATCH(F1407,Rate_Master!$A$2:$A$13,0))</f>
        <v>600</v>
      </c>
      <c r="N1407" s="52" t="n">
        <v>231207</v>
      </c>
      <c r="O1407" s="51" t="n">
        <f aca="false">SUMIFS(Quality_Log!$H$2:$H$20000,Quality_Log!$B$2:$B$20000,A1407)</f>
        <v>3912</v>
      </c>
      <c r="P1407" s="51" t="n">
        <f aca="false">N1407-O1407</f>
        <v>227295</v>
      </c>
      <c r="Q1407" s="51" t="n">
        <f aca="false">ROUND(J1407*M1407*Assumptions!$B$6,0)</f>
        <v>210600</v>
      </c>
      <c r="R1407" s="53" t="n">
        <f aca="false">N1407/M1407</f>
        <v>385.345</v>
      </c>
      <c r="S1407" s="53" t="n">
        <f aca="false">P1407/M1407</f>
        <v>378.825</v>
      </c>
      <c r="T1407" s="54" t="n">
        <f aca="false">IF(J1407&gt;0,L1407/J1407,0)</f>
        <v>0.953333333333333</v>
      </c>
      <c r="U1407" s="54" t="n">
        <f aca="false">IF(L1407&gt;0,R1407/L1407,0)</f>
        <v>0.898240093240093</v>
      </c>
      <c r="V1407" s="54" t="n">
        <f aca="false">IF(N1407&gt;0,P1407/N1407,0)</f>
        <v>0.983080097055885</v>
      </c>
      <c r="W1407" s="54" t="n">
        <f aca="false">T1407*U1407*V1407</f>
        <v>0.841833333333333</v>
      </c>
      <c r="X1407" s="55" t="n">
        <v>261.2</v>
      </c>
      <c r="Y1407" s="56" t="n">
        <v>0.83</v>
      </c>
    </row>
    <row r="1408" customFormat="false" ht="15" hidden="false" customHeight="false" outlineLevel="0" collapsed="false">
      <c r="A1408" s="47" t="s">
        <v>1915</v>
      </c>
      <c r="B1408" s="48" t="n">
        <v>46176</v>
      </c>
      <c r="C1408" s="49" t="n">
        <f aca="false">DATE(YEAR(B1408),MONTH(B1408),1)</f>
        <v>46174</v>
      </c>
      <c r="D1408" s="47" t="s">
        <v>74</v>
      </c>
      <c r="E1408" s="47" t="s">
        <v>64</v>
      </c>
      <c r="F1408" s="47" t="s">
        <v>154</v>
      </c>
      <c r="G1408" s="47" t="s">
        <v>1901</v>
      </c>
      <c r="H1408" s="50" t="n">
        <f aca="false">Assumptions!$B$4</f>
        <v>480</v>
      </c>
      <c r="I1408" s="47" t="n">
        <v>30</v>
      </c>
      <c r="J1408" s="9" t="n">
        <f aca="false">H1408-I1408</f>
        <v>450</v>
      </c>
      <c r="K1408" s="9" t="n">
        <f aca="false">SUMIFS(Downtime_Log!$I$2:$I$20000,Downtime_Log!$B$2:$B$20000,A1408)</f>
        <v>22</v>
      </c>
      <c r="L1408" s="9" t="n">
        <f aca="false">J1408-K1408</f>
        <v>428</v>
      </c>
      <c r="M1408" s="51" t="n">
        <f aca="false">INDEX(Rate_Master!$C$2:$C$13,MATCH(F1408,Rate_Master!$A$2:$A$13,0))</f>
        <v>600</v>
      </c>
      <c r="N1408" s="52" t="n">
        <v>234739</v>
      </c>
      <c r="O1408" s="51" t="n">
        <f aca="false">SUMIFS(Quality_Log!$H$2:$H$20000,Quality_Log!$B$2:$B$20000,A1408)</f>
        <v>1638</v>
      </c>
      <c r="P1408" s="51" t="n">
        <f aca="false">N1408-O1408</f>
        <v>233101</v>
      </c>
      <c r="Q1408" s="51" t="n">
        <f aca="false">ROUND(J1408*M1408*Assumptions!$B$6,0)</f>
        <v>210600</v>
      </c>
      <c r="R1408" s="53" t="n">
        <f aca="false">N1408/M1408</f>
        <v>391.231666666667</v>
      </c>
      <c r="S1408" s="53" t="n">
        <f aca="false">P1408/M1408</f>
        <v>388.501666666667</v>
      </c>
      <c r="T1408" s="54" t="n">
        <f aca="false">IF(J1408&gt;0,L1408/J1408,0)</f>
        <v>0.951111111111111</v>
      </c>
      <c r="U1408" s="54" t="n">
        <f aca="false">IF(L1408&gt;0,R1408/L1408,0)</f>
        <v>0.914092679127726</v>
      </c>
      <c r="V1408" s="54" t="n">
        <f aca="false">IF(N1408&gt;0,P1408/N1408,0)</f>
        <v>0.993022037241362</v>
      </c>
      <c r="W1408" s="54" t="n">
        <f aca="false">T1408*U1408*V1408</f>
        <v>0.863337037037037</v>
      </c>
      <c r="X1408" s="55" t="n">
        <v>227.2</v>
      </c>
      <c r="Y1408" s="56" t="n">
        <v>0.61</v>
      </c>
    </row>
    <row r="1409" customFormat="false" ht="15" hidden="false" customHeight="false" outlineLevel="0" collapsed="false">
      <c r="A1409" s="47" t="s">
        <v>1916</v>
      </c>
      <c r="B1409" s="48" t="n">
        <v>46176</v>
      </c>
      <c r="C1409" s="49" t="n">
        <f aca="false">DATE(YEAR(B1409),MONTH(B1409),1)</f>
        <v>46174</v>
      </c>
      <c r="D1409" s="47" t="s">
        <v>73</v>
      </c>
      <c r="E1409" s="47" t="s">
        <v>65</v>
      </c>
      <c r="F1409" s="47" t="s">
        <v>159</v>
      </c>
      <c r="G1409" s="47" t="s">
        <v>1917</v>
      </c>
      <c r="H1409" s="50" t="n">
        <f aca="false">Assumptions!$B$4</f>
        <v>480</v>
      </c>
      <c r="I1409" s="47" t="n">
        <v>30</v>
      </c>
      <c r="J1409" s="9" t="n">
        <f aca="false">H1409-I1409</f>
        <v>450</v>
      </c>
      <c r="K1409" s="9" t="n">
        <f aca="false">SUMIFS(Downtime_Log!$I$2:$I$20000,Downtime_Log!$B$2:$B$20000,A1409)</f>
        <v>95</v>
      </c>
      <c r="L1409" s="9" t="n">
        <f aca="false">J1409-K1409</f>
        <v>355</v>
      </c>
      <c r="M1409" s="51" t="n">
        <f aca="false">INDEX(Rate_Master!$C$2:$C$13,MATCH(F1409,Rate_Master!$A$2:$A$13,0))</f>
        <v>240</v>
      </c>
      <c r="N1409" s="52" t="n">
        <v>70722</v>
      </c>
      <c r="O1409" s="51" t="n">
        <f aca="false">SUMIFS(Quality_Log!$H$2:$H$20000,Quality_Log!$B$2:$B$20000,A1409)</f>
        <v>2216</v>
      </c>
      <c r="P1409" s="51" t="n">
        <f aca="false">N1409-O1409</f>
        <v>68506</v>
      </c>
      <c r="Q1409" s="51" t="n">
        <f aca="false">ROUND(J1409*M1409*Assumptions!$B$6,0)</f>
        <v>84240</v>
      </c>
      <c r="R1409" s="53" t="n">
        <f aca="false">N1409/M1409</f>
        <v>294.675</v>
      </c>
      <c r="S1409" s="53" t="n">
        <f aca="false">P1409/M1409</f>
        <v>285.441666666667</v>
      </c>
      <c r="T1409" s="54" t="n">
        <f aca="false">IF(J1409&gt;0,L1409/J1409,0)</f>
        <v>0.788888888888889</v>
      </c>
      <c r="U1409" s="54" t="n">
        <f aca="false">IF(L1409&gt;0,R1409/L1409,0)</f>
        <v>0.830070422535211</v>
      </c>
      <c r="V1409" s="54" t="n">
        <f aca="false">IF(N1409&gt;0,P1409/N1409,0)</f>
        <v>0.968666044512316</v>
      </c>
      <c r="W1409" s="54" t="n">
        <f aca="false">T1409*U1409*V1409</f>
        <v>0.634314814814815</v>
      </c>
      <c r="X1409" s="55" t="n">
        <v>175.6</v>
      </c>
      <c r="Y1409" s="56" t="n">
        <v>0.14</v>
      </c>
    </row>
    <row r="1410" customFormat="false" ht="15" hidden="false" customHeight="false" outlineLevel="0" collapsed="false">
      <c r="A1410" s="47" t="s">
        <v>1918</v>
      </c>
      <c r="B1410" s="48" t="n">
        <v>46176</v>
      </c>
      <c r="C1410" s="49" t="n">
        <f aca="false">DATE(YEAR(B1410),MONTH(B1410),1)</f>
        <v>46174</v>
      </c>
      <c r="D1410" s="47" t="s">
        <v>74</v>
      </c>
      <c r="E1410" s="47" t="s">
        <v>65</v>
      </c>
      <c r="F1410" s="47" t="s">
        <v>159</v>
      </c>
      <c r="G1410" s="47" t="s">
        <v>1917</v>
      </c>
      <c r="H1410" s="50" t="n">
        <f aca="false">Assumptions!$B$4</f>
        <v>480</v>
      </c>
      <c r="I1410" s="47" t="n">
        <v>30</v>
      </c>
      <c r="J1410" s="9" t="n">
        <f aca="false">H1410-I1410</f>
        <v>450</v>
      </c>
      <c r="K1410" s="9" t="n">
        <f aca="false">SUMIFS(Downtime_Log!$I$2:$I$20000,Downtime_Log!$B$2:$B$20000,A1410)</f>
        <v>66</v>
      </c>
      <c r="L1410" s="9" t="n">
        <f aca="false">J1410-K1410</f>
        <v>384</v>
      </c>
      <c r="M1410" s="51" t="n">
        <f aca="false">INDEX(Rate_Master!$C$2:$C$13,MATCH(F1410,Rate_Master!$A$2:$A$13,0))</f>
        <v>240</v>
      </c>
      <c r="N1410" s="52" t="n">
        <v>81215</v>
      </c>
      <c r="O1410" s="51" t="n">
        <f aca="false">SUMIFS(Quality_Log!$H$2:$H$20000,Quality_Log!$B$2:$B$20000,A1410)</f>
        <v>1786</v>
      </c>
      <c r="P1410" s="51" t="n">
        <f aca="false">N1410-O1410</f>
        <v>79429</v>
      </c>
      <c r="Q1410" s="51" t="n">
        <f aca="false">ROUND(J1410*M1410*Assumptions!$B$6,0)</f>
        <v>84240</v>
      </c>
      <c r="R1410" s="53" t="n">
        <f aca="false">N1410/M1410</f>
        <v>338.395833333333</v>
      </c>
      <c r="S1410" s="53" t="n">
        <f aca="false">P1410/M1410</f>
        <v>330.954166666667</v>
      </c>
      <c r="T1410" s="54" t="n">
        <f aca="false">IF(J1410&gt;0,L1410/J1410,0)</f>
        <v>0.853333333333333</v>
      </c>
      <c r="U1410" s="54" t="n">
        <f aca="false">IF(L1410&gt;0,R1410/L1410,0)</f>
        <v>0.881239149305556</v>
      </c>
      <c r="V1410" s="54" t="n">
        <f aca="false">IF(N1410&gt;0,P1410/N1410,0)</f>
        <v>0.978008988487348</v>
      </c>
      <c r="W1410" s="54" t="n">
        <f aca="false">T1410*U1410*V1410</f>
        <v>0.735453703703704</v>
      </c>
      <c r="X1410" s="55" t="n">
        <v>195.1</v>
      </c>
      <c r="Y1410" s="56" t="n">
        <v>0.14</v>
      </c>
    </row>
    <row r="1411" customFormat="false" ht="15" hidden="false" customHeight="false" outlineLevel="0" collapsed="false">
      <c r="A1411" s="47" t="s">
        <v>1919</v>
      </c>
      <c r="B1411" s="48" t="n">
        <v>46176</v>
      </c>
      <c r="C1411" s="49" t="n">
        <f aca="false">DATE(YEAR(B1411),MONTH(B1411),1)</f>
        <v>46174</v>
      </c>
      <c r="D1411" s="47" t="s">
        <v>75</v>
      </c>
      <c r="E1411" s="47" t="s">
        <v>65</v>
      </c>
      <c r="F1411" s="47" t="s">
        <v>159</v>
      </c>
      <c r="G1411" s="47" t="s">
        <v>1917</v>
      </c>
      <c r="H1411" s="50" t="n">
        <f aca="false">Assumptions!$B$4</f>
        <v>480</v>
      </c>
      <c r="I1411" s="47" t="n">
        <v>45</v>
      </c>
      <c r="J1411" s="9" t="n">
        <f aca="false">H1411-I1411</f>
        <v>435</v>
      </c>
      <c r="K1411" s="9" t="n">
        <f aca="false">SUMIFS(Downtime_Log!$I$2:$I$20000,Downtime_Log!$B$2:$B$20000,A1411)</f>
        <v>38</v>
      </c>
      <c r="L1411" s="9" t="n">
        <f aca="false">J1411-K1411</f>
        <v>397</v>
      </c>
      <c r="M1411" s="51" t="n">
        <f aca="false">INDEX(Rate_Master!$C$2:$C$13,MATCH(F1411,Rate_Master!$A$2:$A$13,0))</f>
        <v>240</v>
      </c>
      <c r="N1411" s="52" t="n">
        <v>70504</v>
      </c>
      <c r="O1411" s="51" t="n">
        <f aca="false">SUMIFS(Quality_Log!$H$2:$H$20000,Quality_Log!$B$2:$B$20000,A1411)</f>
        <v>1153</v>
      </c>
      <c r="P1411" s="51" t="n">
        <f aca="false">N1411-O1411</f>
        <v>69351</v>
      </c>
      <c r="Q1411" s="51" t="n">
        <f aca="false">ROUND(J1411*M1411*Assumptions!$B$6,0)</f>
        <v>81432</v>
      </c>
      <c r="R1411" s="53" t="n">
        <f aca="false">N1411/M1411</f>
        <v>293.766666666667</v>
      </c>
      <c r="S1411" s="53" t="n">
        <f aca="false">P1411/M1411</f>
        <v>288.9625</v>
      </c>
      <c r="T1411" s="54" t="n">
        <f aca="false">IF(J1411&gt;0,L1411/J1411,0)</f>
        <v>0.91264367816092</v>
      </c>
      <c r="U1411" s="54" t="n">
        <f aca="false">IF(L1411&gt;0,R1411/L1411,0)</f>
        <v>0.739966414777498</v>
      </c>
      <c r="V1411" s="54" t="n">
        <f aca="false">IF(N1411&gt;0,P1411/N1411,0)</f>
        <v>0.983646317939408</v>
      </c>
      <c r="W1411" s="54" t="n">
        <f aca="false">T1411*U1411*V1411</f>
        <v>0.664281609195402</v>
      </c>
      <c r="X1411" s="55" t="n">
        <v>189.5</v>
      </c>
      <c r="Y1411" s="56" t="n">
        <v>0.15</v>
      </c>
    </row>
    <row r="1412" customFormat="false" ht="15" hidden="false" customHeight="false" outlineLevel="0" collapsed="false">
      <c r="A1412" s="47" t="s">
        <v>1920</v>
      </c>
      <c r="B1412" s="48" t="n">
        <v>46177</v>
      </c>
      <c r="C1412" s="49" t="n">
        <f aca="false">DATE(YEAR(B1412),MONTH(B1412),1)</f>
        <v>46174</v>
      </c>
      <c r="D1412" s="47" t="s">
        <v>73</v>
      </c>
      <c r="E1412" s="47" t="s">
        <v>62</v>
      </c>
      <c r="F1412" s="47" t="s">
        <v>148</v>
      </c>
      <c r="G1412" s="47" t="s">
        <v>1907</v>
      </c>
      <c r="H1412" s="50" t="n">
        <f aca="false">Assumptions!$B$4</f>
        <v>480</v>
      </c>
      <c r="I1412" s="47" t="n">
        <v>45</v>
      </c>
      <c r="J1412" s="9" t="n">
        <f aca="false">H1412-I1412</f>
        <v>435</v>
      </c>
      <c r="K1412" s="9" t="n">
        <f aca="false">SUMIFS(Downtime_Log!$I$2:$I$20000,Downtime_Log!$B$2:$B$20000,A1412)</f>
        <v>81</v>
      </c>
      <c r="L1412" s="9" t="n">
        <f aca="false">J1412-K1412</f>
        <v>354</v>
      </c>
      <c r="M1412" s="51" t="n">
        <f aca="false">INDEX(Rate_Master!$C$2:$C$13,MATCH(F1412,Rate_Master!$A$2:$A$13,0))</f>
        <v>900</v>
      </c>
      <c r="N1412" s="52" t="n">
        <v>299467</v>
      </c>
      <c r="O1412" s="51" t="n">
        <f aca="false">SUMIFS(Quality_Log!$H$2:$H$20000,Quality_Log!$B$2:$B$20000,A1412)</f>
        <v>6878</v>
      </c>
      <c r="P1412" s="51" t="n">
        <f aca="false">N1412-O1412</f>
        <v>292589</v>
      </c>
      <c r="Q1412" s="51" t="n">
        <f aca="false">ROUND(J1412*M1412*Assumptions!$B$6,0)</f>
        <v>305370</v>
      </c>
      <c r="R1412" s="53" t="n">
        <f aca="false">N1412/M1412</f>
        <v>332.741111111111</v>
      </c>
      <c r="S1412" s="53" t="n">
        <f aca="false">P1412/M1412</f>
        <v>325.098888888889</v>
      </c>
      <c r="T1412" s="54" t="n">
        <f aca="false">IF(J1412&gt;0,L1412/J1412,0)</f>
        <v>0.813793103448276</v>
      </c>
      <c r="U1412" s="54" t="n">
        <f aca="false">IF(L1412&gt;0,R1412/L1412,0)</f>
        <v>0.939946641556811</v>
      </c>
      <c r="V1412" s="54" t="n">
        <f aca="false">IF(N1412&gt;0,P1412/N1412,0)</f>
        <v>0.977032527791042</v>
      </c>
      <c r="W1412" s="54" t="n">
        <f aca="false">T1412*U1412*V1412</f>
        <v>0.747353767560664</v>
      </c>
      <c r="X1412" s="55" t="n">
        <v>319</v>
      </c>
      <c r="Y1412" s="56" t="n">
        <v>1.44</v>
      </c>
    </row>
    <row r="1413" customFormat="false" ht="15" hidden="false" customHeight="false" outlineLevel="0" collapsed="false">
      <c r="A1413" s="47" t="s">
        <v>1921</v>
      </c>
      <c r="B1413" s="48" t="n">
        <v>46177</v>
      </c>
      <c r="C1413" s="49" t="n">
        <f aca="false">DATE(YEAR(B1413),MONTH(B1413),1)</f>
        <v>46174</v>
      </c>
      <c r="D1413" s="47" t="s">
        <v>74</v>
      </c>
      <c r="E1413" s="47" t="s">
        <v>62</v>
      </c>
      <c r="F1413" s="47" t="s">
        <v>148</v>
      </c>
      <c r="G1413" s="47" t="s">
        <v>1907</v>
      </c>
      <c r="H1413" s="50" t="n">
        <f aca="false">Assumptions!$B$4</f>
        <v>480</v>
      </c>
      <c r="I1413" s="47" t="n">
        <v>30</v>
      </c>
      <c r="J1413" s="9" t="n">
        <f aca="false">H1413-I1413</f>
        <v>450</v>
      </c>
      <c r="K1413" s="9" t="n">
        <f aca="false">SUMIFS(Downtime_Log!$I$2:$I$20000,Downtime_Log!$B$2:$B$20000,A1413)</f>
        <v>57</v>
      </c>
      <c r="L1413" s="9" t="n">
        <f aca="false">J1413-K1413</f>
        <v>393</v>
      </c>
      <c r="M1413" s="51" t="n">
        <f aca="false">INDEX(Rate_Master!$C$2:$C$13,MATCH(F1413,Rate_Master!$A$2:$A$13,0))</f>
        <v>900</v>
      </c>
      <c r="N1413" s="52" t="n">
        <v>297880</v>
      </c>
      <c r="O1413" s="51" t="n">
        <f aca="false">SUMIFS(Quality_Log!$H$2:$H$20000,Quality_Log!$B$2:$B$20000,A1413)</f>
        <v>3541</v>
      </c>
      <c r="P1413" s="51" t="n">
        <f aca="false">N1413-O1413</f>
        <v>294339</v>
      </c>
      <c r="Q1413" s="51" t="n">
        <f aca="false">ROUND(J1413*M1413*Assumptions!$B$6,0)</f>
        <v>315900</v>
      </c>
      <c r="R1413" s="53" t="n">
        <f aca="false">N1413/M1413</f>
        <v>330.977777777778</v>
      </c>
      <c r="S1413" s="53" t="n">
        <f aca="false">P1413/M1413</f>
        <v>327.043333333333</v>
      </c>
      <c r="T1413" s="54" t="n">
        <f aca="false">IF(J1413&gt;0,L1413/J1413,0)</f>
        <v>0.873333333333333</v>
      </c>
      <c r="U1413" s="54" t="n">
        <f aca="false">IF(L1413&gt;0,R1413/L1413,0)</f>
        <v>0.842182640655923</v>
      </c>
      <c r="V1413" s="54" t="n">
        <f aca="false">IF(N1413&gt;0,P1413/N1413,0)</f>
        <v>0.988112662817242</v>
      </c>
      <c r="W1413" s="54" t="n">
        <f aca="false">T1413*U1413*V1413</f>
        <v>0.726762962962963</v>
      </c>
      <c r="X1413" s="55" t="n">
        <v>343.2</v>
      </c>
      <c r="Y1413" s="56" t="n">
        <v>1.63</v>
      </c>
    </row>
    <row r="1414" customFormat="false" ht="15" hidden="false" customHeight="false" outlineLevel="0" collapsed="false">
      <c r="A1414" s="47" t="s">
        <v>1922</v>
      </c>
      <c r="B1414" s="48" t="n">
        <v>46177</v>
      </c>
      <c r="C1414" s="49" t="n">
        <f aca="false">DATE(YEAR(B1414),MONTH(B1414),1)</f>
        <v>46174</v>
      </c>
      <c r="D1414" s="47" t="s">
        <v>75</v>
      </c>
      <c r="E1414" s="47" t="s">
        <v>62</v>
      </c>
      <c r="F1414" s="47" t="s">
        <v>148</v>
      </c>
      <c r="G1414" s="47" t="s">
        <v>1907</v>
      </c>
      <c r="H1414" s="50" t="n">
        <f aca="false">Assumptions!$B$4</f>
        <v>480</v>
      </c>
      <c r="I1414" s="47" t="n">
        <v>30</v>
      </c>
      <c r="J1414" s="9" t="n">
        <f aca="false">H1414-I1414</f>
        <v>450</v>
      </c>
      <c r="K1414" s="9" t="n">
        <f aca="false">SUMIFS(Downtime_Log!$I$2:$I$20000,Downtime_Log!$B$2:$B$20000,A1414)</f>
        <v>60</v>
      </c>
      <c r="L1414" s="9" t="n">
        <f aca="false">J1414-K1414</f>
        <v>390</v>
      </c>
      <c r="M1414" s="51" t="n">
        <f aca="false">INDEX(Rate_Master!$C$2:$C$13,MATCH(F1414,Rate_Master!$A$2:$A$13,0))</f>
        <v>900</v>
      </c>
      <c r="N1414" s="52" t="n">
        <v>291674</v>
      </c>
      <c r="O1414" s="51" t="n">
        <f aca="false">SUMIFS(Quality_Log!$H$2:$H$20000,Quality_Log!$B$2:$B$20000,A1414)</f>
        <v>4126</v>
      </c>
      <c r="P1414" s="51" t="n">
        <f aca="false">N1414-O1414</f>
        <v>287548</v>
      </c>
      <c r="Q1414" s="51" t="n">
        <f aca="false">ROUND(J1414*M1414*Assumptions!$B$6,0)</f>
        <v>315900</v>
      </c>
      <c r="R1414" s="53" t="n">
        <f aca="false">N1414/M1414</f>
        <v>324.082222222222</v>
      </c>
      <c r="S1414" s="53" t="n">
        <f aca="false">P1414/M1414</f>
        <v>319.497777777778</v>
      </c>
      <c r="T1414" s="54" t="n">
        <f aca="false">IF(J1414&gt;0,L1414/J1414,0)</f>
        <v>0.866666666666667</v>
      </c>
      <c r="U1414" s="54" t="n">
        <f aca="false">IF(L1414&gt;0,R1414/L1414,0)</f>
        <v>0.830980056980057</v>
      </c>
      <c r="V1414" s="54" t="n">
        <f aca="false">IF(N1414&gt;0,P1414/N1414,0)</f>
        <v>0.985854069954813</v>
      </c>
      <c r="W1414" s="54" t="n">
        <f aca="false">T1414*U1414*V1414</f>
        <v>0.709995061728395</v>
      </c>
      <c r="X1414" s="55" t="n">
        <v>354.8</v>
      </c>
      <c r="Y1414" s="56" t="n">
        <v>1.8</v>
      </c>
    </row>
    <row r="1415" customFormat="false" ht="15" hidden="false" customHeight="false" outlineLevel="0" collapsed="false">
      <c r="A1415" s="47" t="s">
        <v>1923</v>
      </c>
      <c r="B1415" s="48" t="n">
        <v>46177</v>
      </c>
      <c r="C1415" s="49" t="n">
        <f aca="false">DATE(YEAR(B1415),MONTH(B1415),1)</f>
        <v>46174</v>
      </c>
      <c r="D1415" s="47" t="s">
        <v>73</v>
      </c>
      <c r="E1415" s="47" t="s">
        <v>63</v>
      </c>
      <c r="F1415" s="47" t="s">
        <v>152</v>
      </c>
      <c r="G1415" s="47" t="s">
        <v>1911</v>
      </c>
      <c r="H1415" s="50" t="n">
        <f aca="false">Assumptions!$B$4</f>
        <v>480</v>
      </c>
      <c r="I1415" s="47" t="n">
        <v>30</v>
      </c>
      <c r="J1415" s="9" t="n">
        <f aca="false">H1415-I1415</f>
        <v>450</v>
      </c>
      <c r="K1415" s="9" t="n">
        <f aca="false">SUMIFS(Downtime_Log!$I$2:$I$20000,Downtime_Log!$B$2:$B$20000,A1415)</f>
        <v>142</v>
      </c>
      <c r="L1415" s="9" t="n">
        <f aca="false">J1415-K1415</f>
        <v>308</v>
      </c>
      <c r="M1415" s="51" t="n">
        <f aca="false">INDEX(Rate_Master!$C$2:$C$13,MATCH(F1415,Rate_Master!$A$2:$A$13,0))</f>
        <v>900</v>
      </c>
      <c r="N1415" s="52" t="n">
        <v>239474</v>
      </c>
      <c r="O1415" s="51" t="n">
        <f aca="false">SUMIFS(Quality_Log!$H$2:$H$20000,Quality_Log!$B$2:$B$20000,A1415)</f>
        <v>7213</v>
      </c>
      <c r="P1415" s="51" t="n">
        <f aca="false">N1415-O1415</f>
        <v>232261</v>
      </c>
      <c r="Q1415" s="51" t="n">
        <f aca="false">ROUND(J1415*M1415*Assumptions!$B$6,0)</f>
        <v>315900</v>
      </c>
      <c r="R1415" s="53" t="n">
        <f aca="false">N1415/M1415</f>
        <v>266.082222222222</v>
      </c>
      <c r="S1415" s="53" t="n">
        <f aca="false">P1415/M1415</f>
        <v>258.067777777778</v>
      </c>
      <c r="T1415" s="54" t="n">
        <f aca="false">IF(J1415&gt;0,L1415/J1415,0)</f>
        <v>0.684444444444444</v>
      </c>
      <c r="U1415" s="54" t="n">
        <f aca="false">IF(L1415&gt;0,R1415/L1415,0)</f>
        <v>0.863903318903319</v>
      </c>
      <c r="V1415" s="54" t="n">
        <f aca="false">IF(N1415&gt;0,P1415/N1415,0)</f>
        <v>0.969879819938699</v>
      </c>
      <c r="W1415" s="54" t="n">
        <f aca="false">T1415*U1415*V1415</f>
        <v>0.573483950617284</v>
      </c>
      <c r="X1415" s="55" t="n">
        <v>366.6</v>
      </c>
      <c r="Y1415" s="56" t="n">
        <v>1.79</v>
      </c>
    </row>
    <row r="1416" customFormat="false" ht="15" hidden="false" customHeight="false" outlineLevel="0" collapsed="false">
      <c r="A1416" s="47" t="s">
        <v>1924</v>
      </c>
      <c r="B1416" s="48" t="n">
        <v>46177</v>
      </c>
      <c r="C1416" s="49" t="n">
        <f aca="false">DATE(YEAR(B1416),MONTH(B1416),1)</f>
        <v>46174</v>
      </c>
      <c r="D1416" s="47" t="s">
        <v>74</v>
      </c>
      <c r="E1416" s="47" t="s">
        <v>63</v>
      </c>
      <c r="F1416" s="47" t="s">
        <v>152</v>
      </c>
      <c r="G1416" s="47" t="s">
        <v>1911</v>
      </c>
      <c r="H1416" s="50" t="n">
        <f aca="false">Assumptions!$B$4</f>
        <v>480</v>
      </c>
      <c r="I1416" s="47" t="n">
        <v>30</v>
      </c>
      <c r="J1416" s="9" t="n">
        <f aca="false">H1416-I1416</f>
        <v>450</v>
      </c>
      <c r="K1416" s="9" t="n">
        <f aca="false">SUMIFS(Downtime_Log!$I$2:$I$20000,Downtime_Log!$B$2:$B$20000,A1416)</f>
        <v>36</v>
      </c>
      <c r="L1416" s="9" t="n">
        <f aca="false">J1416-K1416</f>
        <v>414</v>
      </c>
      <c r="M1416" s="51" t="n">
        <f aca="false">INDEX(Rate_Master!$C$2:$C$13,MATCH(F1416,Rate_Master!$A$2:$A$13,0))</f>
        <v>900</v>
      </c>
      <c r="N1416" s="52" t="n">
        <v>328239</v>
      </c>
      <c r="O1416" s="51" t="n">
        <f aca="false">SUMIFS(Quality_Log!$H$2:$H$20000,Quality_Log!$B$2:$B$20000,A1416)</f>
        <v>9376</v>
      </c>
      <c r="P1416" s="51" t="n">
        <f aca="false">N1416-O1416</f>
        <v>318863</v>
      </c>
      <c r="Q1416" s="51" t="n">
        <f aca="false">ROUND(J1416*M1416*Assumptions!$B$6,0)</f>
        <v>315900</v>
      </c>
      <c r="R1416" s="53" t="n">
        <f aca="false">N1416/M1416</f>
        <v>364.71</v>
      </c>
      <c r="S1416" s="53" t="n">
        <f aca="false">P1416/M1416</f>
        <v>354.292222222222</v>
      </c>
      <c r="T1416" s="54" t="n">
        <f aca="false">IF(J1416&gt;0,L1416/J1416,0)</f>
        <v>0.92</v>
      </c>
      <c r="U1416" s="54" t="n">
        <f aca="false">IF(L1416&gt;0,R1416/L1416,0)</f>
        <v>0.880942028985507</v>
      </c>
      <c r="V1416" s="54" t="n">
        <f aca="false">IF(N1416&gt;0,P1416/N1416,0)</f>
        <v>0.971435447951036</v>
      </c>
      <c r="W1416" s="54" t="n">
        <f aca="false">T1416*U1416*V1416</f>
        <v>0.787316049382716</v>
      </c>
      <c r="X1416" s="55" t="n">
        <v>452.1</v>
      </c>
      <c r="Y1416" s="56" t="n">
        <v>2.25</v>
      </c>
    </row>
    <row r="1417" customFormat="false" ht="15" hidden="false" customHeight="false" outlineLevel="0" collapsed="false">
      <c r="A1417" s="47" t="s">
        <v>1925</v>
      </c>
      <c r="B1417" s="48" t="n">
        <v>46177</v>
      </c>
      <c r="C1417" s="49" t="n">
        <f aca="false">DATE(YEAR(B1417),MONTH(B1417),1)</f>
        <v>46174</v>
      </c>
      <c r="D1417" s="47" t="s">
        <v>75</v>
      </c>
      <c r="E1417" s="47" t="s">
        <v>63</v>
      </c>
      <c r="F1417" s="47" t="s">
        <v>152</v>
      </c>
      <c r="G1417" s="47" t="s">
        <v>1911</v>
      </c>
      <c r="H1417" s="50" t="n">
        <f aca="false">Assumptions!$B$4</f>
        <v>480</v>
      </c>
      <c r="I1417" s="47" t="n">
        <v>30</v>
      </c>
      <c r="J1417" s="9" t="n">
        <f aca="false">H1417-I1417</f>
        <v>450</v>
      </c>
      <c r="K1417" s="9" t="n">
        <f aca="false">SUMIFS(Downtime_Log!$I$2:$I$20000,Downtime_Log!$B$2:$B$20000,A1417)</f>
        <v>37</v>
      </c>
      <c r="L1417" s="9" t="n">
        <f aca="false">J1417-K1417</f>
        <v>413</v>
      </c>
      <c r="M1417" s="51" t="n">
        <f aca="false">INDEX(Rate_Master!$C$2:$C$13,MATCH(F1417,Rate_Master!$A$2:$A$13,0))</f>
        <v>900</v>
      </c>
      <c r="N1417" s="52" t="n">
        <v>312255</v>
      </c>
      <c r="O1417" s="51" t="n">
        <f aca="false">SUMIFS(Quality_Log!$H$2:$H$20000,Quality_Log!$B$2:$B$20000,A1417)</f>
        <v>9513</v>
      </c>
      <c r="P1417" s="51" t="n">
        <f aca="false">N1417-O1417</f>
        <v>302742</v>
      </c>
      <c r="Q1417" s="51" t="n">
        <f aca="false">ROUND(J1417*M1417*Assumptions!$B$6,0)</f>
        <v>315900</v>
      </c>
      <c r="R1417" s="53" t="n">
        <f aca="false">N1417/M1417</f>
        <v>346.95</v>
      </c>
      <c r="S1417" s="53" t="n">
        <f aca="false">P1417/M1417</f>
        <v>336.38</v>
      </c>
      <c r="T1417" s="54" t="n">
        <f aca="false">IF(J1417&gt;0,L1417/J1417,0)</f>
        <v>0.917777777777778</v>
      </c>
      <c r="U1417" s="54" t="n">
        <f aca="false">IF(L1417&gt;0,R1417/L1417,0)</f>
        <v>0.840072639225182</v>
      </c>
      <c r="V1417" s="54" t="n">
        <f aca="false">IF(N1417&gt;0,P1417/N1417,0)</f>
        <v>0.969534515059807</v>
      </c>
      <c r="W1417" s="54" t="n">
        <f aca="false">T1417*U1417*V1417</f>
        <v>0.747511111111111</v>
      </c>
      <c r="X1417" s="55" t="n">
        <v>451.5</v>
      </c>
      <c r="Y1417" s="56" t="n">
        <v>1.79</v>
      </c>
    </row>
    <row r="1418" customFormat="false" ht="15" hidden="false" customHeight="false" outlineLevel="0" collapsed="false">
      <c r="A1418" s="47" t="s">
        <v>1926</v>
      </c>
      <c r="B1418" s="48" t="n">
        <v>46177</v>
      </c>
      <c r="C1418" s="49" t="n">
        <f aca="false">DATE(YEAR(B1418),MONTH(B1418),1)</f>
        <v>46174</v>
      </c>
      <c r="D1418" s="47" t="s">
        <v>73</v>
      </c>
      <c r="E1418" s="47" t="s">
        <v>64</v>
      </c>
      <c r="F1418" s="47" t="s">
        <v>155</v>
      </c>
      <c r="G1418" s="47" t="s">
        <v>1927</v>
      </c>
      <c r="H1418" s="50" t="n">
        <f aca="false">Assumptions!$B$4</f>
        <v>480</v>
      </c>
      <c r="I1418" s="47" t="n">
        <v>30</v>
      </c>
      <c r="J1418" s="9" t="n">
        <f aca="false">H1418-I1418</f>
        <v>450</v>
      </c>
      <c r="K1418" s="9" t="n">
        <f aca="false">SUMIFS(Downtime_Log!$I$2:$I$20000,Downtime_Log!$B$2:$B$20000,A1418)</f>
        <v>96</v>
      </c>
      <c r="L1418" s="9" t="n">
        <f aca="false">J1418-K1418</f>
        <v>354</v>
      </c>
      <c r="M1418" s="51" t="n">
        <f aca="false">INDEX(Rate_Master!$C$2:$C$13,MATCH(F1418,Rate_Master!$A$2:$A$13,0))</f>
        <v>550</v>
      </c>
      <c r="N1418" s="52" t="n">
        <v>168327</v>
      </c>
      <c r="O1418" s="51" t="n">
        <f aca="false">SUMIFS(Quality_Log!$H$2:$H$20000,Quality_Log!$B$2:$B$20000,A1418)</f>
        <v>2519</v>
      </c>
      <c r="P1418" s="51" t="n">
        <f aca="false">N1418-O1418</f>
        <v>165808</v>
      </c>
      <c r="Q1418" s="51" t="n">
        <f aca="false">ROUND(J1418*M1418*Assumptions!$B$6,0)</f>
        <v>193050</v>
      </c>
      <c r="R1418" s="53" t="n">
        <f aca="false">N1418/M1418</f>
        <v>306.049090909091</v>
      </c>
      <c r="S1418" s="53" t="n">
        <f aca="false">P1418/M1418</f>
        <v>301.469090909091</v>
      </c>
      <c r="T1418" s="54" t="n">
        <f aca="false">IF(J1418&gt;0,L1418/J1418,0)</f>
        <v>0.786666666666667</v>
      </c>
      <c r="U1418" s="54" t="n">
        <f aca="false">IF(L1418&gt;0,R1418/L1418,0)</f>
        <v>0.864545454545455</v>
      </c>
      <c r="V1418" s="54" t="n">
        <f aca="false">IF(N1418&gt;0,P1418/N1418,0)</f>
        <v>0.985035080527782</v>
      </c>
      <c r="W1418" s="54" t="n">
        <f aca="false">T1418*U1418*V1418</f>
        <v>0.669931313131313</v>
      </c>
      <c r="X1418" s="55" t="n">
        <v>196.3</v>
      </c>
      <c r="Y1418" s="56" t="n">
        <v>3.09</v>
      </c>
    </row>
    <row r="1419" customFormat="false" ht="15" hidden="false" customHeight="false" outlineLevel="0" collapsed="false">
      <c r="A1419" s="47" t="s">
        <v>1928</v>
      </c>
      <c r="B1419" s="48" t="n">
        <v>46177</v>
      </c>
      <c r="C1419" s="49" t="n">
        <f aca="false">DATE(YEAR(B1419),MONTH(B1419),1)</f>
        <v>46174</v>
      </c>
      <c r="D1419" s="47" t="s">
        <v>74</v>
      </c>
      <c r="E1419" s="47" t="s">
        <v>64</v>
      </c>
      <c r="F1419" s="47" t="s">
        <v>155</v>
      </c>
      <c r="G1419" s="47" t="s">
        <v>1927</v>
      </c>
      <c r="H1419" s="50" t="n">
        <f aca="false">Assumptions!$B$4</f>
        <v>480</v>
      </c>
      <c r="I1419" s="47" t="n">
        <v>30</v>
      </c>
      <c r="J1419" s="9" t="n">
        <f aca="false">H1419-I1419</f>
        <v>450</v>
      </c>
      <c r="K1419" s="9" t="n">
        <f aca="false">SUMIFS(Downtime_Log!$I$2:$I$20000,Downtime_Log!$B$2:$B$20000,A1419)</f>
        <v>31</v>
      </c>
      <c r="L1419" s="9" t="n">
        <f aca="false">J1419-K1419</f>
        <v>419</v>
      </c>
      <c r="M1419" s="51" t="n">
        <f aca="false">INDEX(Rate_Master!$C$2:$C$13,MATCH(F1419,Rate_Master!$A$2:$A$13,0))</f>
        <v>550</v>
      </c>
      <c r="N1419" s="52" t="n">
        <v>205156</v>
      </c>
      <c r="O1419" s="51" t="n">
        <f aca="false">SUMIFS(Quality_Log!$H$2:$H$20000,Quality_Log!$B$2:$B$20000,A1419)</f>
        <v>2263</v>
      </c>
      <c r="P1419" s="51" t="n">
        <f aca="false">N1419-O1419</f>
        <v>202893</v>
      </c>
      <c r="Q1419" s="51" t="n">
        <f aca="false">ROUND(J1419*M1419*Assumptions!$B$6,0)</f>
        <v>193050</v>
      </c>
      <c r="R1419" s="53" t="n">
        <f aca="false">N1419/M1419</f>
        <v>373.010909090909</v>
      </c>
      <c r="S1419" s="53" t="n">
        <f aca="false">P1419/M1419</f>
        <v>368.896363636364</v>
      </c>
      <c r="T1419" s="54" t="n">
        <f aca="false">IF(J1419&gt;0,L1419/J1419,0)</f>
        <v>0.931111111111111</v>
      </c>
      <c r="U1419" s="54" t="n">
        <f aca="false">IF(L1419&gt;0,R1419/L1419,0)</f>
        <v>0.890240833152528</v>
      </c>
      <c r="V1419" s="54" t="n">
        <f aca="false">IF(N1419&gt;0,P1419/N1419,0)</f>
        <v>0.988969369650412</v>
      </c>
      <c r="W1419" s="54" t="n">
        <f aca="false">T1419*U1419*V1419</f>
        <v>0.819769696969697</v>
      </c>
      <c r="X1419" s="55" t="n">
        <v>231</v>
      </c>
      <c r="Y1419" s="56" t="n">
        <v>0.65</v>
      </c>
    </row>
    <row r="1420" customFormat="false" ht="15" hidden="false" customHeight="false" outlineLevel="0" collapsed="false">
      <c r="A1420" s="47" t="s">
        <v>1929</v>
      </c>
      <c r="B1420" s="48" t="n">
        <v>46177</v>
      </c>
      <c r="C1420" s="49" t="n">
        <f aca="false">DATE(YEAR(B1420),MONTH(B1420),1)</f>
        <v>46174</v>
      </c>
      <c r="D1420" s="47" t="s">
        <v>73</v>
      </c>
      <c r="E1420" s="47" t="s">
        <v>65</v>
      </c>
      <c r="F1420" s="47" t="s">
        <v>159</v>
      </c>
      <c r="G1420" s="47" t="s">
        <v>1917</v>
      </c>
      <c r="H1420" s="50" t="n">
        <f aca="false">Assumptions!$B$4</f>
        <v>480</v>
      </c>
      <c r="I1420" s="47" t="n">
        <v>30</v>
      </c>
      <c r="J1420" s="9" t="n">
        <f aca="false">H1420-I1420</f>
        <v>450</v>
      </c>
      <c r="K1420" s="9" t="n">
        <f aca="false">SUMIFS(Downtime_Log!$I$2:$I$20000,Downtime_Log!$B$2:$B$20000,A1420)</f>
        <v>89</v>
      </c>
      <c r="L1420" s="9" t="n">
        <f aca="false">J1420-K1420</f>
        <v>361</v>
      </c>
      <c r="M1420" s="51" t="n">
        <f aca="false">INDEX(Rate_Master!$C$2:$C$13,MATCH(F1420,Rate_Master!$A$2:$A$13,0))</f>
        <v>240</v>
      </c>
      <c r="N1420" s="52" t="n">
        <v>74702</v>
      </c>
      <c r="O1420" s="51" t="n">
        <f aca="false">SUMIFS(Quality_Log!$H$2:$H$20000,Quality_Log!$B$2:$B$20000,A1420)</f>
        <v>1093</v>
      </c>
      <c r="P1420" s="51" t="n">
        <f aca="false">N1420-O1420</f>
        <v>73609</v>
      </c>
      <c r="Q1420" s="51" t="n">
        <f aca="false">ROUND(J1420*M1420*Assumptions!$B$6,0)</f>
        <v>84240</v>
      </c>
      <c r="R1420" s="53" t="n">
        <f aca="false">N1420/M1420</f>
        <v>311.258333333333</v>
      </c>
      <c r="S1420" s="53" t="n">
        <f aca="false">P1420/M1420</f>
        <v>306.704166666667</v>
      </c>
      <c r="T1420" s="54" t="n">
        <f aca="false">IF(J1420&gt;0,L1420/J1420,0)</f>
        <v>0.802222222222222</v>
      </c>
      <c r="U1420" s="54" t="n">
        <f aca="false">IF(L1420&gt;0,R1420/L1420,0)</f>
        <v>0.862211449676824</v>
      </c>
      <c r="V1420" s="54" t="n">
        <f aca="false">IF(N1420&gt;0,P1420/N1420,0)</f>
        <v>0.985368530963027</v>
      </c>
      <c r="W1420" s="54" t="n">
        <f aca="false">T1420*U1420*V1420</f>
        <v>0.681564814814815</v>
      </c>
      <c r="X1420" s="55" t="n">
        <v>167.3</v>
      </c>
      <c r="Y1420" s="56" t="n">
        <v>0.15</v>
      </c>
    </row>
    <row r="1421" customFormat="false" ht="15" hidden="false" customHeight="false" outlineLevel="0" collapsed="false">
      <c r="A1421" s="47" t="s">
        <v>1930</v>
      </c>
      <c r="B1421" s="48" t="n">
        <v>46177</v>
      </c>
      <c r="C1421" s="49" t="n">
        <f aca="false">DATE(YEAR(B1421),MONTH(B1421),1)</f>
        <v>46174</v>
      </c>
      <c r="D1421" s="47" t="s">
        <v>74</v>
      </c>
      <c r="E1421" s="47" t="s">
        <v>65</v>
      </c>
      <c r="F1421" s="47" t="s">
        <v>159</v>
      </c>
      <c r="G1421" s="47" t="s">
        <v>1917</v>
      </c>
      <c r="H1421" s="50" t="n">
        <f aca="false">Assumptions!$B$4</f>
        <v>480</v>
      </c>
      <c r="I1421" s="47" t="n">
        <v>30</v>
      </c>
      <c r="J1421" s="9" t="n">
        <f aca="false">H1421-I1421</f>
        <v>450</v>
      </c>
      <c r="K1421" s="9" t="n">
        <f aca="false">SUMIFS(Downtime_Log!$I$2:$I$20000,Downtime_Log!$B$2:$B$20000,A1421)</f>
        <v>47</v>
      </c>
      <c r="L1421" s="9" t="n">
        <f aca="false">J1421-K1421</f>
        <v>403</v>
      </c>
      <c r="M1421" s="51" t="n">
        <f aca="false">INDEX(Rate_Master!$C$2:$C$13,MATCH(F1421,Rate_Master!$A$2:$A$13,0))</f>
        <v>240</v>
      </c>
      <c r="N1421" s="52" t="n">
        <v>81875</v>
      </c>
      <c r="O1421" s="51" t="n">
        <f aca="false">SUMIFS(Quality_Log!$H$2:$H$20000,Quality_Log!$B$2:$B$20000,A1421)</f>
        <v>1330</v>
      </c>
      <c r="P1421" s="51" t="n">
        <f aca="false">N1421-O1421</f>
        <v>80545</v>
      </c>
      <c r="Q1421" s="51" t="n">
        <f aca="false">ROUND(J1421*M1421*Assumptions!$B$6,0)</f>
        <v>84240</v>
      </c>
      <c r="R1421" s="53" t="n">
        <f aca="false">N1421/M1421</f>
        <v>341.145833333333</v>
      </c>
      <c r="S1421" s="53" t="n">
        <f aca="false">P1421/M1421</f>
        <v>335.604166666667</v>
      </c>
      <c r="T1421" s="54" t="n">
        <f aca="false">IF(J1421&gt;0,L1421/J1421,0)</f>
        <v>0.895555555555556</v>
      </c>
      <c r="U1421" s="54" t="n">
        <f aca="false">IF(L1421&gt;0,R1421/L1421,0)</f>
        <v>0.846515715467328</v>
      </c>
      <c r="V1421" s="54" t="n">
        <f aca="false">IF(N1421&gt;0,P1421/N1421,0)</f>
        <v>0.98375572519084</v>
      </c>
      <c r="W1421" s="54" t="n">
        <f aca="false">T1421*U1421*V1421</f>
        <v>0.745787037037037</v>
      </c>
      <c r="X1421" s="55" t="n">
        <v>198</v>
      </c>
      <c r="Y1421" s="56" t="n">
        <v>0.16</v>
      </c>
    </row>
    <row r="1422" customFormat="false" ht="15" hidden="false" customHeight="false" outlineLevel="0" collapsed="false">
      <c r="A1422" s="47" t="s">
        <v>1931</v>
      </c>
      <c r="B1422" s="48" t="n">
        <v>46177</v>
      </c>
      <c r="C1422" s="49" t="n">
        <f aca="false">DATE(YEAR(B1422),MONTH(B1422),1)</f>
        <v>46174</v>
      </c>
      <c r="D1422" s="47" t="s">
        <v>75</v>
      </c>
      <c r="E1422" s="47" t="s">
        <v>65</v>
      </c>
      <c r="F1422" s="47" t="s">
        <v>159</v>
      </c>
      <c r="G1422" s="47" t="s">
        <v>1917</v>
      </c>
      <c r="H1422" s="50" t="n">
        <f aca="false">Assumptions!$B$4</f>
        <v>480</v>
      </c>
      <c r="I1422" s="47" t="n">
        <v>45</v>
      </c>
      <c r="J1422" s="9" t="n">
        <f aca="false">H1422-I1422</f>
        <v>435</v>
      </c>
      <c r="K1422" s="9" t="n">
        <f aca="false">SUMIFS(Downtime_Log!$I$2:$I$20000,Downtime_Log!$B$2:$B$20000,A1422)</f>
        <v>39</v>
      </c>
      <c r="L1422" s="9" t="n">
        <f aca="false">J1422-K1422</f>
        <v>396</v>
      </c>
      <c r="M1422" s="51" t="n">
        <f aca="false">INDEX(Rate_Master!$C$2:$C$13,MATCH(F1422,Rate_Master!$A$2:$A$13,0))</f>
        <v>240</v>
      </c>
      <c r="N1422" s="52" t="n">
        <v>77586</v>
      </c>
      <c r="O1422" s="51" t="n">
        <f aca="false">SUMIFS(Quality_Log!$H$2:$H$20000,Quality_Log!$B$2:$B$20000,A1422)</f>
        <v>1415</v>
      </c>
      <c r="P1422" s="51" t="n">
        <f aca="false">N1422-O1422</f>
        <v>76171</v>
      </c>
      <c r="Q1422" s="51" t="n">
        <f aca="false">ROUND(J1422*M1422*Assumptions!$B$6,0)</f>
        <v>81432</v>
      </c>
      <c r="R1422" s="53" t="n">
        <f aca="false">N1422/M1422</f>
        <v>323.275</v>
      </c>
      <c r="S1422" s="53" t="n">
        <f aca="false">P1422/M1422</f>
        <v>317.379166666667</v>
      </c>
      <c r="T1422" s="54" t="n">
        <f aca="false">IF(J1422&gt;0,L1422/J1422,0)</f>
        <v>0.910344827586207</v>
      </c>
      <c r="U1422" s="54" t="n">
        <f aca="false">IF(L1422&gt;0,R1422/L1422,0)</f>
        <v>0.81635101010101</v>
      </c>
      <c r="V1422" s="54" t="n">
        <f aca="false">IF(N1422&gt;0,P1422/N1422,0)</f>
        <v>0.981762173588018</v>
      </c>
      <c r="W1422" s="54" t="n">
        <f aca="false">T1422*U1422*V1422</f>
        <v>0.729607279693487</v>
      </c>
      <c r="X1422" s="55" t="n">
        <v>198.3</v>
      </c>
      <c r="Y1422" s="56" t="n">
        <v>0.12</v>
      </c>
    </row>
    <row r="1423" customFormat="false" ht="15" hidden="false" customHeight="false" outlineLevel="0" collapsed="false">
      <c r="A1423" s="47" t="s">
        <v>1932</v>
      </c>
      <c r="B1423" s="48" t="n">
        <v>46178</v>
      </c>
      <c r="C1423" s="49" t="n">
        <f aca="false">DATE(YEAR(B1423),MONTH(B1423),1)</f>
        <v>46174</v>
      </c>
      <c r="D1423" s="47" t="s">
        <v>73</v>
      </c>
      <c r="E1423" s="47" t="s">
        <v>62</v>
      </c>
      <c r="F1423" s="47" t="s">
        <v>148</v>
      </c>
      <c r="G1423" s="47" t="s">
        <v>1933</v>
      </c>
      <c r="H1423" s="50" t="n">
        <f aca="false">Assumptions!$B$4</f>
        <v>480</v>
      </c>
      <c r="I1423" s="47" t="n">
        <v>30</v>
      </c>
      <c r="J1423" s="9" t="n">
        <f aca="false">H1423-I1423</f>
        <v>450</v>
      </c>
      <c r="K1423" s="9" t="n">
        <f aca="false">SUMIFS(Downtime_Log!$I$2:$I$20000,Downtime_Log!$B$2:$B$20000,A1423)</f>
        <v>97</v>
      </c>
      <c r="L1423" s="9" t="n">
        <f aca="false">J1423-K1423</f>
        <v>353</v>
      </c>
      <c r="M1423" s="51" t="n">
        <f aca="false">INDEX(Rate_Master!$C$2:$C$13,MATCH(F1423,Rate_Master!$A$2:$A$13,0))</f>
        <v>900</v>
      </c>
      <c r="N1423" s="52" t="n">
        <v>278259</v>
      </c>
      <c r="O1423" s="51" t="n">
        <f aca="false">SUMIFS(Quality_Log!$H$2:$H$20000,Quality_Log!$B$2:$B$20000,A1423)</f>
        <v>3724</v>
      </c>
      <c r="P1423" s="51" t="n">
        <f aca="false">N1423-O1423</f>
        <v>274535</v>
      </c>
      <c r="Q1423" s="51" t="n">
        <f aca="false">ROUND(J1423*M1423*Assumptions!$B$6,0)</f>
        <v>315900</v>
      </c>
      <c r="R1423" s="53" t="n">
        <f aca="false">N1423/M1423</f>
        <v>309.176666666667</v>
      </c>
      <c r="S1423" s="53" t="n">
        <f aca="false">P1423/M1423</f>
        <v>305.038888888889</v>
      </c>
      <c r="T1423" s="54" t="n">
        <f aca="false">IF(J1423&gt;0,L1423/J1423,0)</f>
        <v>0.784444444444445</v>
      </c>
      <c r="U1423" s="54" t="n">
        <f aca="false">IF(L1423&gt;0,R1423/L1423,0)</f>
        <v>0.875854579792257</v>
      </c>
      <c r="V1423" s="54" t="n">
        <f aca="false">IF(N1423&gt;0,P1423/N1423,0)</f>
        <v>0.986616785081525</v>
      </c>
      <c r="W1423" s="54" t="n">
        <f aca="false">T1423*U1423*V1423</f>
        <v>0.677864197530864</v>
      </c>
      <c r="X1423" s="55" t="n">
        <v>364.9</v>
      </c>
      <c r="Y1423" s="56" t="n">
        <v>1.54</v>
      </c>
    </row>
    <row r="1424" customFormat="false" ht="15" hidden="false" customHeight="false" outlineLevel="0" collapsed="false">
      <c r="A1424" s="47" t="s">
        <v>1934</v>
      </c>
      <c r="B1424" s="48" t="n">
        <v>46178</v>
      </c>
      <c r="C1424" s="49" t="n">
        <f aca="false">DATE(YEAR(B1424),MONTH(B1424),1)</f>
        <v>46174</v>
      </c>
      <c r="D1424" s="47" t="s">
        <v>74</v>
      </c>
      <c r="E1424" s="47" t="s">
        <v>62</v>
      </c>
      <c r="F1424" s="47" t="s">
        <v>148</v>
      </c>
      <c r="G1424" s="47" t="s">
        <v>1933</v>
      </c>
      <c r="H1424" s="50" t="n">
        <f aca="false">Assumptions!$B$4</f>
        <v>480</v>
      </c>
      <c r="I1424" s="47" t="n">
        <v>30</v>
      </c>
      <c r="J1424" s="9" t="n">
        <f aca="false">H1424-I1424</f>
        <v>450</v>
      </c>
      <c r="K1424" s="9" t="n">
        <f aca="false">SUMIFS(Downtime_Log!$I$2:$I$20000,Downtime_Log!$B$2:$B$20000,A1424)</f>
        <v>42</v>
      </c>
      <c r="L1424" s="9" t="n">
        <f aca="false">J1424-K1424</f>
        <v>408</v>
      </c>
      <c r="M1424" s="51" t="n">
        <f aca="false">INDEX(Rate_Master!$C$2:$C$13,MATCH(F1424,Rate_Master!$A$2:$A$13,0))</f>
        <v>900</v>
      </c>
      <c r="N1424" s="52" t="n">
        <v>316045</v>
      </c>
      <c r="O1424" s="51" t="n">
        <f aca="false">SUMIFS(Quality_Log!$H$2:$H$20000,Quality_Log!$B$2:$B$20000,A1424)</f>
        <v>3360</v>
      </c>
      <c r="P1424" s="51" t="n">
        <f aca="false">N1424-O1424</f>
        <v>312685</v>
      </c>
      <c r="Q1424" s="51" t="n">
        <f aca="false">ROUND(J1424*M1424*Assumptions!$B$6,0)</f>
        <v>315900</v>
      </c>
      <c r="R1424" s="53" t="n">
        <f aca="false">N1424/M1424</f>
        <v>351.161111111111</v>
      </c>
      <c r="S1424" s="53" t="n">
        <f aca="false">P1424/M1424</f>
        <v>347.427777777778</v>
      </c>
      <c r="T1424" s="54" t="n">
        <f aca="false">IF(J1424&gt;0,L1424/J1424,0)</f>
        <v>0.906666666666667</v>
      </c>
      <c r="U1424" s="54" t="n">
        <f aca="false">IF(L1424&gt;0,R1424/L1424,0)</f>
        <v>0.860688997821351</v>
      </c>
      <c r="V1424" s="54" t="n">
        <f aca="false">IF(N1424&gt;0,P1424/N1424,0)</f>
        <v>0.989368602572418</v>
      </c>
      <c r="W1424" s="54" t="n">
        <f aca="false">T1424*U1424*V1424</f>
        <v>0.772061728395062</v>
      </c>
      <c r="X1424" s="55" t="n">
        <v>374.4</v>
      </c>
      <c r="Y1424" s="56" t="n">
        <v>1.48</v>
      </c>
    </row>
    <row r="1425" customFormat="false" ht="15" hidden="false" customHeight="false" outlineLevel="0" collapsed="false">
      <c r="A1425" s="47" t="s">
        <v>1935</v>
      </c>
      <c r="B1425" s="48" t="n">
        <v>46178</v>
      </c>
      <c r="C1425" s="49" t="n">
        <f aca="false">DATE(YEAR(B1425),MONTH(B1425),1)</f>
        <v>46174</v>
      </c>
      <c r="D1425" s="47" t="s">
        <v>75</v>
      </c>
      <c r="E1425" s="47" t="s">
        <v>62</v>
      </c>
      <c r="F1425" s="47" t="s">
        <v>148</v>
      </c>
      <c r="G1425" s="47" t="s">
        <v>1933</v>
      </c>
      <c r="H1425" s="50" t="n">
        <f aca="false">Assumptions!$B$4</f>
        <v>480</v>
      </c>
      <c r="I1425" s="47" t="n">
        <v>45</v>
      </c>
      <c r="J1425" s="9" t="n">
        <f aca="false">H1425-I1425</f>
        <v>435</v>
      </c>
      <c r="K1425" s="9" t="n">
        <f aca="false">SUMIFS(Downtime_Log!$I$2:$I$20000,Downtime_Log!$B$2:$B$20000,A1425)</f>
        <v>17</v>
      </c>
      <c r="L1425" s="9" t="n">
        <f aca="false">J1425-K1425</f>
        <v>418</v>
      </c>
      <c r="M1425" s="51" t="n">
        <f aca="false">INDEX(Rate_Master!$C$2:$C$13,MATCH(F1425,Rate_Master!$A$2:$A$13,0))</f>
        <v>900</v>
      </c>
      <c r="N1425" s="52" t="n">
        <v>321406</v>
      </c>
      <c r="O1425" s="51" t="n">
        <f aca="false">SUMIFS(Quality_Log!$H$2:$H$20000,Quality_Log!$B$2:$B$20000,A1425)</f>
        <v>5176</v>
      </c>
      <c r="P1425" s="51" t="n">
        <f aca="false">N1425-O1425</f>
        <v>316230</v>
      </c>
      <c r="Q1425" s="51" t="n">
        <f aca="false">ROUND(J1425*M1425*Assumptions!$B$6,0)</f>
        <v>305370</v>
      </c>
      <c r="R1425" s="53" t="n">
        <f aca="false">N1425/M1425</f>
        <v>357.117777777778</v>
      </c>
      <c r="S1425" s="53" t="n">
        <f aca="false">P1425/M1425</f>
        <v>351.366666666667</v>
      </c>
      <c r="T1425" s="54" t="n">
        <f aca="false">IF(J1425&gt;0,L1425/J1425,0)</f>
        <v>0.960919540229885</v>
      </c>
      <c r="U1425" s="54" t="n">
        <f aca="false">IF(L1425&gt;0,R1425/L1425,0)</f>
        <v>0.85434875066454</v>
      </c>
      <c r="V1425" s="54" t="n">
        <f aca="false">IF(N1425&gt;0,P1425/N1425,0)</f>
        <v>0.983895758013229</v>
      </c>
      <c r="W1425" s="54" t="n">
        <f aca="false">T1425*U1425*V1425</f>
        <v>0.807739463601533</v>
      </c>
      <c r="X1425" s="55" t="n">
        <v>368.6</v>
      </c>
      <c r="Y1425" s="56" t="n">
        <v>1.37</v>
      </c>
    </row>
    <row r="1426" customFormat="false" ht="15" hidden="false" customHeight="false" outlineLevel="0" collapsed="false">
      <c r="A1426" s="47" t="s">
        <v>1936</v>
      </c>
      <c r="B1426" s="48" t="n">
        <v>46178</v>
      </c>
      <c r="C1426" s="49" t="n">
        <f aca="false">DATE(YEAR(B1426),MONTH(B1426),1)</f>
        <v>46174</v>
      </c>
      <c r="D1426" s="47" t="s">
        <v>73</v>
      </c>
      <c r="E1426" s="47" t="s">
        <v>63</v>
      </c>
      <c r="F1426" s="47" t="s">
        <v>153</v>
      </c>
      <c r="G1426" s="47" t="s">
        <v>1937</v>
      </c>
      <c r="H1426" s="50" t="n">
        <f aca="false">Assumptions!$B$4</f>
        <v>480</v>
      </c>
      <c r="I1426" s="47" t="n">
        <v>30</v>
      </c>
      <c r="J1426" s="9" t="n">
        <f aca="false">H1426-I1426</f>
        <v>450</v>
      </c>
      <c r="K1426" s="9" t="n">
        <f aca="false">SUMIFS(Downtime_Log!$I$2:$I$20000,Downtime_Log!$B$2:$B$20000,A1426)</f>
        <v>118</v>
      </c>
      <c r="L1426" s="9" t="n">
        <f aca="false">J1426-K1426</f>
        <v>332</v>
      </c>
      <c r="M1426" s="51" t="n">
        <f aca="false">INDEX(Rate_Master!$C$2:$C$13,MATCH(F1426,Rate_Master!$A$2:$A$13,0))</f>
        <v>1000</v>
      </c>
      <c r="N1426" s="52" t="n">
        <v>278757</v>
      </c>
      <c r="O1426" s="51" t="n">
        <f aca="false">SUMIFS(Quality_Log!$H$2:$H$20000,Quality_Log!$B$2:$B$20000,A1426)</f>
        <v>9727</v>
      </c>
      <c r="P1426" s="51" t="n">
        <f aca="false">N1426-O1426</f>
        <v>269030</v>
      </c>
      <c r="Q1426" s="51" t="n">
        <f aca="false">ROUND(J1426*M1426*Assumptions!$B$6,0)</f>
        <v>351000</v>
      </c>
      <c r="R1426" s="53" t="n">
        <f aca="false">N1426/M1426</f>
        <v>278.757</v>
      </c>
      <c r="S1426" s="53" t="n">
        <f aca="false">P1426/M1426</f>
        <v>269.03</v>
      </c>
      <c r="T1426" s="54" t="n">
        <f aca="false">IF(J1426&gt;0,L1426/J1426,0)</f>
        <v>0.737777777777778</v>
      </c>
      <c r="U1426" s="54" t="n">
        <f aca="false">IF(L1426&gt;0,R1426/L1426,0)</f>
        <v>0.839629518072289</v>
      </c>
      <c r="V1426" s="54" t="n">
        <f aca="false">IF(N1426&gt;0,P1426/N1426,0)</f>
        <v>0.965105809002106</v>
      </c>
      <c r="W1426" s="54" t="n">
        <f aca="false">T1426*U1426*V1426</f>
        <v>0.597844444444444</v>
      </c>
      <c r="X1426" s="55" t="n">
        <v>384.7</v>
      </c>
      <c r="Y1426" s="56" t="n">
        <v>4.8</v>
      </c>
    </row>
    <row r="1427" customFormat="false" ht="15" hidden="false" customHeight="false" outlineLevel="0" collapsed="false">
      <c r="A1427" s="47" t="s">
        <v>1938</v>
      </c>
      <c r="B1427" s="48" t="n">
        <v>46178</v>
      </c>
      <c r="C1427" s="49" t="n">
        <f aca="false">DATE(YEAR(B1427),MONTH(B1427),1)</f>
        <v>46174</v>
      </c>
      <c r="D1427" s="47" t="s">
        <v>74</v>
      </c>
      <c r="E1427" s="47" t="s">
        <v>63</v>
      </c>
      <c r="F1427" s="47" t="s">
        <v>153</v>
      </c>
      <c r="G1427" s="47" t="s">
        <v>1937</v>
      </c>
      <c r="H1427" s="50" t="n">
        <f aca="false">Assumptions!$B$4</f>
        <v>480</v>
      </c>
      <c r="I1427" s="47" t="n">
        <v>30</v>
      </c>
      <c r="J1427" s="9" t="n">
        <f aca="false">H1427-I1427</f>
        <v>450</v>
      </c>
      <c r="K1427" s="9" t="n">
        <f aca="false">SUMIFS(Downtime_Log!$I$2:$I$20000,Downtime_Log!$B$2:$B$20000,A1427)</f>
        <v>21</v>
      </c>
      <c r="L1427" s="9" t="n">
        <f aca="false">J1427-K1427</f>
        <v>429</v>
      </c>
      <c r="M1427" s="51" t="n">
        <f aca="false">INDEX(Rate_Master!$C$2:$C$13,MATCH(F1427,Rate_Master!$A$2:$A$13,0))</f>
        <v>1000</v>
      </c>
      <c r="N1427" s="52" t="n">
        <v>369692</v>
      </c>
      <c r="O1427" s="51" t="n">
        <f aca="false">SUMIFS(Quality_Log!$H$2:$H$20000,Quality_Log!$B$2:$B$20000,A1427)</f>
        <v>7442</v>
      </c>
      <c r="P1427" s="51" t="n">
        <f aca="false">N1427-O1427</f>
        <v>362250</v>
      </c>
      <c r="Q1427" s="51" t="n">
        <f aca="false">ROUND(J1427*M1427*Assumptions!$B$6,0)</f>
        <v>351000</v>
      </c>
      <c r="R1427" s="53" t="n">
        <f aca="false">N1427/M1427</f>
        <v>369.692</v>
      </c>
      <c r="S1427" s="53" t="n">
        <f aca="false">P1427/M1427</f>
        <v>362.25</v>
      </c>
      <c r="T1427" s="54" t="n">
        <f aca="false">IF(J1427&gt;0,L1427/J1427,0)</f>
        <v>0.953333333333333</v>
      </c>
      <c r="U1427" s="54" t="n">
        <f aca="false">IF(L1427&gt;0,R1427/L1427,0)</f>
        <v>0.861752913752914</v>
      </c>
      <c r="V1427" s="54" t="n">
        <f aca="false">IF(N1427&gt;0,P1427/N1427,0)</f>
        <v>0.979869729396362</v>
      </c>
      <c r="W1427" s="54" t="n">
        <f aca="false">T1427*U1427*V1427</f>
        <v>0.805</v>
      </c>
      <c r="X1427" s="55" t="n">
        <v>463.5</v>
      </c>
      <c r="Y1427" s="56" t="n">
        <v>1.91</v>
      </c>
    </row>
    <row r="1428" customFormat="false" ht="15" hidden="false" customHeight="false" outlineLevel="0" collapsed="false">
      <c r="A1428" s="47" t="s">
        <v>1939</v>
      </c>
      <c r="B1428" s="48" t="n">
        <v>46178</v>
      </c>
      <c r="C1428" s="49" t="n">
        <f aca="false">DATE(YEAR(B1428),MONTH(B1428),1)</f>
        <v>46174</v>
      </c>
      <c r="D1428" s="47" t="s">
        <v>75</v>
      </c>
      <c r="E1428" s="47" t="s">
        <v>63</v>
      </c>
      <c r="F1428" s="47" t="s">
        <v>153</v>
      </c>
      <c r="G1428" s="47" t="s">
        <v>1937</v>
      </c>
      <c r="H1428" s="50" t="n">
        <f aca="false">Assumptions!$B$4</f>
        <v>480</v>
      </c>
      <c r="I1428" s="47" t="n">
        <v>30</v>
      </c>
      <c r="J1428" s="9" t="n">
        <f aca="false">H1428-I1428</f>
        <v>450</v>
      </c>
      <c r="K1428" s="9" t="n">
        <f aca="false">SUMIFS(Downtime_Log!$I$2:$I$20000,Downtime_Log!$B$2:$B$20000,A1428)</f>
        <v>145</v>
      </c>
      <c r="L1428" s="9" t="n">
        <f aca="false">J1428-K1428</f>
        <v>305</v>
      </c>
      <c r="M1428" s="51" t="n">
        <f aca="false">INDEX(Rate_Master!$C$2:$C$13,MATCH(F1428,Rate_Master!$A$2:$A$13,0))</f>
        <v>1000</v>
      </c>
      <c r="N1428" s="52" t="n">
        <v>249776</v>
      </c>
      <c r="O1428" s="51" t="n">
        <f aca="false">SUMIFS(Quality_Log!$H$2:$H$20000,Quality_Log!$B$2:$B$20000,A1428)</f>
        <v>9158</v>
      </c>
      <c r="P1428" s="51" t="n">
        <f aca="false">N1428-O1428</f>
        <v>240618</v>
      </c>
      <c r="Q1428" s="51" t="n">
        <f aca="false">ROUND(J1428*M1428*Assumptions!$B$6,0)</f>
        <v>351000</v>
      </c>
      <c r="R1428" s="53" t="n">
        <f aca="false">N1428/M1428</f>
        <v>249.776</v>
      </c>
      <c r="S1428" s="53" t="n">
        <f aca="false">P1428/M1428</f>
        <v>240.618</v>
      </c>
      <c r="T1428" s="54" t="n">
        <f aca="false">IF(J1428&gt;0,L1428/J1428,0)</f>
        <v>0.677777777777778</v>
      </c>
      <c r="U1428" s="54" t="n">
        <f aca="false">IF(L1428&gt;0,R1428/L1428,0)</f>
        <v>0.818937704918033</v>
      </c>
      <c r="V1428" s="54" t="n">
        <f aca="false">IF(N1428&gt;0,P1428/N1428,0)</f>
        <v>0.96333514829287</v>
      </c>
      <c r="W1428" s="54" t="n">
        <f aca="false">T1428*U1428*V1428</f>
        <v>0.534706666666667</v>
      </c>
      <c r="X1428" s="55" t="n">
        <v>346.6</v>
      </c>
      <c r="Y1428" s="56" t="n">
        <v>1.75</v>
      </c>
    </row>
    <row r="1429" customFormat="false" ht="15" hidden="false" customHeight="false" outlineLevel="0" collapsed="false">
      <c r="A1429" s="47" t="s">
        <v>1940</v>
      </c>
      <c r="B1429" s="48" t="n">
        <v>46178</v>
      </c>
      <c r="C1429" s="49" t="n">
        <f aca="false">DATE(YEAR(B1429),MONTH(B1429),1)</f>
        <v>46174</v>
      </c>
      <c r="D1429" s="47" t="s">
        <v>73</v>
      </c>
      <c r="E1429" s="47" t="s">
        <v>64</v>
      </c>
      <c r="F1429" s="47" t="s">
        <v>155</v>
      </c>
      <c r="G1429" s="47" t="s">
        <v>1927</v>
      </c>
      <c r="H1429" s="50" t="n">
        <f aca="false">Assumptions!$B$4</f>
        <v>480</v>
      </c>
      <c r="I1429" s="47" t="n">
        <v>30</v>
      </c>
      <c r="J1429" s="9" t="n">
        <f aca="false">H1429-I1429</f>
        <v>450</v>
      </c>
      <c r="K1429" s="9" t="n">
        <f aca="false">SUMIFS(Downtime_Log!$I$2:$I$20000,Downtime_Log!$B$2:$B$20000,A1429)</f>
        <v>14</v>
      </c>
      <c r="L1429" s="9" t="n">
        <f aca="false">J1429-K1429</f>
        <v>436</v>
      </c>
      <c r="M1429" s="51" t="n">
        <f aca="false">INDEX(Rate_Master!$C$2:$C$13,MATCH(F1429,Rate_Master!$A$2:$A$13,0))</f>
        <v>550</v>
      </c>
      <c r="N1429" s="52" t="n">
        <v>224490</v>
      </c>
      <c r="O1429" s="51" t="n">
        <f aca="false">SUMIFS(Quality_Log!$H$2:$H$20000,Quality_Log!$B$2:$B$20000,A1429)</f>
        <v>2256</v>
      </c>
      <c r="P1429" s="51" t="n">
        <f aca="false">N1429-O1429</f>
        <v>222234</v>
      </c>
      <c r="Q1429" s="51" t="n">
        <f aca="false">ROUND(J1429*M1429*Assumptions!$B$6,0)</f>
        <v>193050</v>
      </c>
      <c r="R1429" s="53" t="n">
        <f aca="false">N1429/M1429</f>
        <v>408.163636363636</v>
      </c>
      <c r="S1429" s="53" t="n">
        <f aca="false">P1429/M1429</f>
        <v>404.061818181818</v>
      </c>
      <c r="T1429" s="54" t="n">
        <f aca="false">IF(J1429&gt;0,L1429/J1429,0)</f>
        <v>0.968888888888889</v>
      </c>
      <c r="U1429" s="54" t="n">
        <f aca="false">IF(L1429&gt;0,R1429/L1429,0)</f>
        <v>0.936155129274395</v>
      </c>
      <c r="V1429" s="54" t="n">
        <f aca="false">IF(N1429&gt;0,P1429/N1429,0)</f>
        <v>0.989950554590405</v>
      </c>
      <c r="W1429" s="54" t="n">
        <f aca="false">T1429*U1429*V1429</f>
        <v>0.897915151515152</v>
      </c>
      <c r="X1429" s="55" t="n">
        <v>235.2</v>
      </c>
      <c r="Y1429" s="56" t="n">
        <v>0.64</v>
      </c>
    </row>
    <row r="1430" customFormat="false" ht="15" hidden="false" customHeight="false" outlineLevel="0" collapsed="false">
      <c r="A1430" s="47" t="s">
        <v>1941</v>
      </c>
      <c r="B1430" s="48" t="n">
        <v>46178</v>
      </c>
      <c r="C1430" s="49" t="n">
        <f aca="false">DATE(YEAR(B1430),MONTH(B1430),1)</f>
        <v>46174</v>
      </c>
      <c r="D1430" s="47" t="s">
        <v>74</v>
      </c>
      <c r="E1430" s="47" t="s">
        <v>64</v>
      </c>
      <c r="F1430" s="47" t="s">
        <v>155</v>
      </c>
      <c r="G1430" s="47" t="s">
        <v>1927</v>
      </c>
      <c r="H1430" s="50" t="n">
        <f aca="false">Assumptions!$B$4</f>
        <v>480</v>
      </c>
      <c r="I1430" s="47" t="n">
        <v>45</v>
      </c>
      <c r="J1430" s="9" t="n">
        <f aca="false">H1430-I1430</f>
        <v>435</v>
      </c>
      <c r="K1430" s="9" t="n">
        <f aca="false">SUMIFS(Downtime_Log!$I$2:$I$20000,Downtime_Log!$B$2:$B$20000,A1430)</f>
        <v>32</v>
      </c>
      <c r="L1430" s="9" t="n">
        <f aca="false">J1430-K1430</f>
        <v>403</v>
      </c>
      <c r="M1430" s="51" t="n">
        <f aca="false">INDEX(Rate_Master!$C$2:$C$13,MATCH(F1430,Rate_Master!$A$2:$A$13,0))</f>
        <v>550</v>
      </c>
      <c r="N1430" s="52" t="n">
        <v>203803</v>
      </c>
      <c r="O1430" s="51" t="n">
        <f aca="false">SUMIFS(Quality_Log!$H$2:$H$20000,Quality_Log!$B$2:$B$20000,A1430)</f>
        <v>3214</v>
      </c>
      <c r="P1430" s="51" t="n">
        <f aca="false">N1430-O1430</f>
        <v>200589</v>
      </c>
      <c r="Q1430" s="51" t="n">
        <f aca="false">ROUND(J1430*M1430*Assumptions!$B$6,0)</f>
        <v>186615</v>
      </c>
      <c r="R1430" s="53" t="n">
        <f aca="false">N1430/M1430</f>
        <v>370.550909090909</v>
      </c>
      <c r="S1430" s="53" t="n">
        <f aca="false">P1430/M1430</f>
        <v>364.707272727273</v>
      </c>
      <c r="T1430" s="54" t="n">
        <f aca="false">IF(J1430&gt;0,L1430/J1430,0)</f>
        <v>0.926436781609195</v>
      </c>
      <c r="U1430" s="54" t="n">
        <f aca="false">IF(L1430&gt;0,R1430/L1430,0)</f>
        <v>0.919481163997293</v>
      </c>
      <c r="V1430" s="54" t="n">
        <f aca="false">IF(N1430&gt;0,P1430/N1430,0)</f>
        <v>0.984229869040201</v>
      </c>
      <c r="W1430" s="54" t="n">
        <f aca="false">T1430*U1430*V1430</f>
        <v>0.838407523510972</v>
      </c>
      <c r="X1430" s="55" t="n">
        <v>228.7</v>
      </c>
      <c r="Y1430" s="56" t="n">
        <v>0.72</v>
      </c>
    </row>
    <row r="1431" customFormat="false" ht="15" hidden="false" customHeight="false" outlineLevel="0" collapsed="false">
      <c r="A1431" s="47" t="s">
        <v>1942</v>
      </c>
      <c r="B1431" s="48" t="n">
        <v>46178</v>
      </c>
      <c r="C1431" s="49" t="n">
        <f aca="false">DATE(YEAR(B1431),MONTH(B1431),1)</f>
        <v>46174</v>
      </c>
      <c r="D1431" s="47" t="s">
        <v>73</v>
      </c>
      <c r="E1431" s="47" t="s">
        <v>65</v>
      </c>
      <c r="F1431" s="47" t="s">
        <v>159</v>
      </c>
      <c r="G1431" s="47" t="s">
        <v>1917</v>
      </c>
      <c r="H1431" s="50" t="n">
        <f aca="false">Assumptions!$B$4</f>
        <v>480</v>
      </c>
      <c r="I1431" s="47" t="n">
        <v>30</v>
      </c>
      <c r="J1431" s="9" t="n">
        <f aca="false">H1431-I1431</f>
        <v>450</v>
      </c>
      <c r="K1431" s="9" t="n">
        <f aca="false">SUMIFS(Downtime_Log!$I$2:$I$20000,Downtime_Log!$B$2:$B$20000,A1431)</f>
        <v>102</v>
      </c>
      <c r="L1431" s="9" t="n">
        <f aca="false">J1431-K1431</f>
        <v>348</v>
      </c>
      <c r="M1431" s="51" t="n">
        <f aca="false">INDEX(Rate_Master!$C$2:$C$13,MATCH(F1431,Rate_Master!$A$2:$A$13,0))</f>
        <v>240</v>
      </c>
      <c r="N1431" s="52" t="n">
        <v>70686</v>
      </c>
      <c r="O1431" s="51" t="n">
        <f aca="false">SUMIFS(Quality_Log!$H$2:$H$20000,Quality_Log!$B$2:$B$20000,A1431)</f>
        <v>1672</v>
      </c>
      <c r="P1431" s="51" t="n">
        <f aca="false">N1431-O1431</f>
        <v>69014</v>
      </c>
      <c r="Q1431" s="51" t="n">
        <f aca="false">ROUND(J1431*M1431*Assumptions!$B$6,0)</f>
        <v>84240</v>
      </c>
      <c r="R1431" s="53" t="n">
        <f aca="false">N1431/M1431</f>
        <v>294.525</v>
      </c>
      <c r="S1431" s="53" t="n">
        <f aca="false">P1431/M1431</f>
        <v>287.558333333333</v>
      </c>
      <c r="T1431" s="54" t="n">
        <f aca="false">IF(J1431&gt;0,L1431/J1431,0)</f>
        <v>0.773333333333333</v>
      </c>
      <c r="U1431" s="54" t="n">
        <f aca="false">IF(L1431&gt;0,R1431/L1431,0)</f>
        <v>0.846336206896552</v>
      </c>
      <c r="V1431" s="54" t="n">
        <f aca="false">IF(N1431&gt;0,P1431/N1431,0)</f>
        <v>0.976346093993153</v>
      </c>
      <c r="W1431" s="54" t="n">
        <f aca="false">T1431*U1431*V1431</f>
        <v>0.639018518518519</v>
      </c>
      <c r="X1431" s="55" t="n">
        <v>178.9</v>
      </c>
      <c r="Y1431" s="56" t="n">
        <v>0.15</v>
      </c>
    </row>
    <row r="1432" customFormat="false" ht="15" hidden="false" customHeight="false" outlineLevel="0" collapsed="false">
      <c r="A1432" s="47" t="s">
        <v>1943</v>
      </c>
      <c r="B1432" s="48" t="n">
        <v>46178</v>
      </c>
      <c r="C1432" s="49" t="n">
        <f aca="false">DATE(YEAR(B1432),MONTH(B1432),1)</f>
        <v>46174</v>
      </c>
      <c r="D1432" s="47" t="s">
        <v>74</v>
      </c>
      <c r="E1432" s="47" t="s">
        <v>65</v>
      </c>
      <c r="F1432" s="47" t="s">
        <v>159</v>
      </c>
      <c r="G1432" s="47" t="s">
        <v>1917</v>
      </c>
      <c r="H1432" s="50" t="n">
        <f aca="false">Assumptions!$B$4</f>
        <v>480</v>
      </c>
      <c r="I1432" s="47" t="n">
        <v>30</v>
      </c>
      <c r="J1432" s="9" t="n">
        <f aca="false">H1432-I1432</f>
        <v>450</v>
      </c>
      <c r="K1432" s="9" t="n">
        <f aca="false">SUMIFS(Downtime_Log!$I$2:$I$20000,Downtime_Log!$B$2:$B$20000,A1432)</f>
        <v>28</v>
      </c>
      <c r="L1432" s="9" t="n">
        <f aca="false">J1432-K1432</f>
        <v>422</v>
      </c>
      <c r="M1432" s="51" t="n">
        <f aca="false">INDEX(Rate_Master!$C$2:$C$13,MATCH(F1432,Rate_Master!$A$2:$A$13,0))</f>
        <v>240</v>
      </c>
      <c r="N1432" s="52" t="n">
        <v>88035</v>
      </c>
      <c r="O1432" s="51" t="n">
        <f aca="false">SUMIFS(Quality_Log!$H$2:$H$20000,Quality_Log!$B$2:$B$20000,A1432)</f>
        <v>1125</v>
      </c>
      <c r="P1432" s="51" t="n">
        <f aca="false">N1432-O1432</f>
        <v>86910</v>
      </c>
      <c r="Q1432" s="51" t="n">
        <f aca="false">ROUND(J1432*M1432*Assumptions!$B$6,0)</f>
        <v>84240</v>
      </c>
      <c r="R1432" s="53" t="n">
        <f aca="false">N1432/M1432</f>
        <v>366.8125</v>
      </c>
      <c r="S1432" s="53" t="n">
        <f aca="false">P1432/M1432</f>
        <v>362.125</v>
      </c>
      <c r="T1432" s="54" t="n">
        <f aca="false">IF(J1432&gt;0,L1432/J1432,0)</f>
        <v>0.937777777777778</v>
      </c>
      <c r="U1432" s="54" t="n">
        <f aca="false">IF(L1432&gt;0,R1432/L1432,0)</f>
        <v>0.869223933649289</v>
      </c>
      <c r="V1432" s="54" t="n">
        <f aca="false">IF(N1432&gt;0,P1432/N1432,0)</f>
        <v>0.987220991651048</v>
      </c>
      <c r="W1432" s="54" t="n">
        <f aca="false">T1432*U1432*V1432</f>
        <v>0.804722222222222</v>
      </c>
      <c r="X1432" s="55" t="n">
        <v>202.8</v>
      </c>
      <c r="Y1432" s="56" t="n">
        <v>0.15</v>
      </c>
    </row>
    <row r="1433" customFormat="false" ht="15" hidden="false" customHeight="false" outlineLevel="0" collapsed="false">
      <c r="A1433" s="47" t="s">
        <v>1944</v>
      </c>
      <c r="B1433" s="48" t="n">
        <v>46178</v>
      </c>
      <c r="C1433" s="49" t="n">
        <f aca="false">DATE(YEAR(B1433),MONTH(B1433),1)</f>
        <v>46174</v>
      </c>
      <c r="D1433" s="47" t="s">
        <v>75</v>
      </c>
      <c r="E1433" s="47" t="s">
        <v>65</v>
      </c>
      <c r="F1433" s="47" t="s">
        <v>158</v>
      </c>
      <c r="G1433" s="47" t="s">
        <v>1945</v>
      </c>
      <c r="H1433" s="50" t="n">
        <f aca="false">Assumptions!$B$4</f>
        <v>480</v>
      </c>
      <c r="I1433" s="47" t="n">
        <v>30</v>
      </c>
      <c r="J1433" s="9" t="n">
        <f aca="false">H1433-I1433</f>
        <v>450</v>
      </c>
      <c r="K1433" s="9" t="n">
        <f aca="false">SUMIFS(Downtime_Log!$I$2:$I$20000,Downtime_Log!$B$2:$B$20000,A1433)</f>
        <v>105</v>
      </c>
      <c r="L1433" s="9" t="n">
        <f aca="false">J1433-K1433</f>
        <v>345</v>
      </c>
      <c r="M1433" s="51" t="n">
        <f aca="false">INDEX(Rate_Master!$C$2:$C$13,MATCH(F1433,Rate_Master!$A$2:$A$13,0))</f>
        <v>200</v>
      </c>
      <c r="N1433" s="52" t="n">
        <v>54300</v>
      </c>
      <c r="O1433" s="51" t="n">
        <f aca="false">SUMIFS(Quality_Log!$H$2:$H$20000,Quality_Log!$B$2:$B$20000,A1433)</f>
        <v>1324</v>
      </c>
      <c r="P1433" s="51" t="n">
        <f aca="false">N1433-O1433</f>
        <v>52976</v>
      </c>
      <c r="Q1433" s="51" t="n">
        <f aca="false">ROUND(J1433*M1433*Assumptions!$B$6,0)</f>
        <v>70200</v>
      </c>
      <c r="R1433" s="53" t="n">
        <f aca="false">N1433/M1433</f>
        <v>271.5</v>
      </c>
      <c r="S1433" s="53" t="n">
        <f aca="false">P1433/M1433</f>
        <v>264.88</v>
      </c>
      <c r="T1433" s="54" t="n">
        <f aca="false">IF(J1433&gt;0,L1433/J1433,0)</f>
        <v>0.766666666666667</v>
      </c>
      <c r="U1433" s="54" t="n">
        <f aca="false">IF(L1433&gt;0,R1433/L1433,0)</f>
        <v>0.78695652173913</v>
      </c>
      <c r="V1433" s="54" t="n">
        <f aca="false">IF(N1433&gt;0,P1433/N1433,0)</f>
        <v>0.975616942909761</v>
      </c>
      <c r="W1433" s="54" t="n">
        <f aca="false">T1433*U1433*V1433</f>
        <v>0.588622222222222</v>
      </c>
      <c r="X1433" s="55" t="n">
        <v>178.7</v>
      </c>
      <c r="Y1433" s="56" t="n">
        <v>0.76</v>
      </c>
    </row>
    <row r="1434" customFormat="false" ht="15" hidden="false" customHeight="false" outlineLevel="0" collapsed="false">
      <c r="A1434" s="47" t="s">
        <v>1946</v>
      </c>
      <c r="B1434" s="48" t="n">
        <v>46179</v>
      </c>
      <c r="C1434" s="49" t="n">
        <f aca="false">DATE(YEAR(B1434),MONTH(B1434),1)</f>
        <v>46174</v>
      </c>
      <c r="D1434" s="47" t="s">
        <v>73</v>
      </c>
      <c r="E1434" s="47" t="s">
        <v>62</v>
      </c>
      <c r="F1434" s="47" t="s">
        <v>148</v>
      </c>
      <c r="G1434" s="47" t="s">
        <v>1933</v>
      </c>
      <c r="H1434" s="50" t="n">
        <f aca="false">Assumptions!$B$4</f>
        <v>480</v>
      </c>
      <c r="I1434" s="47" t="n">
        <v>105</v>
      </c>
      <c r="J1434" s="9" t="n">
        <f aca="false">H1434-I1434</f>
        <v>375</v>
      </c>
      <c r="K1434" s="9" t="n">
        <f aca="false">SUMIFS(Downtime_Log!$I$2:$I$20000,Downtime_Log!$B$2:$B$20000,A1434)</f>
        <v>21</v>
      </c>
      <c r="L1434" s="9" t="n">
        <f aca="false">J1434-K1434</f>
        <v>354</v>
      </c>
      <c r="M1434" s="51" t="n">
        <f aca="false">INDEX(Rate_Master!$C$2:$C$13,MATCH(F1434,Rate_Master!$A$2:$A$13,0))</f>
        <v>900</v>
      </c>
      <c r="N1434" s="52" t="n">
        <v>283713</v>
      </c>
      <c r="O1434" s="51" t="n">
        <f aca="false">SUMIFS(Quality_Log!$H$2:$H$20000,Quality_Log!$B$2:$B$20000,A1434)</f>
        <v>5231</v>
      </c>
      <c r="P1434" s="51" t="n">
        <f aca="false">N1434-O1434</f>
        <v>278482</v>
      </c>
      <c r="Q1434" s="51" t="n">
        <f aca="false">ROUND(J1434*M1434*Assumptions!$B$6,0)</f>
        <v>263250</v>
      </c>
      <c r="R1434" s="53" t="n">
        <f aca="false">N1434/M1434</f>
        <v>315.236666666667</v>
      </c>
      <c r="S1434" s="53" t="n">
        <f aca="false">P1434/M1434</f>
        <v>309.424444444444</v>
      </c>
      <c r="T1434" s="54" t="n">
        <f aca="false">IF(J1434&gt;0,L1434/J1434,0)</f>
        <v>0.944</v>
      </c>
      <c r="U1434" s="54" t="n">
        <f aca="false">IF(L1434&gt;0,R1434/L1434,0)</f>
        <v>0.890499058380414</v>
      </c>
      <c r="V1434" s="54" t="n">
        <f aca="false">IF(N1434&gt;0,P1434/N1434,0)</f>
        <v>0.981562353505127</v>
      </c>
      <c r="W1434" s="54" t="n">
        <f aca="false">T1434*U1434*V1434</f>
        <v>0.825131851851852</v>
      </c>
      <c r="X1434" s="55" t="n">
        <v>303.8</v>
      </c>
      <c r="Y1434" s="56" t="n">
        <v>1.84</v>
      </c>
    </row>
    <row r="1435" customFormat="false" ht="15" hidden="false" customHeight="false" outlineLevel="0" collapsed="false">
      <c r="A1435" s="47" t="s">
        <v>1947</v>
      </c>
      <c r="B1435" s="48" t="n">
        <v>46179</v>
      </c>
      <c r="C1435" s="49" t="n">
        <f aca="false">DATE(YEAR(B1435),MONTH(B1435),1)</f>
        <v>46174</v>
      </c>
      <c r="D1435" s="47" t="s">
        <v>74</v>
      </c>
      <c r="E1435" s="47" t="s">
        <v>62</v>
      </c>
      <c r="F1435" s="47" t="s">
        <v>148</v>
      </c>
      <c r="G1435" s="47" t="s">
        <v>1933</v>
      </c>
      <c r="H1435" s="50" t="n">
        <f aca="false">Assumptions!$B$4</f>
        <v>480</v>
      </c>
      <c r="I1435" s="47" t="n">
        <v>30</v>
      </c>
      <c r="J1435" s="9" t="n">
        <f aca="false">H1435-I1435</f>
        <v>450</v>
      </c>
      <c r="K1435" s="9" t="n">
        <f aca="false">SUMIFS(Downtime_Log!$I$2:$I$20000,Downtime_Log!$B$2:$B$20000,A1435)</f>
        <v>20</v>
      </c>
      <c r="L1435" s="9" t="n">
        <f aca="false">J1435-K1435</f>
        <v>430</v>
      </c>
      <c r="M1435" s="51" t="n">
        <f aca="false">INDEX(Rate_Master!$C$2:$C$13,MATCH(F1435,Rate_Master!$A$2:$A$13,0))</f>
        <v>900</v>
      </c>
      <c r="N1435" s="52" t="n">
        <v>314132</v>
      </c>
      <c r="O1435" s="51" t="n">
        <f aca="false">SUMIFS(Quality_Log!$H$2:$H$20000,Quality_Log!$B$2:$B$20000,A1435)</f>
        <v>4322</v>
      </c>
      <c r="P1435" s="51" t="n">
        <f aca="false">N1435-O1435</f>
        <v>309810</v>
      </c>
      <c r="Q1435" s="51" t="n">
        <f aca="false">ROUND(J1435*M1435*Assumptions!$B$6,0)</f>
        <v>315900</v>
      </c>
      <c r="R1435" s="53" t="n">
        <f aca="false">N1435/M1435</f>
        <v>349.035555555556</v>
      </c>
      <c r="S1435" s="53" t="n">
        <f aca="false">P1435/M1435</f>
        <v>344.233333333333</v>
      </c>
      <c r="T1435" s="54" t="n">
        <f aca="false">IF(J1435&gt;0,L1435/J1435,0)</f>
        <v>0.955555555555556</v>
      </c>
      <c r="U1435" s="54" t="n">
        <f aca="false">IF(L1435&gt;0,R1435/L1435,0)</f>
        <v>0.811710594315246</v>
      </c>
      <c r="V1435" s="54" t="n">
        <f aca="false">IF(N1435&gt;0,P1435/N1435,0)</f>
        <v>0.986241452637745</v>
      </c>
      <c r="W1435" s="54" t="n">
        <f aca="false">T1435*U1435*V1435</f>
        <v>0.764962962962963</v>
      </c>
      <c r="X1435" s="55" t="n">
        <v>386.7</v>
      </c>
      <c r="Y1435" s="56" t="n">
        <v>1.88</v>
      </c>
    </row>
    <row r="1436" customFormat="false" ht="15" hidden="false" customHeight="false" outlineLevel="0" collapsed="false">
      <c r="A1436" s="47" t="s">
        <v>1948</v>
      </c>
      <c r="B1436" s="48" t="n">
        <v>46179</v>
      </c>
      <c r="C1436" s="49" t="n">
        <f aca="false">DATE(YEAR(B1436),MONTH(B1436),1)</f>
        <v>46174</v>
      </c>
      <c r="D1436" s="47" t="s">
        <v>75</v>
      </c>
      <c r="E1436" s="47" t="s">
        <v>62</v>
      </c>
      <c r="F1436" s="47" t="s">
        <v>148</v>
      </c>
      <c r="G1436" s="47" t="s">
        <v>1933</v>
      </c>
      <c r="H1436" s="50" t="n">
        <f aca="false">Assumptions!$B$4</f>
        <v>480</v>
      </c>
      <c r="I1436" s="47" t="n">
        <v>30</v>
      </c>
      <c r="J1436" s="9" t="n">
        <f aca="false">H1436-I1436</f>
        <v>450</v>
      </c>
      <c r="K1436" s="9" t="n">
        <f aca="false">SUMIFS(Downtime_Log!$I$2:$I$20000,Downtime_Log!$B$2:$B$20000,A1436)</f>
        <v>6</v>
      </c>
      <c r="L1436" s="9" t="n">
        <f aca="false">J1436-K1436</f>
        <v>444</v>
      </c>
      <c r="M1436" s="51" t="n">
        <f aca="false">INDEX(Rate_Master!$C$2:$C$13,MATCH(F1436,Rate_Master!$A$2:$A$13,0))</f>
        <v>900</v>
      </c>
      <c r="N1436" s="52" t="n">
        <v>360358</v>
      </c>
      <c r="O1436" s="51" t="n">
        <f aca="false">SUMIFS(Quality_Log!$H$2:$H$20000,Quality_Log!$B$2:$B$20000,A1436)</f>
        <v>7497</v>
      </c>
      <c r="P1436" s="51" t="n">
        <f aca="false">N1436-O1436</f>
        <v>352861</v>
      </c>
      <c r="Q1436" s="51" t="n">
        <f aca="false">ROUND(J1436*M1436*Assumptions!$B$6,0)</f>
        <v>315900</v>
      </c>
      <c r="R1436" s="53" t="n">
        <f aca="false">N1436/M1436</f>
        <v>400.397777777778</v>
      </c>
      <c r="S1436" s="53" t="n">
        <f aca="false">P1436/M1436</f>
        <v>392.067777777778</v>
      </c>
      <c r="T1436" s="54" t="n">
        <f aca="false">IF(J1436&gt;0,L1436/J1436,0)</f>
        <v>0.986666666666667</v>
      </c>
      <c r="U1436" s="54" t="n">
        <f aca="false">IF(L1436&gt;0,R1436/L1436,0)</f>
        <v>0.901796796796797</v>
      </c>
      <c r="V1436" s="54" t="n">
        <f aca="false">IF(N1436&gt;0,P1436/N1436,0)</f>
        <v>0.979195688731761</v>
      </c>
      <c r="W1436" s="54" t="n">
        <f aca="false">T1436*U1436*V1436</f>
        <v>0.871261728395062</v>
      </c>
      <c r="X1436" s="55" t="n">
        <v>378.5</v>
      </c>
      <c r="Y1436" s="56" t="n">
        <v>1.85</v>
      </c>
    </row>
    <row r="1437" customFormat="false" ht="15" hidden="false" customHeight="false" outlineLevel="0" collapsed="false">
      <c r="A1437" s="47" t="s">
        <v>1949</v>
      </c>
      <c r="B1437" s="48" t="n">
        <v>46179</v>
      </c>
      <c r="C1437" s="49" t="n">
        <f aca="false">DATE(YEAR(B1437),MONTH(B1437),1)</f>
        <v>46174</v>
      </c>
      <c r="D1437" s="47" t="s">
        <v>73</v>
      </c>
      <c r="E1437" s="47" t="s">
        <v>63</v>
      </c>
      <c r="F1437" s="47" t="s">
        <v>153</v>
      </c>
      <c r="G1437" s="47" t="s">
        <v>1937</v>
      </c>
      <c r="H1437" s="50" t="n">
        <f aca="false">Assumptions!$B$4</f>
        <v>480</v>
      </c>
      <c r="I1437" s="47" t="n">
        <v>90</v>
      </c>
      <c r="J1437" s="9" t="n">
        <f aca="false">H1437-I1437</f>
        <v>390</v>
      </c>
      <c r="K1437" s="9" t="n">
        <f aca="false">SUMIFS(Downtime_Log!$I$2:$I$20000,Downtime_Log!$B$2:$B$20000,A1437)</f>
        <v>27</v>
      </c>
      <c r="L1437" s="9" t="n">
        <f aca="false">J1437-K1437</f>
        <v>363</v>
      </c>
      <c r="M1437" s="51" t="n">
        <f aca="false">INDEX(Rate_Master!$C$2:$C$13,MATCH(F1437,Rate_Master!$A$2:$A$13,0))</f>
        <v>1000</v>
      </c>
      <c r="N1437" s="52" t="n">
        <v>328288</v>
      </c>
      <c r="O1437" s="51" t="n">
        <f aca="false">SUMIFS(Quality_Log!$H$2:$H$20000,Quality_Log!$B$2:$B$20000,A1437)</f>
        <v>4586</v>
      </c>
      <c r="P1437" s="51" t="n">
        <f aca="false">N1437-O1437</f>
        <v>323702</v>
      </c>
      <c r="Q1437" s="51" t="n">
        <f aca="false">ROUND(J1437*M1437*Assumptions!$B$6,0)</f>
        <v>304200</v>
      </c>
      <c r="R1437" s="53" t="n">
        <f aca="false">N1437/M1437</f>
        <v>328.288</v>
      </c>
      <c r="S1437" s="53" t="n">
        <f aca="false">P1437/M1437</f>
        <v>323.702</v>
      </c>
      <c r="T1437" s="54" t="n">
        <f aca="false">IF(J1437&gt;0,L1437/J1437,0)</f>
        <v>0.930769230769231</v>
      </c>
      <c r="U1437" s="54" t="n">
        <f aca="false">IF(L1437&gt;0,R1437/L1437,0)</f>
        <v>0.904374655647383</v>
      </c>
      <c r="V1437" s="54" t="n">
        <f aca="false">IF(N1437&gt;0,P1437/N1437,0)</f>
        <v>0.98603055853397</v>
      </c>
      <c r="W1437" s="54" t="n">
        <f aca="false">T1437*U1437*V1437</f>
        <v>0.830005128205128</v>
      </c>
      <c r="X1437" s="55" t="n">
        <v>381.5</v>
      </c>
      <c r="Y1437" s="56" t="n">
        <v>1.68</v>
      </c>
    </row>
    <row r="1438" customFormat="false" ht="15" hidden="false" customHeight="false" outlineLevel="0" collapsed="false">
      <c r="A1438" s="47" t="s">
        <v>1950</v>
      </c>
      <c r="B1438" s="48" t="n">
        <v>46179</v>
      </c>
      <c r="C1438" s="49" t="n">
        <f aca="false">DATE(YEAR(B1438),MONTH(B1438),1)</f>
        <v>46174</v>
      </c>
      <c r="D1438" s="47" t="s">
        <v>74</v>
      </c>
      <c r="E1438" s="47" t="s">
        <v>63</v>
      </c>
      <c r="F1438" s="47" t="s">
        <v>153</v>
      </c>
      <c r="G1438" s="47" t="s">
        <v>1937</v>
      </c>
      <c r="H1438" s="50" t="n">
        <f aca="false">Assumptions!$B$4</f>
        <v>480</v>
      </c>
      <c r="I1438" s="47" t="n">
        <v>30</v>
      </c>
      <c r="J1438" s="9" t="n">
        <f aca="false">H1438-I1438</f>
        <v>450</v>
      </c>
      <c r="K1438" s="9" t="n">
        <f aca="false">SUMIFS(Downtime_Log!$I$2:$I$20000,Downtime_Log!$B$2:$B$20000,A1438)</f>
        <v>195</v>
      </c>
      <c r="L1438" s="9" t="n">
        <f aca="false">J1438-K1438</f>
        <v>255</v>
      </c>
      <c r="M1438" s="51" t="n">
        <f aca="false">INDEX(Rate_Master!$C$2:$C$13,MATCH(F1438,Rate_Master!$A$2:$A$13,0))</f>
        <v>1000</v>
      </c>
      <c r="N1438" s="52" t="n">
        <v>228741</v>
      </c>
      <c r="O1438" s="51" t="n">
        <f aca="false">SUMIFS(Quality_Log!$H$2:$H$20000,Quality_Log!$B$2:$B$20000,A1438)</f>
        <v>6938</v>
      </c>
      <c r="P1438" s="51" t="n">
        <f aca="false">N1438-O1438</f>
        <v>221803</v>
      </c>
      <c r="Q1438" s="51" t="n">
        <f aca="false">ROUND(J1438*M1438*Assumptions!$B$6,0)</f>
        <v>351000</v>
      </c>
      <c r="R1438" s="53" t="n">
        <f aca="false">N1438/M1438</f>
        <v>228.741</v>
      </c>
      <c r="S1438" s="53" t="n">
        <f aca="false">P1438/M1438</f>
        <v>221.803</v>
      </c>
      <c r="T1438" s="54" t="n">
        <f aca="false">IF(J1438&gt;0,L1438/J1438,0)</f>
        <v>0.566666666666667</v>
      </c>
      <c r="U1438" s="54" t="n">
        <f aca="false">IF(L1438&gt;0,R1438/L1438,0)</f>
        <v>0.897023529411765</v>
      </c>
      <c r="V1438" s="54" t="n">
        <f aca="false">IF(N1438&gt;0,P1438/N1438,0)</f>
        <v>0.969668751994614</v>
      </c>
      <c r="W1438" s="54" t="n">
        <f aca="false">T1438*U1438*V1438</f>
        <v>0.492895555555556</v>
      </c>
      <c r="X1438" s="55" t="n">
        <v>357.9</v>
      </c>
      <c r="Y1438" s="56" t="n">
        <v>1.86</v>
      </c>
    </row>
    <row r="1439" customFormat="false" ht="15" hidden="false" customHeight="false" outlineLevel="0" collapsed="false">
      <c r="A1439" s="47" t="s">
        <v>1951</v>
      </c>
      <c r="B1439" s="48" t="n">
        <v>46179</v>
      </c>
      <c r="C1439" s="49" t="n">
        <f aca="false">DATE(YEAR(B1439),MONTH(B1439),1)</f>
        <v>46174</v>
      </c>
      <c r="D1439" s="47" t="s">
        <v>75</v>
      </c>
      <c r="E1439" s="47" t="s">
        <v>63</v>
      </c>
      <c r="F1439" s="47" t="s">
        <v>153</v>
      </c>
      <c r="G1439" s="47" t="s">
        <v>1937</v>
      </c>
      <c r="H1439" s="50" t="n">
        <f aca="false">Assumptions!$B$4</f>
        <v>480</v>
      </c>
      <c r="I1439" s="47" t="n">
        <v>30</v>
      </c>
      <c r="J1439" s="9" t="n">
        <f aca="false">H1439-I1439</f>
        <v>450</v>
      </c>
      <c r="K1439" s="9" t="n">
        <f aca="false">SUMIFS(Downtime_Log!$I$2:$I$20000,Downtime_Log!$B$2:$B$20000,A1439)</f>
        <v>69</v>
      </c>
      <c r="L1439" s="9" t="n">
        <f aca="false">J1439-K1439</f>
        <v>381</v>
      </c>
      <c r="M1439" s="51" t="n">
        <f aca="false">INDEX(Rate_Master!$C$2:$C$13,MATCH(F1439,Rate_Master!$A$2:$A$13,0))</f>
        <v>1000</v>
      </c>
      <c r="N1439" s="52" t="n">
        <v>300683</v>
      </c>
      <c r="O1439" s="51" t="n">
        <f aca="false">SUMIFS(Quality_Log!$H$2:$H$20000,Quality_Log!$B$2:$B$20000,A1439)</f>
        <v>6099</v>
      </c>
      <c r="P1439" s="51" t="n">
        <f aca="false">N1439-O1439</f>
        <v>294584</v>
      </c>
      <c r="Q1439" s="51" t="n">
        <f aca="false">ROUND(J1439*M1439*Assumptions!$B$6,0)</f>
        <v>351000</v>
      </c>
      <c r="R1439" s="53" t="n">
        <f aca="false">N1439/M1439</f>
        <v>300.683</v>
      </c>
      <c r="S1439" s="53" t="n">
        <f aca="false">P1439/M1439</f>
        <v>294.584</v>
      </c>
      <c r="T1439" s="54" t="n">
        <f aca="false">IF(J1439&gt;0,L1439/J1439,0)</f>
        <v>0.846666666666667</v>
      </c>
      <c r="U1439" s="54" t="n">
        <f aca="false">IF(L1439&gt;0,R1439/L1439,0)</f>
        <v>0.789194225721785</v>
      </c>
      <c r="V1439" s="54" t="n">
        <f aca="false">IF(N1439&gt;0,P1439/N1439,0)</f>
        <v>0.97971617949801</v>
      </c>
      <c r="W1439" s="54" t="n">
        <f aca="false">T1439*U1439*V1439</f>
        <v>0.654631111111111</v>
      </c>
      <c r="X1439" s="55" t="n">
        <v>412</v>
      </c>
      <c r="Y1439" s="56" t="n">
        <v>1.97</v>
      </c>
    </row>
    <row r="1440" customFormat="false" ht="15" hidden="false" customHeight="false" outlineLevel="0" collapsed="false">
      <c r="A1440" s="47" t="s">
        <v>1952</v>
      </c>
      <c r="B1440" s="48" t="n">
        <v>46179</v>
      </c>
      <c r="C1440" s="49" t="n">
        <f aca="false">DATE(YEAR(B1440),MONTH(B1440),1)</f>
        <v>46174</v>
      </c>
      <c r="D1440" s="47" t="s">
        <v>73</v>
      </c>
      <c r="E1440" s="47" t="s">
        <v>64</v>
      </c>
      <c r="F1440" s="47" t="s">
        <v>155</v>
      </c>
      <c r="G1440" s="47" t="s">
        <v>1953</v>
      </c>
      <c r="H1440" s="50" t="n">
        <f aca="false">Assumptions!$B$4</f>
        <v>480</v>
      </c>
      <c r="I1440" s="47" t="n">
        <v>90</v>
      </c>
      <c r="J1440" s="9" t="n">
        <f aca="false">H1440-I1440</f>
        <v>390</v>
      </c>
      <c r="K1440" s="9" t="n">
        <f aca="false">SUMIFS(Downtime_Log!$I$2:$I$20000,Downtime_Log!$B$2:$B$20000,A1440)</f>
        <v>16</v>
      </c>
      <c r="L1440" s="9" t="n">
        <f aca="false">J1440-K1440</f>
        <v>374</v>
      </c>
      <c r="M1440" s="51" t="n">
        <f aca="false">INDEX(Rate_Master!$C$2:$C$13,MATCH(F1440,Rate_Master!$A$2:$A$13,0))</f>
        <v>550</v>
      </c>
      <c r="N1440" s="52" t="n">
        <v>191778</v>
      </c>
      <c r="O1440" s="51" t="n">
        <f aca="false">SUMIFS(Quality_Log!$H$2:$H$20000,Quality_Log!$B$2:$B$20000,A1440)</f>
        <v>3390</v>
      </c>
      <c r="P1440" s="51" t="n">
        <f aca="false">N1440-O1440</f>
        <v>188388</v>
      </c>
      <c r="Q1440" s="51" t="n">
        <f aca="false">ROUND(J1440*M1440*Assumptions!$B$6,0)</f>
        <v>167310</v>
      </c>
      <c r="R1440" s="53" t="n">
        <f aca="false">N1440/M1440</f>
        <v>348.687272727273</v>
      </c>
      <c r="S1440" s="53" t="n">
        <f aca="false">P1440/M1440</f>
        <v>342.523636363636</v>
      </c>
      <c r="T1440" s="54" t="n">
        <f aca="false">IF(J1440&gt;0,L1440/J1440,0)</f>
        <v>0.958974358974359</v>
      </c>
      <c r="U1440" s="54" t="n">
        <f aca="false">IF(L1440&gt;0,R1440/L1440,0)</f>
        <v>0.932318911035489</v>
      </c>
      <c r="V1440" s="54" t="n">
        <f aca="false">IF(N1440&gt;0,P1440/N1440,0)</f>
        <v>0.982323311328724</v>
      </c>
      <c r="W1440" s="54" t="n">
        <f aca="false">T1440*U1440*V1440</f>
        <v>0.878265734265734</v>
      </c>
      <c r="X1440" s="55" t="n">
        <v>207.9</v>
      </c>
      <c r="Y1440" s="56" t="n">
        <v>0.69</v>
      </c>
    </row>
    <row r="1441" customFormat="false" ht="15" hidden="false" customHeight="false" outlineLevel="0" collapsed="false">
      <c r="A1441" s="47" t="s">
        <v>1954</v>
      </c>
      <c r="B1441" s="48" t="n">
        <v>46179</v>
      </c>
      <c r="C1441" s="49" t="n">
        <f aca="false">DATE(YEAR(B1441),MONTH(B1441),1)</f>
        <v>46174</v>
      </c>
      <c r="D1441" s="47" t="s">
        <v>74</v>
      </c>
      <c r="E1441" s="47" t="s">
        <v>64</v>
      </c>
      <c r="F1441" s="47" t="s">
        <v>155</v>
      </c>
      <c r="G1441" s="47" t="s">
        <v>1953</v>
      </c>
      <c r="H1441" s="50" t="n">
        <f aca="false">Assumptions!$B$4</f>
        <v>480</v>
      </c>
      <c r="I1441" s="47" t="n">
        <v>30</v>
      </c>
      <c r="J1441" s="9" t="n">
        <f aca="false">H1441-I1441</f>
        <v>450</v>
      </c>
      <c r="K1441" s="9" t="n">
        <f aca="false">SUMIFS(Downtime_Log!$I$2:$I$20000,Downtime_Log!$B$2:$B$20000,A1441)</f>
        <v>26</v>
      </c>
      <c r="L1441" s="9" t="n">
        <f aca="false">J1441-K1441</f>
        <v>424</v>
      </c>
      <c r="M1441" s="51" t="n">
        <f aca="false">INDEX(Rate_Master!$C$2:$C$13,MATCH(F1441,Rate_Master!$A$2:$A$13,0))</f>
        <v>550</v>
      </c>
      <c r="N1441" s="52" t="n">
        <v>215793</v>
      </c>
      <c r="O1441" s="51" t="n">
        <f aca="false">SUMIFS(Quality_Log!$H$2:$H$20000,Quality_Log!$B$2:$B$20000,A1441)</f>
        <v>4420</v>
      </c>
      <c r="P1441" s="51" t="n">
        <f aca="false">N1441-O1441</f>
        <v>211373</v>
      </c>
      <c r="Q1441" s="51" t="n">
        <f aca="false">ROUND(J1441*M1441*Assumptions!$B$6,0)</f>
        <v>193050</v>
      </c>
      <c r="R1441" s="53" t="n">
        <f aca="false">N1441/M1441</f>
        <v>392.350909090909</v>
      </c>
      <c r="S1441" s="53" t="n">
        <f aca="false">P1441/M1441</f>
        <v>384.314545454545</v>
      </c>
      <c r="T1441" s="54" t="n">
        <f aca="false">IF(J1441&gt;0,L1441/J1441,0)</f>
        <v>0.942222222222222</v>
      </c>
      <c r="U1441" s="54" t="n">
        <f aca="false">IF(L1441&gt;0,R1441/L1441,0)</f>
        <v>0.925355917667239</v>
      </c>
      <c r="V1441" s="54" t="n">
        <f aca="false">IF(N1441&gt;0,P1441/N1441,0)</f>
        <v>0.979517407886261</v>
      </c>
      <c r="W1441" s="54" t="n">
        <f aca="false">T1441*U1441*V1441</f>
        <v>0.854032323232323</v>
      </c>
      <c r="X1441" s="55" t="n">
        <v>236</v>
      </c>
      <c r="Y1441" s="56" t="n">
        <v>0.73</v>
      </c>
    </row>
    <row r="1442" customFormat="false" ht="15" hidden="false" customHeight="false" outlineLevel="0" collapsed="false">
      <c r="A1442" s="47" t="s">
        <v>1955</v>
      </c>
      <c r="B1442" s="48" t="n">
        <v>46179</v>
      </c>
      <c r="C1442" s="49" t="n">
        <f aca="false">DATE(YEAR(B1442),MONTH(B1442),1)</f>
        <v>46174</v>
      </c>
      <c r="D1442" s="47" t="s">
        <v>73</v>
      </c>
      <c r="E1442" s="47" t="s">
        <v>65</v>
      </c>
      <c r="F1442" s="47" t="s">
        <v>158</v>
      </c>
      <c r="G1442" s="47" t="s">
        <v>1945</v>
      </c>
      <c r="H1442" s="50" t="n">
        <f aca="false">Assumptions!$B$4</f>
        <v>480</v>
      </c>
      <c r="I1442" s="47" t="n">
        <v>90</v>
      </c>
      <c r="J1442" s="9" t="n">
        <f aca="false">H1442-I1442</f>
        <v>390</v>
      </c>
      <c r="K1442" s="9" t="n">
        <f aca="false">SUMIFS(Downtime_Log!$I$2:$I$20000,Downtime_Log!$B$2:$B$20000,A1442)</f>
        <v>90</v>
      </c>
      <c r="L1442" s="9" t="n">
        <f aca="false">J1442-K1442</f>
        <v>300</v>
      </c>
      <c r="M1442" s="51" t="n">
        <f aca="false">INDEX(Rate_Master!$C$2:$C$13,MATCH(F1442,Rate_Master!$A$2:$A$13,0))</f>
        <v>200</v>
      </c>
      <c r="N1442" s="52" t="n">
        <v>49108</v>
      </c>
      <c r="O1442" s="51" t="n">
        <f aca="false">SUMIFS(Quality_Log!$H$2:$H$20000,Quality_Log!$B$2:$B$20000,A1442)</f>
        <v>1142</v>
      </c>
      <c r="P1442" s="51" t="n">
        <f aca="false">N1442-O1442</f>
        <v>47966</v>
      </c>
      <c r="Q1442" s="51" t="n">
        <f aca="false">ROUND(J1442*M1442*Assumptions!$B$6,0)</f>
        <v>60840</v>
      </c>
      <c r="R1442" s="53" t="n">
        <f aca="false">N1442/M1442</f>
        <v>245.54</v>
      </c>
      <c r="S1442" s="53" t="n">
        <f aca="false">P1442/M1442</f>
        <v>239.83</v>
      </c>
      <c r="T1442" s="54" t="n">
        <f aca="false">IF(J1442&gt;0,L1442/J1442,0)</f>
        <v>0.769230769230769</v>
      </c>
      <c r="U1442" s="54" t="n">
        <f aca="false">IF(L1442&gt;0,R1442/L1442,0)</f>
        <v>0.818466666666667</v>
      </c>
      <c r="V1442" s="54" t="n">
        <f aca="false">IF(N1442&gt;0,P1442/N1442,0)</f>
        <v>0.976745133175857</v>
      </c>
      <c r="W1442" s="54" t="n">
        <f aca="false">T1442*U1442*V1442</f>
        <v>0.614948717948718</v>
      </c>
      <c r="X1442" s="55" t="n">
        <v>165.5</v>
      </c>
      <c r="Y1442" s="56" t="n">
        <v>0.16</v>
      </c>
    </row>
    <row r="1443" customFormat="false" ht="15" hidden="false" customHeight="false" outlineLevel="0" collapsed="false">
      <c r="A1443" s="47" t="s">
        <v>1956</v>
      </c>
      <c r="B1443" s="48" t="n">
        <v>46179</v>
      </c>
      <c r="C1443" s="49" t="n">
        <f aca="false">DATE(YEAR(B1443),MONTH(B1443),1)</f>
        <v>46174</v>
      </c>
      <c r="D1443" s="47" t="s">
        <v>74</v>
      </c>
      <c r="E1443" s="47" t="s">
        <v>65</v>
      </c>
      <c r="F1443" s="47" t="s">
        <v>158</v>
      </c>
      <c r="G1443" s="47" t="s">
        <v>1945</v>
      </c>
      <c r="H1443" s="50" t="n">
        <f aca="false">Assumptions!$B$4</f>
        <v>480</v>
      </c>
      <c r="I1443" s="47" t="n">
        <v>30</v>
      </c>
      <c r="J1443" s="9" t="n">
        <f aca="false">H1443-I1443</f>
        <v>450</v>
      </c>
      <c r="K1443" s="9" t="n">
        <f aca="false">SUMIFS(Downtime_Log!$I$2:$I$20000,Downtime_Log!$B$2:$B$20000,A1443)</f>
        <v>22</v>
      </c>
      <c r="L1443" s="9" t="n">
        <f aca="false">J1443-K1443</f>
        <v>428</v>
      </c>
      <c r="M1443" s="51" t="n">
        <f aca="false">INDEX(Rate_Master!$C$2:$C$13,MATCH(F1443,Rate_Master!$A$2:$A$13,0))</f>
        <v>200</v>
      </c>
      <c r="N1443" s="52" t="n">
        <v>75268</v>
      </c>
      <c r="O1443" s="51" t="n">
        <f aca="false">SUMIFS(Quality_Log!$H$2:$H$20000,Quality_Log!$B$2:$B$20000,A1443)</f>
        <v>1608</v>
      </c>
      <c r="P1443" s="51" t="n">
        <f aca="false">N1443-O1443</f>
        <v>73660</v>
      </c>
      <c r="Q1443" s="51" t="n">
        <f aca="false">ROUND(J1443*M1443*Assumptions!$B$6,0)</f>
        <v>70200</v>
      </c>
      <c r="R1443" s="53" t="n">
        <f aca="false">N1443/M1443</f>
        <v>376.34</v>
      </c>
      <c r="S1443" s="53" t="n">
        <f aca="false">P1443/M1443</f>
        <v>368.3</v>
      </c>
      <c r="T1443" s="54" t="n">
        <f aca="false">IF(J1443&gt;0,L1443/J1443,0)</f>
        <v>0.951111111111111</v>
      </c>
      <c r="U1443" s="54" t="n">
        <f aca="false">IF(L1443&gt;0,R1443/L1443,0)</f>
        <v>0.879299065420561</v>
      </c>
      <c r="V1443" s="54" t="n">
        <f aca="false">IF(N1443&gt;0,P1443/N1443,0)</f>
        <v>0.978636339480257</v>
      </c>
      <c r="W1443" s="54" t="n">
        <f aca="false">T1443*U1443*V1443</f>
        <v>0.818444444444444</v>
      </c>
      <c r="X1443" s="55" t="n">
        <v>210.1</v>
      </c>
      <c r="Y1443" s="56" t="n">
        <v>0.12</v>
      </c>
    </row>
    <row r="1444" customFormat="false" ht="15" hidden="false" customHeight="false" outlineLevel="0" collapsed="false">
      <c r="A1444" s="47" t="s">
        <v>1957</v>
      </c>
      <c r="B1444" s="48" t="n">
        <v>46179</v>
      </c>
      <c r="C1444" s="49" t="n">
        <f aca="false">DATE(YEAR(B1444),MONTH(B1444),1)</f>
        <v>46174</v>
      </c>
      <c r="D1444" s="47" t="s">
        <v>75</v>
      </c>
      <c r="E1444" s="47" t="s">
        <v>65</v>
      </c>
      <c r="F1444" s="47" t="s">
        <v>158</v>
      </c>
      <c r="G1444" s="47" t="s">
        <v>1945</v>
      </c>
      <c r="H1444" s="50" t="n">
        <f aca="false">Assumptions!$B$4</f>
        <v>480</v>
      </c>
      <c r="I1444" s="47" t="n">
        <v>30</v>
      </c>
      <c r="J1444" s="9" t="n">
        <f aca="false">H1444-I1444</f>
        <v>450</v>
      </c>
      <c r="K1444" s="9" t="n">
        <f aca="false">SUMIFS(Downtime_Log!$I$2:$I$20000,Downtime_Log!$B$2:$B$20000,A1444)</f>
        <v>114</v>
      </c>
      <c r="L1444" s="9" t="n">
        <f aca="false">J1444-K1444</f>
        <v>336</v>
      </c>
      <c r="M1444" s="51" t="n">
        <f aca="false">INDEX(Rate_Master!$C$2:$C$13,MATCH(F1444,Rate_Master!$A$2:$A$13,0))</f>
        <v>200</v>
      </c>
      <c r="N1444" s="52" t="n">
        <v>56315</v>
      </c>
      <c r="O1444" s="51" t="n">
        <f aca="false">SUMIFS(Quality_Log!$H$2:$H$20000,Quality_Log!$B$2:$B$20000,A1444)</f>
        <v>970</v>
      </c>
      <c r="P1444" s="51" t="n">
        <f aca="false">N1444-O1444</f>
        <v>55345</v>
      </c>
      <c r="Q1444" s="51" t="n">
        <f aca="false">ROUND(J1444*M1444*Assumptions!$B$6,0)</f>
        <v>70200</v>
      </c>
      <c r="R1444" s="53" t="n">
        <f aca="false">N1444/M1444</f>
        <v>281.575</v>
      </c>
      <c r="S1444" s="53" t="n">
        <f aca="false">P1444/M1444</f>
        <v>276.725</v>
      </c>
      <c r="T1444" s="54" t="n">
        <f aca="false">IF(J1444&gt;0,L1444/J1444,0)</f>
        <v>0.746666666666667</v>
      </c>
      <c r="U1444" s="54" t="n">
        <f aca="false">IF(L1444&gt;0,R1444/L1444,0)</f>
        <v>0.838020833333333</v>
      </c>
      <c r="V1444" s="54" t="n">
        <f aca="false">IF(N1444&gt;0,P1444/N1444,0)</f>
        <v>0.982775459469058</v>
      </c>
      <c r="W1444" s="54" t="n">
        <f aca="false">T1444*U1444*V1444</f>
        <v>0.614944444444445</v>
      </c>
      <c r="X1444" s="55" t="n">
        <v>178.8</v>
      </c>
      <c r="Y1444" s="56" t="n">
        <v>0.16</v>
      </c>
    </row>
    <row r="1445" customFormat="false" ht="15" hidden="false" customHeight="false" outlineLevel="0" collapsed="false">
      <c r="A1445" s="47" t="s">
        <v>1958</v>
      </c>
      <c r="B1445" s="48" t="n">
        <v>46181</v>
      </c>
      <c r="C1445" s="49" t="n">
        <f aca="false">DATE(YEAR(B1445),MONTH(B1445),1)</f>
        <v>46174</v>
      </c>
      <c r="D1445" s="47" t="s">
        <v>73</v>
      </c>
      <c r="E1445" s="47" t="s">
        <v>62</v>
      </c>
      <c r="F1445" s="47" t="s">
        <v>148</v>
      </c>
      <c r="G1445" s="47" t="s">
        <v>1933</v>
      </c>
      <c r="H1445" s="50" t="n">
        <f aca="false">Assumptions!$B$4</f>
        <v>480</v>
      </c>
      <c r="I1445" s="47" t="n">
        <v>30</v>
      </c>
      <c r="J1445" s="9" t="n">
        <f aca="false">H1445-I1445</f>
        <v>450</v>
      </c>
      <c r="K1445" s="9" t="n">
        <f aca="false">SUMIFS(Downtime_Log!$I$2:$I$20000,Downtime_Log!$B$2:$B$20000,A1445)</f>
        <v>68</v>
      </c>
      <c r="L1445" s="9" t="n">
        <f aca="false">J1445-K1445</f>
        <v>382</v>
      </c>
      <c r="M1445" s="51" t="n">
        <f aca="false">INDEX(Rate_Master!$C$2:$C$13,MATCH(F1445,Rate_Master!$A$2:$A$13,0))</f>
        <v>900</v>
      </c>
      <c r="N1445" s="52" t="n">
        <v>334346</v>
      </c>
      <c r="O1445" s="51" t="n">
        <f aca="false">SUMIFS(Quality_Log!$H$2:$H$20000,Quality_Log!$B$2:$B$20000,A1445)</f>
        <v>4353</v>
      </c>
      <c r="P1445" s="51" t="n">
        <f aca="false">N1445-O1445</f>
        <v>329993</v>
      </c>
      <c r="Q1445" s="51" t="n">
        <f aca="false">ROUND(J1445*M1445*Assumptions!$B$6,0)</f>
        <v>315900</v>
      </c>
      <c r="R1445" s="53" t="n">
        <f aca="false">N1445/M1445</f>
        <v>371.495555555556</v>
      </c>
      <c r="S1445" s="53" t="n">
        <f aca="false">P1445/M1445</f>
        <v>366.658888888889</v>
      </c>
      <c r="T1445" s="54" t="n">
        <f aca="false">IF(J1445&gt;0,L1445/J1445,0)</f>
        <v>0.848888888888889</v>
      </c>
      <c r="U1445" s="54" t="n">
        <f aca="false">IF(L1445&gt;0,R1445/L1445,0)</f>
        <v>0.972501454333915</v>
      </c>
      <c r="V1445" s="54" t="n">
        <f aca="false">IF(N1445&gt;0,P1445/N1445,0)</f>
        <v>0.986980553079744</v>
      </c>
      <c r="W1445" s="54" t="n">
        <f aca="false">T1445*U1445*V1445</f>
        <v>0.814797530864198</v>
      </c>
      <c r="X1445" s="55" t="n">
        <v>355.7</v>
      </c>
      <c r="Y1445" s="56" t="n">
        <v>1.35</v>
      </c>
    </row>
    <row r="1446" customFormat="false" ht="15" hidden="false" customHeight="false" outlineLevel="0" collapsed="false">
      <c r="A1446" s="47" t="s">
        <v>1959</v>
      </c>
      <c r="B1446" s="48" t="n">
        <v>46181</v>
      </c>
      <c r="C1446" s="49" t="n">
        <f aca="false">DATE(YEAR(B1446),MONTH(B1446),1)</f>
        <v>46174</v>
      </c>
      <c r="D1446" s="47" t="s">
        <v>74</v>
      </c>
      <c r="E1446" s="47" t="s">
        <v>62</v>
      </c>
      <c r="F1446" s="47" t="s">
        <v>149</v>
      </c>
      <c r="G1446" s="47" t="s">
        <v>1960</v>
      </c>
      <c r="H1446" s="50" t="n">
        <f aca="false">Assumptions!$B$4</f>
        <v>480</v>
      </c>
      <c r="I1446" s="47" t="n">
        <v>30</v>
      </c>
      <c r="J1446" s="9" t="n">
        <f aca="false">H1446-I1446</f>
        <v>450</v>
      </c>
      <c r="K1446" s="9" t="n">
        <f aca="false">SUMIFS(Downtime_Log!$I$2:$I$20000,Downtime_Log!$B$2:$B$20000,A1446)</f>
        <v>121</v>
      </c>
      <c r="L1446" s="9" t="n">
        <f aca="false">J1446-K1446</f>
        <v>329</v>
      </c>
      <c r="M1446" s="51" t="n">
        <f aca="false">INDEX(Rate_Master!$C$2:$C$13,MATCH(F1446,Rate_Master!$A$2:$A$13,0))</f>
        <v>1100</v>
      </c>
      <c r="N1446" s="52" t="n">
        <v>333366</v>
      </c>
      <c r="O1446" s="51" t="n">
        <f aca="false">SUMIFS(Quality_Log!$H$2:$H$20000,Quality_Log!$B$2:$B$20000,A1446)</f>
        <v>5842</v>
      </c>
      <c r="P1446" s="51" t="n">
        <f aca="false">N1446-O1446</f>
        <v>327524</v>
      </c>
      <c r="Q1446" s="51" t="n">
        <f aca="false">ROUND(J1446*M1446*Assumptions!$B$6,0)</f>
        <v>386100</v>
      </c>
      <c r="R1446" s="53" t="n">
        <f aca="false">N1446/M1446</f>
        <v>303.06</v>
      </c>
      <c r="S1446" s="53" t="n">
        <f aca="false">P1446/M1446</f>
        <v>297.749090909091</v>
      </c>
      <c r="T1446" s="54" t="n">
        <f aca="false">IF(J1446&gt;0,L1446/J1446,0)</f>
        <v>0.731111111111111</v>
      </c>
      <c r="U1446" s="54" t="n">
        <f aca="false">IF(L1446&gt;0,R1446/L1446,0)</f>
        <v>0.921155015197568</v>
      </c>
      <c r="V1446" s="54" t="n">
        <f aca="false">IF(N1446&gt;0,P1446/N1446,0)</f>
        <v>0.982475717379697</v>
      </c>
      <c r="W1446" s="54" t="n">
        <f aca="false">T1446*U1446*V1446</f>
        <v>0.661664646464646</v>
      </c>
      <c r="X1446" s="55" t="n">
        <v>347.4</v>
      </c>
      <c r="Y1446" s="56" t="n">
        <v>4.97</v>
      </c>
    </row>
    <row r="1447" customFormat="false" ht="15" hidden="false" customHeight="false" outlineLevel="0" collapsed="false">
      <c r="A1447" s="47" t="s">
        <v>1961</v>
      </c>
      <c r="B1447" s="48" t="n">
        <v>46181</v>
      </c>
      <c r="C1447" s="49" t="n">
        <f aca="false">DATE(YEAR(B1447),MONTH(B1447),1)</f>
        <v>46174</v>
      </c>
      <c r="D1447" s="47" t="s">
        <v>75</v>
      </c>
      <c r="E1447" s="47" t="s">
        <v>62</v>
      </c>
      <c r="F1447" s="47" t="s">
        <v>149</v>
      </c>
      <c r="G1447" s="47" t="s">
        <v>1960</v>
      </c>
      <c r="H1447" s="50" t="n">
        <f aca="false">Assumptions!$B$4</f>
        <v>480</v>
      </c>
      <c r="I1447" s="47" t="n">
        <v>45</v>
      </c>
      <c r="J1447" s="9" t="n">
        <f aca="false">H1447-I1447</f>
        <v>435</v>
      </c>
      <c r="K1447" s="9" t="n">
        <f aca="false">SUMIFS(Downtime_Log!$I$2:$I$20000,Downtime_Log!$B$2:$B$20000,A1447)</f>
        <v>49</v>
      </c>
      <c r="L1447" s="9" t="n">
        <f aca="false">J1447-K1447</f>
        <v>386</v>
      </c>
      <c r="M1447" s="51" t="n">
        <f aca="false">INDEX(Rate_Master!$C$2:$C$13,MATCH(F1447,Rate_Master!$A$2:$A$13,0))</f>
        <v>1100</v>
      </c>
      <c r="N1447" s="52" t="n">
        <v>368340</v>
      </c>
      <c r="O1447" s="51" t="n">
        <f aca="false">SUMIFS(Quality_Log!$H$2:$H$20000,Quality_Log!$B$2:$B$20000,A1447)</f>
        <v>5855</v>
      </c>
      <c r="P1447" s="51" t="n">
        <f aca="false">N1447-O1447</f>
        <v>362485</v>
      </c>
      <c r="Q1447" s="51" t="n">
        <f aca="false">ROUND(J1447*M1447*Assumptions!$B$6,0)</f>
        <v>373230</v>
      </c>
      <c r="R1447" s="53" t="n">
        <f aca="false">N1447/M1447</f>
        <v>334.854545454546</v>
      </c>
      <c r="S1447" s="53" t="n">
        <f aca="false">P1447/M1447</f>
        <v>329.531818181818</v>
      </c>
      <c r="T1447" s="54" t="n">
        <f aca="false">IF(J1447&gt;0,L1447/J1447,0)</f>
        <v>0.88735632183908</v>
      </c>
      <c r="U1447" s="54" t="n">
        <f aca="false">IF(L1447&gt;0,R1447/L1447,0)</f>
        <v>0.867498822421102</v>
      </c>
      <c r="V1447" s="54" t="n">
        <f aca="false">IF(N1447&gt;0,P1447/N1447,0)</f>
        <v>0.98410436010208</v>
      </c>
      <c r="W1447" s="54" t="n">
        <f aca="false">T1447*U1447*V1447</f>
        <v>0.757544409613375</v>
      </c>
      <c r="X1447" s="55" t="n">
        <v>359.2</v>
      </c>
      <c r="Y1447" s="56" t="n">
        <v>1.51</v>
      </c>
    </row>
    <row r="1448" customFormat="false" ht="15" hidden="false" customHeight="false" outlineLevel="0" collapsed="false">
      <c r="A1448" s="47" t="s">
        <v>1962</v>
      </c>
      <c r="B1448" s="48" t="n">
        <v>46181</v>
      </c>
      <c r="C1448" s="49" t="n">
        <f aca="false">DATE(YEAR(B1448),MONTH(B1448),1)</f>
        <v>46174</v>
      </c>
      <c r="D1448" s="47" t="s">
        <v>73</v>
      </c>
      <c r="E1448" s="47" t="s">
        <v>63</v>
      </c>
      <c r="F1448" s="47" t="s">
        <v>153</v>
      </c>
      <c r="G1448" s="47" t="s">
        <v>1963</v>
      </c>
      <c r="H1448" s="50" t="n">
        <f aca="false">Assumptions!$B$4</f>
        <v>480</v>
      </c>
      <c r="I1448" s="47" t="n">
        <v>30</v>
      </c>
      <c r="J1448" s="9" t="n">
        <f aca="false">H1448-I1448</f>
        <v>450</v>
      </c>
      <c r="K1448" s="9" t="n">
        <f aca="false">SUMIFS(Downtime_Log!$I$2:$I$20000,Downtime_Log!$B$2:$B$20000,A1448)</f>
        <v>106</v>
      </c>
      <c r="L1448" s="9" t="n">
        <f aca="false">J1448-K1448</f>
        <v>344</v>
      </c>
      <c r="M1448" s="51" t="n">
        <f aca="false">INDEX(Rate_Master!$C$2:$C$13,MATCH(F1448,Rate_Master!$A$2:$A$13,0))</f>
        <v>1000</v>
      </c>
      <c r="N1448" s="52" t="n">
        <v>309956</v>
      </c>
      <c r="O1448" s="51" t="n">
        <f aca="false">SUMIFS(Quality_Log!$H$2:$H$20000,Quality_Log!$B$2:$B$20000,A1448)</f>
        <v>6674</v>
      </c>
      <c r="P1448" s="51" t="n">
        <f aca="false">N1448-O1448</f>
        <v>303282</v>
      </c>
      <c r="Q1448" s="51" t="n">
        <f aca="false">ROUND(J1448*M1448*Assumptions!$B$6,0)</f>
        <v>351000</v>
      </c>
      <c r="R1448" s="53" t="n">
        <f aca="false">N1448/M1448</f>
        <v>309.956</v>
      </c>
      <c r="S1448" s="53" t="n">
        <f aca="false">P1448/M1448</f>
        <v>303.282</v>
      </c>
      <c r="T1448" s="54" t="n">
        <f aca="false">IF(J1448&gt;0,L1448/J1448,0)</f>
        <v>0.764444444444445</v>
      </c>
      <c r="U1448" s="54" t="n">
        <f aca="false">IF(L1448&gt;0,R1448/L1448,0)</f>
        <v>0.90103488372093</v>
      </c>
      <c r="V1448" s="54" t="n">
        <f aca="false">IF(N1448&gt;0,P1448/N1448,0)</f>
        <v>0.978467911574546</v>
      </c>
      <c r="W1448" s="54" t="n">
        <f aca="false">T1448*U1448*V1448</f>
        <v>0.67396</v>
      </c>
      <c r="X1448" s="55" t="n">
        <v>374.6</v>
      </c>
      <c r="Y1448" s="56" t="n">
        <v>2.12</v>
      </c>
    </row>
    <row r="1449" customFormat="false" ht="15" hidden="false" customHeight="false" outlineLevel="0" collapsed="false">
      <c r="A1449" s="47" t="s">
        <v>1964</v>
      </c>
      <c r="B1449" s="48" t="n">
        <v>46181</v>
      </c>
      <c r="C1449" s="49" t="n">
        <f aca="false">DATE(YEAR(B1449),MONTH(B1449),1)</f>
        <v>46174</v>
      </c>
      <c r="D1449" s="47" t="s">
        <v>74</v>
      </c>
      <c r="E1449" s="47" t="s">
        <v>63</v>
      </c>
      <c r="F1449" s="47" t="s">
        <v>153</v>
      </c>
      <c r="G1449" s="47" t="s">
        <v>1963</v>
      </c>
      <c r="H1449" s="50" t="n">
        <f aca="false">Assumptions!$B$4</f>
        <v>480</v>
      </c>
      <c r="I1449" s="47" t="n">
        <v>30</v>
      </c>
      <c r="J1449" s="9" t="n">
        <f aca="false">H1449-I1449</f>
        <v>450</v>
      </c>
      <c r="K1449" s="9" t="n">
        <f aca="false">SUMIFS(Downtime_Log!$I$2:$I$20000,Downtime_Log!$B$2:$B$20000,A1449)</f>
        <v>19</v>
      </c>
      <c r="L1449" s="9" t="n">
        <f aca="false">J1449-K1449</f>
        <v>431</v>
      </c>
      <c r="M1449" s="51" t="n">
        <f aca="false">INDEX(Rate_Master!$C$2:$C$13,MATCH(F1449,Rate_Master!$A$2:$A$13,0))</f>
        <v>1000</v>
      </c>
      <c r="N1449" s="52" t="n">
        <v>390482</v>
      </c>
      <c r="O1449" s="51" t="n">
        <f aca="false">SUMIFS(Quality_Log!$H$2:$H$20000,Quality_Log!$B$2:$B$20000,A1449)</f>
        <v>17104</v>
      </c>
      <c r="P1449" s="51" t="n">
        <f aca="false">N1449-O1449</f>
        <v>373378</v>
      </c>
      <c r="Q1449" s="51" t="n">
        <f aca="false">ROUND(J1449*M1449*Assumptions!$B$6,0)</f>
        <v>351000</v>
      </c>
      <c r="R1449" s="53" t="n">
        <f aca="false">N1449/M1449</f>
        <v>390.482</v>
      </c>
      <c r="S1449" s="53" t="n">
        <f aca="false">P1449/M1449</f>
        <v>373.378</v>
      </c>
      <c r="T1449" s="54" t="n">
        <f aca="false">IF(J1449&gt;0,L1449/J1449,0)</f>
        <v>0.957777777777778</v>
      </c>
      <c r="U1449" s="54" t="n">
        <f aca="false">IF(L1449&gt;0,R1449/L1449,0)</f>
        <v>0.905990719257541</v>
      </c>
      <c r="V1449" s="54" t="n">
        <f aca="false">IF(N1449&gt;0,P1449/N1449,0)</f>
        <v>0.956197724863118</v>
      </c>
      <c r="W1449" s="54" t="n">
        <f aca="false">T1449*U1449*V1449</f>
        <v>0.829728888888889</v>
      </c>
      <c r="X1449" s="55" t="n">
        <v>459.8</v>
      </c>
      <c r="Y1449" s="56" t="n">
        <v>2.16</v>
      </c>
    </row>
    <row r="1450" customFormat="false" ht="15" hidden="false" customHeight="false" outlineLevel="0" collapsed="false">
      <c r="A1450" s="47" t="s">
        <v>1965</v>
      </c>
      <c r="B1450" s="48" t="n">
        <v>46181</v>
      </c>
      <c r="C1450" s="49" t="n">
        <f aca="false">DATE(YEAR(B1450),MONTH(B1450),1)</f>
        <v>46174</v>
      </c>
      <c r="D1450" s="47" t="s">
        <v>75</v>
      </c>
      <c r="E1450" s="47" t="s">
        <v>63</v>
      </c>
      <c r="F1450" s="47" t="s">
        <v>153</v>
      </c>
      <c r="G1450" s="47" t="s">
        <v>1963</v>
      </c>
      <c r="H1450" s="50" t="n">
        <f aca="false">Assumptions!$B$4</f>
        <v>480</v>
      </c>
      <c r="I1450" s="47" t="n">
        <v>30</v>
      </c>
      <c r="J1450" s="9" t="n">
        <f aca="false">H1450-I1450</f>
        <v>450</v>
      </c>
      <c r="K1450" s="9" t="n">
        <f aca="false">SUMIFS(Downtime_Log!$I$2:$I$20000,Downtime_Log!$B$2:$B$20000,A1450)</f>
        <v>86</v>
      </c>
      <c r="L1450" s="9" t="n">
        <f aca="false">J1450-K1450</f>
        <v>364</v>
      </c>
      <c r="M1450" s="51" t="n">
        <f aca="false">INDEX(Rate_Master!$C$2:$C$13,MATCH(F1450,Rate_Master!$A$2:$A$13,0))</f>
        <v>1000</v>
      </c>
      <c r="N1450" s="52" t="n">
        <v>302173</v>
      </c>
      <c r="O1450" s="51" t="n">
        <f aca="false">SUMIFS(Quality_Log!$H$2:$H$20000,Quality_Log!$B$2:$B$20000,A1450)</f>
        <v>5639</v>
      </c>
      <c r="P1450" s="51" t="n">
        <f aca="false">N1450-O1450</f>
        <v>296534</v>
      </c>
      <c r="Q1450" s="51" t="n">
        <f aca="false">ROUND(J1450*M1450*Assumptions!$B$6,0)</f>
        <v>351000</v>
      </c>
      <c r="R1450" s="53" t="n">
        <f aca="false">N1450/M1450</f>
        <v>302.173</v>
      </c>
      <c r="S1450" s="53" t="n">
        <f aca="false">P1450/M1450</f>
        <v>296.534</v>
      </c>
      <c r="T1450" s="54" t="n">
        <f aca="false">IF(J1450&gt;0,L1450/J1450,0)</f>
        <v>0.808888888888889</v>
      </c>
      <c r="U1450" s="54" t="n">
        <f aca="false">IF(L1450&gt;0,R1450/L1450,0)</f>
        <v>0.830145604395604</v>
      </c>
      <c r="V1450" s="54" t="n">
        <f aca="false">IF(N1450&gt;0,P1450/N1450,0)</f>
        <v>0.981338504763827</v>
      </c>
      <c r="W1450" s="54" t="n">
        <f aca="false">T1450*U1450*V1450</f>
        <v>0.658964444444444</v>
      </c>
      <c r="X1450" s="55" t="n">
        <v>416.1</v>
      </c>
      <c r="Y1450" s="56" t="n">
        <v>1.78</v>
      </c>
    </row>
    <row r="1451" customFormat="false" ht="15" hidden="false" customHeight="false" outlineLevel="0" collapsed="false">
      <c r="A1451" s="47" t="s">
        <v>1966</v>
      </c>
      <c r="B1451" s="48" t="n">
        <v>46181</v>
      </c>
      <c r="C1451" s="49" t="n">
        <f aca="false">DATE(YEAR(B1451),MONTH(B1451),1)</f>
        <v>46174</v>
      </c>
      <c r="D1451" s="47" t="s">
        <v>73</v>
      </c>
      <c r="E1451" s="47" t="s">
        <v>64</v>
      </c>
      <c r="F1451" s="47" t="s">
        <v>155</v>
      </c>
      <c r="G1451" s="47" t="s">
        <v>1953</v>
      </c>
      <c r="H1451" s="50" t="n">
        <f aca="false">Assumptions!$B$4</f>
        <v>480</v>
      </c>
      <c r="I1451" s="47" t="n">
        <v>30</v>
      </c>
      <c r="J1451" s="9" t="n">
        <f aca="false">H1451-I1451</f>
        <v>450</v>
      </c>
      <c r="K1451" s="9" t="n">
        <f aca="false">SUMIFS(Downtime_Log!$I$2:$I$20000,Downtime_Log!$B$2:$B$20000,A1451)</f>
        <v>23</v>
      </c>
      <c r="L1451" s="9" t="n">
        <f aca="false">J1451-K1451</f>
        <v>427</v>
      </c>
      <c r="M1451" s="51" t="n">
        <f aca="false">INDEX(Rate_Master!$C$2:$C$13,MATCH(F1451,Rate_Master!$A$2:$A$13,0))</f>
        <v>550</v>
      </c>
      <c r="N1451" s="52" t="n">
        <v>219181</v>
      </c>
      <c r="O1451" s="51" t="n">
        <f aca="false">SUMIFS(Quality_Log!$H$2:$H$20000,Quality_Log!$B$2:$B$20000,A1451)</f>
        <v>2832</v>
      </c>
      <c r="P1451" s="51" t="n">
        <f aca="false">N1451-O1451</f>
        <v>216349</v>
      </c>
      <c r="Q1451" s="51" t="n">
        <f aca="false">ROUND(J1451*M1451*Assumptions!$B$6,0)</f>
        <v>193050</v>
      </c>
      <c r="R1451" s="53" t="n">
        <f aca="false">N1451/M1451</f>
        <v>398.510909090909</v>
      </c>
      <c r="S1451" s="53" t="n">
        <f aca="false">P1451/M1451</f>
        <v>393.361818181818</v>
      </c>
      <c r="T1451" s="54" t="n">
        <f aca="false">IF(J1451&gt;0,L1451/J1451,0)</f>
        <v>0.948888888888889</v>
      </c>
      <c r="U1451" s="54" t="n">
        <f aca="false">IF(L1451&gt;0,R1451/L1451,0)</f>
        <v>0.933280817543113</v>
      </c>
      <c r="V1451" s="54" t="n">
        <f aca="false">IF(N1451&gt;0,P1451/N1451,0)</f>
        <v>0.987079172008523</v>
      </c>
      <c r="W1451" s="54" t="n">
        <f aca="false">T1451*U1451*V1451</f>
        <v>0.874137373737374</v>
      </c>
      <c r="X1451" s="55" t="n">
        <v>238.9</v>
      </c>
      <c r="Y1451" s="56" t="n">
        <v>0.66</v>
      </c>
    </row>
    <row r="1452" customFormat="false" ht="15" hidden="false" customHeight="false" outlineLevel="0" collapsed="false">
      <c r="A1452" s="47" t="s">
        <v>1967</v>
      </c>
      <c r="B1452" s="48" t="n">
        <v>46181</v>
      </c>
      <c r="C1452" s="49" t="n">
        <f aca="false">DATE(YEAR(B1452),MONTH(B1452),1)</f>
        <v>46174</v>
      </c>
      <c r="D1452" s="47" t="s">
        <v>74</v>
      </c>
      <c r="E1452" s="47" t="s">
        <v>64</v>
      </c>
      <c r="F1452" s="47" t="s">
        <v>155</v>
      </c>
      <c r="G1452" s="47" t="s">
        <v>1953</v>
      </c>
      <c r="H1452" s="50" t="n">
        <f aca="false">Assumptions!$B$4</f>
        <v>480</v>
      </c>
      <c r="I1452" s="47" t="n">
        <v>45</v>
      </c>
      <c r="J1452" s="9" t="n">
        <f aca="false">H1452-I1452</f>
        <v>435</v>
      </c>
      <c r="K1452" s="9" t="n">
        <f aca="false">SUMIFS(Downtime_Log!$I$2:$I$20000,Downtime_Log!$B$2:$B$20000,A1452)</f>
        <v>142</v>
      </c>
      <c r="L1452" s="9" t="n">
        <f aca="false">J1452-K1452</f>
        <v>293</v>
      </c>
      <c r="M1452" s="51" t="n">
        <f aca="false">INDEX(Rate_Master!$C$2:$C$13,MATCH(F1452,Rate_Master!$A$2:$A$13,0))</f>
        <v>550</v>
      </c>
      <c r="N1452" s="52" t="n">
        <v>145952</v>
      </c>
      <c r="O1452" s="51" t="n">
        <f aca="false">SUMIFS(Quality_Log!$H$2:$H$20000,Quality_Log!$B$2:$B$20000,A1452)</f>
        <v>2126</v>
      </c>
      <c r="P1452" s="51" t="n">
        <f aca="false">N1452-O1452</f>
        <v>143826</v>
      </c>
      <c r="Q1452" s="51" t="n">
        <f aca="false">ROUND(J1452*M1452*Assumptions!$B$6,0)</f>
        <v>186615</v>
      </c>
      <c r="R1452" s="53" t="n">
        <f aca="false">N1452/M1452</f>
        <v>265.367272727273</v>
      </c>
      <c r="S1452" s="53" t="n">
        <f aca="false">P1452/M1452</f>
        <v>261.501818181818</v>
      </c>
      <c r="T1452" s="54" t="n">
        <f aca="false">IF(J1452&gt;0,L1452/J1452,0)</f>
        <v>0.673563218390805</v>
      </c>
      <c r="U1452" s="54" t="n">
        <f aca="false">IF(L1452&gt;0,R1452/L1452,0)</f>
        <v>0.905690350605027</v>
      </c>
      <c r="V1452" s="54" t="n">
        <f aca="false">IF(N1452&gt;0,P1452/N1452,0)</f>
        <v>0.985433567200175</v>
      </c>
      <c r="W1452" s="54" t="n">
        <f aca="false">T1452*U1452*V1452</f>
        <v>0.601153605015674</v>
      </c>
      <c r="X1452" s="55" t="n">
        <v>194</v>
      </c>
      <c r="Y1452" s="56" t="n">
        <v>0.81</v>
      </c>
    </row>
    <row r="1453" customFormat="false" ht="15" hidden="false" customHeight="false" outlineLevel="0" collapsed="false">
      <c r="A1453" s="47" t="s">
        <v>1968</v>
      </c>
      <c r="B1453" s="48" t="n">
        <v>46181</v>
      </c>
      <c r="C1453" s="49" t="n">
        <f aca="false">DATE(YEAR(B1453),MONTH(B1453),1)</f>
        <v>46174</v>
      </c>
      <c r="D1453" s="47" t="s">
        <v>73</v>
      </c>
      <c r="E1453" s="47" t="s">
        <v>65</v>
      </c>
      <c r="F1453" s="47" t="s">
        <v>158</v>
      </c>
      <c r="G1453" s="47" t="s">
        <v>1969</v>
      </c>
      <c r="H1453" s="50" t="n">
        <f aca="false">Assumptions!$B$4</f>
        <v>480</v>
      </c>
      <c r="I1453" s="47" t="n">
        <v>30</v>
      </c>
      <c r="J1453" s="9" t="n">
        <f aca="false">H1453-I1453</f>
        <v>450</v>
      </c>
      <c r="K1453" s="9" t="n">
        <f aca="false">SUMIFS(Downtime_Log!$I$2:$I$20000,Downtime_Log!$B$2:$B$20000,A1453)</f>
        <v>71</v>
      </c>
      <c r="L1453" s="9" t="n">
        <f aca="false">J1453-K1453</f>
        <v>379</v>
      </c>
      <c r="M1453" s="51" t="n">
        <f aca="false">INDEX(Rate_Master!$C$2:$C$13,MATCH(F1453,Rate_Master!$A$2:$A$13,0))</f>
        <v>200</v>
      </c>
      <c r="N1453" s="52" t="n">
        <v>65004</v>
      </c>
      <c r="O1453" s="51" t="n">
        <f aca="false">SUMIFS(Quality_Log!$H$2:$H$20000,Quality_Log!$B$2:$B$20000,A1453)</f>
        <v>1007</v>
      </c>
      <c r="P1453" s="51" t="n">
        <f aca="false">N1453-O1453</f>
        <v>63997</v>
      </c>
      <c r="Q1453" s="51" t="n">
        <f aca="false">ROUND(J1453*M1453*Assumptions!$B$6,0)</f>
        <v>70200</v>
      </c>
      <c r="R1453" s="53" t="n">
        <f aca="false">N1453/M1453</f>
        <v>325.02</v>
      </c>
      <c r="S1453" s="53" t="n">
        <f aca="false">P1453/M1453</f>
        <v>319.985</v>
      </c>
      <c r="T1453" s="54" t="n">
        <f aca="false">IF(J1453&gt;0,L1453/J1453,0)</f>
        <v>0.842222222222222</v>
      </c>
      <c r="U1453" s="54" t="n">
        <f aca="false">IF(L1453&gt;0,R1453/L1453,0)</f>
        <v>0.857572559366755</v>
      </c>
      <c r="V1453" s="54" t="n">
        <f aca="false">IF(N1453&gt;0,P1453/N1453,0)</f>
        <v>0.984508645621808</v>
      </c>
      <c r="W1453" s="54" t="n">
        <f aca="false">T1453*U1453*V1453</f>
        <v>0.711077777777778</v>
      </c>
      <c r="X1453" s="55" t="n">
        <v>190.4</v>
      </c>
      <c r="Y1453" s="56" t="n">
        <v>0.14</v>
      </c>
    </row>
    <row r="1454" customFormat="false" ht="15" hidden="false" customHeight="false" outlineLevel="0" collapsed="false">
      <c r="A1454" s="47" t="s">
        <v>1970</v>
      </c>
      <c r="B1454" s="48" t="n">
        <v>46181</v>
      </c>
      <c r="C1454" s="49" t="n">
        <f aca="false">DATE(YEAR(B1454),MONTH(B1454),1)</f>
        <v>46174</v>
      </c>
      <c r="D1454" s="47" t="s">
        <v>74</v>
      </c>
      <c r="E1454" s="47" t="s">
        <v>65</v>
      </c>
      <c r="F1454" s="47" t="s">
        <v>158</v>
      </c>
      <c r="G1454" s="47" t="s">
        <v>1969</v>
      </c>
      <c r="H1454" s="50" t="n">
        <f aca="false">Assumptions!$B$4</f>
        <v>480</v>
      </c>
      <c r="I1454" s="47" t="n">
        <v>30</v>
      </c>
      <c r="J1454" s="9" t="n">
        <f aca="false">H1454-I1454</f>
        <v>450</v>
      </c>
      <c r="K1454" s="9" t="n">
        <f aca="false">SUMIFS(Downtime_Log!$I$2:$I$20000,Downtime_Log!$B$2:$B$20000,A1454)</f>
        <v>36</v>
      </c>
      <c r="L1454" s="9" t="n">
        <f aca="false">J1454-K1454</f>
        <v>414</v>
      </c>
      <c r="M1454" s="51" t="n">
        <f aca="false">INDEX(Rate_Master!$C$2:$C$13,MATCH(F1454,Rate_Master!$A$2:$A$13,0))</f>
        <v>200</v>
      </c>
      <c r="N1454" s="52" t="n">
        <v>63308</v>
      </c>
      <c r="O1454" s="51" t="n">
        <f aca="false">SUMIFS(Quality_Log!$H$2:$H$20000,Quality_Log!$B$2:$B$20000,A1454)</f>
        <v>1898</v>
      </c>
      <c r="P1454" s="51" t="n">
        <f aca="false">N1454-O1454</f>
        <v>61410</v>
      </c>
      <c r="Q1454" s="51" t="n">
        <f aca="false">ROUND(J1454*M1454*Assumptions!$B$6,0)</f>
        <v>70200</v>
      </c>
      <c r="R1454" s="53" t="n">
        <f aca="false">N1454/M1454</f>
        <v>316.54</v>
      </c>
      <c r="S1454" s="53" t="n">
        <f aca="false">P1454/M1454</f>
        <v>307.05</v>
      </c>
      <c r="T1454" s="54" t="n">
        <f aca="false">IF(J1454&gt;0,L1454/J1454,0)</f>
        <v>0.92</v>
      </c>
      <c r="U1454" s="54" t="n">
        <f aca="false">IF(L1454&gt;0,R1454/L1454,0)</f>
        <v>0.764589371980676</v>
      </c>
      <c r="V1454" s="54" t="n">
        <f aca="false">IF(N1454&gt;0,P1454/N1454,0)</f>
        <v>0.970019586782081</v>
      </c>
      <c r="W1454" s="54" t="n">
        <f aca="false">T1454*U1454*V1454</f>
        <v>0.682333333333333</v>
      </c>
      <c r="X1454" s="55" t="n">
        <v>202.4</v>
      </c>
      <c r="Y1454" s="56" t="n">
        <v>0.13</v>
      </c>
    </row>
    <row r="1455" customFormat="false" ht="15" hidden="false" customHeight="false" outlineLevel="0" collapsed="false">
      <c r="A1455" s="47" t="s">
        <v>1971</v>
      </c>
      <c r="B1455" s="48" t="n">
        <v>46181</v>
      </c>
      <c r="C1455" s="49" t="n">
        <f aca="false">DATE(YEAR(B1455),MONTH(B1455),1)</f>
        <v>46174</v>
      </c>
      <c r="D1455" s="47" t="s">
        <v>75</v>
      </c>
      <c r="E1455" s="47" t="s">
        <v>65</v>
      </c>
      <c r="F1455" s="47" t="s">
        <v>158</v>
      </c>
      <c r="G1455" s="47" t="s">
        <v>1969</v>
      </c>
      <c r="H1455" s="50" t="n">
        <f aca="false">Assumptions!$B$4</f>
        <v>480</v>
      </c>
      <c r="I1455" s="47" t="n">
        <v>30</v>
      </c>
      <c r="J1455" s="9" t="n">
        <f aca="false">H1455-I1455</f>
        <v>450</v>
      </c>
      <c r="K1455" s="9" t="n">
        <f aca="false">SUMIFS(Downtime_Log!$I$2:$I$20000,Downtime_Log!$B$2:$B$20000,A1455)</f>
        <v>47</v>
      </c>
      <c r="L1455" s="9" t="n">
        <f aca="false">J1455-K1455</f>
        <v>403</v>
      </c>
      <c r="M1455" s="51" t="n">
        <f aca="false">INDEX(Rate_Master!$C$2:$C$13,MATCH(F1455,Rate_Master!$A$2:$A$13,0))</f>
        <v>200</v>
      </c>
      <c r="N1455" s="52" t="n">
        <v>64906</v>
      </c>
      <c r="O1455" s="51" t="n">
        <f aca="false">SUMIFS(Quality_Log!$H$2:$H$20000,Quality_Log!$B$2:$B$20000,A1455)</f>
        <v>1086</v>
      </c>
      <c r="P1455" s="51" t="n">
        <f aca="false">N1455-O1455</f>
        <v>63820</v>
      </c>
      <c r="Q1455" s="51" t="n">
        <f aca="false">ROUND(J1455*M1455*Assumptions!$B$6,0)</f>
        <v>70200</v>
      </c>
      <c r="R1455" s="53" t="n">
        <f aca="false">N1455/M1455</f>
        <v>324.53</v>
      </c>
      <c r="S1455" s="53" t="n">
        <f aca="false">P1455/M1455</f>
        <v>319.1</v>
      </c>
      <c r="T1455" s="54" t="n">
        <f aca="false">IF(J1455&gt;0,L1455/J1455,0)</f>
        <v>0.895555555555556</v>
      </c>
      <c r="U1455" s="54" t="n">
        <f aca="false">IF(L1455&gt;0,R1455/L1455,0)</f>
        <v>0.805285359801489</v>
      </c>
      <c r="V1455" s="54" t="n">
        <f aca="false">IF(N1455&gt;0,P1455/N1455,0)</f>
        <v>0.983268110806397</v>
      </c>
      <c r="W1455" s="54" t="n">
        <f aca="false">T1455*U1455*V1455</f>
        <v>0.709111111111111</v>
      </c>
      <c r="X1455" s="55" t="n">
        <v>199.6</v>
      </c>
      <c r="Y1455" s="56" t="n">
        <v>0.15</v>
      </c>
    </row>
    <row r="1456" customFormat="false" ht="15" hidden="false" customHeight="false" outlineLevel="0" collapsed="false">
      <c r="A1456" s="47" t="s">
        <v>1972</v>
      </c>
      <c r="B1456" s="48" t="n">
        <v>46182</v>
      </c>
      <c r="C1456" s="49" t="n">
        <f aca="false">DATE(YEAR(B1456),MONTH(B1456),1)</f>
        <v>46174</v>
      </c>
      <c r="D1456" s="47" t="s">
        <v>73</v>
      </c>
      <c r="E1456" s="47" t="s">
        <v>62</v>
      </c>
      <c r="F1456" s="47" t="s">
        <v>149</v>
      </c>
      <c r="G1456" s="47" t="s">
        <v>1960</v>
      </c>
      <c r="H1456" s="50" t="n">
        <f aca="false">Assumptions!$B$4</f>
        <v>480</v>
      </c>
      <c r="I1456" s="47" t="n">
        <v>30</v>
      </c>
      <c r="J1456" s="9" t="n">
        <f aca="false">H1456-I1456</f>
        <v>450</v>
      </c>
      <c r="K1456" s="9" t="n">
        <f aca="false">SUMIFS(Downtime_Log!$I$2:$I$20000,Downtime_Log!$B$2:$B$20000,A1456)</f>
        <v>70</v>
      </c>
      <c r="L1456" s="9" t="n">
        <f aca="false">J1456-K1456</f>
        <v>380</v>
      </c>
      <c r="M1456" s="51" t="n">
        <f aca="false">INDEX(Rate_Master!$C$2:$C$13,MATCH(F1456,Rate_Master!$A$2:$A$13,0))</f>
        <v>1100</v>
      </c>
      <c r="N1456" s="52" t="n">
        <v>385314</v>
      </c>
      <c r="O1456" s="51" t="n">
        <f aca="false">SUMIFS(Quality_Log!$H$2:$H$20000,Quality_Log!$B$2:$B$20000,A1456)</f>
        <v>6937</v>
      </c>
      <c r="P1456" s="51" t="n">
        <f aca="false">N1456-O1456</f>
        <v>378377</v>
      </c>
      <c r="Q1456" s="51" t="n">
        <f aca="false">ROUND(J1456*M1456*Assumptions!$B$6,0)</f>
        <v>386100</v>
      </c>
      <c r="R1456" s="53" t="n">
        <f aca="false">N1456/M1456</f>
        <v>350.285454545455</v>
      </c>
      <c r="S1456" s="53" t="n">
        <f aca="false">P1456/M1456</f>
        <v>343.979090909091</v>
      </c>
      <c r="T1456" s="54" t="n">
        <f aca="false">IF(J1456&gt;0,L1456/J1456,0)</f>
        <v>0.844444444444444</v>
      </c>
      <c r="U1456" s="54" t="n">
        <f aca="false">IF(L1456&gt;0,R1456/L1456,0)</f>
        <v>0.921803827751196</v>
      </c>
      <c r="V1456" s="54" t="n">
        <f aca="false">IF(N1456&gt;0,P1456/N1456,0)</f>
        <v>0.981996501554576</v>
      </c>
      <c r="W1456" s="54" t="n">
        <f aca="false">T1456*U1456*V1456</f>
        <v>0.76439797979798</v>
      </c>
      <c r="X1456" s="55" t="n">
        <v>320.3</v>
      </c>
      <c r="Y1456" s="56" t="n">
        <v>1.62</v>
      </c>
    </row>
    <row r="1457" customFormat="false" ht="15" hidden="false" customHeight="false" outlineLevel="0" collapsed="false">
      <c r="A1457" s="47" t="s">
        <v>1973</v>
      </c>
      <c r="B1457" s="48" t="n">
        <v>46182</v>
      </c>
      <c r="C1457" s="49" t="n">
        <f aca="false">DATE(YEAR(B1457),MONTH(B1457),1)</f>
        <v>46174</v>
      </c>
      <c r="D1457" s="47" t="s">
        <v>74</v>
      </c>
      <c r="E1457" s="47" t="s">
        <v>62</v>
      </c>
      <c r="F1457" s="47" t="s">
        <v>149</v>
      </c>
      <c r="G1457" s="47" t="s">
        <v>1960</v>
      </c>
      <c r="H1457" s="50" t="n">
        <f aca="false">Assumptions!$B$4</f>
        <v>480</v>
      </c>
      <c r="I1457" s="47" t="n">
        <v>30</v>
      </c>
      <c r="J1457" s="9" t="n">
        <f aca="false">H1457-I1457</f>
        <v>450</v>
      </c>
      <c r="K1457" s="9" t="n">
        <f aca="false">SUMIFS(Downtime_Log!$I$2:$I$20000,Downtime_Log!$B$2:$B$20000,A1457)</f>
        <v>12</v>
      </c>
      <c r="L1457" s="9" t="n">
        <f aca="false">J1457-K1457</f>
        <v>438</v>
      </c>
      <c r="M1457" s="51" t="n">
        <f aca="false">INDEX(Rate_Master!$C$2:$C$13,MATCH(F1457,Rate_Master!$A$2:$A$13,0))</f>
        <v>1100</v>
      </c>
      <c r="N1457" s="52" t="n">
        <v>433706</v>
      </c>
      <c r="O1457" s="51" t="n">
        <f aca="false">SUMIFS(Quality_Log!$H$2:$H$20000,Quality_Log!$B$2:$B$20000,A1457)</f>
        <v>6413</v>
      </c>
      <c r="P1457" s="51" t="n">
        <f aca="false">N1457-O1457</f>
        <v>427293</v>
      </c>
      <c r="Q1457" s="51" t="n">
        <f aca="false">ROUND(J1457*M1457*Assumptions!$B$6,0)</f>
        <v>386100</v>
      </c>
      <c r="R1457" s="53" t="n">
        <f aca="false">N1457/M1457</f>
        <v>394.278181818182</v>
      </c>
      <c r="S1457" s="53" t="n">
        <f aca="false">P1457/M1457</f>
        <v>388.448181818182</v>
      </c>
      <c r="T1457" s="54" t="n">
        <f aca="false">IF(J1457&gt;0,L1457/J1457,0)</f>
        <v>0.973333333333333</v>
      </c>
      <c r="U1457" s="54" t="n">
        <f aca="false">IF(L1457&gt;0,R1457/L1457,0)</f>
        <v>0.900178497301785</v>
      </c>
      <c r="V1457" s="54" t="n">
        <f aca="false">IF(N1457&gt;0,P1457/N1457,0)</f>
        <v>0.985213485633125</v>
      </c>
      <c r="W1457" s="54" t="n">
        <f aca="false">T1457*U1457*V1457</f>
        <v>0.863218181818182</v>
      </c>
      <c r="X1457" s="55" t="n">
        <v>361.1</v>
      </c>
      <c r="Y1457" s="56" t="n">
        <v>1.41</v>
      </c>
    </row>
    <row r="1458" customFormat="false" ht="15" hidden="false" customHeight="false" outlineLevel="0" collapsed="false">
      <c r="A1458" s="47" t="s">
        <v>1974</v>
      </c>
      <c r="B1458" s="48" t="n">
        <v>46182</v>
      </c>
      <c r="C1458" s="49" t="n">
        <f aca="false">DATE(YEAR(B1458),MONTH(B1458),1)</f>
        <v>46174</v>
      </c>
      <c r="D1458" s="47" t="s">
        <v>75</v>
      </c>
      <c r="E1458" s="47" t="s">
        <v>62</v>
      </c>
      <c r="F1458" s="47" t="s">
        <v>149</v>
      </c>
      <c r="G1458" s="47" t="s">
        <v>1960</v>
      </c>
      <c r="H1458" s="50" t="n">
        <f aca="false">Assumptions!$B$4</f>
        <v>480</v>
      </c>
      <c r="I1458" s="47" t="n">
        <v>30</v>
      </c>
      <c r="J1458" s="9" t="n">
        <f aca="false">H1458-I1458</f>
        <v>450</v>
      </c>
      <c r="K1458" s="9" t="n">
        <f aca="false">SUMIFS(Downtime_Log!$I$2:$I$20000,Downtime_Log!$B$2:$B$20000,A1458)</f>
        <v>47</v>
      </c>
      <c r="L1458" s="9" t="n">
        <f aca="false">J1458-K1458</f>
        <v>403</v>
      </c>
      <c r="M1458" s="51" t="n">
        <f aca="false">INDEX(Rate_Master!$C$2:$C$13,MATCH(F1458,Rate_Master!$A$2:$A$13,0))</f>
        <v>1100</v>
      </c>
      <c r="N1458" s="52" t="n">
        <v>405492</v>
      </c>
      <c r="O1458" s="51" t="n">
        <f aca="false">SUMIFS(Quality_Log!$H$2:$H$20000,Quality_Log!$B$2:$B$20000,A1458)</f>
        <v>5283</v>
      </c>
      <c r="P1458" s="51" t="n">
        <f aca="false">N1458-O1458</f>
        <v>400209</v>
      </c>
      <c r="Q1458" s="51" t="n">
        <f aca="false">ROUND(J1458*M1458*Assumptions!$B$6,0)</f>
        <v>386100</v>
      </c>
      <c r="R1458" s="53" t="n">
        <f aca="false">N1458/M1458</f>
        <v>368.629090909091</v>
      </c>
      <c r="S1458" s="53" t="n">
        <f aca="false">P1458/M1458</f>
        <v>363.826363636364</v>
      </c>
      <c r="T1458" s="54" t="n">
        <f aca="false">IF(J1458&gt;0,L1458/J1458,0)</f>
        <v>0.895555555555556</v>
      </c>
      <c r="U1458" s="54" t="n">
        <f aca="false">IF(L1458&gt;0,R1458/L1458,0)</f>
        <v>0.914712384389804</v>
      </c>
      <c r="V1458" s="54" t="n">
        <f aca="false">IF(N1458&gt;0,P1458/N1458,0)</f>
        <v>0.98697138291261</v>
      </c>
      <c r="W1458" s="54" t="n">
        <f aca="false">T1458*U1458*V1458</f>
        <v>0.80850303030303</v>
      </c>
      <c r="X1458" s="55" t="n">
        <v>349.2</v>
      </c>
      <c r="Y1458" s="56" t="n">
        <v>1.68</v>
      </c>
    </row>
    <row r="1459" customFormat="false" ht="15" hidden="false" customHeight="false" outlineLevel="0" collapsed="false">
      <c r="A1459" s="47" t="s">
        <v>1975</v>
      </c>
      <c r="B1459" s="48" t="n">
        <v>46182</v>
      </c>
      <c r="C1459" s="49" t="n">
        <f aca="false">DATE(YEAR(B1459),MONTH(B1459),1)</f>
        <v>46174</v>
      </c>
      <c r="D1459" s="47" t="s">
        <v>73</v>
      </c>
      <c r="E1459" s="47" t="s">
        <v>63</v>
      </c>
      <c r="F1459" s="47" t="s">
        <v>153</v>
      </c>
      <c r="G1459" s="47" t="s">
        <v>1963</v>
      </c>
      <c r="H1459" s="50" t="n">
        <f aca="false">Assumptions!$B$4</f>
        <v>480</v>
      </c>
      <c r="I1459" s="47" t="n">
        <v>30</v>
      </c>
      <c r="J1459" s="9" t="n">
        <f aca="false">H1459-I1459</f>
        <v>450</v>
      </c>
      <c r="K1459" s="9" t="n">
        <f aca="false">SUMIFS(Downtime_Log!$I$2:$I$20000,Downtime_Log!$B$2:$B$20000,A1459)</f>
        <v>223</v>
      </c>
      <c r="L1459" s="9" t="n">
        <f aca="false">J1459-K1459</f>
        <v>227</v>
      </c>
      <c r="M1459" s="51" t="n">
        <f aca="false">INDEX(Rate_Master!$C$2:$C$13,MATCH(F1459,Rate_Master!$A$2:$A$13,0))</f>
        <v>1000</v>
      </c>
      <c r="N1459" s="52" t="n">
        <v>196256</v>
      </c>
      <c r="O1459" s="51" t="n">
        <f aca="false">SUMIFS(Quality_Log!$H$2:$H$20000,Quality_Log!$B$2:$B$20000,A1459)</f>
        <v>4889</v>
      </c>
      <c r="P1459" s="51" t="n">
        <f aca="false">N1459-O1459</f>
        <v>191367</v>
      </c>
      <c r="Q1459" s="51" t="n">
        <f aca="false">ROUND(J1459*M1459*Assumptions!$B$6,0)</f>
        <v>351000</v>
      </c>
      <c r="R1459" s="53" t="n">
        <f aca="false">N1459/M1459</f>
        <v>196.256</v>
      </c>
      <c r="S1459" s="53" t="n">
        <f aca="false">P1459/M1459</f>
        <v>191.367</v>
      </c>
      <c r="T1459" s="54" t="n">
        <f aca="false">IF(J1459&gt;0,L1459/J1459,0)</f>
        <v>0.504444444444445</v>
      </c>
      <c r="U1459" s="54" t="n">
        <f aca="false">IF(L1459&gt;0,R1459/L1459,0)</f>
        <v>0.864563876651982</v>
      </c>
      <c r="V1459" s="54" t="n">
        <f aca="false">IF(N1459&gt;0,P1459/N1459,0)</f>
        <v>0.975088659709767</v>
      </c>
      <c r="W1459" s="54" t="n">
        <f aca="false">T1459*U1459*V1459</f>
        <v>0.42526</v>
      </c>
      <c r="X1459" s="55" t="n">
        <v>330.8</v>
      </c>
      <c r="Y1459" s="56" t="n">
        <v>1.71</v>
      </c>
    </row>
    <row r="1460" customFormat="false" ht="15" hidden="false" customHeight="false" outlineLevel="0" collapsed="false">
      <c r="A1460" s="47" t="s">
        <v>1976</v>
      </c>
      <c r="B1460" s="48" t="n">
        <v>46182</v>
      </c>
      <c r="C1460" s="49" t="n">
        <f aca="false">DATE(YEAR(B1460),MONTH(B1460),1)</f>
        <v>46174</v>
      </c>
      <c r="D1460" s="47" t="s">
        <v>74</v>
      </c>
      <c r="E1460" s="47" t="s">
        <v>63</v>
      </c>
      <c r="F1460" s="47" t="s">
        <v>153</v>
      </c>
      <c r="G1460" s="47" t="s">
        <v>1963</v>
      </c>
      <c r="H1460" s="50" t="n">
        <f aca="false">Assumptions!$B$4</f>
        <v>480</v>
      </c>
      <c r="I1460" s="47" t="n">
        <v>30</v>
      </c>
      <c r="J1460" s="9" t="n">
        <f aca="false">H1460-I1460</f>
        <v>450</v>
      </c>
      <c r="K1460" s="9" t="n">
        <f aca="false">SUMIFS(Downtime_Log!$I$2:$I$20000,Downtime_Log!$B$2:$B$20000,A1460)</f>
        <v>48</v>
      </c>
      <c r="L1460" s="9" t="n">
        <f aca="false">J1460-K1460</f>
        <v>402</v>
      </c>
      <c r="M1460" s="51" t="n">
        <f aca="false">INDEX(Rate_Master!$C$2:$C$13,MATCH(F1460,Rate_Master!$A$2:$A$13,0))</f>
        <v>1000</v>
      </c>
      <c r="N1460" s="52" t="n">
        <v>327231</v>
      </c>
      <c r="O1460" s="51" t="n">
        <f aca="false">SUMIFS(Quality_Log!$H$2:$H$20000,Quality_Log!$B$2:$B$20000,A1460)</f>
        <v>7447</v>
      </c>
      <c r="P1460" s="51" t="n">
        <f aca="false">N1460-O1460</f>
        <v>319784</v>
      </c>
      <c r="Q1460" s="51" t="n">
        <f aca="false">ROUND(J1460*M1460*Assumptions!$B$6,0)</f>
        <v>351000</v>
      </c>
      <c r="R1460" s="53" t="n">
        <f aca="false">N1460/M1460</f>
        <v>327.231</v>
      </c>
      <c r="S1460" s="53" t="n">
        <f aca="false">P1460/M1460</f>
        <v>319.784</v>
      </c>
      <c r="T1460" s="54" t="n">
        <f aca="false">IF(J1460&gt;0,L1460/J1460,0)</f>
        <v>0.893333333333333</v>
      </c>
      <c r="U1460" s="54" t="n">
        <f aca="false">IF(L1460&gt;0,R1460/L1460,0)</f>
        <v>0.814007462686567</v>
      </c>
      <c r="V1460" s="54" t="n">
        <f aca="false">IF(N1460&gt;0,P1460/N1460,0)</f>
        <v>0.977242376180741</v>
      </c>
      <c r="W1460" s="54" t="n">
        <f aca="false">T1460*U1460*V1460</f>
        <v>0.710631111111111</v>
      </c>
      <c r="X1460" s="55" t="n">
        <v>442.4</v>
      </c>
      <c r="Y1460" s="56" t="n">
        <v>2.15</v>
      </c>
    </row>
    <row r="1461" customFormat="false" ht="15" hidden="false" customHeight="false" outlineLevel="0" collapsed="false">
      <c r="A1461" s="47" t="s">
        <v>1977</v>
      </c>
      <c r="B1461" s="48" t="n">
        <v>46182</v>
      </c>
      <c r="C1461" s="49" t="n">
        <f aca="false">DATE(YEAR(B1461),MONTH(B1461),1)</f>
        <v>46174</v>
      </c>
      <c r="D1461" s="47" t="s">
        <v>75</v>
      </c>
      <c r="E1461" s="47" t="s">
        <v>63</v>
      </c>
      <c r="F1461" s="47" t="s">
        <v>153</v>
      </c>
      <c r="G1461" s="47" t="s">
        <v>1963</v>
      </c>
      <c r="H1461" s="50" t="n">
        <f aca="false">Assumptions!$B$4</f>
        <v>480</v>
      </c>
      <c r="I1461" s="47" t="n">
        <v>30</v>
      </c>
      <c r="J1461" s="9" t="n">
        <f aca="false">H1461-I1461</f>
        <v>450</v>
      </c>
      <c r="K1461" s="9" t="n">
        <f aca="false">SUMIFS(Downtime_Log!$I$2:$I$20000,Downtime_Log!$B$2:$B$20000,A1461)</f>
        <v>105</v>
      </c>
      <c r="L1461" s="9" t="n">
        <f aca="false">J1461-K1461</f>
        <v>345</v>
      </c>
      <c r="M1461" s="51" t="n">
        <f aca="false">INDEX(Rate_Master!$C$2:$C$13,MATCH(F1461,Rate_Master!$A$2:$A$13,0))</f>
        <v>1000</v>
      </c>
      <c r="N1461" s="52" t="n">
        <v>291933</v>
      </c>
      <c r="O1461" s="51" t="n">
        <f aca="false">SUMIFS(Quality_Log!$H$2:$H$20000,Quality_Log!$B$2:$B$20000,A1461)</f>
        <v>7514</v>
      </c>
      <c r="P1461" s="51" t="n">
        <f aca="false">N1461-O1461</f>
        <v>284419</v>
      </c>
      <c r="Q1461" s="51" t="n">
        <f aca="false">ROUND(J1461*M1461*Assumptions!$B$6,0)</f>
        <v>351000</v>
      </c>
      <c r="R1461" s="53" t="n">
        <f aca="false">N1461/M1461</f>
        <v>291.933</v>
      </c>
      <c r="S1461" s="53" t="n">
        <f aca="false">P1461/M1461</f>
        <v>284.419</v>
      </c>
      <c r="T1461" s="54" t="n">
        <f aca="false">IF(J1461&gt;0,L1461/J1461,0)</f>
        <v>0.766666666666667</v>
      </c>
      <c r="U1461" s="54" t="n">
        <f aca="false">IF(L1461&gt;0,R1461/L1461,0)</f>
        <v>0.846182608695652</v>
      </c>
      <c r="V1461" s="54" t="n">
        <f aca="false">IF(N1461&gt;0,P1461/N1461,0)</f>
        <v>0.974261217471132</v>
      </c>
      <c r="W1461" s="54" t="n">
        <f aca="false">T1461*U1461*V1461</f>
        <v>0.632042222222222</v>
      </c>
      <c r="X1461" s="55" t="n">
        <v>390.7</v>
      </c>
      <c r="Y1461" s="56" t="n">
        <v>1.62</v>
      </c>
    </row>
    <row r="1462" customFormat="false" ht="15" hidden="false" customHeight="false" outlineLevel="0" collapsed="false">
      <c r="A1462" s="47" t="s">
        <v>1978</v>
      </c>
      <c r="B1462" s="48" t="n">
        <v>46182</v>
      </c>
      <c r="C1462" s="49" t="n">
        <f aca="false">DATE(YEAR(B1462),MONTH(B1462),1)</f>
        <v>46174</v>
      </c>
      <c r="D1462" s="47" t="s">
        <v>73</v>
      </c>
      <c r="E1462" s="47" t="s">
        <v>64</v>
      </c>
      <c r="F1462" s="47" t="s">
        <v>155</v>
      </c>
      <c r="G1462" s="47" t="s">
        <v>1979</v>
      </c>
      <c r="H1462" s="50" t="n">
        <f aca="false">Assumptions!$B$4</f>
        <v>480</v>
      </c>
      <c r="I1462" s="47" t="n">
        <v>30</v>
      </c>
      <c r="J1462" s="9" t="n">
        <f aca="false">H1462-I1462</f>
        <v>450</v>
      </c>
      <c r="K1462" s="9" t="n">
        <f aca="false">SUMIFS(Downtime_Log!$I$2:$I$20000,Downtime_Log!$B$2:$B$20000,A1462)</f>
        <v>25</v>
      </c>
      <c r="L1462" s="9" t="n">
        <f aca="false">J1462-K1462</f>
        <v>425</v>
      </c>
      <c r="M1462" s="51" t="n">
        <f aca="false">INDEX(Rate_Master!$C$2:$C$13,MATCH(F1462,Rate_Master!$A$2:$A$13,0))</f>
        <v>550</v>
      </c>
      <c r="N1462" s="52" t="n">
        <v>221231</v>
      </c>
      <c r="O1462" s="51" t="n">
        <f aca="false">SUMIFS(Quality_Log!$H$2:$H$20000,Quality_Log!$B$2:$B$20000,A1462)</f>
        <v>2597</v>
      </c>
      <c r="P1462" s="51" t="n">
        <f aca="false">N1462-O1462</f>
        <v>218634</v>
      </c>
      <c r="Q1462" s="51" t="n">
        <f aca="false">ROUND(J1462*M1462*Assumptions!$B$6,0)</f>
        <v>193050</v>
      </c>
      <c r="R1462" s="53" t="n">
        <f aca="false">N1462/M1462</f>
        <v>402.238181818182</v>
      </c>
      <c r="S1462" s="53" t="n">
        <f aca="false">P1462/M1462</f>
        <v>397.516363636364</v>
      </c>
      <c r="T1462" s="54" t="n">
        <f aca="false">IF(J1462&gt;0,L1462/J1462,0)</f>
        <v>0.944444444444444</v>
      </c>
      <c r="U1462" s="54" t="n">
        <f aca="false">IF(L1462&gt;0,R1462/L1462,0)</f>
        <v>0.946442780748663</v>
      </c>
      <c r="V1462" s="54" t="n">
        <f aca="false">IF(N1462&gt;0,P1462/N1462,0)</f>
        <v>0.988261138809661</v>
      </c>
      <c r="W1462" s="54" t="n">
        <f aca="false">T1462*U1462*V1462</f>
        <v>0.883369696969697</v>
      </c>
      <c r="X1462" s="55" t="n">
        <v>224</v>
      </c>
      <c r="Y1462" s="56" t="n">
        <v>0.83</v>
      </c>
    </row>
    <row r="1463" customFormat="false" ht="15" hidden="false" customHeight="false" outlineLevel="0" collapsed="false">
      <c r="A1463" s="47" t="s">
        <v>1980</v>
      </c>
      <c r="B1463" s="48" t="n">
        <v>46182</v>
      </c>
      <c r="C1463" s="49" t="n">
        <f aca="false">DATE(YEAR(B1463),MONTH(B1463),1)</f>
        <v>46174</v>
      </c>
      <c r="D1463" s="47" t="s">
        <v>74</v>
      </c>
      <c r="E1463" s="47" t="s">
        <v>64</v>
      </c>
      <c r="F1463" s="47" t="s">
        <v>155</v>
      </c>
      <c r="G1463" s="47" t="s">
        <v>1979</v>
      </c>
      <c r="H1463" s="50" t="n">
        <f aca="false">Assumptions!$B$4</f>
        <v>480</v>
      </c>
      <c r="I1463" s="47" t="n">
        <v>30</v>
      </c>
      <c r="J1463" s="9" t="n">
        <f aca="false">H1463-I1463</f>
        <v>450</v>
      </c>
      <c r="K1463" s="9" t="n">
        <f aca="false">SUMIFS(Downtime_Log!$I$2:$I$20000,Downtime_Log!$B$2:$B$20000,A1463)</f>
        <v>54</v>
      </c>
      <c r="L1463" s="9" t="n">
        <f aca="false">J1463-K1463</f>
        <v>396</v>
      </c>
      <c r="M1463" s="51" t="n">
        <f aca="false">INDEX(Rate_Master!$C$2:$C$13,MATCH(F1463,Rate_Master!$A$2:$A$13,0))</f>
        <v>550</v>
      </c>
      <c r="N1463" s="52" t="n">
        <v>204297</v>
      </c>
      <c r="O1463" s="51" t="n">
        <f aca="false">SUMIFS(Quality_Log!$H$2:$H$20000,Quality_Log!$B$2:$B$20000,A1463)</f>
        <v>3093</v>
      </c>
      <c r="P1463" s="51" t="n">
        <f aca="false">N1463-O1463</f>
        <v>201204</v>
      </c>
      <c r="Q1463" s="51" t="n">
        <f aca="false">ROUND(J1463*M1463*Assumptions!$B$6,0)</f>
        <v>193050</v>
      </c>
      <c r="R1463" s="53" t="n">
        <f aca="false">N1463/M1463</f>
        <v>371.449090909091</v>
      </c>
      <c r="S1463" s="53" t="n">
        <f aca="false">P1463/M1463</f>
        <v>365.825454545455</v>
      </c>
      <c r="T1463" s="54" t="n">
        <f aca="false">IF(J1463&gt;0,L1463/J1463,0)</f>
        <v>0.88</v>
      </c>
      <c r="U1463" s="54" t="n">
        <f aca="false">IF(L1463&gt;0,R1463/L1463,0)</f>
        <v>0.938002754820937</v>
      </c>
      <c r="V1463" s="54" t="n">
        <f aca="false">IF(N1463&gt;0,P1463/N1463,0)</f>
        <v>0.984860276949735</v>
      </c>
      <c r="W1463" s="54" t="n">
        <f aca="false">T1463*U1463*V1463</f>
        <v>0.812945454545455</v>
      </c>
      <c r="X1463" s="55" t="n">
        <v>224.2</v>
      </c>
      <c r="Y1463" s="56" t="n">
        <v>0.69</v>
      </c>
    </row>
    <row r="1464" customFormat="false" ht="15" hidden="false" customHeight="false" outlineLevel="0" collapsed="false">
      <c r="A1464" s="47" t="s">
        <v>1981</v>
      </c>
      <c r="B1464" s="48" t="n">
        <v>46182</v>
      </c>
      <c r="C1464" s="49" t="n">
        <f aca="false">DATE(YEAR(B1464),MONTH(B1464),1)</f>
        <v>46174</v>
      </c>
      <c r="D1464" s="47" t="s">
        <v>73</v>
      </c>
      <c r="E1464" s="47" t="s">
        <v>65</v>
      </c>
      <c r="F1464" s="47" t="s">
        <v>158</v>
      </c>
      <c r="G1464" s="47" t="s">
        <v>1969</v>
      </c>
      <c r="H1464" s="50" t="n">
        <f aca="false">Assumptions!$B$4</f>
        <v>480</v>
      </c>
      <c r="I1464" s="47" t="n">
        <v>30</v>
      </c>
      <c r="J1464" s="9" t="n">
        <f aca="false">H1464-I1464</f>
        <v>450</v>
      </c>
      <c r="K1464" s="9" t="n">
        <f aca="false">SUMIFS(Downtime_Log!$I$2:$I$20000,Downtime_Log!$B$2:$B$20000,A1464)</f>
        <v>14</v>
      </c>
      <c r="L1464" s="9" t="n">
        <f aca="false">J1464-K1464</f>
        <v>436</v>
      </c>
      <c r="M1464" s="51" t="n">
        <f aca="false">INDEX(Rate_Master!$C$2:$C$13,MATCH(F1464,Rate_Master!$A$2:$A$13,0))</f>
        <v>200</v>
      </c>
      <c r="N1464" s="52" t="n">
        <v>70386</v>
      </c>
      <c r="O1464" s="51" t="n">
        <f aca="false">SUMIFS(Quality_Log!$H$2:$H$20000,Quality_Log!$B$2:$B$20000,A1464)</f>
        <v>1463</v>
      </c>
      <c r="P1464" s="51" t="n">
        <f aca="false">N1464-O1464</f>
        <v>68923</v>
      </c>
      <c r="Q1464" s="51" t="n">
        <f aca="false">ROUND(J1464*M1464*Assumptions!$B$6,0)</f>
        <v>70200</v>
      </c>
      <c r="R1464" s="53" t="n">
        <f aca="false">N1464/M1464</f>
        <v>351.93</v>
      </c>
      <c r="S1464" s="53" t="n">
        <f aca="false">P1464/M1464</f>
        <v>344.615</v>
      </c>
      <c r="T1464" s="54" t="n">
        <f aca="false">IF(J1464&gt;0,L1464/J1464,0)</f>
        <v>0.968888888888889</v>
      </c>
      <c r="U1464" s="54" t="n">
        <f aca="false">IF(L1464&gt;0,R1464/L1464,0)</f>
        <v>0.807178899082569</v>
      </c>
      <c r="V1464" s="54" t="n">
        <f aca="false">IF(N1464&gt;0,P1464/N1464,0)</f>
        <v>0.979214616543063</v>
      </c>
      <c r="W1464" s="54" t="n">
        <f aca="false">T1464*U1464*V1464</f>
        <v>0.765811111111111</v>
      </c>
      <c r="X1464" s="55" t="n">
        <v>198.5</v>
      </c>
      <c r="Y1464" s="56" t="n">
        <v>0.12</v>
      </c>
    </row>
    <row r="1465" customFormat="false" ht="15" hidden="false" customHeight="false" outlineLevel="0" collapsed="false">
      <c r="A1465" s="47" t="s">
        <v>1982</v>
      </c>
      <c r="B1465" s="48" t="n">
        <v>46182</v>
      </c>
      <c r="C1465" s="49" t="n">
        <f aca="false">DATE(YEAR(B1465),MONTH(B1465),1)</f>
        <v>46174</v>
      </c>
      <c r="D1465" s="47" t="s">
        <v>74</v>
      </c>
      <c r="E1465" s="47" t="s">
        <v>65</v>
      </c>
      <c r="F1465" s="47" t="s">
        <v>158</v>
      </c>
      <c r="G1465" s="47" t="s">
        <v>1969</v>
      </c>
      <c r="H1465" s="50" t="n">
        <f aca="false">Assumptions!$B$4</f>
        <v>480</v>
      </c>
      <c r="I1465" s="47" t="n">
        <v>30</v>
      </c>
      <c r="J1465" s="9" t="n">
        <f aca="false">H1465-I1465</f>
        <v>450</v>
      </c>
      <c r="K1465" s="9" t="n">
        <f aca="false">SUMIFS(Downtime_Log!$I$2:$I$20000,Downtime_Log!$B$2:$B$20000,A1465)</f>
        <v>33</v>
      </c>
      <c r="L1465" s="9" t="n">
        <f aca="false">J1465-K1465</f>
        <v>417</v>
      </c>
      <c r="M1465" s="51" t="n">
        <f aca="false">INDEX(Rate_Master!$C$2:$C$13,MATCH(F1465,Rate_Master!$A$2:$A$13,0))</f>
        <v>200</v>
      </c>
      <c r="N1465" s="52" t="n">
        <v>64662</v>
      </c>
      <c r="O1465" s="51" t="n">
        <f aca="false">SUMIFS(Quality_Log!$H$2:$H$20000,Quality_Log!$B$2:$B$20000,A1465)</f>
        <v>1252</v>
      </c>
      <c r="P1465" s="51" t="n">
        <f aca="false">N1465-O1465</f>
        <v>63410</v>
      </c>
      <c r="Q1465" s="51" t="n">
        <f aca="false">ROUND(J1465*M1465*Assumptions!$B$6,0)</f>
        <v>70200</v>
      </c>
      <c r="R1465" s="53" t="n">
        <f aca="false">N1465/M1465</f>
        <v>323.31</v>
      </c>
      <c r="S1465" s="53" t="n">
        <f aca="false">P1465/M1465</f>
        <v>317.05</v>
      </c>
      <c r="T1465" s="54" t="n">
        <f aca="false">IF(J1465&gt;0,L1465/J1465,0)</f>
        <v>0.926666666666667</v>
      </c>
      <c r="U1465" s="54" t="n">
        <f aca="false">IF(L1465&gt;0,R1465/L1465,0)</f>
        <v>0.775323741007194</v>
      </c>
      <c r="V1465" s="54" t="n">
        <f aca="false">IF(N1465&gt;0,P1465/N1465,0)</f>
        <v>0.980637777983978</v>
      </c>
      <c r="W1465" s="54" t="n">
        <f aca="false">T1465*U1465*V1465</f>
        <v>0.704555555555556</v>
      </c>
      <c r="X1465" s="55" t="n">
        <v>191.5</v>
      </c>
      <c r="Y1465" s="56" t="n">
        <v>0.17</v>
      </c>
    </row>
    <row r="1466" customFormat="false" ht="15" hidden="false" customHeight="false" outlineLevel="0" collapsed="false">
      <c r="A1466" s="47" t="s">
        <v>1983</v>
      </c>
      <c r="B1466" s="48" t="n">
        <v>46182</v>
      </c>
      <c r="C1466" s="49" t="n">
        <f aca="false">DATE(YEAR(B1466),MONTH(B1466),1)</f>
        <v>46174</v>
      </c>
      <c r="D1466" s="47" t="s">
        <v>75</v>
      </c>
      <c r="E1466" s="47" t="s">
        <v>65</v>
      </c>
      <c r="F1466" s="47" t="s">
        <v>159</v>
      </c>
      <c r="G1466" s="47" t="s">
        <v>1984</v>
      </c>
      <c r="H1466" s="50" t="n">
        <f aca="false">Assumptions!$B$4</f>
        <v>480</v>
      </c>
      <c r="I1466" s="47" t="n">
        <v>30</v>
      </c>
      <c r="J1466" s="9" t="n">
        <f aca="false">H1466-I1466</f>
        <v>450</v>
      </c>
      <c r="K1466" s="9" t="n">
        <f aca="false">SUMIFS(Downtime_Log!$I$2:$I$20000,Downtime_Log!$B$2:$B$20000,A1466)</f>
        <v>87</v>
      </c>
      <c r="L1466" s="9" t="n">
        <f aca="false">J1466-K1466</f>
        <v>363</v>
      </c>
      <c r="M1466" s="51" t="n">
        <f aca="false">INDEX(Rate_Master!$C$2:$C$13,MATCH(F1466,Rate_Master!$A$2:$A$13,0))</f>
        <v>240</v>
      </c>
      <c r="N1466" s="52" t="n">
        <v>68852</v>
      </c>
      <c r="O1466" s="51" t="n">
        <f aca="false">SUMIFS(Quality_Log!$H$2:$H$20000,Quality_Log!$B$2:$B$20000,A1466)</f>
        <v>1282</v>
      </c>
      <c r="P1466" s="51" t="n">
        <f aca="false">N1466-O1466</f>
        <v>67570</v>
      </c>
      <c r="Q1466" s="51" t="n">
        <f aca="false">ROUND(J1466*M1466*Assumptions!$B$6,0)</f>
        <v>84240</v>
      </c>
      <c r="R1466" s="53" t="n">
        <f aca="false">N1466/M1466</f>
        <v>286.883333333333</v>
      </c>
      <c r="S1466" s="53" t="n">
        <f aca="false">P1466/M1466</f>
        <v>281.541666666667</v>
      </c>
      <c r="T1466" s="54" t="n">
        <f aca="false">IF(J1466&gt;0,L1466/J1466,0)</f>
        <v>0.806666666666667</v>
      </c>
      <c r="U1466" s="54" t="n">
        <f aca="false">IF(L1466&gt;0,R1466/L1466,0)</f>
        <v>0.790312213039486</v>
      </c>
      <c r="V1466" s="54" t="n">
        <f aca="false">IF(N1466&gt;0,P1466/N1466,0)</f>
        <v>0.98138035205949</v>
      </c>
      <c r="W1466" s="54" t="n">
        <f aca="false">T1466*U1466*V1466</f>
        <v>0.625648148148148</v>
      </c>
      <c r="X1466" s="55" t="n">
        <v>179.1</v>
      </c>
      <c r="Y1466" s="56" t="n">
        <v>0.74</v>
      </c>
    </row>
    <row r="1467" customFormat="false" ht="15" hidden="false" customHeight="false" outlineLevel="0" collapsed="false">
      <c r="A1467" s="47" t="s">
        <v>1985</v>
      </c>
      <c r="B1467" s="48" t="n">
        <v>46183</v>
      </c>
      <c r="C1467" s="49" t="n">
        <f aca="false">DATE(YEAR(B1467),MONTH(B1467),1)</f>
        <v>46174</v>
      </c>
      <c r="D1467" s="47" t="s">
        <v>73</v>
      </c>
      <c r="E1467" s="47" t="s">
        <v>62</v>
      </c>
      <c r="F1467" s="47" t="s">
        <v>149</v>
      </c>
      <c r="G1467" s="47" t="s">
        <v>1986</v>
      </c>
      <c r="H1467" s="50" t="n">
        <f aca="false">Assumptions!$B$4</f>
        <v>480</v>
      </c>
      <c r="I1467" s="47" t="n">
        <v>45</v>
      </c>
      <c r="J1467" s="9" t="n">
        <f aca="false">H1467-I1467</f>
        <v>435</v>
      </c>
      <c r="K1467" s="9" t="n">
        <f aca="false">SUMIFS(Downtime_Log!$I$2:$I$20000,Downtime_Log!$B$2:$B$20000,A1467)</f>
        <v>108</v>
      </c>
      <c r="L1467" s="9" t="n">
        <f aca="false">J1467-K1467</f>
        <v>327</v>
      </c>
      <c r="M1467" s="51" t="n">
        <f aca="false">INDEX(Rate_Master!$C$2:$C$13,MATCH(F1467,Rate_Master!$A$2:$A$13,0))</f>
        <v>1100</v>
      </c>
      <c r="N1467" s="52" t="n">
        <v>345413</v>
      </c>
      <c r="O1467" s="51" t="n">
        <f aca="false">SUMIFS(Quality_Log!$H$2:$H$20000,Quality_Log!$B$2:$B$20000,A1467)</f>
        <v>6520</v>
      </c>
      <c r="P1467" s="51" t="n">
        <f aca="false">N1467-O1467</f>
        <v>338893</v>
      </c>
      <c r="Q1467" s="51" t="n">
        <f aca="false">ROUND(J1467*M1467*Assumptions!$B$6,0)</f>
        <v>373230</v>
      </c>
      <c r="R1467" s="53" t="n">
        <f aca="false">N1467/M1467</f>
        <v>314.011818181818</v>
      </c>
      <c r="S1467" s="53" t="n">
        <f aca="false">P1467/M1467</f>
        <v>308.084545454545</v>
      </c>
      <c r="T1467" s="54" t="n">
        <f aca="false">IF(J1467&gt;0,L1467/J1467,0)</f>
        <v>0.751724137931034</v>
      </c>
      <c r="U1467" s="54" t="n">
        <f aca="false">IF(L1467&gt;0,R1467/L1467,0)</f>
        <v>0.960280789546845</v>
      </c>
      <c r="V1467" s="54" t="n">
        <f aca="false">IF(N1467&gt;0,P1467/N1467,0)</f>
        <v>0.981124045707602</v>
      </c>
      <c r="W1467" s="54" t="n">
        <f aca="false">T1467*U1467*V1467</f>
        <v>0.708240334378265</v>
      </c>
      <c r="X1467" s="55" t="n">
        <v>316</v>
      </c>
      <c r="Y1467" s="56" t="n">
        <v>1.47</v>
      </c>
    </row>
    <row r="1468" customFormat="false" ht="15" hidden="false" customHeight="false" outlineLevel="0" collapsed="false">
      <c r="A1468" s="47" t="s">
        <v>1987</v>
      </c>
      <c r="B1468" s="48" t="n">
        <v>46183</v>
      </c>
      <c r="C1468" s="49" t="n">
        <f aca="false">DATE(YEAR(B1468),MONTH(B1468),1)</f>
        <v>46174</v>
      </c>
      <c r="D1468" s="47" t="s">
        <v>74</v>
      </c>
      <c r="E1468" s="47" t="s">
        <v>62</v>
      </c>
      <c r="F1468" s="47" t="s">
        <v>149</v>
      </c>
      <c r="G1468" s="47" t="s">
        <v>1986</v>
      </c>
      <c r="H1468" s="50" t="n">
        <f aca="false">Assumptions!$B$4</f>
        <v>480</v>
      </c>
      <c r="I1468" s="47" t="n">
        <v>30</v>
      </c>
      <c r="J1468" s="9" t="n">
        <f aca="false">H1468-I1468</f>
        <v>450</v>
      </c>
      <c r="K1468" s="9" t="n">
        <f aca="false">SUMIFS(Downtime_Log!$I$2:$I$20000,Downtime_Log!$B$2:$B$20000,A1468)</f>
        <v>92</v>
      </c>
      <c r="L1468" s="9" t="n">
        <f aca="false">J1468-K1468</f>
        <v>358</v>
      </c>
      <c r="M1468" s="51" t="n">
        <f aca="false">INDEX(Rate_Master!$C$2:$C$13,MATCH(F1468,Rate_Master!$A$2:$A$13,0))</f>
        <v>1100</v>
      </c>
      <c r="N1468" s="52" t="n">
        <v>356921</v>
      </c>
      <c r="O1468" s="51" t="n">
        <f aca="false">SUMIFS(Quality_Log!$H$2:$H$20000,Quality_Log!$B$2:$B$20000,A1468)</f>
        <v>8179</v>
      </c>
      <c r="P1468" s="51" t="n">
        <f aca="false">N1468-O1468</f>
        <v>348742</v>
      </c>
      <c r="Q1468" s="51" t="n">
        <f aca="false">ROUND(J1468*M1468*Assumptions!$B$6,0)</f>
        <v>386100</v>
      </c>
      <c r="R1468" s="53" t="n">
        <f aca="false">N1468/M1468</f>
        <v>324.473636363636</v>
      </c>
      <c r="S1468" s="53" t="n">
        <f aca="false">P1468/M1468</f>
        <v>317.038181818182</v>
      </c>
      <c r="T1468" s="54" t="n">
        <f aca="false">IF(J1468&gt;0,L1468/J1468,0)</f>
        <v>0.795555555555556</v>
      </c>
      <c r="U1468" s="54" t="n">
        <f aca="false">IF(L1468&gt;0,R1468/L1468,0)</f>
        <v>0.90635093956323</v>
      </c>
      <c r="V1468" s="54" t="n">
        <f aca="false">IF(N1468&gt;0,P1468/N1468,0)</f>
        <v>0.977084564931736</v>
      </c>
      <c r="W1468" s="54" t="n">
        <f aca="false">T1468*U1468*V1468</f>
        <v>0.704529292929293</v>
      </c>
      <c r="X1468" s="55" t="n">
        <v>339.5</v>
      </c>
      <c r="Y1468" s="56" t="n">
        <v>1.33</v>
      </c>
    </row>
    <row r="1469" customFormat="false" ht="15" hidden="false" customHeight="false" outlineLevel="0" collapsed="false">
      <c r="A1469" s="47" t="s">
        <v>1988</v>
      </c>
      <c r="B1469" s="48" t="n">
        <v>46183</v>
      </c>
      <c r="C1469" s="49" t="n">
        <f aca="false">DATE(YEAR(B1469),MONTH(B1469),1)</f>
        <v>46174</v>
      </c>
      <c r="D1469" s="47" t="s">
        <v>75</v>
      </c>
      <c r="E1469" s="47" t="s">
        <v>62</v>
      </c>
      <c r="F1469" s="47" t="s">
        <v>149</v>
      </c>
      <c r="G1469" s="47" t="s">
        <v>1986</v>
      </c>
      <c r="H1469" s="50" t="n">
        <f aca="false">Assumptions!$B$4</f>
        <v>480</v>
      </c>
      <c r="I1469" s="47" t="n">
        <v>30</v>
      </c>
      <c r="J1469" s="9" t="n">
        <f aca="false">H1469-I1469</f>
        <v>450</v>
      </c>
      <c r="K1469" s="9" t="n">
        <f aca="false">SUMIFS(Downtime_Log!$I$2:$I$20000,Downtime_Log!$B$2:$B$20000,A1469)</f>
        <v>78</v>
      </c>
      <c r="L1469" s="9" t="n">
        <f aca="false">J1469-K1469</f>
        <v>372</v>
      </c>
      <c r="M1469" s="51" t="n">
        <f aca="false">INDEX(Rate_Master!$C$2:$C$13,MATCH(F1469,Rate_Master!$A$2:$A$13,0))</f>
        <v>1100</v>
      </c>
      <c r="N1469" s="52" t="n">
        <v>346071</v>
      </c>
      <c r="O1469" s="51" t="n">
        <f aca="false">SUMIFS(Quality_Log!$H$2:$H$20000,Quality_Log!$B$2:$B$20000,A1469)</f>
        <v>5682</v>
      </c>
      <c r="P1469" s="51" t="n">
        <f aca="false">N1469-O1469</f>
        <v>340389</v>
      </c>
      <c r="Q1469" s="51" t="n">
        <f aca="false">ROUND(J1469*M1469*Assumptions!$B$6,0)</f>
        <v>386100</v>
      </c>
      <c r="R1469" s="53" t="n">
        <f aca="false">N1469/M1469</f>
        <v>314.61</v>
      </c>
      <c r="S1469" s="53" t="n">
        <f aca="false">P1469/M1469</f>
        <v>309.444545454545</v>
      </c>
      <c r="T1469" s="54" t="n">
        <f aca="false">IF(J1469&gt;0,L1469/J1469,0)</f>
        <v>0.826666666666667</v>
      </c>
      <c r="U1469" s="54" t="n">
        <f aca="false">IF(L1469&gt;0,R1469/L1469,0)</f>
        <v>0.845725806451613</v>
      </c>
      <c r="V1469" s="54" t="n">
        <f aca="false">IF(N1469&gt;0,P1469/N1469,0)</f>
        <v>0.98358140381598</v>
      </c>
      <c r="W1469" s="54" t="n">
        <f aca="false">T1469*U1469*V1469</f>
        <v>0.687654545454546</v>
      </c>
      <c r="X1469" s="55" t="n">
        <v>360.6</v>
      </c>
      <c r="Y1469" s="56" t="n">
        <v>1.39</v>
      </c>
    </row>
    <row r="1470" customFormat="false" ht="15" hidden="false" customHeight="false" outlineLevel="0" collapsed="false">
      <c r="A1470" s="47" t="s">
        <v>1989</v>
      </c>
      <c r="B1470" s="48" t="n">
        <v>46183</v>
      </c>
      <c r="C1470" s="49" t="n">
        <f aca="false">DATE(YEAR(B1470),MONTH(B1470),1)</f>
        <v>46174</v>
      </c>
      <c r="D1470" s="47" t="s">
        <v>73</v>
      </c>
      <c r="E1470" s="47" t="s">
        <v>63</v>
      </c>
      <c r="F1470" s="47" t="s">
        <v>153</v>
      </c>
      <c r="G1470" s="47" t="s">
        <v>1990</v>
      </c>
      <c r="H1470" s="50" t="n">
        <f aca="false">Assumptions!$B$4</f>
        <v>480</v>
      </c>
      <c r="I1470" s="47" t="n">
        <v>30</v>
      </c>
      <c r="J1470" s="9" t="n">
        <f aca="false">H1470-I1470</f>
        <v>450</v>
      </c>
      <c r="K1470" s="9" t="n">
        <f aca="false">SUMIFS(Downtime_Log!$I$2:$I$20000,Downtime_Log!$B$2:$B$20000,A1470)</f>
        <v>6</v>
      </c>
      <c r="L1470" s="9" t="n">
        <f aca="false">J1470-K1470</f>
        <v>444</v>
      </c>
      <c r="M1470" s="51" t="n">
        <f aca="false">INDEX(Rate_Master!$C$2:$C$13,MATCH(F1470,Rate_Master!$A$2:$A$13,0))</f>
        <v>1000</v>
      </c>
      <c r="N1470" s="52" t="n">
        <v>383386</v>
      </c>
      <c r="O1470" s="51" t="n">
        <f aca="false">SUMIFS(Quality_Log!$H$2:$H$20000,Quality_Log!$B$2:$B$20000,A1470)</f>
        <v>10306</v>
      </c>
      <c r="P1470" s="51" t="n">
        <f aca="false">N1470-O1470</f>
        <v>373080</v>
      </c>
      <c r="Q1470" s="51" t="n">
        <f aca="false">ROUND(J1470*M1470*Assumptions!$B$6,0)</f>
        <v>351000</v>
      </c>
      <c r="R1470" s="53" t="n">
        <f aca="false">N1470/M1470</f>
        <v>383.386</v>
      </c>
      <c r="S1470" s="53" t="n">
        <f aca="false">P1470/M1470</f>
        <v>373.08</v>
      </c>
      <c r="T1470" s="54" t="n">
        <f aca="false">IF(J1470&gt;0,L1470/J1470,0)</f>
        <v>0.986666666666667</v>
      </c>
      <c r="U1470" s="54" t="n">
        <f aca="false">IF(L1470&gt;0,R1470/L1470,0)</f>
        <v>0.863481981981982</v>
      </c>
      <c r="V1470" s="54" t="n">
        <f aca="false">IF(N1470&gt;0,P1470/N1470,0)</f>
        <v>0.973118475896355</v>
      </c>
      <c r="W1470" s="54" t="n">
        <f aca="false">T1470*U1470*V1470</f>
        <v>0.829066666666667</v>
      </c>
      <c r="X1470" s="55" t="n">
        <v>492.2</v>
      </c>
      <c r="Y1470" s="56" t="n">
        <v>1.99</v>
      </c>
    </row>
    <row r="1471" customFormat="false" ht="15" hidden="false" customHeight="false" outlineLevel="0" collapsed="false">
      <c r="A1471" s="47" t="s">
        <v>1991</v>
      </c>
      <c r="B1471" s="48" t="n">
        <v>46183</v>
      </c>
      <c r="C1471" s="49" t="n">
        <f aca="false">DATE(YEAR(B1471),MONTH(B1471),1)</f>
        <v>46174</v>
      </c>
      <c r="D1471" s="47" t="s">
        <v>74</v>
      </c>
      <c r="E1471" s="47" t="s">
        <v>63</v>
      </c>
      <c r="F1471" s="47" t="s">
        <v>153</v>
      </c>
      <c r="G1471" s="47" t="s">
        <v>1990</v>
      </c>
      <c r="H1471" s="50" t="n">
        <f aca="false">Assumptions!$B$4</f>
        <v>480</v>
      </c>
      <c r="I1471" s="47" t="n">
        <v>30</v>
      </c>
      <c r="J1471" s="9" t="n">
        <f aca="false">H1471-I1471</f>
        <v>450</v>
      </c>
      <c r="K1471" s="9" t="n">
        <f aca="false">SUMIFS(Downtime_Log!$I$2:$I$20000,Downtime_Log!$B$2:$B$20000,A1471)</f>
        <v>145</v>
      </c>
      <c r="L1471" s="9" t="n">
        <f aca="false">J1471-K1471</f>
        <v>305</v>
      </c>
      <c r="M1471" s="51" t="n">
        <f aca="false">INDEX(Rate_Master!$C$2:$C$13,MATCH(F1471,Rate_Master!$A$2:$A$13,0))</f>
        <v>1000</v>
      </c>
      <c r="N1471" s="52" t="n">
        <v>260646</v>
      </c>
      <c r="O1471" s="51" t="n">
        <f aca="false">SUMIFS(Quality_Log!$H$2:$H$20000,Quality_Log!$B$2:$B$20000,A1471)</f>
        <v>5003</v>
      </c>
      <c r="P1471" s="51" t="n">
        <f aca="false">N1471-O1471</f>
        <v>255643</v>
      </c>
      <c r="Q1471" s="51" t="n">
        <f aca="false">ROUND(J1471*M1471*Assumptions!$B$6,0)</f>
        <v>351000</v>
      </c>
      <c r="R1471" s="53" t="n">
        <f aca="false">N1471/M1471</f>
        <v>260.646</v>
      </c>
      <c r="S1471" s="53" t="n">
        <f aca="false">P1471/M1471</f>
        <v>255.643</v>
      </c>
      <c r="T1471" s="54" t="n">
        <f aca="false">IF(J1471&gt;0,L1471/J1471,0)</f>
        <v>0.677777777777778</v>
      </c>
      <c r="U1471" s="54" t="n">
        <f aca="false">IF(L1471&gt;0,R1471/L1471,0)</f>
        <v>0.854577049180328</v>
      </c>
      <c r="V1471" s="54" t="n">
        <f aca="false">IF(N1471&gt;0,P1471/N1471,0)</f>
        <v>0.980805383547033</v>
      </c>
      <c r="W1471" s="54" t="n">
        <f aca="false">T1471*U1471*V1471</f>
        <v>0.568095555555556</v>
      </c>
      <c r="X1471" s="55" t="n">
        <v>373.3</v>
      </c>
      <c r="Y1471" s="56" t="n">
        <v>1.95</v>
      </c>
    </row>
    <row r="1472" customFormat="false" ht="15" hidden="false" customHeight="false" outlineLevel="0" collapsed="false">
      <c r="A1472" s="47" t="s">
        <v>1992</v>
      </c>
      <c r="B1472" s="48" t="n">
        <v>46183</v>
      </c>
      <c r="C1472" s="49" t="n">
        <f aca="false">DATE(YEAR(B1472),MONTH(B1472),1)</f>
        <v>46174</v>
      </c>
      <c r="D1472" s="47" t="s">
        <v>75</v>
      </c>
      <c r="E1472" s="47" t="s">
        <v>63</v>
      </c>
      <c r="F1472" s="47" t="s">
        <v>153</v>
      </c>
      <c r="G1472" s="47" t="s">
        <v>1990</v>
      </c>
      <c r="H1472" s="50" t="n">
        <f aca="false">Assumptions!$B$4</f>
        <v>480</v>
      </c>
      <c r="I1472" s="47" t="n">
        <v>30</v>
      </c>
      <c r="J1472" s="9" t="n">
        <f aca="false">H1472-I1472</f>
        <v>450</v>
      </c>
      <c r="K1472" s="9" t="n">
        <f aca="false">SUMIFS(Downtime_Log!$I$2:$I$20000,Downtime_Log!$B$2:$B$20000,A1472)</f>
        <v>27</v>
      </c>
      <c r="L1472" s="9" t="n">
        <f aca="false">J1472-K1472</f>
        <v>423</v>
      </c>
      <c r="M1472" s="51" t="n">
        <f aca="false">INDEX(Rate_Master!$C$2:$C$13,MATCH(F1472,Rate_Master!$A$2:$A$13,0))</f>
        <v>1000</v>
      </c>
      <c r="N1472" s="52" t="n">
        <v>332145</v>
      </c>
      <c r="O1472" s="51" t="n">
        <f aca="false">SUMIFS(Quality_Log!$H$2:$H$20000,Quality_Log!$B$2:$B$20000,A1472)</f>
        <v>9175</v>
      </c>
      <c r="P1472" s="51" t="n">
        <f aca="false">N1472-O1472</f>
        <v>322970</v>
      </c>
      <c r="Q1472" s="51" t="n">
        <f aca="false">ROUND(J1472*M1472*Assumptions!$B$6,0)</f>
        <v>351000</v>
      </c>
      <c r="R1472" s="53" t="n">
        <f aca="false">N1472/M1472</f>
        <v>332.145</v>
      </c>
      <c r="S1472" s="53" t="n">
        <f aca="false">P1472/M1472</f>
        <v>322.97</v>
      </c>
      <c r="T1472" s="54" t="n">
        <f aca="false">IF(J1472&gt;0,L1472/J1472,0)</f>
        <v>0.94</v>
      </c>
      <c r="U1472" s="54" t="n">
        <f aca="false">IF(L1472&gt;0,R1472/L1472,0)</f>
        <v>0.785212765957447</v>
      </c>
      <c r="V1472" s="54" t="n">
        <f aca="false">IF(N1472&gt;0,P1472/N1472,0)</f>
        <v>0.972376522302007</v>
      </c>
      <c r="W1472" s="54" t="n">
        <f aca="false">T1472*U1472*V1472</f>
        <v>0.717711111111111</v>
      </c>
      <c r="X1472" s="55" t="n">
        <v>489.8</v>
      </c>
      <c r="Y1472" s="56" t="n">
        <v>1.74</v>
      </c>
    </row>
    <row r="1473" customFormat="false" ht="15" hidden="false" customHeight="false" outlineLevel="0" collapsed="false">
      <c r="A1473" s="47" t="s">
        <v>1993</v>
      </c>
      <c r="B1473" s="48" t="n">
        <v>46183</v>
      </c>
      <c r="C1473" s="49" t="n">
        <f aca="false">DATE(YEAR(B1473),MONTH(B1473),1)</f>
        <v>46174</v>
      </c>
      <c r="D1473" s="47" t="s">
        <v>73</v>
      </c>
      <c r="E1473" s="47" t="s">
        <v>64</v>
      </c>
      <c r="F1473" s="47" t="s">
        <v>156</v>
      </c>
      <c r="G1473" s="47" t="s">
        <v>1994</v>
      </c>
      <c r="H1473" s="50" t="n">
        <f aca="false">Assumptions!$B$4</f>
        <v>480</v>
      </c>
      <c r="I1473" s="47" t="n">
        <v>30</v>
      </c>
      <c r="J1473" s="9" t="n">
        <f aca="false">H1473-I1473</f>
        <v>450</v>
      </c>
      <c r="K1473" s="9" t="n">
        <f aca="false">SUMIFS(Downtime_Log!$I$2:$I$20000,Downtime_Log!$B$2:$B$20000,A1473)</f>
        <v>114</v>
      </c>
      <c r="L1473" s="9" t="n">
        <f aca="false">J1473-K1473</f>
        <v>336</v>
      </c>
      <c r="M1473" s="51" t="n">
        <f aca="false">INDEX(Rate_Master!$C$2:$C$13,MATCH(F1473,Rate_Master!$A$2:$A$13,0))</f>
        <v>480</v>
      </c>
      <c r="N1473" s="52" t="n">
        <v>146958</v>
      </c>
      <c r="O1473" s="51" t="n">
        <f aca="false">SUMIFS(Quality_Log!$H$2:$H$20000,Quality_Log!$B$2:$B$20000,A1473)</f>
        <v>5296</v>
      </c>
      <c r="P1473" s="51" t="n">
        <f aca="false">N1473-O1473</f>
        <v>141662</v>
      </c>
      <c r="Q1473" s="51" t="n">
        <f aca="false">ROUND(J1473*M1473*Assumptions!$B$6,0)</f>
        <v>168480</v>
      </c>
      <c r="R1473" s="53" t="n">
        <f aca="false">N1473/M1473</f>
        <v>306.1625</v>
      </c>
      <c r="S1473" s="53" t="n">
        <f aca="false">P1473/M1473</f>
        <v>295.129166666667</v>
      </c>
      <c r="T1473" s="54" t="n">
        <f aca="false">IF(J1473&gt;0,L1473/J1473,0)</f>
        <v>0.746666666666667</v>
      </c>
      <c r="U1473" s="54" t="n">
        <f aca="false">IF(L1473&gt;0,R1473/L1473,0)</f>
        <v>0.911197916666667</v>
      </c>
      <c r="V1473" s="54" t="n">
        <f aca="false">IF(N1473&gt;0,P1473/N1473,0)</f>
        <v>0.963962492684985</v>
      </c>
      <c r="W1473" s="54" t="n">
        <f aca="false">T1473*U1473*V1473</f>
        <v>0.655842592592593</v>
      </c>
      <c r="X1473" s="55" t="n">
        <v>193.9</v>
      </c>
      <c r="Y1473" s="56" t="n">
        <v>3.14</v>
      </c>
    </row>
    <row r="1474" customFormat="false" ht="15" hidden="false" customHeight="false" outlineLevel="0" collapsed="false">
      <c r="A1474" s="47" t="s">
        <v>1995</v>
      </c>
      <c r="B1474" s="48" t="n">
        <v>46183</v>
      </c>
      <c r="C1474" s="49" t="n">
        <f aca="false">DATE(YEAR(B1474),MONTH(B1474),1)</f>
        <v>46174</v>
      </c>
      <c r="D1474" s="47" t="s">
        <v>74</v>
      </c>
      <c r="E1474" s="47" t="s">
        <v>64</v>
      </c>
      <c r="F1474" s="47" t="s">
        <v>156</v>
      </c>
      <c r="G1474" s="47" t="s">
        <v>1994</v>
      </c>
      <c r="H1474" s="50" t="n">
        <f aca="false">Assumptions!$B$4</f>
        <v>480</v>
      </c>
      <c r="I1474" s="47" t="n">
        <v>30</v>
      </c>
      <c r="J1474" s="9" t="n">
        <f aca="false">H1474-I1474</f>
        <v>450</v>
      </c>
      <c r="K1474" s="9" t="n">
        <f aca="false">SUMIFS(Downtime_Log!$I$2:$I$20000,Downtime_Log!$B$2:$B$20000,A1474)</f>
        <v>19</v>
      </c>
      <c r="L1474" s="9" t="n">
        <f aca="false">J1474-K1474</f>
        <v>431</v>
      </c>
      <c r="M1474" s="51" t="n">
        <f aca="false">INDEX(Rate_Master!$C$2:$C$13,MATCH(F1474,Rate_Master!$A$2:$A$13,0))</f>
        <v>480</v>
      </c>
      <c r="N1474" s="52" t="n">
        <v>174060</v>
      </c>
      <c r="O1474" s="51" t="n">
        <f aca="false">SUMIFS(Quality_Log!$H$2:$H$20000,Quality_Log!$B$2:$B$20000,A1474)</f>
        <v>3693</v>
      </c>
      <c r="P1474" s="51" t="n">
        <f aca="false">N1474-O1474</f>
        <v>170367</v>
      </c>
      <c r="Q1474" s="51" t="n">
        <f aca="false">ROUND(J1474*M1474*Assumptions!$B$6,0)</f>
        <v>168480</v>
      </c>
      <c r="R1474" s="53" t="n">
        <f aca="false">N1474/M1474</f>
        <v>362.625</v>
      </c>
      <c r="S1474" s="53" t="n">
        <f aca="false">P1474/M1474</f>
        <v>354.93125</v>
      </c>
      <c r="T1474" s="54" t="n">
        <f aca="false">IF(J1474&gt;0,L1474/J1474,0)</f>
        <v>0.957777777777778</v>
      </c>
      <c r="U1474" s="54" t="n">
        <f aca="false">IF(L1474&gt;0,R1474/L1474,0)</f>
        <v>0.841357308584687</v>
      </c>
      <c r="V1474" s="54" t="n">
        <f aca="false">IF(N1474&gt;0,P1474/N1474,0)</f>
        <v>0.978783178214409</v>
      </c>
      <c r="W1474" s="54" t="n">
        <f aca="false">T1474*U1474*V1474</f>
        <v>0.788736111111111</v>
      </c>
      <c r="X1474" s="55" t="n">
        <v>227.2</v>
      </c>
      <c r="Y1474" s="56" t="n">
        <v>0.73</v>
      </c>
    </row>
    <row r="1475" customFormat="false" ht="15" hidden="false" customHeight="false" outlineLevel="0" collapsed="false">
      <c r="A1475" s="47" t="s">
        <v>1996</v>
      </c>
      <c r="B1475" s="48" t="n">
        <v>46183</v>
      </c>
      <c r="C1475" s="49" t="n">
        <f aca="false">DATE(YEAR(B1475),MONTH(B1475),1)</f>
        <v>46174</v>
      </c>
      <c r="D1475" s="47" t="s">
        <v>73</v>
      </c>
      <c r="E1475" s="47" t="s">
        <v>65</v>
      </c>
      <c r="F1475" s="47" t="s">
        <v>159</v>
      </c>
      <c r="G1475" s="47" t="s">
        <v>1984</v>
      </c>
      <c r="H1475" s="50" t="n">
        <f aca="false">Assumptions!$B$4</f>
        <v>480</v>
      </c>
      <c r="I1475" s="47" t="n">
        <v>30</v>
      </c>
      <c r="J1475" s="9" t="n">
        <f aca="false">H1475-I1475</f>
        <v>450</v>
      </c>
      <c r="K1475" s="9" t="n">
        <f aca="false">SUMIFS(Downtime_Log!$I$2:$I$20000,Downtime_Log!$B$2:$B$20000,A1475)</f>
        <v>46</v>
      </c>
      <c r="L1475" s="9" t="n">
        <f aca="false">J1475-K1475</f>
        <v>404</v>
      </c>
      <c r="M1475" s="51" t="n">
        <f aca="false">INDEX(Rate_Master!$C$2:$C$13,MATCH(F1475,Rate_Master!$A$2:$A$13,0))</f>
        <v>240</v>
      </c>
      <c r="N1475" s="52" t="n">
        <v>87173</v>
      </c>
      <c r="O1475" s="51" t="n">
        <f aca="false">SUMIFS(Quality_Log!$H$2:$H$20000,Quality_Log!$B$2:$B$20000,A1475)</f>
        <v>3113</v>
      </c>
      <c r="P1475" s="51" t="n">
        <f aca="false">N1475-O1475</f>
        <v>84060</v>
      </c>
      <c r="Q1475" s="51" t="n">
        <f aca="false">ROUND(J1475*M1475*Assumptions!$B$6,0)</f>
        <v>84240</v>
      </c>
      <c r="R1475" s="53" t="n">
        <f aca="false">N1475/M1475</f>
        <v>363.220833333333</v>
      </c>
      <c r="S1475" s="53" t="n">
        <f aca="false">P1475/M1475</f>
        <v>350.25</v>
      </c>
      <c r="T1475" s="54" t="n">
        <f aca="false">IF(J1475&gt;0,L1475/J1475,0)</f>
        <v>0.897777777777778</v>
      </c>
      <c r="U1475" s="54" t="n">
        <f aca="false">IF(L1475&gt;0,R1475/L1475,0)</f>
        <v>0.899061468646865</v>
      </c>
      <c r="V1475" s="54" t="n">
        <f aca="false">IF(N1475&gt;0,P1475/N1475,0)</f>
        <v>0.964289401534879</v>
      </c>
      <c r="W1475" s="54" t="n">
        <f aca="false">T1475*U1475*V1475</f>
        <v>0.778333333333333</v>
      </c>
      <c r="X1475" s="55" t="n">
        <v>198.1</v>
      </c>
      <c r="Y1475" s="56" t="n">
        <v>0.15</v>
      </c>
    </row>
    <row r="1476" customFormat="false" ht="15" hidden="false" customHeight="false" outlineLevel="0" collapsed="false">
      <c r="A1476" s="47" t="s">
        <v>1997</v>
      </c>
      <c r="B1476" s="48" t="n">
        <v>46183</v>
      </c>
      <c r="C1476" s="49" t="n">
        <f aca="false">DATE(YEAR(B1476),MONTH(B1476),1)</f>
        <v>46174</v>
      </c>
      <c r="D1476" s="47" t="s">
        <v>74</v>
      </c>
      <c r="E1476" s="47" t="s">
        <v>65</v>
      </c>
      <c r="F1476" s="47" t="s">
        <v>159</v>
      </c>
      <c r="G1476" s="47" t="s">
        <v>1984</v>
      </c>
      <c r="H1476" s="50" t="n">
        <f aca="false">Assumptions!$B$4</f>
        <v>480</v>
      </c>
      <c r="I1476" s="47" t="n">
        <v>30</v>
      </c>
      <c r="J1476" s="9" t="n">
        <f aca="false">H1476-I1476</f>
        <v>450</v>
      </c>
      <c r="K1476" s="9" t="n">
        <f aca="false">SUMIFS(Downtime_Log!$I$2:$I$20000,Downtime_Log!$B$2:$B$20000,A1476)</f>
        <v>76</v>
      </c>
      <c r="L1476" s="9" t="n">
        <f aca="false">J1476-K1476</f>
        <v>374</v>
      </c>
      <c r="M1476" s="51" t="n">
        <f aca="false">INDEX(Rate_Master!$C$2:$C$13,MATCH(F1476,Rate_Master!$A$2:$A$13,0))</f>
        <v>240</v>
      </c>
      <c r="N1476" s="52" t="n">
        <v>74408</v>
      </c>
      <c r="O1476" s="51" t="n">
        <f aca="false">SUMIFS(Quality_Log!$H$2:$H$20000,Quality_Log!$B$2:$B$20000,A1476)</f>
        <v>1564</v>
      </c>
      <c r="P1476" s="51" t="n">
        <f aca="false">N1476-O1476</f>
        <v>72844</v>
      </c>
      <c r="Q1476" s="51" t="n">
        <f aca="false">ROUND(J1476*M1476*Assumptions!$B$6,0)</f>
        <v>84240</v>
      </c>
      <c r="R1476" s="53" t="n">
        <f aca="false">N1476/M1476</f>
        <v>310.033333333333</v>
      </c>
      <c r="S1476" s="53" t="n">
        <f aca="false">P1476/M1476</f>
        <v>303.516666666667</v>
      </c>
      <c r="T1476" s="54" t="n">
        <f aca="false">IF(J1476&gt;0,L1476/J1476,0)</f>
        <v>0.831111111111111</v>
      </c>
      <c r="U1476" s="54" t="n">
        <f aca="false">IF(L1476&gt;0,R1476/L1476,0)</f>
        <v>0.828966131907309</v>
      </c>
      <c r="V1476" s="54" t="n">
        <f aca="false">IF(N1476&gt;0,P1476/N1476,0)</f>
        <v>0.978980754757553</v>
      </c>
      <c r="W1476" s="54" t="n">
        <f aca="false">T1476*U1476*V1476</f>
        <v>0.674481481481482</v>
      </c>
      <c r="X1476" s="55" t="n">
        <v>193.5</v>
      </c>
      <c r="Y1476" s="56" t="n">
        <v>0.15</v>
      </c>
    </row>
    <row r="1477" customFormat="false" ht="15" hidden="false" customHeight="false" outlineLevel="0" collapsed="false">
      <c r="A1477" s="47" t="s">
        <v>1998</v>
      </c>
      <c r="B1477" s="48" t="n">
        <v>46183</v>
      </c>
      <c r="C1477" s="49" t="n">
        <f aca="false">DATE(YEAR(B1477),MONTH(B1477),1)</f>
        <v>46174</v>
      </c>
      <c r="D1477" s="47" t="s">
        <v>75</v>
      </c>
      <c r="E1477" s="47" t="s">
        <v>65</v>
      </c>
      <c r="F1477" s="47" t="s">
        <v>159</v>
      </c>
      <c r="G1477" s="47" t="s">
        <v>1984</v>
      </c>
      <c r="H1477" s="50" t="n">
        <f aca="false">Assumptions!$B$4</f>
        <v>480</v>
      </c>
      <c r="I1477" s="47" t="n">
        <v>30</v>
      </c>
      <c r="J1477" s="9" t="n">
        <f aca="false">H1477-I1477</f>
        <v>450</v>
      </c>
      <c r="K1477" s="9" t="n">
        <f aca="false">SUMIFS(Downtime_Log!$I$2:$I$20000,Downtime_Log!$B$2:$B$20000,A1477)</f>
        <v>47</v>
      </c>
      <c r="L1477" s="9" t="n">
        <f aca="false">J1477-K1477</f>
        <v>403</v>
      </c>
      <c r="M1477" s="51" t="n">
        <f aca="false">INDEX(Rate_Master!$C$2:$C$13,MATCH(F1477,Rate_Master!$A$2:$A$13,0))</f>
        <v>240</v>
      </c>
      <c r="N1477" s="52" t="n">
        <v>76897</v>
      </c>
      <c r="O1477" s="51" t="n">
        <f aca="false">SUMIFS(Quality_Log!$H$2:$H$20000,Quality_Log!$B$2:$B$20000,A1477)</f>
        <v>1276</v>
      </c>
      <c r="P1477" s="51" t="n">
        <f aca="false">N1477-O1477</f>
        <v>75621</v>
      </c>
      <c r="Q1477" s="51" t="n">
        <f aca="false">ROUND(J1477*M1477*Assumptions!$B$6,0)</f>
        <v>84240</v>
      </c>
      <c r="R1477" s="53" t="n">
        <f aca="false">N1477/M1477</f>
        <v>320.404166666667</v>
      </c>
      <c r="S1477" s="53" t="n">
        <f aca="false">P1477/M1477</f>
        <v>315.0875</v>
      </c>
      <c r="T1477" s="54" t="n">
        <f aca="false">IF(J1477&gt;0,L1477/J1477,0)</f>
        <v>0.895555555555556</v>
      </c>
      <c r="U1477" s="54" t="n">
        <f aca="false">IF(L1477&gt;0,R1477/L1477,0)</f>
        <v>0.795047559966915</v>
      </c>
      <c r="V1477" s="54" t="n">
        <f aca="false">IF(N1477&gt;0,P1477/N1477,0)</f>
        <v>0.983406374761044</v>
      </c>
      <c r="W1477" s="54" t="n">
        <f aca="false">T1477*U1477*V1477</f>
        <v>0.700194444444445</v>
      </c>
      <c r="X1477" s="55" t="n">
        <v>205.1</v>
      </c>
      <c r="Y1477" s="56" t="n">
        <v>0.15</v>
      </c>
    </row>
    <row r="1478" customFormat="false" ht="15" hidden="false" customHeight="false" outlineLevel="0" collapsed="false">
      <c r="A1478" s="47" t="s">
        <v>1999</v>
      </c>
      <c r="B1478" s="48" t="n">
        <v>46184</v>
      </c>
      <c r="C1478" s="49" t="n">
        <f aca="false">DATE(YEAR(B1478),MONTH(B1478),1)</f>
        <v>46174</v>
      </c>
      <c r="D1478" s="47" t="s">
        <v>73</v>
      </c>
      <c r="E1478" s="47" t="s">
        <v>62</v>
      </c>
      <c r="F1478" s="47" t="s">
        <v>149</v>
      </c>
      <c r="G1478" s="47" t="s">
        <v>1986</v>
      </c>
      <c r="H1478" s="50" t="n">
        <f aca="false">Assumptions!$B$4</f>
        <v>480</v>
      </c>
      <c r="I1478" s="47" t="n">
        <v>45</v>
      </c>
      <c r="J1478" s="9" t="n">
        <f aca="false">H1478-I1478</f>
        <v>435</v>
      </c>
      <c r="K1478" s="9" t="n">
        <f aca="false">SUMIFS(Downtime_Log!$I$2:$I$20000,Downtime_Log!$B$2:$B$20000,A1478)</f>
        <v>50</v>
      </c>
      <c r="L1478" s="9" t="n">
        <f aca="false">J1478-K1478</f>
        <v>385</v>
      </c>
      <c r="M1478" s="51" t="n">
        <f aca="false">INDEX(Rate_Master!$C$2:$C$13,MATCH(F1478,Rate_Master!$A$2:$A$13,0))</f>
        <v>1100</v>
      </c>
      <c r="N1478" s="52" t="n">
        <v>397279</v>
      </c>
      <c r="O1478" s="51" t="n">
        <f aca="false">SUMIFS(Quality_Log!$H$2:$H$20000,Quality_Log!$B$2:$B$20000,A1478)</f>
        <v>6928</v>
      </c>
      <c r="P1478" s="51" t="n">
        <f aca="false">N1478-O1478</f>
        <v>390351</v>
      </c>
      <c r="Q1478" s="51" t="n">
        <f aca="false">ROUND(J1478*M1478*Assumptions!$B$6,0)</f>
        <v>373230</v>
      </c>
      <c r="R1478" s="53" t="n">
        <f aca="false">N1478/M1478</f>
        <v>361.162727272727</v>
      </c>
      <c r="S1478" s="53" t="n">
        <f aca="false">P1478/M1478</f>
        <v>354.864545454545</v>
      </c>
      <c r="T1478" s="54" t="n">
        <f aca="false">IF(J1478&gt;0,L1478/J1478,0)</f>
        <v>0.885057471264368</v>
      </c>
      <c r="U1478" s="54" t="n">
        <f aca="false">IF(L1478&gt;0,R1478/L1478,0)</f>
        <v>0.938085005903188</v>
      </c>
      <c r="V1478" s="54" t="n">
        <f aca="false">IF(N1478&gt;0,P1478/N1478,0)</f>
        <v>0.9825613737449</v>
      </c>
      <c r="W1478" s="54" t="n">
        <f aca="false">T1478*U1478*V1478</f>
        <v>0.815780564263323</v>
      </c>
      <c r="X1478" s="55" t="n">
        <v>332</v>
      </c>
      <c r="Y1478" s="56" t="n">
        <v>1.58</v>
      </c>
    </row>
    <row r="1479" customFormat="false" ht="15" hidden="false" customHeight="false" outlineLevel="0" collapsed="false">
      <c r="A1479" s="47" t="s">
        <v>2000</v>
      </c>
      <c r="B1479" s="48" t="n">
        <v>46184</v>
      </c>
      <c r="C1479" s="49" t="n">
        <f aca="false">DATE(YEAR(B1479),MONTH(B1479),1)</f>
        <v>46174</v>
      </c>
      <c r="D1479" s="47" t="s">
        <v>74</v>
      </c>
      <c r="E1479" s="47" t="s">
        <v>62</v>
      </c>
      <c r="F1479" s="47" t="s">
        <v>149</v>
      </c>
      <c r="G1479" s="47" t="s">
        <v>1986</v>
      </c>
      <c r="H1479" s="50" t="n">
        <f aca="false">Assumptions!$B$4</f>
        <v>480</v>
      </c>
      <c r="I1479" s="47" t="n">
        <v>45</v>
      </c>
      <c r="J1479" s="9" t="n">
        <f aca="false">H1479-I1479</f>
        <v>435</v>
      </c>
      <c r="K1479" s="9" t="n">
        <f aca="false">SUMIFS(Downtime_Log!$I$2:$I$20000,Downtime_Log!$B$2:$B$20000,A1479)</f>
        <v>5</v>
      </c>
      <c r="L1479" s="9" t="n">
        <f aca="false">J1479-K1479</f>
        <v>430</v>
      </c>
      <c r="M1479" s="51" t="n">
        <f aca="false">INDEX(Rate_Master!$C$2:$C$13,MATCH(F1479,Rate_Master!$A$2:$A$13,0))</f>
        <v>1100</v>
      </c>
      <c r="N1479" s="52" t="n">
        <v>409666</v>
      </c>
      <c r="O1479" s="51" t="n">
        <f aca="false">SUMIFS(Quality_Log!$H$2:$H$20000,Quality_Log!$B$2:$B$20000,A1479)</f>
        <v>6248</v>
      </c>
      <c r="P1479" s="51" t="n">
        <f aca="false">N1479-O1479</f>
        <v>403418</v>
      </c>
      <c r="Q1479" s="51" t="n">
        <f aca="false">ROUND(J1479*M1479*Assumptions!$B$6,0)</f>
        <v>373230</v>
      </c>
      <c r="R1479" s="53" t="n">
        <f aca="false">N1479/M1479</f>
        <v>372.423636363636</v>
      </c>
      <c r="S1479" s="53" t="n">
        <f aca="false">P1479/M1479</f>
        <v>366.743636363636</v>
      </c>
      <c r="T1479" s="54" t="n">
        <f aca="false">IF(J1479&gt;0,L1479/J1479,0)</f>
        <v>0.988505747126437</v>
      </c>
      <c r="U1479" s="54" t="n">
        <f aca="false">IF(L1479&gt;0,R1479/L1479,0)</f>
        <v>0.866101479915433</v>
      </c>
      <c r="V1479" s="54" t="n">
        <f aca="false">IF(N1479&gt;0,P1479/N1479,0)</f>
        <v>0.98474855125883</v>
      </c>
      <c r="W1479" s="54" t="n">
        <f aca="false">T1479*U1479*V1479</f>
        <v>0.84308881922675</v>
      </c>
      <c r="X1479" s="55" t="n">
        <v>376</v>
      </c>
      <c r="Y1479" s="56" t="n">
        <v>1.71</v>
      </c>
    </row>
    <row r="1480" customFormat="false" ht="15" hidden="false" customHeight="false" outlineLevel="0" collapsed="false">
      <c r="A1480" s="47" t="s">
        <v>2001</v>
      </c>
      <c r="B1480" s="48" t="n">
        <v>46184</v>
      </c>
      <c r="C1480" s="49" t="n">
        <f aca="false">DATE(YEAR(B1480),MONTH(B1480),1)</f>
        <v>46174</v>
      </c>
      <c r="D1480" s="47" t="s">
        <v>75</v>
      </c>
      <c r="E1480" s="47" t="s">
        <v>62</v>
      </c>
      <c r="F1480" s="47" t="s">
        <v>149</v>
      </c>
      <c r="G1480" s="47" t="s">
        <v>1986</v>
      </c>
      <c r="H1480" s="50" t="n">
        <f aca="false">Assumptions!$B$4</f>
        <v>480</v>
      </c>
      <c r="I1480" s="47" t="n">
        <v>30</v>
      </c>
      <c r="J1480" s="9" t="n">
        <f aca="false">H1480-I1480</f>
        <v>450</v>
      </c>
      <c r="K1480" s="9" t="n">
        <f aca="false">SUMIFS(Downtime_Log!$I$2:$I$20000,Downtime_Log!$B$2:$B$20000,A1480)</f>
        <v>75</v>
      </c>
      <c r="L1480" s="9" t="n">
        <f aca="false">J1480-K1480</f>
        <v>375</v>
      </c>
      <c r="M1480" s="51" t="n">
        <f aca="false">INDEX(Rate_Master!$C$2:$C$13,MATCH(F1480,Rate_Master!$A$2:$A$13,0))</f>
        <v>1100</v>
      </c>
      <c r="N1480" s="52" t="n">
        <v>347123</v>
      </c>
      <c r="O1480" s="51" t="n">
        <f aca="false">SUMIFS(Quality_Log!$H$2:$H$20000,Quality_Log!$B$2:$B$20000,A1480)</f>
        <v>5753</v>
      </c>
      <c r="P1480" s="51" t="n">
        <f aca="false">N1480-O1480</f>
        <v>341370</v>
      </c>
      <c r="Q1480" s="51" t="n">
        <f aca="false">ROUND(J1480*M1480*Assumptions!$B$6,0)</f>
        <v>386100</v>
      </c>
      <c r="R1480" s="53" t="n">
        <f aca="false">N1480/M1480</f>
        <v>315.566363636364</v>
      </c>
      <c r="S1480" s="53" t="n">
        <f aca="false">P1480/M1480</f>
        <v>310.336363636364</v>
      </c>
      <c r="T1480" s="54" t="n">
        <f aca="false">IF(J1480&gt;0,L1480/J1480,0)</f>
        <v>0.833333333333333</v>
      </c>
      <c r="U1480" s="54" t="n">
        <f aca="false">IF(L1480&gt;0,R1480/L1480,0)</f>
        <v>0.841510303030303</v>
      </c>
      <c r="V1480" s="54" t="n">
        <f aca="false">IF(N1480&gt;0,P1480/N1480,0)</f>
        <v>0.983426623992072</v>
      </c>
      <c r="W1480" s="54" t="n">
        <f aca="false">T1480*U1480*V1480</f>
        <v>0.689636363636364</v>
      </c>
      <c r="X1480" s="55" t="n">
        <v>332.4</v>
      </c>
      <c r="Y1480" s="56" t="n">
        <v>1.52</v>
      </c>
    </row>
    <row r="1481" customFormat="false" ht="15" hidden="false" customHeight="false" outlineLevel="0" collapsed="false">
      <c r="A1481" s="47" t="s">
        <v>2002</v>
      </c>
      <c r="B1481" s="48" t="n">
        <v>46184</v>
      </c>
      <c r="C1481" s="49" t="n">
        <f aca="false">DATE(YEAR(B1481),MONTH(B1481),1)</f>
        <v>46174</v>
      </c>
      <c r="D1481" s="47" t="s">
        <v>73</v>
      </c>
      <c r="E1481" s="47" t="s">
        <v>63</v>
      </c>
      <c r="F1481" s="47" t="s">
        <v>153</v>
      </c>
      <c r="G1481" s="47" t="s">
        <v>1990</v>
      </c>
      <c r="H1481" s="50" t="n">
        <f aca="false">Assumptions!$B$4</f>
        <v>480</v>
      </c>
      <c r="I1481" s="47" t="n">
        <v>30</v>
      </c>
      <c r="J1481" s="9" t="n">
        <f aca="false">H1481-I1481</f>
        <v>450</v>
      </c>
      <c r="K1481" s="9" t="n">
        <f aca="false">SUMIFS(Downtime_Log!$I$2:$I$20000,Downtime_Log!$B$2:$B$20000,A1481)</f>
        <v>35</v>
      </c>
      <c r="L1481" s="9" t="n">
        <f aca="false">J1481-K1481</f>
        <v>415</v>
      </c>
      <c r="M1481" s="51" t="n">
        <f aca="false">INDEX(Rate_Master!$C$2:$C$13,MATCH(F1481,Rate_Master!$A$2:$A$13,0))</f>
        <v>1000</v>
      </c>
      <c r="N1481" s="52" t="n">
        <v>359095</v>
      </c>
      <c r="O1481" s="51" t="n">
        <f aca="false">SUMIFS(Quality_Log!$H$2:$H$20000,Quality_Log!$B$2:$B$20000,A1481)</f>
        <v>6778</v>
      </c>
      <c r="P1481" s="51" t="n">
        <f aca="false">N1481-O1481</f>
        <v>352317</v>
      </c>
      <c r="Q1481" s="51" t="n">
        <f aca="false">ROUND(J1481*M1481*Assumptions!$B$6,0)</f>
        <v>351000</v>
      </c>
      <c r="R1481" s="53" t="n">
        <f aca="false">N1481/M1481</f>
        <v>359.095</v>
      </c>
      <c r="S1481" s="53" t="n">
        <f aca="false">P1481/M1481</f>
        <v>352.317</v>
      </c>
      <c r="T1481" s="54" t="n">
        <f aca="false">IF(J1481&gt;0,L1481/J1481,0)</f>
        <v>0.922222222222222</v>
      </c>
      <c r="U1481" s="54" t="n">
        <f aca="false">IF(L1481&gt;0,R1481/L1481,0)</f>
        <v>0.865289156626506</v>
      </c>
      <c r="V1481" s="54" t="n">
        <f aca="false">IF(N1481&gt;0,P1481/N1481,0)</f>
        <v>0.981124771996268</v>
      </c>
      <c r="W1481" s="54" t="n">
        <f aca="false">T1481*U1481*V1481</f>
        <v>0.782926666666667</v>
      </c>
      <c r="X1481" s="55" t="n">
        <v>440.1</v>
      </c>
      <c r="Y1481" s="56" t="n">
        <v>1.62</v>
      </c>
    </row>
    <row r="1482" customFormat="false" ht="15" hidden="false" customHeight="false" outlineLevel="0" collapsed="false">
      <c r="A1482" s="47" t="s">
        <v>2003</v>
      </c>
      <c r="B1482" s="48" t="n">
        <v>46184</v>
      </c>
      <c r="C1482" s="49" t="n">
        <f aca="false">DATE(YEAR(B1482),MONTH(B1482),1)</f>
        <v>46174</v>
      </c>
      <c r="D1482" s="47" t="s">
        <v>74</v>
      </c>
      <c r="E1482" s="47" t="s">
        <v>63</v>
      </c>
      <c r="F1482" s="47" t="s">
        <v>153</v>
      </c>
      <c r="G1482" s="47" t="s">
        <v>1990</v>
      </c>
      <c r="H1482" s="50" t="n">
        <f aca="false">Assumptions!$B$4</f>
        <v>480</v>
      </c>
      <c r="I1482" s="47" t="n">
        <v>45</v>
      </c>
      <c r="J1482" s="9" t="n">
        <f aca="false">H1482-I1482</f>
        <v>435</v>
      </c>
      <c r="K1482" s="9" t="n">
        <f aca="false">SUMIFS(Downtime_Log!$I$2:$I$20000,Downtime_Log!$B$2:$B$20000,A1482)</f>
        <v>166</v>
      </c>
      <c r="L1482" s="9" t="n">
        <f aca="false">J1482-K1482</f>
        <v>269</v>
      </c>
      <c r="M1482" s="51" t="n">
        <f aca="false">INDEX(Rate_Master!$C$2:$C$13,MATCH(F1482,Rate_Master!$A$2:$A$13,0))</f>
        <v>1000</v>
      </c>
      <c r="N1482" s="52" t="n">
        <v>233269</v>
      </c>
      <c r="O1482" s="51" t="n">
        <f aca="false">SUMIFS(Quality_Log!$H$2:$H$20000,Quality_Log!$B$2:$B$20000,A1482)</f>
        <v>2984</v>
      </c>
      <c r="P1482" s="51" t="n">
        <f aca="false">N1482-O1482</f>
        <v>230285</v>
      </c>
      <c r="Q1482" s="51" t="n">
        <f aca="false">ROUND(J1482*M1482*Assumptions!$B$6,0)</f>
        <v>339300</v>
      </c>
      <c r="R1482" s="53" t="n">
        <f aca="false">N1482/M1482</f>
        <v>233.269</v>
      </c>
      <c r="S1482" s="53" t="n">
        <f aca="false">P1482/M1482</f>
        <v>230.285</v>
      </c>
      <c r="T1482" s="54" t="n">
        <f aca="false">IF(J1482&gt;0,L1482/J1482,0)</f>
        <v>0.618390804597701</v>
      </c>
      <c r="U1482" s="54" t="n">
        <f aca="false">IF(L1482&gt;0,R1482/L1482,0)</f>
        <v>0.867171003717472</v>
      </c>
      <c r="V1482" s="54" t="n">
        <f aca="false">IF(N1482&gt;0,P1482/N1482,0)</f>
        <v>0.987207901607157</v>
      </c>
      <c r="W1482" s="54" t="n">
        <f aca="false">T1482*U1482*V1482</f>
        <v>0.529390804597701</v>
      </c>
      <c r="X1482" s="55" t="n">
        <v>354.4</v>
      </c>
      <c r="Y1482" s="56" t="n">
        <v>1.82</v>
      </c>
    </row>
    <row r="1483" customFormat="false" ht="15" hidden="false" customHeight="false" outlineLevel="0" collapsed="false">
      <c r="A1483" s="47" t="s">
        <v>2004</v>
      </c>
      <c r="B1483" s="48" t="n">
        <v>46184</v>
      </c>
      <c r="C1483" s="49" t="n">
        <f aca="false">DATE(YEAR(B1483),MONTH(B1483),1)</f>
        <v>46174</v>
      </c>
      <c r="D1483" s="47" t="s">
        <v>75</v>
      </c>
      <c r="E1483" s="47" t="s">
        <v>63</v>
      </c>
      <c r="F1483" s="47" t="s">
        <v>153</v>
      </c>
      <c r="G1483" s="47" t="s">
        <v>1990</v>
      </c>
      <c r="H1483" s="50" t="n">
        <f aca="false">Assumptions!$B$4</f>
        <v>480</v>
      </c>
      <c r="I1483" s="47" t="n">
        <v>30</v>
      </c>
      <c r="J1483" s="9" t="n">
        <f aca="false">H1483-I1483</f>
        <v>450</v>
      </c>
      <c r="K1483" s="9" t="n">
        <f aca="false">SUMIFS(Downtime_Log!$I$2:$I$20000,Downtime_Log!$B$2:$B$20000,A1483)</f>
        <v>8</v>
      </c>
      <c r="L1483" s="9" t="n">
        <f aca="false">J1483-K1483</f>
        <v>442</v>
      </c>
      <c r="M1483" s="51" t="n">
        <f aca="false">INDEX(Rate_Master!$C$2:$C$13,MATCH(F1483,Rate_Master!$A$2:$A$13,0))</f>
        <v>1000</v>
      </c>
      <c r="N1483" s="52" t="n">
        <v>384700</v>
      </c>
      <c r="O1483" s="51" t="n">
        <f aca="false">SUMIFS(Quality_Log!$H$2:$H$20000,Quality_Log!$B$2:$B$20000,A1483)</f>
        <v>17474</v>
      </c>
      <c r="P1483" s="51" t="n">
        <f aca="false">N1483-O1483</f>
        <v>367226</v>
      </c>
      <c r="Q1483" s="51" t="n">
        <f aca="false">ROUND(J1483*M1483*Assumptions!$B$6,0)</f>
        <v>351000</v>
      </c>
      <c r="R1483" s="53" t="n">
        <f aca="false">N1483/M1483</f>
        <v>384.7</v>
      </c>
      <c r="S1483" s="53" t="n">
        <f aca="false">P1483/M1483</f>
        <v>367.226</v>
      </c>
      <c r="T1483" s="54" t="n">
        <f aca="false">IF(J1483&gt;0,L1483/J1483,0)</f>
        <v>0.982222222222222</v>
      </c>
      <c r="U1483" s="54" t="n">
        <f aca="false">IF(L1483&gt;0,R1483/L1483,0)</f>
        <v>0.870361990950226</v>
      </c>
      <c r="V1483" s="54" t="n">
        <f aca="false">IF(N1483&gt;0,P1483/N1483,0)</f>
        <v>0.954577592929556</v>
      </c>
      <c r="W1483" s="54" t="n">
        <f aca="false">T1483*U1483*V1483</f>
        <v>0.816057777777778</v>
      </c>
      <c r="X1483" s="55" t="n">
        <v>458.7</v>
      </c>
      <c r="Y1483" s="56" t="n">
        <v>2.31</v>
      </c>
    </row>
    <row r="1484" customFormat="false" ht="15" hidden="false" customHeight="false" outlineLevel="0" collapsed="false">
      <c r="A1484" s="47" t="s">
        <v>2005</v>
      </c>
      <c r="B1484" s="48" t="n">
        <v>46184</v>
      </c>
      <c r="C1484" s="49" t="n">
        <f aca="false">DATE(YEAR(B1484),MONTH(B1484),1)</f>
        <v>46174</v>
      </c>
      <c r="D1484" s="47" t="s">
        <v>73</v>
      </c>
      <c r="E1484" s="47" t="s">
        <v>64</v>
      </c>
      <c r="F1484" s="47" t="s">
        <v>156</v>
      </c>
      <c r="G1484" s="47" t="s">
        <v>1994</v>
      </c>
      <c r="H1484" s="50" t="n">
        <f aca="false">Assumptions!$B$4</f>
        <v>480</v>
      </c>
      <c r="I1484" s="47" t="n">
        <v>30</v>
      </c>
      <c r="J1484" s="9" t="n">
        <f aca="false">H1484-I1484</f>
        <v>450</v>
      </c>
      <c r="K1484" s="9" t="n">
        <f aca="false">SUMIFS(Downtime_Log!$I$2:$I$20000,Downtime_Log!$B$2:$B$20000,A1484)</f>
        <v>17</v>
      </c>
      <c r="L1484" s="9" t="n">
        <f aca="false">J1484-K1484</f>
        <v>433</v>
      </c>
      <c r="M1484" s="51" t="n">
        <f aca="false">INDEX(Rate_Master!$C$2:$C$13,MATCH(F1484,Rate_Master!$A$2:$A$13,0))</f>
        <v>480</v>
      </c>
      <c r="N1484" s="52" t="n">
        <v>184767</v>
      </c>
      <c r="O1484" s="51" t="n">
        <f aca="false">SUMIFS(Quality_Log!$H$2:$H$20000,Quality_Log!$B$2:$B$20000,A1484)</f>
        <v>3489</v>
      </c>
      <c r="P1484" s="51" t="n">
        <f aca="false">N1484-O1484</f>
        <v>181278</v>
      </c>
      <c r="Q1484" s="51" t="n">
        <f aca="false">ROUND(J1484*M1484*Assumptions!$B$6,0)</f>
        <v>168480</v>
      </c>
      <c r="R1484" s="53" t="n">
        <f aca="false">N1484/M1484</f>
        <v>384.93125</v>
      </c>
      <c r="S1484" s="53" t="n">
        <f aca="false">P1484/M1484</f>
        <v>377.6625</v>
      </c>
      <c r="T1484" s="54" t="n">
        <f aca="false">IF(J1484&gt;0,L1484/J1484,0)</f>
        <v>0.962222222222222</v>
      </c>
      <c r="U1484" s="54" t="n">
        <f aca="false">IF(L1484&gt;0,R1484/L1484,0)</f>
        <v>0.888986720554272</v>
      </c>
      <c r="V1484" s="54" t="n">
        <f aca="false">IF(N1484&gt;0,P1484/N1484,0)</f>
        <v>0.981116757862605</v>
      </c>
      <c r="W1484" s="54" t="n">
        <f aca="false">T1484*U1484*V1484</f>
        <v>0.83925</v>
      </c>
      <c r="X1484" s="55" t="n">
        <v>222</v>
      </c>
      <c r="Y1484" s="56" t="n">
        <v>0.79</v>
      </c>
    </row>
    <row r="1485" customFormat="false" ht="15" hidden="false" customHeight="false" outlineLevel="0" collapsed="false">
      <c r="A1485" s="47" t="s">
        <v>2006</v>
      </c>
      <c r="B1485" s="48" t="n">
        <v>46184</v>
      </c>
      <c r="C1485" s="49" t="n">
        <f aca="false">DATE(YEAR(B1485),MONTH(B1485),1)</f>
        <v>46174</v>
      </c>
      <c r="D1485" s="47" t="s">
        <v>74</v>
      </c>
      <c r="E1485" s="47" t="s">
        <v>64</v>
      </c>
      <c r="F1485" s="47" t="s">
        <v>156</v>
      </c>
      <c r="G1485" s="47" t="s">
        <v>1994</v>
      </c>
      <c r="H1485" s="50" t="n">
        <f aca="false">Assumptions!$B$4</f>
        <v>480</v>
      </c>
      <c r="I1485" s="47" t="n">
        <v>30</v>
      </c>
      <c r="J1485" s="9" t="n">
        <f aca="false">H1485-I1485</f>
        <v>450</v>
      </c>
      <c r="K1485" s="9" t="n">
        <f aca="false">SUMIFS(Downtime_Log!$I$2:$I$20000,Downtime_Log!$B$2:$B$20000,A1485)</f>
        <v>26</v>
      </c>
      <c r="L1485" s="9" t="n">
        <f aca="false">J1485-K1485</f>
        <v>424</v>
      </c>
      <c r="M1485" s="51" t="n">
        <f aca="false">INDEX(Rate_Master!$C$2:$C$13,MATCH(F1485,Rate_Master!$A$2:$A$13,0))</f>
        <v>480</v>
      </c>
      <c r="N1485" s="52" t="n">
        <v>190624</v>
      </c>
      <c r="O1485" s="51" t="n">
        <f aca="false">SUMIFS(Quality_Log!$H$2:$H$20000,Quality_Log!$B$2:$B$20000,A1485)</f>
        <v>4739</v>
      </c>
      <c r="P1485" s="51" t="n">
        <f aca="false">N1485-O1485</f>
        <v>185885</v>
      </c>
      <c r="Q1485" s="51" t="n">
        <f aca="false">ROUND(J1485*M1485*Assumptions!$B$6,0)</f>
        <v>168480</v>
      </c>
      <c r="R1485" s="53" t="n">
        <f aca="false">N1485/M1485</f>
        <v>397.133333333333</v>
      </c>
      <c r="S1485" s="53" t="n">
        <f aca="false">P1485/M1485</f>
        <v>387.260416666667</v>
      </c>
      <c r="T1485" s="54" t="n">
        <f aca="false">IF(J1485&gt;0,L1485/J1485,0)</f>
        <v>0.942222222222222</v>
      </c>
      <c r="U1485" s="54" t="n">
        <f aca="false">IF(L1485&gt;0,R1485/L1485,0)</f>
        <v>0.936635220125786</v>
      </c>
      <c r="V1485" s="54" t="n">
        <f aca="false">IF(N1485&gt;0,P1485/N1485,0)</f>
        <v>0.975139541715629</v>
      </c>
      <c r="W1485" s="54" t="n">
        <f aca="false">T1485*U1485*V1485</f>
        <v>0.860578703703704</v>
      </c>
      <c r="X1485" s="55" t="n">
        <v>224</v>
      </c>
      <c r="Y1485" s="56" t="n">
        <v>0.68</v>
      </c>
    </row>
    <row r="1486" customFormat="false" ht="15" hidden="false" customHeight="false" outlineLevel="0" collapsed="false">
      <c r="A1486" s="47" t="s">
        <v>2007</v>
      </c>
      <c r="B1486" s="48" t="n">
        <v>46184</v>
      </c>
      <c r="C1486" s="49" t="n">
        <f aca="false">DATE(YEAR(B1486),MONTH(B1486),1)</f>
        <v>46174</v>
      </c>
      <c r="D1486" s="47" t="s">
        <v>73</v>
      </c>
      <c r="E1486" s="47" t="s">
        <v>65</v>
      </c>
      <c r="F1486" s="47" t="s">
        <v>159</v>
      </c>
      <c r="G1486" s="47" t="s">
        <v>2008</v>
      </c>
      <c r="H1486" s="50" t="n">
        <f aca="false">Assumptions!$B$4</f>
        <v>480</v>
      </c>
      <c r="I1486" s="47" t="n">
        <v>30</v>
      </c>
      <c r="J1486" s="9" t="n">
        <f aca="false">H1486-I1486</f>
        <v>450</v>
      </c>
      <c r="K1486" s="9" t="n">
        <f aca="false">SUMIFS(Downtime_Log!$I$2:$I$20000,Downtime_Log!$B$2:$B$20000,A1486)</f>
        <v>25</v>
      </c>
      <c r="L1486" s="9" t="n">
        <f aca="false">J1486-K1486</f>
        <v>425</v>
      </c>
      <c r="M1486" s="51" t="n">
        <f aca="false">INDEX(Rate_Master!$C$2:$C$13,MATCH(F1486,Rate_Master!$A$2:$A$13,0))</f>
        <v>240</v>
      </c>
      <c r="N1486" s="52" t="n">
        <v>84622</v>
      </c>
      <c r="O1486" s="51" t="n">
        <f aca="false">SUMIFS(Quality_Log!$H$2:$H$20000,Quality_Log!$B$2:$B$20000,A1486)</f>
        <v>1777</v>
      </c>
      <c r="P1486" s="51" t="n">
        <f aca="false">N1486-O1486</f>
        <v>82845</v>
      </c>
      <c r="Q1486" s="51" t="n">
        <f aca="false">ROUND(J1486*M1486*Assumptions!$B$6,0)</f>
        <v>84240</v>
      </c>
      <c r="R1486" s="53" t="n">
        <f aca="false">N1486/M1486</f>
        <v>352.591666666667</v>
      </c>
      <c r="S1486" s="53" t="n">
        <f aca="false">P1486/M1486</f>
        <v>345.1875</v>
      </c>
      <c r="T1486" s="54" t="n">
        <f aca="false">IF(J1486&gt;0,L1486/J1486,0)</f>
        <v>0.944444444444444</v>
      </c>
      <c r="U1486" s="54" t="n">
        <f aca="false">IF(L1486&gt;0,R1486/L1486,0)</f>
        <v>0.829627450980392</v>
      </c>
      <c r="V1486" s="54" t="n">
        <f aca="false">IF(N1486&gt;0,P1486/N1486,0)</f>
        <v>0.979000732669991</v>
      </c>
      <c r="W1486" s="54" t="n">
        <f aca="false">T1486*U1486*V1486</f>
        <v>0.767083333333333</v>
      </c>
      <c r="X1486" s="55" t="n">
        <v>187.3</v>
      </c>
      <c r="Y1486" s="56" t="n">
        <v>0.14</v>
      </c>
    </row>
    <row r="1487" customFormat="false" ht="15" hidden="false" customHeight="false" outlineLevel="0" collapsed="false">
      <c r="A1487" s="47" t="s">
        <v>2009</v>
      </c>
      <c r="B1487" s="48" t="n">
        <v>46184</v>
      </c>
      <c r="C1487" s="49" t="n">
        <f aca="false">DATE(YEAR(B1487),MONTH(B1487),1)</f>
        <v>46174</v>
      </c>
      <c r="D1487" s="47" t="s">
        <v>74</v>
      </c>
      <c r="E1487" s="47" t="s">
        <v>65</v>
      </c>
      <c r="F1487" s="47" t="s">
        <v>159</v>
      </c>
      <c r="G1487" s="47" t="s">
        <v>2008</v>
      </c>
      <c r="H1487" s="50" t="n">
        <f aca="false">Assumptions!$B$4</f>
        <v>480</v>
      </c>
      <c r="I1487" s="47" t="n">
        <v>30</v>
      </c>
      <c r="J1487" s="9" t="n">
        <f aca="false">H1487-I1487</f>
        <v>450</v>
      </c>
      <c r="K1487" s="9" t="n">
        <f aca="false">SUMIFS(Downtime_Log!$I$2:$I$20000,Downtime_Log!$B$2:$B$20000,A1487)</f>
        <v>64</v>
      </c>
      <c r="L1487" s="9" t="n">
        <f aca="false">J1487-K1487</f>
        <v>386</v>
      </c>
      <c r="M1487" s="51" t="n">
        <f aca="false">INDEX(Rate_Master!$C$2:$C$13,MATCH(F1487,Rate_Master!$A$2:$A$13,0))</f>
        <v>240</v>
      </c>
      <c r="N1487" s="52" t="n">
        <v>74013</v>
      </c>
      <c r="O1487" s="51" t="n">
        <f aca="false">SUMIFS(Quality_Log!$H$2:$H$20000,Quality_Log!$B$2:$B$20000,A1487)</f>
        <v>1588</v>
      </c>
      <c r="P1487" s="51" t="n">
        <f aca="false">N1487-O1487</f>
        <v>72425</v>
      </c>
      <c r="Q1487" s="51" t="n">
        <f aca="false">ROUND(J1487*M1487*Assumptions!$B$6,0)</f>
        <v>84240</v>
      </c>
      <c r="R1487" s="53" t="n">
        <f aca="false">N1487/M1487</f>
        <v>308.3875</v>
      </c>
      <c r="S1487" s="53" t="n">
        <f aca="false">P1487/M1487</f>
        <v>301.770833333333</v>
      </c>
      <c r="T1487" s="54" t="n">
        <f aca="false">IF(J1487&gt;0,L1487/J1487,0)</f>
        <v>0.857777777777778</v>
      </c>
      <c r="U1487" s="54" t="n">
        <f aca="false">IF(L1487&gt;0,R1487/L1487,0)</f>
        <v>0.798931347150259</v>
      </c>
      <c r="V1487" s="54" t="n">
        <f aca="false">IF(N1487&gt;0,P1487/N1487,0)</f>
        <v>0.978544309783416</v>
      </c>
      <c r="W1487" s="54" t="n">
        <f aca="false">T1487*U1487*V1487</f>
        <v>0.670601851851852</v>
      </c>
      <c r="X1487" s="55" t="n">
        <v>188.5</v>
      </c>
      <c r="Y1487" s="56" t="n">
        <v>0.16</v>
      </c>
    </row>
    <row r="1488" customFormat="false" ht="15" hidden="false" customHeight="false" outlineLevel="0" collapsed="false">
      <c r="A1488" s="47" t="s">
        <v>2010</v>
      </c>
      <c r="B1488" s="48" t="n">
        <v>46184</v>
      </c>
      <c r="C1488" s="49" t="n">
        <f aca="false">DATE(YEAR(B1488),MONTH(B1488),1)</f>
        <v>46174</v>
      </c>
      <c r="D1488" s="47" t="s">
        <v>75</v>
      </c>
      <c r="E1488" s="47" t="s">
        <v>65</v>
      </c>
      <c r="F1488" s="47" t="s">
        <v>159</v>
      </c>
      <c r="G1488" s="47" t="s">
        <v>2008</v>
      </c>
      <c r="H1488" s="50" t="n">
        <f aca="false">Assumptions!$B$4</f>
        <v>480</v>
      </c>
      <c r="I1488" s="47" t="n">
        <v>30</v>
      </c>
      <c r="J1488" s="9" t="n">
        <f aca="false">H1488-I1488</f>
        <v>450</v>
      </c>
      <c r="K1488" s="9" t="n">
        <f aca="false">SUMIFS(Downtime_Log!$I$2:$I$20000,Downtime_Log!$B$2:$B$20000,A1488)</f>
        <v>39</v>
      </c>
      <c r="L1488" s="9" t="n">
        <f aca="false">J1488-K1488</f>
        <v>411</v>
      </c>
      <c r="M1488" s="51" t="n">
        <f aca="false">INDEX(Rate_Master!$C$2:$C$13,MATCH(F1488,Rate_Master!$A$2:$A$13,0))</f>
        <v>240</v>
      </c>
      <c r="N1488" s="52" t="n">
        <v>79048</v>
      </c>
      <c r="O1488" s="51" t="n">
        <f aca="false">SUMIFS(Quality_Log!$H$2:$H$20000,Quality_Log!$B$2:$B$20000,A1488)</f>
        <v>1326</v>
      </c>
      <c r="P1488" s="51" t="n">
        <f aca="false">N1488-O1488</f>
        <v>77722</v>
      </c>
      <c r="Q1488" s="51" t="n">
        <f aca="false">ROUND(J1488*M1488*Assumptions!$B$6,0)</f>
        <v>84240</v>
      </c>
      <c r="R1488" s="53" t="n">
        <f aca="false">N1488/M1488</f>
        <v>329.366666666667</v>
      </c>
      <c r="S1488" s="53" t="n">
        <f aca="false">P1488/M1488</f>
        <v>323.841666666667</v>
      </c>
      <c r="T1488" s="54" t="n">
        <f aca="false">IF(J1488&gt;0,L1488/J1488,0)</f>
        <v>0.913333333333333</v>
      </c>
      <c r="U1488" s="54" t="n">
        <f aca="false">IF(L1488&gt;0,R1488/L1488,0)</f>
        <v>0.801378751013788</v>
      </c>
      <c r="V1488" s="54" t="n">
        <f aca="false">IF(N1488&gt;0,P1488/N1488,0)</f>
        <v>0.983225382046352</v>
      </c>
      <c r="W1488" s="54" t="n">
        <f aca="false">T1488*U1488*V1488</f>
        <v>0.719648148148148</v>
      </c>
      <c r="X1488" s="55" t="n">
        <v>192.4</v>
      </c>
      <c r="Y1488" s="56" t="n">
        <v>0.16</v>
      </c>
    </row>
    <row r="1489" customFormat="false" ht="15" hidden="false" customHeight="false" outlineLevel="0" collapsed="false">
      <c r="A1489" s="47" t="s">
        <v>2011</v>
      </c>
      <c r="B1489" s="48" t="n">
        <v>46185</v>
      </c>
      <c r="C1489" s="49" t="n">
        <f aca="false">DATE(YEAR(B1489),MONTH(B1489),1)</f>
        <v>46174</v>
      </c>
      <c r="D1489" s="47" t="s">
        <v>73</v>
      </c>
      <c r="E1489" s="47" t="s">
        <v>62</v>
      </c>
      <c r="F1489" s="47" t="s">
        <v>149</v>
      </c>
      <c r="G1489" s="47" t="s">
        <v>2012</v>
      </c>
      <c r="H1489" s="50" t="n">
        <f aca="false">Assumptions!$B$4</f>
        <v>480</v>
      </c>
      <c r="I1489" s="47" t="n">
        <v>30</v>
      </c>
      <c r="J1489" s="9" t="n">
        <f aca="false">H1489-I1489</f>
        <v>450</v>
      </c>
      <c r="K1489" s="9" t="n">
        <f aca="false">SUMIFS(Downtime_Log!$I$2:$I$20000,Downtime_Log!$B$2:$B$20000,A1489)</f>
        <v>60</v>
      </c>
      <c r="L1489" s="9" t="n">
        <f aca="false">J1489-K1489</f>
        <v>390</v>
      </c>
      <c r="M1489" s="51" t="n">
        <f aca="false">INDEX(Rate_Master!$C$2:$C$13,MATCH(F1489,Rate_Master!$A$2:$A$13,0))</f>
        <v>1100</v>
      </c>
      <c r="N1489" s="52" t="n">
        <v>383010</v>
      </c>
      <c r="O1489" s="51" t="n">
        <f aca="false">SUMIFS(Quality_Log!$H$2:$H$20000,Quality_Log!$B$2:$B$20000,A1489)</f>
        <v>6404</v>
      </c>
      <c r="P1489" s="51" t="n">
        <f aca="false">N1489-O1489</f>
        <v>376606</v>
      </c>
      <c r="Q1489" s="51" t="n">
        <f aca="false">ROUND(J1489*M1489*Assumptions!$B$6,0)</f>
        <v>386100</v>
      </c>
      <c r="R1489" s="53" t="n">
        <f aca="false">N1489/M1489</f>
        <v>348.190909090909</v>
      </c>
      <c r="S1489" s="53" t="n">
        <f aca="false">P1489/M1489</f>
        <v>342.369090909091</v>
      </c>
      <c r="T1489" s="54" t="n">
        <f aca="false">IF(J1489&gt;0,L1489/J1489,0)</f>
        <v>0.866666666666667</v>
      </c>
      <c r="U1489" s="54" t="n">
        <f aca="false">IF(L1489&gt;0,R1489/L1489,0)</f>
        <v>0.892797202797203</v>
      </c>
      <c r="V1489" s="54" t="n">
        <f aca="false">IF(N1489&gt;0,P1489/N1489,0)</f>
        <v>0.983279809926634</v>
      </c>
      <c r="W1489" s="54" t="n">
        <f aca="false">T1489*U1489*V1489</f>
        <v>0.760820202020202</v>
      </c>
      <c r="X1489" s="55" t="n">
        <v>373.7</v>
      </c>
      <c r="Y1489" s="56" t="n">
        <v>1.63</v>
      </c>
    </row>
    <row r="1490" customFormat="false" ht="15" hidden="false" customHeight="false" outlineLevel="0" collapsed="false">
      <c r="A1490" s="47" t="s">
        <v>2013</v>
      </c>
      <c r="B1490" s="48" t="n">
        <v>46185</v>
      </c>
      <c r="C1490" s="49" t="n">
        <f aca="false">DATE(YEAR(B1490),MONTH(B1490),1)</f>
        <v>46174</v>
      </c>
      <c r="D1490" s="47" t="s">
        <v>74</v>
      </c>
      <c r="E1490" s="47" t="s">
        <v>62</v>
      </c>
      <c r="F1490" s="47" t="s">
        <v>149</v>
      </c>
      <c r="G1490" s="47" t="s">
        <v>2012</v>
      </c>
      <c r="H1490" s="50" t="n">
        <f aca="false">Assumptions!$B$4</f>
        <v>480</v>
      </c>
      <c r="I1490" s="47" t="n">
        <v>30</v>
      </c>
      <c r="J1490" s="9" t="n">
        <f aca="false">H1490-I1490</f>
        <v>450</v>
      </c>
      <c r="K1490" s="9" t="n">
        <f aca="false">SUMIFS(Downtime_Log!$I$2:$I$20000,Downtime_Log!$B$2:$B$20000,A1490)</f>
        <v>130</v>
      </c>
      <c r="L1490" s="9" t="n">
        <f aca="false">J1490-K1490</f>
        <v>320</v>
      </c>
      <c r="M1490" s="51" t="n">
        <f aca="false">INDEX(Rate_Master!$C$2:$C$13,MATCH(F1490,Rate_Master!$A$2:$A$13,0))</f>
        <v>1100</v>
      </c>
      <c r="N1490" s="52" t="n">
        <v>322404</v>
      </c>
      <c r="O1490" s="51" t="n">
        <f aca="false">SUMIFS(Quality_Log!$H$2:$H$20000,Quality_Log!$B$2:$B$20000,A1490)</f>
        <v>3647</v>
      </c>
      <c r="P1490" s="51" t="n">
        <f aca="false">N1490-O1490</f>
        <v>318757</v>
      </c>
      <c r="Q1490" s="51" t="n">
        <f aca="false">ROUND(J1490*M1490*Assumptions!$B$6,0)</f>
        <v>386100</v>
      </c>
      <c r="R1490" s="53" t="n">
        <f aca="false">N1490/M1490</f>
        <v>293.094545454546</v>
      </c>
      <c r="S1490" s="53" t="n">
        <f aca="false">P1490/M1490</f>
        <v>289.779090909091</v>
      </c>
      <c r="T1490" s="54" t="n">
        <f aca="false">IF(J1490&gt;0,L1490/J1490,0)</f>
        <v>0.711111111111111</v>
      </c>
      <c r="U1490" s="54" t="n">
        <f aca="false">IF(L1490&gt;0,R1490/L1490,0)</f>
        <v>0.915920454545455</v>
      </c>
      <c r="V1490" s="54" t="n">
        <f aca="false">IF(N1490&gt;0,P1490/N1490,0)</f>
        <v>0.98868810560663</v>
      </c>
      <c r="W1490" s="54" t="n">
        <f aca="false">T1490*U1490*V1490</f>
        <v>0.643953535353536</v>
      </c>
      <c r="X1490" s="55" t="n">
        <v>308.3</v>
      </c>
      <c r="Y1490" s="56" t="n">
        <v>1.58</v>
      </c>
    </row>
    <row r="1491" customFormat="false" ht="15" hidden="false" customHeight="false" outlineLevel="0" collapsed="false">
      <c r="A1491" s="47" t="s">
        <v>2014</v>
      </c>
      <c r="B1491" s="48" t="n">
        <v>46185</v>
      </c>
      <c r="C1491" s="49" t="n">
        <f aca="false">DATE(YEAR(B1491),MONTH(B1491),1)</f>
        <v>46174</v>
      </c>
      <c r="D1491" s="47" t="s">
        <v>75</v>
      </c>
      <c r="E1491" s="47" t="s">
        <v>62</v>
      </c>
      <c r="F1491" s="47" t="s">
        <v>149</v>
      </c>
      <c r="G1491" s="47" t="s">
        <v>2012</v>
      </c>
      <c r="H1491" s="50" t="n">
        <f aca="false">Assumptions!$B$4</f>
        <v>480</v>
      </c>
      <c r="I1491" s="47" t="n">
        <v>30</v>
      </c>
      <c r="J1491" s="9" t="n">
        <f aca="false">H1491-I1491</f>
        <v>450</v>
      </c>
      <c r="K1491" s="9" t="n">
        <f aca="false">SUMIFS(Downtime_Log!$I$2:$I$20000,Downtime_Log!$B$2:$B$20000,A1491)</f>
        <v>20</v>
      </c>
      <c r="L1491" s="9" t="n">
        <f aca="false">J1491-K1491</f>
        <v>430</v>
      </c>
      <c r="M1491" s="51" t="n">
        <f aca="false">INDEX(Rate_Master!$C$2:$C$13,MATCH(F1491,Rate_Master!$A$2:$A$13,0))</f>
        <v>1100</v>
      </c>
      <c r="N1491" s="52" t="n">
        <v>423321</v>
      </c>
      <c r="O1491" s="51" t="n">
        <f aca="false">SUMIFS(Quality_Log!$H$2:$H$20000,Quality_Log!$B$2:$B$20000,A1491)</f>
        <v>6712</v>
      </c>
      <c r="P1491" s="51" t="n">
        <f aca="false">N1491-O1491</f>
        <v>416609</v>
      </c>
      <c r="Q1491" s="51" t="n">
        <f aca="false">ROUND(J1491*M1491*Assumptions!$B$6,0)</f>
        <v>386100</v>
      </c>
      <c r="R1491" s="53" t="n">
        <f aca="false">N1491/M1491</f>
        <v>384.837272727273</v>
      </c>
      <c r="S1491" s="53" t="n">
        <f aca="false">P1491/M1491</f>
        <v>378.735454545455</v>
      </c>
      <c r="T1491" s="54" t="n">
        <f aca="false">IF(J1491&gt;0,L1491/J1491,0)</f>
        <v>0.955555555555556</v>
      </c>
      <c r="U1491" s="54" t="n">
        <f aca="false">IF(L1491&gt;0,R1491/L1491,0)</f>
        <v>0.894970401691332</v>
      </c>
      <c r="V1491" s="54" t="n">
        <f aca="false">IF(N1491&gt;0,P1491/N1491,0)</f>
        <v>0.984144419955542</v>
      </c>
      <c r="W1491" s="54" t="n">
        <f aca="false">T1491*U1491*V1491</f>
        <v>0.841634343434343</v>
      </c>
      <c r="X1491" s="55" t="n">
        <v>366.6</v>
      </c>
      <c r="Y1491" s="56" t="n">
        <v>1.7</v>
      </c>
    </row>
    <row r="1492" customFormat="false" ht="15" hidden="false" customHeight="false" outlineLevel="0" collapsed="false">
      <c r="A1492" s="47" t="s">
        <v>2015</v>
      </c>
      <c r="B1492" s="48" t="n">
        <v>46185</v>
      </c>
      <c r="C1492" s="49" t="n">
        <f aca="false">DATE(YEAR(B1492),MONTH(B1492),1)</f>
        <v>46174</v>
      </c>
      <c r="D1492" s="47" t="s">
        <v>73</v>
      </c>
      <c r="E1492" s="47" t="s">
        <v>63</v>
      </c>
      <c r="F1492" s="47" t="s">
        <v>151</v>
      </c>
      <c r="G1492" s="47" t="s">
        <v>2016</v>
      </c>
      <c r="H1492" s="50" t="n">
        <f aca="false">Assumptions!$B$4</f>
        <v>480</v>
      </c>
      <c r="I1492" s="47" t="n">
        <v>45</v>
      </c>
      <c r="J1492" s="9" t="n">
        <f aca="false">H1492-I1492</f>
        <v>435</v>
      </c>
      <c r="K1492" s="9" t="n">
        <f aca="false">SUMIFS(Downtime_Log!$I$2:$I$20000,Downtime_Log!$B$2:$B$20000,A1492)</f>
        <v>123</v>
      </c>
      <c r="L1492" s="9" t="n">
        <f aca="false">J1492-K1492</f>
        <v>312</v>
      </c>
      <c r="M1492" s="51" t="n">
        <f aca="false">INDEX(Rate_Master!$C$2:$C$13,MATCH(F1492,Rate_Master!$A$2:$A$13,0))</f>
        <v>700</v>
      </c>
      <c r="N1492" s="52" t="n">
        <v>185673</v>
      </c>
      <c r="O1492" s="51" t="n">
        <f aca="false">SUMIFS(Quality_Log!$H$2:$H$20000,Quality_Log!$B$2:$B$20000,A1492)</f>
        <v>7692</v>
      </c>
      <c r="P1492" s="51" t="n">
        <f aca="false">N1492-O1492</f>
        <v>177981</v>
      </c>
      <c r="Q1492" s="51" t="n">
        <f aca="false">ROUND(J1492*M1492*Assumptions!$B$6,0)</f>
        <v>237510</v>
      </c>
      <c r="R1492" s="53" t="n">
        <f aca="false">N1492/M1492</f>
        <v>265.247142857143</v>
      </c>
      <c r="S1492" s="53" t="n">
        <f aca="false">P1492/M1492</f>
        <v>254.258571428571</v>
      </c>
      <c r="T1492" s="54" t="n">
        <f aca="false">IF(J1492&gt;0,L1492/J1492,0)</f>
        <v>0.717241379310345</v>
      </c>
      <c r="U1492" s="54" t="n">
        <f aca="false">IF(L1492&gt;0,R1492/L1492,0)</f>
        <v>0.850151098901099</v>
      </c>
      <c r="V1492" s="54" t="n">
        <f aca="false">IF(N1492&gt;0,P1492/N1492,0)</f>
        <v>0.95857232877155</v>
      </c>
      <c r="W1492" s="54" t="n">
        <f aca="false">T1492*U1492*V1492</f>
        <v>0.584502463054187</v>
      </c>
      <c r="X1492" s="55" t="n">
        <v>368.1</v>
      </c>
      <c r="Y1492" s="56" t="n">
        <v>5.39</v>
      </c>
    </row>
    <row r="1493" customFormat="false" ht="15" hidden="false" customHeight="false" outlineLevel="0" collapsed="false">
      <c r="A1493" s="47" t="s">
        <v>2017</v>
      </c>
      <c r="B1493" s="48" t="n">
        <v>46185</v>
      </c>
      <c r="C1493" s="49" t="n">
        <f aca="false">DATE(YEAR(B1493),MONTH(B1493),1)</f>
        <v>46174</v>
      </c>
      <c r="D1493" s="47" t="s">
        <v>74</v>
      </c>
      <c r="E1493" s="47" t="s">
        <v>63</v>
      </c>
      <c r="F1493" s="47" t="s">
        <v>151</v>
      </c>
      <c r="G1493" s="47" t="s">
        <v>2016</v>
      </c>
      <c r="H1493" s="50" t="n">
        <f aca="false">Assumptions!$B$4</f>
        <v>480</v>
      </c>
      <c r="I1493" s="47" t="n">
        <v>30</v>
      </c>
      <c r="J1493" s="9" t="n">
        <f aca="false">H1493-I1493</f>
        <v>450</v>
      </c>
      <c r="K1493" s="9" t="n">
        <f aca="false">SUMIFS(Downtime_Log!$I$2:$I$20000,Downtime_Log!$B$2:$B$20000,A1493)</f>
        <v>16</v>
      </c>
      <c r="L1493" s="9" t="n">
        <f aca="false">J1493-K1493</f>
        <v>434</v>
      </c>
      <c r="M1493" s="51" t="n">
        <f aca="false">INDEX(Rate_Master!$C$2:$C$13,MATCH(F1493,Rate_Master!$A$2:$A$13,0))</f>
        <v>700</v>
      </c>
      <c r="N1493" s="52" t="n">
        <v>247615</v>
      </c>
      <c r="O1493" s="51" t="n">
        <f aca="false">SUMIFS(Quality_Log!$H$2:$H$20000,Quality_Log!$B$2:$B$20000,A1493)</f>
        <v>15760</v>
      </c>
      <c r="P1493" s="51" t="n">
        <f aca="false">N1493-O1493</f>
        <v>231855</v>
      </c>
      <c r="Q1493" s="51" t="n">
        <f aca="false">ROUND(J1493*M1493*Assumptions!$B$6,0)</f>
        <v>245700</v>
      </c>
      <c r="R1493" s="53" t="n">
        <f aca="false">N1493/M1493</f>
        <v>353.735714285714</v>
      </c>
      <c r="S1493" s="53" t="n">
        <f aca="false">P1493/M1493</f>
        <v>331.221428571429</v>
      </c>
      <c r="T1493" s="54" t="n">
        <f aca="false">IF(J1493&gt;0,L1493/J1493,0)</f>
        <v>0.964444444444444</v>
      </c>
      <c r="U1493" s="54" t="n">
        <f aca="false">IF(L1493&gt;0,R1493/L1493,0)</f>
        <v>0.815059249506254</v>
      </c>
      <c r="V1493" s="54" t="n">
        <f aca="false">IF(N1493&gt;0,P1493/N1493,0)</f>
        <v>0.936352805767017</v>
      </c>
      <c r="W1493" s="54" t="n">
        <f aca="false">T1493*U1493*V1493</f>
        <v>0.736047619047619</v>
      </c>
      <c r="X1493" s="55" t="n">
        <v>439.1</v>
      </c>
      <c r="Y1493" s="56" t="n">
        <v>1.59</v>
      </c>
    </row>
    <row r="1494" customFormat="false" ht="15" hidden="false" customHeight="false" outlineLevel="0" collapsed="false">
      <c r="A1494" s="47" t="s">
        <v>2018</v>
      </c>
      <c r="B1494" s="48" t="n">
        <v>46185</v>
      </c>
      <c r="C1494" s="49" t="n">
        <f aca="false">DATE(YEAR(B1494),MONTH(B1494),1)</f>
        <v>46174</v>
      </c>
      <c r="D1494" s="47" t="s">
        <v>75</v>
      </c>
      <c r="E1494" s="47" t="s">
        <v>63</v>
      </c>
      <c r="F1494" s="47" t="s">
        <v>151</v>
      </c>
      <c r="G1494" s="47" t="s">
        <v>2016</v>
      </c>
      <c r="H1494" s="50" t="n">
        <f aca="false">Assumptions!$B$4</f>
        <v>480</v>
      </c>
      <c r="I1494" s="47" t="n">
        <v>30</v>
      </c>
      <c r="J1494" s="9" t="n">
        <f aca="false">H1494-I1494</f>
        <v>450</v>
      </c>
      <c r="K1494" s="9" t="n">
        <f aca="false">SUMIFS(Downtime_Log!$I$2:$I$20000,Downtime_Log!$B$2:$B$20000,A1494)</f>
        <v>35</v>
      </c>
      <c r="L1494" s="9" t="n">
        <f aca="false">J1494-K1494</f>
        <v>415</v>
      </c>
      <c r="M1494" s="51" t="n">
        <f aca="false">INDEX(Rate_Master!$C$2:$C$13,MATCH(F1494,Rate_Master!$A$2:$A$13,0))</f>
        <v>700</v>
      </c>
      <c r="N1494" s="52" t="n">
        <v>227197</v>
      </c>
      <c r="O1494" s="51" t="n">
        <f aca="false">SUMIFS(Quality_Log!$H$2:$H$20000,Quality_Log!$B$2:$B$20000,A1494)</f>
        <v>7047</v>
      </c>
      <c r="P1494" s="51" t="n">
        <f aca="false">N1494-O1494</f>
        <v>220150</v>
      </c>
      <c r="Q1494" s="51" t="n">
        <f aca="false">ROUND(J1494*M1494*Assumptions!$B$6,0)</f>
        <v>245700</v>
      </c>
      <c r="R1494" s="53" t="n">
        <f aca="false">N1494/M1494</f>
        <v>324.567142857143</v>
      </c>
      <c r="S1494" s="53" t="n">
        <f aca="false">P1494/M1494</f>
        <v>314.5</v>
      </c>
      <c r="T1494" s="54" t="n">
        <f aca="false">IF(J1494&gt;0,L1494/J1494,0)</f>
        <v>0.922222222222222</v>
      </c>
      <c r="U1494" s="54" t="n">
        <f aca="false">IF(L1494&gt;0,R1494/L1494,0)</f>
        <v>0.782089500860585</v>
      </c>
      <c r="V1494" s="54" t="n">
        <f aca="false">IF(N1494&gt;0,P1494/N1494,0)</f>
        <v>0.968982865090648</v>
      </c>
      <c r="W1494" s="54" t="n">
        <f aca="false">T1494*U1494*V1494</f>
        <v>0.698888888888889</v>
      </c>
      <c r="X1494" s="55" t="n">
        <v>474.6</v>
      </c>
      <c r="Y1494" s="56" t="n">
        <v>2.2</v>
      </c>
    </row>
    <row r="1495" customFormat="false" ht="15" hidden="false" customHeight="false" outlineLevel="0" collapsed="false">
      <c r="A1495" s="47" t="s">
        <v>2019</v>
      </c>
      <c r="B1495" s="48" t="n">
        <v>46185</v>
      </c>
      <c r="C1495" s="49" t="n">
        <f aca="false">DATE(YEAR(B1495),MONTH(B1495),1)</f>
        <v>46174</v>
      </c>
      <c r="D1495" s="47" t="s">
        <v>73</v>
      </c>
      <c r="E1495" s="47" t="s">
        <v>64</v>
      </c>
      <c r="F1495" s="47" t="s">
        <v>156</v>
      </c>
      <c r="G1495" s="47" t="s">
        <v>2020</v>
      </c>
      <c r="H1495" s="50" t="n">
        <f aca="false">Assumptions!$B$4</f>
        <v>480</v>
      </c>
      <c r="I1495" s="47" t="n">
        <v>30</v>
      </c>
      <c r="J1495" s="9" t="n">
        <f aca="false">H1495-I1495</f>
        <v>450</v>
      </c>
      <c r="K1495" s="9" t="n">
        <f aca="false">SUMIFS(Downtime_Log!$I$2:$I$20000,Downtime_Log!$B$2:$B$20000,A1495)</f>
        <v>8</v>
      </c>
      <c r="L1495" s="9" t="n">
        <f aca="false">J1495-K1495</f>
        <v>442</v>
      </c>
      <c r="M1495" s="51" t="n">
        <f aca="false">INDEX(Rate_Master!$C$2:$C$13,MATCH(F1495,Rate_Master!$A$2:$A$13,0))</f>
        <v>480</v>
      </c>
      <c r="N1495" s="52" t="n">
        <v>188400</v>
      </c>
      <c r="O1495" s="51" t="n">
        <f aca="false">SUMIFS(Quality_Log!$H$2:$H$20000,Quality_Log!$B$2:$B$20000,A1495)</f>
        <v>3252</v>
      </c>
      <c r="P1495" s="51" t="n">
        <f aca="false">N1495-O1495</f>
        <v>185148</v>
      </c>
      <c r="Q1495" s="51" t="n">
        <f aca="false">ROUND(J1495*M1495*Assumptions!$B$6,0)</f>
        <v>168480</v>
      </c>
      <c r="R1495" s="53" t="n">
        <f aca="false">N1495/M1495</f>
        <v>392.5</v>
      </c>
      <c r="S1495" s="53" t="n">
        <f aca="false">P1495/M1495</f>
        <v>385.725</v>
      </c>
      <c r="T1495" s="54" t="n">
        <f aca="false">IF(J1495&gt;0,L1495/J1495,0)</f>
        <v>0.982222222222222</v>
      </c>
      <c r="U1495" s="54" t="n">
        <f aca="false">IF(L1495&gt;0,R1495/L1495,0)</f>
        <v>0.888009049773756</v>
      </c>
      <c r="V1495" s="54" t="n">
        <f aca="false">IF(N1495&gt;0,P1495/N1495,0)</f>
        <v>0.982738853503185</v>
      </c>
      <c r="W1495" s="54" t="n">
        <f aca="false">T1495*U1495*V1495</f>
        <v>0.857166666666667</v>
      </c>
      <c r="X1495" s="55" t="n">
        <v>228.5</v>
      </c>
      <c r="Y1495" s="56" t="n">
        <v>0.68</v>
      </c>
    </row>
    <row r="1496" customFormat="false" ht="15" hidden="false" customHeight="false" outlineLevel="0" collapsed="false">
      <c r="A1496" s="47" t="s">
        <v>2021</v>
      </c>
      <c r="B1496" s="48" t="n">
        <v>46185</v>
      </c>
      <c r="C1496" s="49" t="n">
        <f aca="false">DATE(YEAR(B1496),MONTH(B1496),1)</f>
        <v>46174</v>
      </c>
      <c r="D1496" s="47" t="s">
        <v>74</v>
      </c>
      <c r="E1496" s="47" t="s">
        <v>64</v>
      </c>
      <c r="F1496" s="47" t="s">
        <v>156</v>
      </c>
      <c r="G1496" s="47" t="s">
        <v>2020</v>
      </c>
      <c r="H1496" s="50" t="n">
        <f aca="false">Assumptions!$B$4</f>
        <v>480</v>
      </c>
      <c r="I1496" s="47" t="n">
        <v>30</v>
      </c>
      <c r="J1496" s="9" t="n">
        <f aca="false">H1496-I1496</f>
        <v>450</v>
      </c>
      <c r="K1496" s="9" t="n">
        <f aca="false">SUMIFS(Downtime_Log!$I$2:$I$20000,Downtime_Log!$B$2:$B$20000,A1496)</f>
        <v>30</v>
      </c>
      <c r="L1496" s="9" t="n">
        <f aca="false">J1496-K1496</f>
        <v>420</v>
      </c>
      <c r="M1496" s="51" t="n">
        <f aca="false">INDEX(Rate_Master!$C$2:$C$13,MATCH(F1496,Rate_Master!$A$2:$A$13,0))</f>
        <v>480</v>
      </c>
      <c r="N1496" s="52" t="n">
        <v>174090</v>
      </c>
      <c r="O1496" s="51" t="n">
        <f aca="false">SUMIFS(Quality_Log!$H$2:$H$20000,Quality_Log!$B$2:$B$20000,A1496)</f>
        <v>3104</v>
      </c>
      <c r="P1496" s="51" t="n">
        <f aca="false">N1496-O1496</f>
        <v>170986</v>
      </c>
      <c r="Q1496" s="51" t="n">
        <f aca="false">ROUND(J1496*M1496*Assumptions!$B$6,0)</f>
        <v>168480</v>
      </c>
      <c r="R1496" s="53" t="n">
        <f aca="false">N1496/M1496</f>
        <v>362.6875</v>
      </c>
      <c r="S1496" s="53" t="n">
        <f aca="false">P1496/M1496</f>
        <v>356.220833333333</v>
      </c>
      <c r="T1496" s="54" t="n">
        <f aca="false">IF(J1496&gt;0,L1496/J1496,0)</f>
        <v>0.933333333333333</v>
      </c>
      <c r="U1496" s="54" t="n">
        <f aca="false">IF(L1496&gt;0,R1496/L1496,0)</f>
        <v>0.863541666666667</v>
      </c>
      <c r="V1496" s="54" t="n">
        <f aca="false">IF(N1496&gt;0,P1496/N1496,0)</f>
        <v>0.982170141880636</v>
      </c>
      <c r="W1496" s="54" t="n">
        <f aca="false">T1496*U1496*V1496</f>
        <v>0.791601851851852</v>
      </c>
      <c r="X1496" s="55" t="n">
        <v>232.5</v>
      </c>
      <c r="Y1496" s="56" t="n">
        <v>0.69</v>
      </c>
    </row>
    <row r="1497" customFormat="false" ht="15" hidden="false" customHeight="false" outlineLevel="0" collapsed="false">
      <c r="A1497" s="47" t="s">
        <v>2022</v>
      </c>
      <c r="B1497" s="48" t="n">
        <v>46185</v>
      </c>
      <c r="C1497" s="49" t="n">
        <f aca="false">DATE(YEAR(B1497),MONTH(B1497),1)</f>
        <v>46174</v>
      </c>
      <c r="D1497" s="47" t="s">
        <v>73</v>
      </c>
      <c r="E1497" s="47" t="s">
        <v>65</v>
      </c>
      <c r="F1497" s="47" t="s">
        <v>159</v>
      </c>
      <c r="G1497" s="47" t="s">
        <v>2008</v>
      </c>
      <c r="H1497" s="50" t="n">
        <f aca="false">Assumptions!$B$4</f>
        <v>480</v>
      </c>
      <c r="I1497" s="47" t="n">
        <v>30</v>
      </c>
      <c r="J1497" s="9" t="n">
        <f aca="false">H1497-I1497</f>
        <v>450</v>
      </c>
      <c r="K1497" s="9" t="n">
        <f aca="false">SUMIFS(Downtime_Log!$I$2:$I$20000,Downtime_Log!$B$2:$B$20000,A1497)</f>
        <v>29</v>
      </c>
      <c r="L1497" s="9" t="n">
        <f aca="false">J1497-K1497</f>
        <v>421</v>
      </c>
      <c r="M1497" s="51" t="n">
        <f aca="false">INDEX(Rate_Master!$C$2:$C$13,MATCH(F1497,Rate_Master!$A$2:$A$13,0))</f>
        <v>240</v>
      </c>
      <c r="N1497" s="52" t="n">
        <v>82957</v>
      </c>
      <c r="O1497" s="51" t="n">
        <f aca="false">SUMIFS(Quality_Log!$H$2:$H$20000,Quality_Log!$B$2:$B$20000,A1497)</f>
        <v>1729</v>
      </c>
      <c r="P1497" s="51" t="n">
        <f aca="false">N1497-O1497</f>
        <v>81228</v>
      </c>
      <c r="Q1497" s="51" t="n">
        <f aca="false">ROUND(J1497*M1497*Assumptions!$B$6,0)</f>
        <v>84240</v>
      </c>
      <c r="R1497" s="53" t="n">
        <f aca="false">N1497/M1497</f>
        <v>345.654166666667</v>
      </c>
      <c r="S1497" s="53" t="n">
        <f aca="false">P1497/M1497</f>
        <v>338.45</v>
      </c>
      <c r="T1497" s="54" t="n">
        <f aca="false">IF(J1497&gt;0,L1497/J1497,0)</f>
        <v>0.935555555555556</v>
      </c>
      <c r="U1497" s="54" t="n">
        <f aca="false">IF(L1497&gt;0,R1497/L1497,0)</f>
        <v>0.821031274742676</v>
      </c>
      <c r="V1497" s="54" t="n">
        <f aca="false">IF(N1497&gt;0,P1497/N1497,0)</f>
        <v>0.979157876972407</v>
      </c>
      <c r="W1497" s="54" t="n">
        <f aca="false">T1497*U1497*V1497</f>
        <v>0.752111111111111</v>
      </c>
      <c r="X1497" s="55" t="n">
        <v>200.9</v>
      </c>
      <c r="Y1497" s="56" t="n">
        <v>0.14</v>
      </c>
    </row>
    <row r="1498" customFormat="false" ht="15" hidden="false" customHeight="false" outlineLevel="0" collapsed="false">
      <c r="A1498" s="47" t="s">
        <v>2023</v>
      </c>
      <c r="B1498" s="48" t="n">
        <v>46185</v>
      </c>
      <c r="C1498" s="49" t="n">
        <f aca="false">DATE(YEAR(B1498),MONTH(B1498),1)</f>
        <v>46174</v>
      </c>
      <c r="D1498" s="47" t="s">
        <v>74</v>
      </c>
      <c r="E1498" s="47" t="s">
        <v>65</v>
      </c>
      <c r="F1498" s="47" t="s">
        <v>159</v>
      </c>
      <c r="G1498" s="47" t="s">
        <v>2008</v>
      </c>
      <c r="H1498" s="50" t="n">
        <f aca="false">Assumptions!$B$4</f>
        <v>480</v>
      </c>
      <c r="I1498" s="47" t="n">
        <v>30</v>
      </c>
      <c r="J1498" s="9" t="n">
        <f aca="false">H1498-I1498</f>
        <v>450</v>
      </c>
      <c r="K1498" s="9" t="n">
        <f aca="false">SUMIFS(Downtime_Log!$I$2:$I$20000,Downtime_Log!$B$2:$B$20000,A1498)</f>
        <v>61</v>
      </c>
      <c r="L1498" s="9" t="n">
        <f aca="false">J1498-K1498</f>
        <v>389</v>
      </c>
      <c r="M1498" s="51" t="n">
        <f aca="false">INDEX(Rate_Master!$C$2:$C$13,MATCH(F1498,Rate_Master!$A$2:$A$13,0))</f>
        <v>240</v>
      </c>
      <c r="N1498" s="52" t="n">
        <v>77819</v>
      </c>
      <c r="O1498" s="51" t="n">
        <f aca="false">SUMIFS(Quality_Log!$H$2:$H$20000,Quality_Log!$B$2:$B$20000,A1498)</f>
        <v>1657</v>
      </c>
      <c r="P1498" s="51" t="n">
        <f aca="false">N1498-O1498</f>
        <v>76162</v>
      </c>
      <c r="Q1498" s="51" t="n">
        <f aca="false">ROUND(J1498*M1498*Assumptions!$B$6,0)</f>
        <v>84240</v>
      </c>
      <c r="R1498" s="53" t="n">
        <f aca="false">N1498/M1498</f>
        <v>324.245833333333</v>
      </c>
      <c r="S1498" s="53" t="n">
        <f aca="false">P1498/M1498</f>
        <v>317.341666666667</v>
      </c>
      <c r="T1498" s="54" t="n">
        <f aca="false">IF(J1498&gt;0,L1498/J1498,0)</f>
        <v>0.864444444444445</v>
      </c>
      <c r="U1498" s="54" t="n">
        <f aca="false">IF(L1498&gt;0,R1498/L1498,0)</f>
        <v>0.833536846615253</v>
      </c>
      <c r="V1498" s="54" t="n">
        <f aca="false">IF(N1498&gt;0,P1498/N1498,0)</f>
        <v>0.978706999575939</v>
      </c>
      <c r="W1498" s="54" t="n">
        <f aca="false">T1498*U1498*V1498</f>
        <v>0.705203703703704</v>
      </c>
      <c r="X1498" s="55" t="n">
        <v>192</v>
      </c>
      <c r="Y1498" s="56" t="n">
        <v>0.17</v>
      </c>
    </row>
    <row r="1499" customFormat="false" ht="15" hidden="false" customHeight="false" outlineLevel="0" collapsed="false">
      <c r="A1499" s="47" t="s">
        <v>2024</v>
      </c>
      <c r="B1499" s="48" t="n">
        <v>46185</v>
      </c>
      <c r="C1499" s="49" t="n">
        <f aca="false">DATE(YEAR(B1499),MONTH(B1499),1)</f>
        <v>46174</v>
      </c>
      <c r="D1499" s="47" t="s">
        <v>75</v>
      </c>
      <c r="E1499" s="47" t="s">
        <v>65</v>
      </c>
      <c r="F1499" s="47" t="s">
        <v>158</v>
      </c>
      <c r="G1499" s="47" t="s">
        <v>2025</v>
      </c>
      <c r="H1499" s="50" t="n">
        <f aca="false">Assumptions!$B$4</f>
        <v>480</v>
      </c>
      <c r="I1499" s="47" t="n">
        <v>30</v>
      </c>
      <c r="J1499" s="9" t="n">
        <f aca="false">H1499-I1499</f>
        <v>450</v>
      </c>
      <c r="K1499" s="9" t="n">
        <f aca="false">SUMIFS(Downtime_Log!$I$2:$I$20000,Downtime_Log!$B$2:$B$20000,A1499)</f>
        <v>110</v>
      </c>
      <c r="L1499" s="9" t="n">
        <f aca="false">J1499-K1499</f>
        <v>340</v>
      </c>
      <c r="M1499" s="51" t="n">
        <f aca="false">INDEX(Rate_Master!$C$2:$C$13,MATCH(F1499,Rate_Master!$A$2:$A$13,0))</f>
        <v>200</v>
      </c>
      <c r="N1499" s="52" t="n">
        <v>49709</v>
      </c>
      <c r="O1499" s="51" t="n">
        <f aca="false">SUMIFS(Quality_Log!$H$2:$H$20000,Quality_Log!$B$2:$B$20000,A1499)</f>
        <v>2163</v>
      </c>
      <c r="P1499" s="51" t="n">
        <f aca="false">N1499-O1499</f>
        <v>47546</v>
      </c>
      <c r="Q1499" s="51" t="n">
        <f aca="false">ROUND(J1499*M1499*Assumptions!$B$6,0)</f>
        <v>70200</v>
      </c>
      <c r="R1499" s="53" t="n">
        <f aca="false">N1499/M1499</f>
        <v>248.545</v>
      </c>
      <c r="S1499" s="53" t="n">
        <f aca="false">P1499/M1499</f>
        <v>237.73</v>
      </c>
      <c r="T1499" s="54" t="n">
        <f aca="false">IF(J1499&gt;0,L1499/J1499,0)</f>
        <v>0.755555555555556</v>
      </c>
      <c r="U1499" s="54" t="n">
        <f aca="false">IF(L1499&gt;0,R1499/L1499,0)</f>
        <v>0.731014705882353</v>
      </c>
      <c r="V1499" s="54" t="n">
        <f aca="false">IF(N1499&gt;0,P1499/N1499,0)</f>
        <v>0.956486752901889</v>
      </c>
      <c r="W1499" s="54" t="n">
        <f aca="false">T1499*U1499*V1499</f>
        <v>0.528288888888889</v>
      </c>
      <c r="X1499" s="55" t="n">
        <v>172.5</v>
      </c>
      <c r="Y1499" s="56" t="n">
        <v>0.75</v>
      </c>
    </row>
    <row r="1500" customFormat="false" ht="15" hidden="false" customHeight="false" outlineLevel="0" collapsed="false">
      <c r="A1500" s="47" t="s">
        <v>2026</v>
      </c>
      <c r="B1500" s="48" t="n">
        <v>46186</v>
      </c>
      <c r="C1500" s="49" t="n">
        <f aca="false">DATE(YEAR(B1500),MONTH(B1500),1)</f>
        <v>46174</v>
      </c>
      <c r="D1500" s="47" t="s">
        <v>73</v>
      </c>
      <c r="E1500" s="47" t="s">
        <v>62</v>
      </c>
      <c r="F1500" s="47" t="s">
        <v>149</v>
      </c>
      <c r="G1500" s="47" t="s">
        <v>2012</v>
      </c>
      <c r="H1500" s="50" t="n">
        <f aca="false">Assumptions!$B$4</f>
        <v>480</v>
      </c>
      <c r="I1500" s="47" t="n">
        <v>90</v>
      </c>
      <c r="J1500" s="9" t="n">
        <f aca="false">H1500-I1500</f>
        <v>390</v>
      </c>
      <c r="K1500" s="9" t="n">
        <f aca="false">SUMIFS(Downtime_Log!$I$2:$I$20000,Downtime_Log!$B$2:$B$20000,A1500)</f>
        <v>23</v>
      </c>
      <c r="L1500" s="9" t="n">
        <f aca="false">J1500-K1500</f>
        <v>367</v>
      </c>
      <c r="M1500" s="51" t="n">
        <f aca="false">INDEX(Rate_Master!$C$2:$C$13,MATCH(F1500,Rate_Master!$A$2:$A$13,0))</f>
        <v>1100</v>
      </c>
      <c r="N1500" s="52" t="n">
        <v>356898</v>
      </c>
      <c r="O1500" s="51" t="n">
        <f aca="false">SUMIFS(Quality_Log!$H$2:$H$20000,Quality_Log!$B$2:$B$20000,A1500)</f>
        <v>3803</v>
      </c>
      <c r="P1500" s="51" t="n">
        <f aca="false">N1500-O1500</f>
        <v>353095</v>
      </c>
      <c r="Q1500" s="51" t="n">
        <f aca="false">ROUND(J1500*M1500*Assumptions!$B$6,0)</f>
        <v>334620</v>
      </c>
      <c r="R1500" s="53" t="n">
        <f aca="false">N1500/M1500</f>
        <v>324.452727272727</v>
      </c>
      <c r="S1500" s="53" t="n">
        <f aca="false">P1500/M1500</f>
        <v>320.995454545455</v>
      </c>
      <c r="T1500" s="54" t="n">
        <f aca="false">IF(J1500&gt;0,L1500/J1500,0)</f>
        <v>0.941025641025641</v>
      </c>
      <c r="U1500" s="54" t="n">
        <f aca="false">IF(L1500&gt;0,R1500/L1500,0)</f>
        <v>0.884067376764924</v>
      </c>
      <c r="V1500" s="54" t="n">
        <f aca="false">IF(N1500&gt;0,P1500/N1500,0)</f>
        <v>0.989344294448274</v>
      </c>
      <c r="W1500" s="54" t="n">
        <f aca="false">T1500*U1500*V1500</f>
        <v>0.823065268065268</v>
      </c>
      <c r="X1500" s="55" t="n">
        <v>331.6</v>
      </c>
      <c r="Y1500" s="56" t="n">
        <v>1.49</v>
      </c>
    </row>
    <row r="1501" customFormat="false" ht="15" hidden="false" customHeight="false" outlineLevel="0" collapsed="false">
      <c r="A1501" s="47" t="s">
        <v>2027</v>
      </c>
      <c r="B1501" s="48" t="n">
        <v>46186</v>
      </c>
      <c r="C1501" s="49" t="n">
        <f aca="false">DATE(YEAR(B1501),MONTH(B1501),1)</f>
        <v>46174</v>
      </c>
      <c r="D1501" s="47" t="s">
        <v>74</v>
      </c>
      <c r="E1501" s="47" t="s">
        <v>62</v>
      </c>
      <c r="F1501" s="47" t="s">
        <v>149</v>
      </c>
      <c r="G1501" s="47" t="s">
        <v>2012</v>
      </c>
      <c r="H1501" s="50" t="n">
        <f aca="false">Assumptions!$B$4</f>
        <v>480</v>
      </c>
      <c r="I1501" s="47" t="n">
        <v>30</v>
      </c>
      <c r="J1501" s="9" t="n">
        <f aca="false">H1501-I1501</f>
        <v>450</v>
      </c>
      <c r="K1501" s="9" t="n">
        <f aca="false">SUMIFS(Downtime_Log!$I$2:$I$20000,Downtime_Log!$B$2:$B$20000,A1501)</f>
        <v>20</v>
      </c>
      <c r="L1501" s="9" t="n">
        <f aca="false">J1501-K1501</f>
        <v>430</v>
      </c>
      <c r="M1501" s="51" t="n">
        <f aca="false">INDEX(Rate_Master!$C$2:$C$13,MATCH(F1501,Rate_Master!$A$2:$A$13,0))</f>
        <v>1100</v>
      </c>
      <c r="N1501" s="52" t="n">
        <v>427134</v>
      </c>
      <c r="O1501" s="51" t="n">
        <f aca="false">SUMIFS(Quality_Log!$H$2:$H$20000,Quality_Log!$B$2:$B$20000,A1501)</f>
        <v>8706</v>
      </c>
      <c r="P1501" s="51" t="n">
        <f aca="false">N1501-O1501</f>
        <v>418428</v>
      </c>
      <c r="Q1501" s="51" t="n">
        <f aca="false">ROUND(J1501*M1501*Assumptions!$B$6,0)</f>
        <v>386100</v>
      </c>
      <c r="R1501" s="53" t="n">
        <f aca="false">N1501/M1501</f>
        <v>388.303636363636</v>
      </c>
      <c r="S1501" s="53" t="n">
        <f aca="false">P1501/M1501</f>
        <v>380.389090909091</v>
      </c>
      <c r="T1501" s="54" t="n">
        <f aca="false">IF(J1501&gt;0,L1501/J1501,0)</f>
        <v>0.955555555555556</v>
      </c>
      <c r="U1501" s="54" t="n">
        <f aca="false">IF(L1501&gt;0,R1501/L1501,0)</f>
        <v>0.903031712473573</v>
      </c>
      <c r="V1501" s="54" t="n">
        <f aca="false">IF(N1501&gt;0,P1501/N1501,0)</f>
        <v>0.979617637556364</v>
      </c>
      <c r="W1501" s="54" t="n">
        <f aca="false">T1501*U1501*V1501</f>
        <v>0.845309090909091</v>
      </c>
      <c r="X1501" s="55" t="n">
        <v>387</v>
      </c>
      <c r="Y1501" s="56" t="n">
        <v>1.64</v>
      </c>
    </row>
    <row r="1502" customFormat="false" ht="15" hidden="false" customHeight="false" outlineLevel="0" collapsed="false">
      <c r="A1502" s="47" t="s">
        <v>2028</v>
      </c>
      <c r="B1502" s="48" t="n">
        <v>46186</v>
      </c>
      <c r="C1502" s="49" t="n">
        <f aca="false">DATE(YEAR(B1502),MONTH(B1502),1)</f>
        <v>46174</v>
      </c>
      <c r="D1502" s="47" t="s">
        <v>75</v>
      </c>
      <c r="E1502" s="47" t="s">
        <v>62</v>
      </c>
      <c r="F1502" s="47" t="s">
        <v>149</v>
      </c>
      <c r="G1502" s="47" t="s">
        <v>2012</v>
      </c>
      <c r="H1502" s="50" t="n">
        <f aca="false">Assumptions!$B$4</f>
        <v>480</v>
      </c>
      <c r="I1502" s="47" t="n">
        <v>45</v>
      </c>
      <c r="J1502" s="9" t="n">
        <f aca="false">H1502-I1502</f>
        <v>435</v>
      </c>
      <c r="K1502" s="9" t="n">
        <f aca="false">SUMIFS(Downtime_Log!$I$2:$I$20000,Downtime_Log!$B$2:$B$20000,A1502)</f>
        <v>14</v>
      </c>
      <c r="L1502" s="9" t="n">
        <f aca="false">J1502-K1502</f>
        <v>421</v>
      </c>
      <c r="M1502" s="51" t="n">
        <f aca="false">INDEX(Rate_Master!$C$2:$C$13,MATCH(F1502,Rate_Master!$A$2:$A$13,0))</f>
        <v>1100</v>
      </c>
      <c r="N1502" s="52" t="n">
        <v>392256</v>
      </c>
      <c r="O1502" s="51" t="n">
        <f aca="false">SUMIFS(Quality_Log!$H$2:$H$20000,Quality_Log!$B$2:$B$20000,A1502)</f>
        <v>13383</v>
      </c>
      <c r="P1502" s="51" t="n">
        <f aca="false">N1502-O1502</f>
        <v>378873</v>
      </c>
      <c r="Q1502" s="51" t="n">
        <f aca="false">ROUND(J1502*M1502*Assumptions!$B$6,0)</f>
        <v>373230</v>
      </c>
      <c r="R1502" s="53" t="n">
        <f aca="false">N1502/M1502</f>
        <v>356.596363636364</v>
      </c>
      <c r="S1502" s="53" t="n">
        <f aca="false">P1502/M1502</f>
        <v>344.43</v>
      </c>
      <c r="T1502" s="54" t="n">
        <f aca="false">IF(J1502&gt;0,L1502/J1502,0)</f>
        <v>0.967816091954023</v>
      </c>
      <c r="U1502" s="54" t="n">
        <f aca="false">IF(L1502&gt;0,R1502/L1502,0)</f>
        <v>0.847022241416541</v>
      </c>
      <c r="V1502" s="54" t="n">
        <f aca="false">IF(N1502&gt;0,P1502/N1502,0)</f>
        <v>0.965881975036711</v>
      </c>
      <c r="W1502" s="54" t="n">
        <f aca="false">T1502*U1502*V1502</f>
        <v>0.791793103448276</v>
      </c>
      <c r="X1502" s="55" t="n">
        <v>394.4</v>
      </c>
      <c r="Y1502" s="56" t="n">
        <v>1.37</v>
      </c>
    </row>
    <row r="1503" customFormat="false" ht="15" hidden="false" customHeight="false" outlineLevel="0" collapsed="false">
      <c r="A1503" s="47" t="s">
        <v>2029</v>
      </c>
      <c r="B1503" s="48" t="n">
        <v>46186</v>
      </c>
      <c r="C1503" s="49" t="n">
        <f aca="false">DATE(YEAR(B1503),MONTH(B1503),1)</f>
        <v>46174</v>
      </c>
      <c r="D1503" s="47" t="s">
        <v>73</v>
      </c>
      <c r="E1503" s="47" t="s">
        <v>63</v>
      </c>
      <c r="F1503" s="47" t="s">
        <v>151</v>
      </c>
      <c r="G1503" s="47" t="s">
        <v>2016</v>
      </c>
      <c r="H1503" s="50" t="n">
        <f aca="false">Assumptions!$B$4</f>
        <v>480</v>
      </c>
      <c r="I1503" s="47" t="n">
        <v>90</v>
      </c>
      <c r="J1503" s="9" t="n">
        <f aca="false">H1503-I1503</f>
        <v>390</v>
      </c>
      <c r="K1503" s="9" t="n">
        <f aca="false">SUMIFS(Downtime_Log!$I$2:$I$20000,Downtime_Log!$B$2:$B$20000,A1503)</f>
        <v>46</v>
      </c>
      <c r="L1503" s="9" t="n">
        <f aca="false">J1503-K1503</f>
        <v>344</v>
      </c>
      <c r="M1503" s="51" t="n">
        <f aca="false">INDEX(Rate_Master!$C$2:$C$13,MATCH(F1503,Rate_Master!$A$2:$A$13,0))</f>
        <v>700</v>
      </c>
      <c r="N1503" s="52" t="n">
        <v>211887</v>
      </c>
      <c r="O1503" s="51" t="n">
        <f aca="false">SUMIFS(Quality_Log!$H$2:$H$20000,Quality_Log!$B$2:$B$20000,A1503)</f>
        <v>7741</v>
      </c>
      <c r="P1503" s="51" t="n">
        <f aca="false">N1503-O1503</f>
        <v>204146</v>
      </c>
      <c r="Q1503" s="51" t="n">
        <f aca="false">ROUND(J1503*M1503*Assumptions!$B$6,0)</f>
        <v>212940</v>
      </c>
      <c r="R1503" s="53" t="n">
        <f aca="false">N1503/M1503</f>
        <v>302.695714285714</v>
      </c>
      <c r="S1503" s="53" t="n">
        <f aca="false">P1503/M1503</f>
        <v>291.637142857143</v>
      </c>
      <c r="T1503" s="54" t="n">
        <f aca="false">IF(J1503&gt;0,L1503/J1503,0)</f>
        <v>0.882051282051282</v>
      </c>
      <c r="U1503" s="54" t="n">
        <f aca="false">IF(L1503&gt;0,R1503/L1503,0)</f>
        <v>0.879929401993356</v>
      </c>
      <c r="V1503" s="54" t="n">
        <f aca="false">IF(N1503&gt;0,P1503/N1503,0)</f>
        <v>0.963466375945669</v>
      </c>
      <c r="W1503" s="54" t="n">
        <f aca="false">T1503*U1503*V1503</f>
        <v>0.747787545787546</v>
      </c>
      <c r="X1503" s="55" t="n">
        <v>364.7</v>
      </c>
      <c r="Y1503" s="56" t="n">
        <v>2.14</v>
      </c>
    </row>
    <row r="1504" customFormat="false" ht="15" hidden="false" customHeight="false" outlineLevel="0" collapsed="false">
      <c r="A1504" s="47" t="s">
        <v>2030</v>
      </c>
      <c r="B1504" s="48" t="n">
        <v>46186</v>
      </c>
      <c r="C1504" s="49" t="n">
        <f aca="false">DATE(YEAR(B1504),MONTH(B1504),1)</f>
        <v>46174</v>
      </c>
      <c r="D1504" s="47" t="s">
        <v>74</v>
      </c>
      <c r="E1504" s="47" t="s">
        <v>63</v>
      </c>
      <c r="F1504" s="47" t="s">
        <v>151</v>
      </c>
      <c r="G1504" s="47" t="s">
        <v>2016</v>
      </c>
      <c r="H1504" s="50" t="n">
        <f aca="false">Assumptions!$B$4</f>
        <v>480</v>
      </c>
      <c r="I1504" s="47" t="n">
        <v>30</v>
      </c>
      <c r="J1504" s="9" t="n">
        <f aca="false">H1504-I1504</f>
        <v>450</v>
      </c>
      <c r="K1504" s="9" t="n">
        <f aca="false">SUMIFS(Downtime_Log!$I$2:$I$20000,Downtime_Log!$B$2:$B$20000,A1504)</f>
        <v>59</v>
      </c>
      <c r="L1504" s="9" t="n">
        <f aca="false">J1504-K1504</f>
        <v>391</v>
      </c>
      <c r="M1504" s="51" t="n">
        <f aca="false">INDEX(Rate_Master!$C$2:$C$13,MATCH(F1504,Rate_Master!$A$2:$A$13,0))</f>
        <v>700</v>
      </c>
      <c r="N1504" s="52" t="n">
        <v>218469</v>
      </c>
      <c r="O1504" s="51" t="n">
        <f aca="false">SUMIFS(Quality_Log!$H$2:$H$20000,Quality_Log!$B$2:$B$20000,A1504)</f>
        <v>12135</v>
      </c>
      <c r="P1504" s="51" t="n">
        <f aca="false">N1504-O1504</f>
        <v>206334</v>
      </c>
      <c r="Q1504" s="51" t="n">
        <f aca="false">ROUND(J1504*M1504*Assumptions!$B$6,0)</f>
        <v>245700</v>
      </c>
      <c r="R1504" s="53" t="n">
        <f aca="false">N1504/M1504</f>
        <v>312.098571428571</v>
      </c>
      <c r="S1504" s="53" t="n">
        <f aca="false">P1504/M1504</f>
        <v>294.762857142857</v>
      </c>
      <c r="T1504" s="54" t="n">
        <f aca="false">IF(J1504&gt;0,L1504/J1504,0)</f>
        <v>0.868888888888889</v>
      </c>
      <c r="U1504" s="54" t="n">
        <f aca="false">IF(L1504&gt;0,R1504/L1504,0)</f>
        <v>0.79820606503471</v>
      </c>
      <c r="V1504" s="54" t="n">
        <f aca="false">IF(N1504&gt;0,P1504/N1504,0)</f>
        <v>0.944454361946088</v>
      </c>
      <c r="W1504" s="54" t="n">
        <f aca="false">T1504*U1504*V1504</f>
        <v>0.655028571428571</v>
      </c>
      <c r="X1504" s="55" t="n">
        <v>430</v>
      </c>
      <c r="Y1504" s="56" t="n">
        <v>1.9</v>
      </c>
    </row>
    <row r="1505" customFormat="false" ht="15" hidden="false" customHeight="false" outlineLevel="0" collapsed="false">
      <c r="A1505" s="47" t="s">
        <v>2031</v>
      </c>
      <c r="B1505" s="48" t="n">
        <v>46186</v>
      </c>
      <c r="C1505" s="49" t="n">
        <f aca="false">DATE(YEAR(B1505),MONTH(B1505),1)</f>
        <v>46174</v>
      </c>
      <c r="D1505" s="47" t="s">
        <v>75</v>
      </c>
      <c r="E1505" s="47" t="s">
        <v>63</v>
      </c>
      <c r="F1505" s="47" t="s">
        <v>151</v>
      </c>
      <c r="G1505" s="47" t="s">
        <v>2016</v>
      </c>
      <c r="H1505" s="50" t="n">
        <f aca="false">Assumptions!$B$4</f>
        <v>480</v>
      </c>
      <c r="I1505" s="47" t="n">
        <v>30</v>
      </c>
      <c r="J1505" s="9" t="n">
        <f aca="false">H1505-I1505</f>
        <v>450</v>
      </c>
      <c r="K1505" s="9" t="n">
        <f aca="false">SUMIFS(Downtime_Log!$I$2:$I$20000,Downtime_Log!$B$2:$B$20000,A1505)</f>
        <v>57</v>
      </c>
      <c r="L1505" s="9" t="n">
        <f aca="false">J1505-K1505</f>
        <v>393</v>
      </c>
      <c r="M1505" s="51" t="n">
        <f aca="false">INDEX(Rate_Master!$C$2:$C$13,MATCH(F1505,Rate_Master!$A$2:$A$13,0))</f>
        <v>700</v>
      </c>
      <c r="N1505" s="52" t="n">
        <v>205005</v>
      </c>
      <c r="O1505" s="51" t="n">
        <f aca="false">SUMIFS(Quality_Log!$H$2:$H$20000,Quality_Log!$B$2:$B$20000,A1505)</f>
        <v>7675</v>
      </c>
      <c r="P1505" s="51" t="n">
        <f aca="false">N1505-O1505</f>
        <v>197330</v>
      </c>
      <c r="Q1505" s="51" t="n">
        <f aca="false">ROUND(J1505*M1505*Assumptions!$B$6,0)</f>
        <v>245700</v>
      </c>
      <c r="R1505" s="53" t="n">
        <f aca="false">N1505/M1505</f>
        <v>292.864285714286</v>
      </c>
      <c r="S1505" s="53" t="n">
        <f aca="false">P1505/M1505</f>
        <v>281.9</v>
      </c>
      <c r="T1505" s="54" t="n">
        <f aca="false">IF(J1505&gt;0,L1505/J1505,0)</f>
        <v>0.873333333333333</v>
      </c>
      <c r="U1505" s="54" t="n">
        <f aca="false">IF(L1505&gt;0,R1505/L1505,0)</f>
        <v>0.745201744820065</v>
      </c>
      <c r="V1505" s="54" t="n">
        <f aca="false">IF(N1505&gt;0,P1505/N1505,0)</f>
        <v>0.962561888734421</v>
      </c>
      <c r="W1505" s="54" t="n">
        <f aca="false">T1505*U1505*V1505</f>
        <v>0.626444444444444</v>
      </c>
      <c r="X1505" s="55" t="n">
        <v>465</v>
      </c>
      <c r="Y1505" s="56" t="n">
        <v>1.97</v>
      </c>
    </row>
    <row r="1506" customFormat="false" ht="15" hidden="false" customHeight="false" outlineLevel="0" collapsed="false">
      <c r="A1506" s="47" t="s">
        <v>2032</v>
      </c>
      <c r="B1506" s="48" t="n">
        <v>46186</v>
      </c>
      <c r="C1506" s="49" t="n">
        <f aca="false">DATE(YEAR(B1506),MONTH(B1506),1)</f>
        <v>46174</v>
      </c>
      <c r="D1506" s="47" t="s">
        <v>73</v>
      </c>
      <c r="E1506" s="47" t="s">
        <v>64</v>
      </c>
      <c r="F1506" s="47" t="s">
        <v>156</v>
      </c>
      <c r="G1506" s="47" t="s">
        <v>2020</v>
      </c>
      <c r="H1506" s="50" t="n">
        <f aca="false">Assumptions!$B$4</f>
        <v>480</v>
      </c>
      <c r="I1506" s="47" t="n">
        <v>90</v>
      </c>
      <c r="J1506" s="9" t="n">
        <f aca="false">H1506-I1506</f>
        <v>390</v>
      </c>
      <c r="K1506" s="9" t="n">
        <f aca="false">SUMIFS(Downtime_Log!$I$2:$I$20000,Downtime_Log!$B$2:$B$20000,A1506)</f>
        <v>60</v>
      </c>
      <c r="L1506" s="9" t="n">
        <f aca="false">J1506-K1506</f>
        <v>330</v>
      </c>
      <c r="M1506" s="51" t="n">
        <f aca="false">INDEX(Rate_Master!$C$2:$C$13,MATCH(F1506,Rate_Master!$A$2:$A$13,0))</f>
        <v>480</v>
      </c>
      <c r="N1506" s="52" t="n">
        <v>136866</v>
      </c>
      <c r="O1506" s="51" t="n">
        <f aca="false">SUMIFS(Quality_Log!$H$2:$H$20000,Quality_Log!$B$2:$B$20000,A1506)</f>
        <v>3239</v>
      </c>
      <c r="P1506" s="51" t="n">
        <f aca="false">N1506-O1506</f>
        <v>133627</v>
      </c>
      <c r="Q1506" s="51" t="n">
        <f aca="false">ROUND(J1506*M1506*Assumptions!$B$6,0)</f>
        <v>146016</v>
      </c>
      <c r="R1506" s="53" t="n">
        <f aca="false">N1506/M1506</f>
        <v>285.1375</v>
      </c>
      <c r="S1506" s="53" t="n">
        <f aca="false">P1506/M1506</f>
        <v>278.389583333333</v>
      </c>
      <c r="T1506" s="54" t="n">
        <f aca="false">IF(J1506&gt;0,L1506/J1506,0)</f>
        <v>0.846153846153846</v>
      </c>
      <c r="U1506" s="54" t="n">
        <f aca="false">IF(L1506&gt;0,R1506/L1506,0)</f>
        <v>0.86405303030303</v>
      </c>
      <c r="V1506" s="54" t="n">
        <f aca="false">IF(N1506&gt;0,P1506/N1506,0)</f>
        <v>0.976334516972806</v>
      </c>
      <c r="W1506" s="54" t="n">
        <f aca="false">T1506*U1506*V1506</f>
        <v>0.713819444444445</v>
      </c>
      <c r="X1506" s="55" t="n">
        <v>192.5</v>
      </c>
      <c r="Y1506" s="56" t="n">
        <v>0.66</v>
      </c>
    </row>
    <row r="1507" customFormat="false" ht="15" hidden="false" customHeight="false" outlineLevel="0" collapsed="false">
      <c r="A1507" s="47" t="s">
        <v>2033</v>
      </c>
      <c r="B1507" s="48" t="n">
        <v>46186</v>
      </c>
      <c r="C1507" s="49" t="n">
        <f aca="false">DATE(YEAR(B1507),MONTH(B1507),1)</f>
        <v>46174</v>
      </c>
      <c r="D1507" s="47" t="s">
        <v>74</v>
      </c>
      <c r="E1507" s="47" t="s">
        <v>64</v>
      </c>
      <c r="F1507" s="47" t="s">
        <v>156</v>
      </c>
      <c r="G1507" s="47" t="s">
        <v>2020</v>
      </c>
      <c r="H1507" s="50" t="n">
        <f aca="false">Assumptions!$B$4</f>
        <v>480</v>
      </c>
      <c r="I1507" s="47" t="n">
        <v>30</v>
      </c>
      <c r="J1507" s="9" t="n">
        <f aca="false">H1507-I1507</f>
        <v>450</v>
      </c>
      <c r="K1507" s="9" t="n">
        <f aca="false">SUMIFS(Downtime_Log!$I$2:$I$20000,Downtime_Log!$B$2:$B$20000,A1507)</f>
        <v>19</v>
      </c>
      <c r="L1507" s="9" t="n">
        <f aca="false">J1507-K1507</f>
        <v>431</v>
      </c>
      <c r="M1507" s="51" t="n">
        <f aca="false">INDEX(Rate_Master!$C$2:$C$13,MATCH(F1507,Rate_Master!$A$2:$A$13,0))</f>
        <v>480</v>
      </c>
      <c r="N1507" s="52" t="n">
        <v>183245</v>
      </c>
      <c r="O1507" s="51" t="n">
        <f aca="false">SUMIFS(Quality_Log!$H$2:$H$20000,Quality_Log!$B$2:$B$20000,A1507)</f>
        <v>3897</v>
      </c>
      <c r="P1507" s="51" t="n">
        <f aca="false">N1507-O1507</f>
        <v>179348</v>
      </c>
      <c r="Q1507" s="51" t="n">
        <f aca="false">ROUND(J1507*M1507*Assumptions!$B$6,0)</f>
        <v>168480</v>
      </c>
      <c r="R1507" s="53" t="n">
        <f aca="false">N1507/M1507</f>
        <v>381.760416666667</v>
      </c>
      <c r="S1507" s="53" t="n">
        <f aca="false">P1507/M1507</f>
        <v>373.641666666667</v>
      </c>
      <c r="T1507" s="54" t="n">
        <f aca="false">IF(J1507&gt;0,L1507/J1507,0)</f>
        <v>0.957777777777778</v>
      </c>
      <c r="U1507" s="54" t="n">
        <f aca="false">IF(L1507&gt;0,R1507/L1507,0)</f>
        <v>0.885755027068832</v>
      </c>
      <c r="V1507" s="54" t="n">
        <f aca="false">IF(N1507&gt;0,P1507/N1507,0)</f>
        <v>0.97873338972414</v>
      </c>
      <c r="W1507" s="54" t="n">
        <f aca="false">T1507*U1507*V1507</f>
        <v>0.830314814814815</v>
      </c>
      <c r="X1507" s="55" t="n">
        <v>225.7</v>
      </c>
      <c r="Y1507" s="56" t="n">
        <v>0.79</v>
      </c>
    </row>
    <row r="1508" customFormat="false" ht="15" hidden="false" customHeight="false" outlineLevel="0" collapsed="false">
      <c r="A1508" s="47" t="s">
        <v>2034</v>
      </c>
      <c r="B1508" s="48" t="n">
        <v>46186</v>
      </c>
      <c r="C1508" s="49" t="n">
        <f aca="false">DATE(YEAR(B1508),MONTH(B1508),1)</f>
        <v>46174</v>
      </c>
      <c r="D1508" s="47" t="s">
        <v>73</v>
      </c>
      <c r="E1508" s="47" t="s">
        <v>65</v>
      </c>
      <c r="F1508" s="47" t="s">
        <v>158</v>
      </c>
      <c r="G1508" s="47" t="s">
        <v>2025</v>
      </c>
      <c r="H1508" s="50" t="n">
        <f aca="false">Assumptions!$B$4</f>
        <v>480</v>
      </c>
      <c r="I1508" s="47" t="n">
        <v>90</v>
      </c>
      <c r="J1508" s="9" t="n">
        <f aca="false">H1508-I1508</f>
        <v>390</v>
      </c>
      <c r="K1508" s="9" t="n">
        <f aca="false">SUMIFS(Downtime_Log!$I$2:$I$20000,Downtime_Log!$B$2:$B$20000,A1508)</f>
        <v>50</v>
      </c>
      <c r="L1508" s="9" t="n">
        <f aca="false">J1508-K1508</f>
        <v>340</v>
      </c>
      <c r="M1508" s="51" t="n">
        <f aca="false">INDEX(Rate_Master!$C$2:$C$13,MATCH(F1508,Rate_Master!$A$2:$A$13,0))</f>
        <v>200</v>
      </c>
      <c r="N1508" s="52" t="n">
        <v>56124</v>
      </c>
      <c r="O1508" s="51" t="n">
        <f aca="false">SUMIFS(Quality_Log!$H$2:$H$20000,Quality_Log!$B$2:$B$20000,A1508)</f>
        <v>959</v>
      </c>
      <c r="P1508" s="51" t="n">
        <f aca="false">N1508-O1508</f>
        <v>55165</v>
      </c>
      <c r="Q1508" s="51" t="n">
        <f aca="false">ROUND(J1508*M1508*Assumptions!$B$6,0)</f>
        <v>60840</v>
      </c>
      <c r="R1508" s="53" t="n">
        <f aca="false">N1508/M1508</f>
        <v>280.62</v>
      </c>
      <c r="S1508" s="53" t="n">
        <f aca="false">P1508/M1508</f>
        <v>275.825</v>
      </c>
      <c r="T1508" s="54" t="n">
        <f aca="false">IF(J1508&gt;0,L1508/J1508,0)</f>
        <v>0.871794871794872</v>
      </c>
      <c r="U1508" s="54" t="n">
        <f aca="false">IF(L1508&gt;0,R1508/L1508,0)</f>
        <v>0.825352941176471</v>
      </c>
      <c r="V1508" s="54" t="n">
        <f aca="false">IF(N1508&gt;0,P1508/N1508,0)</f>
        <v>0.982912835863445</v>
      </c>
      <c r="W1508" s="54" t="n">
        <f aca="false">T1508*U1508*V1508</f>
        <v>0.70724358974359</v>
      </c>
      <c r="X1508" s="55" t="n">
        <v>169.4</v>
      </c>
      <c r="Y1508" s="56" t="n">
        <v>0.17</v>
      </c>
    </row>
    <row r="1509" customFormat="false" ht="15" hidden="false" customHeight="false" outlineLevel="0" collapsed="false">
      <c r="A1509" s="47" t="s">
        <v>2035</v>
      </c>
      <c r="B1509" s="48" t="n">
        <v>46186</v>
      </c>
      <c r="C1509" s="49" t="n">
        <f aca="false">DATE(YEAR(B1509),MONTH(B1509),1)</f>
        <v>46174</v>
      </c>
      <c r="D1509" s="47" t="s">
        <v>74</v>
      </c>
      <c r="E1509" s="47" t="s">
        <v>65</v>
      </c>
      <c r="F1509" s="47" t="s">
        <v>158</v>
      </c>
      <c r="G1509" s="47" t="s">
        <v>2025</v>
      </c>
      <c r="H1509" s="50" t="n">
        <f aca="false">Assumptions!$B$4</f>
        <v>480</v>
      </c>
      <c r="I1509" s="47" t="n">
        <v>30</v>
      </c>
      <c r="J1509" s="9" t="n">
        <f aca="false">H1509-I1509</f>
        <v>450</v>
      </c>
      <c r="K1509" s="9" t="n">
        <f aca="false">SUMIFS(Downtime_Log!$I$2:$I$20000,Downtime_Log!$B$2:$B$20000,A1509)</f>
        <v>2</v>
      </c>
      <c r="L1509" s="9" t="n">
        <f aca="false">J1509-K1509</f>
        <v>448</v>
      </c>
      <c r="M1509" s="51" t="n">
        <f aca="false">INDEX(Rate_Master!$C$2:$C$13,MATCH(F1509,Rate_Master!$A$2:$A$13,0))</f>
        <v>200</v>
      </c>
      <c r="N1509" s="52" t="n">
        <v>72541</v>
      </c>
      <c r="O1509" s="51" t="n">
        <f aca="false">SUMIFS(Quality_Log!$H$2:$H$20000,Quality_Log!$B$2:$B$20000,A1509)</f>
        <v>1438</v>
      </c>
      <c r="P1509" s="51" t="n">
        <f aca="false">N1509-O1509</f>
        <v>71103</v>
      </c>
      <c r="Q1509" s="51" t="n">
        <f aca="false">ROUND(J1509*M1509*Assumptions!$B$6,0)</f>
        <v>70200</v>
      </c>
      <c r="R1509" s="53" t="n">
        <f aca="false">N1509/M1509</f>
        <v>362.705</v>
      </c>
      <c r="S1509" s="53" t="n">
        <f aca="false">P1509/M1509</f>
        <v>355.515</v>
      </c>
      <c r="T1509" s="54" t="n">
        <f aca="false">IF(J1509&gt;0,L1509/J1509,0)</f>
        <v>0.995555555555556</v>
      </c>
      <c r="U1509" s="54" t="n">
        <f aca="false">IF(L1509&gt;0,R1509/L1509,0)</f>
        <v>0.809609375</v>
      </c>
      <c r="V1509" s="54" t="n">
        <f aca="false">IF(N1509&gt;0,P1509/N1509,0)</f>
        <v>0.980176727643677</v>
      </c>
      <c r="W1509" s="54" t="n">
        <f aca="false">T1509*U1509*V1509</f>
        <v>0.790033333333333</v>
      </c>
      <c r="X1509" s="55" t="n">
        <v>215.6</v>
      </c>
      <c r="Y1509" s="56" t="n">
        <v>0.15</v>
      </c>
    </row>
    <row r="1510" customFormat="false" ht="15" hidden="false" customHeight="false" outlineLevel="0" collapsed="false">
      <c r="A1510" s="47" t="s">
        <v>2036</v>
      </c>
      <c r="B1510" s="48" t="n">
        <v>46186</v>
      </c>
      <c r="C1510" s="49" t="n">
        <f aca="false">DATE(YEAR(B1510),MONTH(B1510),1)</f>
        <v>46174</v>
      </c>
      <c r="D1510" s="47" t="s">
        <v>75</v>
      </c>
      <c r="E1510" s="47" t="s">
        <v>65</v>
      </c>
      <c r="F1510" s="47" t="s">
        <v>158</v>
      </c>
      <c r="G1510" s="47" t="s">
        <v>2025</v>
      </c>
      <c r="H1510" s="50" t="n">
        <f aca="false">Assumptions!$B$4</f>
        <v>480</v>
      </c>
      <c r="I1510" s="47" t="n">
        <v>30</v>
      </c>
      <c r="J1510" s="9" t="n">
        <f aca="false">H1510-I1510</f>
        <v>450</v>
      </c>
      <c r="K1510" s="9" t="n">
        <f aca="false">SUMIFS(Downtime_Log!$I$2:$I$20000,Downtime_Log!$B$2:$B$20000,A1510)</f>
        <v>27</v>
      </c>
      <c r="L1510" s="9" t="n">
        <f aca="false">J1510-K1510</f>
        <v>423</v>
      </c>
      <c r="M1510" s="51" t="n">
        <f aca="false">INDEX(Rate_Master!$C$2:$C$13,MATCH(F1510,Rate_Master!$A$2:$A$13,0))</f>
        <v>200</v>
      </c>
      <c r="N1510" s="52" t="n">
        <v>71498</v>
      </c>
      <c r="O1510" s="51" t="n">
        <f aca="false">SUMIFS(Quality_Log!$H$2:$H$20000,Quality_Log!$B$2:$B$20000,A1510)</f>
        <v>1186</v>
      </c>
      <c r="P1510" s="51" t="n">
        <f aca="false">N1510-O1510</f>
        <v>70312</v>
      </c>
      <c r="Q1510" s="51" t="n">
        <f aca="false">ROUND(J1510*M1510*Assumptions!$B$6,0)</f>
        <v>70200</v>
      </c>
      <c r="R1510" s="53" t="n">
        <f aca="false">N1510/M1510</f>
        <v>357.49</v>
      </c>
      <c r="S1510" s="53" t="n">
        <f aca="false">P1510/M1510</f>
        <v>351.56</v>
      </c>
      <c r="T1510" s="54" t="n">
        <f aca="false">IF(J1510&gt;0,L1510/J1510,0)</f>
        <v>0.94</v>
      </c>
      <c r="U1510" s="54" t="n">
        <f aca="false">IF(L1510&gt;0,R1510/L1510,0)</f>
        <v>0.845130023640662</v>
      </c>
      <c r="V1510" s="54" t="n">
        <f aca="false">IF(N1510&gt;0,P1510/N1510,0)</f>
        <v>0.98341212341604</v>
      </c>
      <c r="W1510" s="54" t="n">
        <f aca="false">T1510*U1510*V1510</f>
        <v>0.781244444444444</v>
      </c>
      <c r="X1510" s="55" t="n">
        <v>198.6</v>
      </c>
      <c r="Y1510" s="56" t="n">
        <v>0.14</v>
      </c>
    </row>
    <row r="1511" customFormat="false" ht="15" hidden="false" customHeight="false" outlineLevel="0" collapsed="false">
      <c r="A1511" s="47" t="s">
        <v>2037</v>
      </c>
      <c r="B1511" s="48" t="n">
        <v>46188</v>
      </c>
      <c r="C1511" s="49" t="n">
        <f aca="false">DATE(YEAR(B1511),MONTH(B1511),1)</f>
        <v>46174</v>
      </c>
      <c r="D1511" s="47" t="s">
        <v>73</v>
      </c>
      <c r="E1511" s="47" t="s">
        <v>62</v>
      </c>
      <c r="F1511" s="47" t="s">
        <v>150</v>
      </c>
      <c r="G1511" s="47" t="s">
        <v>2038</v>
      </c>
      <c r="H1511" s="50" t="n">
        <f aca="false">Assumptions!$B$4</f>
        <v>480</v>
      </c>
      <c r="I1511" s="47" t="n">
        <v>30</v>
      </c>
      <c r="J1511" s="9" t="n">
        <f aca="false">H1511-I1511</f>
        <v>450</v>
      </c>
      <c r="K1511" s="9" t="n">
        <f aca="false">SUMIFS(Downtime_Log!$I$2:$I$20000,Downtime_Log!$B$2:$B$20000,A1511)</f>
        <v>251</v>
      </c>
      <c r="L1511" s="9" t="n">
        <f aca="false">J1511-K1511</f>
        <v>199</v>
      </c>
      <c r="M1511" s="51" t="n">
        <f aca="false">INDEX(Rate_Master!$C$2:$C$13,MATCH(F1511,Rate_Master!$A$2:$A$13,0))</f>
        <v>800</v>
      </c>
      <c r="N1511" s="52" t="n">
        <v>134755</v>
      </c>
      <c r="O1511" s="51" t="n">
        <f aca="false">SUMIFS(Quality_Log!$H$2:$H$20000,Quality_Log!$B$2:$B$20000,A1511)</f>
        <v>3529</v>
      </c>
      <c r="P1511" s="51" t="n">
        <f aca="false">N1511-O1511</f>
        <v>131226</v>
      </c>
      <c r="Q1511" s="51" t="n">
        <f aca="false">ROUND(J1511*M1511*Assumptions!$B$6,0)</f>
        <v>280800</v>
      </c>
      <c r="R1511" s="53" t="n">
        <f aca="false">N1511/M1511</f>
        <v>168.44375</v>
      </c>
      <c r="S1511" s="53" t="n">
        <f aca="false">P1511/M1511</f>
        <v>164.0325</v>
      </c>
      <c r="T1511" s="54" t="n">
        <f aca="false">IF(J1511&gt;0,L1511/J1511,0)</f>
        <v>0.442222222222222</v>
      </c>
      <c r="U1511" s="54" t="n">
        <f aca="false">IF(L1511&gt;0,R1511/L1511,0)</f>
        <v>0.846451005025126</v>
      </c>
      <c r="V1511" s="54" t="n">
        <f aca="false">IF(N1511&gt;0,P1511/N1511,0)</f>
        <v>0.97381173240325</v>
      </c>
      <c r="W1511" s="54" t="n">
        <f aca="false">T1511*U1511*V1511</f>
        <v>0.364516666666667</v>
      </c>
      <c r="X1511" s="55" t="n">
        <v>251.8</v>
      </c>
      <c r="Y1511" s="56" t="n">
        <v>4.89</v>
      </c>
    </row>
    <row r="1512" customFormat="false" ht="15" hidden="false" customHeight="false" outlineLevel="0" collapsed="false">
      <c r="A1512" s="47" t="s">
        <v>2039</v>
      </c>
      <c r="B1512" s="48" t="n">
        <v>46188</v>
      </c>
      <c r="C1512" s="49" t="n">
        <f aca="false">DATE(YEAR(B1512),MONTH(B1512),1)</f>
        <v>46174</v>
      </c>
      <c r="D1512" s="47" t="s">
        <v>74</v>
      </c>
      <c r="E1512" s="47" t="s">
        <v>62</v>
      </c>
      <c r="F1512" s="47" t="s">
        <v>150</v>
      </c>
      <c r="G1512" s="47" t="s">
        <v>2038</v>
      </c>
      <c r="H1512" s="50" t="n">
        <f aca="false">Assumptions!$B$4</f>
        <v>480</v>
      </c>
      <c r="I1512" s="47" t="n">
        <v>30</v>
      </c>
      <c r="J1512" s="9" t="n">
        <f aca="false">H1512-I1512</f>
        <v>450</v>
      </c>
      <c r="K1512" s="9" t="n">
        <f aca="false">SUMIFS(Downtime_Log!$I$2:$I$20000,Downtime_Log!$B$2:$B$20000,A1512)</f>
        <v>3</v>
      </c>
      <c r="L1512" s="9" t="n">
        <f aca="false">J1512-K1512</f>
        <v>447</v>
      </c>
      <c r="M1512" s="51" t="n">
        <f aca="false">INDEX(Rate_Master!$C$2:$C$13,MATCH(F1512,Rate_Master!$A$2:$A$13,0))</f>
        <v>800</v>
      </c>
      <c r="N1512" s="52" t="n">
        <v>297422</v>
      </c>
      <c r="O1512" s="51" t="n">
        <f aca="false">SUMIFS(Quality_Log!$H$2:$H$20000,Quality_Log!$B$2:$B$20000,A1512)</f>
        <v>6671</v>
      </c>
      <c r="P1512" s="51" t="n">
        <f aca="false">N1512-O1512</f>
        <v>290751</v>
      </c>
      <c r="Q1512" s="51" t="n">
        <f aca="false">ROUND(J1512*M1512*Assumptions!$B$6,0)</f>
        <v>280800</v>
      </c>
      <c r="R1512" s="53" t="n">
        <f aca="false">N1512/M1512</f>
        <v>371.7775</v>
      </c>
      <c r="S1512" s="53" t="n">
        <f aca="false">P1512/M1512</f>
        <v>363.43875</v>
      </c>
      <c r="T1512" s="54" t="n">
        <f aca="false">IF(J1512&gt;0,L1512/J1512,0)</f>
        <v>0.993333333333333</v>
      </c>
      <c r="U1512" s="54" t="n">
        <f aca="false">IF(L1512&gt;0,R1512/L1512,0)</f>
        <v>0.831717002237136</v>
      </c>
      <c r="V1512" s="54" t="n">
        <f aca="false">IF(N1512&gt;0,P1512/N1512,0)</f>
        <v>0.977570589936185</v>
      </c>
      <c r="W1512" s="54" t="n">
        <f aca="false">T1512*U1512*V1512</f>
        <v>0.807641666666667</v>
      </c>
      <c r="X1512" s="55" t="n">
        <v>390.3</v>
      </c>
      <c r="Y1512" s="56" t="n">
        <v>1.66</v>
      </c>
    </row>
    <row r="1513" customFormat="false" ht="15" hidden="false" customHeight="false" outlineLevel="0" collapsed="false">
      <c r="A1513" s="47" t="s">
        <v>2040</v>
      </c>
      <c r="B1513" s="48" t="n">
        <v>46188</v>
      </c>
      <c r="C1513" s="49" t="n">
        <f aca="false">DATE(YEAR(B1513),MONTH(B1513),1)</f>
        <v>46174</v>
      </c>
      <c r="D1513" s="47" t="s">
        <v>75</v>
      </c>
      <c r="E1513" s="47" t="s">
        <v>62</v>
      </c>
      <c r="F1513" s="47" t="s">
        <v>150</v>
      </c>
      <c r="G1513" s="47" t="s">
        <v>2038</v>
      </c>
      <c r="H1513" s="50" t="n">
        <f aca="false">Assumptions!$B$4</f>
        <v>480</v>
      </c>
      <c r="I1513" s="47" t="n">
        <v>30</v>
      </c>
      <c r="J1513" s="9" t="n">
        <f aca="false">H1513-I1513</f>
        <v>450</v>
      </c>
      <c r="K1513" s="9" t="n">
        <f aca="false">SUMIFS(Downtime_Log!$I$2:$I$20000,Downtime_Log!$B$2:$B$20000,A1513)</f>
        <v>115</v>
      </c>
      <c r="L1513" s="9" t="n">
        <f aca="false">J1513-K1513</f>
        <v>335</v>
      </c>
      <c r="M1513" s="51" t="n">
        <f aca="false">INDEX(Rate_Master!$C$2:$C$13,MATCH(F1513,Rate_Master!$A$2:$A$13,0))</f>
        <v>800</v>
      </c>
      <c r="N1513" s="52" t="n">
        <v>226157</v>
      </c>
      <c r="O1513" s="51" t="n">
        <f aca="false">SUMIFS(Quality_Log!$H$2:$H$20000,Quality_Log!$B$2:$B$20000,A1513)</f>
        <v>4307</v>
      </c>
      <c r="P1513" s="51" t="n">
        <f aca="false">N1513-O1513</f>
        <v>221850</v>
      </c>
      <c r="Q1513" s="51" t="n">
        <f aca="false">ROUND(J1513*M1513*Assumptions!$B$6,0)</f>
        <v>280800</v>
      </c>
      <c r="R1513" s="53" t="n">
        <f aca="false">N1513/M1513</f>
        <v>282.69625</v>
      </c>
      <c r="S1513" s="53" t="n">
        <f aca="false">P1513/M1513</f>
        <v>277.3125</v>
      </c>
      <c r="T1513" s="54" t="n">
        <f aca="false">IF(J1513&gt;0,L1513/J1513,0)</f>
        <v>0.744444444444445</v>
      </c>
      <c r="U1513" s="54" t="n">
        <f aca="false">IF(L1513&gt;0,R1513/L1513,0)</f>
        <v>0.843869402985075</v>
      </c>
      <c r="V1513" s="54" t="n">
        <f aca="false">IF(N1513&gt;0,P1513/N1513,0)</f>
        <v>0.980955707760538</v>
      </c>
      <c r="W1513" s="54" t="n">
        <f aca="false">T1513*U1513*V1513</f>
        <v>0.61625</v>
      </c>
      <c r="X1513" s="55" t="n">
        <v>335.9</v>
      </c>
      <c r="Y1513" s="56" t="n">
        <v>1.49</v>
      </c>
    </row>
    <row r="1514" customFormat="false" ht="15" hidden="false" customHeight="false" outlineLevel="0" collapsed="false">
      <c r="A1514" s="47" t="s">
        <v>2041</v>
      </c>
      <c r="B1514" s="48" t="n">
        <v>46188</v>
      </c>
      <c r="C1514" s="49" t="n">
        <f aca="false">DATE(YEAR(B1514),MONTH(B1514),1)</f>
        <v>46174</v>
      </c>
      <c r="D1514" s="47" t="s">
        <v>73</v>
      </c>
      <c r="E1514" s="47" t="s">
        <v>63</v>
      </c>
      <c r="F1514" s="47" t="s">
        <v>151</v>
      </c>
      <c r="G1514" s="47" t="s">
        <v>2042</v>
      </c>
      <c r="H1514" s="50" t="n">
        <f aca="false">Assumptions!$B$4</f>
        <v>480</v>
      </c>
      <c r="I1514" s="47" t="n">
        <v>30</v>
      </c>
      <c r="J1514" s="9" t="n">
        <f aca="false">H1514-I1514</f>
        <v>450</v>
      </c>
      <c r="K1514" s="9" t="n">
        <f aca="false">SUMIFS(Downtime_Log!$I$2:$I$20000,Downtime_Log!$B$2:$B$20000,A1514)</f>
        <v>46</v>
      </c>
      <c r="L1514" s="9" t="n">
        <f aca="false">J1514-K1514</f>
        <v>404</v>
      </c>
      <c r="M1514" s="51" t="n">
        <f aca="false">INDEX(Rate_Master!$C$2:$C$13,MATCH(F1514,Rate_Master!$A$2:$A$13,0))</f>
        <v>700</v>
      </c>
      <c r="N1514" s="52" t="n">
        <v>248949</v>
      </c>
      <c r="O1514" s="51" t="n">
        <f aca="false">SUMIFS(Quality_Log!$H$2:$H$20000,Quality_Log!$B$2:$B$20000,A1514)</f>
        <v>8571</v>
      </c>
      <c r="P1514" s="51" t="n">
        <f aca="false">N1514-O1514</f>
        <v>240378</v>
      </c>
      <c r="Q1514" s="51" t="n">
        <f aca="false">ROUND(J1514*M1514*Assumptions!$B$6,0)</f>
        <v>245700</v>
      </c>
      <c r="R1514" s="53" t="n">
        <f aca="false">N1514/M1514</f>
        <v>355.641428571429</v>
      </c>
      <c r="S1514" s="53" t="n">
        <f aca="false">P1514/M1514</f>
        <v>343.397142857143</v>
      </c>
      <c r="T1514" s="54" t="n">
        <f aca="false">IF(J1514&gt;0,L1514/J1514,0)</f>
        <v>0.897777777777778</v>
      </c>
      <c r="U1514" s="54" t="n">
        <f aca="false">IF(L1514&gt;0,R1514/L1514,0)</f>
        <v>0.880300565770863</v>
      </c>
      <c r="V1514" s="54" t="n">
        <f aca="false">IF(N1514&gt;0,P1514/N1514,0)</f>
        <v>0.965571261583698</v>
      </c>
      <c r="W1514" s="54" t="n">
        <f aca="false">T1514*U1514*V1514</f>
        <v>0.763104761904762</v>
      </c>
      <c r="X1514" s="55" t="n">
        <v>429.1</v>
      </c>
      <c r="Y1514" s="56" t="n">
        <v>2.25</v>
      </c>
    </row>
    <row r="1515" customFormat="false" ht="15" hidden="false" customHeight="false" outlineLevel="0" collapsed="false">
      <c r="A1515" s="47" t="s">
        <v>2043</v>
      </c>
      <c r="B1515" s="48" t="n">
        <v>46188</v>
      </c>
      <c r="C1515" s="49" t="n">
        <f aca="false">DATE(YEAR(B1515),MONTH(B1515),1)</f>
        <v>46174</v>
      </c>
      <c r="D1515" s="47" t="s">
        <v>74</v>
      </c>
      <c r="E1515" s="47" t="s">
        <v>63</v>
      </c>
      <c r="F1515" s="47" t="s">
        <v>151</v>
      </c>
      <c r="G1515" s="47" t="s">
        <v>2042</v>
      </c>
      <c r="H1515" s="50" t="n">
        <f aca="false">Assumptions!$B$4</f>
        <v>480</v>
      </c>
      <c r="I1515" s="47" t="n">
        <v>30</v>
      </c>
      <c r="J1515" s="9" t="n">
        <f aca="false">H1515-I1515</f>
        <v>450</v>
      </c>
      <c r="K1515" s="9" t="n">
        <f aca="false">SUMIFS(Downtime_Log!$I$2:$I$20000,Downtime_Log!$B$2:$B$20000,A1515)</f>
        <v>81</v>
      </c>
      <c r="L1515" s="9" t="n">
        <f aca="false">J1515-K1515</f>
        <v>369</v>
      </c>
      <c r="M1515" s="51" t="n">
        <f aca="false">INDEX(Rate_Master!$C$2:$C$13,MATCH(F1515,Rate_Master!$A$2:$A$13,0))</f>
        <v>700</v>
      </c>
      <c r="N1515" s="52" t="n">
        <v>228156</v>
      </c>
      <c r="O1515" s="51" t="n">
        <f aca="false">SUMIFS(Quality_Log!$H$2:$H$20000,Quality_Log!$B$2:$B$20000,A1515)</f>
        <v>8536</v>
      </c>
      <c r="P1515" s="51" t="n">
        <f aca="false">N1515-O1515</f>
        <v>219620</v>
      </c>
      <c r="Q1515" s="51" t="n">
        <f aca="false">ROUND(J1515*M1515*Assumptions!$B$6,0)</f>
        <v>245700</v>
      </c>
      <c r="R1515" s="53" t="n">
        <f aca="false">N1515/M1515</f>
        <v>325.937142857143</v>
      </c>
      <c r="S1515" s="53" t="n">
        <f aca="false">P1515/M1515</f>
        <v>313.742857142857</v>
      </c>
      <c r="T1515" s="54" t="n">
        <f aca="false">IF(J1515&gt;0,L1515/J1515,0)</f>
        <v>0.82</v>
      </c>
      <c r="U1515" s="54" t="n">
        <f aca="false">IF(L1515&gt;0,R1515/L1515,0)</f>
        <v>0.883298490127759</v>
      </c>
      <c r="V1515" s="54" t="n">
        <f aca="false">IF(N1515&gt;0,P1515/N1515,0)</f>
        <v>0.96258700187591</v>
      </c>
      <c r="W1515" s="54" t="n">
        <f aca="false">T1515*U1515*V1515</f>
        <v>0.697206349206349</v>
      </c>
      <c r="X1515" s="55" t="n">
        <v>417.3</v>
      </c>
      <c r="Y1515" s="56" t="n">
        <v>2.1</v>
      </c>
    </row>
    <row r="1516" customFormat="false" ht="15" hidden="false" customHeight="false" outlineLevel="0" collapsed="false">
      <c r="A1516" s="47" t="s">
        <v>2044</v>
      </c>
      <c r="B1516" s="48" t="n">
        <v>46188</v>
      </c>
      <c r="C1516" s="49" t="n">
        <f aca="false">DATE(YEAR(B1516),MONTH(B1516),1)</f>
        <v>46174</v>
      </c>
      <c r="D1516" s="47" t="s">
        <v>75</v>
      </c>
      <c r="E1516" s="47" t="s">
        <v>63</v>
      </c>
      <c r="F1516" s="47" t="s">
        <v>151</v>
      </c>
      <c r="G1516" s="47" t="s">
        <v>2042</v>
      </c>
      <c r="H1516" s="50" t="n">
        <f aca="false">Assumptions!$B$4</f>
        <v>480</v>
      </c>
      <c r="I1516" s="47" t="n">
        <v>30</v>
      </c>
      <c r="J1516" s="9" t="n">
        <f aca="false">H1516-I1516</f>
        <v>450</v>
      </c>
      <c r="K1516" s="9" t="n">
        <f aca="false">SUMIFS(Downtime_Log!$I$2:$I$20000,Downtime_Log!$B$2:$B$20000,A1516)</f>
        <v>131</v>
      </c>
      <c r="L1516" s="9" t="n">
        <f aca="false">J1516-K1516</f>
        <v>319</v>
      </c>
      <c r="M1516" s="51" t="n">
        <f aca="false">INDEX(Rate_Master!$C$2:$C$13,MATCH(F1516,Rate_Master!$A$2:$A$13,0))</f>
        <v>700</v>
      </c>
      <c r="N1516" s="52" t="n">
        <v>178145</v>
      </c>
      <c r="O1516" s="51" t="n">
        <f aca="false">SUMIFS(Quality_Log!$H$2:$H$20000,Quality_Log!$B$2:$B$20000,A1516)</f>
        <v>7894</v>
      </c>
      <c r="P1516" s="51" t="n">
        <f aca="false">N1516-O1516</f>
        <v>170251</v>
      </c>
      <c r="Q1516" s="51" t="n">
        <f aca="false">ROUND(J1516*M1516*Assumptions!$B$6,0)</f>
        <v>245700</v>
      </c>
      <c r="R1516" s="53" t="n">
        <f aca="false">N1516/M1516</f>
        <v>254.492857142857</v>
      </c>
      <c r="S1516" s="53" t="n">
        <f aca="false">P1516/M1516</f>
        <v>243.215714285714</v>
      </c>
      <c r="T1516" s="54" t="n">
        <f aca="false">IF(J1516&gt;0,L1516/J1516,0)</f>
        <v>0.708888888888889</v>
      </c>
      <c r="U1516" s="54" t="n">
        <f aca="false">IF(L1516&gt;0,R1516/L1516,0)</f>
        <v>0.797783251231527</v>
      </c>
      <c r="V1516" s="54" t="n">
        <f aca="false">IF(N1516&gt;0,P1516/N1516,0)</f>
        <v>0.95568778242443</v>
      </c>
      <c r="W1516" s="54" t="n">
        <f aca="false">T1516*U1516*V1516</f>
        <v>0.540479365079365</v>
      </c>
      <c r="X1516" s="55" t="n">
        <v>408.3</v>
      </c>
      <c r="Y1516" s="56" t="n">
        <v>1.89</v>
      </c>
    </row>
    <row r="1517" customFormat="false" ht="15" hidden="false" customHeight="false" outlineLevel="0" collapsed="false">
      <c r="A1517" s="47" t="s">
        <v>2045</v>
      </c>
      <c r="B1517" s="48" t="n">
        <v>46188</v>
      </c>
      <c r="C1517" s="49" t="n">
        <f aca="false">DATE(YEAR(B1517),MONTH(B1517),1)</f>
        <v>46174</v>
      </c>
      <c r="D1517" s="47" t="s">
        <v>73</v>
      </c>
      <c r="E1517" s="47" t="s">
        <v>64</v>
      </c>
      <c r="F1517" s="47" t="s">
        <v>156</v>
      </c>
      <c r="G1517" s="47" t="s">
        <v>2046</v>
      </c>
      <c r="H1517" s="50" t="n">
        <f aca="false">Assumptions!$B$4</f>
        <v>480</v>
      </c>
      <c r="I1517" s="47" t="n">
        <v>30</v>
      </c>
      <c r="J1517" s="9" t="n">
        <f aca="false">H1517-I1517</f>
        <v>450</v>
      </c>
      <c r="K1517" s="9" t="n">
        <f aca="false">SUMIFS(Downtime_Log!$I$2:$I$20000,Downtime_Log!$B$2:$B$20000,A1517)</f>
        <v>19</v>
      </c>
      <c r="L1517" s="9" t="n">
        <f aca="false">J1517-K1517</f>
        <v>431</v>
      </c>
      <c r="M1517" s="51" t="n">
        <f aca="false">INDEX(Rate_Master!$C$2:$C$13,MATCH(F1517,Rate_Master!$A$2:$A$13,0))</f>
        <v>480</v>
      </c>
      <c r="N1517" s="52" t="n">
        <v>182701</v>
      </c>
      <c r="O1517" s="51" t="n">
        <f aca="false">SUMIFS(Quality_Log!$H$2:$H$20000,Quality_Log!$B$2:$B$20000,A1517)</f>
        <v>3247</v>
      </c>
      <c r="P1517" s="51" t="n">
        <f aca="false">N1517-O1517</f>
        <v>179454</v>
      </c>
      <c r="Q1517" s="51" t="n">
        <f aca="false">ROUND(J1517*M1517*Assumptions!$B$6,0)</f>
        <v>168480</v>
      </c>
      <c r="R1517" s="53" t="n">
        <f aca="false">N1517/M1517</f>
        <v>380.627083333333</v>
      </c>
      <c r="S1517" s="53" t="n">
        <f aca="false">P1517/M1517</f>
        <v>373.8625</v>
      </c>
      <c r="T1517" s="54" t="n">
        <f aca="false">IF(J1517&gt;0,L1517/J1517,0)</f>
        <v>0.957777777777778</v>
      </c>
      <c r="U1517" s="54" t="n">
        <f aca="false">IF(L1517&gt;0,R1517/L1517,0)</f>
        <v>0.883125483372003</v>
      </c>
      <c r="V1517" s="54" t="n">
        <f aca="false">IF(N1517&gt;0,P1517/N1517,0)</f>
        <v>0.982227792951325</v>
      </c>
      <c r="W1517" s="54" t="n">
        <f aca="false">T1517*U1517*V1517</f>
        <v>0.830805555555556</v>
      </c>
      <c r="X1517" s="55" t="n">
        <v>213.9</v>
      </c>
      <c r="Y1517" s="56" t="n">
        <v>0.68</v>
      </c>
    </row>
    <row r="1518" customFormat="false" ht="15" hidden="false" customHeight="false" outlineLevel="0" collapsed="false">
      <c r="A1518" s="47" t="s">
        <v>2047</v>
      </c>
      <c r="B1518" s="48" t="n">
        <v>46188</v>
      </c>
      <c r="C1518" s="49" t="n">
        <f aca="false">DATE(YEAR(B1518),MONTH(B1518),1)</f>
        <v>46174</v>
      </c>
      <c r="D1518" s="47" t="s">
        <v>74</v>
      </c>
      <c r="E1518" s="47" t="s">
        <v>64</v>
      </c>
      <c r="F1518" s="47" t="s">
        <v>156</v>
      </c>
      <c r="G1518" s="47" t="s">
        <v>2046</v>
      </c>
      <c r="H1518" s="50" t="n">
        <f aca="false">Assumptions!$B$4</f>
        <v>480</v>
      </c>
      <c r="I1518" s="47" t="n">
        <v>30</v>
      </c>
      <c r="J1518" s="9" t="n">
        <f aca="false">H1518-I1518</f>
        <v>450</v>
      </c>
      <c r="K1518" s="9" t="n">
        <f aca="false">SUMIFS(Downtime_Log!$I$2:$I$20000,Downtime_Log!$B$2:$B$20000,A1518)</f>
        <v>15</v>
      </c>
      <c r="L1518" s="9" t="n">
        <f aca="false">J1518-K1518</f>
        <v>435</v>
      </c>
      <c r="M1518" s="51" t="n">
        <f aca="false">INDEX(Rate_Master!$C$2:$C$13,MATCH(F1518,Rate_Master!$A$2:$A$13,0))</f>
        <v>480</v>
      </c>
      <c r="N1518" s="52" t="n">
        <v>183906</v>
      </c>
      <c r="O1518" s="51" t="n">
        <f aca="false">SUMIFS(Quality_Log!$H$2:$H$20000,Quality_Log!$B$2:$B$20000,A1518)</f>
        <v>3957</v>
      </c>
      <c r="P1518" s="51" t="n">
        <f aca="false">N1518-O1518</f>
        <v>179949</v>
      </c>
      <c r="Q1518" s="51" t="n">
        <f aca="false">ROUND(J1518*M1518*Assumptions!$B$6,0)</f>
        <v>168480</v>
      </c>
      <c r="R1518" s="53" t="n">
        <f aca="false">N1518/M1518</f>
        <v>383.1375</v>
      </c>
      <c r="S1518" s="53" t="n">
        <f aca="false">P1518/M1518</f>
        <v>374.89375</v>
      </c>
      <c r="T1518" s="54" t="n">
        <f aca="false">IF(J1518&gt;0,L1518/J1518,0)</f>
        <v>0.966666666666667</v>
      </c>
      <c r="U1518" s="54" t="n">
        <f aca="false">IF(L1518&gt;0,R1518/L1518,0)</f>
        <v>0.880775862068966</v>
      </c>
      <c r="V1518" s="54" t="n">
        <f aca="false">IF(N1518&gt;0,P1518/N1518,0)</f>
        <v>0.978483573129751</v>
      </c>
      <c r="W1518" s="54" t="n">
        <f aca="false">T1518*U1518*V1518</f>
        <v>0.833097222222222</v>
      </c>
      <c r="X1518" s="55" t="n">
        <v>245</v>
      </c>
      <c r="Y1518" s="56" t="n">
        <v>0.75</v>
      </c>
    </row>
    <row r="1519" customFormat="false" ht="15" hidden="false" customHeight="false" outlineLevel="0" collapsed="false">
      <c r="A1519" s="47" t="s">
        <v>2048</v>
      </c>
      <c r="B1519" s="48" t="n">
        <v>46188</v>
      </c>
      <c r="C1519" s="49" t="n">
        <f aca="false">DATE(YEAR(B1519),MONTH(B1519),1)</f>
        <v>46174</v>
      </c>
      <c r="D1519" s="47" t="s">
        <v>73</v>
      </c>
      <c r="E1519" s="47" t="s">
        <v>65</v>
      </c>
      <c r="F1519" s="47" t="s">
        <v>158</v>
      </c>
      <c r="G1519" s="47" t="s">
        <v>2025</v>
      </c>
      <c r="H1519" s="50" t="n">
        <f aca="false">Assumptions!$B$4</f>
        <v>480</v>
      </c>
      <c r="I1519" s="47" t="n">
        <v>45</v>
      </c>
      <c r="J1519" s="9" t="n">
        <f aca="false">H1519-I1519</f>
        <v>435</v>
      </c>
      <c r="K1519" s="9" t="n">
        <f aca="false">SUMIFS(Downtime_Log!$I$2:$I$20000,Downtime_Log!$B$2:$B$20000,A1519)</f>
        <v>57</v>
      </c>
      <c r="L1519" s="9" t="n">
        <f aca="false">J1519-K1519</f>
        <v>378</v>
      </c>
      <c r="M1519" s="51" t="n">
        <f aca="false">INDEX(Rate_Master!$C$2:$C$13,MATCH(F1519,Rate_Master!$A$2:$A$13,0))</f>
        <v>200</v>
      </c>
      <c r="N1519" s="52" t="n">
        <v>62219</v>
      </c>
      <c r="O1519" s="51" t="n">
        <f aca="false">SUMIFS(Quality_Log!$H$2:$H$20000,Quality_Log!$B$2:$B$20000,A1519)</f>
        <v>1038</v>
      </c>
      <c r="P1519" s="51" t="n">
        <f aca="false">N1519-O1519</f>
        <v>61181</v>
      </c>
      <c r="Q1519" s="51" t="n">
        <f aca="false">ROUND(J1519*M1519*Assumptions!$B$6,0)</f>
        <v>67860</v>
      </c>
      <c r="R1519" s="53" t="n">
        <f aca="false">N1519/M1519</f>
        <v>311.095</v>
      </c>
      <c r="S1519" s="53" t="n">
        <f aca="false">P1519/M1519</f>
        <v>305.905</v>
      </c>
      <c r="T1519" s="54" t="n">
        <f aca="false">IF(J1519&gt;0,L1519/J1519,0)</f>
        <v>0.868965517241379</v>
      </c>
      <c r="U1519" s="54" t="n">
        <f aca="false">IF(L1519&gt;0,R1519/L1519,0)</f>
        <v>0.823002645502646</v>
      </c>
      <c r="V1519" s="54" t="n">
        <f aca="false">IF(N1519&gt;0,P1519/N1519,0)</f>
        <v>0.983316993201434</v>
      </c>
      <c r="W1519" s="54" t="n">
        <f aca="false">T1519*U1519*V1519</f>
        <v>0.703229885057471</v>
      </c>
      <c r="X1519" s="55" t="n">
        <v>187</v>
      </c>
      <c r="Y1519" s="56" t="n">
        <v>0.15</v>
      </c>
    </row>
    <row r="1520" customFormat="false" ht="15" hidden="false" customHeight="false" outlineLevel="0" collapsed="false">
      <c r="A1520" s="47" t="s">
        <v>2049</v>
      </c>
      <c r="B1520" s="48" t="n">
        <v>46188</v>
      </c>
      <c r="C1520" s="49" t="n">
        <f aca="false">DATE(YEAR(B1520),MONTH(B1520),1)</f>
        <v>46174</v>
      </c>
      <c r="D1520" s="47" t="s">
        <v>74</v>
      </c>
      <c r="E1520" s="47" t="s">
        <v>65</v>
      </c>
      <c r="F1520" s="47" t="s">
        <v>159</v>
      </c>
      <c r="G1520" s="47" t="s">
        <v>2050</v>
      </c>
      <c r="H1520" s="50" t="n">
        <f aca="false">Assumptions!$B$4</f>
        <v>480</v>
      </c>
      <c r="I1520" s="47" t="n">
        <v>45</v>
      </c>
      <c r="J1520" s="9" t="n">
        <f aca="false">H1520-I1520</f>
        <v>435</v>
      </c>
      <c r="K1520" s="9" t="n">
        <f aca="false">SUMIFS(Downtime_Log!$I$2:$I$20000,Downtime_Log!$B$2:$B$20000,A1520)</f>
        <v>173</v>
      </c>
      <c r="L1520" s="9" t="n">
        <f aca="false">J1520-K1520</f>
        <v>262</v>
      </c>
      <c r="M1520" s="51" t="n">
        <f aca="false">INDEX(Rate_Master!$C$2:$C$13,MATCH(F1520,Rate_Master!$A$2:$A$13,0))</f>
        <v>240</v>
      </c>
      <c r="N1520" s="52" t="n">
        <v>52984</v>
      </c>
      <c r="O1520" s="51" t="n">
        <f aca="false">SUMIFS(Quality_Log!$H$2:$H$20000,Quality_Log!$B$2:$B$20000,A1520)</f>
        <v>1402</v>
      </c>
      <c r="P1520" s="51" t="n">
        <f aca="false">N1520-O1520</f>
        <v>51582</v>
      </c>
      <c r="Q1520" s="51" t="n">
        <f aca="false">ROUND(J1520*M1520*Assumptions!$B$6,0)</f>
        <v>81432</v>
      </c>
      <c r="R1520" s="53" t="n">
        <f aca="false">N1520/M1520</f>
        <v>220.766666666667</v>
      </c>
      <c r="S1520" s="53" t="n">
        <f aca="false">P1520/M1520</f>
        <v>214.925</v>
      </c>
      <c r="T1520" s="54" t="n">
        <f aca="false">IF(J1520&gt;0,L1520/J1520,0)</f>
        <v>0.602298850574713</v>
      </c>
      <c r="U1520" s="54" t="n">
        <f aca="false">IF(L1520&gt;0,R1520/L1520,0)</f>
        <v>0.842620865139949</v>
      </c>
      <c r="V1520" s="54" t="n">
        <f aca="false">IF(N1520&gt;0,P1520/N1520,0)</f>
        <v>0.97353918163974</v>
      </c>
      <c r="W1520" s="54" t="n">
        <f aca="false">T1520*U1520*V1520</f>
        <v>0.494080459770115</v>
      </c>
      <c r="X1520" s="55" t="n">
        <v>143.7</v>
      </c>
      <c r="Y1520" s="56" t="n">
        <v>0.75</v>
      </c>
    </row>
    <row r="1521" customFormat="false" ht="15" hidden="false" customHeight="false" outlineLevel="0" collapsed="false">
      <c r="A1521" s="47" t="s">
        <v>2051</v>
      </c>
      <c r="B1521" s="48" t="n">
        <v>46188</v>
      </c>
      <c r="C1521" s="49" t="n">
        <f aca="false">DATE(YEAR(B1521),MONTH(B1521),1)</f>
        <v>46174</v>
      </c>
      <c r="D1521" s="47" t="s">
        <v>75</v>
      </c>
      <c r="E1521" s="47" t="s">
        <v>65</v>
      </c>
      <c r="F1521" s="47" t="s">
        <v>159</v>
      </c>
      <c r="G1521" s="47" t="s">
        <v>2050</v>
      </c>
      <c r="H1521" s="50" t="n">
        <f aca="false">Assumptions!$B$4</f>
        <v>480</v>
      </c>
      <c r="I1521" s="47" t="n">
        <v>30</v>
      </c>
      <c r="J1521" s="9" t="n">
        <f aca="false">H1521-I1521</f>
        <v>450</v>
      </c>
      <c r="K1521" s="9" t="n">
        <f aca="false">SUMIFS(Downtime_Log!$I$2:$I$20000,Downtime_Log!$B$2:$B$20000,A1521)</f>
        <v>54</v>
      </c>
      <c r="L1521" s="9" t="n">
        <f aca="false">J1521-K1521</f>
        <v>396</v>
      </c>
      <c r="M1521" s="51" t="n">
        <f aca="false">INDEX(Rate_Master!$C$2:$C$13,MATCH(F1521,Rate_Master!$A$2:$A$13,0))</f>
        <v>240</v>
      </c>
      <c r="N1521" s="52" t="n">
        <v>75385</v>
      </c>
      <c r="O1521" s="51" t="n">
        <f aca="false">SUMIFS(Quality_Log!$H$2:$H$20000,Quality_Log!$B$2:$B$20000,A1521)</f>
        <v>957</v>
      </c>
      <c r="P1521" s="51" t="n">
        <f aca="false">N1521-O1521</f>
        <v>74428</v>
      </c>
      <c r="Q1521" s="51" t="n">
        <f aca="false">ROUND(J1521*M1521*Assumptions!$B$6,0)</f>
        <v>84240</v>
      </c>
      <c r="R1521" s="53" t="n">
        <f aca="false">N1521/M1521</f>
        <v>314.104166666667</v>
      </c>
      <c r="S1521" s="53" t="n">
        <f aca="false">P1521/M1521</f>
        <v>310.116666666667</v>
      </c>
      <c r="T1521" s="54" t="n">
        <f aca="false">IF(J1521&gt;0,L1521/J1521,0)</f>
        <v>0.88</v>
      </c>
      <c r="U1521" s="54" t="n">
        <f aca="false">IF(L1521&gt;0,R1521/L1521,0)</f>
        <v>0.79319234006734</v>
      </c>
      <c r="V1521" s="54" t="n">
        <f aca="false">IF(N1521&gt;0,P1521/N1521,0)</f>
        <v>0.987305166810373</v>
      </c>
      <c r="W1521" s="54" t="n">
        <f aca="false">T1521*U1521*V1521</f>
        <v>0.689148148148148</v>
      </c>
      <c r="X1521" s="55" t="n">
        <v>186.1</v>
      </c>
      <c r="Y1521" s="56" t="n">
        <v>0.15</v>
      </c>
    </row>
    <row r="1522" customFormat="false" ht="15" hidden="false" customHeight="false" outlineLevel="0" collapsed="false">
      <c r="A1522" s="47" t="s">
        <v>2052</v>
      </c>
      <c r="B1522" s="48" t="n">
        <v>46189</v>
      </c>
      <c r="C1522" s="49" t="n">
        <f aca="false">DATE(YEAR(B1522),MONTH(B1522),1)</f>
        <v>46174</v>
      </c>
      <c r="D1522" s="47" t="s">
        <v>73</v>
      </c>
      <c r="E1522" s="47" t="s">
        <v>62</v>
      </c>
      <c r="F1522" s="47" t="s">
        <v>150</v>
      </c>
      <c r="G1522" s="47" t="s">
        <v>2038</v>
      </c>
      <c r="H1522" s="50" t="n">
        <f aca="false">Assumptions!$B$4</f>
        <v>480</v>
      </c>
      <c r="I1522" s="47" t="n">
        <v>30</v>
      </c>
      <c r="J1522" s="9" t="n">
        <f aca="false">H1522-I1522</f>
        <v>450</v>
      </c>
      <c r="K1522" s="9" t="n">
        <f aca="false">SUMIFS(Downtime_Log!$I$2:$I$20000,Downtime_Log!$B$2:$B$20000,A1522)</f>
        <v>15</v>
      </c>
      <c r="L1522" s="9" t="n">
        <f aca="false">J1522-K1522</f>
        <v>435</v>
      </c>
      <c r="M1522" s="51" t="n">
        <f aca="false">INDEX(Rate_Master!$C$2:$C$13,MATCH(F1522,Rate_Master!$A$2:$A$13,0))</f>
        <v>800</v>
      </c>
      <c r="N1522" s="52" t="n">
        <v>318649</v>
      </c>
      <c r="O1522" s="51" t="n">
        <f aca="false">SUMIFS(Quality_Log!$H$2:$H$20000,Quality_Log!$B$2:$B$20000,A1522)</f>
        <v>6523</v>
      </c>
      <c r="P1522" s="51" t="n">
        <f aca="false">N1522-O1522</f>
        <v>312126</v>
      </c>
      <c r="Q1522" s="51" t="n">
        <f aca="false">ROUND(J1522*M1522*Assumptions!$B$6,0)</f>
        <v>280800</v>
      </c>
      <c r="R1522" s="53" t="n">
        <f aca="false">N1522/M1522</f>
        <v>398.31125</v>
      </c>
      <c r="S1522" s="53" t="n">
        <f aca="false">P1522/M1522</f>
        <v>390.1575</v>
      </c>
      <c r="T1522" s="54" t="n">
        <f aca="false">IF(J1522&gt;0,L1522/J1522,0)</f>
        <v>0.966666666666667</v>
      </c>
      <c r="U1522" s="54" t="n">
        <f aca="false">IF(L1522&gt;0,R1522/L1522,0)</f>
        <v>0.915658045977011</v>
      </c>
      <c r="V1522" s="54" t="n">
        <f aca="false">IF(N1522&gt;0,P1522/N1522,0)</f>
        <v>0.979529199840577</v>
      </c>
      <c r="W1522" s="54" t="n">
        <f aca="false">T1522*U1522*V1522</f>
        <v>0.867016666666667</v>
      </c>
      <c r="X1522" s="55" t="n">
        <v>375.2</v>
      </c>
      <c r="Y1522" s="56" t="n">
        <v>1.46</v>
      </c>
    </row>
    <row r="1523" customFormat="false" ht="15" hidden="false" customHeight="false" outlineLevel="0" collapsed="false">
      <c r="A1523" s="47" t="s">
        <v>2053</v>
      </c>
      <c r="B1523" s="48" t="n">
        <v>46189</v>
      </c>
      <c r="C1523" s="49" t="n">
        <f aca="false">DATE(YEAR(B1523),MONTH(B1523),1)</f>
        <v>46174</v>
      </c>
      <c r="D1523" s="47" t="s">
        <v>74</v>
      </c>
      <c r="E1523" s="47" t="s">
        <v>62</v>
      </c>
      <c r="F1523" s="47" t="s">
        <v>150</v>
      </c>
      <c r="G1523" s="47" t="s">
        <v>2038</v>
      </c>
      <c r="H1523" s="50" t="n">
        <f aca="false">Assumptions!$B$4</f>
        <v>480</v>
      </c>
      <c r="I1523" s="47" t="n">
        <v>30</v>
      </c>
      <c r="J1523" s="9" t="n">
        <f aca="false">H1523-I1523</f>
        <v>450</v>
      </c>
      <c r="K1523" s="9" t="n">
        <f aca="false">SUMIFS(Downtime_Log!$I$2:$I$20000,Downtime_Log!$B$2:$B$20000,A1523)</f>
        <v>5</v>
      </c>
      <c r="L1523" s="9" t="n">
        <f aca="false">J1523-K1523</f>
        <v>445</v>
      </c>
      <c r="M1523" s="51" t="n">
        <f aca="false">INDEX(Rate_Master!$C$2:$C$13,MATCH(F1523,Rate_Master!$A$2:$A$13,0))</f>
        <v>800</v>
      </c>
      <c r="N1523" s="52" t="n">
        <v>293512</v>
      </c>
      <c r="O1523" s="51" t="n">
        <f aca="false">SUMIFS(Quality_Log!$H$2:$H$20000,Quality_Log!$B$2:$B$20000,A1523)</f>
        <v>13965</v>
      </c>
      <c r="P1523" s="51" t="n">
        <f aca="false">N1523-O1523</f>
        <v>279547</v>
      </c>
      <c r="Q1523" s="51" t="n">
        <f aca="false">ROUND(J1523*M1523*Assumptions!$B$6,0)</f>
        <v>280800</v>
      </c>
      <c r="R1523" s="53" t="n">
        <f aca="false">N1523/M1523</f>
        <v>366.89</v>
      </c>
      <c r="S1523" s="53" t="n">
        <f aca="false">P1523/M1523</f>
        <v>349.43375</v>
      </c>
      <c r="T1523" s="54" t="n">
        <f aca="false">IF(J1523&gt;0,L1523/J1523,0)</f>
        <v>0.988888888888889</v>
      </c>
      <c r="U1523" s="54" t="n">
        <f aca="false">IF(L1523&gt;0,R1523/L1523,0)</f>
        <v>0.82447191011236</v>
      </c>
      <c r="V1523" s="54" t="n">
        <f aca="false">IF(N1523&gt;0,P1523/N1523,0)</f>
        <v>0.952421025375453</v>
      </c>
      <c r="W1523" s="54" t="n">
        <f aca="false">T1523*U1523*V1523</f>
        <v>0.776519444444444</v>
      </c>
      <c r="X1523" s="55" t="n">
        <v>376.9</v>
      </c>
      <c r="Y1523" s="56" t="n">
        <v>1.64</v>
      </c>
    </row>
    <row r="1524" customFormat="false" ht="15" hidden="false" customHeight="false" outlineLevel="0" collapsed="false">
      <c r="A1524" s="47" t="s">
        <v>2054</v>
      </c>
      <c r="B1524" s="48" t="n">
        <v>46189</v>
      </c>
      <c r="C1524" s="49" t="n">
        <f aca="false">DATE(YEAR(B1524),MONTH(B1524),1)</f>
        <v>46174</v>
      </c>
      <c r="D1524" s="47" t="s">
        <v>75</v>
      </c>
      <c r="E1524" s="47" t="s">
        <v>62</v>
      </c>
      <c r="F1524" s="47" t="s">
        <v>150</v>
      </c>
      <c r="G1524" s="47" t="s">
        <v>2038</v>
      </c>
      <c r="H1524" s="50" t="n">
        <f aca="false">Assumptions!$B$4</f>
        <v>480</v>
      </c>
      <c r="I1524" s="47" t="n">
        <v>30</v>
      </c>
      <c r="J1524" s="9" t="n">
        <f aca="false">H1524-I1524</f>
        <v>450</v>
      </c>
      <c r="K1524" s="9" t="n">
        <f aca="false">SUMIFS(Downtime_Log!$I$2:$I$20000,Downtime_Log!$B$2:$B$20000,A1524)</f>
        <v>43</v>
      </c>
      <c r="L1524" s="9" t="n">
        <f aca="false">J1524-K1524</f>
        <v>407</v>
      </c>
      <c r="M1524" s="51" t="n">
        <f aca="false">INDEX(Rate_Master!$C$2:$C$13,MATCH(F1524,Rate_Master!$A$2:$A$13,0))</f>
        <v>800</v>
      </c>
      <c r="N1524" s="52" t="n">
        <v>245872</v>
      </c>
      <c r="O1524" s="51" t="n">
        <f aca="false">SUMIFS(Quality_Log!$H$2:$H$20000,Quality_Log!$B$2:$B$20000,A1524)</f>
        <v>5528</v>
      </c>
      <c r="P1524" s="51" t="n">
        <f aca="false">N1524-O1524</f>
        <v>240344</v>
      </c>
      <c r="Q1524" s="51" t="n">
        <f aca="false">ROUND(J1524*M1524*Assumptions!$B$6,0)</f>
        <v>280800</v>
      </c>
      <c r="R1524" s="53" t="n">
        <f aca="false">N1524/M1524</f>
        <v>307.34</v>
      </c>
      <c r="S1524" s="53" t="n">
        <f aca="false">P1524/M1524</f>
        <v>300.43</v>
      </c>
      <c r="T1524" s="54" t="n">
        <f aca="false">IF(J1524&gt;0,L1524/J1524,0)</f>
        <v>0.904444444444445</v>
      </c>
      <c r="U1524" s="54" t="n">
        <f aca="false">IF(L1524&gt;0,R1524/L1524,0)</f>
        <v>0.755135135135135</v>
      </c>
      <c r="V1524" s="54" t="n">
        <f aca="false">IF(N1524&gt;0,P1524/N1524,0)</f>
        <v>0.977516756686406</v>
      </c>
      <c r="W1524" s="54" t="n">
        <f aca="false">T1524*U1524*V1524</f>
        <v>0.667622222222222</v>
      </c>
      <c r="X1524" s="55" t="n">
        <v>355.5</v>
      </c>
      <c r="Y1524" s="56" t="n">
        <v>1.53</v>
      </c>
    </row>
    <row r="1525" customFormat="false" ht="15" hidden="false" customHeight="false" outlineLevel="0" collapsed="false">
      <c r="A1525" s="47" t="s">
        <v>2055</v>
      </c>
      <c r="B1525" s="48" t="n">
        <v>46189</v>
      </c>
      <c r="C1525" s="49" t="n">
        <f aca="false">DATE(YEAR(B1525),MONTH(B1525),1)</f>
        <v>46174</v>
      </c>
      <c r="D1525" s="47" t="s">
        <v>73</v>
      </c>
      <c r="E1525" s="47" t="s">
        <v>63</v>
      </c>
      <c r="F1525" s="47" t="s">
        <v>151</v>
      </c>
      <c r="G1525" s="47" t="s">
        <v>2042</v>
      </c>
      <c r="H1525" s="50" t="n">
        <f aca="false">Assumptions!$B$4</f>
        <v>480</v>
      </c>
      <c r="I1525" s="47" t="n">
        <v>30</v>
      </c>
      <c r="J1525" s="9" t="n">
        <f aca="false">H1525-I1525</f>
        <v>450</v>
      </c>
      <c r="K1525" s="9" t="n">
        <f aca="false">SUMIFS(Downtime_Log!$I$2:$I$20000,Downtime_Log!$B$2:$B$20000,A1525)</f>
        <v>26</v>
      </c>
      <c r="L1525" s="9" t="n">
        <f aca="false">J1525-K1525</f>
        <v>424</v>
      </c>
      <c r="M1525" s="51" t="n">
        <f aca="false">INDEX(Rate_Master!$C$2:$C$13,MATCH(F1525,Rate_Master!$A$2:$A$13,0))</f>
        <v>700</v>
      </c>
      <c r="N1525" s="52" t="n">
        <v>255089</v>
      </c>
      <c r="O1525" s="51" t="n">
        <f aca="false">SUMIFS(Quality_Log!$H$2:$H$20000,Quality_Log!$B$2:$B$20000,A1525)</f>
        <v>6971</v>
      </c>
      <c r="P1525" s="51" t="n">
        <f aca="false">N1525-O1525</f>
        <v>248118</v>
      </c>
      <c r="Q1525" s="51" t="n">
        <f aca="false">ROUND(J1525*M1525*Assumptions!$B$6,0)</f>
        <v>245700</v>
      </c>
      <c r="R1525" s="53" t="n">
        <f aca="false">N1525/M1525</f>
        <v>364.412857142857</v>
      </c>
      <c r="S1525" s="53" t="n">
        <f aca="false">P1525/M1525</f>
        <v>354.454285714286</v>
      </c>
      <c r="T1525" s="54" t="n">
        <f aca="false">IF(J1525&gt;0,L1525/J1525,0)</f>
        <v>0.942222222222222</v>
      </c>
      <c r="U1525" s="54" t="n">
        <f aca="false">IF(L1525&gt;0,R1525/L1525,0)</f>
        <v>0.859464285714286</v>
      </c>
      <c r="V1525" s="54" t="n">
        <f aca="false">IF(N1525&gt;0,P1525/N1525,0)</f>
        <v>0.972672283007107</v>
      </c>
      <c r="W1525" s="54" t="n">
        <f aca="false">T1525*U1525*V1525</f>
        <v>0.78767619047619</v>
      </c>
      <c r="X1525" s="55" t="n">
        <v>463.4</v>
      </c>
      <c r="Y1525" s="56" t="n">
        <v>2.08</v>
      </c>
    </row>
    <row r="1526" customFormat="false" ht="15" hidden="false" customHeight="false" outlineLevel="0" collapsed="false">
      <c r="A1526" s="47" t="s">
        <v>2056</v>
      </c>
      <c r="B1526" s="48" t="n">
        <v>46189</v>
      </c>
      <c r="C1526" s="49" t="n">
        <f aca="false">DATE(YEAR(B1526),MONTH(B1526),1)</f>
        <v>46174</v>
      </c>
      <c r="D1526" s="47" t="s">
        <v>74</v>
      </c>
      <c r="E1526" s="47" t="s">
        <v>63</v>
      </c>
      <c r="F1526" s="47" t="s">
        <v>151</v>
      </c>
      <c r="G1526" s="47" t="s">
        <v>2042</v>
      </c>
      <c r="H1526" s="50" t="n">
        <f aca="false">Assumptions!$B$4</f>
        <v>480</v>
      </c>
      <c r="I1526" s="47" t="n">
        <v>30</v>
      </c>
      <c r="J1526" s="9" t="n">
        <f aca="false">H1526-I1526</f>
        <v>450</v>
      </c>
      <c r="K1526" s="9" t="n">
        <f aca="false">SUMIFS(Downtime_Log!$I$2:$I$20000,Downtime_Log!$B$2:$B$20000,A1526)</f>
        <v>76</v>
      </c>
      <c r="L1526" s="9" t="n">
        <f aca="false">J1526-K1526</f>
        <v>374</v>
      </c>
      <c r="M1526" s="51" t="n">
        <f aca="false">INDEX(Rate_Master!$C$2:$C$13,MATCH(F1526,Rate_Master!$A$2:$A$13,0))</f>
        <v>700</v>
      </c>
      <c r="N1526" s="52" t="n">
        <v>222116</v>
      </c>
      <c r="O1526" s="51" t="n">
        <f aca="false">SUMIFS(Quality_Log!$H$2:$H$20000,Quality_Log!$B$2:$B$20000,A1526)</f>
        <v>14066</v>
      </c>
      <c r="P1526" s="51" t="n">
        <f aca="false">N1526-O1526</f>
        <v>208050</v>
      </c>
      <c r="Q1526" s="51" t="n">
        <f aca="false">ROUND(J1526*M1526*Assumptions!$B$6,0)</f>
        <v>245700</v>
      </c>
      <c r="R1526" s="53" t="n">
        <f aca="false">N1526/M1526</f>
        <v>317.308571428571</v>
      </c>
      <c r="S1526" s="53" t="n">
        <f aca="false">P1526/M1526</f>
        <v>297.214285714286</v>
      </c>
      <c r="T1526" s="54" t="n">
        <f aca="false">IF(J1526&gt;0,L1526/J1526,0)</f>
        <v>0.831111111111111</v>
      </c>
      <c r="U1526" s="54" t="n">
        <f aca="false">IF(L1526&gt;0,R1526/L1526,0)</f>
        <v>0.848418640183346</v>
      </c>
      <c r="V1526" s="54" t="n">
        <f aca="false">IF(N1526&gt;0,P1526/N1526,0)</f>
        <v>0.936672729564732</v>
      </c>
      <c r="W1526" s="54" t="n">
        <f aca="false">T1526*U1526*V1526</f>
        <v>0.660476190476191</v>
      </c>
      <c r="X1526" s="55" t="n">
        <v>417.4</v>
      </c>
      <c r="Y1526" s="56" t="n">
        <v>1.93</v>
      </c>
    </row>
    <row r="1527" customFormat="false" ht="15" hidden="false" customHeight="false" outlineLevel="0" collapsed="false">
      <c r="A1527" s="47" t="s">
        <v>2057</v>
      </c>
      <c r="B1527" s="48" t="n">
        <v>46189</v>
      </c>
      <c r="C1527" s="49" t="n">
        <f aca="false">DATE(YEAR(B1527),MONTH(B1527),1)</f>
        <v>46174</v>
      </c>
      <c r="D1527" s="47" t="s">
        <v>75</v>
      </c>
      <c r="E1527" s="47" t="s">
        <v>63</v>
      </c>
      <c r="F1527" s="47" t="s">
        <v>151</v>
      </c>
      <c r="G1527" s="47" t="s">
        <v>2042</v>
      </c>
      <c r="H1527" s="50" t="n">
        <f aca="false">Assumptions!$B$4</f>
        <v>480</v>
      </c>
      <c r="I1527" s="47" t="n">
        <v>30</v>
      </c>
      <c r="J1527" s="9" t="n">
        <f aca="false">H1527-I1527</f>
        <v>450</v>
      </c>
      <c r="K1527" s="9" t="n">
        <f aca="false">SUMIFS(Downtime_Log!$I$2:$I$20000,Downtime_Log!$B$2:$B$20000,A1527)</f>
        <v>40</v>
      </c>
      <c r="L1527" s="9" t="n">
        <f aca="false">J1527-K1527</f>
        <v>410</v>
      </c>
      <c r="M1527" s="51" t="n">
        <f aca="false">INDEX(Rate_Master!$C$2:$C$13,MATCH(F1527,Rate_Master!$A$2:$A$13,0))</f>
        <v>700</v>
      </c>
      <c r="N1527" s="52" t="n">
        <v>237888</v>
      </c>
      <c r="O1527" s="51" t="n">
        <f aca="false">SUMIFS(Quality_Log!$H$2:$H$20000,Quality_Log!$B$2:$B$20000,A1527)</f>
        <v>7421</v>
      </c>
      <c r="P1527" s="51" t="n">
        <f aca="false">N1527-O1527</f>
        <v>230467</v>
      </c>
      <c r="Q1527" s="51" t="n">
        <f aca="false">ROUND(J1527*M1527*Assumptions!$B$6,0)</f>
        <v>245700</v>
      </c>
      <c r="R1527" s="53" t="n">
        <f aca="false">N1527/M1527</f>
        <v>339.84</v>
      </c>
      <c r="S1527" s="53" t="n">
        <f aca="false">P1527/M1527</f>
        <v>329.238571428571</v>
      </c>
      <c r="T1527" s="54" t="n">
        <f aca="false">IF(J1527&gt;0,L1527/J1527,0)</f>
        <v>0.911111111111111</v>
      </c>
      <c r="U1527" s="54" t="n">
        <f aca="false">IF(L1527&gt;0,R1527/L1527,0)</f>
        <v>0.828878048780488</v>
      </c>
      <c r="V1527" s="54" t="n">
        <f aca="false">IF(N1527&gt;0,P1527/N1527,0)</f>
        <v>0.968804647565241</v>
      </c>
      <c r="W1527" s="54" t="n">
        <f aca="false">T1527*U1527*V1527</f>
        <v>0.73164126984127</v>
      </c>
      <c r="X1527" s="55" t="n">
        <v>435.4</v>
      </c>
      <c r="Y1527" s="56" t="n">
        <v>1.73</v>
      </c>
    </row>
    <row r="1528" customFormat="false" ht="15" hidden="false" customHeight="false" outlineLevel="0" collapsed="false">
      <c r="A1528" s="47" t="s">
        <v>2058</v>
      </c>
      <c r="B1528" s="48" t="n">
        <v>46189</v>
      </c>
      <c r="C1528" s="49" t="n">
        <f aca="false">DATE(YEAR(B1528),MONTH(B1528),1)</f>
        <v>46174</v>
      </c>
      <c r="D1528" s="47" t="s">
        <v>73</v>
      </c>
      <c r="E1528" s="47" t="s">
        <v>64</v>
      </c>
      <c r="F1528" s="47" t="s">
        <v>154</v>
      </c>
      <c r="G1528" s="47" t="s">
        <v>2059</v>
      </c>
      <c r="H1528" s="50" t="n">
        <f aca="false">Assumptions!$B$4</f>
        <v>480</v>
      </c>
      <c r="I1528" s="47" t="n">
        <v>30</v>
      </c>
      <c r="J1528" s="9" t="n">
        <f aca="false">H1528-I1528</f>
        <v>450</v>
      </c>
      <c r="K1528" s="9" t="n">
        <f aca="false">SUMIFS(Downtime_Log!$I$2:$I$20000,Downtime_Log!$B$2:$B$20000,A1528)</f>
        <v>141</v>
      </c>
      <c r="L1528" s="9" t="n">
        <f aca="false">J1528-K1528</f>
        <v>309</v>
      </c>
      <c r="M1528" s="51" t="n">
        <f aca="false">INDEX(Rate_Master!$C$2:$C$13,MATCH(F1528,Rate_Master!$A$2:$A$13,0))</f>
        <v>600</v>
      </c>
      <c r="N1528" s="52" t="n">
        <v>166929</v>
      </c>
      <c r="O1528" s="51" t="n">
        <f aca="false">SUMIFS(Quality_Log!$H$2:$H$20000,Quality_Log!$B$2:$B$20000,A1528)</f>
        <v>4296</v>
      </c>
      <c r="P1528" s="51" t="n">
        <f aca="false">N1528-O1528</f>
        <v>162633</v>
      </c>
      <c r="Q1528" s="51" t="n">
        <f aca="false">ROUND(J1528*M1528*Assumptions!$B$6,0)</f>
        <v>210600</v>
      </c>
      <c r="R1528" s="53" t="n">
        <f aca="false">N1528/M1528</f>
        <v>278.215</v>
      </c>
      <c r="S1528" s="53" t="n">
        <f aca="false">P1528/M1528</f>
        <v>271.055</v>
      </c>
      <c r="T1528" s="54" t="n">
        <f aca="false">IF(J1528&gt;0,L1528/J1528,0)</f>
        <v>0.686666666666667</v>
      </c>
      <c r="U1528" s="54" t="n">
        <f aca="false">IF(L1528&gt;0,R1528/L1528,0)</f>
        <v>0.90037216828479</v>
      </c>
      <c r="V1528" s="54" t="n">
        <f aca="false">IF(N1528&gt;0,P1528/N1528,0)</f>
        <v>0.974264507664935</v>
      </c>
      <c r="W1528" s="54" t="n">
        <f aca="false">T1528*U1528*V1528</f>
        <v>0.602344444444445</v>
      </c>
      <c r="X1528" s="55" t="n">
        <v>193.9</v>
      </c>
      <c r="Y1528" s="56" t="n">
        <v>3.16</v>
      </c>
    </row>
    <row r="1529" customFormat="false" ht="15" hidden="false" customHeight="false" outlineLevel="0" collapsed="false">
      <c r="A1529" s="47" t="s">
        <v>2060</v>
      </c>
      <c r="B1529" s="48" t="n">
        <v>46189</v>
      </c>
      <c r="C1529" s="49" t="n">
        <f aca="false">DATE(YEAR(B1529),MONTH(B1529),1)</f>
        <v>46174</v>
      </c>
      <c r="D1529" s="47" t="s">
        <v>74</v>
      </c>
      <c r="E1529" s="47" t="s">
        <v>64</v>
      </c>
      <c r="F1529" s="47" t="s">
        <v>154</v>
      </c>
      <c r="G1529" s="47" t="s">
        <v>2059</v>
      </c>
      <c r="H1529" s="50" t="n">
        <f aca="false">Assumptions!$B$4</f>
        <v>480</v>
      </c>
      <c r="I1529" s="47" t="n">
        <v>30</v>
      </c>
      <c r="J1529" s="9" t="n">
        <f aca="false">H1529-I1529</f>
        <v>450</v>
      </c>
      <c r="K1529" s="9" t="n">
        <f aca="false">SUMIFS(Downtime_Log!$I$2:$I$20000,Downtime_Log!$B$2:$B$20000,A1529)</f>
        <v>13</v>
      </c>
      <c r="L1529" s="9" t="n">
        <f aca="false">J1529-K1529</f>
        <v>437</v>
      </c>
      <c r="M1529" s="51" t="n">
        <f aca="false">INDEX(Rate_Master!$C$2:$C$13,MATCH(F1529,Rate_Master!$A$2:$A$13,0))</f>
        <v>600</v>
      </c>
      <c r="N1529" s="52" t="n">
        <v>240039</v>
      </c>
      <c r="O1529" s="51" t="n">
        <f aca="false">SUMIFS(Quality_Log!$H$2:$H$20000,Quality_Log!$B$2:$B$20000,A1529)</f>
        <v>2410</v>
      </c>
      <c r="P1529" s="51" t="n">
        <f aca="false">N1529-O1529</f>
        <v>237629</v>
      </c>
      <c r="Q1529" s="51" t="n">
        <f aca="false">ROUND(J1529*M1529*Assumptions!$B$6,0)</f>
        <v>210600</v>
      </c>
      <c r="R1529" s="53" t="n">
        <f aca="false">N1529/M1529</f>
        <v>400.065</v>
      </c>
      <c r="S1529" s="53" t="n">
        <f aca="false">P1529/M1529</f>
        <v>396.048333333333</v>
      </c>
      <c r="T1529" s="54" t="n">
        <f aca="false">IF(J1529&gt;0,L1529/J1529,0)</f>
        <v>0.971111111111111</v>
      </c>
      <c r="U1529" s="54" t="n">
        <f aca="false">IF(L1529&gt;0,R1529/L1529,0)</f>
        <v>0.915480549199085</v>
      </c>
      <c r="V1529" s="54" t="n">
        <f aca="false">IF(N1529&gt;0,P1529/N1529,0)</f>
        <v>0.989959964839047</v>
      </c>
      <c r="W1529" s="54" t="n">
        <f aca="false">T1529*U1529*V1529</f>
        <v>0.880107407407407</v>
      </c>
      <c r="X1529" s="55" t="n">
        <v>242.2</v>
      </c>
      <c r="Y1529" s="56" t="n">
        <v>0.73</v>
      </c>
    </row>
    <row r="1530" customFormat="false" ht="15" hidden="false" customHeight="false" outlineLevel="0" collapsed="false">
      <c r="A1530" s="47" t="s">
        <v>2061</v>
      </c>
      <c r="B1530" s="48" t="n">
        <v>46189</v>
      </c>
      <c r="C1530" s="49" t="n">
        <f aca="false">DATE(YEAR(B1530),MONTH(B1530),1)</f>
        <v>46174</v>
      </c>
      <c r="D1530" s="47" t="s">
        <v>73</v>
      </c>
      <c r="E1530" s="47" t="s">
        <v>65</v>
      </c>
      <c r="F1530" s="47" t="s">
        <v>159</v>
      </c>
      <c r="G1530" s="47" t="s">
        <v>2050</v>
      </c>
      <c r="H1530" s="50" t="n">
        <f aca="false">Assumptions!$B$4</f>
        <v>480</v>
      </c>
      <c r="I1530" s="47" t="n">
        <v>30</v>
      </c>
      <c r="J1530" s="9" t="n">
        <f aca="false">H1530-I1530</f>
        <v>450</v>
      </c>
      <c r="K1530" s="9" t="n">
        <f aca="false">SUMIFS(Downtime_Log!$I$2:$I$20000,Downtime_Log!$B$2:$B$20000,A1530)</f>
        <v>59</v>
      </c>
      <c r="L1530" s="9" t="n">
        <f aca="false">J1530-K1530</f>
        <v>391</v>
      </c>
      <c r="M1530" s="51" t="n">
        <f aca="false">INDEX(Rate_Master!$C$2:$C$13,MATCH(F1530,Rate_Master!$A$2:$A$13,0))</f>
        <v>240</v>
      </c>
      <c r="N1530" s="52" t="n">
        <v>81469</v>
      </c>
      <c r="O1530" s="51" t="n">
        <f aca="false">SUMIFS(Quality_Log!$H$2:$H$20000,Quality_Log!$B$2:$B$20000,A1530)</f>
        <v>921</v>
      </c>
      <c r="P1530" s="51" t="n">
        <f aca="false">N1530-O1530</f>
        <v>80548</v>
      </c>
      <c r="Q1530" s="51" t="n">
        <f aca="false">ROUND(J1530*M1530*Assumptions!$B$6,0)</f>
        <v>84240</v>
      </c>
      <c r="R1530" s="53" t="n">
        <f aca="false">N1530/M1530</f>
        <v>339.454166666667</v>
      </c>
      <c r="S1530" s="53" t="n">
        <f aca="false">P1530/M1530</f>
        <v>335.616666666667</v>
      </c>
      <c r="T1530" s="54" t="n">
        <f aca="false">IF(J1530&gt;0,L1530/J1530,0)</f>
        <v>0.868888888888889</v>
      </c>
      <c r="U1530" s="54" t="n">
        <f aca="false">IF(L1530&gt;0,R1530/L1530,0)</f>
        <v>0.868169224211424</v>
      </c>
      <c r="V1530" s="54" t="n">
        <f aca="false">IF(N1530&gt;0,P1530/N1530,0)</f>
        <v>0.98869508647461</v>
      </c>
      <c r="W1530" s="54" t="n">
        <f aca="false">T1530*U1530*V1530</f>
        <v>0.745814814814815</v>
      </c>
      <c r="X1530" s="55" t="n">
        <v>194.8</v>
      </c>
      <c r="Y1530" s="56" t="n">
        <v>0.14</v>
      </c>
    </row>
    <row r="1531" customFormat="false" ht="15" hidden="false" customHeight="false" outlineLevel="0" collapsed="false">
      <c r="A1531" s="47" t="s">
        <v>2062</v>
      </c>
      <c r="B1531" s="48" t="n">
        <v>46189</v>
      </c>
      <c r="C1531" s="49" t="n">
        <f aca="false">DATE(YEAR(B1531),MONTH(B1531),1)</f>
        <v>46174</v>
      </c>
      <c r="D1531" s="47" t="s">
        <v>74</v>
      </c>
      <c r="E1531" s="47" t="s">
        <v>65</v>
      </c>
      <c r="F1531" s="47" t="s">
        <v>159</v>
      </c>
      <c r="G1531" s="47" t="s">
        <v>2050</v>
      </c>
      <c r="H1531" s="50" t="n">
        <f aca="false">Assumptions!$B$4</f>
        <v>480</v>
      </c>
      <c r="I1531" s="47" t="n">
        <v>30</v>
      </c>
      <c r="J1531" s="9" t="n">
        <f aca="false">H1531-I1531</f>
        <v>450</v>
      </c>
      <c r="K1531" s="9" t="n">
        <f aca="false">SUMIFS(Downtime_Log!$I$2:$I$20000,Downtime_Log!$B$2:$B$20000,A1531)</f>
        <v>27</v>
      </c>
      <c r="L1531" s="9" t="n">
        <f aca="false">J1531-K1531</f>
        <v>423</v>
      </c>
      <c r="M1531" s="51" t="n">
        <f aca="false">INDEX(Rate_Master!$C$2:$C$13,MATCH(F1531,Rate_Master!$A$2:$A$13,0))</f>
        <v>240</v>
      </c>
      <c r="N1531" s="52" t="n">
        <v>85458</v>
      </c>
      <c r="O1531" s="51" t="n">
        <f aca="false">SUMIFS(Quality_Log!$H$2:$H$20000,Quality_Log!$B$2:$B$20000,A1531)</f>
        <v>1091</v>
      </c>
      <c r="P1531" s="51" t="n">
        <f aca="false">N1531-O1531</f>
        <v>84367</v>
      </c>
      <c r="Q1531" s="51" t="n">
        <f aca="false">ROUND(J1531*M1531*Assumptions!$B$6,0)</f>
        <v>84240</v>
      </c>
      <c r="R1531" s="53" t="n">
        <f aca="false">N1531/M1531</f>
        <v>356.075</v>
      </c>
      <c r="S1531" s="53" t="n">
        <f aca="false">P1531/M1531</f>
        <v>351.529166666667</v>
      </c>
      <c r="T1531" s="54" t="n">
        <f aca="false">IF(J1531&gt;0,L1531/J1531,0)</f>
        <v>0.94</v>
      </c>
      <c r="U1531" s="54" t="n">
        <f aca="false">IF(L1531&gt;0,R1531/L1531,0)</f>
        <v>0.841784869976359</v>
      </c>
      <c r="V1531" s="54" t="n">
        <f aca="false">IF(N1531&gt;0,P1531/N1531,0)</f>
        <v>0.987233494816167</v>
      </c>
      <c r="W1531" s="54" t="n">
        <f aca="false">T1531*U1531*V1531</f>
        <v>0.781175925925926</v>
      </c>
      <c r="X1531" s="55" t="n">
        <v>202.1</v>
      </c>
      <c r="Y1531" s="56" t="n">
        <v>0.15</v>
      </c>
    </row>
    <row r="1532" customFormat="false" ht="15" hidden="false" customHeight="false" outlineLevel="0" collapsed="false">
      <c r="A1532" s="47" t="s">
        <v>2063</v>
      </c>
      <c r="B1532" s="48" t="n">
        <v>46189</v>
      </c>
      <c r="C1532" s="49" t="n">
        <f aca="false">DATE(YEAR(B1532),MONTH(B1532),1)</f>
        <v>46174</v>
      </c>
      <c r="D1532" s="47" t="s">
        <v>75</v>
      </c>
      <c r="E1532" s="47" t="s">
        <v>65</v>
      </c>
      <c r="F1532" s="47" t="s">
        <v>159</v>
      </c>
      <c r="G1532" s="47" t="s">
        <v>2050</v>
      </c>
      <c r="H1532" s="50" t="n">
        <f aca="false">Assumptions!$B$4</f>
        <v>480</v>
      </c>
      <c r="I1532" s="47" t="n">
        <v>30</v>
      </c>
      <c r="J1532" s="9" t="n">
        <f aca="false">H1532-I1532</f>
        <v>450</v>
      </c>
      <c r="K1532" s="9" t="n">
        <f aca="false">SUMIFS(Downtime_Log!$I$2:$I$20000,Downtime_Log!$B$2:$B$20000,A1532)</f>
        <v>86</v>
      </c>
      <c r="L1532" s="9" t="n">
        <f aca="false">J1532-K1532</f>
        <v>364</v>
      </c>
      <c r="M1532" s="51" t="n">
        <f aca="false">INDEX(Rate_Master!$C$2:$C$13,MATCH(F1532,Rate_Master!$A$2:$A$13,0))</f>
        <v>240</v>
      </c>
      <c r="N1532" s="52" t="n">
        <v>73169</v>
      </c>
      <c r="O1532" s="51" t="n">
        <f aca="false">SUMIFS(Quality_Log!$H$2:$H$20000,Quality_Log!$B$2:$B$20000,A1532)</f>
        <v>1118</v>
      </c>
      <c r="P1532" s="51" t="n">
        <f aca="false">N1532-O1532</f>
        <v>72051</v>
      </c>
      <c r="Q1532" s="51" t="n">
        <f aca="false">ROUND(J1532*M1532*Assumptions!$B$6,0)</f>
        <v>84240</v>
      </c>
      <c r="R1532" s="53" t="n">
        <f aca="false">N1532/M1532</f>
        <v>304.870833333333</v>
      </c>
      <c r="S1532" s="53" t="n">
        <f aca="false">P1532/M1532</f>
        <v>300.2125</v>
      </c>
      <c r="T1532" s="54" t="n">
        <f aca="false">IF(J1532&gt;0,L1532/J1532,0)</f>
        <v>0.808888888888889</v>
      </c>
      <c r="U1532" s="54" t="n">
        <f aca="false">IF(L1532&gt;0,R1532/L1532,0)</f>
        <v>0.837557234432234</v>
      </c>
      <c r="V1532" s="54" t="n">
        <f aca="false">IF(N1532&gt;0,P1532/N1532,0)</f>
        <v>0.984720305047219</v>
      </c>
      <c r="W1532" s="54" t="n">
        <f aca="false">T1532*U1532*V1532</f>
        <v>0.667138888888889</v>
      </c>
      <c r="X1532" s="55" t="n">
        <v>193.1</v>
      </c>
      <c r="Y1532" s="56" t="n">
        <v>0.15</v>
      </c>
    </row>
    <row r="1533" customFormat="false" ht="15" hidden="false" customHeight="false" outlineLevel="0" collapsed="false">
      <c r="A1533" s="47" t="s">
        <v>2064</v>
      </c>
      <c r="B1533" s="48" t="n">
        <v>46190</v>
      </c>
      <c r="C1533" s="49" t="n">
        <f aca="false">DATE(YEAR(B1533),MONTH(B1533),1)</f>
        <v>46174</v>
      </c>
      <c r="D1533" s="47" t="s">
        <v>73</v>
      </c>
      <c r="E1533" s="47" t="s">
        <v>62</v>
      </c>
      <c r="F1533" s="47" t="s">
        <v>150</v>
      </c>
      <c r="G1533" s="47" t="s">
        <v>2065</v>
      </c>
      <c r="H1533" s="50" t="n">
        <f aca="false">Assumptions!$B$4</f>
        <v>480</v>
      </c>
      <c r="I1533" s="47" t="n">
        <v>30</v>
      </c>
      <c r="J1533" s="9" t="n">
        <f aca="false">H1533-I1533</f>
        <v>450</v>
      </c>
      <c r="K1533" s="9" t="n">
        <f aca="false">SUMIFS(Downtime_Log!$I$2:$I$20000,Downtime_Log!$B$2:$B$20000,A1533)</f>
        <v>16</v>
      </c>
      <c r="L1533" s="9" t="n">
        <f aca="false">J1533-K1533</f>
        <v>434</v>
      </c>
      <c r="M1533" s="51" t="n">
        <f aca="false">INDEX(Rate_Master!$C$2:$C$13,MATCH(F1533,Rate_Master!$A$2:$A$13,0))</f>
        <v>800</v>
      </c>
      <c r="N1533" s="52" t="n">
        <v>314836</v>
      </c>
      <c r="O1533" s="51" t="n">
        <f aca="false">SUMIFS(Quality_Log!$H$2:$H$20000,Quality_Log!$B$2:$B$20000,A1533)</f>
        <v>6146</v>
      </c>
      <c r="P1533" s="51" t="n">
        <f aca="false">N1533-O1533</f>
        <v>308690</v>
      </c>
      <c r="Q1533" s="51" t="n">
        <f aca="false">ROUND(J1533*M1533*Assumptions!$B$6,0)</f>
        <v>280800</v>
      </c>
      <c r="R1533" s="53" t="n">
        <f aca="false">N1533/M1533</f>
        <v>393.545</v>
      </c>
      <c r="S1533" s="53" t="n">
        <f aca="false">P1533/M1533</f>
        <v>385.8625</v>
      </c>
      <c r="T1533" s="54" t="n">
        <f aca="false">IF(J1533&gt;0,L1533/J1533,0)</f>
        <v>0.964444444444444</v>
      </c>
      <c r="U1533" s="54" t="n">
        <f aca="false">IF(L1533&gt;0,R1533/L1533,0)</f>
        <v>0.906785714285714</v>
      </c>
      <c r="V1533" s="54" t="n">
        <f aca="false">IF(N1533&gt;0,P1533/N1533,0)</f>
        <v>0.980478725431653</v>
      </c>
      <c r="W1533" s="54" t="n">
        <f aca="false">T1533*U1533*V1533</f>
        <v>0.857472222222222</v>
      </c>
      <c r="X1533" s="55" t="n">
        <v>384.9</v>
      </c>
      <c r="Y1533" s="56" t="n">
        <v>1.74</v>
      </c>
    </row>
    <row r="1534" customFormat="false" ht="15" hidden="false" customHeight="false" outlineLevel="0" collapsed="false">
      <c r="A1534" s="47" t="s">
        <v>2066</v>
      </c>
      <c r="B1534" s="48" t="n">
        <v>46190</v>
      </c>
      <c r="C1534" s="49" t="n">
        <f aca="false">DATE(YEAR(B1534),MONTH(B1534),1)</f>
        <v>46174</v>
      </c>
      <c r="D1534" s="47" t="s">
        <v>74</v>
      </c>
      <c r="E1534" s="47" t="s">
        <v>62</v>
      </c>
      <c r="F1534" s="47" t="s">
        <v>150</v>
      </c>
      <c r="G1534" s="47" t="s">
        <v>2065</v>
      </c>
      <c r="H1534" s="50" t="n">
        <f aca="false">Assumptions!$B$4</f>
        <v>480</v>
      </c>
      <c r="I1534" s="47" t="n">
        <v>30</v>
      </c>
      <c r="J1534" s="9" t="n">
        <f aca="false">H1534-I1534</f>
        <v>450</v>
      </c>
      <c r="K1534" s="9" t="n">
        <f aca="false">SUMIFS(Downtime_Log!$I$2:$I$20000,Downtime_Log!$B$2:$B$20000,A1534)</f>
        <v>39</v>
      </c>
      <c r="L1534" s="9" t="n">
        <f aca="false">J1534-K1534</f>
        <v>411</v>
      </c>
      <c r="M1534" s="51" t="n">
        <f aca="false">INDEX(Rate_Master!$C$2:$C$13,MATCH(F1534,Rate_Master!$A$2:$A$13,0))</f>
        <v>800</v>
      </c>
      <c r="N1534" s="52" t="n">
        <v>288366</v>
      </c>
      <c r="O1534" s="51" t="n">
        <f aca="false">SUMIFS(Quality_Log!$H$2:$H$20000,Quality_Log!$B$2:$B$20000,A1534)</f>
        <v>5918</v>
      </c>
      <c r="P1534" s="51" t="n">
        <f aca="false">N1534-O1534</f>
        <v>282448</v>
      </c>
      <c r="Q1534" s="51" t="n">
        <f aca="false">ROUND(J1534*M1534*Assumptions!$B$6,0)</f>
        <v>280800</v>
      </c>
      <c r="R1534" s="53" t="n">
        <f aca="false">N1534/M1534</f>
        <v>360.4575</v>
      </c>
      <c r="S1534" s="53" t="n">
        <f aca="false">P1534/M1534</f>
        <v>353.06</v>
      </c>
      <c r="T1534" s="54" t="n">
        <f aca="false">IF(J1534&gt;0,L1534/J1534,0)</f>
        <v>0.913333333333333</v>
      </c>
      <c r="U1534" s="54" t="n">
        <f aca="false">IF(L1534&gt;0,R1534/L1534,0)</f>
        <v>0.877025547445255</v>
      </c>
      <c r="V1534" s="54" t="n">
        <f aca="false">IF(N1534&gt;0,P1534/N1534,0)</f>
        <v>0.9794774696046</v>
      </c>
      <c r="W1534" s="54" t="n">
        <f aca="false">T1534*U1534*V1534</f>
        <v>0.784577777777778</v>
      </c>
      <c r="X1534" s="55" t="n">
        <v>369.7</v>
      </c>
      <c r="Y1534" s="56" t="n">
        <v>1.7</v>
      </c>
    </row>
    <row r="1535" customFormat="false" ht="15" hidden="false" customHeight="false" outlineLevel="0" collapsed="false">
      <c r="A1535" s="47" t="s">
        <v>2067</v>
      </c>
      <c r="B1535" s="48" t="n">
        <v>46190</v>
      </c>
      <c r="C1535" s="49" t="n">
        <f aca="false">DATE(YEAR(B1535),MONTH(B1535),1)</f>
        <v>46174</v>
      </c>
      <c r="D1535" s="47" t="s">
        <v>75</v>
      </c>
      <c r="E1535" s="47" t="s">
        <v>62</v>
      </c>
      <c r="F1535" s="47" t="s">
        <v>150</v>
      </c>
      <c r="G1535" s="47" t="s">
        <v>2065</v>
      </c>
      <c r="H1535" s="50" t="n">
        <f aca="false">Assumptions!$B$4</f>
        <v>480</v>
      </c>
      <c r="I1535" s="47" t="n">
        <v>30</v>
      </c>
      <c r="J1535" s="9" t="n">
        <f aca="false">H1535-I1535</f>
        <v>450</v>
      </c>
      <c r="K1535" s="9" t="n">
        <f aca="false">SUMIFS(Downtime_Log!$I$2:$I$20000,Downtime_Log!$B$2:$B$20000,A1535)</f>
        <v>38</v>
      </c>
      <c r="L1535" s="9" t="n">
        <f aca="false">J1535-K1535</f>
        <v>412</v>
      </c>
      <c r="M1535" s="51" t="n">
        <f aca="false">INDEX(Rate_Master!$C$2:$C$13,MATCH(F1535,Rate_Master!$A$2:$A$13,0))</f>
        <v>800</v>
      </c>
      <c r="N1535" s="52" t="n">
        <v>282614</v>
      </c>
      <c r="O1535" s="51" t="n">
        <f aca="false">SUMIFS(Quality_Log!$H$2:$H$20000,Quality_Log!$B$2:$B$20000,A1535)</f>
        <v>8806</v>
      </c>
      <c r="P1535" s="51" t="n">
        <f aca="false">N1535-O1535</f>
        <v>273808</v>
      </c>
      <c r="Q1535" s="51" t="n">
        <f aca="false">ROUND(J1535*M1535*Assumptions!$B$6,0)</f>
        <v>280800</v>
      </c>
      <c r="R1535" s="53" t="n">
        <f aca="false">N1535/M1535</f>
        <v>353.2675</v>
      </c>
      <c r="S1535" s="53" t="n">
        <f aca="false">P1535/M1535</f>
        <v>342.26</v>
      </c>
      <c r="T1535" s="54" t="n">
        <f aca="false">IF(J1535&gt;0,L1535/J1535,0)</f>
        <v>0.915555555555556</v>
      </c>
      <c r="U1535" s="54" t="n">
        <f aca="false">IF(L1535&gt;0,R1535/L1535,0)</f>
        <v>0.857445388349515</v>
      </c>
      <c r="V1535" s="54" t="n">
        <f aca="false">IF(N1535&gt;0,P1535/N1535,0)</f>
        <v>0.968840892524786</v>
      </c>
      <c r="W1535" s="54" t="n">
        <f aca="false">T1535*U1535*V1535</f>
        <v>0.760577777777778</v>
      </c>
      <c r="X1535" s="55" t="n">
        <v>369.5</v>
      </c>
      <c r="Y1535" s="56" t="n">
        <v>1.36</v>
      </c>
    </row>
    <row r="1536" customFormat="false" ht="15" hidden="false" customHeight="false" outlineLevel="0" collapsed="false">
      <c r="A1536" s="47" t="s">
        <v>2068</v>
      </c>
      <c r="B1536" s="48" t="n">
        <v>46190</v>
      </c>
      <c r="C1536" s="49" t="n">
        <f aca="false">DATE(YEAR(B1536),MONTH(B1536),1)</f>
        <v>46174</v>
      </c>
      <c r="D1536" s="47" t="s">
        <v>73</v>
      </c>
      <c r="E1536" s="47" t="s">
        <v>63</v>
      </c>
      <c r="F1536" s="47" t="s">
        <v>151</v>
      </c>
      <c r="G1536" s="47" t="s">
        <v>2069</v>
      </c>
      <c r="H1536" s="50" t="n">
        <f aca="false">Assumptions!$B$4</f>
        <v>480</v>
      </c>
      <c r="I1536" s="47" t="n">
        <v>30</v>
      </c>
      <c r="J1536" s="9" t="n">
        <f aca="false">H1536-I1536</f>
        <v>450</v>
      </c>
      <c r="K1536" s="9" t="n">
        <f aca="false">SUMIFS(Downtime_Log!$I$2:$I$20000,Downtime_Log!$B$2:$B$20000,A1536)</f>
        <v>24</v>
      </c>
      <c r="L1536" s="9" t="n">
        <f aca="false">J1536-K1536</f>
        <v>426</v>
      </c>
      <c r="M1536" s="51" t="n">
        <f aca="false">INDEX(Rate_Master!$C$2:$C$13,MATCH(F1536,Rate_Master!$A$2:$A$13,0))</f>
        <v>700</v>
      </c>
      <c r="N1536" s="52" t="n">
        <v>255594</v>
      </c>
      <c r="O1536" s="51" t="n">
        <f aca="false">SUMIFS(Quality_Log!$H$2:$H$20000,Quality_Log!$B$2:$B$20000,A1536)</f>
        <v>9512</v>
      </c>
      <c r="P1536" s="51" t="n">
        <f aca="false">N1536-O1536</f>
        <v>246082</v>
      </c>
      <c r="Q1536" s="51" t="n">
        <f aca="false">ROUND(J1536*M1536*Assumptions!$B$6,0)</f>
        <v>245700</v>
      </c>
      <c r="R1536" s="53" t="n">
        <f aca="false">N1536/M1536</f>
        <v>365.134285714286</v>
      </c>
      <c r="S1536" s="53" t="n">
        <f aca="false">P1536/M1536</f>
        <v>351.545714285714</v>
      </c>
      <c r="T1536" s="54" t="n">
        <f aca="false">IF(J1536&gt;0,L1536/J1536,0)</f>
        <v>0.946666666666667</v>
      </c>
      <c r="U1536" s="54" t="n">
        <f aca="false">IF(L1536&gt;0,R1536/L1536,0)</f>
        <v>0.857122736418511</v>
      </c>
      <c r="V1536" s="54" t="n">
        <f aca="false">IF(N1536&gt;0,P1536/N1536,0)</f>
        <v>0.962784728905999</v>
      </c>
      <c r="W1536" s="54" t="n">
        <f aca="false">T1536*U1536*V1536</f>
        <v>0.781212698412698</v>
      </c>
      <c r="X1536" s="55" t="n">
        <v>483.1</v>
      </c>
      <c r="Y1536" s="56" t="n">
        <v>1.77</v>
      </c>
    </row>
    <row r="1537" customFormat="false" ht="15" hidden="false" customHeight="false" outlineLevel="0" collapsed="false">
      <c r="A1537" s="47" t="s">
        <v>2070</v>
      </c>
      <c r="B1537" s="48" t="n">
        <v>46190</v>
      </c>
      <c r="C1537" s="49" t="n">
        <f aca="false">DATE(YEAR(B1537),MONTH(B1537),1)</f>
        <v>46174</v>
      </c>
      <c r="D1537" s="47" t="s">
        <v>74</v>
      </c>
      <c r="E1537" s="47" t="s">
        <v>63</v>
      </c>
      <c r="F1537" s="47" t="s">
        <v>151</v>
      </c>
      <c r="G1537" s="47" t="s">
        <v>2069</v>
      </c>
      <c r="H1537" s="50" t="n">
        <f aca="false">Assumptions!$B$4</f>
        <v>480</v>
      </c>
      <c r="I1537" s="47" t="n">
        <v>30</v>
      </c>
      <c r="J1537" s="9" t="n">
        <f aca="false">H1537-I1537</f>
        <v>450</v>
      </c>
      <c r="K1537" s="9" t="n">
        <f aca="false">SUMIFS(Downtime_Log!$I$2:$I$20000,Downtime_Log!$B$2:$B$20000,A1537)</f>
        <v>60</v>
      </c>
      <c r="L1537" s="9" t="n">
        <f aca="false">J1537-K1537</f>
        <v>390</v>
      </c>
      <c r="M1537" s="51" t="n">
        <f aca="false">INDEX(Rate_Master!$C$2:$C$13,MATCH(F1537,Rate_Master!$A$2:$A$13,0))</f>
        <v>700</v>
      </c>
      <c r="N1537" s="52" t="n">
        <v>226292</v>
      </c>
      <c r="O1537" s="51" t="n">
        <f aca="false">SUMIFS(Quality_Log!$H$2:$H$20000,Quality_Log!$B$2:$B$20000,A1537)</f>
        <v>10453</v>
      </c>
      <c r="P1537" s="51" t="n">
        <f aca="false">N1537-O1537</f>
        <v>215839</v>
      </c>
      <c r="Q1537" s="51" t="n">
        <f aca="false">ROUND(J1537*M1537*Assumptions!$B$6,0)</f>
        <v>245700</v>
      </c>
      <c r="R1537" s="53" t="n">
        <f aca="false">N1537/M1537</f>
        <v>323.274285714286</v>
      </c>
      <c r="S1537" s="53" t="n">
        <f aca="false">P1537/M1537</f>
        <v>308.341428571429</v>
      </c>
      <c r="T1537" s="54" t="n">
        <f aca="false">IF(J1537&gt;0,L1537/J1537,0)</f>
        <v>0.866666666666667</v>
      </c>
      <c r="U1537" s="54" t="n">
        <f aca="false">IF(L1537&gt;0,R1537/L1537,0)</f>
        <v>0.828908424908425</v>
      </c>
      <c r="V1537" s="54" t="n">
        <f aca="false">IF(N1537&gt;0,P1537/N1537,0)</f>
        <v>0.95380746999452</v>
      </c>
      <c r="W1537" s="54" t="n">
        <f aca="false">T1537*U1537*V1537</f>
        <v>0.685203174603175</v>
      </c>
      <c r="X1537" s="55" t="n">
        <v>436.7</v>
      </c>
      <c r="Y1537" s="56" t="n">
        <v>2.05</v>
      </c>
    </row>
    <row r="1538" customFormat="false" ht="15" hidden="false" customHeight="false" outlineLevel="0" collapsed="false">
      <c r="A1538" s="47" t="s">
        <v>2071</v>
      </c>
      <c r="B1538" s="48" t="n">
        <v>46190</v>
      </c>
      <c r="C1538" s="49" t="n">
        <f aca="false">DATE(YEAR(B1538),MONTH(B1538),1)</f>
        <v>46174</v>
      </c>
      <c r="D1538" s="47" t="s">
        <v>75</v>
      </c>
      <c r="E1538" s="47" t="s">
        <v>63</v>
      </c>
      <c r="F1538" s="47" t="s">
        <v>151</v>
      </c>
      <c r="G1538" s="47" t="s">
        <v>2069</v>
      </c>
      <c r="H1538" s="50" t="n">
        <f aca="false">Assumptions!$B$4</f>
        <v>480</v>
      </c>
      <c r="I1538" s="47" t="n">
        <v>30</v>
      </c>
      <c r="J1538" s="9" t="n">
        <f aca="false">H1538-I1538</f>
        <v>450</v>
      </c>
      <c r="K1538" s="9" t="n">
        <f aca="false">SUMIFS(Downtime_Log!$I$2:$I$20000,Downtime_Log!$B$2:$B$20000,A1538)</f>
        <v>92</v>
      </c>
      <c r="L1538" s="9" t="n">
        <f aca="false">J1538-K1538</f>
        <v>358</v>
      </c>
      <c r="M1538" s="51" t="n">
        <f aca="false">INDEX(Rate_Master!$C$2:$C$13,MATCH(F1538,Rate_Master!$A$2:$A$13,0))</f>
        <v>700</v>
      </c>
      <c r="N1538" s="52" t="n">
        <v>191479</v>
      </c>
      <c r="O1538" s="51" t="n">
        <f aca="false">SUMIFS(Quality_Log!$H$2:$H$20000,Quality_Log!$B$2:$B$20000,A1538)</f>
        <v>3829</v>
      </c>
      <c r="P1538" s="51" t="n">
        <f aca="false">N1538-O1538</f>
        <v>187650</v>
      </c>
      <c r="Q1538" s="51" t="n">
        <f aca="false">ROUND(J1538*M1538*Assumptions!$B$6,0)</f>
        <v>245700</v>
      </c>
      <c r="R1538" s="53" t="n">
        <f aca="false">N1538/M1538</f>
        <v>273.541428571429</v>
      </c>
      <c r="S1538" s="53" t="n">
        <f aca="false">P1538/M1538</f>
        <v>268.071428571429</v>
      </c>
      <c r="T1538" s="54" t="n">
        <f aca="false">IF(J1538&gt;0,L1538/J1538,0)</f>
        <v>0.795555555555556</v>
      </c>
      <c r="U1538" s="54" t="n">
        <f aca="false">IF(L1538&gt;0,R1538/L1538,0)</f>
        <v>0.764082202713488</v>
      </c>
      <c r="V1538" s="54" t="n">
        <f aca="false">IF(N1538&gt;0,P1538/N1538,0)</f>
        <v>0.980003029052794</v>
      </c>
      <c r="W1538" s="54" t="n">
        <f aca="false">T1538*U1538*V1538</f>
        <v>0.595714285714286</v>
      </c>
      <c r="X1538" s="55" t="n">
        <v>435.4</v>
      </c>
      <c r="Y1538" s="56" t="n">
        <v>1.67</v>
      </c>
    </row>
    <row r="1539" customFormat="false" ht="15" hidden="false" customHeight="false" outlineLevel="0" collapsed="false">
      <c r="A1539" s="47" t="s">
        <v>2072</v>
      </c>
      <c r="B1539" s="48" t="n">
        <v>46190</v>
      </c>
      <c r="C1539" s="49" t="n">
        <f aca="false">DATE(YEAR(B1539),MONTH(B1539),1)</f>
        <v>46174</v>
      </c>
      <c r="D1539" s="47" t="s">
        <v>73</v>
      </c>
      <c r="E1539" s="47" t="s">
        <v>64</v>
      </c>
      <c r="F1539" s="47" t="s">
        <v>154</v>
      </c>
      <c r="G1539" s="47" t="s">
        <v>2059</v>
      </c>
      <c r="H1539" s="50" t="n">
        <f aca="false">Assumptions!$B$4</f>
        <v>480</v>
      </c>
      <c r="I1539" s="47" t="n">
        <v>30</v>
      </c>
      <c r="J1539" s="9" t="n">
        <f aca="false">H1539-I1539</f>
        <v>450</v>
      </c>
      <c r="K1539" s="9" t="n">
        <f aca="false">SUMIFS(Downtime_Log!$I$2:$I$20000,Downtime_Log!$B$2:$B$20000,A1539)</f>
        <v>24</v>
      </c>
      <c r="L1539" s="9" t="n">
        <f aca="false">J1539-K1539</f>
        <v>426</v>
      </c>
      <c r="M1539" s="51" t="n">
        <f aca="false">INDEX(Rate_Master!$C$2:$C$13,MATCH(F1539,Rate_Master!$A$2:$A$13,0))</f>
        <v>600</v>
      </c>
      <c r="N1539" s="52" t="n">
        <v>241336</v>
      </c>
      <c r="O1539" s="51" t="n">
        <f aca="false">SUMIFS(Quality_Log!$H$2:$H$20000,Quality_Log!$B$2:$B$20000,A1539)</f>
        <v>3811</v>
      </c>
      <c r="P1539" s="51" t="n">
        <f aca="false">N1539-O1539</f>
        <v>237525</v>
      </c>
      <c r="Q1539" s="51" t="n">
        <f aca="false">ROUND(J1539*M1539*Assumptions!$B$6,0)</f>
        <v>210600</v>
      </c>
      <c r="R1539" s="53" t="n">
        <f aca="false">N1539/M1539</f>
        <v>402.226666666667</v>
      </c>
      <c r="S1539" s="53" t="n">
        <f aca="false">P1539/M1539</f>
        <v>395.875</v>
      </c>
      <c r="T1539" s="54" t="n">
        <f aca="false">IF(J1539&gt;0,L1539/J1539,0)</f>
        <v>0.946666666666667</v>
      </c>
      <c r="U1539" s="54" t="n">
        <f aca="false">IF(L1539&gt;0,R1539/L1539,0)</f>
        <v>0.944194053208138</v>
      </c>
      <c r="V1539" s="54" t="n">
        <f aca="false">IF(N1539&gt;0,P1539/N1539,0)</f>
        <v>0.984208738024994</v>
      </c>
      <c r="W1539" s="54" t="n">
        <f aca="false">T1539*U1539*V1539</f>
        <v>0.879722222222222</v>
      </c>
      <c r="X1539" s="55" t="n">
        <v>234.2</v>
      </c>
      <c r="Y1539" s="56" t="n">
        <v>0.7</v>
      </c>
    </row>
    <row r="1540" customFormat="false" ht="15" hidden="false" customHeight="false" outlineLevel="0" collapsed="false">
      <c r="A1540" s="47" t="s">
        <v>2073</v>
      </c>
      <c r="B1540" s="48" t="n">
        <v>46190</v>
      </c>
      <c r="C1540" s="49" t="n">
        <f aca="false">DATE(YEAR(B1540),MONTH(B1540),1)</f>
        <v>46174</v>
      </c>
      <c r="D1540" s="47" t="s">
        <v>74</v>
      </c>
      <c r="E1540" s="47" t="s">
        <v>64</v>
      </c>
      <c r="F1540" s="47" t="s">
        <v>154</v>
      </c>
      <c r="G1540" s="47" t="s">
        <v>2059</v>
      </c>
      <c r="H1540" s="50" t="n">
        <f aca="false">Assumptions!$B$4</f>
        <v>480</v>
      </c>
      <c r="I1540" s="47" t="n">
        <v>30</v>
      </c>
      <c r="J1540" s="9" t="n">
        <f aca="false">H1540-I1540</f>
        <v>450</v>
      </c>
      <c r="K1540" s="9" t="n">
        <f aca="false">SUMIFS(Downtime_Log!$I$2:$I$20000,Downtime_Log!$B$2:$B$20000,A1540)</f>
        <v>3</v>
      </c>
      <c r="L1540" s="9" t="n">
        <f aca="false">J1540-K1540</f>
        <v>447</v>
      </c>
      <c r="M1540" s="51" t="n">
        <f aca="false">INDEX(Rate_Master!$C$2:$C$13,MATCH(F1540,Rate_Master!$A$2:$A$13,0))</f>
        <v>600</v>
      </c>
      <c r="N1540" s="52" t="n">
        <v>237293</v>
      </c>
      <c r="O1540" s="51" t="n">
        <f aca="false">SUMIFS(Quality_Log!$H$2:$H$20000,Quality_Log!$B$2:$B$20000,A1540)</f>
        <v>2566</v>
      </c>
      <c r="P1540" s="51" t="n">
        <f aca="false">N1540-O1540</f>
        <v>234727</v>
      </c>
      <c r="Q1540" s="51" t="n">
        <f aca="false">ROUND(J1540*M1540*Assumptions!$B$6,0)</f>
        <v>210600</v>
      </c>
      <c r="R1540" s="53" t="n">
        <f aca="false">N1540/M1540</f>
        <v>395.488333333333</v>
      </c>
      <c r="S1540" s="53" t="n">
        <f aca="false">P1540/M1540</f>
        <v>391.211666666667</v>
      </c>
      <c r="T1540" s="54" t="n">
        <f aca="false">IF(J1540&gt;0,L1540/J1540,0)</f>
        <v>0.993333333333333</v>
      </c>
      <c r="U1540" s="54" t="n">
        <f aca="false">IF(L1540&gt;0,R1540/L1540,0)</f>
        <v>0.884761372110365</v>
      </c>
      <c r="V1540" s="54" t="n">
        <f aca="false">IF(N1540&gt;0,P1540/N1540,0)</f>
        <v>0.98918636453667</v>
      </c>
      <c r="W1540" s="54" t="n">
        <f aca="false">T1540*U1540*V1540</f>
        <v>0.869359259259259</v>
      </c>
      <c r="X1540" s="55" t="n">
        <v>234.4</v>
      </c>
      <c r="Y1540" s="56" t="n">
        <v>0.6</v>
      </c>
    </row>
    <row r="1541" customFormat="false" ht="15" hidden="false" customHeight="false" outlineLevel="0" collapsed="false">
      <c r="A1541" s="47" t="s">
        <v>2074</v>
      </c>
      <c r="B1541" s="48" t="n">
        <v>46190</v>
      </c>
      <c r="C1541" s="49" t="n">
        <f aca="false">DATE(YEAR(B1541),MONTH(B1541),1)</f>
        <v>46174</v>
      </c>
      <c r="D1541" s="47" t="s">
        <v>73</v>
      </c>
      <c r="E1541" s="47" t="s">
        <v>65</v>
      </c>
      <c r="F1541" s="47" t="s">
        <v>159</v>
      </c>
      <c r="G1541" s="47" t="s">
        <v>2075</v>
      </c>
      <c r="H1541" s="50" t="n">
        <f aca="false">Assumptions!$B$4</f>
        <v>480</v>
      </c>
      <c r="I1541" s="47" t="n">
        <v>30</v>
      </c>
      <c r="J1541" s="9" t="n">
        <f aca="false">H1541-I1541</f>
        <v>450</v>
      </c>
      <c r="K1541" s="9" t="n">
        <f aca="false">SUMIFS(Downtime_Log!$I$2:$I$20000,Downtime_Log!$B$2:$B$20000,A1541)</f>
        <v>105</v>
      </c>
      <c r="L1541" s="9" t="n">
        <f aca="false">J1541-K1541</f>
        <v>345</v>
      </c>
      <c r="M1541" s="51" t="n">
        <f aca="false">INDEX(Rate_Master!$C$2:$C$13,MATCH(F1541,Rate_Master!$A$2:$A$13,0))</f>
        <v>240</v>
      </c>
      <c r="N1541" s="52" t="n">
        <v>73060</v>
      </c>
      <c r="O1541" s="51" t="n">
        <f aca="false">SUMIFS(Quality_Log!$H$2:$H$20000,Quality_Log!$B$2:$B$20000,A1541)</f>
        <v>1629</v>
      </c>
      <c r="P1541" s="51" t="n">
        <f aca="false">N1541-O1541</f>
        <v>71431</v>
      </c>
      <c r="Q1541" s="51" t="n">
        <f aca="false">ROUND(J1541*M1541*Assumptions!$B$6,0)</f>
        <v>84240</v>
      </c>
      <c r="R1541" s="53" t="n">
        <f aca="false">N1541/M1541</f>
        <v>304.416666666667</v>
      </c>
      <c r="S1541" s="53" t="n">
        <f aca="false">P1541/M1541</f>
        <v>297.629166666667</v>
      </c>
      <c r="T1541" s="54" t="n">
        <f aca="false">IF(J1541&gt;0,L1541/J1541,0)</f>
        <v>0.766666666666667</v>
      </c>
      <c r="U1541" s="54" t="n">
        <f aca="false">IF(L1541&gt;0,R1541/L1541,0)</f>
        <v>0.882367149758454</v>
      </c>
      <c r="V1541" s="54" t="n">
        <f aca="false">IF(N1541&gt;0,P1541/N1541,0)</f>
        <v>0.977703257596496</v>
      </c>
      <c r="W1541" s="54" t="n">
        <f aca="false">T1541*U1541*V1541</f>
        <v>0.661398148148148</v>
      </c>
      <c r="X1541" s="55" t="n">
        <v>191.9</v>
      </c>
      <c r="Y1541" s="56" t="n">
        <v>0.16</v>
      </c>
    </row>
    <row r="1542" customFormat="false" ht="15" hidden="false" customHeight="false" outlineLevel="0" collapsed="false">
      <c r="A1542" s="47" t="s">
        <v>2076</v>
      </c>
      <c r="B1542" s="48" t="n">
        <v>46190</v>
      </c>
      <c r="C1542" s="49" t="n">
        <f aca="false">DATE(YEAR(B1542),MONTH(B1542),1)</f>
        <v>46174</v>
      </c>
      <c r="D1542" s="47" t="s">
        <v>74</v>
      </c>
      <c r="E1542" s="47" t="s">
        <v>65</v>
      </c>
      <c r="F1542" s="47" t="s">
        <v>159</v>
      </c>
      <c r="G1542" s="47" t="s">
        <v>2075</v>
      </c>
      <c r="H1542" s="50" t="n">
        <f aca="false">Assumptions!$B$4</f>
        <v>480</v>
      </c>
      <c r="I1542" s="47" t="n">
        <v>30</v>
      </c>
      <c r="J1542" s="9" t="n">
        <f aca="false">H1542-I1542</f>
        <v>450</v>
      </c>
      <c r="K1542" s="9" t="n">
        <f aca="false">SUMIFS(Downtime_Log!$I$2:$I$20000,Downtime_Log!$B$2:$B$20000,A1542)</f>
        <v>43</v>
      </c>
      <c r="L1542" s="9" t="n">
        <f aca="false">J1542-K1542</f>
        <v>407</v>
      </c>
      <c r="M1542" s="51" t="n">
        <f aca="false">INDEX(Rate_Master!$C$2:$C$13,MATCH(F1542,Rate_Master!$A$2:$A$13,0))</f>
        <v>240</v>
      </c>
      <c r="N1542" s="52" t="n">
        <v>81989</v>
      </c>
      <c r="O1542" s="51" t="n">
        <f aca="false">SUMIFS(Quality_Log!$H$2:$H$20000,Quality_Log!$B$2:$B$20000,A1542)</f>
        <v>2110</v>
      </c>
      <c r="P1542" s="51" t="n">
        <f aca="false">N1542-O1542</f>
        <v>79879</v>
      </c>
      <c r="Q1542" s="51" t="n">
        <f aca="false">ROUND(J1542*M1542*Assumptions!$B$6,0)</f>
        <v>84240</v>
      </c>
      <c r="R1542" s="53" t="n">
        <f aca="false">N1542/M1542</f>
        <v>341.620833333333</v>
      </c>
      <c r="S1542" s="53" t="n">
        <f aca="false">P1542/M1542</f>
        <v>332.829166666667</v>
      </c>
      <c r="T1542" s="54" t="n">
        <f aca="false">IF(J1542&gt;0,L1542/J1542,0)</f>
        <v>0.904444444444445</v>
      </c>
      <c r="U1542" s="54" t="n">
        <f aca="false">IF(L1542&gt;0,R1542/L1542,0)</f>
        <v>0.839363226863227</v>
      </c>
      <c r="V1542" s="54" t="n">
        <f aca="false">IF(N1542&gt;0,P1542/N1542,0)</f>
        <v>0.97426484040542</v>
      </c>
      <c r="W1542" s="54" t="n">
        <f aca="false">T1542*U1542*V1542</f>
        <v>0.73962037037037</v>
      </c>
      <c r="X1542" s="55" t="n">
        <v>199.2</v>
      </c>
      <c r="Y1542" s="56" t="n">
        <v>0.15</v>
      </c>
    </row>
    <row r="1543" customFormat="false" ht="15" hidden="false" customHeight="false" outlineLevel="0" collapsed="false">
      <c r="A1543" s="47" t="s">
        <v>2077</v>
      </c>
      <c r="B1543" s="48" t="n">
        <v>46190</v>
      </c>
      <c r="C1543" s="49" t="n">
        <f aca="false">DATE(YEAR(B1543),MONTH(B1543),1)</f>
        <v>46174</v>
      </c>
      <c r="D1543" s="47" t="s">
        <v>75</v>
      </c>
      <c r="E1543" s="47" t="s">
        <v>65</v>
      </c>
      <c r="F1543" s="47" t="s">
        <v>159</v>
      </c>
      <c r="G1543" s="47" t="s">
        <v>2075</v>
      </c>
      <c r="H1543" s="50" t="n">
        <f aca="false">Assumptions!$B$4</f>
        <v>480</v>
      </c>
      <c r="I1543" s="47" t="n">
        <v>30</v>
      </c>
      <c r="J1543" s="9" t="n">
        <f aca="false">H1543-I1543</f>
        <v>450</v>
      </c>
      <c r="K1543" s="9" t="n">
        <f aca="false">SUMIFS(Downtime_Log!$I$2:$I$20000,Downtime_Log!$B$2:$B$20000,A1543)</f>
        <v>34</v>
      </c>
      <c r="L1543" s="9" t="n">
        <f aca="false">J1543-K1543</f>
        <v>416</v>
      </c>
      <c r="M1543" s="51" t="n">
        <f aca="false">INDEX(Rate_Master!$C$2:$C$13,MATCH(F1543,Rate_Master!$A$2:$A$13,0))</f>
        <v>240</v>
      </c>
      <c r="N1543" s="52" t="n">
        <v>77164</v>
      </c>
      <c r="O1543" s="51" t="n">
        <f aca="false">SUMIFS(Quality_Log!$H$2:$H$20000,Quality_Log!$B$2:$B$20000,A1543)</f>
        <v>1738</v>
      </c>
      <c r="P1543" s="51" t="n">
        <f aca="false">N1543-O1543</f>
        <v>75426</v>
      </c>
      <c r="Q1543" s="51" t="n">
        <f aca="false">ROUND(J1543*M1543*Assumptions!$B$6,0)</f>
        <v>84240</v>
      </c>
      <c r="R1543" s="53" t="n">
        <f aca="false">N1543/M1543</f>
        <v>321.516666666667</v>
      </c>
      <c r="S1543" s="53" t="n">
        <f aca="false">P1543/M1543</f>
        <v>314.275</v>
      </c>
      <c r="T1543" s="54" t="n">
        <f aca="false">IF(J1543&gt;0,L1543/J1543,0)</f>
        <v>0.924444444444444</v>
      </c>
      <c r="U1543" s="54" t="n">
        <f aca="false">IF(L1543&gt;0,R1543/L1543,0)</f>
        <v>0.772876602564103</v>
      </c>
      <c r="V1543" s="54" t="n">
        <f aca="false">IF(N1543&gt;0,P1543/N1543,0)</f>
        <v>0.977476543465865</v>
      </c>
      <c r="W1543" s="54" t="n">
        <f aca="false">T1543*U1543*V1543</f>
        <v>0.698388888888889</v>
      </c>
      <c r="X1543" s="55" t="n">
        <v>205.4</v>
      </c>
      <c r="Y1543" s="56" t="n">
        <v>0.16</v>
      </c>
    </row>
    <row r="1544" customFormat="false" ht="15" hidden="false" customHeight="false" outlineLevel="0" collapsed="false">
      <c r="A1544" s="47" t="s">
        <v>2078</v>
      </c>
      <c r="B1544" s="48" t="n">
        <v>46191</v>
      </c>
      <c r="C1544" s="49" t="n">
        <f aca="false">DATE(YEAR(B1544),MONTH(B1544),1)</f>
        <v>46174</v>
      </c>
      <c r="D1544" s="47" t="s">
        <v>73</v>
      </c>
      <c r="E1544" s="47" t="s">
        <v>62</v>
      </c>
      <c r="F1544" s="47" t="s">
        <v>150</v>
      </c>
      <c r="G1544" s="47" t="s">
        <v>2065</v>
      </c>
      <c r="H1544" s="50" t="n">
        <f aca="false">Assumptions!$B$4</f>
        <v>480</v>
      </c>
      <c r="I1544" s="47" t="n">
        <v>30</v>
      </c>
      <c r="J1544" s="9" t="n">
        <f aca="false">H1544-I1544</f>
        <v>450</v>
      </c>
      <c r="K1544" s="9" t="n">
        <f aca="false">SUMIFS(Downtime_Log!$I$2:$I$20000,Downtime_Log!$B$2:$B$20000,A1544)</f>
        <v>52</v>
      </c>
      <c r="L1544" s="9" t="n">
        <f aca="false">J1544-K1544</f>
        <v>398</v>
      </c>
      <c r="M1544" s="51" t="n">
        <f aca="false">INDEX(Rate_Master!$C$2:$C$13,MATCH(F1544,Rate_Master!$A$2:$A$13,0))</f>
        <v>800</v>
      </c>
      <c r="N1544" s="52" t="n">
        <v>276471</v>
      </c>
      <c r="O1544" s="51" t="n">
        <f aca="false">SUMIFS(Quality_Log!$H$2:$H$20000,Quality_Log!$B$2:$B$20000,A1544)</f>
        <v>8517</v>
      </c>
      <c r="P1544" s="51" t="n">
        <f aca="false">N1544-O1544</f>
        <v>267954</v>
      </c>
      <c r="Q1544" s="51" t="n">
        <f aca="false">ROUND(J1544*M1544*Assumptions!$B$6,0)</f>
        <v>280800</v>
      </c>
      <c r="R1544" s="53" t="n">
        <f aca="false">N1544/M1544</f>
        <v>345.58875</v>
      </c>
      <c r="S1544" s="53" t="n">
        <f aca="false">P1544/M1544</f>
        <v>334.9425</v>
      </c>
      <c r="T1544" s="54" t="n">
        <f aca="false">IF(J1544&gt;0,L1544/J1544,0)</f>
        <v>0.884444444444445</v>
      </c>
      <c r="U1544" s="54" t="n">
        <f aca="false">IF(L1544&gt;0,R1544/L1544,0)</f>
        <v>0.868313442211055</v>
      </c>
      <c r="V1544" s="54" t="n">
        <f aca="false">IF(N1544&gt;0,P1544/N1544,0)</f>
        <v>0.969193875668696</v>
      </c>
      <c r="W1544" s="54" t="n">
        <f aca="false">T1544*U1544*V1544</f>
        <v>0.744316666666667</v>
      </c>
      <c r="X1544" s="55" t="n">
        <v>360</v>
      </c>
      <c r="Y1544" s="56" t="n">
        <v>1.73</v>
      </c>
    </row>
    <row r="1545" customFormat="false" ht="15" hidden="false" customHeight="false" outlineLevel="0" collapsed="false">
      <c r="A1545" s="47" t="s">
        <v>2079</v>
      </c>
      <c r="B1545" s="48" t="n">
        <v>46191</v>
      </c>
      <c r="C1545" s="49" t="n">
        <f aca="false">DATE(YEAR(B1545),MONTH(B1545),1)</f>
        <v>46174</v>
      </c>
      <c r="D1545" s="47" t="s">
        <v>74</v>
      </c>
      <c r="E1545" s="47" t="s">
        <v>62</v>
      </c>
      <c r="F1545" s="47" t="s">
        <v>150</v>
      </c>
      <c r="G1545" s="47" t="s">
        <v>2065</v>
      </c>
      <c r="H1545" s="50" t="n">
        <f aca="false">Assumptions!$B$4</f>
        <v>480</v>
      </c>
      <c r="I1545" s="47" t="n">
        <v>30</v>
      </c>
      <c r="J1545" s="9" t="n">
        <f aca="false">H1545-I1545</f>
        <v>450</v>
      </c>
      <c r="K1545" s="9" t="n">
        <f aca="false">SUMIFS(Downtime_Log!$I$2:$I$20000,Downtime_Log!$B$2:$B$20000,A1545)</f>
        <v>24</v>
      </c>
      <c r="L1545" s="9" t="n">
        <f aca="false">J1545-K1545</f>
        <v>426</v>
      </c>
      <c r="M1545" s="51" t="n">
        <f aca="false">INDEX(Rate_Master!$C$2:$C$13,MATCH(F1545,Rate_Master!$A$2:$A$13,0))</f>
        <v>800</v>
      </c>
      <c r="N1545" s="52" t="n">
        <v>291654</v>
      </c>
      <c r="O1545" s="51" t="n">
        <f aca="false">SUMIFS(Quality_Log!$H$2:$H$20000,Quality_Log!$B$2:$B$20000,A1545)</f>
        <v>3705</v>
      </c>
      <c r="P1545" s="51" t="n">
        <f aca="false">N1545-O1545</f>
        <v>287949</v>
      </c>
      <c r="Q1545" s="51" t="n">
        <f aca="false">ROUND(J1545*M1545*Assumptions!$B$6,0)</f>
        <v>280800</v>
      </c>
      <c r="R1545" s="53" t="n">
        <f aca="false">N1545/M1545</f>
        <v>364.5675</v>
      </c>
      <c r="S1545" s="53" t="n">
        <f aca="false">P1545/M1545</f>
        <v>359.93625</v>
      </c>
      <c r="T1545" s="54" t="n">
        <f aca="false">IF(J1545&gt;0,L1545/J1545,0)</f>
        <v>0.946666666666667</v>
      </c>
      <c r="U1545" s="54" t="n">
        <f aca="false">IF(L1545&gt;0,R1545/L1545,0)</f>
        <v>0.855792253521127</v>
      </c>
      <c r="V1545" s="54" t="n">
        <f aca="false">IF(N1545&gt;0,P1545/N1545,0)</f>
        <v>0.987296591166245</v>
      </c>
      <c r="W1545" s="54" t="n">
        <f aca="false">T1545*U1545*V1545</f>
        <v>0.799858333333333</v>
      </c>
      <c r="X1545" s="55" t="n">
        <v>399.4</v>
      </c>
      <c r="Y1545" s="56" t="n">
        <v>1.54</v>
      </c>
    </row>
    <row r="1546" customFormat="false" ht="15" hidden="false" customHeight="false" outlineLevel="0" collapsed="false">
      <c r="A1546" s="47" t="s">
        <v>2080</v>
      </c>
      <c r="B1546" s="48" t="n">
        <v>46191</v>
      </c>
      <c r="C1546" s="49" t="n">
        <f aca="false">DATE(YEAR(B1546),MONTH(B1546),1)</f>
        <v>46174</v>
      </c>
      <c r="D1546" s="47" t="s">
        <v>75</v>
      </c>
      <c r="E1546" s="47" t="s">
        <v>62</v>
      </c>
      <c r="F1546" s="47" t="s">
        <v>150</v>
      </c>
      <c r="G1546" s="47" t="s">
        <v>2065</v>
      </c>
      <c r="H1546" s="50" t="n">
        <f aca="false">Assumptions!$B$4</f>
        <v>480</v>
      </c>
      <c r="I1546" s="47" t="n">
        <v>30</v>
      </c>
      <c r="J1546" s="9" t="n">
        <f aca="false">H1546-I1546</f>
        <v>450</v>
      </c>
      <c r="K1546" s="9" t="n">
        <f aca="false">SUMIFS(Downtime_Log!$I$2:$I$20000,Downtime_Log!$B$2:$B$20000,A1546)</f>
        <v>280</v>
      </c>
      <c r="L1546" s="9" t="n">
        <f aca="false">J1546-K1546</f>
        <v>170</v>
      </c>
      <c r="M1546" s="51" t="n">
        <f aca="false">INDEX(Rate_Master!$C$2:$C$13,MATCH(F1546,Rate_Master!$A$2:$A$13,0))</f>
        <v>800</v>
      </c>
      <c r="N1546" s="52" t="n">
        <v>114663</v>
      </c>
      <c r="O1546" s="51" t="n">
        <f aca="false">SUMIFS(Quality_Log!$H$2:$H$20000,Quality_Log!$B$2:$B$20000,A1546)</f>
        <v>2262</v>
      </c>
      <c r="P1546" s="51" t="n">
        <f aca="false">N1546-O1546</f>
        <v>112401</v>
      </c>
      <c r="Q1546" s="51" t="n">
        <f aca="false">ROUND(J1546*M1546*Assumptions!$B$6,0)</f>
        <v>280800</v>
      </c>
      <c r="R1546" s="53" t="n">
        <f aca="false">N1546/M1546</f>
        <v>143.32875</v>
      </c>
      <c r="S1546" s="53" t="n">
        <f aca="false">P1546/M1546</f>
        <v>140.50125</v>
      </c>
      <c r="T1546" s="54" t="n">
        <f aca="false">IF(J1546&gt;0,L1546/J1546,0)</f>
        <v>0.377777777777778</v>
      </c>
      <c r="U1546" s="54" t="n">
        <f aca="false">IF(L1546&gt;0,R1546/L1546,0)</f>
        <v>0.843110294117647</v>
      </c>
      <c r="V1546" s="54" t="n">
        <f aca="false">IF(N1546&gt;0,P1546/N1546,0)</f>
        <v>0.98027262499673</v>
      </c>
      <c r="W1546" s="54" t="n">
        <f aca="false">T1546*U1546*V1546</f>
        <v>0.312225</v>
      </c>
      <c r="X1546" s="55" t="n">
        <v>233</v>
      </c>
      <c r="Y1546" s="56" t="n">
        <v>1.45</v>
      </c>
    </row>
    <row r="1547" customFormat="false" ht="15" hidden="false" customHeight="false" outlineLevel="0" collapsed="false">
      <c r="A1547" s="47" t="s">
        <v>2081</v>
      </c>
      <c r="B1547" s="48" t="n">
        <v>46191</v>
      </c>
      <c r="C1547" s="49" t="n">
        <f aca="false">DATE(YEAR(B1547),MONTH(B1547),1)</f>
        <v>46174</v>
      </c>
      <c r="D1547" s="47" t="s">
        <v>73</v>
      </c>
      <c r="E1547" s="47" t="s">
        <v>63</v>
      </c>
      <c r="F1547" s="47" t="s">
        <v>153</v>
      </c>
      <c r="G1547" s="47" t="s">
        <v>2082</v>
      </c>
      <c r="H1547" s="50" t="n">
        <f aca="false">Assumptions!$B$4</f>
        <v>480</v>
      </c>
      <c r="I1547" s="47" t="n">
        <v>30</v>
      </c>
      <c r="J1547" s="9" t="n">
        <f aca="false">H1547-I1547</f>
        <v>450</v>
      </c>
      <c r="K1547" s="9" t="n">
        <f aca="false">SUMIFS(Downtime_Log!$I$2:$I$20000,Downtime_Log!$B$2:$B$20000,A1547)</f>
        <v>200</v>
      </c>
      <c r="L1547" s="9" t="n">
        <f aca="false">J1547-K1547</f>
        <v>250</v>
      </c>
      <c r="M1547" s="51" t="n">
        <f aca="false">INDEX(Rate_Master!$C$2:$C$13,MATCH(F1547,Rate_Master!$A$2:$A$13,0))</f>
        <v>1000</v>
      </c>
      <c r="N1547" s="52" t="n">
        <v>213044</v>
      </c>
      <c r="O1547" s="51" t="n">
        <f aca="false">SUMIFS(Quality_Log!$H$2:$H$20000,Quality_Log!$B$2:$B$20000,A1547)</f>
        <v>5864</v>
      </c>
      <c r="P1547" s="51" t="n">
        <f aca="false">N1547-O1547</f>
        <v>207180</v>
      </c>
      <c r="Q1547" s="51" t="n">
        <f aca="false">ROUND(J1547*M1547*Assumptions!$B$6,0)</f>
        <v>351000</v>
      </c>
      <c r="R1547" s="53" t="n">
        <f aca="false">N1547/M1547</f>
        <v>213.044</v>
      </c>
      <c r="S1547" s="53" t="n">
        <f aca="false">P1547/M1547</f>
        <v>207.18</v>
      </c>
      <c r="T1547" s="54" t="n">
        <f aca="false">IF(J1547&gt;0,L1547/J1547,0)</f>
        <v>0.555555555555556</v>
      </c>
      <c r="U1547" s="54" t="n">
        <f aca="false">IF(L1547&gt;0,R1547/L1547,0)</f>
        <v>0.852176</v>
      </c>
      <c r="V1547" s="54" t="n">
        <f aca="false">IF(N1547&gt;0,P1547/N1547,0)</f>
        <v>0.972475169448565</v>
      </c>
      <c r="W1547" s="54" t="n">
        <f aca="false">T1547*U1547*V1547</f>
        <v>0.4604</v>
      </c>
      <c r="X1547" s="55" t="n">
        <v>333</v>
      </c>
      <c r="Y1547" s="56" t="n">
        <v>4.73</v>
      </c>
    </row>
    <row r="1548" customFormat="false" ht="15" hidden="false" customHeight="false" outlineLevel="0" collapsed="false">
      <c r="A1548" s="47" t="s">
        <v>2083</v>
      </c>
      <c r="B1548" s="48" t="n">
        <v>46191</v>
      </c>
      <c r="C1548" s="49" t="n">
        <f aca="false">DATE(YEAR(B1548),MONTH(B1548),1)</f>
        <v>46174</v>
      </c>
      <c r="D1548" s="47" t="s">
        <v>74</v>
      </c>
      <c r="E1548" s="47" t="s">
        <v>63</v>
      </c>
      <c r="F1548" s="47" t="s">
        <v>153</v>
      </c>
      <c r="G1548" s="47" t="s">
        <v>2082</v>
      </c>
      <c r="H1548" s="50" t="n">
        <f aca="false">Assumptions!$B$4</f>
        <v>480</v>
      </c>
      <c r="I1548" s="47" t="n">
        <v>45</v>
      </c>
      <c r="J1548" s="9" t="n">
        <f aca="false">H1548-I1548</f>
        <v>435</v>
      </c>
      <c r="K1548" s="9" t="n">
        <f aca="false">SUMIFS(Downtime_Log!$I$2:$I$20000,Downtime_Log!$B$2:$B$20000,A1548)</f>
        <v>162</v>
      </c>
      <c r="L1548" s="9" t="n">
        <f aca="false">J1548-K1548</f>
        <v>273</v>
      </c>
      <c r="M1548" s="51" t="n">
        <f aca="false">INDEX(Rate_Master!$C$2:$C$13,MATCH(F1548,Rate_Master!$A$2:$A$13,0))</f>
        <v>1000</v>
      </c>
      <c r="N1548" s="52" t="n">
        <v>233078</v>
      </c>
      <c r="O1548" s="51" t="n">
        <f aca="false">SUMIFS(Quality_Log!$H$2:$H$20000,Quality_Log!$B$2:$B$20000,A1548)</f>
        <v>4498</v>
      </c>
      <c r="P1548" s="51" t="n">
        <f aca="false">N1548-O1548</f>
        <v>228580</v>
      </c>
      <c r="Q1548" s="51" t="n">
        <f aca="false">ROUND(J1548*M1548*Assumptions!$B$6,0)</f>
        <v>339300</v>
      </c>
      <c r="R1548" s="53" t="n">
        <f aca="false">N1548/M1548</f>
        <v>233.078</v>
      </c>
      <c r="S1548" s="53" t="n">
        <f aca="false">P1548/M1548</f>
        <v>228.58</v>
      </c>
      <c r="T1548" s="54" t="n">
        <f aca="false">IF(J1548&gt;0,L1548/J1548,0)</f>
        <v>0.627586206896552</v>
      </c>
      <c r="U1548" s="54" t="n">
        <f aca="false">IF(L1548&gt;0,R1548/L1548,0)</f>
        <v>0.853765567765568</v>
      </c>
      <c r="V1548" s="54" t="n">
        <f aca="false">IF(N1548&gt;0,P1548/N1548,0)</f>
        <v>0.980701739331898</v>
      </c>
      <c r="W1548" s="54" t="n">
        <f aca="false">T1548*U1548*V1548</f>
        <v>0.525471264367816</v>
      </c>
      <c r="X1548" s="55" t="n">
        <v>345.9</v>
      </c>
      <c r="Y1548" s="56" t="n">
        <v>1.73</v>
      </c>
    </row>
    <row r="1549" customFormat="false" ht="15" hidden="false" customHeight="false" outlineLevel="0" collapsed="false">
      <c r="A1549" s="47" t="s">
        <v>2084</v>
      </c>
      <c r="B1549" s="48" t="n">
        <v>46191</v>
      </c>
      <c r="C1549" s="49" t="n">
        <f aca="false">DATE(YEAR(B1549),MONTH(B1549),1)</f>
        <v>46174</v>
      </c>
      <c r="D1549" s="47" t="s">
        <v>75</v>
      </c>
      <c r="E1549" s="47" t="s">
        <v>63</v>
      </c>
      <c r="F1549" s="47" t="s">
        <v>153</v>
      </c>
      <c r="G1549" s="47" t="s">
        <v>2082</v>
      </c>
      <c r="H1549" s="50" t="n">
        <f aca="false">Assumptions!$B$4</f>
        <v>480</v>
      </c>
      <c r="I1549" s="47" t="n">
        <v>30</v>
      </c>
      <c r="J1549" s="9" t="n">
        <f aca="false">H1549-I1549</f>
        <v>450</v>
      </c>
      <c r="K1549" s="9" t="n">
        <f aca="false">SUMIFS(Downtime_Log!$I$2:$I$20000,Downtime_Log!$B$2:$B$20000,A1549)</f>
        <v>51</v>
      </c>
      <c r="L1549" s="9" t="n">
        <f aca="false">J1549-K1549</f>
        <v>399</v>
      </c>
      <c r="M1549" s="51" t="n">
        <f aca="false">INDEX(Rate_Master!$C$2:$C$13,MATCH(F1549,Rate_Master!$A$2:$A$13,0))</f>
        <v>1000</v>
      </c>
      <c r="N1549" s="52" t="n">
        <v>319754</v>
      </c>
      <c r="O1549" s="51" t="n">
        <f aca="false">SUMIFS(Quality_Log!$H$2:$H$20000,Quality_Log!$B$2:$B$20000,A1549)</f>
        <v>8463</v>
      </c>
      <c r="P1549" s="51" t="n">
        <f aca="false">N1549-O1549</f>
        <v>311291</v>
      </c>
      <c r="Q1549" s="51" t="n">
        <f aca="false">ROUND(J1549*M1549*Assumptions!$B$6,0)</f>
        <v>351000</v>
      </c>
      <c r="R1549" s="53" t="n">
        <f aca="false">N1549/M1549</f>
        <v>319.754</v>
      </c>
      <c r="S1549" s="53" t="n">
        <f aca="false">P1549/M1549</f>
        <v>311.291</v>
      </c>
      <c r="T1549" s="54" t="n">
        <f aca="false">IF(J1549&gt;0,L1549/J1549,0)</f>
        <v>0.886666666666667</v>
      </c>
      <c r="U1549" s="54" t="n">
        <f aca="false">IF(L1549&gt;0,R1549/L1549,0)</f>
        <v>0.801388471177945</v>
      </c>
      <c r="V1549" s="54" t="n">
        <f aca="false">IF(N1549&gt;0,P1549/N1549,0)</f>
        <v>0.973532778323336</v>
      </c>
      <c r="W1549" s="54" t="n">
        <f aca="false">T1549*U1549*V1549</f>
        <v>0.691757777777778</v>
      </c>
      <c r="X1549" s="55" t="n">
        <v>415</v>
      </c>
      <c r="Y1549" s="56" t="n">
        <v>1.86</v>
      </c>
    </row>
    <row r="1550" customFormat="false" ht="15" hidden="false" customHeight="false" outlineLevel="0" collapsed="false">
      <c r="A1550" s="47" t="s">
        <v>2085</v>
      </c>
      <c r="B1550" s="48" t="n">
        <v>46191</v>
      </c>
      <c r="C1550" s="49" t="n">
        <f aca="false">DATE(YEAR(B1550),MONTH(B1550),1)</f>
        <v>46174</v>
      </c>
      <c r="D1550" s="47" t="s">
        <v>73</v>
      </c>
      <c r="E1550" s="47" t="s">
        <v>64</v>
      </c>
      <c r="F1550" s="47" t="s">
        <v>154</v>
      </c>
      <c r="G1550" s="47" t="s">
        <v>2086</v>
      </c>
      <c r="H1550" s="50" t="n">
        <f aca="false">Assumptions!$B$4</f>
        <v>480</v>
      </c>
      <c r="I1550" s="47" t="n">
        <v>30</v>
      </c>
      <c r="J1550" s="9" t="n">
        <f aca="false">H1550-I1550</f>
        <v>450</v>
      </c>
      <c r="K1550" s="9" t="n">
        <f aca="false">SUMIFS(Downtime_Log!$I$2:$I$20000,Downtime_Log!$B$2:$B$20000,A1550)</f>
        <v>0</v>
      </c>
      <c r="L1550" s="9" t="n">
        <f aca="false">J1550-K1550</f>
        <v>450</v>
      </c>
      <c r="M1550" s="51" t="n">
        <f aca="false">INDEX(Rate_Master!$C$2:$C$13,MATCH(F1550,Rate_Master!$A$2:$A$13,0))</f>
        <v>600</v>
      </c>
      <c r="N1550" s="52" t="n">
        <v>236944</v>
      </c>
      <c r="O1550" s="51" t="n">
        <f aca="false">SUMIFS(Quality_Log!$H$2:$H$20000,Quality_Log!$B$2:$B$20000,A1550)</f>
        <v>3576</v>
      </c>
      <c r="P1550" s="51" t="n">
        <f aca="false">N1550-O1550</f>
        <v>233368</v>
      </c>
      <c r="Q1550" s="51" t="n">
        <f aca="false">ROUND(J1550*M1550*Assumptions!$B$6,0)</f>
        <v>210600</v>
      </c>
      <c r="R1550" s="53" t="n">
        <f aca="false">N1550/M1550</f>
        <v>394.906666666667</v>
      </c>
      <c r="S1550" s="53" t="n">
        <f aca="false">P1550/M1550</f>
        <v>388.946666666667</v>
      </c>
      <c r="T1550" s="54" t="n">
        <f aca="false">IF(J1550&gt;0,L1550/J1550,0)</f>
        <v>1</v>
      </c>
      <c r="U1550" s="54" t="n">
        <f aca="false">IF(L1550&gt;0,R1550/L1550,0)</f>
        <v>0.87757037037037</v>
      </c>
      <c r="V1550" s="54" t="n">
        <f aca="false">IF(N1550&gt;0,P1550/N1550,0)</f>
        <v>0.984907826321831</v>
      </c>
      <c r="W1550" s="54" t="n">
        <f aca="false">T1550*U1550*V1550</f>
        <v>0.864325925925926</v>
      </c>
      <c r="X1550" s="55" t="n">
        <v>246.6</v>
      </c>
      <c r="Y1550" s="56" t="n">
        <v>0.59</v>
      </c>
    </row>
    <row r="1551" customFormat="false" ht="15" hidden="false" customHeight="false" outlineLevel="0" collapsed="false">
      <c r="A1551" s="47" t="s">
        <v>2087</v>
      </c>
      <c r="B1551" s="48" t="n">
        <v>46191</v>
      </c>
      <c r="C1551" s="49" t="n">
        <f aca="false">DATE(YEAR(B1551),MONTH(B1551),1)</f>
        <v>46174</v>
      </c>
      <c r="D1551" s="47" t="s">
        <v>74</v>
      </c>
      <c r="E1551" s="47" t="s">
        <v>64</v>
      </c>
      <c r="F1551" s="47" t="s">
        <v>154</v>
      </c>
      <c r="G1551" s="47" t="s">
        <v>2086</v>
      </c>
      <c r="H1551" s="50" t="n">
        <f aca="false">Assumptions!$B$4</f>
        <v>480</v>
      </c>
      <c r="I1551" s="47" t="n">
        <v>30</v>
      </c>
      <c r="J1551" s="9" t="n">
        <f aca="false">H1551-I1551</f>
        <v>450</v>
      </c>
      <c r="K1551" s="9" t="n">
        <f aca="false">SUMIFS(Downtime_Log!$I$2:$I$20000,Downtime_Log!$B$2:$B$20000,A1551)</f>
        <v>10</v>
      </c>
      <c r="L1551" s="9" t="n">
        <f aca="false">J1551-K1551</f>
        <v>440</v>
      </c>
      <c r="M1551" s="51" t="n">
        <f aca="false">INDEX(Rate_Master!$C$2:$C$13,MATCH(F1551,Rate_Master!$A$2:$A$13,0))</f>
        <v>600</v>
      </c>
      <c r="N1551" s="52" t="n">
        <v>245139</v>
      </c>
      <c r="O1551" s="51" t="n">
        <f aca="false">SUMIFS(Quality_Log!$H$2:$H$20000,Quality_Log!$B$2:$B$20000,A1551)</f>
        <v>4680</v>
      </c>
      <c r="P1551" s="51" t="n">
        <f aca="false">N1551-O1551</f>
        <v>240459</v>
      </c>
      <c r="Q1551" s="51" t="n">
        <f aca="false">ROUND(J1551*M1551*Assumptions!$B$6,0)</f>
        <v>210600</v>
      </c>
      <c r="R1551" s="53" t="n">
        <f aca="false">N1551/M1551</f>
        <v>408.565</v>
      </c>
      <c r="S1551" s="53" t="n">
        <f aca="false">P1551/M1551</f>
        <v>400.765</v>
      </c>
      <c r="T1551" s="54" t="n">
        <f aca="false">IF(J1551&gt;0,L1551/J1551,0)</f>
        <v>0.977777777777778</v>
      </c>
      <c r="U1551" s="54" t="n">
        <f aca="false">IF(L1551&gt;0,R1551/L1551,0)</f>
        <v>0.928556818181818</v>
      </c>
      <c r="V1551" s="54" t="n">
        <f aca="false">IF(N1551&gt;0,P1551/N1551,0)</f>
        <v>0.980908790522928</v>
      </c>
      <c r="W1551" s="54" t="n">
        <f aca="false">T1551*U1551*V1551</f>
        <v>0.890588888888889</v>
      </c>
      <c r="X1551" s="55" t="n">
        <v>252.7</v>
      </c>
      <c r="Y1551" s="56" t="n">
        <v>0.68</v>
      </c>
    </row>
    <row r="1552" customFormat="false" ht="15" hidden="false" customHeight="false" outlineLevel="0" collapsed="false">
      <c r="A1552" s="47" t="s">
        <v>2088</v>
      </c>
      <c r="B1552" s="48" t="n">
        <v>46191</v>
      </c>
      <c r="C1552" s="49" t="n">
        <f aca="false">DATE(YEAR(B1552),MONTH(B1552),1)</f>
        <v>46174</v>
      </c>
      <c r="D1552" s="47" t="s">
        <v>73</v>
      </c>
      <c r="E1552" s="47" t="s">
        <v>65</v>
      </c>
      <c r="F1552" s="47" t="s">
        <v>159</v>
      </c>
      <c r="G1552" s="47" t="s">
        <v>2075</v>
      </c>
      <c r="H1552" s="50" t="n">
        <f aca="false">Assumptions!$B$4</f>
        <v>480</v>
      </c>
      <c r="I1552" s="47" t="n">
        <v>30</v>
      </c>
      <c r="J1552" s="9" t="n">
        <f aca="false">H1552-I1552</f>
        <v>450</v>
      </c>
      <c r="K1552" s="9" t="n">
        <f aca="false">SUMIFS(Downtime_Log!$I$2:$I$20000,Downtime_Log!$B$2:$B$20000,A1552)</f>
        <v>51</v>
      </c>
      <c r="L1552" s="9" t="n">
        <f aca="false">J1552-K1552</f>
        <v>399</v>
      </c>
      <c r="M1552" s="51" t="n">
        <f aca="false">INDEX(Rate_Master!$C$2:$C$13,MATCH(F1552,Rate_Master!$A$2:$A$13,0))</f>
        <v>240</v>
      </c>
      <c r="N1552" s="52" t="n">
        <v>79590</v>
      </c>
      <c r="O1552" s="51" t="n">
        <f aca="false">SUMIFS(Quality_Log!$H$2:$H$20000,Quality_Log!$B$2:$B$20000,A1552)</f>
        <v>2130</v>
      </c>
      <c r="P1552" s="51" t="n">
        <f aca="false">N1552-O1552</f>
        <v>77460</v>
      </c>
      <c r="Q1552" s="51" t="n">
        <f aca="false">ROUND(J1552*M1552*Assumptions!$B$6,0)</f>
        <v>84240</v>
      </c>
      <c r="R1552" s="53" t="n">
        <f aca="false">N1552/M1552</f>
        <v>331.625</v>
      </c>
      <c r="S1552" s="53" t="n">
        <f aca="false">P1552/M1552</f>
        <v>322.75</v>
      </c>
      <c r="T1552" s="54" t="n">
        <f aca="false">IF(J1552&gt;0,L1552/J1552,0)</f>
        <v>0.886666666666667</v>
      </c>
      <c r="U1552" s="54" t="n">
        <f aca="false">IF(L1552&gt;0,R1552/L1552,0)</f>
        <v>0.831140350877193</v>
      </c>
      <c r="V1552" s="54" t="n">
        <f aca="false">IF(N1552&gt;0,P1552/N1552,0)</f>
        <v>0.973237843950245</v>
      </c>
      <c r="W1552" s="54" t="n">
        <f aca="false">T1552*U1552*V1552</f>
        <v>0.717222222222222</v>
      </c>
      <c r="X1552" s="55" t="n">
        <v>202.3</v>
      </c>
      <c r="Y1552" s="56" t="n">
        <v>0.15</v>
      </c>
    </row>
    <row r="1553" customFormat="false" ht="15" hidden="false" customHeight="false" outlineLevel="0" collapsed="false">
      <c r="A1553" s="47" t="s">
        <v>2089</v>
      </c>
      <c r="B1553" s="48" t="n">
        <v>46191</v>
      </c>
      <c r="C1553" s="49" t="n">
        <f aca="false">DATE(YEAR(B1553),MONTH(B1553),1)</f>
        <v>46174</v>
      </c>
      <c r="D1553" s="47" t="s">
        <v>74</v>
      </c>
      <c r="E1553" s="47" t="s">
        <v>65</v>
      </c>
      <c r="F1553" s="47" t="s">
        <v>159</v>
      </c>
      <c r="G1553" s="47" t="s">
        <v>2075</v>
      </c>
      <c r="H1553" s="50" t="n">
        <f aca="false">Assumptions!$B$4</f>
        <v>480</v>
      </c>
      <c r="I1553" s="47" t="n">
        <v>30</v>
      </c>
      <c r="J1553" s="9" t="n">
        <f aca="false">H1553-I1553</f>
        <v>450</v>
      </c>
      <c r="K1553" s="9" t="n">
        <f aca="false">SUMIFS(Downtime_Log!$I$2:$I$20000,Downtime_Log!$B$2:$B$20000,A1553)</f>
        <v>69</v>
      </c>
      <c r="L1553" s="9" t="n">
        <f aca="false">J1553-K1553</f>
        <v>381</v>
      </c>
      <c r="M1553" s="51" t="n">
        <f aca="false">INDEX(Rate_Master!$C$2:$C$13,MATCH(F1553,Rate_Master!$A$2:$A$13,0))</f>
        <v>240</v>
      </c>
      <c r="N1553" s="52" t="n">
        <v>76118</v>
      </c>
      <c r="O1553" s="51" t="n">
        <f aca="false">SUMIFS(Quality_Log!$H$2:$H$20000,Quality_Log!$B$2:$B$20000,A1553)</f>
        <v>1330</v>
      </c>
      <c r="P1553" s="51" t="n">
        <f aca="false">N1553-O1553</f>
        <v>74788</v>
      </c>
      <c r="Q1553" s="51" t="n">
        <f aca="false">ROUND(J1553*M1553*Assumptions!$B$6,0)</f>
        <v>84240</v>
      </c>
      <c r="R1553" s="53" t="n">
        <f aca="false">N1553/M1553</f>
        <v>317.158333333333</v>
      </c>
      <c r="S1553" s="53" t="n">
        <f aca="false">P1553/M1553</f>
        <v>311.616666666667</v>
      </c>
      <c r="T1553" s="54" t="n">
        <f aca="false">IF(J1553&gt;0,L1553/J1553,0)</f>
        <v>0.846666666666667</v>
      </c>
      <c r="U1553" s="54" t="n">
        <f aca="false">IF(L1553&gt;0,R1553/L1553,0)</f>
        <v>0.832436570428697</v>
      </c>
      <c r="V1553" s="54" t="n">
        <f aca="false">IF(N1553&gt;0,P1553/N1553,0)</f>
        <v>0.982527128931396</v>
      </c>
      <c r="W1553" s="54" t="n">
        <f aca="false">T1553*U1553*V1553</f>
        <v>0.692481481481482</v>
      </c>
      <c r="X1553" s="55" t="n">
        <v>194.7</v>
      </c>
      <c r="Y1553" s="56" t="n">
        <v>0.14</v>
      </c>
    </row>
    <row r="1554" customFormat="false" ht="15" hidden="false" customHeight="false" outlineLevel="0" collapsed="false">
      <c r="A1554" s="47" t="s">
        <v>2090</v>
      </c>
      <c r="B1554" s="48" t="n">
        <v>46191</v>
      </c>
      <c r="C1554" s="49" t="n">
        <f aca="false">DATE(YEAR(B1554),MONTH(B1554),1)</f>
        <v>46174</v>
      </c>
      <c r="D1554" s="47" t="s">
        <v>75</v>
      </c>
      <c r="E1554" s="47" t="s">
        <v>65</v>
      </c>
      <c r="F1554" s="47" t="s">
        <v>159</v>
      </c>
      <c r="G1554" s="47" t="s">
        <v>2075</v>
      </c>
      <c r="H1554" s="50" t="n">
        <f aca="false">Assumptions!$B$4</f>
        <v>480</v>
      </c>
      <c r="I1554" s="47" t="n">
        <v>30</v>
      </c>
      <c r="J1554" s="9" t="n">
        <f aca="false">H1554-I1554</f>
        <v>450</v>
      </c>
      <c r="K1554" s="9" t="n">
        <f aca="false">SUMIFS(Downtime_Log!$I$2:$I$20000,Downtime_Log!$B$2:$B$20000,A1554)</f>
        <v>89</v>
      </c>
      <c r="L1554" s="9" t="n">
        <f aca="false">J1554-K1554</f>
        <v>361</v>
      </c>
      <c r="M1554" s="51" t="n">
        <f aca="false">INDEX(Rate_Master!$C$2:$C$13,MATCH(F1554,Rate_Master!$A$2:$A$13,0))</f>
        <v>240</v>
      </c>
      <c r="N1554" s="52" t="n">
        <v>65922</v>
      </c>
      <c r="O1554" s="51" t="n">
        <f aca="false">SUMIFS(Quality_Log!$H$2:$H$20000,Quality_Log!$B$2:$B$20000,A1554)</f>
        <v>1791</v>
      </c>
      <c r="P1554" s="51" t="n">
        <f aca="false">N1554-O1554</f>
        <v>64131</v>
      </c>
      <c r="Q1554" s="51" t="n">
        <f aca="false">ROUND(J1554*M1554*Assumptions!$B$6,0)</f>
        <v>84240</v>
      </c>
      <c r="R1554" s="53" t="n">
        <f aca="false">N1554/M1554</f>
        <v>274.675</v>
      </c>
      <c r="S1554" s="53" t="n">
        <f aca="false">P1554/M1554</f>
        <v>267.2125</v>
      </c>
      <c r="T1554" s="54" t="n">
        <f aca="false">IF(J1554&gt;0,L1554/J1554,0)</f>
        <v>0.802222222222222</v>
      </c>
      <c r="U1554" s="54" t="n">
        <f aca="false">IF(L1554&gt;0,R1554/L1554,0)</f>
        <v>0.760872576177285</v>
      </c>
      <c r="V1554" s="54" t="n">
        <f aca="false">IF(N1554&gt;0,P1554/N1554,0)</f>
        <v>0.972831528169655</v>
      </c>
      <c r="W1554" s="54" t="n">
        <f aca="false">T1554*U1554*V1554</f>
        <v>0.593805555555556</v>
      </c>
      <c r="X1554" s="55" t="n">
        <v>186.4</v>
      </c>
      <c r="Y1554" s="56" t="n">
        <v>0.14</v>
      </c>
    </row>
    <row r="1555" customFormat="false" ht="15" hidden="false" customHeight="false" outlineLevel="0" collapsed="false">
      <c r="A1555" s="47" t="s">
        <v>2091</v>
      </c>
      <c r="B1555" s="48" t="n">
        <v>46192</v>
      </c>
      <c r="C1555" s="49" t="n">
        <f aca="false">DATE(YEAR(B1555),MONTH(B1555),1)</f>
        <v>46174</v>
      </c>
      <c r="D1555" s="47" t="s">
        <v>73</v>
      </c>
      <c r="E1555" s="47" t="s">
        <v>62</v>
      </c>
      <c r="F1555" s="47" t="s">
        <v>149</v>
      </c>
      <c r="G1555" s="47" t="s">
        <v>2092</v>
      </c>
      <c r="H1555" s="50" t="n">
        <f aca="false">Assumptions!$B$4</f>
        <v>480</v>
      </c>
      <c r="I1555" s="47" t="n">
        <v>30</v>
      </c>
      <c r="J1555" s="9" t="n">
        <f aca="false">H1555-I1555</f>
        <v>450</v>
      </c>
      <c r="K1555" s="9" t="n">
        <f aca="false">SUMIFS(Downtime_Log!$I$2:$I$20000,Downtime_Log!$B$2:$B$20000,A1555)</f>
        <v>168</v>
      </c>
      <c r="L1555" s="9" t="n">
        <f aca="false">J1555-K1555</f>
        <v>282</v>
      </c>
      <c r="M1555" s="51" t="n">
        <f aca="false">INDEX(Rate_Master!$C$2:$C$13,MATCH(F1555,Rate_Master!$A$2:$A$13,0))</f>
        <v>1100</v>
      </c>
      <c r="N1555" s="52" t="n">
        <v>288260</v>
      </c>
      <c r="O1555" s="51" t="n">
        <f aca="false">SUMIFS(Quality_Log!$H$2:$H$20000,Quality_Log!$B$2:$B$20000,A1555)</f>
        <v>8396</v>
      </c>
      <c r="P1555" s="51" t="n">
        <f aca="false">N1555-O1555</f>
        <v>279864</v>
      </c>
      <c r="Q1555" s="51" t="n">
        <f aca="false">ROUND(J1555*M1555*Assumptions!$B$6,0)</f>
        <v>386100</v>
      </c>
      <c r="R1555" s="53" t="n">
        <f aca="false">N1555/M1555</f>
        <v>262.054545454545</v>
      </c>
      <c r="S1555" s="53" t="n">
        <f aca="false">P1555/M1555</f>
        <v>254.421818181818</v>
      </c>
      <c r="T1555" s="54" t="n">
        <f aca="false">IF(J1555&gt;0,L1555/J1555,0)</f>
        <v>0.626666666666667</v>
      </c>
      <c r="U1555" s="54" t="n">
        <f aca="false">IF(L1555&gt;0,R1555/L1555,0)</f>
        <v>0.929271437782076</v>
      </c>
      <c r="V1555" s="54" t="n">
        <f aca="false">IF(N1555&gt;0,P1555/N1555,0)</f>
        <v>0.970873516963852</v>
      </c>
      <c r="W1555" s="54" t="n">
        <f aca="false">T1555*U1555*V1555</f>
        <v>0.565381818181818</v>
      </c>
      <c r="X1555" s="55" t="n">
        <v>311.3</v>
      </c>
      <c r="Y1555" s="56" t="n">
        <v>5.45</v>
      </c>
    </row>
    <row r="1556" customFormat="false" ht="15" hidden="false" customHeight="false" outlineLevel="0" collapsed="false">
      <c r="A1556" s="47" t="s">
        <v>2093</v>
      </c>
      <c r="B1556" s="48" t="n">
        <v>46192</v>
      </c>
      <c r="C1556" s="49" t="n">
        <f aca="false">DATE(YEAR(B1556),MONTH(B1556),1)</f>
        <v>46174</v>
      </c>
      <c r="D1556" s="47" t="s">
        <v>74</v>
      </c>
      <c r="E1556" s="47" t="s">
        <v>62</v>
      </c>
      <c r="F1556" s="47" t="s">
        <v>149</v>
      </c>
      <c r="G1556" s="47" t="s">
        <v>2092</v>
      </c>
      <c r="H1556" s="50" t="n">
        <f aca="false">Assumptions!$B$4</f>
        <v>480</v>
      </c>
      <c r="I1556" s="47" t="n">
        <v>30</v>
      </c>
      <c r="J1556" s="9" t="n">
        <f aca="false">H1556-I1556</f>
        <v>450</v>
      </c>
      <c r="K1556" s="9" t="n">
        <f aca="false">SUMIFS(Downtime_Log!$I$2:$I$20000,Downtime_Log!$B$2:$B$20000,A1556)</f>
        <v>21</v>
      </c>
      <c r="L1556" s="9" t="n">
        <f aca="false">J1556-K1556</f>
        <v>429</v>
      </c>
      <c r="M1556" s="51" t="n">
        <f aca="false">INDEX(Rate_Master!$C$2:$C$13,MATCH(F1556,Rate_Master!$A$2:$A$13,0))</f>
        <v>1100</v>
      </c>
      <c r="N1556" s="52" t="n">
        <v>392574</v>
      </c>
      <c r="O1556" s="51" t="n">
        <f aca="false">SUMIFS(Quality_Log!$H$2:$H$20000,Quality_Log!$B$2:$B$20000,A1556)</f>
        <v>5081</v>
      </c>
      <c r="P1556" s="51" t="n">
        <f aca="false">N1556-O1556</f>
        <v>387493</v>
      </c>
      <c r="Q1556" s="51" t="n">
        <f aca="false">ROUND(J1556*M1556*Assumptions!$B$6,0)</f>
        <v>386100</v>
      </c>
      <c r="R1556" s="53" t="n">
        <f aca="false">N1556/M1556</f>
        <v>356.885454545455</v>
      </c>
      <c r="S1556" s="53" t="n">
        <f aca="false">P1556/M1556</f>
        <v>352.266363636364</v>
      </c>
      <c r="T1556" s="54" t="n">
        <f aca="false">IF(J1556&gt;0,L1556/J1556,0)</f>
        <v>0.953333333333333</v>
      </c>
      <c r="U1556" s="54" t="n">
        <f aca="false">IF(L1556&gt;0,R1556/L1556,0)</f>
        <v>0.831900826446281</v>
      </c>
      <c r="V1556" s="54" t="n">
        <f aca="false">IF(N1556&gt;0,P1556/N1556,0)</f>
        <v>0.987057217238024</v>
      </c>
      <c r="W1556" s="54" t="n">
        <f aca="false">T1556*U1556*V1556</f>
        <v>0.782814141414141</v>
      </c>
      <c r="X1556" s="55" t="n">
        <v>399.6</v>
      </c>
      <c r="Y1556" s="56" t="n">
        <v>1.33</v>
      </c>
    </row>
    <row r="1557" customFormat="false" ht="15" hidden="false" customHeight="false" outlineLevel="0" collapsed="false">
      <c r="A1557" s="47" t="s">
        <v>2094</v>
      </c>
      <c r="B1557" s="48" t="n">
        <v>46192</v>
      </c>
      <c r="C1557" s="49" t="n">
        <f aca="false">DATE(YEAR(B1557),MONTH(B1557),1)</f>
        <v>46174</v>
      </c>
      <c r="D1557" s="47" t="s">
        <v>75</v>
      </c>
      <c r="E1557" s="47" t="s">
        <v>62</v>
      </c>
      <c r="F1557" s="47" t="s">
        <v>149</v>
      </c>
      <c r="G1557" s="47" t="s">
        <v>2092</v>
      </c>
      <c r="H1557" s="50" t="n">
        <f aca="false">Assumptions!$B$4</f>
        <v>480</v>
      </c>
      <c r="I1557" s="47" t="n">
        <v>30</v>
      </c>
      <c r="J1557" s="9" t="n">
        <f aca="false">H1557-I1557</f>
        <v>450</v>
      </c>
      <c r="K1557" s="9" t="n">
        <f aca="false">SUMIFS(Downtime_Log!$I$2:$I$20000,Downtime_Log!$B$2:$B$20000,A1557)</f>
        <v>214</v>
      </c>
      <c r="L1557" s="9" t="n">
        <f aca="false">J1557-K1557</f>
        <v>236</v>
      </c>
      <c r="M1557" s="51" t="n">
        <f aca="false">INDEX(Rate_Master!$C$2:$C$13,MATCH(F1557,Rate_Master!$A$2:$A$13,0))</f>
        <v>1100</v>
      </c>
      <c r="N1557" s="52" t="n">
        <v>241330</v>
      </c>
      <c r="O1557" s="51" t="n">
        <f aca="false">SUMIFS(Quality_Log!$H$2:$H$20000,Quality_Log!$B$2:$B$20000,A1557)</f>
        <v>5444</v>
      </c>
      <c r="P1557" s="51" t="n">
        <f aca="false">N1557-O1557</f>
        <v>235886</v>
      </c>
      <c r="Q1557" s="51" t="n">
        <f aca="false">ROUND(J1557*M1557*Assumptions!$B$6,0)</f>
        <v>386100</v>
      </c>
      <c r="R1557" s="53" t="n">
        <f aca="false">N1557/M1557</f>
        <v>219.390909090909</v>
      </c>
      <c r="S1557" s="53" t="n">
        <f aca="false">P1557/M1557</f>
        <v>214.441818181818</v>
      </c>
      <c r="T1557" s="54" t="n">
        <f aca="false">IF(J1557&gt;0,L1557/J1557,0)</f>
        <v>0.524444444444445</v>
      </c>
      <c r="U1557" s="54" t="n">
        <f aca="false">IF(L1557&gt;0,R1557/L1557,0)</f>
        <v>0.92962249614792</v>
      </c>
      <c r="V1557" s="54" t="n">
        <f aca="false">IF(N1557&gt;0,P1557/N1557,0)</f>
        <v>0.977441677371234</v>
      </c>
      <c r="W1557" s="54" t="n">
        <f aca="false">T1557*U1557*V1557</f>
        <v>0.476537373737374</v>
      </c>
      <c r="X1557" s="55" t="n">
        <v>279.5</v>
      </c>
      <c r="Y1557" s="56" t="n">
        <v>1.3</v>
      </c>
    </row>
    <row r="1558" customFormat="false" ht="15" hidden="false" customHeight="false" outlineLevel="0" collapsed="false">
      <c r="A1558" s="47" t="s">
        <v>2095</v>
      </c>
      <c r="B1558" s="48" t="n">
        <v>46192</v>
      </c>
      <c r="C1558" s="49" t="n">
        <f aca="false">DATE(YEAR(B1558),MONTH(B1558),1)</f>
        <v>46174</v>
      </c>
      <c r="D1558" s="47" t="s">
        <v>73</v>
      </c>
      <c r="E1558" s="47" t="s">
        <v>63</v>
      </c>
      <c r="F1558" s="47" t="s">
        <v>153</v>
      </c>
      <c r="G1558" s="47" t="s">
        <v>2082</v>
      </c>
      <c r="H1558" s="50" t="n">
        <f aca="false">Assumptions!$B$4</f>
        <v>480</v>
      </c>
      <c r="I1558" s="47" t="n">
        <v>30</v>
      </c>
      <c r="J1558" s="9" t="n">
        <f aca="false">H1558-I1558</f>
        <v>450</v>
      </c>
      <c r="K1558" s="9" t="n">
        <f aca="false">SUMIFS(Downtime_Log!$I$2:$I$20000,Downtime_Log!$B$2:$B$20000,A1558)</f>
        <v>23</v>
      </c>
      <c r="L1558" s="9" t="n">
        <f aca="false">J1558-K1558</f>
        <v>427</v>
      </c>
      <c r="M1558" s="51" t="n">
        <f aca="false">INDEX(Rate_Master!$C$2:$C$13,MATCH(F1558,Rate_Master!$A$2:$A$13,0))</f>
        <v>1000</v>
      </c>
      <c r="N1558" s="52" t="n">
        <v>373739</v>
      </c>
      <c r="O1558" s="51" t="n">
        <f aca="false">SUMIFS(Quality_Log!$H$2:$H$20000,Quality_Log!$B$2:$B$20000,A1558)</f>
        <v>9302</v>
      </c>
      <c r="P1558" s="51" t="n">
        <f aca="false">N1558-O1558</f>
        <v>364437</v>
      </c>
      <c r="Q1558" s="51" t="n">
        <f aca="false">ROUND(J1558*M1558*Assumptions!$B$6,0)</f>
        <v>351000</v>
      </c>
      <c r="R1558" s="53" t="n">
        <f aca="false">N1558/M1558</f>
        <v>373.739</v>
      </c>
      <c r="S1558" s="53" t="n">
        <f aca="false">P1558/M1558</f>
        <v>364.437</v>
      </c>
      <c r="T1558" s="54" t="n">
        <f aca="false">IF(J1558&gt;0,L1558/J1558,0)</f>
        <v>0.948888888888889</v>
      </c>
      <c r="U1558" s="54" t="n">
        <f aca="false">IF(L1558&gt;0,R1558/L1558,0)</f>
        <v>0.875266978922717</v>
      </c>
      <c r="V1558" s="54" t="n">
        <f aca="false">IF(N1558&gt;0,P1558/N1558,0)</f>
        <v>0.975110973165765</v>
      </c>
      <c r="W1558" s="54" t="n">
        <f aca="false">T1558*U1558*V1558</f>
        <v>0.80986</v>
      </c>
      <c r="X1558" s="55" t="n">
        <v>453.8</v>
      </c>
      <c r="Y1558" s="56" t="n">
        <v>1.83</v>
      </c>
    </row>
    <row r="1559" customFormat="false" ht="15" hidden="false" customHeight="false" outlineLevel="0" collapsed="false">
      <c r="A1559" s="47" t="s">
        <v>2096</v>
      </c>
      <c r="B1559" s="48" t="n">
        <v>46192</v>
      </c>
      <c r="C1559" s="49" t="n">
        <f aca="false">DATE(YEAR(B1559),MONTH(B1559),1)</f>
        <v>46174</v>
      </c>
      <c r="D1559" s="47" t="s">
        <v>74</v>
      </c>
      <c r="E1559" s="47" t="s">
        <v>63</v>
      </c>
      <c r="F1559" s="47" t="s">
        <v>153</v>
      </c>
      <c r="G1559" s="47" t="s">
        <v>2082</v>
      </c>
      <c r="H1559" s="50" t="n">
        <f aca="false">Assumptions!$B$4</f>
        <v>480</v>
      </c>
      <c r="I1559" s="47" t="n">
        <v>30</v>
      </c>
      <c r="J1559" s="9" t="n">
        <f aca="false">H1559-I1559</f>
        <v>450</v>
      </c>
      <c r="K1559" s="9" t="n">
        <f aca="false">SUMIFS(Downtime_Log!$I$2:$I$20000,Downtime_Log!$B$2:$B$20000,A1559)</f>
        <v>145</v>
      </c>
      <c r="L1559" s="9" t="n">
        <f aca="false">J1559-K1559</f>
        <v>305</v>
      </c>
      <c r="M1559" s="51" t="n">
        <f aca="false">INDEX(Rate_Master!$C$2:$C$13,MATCH(F1559,Rate_Master!$A$2:$A$13,0))</f>
        <v>1000</v>
      </c>
      <c r="N1559" s="52" t="n">
        <v>267713</v>
      </c>
      <c r="O1559" s="51" t="n">
        <f aca="false">SUMIFS(Quality_Log!$H$2:$H$20000,Quality_Log!$B$2:$B$20000,A1559)</f>
        <v>10682</v>
      </c>
      <c r="P1559" s="51" t="n">
        <f aca="false">N1559-O1559</f>
        <v>257031</v>
      </c>
      <c r="Q1559" s="51" t="n">
        <f aca="false">ROUND(J1559*M1559*Assumptions!$B$6,0)</f>
        <v>351000</v>
      </c>
      <c r="R1559" s="53" t="n">
        <f aca="false">N1559/M1559</f>
        <v>267.713</v>
      </c>
      <c r="S1559" s="53" t="n">
        <f aca="false">P1559/M1559</f>
        <v>257.031</v>
      </c>
      <c r="T1559" s="54" t="n">
        <f aca="false">IF(J1559&gt;0,L1559/J1559,0)</f>
        <v>0.677777777777778</v>
      </c>
      <c r="U1559" s="54" t="n">
        <f aca="false">IF(L1559&gt;0,R1559/L1559,0)</f>
        <v>0.877747540983607</v>
      </c>
      <c r="V1559" s="54" t="n">
        <f aca="false">IF(N1559&gt;0,P1559/N1559,0)</f>
        <v>0.960099061308192</v>
      </c>
      <c r="W1559" s="54" t="n">
        <f aca="false">T1559*U1559*V1559</f>
        <v>0.57118</v>
      </c>
      <c r="X1559" s="55" t="n">
        <v>365.7</v>
      </c>
      <c r="Y1559" s="56" t="n">
        <v>1.76</v>
      </c>
    </row>
    <row r="1560" customFormat="false" ht="15" hidden="false" customHeight="false" outlineLevel="0" collapsed="false">
      <c r="A1560" s="47" t="s">
        <v>2097</v>
      </c>
      <c r="B1560" s="48" t="n">
        <v>46192</v>
      </c>
      <c r="C1560" s="49" t="n">
        <f aca="false">DATE(YEAR(B1560),MONTH(B1560),1)</f>
        <v>46174</v>
      </c>
      <c r="D1560" s="47" t="s">
        <v>75</v>
      </c>
      <c r="E1560" s="47" t="s">
        <v>63</v>
      </c>
      <c r="F1560" s="47" t="s">
        <v>153</v>
      </c>
      <c r="G1560" s="47" t="s">
        <v>2082</v>
      </c>
      <c r="H1560" s="50" t="n">
        <f aca="false">Assumptions!$B$4</f>
        <v>480</v>
      </c>
      <c r="I1560" s="47" t="n">
        <v>30</v>
      </c>
      <c r="J1560" s="9" t="n">
        <f aca="false">H1560-I1560</f>
        <v>450</v>
      </c>
      <c r="K1560" s="9" t="n">
        <f aca="false">SUMIFS(Downtime_Log!$I$2:$I$20000,Downtime_Log!$B$2:$B$20000,A1560)</f>
        <v>79</v>
      </c>
      <c r="L1560" s="9" t="n">
        <f aca="false">J1560-K1560</f>
        <v>371</v>
      </c>
      <c r="M1560" s="51" t="n">
        <f aca="false">INDEX(Rate_Master!$C$2:$C$13,MATCH(F1560,Rate_Master!$A$2:$A$13,0))</f>
        <v>1000</v>
      </c>
      <c r="N1560" s="52" t="n">
        <v>280189</v>
      </c>
      <c r="O1560" s="51" t="n">
        <f aca="false">SUMIFS(Quality_Log!$H$2:$H$20000,Quality_Log!$B$2:$B$20000,A1560)</f>
        <v>5973</v>
      </c>
      <c r="P1560" s="51" t="n">
        <f aca="false">N1560-O1560</f>
        <v>274216</v>
      </c>
      <c r="Q1560" s="51" t="n">
        <f aca="false">ROUND(J1560*M1560*Assumptions!$B$6,0)</f>
        <v>351000</v>
      </c>
      <c r="R1560" s="53" t="n">
        <f aca="false">N1560/M1560</f>
        <v>280.189</v>
      </c>
      <c r="S1560" s="53" t="n">
        <f aca="false">P1560/M1560</f>
        <v>274.216</v>
      </c>
      <c r="T1560" s="54" t="n">
        <f aca="false">IF(J1560&gt;0,L1560/J1560,0)</f>
        <v>0.824444444444444</v>
      </c>
      <c r="U1560" s="54" t="n">
        <f aca="false">IF(L1560&gt;0,R1560/L1560,0)</f>
        <v>0.75522641509434</v>
      </c>
      <c r="V1560" s="54" t="n">
        <f aca="false">IF(N1560&gt;0,P1560/N1560,0)</f>
        <v>0.978682246626384</v>
      </c>
      <c r="W1560" s="54" t="n">
        <f aca="false">T1560*U1560*V1560</f>
        <v>0.609368888888889</v>
      </c>
      <c r="X1560" s="55" t="n">
        <v>430</v>
      </c>
      <c r="Y1560" s="56" t="n">
        <v>2.13</v>
      </c>
    </row>
    <row r="1561" customFormat="false" ht="15" hidden="false" customHeight="false" outlineLevel="0" collapsed="false">
      <c r="A1561" s="47" t="s">
        <v>2098</v>
      </c>
      <c r="B1561" s="48" t="n">
        <v>46192</v>
      </c>
      <c r="C1561" s="49" t="n">
        <f aca="false">DATE(YEAR(B1561),MONTH(B1561),1)</f>
        <v>46174</v>
      </c>
      <c r="D1561" s="47" t="s">
        <v>73</v>
      </c>
      <c r="E1561" s="47" t="s">
        <v>64</v>
      </c>
      <c r="F1561" s="47" t="s">
        <v>154</v>
      </c>
      <c r="G1561" s="47" t="s">
        <v>2086</v>
      </c>
      <c r="H1561" s="50" t="n">
        <f aca="false">Assumptions!$B$4</f>
        <v>480</v>
      </c>
      <c r="I1561" s="47" t="n">
        <v>30</v>
      </c>
      <c r="J1561" s="9" t="n">
        <f aca="false">H1561-I1561</f>
        <v>450</v>
      </c>
      <c r="K1561" s="9" t="n">
        <f aca="false">SUMIFS(Downtime_Log!$I$2:$I$20000,Downtime_Log!$B$2:$B$20000,A1561)</f>
        <v>23</v>
      </c>
      <c r="L1561" s="9" t="n">
        <f aca="false">J1561-K1561</f>
        <v>427</v>
      </c>
      <c r="M1561" s="51" t="n">
        <f aca="false">INDEX(Rate_Master!$C$2:$C$13,MATCH(F1561,Rate_Master!$A$2:$A$13,0))</f>
        <v>600</v>
      </c>
      <c r="N1561" s="52" t="n">
        <v>256274</v>
      </c>
      <c r="O1561" s="51" t="n">
        <f aca="false">SUMIFS(Quality_Log!$H$2:$H$20000,Quality_Log!$B$2:$B$20000,A1561)</f>
        <v>2449</v>
      </c>
      <c r="P1561" s="51" t="n">
        <f aca="false">N1561-O1561</f>
        <v>253825</v>
      </c>
      <c r="Q1561" s="51" t="n">
        <f aca="false">ROUND(J1561*M1561*Assumptions!$B$6,0)</f>
        <v>210600</v>
      </c>
      <c r="R1561" s="53" t="n">
        <f aca="false">N1561/M1561</f>
        <v>427.123333333333</v>
      </c>
      <c r="S1561" s="53" t="n">
        <f aca="false">P1561/M1561</f>
        <v>423.041666666667</v>
      </c>
      <c r="T1561" s="54" t="n">
        <f aca="false">IF(J1561&gt;0,L1561/J1561,0)</f>
        <v>0.948888888888889</v>
      </c>
      <c r="U1561" s="54" t="n">
        <f aca="false">IF(L1561&gt;0,R1561/L1561,0)</f>
        <v>1.00028883684621</v>
      </c>
      <c r="V1561" s="54" t="n">
        <f aca="false">IF(N1561&gt;0,P1561/N1561,0)</f>
        <v>0.99044382184693</v>
      </c>
      <c r="W1561" s="54" t="n">
        <f aca="false">T1561*U1561*V1561</f>
        <v>0.940092592592593</v>
      </c>
      <c r="X1561" s="55" t="n">
        <v>247.3</v>
      </c>
      <c r="Y1561" s="56" t="n">
        <v>0.67</v>
      </c>
    </row>
    <row r="1562" customFormat="false" ht="15" hidden="false" customHeight="false" outlineLevel="0" collapsed="false">
      <c r="A1562" s="47" t="s">
        <v>2099</v>
      </c>
      <c r="B1562" s="48" t="n">
        <v>46192</v>
      </c>
      <c r="C1562" s="49" t="n">
        <f aca="false">DATE(YEAR(B1562),MONTH(B1562),1)</f>
        <v>46174</v>
      </c>
      <c r="D1562" s="47" t="s">
        <v>74</v>
      </c>
      <c r="E1562" s="47" t="s">
        <v>64</v>
      </c>
      <c r="F1562" s="47" t="s">
        <v>154</v>
      </c>
      <c r="G1562" s="47" t="s">
        <v>2086</v>
      </c>
      <c r="H1562" s="50" t="n">
        <f aca="false">Assumptions!$B$4</f>
        <v>480</v>
      </c>
      <c r="I1562" s="47" t="n">
        <v>30</v>
      </c>
      <c r="J1562" s="9" t="n">
        <f aca="false">H1562-I1562</f>
        <v>450</v>
      </c>
      <c r="K1562" s="9" t="n">
        <f aca="false">SUMIFS(Downtime_Log!$I$2:$I$20000,Downtime_Log!$B$2:$B$20000,A1562)</f>
        <v>15</v>
      </c>
      <c r="L1562" s="9" t="n">
        <f aca="false">J1562-K1562</f>
        <v>435</v>
      </c>
      <c r="M1562" s="51" t="n">
        <f aca="false">INDEX(Rate_Master!$C$2:$C$13,MATCH(F1562,Rate_Master!$A$2:$A$13,0))</f>
        <v>600</v>
      </c>
      <c r="N1562" s="52" t="n">
        <v>240501</v>
      </c>
      <c r="O1562" s="51" t="n">
        <f aca="false">SUMIFS(Quality_Log!$H$2:$H$20000,Quality_Log!$B$2:$B$20000,A1562)</f>
        <v>2580</v>
      </c>
      <c r="P1562" s="51" t="n">
        <f aca="false">N1562-O1562</f>
        <v>237921</v>
      </c>
      <c r="Q1562" s="51" t="n">
        <f aca="false">ROUND(J1562*M1562*Assumptions!$B$6,0)</f>
        <v>210600</v>
      </c>
      <c r="R1562" s="53" t="n">
        <f aca="false">N1562/M1562</f>
        <v>400.835</v>
      </c>
      <c r="S1562" s="53" t="n">
        <f aca="false">P1562/M1562</f>
        <v>396.535</v>
      </c>
      <c r="T1562" s="54" t="n">
        <f aca="false">IF(J1562&gt;0,L1562/J1562,0)</f>
        <v>0.966666666666667</v>
      </c>
      <c r="U1562" s="54" t="n">
        <f aca="false">IF(L1562&gt;0,R1562/L1562,0)</f>
        <v>0.921459770114943</v>
      </c>
      <c r="V1562" s="54" t="n">
        <f aca="false">IF(N1562&gt;0,P1562/N1562,0)</f>
        <v>0.98927239387778</v>
      </c>
      <c r="W1562" s="54" t="n">
        <f aca="false">T1562*U1562*V1562</f>
        <v>0.881188888888889</v>
      </c>
      <c r="X1562" s="55" t="n">
        <v>248.1</v>
      </c>
      <c r="Y1562" s="56" t="n">
        <v>0.67</v>
      </c>
    </row>
    <row r="1563" customFormat="false" ht="15" hidden="false" customHeight="false" outlineLevel="0" collapsed="false">
      <c r="A1563" s="47" t="s">
        <v>2100</v>
      </c>
      <c r="B1563" s="48" t="n">
        <v>46192</v>
      </c>
      <c r="C1563" s="49" t="n">
        <f aca="false">DATE(YEAR(B1563),MONTH(B1563),1)</f>
        <v>46174</v>
      </c>
      <c r="D1563" s="47" t="s">
        <v>73</v>
      </c>
      <c r="E1563" s="47" t="s">
        <v>65</v>
      </c>
      <c r="F1563" s="47" t="s">
        <v>159</v>
      </c>
      <c r="G1563" s="47" t="s">
        <v>2075</v>
      </c>
      <c r="H1563" s="50" t="n">
        <f aca="false">Assumptions!$B$4</f>
        <v>480</v>
      </c>
      <c r="I1563" s="47" t="n">
        <v>30</v>
      </c>
      <c r="J1563" s="9" t="n">
        <f aca="false">H1563-I1563</f>
        <v>450</v>
      </c>
      <c r="K1563" s="9" t="n">
        <f aca="false">SUMIFS(Downtime_Log!$I$2:$I$20000,Downtime_Log!$B$2:$B$20000,A1563)</f>
        <v>61</v>
      </c>
      <c r="L1563" s="9" t="n">
        <f aca="false">J1563-K1563</f>
        <v>389</v>
      </c>
      <c r="M1563" s="51" t="n">
        <f aca="false">INDEX(Rate_Master!$C$2:$C$13,MATCH(F1563,Rate_Master!$A$2:$A$13,0))</f>
        <v>240</v>
      </c>
      <c r="N1563" s="52" t="n">
        <v>73201</v>
      </c>
      <c r="O1563" s="51" t="n">
        <f aca="false">SUMIFS(Quality_Log!$H$2:$H$20000,Quality_Log!$B$2:$B$20000,A1563)</f>
        <v>1640</v>
      </c>
      <c r="P1563" s="51" t="n">
        <f aca="false">N1563-O1563</f>
        <v>71561</v>
      </c>
      <c r="Q1563" s="51" t="n">
        <f aca="false">ROUND(J1563*M1563*Assumptions!$B$6,0)</f>
        <v>84240</v>
      </c>
      <c r="R1563" s="53" t="n">
        <f aca="false">N1563/M1563</f>
        <v>305.004166666667</v>
      </c>
      <c r="S1563" s="53" t="n">
        <f aca="false">P1563/M1563</f>
        <v>298.170833333333</v>
      </c>
      <c r="T1563" s="54" t="n">
        <f aca="false">IF(J1563&gt;0,L1563/J1563,0)</f>
        <v>0.864444444444445</v>
      </c>
      <c r="U1563" s="54" t="n">
        <f aca="false">IF(L1563&gt;0,R1563/L1563,0)</f>
        <v>0.784072407883462</v>
      </c>
      <c r="V1563" s="54" t="n">
        <f aca="false">IF(N1563&gt;0,P1563/N1563,0)</f>
        <v>0.977595934481769</v>
      </c>
      <c r="W1563" s="54" t="n">
        <f aca="false">T1563*U1563*V1563</f>
        <v>0.662601851851852</v>
      </c>
      <c r="X1563" s="55" t="n">
        <v>195.4</v>
      </c>
      <c r="Y1563" s="56" t="n">
        <v>0.14</v>
      </c>
    </row>
    <row r="1564" customFormat="false" ht="15" hidden="false" customHeight="false" outlineLevel="0" collapsed="false">
      <c r="A1564" s="47" t="s">
        <v>2101</v>
      </c>
      <c r="B1564" s="48" t="n">
        <v>46192</v>
      </c>
      <c r="C1564" s="49" t="n">
        <f aca="false">DATE(YEAR(B1564),MONTH(B1564),1)</f>
        <v>46174</v>
      </c>
      <c r="D1564" s="47" t="s">
        <v>74</v>
      </c>
      <c r="E1564" s="47" t="s">
        <v>65</v>
      </c>
      <c r="F1564" s="47" t="s">
        <v>157</v>
      </c>
      <c r="G1564" s="47" t="s">
        <v>2102</v>
      </c>
      <c r="H1564" s="50" t="n">
        <f aca="false">Assumptions!$B$4</f>
        <v>480</v>
      </c>
      <c r="I1564" s="47" t="n">
        <v>30</v>
      </c>
      <c r="J1564" s="9" t="n">
        <f aca="false">H1564-I1564</f>
        <v>450</v>
      </c>
      <c r="K1564" s="9" t="n">
        <f aca="false">SUMIFS(Downtime_Log!$I$2:$I$20000,Downtime_Log!$B$2:$B$20000,A1564)</f>
        <v>136</v>
      </c>
      <c r="L1564" s="9" t="n">
        <f aca="false">J1564-K1564</f>
        <v>314</v>
      </c>
      <c r="M1564" s="51" t="n">
        <f aca="false">INDEX(Rate_Master!$C$2:$C$13,MATCH(F1564,Rate_Master!$A$2:$A$13,0))</f>
        <v>220</v>
      </c>
      <c r="N1564" s="52" t="n">
        <v>54253</v>
      </c>
      <c r="O1564" s="51" t="n">
        <f aca="false">SUMIFS(Quality_Log!$H$2:$H$20000,Quality_Log!$B$2:$B$20000,A1564)</f>
        <v>2208</v>
      </c>
      <c r="P1564" s="51" t="n">
        <f aca="false">N1564-O1564</f>
        <v>52045</v>
      </c>
      <c r="Q1564" s="51" t="n">
        <f aca="false">ROUND(J1564*M1564*Assumptions!$B$6,0)</f>
        <v>77220</v>
      </c>
      <c r="R1564" s="53" t="n">
        <f aca="false">N1564/M1564</f>
        <v>246.604545454545</v>
      </c>
      <c r="S1564" s="53" t="n">
        <f aca="false">P1564/M1564</f>
        <v>236.568181818182</v>
      </c>
      <c r="T1564" s="54" t="n">
        <f aca="false">IF(J1564&gt;0,L1564/J1564,0)</f>
        <v>0.697777777777778</v>
      </c>
      <c r="U1564" s="54" t="n">
        <f aca="false">IF(L1564&gt;0,R1564/L1564,0)</f>
        <v>0.785364794441228</v>
      </c>
      <c r="V1564" s="54" t="n">
        <f aca="false">IF(N1564&gt;0,P1564/N1564,0)</f>
        <v>0.959301789762778</v>
      </c>
      <c r="W1564" s="54" t="n">
        <f aca="false">T1564*U1564*V1564</f>
        <v>0.525707070707071</v>
      </c>
      <c r="X1564" s="55" t="n">
        <v>164.8</v>
      </c>
      <c r="Y1564" s="56" t="n">
        <v>0.78</v>
      </c>
    </row>
    <row r="1565" customFormat="false" ht="15" hidden="false" customHeight="false" outlineLevel="0" collapsed="false">
      <c r="A1565" s="47" t="s">
        <v>2103</v>
      </c>
      <c r="B1565" s="48" t="n">
        <v>46192</v>
      </c>
      <c r="C1565" s="49" t="n">
        <f aca="false">DATE(YEAR(B1565),MONTH(B1565),1)</f>
        <v>46174</v>
      </c>
      <c r="D1565" s="47" t="s">
        <v>75</v>
      </c>
      <c r="E1565" s="47" t="s">
        <v>65</v>
      </c>
      <c r="F1565" s="47" t="s">
        <v>157</v>
      </c>
      <c r="G1565" s="47" t="s">
        <v>2102</v>
      </c>
      <c r="H1565" s="50" t="n">
        <f aca="false">Assumptions!$B$4</f>
        <v>480</v>
      </c>
      <c r="I1565" s="47" t="n">
        <v>30</v>
      </c>
      <c r="J1565" s="9" t="n">
        <f aca="false">H1565-I1565</f>
        <v>450</v>
      </c>
      <c r="K1565" s="9" t="n">
        <f aca="false">SUMIFS(Downtime_Log!$I$2:$I$20000,Downtime_Log!$B$2:$B$20000,A1565)</f>
        <v>76</v>
      </c>
      <c r="L1565" s="9" t="n">
        <f aca="false">J1565-K1565</f>
        <v>374</v>
      </c>
      <c r="M1565" s="51" t="n">
        <f aca="false">INDEX(Rate_Master!$C$2:$C$13,MATCH(F1565,Rate_Master!$A$2:$A$13,0))</f>
        <v>220</v>
      </c>
      <c r="N1565" s="52" t="n">
        <v>70609</v>
      </c>
      <c r="O1565" s="51" t="n">
        <f aca="false">SUMIFS(Quality_Log!$H$2:$H$20000,Quality_Log!$B$2:$B$20000,A1565)</f>
        <v>2225</v>
      </c>
      <c r="P1565" s="51" t="n">
        <f aca="false">N1565-O1565</f>
        <v>68384</v>
      </c>
      <c r="Q1565" s="51" t="n">
        <f aca="false">ROUND(J1565*M1565*Assumptions!$B$6,0)</f>
        <v>77220</v>
      </c>
      <c r="R1565" s="53" t="n">
        <f aca="false">N1565/M1565</f>
        <v>320.95</v>
      </c>
      <c r="S1565" s="53" t="n">
        <f aca="false">P1565/M1565</f>
        <v>310.836363636364</v>
      </c>
      <c r="T1565" s="54" t="n">
        <f aca="false">IF(J1565&gt;0,L1565/J1565,0)</f>
        <v>0.831111111111111</v>
      </c>
      <c r="U1565" s="54" t="n">
        <f aca="false">IF(L1565&gt;0,R1565/L1565,0)</f>
        <v>0.858155080213904</v>
      </c>
      <c r="V1565" s="54" t="n">
        <f aca="false">IF(N1565&gt;0,P1565/N1565,0)</f>
        <v>0.968488436318316</v>
      </c>
      <c r="W1565" s="54" t="n">
        <f aca="false">T1565*U1565*V1565</f>
        <v>0.690747474747475</v>
      </c>
      <c r="X1565" s="55" t="n">
        <v>188.8</v>
      </c>
      <c r="Y1565" s="56" t="n">
        <v>0.16</v>
      </c>
    </row>
    <row r="1566" customFormat="false" ht="15" hidden="false" customHeight="false" outlineLevel="0" collapsed="false">
      <c r="A1566" s="47" t="s">
        <v>2104</v>
      </c>
      <c r="B1566" s="48" t="n">
        <v>46193</v>
      </c>
      <c r="C1566" s="49" t="n">
        <f aca="false">DATE(YEAR(B1566),MONTH(B1566),1)</f>
        <v>46174</v>
      </c>
      <c r="D1566" s="47" t="s">
        <v>73</v>
      </c>
      <c r="E1566" s="47" t="s">
        <v>62</v>
      </c>
      <c r="F1566" s="47" t="s">
        <v>149</v>
      </c>
      <c r="G1566" s="47" t="s">
        <v>2092</v>
      </c>
      <c r="H1566" s="50" t="n">
        <f aca="false">Assumptions!$B$4</f>
        <v>480</v>
      </c>
      <c r="I1566" s="47" t="n">
        <v>90</v>
      </c>
      <c r="J1566" s="9" t="n">
        <f aca="false">H1566-I1566</f>
        <v>390</v>
      </c>
      <c r="K1566" s="9" t="n">
        <f aca="false">SUMIFS(Downtime_Log!$I$2:$I$20000,Downtime_Log!$B$2:$B$20000,A1566)</f>
        <v>36</v>
      </c>
      <c r="L1566" s="9" t="n">
        <f aca="false">J1566-K1566</f>
        <v>354</v>
      </c>
      <c r="M1566" s="51" t="n">
        <f aca="false">INDEX(Rate_Master!$C$2:$C$13,MATCH(F1566,Rate_Master!$A$2:$A$13,0))</f>
        <v>1100</v>
      </c>
      <c r="N1566" s="52" t="n">
        <v>350435</v>
      </c>
      <c r="O1566" s="51" t="n">
        <f aca="false">SUMIFS(Quality_Log!$H$2:$H$20000,Quality_Log!$B$2:$B$20000,A1566)</f>
        <v>4438</v>
      </c>
      <c r="P1566" s="51" t="n">
        <f aca="false">N1566-O1566</f>
        <v>345997</v>
      </c>
      <c r="Q1566" s="51" t="n">
        <f aca="false">ROUND(J1566*M1566*Assumptions!$B$6,0)</f>
        <v>334620</v>
      </c>
      <c r="R1566" s="53" t="n">
        <f aca="false">N1566/M1566</f>
        <v>318.577272727273</v>
      </c>
      <c r="S1566" s="53" t="n">
        <f aca="false">P1566/M1566</f>
        <v>314.542727272727</v>
      </c>
      <c r="T1566" s="54" t="n">
        <f aca="false">IF(J1566&gt;0,L1566/J1566,0)</f>
        <v>0.907692307692308</v>
      </c>
      <c r="U1566" s="54" t="n">
        <f aca="false">IF(L1566&gt;0,R1566/L1566,0)</f>
        <v>0.899935798664612</v>
      </c>
      <c r="V1566" s="54" t="n">
        <f aca="false">IF(N1566&gt;0,P1566/N1566,0)</f>
        <v>0.987335739866166</v>
      </c>
      <c r="W1566" s="54" t="n">
        <f aca="false">T1566*U1566*V1566</f>
        <v>0.806519813519813</v>
      </c>
      <c r="X1566" s="55" t="n">
        <v>326.1</v>
      </c>
      <c r="Y1566" s="56" t="n">
        <v>1.6</v>
      </c>
    </row>
    <row r="1567" customFormat="false" ht="15" hidden="false" customHeight="false" outlineLevel="0" collapsed="false">
      <c r="A1567" s="47" t="s">
        <v>2105</v>
      </c>
      <c r="B1567" s="48" t="n">
        <v>46193</v>
      </c>
      <c r="C1567" s="49" t="n">
        <f aca="false">DATE(YEAR(B1567),MONTH(B1567),1)</f>
        <v>46174</v>
      </c>
      <c r="D1567" s="47" t="s">
        <v>74</v>
      </c>
      <c r="E1567" s="47" t="s">
        <v>62</v>
      </c>
      <c r="F1567" s="47" t="s">
        <v>149</v>
      </c>
      <c r="G1567" s="47" t="s">
        <v>2092</v>
      </c>
      <c r="H1567" s="50" t="n">
        <f aca="false">Assumptions!$B$4</f>
        <v>480</v>
      </c>
      <c r="I1567" s="47" t="n">
        <v>30</v>
      </c>
      <c r="J1567" s="9" t="n">
        <f aca="false">H1567-I1567</f>
        <v>450</v>
      </c>
      <c r="K1567" s="9" t="n">
        <f aca="false">SUMIFS(Downtime_Log!$I$2:$I$20000,Downtime_Log!$B$2:$B$20000,A1567)</f>
        <v>18</v>
      </c>
      <c r="L1567" s="9" t="n">
        <f aca="false">J1567-K1567</f>
        <v>432</v>
      </c>
      <c r="M1567" s="51" t="n">
        <f aca="false">INDEX(Rate_Master!$C$2:$C$13,MATCH(F1567,Rate_Master!$A$2:$A$13,0))</f>
        <v>1100</v>
      </c>
      <c r="N1567" s="52" t="n">
        <v>425019</v>
      </c>
      <c r="O1567" s="51" t="n">
        <f aca="false">SUMIFS(Quality_Log!$H$2:$H$20000,Quality_Log!$B$2:$B$20000,A1567)</f>
        <v>11334</v>
      </c>
      <c r="P1567" s="51" t="n">
        <f aca="false">N1567-O1567</f>
        <v>413685</v>
      </c>
      <c r="Q1567" s="51" t="n">
        <f aca="false">ROUND(J1567*M1567*Assumptions!$B$6,0)</f>
        <v>386100</v>
      </c>
      <c r="R1567" s="53" t="n">
        <f aca="false">N1567/M1567</f>
        <v>386.380909090909</v>
      </c>
      <c r="S1567" s="53" t="n">
        <f aca="false">P1567/M1567</f>
        <v>376.077272727273</v>
      </c>
      <c r="T1567" s="54" t="n">
        <f aca="false">IF(J1567&gt;0,L1567/J1567,0)</f>
        <v>0.96</v>
      </c>
      <c r="U1567" s="54" t="n">
        <f aca="false">IF(L1567&gt;0,R1567/L1567,0)</f>
        <v>0.894400252525253</v>
      </c>
      <c r="V1567" s="54" t="n">
        <f aca="false">IF(N1567&gt;0,P1567/N1567,0)</f>
        <v>0.973332956879575</v>
      </c>
      <c r="W1567" s="54" t="n">
        <f aca="false">T1567*U1567*V1567</f>
        <v>0.835727272727273</v>
      </c>
      <c r="X1567" s="55" t="n">
        <v>393.3</v>
      </c>
      <c r="Y1567" s="56" t="n">
        <v>1.54</v>
      </c>
    </row>
    <row r="1568" customFormat="false" ht="15" hidden="false" customHeight="false" outlineLevel="0" collapsed="false">
      <c r="A1568" s="47" t="s">
        <v>2106</v>
      </c>
      <c r="B1568" s="48" t="n">
        <v>46193</v>
      </c>
      <c r="C1568" s="49" t="n">
        <f aca="false">DATE(YEAR(B1568),MONTH(B1568),1)</f>
        <v>46174</v>
      </c>
      <c r="D1568" s="47" t="s">
        <v>75</v>
      </c>
      <c r="E1568" s="47" t="s">
        <v>62</v>
      </c>
      <c r="F1568" s="47" t="s">
        <v>149</v>
      </c>
      <c r="G1568" s="47" t="s">
        <v>2092</v>
      </c>
      <c r="H1568" s="50" t="n">
        <f aca="false">Assumptions!$B$4</f>
        <v>480</v>
      </c>
      <c r="I1568" s="47" t="n">
        <v>30</v>
      </c>
      <c r="J1568" s="9" t="n">
        <f aca="false">H1568-I1568</f>
        <v>450</v>
      </c>
      <c r="K1568" s="9" t="n">
        <f aca="false">SUMIFS(Downtime_Log!$I$2:$I$20000,Downtime_Log!$B$2:$B$20000,A1568)</f>
        <v>134</v>
      </c>
      <c r="L1568" s="9" t="n">
        <f aca="false">J1568-K1568</f>
        <v>316</v>
      </c>
      <c r="M1568" s="51" t="n">
        <f aca="false">INDEX(Rate_Master!$C$2:$C$13,MATCH(F1568,Rate_Master!$A$2:$A$13,0))</f>
        <v>1100</v>
      </c>
      <c r="N1568" s="52" t="n">
        <v>304930</v>
      </c>
      <c r="O1568" s="51" t="n">
        <f aca="false">SUMIFS(Quality_Log!$H$2:$H$20000,Quality_Log!$B$2:$B$20000,A1568)</f>
        <v>6278</v>
      </c>
      <c r="P1568" s="51" t="n">
        <f aca="false">N1568-O1568</f>
        <v>298652</v>
      </c>
      <c r="Q1568" s="51" t="n">
        <f aca="false">ROUND(J1568*M1568*Assumptions!$B$6,0)</f>
        <v>386100</v>
      </c>
      <c r="R1568" s="53" t="n">
        <f aca="false">N1568/M1568</f>
        <v>277.209090909091</v>
      </c>
      <c r="S1568" s="53" t="n">
        <f aca="false">P1568/M1568</f>
        <v>271.501818181818</v>
      </c>
      <c r="T1568" s="54" t="n">
        <f aca="false">IF(J1568&gt;0,L1568/J1568,0)</f>
        <v>0.702222222222222</v>
      </c>
      <c r="U1568" s="54" t="n">
        <f aca="false">IF(L1568&gt;0,R1568/L1568,0)</f>
        <v>0.877243958573073</v>
      </c>
      <c r="V1568" s="54" t="n">
        <f aca="false">IF(N1568&gt;0,P1568/N1568,0)</f>
        <v>0.97941166825173</v>
      </c>
      <c r="W1568" s="54" t="n">
        <f aca="false">T1568*U1568*V1568</f>
        <v>0.603337373737374</v>
      </c>
      <c r="X1568" s="55" t="n">
        <v>318.7</v>
      </c>
      <c r="Y1568" s="56" t="n">
        <v>1.65</v>
      </c>
    </row>
    <row r="1569" customFormat="false" ht="15" hidden="false" customHeight="false" outlineLevel="0" collapsed="false">
      <c r="A1569" s="47" t="s">
        <v>2107</v>
      </c>
      <c r="B1569" s="48" t="n">
        <v>46193</v>
      </c>
      <c r="C1569" s="49" t="n">
        <f aca="false">DATE(YEAR(B1569),MONTH(B1569),1)</f>
        <v>46174</v>
      </c>
      <c r="D1569" s="47" t="s">
        <v>73</v>
      </c>
      <c r="E1569" s="47" t="s">
        <v>63</v>
      </c>
      <c r="F1569" s="47" t="s">
        <v>153</v>
      </c>
      <c r="G1569" s="47" t="s">
        <v>2108</v>
      </c>
      <c r="H1569" s="50" t="n">
        <f aca="false">Assumptions!$B$4</f>
        <v>480</v>
      </c>
      <c r="I1569" s="47" t="n">
        <v>90</v>
      </c>
      <c r="J1569" s="9" t="n">
        <f aca="false">H1569-I1569</f>
        <v>390</v>
      </c>
      <c r="K1569" s="9" t="n">
        <f aca="false">SUMIFS(Downtime_Log!$I$2:$I$20000,Downtime_Log!$B$2:$B$20000,A1569)</f>
        <v>182</v>
      </c>
      <c r="L1569" s="9" t="n">
        <f aca="false">J1569-K1569</f>
        <v>208</v>
      </c>
      <c r="M1569" s="51" t="n">
        <f aca="false">INDEX(Rate_Master!$C$2:$C$13,MATCH(F1569,Rate_Master!$A$2:$A$13,0))</f>
        <v>1000</v>
      </c>
      <c r="N1569" s="52" t="n">
        <v>176049</v>
      </c>
      <c r="O1569" s="51" t="n">
        <f aca="false">SUMIFS(Quality_Log!$H$2:$H$20000,Quality_Log!$B$2:$B$20000,A1569)</f>
        <v>3926</v>
      </c>
      <c r="P1569" s="51" t="n">
        <f aca="false">N1569-O1569</f>
        <v>172123</v>
      </c>
      <c r="Q1569" s="51" t="n">
        <f aca="false">ROUND(J1569*M1569*Assumptions!$B$6,0)</f>
        <v>304200</v>
      </c>
      <c r="R1569" s="53" t="n">
        <f aca="false">N1569/M1569</f>
        <v>176.049</v>
      </c>
      <c r="S1569" s="53" t="n">
        <f aca="false">P1569/M1569</f>
        <v>172.123</v>
      </c>
      <c r="T1569" s="54" t="n">
        <f aca="false">IF(J1569&gt;0,L1569/J1569,0)</f>
        <v>0.533333333333333</v>
      </c>
      <c r="U1569" s="54" t="n">
        <f aca="false">IF(L1569&gt;0,R1569/L1569,0)</f>
        <v>0.846389423076923</v>
      </c>
      <c r="V1569" s="54" t="n">
        <f aca="false">IF(N1569&gt;0,P1569/N1569,0)</f>
        <v>0.977699390510597</v>
      </c>
      <c r="W1569" s="54" t="n">
        <f aca="false">T1569*U1569*V1569</f>
        <v>0.441341025641026</v>
      </c>
      <c r="X1569" s="55" t="n">
        <v>274.5</v>
      </c>
      <c r="Y1569" s="56" t="n">
        <v>1.97</v>
      </c>
    </row>
    <row r="1570" customFormat="false" ht="15" hidden="false" customHeight="false" outlineLevel="0" collapsed="false">
      <c r="A1570" s="47" t="s">
        <v>2109</v>
      </c>
      <c r="B1570" s="48" t="n">
        <v>46193</v>
      </c>
      <c r="C1570" s="49" t="n">
        <f aca="false">DATE(YEAR(B1570),MONTH(B1570),1)</f>
        <v>46174</v>
      </c>
      <c r="D1570" s="47" t="s">
        <v>74</v>
      </c>
      <c r="E1570" s="47" t="s">
        <v>63</v>
      </c>
      <c r="F1570" s="47" t="s">
        <v>153</v>
      </c>
      <c r="G1570" s="47" t="s">
        <v>2108</v>
      </c>
      <c r="H1570" s="50" t="n">
        <f aca="false">Assumptions!$B$4</f>
        <v>480</v>
      </c>
      <c r="I1570" s="47" t="n">
        <v>30</v>
      </c>
      <c r="J1570" s="9" t="n">
        <f aca="false">H1570-I1570</f>
        <v>450</v>
      </c>
      <c r="K1570" s="9" t="n">
        <f aca="false">SUMIFS(Downtime_Log!$I$2:$I$20000,Downtime_Log!$B$2:$B$20000,A1570)</f>
        <v>95</v>
      </c>
      <c r="L1570" s="9" t="n">
        <f aca="false">J1570-K1570</f>
        <v>355</v>
      </c>
      <c r="M1570" s="51" t="n">
        <f aca="false">INDEX(Rate_Master!$C$2:$C$13,MATCH(F1570,Rate_Master!$A$2:$A$13,0))</f>
        <v>1000</v>
      </c>
      <c r="N1570" s="52" t="n">
        <v>316058</v>
      </c>
      <c r="O1570" s="51" t="n">
        <f aca="false">SUMIFS(Quality_Log!$H$2:$H$20000,Quality_Log!$B$2:$B$20000,A1570)</f>
        <v>6000</v>
      </c>
      <c r="P1570" s="51" t="n">
        <f aca="false">N1570-O1570</f>
        <v>310058</v>
      </c>
      <c r="Q1570" s="51" t="n">
        <f aca="false">ROUND(J1570*M1570*Assumptions!$B$6,0)</f>
        <v>351000</v>
      </c>
      <c r="R1570" s="53" t="n">
        <f aca="false">N1570/M1570</f>
        <v>316.058</v>
      </c>
      <c r="S1570" s="53" t="n">
        <f aca="false">P1570/M1570</f>
        <v>310.058</v>
      </c>
      <c r="T1570" s="54" t="n">
        <f aca="false">IF(J1570&gt;0,L1570/J1570,0)</f>
        <v>0.788888888888889</v>
      </c>
      <c r="U1570" s="54" t="n">
        <f aca="false">IF(L1570&gt;0,R1570/L1570,0)</f>
        <v>0.890304225352113</v>
      </c>
      <c r="V1570" s="54" t="n">
        <f aca="false">IF(N1570&gt;0,P1570/N1570,0)</f>
        <v>0.981016142606737</v>
      </c>
      <c r="W1570" s="54" t="n">
        <f aca="false">T1570*U1570*V1570</f>
        <v>0.689017777777778</v>
      </c>
      <c r="X1570" s="55" t="n">
        <v>398.8</v>
      </c>
      <c r="Y1570" s="56" t="n">
        <v>1.92</v>
      </c>
    </row>
    <row r="1571" customFormat="false" ht="15" hidden="false" customHeight="false" outlineLevel="0" collapsed="false">
      <c r="A1571" s="47" t="s">
        <v>2110</v>
      </c>
      <c r="B1571" s="48" t="n">
        <v>46193</v>
      </c>
      <c r="C1571" s="49" t="n">
        <f aca="false">DATE(YEAR(B1571),MONTH(B1571),1)</f>
        <v>46174</v>
      </c>
      <c r="D1571" s="47" t="s">
        <v>75</v>
      </c>
      <c r="E1571" s="47" t="s">
        <v>63</v>
      </c>
      <c r="F1571" s="47" t="s">
        <v>153</v>
      </c>
      <c r="G1571" s="47" t="s">
        <v>2108</v>
      </c>
      <c r="H1571" s="50" t="n">
        <f aca="false">Assumptions!$B$4</f>
        <v>480</v>
      </c>
      <c r="I1571" s="47" t="n">
        <v>30</v>
      </c>
      <c r="J1571" s="9" t="n">
        <f aca="false">H1571-I1571</f>
        <v>450</v>
      </c>
      <c r="K1571" s="9" t="n">
        <f aca="false">SUMIFS(Downtime_Log!$I$2:$I$20000,Downtime_Log!$B$2:$B$20000,A1571)</f>
        <v>113</v>
      </c>
      <c r="L1571" s="9" t="n">
        <f aca="false">J1571-K1571</f>
        <v>337</v>
      </c>
      <c r="M1571" s="51" t="n">
        <f aca="false">INDEX(Rate_Master!$C$2:$C$13,MATCH(F1571,Rate_Master!$A$2:$A$13,0))</f>
        <v>1000</v>
      </c>
      <c r="N1571" s="52" t="n">
        <v>272393</v>
      </c>
      <c r="O1571" s="51" t="n">
        <f aca="false">SUMIFS(Quality_Log!$H$2:$H$20000,Quality_Log!$B$2:$B$20000,A1571)</f>
        <v>5601</v>
      </c>
      <c r="P1571" s="51" t="n">
        <f aca="false">N1571-O1571</f>
        <v>266792</v>
      </c>
      <c r="Q1571" s="51" t="n">
        <f aca="false">ROUND(J1571*M1571*Assumptions!$B$6,0)</f>
        <v>351000</v>
      </c>
      <c r="R1571" s="53" t="n">
        <f aca="false">N1571/M1571</f>
        <v>272.393</v>
      </c>
      <c r="S1571" s="53" t="n">
        <f aca="false">P1571/M1571</f>
        <v>266.792</v>
      </c>
      <c r="T1571" s="54" t="n">
        <f aca="false">IF(J1571&gt;0,L1571/J1571,0)</f>
        <v>0.748888888888889</v>
      </c>
      <c r="U1571" s="54" t="n">
        <f aca="false">IF(L1571&gt;0,R1571/L1571,0)</f>
        <v>0.808287833827893</v>
      </c>
      <c r="V1571" s="54" t="n">
        <f aca="false">IF(N1571&gt;0,P1571/N1571,0)</f>
        <v>0.979437797593918</v>
      </c>
      <c r="W1571" s="54" t="n">
        <f aca="false">T1571*U1571*V1571</f>
        <v>0.592871111111111</v>
      </c>
      <c r="X1571" s="55" t="n">
        <v>385.2</v>
      </c>
      <c r="Y1571" s="56" t="n">
        <v>2.06</v>
      </c>
    </row>
    <row r="1572" customFormat="false" ht="15" hidden="false" customHeight="false" outlineLevel="0" collapsed="false">
      <c r="A1572" s="47" t="s">
        <v>2111</v>
      </c>
      <c r="B1572" s="48" t="n">
        <v>46193</v>
      </c>
      <c r="C1572" s="49" t="n">
        <f aca="false">DATE(YEAR(B1572),MONTH(B1572),1)</f>
        <v>46174</v>
      </c>
      <c r="D1572" s="47" t="s">
        <v>73</v>
      </c>
      <c r="E1572" s="47" t="s">
        <v>64</v>
      </c>
      <c r="F1572" s="47" t="s">
        <v>154</v>
      </c>
      <c r="G1572" s="47" t="s">
        <v>2112</v>
      </c>
      <c r="H1572" s="50" t="n">
        <f aca="false">Assumptions!$B$4</f>
        <v>480</v>
      </c>
      <c r="I1572" s="47" t="n">
        <v>90</v>
      </c>
      <c r="J1572" s="9" t="n">
        <f aca="false">H1572-I1572</f>
        <v>390</v>
      </c>
      <c r="K1572" s="9" t="n">
        <f aca="false">SUMIFS(Downtime_Log!$I$2:$I$20000,Downtime_Log!$B$2:$B$20000,A1572)</f>
        <v>14</v>
      </c>
      <c r="L1572" s="9" t="n">
        <f aca="false">J1572-K1572</f>
        <v>376</v>
      </c>
      <c r="M1572" s="51" t="n">
        <f aca="false">INDEX(Rate_Master!$C$2:$C$13,MATCH(F1572,Rate_Master!$A$2:$A$13,0))</f>
        <v>600</v>
      </c>
      <c r="N1572" s="52" t="n">
        <v>213618</v>
      </c>
      <c r="O1572" s="51" t="n">
        <f aca="false">SUMIFS(Quality_Log!$H$2:$H$20000,Quality_Log!$B$2:$B$20000,A1572)</f>
        <v>2418</v>
      </c>
      <c r="P1572" s="51" t="n">
        <f aca="false">N1572-O1572</f>
        <v>211200</v>
      </c>
      <c r="Q1572" s="51" t="n">
        <f aca="false">ROUND(J1572*M1572*Assumptions!$B$6,0)</f>
        <v>182520</v>
      </c>
      <c r="R1572" s="53" t="n">
        <f aca="false">N1572/M1572</f>
        <v>356.03</v>
      </c>
      <c r="S1572" s="53" t="n">
        <f aca="false">P1572/M1572</f>
        <v>352</v>
      </c>
      <c r="T1572" s="54" t="n">
        <f aca="false">IF(J1572&gt;0,L1572/J1572,0)</f>
        <v>0.964102564102564</v>
      </c>
      <c r="U1572" s="54" t="n">
        <f aca="false">IF(L1572&gt;0,R1572/L1572,0)</f>
        <v>0.94688829787234</v>
      </c>
      <c r="V1572" s="54" t="n">
        <f aca="false">IF(N1572&gt;0,P1572/N1572,0)</f>
        <v>0.988680729152038</v>
      </c>
      <c r="W1572" s="54" t="n">
        <f aca="false">T1572*U1572*V1572</f>
        <v>0.902564102564103</v>
      </c>
      <c r="X1572" s="55" t="n">
        <v>202.8</v>
      </c>
      <c r="Y1572" s="56" t="n">
        <v>0.65</v>
      </c>
    </row>
    <row r="1573" customFormat="false" ht="15" hidden="false" customHeight="false" outlineLevel="0" collapsed="false">
      <c r="A1573" s="47" t="s">
        <v>2113</v>
      </c>
      <c r="B1573" s="48" t="n">
        <v>46193</v>
      </c>
      <c r="C1573" s="49" t="n">
        <f aca="false">DATE(YEAR(B1573),MONTH(B1573),1)</f>
        <v>46174</v>
      </c>
      <c r="D1573" s="47" t="s">
        <v>74</v>
      </c>
      <c r="E1573" s="47" t="s">
        <v>64</v>
      </c>
      <c r="F1573" s="47" t="s">
        <v>154</v>
      </c>
      <c r="G1573" s="47" t="s">
        <v>2112</v>
      </c>
      <c r="H1573" s="50" t="n">
        <f aca="false">Assumptions!$B$4</f>
        <v>480</v>
      </c>
      <c r="I1573" s="47" t="n">
        <v>30</v>
      </c>
      <c r="J1573" s="9" t="n">
        <f aca="false">H1573-I1573</f>
        <v>450</v>
      </c>
      <c r="K1573" s="9" t="n">
        <f aca="false">SUMIFS(Downtime_Log!$I$2:$I$20000,Downtime_Log!$B$2:$B$20000,A1573)</f>
        <v>9</v>
      </c>
      <c r="L1573" s="9" t="n">
        <f aca="false">J1573-K1573</f>
        <v>441</v>
      </c>
      <c r="M1573" s="51" t="n">
        <f aca="false">INDEX(Rate_Master!$C$2:$C$13,MATCH(F1573,Rate_Master!$A$2:$A$13,0))</f>
        <v>600</v>
      </c>
      <c r="N1573" s="52" t="n">
        <v>245936</v>
      </c>
      <c r="O1573" s="51" t="n">
        <f aca="false">SUMIFS(Quality_Log!$H$2:$H$20000,Quality_Log!$B$2:$B$20000,A1573)</f>
        <v>3811</v>
      </c>
      <c r="P1573" s="51" t="n">
        <f aca="false">N1573-O1573</f>
        <v>242125</v>
      </c>
      <c r="Q1573" s="51" t="n">
        <f aca="false">ROUND(J1573*M1573*Assumptions!$B$6,0)</f>
        <v>210600</v>
      </c>
      <c r="R1573" s="53" t="n">
        <f aca="false">N1573/M1573</f>
        <v>409.893333333333</v>
      </c>
      <c r="S1573" s="53" t="n">
        <f aca="false">P1573/M1573</f>
        <v>403.541666666667</v>
      </c>
      <c r="T1573" s="54" t="n">
        <f aca="false">IF(J1573&gt;0,L1573/J1573,0)</f>
        <v>0.98</v>
      </c>
      <c r="U1573" s="54" t="n">
        <f aca="false">IF(L1573&gt;0,R1573/L1573,0)</f>
        <v>0.929463340891912</v>
      </c>
      <c r="V1573" s="54" t="n">
        <f aca="false">IF(N1573&gt;0,P1573/N1573,0)</f>
        <v>0.984504098627285</v>
      </c>
      <c r="W1573" s="54" t="n">
        <f aca="false">T1573*U1573*V1573</f>
        <v>0.896759259259259</v>
      </c>
      <c r="X1573" s="55" t="n">
        <v>241.4</v>
      </c>
      <c r="Y1573" s="56" t="n">
        <v>0.64</v>
      </c>
    </row>
    <row r="1574" customFormat="false" ht="15" hidden="false" customHeight="false" outlineLevel="0" collapsed="false">
      <c r="A1574" s="47" t="s">
        <v>2114</v>
      </c>
      <c r="B1574" s="48" t="n">
        <v>46193</v>
      </c>
      <c r="C1574" s="49" t="n">
        <f aca="false">DATE(YEAR(B1574),MONTH(B1574),1)</f>
        <v>46174</v>
      </c>
      <c r="D1574" s="47" t="s">
        <v>73</v>
      </c>
      <c r="E1574" s="47" t="s">
        <v>65</v>
      </c>
      <c r="F1574" s="47" t="s">
        <v>157</v>
      </c>
      <c r="G1574" s="47" t="s">
        <v>2102</v>
      </c>
      <c r="H1574" s="50" t="n">
        <f aca="false">Assumptions!$B$4</f>
        <v>480</v>
      </c>
      <c r="I1574" s="47" t="n">
        <v>105</v>
      </c>
      <c r="J1574" s="9" t="n">
        <f aca="false">H1574-I1574</f>
        <v>375</v>
      </c>
      <c r="K1574" s="9" t="n">
        <f aca="false">SUMIFS(Downtime_Log!$I$2:$I$20000,Downtime_Log!$B$2:$B$20000,A1574)</f>
        <v>154</v>
      </c>
      <c r="L1574" s="9" t="n">
        <f aca="false">J1574-K1574</f>
        <v>221</v>
      </c>
      <c r="M1574" s="51" t="n">
        <f aca="false">INDEX(Rate_Master!$C$2:$C$13,MATCH(F1574,Rate_Master!$A$2:$A$13,0))</f>
        <v>220</v>
      </c>
      <c r="N1574" s="52" t="n">
        <v>40171</v>
      </c>
      <c r="O1574" s="51" t="n">
        <f aca="false">SUMIFS(Quality_Log!$H$2:$H$20000,Quality_Log!$B$2:$B$20000,A1574)</f>
        <v>1013</v>
      </c>
      <c r="P1574" s="51" t="n">
        <f aca="false">N1574-O1574</f>
        <v>39158</v>
      </c>
      <c r="Q1574" s="51" t="n">
        <f aca="false">ROUND(J1574*M1574*Assumptions!$B$6,0)</f>
        <v>64350</v>
      </c>
      <c r="R1574" s="53" t="n">
        <f aca="false">N1574/M1574</f>
        <v>182.595454545455</v>
      </c>
      <c r="S1574" s="53" t="n">
        <f aca="false">P1574/M1574</f>
        <v>177.990909090909</v>
      </c>
      <c r="T1574" s="54" t="n">
        <f aca="false">IF(J1574&gt;0,L1574/J1574,0)</f>
        <v>0.589333333333333</v>
      </c>
      <c r="U1574" s="54" t="n">
        <f aca="false">IF(L1574&gt;0,R1574/L1574,0)</f>
        <v>0.826223776223776</v>
      </c>
      <c r="V1574" s="54" t="n">
        <f aca="false">IF(N1574&gt;0,P1574/N1574,0)</f>
        <v>0.974782803514974</v>
      </c>
      <c r="W1574" s="54" t="n">
        <f aca="false">T1574*U1574*V1574</f>
        <v>0.474642424242424</v>
      </c>
      <c r="X1574" s="55" t="n">
        <v>132.2</v>
      </c>
      <c r="Y1574" s="56" t="n">
        <v>0.15</v>
      </c>
    </row>
    <row r="1575" customFormat="false" ht="15" hidden="false" customHeight="false" outlineLevel="0" collapsed="false">
      <c r="A1575" s="47" t="s">
        <v>2115</v>
      </c>
      <c r="B1575" s="48" t="n">
        <v>46193</v>
      </c>
      <c r="C1575" s="49" t="n">
        <f aca="false">DATE(YEAR(B1575),MONTH(B1575),1)</f>
        <v>46174</v>
      </c>
      <c r="D1575" s="47" t="s">
        <v>74</v>
      </c>
      <c r="E1575" s="47" t="s">
        <v>65</v>
      </c>
      <c r="F1575" s="47" t="s">
        <v>157</v>
      </c>
      <c r="G1575" s="47" t="s">
        <v>2102</v>
      </c>
      <c r="H1575" s="50" t="n">
        <f aca="false">Assumptions!$B$4</f>
        <v>480</v>
      </c>
      <c r="I1575" s="47" t="n">
        <v>30</v>
      </c>
      <c r="J1575" s="9" t="n">
        <f aca="false">H1575-I1575</f>
        <v>450</v>
      </c>
      <c r="K1575" s="9" t="n">
        <f aca="false">SUMIFS(Downtime_Log!$I$2:$I$20000,Downtime_Log!$B$2:$B$20000,A1575)</f>
        <v>58</v>
      </c>
      <c r="L1575" s="9" t="n">
        <f aca="false">J1575-K1575</f>
        <v>392</v>
      </c>
      <c r="M1575" s="51" t="n">
        <f aca="false">INDEX(Rate_Master!$C$2:$C$13,MATCH(F1575,Rate_Master!$A$2:$A$13,0))</f>
        <v>220</v>
      </c>
      <c r="N1575" s="52" t="n">
        <v>77184</v>
      </c>
      <c r="O1575" s="51" t="n">
        <f aca="false">SUMIFS(Quality_Log!$H$2:$H$20000,Quality_Log!$B$2:$B$20000,A1575)</f>
        <v>1642</v>
      </c>
      <c r="P1575" s="51" t="n">
        <f aca="false">N1575-O1575</f>
        <v>75542</v>
      </c>
      <c r="Q1575" s="51" t="n">
        <f aca="false">ROUND(J1575*M1575*Assumptions!$B$6,0)</f>
        <v>77220</v>
      </c>
      <c r="R1575" s="53" t="n">
        <f aca="false">N1575/M1575</f>
        <v>350.836363636364</v>
      </c>
      <c r="S1575" s="53" t="n">
        <f aca="false">P1575/M1575</f>
        <v>343.372727272727</v>
      </c>
      <c r="T1575" s="54" t="n">
        <f aca="false">IF(J1575&gt;0,L1575/J1575,0)</f>
        <v>0.871111111111111</v>
      </c>
      <c r="U1575" s="54" t="n">
        <f aca="false">IF(L1575&gt;0,R1575/L1575,0)</f>
        <v>0.894990723562152</v>
      </c>
      <c r="V1575" s="54" t="n">
        <f aca="false">IF(N1575&gt;0,P1575/N1575,0)</f>
        <v>0.978726160862355</v>
      </c>
      <c r="W1575" s="54" t="n">
        <f aca="false">T1575*U1575*V1575</f>
        <v>0.763050505050505</v>
      </c>
      <c r="X1575" s="55" t="n">
        <v>203.2</v>
      </c>
      <c r="Y1575" s="56" t="n">
        <v>0.15</v>
      </c>
    </row>
    <row r="1576" customFormat="false" ht="15" hidden="false" customHeight="false" outlineLevel="0" collapsed="false">
      <c r="A1576" s="47" t="s">
        <v>2116</v>
      </c>
      <c r="B1576" s="48" t="n">
        <v>46193</v>
      </c>
      <c r="C1576" s="49" t="n">
        <f aca="false">DATE(YEAR(B1576),MONTH(B1576),1)</f>
        <v>46174</v>
      </c>
      <c r="D1576" s="47" t="s">
        <v>75</v>
      </c>
      <c r="E1576" s="47" t="s">
        <v>65</v>
      </c>
      <c r="F1576" s="47" t="s">
        <v>157</v>
      </c>
      <c r="G1576" s="47" t="s">
        <v>2102</v>
      </c>
      <c r="H1576" s="50" t="n">
        <f aca="false">Assumptions!$B$4</f>
        <v>480</v>
      </c>
      <c r="I1576" s="47" t="n">
        <v>30</v>
      </c>
      <c r="J1576" s="9" t="n">
        <f aca="false">H1576-I1576</f>
        <v>450</v>
      </c>
      <c r="K1576" s="9" t="n">
        <f aca="false">SUMIFS(Downtime_Log!$I$2:$I$20000,Downtime_Log!$B$2:$B$20000,A1576)</f>
        <v>60</v>
      </c>
      <c r="L1576" s="9" t="n">
        <f aca="false">J1576-K1576</f>
        <v>390</v>
      </c>
      <c r="M1576" s="51" t="n">
        <f aca="false">INDEX(Rate_Master!$C$2:$C$13,MATCH(F1576,Rate_Master!$A$2:$A$13,0))</f>
        <v>220</v>
      </c>
      <c r="N1576" s="52" t="n">
        <v>65224</v>
      </c>
      <c r="O1576" s="51" t="n">
        <f aca="false">SUMIFS(Quality_Log!$H$2:$H$20000,Quality_Log!$B$2:$B$20000,A1576)</f>
        <v>1584</v>
      </c>
      <c r="P1576" s="51" t="n">
        <f aca="false">N1576-O1576</f>
        <v>63640</v>
      </c>
      <c r="Q1576" s="51" t="n">
        <f aca="false">ROUND(J1576*M1576*Assumptions!$B$6,0)</f>
        <v>77220</v>
      </c>
      <c r="R1576" s="53" t="n">
        <f aca="false">N1576/M1576</f>
        <v>296.472727272727</v>
      </c>
      <c r="S1576" s="53" t="n">
        <f aca="false">P1576/M1576</f>
        <v>289.272727272727</v>
      </c>
      <c r="T1576" s="54" t="n">
        <f aca="false">IF(J1576&gt;0,L1576/J1576,0)</f>
        <v>0.866666666666667</v>
      </c>
      <c r="U1576" s="54" t="n">
        <f aca="false">IF(L1576&gt;0,R1576/L1576,0)</f>
        <v>0.76018648018648</v>
      </c>
      <c r="V1576" s="54" t="n">
        <f aca="false">IF(N1576&gt;0,P1576/N1576,0)</f>
        <v>0.975714460934625</v>
      </c>
      <c r="W1576" s="54" t="n">
        <f aca="false">T1576*U1576*V1576</f>
        <v>0.642828282828283</v>
      </c>
      <c r="X1576" s="55" t="n">
        <v>199.3</v>
      </c>
      <c r="Y1576" s="56" t="n">
        <v>0.13</v>
      </c>
    </row>
    <row r="1577" customFormat="false" ht="15" hidden="false" customHeight="false" outlineLevel="0" collapsed="false">
      <c r="A1577" s="47" t="s">
        <v>2117</v>
      </c>
      <c r="B1577" s="48" t="n">
        <v>46195</v>
      </c>
      <c r="C1577" s="49" t="n">
        <f aca="false">DATE(YEAR(B1577),MONTH(B1577),1)</f>
        <v>46174</v>
      </c>
      <c r="D1577" s="47" t="s">
        <v>73</v>
      </c>
      <c r="E1577" s="47" t="s">
        <v>62</v>
      </c>
      <c r="F1577" s="47" t="s">
        <v>149</v>
      </c>
      <c r="G1577" s="47" t="s">
        <v>2118</v>
      </c>
      <c r="H1577" s="50" t="n">
        <f aca="false">Assumptions!$B$4</f>
        <v>480</v>
      </c>
      <c r="I1577" s="47" t="n">
        <v>30</v>
      </c>
      <c r="J1577" s="9" t="n">
        <f aca="false">H1577-I1577</f>
        <v>450</v>
      </c>
      <c r="K1577" s="9" t="n">
        <f aca="false">SUMIFS(Downtime_Log!$I$2:$I$20000,Downtime_Log!$B$2:$B$20000,A1577)</f>
        <v>40</v>
      </c>
      <c r="L1577" s="9" t="n">
        <f aca="false">J1577-K1577</f>
        <v>410</v>
      </c>
      <c r="M1577" s="51" t="n">
        <f aca="false">INDEX(Rate_Master!$C$2:$C$13,MATCH(F1577,Rate_Master!$A$2:$A$13,0))</f>
        <v>1100</v>
      </c>
      <c r="N1577" s="52" t="n">
        <v>402603</v>
      </c>
      <c r="O1577" s="51" t="n">
        <f aca="false">SUMIFS(Quality_Log!$H$2:$H$20000,Quality_Log!$B$2:$B$20000,A1577)</f>
        <v>6494</v>
      </c>
      <c r="P1577" s="51" t="n">
        <f aca="false">N1577-O1577</f>
        <v>396109</v>
      </c>
      <c r="Q1577" s="51" t="n">
        <f aca="false">ROUND(J1577*M1577*Assumptions!$B$6,0)</f>
        <v>386100</v>
      </c>
      <c r="R1577" s="53" t="n">
        <f aca="false">N1577/M1577</f>
        <v>366.002727272727</v>
      </c>
      <c r="S1577" s="53" t="n">
        <f aca="false">P1577/M1577</f>
        <v>360.099090909091</v>
      </c>
      <c r="T1577" s="54" t="n">
        <f aca="false">IF(J1577&gt;0,L1577/J1577,0)</f>
        <v>0.911111111111111</v>
      </c>
      <c r="U1577" s="54" t="n">
        <f aca="false">IF(L1577&gt;0,R1577/L1577,0)</f>
        <v>0.892689578713969</v>
      </c>
      <c r="V1577" s="54" t="n">
        <f aca="false">IF(N1577&gt;0,P1577/N1577,0)</f>
        <v>0.983869966194986</v>
      </c>
      <c r="W1577" s="54" t="n">
        <f aca="false">T1577*U1577*V1577</f>
        <v>0.800220202020202</v>
      </c>
      <c r="X1577" s="55" t="n">
        <v>376.4</v>
      </c>
      <c r="Y1577" s="56" t="n">
        <v>1.84</v>
      </c>
    </row>
    <row r="1578" customFormat="false" ht="15" hidden="false" customHeight="false" outlineLevel="0" collapsed="false">
      <c r="A1578" s="47" t="s">
        <v>2119</v>
      </c>
      <c r="B1578" s="48" t="n">
        <v>46195</v>
      </c>
      <c r="C1578" s="49" t="n">
        <f aca="false">DATE(YEAR(B1578),MONTH(B1578),1)</f>
        <v>46174</v>
      </c>
      <c r="D1578" s="47" t="s">
        <v>74</v>
      </c>
      <c r="E1578" s="47" t="s">
        <v>62</v>
      </c>
      <c r="F1578" s="47" t="s">
        <v>149</v>
      </c>
      <c r="G1578" s="47" t="s">
        <v>2118</v>
      </c>
      <c r="H1578" s="50" t="n">
        <f aca="false">Assumptions!$B$4</f>
        <v>480</v>
      </c>
      <c r="I1578" s="47" t="n">
        <v>30</v>
      </c>
      <c r="J1578" s="9" t="n">
        <f aca="false">H1578-I1578</f>
        <v>450</v>
      </c>
      <c r="K1578" s="9" t="n">
        <f aca="false">SUMIFS(Downtime_Log!$I$2:$I$20000,Downtime_Log!$B$2:$B$20000,A1578)</f>
        <v>128</v>
      </c>
      <c r="L1578" s="9" t="n">
        <f aca="false">J1578-K1578</f>
        <v>322</v>
      </c>
      <c r="M1578" s="51" t="n">
        <f aca="false">INDEX(Rate_Master!$C$2:$C$13,MATCH(F1578,Rate_Master!$A$2:$A$13,0))</f>
        <v>1100</v>
      </c>
      <c r="N1578" s="52" t="n">
        <v>309004</v>
      </c>
      <c r="O1578" s="51" t="n">
        <f aca="false">SUMIFS(Quality_Log!$H$2:$H$20000,Quality_Log!$B$2:$B$20000,A1578)</f>
        <v>7335</v>
      </c>
      <c r="P1578" s="51" t="n">
        <f aca="false">N1578-O1578</f>
        <v>301669</v>
      </c>
      <c r="Q1578" s="51" t="n">
        <f aca="false">ROUND(J1578*M1578*Assumptions!$B$6,0)</f>
        <v>386100</v>
      </c>
      <c r="R1578" s="53" t="n">
        <f aca="false">N1578/M1578</f>
        <v>280.912727272727</v>
      </c>
      <c r="S1578" s="53" t="n">
        <f aca="false">P1578/M1578</f>
        <v>274.244545454545</v>
      </c>
      <c r="T1578" s="54" t="n">
        <f aca="false">IF(J1578&gt;0,L1578/J1578,0)</f>
        <v>0.715555555555556</v>
      </c>
      <c r="U1578" s="54" t="n">
        <f aca="false">IF(L1578&gt;0,R1578/L1578,0)</f>
        <v>0.872399774138905</v>
      </c>
      <c r="V1578" s="54" t="n">
        <f aca="false">IF(N1578&gt;0,P1578/N1578,0)</f>
        <v>0.976262443204619</v>
      </c>
      <c r="W1578" s="54" t="n">
        <f aca="false">T1578*U1578*V1578</f>
        <v>0.609432323232323</v>
      </c>
      <c r="X1578" s="55" t="n">
        <v>311.3</v>
      </c>
      <c r="Y1578" s="56" t="n">
        <v>1.78</v>
      </c>
    </row>
    <row r="1579" customFormat="false" ht="15" hidden="false" customHeight="false" outlineLevel="0" collapsed="false">
      <c r="A1579" s="47" t="s">
        <v>2120</v>
      </c>
      <c r="B1579" s="48" t="n">
        <v>46195</v>
      </c>
      <c r="C1579" s="49" t="n">
        <f aca="false">DATE(YEAR(B1579),MONTH(B1579),1)</f>
        <v>46174</v>
      </c>
      <c r="D1579" s="47" t="s">
        <v>75</v>
      </c>
      <c r="E1579" s="47" t="s">
        <v>62</v>
      </c>
      <c r="F1579" s="47" t="s">
        <v>149</v>
      </c>
      <c r="G1579" s="47" t="s">
        <v>2118</v>
      </c>
      <c r="H1579" s="50" t="n">
        <f aca="false">Assumptions!$B$4</f>
        <v>480</v>
      </c>
      <c r="I1579" s="47" t="n">
        <v>30</v>
      </c>
      <c r="J1579" s="9" t="n">
        <f aca="false">H1579-I1579</f>
        <v>450</v>
      </c>
      <c r="K1579" s="9" t="n">
        <f aca="false">SUMIFS(Downtime_Log!$I$2:$I$20000,Downtime_Log!$B$2:$B$20000,A1579)</f>
        <v>26</v>
      </c>
      <c r="L1579" s="9" t="n">
        <f aca="false">J1579-K1579</f>
        <v>424</v>
      </c>
      <c r="M1579" s="51" t="n">
        <f aca="false">INDEX(Rate_Master!$C$2:$C$13,MATCH(F1579,Rate_Master!$A$2:$A$13,0))</f>
        <v>1100</v>
      </c>
      <c r="N1579" s="52" t="n">
        <v>391803</v>
      </c>
      <c r="O1579" s="51" t="n">
        <f aca="false">SUMIFS(Quality_Log!$H$2:$H$20000,Quality_Log!$B$2:$B$20000,A1579)</f>
        <v>6248</v>
      </c>
      <c r="P1579" s="51" t="n">
        <f aca="false">N1579-O1579</f>
        <v>385555</v>
      </c>
      <c r="Q1579" s="51" t="n">
        <f aca="false">ROUND(J1579*M1579*Assumptions!$B$6,0)</f>
        <v>386100</v>
      </c>
      <c r="R1579" s="53" t="n">
        <f aca="false">N1579/M1579</f>
        <v>356.184545454545</v>
      </c>
      <c r="S1579" s="53" t="n">
        <f aca="false">P1579/M1579</f>
        <v>350.504545454545</v>
      </c>
      <c r="T1579" s="54" t="n">
        <f aca="false">IF(J1579&gt;0,L1579/J1579,0)</f>
        <v>0.942222222222222</v>
      </c>
      <c r="U1579" s="54" t="n">
        <f aca="false">IF(L1579&gt;0,R1579/L1579,0)</f>
        <v>0.840057890222985</v>
      </c>
      <c r="V1579" s="54" t="n">
        <f aca="false">IF(N1579&gt;0,P1579/N1579,0)</f>
        <v>0.984053210414417</v>
      </c>
      <c r="W1579" s="54" t="n">
        <f aca="false">T1579*U1579*V1579</f>
        <v>0.77889898989899</v>
      </c>
      <c r="X1579" s="55" t="n">
        <v>375.2</v>
      </c>
      <c r="Y1579" s="56" t="n">
        <v>1.72</v>
      </c>
    </row>
    <row r="1580" customFormat="false" ht="15" hidden="false" customHeight="false" outlineLevel="0" collapsed="false">
      <c r="A1580" s="47" t="s">
        <v>2121</v>
      </c>
      <c r="B1580" s="48" t="n">
        <v>46195</v>
      </c>
      <c r="C1580" s="49" t="n">
        <f aca="false">DATE(YEAR(B1580),MONTH(B1580),1)</f>
        <v>46174</v>
      </c>
      <c r="D1580" s="47" t="s">
        <v>73</v>
      </c>
      <c r="E1580" s="47" t="s">
        <v>63</v>
      </c>
      <c r="F1580" s="47" t="s">
        <v>152</v>
      </c>
      <c r="G1580" s="47" t="s">
        <v>2122</v>
      </c>
      <c r="H1580" s="50" t="n">
        <f aca="false">Assumptions!$B$4</f>
        <v>480</v>
      </c>
      <c r="I1580" s="47" t="n">
        <v>30</v>
      </c>
      <c r="J1580" s="9" t="n">
        <f aca="false">H1580-I1580</f>
        <v>450</v>
      </c>
      <c r="K1580" s="9" t="n">
        <f aca="false">SUMIFS(Downtime_Log!$I$2:$I$20000,Downtime_Log!$B$2:$B$20000,A1580)</f>
        <v>89</v>
      </c>
      <c r="L1580" s="9" t="n">
        <f aca="false">J1580-K1580</f>
        <v>361</v>
      </c>
      <c r="M1580" s="51" t="n">
        <f aca="false">INDEX(Rate_Master!$C$2:$C$13,MATCH(F1580,Rate_Master!$A$2:$A$13,0))</f>
        <v>900</v>
      </c>
      <c r="N1580" s="52" t="n">
        <v>273837</v>
      </c>
      <c r="O1580" s="51" t="n">
        <f aca="false">SUMIFS(Quality_Log!$H$2:$H$20000,Quality_Log!$B$2:$B$20000,A1580)</f>
        <v>6192</v>
      </c>
      <c r="P1580" s="51" t="n">
        <f aca="false">N1580-O1580</f>
        <v>267645</v>
      </c>
      <c r="Q1580" s="51" t="n">
        <f aca="false">ROUND(J1580*M1580*Assumptions!$B$6,0)</f>
        <v>315900</v>
      </c>
      <c r="R1580" s="53" t="n">
        <f aca="false">N1580/M1580</f>
        <v>304.263333333333</v>
      </c>
      <c r="S1580" s="53" t="n">
        <f aca="false">P1580/M1580</f>
        <v>297.383333333333</v>
      </c>
      <c r="T1580" s="54" t="n">
        <f aca="false">IF(J1580&gt;0,L1580/J1580,0)</f>
        <v>0.802222222222222</v>
      </c>
      <c r="U1580" s="54" t="n">
        <f aca="false">IF(L1580&gt;0,R1580/L1580,0)</f>
        <v>0.842834718374885</v>
      </c>
      <c r="V1580" s="54" t="n">
        <f aca="false">IF(N1580&gt;0,P1580/N1580,0)</f>
        <v>0.977388008194656</v>
      </c>
      <c r="W1580" s="54" t="n">
        <f aca="false">T1580*U1580*V1580</f>
        <v>0.660851851851852</v>
      </c>
      <c r="X1580" s="55" t="n">
        <v>419.8</v>
      </c>
      <c r="Y1580" s="56" t="n">
        <v>5</v>
      </c>
    </row>
    <row r="1581" customFormat="false" ht="15" hidden="false" customHeight="false" outlineLevel="0" collapsed="false">
      <c r="A1581" s="47" t="s">
        <v>2123</v>
      </c>
      <c r="B1581" s="48" t="n">
        <v>46195</v>
      </c>
      <c r="C1581" s="49" t="n">
        <f aca="false">DATE(YEAR(B1581),MONTH(B1581),1)</f>
        <v>46174</v>
      </c>
      <c r="D1581" s="47" t="s">
        <v>74</v>
      </c>
      <c r="E1581" s="47" t="s">
        <v>63</v>
      </c>
      <c r="F1581" s="47" t="s">
        <v>152</v>
      </c>
      <c r="G1581" s="47" t="s">
        <v>2122</v>
      </c>
      <c r="H1581" s="50" t="n">
        <f aca="false">Assumptions!$B$4</f>
        <v>480</v>
      </c>
      <c r="I1581" s="47" t="n">
        <v>30</v>
      </c>
      <c r="J1581" s="9" t="n">
        <f aca="false">H1581-I1581</f>
        <v>450</v>
      </c>
      <c r="K1581" s="9" t="n">
        <f aca="false">SUMIFS(Downtime_Log!$I$2:$I$20000,Downtime_Log!$B$2:$B$20000,A1581)</f>
        <v>104</v>
      </c>
      <c r="L1581" s="9" t="n">
        <f aca="false">J1581-K1581</f>
        <v>346</v>
      </c>
      <c r="M1581" s="51" t="n">
        <f aca="false">INDEX(Rate_Master!$C$2:$C$13,MATCH(F1581,Rate_Master!$A$2:$A$13,0))</f>
        <v>900</v>
      </c>
      <c r="N1581" s="52" t="n">
        <v>260878</v>
      </c>
      <c r="O1581" s="51" t="n">
        <f aca="false">SUMIFS(Quality_Log!$H$2:$H$20000,Quality_Log!$B$2:$B$20000,A1581)</f>
        <v>6465</v>
      </c>
      <c r="P1581" s="51" t="n">
        <f aca="false">N1581-O1581</f>
        <v>254413</v>
      </c>
      <c r="Q1581" s="51" t="n">
        <f aca="false">ROUND(J1581*M1581*Assumptions!$B$6,0)</f>
        <v>315900</v>
      </c>
      <c r="R1581" s="53" t="n">
        <f aca="false">N1581/M1581</f>
        <v>289.864444444444</v>
      </c>
      <c r="S1581" s="53" t="n">
        <f aca="false">P1581/M1581</f>
        <v>282.681111111111</v>
      </c>
      <c r="T1581" s="54" t="n">
        <f aca="false">IF(J1581&gt;0,L1581/J1581,0)</f>
        <v>0.768888888888889</v>
      </c>
      <c r="U1581" s="54" t="n">
        <f aca="false">IF(L1581&gt;0,R1581/L1581,0)</f>
        <v>0.837758509955042</v>
      </c>
      <c r="V1581" s="54" t="n">
        <f aca="false">IF(N1581&gt;0,P1581/N1581,0)</f>
        <v>0.975218301274926</v>
      </c>
      <c r="W1581" s="54" t="n">
        <f aca="false">T1581*U1581*V1581</f>
        <v>0.62818024691358</v>
      </c>
      <c r="X1581" s="55" t="n">
        <v>398.7</v>
      </c>
      <c r="Y1581" s="56" t="n">
        <v>1.99</v>
      </c>
    </row>
    <row r="1582" customFormat="false" ht="15" hidden="false" customHeight="false" outlineLevel="0" collapsed="false">
      <c r="A1582" s="47" t="s">
        <v>2124</v>
      </c>
      <c r="B1582" s="48" t="n">
        <v>46195</v>
      </c>
      <c r="C1582" s="49" t="n">
        <f aca="false">DATE(YEAR(B1582),MONTH(B1582),1)</f>
        <v>46174</v>
      </c>
      <c r="D1582" s="47" t="s">
        <v>75</v>
      </c>
      <c r="E1582" s="47" t="s">
        <v>63</v>
      </c>
      <c r="F1582" s="47" t="s">
        <v>152</v>
      </c>
      <c r="G1582" s="47" t="s">
        <v>2122</v>
      </c>
      <c r="H1582" s="50" t="n">
        <f aca="false">Assumptions!$B$4</f>
        <v>480</v>
      </c>
      <c r="I1582" s="47" t="n">
        <v>30</v>
      </c>
      <c r="J1582" s="9" t="n">
        <f aca="false">H1582-I1582</f>
        <v>450</v>
      </c>
      <c r="K1582" s="9" t="n">
        <f aca="false">SUMIFS(Downtime_Log!$I$2:$I$20000,Downtime_Log!$B$2:$B$20000,A1582)</f>
        <v>101</v>
      </c>
      <c r="L1582" s="9" t="n">
        <f aca="false">J1582-K1582</f>
        <v>349</v>
      </c>
      <c r="M1582" s="51" t="n">
        <f aca="false">INDEX(Rate_Master!$C$2:$C$13,MATCH(F1582,Rate_Master!$A$2:$A$13,0))</f>
        <v>900</v>
      </c>
      <c r="N1582" s="52" t="n">
        <v>262193</v>
      </c>
      <c r="O1582" s="51" t="n">
        <f aca="false">SUMIFS(Quality_Log!$H$2:$H$20000,Quality_Log!$B$2:$B$20000,A1582)</f>
        <v>4369</v>
      </c>
      <c r="P1582" s="51" t="n">
        <f aca="false">N1582-O1582</f>
        <v>257824</v>
      </c>
      <c r="Q1582" s="51" t="n">
        <f aca="false">ROUND(J1582*M1582*Assumptions!$B$6,0)</f>
        <v>315900</v>
      </c>
      <c r="R1582" s="53" t="n">
        <f aca="false">N1582/M1582</f>
        <v>291.325555555556</v>
      </c>
      <c r="S1582" s="53" t="n">
        <f aca="false">P1582/M1582</f>
        <v>286.471111111111</v>
      </c>
      <c r="T1582" s="54" t="n">
        <f aca="false">IF(J1582&gt;0,L1582/J1582,0)</f>
        <v>0.775555555555556</v>
      </c>
      <c r="U1582" s="54" t="n">
        <f aca="false">IF(L1582&gt;0,R1582/L1582,0)</f>
        <v>0.834743712193569</v>
      </c>
      <c r="V1582" s="54" t="n">
        <f aca="false">IF(N1582&gt;0,P1582/N1582,0)</f>
        <v>0.983336702352847</v>
      </c>
      <c r="W1582" s="54" t="n">
        <f aca="false">T1582*U1582*V1582</f>
        <v>0.636602469135803</v>
      </c>
      <c r="X1582" s="55" t="n">
        <v>419.3</v>
      </c>
      <c r="Y1582" s="56" t="n">
        <v>1.82</v>
      </c>
    </row>
    <row r="1583" customFormat="false" ht="15" hidden="false" customHeight="false" outlineLevel="0" collapsed="false">
      <c r="A1583" s="47" t="s">
        <v>2125</v>
      </c>
      <c r="B1583" s="48" t="n">
        <v>46195</v>
      </c>
      <c r="C1583" s="49" t="n">
        <f aca="false">DATE(YEAR(B1583),MONTH(B1583),1)</f>
        <v>46174</v>
      </c>
      <c r="D1583" s="47" t="s">
        <v>73</v>
      </c>
      <c r="E1583" s="47" t="s">
        <v>64</v>
      </c>
      <c r="F1583" s="47" t="s">
        <v>154</v>
      </c>
      <c r="G1583" s="47" t="s">
        <v>2112</v>
      </c>
      <c r="H1583" s="50" t="n">
        <f aca="false">Assumptions!$B$4</f>
        <v>480</v>
      </c>
      <c r="I1583" s="47" t="n">
        <v>30</v>
      </c>
      <c r="J1583" s="9" t="n">
        <f aca="false">H1583-I1583</f>
        <v>450</v>
      </c>
      <c r="K1583" s="9" t="n">
        <f aca="false">SUMIFS(Downtime_Log!$I$2:$I$20000,Downtime_Log!$B$2:$B$20000,A1583)</f>
        <v>39</v>
      </c>
      <c r="L1583" s="9" t="n">
        <f aca="false">J1583-K1583</f>
        <v>411</v>
      </c>
      <c r="M1583" s="51" t="n">
        <f aca="false">INDEX(Rate_Master!$C$2:$C$13,MATCH(F1583,Rate_Master!$A$2:$A$13,0))</f>
        <v>600</v>
      </c>
      <c r="N1583" s="52" t="n">
        <v>222664</v>
      </c>
      <c r="O1583" s="51" t="n">
        <f aca="false">SUMIFS(Quality_Log!$H$2:$H$20000,Quality_Log!$B$2:$B$20000,A1583)</f>
        <v>3870</v>
      </c>
      <c r="P1583" s="51" t="n">
        <f aca="false">N1583-O1583</f>
        <v>218794</v>
      </c>
      <c r="Q1583" s="51" t="n">
        <f aca="false">ROUND(J1583*M1583*Assumptions!$B$6,0)</f>
        <v>210600</v>
      </c>
      <c r="R1583" s="53" t="n">
        <f aca="false">N1583/M1583</f>
        <v>371.106666666667</v>
      </c>
      <c r="S1583" s="53" t="n">
        <f aca="false">P1583/M1583</f>
        <v>364.656666666667</v>
      </c>
      <c r="T1583" s="54" t="n">
        <f aca="false">IF(J1583&gt;0,L1583/J1583,0)</f>
        <v>0.913333333333333</v>
      </c>
      <c r="U1583" s="54" t="n">
        <f aca="false">IF(L1583&gt;0,R1583/L1583,0)</f>
        <v>0.902935928629359</v>
      </c>
      <c r="V1583" s="54" t="n">
        <f aca="false">IF(N1583&gt;0,P1583/N1583,0)</f>
        <v>0.982619552329968</v>
      </c>
      <c r="W1583" s="54" t="n">
        <f aca="false">T1583*U1583*V1583</f>
        <v>0.810348148148148</v>
      </c>
      <c r="X1583" s="55" t="n">
        <v>221.1</v>
      </c>
      <c r="Y1583" s="56" t="n">
        <v>0.75</v>
      </c>
    </row>
    <row r="1584" customFormat="false" ht="15" hidden="false" customHeight="false" outlineLevel="0" collapsed="false">
      <c r="A1584" s="47" t="s">
        <v>2126</v>
      </c>
      <c r="B1584" s="48" t="n">
        <v>46195</v>
      </c>
      <c r="C1584" s="49" t="n">
        <f aca="false">DATE(YEAR(B1584),MONTH(B1584),1)</f>
        <v>46174</v>
      </c>
      <c r="D1584" s="47" t="s">
        <v>74</v>
      </c>
      <c r="E1584" s="47" t="s">
        <v>64</v>
      </c>
      <c r="F1584" s="47" t="s">
        <v>156</v>
      </c>
      <c r="G1584" s="47" t="s">
        <v>2127</v>
      </c>
      <c r="H1584" s="50" t="n">
        <f aca="false">Assumptions!$B$4</f>
        <v>480</v>
      </c>
      <c r="I1584" s="47" t="n">
        <v>30</v>
      </c>
      <c r="J1584" s="9" t="n">
        <f aca="false">H1584-I1584</f>
        <v>450</v>
      </c>
      <c r="K1584" s="9" t="n">
        <f aca="false">SUMIFS(Downtime_Log!$I$2:$I$20000,Downtime_Log!$B$2:$B$20000,A1584)</f>
        <v>110</v>
      </c>
      <c r="L1584" s="9" t="n">
        <f aca="false">J1584-K1584</f>
        <v>340</v>
      </c>
      <c r="M1584" s="51" t="n">
        <f aca="false">INDEX(Rate_Master!$C$2:$C$13,MATCH(F1584,Rate_Master!$A$2:$A$13,0))</f>
        <v>480</v>
      </c>
      <c r="N1584" s="52" t="n">
        <v>147644</v>
      </c>
      <c r="O1584" s="51" t="n">
        <f aca="false">SUMIFS(Quality_Log!$H$2:$H$20000,Quality_Log!$B$2:$B$20000,A1584)</f>
        <v>5078</v>
      </c>
      <c r="P1584" s="51" t="n">
        <f aca="false">N1584-O1584</f>
        <v>142566</v>
      </c>
      <c r="Q1584" s="51" t="n">
        <f aca="false">ROUND(J1584*M1584*Assumptions!$B$6,0)</f>
        <v>168480</v>
      </c>
      <c r="R1584" s="53" t="n">
        <f aca="false">N1584/M1584</f>
        <v>307.591666666667</v>
      </c>
      <c r="S1584" s="53" t="n">
        <f aca="false">P1584/M1584</f>
        <v>297.0125</v>
      </c>
      <c r="T1584" s="54" t="n">
        <f aca="false">IF(J1584&gt;0,L1584/J1584,0)</f>
        <v>0.755555555555556</v>
      </c>
      <c r="U1584" s="54" t="n">
        <f aca="false">IF(L1584&gt;0,R1584/L1584,0)</f>
        <v>0.90468137254902</v>
      </c>
      <c r="V1584" s="54" t="n">
        <f aca="false">IF(N1584&gt;0,P1584/N1584,0)</f>
        <v>0.965606458779226</v>
      </c>
      <c r="W1584" s="54" t="n">
        <f aca="false">T1584*U1584*V1584</f>
        <v>0.660027777777778</v>
      </c>
      <c r="X1584" s="55" t="n">
        <v>211.7</v>
      </c>
      <c r="Y1584" s="56" t="n">
        <v>3.19</v>
      </c>
    </row>
    <row r="1585" customFormat="false" ht="15" hidden="false" customHeight="false" outlineLevel="0" collapsed="false">
      <c r="A1585" s="47" t="s">
        <v>2128</v>
      </c>
      <c r="B1585" s="48" t="n">
        <v>46195</v>
      </c>
      <c r="C1585" s="49" t="n">
        <f aca="false">DATE(YEAR(B1585),MONTH(B1585),1)</f>
        <v>46174</v>
      </c>
      <c r="D1585" s="47" t="s">
        <v>73</v>
      </c>
      <c r="E1585" s="47" t="s">
        <v>65</v>
      </c>
      <c r="F1585" s="47" t="s">
        <v>157</v>
      </c>
      <c r="G1585" s="47" t="s">
        <v>2129</v>
      </c>
      <c r="H1585" s="50" t="n">
        <f aca="false">Assumptions!$B$4</f>
        <v>480</v>
      </c>
      <c r="I1585" s="47" t="n">
        <v>45</v>
      </c>
      <c r="J1585" s="9" t="n">
        <f aca="false">H1585-I1585</f>
        <v>435</v>
      </c>
      <c r="K1585" s="9" t="n">
        <f aca="false">SUMIFS(Downtime_Log!$I$2:$I$20000,Downtime_Log!$B$2:$B$20000,A1585)</f>
        <v>94</v>
      </c>
      <c r="L1585" s="9" t="n">
        <f aca="false">J1585-K1585</f>
        <v>341</v>
      </c>
      <c r="M1585" s="51" t="n">
        <f aca="false">INDEX(Rate_Master!$C$2:$C$13,MATCH(F1585,Rate_Master!$A$2:$A$13,0))</f>
        <v>220</v>
      </c>
      <c r="N1585" s="52" t="n">
        <v>66576</v>
      </c>
      <c r="O1585" s="51" t="n">
        <f aca="false">SUMIFS(Quality_Log!$H$2:$H$20000,Quality_Log!$B$2:$B$20000,A1585)</f>
        <v>1514</v>
      </c>
      <c r="P1585" s="51" t="n">
        <f aca="false">N1585-O1585</f>
        <v>65062</v>
      </c>
      <c r="Q1585" s="51" t="n">
        <f aca="false">ROUND(J1585*M1585*Assumptions!$B$6,0)</f>
        <v>74646</v>
      </c>
      <c r="R1585" s="53" t="n">
        <f aca="false">N1585/M1585</f>
        <v>302.618181818182</v>
      </c>
      <c r="S1585" s="53" t="n">
        <f aca="false">P1585/M1585</f>
        <v>295.736363636364</v>
      </c>
      <c r="T1585" s="54" t="n">
        <f aca="false">IF(J1585&gt;0,L1585/J1585,0)</f>
        <v>0.783908045977012</v>
      </c>
      <c r="U1585" s="54" t="n">
        <f aca="false">IF(L1585&gt;0,R1585/L1585,0)</f>
        <v>0.887443348440416</v>
      </c>
      <c r="V1585" s="54" t="n">
        <f aca="false">IF(N1585&gt;0,P1585/N1585,0)</f>
        <v>0.97725907233838</v>
      </c>
      <c r="W1585" s="54" t="n">
        <f aca="false">T1585*U1585*V1585</f>
        <v>0.679853709508882</v>
      </c>
      <c r="X1585" s="55" t="n">
        <v>184</v>
      </c>
      <c r="Y1585" s="56" t="n">
        <v>0.15</v>
      </c>
    </row>
    <row r="1586" customFormat="false" ht="15" hidden="false" customHeight="false" outlineLevel="0" collapsed="false">
      <c r="A1586" s="47" t="s">
        <v>2130</v>
      </c>
      <c r="B1586" s="48" t="n">
        <v>46195</v>
      </c>
      <c r="C1586" s="49" t="n">
        <f aca="false">DATE(YEAR(B1586),MONTH(B1586),1)</f>
        <v>46174</v>
      </c>
      <c r="D1586" s="47" t="s">
        <v>74</v>
      </c>
      <c r="E1586" s="47" t="s">
        <v>65</v>
      </c>
      <c r="F1586" s="47" t="s">
        <v>157</v>
      </c>
      <c r="G1586" s="47" t="s">
        <v>2129</v>
      </c>
      <c r="H1586" s="50" t="n">
        <f aca="false">Assumptions!$B$4</f>
        <v>480</v>
      </c>
      <c r="I1586" s="47" t="n">
        <v>30</v>
      </c>
      <c r="J1586" s="9" t="n">
        <f aca="false">H1586-I1586</f>
        <v>450</v>
      </c>
      <c r="K1586" s="9" t="n">
        <f aca="false">SUMIFS(Downtime_Log!$I$2:$I$20000,Downtime_Log!$B$2:$B$20000,A1586)</f>
        <v>48</v>
      </c>
      <c r="L1586" s="9" t="n">
        <f aca="false">J1586-K1586</f>
        <v>402</v>
      </c>
      <c r="M1586" s="51" t="n">
        <f aca="false">INDEX(Rate_Master!$C$2:$C$13,MATCH(F1586,Rate_Master!$A$2:$A$13,0))</f>
        <v>220</v>
      </c>
      <c r="N1586" s="52" t="n">
        <v>75898</v>
      </c>
      <c r="O1586" s="51" t="n">
        <f aca="false">SUMIFS(Quality_Log!$H$2:$H$20000,Quality_Log!$B$2:$B$20000,A1586)</f>
        <v>1578</v>
      </c>
      <c r="P1586" s="51" t="n">
        <f aca="false">N1586-O1586</f>
        <v>74320</v>
      </c>
      <c r="Q1586" s="51" t="n">
        <f aca="false">ROUND(J1586*M1586*Assumptions!$B$6,0)</f>
        <v>77220</v>
      </c>
      <c r="R1586" s="53" t="n">
        <f aca="false">N1586/M1586</f>
        <v>344.990909090909</v>
      </c>
      <c r="S1586" s="53" t="n">
        <f aca="false">P1586/M1586</f>
        <v>337.818181818182</v>
      </c>
      <c r="T1586" s="54" t="n">
        <f aca="false">IF(J1586&gt;0,L1586/J1586,0)</f>
        <v>0.893333333333333</v>
      </c>
      <c r="U1586" s="54" t="n">
        <f aca="false">IF(L1586&gt;0,R1586/L1586,0)</f>
        <v>0.858186341022162</v>
      </c>
      <c r="V1586" s="54" t="n">
        <f aca="false">IF(N1586&gt;0,P1586/N1586,0)</f>
        <v>0.979208938311945</v>
      </c>
      <c r="W1586" s="54" t="n">
        <f aca="false">T1586*U1586*V1586</f>
        <v>0.750707070707071</v>
      </c>
      <c r="X1586" s="55" t="n">
        <v>191</v>
      </c>
      <c r="Y1586" s="56" t="n">
        <v>0.16</v>
      </c>
    </row>
    <row r="1587" customFormat="false" ht="15" hidden="false" customHeight="false" outlineLevel="0" collapsed="false">
      <c r="A1587" s="47" t="s">
        <v>2131</v>
      </c>
      <c r="B1587" s="48" t="n">
        <v>46195</v>
      </c>
      <c r="C1587" s="49" t="n">
        <f aca="false">DATE(YEAR(B1587),MONTH(B1587),1)</f>
        <v>46174</v>
      </c>
      <c r="D1587" s="47" t="s">
        <v>75</v>
      </c>
      <c r="E1587" s="47" t="s">
        <v>65</v>
      </c>
      <c r="F1587" s="47" t="s">
        <v>157</v>
      </c>
      <c r="G1587" s="47" t="s">
        <v>2129</v>
      </c>
      <c r="H1587" s="50" t="n">
        <f aca="false">Assumptions!$B$4</f>
        <v>480</v>
      </c>
      <c r="I1587" s="47" t="n">
        <v>30</v>
      </c>
      <c r="J1587" s="9" t="n">
        <f aca="false">H1587-I1587</f>
        <v>450</v>
      </c>
      <c r="K1587" s="9" t="n">
        <f aca="false">SUMIFS(Downtime_Log!$I$2:$I$20000,Downtime_Log!$B$2:$B$20000,A1587)</f>
        <v>36</v>
      </c>
      <c r="L1587" s="9" t="n">
        <f aca="false">J1587-K1587</f>
        <v>414</v>
      </c>
      <c r="M1587" s="51" t="n">
        <f aca="false">INDEX(Rate_Master!$C$2:$C$13,MATCH(F1587,Rate_Master!$A$2:$A$13,0))</f>
        <v>220</v>
      </c>
      <c r="N1587" s="52" t="n">
        <v>67830</v>
      </c>
      <c r="O1587" s="51" t="n">
        <f aca="false">SUMIFS(Quality_Log!$H$2:$H$20000,Quality_Log!$B$2:$B$20000,A1587)</f>
        <v>1746</v>
      </c>
      <c r="P1587" s="51" t="n">
        <f aca="false">N1587-O1587</f>
        <v>66084</v>
      </c>
      <c r="Q1587" s="51" t="n">
        <f aca="false">ROUND(J1587*M1587*Assumptions!$B$6,0)</f>
        <v>77220</v>
      </c>
      <c r="R1587" s="53" t="n">
        <f aca="false">N1587/M1587</f>
        <v>308.318181818182</v>
      </c>
      <c r="S1587" s="53" t="n">
        <f aca="false">P1587/M1587</f>
        <v>300.381818181818</v>
      </c>
      <c r="T1587" s="54" t="n">
        <f aca="false">IF(J1587&gt;0,L1587/J1587,0)</f>
        <v>0.92</v>
      </c>
      <c r="U1587" s="54" t="n">
        <f aca="false">IF(L1587&gt;0,R1587/L1587,0)</f>
        <v>0.744729907773386</v>
      </c>
      <c r="V1587" s="54" t="n">
        <f aca="false">IF(N1587&gt;0,P1587/N1587,0)</f>
        <v>0.974259177355153</v>
      </c>
      <c r="W1587" s="54" t="n">
        <f aca="false">T1587*U1587*V1587</f>
        <v>0.667515151515152</v>
      </c>
      <c r="X1587" s="55" t="n">
        <v>190.7</v>
      </c>
      <c r="Y1587" s="56" t="n">
        <v>0.16</v>
      </c>
    </row>
    <row r="1588" customFormat="false" ht="15" hidden="false" customHeight="false" outlineLevel="0" collapsed="false">
      <c r="A1588" s="47" t="s">
        <v>2132</v>
      </c>
      <c r="B1588" s="48" t="n">
        <v>46196</v>
      </c>
      <c r="C1588" s="49" t="n">
        <f aca="false">DATE(YEAR(B1588),MONTH(B1588),1)</f>
        <v>46174</v>
      </c>
      <c r="D1588" s="47" t="s">
        <v>73</v>
      </c>
      <c r="E1588" s="47" t="s">
        <v>62</v>
      </c>
      <c r="F1588" s="47" t="s">
        <v>149</v>
      </c>
      <c r="G1588" s="47" t="s">
        <v>2118</v>
      </c>
      <c r="H1588" s="50" t="n">
        <f aca="false">Assumptions!$B$4</f>
        <v>480</v>
      </c>
      <c r="I1588" s="47" t="n">
        <v>30</v>
      </c>
      <c r="J1588" s="9" t="n">
        <f aca="false">H1588-I1588</f>
        <v>450</v>
      </c>
      <c r="K1588" s="9" t="n">
        <f aca="false">SUMIFS(Downtime_Log!$I$2:$I$20000,Downtime_Log!$B$2:$B$20000,A1588)</f>
        <v>22</v>
      </c>
      <c r="L1588" s="9" t="n">
        <f aca="false">J1588-K1588</f>
        <v>428</v>
      </c>
      <c r="M1588" s="51" t="n">
        <f aca="false">INDEX(Rate_Master!$C$2:$C$13,MATCH(F1588,Rate_Master!$A$2:$A$13,0))</f>
        <v>1100</v>
      </c>
      <c r="N1588" s="52" t="n">
        <v>440455</v>
      </c>
      <c r="O1588" s="51" t="n">
        <f aca="false">SUMIFS(Quality_Log!$H$2:$H$20000,Quality_Log!$B$2:$B$20000,A1588)</f>
        <v>8698</v>
      </c>
      <c r="P1588" s="51" t="n">
        <f aca="false">N1588-O1588</f>
        <v>431757</v>
      </c>
      <c r="Q1588" s="51" t="n">
        <f aca="false">ROUND(J1588*M1588*Assumptions!$B$6,0)</f>
        <v>386100</v>
      </c>
      <c r="R1588" s="53" t="n">
        <f aca="false">N1588/M1588</f>
        <v>400.413636363636</v>
      </c>
      <c r="S1588" s="53" t="n">
        <f aca="false">P1588/M1588</f>
        <v>392.506363636364</v>
      </c>
      <c r="T1588" s="54" t="n">
        <f aca="false">IF(J1588&gt;0,L1588/J1588,0)</f>
        <v>0.951111111111111</v>
      </c>
      <c r="U1588" s="54" t="n">
        <f aca="false">IF(L1588&gt;0,R1588/L1588,0)</f>
        <v>0.935545879354291</v>
      </c>
      <c r="V1588" s="54" t="n">
        <f aca="false">IF(N1588&gt;0,P1588/N1588,0)</f>
        <v>0.980252239161776</v>
      </c>
      <c r="W1588" s="54" t="n">
        <f aca="false">T1588*U1588*V1588</f>
        <v>0.872236363636364</v>
      </c>
      <c r="X1588" s="55" t="n">
        <v>402.5</v>
      </c>
      <c r="Y1588" s="56" t="n">
        <v>1.69</v>
      </c>
    </row>
    <row r="1589" customFormat="false" ht="15" hidden="false" customHeight="false" outlineLevel="0" collapsed="false">
      <c r="A1589" s="47" t="s">
        <v>2133</v>
      </c>
      <c r="B1589" s="48" t="n">
        <v>46196</v>
      </c>
      <c r="C1589" s="49" t="n">
        <f aca="false">DATE(YEAR(B1589),MONTH(B1589),1)</f>
        <v>46174</v>
      </c>
      <c r="D1589" s="47" t="s">
        <v>74</v>
      </c>
      <c r="E1589" s="47" t="s">
        <v>62</v>
      </c>
      <c r="F1589" s="47" t="s">
        <v>149</v>
      </c>
      <c r="G1589" s="47" t="s">
        <v>2118</v>
      </c>
      <c r="H1589" s="50" t="n">
        <f aca="false">Assumptions!$B$4</f>
        <v>480</v>
      </c>
      <c r="I1589" s="47" t="n">
        <v>30</v>
      </c>
      <c r="J1589" s="9" t="n">
        <f aca="false">H1589-I1589</f>
        <v>450</v>
      </c>
      <c r="K1589" s="9" t="n">
        <f aca="false">SUMIFS(Downtime_Log!$I$2:$I$20000,Downtime_Log!$B$2:$B$20000,A1589)</f>
        <v>47</v>
      </c>
      <c r="L1589" s="9" t="n">
        <f aca="false">J1589-K1589</f>
        <v>403</v>
      </c>
      <c r="M1589" s="51" t="n">
        <f aca="false">INDEX(Rate_Master!$C$2:$C$13,MATCH(F1589,Rate_Master!$A$2:$A$13,0))</f>
        <v>1100</v>
      </c>
      <c r="N1589" s="52" t="n">
        <v>393293</v>
      </c>
      <c r="O1589" s="51" t="n">
        <f aca="false">SUMIFS(Quality_Log!$H$2:$H$20000,Quality_Log!$B$2:$B$20000,A1589)</f>
        <v>4585</v>
      </c>
      <c r="P1589" s="51" t="n">
        <f aca="false">N1589-O1589</f>
        <v>388708</v>
      </c>
      <c r="Q1589" s="51" t="n">
        <f aca="false">ROUND(J1589*M1589*Assumptions!$B$6,0)</f>
        <v>386100</v>
      </c>
      <c r="R1589" s="53" t="n">
        <f aca="false">N1589/M1589</f>
        <v>357.539090909091</v>
      </c>
      <c r="S1589" s="53" t="n">
        <f aca="false">P1589/M1589</f>
        <v>353.370909090909</v>
      </c>
      <c r="T1589" s="54" t="n">
        <f aca="false">IF(J1589&gt;0,L1589/J1589,0)</f>
        <v>0.895555555555556</v>
      </c>
      <c r="U1589" s="54" t="n">
        <f aca="false">IF(L1589&gt;0,R1589/L1589,0)</f>
        <v>0.887193773967968</v>
      </c>
      <c r="V1589" s="54" t="n">
        <f aca="false">IF(N1589&gt;0,P1589/N1589,0)</f>
        <v>0.988342024902554</v>
      </c>
      <c r="W1589" s="54" t="n">
        <f aca="false">T1589*U1589*V1589</f>
        <v>0.785268686868687</v>
      </c>
      <c r="X1589" s="55" t="n">
        <v>354.9</v>
      </c>
      <c r="Y1589" s="56" t="n">
        <v>1.53</v>
      </c>
    </row>
    <row r="1590" customFormat="false" ht="15" hidden="false" customHeight="false" outlineLevel="0" collapsed="false">
      <c r="A1590" s="47" t="s">
        <v>2134</v>
      </c>
      <c r="B1590" s="48" t="n">
        <v>46196</v>
      </c>
      <c r="C1590" s="49" t="n">
        <f aca="false">DATE(YEAR(B1590),MONTH(B1590),1)</f>
        <v>46174</v>
      </c>
      <c r="D1590" s="47" t="s">
        <v>75</v>
      </c>
      <c r="E1590" s="47" t="s">
        <v>62</v>
      </c>
      <c r="F1590" s="47" t="s">
        <v>150</v>
      </c>
      <c r="G1590" s="47" t="s">
        <v>2135</v>
      </c>
      <c r="H1590" s="50" t="n">
        <f aca="false">Assumptions!$B$4</f>
        <v>480</v>
      </c>
      <c r="I1590" s="47" t="n">
        <v>30</v>
      </c>
      <c r="J1590" s="9" t="n">
        <f aca="false">H1590-I1590</f>
        <v>450</v>
      </c>
      <c r="K1590" s="9" t="n">
        <f aca="false">SUMIFS(Downtime_Log!$I$2:$I$20000,Downtime_Log!$B$2:$B$20000,A1590)</f>
        <v>176</v>
      </c>
      <c r="L1590" s="9" t="n">
        <f aca="false">J1590-K1590</f>
        <v>274</v>
      </c>
      <c r="M1590" s="51" t="n">
        <f aca="false">INDEX(Rate_Master!$C$2:$C$13,MATCH(F1590,Rate_Master!$A$2:$A$13,0))</f>
        <v>800</v>
      </c>
      <c r="N1590" s="52" t="n">
        <v>174005</v>
      </c>
      <c r="O1590" s="51" t="n">
        <f aca="false">SUMIFS(Quality_Log!$H$2:$H$20000,Quality_Log!$B$2:$B$20000,A1590)</f>
        <v>5739</v>
      </c>
      <c r="P1590" s="51" t="n">
        <f aca="false">N1590-O1590</f>
        <v>168266</v>
      </c>
      <c r="Q1590" s="51" t="n">
        <f aca="false">ROUND(J1590*M1590*Assumptions!$B$6,0)</f>
        <v>280800</v>
      </c>
      <c r="R1590" s="53" t="n">
        <f aca="false">N1590/M1590</f>
        <v>217.50625</v>
      </c>
      <c r="S1590" s="53" t="n">
        <f aca="false">P1590/M1590</f>
        <v>210.3325</v>
      </c>
      <c r="T1590" s="54" t="n">
        <f aca="false">IF(J1590&gt;0,L1590/J1590,0)</f>
        <v>0.608888888888889</v>
      </c>
      <c r="U1590" s="54" t="n">
        <f aca="false">IF(L1590&gt;0,R1590/L1590,0)</f>
        <v>0.793818430656934</v>
      </c>
      <c r="V1590" s="54" t="n">
        <f aca="false">IF(N1590&gt;0,P1590/N1590,0)</f>
        <v>0.967018189132496</v>
      </c>
      <c r="W1590" s="54" t="n">
        <f aca="false">T1590*U1590*V1590</f>
        <v>0.467405555555556</v>
      </c>
      <c r="X1590" s="55" t="n">
        <v>287.3</v>
      </c>
      <c r="Y1590" s="56" t="n">
        <v>5.04</v>
      </c>
    </row>
    <row r="1591" customFormat="false" ht="15" hidden="false" customHeight="false" outlineLevel="0" collapsed="false">
      <c r="A1591" s="47" t="s">
        <v>2136</v>
      </c>
      <c r="B1591" s="48" t="n">
        <v>46196</v>
      </c>
      <c r="C1591" s="49" t="n">
        <f aca="false">DATE(YEAR(B1591),MONTH(B1591),1)</f>
        <v>46174</v>
      </c>
      <c r="D1591" s="47" t="s">
        <v>73</v>
      </c>
      <c r="E1591" s="47" t="s">
        <v>63</v>
      </c>
      <c r="F1591" s="47" t="s">
        <v>152</v>
      </c>
      <c r="G1591" s="47" t="s">
        <v>2122</v>
      </c>
      <c r="H1591" s="50" t="n">
        <f aca="false">Assumptions!$B$4</f>
        <v>480</v>
      </c>
      <c r="I1591" s="47" t="n">
        <v>30</v>
      </c>
      <c r="J1591" s="9" t="n">
        <f aca="false">H1591-I1591</f>
        <v>450</v>
      </c>
      <c r="K1591" s="9" t="n">
        <f aca="false">SUMIFS(Downtime_Log!$I$2:$I$20000,Downtime_Log!$B$2:$B$20000,A1591)</f>
        <v>21</v>
      </c>
      <c r="L1591" s="9" t="n">
        <f aca="false">J1591-K1591</f>
        <v>429</v>
      </c>
      <c r="M1591" s="51" t="n">
        <f aca="false">INDEX(Rate_Master!$C$2:$C$13,MATCH(F1591,Rate_Master!$A$2:$A$13,0))</f>
        <v>900</v>
      </c>
      <c r="N1591" s="52" t="n">
        <v>345624</v>
      </c>
      <c r="O1591" s="51" t="n">
        <f aca="false">SUMIFS(Quality_Log!$H$2:$H$20000,Quality_Log!$B$2:$B$20000,A1591)</f>
        <v>8391</v>
      </c>
      <c r="P1591" s="51" t="n">
        <f aca="false">N1591-O1591</f>
        <v>337233</v>
      </c>
      <c r="Q1591" s="51" t="n">
        <f aca="false">ROUND(J1591*M1591*Assumptions!$B$6,0)</f>
        <v>315900</v>
      </c>
      <c r="R1591" s="53" t="n">
        <f aca="false">N1591/M1591</f>
        <v>384.026666666667</v>
      </c>
      <c r="S1591" s="53" t="n">
        <f aca="false">P1591/M1591</f>
        <v>374.703333333333</v>
      </c>
      <c r="T1591" s="54" t="n">
        <f aca="false">IF(J1591&gt;0,L1591/J1591,0)</f>
        <v>0.953333333333333</v>
      </c>
      <c r="U1591" s="54" t="n">
        <f aca="false">IF(L1591&gt;0,R1591/L1591,0)</f>
        <v>0.895167055167055</v>
      </c>
      <c r="V1591" s="54" t="n">
        <f aca="false">IF(N1591&gt;0,P1591/N1591,0)</f>
        <v>0.975722172071384</v>
      </c>
      <c r="W1591" s="54" t="n">
        <f aca="false">T1591*U1591*V1591</f>
        <v>0.832674074074074</v>
      </c>
      <c r="X1591" s="55" t="n">
        <v>461.8</v>
      </c>
      <c r="Y1591" s="56" t="n">
        <v>1.69</v>
      </c>
    </row>
    <row r="1592" customFormat="false" ht="15" hidden="false" customHeight="false" outlineLevel="0" collapsed="false">
      <c r="A1592" s="47" t="s">
        <v>2137</v>
      </c>
      <c r="B1592" s="48" t="n">
        <v>46196</v>
      </c>
      <c r="C1592" s="49" t="n">
        <f aca="false">DATE(YEAR(B1592),MONTH(B1592),1)</f>
        <v>46174</v>
      </c>
      <c r="D1592" s="47" t="s">
        <v>74</v>
      </c>
      <c r="E1592" s="47" t="s">
        <v>63</v>
      </c>
      <c r="F1592" s="47" t="s">
        <v>152</v>
      </c>
      <c r="G1592" s="47" t="s">
        <v>2122</v>
      </c>
      <c r="H1592" s="50" t="n">
        <f aca="false">Assumptions!$B$4</f>
        <v>480</v>
      </c>
      <c r="I1592" s="47" t="n">
        <v>45</v>
      </c>
      <c r="J1592" s="9" t="n">
        <f aca="false">H1592-I1592</f>
        <v>435</v>
      </c>
      <c r="K1592" s="9" t="n">
        <f aca="false">SUMIFS(Downtime_Log!$I$2:$I$20000,Downtime_Log!$B$2:$B$20000,A1592)</f>
        <v>45</v>
      </c>
      <c r="L1592" s="9" t="n">
        <f aca="false">J1592-K1592</f>
        <v>390</v>
      </c>
      <c r="M1592" s="51" t="n">
        <f aca="false">INDEX(Rate_Master!$C$2:$C$13,MATCH(F1592,Rate_Master!$A$2:$A$13,0))</f>
        <v>900</v>
      </c>
      <c r="N1592" s="52" t="n">
        <v>308410</v>
      </c>
      <c r="O1592" s="51" t="n">
        <f aca="false">SUMIFS(Quality_Log!$H$2:$H$20000,Quality_Log!$B$2:$B$20000,A1592)</f>
        <v>8778</v>
      </c>
      <c r="P1592" s="51" t="n">
        <f aca="false">N1592-O1592</f>
        <v>299632</v>
      </c>
      <c r="Q1592" s="51" t="n">
        <f aca="false">ROUND(J1592*M1592*Assumptions!$B$6,0)</f>
        <v>305370</v>
      </c>
      <c r="R1592" s="53" t="n">
        <f aca="false">N1592/M1592</f>
        <v>342.677777777778</v>
      </c>
      <c r="S1592" s="53" t="n">
        <f aca="false">P1592/M1592</f>
        <v>332.924444444444</v>
      </c>
      <c r="T1592" s="54" t="n">
        <f aca="false">IF(J1592&gt;0,L1592/J1592,0)</f>
        <v>0.896551724137931</v>
      </c>
      <c r="U1592" s="54" t="n">
        <f aca="false">IF(L1592&gt;0,R1592/L1592,0)</f>
        <v>0.878660968660969</v>
      </c>
      <c r="V1592" s="54" t="n">
        <f aca="false">IF(N1592&gt;0,P1592/N1592,0)</f>
        <v>0.971537887876528</v>
      </c>
      <c r="W1592" s="54" t="n">
        <f aca="false">T1592*U1592*V1592</f>
        <v>0.765343550446999</v>
      </c>
      <c r="X1592" s="55" t="n">
        <v>468.4</v>
      </c>
      <c r="Y1592" s="56" t="n">
        <v>2.11</v>
      </c>
    </row>
    <row r="1593" customFormat="false" ht="15" hidden="false" customHeight="false" outlineLevel="0" collapsed="false">
      <c r="A1593" s="47" t="s">
        <v>2138</v>
      </c>
      <c r="B1593" s="48" t="n">
        <v>46196</v>
      </c>
      <c r="C1593" s="49" t="n">
        <f aca="false">DATE(YEAR(B1593),MONTH(B1593),1)</f>
        <v>46174</v>
      </c>
      <c r="D1593" s="47" t="s">
        <v>75</v>
      </c>
      <c r="E1593" s="47" t="s">
        <v>63</v>
      </c>
      <c r="F1593" s="47" t="s">
        <v>152</v>
      </c>
      <c r="G1593" s="47" t="s">
        <v>2122</v>
      </c>
      <c r="H1593" s="50" t="n">
        <f aca="false">Assumptions!$B$4</f>
        <v>480</v>
      </c>
      <c r="I1593" s="47" t="n">
        <v>30</v>
      </c>
      <c r="J1593" s="9" t="n">
        <f aca="false">H1593-I1593</f>
        <v>450</v>
      </c>
      <c r="K1593" s="9" t="n">
        <f aca="false">SUMIFS(Downtime_Log!$I$2:$I$20000,Downtime_Log!$B$2:$B$20000,A1593)</f>
        <v>65</v>
      </c>
      <c r="L1593" s="9" t="n">
        <f aca="false">J1593-K1593</f>
        <v>385</v>
      </c>
      <c r="M1593" s="51" t="n">
        <f aca="false">INDEX(Rate_Master!$C$2:$C$13,MATCH(F1593,Rate_Master!$A$2:$A$13,0))</f>
        <v>900</v>
      </c>
      <c r="N1593" s="52" t="n">
        <v>271375</v>
      </c>
      <c r="O1593" s="51" t="n">
        <f aca="false">SUMIFS(Quality_Log!$H$2:$H$20000,Quality_Log!$B$2:$B$20000,A1593)</f>
        <v>5056</v>
      </c>
      <c r="P1593" s="51" t="n">
        <f aca="false">N1593-O1593</f>
        <v>266319</v>
      </c>
      <c r="Q1593" s="51" t="n">
        <f aca="false">ROUND(J1593*M1593*Assumptions!$B$6,0)</f>
        <v>315900</v>
      </c>
      <c r="R1593" s="53" t="n">
        <f aca="false">N1593/M1593</f>
        <v>301.527777777778</v>
      </c>
      <c r="S1593" s="53" t="n">
        <f aca="false">P1593/M1593</f>
        <v>295.91</v>
      </c>
      <c r="T1593" s="54" t="n">
        <f aca="false">IF(J1593&gt;0,L1593/J1593,0)</f>
        <v>0.855555555555556</v>
      </c>
      <c r="U1593" s="54" t="n">
        <f aca="false">IF(L1593&gt;0,R1593/L1593,0)</f>
        <v>0.783189033189033</v>
      </c>
      <c r="V1593" s="54" t="n">
        <f aca="false">IF(N1593&gt;0,P1593/N1593,0)</f>
        <v>0.981368954398895</v>
      </c>
      <c r="W1593" s="54" t="n">
        <f aca="false">T1593*U1593*V1593</f>
        <v>0.657577777777778</v>
      </c>
      <c r="X1593" s="55" t="n">
        <v>437.5</v>
      </c>
      <c r="Y1593" s="56" t="n">
        <v>2.12</v>
      </c>
    </row>
    <row r="1594" customFormat="false" ht="15" hidden="false" customHeight="false" outlineLevel="0" collapsed="false">
      <c r="A1594" s="47" t="s">
        <v>2139</v>
      </c>
      <c r="B1594" s="48" t="n">
        <v>46196</v>
      </c>
      <c r="C1594" s="49" t="n">
        <f aca="false">DATE(YEAR(B1594),MONTH(B1594),1)</f>
        <v>46174</v>
      </c>
      <c r="D1594" s="47" t="s">
        <v>73</v>
      </c>
      <c r="E1594" s="47" t="s">
        <v>64</v>
      </c>
      <c r="F1594" s="47" t="s">
        <v>156</v>
      </c>
      <c r="G1594" s="47" t="s">
        <v>2127</v>
      </c>
      <c r="H1594" s="50" t="n">
        <f aca="false">Assumptions!$B$4</f>
        <v>480</v>
      </c>
      <c r="I1594" s="47" t="n">
        <v>30</v>
      </c>
      <c r="J1594" s="9" t="n">
        <f aca="false">H1594-I1594</f>
        <v>450</v>
      </c>
      <c r="K1594" s="9" t="n">
        <f aca="false">SUMIFS(Downtime_Log!$I$2:$I$20000,Downtime_Log!$B$2:$B$20000,A1594)</f>
        <v>12</v>
      </c>
      <c r="L1594" s="9" t="n">
        <f aca="false">J1594-K1594</f>
        <v>438</v>
      </c>
      <c r="M1594" s="51" t="n">
        <f aca="false">INDEX(Rate_Master!$C$2:$C$13,MATCH(F1594,Rate_Master!$A$2:$A$13,0))</f>
        <v>480</v>
      </c>
      <c r="N1594" s="52" t="n">
        <v>187641</v>
      </c>
      <c r="O1594" s="51" t="n">
        <f aca="false">SUMIFS(Quality_Log!$H$2:$H$20000,Quality_Log!$B$2:$B$20000,A1594)</f>
        <v>3934</v>
      </c>
      <c r="P1594" s="51" t="n">
        <f aca="false">N1594-O1594</f>
        <v>183707</v>
      </c>
      <c r="Q1594" s="51" t="n">
        <f aca="false">ROUND(J1594*M1594*Assumptions!$B$6,0)</f>
        <v>168480</v>
      </c>
      <c r="R1594" s="53" t="n">
        <f aca="false">N1594/M1594</f>
        <v>390.91875</v>
      </c>
      <c r="S1594" s="53" t="n">
        <f aca="false">P1594/M1594</f>
        <v>382.722916666667</v>
      </c>
      <c r="T1594" s="54" t="n">
        <f aca="false">IF(J1594&gt;0,L1594/J1594,0)</f>
        <v>0.973333333333333</v>
      </c>
      <c r="U1594" s="54" t="n">
        <f aca="false">IF(L1594&gt;0,R1594/L1594,0)</f>
        <v>0.892508561643836</v>
      </c>
      <c r="V1594" s="54" t="n">
        <f aca="false">IF(N1594&gt;0,P1594/N1594,0)</f>
        <v>0.979034432773221</v>
      </c>
      <c r="W1594" s="54" t="n">
        <f aca="false">T1594*U1594*V1594</f>
        <v>0.850495370370371</v>
      </c>
      <c r="X1594" s="55" t="n">
        <v>231.8</v>
      </c>
      <c r="Y1594" s="56" t="n">
        <v>0.72</v>
      </c>
    </row>
    <row r="1595" customFormat="false" ht="15" hidden="false" customHeight="false" outlineLevel="0" collapsed="false">
      <c r="A1595" s="47" t="s">
        <v>2140</v>
      </c>
      <c r="B1595" s="48" t="n">
        <v>46196</v>
      </c>
      <c r="C1595" s="49" t="n">
        <f aca="false">DATE(YEAR(B1595),MONTH(B1595),1)</f>
        <v>46174</v>
      </c>
      <c r="D1595" s="47" t="s">
        <v>74</v>
      </c>
      <c r="E1595" s="47" t="s">
        <v>64</v>
      </c>
      <c r="F1595" s="47" t="s">
        <v>156</v>
      </c>
      <c r="G1595" s="47" t="s">
        <v>2127</v>
      </c>
      <c r="H1595" s="50" t="n">
        <f aca="false">Assumptions!$B$4</f>
        <v>480</v>
      </c>
      <c r="I1595" s="47" t="n">
        <v>30</v>
      </c>
      <c r="J1595" s="9" t="n">
        <f aca="false">H1595-I1595</f>
        <v>450</v>
      </c>
      <c r="K1595" s="9" t="n">
        <f aca="false">SUMIFS(Downtime_Log!$I$2:$I$20000,Downtime_Log!$B$2:$B$20000,A1595)</f>
        <v>9</v>
      </c>
      <c r="L1595" s="9" t="n">
        <f aca="false">J1595-K1595</f>
        <v>441</v>
      </c>
      <c r="M1595" s="51" t="n">
        <f aca="false">INDEX(Rate_Master!$C$2:$C$13,MATCH(F1595,Rate_Master!$A$2:$A$13,0))</f>
        <v>480</v>
      </c>
      <c r="N1595" s="52" t="n">
        <v>181911</v>
      </c>
      <c r="O1595" s="51" t="n">
        <f aca="false">SUMIFS(Quality_Log!$H$2:$H$20000,Quality_Log!$B$2:$B$20000,A1595)</f>
        <v>3734</v>
      </c>
      <c r="P1595" s="51" t="n">
        <f aca="false">N1595-O1595</f>
        <v>178177</v>
      </c>
      <c r="Q1595" s="51" t="n">
        <f aca="false">ROUND(J1595*M1595*Assumptions!$B$6,0)</f>
        <v>168480</v>
      </c>
      <c r="R1595" s="53" t="n">
        <f aca="false">N1595/M1595</f>
        <v>378.98125</v>
      </c>
      <c r="S1595" s="53" t="n">
        <f aca="false">P1595/M1595</f>
        <v>371.202083333333</v>
      </c>
      <c r="T1595" s="54" t="n">
        <f aca="false">IF(J1595&gt;0,L1595/J1595,0)</f>
        <v>0.98</v>
      </c>
      <c r="U1595" s="54" t="n">
        <f aca="false">IF(L1595&gt;0,R1595/L1595,0)</f>
        <v>0.8593679138322</v>
      </c>
      <c r="V1595" s="54" t="n">
        <f aca="false">IF(N1595&gt;0,P1595/N1595,0)</f>
        <v>0.979473478789078</v>
      </c>
      <c r="W1595" s="54" t="n">
        <f aca="false">T1595*U1595*V1595</f>
        <v>0.824893518518519</v>
      </c>
      <c r="X1595" s="55" t="n">
        <v>253.7</v>
      </c>
      <c r="Y1595" s="56" t="n">
        <v>0.6</v>
      </c>
    </row>
    <row r="1596" customFormat="false" ht="15" hidden="false" customHeight="false" outlineLevel="0" collapsed="false">
      <c r="A1596" s="47" t="s">
        <v>2141</v>
      </c>
      <c r="B1596" s="48" t="n">
        <v>46196</v>
      </c>
      <c r="C1596" s="49" t="n">
        <f aca="false">DATE(YEAR(B1596),MONTH(B1596),1)</f>
        <v>46174</v>
      </c>
      <c r="D1596" s="47" t="s">
        <v>73</v>
      </c>
      <c r="E1596" s="47" t="s">
        <v>65</v>
      </c>
      <c r="F1596" s="47" t="s">
        <v>159</v>
      </c>
      <c r="G1596" s="47" t="s">
        <v>2142</v>
      </c>
      <c r="H1596" s="50" t="n">
        <f aca="false">Assumptions!$B$4</f>
        <v>480</v>
      </c>
      <c r="I1596" s="47" t="n">
        <v>30</v>
      </c>
      <c r="J1596" s="9" t="n">
        <f aca="false">H1596-I1596</f>
        <v>450</v>
      </c>
      <c r="K1596" s="9" t="n">
        <f aca="false">SUMIFS(Downtime_Log!$I$2:$I$20000,Downtime_Log!$B$2:$B$20000,A1596)</f>
        <v>73</v>
      </c>
      <c r="L1596" s="9" t="n">
        <f aca="false">J1596-K1596</f>
        <v>377</v>
      </c>
      <c r="M1596" s="51" t="n">
        <f aca="false">INDEX(Rate_Master!$C$2:$C$13,MATCH(F1596,Rate_Master!$A$2:$A$13,0))</f>
        <v>240</v>
      </c>
      <c r="N1596" s="52" t="n">
        <v>71702</v>
      </c>
      <c r="O1596" s="51" t="n">
        <f aca="false">SUMIFS(Quality_Log!$H$2:$H$20000,Quality_Log!$B$2:$B$20000,A1596)</f>
        <v>1920</v>
      </c>
      <c r="P1596" s="51" t="n">
        <f aca="false">N1596-O1596</f>
        <v>69782</v>
      </c>
      <c r="Q1596" s="51" t="n">
        <f aca="false">ROUND(J1596*M1596*Assumptions!$B$6,0)</f>
        <v>84240</v>
      </c>
      <c r="R1596" s="53" t="n">
        <f aca="false">N1596/M1596</f>
        <v>298.758333333333</v>
      </c>
      <c r="S1596" s="53" t="n">
        <f aca="false">P1596/M1596</f>
        <v>290.758333333333</v>
      </c>
      <c r="T1596" s="54" t="n">
        <f aca="false">IF(J1596&gt;0,L1596/J1596,0)</f>
        <v>0.837777777777778</v>
      </c>
      <c r="U1596" s="54" t="n">
        <f aca="false">IF(L1596&gt;0,R1596/L1596,0)</f>
        <v>0.792462422634837</v>
      </c>
      <c r="V1596" s="54" t="n">
        <f aca="false">IF(N1596&gt;0,P1596/N1596,0)</f>
        <v>0.973222504253717</v>
      </c>
      <c r="W1596" s="54" t="n">
        <f aca="false">T1596*U1596*V1596</f>
        <v>0.64612962962963</v>
      </c>
      <c r="X1596" s="55" t="n">
        <v>188.3</v>
      </c>
      <c r="Y1596" s="56" t="n">
        <v>0.76</v>
      </c>
    </row>
    <row r="1597" customFormat="false" ht="15" hidden="false" customHeight="false" outlineLevel="0" collapsed="false">
      <c r="A1597" s="47" t="s">
        <v>2143</v>
      </c>
      <c r="B1597" s="48" t="n">
        <v>46196</v>
      </c>
      <c r="C1597" s="49" t="n">
        <f aca="false">DATE(YEAR(B1597),MONTH(B1597),1)</f>
        <v>46174</v>
      </c>
      <c r="D1597" s="47" t="s">
        <v>74</v>
      </c>
      <c r="E1597" s="47" t="s">
        <v>65</v>
      </c>
      <c r="F1597" s="47" t="s">
        <v>159</v>
      </c>
      <c r="G1597" s="47" t="s">
        <v>2142</v>
      </c>
      <c r="H1597" s="50" t="n">
        <f aca="false">Assumptions!$B$4</f>
        <v>480</v>
      </c>
      <c r="I1597" s="47" t="n">
        <v>30</v>
      </c>
      <c r="J1597" s="9" t="n">
        <f aca="false">H1597-I1597</f>
        <v>450</v>
      </c>
      <c r="K1597" s="9" t="n">
        <f aca="false">SUMIFS(Downtime_Log!$I$2:$I$20000,Downtime_Log!$B$2:$B$20000,A1597)</f>
        <v>40</v>
      </c>
      <c r="L1597" s="9" t="n">
        <f aca="false">J1597-K1597</f>
        <v>410</v>
      </c>
      <c r="M1597" s="51" t="n">
        <f aca="false">INDEX(Rate_Master!$C$2:$C$13,MATCH(F1597,Rate_Master!$A$2:$A$13,0))</f>
        <v>240</v>
      </c>
      <c r="N1597" s="52" t="n">
        <v>75862</v>
      </c>
      <c r="O1597" s="51" t="n">
        <f aca="false">SUMIFS(Quality_Log!$H$2:$H$20000,Quality_Log!$B$2:$B$20000,A1597)</f>
        <v>1315</v>
      </c>
      <c r="P1597" s="51" t="n">
        <f aca="false">N1597-O1597</f>
        <v>74547</v>
      </c>
      <c r="Q1597" s="51" t="n">
        <f aca="false">ROUND(J1597*M1597*Assumptions!$B$6,0)</f>
        <v>84240</v>
      </c>
      <c r="R1597" s="53" t="n">
        <f aca="false">N1597/M1597</f>
        <v>316.091666666667</v>
      </c>
      <c r="S1597" s="53" t="n">
        <f aca="false">P1597/M1597</f>
        <v>310.6125</v>
      </c>
      <c r="T1597" s="54" t="n">
        <f aca="false">IF(J1597&gt;0,L1597/J1597,0)</f>
        <v>0.911111111111111</v>
      </c>
      <c r="U1597" s="54" t="n">
        <f aca="false">IF(L1597&gt;0,R1597/L1597,0)</f>
        <v>0.770955284552846</v>
      </c>
      <c r="V1597" s="54" t="n">
        <f aca="false">IF(N1597&gt;0,P1597/N1597,0)</f>
        <v>0.98266589333263</v>
      </c>
      <c r="W1597" s="54" t="n">
        <f aca="false">T1597*U1597*V1597</f>
        <v>0.69025</v>
      </c>
      <c r="X1597" s="55" t="n">
        <v>194.2</v>
      </c>
      <c r="Y1597" s="56" t="n">
        <v>0.14</v>
      </c>
    </row>
    <row r="1598" customFormat="false" ht="15" hidden="false" customHeight="false" outlineLevel="0" collapsed="false">
      <c r="A1598" s="47" t="s">
        <v>2144</v>
      </c>
      <c r="B1598" s="48" t="n">
        <v>46196</v>
      </c>
      <c r="C1598" s="49" t="n">
        <f aca="false">DATE(YEAR(B1598),MONTH(B1598),1)</f>
        <v>46174</v>
      </c>
      <c r="D1598" s="47" t="s">
        <v>75</v>
      </c>
      <c r="E1598" s="47" t="s">
        <v>65</v>
      </c>
      <c r="F1598" s="47" t="s">
        <v>159</v>
      </c>
      <c r="G1598" s="47" t="s">
        <v>2142</v>
      </c>
      <c r="H1598" s="50" t="n">
        <f aca="false">Assumptions!$B$4</f>
        <v>480</v>
      </c>
      <c r="I1598" s="47" t="n">
        <v>30</v>
      </c>
      <c r="J1598" s="9" t="n">
        <f aca="false">H1598-I1598</f>
        <v>450</v>
      </c>
      <c r="K1598" s="9" t="n">
        <f aca="false">SUMIFS(Downtime_Log!$I$2:$I$20000,Downtime_Log!$B$2:$B$20000,A1598)</f>
        <v>159</v>
      </c>
      <c r="L1598" s="9" t="n">
        <f aca="false">J1598-K1598</f>
        <v>291</v>
      </c>
      <c r="M1598" s="51" t="n">
        <f aca="false">INDEX(Rate_Master!$C$2:$C$13,MATCH(F1598,Rate_Master!$A$2:$A$13,0))</f>
        <v>240</v>
      </c>
      <c r="N1598" s="52" t="n">
        <v>55106</v>
      </c>
      <c r="O1598" s="51" t="n">
        <f aca="false">SUMIFS(Quality_Log!$H$2:$H$20000,Quality_Log!$B$2:$B$20000,A1598)</f>
        <v>814</v>
      </c>
      <c r="P1598" s="51" t="n">
        <f aca="false">N1598-O1598</f>
        <v>54292</v>
      </c>
      <c r="Q1598" s="51" t="n">
        <f aca="false">ROUND(J1598*M1598*Assumptions!$B$6,0)</f>
        <v>84240</v>
      </c>
      <c r="R1598" s="53" t="n">
        <f aca="false">N1598/M1598</f>
        <v>229.608333333333</v>
      </c>
      <c r="S1598" s="53" t="n">
        <f aca="false">P1598/M1598</f>
        <v>226.216666666667</v>
      </c>
      <c r="T1598" s="54" t="n">
        <f aca="false">IF(J1598&gt;0,L1598/J1598,0)</f>
        <v>0.646666666666667</v>
      </c>
      <c r="U1598" s="54" t="n">
        <f aca="false">IF(L1598&gt;0,R1598/L1598,0)</f>
        <v>0.789032073310424</v>
      </c>
      <c r="V1598" s="54" t="n">
        <f aca="false">IF(N1598&gt;0,P1598/N1598,0)</f>
        <v>0.985228468769281</v>
      </c>
      <c r="W1598" s="54" t="n">
        <f aca="false">T1598*U1598*V1598</f>
        <v>0.502703703703704</v>
      </c>
      <c r="X1598" s="55" t="n">
        <v>173.6</v>
      </c>
      <c r="Y1598" s="56" t="n">
        <v>0.14</v>
      </c>
    </row>
    <row r="1599" customFormat="false" ht="15" hidden="false" customHeight="false" outlineLevel="0" collapsed="false">
      <c r="A1599" s="47" t="s">
        <v>2145</v>
      </c>
      <c r="B1599" s="48" t="n">
        <v>46197</v>
      </c>
      <c r="C1599" s="49" t="n">
        <f aca="false">DATE(YEAR(B1599),MONTH(B1599),1)</f>
        <v>46174</v>
      </c>
      <c r="D1599" s="47" t="s">
        <v>73</v>
      </c>
      <c r="E1599" s="47" t="s">
        <v>62</v>
      </c>
      <c r="F1599" s="47" t="s">
        <v>150</v>
      </c>
      <c r="G1599" s="47" t="s">
        <v>2135</v>
      </c>
      <c r="H1599" s="50" t="n">
        <f aca="false">Assumptions!$B$4</f>
        <v>480</v>
      </c>
      <c r="I1599" s="47" t="n">
        <v>30</v>
      </c>
      <c r="J1599" s="9" t="n">
        <f aca="false">H1599-I1599</f>
        <v>450</v>
      </c>
      <c r="K1599" s="9" t="n">
        <f aca="false">SUMIFS(Downtime_Log!$I$2:$I$20000,Downtime_Log!$B$2:$B$20000,A1599)</f>
        <v>28</v>
      </c>
      <c r="L1599" s="9" t="n">
        <f aca="false">J1599-K1599</f>
        <v>422</v>
      </c>
      <c r="M1599" s="51" t="n">
        <f aca="false">INDEX(Rate_Master!$C$2:$C$13,MATCH(F1599,Rate_Master!$A$2:$A$13,0))</f>
        <v>800</v>
      </c>
      <c r="N1599" s="52" t="n">
        <v>288439</v>
      </c>
      <c r="O1599" s="51" t="n">
        <f aca="false">SUMIFS(Quality_Log!$H$2:$H$20000,Quality_Log!$B$2:$B$20000,A1599)</f>
        <v>7208</v>
      </c>
      <c r="P1599" s="51" t="n">
        <f aca="false">N1599-O1599</f>
        <v>281231</v>
      </c>
      <c r="Q1599" s="51" t="n">
        <f aca="false">ROUND(J1599*M1599*Assumptions!$B$6,0)</f>
        <v>280800</v>
      </c>
      <c r="R1599" s="53" t="n">
        <f aca="false">N1599/M1599</f>
        <v>360.54875</v>
      </c>
      <c r="S1599" s="53" t="n">
        <f aca="false">P1599/M1599</f>
        <v>351.53875</v>
      </c>
      <c r="T1599" s="54" t="n">
        <f aca="false">IF(J1599&gt;0,L1599/J1599,0)</f>
        <v>0.937777777777778</v>
      </c>
      <c r="U1599" s="54" t="n">
        <f aca="false">IF(L1599&gt;0,R1599/L1599,0)</f>
        <v>0.854380924170616</v>
      </c>
      <c r="V1599" s="54" t="n">
        <f aca="false">IF(N1599&gt;0,P1599/N1599,0)</f>
        <v>0.975010314139212</v>
      </c>
      <c r="W1599" s="54" t="n">
        <f aca="false">T1599*U1599*V1599</f>
        <v>0.781197222222222</v>
      </c>
      <c r="X1599" s="55" t="n">
        <v>375.2</v>
      </c>
      <c r="Y1599" s="56" t="n">
        <v>1.59</v>
      </c>
    </row>
    <row r="1600" customFormat="false" ht="15" hidden="false" customHeight="false" outlineLevel="0" collapsed="false">
      <c r="A1600" s="47" t="s">
        <v>2146</v>
      </c>
      <c r="B1600" s="48" t="n">
        <v>46197</v>
      </c>
      <c r="C1600" s="49" t="n">
        <f aca="false">DATE(YEAR(B1600),MONTH(B1600),1)</f>
        <v>46174</v>
      </c>
      <c r="D1600" s="47" t="s">
        <v>74</v>
      </c>
      <c r="E1600" s="47" t="s">
        <v>62</v>
      </c>
      <c r="F1600" s="47" t="s">
        <v>150</v>
      </c>
      <c r="G1600" s="47" t="s">
        <v>2135</v>
      </c>
      <c r="H1600" s="50" t="n">
        <f aca="false">Assumptions!$B$4</f>
        <v>480</v>
      </c>
      <c r="I1600" s="47" t="n">
        <v>45</v>
      </c>
      <c r="J1600" s="9" t="n">
        <f aca="false">H1600-I1600</f>
        <v>435</v>
      </c>
      <c r="K1600" s="9" t="n">
        <f aca="false">SUMIFS(Downtime_Log!$I$2:$I$20000,Downtime_Log!$B$2:$B$20000,A1600)</f>
        <v>14</v>
      </c>
      <c r="L1600" s="9" t="n">
        <f aca="false">J1600-K1600</f>
        <v>421</v>
      </c>
      <c r="M1600" s="51" t="n">
        <f aca="false">INDEX(Rate_Master!$C$2:$C$13,MATCH(F1600,Rate_Master!$A$2:$A$13,0))</f>
        <v>800</v>
      </c>
      <c r="N1600" s="52" t="n">
        <v>272857</v>
      </c>
      <c r="O1600" s="51" t="n">
        <f aca="false">SUMIFS(Quality_Log!$H$2:$H$20000,Quality_Log!$B$2:$B$20000,A1600)</f>
        <v>6519</v>
      </c>
      <c r="P1600" s="51" t="n">
        <f aca="false">N1600-O1600</f>
        <v>266338</v>
      </c>
      <c r="Q1600" s="51" t="n">
        <f aca="false">ROUND(J1600*M1600*Assumptions!$B$6,0)</f>
        <v>271440</v>
      </c>
      <c r="R1600" s="53" t="n">
        <f aca="false">N1600/M1600</f>
        <v>341.07125</v>
      </c>
      <c r="S1600" s="53" t="n">
        <f aca="false">P1600/M1600</f>
        <v>332.9225</v>
      </c>
      <c r="T1600" s="54" t="n">
        <f aca="false">IF(J1600&gt;0,L1600/J1600,0)</f>
        <v>0.967816091954023</v>
      </c>
      <c r="U1600" s="54" t="n">
        <f aca="false">IF(L1600&gt;0,R1600/L1600,0)</f>
        <v>0.810145486935867</v>
      </c>
      <c r="V1600" s="54" t="n">
        <f aca="false">IF(N1600&gt;0,P1600/N1600,0)</f>
        <v>0.976108364454641</v>
      </c>
      <c r="W1600" s="54" t="n">
        <f aca="false">T1600*U1600*V1600</f>
        <v>0.76533908045977</v>
      </c>
      <c r="X1600" s="55" t="n">
        <v>348.9</v>
      </c>
      <c r="Y1600" s="56" t="n">
        <v>1.43</v>
      </c>
    </row>
    <row r="1601" customFormat="false" ht="15" hidden="false" customHeight="false" outlineLevel="0" collapsed="false">
      <c r="A1601" s="47" t="s">
        <v>2147</v>
      </c>
      <c r="B1601" s="48" t="n">
        <v>46197</v>
      </c>
      <c r="C1601" s="49" t="n">
        <f aca="false">DATE(YEAR(B1601),MONTH(B1601),1)</f>
        <v>46174</v>
      </c>
      <c r="D1601" s="47" t="s">
        <v>75</v>
      </c>
      <c r="E1601" s="47" t="s">
        <v>62</v>
      </c>
      <c r="F1601" s="47" t="s">
        <v>150</v>
      </c>
      <c r="G1601" s="47" t="s">
        <v>2135</v>
      </c>
      <c r="H1601" s="50" t="n">
        <f aca="false">Assumptions!$B$4</f>
        <v>480</v>
      </c>
      <c r="I1601" s="47" t="n">
        <v>30</v>
      </c>
      <c r="J1601" s="9" t="n">
        <f aca="false">H1601-I1601</f>
        <v>450</v>
      </c>
      <c r="K1601" s="9" t="n">
        <f aca="false">SUMIFS(Downtime_Log!$I$2:$I$20000,Downtime_Log!$B$2:$B$20000,A1601)</f>
        <v>63</v>
      </c>
      <c r="L1601" s="9" t="n">
        <f aca="false">J1601-K1601</f>
        <v>387</v>
      </c>
      <c r="M1601" s="51" t="n">
        <f aca="false">INDEX(Rate_Master!$C$2:$C$13,MATCH(F1601,Rate_Master!$A$2:$A$13,0))</f>
        <v>800</v>
      </c>
      <c r="N1601" s="52" t="n">
        <v>261277</v>
      </c>
      <c r="O1601" s="51" t="n">
        <f aca="false">SUMIFS(Quality_Log!$H$2:$H$20000,Quality_Log!$B$2:$B$20000,A1601)</f>
        <v>4531</v>
      </c>
      <c r="P1601" s="51" t="n">
        <f aca="false">N1601-O1601</f>
        <v>256746</v>
      </c>
      <c r="Q1601" s="51" t="n">
        <f aca="false">ROUND(J1601*M1601*Assumptions!$B$6,0)</f>
        <v>280800</v>
      </c>
      <c r="R1601" s="53" t="n">
        <f aca="false">N1601/M1601</f>
        <v>326.59625</v>
      </c>
      <c r="S1601" s="53" t="n">
        <f aca="false">P1601/M1601</f>
        <v>320.9325</v>
      </c>
      <c r="T1601" s="54" t="n">
        <f aca="false">IF(J1601&gt;0,L1601/J1601,0)</f>
        <v>0.86</v>
      </c>
      <c r="U1601" s="54" t="n">
        <f aca="false">IF(L1601&gt;0,R1601/L1601,0)</f>
        <v>0.843917958656331</v>
      </c>
      <c r="V1601" s="54" t="n">
        <f aca="false">IF(N1601&gt;0,P1601/N1601,0)</f>
        <v>0.982658251587396</v>
      </c>
      <c r="W1601" s="54" t="n">
        <f aca="false">T1601*U1601*V1601</f>
        <v>0.713183333333333</v>
      </c>
      <c r="X1601" s="55" t="n">
        <v>331.5</v>
      </c>
      <c r="Y1601" s="56" t="n">
        <v>1.9</v>
      </c>
    </row>
    <row r="1602" customFormat="false" ht="15" hidden="false" customHeight="false" outlineLevel="0" collapsed="false">
      <c r="A1602" s="47" t="s">
        <v>2148</v>
      </c>
      <c r="B1602" s="48" t="n">
        <v>46197</v>
      </c>
      <c r="C1602" s="49" t="n">
        <f aca="false">DATE(YEAR(B1602),MONTH(B1602),1)</f>
        <v>46174</v>
      </c>
      <c r="D1602" s="47" t="s">
        <v>73</v>
      </c>
      <c r="E1602" s="47" t="s">
        <v>63</v>
      </c>
      <c r="F1602" s="47" t="s">
        <v>152</v>
      </c>
      <c r="G1602" s="47" t="s">
        <v>2149</v>
      </c>
      <c r="H1602" s="50" t="n">
        <f aca="false">Assumptions!$B$4</f>
        <v>480</v>
      </c>
      <c r="I1602" s="47" t="n">
        <v>30</v>
      </c>
      <c r="J1602" s="9" t="n">
        <f aca="false">H1602-I1602</f>
        <v>450</v>
      </c>
      <c r="K1602" s="9" t="n">
        <f aca="false">SUMIFS(Downtime_Log!$I$2:$I$20000,Downtime_Log!$B$2:$B$20000,A1602)</f>
        <v>132</v>
      </c>
      <c r="L1602" s="9" t="n">
        <f aca="false">J1602-K1602</f>
        <v>318</v>
      </c>
      <c r="M1602" s="51" t="n">
        <f aca="false">INDEX(Rate_Master!$C$2:$C$13,MATCH(F1602,Rate_Master!$A$2:$A$13,0))</f>
        <v>900</v>
      </c>
      <c r="N1602" s="52" t="n">
        <v>251906</v>
      </c>
      <c r="O1602" s="51" t="n">
        <f aca="false">SUMIFS(Quality_Log!$H$2:$H$20000,Quality_Log!$B$2:$B$20000,A1602)</f>
        <v>7157</v>
      </c>
      <c r="P1602" s="51" t="n">
        <f aca="false">N1602-O1602</f>
        <v>244749</v>
      </c>
      <c r="Q1602" s="51" t="n">
        <f aca="false">ROUND(J1602*M1602*Assumptions!$B$6,0)</f>
        <v>315900</v>
      </c>
      <c r="R1602" s="53" t="n">
        <f aca="false">N1602/M1602</f>
        <v>279.895555555556</v>
      </c>
      <c r="S1602" s="53" t="n">
        <f aca="false">P1602/M1602</f>
        <v>271.943333333333</v>
      </c>
      <c r="T1602" s="54" t="n">
        <f aca="false">IF(J1602&gt;0,L1602/J1602,0)</f>
        <v>0.706666666666667</v>
      </c>
      <c r="U1602" s="54" t="n">
        <f aca="false">IF(L1602&gt;0,R1602/L1602,0)</f>
        <v>0.880174703004892</v>
      </c>
      <c r="V1602" s="54" t="n">
        <f aca="false">IF(N1602&gt;0,P1602/N1602,0)</f>
        <v>0.971588608449183</v>
      </c>
      <c r="W1602" s="54" t="n">
        <f aca="false">T1602*U1602*V1602</f>
        <v>0.604318518518519</v>
      </c>
      <c r="X1602" s="55" t="n">
        <v>385.8</v>
      </c>
      <c r="Y1602" s="56" t="n">
        <v>1.78</v>
      </c>
    </row>
    <row r="1603" customFormat="false" ht="15" hidden="false" customHeight="false" outlineLevel="0" collapsed="false">
      <c r="A1603" s="47" t="s">
        <v>2150</v>
      </c>
      <c r="B1603" s="48" t="n">
        <v>46197</v>
      </c>
      <c r="C1603" s="49" t="n">
        <f aca="false">DATE(YEAR(B1603),MONTH(B1603),1)</f>
        <v>46174</v>
      </c>
      <c r="D1603" s="47" t="s">
        <v>74</v>
      </c>
      <c r="E1603" s="47" t="s">
        <v>63</v>
      </c>
      <c r="F1603" s="47" t="s">
        <v>152</v>
      </c>
      <c r="G1603" s="47" t="s">
        <v>2149</v>
      </c>
      <c r="H1603" s="50" t="n">
        <f aca="false">Assumptions!$B$4</f>
        <v>480</v>
      </c>
      <c r="I1603" s="47" t="n">
        <v>30</v>
      </c>
      <c r="J1603" s="9" t="n">
        <f aca="false">H1603-I1603</f>
        <v>450</v>
      </c>
      <c r="K1603" s="9" t="n">
        <f aca="false">SUMIFS(Downtime_Log!$I$2:$I$20000,Downtime_Log!$B$2:$B$20000,A1603)</f>
        <v>46</v>
      </c>
      <c r="L1603" s="9" t="n">
        <f aca="false">J1603-K1603</f>
        <v>404</v>
      </c>
      <c r="M1603" s="51" t="n">
        <f aca="false">INDEX(Rate_Master!$C$2:$C$13,MATCH(F1603,Rate_Master!$A$2:$A$13,0))</f>
        <v>900</v>
      </c>
      <c r="N1603" s="52" t="n">
        <v>312951</v>
      </c>
      <c r="O1603" s="51" t="n">
        <f aca="false">SUMIFS(Quality_Log!$H$2:$H$20000,Quality_Log!$B$2:$B$20000,A1603)</f>
        <v>8211</v>
      </c>
      <c r="P1603" s="51" t="n">
        <f aca="false">N1603-O1603</f>
        <v>304740</v>
      </c>
      <c r="Q1603" s="51" t="n">
        <f aca="false">ROUND(J1603*M1603*Assumptions!$B$6,0)</f>
        <v>315900</v>
      </c>
      <c r="R1603" s="53" t="n">
        <f aca="false">N1603/M1603</f>
        <v>347.723333333333</v>
      </c>
      <c r="S1603" s="53" t="n">
        <f aca="false">P1603/M1603</f>
        <v>338.6</v>
      </c>
      <c r="T1603" s="54" t="n">
        <f aca="false">IF(J1603&gt;0,L1603/J1603,0)</f>
        <v>0.897777777777778</v>
      </c>
      <c r="U1603" s="54" t="n">
        <f aca="false">IF(L1603&gt;0,R1603/L1603,0)</f>
        <v>0.860701320132013</v>
      </c>
      <c r="V1603" s="54" t="n">
        <f aca="false">IF(N1603&gt;0,P1603/N1603,0)</f>
        <v>0.973762665720832</v>
      </c>
      <c r="W1603" s="54" t="n">
        <f aca="false">T1603*U1603*V1603</f>
        <v>0.752444444444445</v>
      </c>
      <c r="X1603" s="55" t="n">
        <v>439.7</v>
      </c>
      <c r="Y1603" s="56" t="n">
        <v>1.92</v>
      </c>
    </row>
    <row r="1604" customFormat="false" ht="15" hidden="false" customHeight="false" outlineLevel="0" collapsed="false">
      <c r="A1604" s="47" t="s">
        <v>2151</v>
      </c>
      <c r="B1604" s="48" t="n">
        <v>46197</v>
      </c>
      <c r="C1604" s="49" t="n">
        <f aca="false">DATE(YEAR(B1604),MONTH(B1604),1)</f>
        <v>46174</v>
      </c>
      <c r="D1604" s="47" t="s">
        <v>75</v>
      </c>
      <c r="E1604" s="47" t="s">
        <v>63</v>
      </c>
      <c r="F1604" s="47" t="s">
        <v>152</v>
      </c>
      <c r="G1604" s="47" t="s">
        <v>2149</v>
      </c>
      <c r="H1604" s="50" t="n">
        <f aca="false">Assumptions!$B$4</f>
        <v>480</v>
      </c>
      <c r="I1604" s="47" t="n">
        <v>30</v>
      </c>
      <c r="J1604" s="9" t="n">
        <f aca="false">H1604-I1604</f>
        <v>450</v>
      </c>
      <c r="K1604" s="9" t="n">
        <f aca="false">SUMIFS(Downtime_Log!$I$2:$I$20000,Downtime_Log!$B$2:$B$20000,A1604)</f>
        <v>87</v>
      </c>
      <c r="L1604" s="9" t="n">
        <f aca="false">J1604-K1604</f>
        <v>363</v>
      </c>
      <c r="M1604" s="51" t="n">
        <f aca="false">INDEX(Rate_Master!$C$2:$C$13,MATCH(F1604,Rate_Master!$A$2:$A$13,0))</f>
        <v>900</v>
      </c>
      <c r="N1604" s="52" t="n">
        <v>280612</v>
      </c>
      <c r="O1604" s="51" t="n">
        <f aca="false">SUMIFS(Quality_Log!$H$2:$H$20000,Quality_Log!$B$2:$B$20000,A1604)</f>
        <v>10142</v>
      </c>
      <c r="P1604" s="51" t="n">
        <f aca="false">N1604-O1604</f>
        <v>270470</v>
      </c>
      <c r="Q1604" s="51" t="n">
        <f aca="false">ROUND(J1604*M1604*Assumptions!$B$6,0)</f>
        <v>315900</v>
      </c>
      <c r="R1604" s="53" t="n">
        <f aca="false">N1604/M1604</f>
        <v>311.791111111111</v>
      </c>
      <c r="S1604" s="53" t="n">
        <f aca="false">P1604/M1604</f>
        <v>300.522222222222</v>
      </c>
      <c r="T1604" s="54" t="n">
        <f aca="false">IF(J1604&gt;0,L1604/J1604,0)</f>
        <v>0.806666666666667</v>
      </c>
      <c r="U1604" s="54" t="n">
        <f aca="false">IF(L1604&gt;0,R1604/L1604,0)</f>
        <v>0.858928680746863</v>
      </c>
      <c r="V1604" s="54" t="n">
        <f aca="false">IF(N1604&gt;0,P1604/N1604,0)</f>
        <v>0.963857568457514</v>
      </c>
      <c r="W1604" s="54" t="n">
        <f aca="false">T1604*U1604*V1604</f>
        <v>0.667827160493827</v>
      </c>
      <c r="X1604" s="55" t="n">
        <v>412.8</v>
      </c>
      <c r="Y1604" s="56" t="n">
        <v>1.73</v>
      </c>
    </row>
    <row r="1605" customFormat="false" ht="15" hidden="false" customHeight="false" outlineLevel="0" collapsed="false">
      <c r="A1605" s="47" t="s">
        <v>2152</v>
      </c>
      <c r="B1605" s="48" t="n">
        <v>46197</v>
      </c>
      <c r="C1605" s="49" t="n">
        <f aca="false">DATE(YEAR(B1605),MONTH(B1605),1)</f>
        <v>46174</v>
      </c>
      <c r="D1605" s="47" t="s">
        <v>73</v>
      </c>
      <c r="E1605" s="47" t="s">
        <v>64</v>
      </c>
      <c r="F1605" s="47" t="s">
        <v>156</v>
      </c>
      <c r="G1605" s="47" t="s">
        <v>2153</v>
      </c>
      <c r="H1605" s="50" t="n">
        <f aca="false">Assumptions!$B$4</f>
        <v>480</v>
      </c>
      <c r="I1605" s="47" t="n">
        <v>30</v>
      </c>
      <c r="J1605" s="9" t="n">
        <f aca="false">H1605-I1605</f>
        <v>450</v>
      </c>
      <c r="K1605" s="9" t="n">
        <f aca="false">SUMIFS(Downtime_Log!$I$2:$I$20000,Downtime_Log!$B$2:$B$20000,A1605)</f>
        <v>37</v>
      </c>
      <c r="L1605" s="9" t="n">
        <f aca="false">J1605-K1605</f>
        <v>413</v>
      </c>
      <c r="M1605" s="51" t="n">
        <f aca="false">INDEX(Rate_Master!$C$2:$C$13,MATCH(F1605,Rate_Master!$A$2:$A$13,0))</f>
        <v>480</v>
      </c>
      <c r="N1605" s="52" t="n">
        <v>177812</v>
      </c>
      <c r="O1605" s="51" t="n">
        <f aca="false">SUMIFS(Quality_Log!$H$2:$H$20000,Quality_Log!$B$2:$B$20000,A1605)</f>
        <v>5082</v>
      </c>
      <c r="P1605" s="51" t="n">
        <f aca="false">N1605-O1605</f>
        <v>172730</v>
      </c>
      <c r="Q1605" s="51" t="n">
        <f aca="false">ROUND(J1605*M1605*Assumptions!$B$6,0)</f>
        <v>168480</v>
      </c>
      <c r="R1605" s="53" t="n">
        <f aca="false">N1605/M1605</f>
        <v>370.441666666667</v>
      </c>
      <c r="S1605" s="53" t="n">
        <f aca="false">P1605/M1605</f>
        <v>359.854166666667</v>
      </c>
      <c r="T1605" s="54" t="n">
        <f aca="false">IF(J1605&gt;0,L1605/J1605,0)</f>
        <v>0.917777777777778</v>
      </c>
      <c r="U1605" s="54" t="n">
        <f aca="false">IF(L1605&gt;0,R1605/L1605,0)</f>
        <v>0.896953188054883</v>
      </c>
      <c r="V1605" s="54" t="n">
        <f aca="false">IF(N1605&gt;0,P1605/N1605,0)</f>
        <v>0.97141925179403</v>
      </c>
      <c r="W1605" s="54" t="n">
        <f aca="false">T1605*U1605*V1605</f>
        <v>0.799675925925926</v>
      </c>
      <c r="X1605" s="55" t="n">
        <v>223.7</v>
      </c>
      <c r="Y1605" s="56" t="n">
        <v>0.67</v>
      </c>
    </row>
    <row r="1606" customFormat="false" ht="15" hidden="false" customHeight="false" outlineLevel="0" collapsed="false">
      <c r="A1606" s="47" t="s">
        <v>2154</v>
      </c>
      <c r="B1606" s="48" t="n">
        <v>46197</v>
      </c>
      <c r="C1606" s="49" t="n">
        <f aca="false">DATE(YEAR(B1606),MONTH(B1606),1)</f>
        <v>46174</v>
      </c>
      <c r="D1606" s="47" t="s">
        <v>74</v>
      </c>
      <c r="E1606" s="47" t="s">
        <v>64</v>
      </c>
      <c r="F1606" s="47" t="s">
        <v>156</v>
      </c>
      <c r="G1606" s="47" t="s">
        <v>2153</v>
      </c>
      <c r="H1606" s="50" t="n">
        <f aca="false">Assumptions!$B$4</f>
        <v>480</v>
      </c>
      <c r="I1606" s="47" t="n">
        <v>30</v>
      </c>
      <c r="J1606" s="9" t="n">
        <f aca="false">H1606-I1606</f>
        <v>450</v>
      </c>
      <c r="K1606" s="9" t="n">
        <f aca="false">SUMIFS(Downtime_Log!$I$2:$I$20000,Downtime_Log!$B$2:$B$20000,A1606)</f>
        <v>9</v>
      </c>
      <c r="L1606" s="9" t="n">
        <f aca="false">J1606-K1606</f>
        <v>441</v>
      </c>
      <c r="M1606" s="51" t="n">
        <f aca="false">INDEX(Rate_Master!$C$2:$C$13,MATCH(F1606,Rate_Master!$A$2:$A$13,0))</f>
        <v>480</v>
      </c>
      <c r="N1606" s="52" t="n">
        <v>178492</v>
      </c>
      <c r="O1606" s="51" t="n">
        <f aca="false">SUMIFS(Quality_Log!$H$2:$H$20000,Quality_Log!$B$2:$B$20000,A1606)</f>
        <v>4173</v>
      </c>
      <c r="P1606" s="51" t="n">
        <f aca="false">N1606-O1606</f>
        <v>174319</v>
      </c>
      <c r="Q1606" s="51" t="n">
        <f aca="false">ROUND(J1606*M1606*Assumptions!$B$6,0)</f>
        <v>168480</v>
      </c>
      <c r="R1606" s="53" t="n">
        <f aca="false">N1606/M1606</f>
        <v>371.858333333333</v>
      </c>
      <c r="S1606" s="53" t="n">
        <f aca="false">P1606/M1606</f>
        <v>363.164583333333</v>
      </c>
      <c r="T1606" s="54" t="n">
        <f aca="false">IF(J1606&gt;0,L1606/J1606,0)</f>
        <v>0.98</v>
      </c>
      <c r="U1606" s="54" t="n">
        <f aca="false">IF(L1606&gt;0,R1606/L1606,0)</f>
        <v>0.843216175359033</v>
      </c>
      <c r="V1606" s="54" t="n">
        <f aca="false">IF(N1606&gt;0,P1606/N1606,0)</f>
        <v>0.976620800932255</v>
      </c>
      <c r="W1606" s="54" t="n">
        <f aca="false">T1606*U1606*V1606</f>
        <v>0.807032407407407</v>
      </c>
      <c r="X1606" s="55" t="n">
        <v>220.3</v>
      </c>
      <c r="Y1606" s="56" t="n">
        <v>0.65</v>
      </c>
    </row>
    <row r="1607" customFormat="false" ht="15" hidden="false" customHeight="false" outlineLevel="0" collapsed="false">
      <c r="A1607" s="47" t="s">
        <v>2155</v>
      </c>
      <c r="B1607" s="48" t="n">
        <v>46197</v>
      </c>
      <c r="C1607" s="49" t="n">
        <f aca="false">DATE(YEAR(B1607),MONTH(B1607),1)</f>
        <v>46174</v>
      </c>
      <c r="D1607" s="47" t="s">
        <v>73</v>
      </c>
      <c r="E1607" s="47" t="s">
        <v>65</v>
      </c>
      <c r="F1607" s="47" t="s">
        <v>159</v>
      </c>
      <c r="G1607" s="47" t="s">
        <v>2142</v>
      </c>
      <c r="H1607" s="50" t="n">
        <f aca="false">Assumptions!$B$4</f>
        <v>480</v>
      </c>
      <c r="I1607" s="47" t="n">
        <v>30</v>
      </c>
      <c r="J1607" s="9" t="n">
        <f aca="false">H1607-I1607</f>
        <v>450</v>
      </c>
      <c r="K1607" s="9" t="n">
        <f aca="false">SUMIFS(Downtime_Log!$I$2:$I$20000,Downtime_Log!$B$2:$B$20000,A1607)</f>
        <v>80</v>
      </c>
      <c r="L1607" s="9" t="n">
        <f aca="false">J1607-K1607</f>
        <v>370</v>
      </c>
      <c r="M1607" s="51" t="n">
        <f aca="false">INDEX(Rate_Master!$C$2:$C$13,MATCH(F1607,Rate_Master!$A$2:$A$13,0))</f>
        <v>240</v>
      </c>
      <c r="N1607" s="52" t="n">
        <v>74229</v>
      </c>
      <c r="O1607" s="51" t="n">
        <f aca="false">SUMIFS(Quality_Log!$H$2:$H$20000,Quality_Log!$B$2:$B$20000,A1607)</f>
        <v>1810</v>
      </c>
      <c r="P1607" s="51" t="n">
        <f aca="false">N1607-O1607</f>
        <v>72419</v>
      </c>
      <c r="Q1607" s="51" t="n">
        <f aca="false">ROUND(J1607*M1607*Assumptions!$B$6,0)</f>
        <v>84240</v>
      </c>
      <c r="R1607" s="53" t="n">
        <f aca="false">N1607/M1607</f>
        <v>309.2875</v>
      </c>
      <c r="S1607" s="53" t="n">
        <f aca="false">P1607/M1607</f>
        <v>301.745833333333</v>
      </c>
      <c r="T1607" s="54" t="n">
        <f aca="false">IF(J1607&gt;0,L1607/J1607,0)</f>
        <v>0.822222222222222</v>
      </c>
      <c r="U1607" s="54" t="n">
        <f aca="false">IF(L1607&gt;0,R1607/L1607,0)</f>
        <v>0.835912162162162</v>
      </c>
      <c r="V1607" s="54" t="n">
        <f aca="false">IF(N1607&gt;0,P1607/N1607,0)</f>
        <v>0.975615999137803</v>
      </c>
      <c r="W1607" s="54" t="n">
        <f aca="false">T1607*U1607*V1607</f>
        <v>0.670546296296296</v>
      </c>
      <c r="X1607" s="55" t="n">
        <v>181.5</v>
      </c>
      <c r="Y1607" s="56" t="n">
        <v>0.13</v>
      </c>
    </row>
    <row r="1608" customFormat="false" ht="15" hidden="false" customHeight="false" outlineLevel="0" collapsed="false">
      <c r="A1608" s="47" t="s">
        <v>2156</v>
      </c>
      <c r="B1608" s="48" t="n">
        <v>46197</v>
      </c>
      <c r="C1608" s="49" t="n">
        <f aca="false">DATE(YEAR(B1608),MONTH(B1608),1)</f>
        <v>46174</v>
      </c>
      <c r="D1608" s="47" t="s">
        <v>74</v>
      </c>
      <c r="E1608" s="47" t="s">
        <v>65</v>
      </c>
      <c r="F1608" s="47" t="s">
        <v>159</v>
      </c>
      <c r="G1608" s="47" t="s">
        <v>2142</v>
      </c>
      <c r="H1608" s="50" t="n">
        <f aca="false">Assumptions!$B$4</f>
        <v>480</v>
      </c>
      <c r="I1608" s="47" t="n">
        <v>45</v>
      </c>
      <c r="J1608" s="9" t="n">
        <f aca="false">H1608-I1608</f>
        <v>435</v>
      </c>
      <c r="K1608" s="9" t="n">
        <f aca="false">SUMIFS(Downtime_Log!$I$2:$I$20000,Downtime_Log!$B$2:$B$20000,A1608)</f>
        <v>143</v>
      </c>
      <c r="L1608" s="9" t="n">
        <f aca="false">J1608-K1608</f>
        <v>292</v>
      </c>
      <c r="M1608" s="51" t="n">
        <f aca="false">INDEX(Rate_Master!$C$2:$C$13,MATCH(F1608,Rate_Master!$A$2:$A$13,0))</f>
        <v>240</v>
      </c>
      <c r="N1608" s="52" t="n">
        <v>56785</v>
      </c>
      <c r="O1608" s="51" t="n">
        <f aca="false">SUMIFS(Quality_Log!$H$2:$H$20000,Quality_Log!$B$2:$B$20000,A1608)</f>
        <v>1279</v>
      </c>
      <c r="P1608" s="51" t="n">
        <f aca="false">N1608-O1608</f>
        <v>55506</v>
      </c>
      <c r="Q1608" s="51" t="n">
        <f aca="false">ROUND(J1608*M1608*Assumptions!$B$6,0)</f>
        <v>81432</v>
      </c>
      <c r="R1608" s="53" t="n">
        <f aca="false">N1608/M1608</f>
        <v>236.604166666667</v>
      </c>
      <c r="S1608" s="53" t="n">
        <f aca="false">P1608/M1608</f>
        <v>231.275</v>
      </c>
      <c r="T1608" s="54" t="n">
        <f aca="false">IF(J1608&gt;0,L1608/J1608,0)</f>
        <v>0.671264367816092</v>
      </c>
      <c r="U1608" s="54" t="n">
        <f aca="false">IF(L1608&gt;0,R1608/L1608,0)</f>
        <v>0.810288242009132</v>
      </c>
      <c r="V1608" s="54" t="n">
        <f aca="false">IF(N1608&gt;0,P1608/N1608,0)</f>
        <v>0.977476446244607</v>
      </c>
      <c r="W1608" s="54" t="n">
        <f aca="false">T1608*U1608*V1608</f>
        <v>0.531666666666667</v>
      </c>
      <c r="X1608" s="55" t="n">
        <v>162.1</v>
      </c>
      <c r="Y1608" s="56" t="n">
        <v>0.15</v>
      </c>
    </row>
    <row r="1609" customFormat="false" ht="15" hidden="false" customHeight="false" outlineLevel="0" collapsed="false">
      <c r="A1609" s="47" t="s">
        <v>2157</v>
      </c>
      <c r="B1609" s="48" t="n">
        <v>46197</v>
      </c>
      <c r="C1609" s="49" t="n">
        <f aca="false">DATE(YEAR(B1609),MONTH(B1609),1)</f>
        <v>46174</v>
      </c>
      <c r="D1609" s="47" t="s">
        <v>75</v>
      </c>
      <c r="E1609" s="47" t="s">
        <v>65</v>
      </c>
      <c r="F1609" s="47" t="s">
        <v>159</v>
      </c>
      <c r="G1609" s="47" t="s">
        <v>2142</v>
      </c>
      <c r="H1609" s="50" t="n">
        <f aca="false">Assumptions!$B$4</f>
        <v>480</v>
      </c>
      <c r="I1609" s="47" t="n">
        <v>30</v>
      </c>
      <c r="J1609" s="9" t="n">
        <f aca="false">H1609-I1609</f>
        <v>450</v>
      </c>
      <c r="K1609" s="9" t="n">
        <f aca="false">SUMIFS(Downtime_Log!$I$2:$I$20000,Downtime_Log!$B$2:$B$20000,A1609)</f>
        <v>55</v>
      </c>
      <c r="L1609" s="9" t="n">
        <f aca="false">J1609-K1609</f>
        <v>395</v>
      </c>
      <c r="M1609" s="51" t="n">
        <f aca="false">INDEX(Rate_Master!$C$2:$C$13,MATCH(F1609,Rate_Master!$A$2:$A$13,0))</f>
        <v>240</v>
      </c>
      <c r="N1609" s="52" t="n">
        <v>74658</v>
      </c>
      <c r="O1609" s="51" t="n">
        <f aca="false">SUMIFS(Quality_Log!$H$2:$H$20000,Quality_Log!$B$2:$B$20000,A1609)</f>
        <v>1457</v>
      </c>
      <c r="P1609" s="51" t="n">
        <f aca="false">N1609-O1609</f>
        <v>73201</v>
      </c>
      <c r="Q1609" s="51" t="n">
        <f aca="false">ROUND(J1609*M1609*Assumptions!$B$6,0)</f>
        <v>84240</v>
      </c>
      <c r="R1609" s="53" t="n">
        <f aca="false">N1609/M1609</f>
        <v>311.075</v>
      </c>
      <c r="S1609" s="53" t="n">
        <f aca="false">P1609/M1609</f>
        <v>305.004166666667</v>
      </c>
      <c r="T1609" s="54" t="n">
        <f aca="false">IF(J1609&gt;0,L1609/J1609,0)</f>
        <v>0.877777777777778</v>
      </c>
      <c r="U1609" s="54" t="n">
        <f aca="false">IF(L1609&gt;0,R1609/L1609,0)</f>
        <v>0.78753164556962</v>
      </c>
      <c r="V1609" s="54" t="n">
        <f aca="false">IF(N1609&gt;0,P1609/N1609,0)</f>
        <v>0.980484341932546</v>
      </c>
      <c r="W1609" s="54" t="n">
        <f aca="false">T1609*U1609*V1609</f>
        <v>0.677787037037037</v>
      </c>
      <c r="X1609" s="55" t="n">
        <v>198.1</v>
      </c>
      <c r="Y1609" s="56" t="n">
        <v>0.15</v>
      </c>
    </row>
    <row r="1610" customFormat="false" ht="15" hidden="false" customHeight="false" outlineLevel="0" collapsed="false">
      <c r="A1610" s="47" t="s">
        <v>2158</v>
      </c>
      <c r="B1610" s="48" t="n">
        <v>46198</v>
      </c>
      <c r="C1610" s="49" t="n">
        <f aca="false">DATE(YEAR(B1610),MONTH(B1610),1)</f>
        <v>46174</v>
      </c>
      <c r="D1610" s="47" t="s">
        <v>73</v>
      </c>
      <c r="E1610" s="47" t="s">
        <v>62</v>
      </c>
      <c r="F1610" s="47" t="s">
        <v>150</v>
      </c>
      <c r="G1610" s="47" t="s">
        <v>2159</v>
      </c>
      <c r="H1610" s="50" t="n">
        <f aca="false">Assumptions!$B$4</f>
        <v>480</v>
      </c>
      <c r="I1610" s="47" t="n">
        <v>30</v>
      </c>
      <c r="J1610" s="9" t="n">
        <f aca="false">H1610-I1610</f>
        <v>450</v>
      </c>
      <c r="K1610" s="9" t="n">
        <f aca="false">SUMIFS(Downtime_Log!$I$2:$I$20000,Downtime_Log!$B$2:$B$20000,A1610)</f>
        <v>46</v>
      </c>
      <c r="L1610" s="9" t="n">
        <f aca="false">J1610-K1610</f>
        <v>404</v>
      </c>
      <c r="M1610" s="51" t="n">
        <f aca="false">INDEX(Rate_Master!$C$2:$C$13,MATCH(F1610,Rate_Master!$A$2:$A$13,0))</f>
        <v>800</v>
      </c>
      <c r="N1610" s="52" t="n">
        <v>284208</v>
      </c>
      <c r="O1610" s="51" t="n">
        <f aca="false">SUMIFS(Quality_Log!$H$2:$H$20000,Quality_Log!$B$2:$B$20000,A1610)</f>
        <v>5913</v>
      </c>
      <c r="P1610" s="51" t="n">
        <f aca="false">N1610-O1610</f>
        <v>278295</v>
      </c>
      <c r="Q1610" s="51" t="n">
        <f aca="false">ROUND(J1610*M1610*Assumptions!$B$6,0)</f>
        <v>280800</v>
      </c>
      <c r="R1610" s="53" t="n">
        <f aca="false">N1610/M1610</f>
        <v>355.26</v>
      </c>
      <c r="S1610" s="53" t="n">
        <f aca="false">P1610/M1610</f>
        <v>347.86875</v>
      </c>
      <c r="T1610" s="54" t="n">
        <f aca="false">IF(J1610&gt;0,L1610/J1610,0)</f>
        <v>0.897777777777778</v>
      </c>
      <c r="U1610" s="54" t="n">
        <f aca="false">IF(L1610&gt;0,R1610/L1610,0)</f>
        <v>0.879356435643564</v>
      </c>
      <c r="V1610" s="54" t="n">
        <f aca="false">IF(N1610&gt;0,P1610/N1610,0)</f>
        <v>0.979194815065023</v>
      </c>
      <c r="W1610" s="54" t="n">
        <f aca="false">T1610*U1610*V1610</f>
        <v>0.773041666666667</v>
      </c>
      <c r="X1610" s="55" t="n">
        <v>363.2</v>
      </c>
      <c r="Y1610" s="56" t="n">
        <v>1.58</v>
      </c>
    </row>
    <row r="1611" customFormat="false" ht="15" hidden="false" customHeight="false" outlineLevel="0" collapsed="false">
      <c r="A1611" s="47" t="s">
        <v>2160</v>
      </c>
      <c r="B1611" s="48" t="n">
        <v>46198</v>
      </c>
      <c r="C1611" s="49" t="n">
        <f aca="false">DATE(YEAR(B1611),MONTH(B1611),1)</f>
        <v>46174</v>
      </c>
      <c r="D1611" s="47" t="s">
        <v>74</v>
      </c>
      <c r="E1611" s="47" t="s">
        <v>62</v>
      </c>
      <c r="F1611" s="47" t="s">
        <v>150</v>
      </c>
      <c r="G1611" s="47" t="s">
        <v>2159</v>
      </c>
      <c r="H1611" s="50" t="n">
        <f aca="false">Assumptions!$B$4</f>
        <v>480</v>
      </c>
      <c r="I1611" s="47" t="n">
        <v>30</v>
      </c>
      <c r="J1611" s="9" t="n">
        <f aca="false">H1611-I1611</f>
        <v>450</v>
      </c>
      <c r="K1611" s="9" t="n">
        <f aca="false">SUMIFS(Downtime_Log!$I$2:$I$20000,Downtime_Log!$B$2:$B$20000,A1611)</f>
        <v>25</v>
      </c>
      <c r="L1611" s="9" t="n">
        <f aca="false">J1611-K1611</f>
        <v>425</v>
      </c>
      <c r="M1611" s="51" t="n">
        <f aca="false">INDEX(Rate_Master!$C$2:$C$13,MATCH(F1611,Rate_Master!$A$2:$A$13,0))</f>
        <v>800</v>
      </c>
      <c r="N1611" s="52" t="n">
        <v>295930</v>
      </c>
      <c r="O1611" s="51" t="n">
        <f aca="false">SUMIFS(Quality_Log!$H$2:$H$20000,Quality_Log!$B$2:$B$20000,A1611)</f>
        <v>5113</v>
      </c>
      <c r="P1611" s="51" t="n">
        <f aca="false">N1611-O1611</f>
        <v>290817</v>
      </c>
      <c r="Q1611" s="51" t="n">
        <f aca="false">ROUND(J1611*M1611*Assumptions!$B$6,0)</f>
        <v>280800</v>
      </c>
      <c r="R1611" s="53" t="n">
        <f aca="false">N1611/M1611</f>
        <v>369.9125</v>
      </c>
      <c r="S1611" s="53" t="n">
        <f aca="false">P1611/M1611</f>
        <v>363.52125</v>
      </c>
      <c r="T1611" s="54" t="n">
        <f aca="false">IF(J1611&gt;0,L1611/J1611,0)</f>
        <v>0.944444444444444</v>
      </c>
      <c r="U1611" s="54" t="n">
        <f aca="false">IF(L1611&gt;0,R1611/L1611,0)</f>
        <v>0.870382352941177</v>
      </c>
      <c r="V1611" s="54" t="n">
        <f aca="false">IF(N1611&gt;0,P1611/N1611,0)</f>
        <v>0.982722265400602</v>
      </c>
      <c r="W1611" s="54" t="n">
        <f aca="false">T1611*U1611*V1611</f>
        <v>0.807825</v>
      </c>
      <c r="X1611" s="55" t="n">
        <v>382.9</v>
      </c>
      <c r="Y1611" s="56" t="n">
        <v>1.76</v>
      </c>
    </row>
    <row r="1612" customFormat="false" ht="15" hidden="false" customHeight="false" outlineLevel="0" collapsed="false">
      <c r="A1612" s="47" t="s">
        <v>2161</v>
      </c>
      <c r="B1612" s="48" t="n">
        <v>46198</v>
      </c>
      <c r="C1612" s="49" t="n">
        <f aca="false">DATE(YEAR(B1612),MONTH(B1612),1)</f>
        <v>46174</v>
      </c>
      <c r="D1612" s="47" t="s">
        <v>75</v>
      </c>
      <c r="E1612" s="47" t="s">
        <v>62</v>
      </c>
      <c r="F1612" s="47" t="s">
        <v>150</v>
      </c>
      <c r="G1612" s="47" t="s">
        <v>2159</v>
      </c>
      <c r="H1612" s="50" t="n">
        <f aca="false">Assumptions!$B$4</f>
        <v>480</v>
      </c>
      <c r="I1612" s="47" t="n">
        <v>30</v>
      </c>
      <c r="J1612" s="9" t="n">
        <f aca="false">H1612-I1612</f>
        <v>450</v>
      </c>
      <c r="K1612" s="9" t="n">
        <f aca="false">SUMIFS(Downtime_Log!$I$2:$I$20000,Downtime_Log!$B$2:$B$20000,A1612)</f>
        <v>22</v>
      </c>
      <c r="L1612" s="9" t="n">
        <f aca="false">J1612-K1612</f>
        <v>428</v>
      </c>
      <c r="M1612" s="51" t="n">
        <f aca="false">INDEX(Rate_Master!$C$2:$C$13,MATCH(F1612,Rate_Master!$A$2:$A$13,0))</f>
        <v>800</v>
      </c>
      <c r="N1612" s="52" t="n">
        <v>283625</v>
      </c>
      <c r="O1612" s="51" t="n">
        <f aca="false">SUMIFS(Quality_Log!$H$2:$H$20000,Quality_Log!$B$2:$B$20000,A1612)</f>
        <v>9416</v>
      </c>
      <c r="P1612" s="51" t="n">
        <f aca="false">N1612-O1612</f>
        <v>274209</v>
      </c>
      <c r="Q1612" s="51" t="n">
        <f aca="false">ROUND(J1612*M1612*Assumptions!$B$6,0)</f>
        <v>280800</v>
      </c>
      <c r="R1612" s="53" t="n">
        <f aca="false">N1612/M1612</f>
        <v>354.53125</v>
      </c>
      <c r="S1612" s="53" t="n">
        <f aca="false">P1612/M1612</f>
        <v>342.76125</v>
      </c>
      <c r="T1612" s="54" t="n">
        <f aca="false">IF(J1612&gt;0,L1612/J1612,0)</f>
        <v>0.951111111111111</v>
      </c>
      <c r="U1612" s="54" t="n">
        <f aca="false">IF(L1612&gt;0,R1612/L1612,0)</f>
        <v>0.828344042056075</v>
      </c>
      <c r="V1612" s="54" t="n">
        <f aca="false">IF(N1612&gt;0,P1612/N1612,0)</f>
        <v>0.966801234023799</v>
      </c>
      <c r="W1612" s="54" t="n">
        <f aca="false">T1612*U1612*V1612</f>
        <v>0.761691666666667</v>
      </c>
      <c r="X1612" s="55" t="n">
        <v>392.5</v>
      </c>
      <c r="Y1612" s="56" t="n">
        <v>2.04</v>
      </c>
    </row>
    <row r="1613" customFormat="false" ht="15" hidden="false" customHeight="false" outlineLevel="0" collapsed="false">
      <c r="A1613" s="47" t="s">
        <v>2162</v>
      </c>
      <c r="B1613" s="48" t="n">
        <v>46198</v>
      </c>
      <c r="C1613" s="49" t="n">
        <f aca="false">DATE(YEAR(B1613),MONTH(B1613),1)</f>
        <v>46174</v>
      </c>
      <c r="D1613" s="47" t="s">
        <v>73</v>
      </c>
      <c r="E1613" s="47" t="s">
        <v>63</v>
      </c>
      <c r="F1613" s="47" t="s">
        <v>152</v>
      </c>
      <c r="G1613" s="47" t="s">
        <v>2149</v>
      </c>
      <c r="H1613" s="50" t="n">
        <f aca="false">Assumptions!$B$4</f>
        <v>480</v>
      </c>
      <c r="I1613" s="47" t="n">
        <v>45</v>
      </c>
      <c r="J1613" s="9" t="n">
        <f aca="false">H1613-I1613</f>
        <v>435</v>
      </c>
      <c r="K1613" s="9" t="n">
        <f aca="false">SUMIFS(Downtime_Log!$I$2:$I$20000,Downtime_Log!$B$2:$B$20000,A1613)</f>
        <v>82</v>
      </c>
      <c r="L1613" s="9" t="n">
        <f aca="false">J1613-K1613</f>
        <v>353</v>
      </c>
      <c r="M1613" s="51" t="n">
        <f aca="false">INDEX(Rate_Master!$C$2:$C$13,MATCH(F1613,Rate_Master!$A$2:$A$13,0))</f>
        <v>900</v>
      </c>
      <c r="N1613" s="52" t="n">
        <v>272632</v>
      </c>
      <c r="O1613" s="51" t="n">
        <f aca="false">SUMIFS(Quality_Log!$H$2:$H$20000,Quality_Log!$B$2:$B$20000,A1613)</f>
        <v>4995</v>
      </c>
      <c r="P1613" s="51" t="n">
        <f aca="false">N1613-O1613</f>
        <v>267637</v>
      </c>
      <c r="Q1613" s="51" t="n">
        <f aca="false">ROUND(J1613*M1613*Assumptions!$B$6,0)</f>
        <v>305370</v>
      </c>
      <c r="R1613" s="53" t="n">
        <f aca="false">N1613/M1613</f>
        <v>302.924444444444</v>
      </c>
      <c r="S1613" s="53" t="n">
        <f aca="false">P1613/M1613</f>
        <v>297.374444444444</v>
      </c>
      <c r="T1613" s="54" t="n">
        <f aca="false">IF(J1613&gt;0,L1613/J1613,0)</f>
        <v>0.811494252873563</v>
      </c>
      <c r="U1613" s="54" t="n">
        <f aca="false">IF(L1613&gt;0,R1613/L1613,0)</f>
        <v>0.858142902108908</v>
      </c>
      <c r="V1613" s="54" t="n">
        <f aca="false">IF(N1613&gt;0,P1613/N1613,0)</f>
        <v>0.98167859972417</v>
      </c>
      <c r="W1613" s="54" t="n">
        <f aca="false">T1613*U1613*V1613</f>
        <v>0.683619412515964</v>
      </c>
      <c r="X1613" s="55" t="n">
        <v>388.8</v>
      </c>
      <c r="Y1613" s="56" t="n">
        <v>1.99</v>
      </c>
    </row>
    <row r="1614" customFormat="false" ht="15" hidden="false" customHeight="false" outlineLevel="0" collapsed="false">
      <c r="A1614" s="47" t="s">
        <v>2163</v>
      </c>
      <c r="B1614" s="48" t="n">
        <v>46198</v>
      </c>
      <c r="C1614" s="49" t="n">
        <f aca="false">DATE(YEAR(B1614),MONTH(B1614),1)</f>
        <v>46174</v>
      </c>
      <c r="D1614" s="47" t="s">
        <v>74</v>
      </c>
      <c r="E1614" s="47" t="s">
        <v>63</v>
      </c>
      <c r="F1614" s="47" t="s">
        <v>152</v>
      </c>
      <c r="G1614" s="47" t="s">
        <v>2149</v>
      </c>
      <c r="H1614" s="50" t="n">
        <f aca="false">Assumptions!$B$4</f>
        <v>480</v>
      </c>
      <c r="I1614" s="47" t="n">
        <v>30</v>
      </c>
      <c r="J1614" s="9" t="n">
        <f aca="false">H1614-I1614</f>
        <v>450</v>
      </c>
      <c r="K1614" s="9" t="n">
        <f aca="false">SUMIFS(Downtime_Log!$I$2:$I$20000,Downtime_Log!$B$2:$B$20000,A1614)</f>
        <v>11</v>
      </c>
      <c r="L1614" s="9" t="n">
        <f aca="false">J1614-K1614</f>
        <v>439</v>
      </c>
      <c r="M1614" s="51" t="n">
        <f aca="false">INDEX(Rate_Master!$C$2:$C$13,MATCH(F1614,Rate_Master!$A$2:$A$13,0))</f>
        <v>900</v>
      </c>
      <c r="N1614" s="52" t="n">
        <v>329205</v>
      </c>
      <c r="O1614" s="51" t="n">
        <f aca="false">SUMIFS(Quality_Log!$H$2:$H$20000,Quality_Log!$B$2:$B$20000,A1614)</f>
        <v>6434</v>
      </c>
      <c r="P1614" s="51" t="n">
        <f aca="false">N1614-O1614</f>
        <v>322771</v>
      </c>
      <c r="Q1614" s="51" t="n">
        <f aca="false">ROUND(J1614*M1614*Assumptions!$B$6,0)</f>
        <v>315900</v>
      </c>
      <c r="R1614" s="53" t="n">
        <f aca="false">N1614/M1614</f>
        <v>365.783333333333</v>
      </c>
      <c r="S1614" s="53" t="n">
        <f aca="false">P1614/M1614</f>
        <v>358.634444444444</v>
      </c>
      <c r="T1614" s="54" t="n">
        <f aca="false">IF(J1614&gt;0,L1614/J1614,0)</f>
        <v>0.975555555555556</v>
      </c>
      <c r="U1614" s="54" t="n">
        <f aca="false">IF(L1614&gt;0,R1614/L1614,0)</f>
        <v>0.833219438116932</v>
      </c>
      <c r="V1614" s="54" t="n">
        <f aca="false">IF(N1614&gt;0,P1614/N1614,0)</f>
        <v>0.980455946902386</v>
      </c>
      <c r="W1614" s="54" t="n">
        <f aca="false">T1614*U1614*V1614</f>
        <v>0.796965432098765</v>
      </c>
      <c r="X1614" s="55" t="n">
        <v>482.2</v>
      </c>
      <c r="Y1614" s="56" t="n">
        <v>1.89</v>
      </c>
    </row>
    <row r="1615" customFormat="false" ht="15" hidden="false" customHeight="false" outlineLevel="0" collapsed="false">
      <c r="A1615" s="47" t="s">
        <v>2164</v>
      </c>
      <c r="B1615" s="48" t="n">
        <v>46198</v>
      </c>
      <c r="C1615" s="49" t="n">
        <f aca="false">DATE(YEAR(B1615),MONTH(B1615),1)</f>
        <v>46174</v>
      </c>
      <c r="D1615" s="47" t="s">
        <v>75</v>
      </c>
      <c r="E1615" s="47" t="s">
        <v>63</v>
      </c>
      <c r="F1615" s="47" t="s">
        <v>152</v>
      </c>
      <c r="G1615" s="47" t="s">
        <v>2149</v>
      </c>
      <c r="H1615" s="50" t="n">
        <f aca="false">Assumptions!$B$4</f>
        <v>480</v>
      </c>
      <c r="I1615" s="47" t="n">
        <v>30</v>
      </c>
      <c r="J1615" s="9" t="n">
        <f aca="false">H1615-I1615</f>
        <v>450</v>
      </c>
      <c r="K1615" s="9" t="n">
        <f aca="false">SUMIFS(Downtime_Log!$I$2:$I$20000,Downtime_Log!$B$2:$B$20000,A1615)</f>
        <v>152</v>
      </c>
      <c r="L1615" s="9" t="n">
        <f aca="false">J1615-K1615</f>
        <v>298</v>
      </c>
      <c r="M1615" s="51" t="n">
        <f aca="false">INDEX(Rate_Master!$C$2:$C$13,MATCH(F1615,Rate_Master!$A$2:$A$13,0))</f>
        <v>900</v>
      </c>
      <c r="N1615" s="52" t="n">
        <v>228011</v>
      </c>
      <c r="O1615" s="51" t="n">
        <f aca="false">SUMIFS(Quality_Log!$H$2:$H$20000,Quality_Log!$B$2:$B$20000,A1615)</f>
        <v>6984</v>
      </c>
      <c r="P1615" s="51" t="n">
        <f aca="false">N1615-O1615</f>
        <v>221027</v>
      </c>
      <c r="Q1615" s="51" t="n">
        <f aca="false">ROUND(J1615*M1615*Assumptions!$B$6,0)</f>
        <v>315900</v>
      </c>
      <c r="R1615" s="53" t="n">
        <f aca="false">N1615/M1615</f>
        <v>253.345555555556</v>
      </c>
      <c r="S1615" s="53" t="n">
        <f aca="false">P1615/M1615</f>
        <v>245.585555555556</v>
      </c>
      <c r="T1615" s="54" t="n">
        <f aca="false">IF(J1615&gt;0,L1615/J1615,0)</f>
        <v>0.662222222222222</v>
      </c>
      <c r="U1615" s="54" t="n">
        <f aca="false">IF(L1615&gt;0,R1615/L1615,0)</f>
        <v>0.850152870991797</v>
      </c>
      <c r="V1615" s="54" t="n">
        <f aca="false">IF(N1615&gt;0,P1615/N1615,0)</f>
        <v>0.969369898820671</v>
      </c>
      <c r="W1615" s="54" t="n">
        <f aca="false">T1615*U1615*V1615</f>
        <v>0.545745679012346</v>
      </c>
      <c r="X1615" s="55" t="n">
        <v>394.8</v>
      </c>
      <c r="Y1615" s="56" t="n">
        <v>1.75</v>
      </c>
    </row>
    <row r="1616" customFormat="false" ht="15" hidden="false" customHeight="false" outlineLevel="0" collapsed="false">
      <c r="A1616" s="47" t="s">
        <v>2165</v>
      </c>
      <c r="B1616" s="48" t="n">
        <v>46198</v>
      </c>
      <c r="C1616" s="49" t="n">
        <f aca="false">DATE(YEAR(B1616),MONTH(B1616),1)</f>
        <v>46174</v>
      </c>
      <c r="D1616" s="47" t="s">
        <v>73</v>
      </c>
      <c r="E1616" s="47" t="s">
        <v>64</v>
      </c>
      <c r="F1616" s="47" t="s">
        <v>156</v>
      </c>
      <c r="G1616" s="47" t="s">
        <v>2153</v>
      </c>
      <c r="H1616" s="50" t="n">
        <f aca="false">Assumptions!$B$4</f>
        <v>480</v>
      </c>
      <c r="I1616" s="47" t="n">
        <v>30</v>
      </c>
      <c r="J1616" s="9" t="n">
        <f aca="false">H1616-I1616</f>
        <v>450</v>
      </c>
      <c r="K1616" s="9" t="n">
        <f aca="false">SUMIFS(Downtime_Log!$I$2:$I$20000,Downtime_Log!$B$2:$B$20000,A1616)</f>
        <v>34</v>
      </c>
      <c r="L1616" s="9" t="n">
        <f aca="false">J1616-K1616</f>
        <v>416</v>
      </c>
      <c r="M1616" s="51" t="n">
        <f aca="false">INDEX(Rate_Master!$C$2:$C$13,MATCH(F1616,Rate_Master!$A$2:$A$13,0))</f>
        <v>480</v>
      </c>
      <c r="N1616" s="52" t="n">
        <v>178172</v>
      </c>
      <c r="O1616" s="51" t="n">
        <f aca="false">SUMIFS(Quality_Log!$H$2:$H$20000,Quality_Log!$B$2:$B$20000,A1616)</f>
        <v>3217</v>
      </c>
      <c r="P1616" s="51" t="n">
        <f aca="false">N1616-O1616</f>
        <v>174955</v>
      </c>
      <c r="Q1616" s="51" t="n">
        <f aca="false">ROUND(J1616*M1616*Assumptions!$B$6,0)</f>
        <v>168480</v>
      </c>
      <c r="R1616" s="53" t="n">
        <f aca="false">N1616/M1616</f>
        <v>371.191666666667</v>
      </c>
      <c r="S1616" s="53" t="n">
        <f aca="false">P1616/M1616</f>
        <v>364.489583333333</v>
      </c>
      <c r="T1616" s="54" t="n">
        <f aca="false">IF(J1616&gt;0,L1616/J1616,0)</f>
        <v>0.924444444444444</v>
      </c>
      <c r="U1616" s="54" t="n">
        <f aca="false">IF(L1616&gt;0,R1616/L1616,0)</f>
        <v>0.89228766025641</v>
      </c>
      <c r="V1616" s="54" t="n">
        <f aca="false">IF(N1616&gt;0,P1616/N1616,0)</f>
        <v>0.981944413263588</v>
      </c>
      <c r="W1616" s="54" t="n">
        <f aca="false">T1616*U1616*V1616</f>
        <v>0.809976851851852</v>
      </c>
      <c r="X1616" s="55" t="n">
        <v>235.5</v>
      </c>
      <c r="Y1616" s="56" t="n">
        <v>0.69</v>
      </c>
    </row>
    <row r="1617" customFormat="false" ht="15" hidden="false" customHeight="false" outlineLevel="0" collapsed="false">
      <c r="A1617" s="47" t="s">
        <v>2166</v>
      </c>
      <c r="B1617" s="48" t="n">
        <v>46198</v>
      </c>
      <c r="C1617" s="49" t="n">
        <f aca="false">DATE(YEAR(B1617),MONTH(B1617),1)</f>
        <v>46174</v>
      </c>
      <c r="D1617" s="47" t="s">
        <v>74</v>
      </c>
      <c r="E1617" s="47" t="s">
        <v>64</v>
      </c>
      <c r="F1617" s="47" t="s">
        <v>156</v>
      </c>
      <c r="G1617" s="47" t="s">
        <v>2153</v>
      </c>
      <c r="H1617" s="50" t="n">
        <f aca="false">Assumptions!$B$4</f>
        <v>480</v>
      </c>
      <c r="I1617" s="47" t="n">
        <v>30</v>
      </c>
      <c r="J1617" s="9" t="n">
        <f aca="false">H1617-I1617</f>
        <v>450</v>
      </c>
      <c r="K1617" s="9" t="n">
        <f aca="false">SUMIFS(Downtime_Log!$I$2:$I$20000,Downtime_Log!$B$2:$B$20000,A1617)</f>
        <v>9</v>
      </c>
      <c r="L1617" s="9" t="n">
        <f aca="false">J1617-K1617</f>
        <v>441</v>
      </c>
      <c r="M1617" s="51" t="n">
        <f aca="false">INDEX(Rate_Master!$C$2:$C$13,MATCH(F1617,Rate_Master!$A$2:$A$13,0))</f>
        <v>480</v>
      </c>
      <c r="N1617" s="52" t="n">
        <v>180770</v>
      </c>
      <c r="O1617" s="51" t="n">
        <f aca="false">SUMIFS(Quality_Log!$H$2:$H$20000,Quality_Log!$B$2:$B$20000,A1617)</f>
        <v>3616</v>
      </c>
      <c r="P1617" s="51" t="n">
        <f aca="false">N1617-O1617</f>
        <v>177154</v>
      </c>
      <c r="Q1617" s="51" t="n">
        <f aca="false">ROUND(J1617*M1617*Assumptions!$B$6,0)</f>
        <v>168480</v>
      </c>
      <c r="R1617" s="53" t="n">
        <f aca="false">N1617/M1617</f>
        <v>376.604166666667</v>
      </c>
      <c r="S1617" s="53" t="n">
        <f aca="false">P1617/M1617</f>
        <v>369.070833333333</v>
      </c>
      <c r="T1617" s="54" t="n">
        <f aca="false">IF(J1617&gt;0,L1617/J1617,0)</f>
        <v>0.98</v>
      </c>
      <c r="U1617" s="54" t="n">
        <f aca="false">IF(L1617&gt;0,R1617/L1617,0)</f>
        <v>0.853977702191988</v>
      </c>
      <c r="V1617" s="54" t="n">
        <f aca="false">IF(N1617&gt;0,P1617/N1617,0)</f>
        <v>0.979996680865188</v>
      </c>
      <c r="W1617" s="54" t="n">
        <f aca="false">T1617*U1617*V1617</f>
        <v>0.820157407407407</v>
      </c>
      <c r="X1617" s="55" t="n">
        <v>224.7</v>
      </c>
      <c r="Y1617" s="56" t="n">
        <v>0.62</v>
      </c>
    </row>
    <row r="1618" customFormat="false" ht="15" hidden="false" customHeight="false" outlineLevel="0" collapsed="false">
      <c r="A1618" s="47" t="s">
        <v>2167</v>
      </c>
      <c r="B1618" s="48" t="n">
        <v>46198</v>
      </c>
      <c r="C1618" s="49" t="n">
        <f aca="false">DATE(YEAR(B1618),MONTH(B1618),1)</f>
        <v>46174</v>
      </c>
      <c r="D1618" s="47" t="s">
        <v>73</v>
      </c>
      <c r="E1618" s="47" t="s">
        <v>65</v>
      </c>
      <c r="F1618" s="47" t="s">
        <v>159</v>
      </c>
      <c r="G1618" s="47" t="s">
        <v>2168</v>
      </c>
      <c r="H1618" s="50" t="n">
        <f aca="false">Assumptions!$B$4</f>
        <v>480</v>
      </c>
      <c r="I1618" s="47" t="n">
        <v>30</v>
      </c>
      <c r="J1618" s="9" t="n">
        <f aca="false">H1618-I1618</f>
        <v>450</v>
      </c>
      <c r="K1618" s="9" t="n">
        <f aca="false">SUMIFS(Downtime_Log!$I$2:$I$20000,Downtime_Log!$B$2:$B$20000,A1618)</f>
        <v>76</v>
      </c>
      <c r="L1618" s="9" t="n">
        <f aca="false">J1618-K1618</f>
        <v>374</v>
      </c>
      <c r="M1618" s="51" t="n">
        <f aca="false">INDEX(Rate_Master!$C$2:$C$13,MATCH(F1618,Rate_Master!$A$2:$A$13,0))</f>
        <v>240</v>
      </c>
      <c r="N1618" s="52" t="n">
        <v>77363</v>
      </c>
      <c r="O1618" s="51" t="n">
        <f aca="false">SUMIFS(Quality_Log!$H$2:$H$20000,Quality_Log!$B$2:$B$20000,A1618)</f>
        <v>1987</v>
      </c>
      <c r="P1618" s="51" t="n">
        <f aca="false">N1618-O1618</f>
        <v>75376</v>
      </c>
      <c r="Q1618" s="51" t="n">
        <f aca="false">ROUND(J1618*M1618*Assumptions!$B$6,0)</f>
        <v>84240</v>
      </c>
      <c r="R1618" s="53" t="n">
        <f aca="false">N1618/M1618</f>
        <v>322.345833333333</v>
      </c>
      <c r="S1618" s="53" t="n">
        <f aca="false">P1618/M1618</f>
        <v>314.066666666667</v>
      </c>
      <c r="T1618" s="54" t="n">
        <f aca="false">IF(J1618&gt;0,L1618/J1618,0)</f>
        <v>0.831111111111111</v>
      </c>
      <c r="U1618" s="54" t="n">
        <f aca="false">IF(L1618&gt;0,R1618/L1618,0)</f>
        <v>0.861887254901961</v>
      </c>
      <c r="V1618" s="54" t="n">
        <f aca="false">IF(N1618&gt;0,P1618/N1618,0)</f>
        <v>0.974315887439732</v>
      </c>
      <c r="W1618" s="54" t="n">
        <f aca="false">T1618*U1618*V1618</f>
        <v>0.697925925925926</v>
      </c>
      <c r="X1618" s="55" t="n">
        <v>192</v>
      </c>
      <c r="Y1618" s="56" t="n">
        <v>0.15</v>
      </c>
    </row>
    <row r="1619" customFormat="false" ht="15" hidden="false" customHeight="false" outlineLevel="0" collapsed="false">
      <c r="A1619" s="47" t="s">
        <v>2169</v>
      </c>
      <c r="B1619" s="48" t="n">
        <v>46198</v>
      </c>
      <c r="C1619" s="49" t="n">
        <f aca="false">DATE(YEAR(B1619),MONTH(B1619),1)</f>
        <v>46174</v>
      </c>
      <c r="D1619" s="47" t="s">
        <v>74</v>
      </c>
      <c r="E1619" s="47" t="s">
        <v>65</v>
      </c>
      <c r="F1619" s="47" t="s">
        <v>159</v>
      </c>
      <c r="G1619" s="47" t="s">
        <v>2168</v>
      </c>
      <c r="H1619" s="50" t="n">
        <f aca="false">Assumptions!$B$4</f>
        <v>480</v>
      </c>
      <c r="I1619" s="47" t="n">
        <v>30</v>
      </c>
      <c r="J1619" s="9" t="n">
        <f aca="false">H1619-I1619</f>
        <v>450</v>
      </c>
      <c r="K1619" s="9" t="n">
        <f aca="false">SUMIFS(Downtime_Log!$I$2:$I$20000,Downtime_Log!$B$2:$B$20000,A1619)</f>
        <v>128</v>
      </c>
      <c r="L1619" s="9" t="n">
        <f aca="false">J1619-K1619</f>
        <v>322</v>
      </c>
      <c r="M1619" s="51" t="n">
        <f aca="false">INDEX(Rate_Master!$C$2:$C$13,MATCH(F1619,Rate_Master!$A$2:$A$13,0))</f>
        <v>240</v>
      </c>
      <c r="N1619" s="52" t="n">
        <v>61910</v>
      </c>
      <c r="O1619" s="51" t="n">
        <f aca="false">SUMIFS(Quality_Log!$H$2:$H$20000,Quality_Log!$B$2:$B$20000,A1619)</f>
        <v>1334</v>
      </c>
      <c r="P1619" s="51" t="n">
        <f aca="false">N1619-O1619</f>
        <v>60576</v>
      </c>
      <c r="Q1619" s="51" t="n">
        <f aca="false">ROUND(J1619*M1619*Assumptions!$B$6,0)</f>
        <v>84240</v>
      </c>
      <c r="R1619" s="53" t="n">
        <f aca="false">N1619/M1619</f>
        <v>257.958333333333</v>
      </c>
      <c r="S1619" s="53" t="n">
        <f aca="false">P1619/M1619</f>
        <v>252.4</v>
      </c>
      <c r="T1619" s="54" t="n">
        <f aca="false">IF(J1619&gt;0,L1619/J1619,0)</f>
        <v>0.715555555555556</v>
      </c>
      <c r="U1619" s="54" t="n">
        <f aca="false">IF(L1619&gt;0,R1619/L1619,0)</f>
        <v>0.801112836438923</v>
      </c>
      <c r="V1619" s="54" t="n">
        <f aca="false">IF(N1619&gt;0,P1619/N1619,0)</f>
        <v>0.978452592472945</v>
      </c>
      <c r="W1619" s="54" t="n">
        <f aca="false">T1619*U1619*V1619</f>
        <v>0.560888888888889</v>
      </c>
      <c r="X1619" s="55" t="n">
        <v>172.1</v>
      </c>
      <c r="Y1619" s="56" t="n">
        <v>0.17</v>
      </c>
    </row>
    <row r="1620" customFormat="false" ht="15" hidden="false" customHeight="false" outlineLevel="0" collapsed="false">
      <c r="A1620" s="47" t="s">
        <v>2170</v>
      </c>
      <c r="B1620" s="48" t="n">
        <v>46198</v>
      </c>
      <c r="C1620" s="49" t="n">
        <f aca="false">DATE(YEAR(B1620),MONTH(B1620),1)</f>
        <v>46174</v>
      </c>
      <c r="D1620" s="47" t="s">
        <v>75</v>
      </c>
      <c r="E1620" s="47" t="s">
        <v>65</v>
      </c>
      <c r="F1620" s="47" t="s">
        <v>159</v>
      </c>
      <c r="G1620" s="47" t="s">
        <v>2168</v>
      </c>
      <c r="H1620" s="50" t="n">
        <f aca="false">Assumptions!$B$4</f>
        <v>480</v>
      </c>
      <c r="I1620" s="47" t="n">
        <v>30</v>
      </c>
      <c r="J1620" s="9" t="n">
        <f aca="false">H1620-I1620</f>
        <v>450</v>
      </c>
      <c r="K1620" s="9" t="n">
        <f aca="false">SUMIFS(Downtime_Log!$I$2:$I$20000,Downtime_Log!$B$2:$B$20000,A1620)</f>
        <v>51</v>
      </c>
      <c r="L1620" s="9" t="n">
        <f aca="false">J1620-K1620</f>
        <v>399</v>
      </c>
      <c r="M1620" s="51" t="n">
        <f aca="false">INDEX(Rate_Master!$C$2:$C$13,MATCH(F1620,Rate_Master!$A$2:$A$13,0))</f>
        <v>240</v>
      </c>
      <c r="N1620" s="52" t="n">
        <v>79108</v>
      </c>
      <c r="O1620" s="51" t="n">
        <f aca="false">SUMIFS(Quality_Log!$H$2:$H$20000,Quality_Log!$B$2:$B$20000,A1620)</f>
        <v>1457</v>
      </c>
      <c r="P1620" s="51" t="n">
        <f aca="false">N1620-O1620</f>
        <v>77651</v>
      </c>
      <c r="Q1620" s="51" t="n">
        <f aca="false">ROUND(J1620*M1620*Assumptions!$B$6,0)</f>
        <v>84240</v>
      </c>
      <c r="R1620" s="53" t="n">
        <f aca="false">N1620/M1620</f>
        <v>329.616666666667</v>
      </c>
      <c r="S1620" s="53" t="n">
        <f aca="false">P1620/M1620</f>
        <v>323.545833333333</v>
      </c>
      <c r="T1620" s="54" t="n">
        <f aca="false">IF(J1620&gt;0,L1620/J1620,0)</f>
        <v>0.886666666666667</v>
      </c>
      <c r="U1620" s="54" t="n">
        <f aca="false">IF(L1620&gt;0,R1620/L1620,0)</f>
        <v>0.826106934001671</v>
      </c>
      <c r="V1620" s="54" t="n">
        <f aca="false">IF(N1620&gt;0,P1620/N1620,0)</f>
        <v>0.981582140870708</v>
      </c>
      <c r="W1620" s="54" t="n">
        <f aca="false">T1620*U1620*V1620</f>
        <v>0.718990740740741</v>
      </c>
      <c r="X1620" s="55" t="n">
        <v>196.9</v>
      </c>
      <c r="Y1620" s="56" t="n">
        <v>0.16</v>
      </c>
    </row>
    <row r="1621" customFormat="false" ht="15" hidden="false" customHeight="false" outlineLevel="0" collapsed="false">
      <c r="A1621" s="47" t="s">
        <v>2171</v>
      </c>
      <c r="B1621" s="48" t="n">
        <v>46199</v>
      </c>
      <c r="C1621" s="49" t="n">
        <f aca="false">DATE(YEAR(B1621),MONTH(B1621),1)</f>
        <v>46174</v>
      </c>
      <c r="D1621" s="47" t="s">
        <v>73</v>
      </c>
      <c r="E1621" s="47" t="s">
        <v>62</v>
      </c>
      <c r="F1621" s="47" t="s">
        <v>150</v>
      </c>
      <c r="G1621" s="47" t="s">
        <v>2159</v>
      </c>
      <c r="H1621" s="50" t="n">
        <f aca="false">Assumptions!$B$4</f>
        <v>480</v>
      </c>
      <c r="I1621" s="47" t="n">
        <v>30</v>
      </c>
      <c r="J1621" s="9" t="n">
        <f aca="false">H1621-I1621</f>
        <v>450</v>
      </c>
      <c r="K1621" s="9" t="n">
        <f aca="false">SUMIFS(Downtime_Log!$I$2:$I$20000,Downtime_Log!$B$2:$B$20000,A1621)</f>
        <v>68</v>
      </c>
      <c r="L1621" s="9" t="n">
        <f aca="false">J1621-K1621</f>
        <v>382</v>
      </c>
      <c r="M1621" s="51" t="n">
        <f aca="false">INDEX(Rate_Master!$C$2:$C$13,MATCH(F1621,Rate_Master!$A$2:$A$13,0))</f>
        <v>800</v>
      </c>
      <c r="N1621" s="52" t="n">
        <v>270740</v>
      </c>
      <c r="O1621" s="51" t="n">
        <f aca="false">SUMIFS(Quality_Log!$H$2:$H$20000,Quality_Log!$B$2:$B$20000,A1621)</f>
        <v>5938</v>
      </c>
      <c r="P1621" s="51" t="n">
        <f aca="false">N1621-O1621</f>
        <v>264802</v>
      </c>
      <c r="Q1621" s="51" t="n">
        <f aca="false">ROUND(J1621*M1621*Assumptions!$B$6,0)</f>
        <v>280800</v>
      </c>
      <c r="R1621" s="53" t="n">
        <f aca="false">N1621/M1621</f>
        <v>338.425</v>
      </c>
      <c r="S1621" s="53" t="n">
        <f aca="false">P1621/M1621</f>
        <v>331.0025</v>
      </c>
      <c r="T1621" s="54" t="n">
        <f aca="false">IF(J1621&gt;0,L1621/J1621,0)</f>
        <v>0.848888888888889</v>
      </c>
      <c r="U1621" s="54" t="n">
        <f aca="false">IF(L1621&gt;0,R1621/L1621,0)</f>
        <v>0.885929319371728</v>
      </c>
      <c r="V1621" s="54" t="n">
        <f aca="false">IF(N1621&gt;0,P1621/N1621,0)</f>
        <v>0.978067518652582</v>
      </c>
      <c r="W1621" s="54" t="n">
        <f aca="false">T1621*U1621*V1621</f>
        <v>0.735561111111111</v>
      </c>
      <c r="X1621" s="55" t="n">
        <v>346.5</v>
      </c>
      <c r="Y1621" s="56" t="n">
        <v>1.62</v>
      </c>
    </row>
    <row r="1622" customFormat="false" ht="15" hidden="false" customHeight="false" outlineLevel="0" collapsed="false">
      <c r="A1622" s="47" t="s">
        <v>2172</v>
      </c>
      <c r="B1622" s="48" t="n">
        <v>46199</v>
      </c>
      <c r="C1622" s="49" t="n">
        <f aca="false">DATE(YEAR(B1622),MONTH(B1622),1)</f>
        <v>46174</v>
      </c>
      <c r="D1622" s="47" t="s">
        <v>74</v>
      </c>
      <c r="E1622" s="47" t="s">
        <v>62</v>
      </c>
      <c r="F1622" s="47" t="s">
        <v>150</v>
      </c>
      <c r="G1622" s="47" t="s">
        <v>2159</v>
      </c>
      <c r="H1622" s="50" t="n">
        <f aca="false">Assumptions!$B$4</f>
        <v>480</v>
      </c>
      <c r="I1622" s="47" t="n">
        <v>45</v>
      </c>
      <c r="J1622" s="9" t="n">
        <f aca="false">H1622-I1622</f>
        <v>435</v>
      </c>
      <c r="K1622" s="9" t="n">
        <f aca="false">SUMIFS(Downtime_Log!$I$2:$I$20000,Downtime_Log!$B$2:$B$20000,A1622)</f>
        <v>108</v>
      </c>
      <c r="L1622" s="9" t="n">
        <f aca="false">J1622-K1622</f>
        <v>327</v>
      </c>
      <c r="M1622" s="51" t="n">
        <f aca="false">INDEX(Rate_Master!$C$2:$C$13,MATCH(F1622,Rate_Master!$A$2:$A$13,0))</f>
        <v>800</v>
      </c>
      <c r="N1622" s="52" t="n">
        <v>223412</v>
      </c>
      <c r="O1622" s="51" t="n">
        <f aca="false">SUMIFS(Quality_Log!$H$2:$H$20000,Quality_Log!$B$2:$B$20000,A1622)</f>
        <v>4329</v>
      </c>
      <c r="P1622" s="51" t="n">
        <f aca="false">N1622-O1622</f>
        <v>219083</v>
      </c>
      <c r="Q1622" s="51" t="n">
        <f aca="false">ROUND(J1622*M1622*Assumptions!$B$6,0)</f>
        <v>271440</v>
      </c>
      <c r="R1622" s="53" t="n">
        <f aca="false">N1622/M1622</f>
        <v>279.265</v>
      </c>
      <c r="S1622" s="53" t="n">
        <f aca="false">P1622/M1622</f>
        <v>273.85375</v>
      </c>
      <c r="T1622" s="54" t="n">
        <f aca="false">IF(J1622&gt;0,L1622/J1622,0)</f>
        <v>0.751724137931034</v>
      </c>
      <c r="U1622" s="54" t="n">
        <f aca="false">IF(L1622&gt;0,R1622/L1622,0)</f>
        <v>0.854021406727829</v>
      </c>
      <c r="V1622" s="54" t="n">
        <f aca="false">IF(N1622&gt;0,P1622/N1622,0)</f>
        <v>0.980623243156142</v>
      </c>
      <c r="W1622" s="54" t="n">
        <f aca="false">T1622*U1622*V1622</f>
        <v>0.629548850574713</v>
      </c>
      <c r="X1622" s="55" t="n">
        <v>330.7</v>
      </c>
      <c r="Y1622" s="56" t="n">
        <v>1.6</v>
      </c>
    </row>
    <row r="1623" customFormat="false" ht="15" hidden="false" customHeight="false" outlineLevel="0" collapsed="false">
      <c r="A1623" s="47" t="s">
        <v>2173</v>
      </c>
      <c r="B1623" s="48" t="n">
        <v>46199</v>
      </c>
      <c r="C1623" s="49" t="n">
        <f aca="false">DATE(YEAR(B1623),MONTH(B1623),1)</f>
        <v>46174</v>
      </c>
      <c r="D1623" s="47" t="s">
        <v>75</v>
      </c>
      <c r="E1623" s="47" t="s">
        <v>62</v>
      </c>
      <c r="F1623" s="47" t="s">
        <v>150</v>
      </c>
      <c r="G1623" s="47" t="s">
        <v>2159</v>
      </c>
      <c r="H1623" s="50" t="n">
        <f aca="false">Assumptions!$B$4</f>
        <v>480</v>
      </c>
      <c r="I1623" s="47" t="n">
        <v>30</v>
      </c>
      <c r="J1623" s="9" t="n">
        <f aca="false">H1623-I1623</f>
        <v>450</v>
      </c>
      <c r="K1623" s="9" t="n">
        <f aca="false">SUMIFS(Downtime_Log!$I$2:$I$20000,Downtime_Log!$B$2:$B$20000,A1623)</f>
        <v>65</v>
      </c>
      <c r="L1623" s="9" t="n">
        <f aca="false">J1623-K1623</f>
        <v>385</v>
      </c>
      <c r="M1623" s="51" t="n">
        <f aca="false">INDEX(Rate_Master!$C$2:$C$13,MATCH(F1623,Rate_Master!$A$2:$A$13,0))</f>
        <v>800</v>
      </c>
      <c r="N1623" s="52" t="n">
        <v>280640</v>
      </c>
      <c r="O1623" s="51" t="n">
        <f aca="false">SUMIFS(Quality_Log!$H$2:$H$20000,Quality_Log!$B$2:$B$20000,A1623)</f>
        <v>6881</v>
      </c>
      <c r="P1623" s="51" t="n">
        <f aca="false">N1623-O1623</f>
        <v>273759</v>
      </c>
      <c r="Q1623" s="51" t="n">
        <f aca="false">ROUND(J1623*M1623*Assumptions!$B$6,0)</f>
        <v>280800</v>
      </c>
      <c r="R1623" s="53" t="n">
        <f aca="false">N1623/M1623</f>
        <v>350.8</v>
      </c>
      <c r="S1623" s="53" t="n">
        <f aca="false">P1623/M1623</f>
        <v>342.19875</v>
      </c>
      <c r="T1623" s="54" t="n">
        <f aca="false">IF(J1623&gt;0,L1623/J1623,0)</f>
        <v>0.855555555555556</v>
      </c>
      <c r="U1623" s="54" t="n">
        <f aca="false">IF(L1623&gt;0,R1623/L1623,0)</f>
        <v>0.911168831168831</v>
      </c>
      <c r="V1623" s="54" t="n">
        <f aca="false">IF(N1623&gt;0,P1623/N1623,0)</f>
        <v>0.975481043329532</v>
      </c>
      <c r="W1623" s="54" t="n">
        <f aca="false">T1623*U1623*V1623</f>
        <v>0.760441666666667</v>
      </c>
      <c r="X1623" s="55" t="n">
        <v>357.7</v>
      </c>
      <c r="Y1623" s="56" t="n">
        <v>1.64</v>
      </c>
    </row>
    <row r="1624" customFormat="false" ht="15" hidden="false" customHeight="false" outlineLevel="0" collapsed="false">
      <c r="A1624" s="47" t="s">
        <v>2174</v>
      </c>
      <c r="B1624" s="48" t="n">
        <v>46199</v>
      </c>
      <c r="C1624" s="49" t="n">
        <f aca="false">DATE(YEAR(B1624),MONTH(B1624),1)</f>
        <v>46174</v>
      </c>
      <c r="D1624" s="47" t="s">
        <v>73</v>
      </c>
      <c r="E1624" s="47" t="s">
        <v>63</v>
      </c>
      <c r="F1624" s="47" t="s">
        <v>152</v>
      </c>
      <c r="G1624" s="47" t="s">
        <v>2175</v>
      </c>
      <c r="H1624" s="50" t="n">
        <f aca="false">Assumptions!$B$4</f>
        <v>480</v>
      </c>
      <c r="I1624" s="47" t="n">
        <v>30</v>
      </c>
      <c r="J1624" s="9" t="n">
        <f aca="false">H1624-I1624</f>
        <v>450</v>
      </c>
      <c r="K1624" s="9" t="n">
        <f aca="false">SUMIFS(Downtime_Log!$I$2:$I$20000,Downtime_Log!$B$2:$B$20000,A1624)</f>
        <v>258</v>
      </c>
      <c r="L1624" s="9" t="n">
        <f aca="false">J1624-K1624</f>
        <v>192</v>
      </c>
      <c r="M1624" s="51" t="n">
        <f aca="false">INDEX(Rate_Master!$C$2:$C$13,MATCH(F1624,Rate_Master!$A$2:$A$13,0))</f>
        <v>900</v>
      </c>
      <c r="N1624" s="52" t="n">
        <v>156155</v>
      </c>
      <c r="O1624" s="51" t="n">
        <f aca="false">SUMIFS(Quality_Log!$H$2:$H$20000,Quality_Log!$B$2:$B$20000,A1624)</f>
        <v>2019</v>
      </c>
      <c r="P1624" s="51" t="n">
        <f aca="false">N1624-O1624</f>
        <v>154136</v>
      </c>
      <c r="Q1624" s="51" t="n">
        <f aca="false">ROUND(J1624*M1624*Assumptions!$B$6,0)</f>
        <v>315900</v>
      </c>
      <c r="R1624" s="53" t="n">
        <f aca="false">N1624/M1624</f>
        <v>173.505555555556</v>
      </c>
      <c r="S1624" s="53" t="n">
        <f aca="false">P1624/M1624</f>
        <v>171.262222222222</v>
      </c>
      <c r="T1624" s="54" t="n">
        <f aca="false">IF(J1624&gt;0,L1624/J1624,0)</f>
        <v>0.426666666666667</v>
      </c>
      <c r="U1624" s="54" t="n">
        <f aca="false">IF(L1624&gt;0,R1624/L1624,0)</f>
        <v>0.903674768518519</v>
      </c>
      <c r="V1624" s="54" t="n">
        <f aca="false">IF(N1624&gt;0,P1624/N1624,0)</f>
        <v>0.987070538887644</v>
      </c>
      <c r="W1624" s="54" t="n">
        <f aca="false">T1624*U1624*V1624</f>
        <v>0.380582716049383</v>
      </c>
      <c r="X1624" s="55" t="n">
        <v>283.5</v>
      </c>
      <c r="Y1624" s="56" t="n">
        <v>1.95</v>
      </c>
    </row>
    <row r="1625" customFormat="false" ht="15" hidden="false" customHeight="false" outlineLevel="0" collapsed="false">
      <c r="A1625" s="47" t="s">
        <v>2176</v>
      </c>
      <c r="B1625" s="48" t="n">
        <v>46199</v>
      </c>
      <c r="C1625" s="49" t="n">
        <f aca="false">DATE(YEAR(B1625),MONTH(B1625),1)</f>
        <v>46174</v>
      </c>
      <c r="D1625" s="47" t="s">
        <v>74</v>
      </c>
      <c r="E1625" s="47" t="s">
        <v>63</v>
      </c>
      <c r="F1625" s="47" t="s">
        <v>152</v>
      </c>
      <c r="G1625" s="47" t="s">
        <v>2175</v>
      </c>
      <c r="H1625" s="50" t="n">
        <f aca="false">Assumptions!$B$4</f>
        <v>480</v>
      </c>
      <c r="I1625" s="47" t="n">
        <v>30</v>
      </c>
      <c r="J1625" s="9" t="n">
        <f aca="false">H1625-I1625</f>
        <v>450</v>
      </c>
      <c r="K1625" s="9" t="n">
        <f aca="false">SUMIFS(Downtime_Log!$I$2:$I$20000,Downtime_Log!$B$2:$B$20000,A1625)</f>
        <v>15</v>
      </c>
      <c r="L1625" s="9" t="n">
        <f aca="false">J1625-K1625</f>
        <v>435</v>
      </c>
      <c r="M1625" s="51" t="n">
        <f aca="false">INDEX(Rate_Master!$C$2:$C$13,MATCH(F1625,Rate_Master!$A$2:$A$13,0))</f>
        <v>900</v>
      </c>
      <c r="N1625" s="52" t="n">
        <v>328974</v>
      </c>
      <c r="O1625" s="51" t="n">
        <f aca="false">SUMIFS(Quality_Log!$H$2:$H$20000,Quality_Log!$B$2:$B$20000,A1625)</f>
        <v>8727</v>
      </c>
      <c r="P1625" s="51" t="n">
        <f aca="false">N1625-O1625</f>
        <v>320247</v>
      </c>
      <c r="Q1625" s="51" t="n">
        <f aca="false">ROUND(J1625*M1625*Assumptions!$B$6,0)</f>
        <v>315900</v>
      </c>
      <c r="R1625" s="53" t="n">
        <f aca="false">N1625/M1625</f>
        <v>365.526666666667</v>
      </c>
      <c r="S1625" s="53" t="n">
        <f aca="false">P1625/M1625</f>
        <v>355.83</v>
      </c>
      <c r="T1625" s="54" t="n">
        <f aca="false">IF(J1625&gt;0,L1625/J1625,0)</f>
        <v>0.966666666666667</v>
      </c>
      <c r="U1625" s="54" t="n">
        <f aca="false">IF(L1625&gt;0,R1625/L1625,0)</f>
        <v>0.840291187739464</v>
      </c>
      <c r="V1625" s="54" t="n">
        <f aca="false">IF(N1625&gt;0,P1625/N1625,0)</f>
        <v>0.973472067701399</v>
      </c>
      <c r="W1625" s="54" t="n">
        <f aca="false">T1625*U1625*V1625</f>
        <v>0.790733333333333</v>
      </c>
      <c r="X1625" s="55" t="n">
        <v>452.9</v>
      </c>
      <c r="Y1625" s="56" t="n">
        <v>2.05</v>
      </c>
    </row>
    <row r="1626" customFormat="false" ht="15" hidden="false" customHeight="false" outlineLevel="0" collapsed="false">
      <c r="A1626" s="47" t="s">
        <v>2177</v>
      </c>
      <c r="B1626" s="48" t="n">
        <v>46199</v>
      </c>
      <c r="C1626" s="49" t="n">
        <f aca="false">DATE(YEAR(B1626),MONTH(B1626),1)</f>
        <v>46174</v>
      </c>
      <c r="D1626" s="47" t="s">
        <v>75</v>
      </c>
      <c r="E1626" s="47" t="s">
        <v>63</v>
      </c>
      <c r="F1626" s="47" t="s">
        <v>152</v>
      </c>
      <c r="G1626" s="47" t="s">
        <v>2175</v>
      </c>
      <c r="H1626" s="50" t="n">
        <f aca="false">Assumptions!$B$4</f>
        <v>480</v>
      </c>
      <c r="I1626" s="47" t="n">
        <v>30</v>
      </c>
      <c r="J1626" s="9" t="n">
        <f aca="false">H1626-I1626</f>
        <v>450</v>
      </c>
      <c r="K1626" s="9" t="n">
        <f aca="false">SUMIFS(Downtime_Log!$I$2:$I$20000,Downtime_Log!$B$2:$B$20000,A1626)</f>
        <v>114</v>
      </c>
      <c r="L1626" s="9" t="n">
        <f aca="false">J1626-K1626</f>
        <v>336</v>
      </c>
      <c r="M1626" s="51" t="n">
        <f aca="false">INDEX(Rate_Master!$C$2:$C$13,MATCH(F1626,Rate_Master!$A$2:$A$13,0))</f>
        <v>900</v>
      </c>
      <c r="N1626" s="52" t="n">
        <v>234514</v>
      </c>
      <c r="O1626" s="51" t="n">
        <f aca="false">SUMIFS(Quality_Log!$H$2:$H$20000,Quality_Log!$B$2:$B$20000,A1626)</f>
        <v>3678</v>
      </c>
      <c r="P1626" s="51" t="n">
        <f aca="false">N1626-O1626</f>
        <v>230836</v>
      </c>
      <c r="Q1626" s="51" t="n">
        <f aca="false">ROUND(J1626*M1626*Assumptions!$B$6,0)</f>
        <v>315900</v>
      </c>
      <c r="R1626" s="53" t="n">
        <f aca="false">N1626/M1626</f>
        <v>260.571111111111</v>
      </c>
      <c r="S1626" s="53" t="n">
        <f aca="false">P1626/M1626</f>
        <v>256.484444444444</v>
      </c>
      <c r="T1626" s="54" t="n">
        <f aca="false">IF(J1626&gt;0,L1626/J1626,0)</f>
        <v>0.746666666666667</v>
      </c>
      <c r="U1626" s="54" t="n">
        <f aca="false">IF(L1626&gt;0,R1626/L1626,0)</f>
        <v>0.775509259259259</v>
      </c>
      <c r="V1626" s="54" t="n">
        <f aca="false">IF(N1626&gt;0,P1626/N1626,0)</f>
        <v>0.98431650136026</v>
      </c>
      <c r="W1626" s="54" t="n">
        <f aca="false">T1626*U1626*V1626</f>
        <v>0.569965432098766</v>
      </c>
      <c r="X1626" s="55" t="n">
        <v>378.2</v>
      </c>
      <c r="Y1626" s="56" t="n">
        <v>1.65</v>
      </c>
    </row>
    <row r="1627" customFormat="false" ht="15" hidden="false" customHeight="false" outlineLevel="0" collapsed="false">
      <c r="A1627" s="47" t="s">
        <v>2178</v>
      </c>
      <c r="B1627" s="48" t="n">
        <v>46199</v>
      </c>
      <c r="C1627" s="49" t="n">
        <f aca="false">DATE(YEAR(B1627),MONTH(B1627),1)</f>
        <v>46174</v>
      </c>
      <c r="D1627" s="47" t="s">
        <v>73</v>
      </c>
      <c r="E1627" s="47" t="s">
        <v>64</v>
      </c>
      <c r="F1627" s="47" t="s">
        <v>156</v>
      </c>
      <c r="G1627" s="47" t="s">
        <v>2153</v>
      </c>
      <c r="H1627" s="50" t="n">
        <f aca="false">Assumptions!$B$4</f>
        <v>480</v>
      </c>
      <c r="I1627" s="47" t="n">
        <v>30</v>
      </c>
      <c r="J1627" s="9" t="n">
        <f aca="false">H1627-I1627</f>
        <v>450</v>
      </c>
      <c r="K1627" s="9" t="n">
        <f aca="false">SUMIFS(Downtime_Log!$I$2:$I$20000,Downtime_Log!$B$2:$B$20000,A1627)</f>
        <v>45</v>
      </c>
      <c r="L1627" s="9" t="n">
        <f aca="false">J1627-K1627</f>
        <v>405</v>
      </c>
      <c r="M1627" s="51" t="n">
        <f aca="false">INDEX(Rate_Master!$C$2:$C$13,MATCH(F1627,Rate_Master!$A$2:$A$13,0))</f>
        <v>480</v>
      </c>
      <c r="N1627" s="52" t="n">
        <v>178667</v>
      </c>
      <c r="O1627" s="51" t="n">
        <f aca="false">SUMIFS(Quality_Log!$H$2:$H$20000,Quality_Log!$B$2:$B$20000,A1627)</f>
        <v>4842</v>
      </c>
      <c r="P1627" s="51" t="n">
        <f aca="false">N1627-O1627</f>
        <v>173825</v>
      </c>
      <c r="Q1627" s="51" t="n">
        <f aca="false">ROUND(J1627*M1627*Assumptions!$B$6,0)</f>
        <v>168480</v>
      </c>
      <c r="R1627" s="53" t="n">
        <f aca="false">N1627/M1627</f>
        <v>372.222916666667</v>
      </c>
      <c r="S1627" s="53" t="n">
        <f aca="false">P1627/M1627</f>
        <v>362.135416666667</v>
      </c>
      <c r="T1627" s="54" t="n">
        <f aca="false">IF(J1627&gt;0,L1627/J1627,0)</f>
        <v>0.9</v>
      </c>
      <c r="U1627" s="54" t="n">
        <f aca="false">IF(L1627&gt;0,R1627/L1627,0)</f>
        <v>0.919068930041152</v>
      </c>
      <c r="V1627" s="54" t="n">
        <f aca="false">IF(N1627&gt;0,P1627/N1627,0)</f>
        <v>0.972899304292343</v>
      </c>
      <c r="W1627" s="54" t="n">
        <f aca="false">T1627*U1627*V1627</f>
        <v>0.80474537037037</v>
      </c>
      <c r="X1627" s="55" t="n">
        <v>224.1</v>
      </c>
      <c r="Y1627" s="56" t="n">
        <v>0.75</v>
      </c>
    </row>
    <row r="1628" customFormat="false" ht="15" hidden="false" customHeight="false" outlineLevel="0" collapsed="false">
      <c r="A1628" s="47" t="s">
        <v>2179</v>
      </c>
      <c r="B1628" s="48" t="n">
        <v>46199</v>
      </c>
      <c r="C1628" s="49" t="n">
        <f aca="false">DATE(YEAR(B1628),MONTH(B1628),1)</f>
        <v>46174</v>
      </c>
      <c r="D1628" s="47" t="s">
        <v>74</v>
      </c>
      <c r="E1628" s="47" t="s">
        <v>64</v>
      </c>
      <c r="F1628" s="47" t="s">
        <v>154</v>
      </c>
      <c r="G1628" s="47" t="s">
        <v>2180</v>
      </c>
      <c r="H1628" s="50" t="n">
        <f aca="false">Assumptions!$B$4</f>
        <v>480</v>
      </c>
      <c r="I1628" s="47" t="n">
        <v>30</v>
      </c>
      <c r="J1628" s="9" t="n">
        <f aca="false">H1628-I1628</f>
        <v>450</v>
      </c>
      <c r="K1628" s="9" t="n">
        <f aca="false">SUMIFS(Downtime_Log!$I$2:$I$20000,Downtime_Log!$B$2:$B$20000,A1628)</f>
        <v>153</v>
      </c>
      <c r="L1628" s="9" t="n">
        <f aca="false">J1628-K1628</f>
        <v>297</v>
      </c>
      <c r="M1628" s="51" t="n">
        <f aca="false">INDEX(Rate_Master!$C$2:$C$13,MATCH(F1628,Rate_Master!$A$2:$A$13,0))</f>
        <v>600</v>
      </c>
      <c r="N1628" s="52" t="n">
        <v>159525</v>
      </c>
      <c r="O1628" s="51" t="n">
        <f aca="false">SUMIFS(Quality_Log!$H$2:$H$20000,Quality_Log!$B$2:$B$20000,A1628)</f>
        <v>2561</v>
      </c>
      <c r="P1628" s="51" t="n">
        <f aca="false">N1628-O1628</f>
        <v>156964</v>
      </c>
      <c r="Q1628" s="51" t="n">
        <f aca="false">ROUND(J1628*M1628*Assumptions!$B$6,0)</f>
        <v>210600</v>
      </c>
      <c r="R1628" s="53" t="n">
        <f aca="false">N1628/M1628</f>
        <v>265.875</v>
      </c>
      <c r="S1628" s="53" t="n">
        <f aca="false">P1628/M1628</f>
        <v>261.606666666667</v>
      </c>
      <c r="T1628" s="54" t="n">
        <f aca="false">IF(J1628&gt;0,L1628/J1628,0)</f>
        <v>0.66</v>
      </c>
      <c r="U1628" s="54" t="n">
        <f aca="false">IF(L1628&gt;0,R1628/L1628,0)</f>
        <v>0.89520202020202</v>
      </c>
      <c r="V1628" s="54" t="n">
        <f aca="false">IF(N1628&gt;0,P1628/N1628,0)</f>
        <v>0.983946089954553</v>
      </c>
      <c r="W1628" s="54" t="n">
        <f aca="false">T1628*U1628*V1628</f>
        <v>0.581348148148148</v>
      </c>
      <c r="X1628" s="55" t="n">
        <v>192.8</v>
      </c>
      <c r="Y1628" s="56" t="n">
        <v>3.07</v>
      </c>
    </row>
    <row r="1629" customFormat="false" ht="15" hidden="false" customHeight="false" outlineLevel="0" collapsed="false">
      <c r="A1629" s="47" t="s">
        <v>2181</v>
      </c>
      <c r="B1629" s="48" t="n">
        <v>46199</v>
      </c>
      <c r="C1629" s="49" t="n">
        <f aca="false">DATE(YEAR(B1629),MONTH(B1629),1)</f>
        <v>46174</v>
      </c>
      <c r="D1629" s="47" t="s">
        <v>73</v>
      </c>
      <c r="E1629" s="47" t="s">
        <v>65</v>
      </c>
      <c r="F1629" s="47" t="s">
        <v>157</v>
      </c>
      <c r="G1629" s="47" t="s">
        <v>2182</v>
      </c>
      <c r="H1629" s="50" t="n">
        <f aca="false">Assumptions!$B$4</f>
        <v>480</v>
      </c>
      <c r="I1629" s="47" t="n">
        <v>30</v>
      </c>
      <c r="J1629" s="9" t="n">
        <f aca="false">H1629-I1629</f>
        <v>450</v>
      </c>
      <c r="K1629" s="9" t="n">
        <f aca="false">SUMIFS(Downtime_Log!$I$2:$I$20000,Downtime_Log!$B$2:$B$20000,A1629)</f>
        <v>73</v>
      </c>
      <c r="L1629" s="9" t="n">
        <f aca="false">J1629-K1629</f>
        <v>377</v>
      </c>
      <c r="M1629" s="51" t="n">
        <f aca="false">INDEX(Rate_Master!$C$2:$C$13,MATCH(F1629,Rate_Master!$A$2:$A$13,0))</f>
        <v>220</v>
      </c>
      <c r="N1629" s="52" t="n">
        <v>69306</v>
      </c>
      <c r="O1629" s="51" t="n">
        <f aca="false">SUMIFS(Quality_Log!$H$2:$H$20000,Quality_Log!$B$2:$B$20000,A1629)</f>
        <v>3048</v>
      </c>
      <c r="P1629" s="51" t="n">
        <f aca="false">N1629-O1629</f>
        <v>66258</v>
      </c>
      <c r="Q1629" s="51" t="n">
        <f aca="false">ROUND(J1629*M1629*Assumptions!$B$6,0)</f>
        <v>77220</v>
      </c>
      <c r="R1629" s="53" t="n">
        <f aca="false">N1629/M1629</f>
        <v>315.027272727273</v>
      </c>
      <c r="S1629" s="53" t="n">
        <f aca="false">P1629/M1629</f>
        <v>301.172727272727</v>
      </c>
      <c r="T1629" s="54" t="n">
        <f aca="false">IF(J1629&gt;0,L1629/J1629,0)</f>
        <v>0.837777777777778</v>
      </c>
      <c r="U1629" s="54" t="n">
        <f aca="false">IF(L1629&gt;0,R1629/L1629,0)</f>
        <v>0.835616108029901</v>
      </c>
      <c r="V1629" s="54" t="n">
        <f aca="false">IF(N1629&gt;0,P1629/N1629,0)</f>
        <v>0.956021123712233</v>
      </c>
      <c r="W1629" s="54" t="n">
        <f aca="false">T1629*U1629*V1629</f>
        <v>0.669272727272727</v>
      </c>
      <c r="X1629" s="55" t="n">
        <v>198.6</v>
      </c>
      <c r="Y1629" s="56" t="n">
        <v>0.75</v>
      </c>
    </row>
    <row r="1630" customFormat="false" ht="15" hidden="false" customHeight="false" outlineLevel="0" collapsed="false">
      <c r="A1630" s="47" t="s">
        <v>2183</v>
      </c>
      <c r="B1630" s="48" t="n">
        <v>46199</v>
      </c>
      <c r="C1630" s="49" t="n">
        <f aca="false">DATE(YEAR(B1630),MONTH(B1630),1)</f>
        <v>46174</v>
      </c>
      <c r="D1630" s="47" t="s">
        <v>74</v>
      </c>
      <c r="E1630" s="47" t="s">
        <v>65</v>
      </c>
      <c r="F1630" s="47" t="s">
        <v>157</v>
      </c>
      <c r="G1630" s="47" t="s">
        <v>2182</v>
      </c>
      <c r="H1630" s="50" t="n">
        <f aca="false">Assumptions!$B$4</f>
        <v>480</v>
      </c>
      <c r="I1630" s="47" t="n">
        <v>30</v>
      </c>
      <c r="J1630" s="9" t="n">
        <f aca="false">H1630-I1630</f>
        <v>450</v>
      </c>
      <c r="K1630" s="9" t="n">
        <f aca="false">SUMIFS(Downtime_Log!$I$2:$I$20000,Downtime_Log!$B$2:$B$20000,A1630)</f>
        <v>66</v>
      </c>
      <c r="L1630" s="9" t="n">
        <f aca="false">J1630-K1630</f>
        <v>384</v>
      </c>
      <c r="M1630" s="51" t="n">
        <f aca="false">INDEX(Rate_Master!$C$2:$C$13,MATCH(F1630,Rate_Master!$A$2:$A$13,0))</f>
        <v>220</v>
      </c>
      <c r="N1630" s="52" t="n">
        <v>69680</v>
      </c>
      <c r="O1630" s="51" t="n">
        <f aca="false">SUMIFS(Quality_Log!$H$2:$H$20000,Quality_Log!$B$2:$B$20000,A1630)</f>
        <v>2786</v>
      </c>
      <c r="P1630" s="51" t="n">
        <f aca="false">N1630-O1630</f>
        <v>66894</v>
      </c>
      <c r="Q1630" s="51" t="n">
        <f aca="false">ROUND(J1630*M1630*Assumptions!$B$6,0)</f>
        <v>77220</v>
      </c>
      <c r="R1630" s="53" t="n">
        <f aca="false">N1630/M1630</f>
        <v>316.727272727273</v>
      </c>
      <c r="S1630" s="53" t="n">
        <f aca="false">P1630/M1630</f>
        <v>304.063636363636</v>
      </c>
      <c r="T1630" s="54" t="n">
        <f aca="false">IF(J1630&gt;0,L1630/J1630,0)</f>
        <v>0.853333333333333</v>
      </c>
      <c r="U1630" s="54" t="n">
        <f aca="false">IF(L1630&gt;0,R1630/L1630,0)</f>
        <v>0.824810606060606</v>
      </c>
      <c r="V1630" s="54" t="n">
        <f aca="false">IF(N1630&gt;0,P1630/N1630,0)</f>
        <v>0.960017221584386</v>
      </c>
      <c r="W1630" s="54" t="n">
        <f aca="false">T1630*U1630*V1630</f>
        <v>0.67569696969697</v>
      </c>
      <c r="X1630" s="55" t="n">
        <v>193.6</v>
      </c>
      <c r="Y1630" s="56" t="n">
        <v>0.16</v>
      </c>
    </row>
    <row r="1631" customFormat="false" ht="15" hidden="false" customHeight="false" outlineLevel="0" collapsed="false">
      <c r="A1631" s="47" t="s">
        <v>2184</v>
      </c>
      <c r="B1631" s="48" t="n">
        <v>46199</v>
      </c>
      <c r="C1631" s="49" t="n">
        <f aca="false">DATE(YEAR(B1631),MONTH(B1631),1)</f>
        <v>46174</v>
      </c>
      <c r="D1631" s="47" t="s">
        <v>75</v>
      </c>
      <c r="E1631" s="47" t="s">
        <v>65</v>
      </c>
      <c r="F1631" s="47" t="s">
        <v>157</v>
      </c>
      <c r="G1631" s="47" t="s">
        <v>2182</v>
      </c>
      <c r="H1631" s="50" t="n">
        <f aca="false">Assumptions!$B$4</f>
        <v>480</v>
      </c>
      <c r="I1631" s="47" t="n">
        <v>30</v>
      </c>
      <c r="J1631" s="9" t="n">
        <f aca="false">H1631-I1631</f>
        <v>450</v>
      </c>
      <c r="K1631" s="9" t="n">
        <f aca="false">SUMIFS(Downtime_Log!$I$2:$I$20000,Downtime_Log!$B$2:$B$20000,A1631)</f>
        <v>39</v>
      </c>
      <c r="L1631" s="9" t="n">
        <f aca="false">J1631-K1631</f>
        <v>411</v>
      </c>
      <c r="M1631" s="51" t="n">
        <f aca="false">INDEX(Rate_Master!$C$2:$C$13,MATCH(F1631,Rate_Master!$A$2:$A$13,0))</f>
        <v>220</v>
      </c>
      <c r="N1631" s="52" t="n">
        <v>70903</v>
      </c>
      <c r="O1631" s="51" t="n">
        <f aca="false">SUMIFS(Quality_Log!$H$2:$H$20000,Quality_Log!$B$2:$B$20000,A1631)</f>
        <v>1738</v>
      </c>
      <c r="P1631" s="51" t="n">
        <f aca="false">N1631-O1631</f>
        <v>69165</v>
      </c>
      <c r="Q1631" s="51" t="n">
        <f aca="false">ROUND(J1631*M1631*Assumptions!$B$6,0)</f>
        <v>77220</v>
      </c>
      <c r="R1631" s="53" t="n">
        <f aca="false">N1631/M1631</f>
        <v>322.286363636364</v>
      </c>
      <c r="S1631" s="53" t="n">
        <f aca="false">P1631/M1631</f>
        <v>314.386363636364</v>
      </c>
      <c r="T1631" s="54" t="n">
        <f aca="false">IF(J1631&gt;0,L1631/J1631,0)</f>
        <v>0.913333333333333</v>
      </c>
      <c r="U1631" s="54" t="n">
        <f aca="false">IF(L1631&gt;0,R1631/L1631,0)</f>
        <v>0.784151736341518</v>
      </c>
      <c r="V1631" s="54" t="n">
        <f aca="false">IF(N1631&gt;0,P1631/N1631,0)</f>
        <v>0.975487638040704</v>
      </c>
      <c r="W1631" s="54" t="n">
        <f aca="false">T1631*U1631*V1631</f>
        <v>0.698636363636364</v>
      </c>
      <c r="X1631" s="55" t="n">
        <v>203.4</v>
      </c>
      <c r="Y1631" s="56" t="n">
        <v>0.13</v>
      </c>
    </row>
    <row r="1632" customFormat="false" ht="15" hidden="false" customHeight="false" outlineLevel="0" collapsed="false">
      <c r="A1632" s="47" t="s">
        <v>2185</v>
      </c>
      <c r="B1632" s="48" t="n">
        <v>46200</v>
      </c>
      <c r="C1632" s="49" t="n">
        <f aca="false">DATE(YEAR(B1632),MONTH(B1632),1)</f>
        <v>46174</v>
      </c>
      <c r="D1632" s="47" t="s">
        <v>73</v>
      </c>
      <c r="E1632" s="47" t="s">
        <v>62</v>
      </c>
      <c r="F1632" s="47" t="s">
        <v>150</v>
      </c>
      <c r="G1632" s="47" t="s">
        <v>2159</v>
      </c>
      <c r="H1632" s="50" t="n">
        <f aca="false">Assumptions!$B$4</f>
        <v>480</v>
      </c>
      <c r="I1632" s="47" t="n">
        <v>105</v>
      </c>
      <c r="J1632" s="9" t="n">
        <f aca="false">H1632-I1632</f>
        <v>375</v>
      </c>
      <c r="K1632" s="9" t="n">
        <f aca="false">SUMIFS(Downtime_Log!$I$2:$I$20000,Downtime_Log!$B$2:$B$20000,A1632)</f>
        <v>4</v>
      </c>
      <c r="L1632" s="9" t="n">
        <f aca="false">J1632-K1632</f>
        <v>371</v>
      </c>
      <c r="M1632" s="51" t="n">
        <f aca="false">INDEX(Rate_Master!$C$2:$C$13,MATCH(F1632,Rate_Master!$A$2:$A$13,0))</f>
        <v>800</v>
      </c>
      <c r="N1632" s="52" t="n">
        <v>253277</v>
      </c>
      <c r="O1632" s="51" t="n">
        <f aca="false">SUMIFS(Quality_Log!$H$2:$H$20000,Quality_Log!$B$2:$B$20000,A1632)</f>
        <v>4713</v>
      </c>
      <c r="P1632" s="51" t="n">
        <f aca="false">N1632-O1632</f>
        <v>248564</v>
      </c>
      <c r="Q1632" s="51" t="n">
        <f aca="false">ROUND(J1632*M1632*Assumptions!$B$6,0)</f>
        <v>234000</v>
      </c>
      <c r="R1632" s="53" t="n">
        <f aca="false">N1632/M1632</f>
        <v>316.59625</v>
      </c>
      <c r="S1632" s="53" t="n">
        <f aca="false">P1632/M1632</f>
        <v>310.705</v>
      </c>
      <c r="T1632" s="54" t="n">
        <f aca="false">IF(J1632&gt;0,L1632/J1632,0)</f>
        <v>0.989333333333333</v>
      </c>
      <c r="U1632" s="54" t="n">
        <f aca="false">IF(L1632&gt;0,R1632/L1632,0)</f>
        <v>0.853359164420485</v>
      </c>
      <c r="V1632" s="54" t="n">
        <f aca="false">IF(N1632&gt;0,P1632/N1632,0)</f>
        <v>0.98139191478105</v>
      </c>
      <c r="W1632" s="54" t="n">
        <f aca="false">T1632*U1632*V1632</f>
        <v>0.828546666666667</v>
      </c>
      <c r="X1632" s="55" t="n">
        <v>342.7</v>
      </c>
      <c r="Y1632" s="56" t="n">
        <v>1.68</v>
      </c>
    </row>
    <row r="1633" customFormat="false" ht="15" hidden="false" customHeight="false" outlineLevel="0" collapsed="false">
      <c r="A1633" s="47" t="s">
        <v>2186</v>
      </c>
      <c r="B1633" s="48" t="n">
        <v>46200</v>
      </c>
      <c r="C1633" s="49" t="n">
        <f aca="false">DATE(YEAR(B1633),MONTH(B1633),1)</f>
        <v>46174</v>
      </c>
      <c r="D1633" s="47" t="s">
        <v>74</v>
      </c>
      <c r="E1633" s="47" t="s">
        <v>62</v>
      </c>
      <c r="F1633" s="47" t="s">
        <v>150</v>
      </c>
      <c r="G1633" s="47" t="s">
        <v>2159</v>
      </c>
      <c r="H1633" s="50" t="n">
        <f aca="false">Assumptions!$B$4</f>
        <v>480</v>
      </c>
      <c r="I1633" s="47" t="n">
        <v>30</v>
      </c>
      <c r="J1633" s="9" t="n">
        <f aca="false">H1633-I1633</f>
        <v>450</v>
      </c>
      <c r="K1633" s="9" t="n">
        <f aca="false">SUMIFS(Downtime_Log!$I$2:$I$20000,Downtime_Log!$B$2:$B$20000,A1633)</f>
        <v>32</v>
      </c>
      <c r="L1633" s="9" t="n">
        <f aca="false">J1633-K1633</f>
        <v>418</v>
      </c>
      <c r="M1633" s="51" t="n">
        <f aca="false">INDEX(Rate_Master!$C$2:$C$13,MATCH(F1633,Rate_Master!$A$2:$A$13,0))</f>
        <v>800</v>
      </c>
      <c r="N1633" s="52" t="n">
        <v>301207</v>
      </c>
      <c r="O1633" s="51" t="n">
        <f aca="false">SUMIFS(Quality_Log!$H$2:$H$20000,Quality_Log!$B$2:$B$20000,A1633)</f>
        <v>7828</v>
      </c>
      <c r="P1633" s="51" t="n">
        <f aca="false">N1633-O1633</f>
        <v>293379</v>
      </c>
      <c r="Q1633" s="51" t="n">
        <f aca="false">ROUND(J1633*M1633*Assumptions!$B$6,0)</f>
        <v>280800</v>
      </c>
      <c r="R1633" s="53" t="n">
        <f aca="false">N1633/M1633</f>
        <v>376.50875</v>
      </c>
      <c r="S1633" s="53" t="n">
        <f aca="false">P1633/M1633</f>
        <v>366.72375</v>
      </c>
      <c r="T1633" s="54" t="n">
        <f aca="false">IF(J1633&gt;0,L1633/J1633,0)</f>
        <v>0.928888888888889</v>
      </c>
      <c r="U1633" s="54" t="n">
        <f aca="false">IF(L1633&gt;0,R1633/L1633,0)</f>
        <v>0.900738636363636</v>
      </c>
      <c r="V1633" s="54" t="n">
        <f aca="false">IF(N1633&gt;0,P1633/N1633,0)</f>
        <v>0.974011228158708</v>
      </c>
      <c r="W1633" s="54" t="n">
        <f aca="false">T1633*U1633*V1633</f>
        <v>0.814941666666667</v>
      </c>
      <c r="X1633" s="55" t="n">
        <v>360.9</v>
      </c>
      <c r="Y1633" s="56" t="n">
        <v>1.6</v>
      </c>
    </row>
    <row r="1634" customFormat="false" ht="15" hidden="false" customHeight="false" outlineLevel="0" collapsed="false">
      <c r="A1634" s="47" t="s">
        <v>2187</v>
      </c>
      <c r="B1634" s="48" t="n">
        <v>46200</v>
      </c>
      <c r="C1634" s="49" t="n">
        <f aca="false">DATE(YEAR(B1634),MONTH(B1634),1)</f>
        <v>46174</v>
      </c>
      <c r="D1634" s="47" t="s">
        <v>75</v>
      </c>
      <c r="E1634" s="47" t="s">
        <v>62</v>
      </c>
      <c r="F1634" s="47" t="s">
        <v>148</v>
      </c>
      <c r="G1634" s="47" t="s">
        <v>2188</v>
      </c>
      <c r="H1634" s="50" t="n">
        <f aca="false">Assumptions!$B$4</f>
        <v>480</v>
      </c>
      <c r="I1634" s="47" t="n">
        <v>30</v>
      </c>
      <c r="J1634" s="9" t="n">
        <f aca="false">H1634-I1634</f>
        <v>450</v>
      </c>
      <c r="K1634" s="9" t="n">
        <f aca="false">SUMIFS(Downtime_Log!$I$2:$I$20000,Downtime_Log!$B$2:$B$20000,A1634)</f>
        <v>217</v>
      </c>
      <c r="L1634" s="9" t="n">
        <f aca="false">J1634-K1634</f>
        <v>233</v>
      </c>
      <c r="M1634" s="51" t="n">
        <f aca="false">INDEX(Rate_Master!$C$2:$C$13,MATCH(F1634,Rate_Master!$A$2:$A$13,0))</f>
        <v>900</v>
      </c>
      <c r="N1634" s="52" t="n">
        <v>183312</v>
      </c>
      <c r="O1634" s="51" t="n">
        <f aca="false">SUMIFS(Quality_Log!$H$2:$H$20000,Quality_Log!$B$2:$B$20000,A1634)</f>
        <v>5061</v>
      </c>
      <c r="P1634" s="51" t="n">
        <f aca="false">N1634-O1634</f>
        <v>178251</v>
      </c>
      <c r="Q1634" s="51" t="n">
        <f aca="false">ROUND(J1634*M1634*Assumptions!$B$6,0)</f>
        <v>315900</v>
      </c>
      <c r="R1634" s="53" t="n">
        <f aca="false">N1634/M1634</f>
        <v>203.68</v>
      </c>
      <c r="S1634" s="53" t="n">
        <f aca="false">P1634/M1634</f>
        <v>198.056666666667</v>
      </c>
      <c r="T1634" s="54" t="n">
        <f aca="false">IF(J1634&gt;0,L1634/J1634,0)</f>
        <v>0.517777777777778</v>
      </c>
      <c r="U1634" s="54" t="n">
        <f aca="false">IF(L1634&gt;0,R1634/L1634,0)</f>
        <v>0.874163090128755</v>
      </c>
      <c r="V1634" s="54" t="n">
        <f aca="false">IF(N1634&gt;0,P1634/N1634,0)</f>
        <v>0.972391332809636</v>
      </c>
      <c r="W1634" s="54" t="n">
        <f aca="false">T1634*U1634*V1634</f>
        <v>0.440125925925926</v>
      </c>
      <c r="X1634" s="55" t="n">
        <v>279.8</v>
      </c>
      <c r="Y1634" s="56" t="n">
        <v>5.24</v>
      </c>
    </row>
    <row r="1635" customFormat="false" ht="15" hidden="false" customHeight="false" outlineLevel="0" collapsed="false">
      <c r="A1635" s="47" t="s">
        <v>2189</v>
      </c>
      <c r="B1635" s="48" t="n">
        <v>46200</v>
      </c>
      <c r="C1635" s="49" t="n">
        <f aca="false">DATE(YEAR(B1635),MONTH(B1635),1)</f>
        <v>46174</v>
      </c>
      <c r="D1635" s="47" t="s">
        <v>73</v>
      </c>
      <c r="E1635" s="47" t="s">
        <v>63</v>
      </c>
      <c r="F1635" s="47" t="s">
        <v>152</v>
      </c>
      <c r="G1635" s="47" t="s">
        <v>2175</v>
      </c>
      <c r="H1635" s="50" t="n">
        <f aca="false">Assumptions!$B$4</f>
        <v>480</v>
      </c>
      <c r="I1635" s="47" t="n">
        <v>90</v>
      </c>
      <c r="J1635" s="9" t="n">
        <f aca="false">H1635-I1635</f>
        <v>390</v>
      </c>
      <c r="K1635" s="9" t="n">
        <f aca="false">SUMIFS(Downtime_Log!$I$2:$I$20000,Downtime_Log!$B$2:$B$20000,A1635)</f>
        <v>139</v>
      </c>
      <c r="L1635" s="9" t="n">
        <f aca="false">J1635-K1635</f>
        <v>251</v>
      </c>
      <c r="M1635" s="51" t="n">
        <f aca="false">INDEX(Rate_Master!$C$2:$C$13,MATCH(F1635,Rate_Master!$A$2:$A$13,0))</f>
        <v>900</v>
      </c>
      <c r="N1635" s="52" t="n">
        <v>204077</v>
      </c>
      <c r="O1635" s="51" t="n">
        <f aca="false">SUMIFS(Quality_Log!$H$2:$H$20000,Quality_Log!$B$2:$B$20000,A1635)</f>
        <v>5304</v>
      </c>
      <c r="P1635" s="51" t="n">
        <f aca="false">N1635-O1635</f>
        <v>198773</v>
      </c>
      <c r="Q1635" s="51" t="n">
        <f aca="false">ROUND(J1635*M1635*Assumptions!$B$6,0)</f>
        <v>273780</v>
      </c>
      <c r="R1635" s="53" t="n">
        <f aca="false">N1635/M1635</f>
        <v>226.752222222222</v>
      </c>
      <c r="S1635" s="53" t="n">
        <f aca="false">P1635/M1635</f>
        <v>220.858888888889</v>
      </c>
      <c r="T1635" s="54" t="n">
        <f aca="false">IF(J1635&gt;0,L1635/J1635,0)</f>
        <v>0.643589743589744</v>
      </c>
      <c r="U1635" s="54" t="n">
        <f aca="false">IF(L1635&gt;0,R1635/L1635,0)</f>
        <v>0.903395307658256</v>
      </c>
      <c r="V1635" s="54" t="n">
        <f aca="false">IF(N1635&gt;0,P1635/N1635,0)</f>
        <v>0.974009810022688</v>
      </c>
      <c r="W1635" s="54" t="n">
        <f aca="false">T1635*U1635*V1635</f>
        <v>0.566304843304843</v>
      </c>
      <c r="X1635" s="55" t="n">
        <v>307.6</v>
      </c>
      <c r="Y1635" s="56" t="n">
        <v>1.75</v>
      </c>
    </row>
    <row r="1636" customFormat="false" ht="15" hidden="false" customHeight="false" outlineLevel="0" collapsed="false">
      <c r="A1636" s="47" t="s">
        <v>2190</v>
      </c>
      <c r="B1636" s="48" t="n">
        <v>46200</v>
      </c>
      <c r="C1636" s="49" t="n">
        <f aca="false">DATE(YEAR(B1636),MONTH(B1636),1)</f>
        <v>46174</v>
      </c>
      <c r="D1636" s="47" t="s">
        <v>74</v>
      </c>
      <c r="E1636" s="47" t="s">
        <v>63</v>
      </c>
      <c r="F1636" s="47" t="s">
        <v>152</v>
      </c>
      <c r="G1636" s="47" t="s">
        <v>2175</v>
      </c>
      <c r="H1636" s="50" t="n">
        <f aca="false">Assumptions!$B$4</f>
        <v>480</v>
      </c>
      <c r="I1636" s="47" t="n">
        <v>30</v>
      </c>
      <c r="J1636" s="9" t="n">
        <f aca="false">H1636-I1636</f>
        <v>450</v>
      </c>
      <c r="K1636" s="9" t="n">
        <f aca="false">SUMIFS(Downtime_Log!$I$2:$I$20000,Downtime_Log!$B$2:$B$20000,A1636)</f>
        <v>243</v>
      </c>
      <c r="L1636" s="9" t="n">
        <f aca="false">J1636-K1636</f>
        <v>207</v>
      </c>
      <c r="M1636" s="51" t="n">
        <f aca="false">INDEX(Rate_Master!$C$2:$C$13,MATCH(F1636,Rate_Master!$A$2:$A$13,0))</f>
        <v>900</v>
      </c>
      <c r="N1636" s="52" t="n">
        <v>163204</v>
      </c>
      <c r="O1636" s="51" t="n">
        <f aca="false">SUMIFS(Quality_Log!$H$2:$H$20000,Quality_Log!$B$2:$B$20000,A1636)</f>
        <v>4560</v>
      </c>
      <c r="P1636" s="51" t="n">
        <f aca="false">N1636-O1636</f>
        <v>158644</v>
      </c>
      <c r="Q1636" s="51" t="n">
        <f aca="false">ROUND(J1636*M1636*Assumptions!$B$6,0)</f>
        <v>315900</v>
      </c>
      <c r="R1636" s="53" t="n">
        <f aca="false">N1636/M1636</f>
        <v>181.337777777778</v>
      </c>
      <c r="S1636" s="53" t="n">
        <f aca="false">P1636/M1636</f>
        <v>176.271111111111</v>
      </c>
      <c r="T1636" s="54" t="n">
        <f aca="false">IF(J1636&gt;0,L1636/J1636,0)</f>
        <v>0.46</v>
      </c>
      <c r="U1636" s="54" t="n">
        <f aca="false">IF(L1636&gt;0,R1636/L1636,0)</f>
        <v>0.876027911969941</v>
      </c>
      <c r="V1636" s="54" t="n">
        <f aca="false">IF(N1636&gt;0,P1636/N1636,0)</f>
        <v>0.972059508345384</v>
      </c>
      <c r="W1636" s="54" t="n">
        <f aca="false">T1636*U1636*V1636</f>
        <v>0.391713580246914</v>
      </c>
      <c r="X1636" s="55" t="n">
        <v>294.8</v>
      </c>
      <c r="Y1636" s="56" t="n">
        <v>1.99</v>
      </c>
    </row>
    <row r="1637" customFormat="false" ht="15" hidden="false" customHeight="false" outlineLevel="0" collapsed="false">
      <c r="A1637" s="47" t="s">
        <v>2191</v>
      </c>
      <c r="B1637" s="48" t="n">
        <v>46200</v>
      </c>
      <c r="C1637" s="49" t="n">
        <f aca="false">DATE(YEAR(B1637),MONTH(B1637),1)</f>
        <v>46174</v>
      </c>
      <c r="D1637" s="47" t="s">
        <v>75</v>
      </c>
      <c r="E1637" s="47" t="s">
        <v>63</v>
      </c>
      <c r="F1637" s="47" t="s">
        <v>152</v>
      </c>
      <c r="G1637" s="47" t="s">
        <v>2175</v>
      </c>
      <c r="H1637" s="50" t="n">
        <f aca="false">Assumptions!$B$4</f>
        <v>480</v>
      </c>
      <c r="I1637" s="47" t="n">
        <v>30</v>
      </c>
      <c r="J1637" s="9" t="n">
        <f aca="false">H1637-I1637</f>
        <v>450</v>
      </c>
      <c r="K1637" s="9" t="n">
        <f aca="false">SUMIFS(Downtime_Log!$I$2:$I$20000,Downtime_Log!$B$2:$B$20000,A1637)</f>
        <v>72</v>
      </c>
      <c r="L1637" s="9" t="n">
        <f aca="false">J1637-K1637</f>
        <v>378</v>
      </c>
      <c r="M1637" s="51" t="n">
        <f aca="false">INDEX(Rate_Master!$C$2:$C$13,MATCH(F1637,Rate_Master!$A$2:$A$13,0))</f>
        <v>900</v>
      </c>
      <c r="N1637" s="52" t="n">
        <v>266017</v>
      </c>
      <c r="O1637" s="51" t="n">
        <f aca="false">SUMIFS(Quality_Log!$H$2:$H$20000,Quality_Log!$B$2:$B$20000,A1637)</f>
        <v>5252</v>
      </c>
      <c r="P1637" s="51" t="n">
        <f aca="false">N1637-O1637</f>
        <v>260765</v>
      </c>
      <c r="Q1637" s="51" t="n">
        <f aca="false">ROUND(J1637*M1637*Assumptions!$B$6,0)</f>
        <v>315900</v>
      </c>
      <c r="R1637" s="53" t="n">
        <f aca="false">N1637/M1637</f>
        <v>295.574444444444</v>
      </c>
      <c r="S1637" s="53" t="n">
        <f aca="false">P1637/M1637</f>
        <v>289.738888888889</v>
      </c>
      <c r="T1637" s="54" t="n">
        <f aca="false">IF(J1637&gt;0,L1637/J1637,0)</f>
        <v>0.84</v>
      </c>
      <c r="U1637" s="54" t="n">
        <f aca="false">IF(L1637&gt;0,R1637/L1637,0)</f>
        <v>0.781942974720753</v>
      </c>
      <c r="V1637" s="54" t="n">
        <f aca="false">IF(N1637&gt;0,P1637/N1637,0)</f>
        <v>0.980256900874756</v>
      </c>
      <c r="W1637" s="54" t="n">
        <f aca="false">T1637*U1637*V1637</f>
        <v>0.643864197530864</v>
      </c>
      <c r="X1637" s="55" t="n">
        <v>414</v>
      </c>
      <c r="Y1637" s="56" t="n">
        <v>1.78</v>
      </c>
    </row>
    <row r="1638" customFormat="false" ht="15" hidden="false" customHeight="false" outlineLevel="0" collapsed="false">
      <c r="A1638" s="47" t="s">
        <v>2192</v>
      </c>
      <c r="B1638" s="48" t="n">
        <v>46200</v>
      </c>
      <c r="C1638" s="49" t="n">
        <f aca="false">DATE(YEAR(B1638),MONTH(B1638),1)</f>
        <v>46174</v>
      </c>
      <c r="D1638" s="47" t="s">
        <v>73</v>
      </c>
      <c r="E1638" s="47" t="s">
        <v>64</v>
      </c>
      <c r="F1638" s="47" t="s">
        <v>154</v>
      </c>
      <c r="G1638" s="47" t="s">
        <v>2180</v>
      </c>
      <c r="H1638" s="50" t="n">
        <f aca="false">Assumptions!$B$4</f>
        <v>480</v>
      </c>
      <c r="I1638" s="47" t="n">
        <v>90</v>
      </c>
      <c r="J1638" s="9" t="n">
        <f aca="false">H1638-I1638</f>
        <v>390</v>
      </c>
      <c r="K1638" s="9" t="n">
        <f aca="false">SUMIFS(Downtime_Log!$I$2:$I$20000,Downtime_Log!$B$2:$B$20000,A1638)</f>
        <v>15</v>
      </c>
      <c r="L1638" s="9" t="n">
        <f aca="false">J1638-K1638</f>
        <v>375</v>
      </c>
      <c r="M1638" s="51" t="n">
        <f aca="false">INDEX(Rate_Master!$C$2:$C$13,MATCH(F1638,Rate_Master!$A$2:$A$13,0))</f>
        <v>600</v>
      </c>
      <c r="N1638" s="52" t="n">
        <v>206574</v>
      </c>
      <c r="O1638" s="51" t="n">
        <f aca="false">SUMIFS(Quality_Log!$H$2:$H$20000,Quality_Log!$B$2:$B$20000,A1638)</f>
        <v>3084</v>
      </c>
      <c r="P1638" s="51" t="n">
        <f aca="false">N1638-O1638</f>
        <v>203490</v>
      </c>
      <c r="Q1638" s="51" t="n">
        <f aca="false">ROUND(J1638*M1638*Assumptions!$B$6,0)</f>
        <v>182520</v>
      </c>
      <c r="R1638" s="53" t="n">
        <f aca="false">N1638/M1638</f>
        <v>344.29</v>
      </c>
      <c r="S1638" s="53" t="n">
        <f aca="false">P1638/M1638</f>
        <v>339.15</v>
      </c>
      <c r="T1638" s="54" t="n">
        <f aca="false">IF(J1638&gt;0,L1638/J1638,0)</f>
        <v>0.961538461538462</v>
      </c>
      <c r="U1638" s="54" t="n">
        <f aca="false">IF(L1638&gt;0,R1638/L1638,0)</f>
        <v>0.918106666666667</v>
      </c>
      <c r="V1638" s="54" t="n">
        <f aca="false">IF(N1638&gt;0,P1638/N1638,0)</f>
        <v>0.985070725260681</v>
      </c>
      <c r="W1638" s="54" t="n">
        <f aca="false">T1638*U1638*V1638</f>
        <v>0.869615384615385</v>
      </c>
      <c r="X1638" s="55" t="n">
        <v>205.7</v>
      </c>
      <c r="Y1638" s="56" t="n">
        <v>0.64</v>
      </c>
    </row>
    <row r="1639" customFormat="false" ht="15" hidden="false" customHeight="false" outlineLevel="0" collapsed="false">
      <c r="A1639" s="47" t="s">
        <v>2193</v>
      </c>
      <c r="B1639" s="48" t="n">
        <v>46200</v>
      </c>
      <c r="C1639" s="49" t="n">
        <f aca="false">DATE(YEAR(B1639),MONTH(B1639),1)</f>
        <v>46174</v>
      </c>
      <c r="D1639" s="47" t="s">
        <v>74</v>
      </c>
      <c r="E1639" s="47" t="s">
        <v>64</v>
      </c>
      <c r="F1639" s="47" t="s">
        <v>154</v>
      </c>
      <c r="G1639" s="47" t="s">
        <v>2180</v>
      </c>
      <c r="H1639" s="50" t="n">
        <f aca="false">Assumptions!$B$4</f>
        <v>480</v>
      </c>
      <c r="I1639" s="47" t="n">
        <v>30</v>
      </c>
      <c r="J1639" s="9" t="n">
        <f aca="false">H1639-I1639</f>
        <v>450</v>
      </c>
      <c r="K1639" s="9" t="n">
        <f aca="false">SUMIFS(Downtime_Log!$I$2:$I$20000,Downtime_Log!$B$2:$B$20000,A1639)</f>
        <v>46</v>
      </c>
      <c r="L1639" s="9" t="n">
        <f aca="false">J1639-K1639</f>
        <v>404</v>
      </c>
      <c r="M1639" s="51" t="n">
        <f aca="false">INDEX(Rate_Master!$C$2:$C$13,MATCH(F1639,Rate_Master!$A$2:$A$13,0))</f>
        <v>600</v>
      </c>
      <c r="N1639" s="52" t="n">
        <v>219285</v>
      </c>
      <c r="O1639" s="51" t="n">
        <f aca="false">SUMIFS(Quality_Log!$H$2:$H$20000,Quality_Log!$B$2:$B$20000,A1639)</f>
        <v>3945</v>
      </c>
      <c r="P1639" s="51" t="n">
        <f aca="false">N1639-O1639</f>
        <v>215340</v>
      </c>
      <c r="Q1639" s="51" t="n">
        <f aca="false">ROUND(J1639*M1639*Assumptions!$B$6,0)</f>
        <v>210600</v>
      </c>
      <c r="R1639" s="53" t="n">
        <f aca="false">N1639/M1639</f>
        <v>365.475</v>
      </c>
      <c r="S1639" s="53" t="n">
        <f aca="false">P1639/M1639</f>
        <v>358.9</v>
      </c>
      <c r="T1639" s="54" t="n">
        <f aca="false">IF(J1639&gt;0,L1639/J1639,0)</f>
        <v>0.897777777777778</v>
      </c>
      <c r="U1639" s="54" t="n">
        <f aca="false">IF(L1639&gt;0,R1639/L1639,0)</f>
        <v>0.904641089108911</v>
      </c>
      <c r="V1639" s="54" t="n">
        <f aca="false">IF(N1639&gt;0,P1639/N1639,0)</f>
        <v>0.982009713386689</v>
      </c>
      <c r="W1639" s="54" t="n">
        <f aca="false">T1639*U1639*V1639</f>
        <v>0.797555555555556</v>
      </c>
      <c r="X1639" s="55" t="n">
        <v>221.4</v>
      </c>
      <c r="Y1639" s="56" t="n">
        <v>0.75</v>
      </c>
    </row>
    <row r="1640" customFormat="false" ht="15" hidden="false" customHeight="false" outlineLevel="0" collapsed="false">
      <c r="A1640" s="47" t="s">
        <v>2194</v>
      </c>
      <c r="B1640" s="48" t="n">
        <v>46200</v>
      </c>
      <c r="C1640" s="49" t="n">
        <f aca="false">DATE(YEAR(B1640),MONTH(B1640),1)</f>
        <v>46174</v>
      </c>
      <c r="D1640" s="47" t="s">
        <v>73</v>
      </c>
      <c r="E1640" s="47" t="s">
        <v>65</v>
      </c>
      <c r="F1640" s="47" t="s">
        <v>157</v>
      </c>
      <c r="G1640" s="47" t="s">
        <v>2182</v>
      </c>
      <c r="H1640" s="50" t="n">
        <f aca="false">Assumptions!$B$4</f>
        <v>480</v>
      </c>
      <c r="I1640" s="47" t="n">
        <v>90</v>
      </c>
      <c r="J1640" s="9" t="n">
        <f aca="false">H1640-I1640</f>
        <v>390</v>
      </c>
      <c r="K1640" s="9" t="n">
        <f aca="false">SUMIFS(Downtime_Log!$I$2:$I$20000,Downtime_Log!$B$2:$B$20000,A1640)</f>
        <v>57</v>
      </c>
      <c r="L1640" s="9" t="n">
        <f aca="false">J1640-K1640</f>
        <v>333</v>
      </c>
      <c r="M1640" s="51" t="n">
        <f aca="false">INDEX(Rate_Master!$C$2:$C$13,MATCH(F1640,Rate_Master!$A$2:$A$13,0))</f>
        <v>220</v>
      </c>
      <c r="N1640" s="52" t="n">
        <v>60230</v>
      </c>
      <c r="O1640" s="51" t="n">
        <f aca="false">SUMIFS(Quality_Log!$H$2:$H$20000,Quality_Log!$B$2:$B$20000,A1640)</f>
        <v>1156</v>
      </c>
      <c r="P1640" s="51" t="n">
        <f aca="false">N1640-O1640</f>
        <v>59074</v>
      </c>
      <c r="Q1640" s="51" t="n">
        <f aca="false">ROUND(J1640*M1640*Assumptions!$B$6,0)</f>
        <v>66924</v>
      </c>
      <c r="R1640" s="53" t="n">
        <f aca="false">N1640/M1640</f>
        <v>273.772727272727</v>
      </c>
      <c r="S1640" s="53" t="n">
        <f aca="false">P1640/M1640</f>
        <v>268.518181818182</v>
      </c>
      <c r="T1640" s="54" t="n">
        <f aca="false">IF(J1640&gt;0,L1640/J1640,0)</f>
        <v>0.853846153846154</v>
      </c>
      <c r="U1640" s="54" t="n">
        <f aca="false">IF(L1640&gt;0,R1640/L1640,0)</f>
        <v>0.822140322140322</v>
      </c>
      <c r="V1640" s="54" t="n">
        <f aca="false">IF(N1640&gt;0,P1640/N1640,0)</f>
        <v>0.980806906857048</v>
      </c>
      <c r="W1640" s="54" t="n">
        <f aca="false">T1640*U1640*V1640</f>
        <v>0.688508158508158</v>
      </c>
      <c r="X1640" s="55" t="n">
        <v>175.3</v>
      </c>
      <c r="Y1640" s="56" t="n">
        <v>0.15</v>
      </c>
    </row>
    <row r="1641" customFormat="false" ht="15" hidden="false" customHeight="false" outlineLevel="0" collapsed="false">
      <c r="A1641" s="47" t="s">
        <v>2195</v>
      </c>
      <c r="B1641" s="48" t="n">
        <v>46200</v>
      </c>
      <c r="C1641" s="49" t="n">
        <f aca="false">DATE(YEAR(B1641),MONTH(B1641),1)</f>
        <v>46174</v>
      </c>
      <c r="D1641" s="47" t="s">
        <v>74</v>
      </c>
      <c r="E1641" s="47" t="s">
        <v>65</v>
      </c>
      <c r="F1641" s="47" t="s">
        <v>157</v>
      </c>
      <c r="G1641" s="47" t="s">
        <v>2182</v>
      </c>
      <c r="H1641" s="50" t="n">
        <f aca="false">Assumptions!$B$4</f>
        <v>480</v>
      </c>
      <c r="I1641" s="47" t="n">
        <v>30</v>
      </c>
      <c r="J1641" s="9" t="n">
        <f aca="false">H1641-I1641</f>
        <v>450</v>
      </c>
      <c r="K1641" s="9" t="n">
        <f aca="false">SUMIFS(Downtime_Log!$I$2:$I$20000,Downtime_Log!$B$2:$B$20000,A1641)</f>
        <v>41</v>
      </c>
      <c r="L1641" s="9" t="n">
        <f aca="false">J1641-K1641</f>
        <v>409</v>
      </c>
      <c r="M1641" s="51" t="n">
        <f aca="false">INDEX(Rate_Master!$C$2:$C$13,MATCH(F1641,Rate_Master!$A$2:$A$13,0))</f>
        <v>220</v>
      </c>
      <c r="N1641" s="52" t="n">
        <v>71307</v>
      </c>
      <c r="O1641" s="51" t="n">
        <f aca="false">SUMIFS(Quality_Log!$H$2:$H$20000,Quality_Log!$B$2:$B$20000,A1641)</f>
        <v>1508</v>
      </c>
      <c r="P1641" s="51" t="n">
        <f aca="false">N1641-O1641</f>
        <v>69799</v>
      </c>
      <c r="Q1641" s="51" t="n">
        <f aca="false">ROUND(J1641*M1641*Assumptions!$B$6,0)</f>
        <v>77220</v>
      </c>
      <c r="R1641" s="53" t="n">
        <f aca="false">N1641/M1641</f>
        <v>324.122727272727</v>
      </c>
      <c r="S1641" s="53" t="n">
        <f aca="false">P1641/M1641</f>
        <v>317.268181818182</v>
      </c>
      <c r="T1641" s="54" t="n">
        <f aca="false">IF(J1641&gt;0,L1641/J1641,0)</f>
        <v>0.908888888888889</v>
      </c>
      <c r="U1641" s="54" t="n">
        <f aca="false">IF(L1641&gt;0,R1641/L1641,0)</f>
        <v>0.792476105801289</v>
      </c>
      <c r="V1641" s="54" t="n">
        <f aca="false">IF(N1641&gt;0,P1641/N1641,0)</f>
        <v>0.978852006114407</v>
      </c>
      <c r="W1641" s="54" t="n">
        <f aca="false">T1641*U1641*V1641</f>
        <v>0.705040404040404</v>
      </c>
      <c r="X1641" s="55" t="n">
        <v>202.9</v>
      </c>
      <c r="Y1641" s="56" t="n">
        <v>0.15</v>
      </c>
    </row>
    <row r="1642" customFormat="false" ht="15" hidden="false" customHeight="false" outlineLevel="0" collapsed="false">
      <c r="A1642" s="47" t="s">
        <v>2196</v>
      </c>
      <c r="B1642" s="48" t="n">
        <v>46200</v>
      </c>
      <c r="C1642" s="49" t="n">
        <f aca="false">DATE(YEAR(B1642),MONTH(B1642),1)</f>
        <v>46174</v>
      </c>
      <c r="D1642" s="47" t="s">
        <v>75</v>
      </c>
      <c r="E1642" s="47" t="s">
        <v>65</v>
      </c>
      <c r="F1642" s="47" t="s">
        <v>157</v>
      </c>
      <c r="G1642" s="47" t="s">
        <v>2182</v>
      </c>
      <c r="H1642" s="50" t="n">
        <f aca="false">Assumptions!$B$4</f>
        <v>480</v>
      </c>
      <c r="I1642" s="47" t="n">
        <v>30</v>
      </c>
      <c r="J1642" s="9" t="n">
        <f aca="false">H1642-I1642</f>
        <v>450</v>
      </c>
      <c r="K1642" s="9" t="n">
        <f aca="false">SUMIFS(Downtime_Log!$I$2:$I$20000,Downtime_Log!$B$2:$B$20000,A1642)</f>
        <v>75</v>
      </c>
      <c r="L1642" s="9" t="n">
        <f aca="false">J1642-K1642</f>
        <v>375</v>
      </c>
      <c r="M1642" s="51" t="n">
        <f aca="false">INDEX(Rate_Master!$C$2:$C$13,MATCH(F1642,Rate_Master!$A$2:$A$13,0))</f>
        <v>220</v>
      </c>
      <c r="N1642" s="52" t="n">
        <v>67402</v>
      </c>
      <c r="O1642" s="51" t="n">
        <f aca="false">SUMIFS(Quality_Log!$H$2:$H$20000,Quality_Log!$B$2:$B$20000,A1642)</f>
        <v>1180</v>
      </c>
      <c r="P1642" s="51" t="n">
        <f aca="false">N1642-O1642</f>
        <v>66222</v>
      </c>
      <c r="Q1642" s="51" t="n">
        <f aca="false">ROUND(J1642*M1642*Assumptions!$B$6,0)</f>
        <v>77220</v>
      </c>
      <c r="R1642" s="53" t="n">
        <f aca="false">N1642/M1642</f>
        <v>306.372727272727</v>
      </c>
      <c r="S1642" s="53" t="n">
        <f aca="false">P1642/M1642</f>
        <v>301.009090909091</v>
      </c>
      <c r="T1642" s="54" t="n">
        <f aca="false">IF(J1642&gt;0,L1642/J1642,0)</f>
        <v>0.833333333333333</v>
      </c>
      <c r="U1642" s="54" t="n">
        <f aca="false">IF(L1642&gt;0,R1642/L1642,0)</f>
        <v>0.816993939393939</v>
      </c>
      <c r="V1642" s="54" t="n">
        <f aca="false">IF(N1642&gt;0,P1642/N1642,0)</f>
        <v>0.982493101094923</v>
      </c>
      <c r="W1642" s="54" t="n">
        <f aca="false">T1642*U1642*V1642</f>
        <v>0.668909090909091</v>
      </c>
      <c r="X1642" s="55" t="n">
        <v>194.2</v>
      </c>
      <c r="Y1642" s="56" t="n">
        <v>0.16</v>
      </c>
    </row>
    <row r="1643" customFormat="false" ht="15" hidden="false" customHeight="false" outlineLevel="0" collapsed="false">
      <c r="A1643" s="47" t="s">
        <v>2197</v>
      </c>
      <c r="B1643" s="48" t="n">
        <v>46202</v>
      </c>
      <c r="C1643" s="49" t="n">
        <f aca="false">DATE(YEAR(B1643),MONTH(B1643),1)</f>
        <v>46174</v>
      </c>
      <c r="D1643" s="47" t="s">
        <v>73</v>
      </c>
      <c r="E1643" s="47" t="s">
        <v>62</v>
      </c>
      <c r="F1643" s="47" t="s">
        <v>148</v>
      </c>
      <c r="G1643" s="47" t="s">
        <v>2188</v>
      </c>
      <c r="H1643" s="50" t="n">
        <f aca="false">Assumptions!$B$4</f>
        <v>480</v>
      </c>
      <c r="I1643" s="47" t="n">
        <v>30</v>
      </c>
      <c r="J1643" s="9" t="n">
        <f aca="false">H1643-I1643</f>
        <v>450</v>
      </c>
      <c r="K1643" s="9" t="n">
        <f aca="false">SUMIFS(Downtime_Log!$I$2:$I$20000,Downtime_Log!$B$2:$B$20000,A1643)</f>
        <v>16</v>
      </c>
      <c r="L1643" s="9" t="n">
        <f aca="false">J1643-K1643</f>
        <v>434</v>
      </c>
      <c r="M1643" s="51" t="n">
        <f aca="false">INDEX(Rate_Master!$C$2:$C$13,MATCH(F1643,Rate_Master!$A$2:$A$13,0))</f>
        <v>900</v>
      </c>
      <c r="N1643" s="52" t="n">
        <v>358180</v>
      </c>
      <c r="O1643" s="51" t="n">
        <f aca="false">SUMIFS(Quality_Log!$H$2:$H$20000,Quality_Log!$B$2:$B$20000,A1643)</f>
        <v>10204</v>
      </c>
      <c r="P1643" s="51" t="n">
        <f aca="false">N1643-O1643</f>
        <v>347976</v>
      </c>
      <c r="Q1643" s="51" t="n">
        <f aca="false">ROUND(J1643*M1643*Assumptions!$B$6,0)</f>
        <v>315900</v>
      </c>
      <c r="R1643" s="53" t="n">
        <f aca="false">N1643/M1643</f>
        <v>397.977777777778</v>
      </c>
      <c r="S1643" s="53" t="n">
        <f aca="false">P1643/M1643</f>
        <v>386.64</v>
      </c>
      <c r="T1643" s="54" t="n">
        <f aca="false">IF(J1643&gt;0,L1643/J1643,0)</f>
        <v>0.964444444444444</v>
      </c>
      <c r="U1643" s="54" t="n">
        <f aca="false">IF(L1643&gt;0,R1643/L1643,0)</f>
        <v>0.91699948796723</v>
      </c>
      <c r="V1643" s="54" t="n">
        <f aca="false">IF(N1643&gt;0,P1643/N1643,0)</f>
        <v>0.971511530515383</v>
      </c>
      <c r="W1643" s="54" t="n">
        <f aca="false">T1643*U1643*V1643</f>
        <v>0.8592</v>
      </c>
      <c r="X1643" s="55" t="n">
        <v>382.4</v>
      </c>
      <c r="Y1643" s="56" t="n">
        <v>1.37</v>
      </c>
    </row>
    <row r="1644" customFormat="false" ht="15" hidden="false" customHeight="false" outlineLevel="0" collapsed="false">
      <c r="A1644" s="47" t="s">
        <v>2198</v>
      </c>
      <c r="B1644" s="48" t="n">
        <v>46202</v>
      </c>
      <c r="C1644" s="49" t="n">
        <f aca="false">DATE(YEAR(B1644),MONTH(B1644),1)</f>
        <v>46174</v>
      </c>
      <c r="D1644" s="47" t="s">
        <v>74</v>
      </c>
      <c r="E1644" s="47" t="s">
        <v>62</v>
      </c>
      <c r="F1644" s="47" t="s">
        <v>148</v>
      </c>
      <c r="G1644" s="47" t="s">
        <v>2188</v>
      </c>
      <c r="H1644" s="50" t="n">
        <f aca="false">Assumptions!$B$4</f>
        <v>480</v>
      </c>
      <c r="I1644" s="47" t="n">
        <v>30</v>
      </c>
      <c r="J1644" s="9" t="n">
        <f aca="false">H1644-I1644</f>
        <v>450</v>
      </c>
      <c r="K1644" s="9" t="n">
        <f aca="false">SUMIFS(Downtime_Log!$I$2:$I$20000,Downtime_Log!$B$2:$B$20000,A1644)</f>
        <v>101</v>
      </c>
      <c r="L1644" s="9" t="n">
        <f aca="false">J1644-K1644</f>
        <v>349</v>
      </c>
      <c r="M1644" s="51" t="n">
        <f aca="false">INDEX(Rate_Master!$C$2:$C$13,MATCH(F1644,Rate_Master!$A$2:$A$13,0))</f>
        <v>900</v>
      </c>
      <c r="N1644" s="52" t="n">
        <v>290341</v>
      </c>
      <c r="O1644" s="51" t="n">
        <f aca="false">SUMIFS(Quality_Log!$H$2:$H$20000,Quality_Log!$B$2:$B$20000,A1644)</f>
        <v>6915</v>
      </c>
      <c r="P1644" s="51" t="n">
        <f aca="false">N1644-O1644</f>
        <v>283426</v>
      </c>
      <c r="Q1644" s="51" t="n">
        <f aca="false">ROUND(J1644*M1644*Assumptions!$B$6,0)</f>
        <v>315900</v>
      </c>
      <c r="R1644" s="53" t="n">
        <f aca="false">N1644/M1644</f>
        <v>322.601111111111</v>
      </c>
      <c r="S1644" s="53" t="n">
        <f aca="false">P1644/M1644</f>
        <v>314.917777777778</v>
      </c>
      <c r="T1644" s="54" t="n">
        <f aca="false">IF(J1644&gt;0,L1644/J1644,0)</f>
        <v>0.775555555555556</v>
      </c>
      <c r="U1644" s="54" t="n">
        <f aca="false">IF(L1644&gt;0,R1644/L1644,0)</f>
        <v>0.924358484559058</v>
      </c>
      <c r="V1644" s="54" t="n">
        <f aca="false">IF(N1644&gt;0,P1644/N1644,0)</f>
        <v>0.976183177711725</v>
      </c>
      <c r="W1644" s="54" t="n">
        <f aca="false">T1644*U1644*V1644</f>
        <v>0.699817283950617</v>
      </c>
      <c r="X1644" s="55" t="n">
        <v>323</v>
      </c>
      <c r="Y1644" s="56" t="n">
        <v>1.69</v>
      </c>
    </row>
    <row r="1645" customFormat="false" ht="15" hidden="false" customHeight="false" outlineLevel="0" collapsed="false">
      <c r="A1645" s="47" t="s">
        <v>2199</v>
      </c>
      <c r="B1645" s="48" t="n">
        <v>46202</v>
      </c>
      <c r="C1645" s="49" t="n">
        <f aca="false">DATE(YEAR(B1645),MONTH(B1645),1)</f>
        <v>46174</v>
      </c>
      <c r="D1645" s="47" t="s">
        <v>75</v>
      </c>
      <c r="E1645" s="47" t="s">
        <v>62</v>
      </c>
      <c r="F1645" s="47" t="s">
        <v>148</v>
      </c>
      <c r="G1645" s="47" t="s">
        <v>2188</v>
      </c>
      <c r="H1645" s="50" t="n">
        <f aca="false">Assumptions!$B$4</f>
        <v>480</v>
      </c>
      <c r="I1645" s="47" t="n">
        <v>30</v>
      </c>
      <c r="J1645" s="9" t="n">
        <f aca="false">H1645-I1645</f>
        <v>450</v>
      </c>
      <c r="K1645" s="9" t="n">
        <f aca="false">SUMIFS(Downtime_Log!$I$2:$I$20000,Downtime_Log!$B$2:$B$20000,A1645)</f>
        <v>61</v>
      </c>
      <c r="L1645" s="9" t="n">
        <f aca="false">J1645-K1645</f>
        <v>389</v>
      </c>
      <c r="M1645" s="51" t="n">
        <f aca="false">INDEX(Rate_Master!$C$2:$C$13,MATCH(F1645,Rate_Master!$A$2:$A$13,0))</f>
        <v>900</v>
      </c>
      <c r="N1645" s="52" t="n">
        <v>295702</v>
      </c>
      <c r="O1645" s="51" t="n">
        <f aca="false">SUMIFS(Quality_Log!$H$2:$H$20000,Quality_Log!$B$2:$B$20000,A1645)</f>
        <v>5240</v>
      </c>
      <c r="P1645" s="51" t="n">
        <f aca="false">N1645-O1645</f>
        <v>290462</v>
      </c>
      <c r="Q1645" s="51" t="n">
        <f aca="false">ROUND(J1645*M1645*Assumptions!$B$6,0)</f>
        <v>315900</v>
      </c>
      <c r="R1645" s="53" t="n">
        <f aca="false">N1645/M1645</f>
        <v>328.557777777778</v>
      </c>
      <c r="S1645" s="53" t="n">
        <f aca="false">P1645/M1645</f>
        <v>322.735555555556</v>
      </c>
      <c r="T1645" s="54" t="n">
        <f aca="false">IF(J1645&gt;0,L1645/J1645,0)</f>
        <v>0.864444444444445</v>
      </c>
      <c r="U1645" s="54" t="n">
        <f aca="false">IF(L1645&gt;0,R1645/L1645,0)</f>
        <v>0.844621536703799</v>
      </c>
      <c r="V1645" s="54" t="n">
        <f aca="false">IF(N1645&gt;0,P1645/N1645,0)</f>
        <v>0.98227945702092</v>
      </c>
      <c r="W1645" s="54" t="n">
        <f aca="false">T1645*U1645*V1645</f>
        <v>0.71719012345679</v>
      </c>
      <c r="X1645" s="55" t="n">
        <v>351.3</v>
      </c>
      <c r="Y1645" s="56" t="n">
        <v>1.61</v>
      </c>
    </row>
    <row r="1646" customFormat="false" ht="15" hidden="false" customHeight="false" outlineLevel="0" collapsed="false">
      <c r="A1646" s="47" t="s">
        <v>2200</v>
      </c>
      <c r="B1646" s="48" t="n">
        <v>46202</v>
      </c>
      <c r="C1646" s="49" t="n">
        <f aca="false">DATE(YEAR(B1646),MONTH(B1646),1)</f>
        <v>46174</v>
      </c>
      <c r="D1646" s="47" t="s">
        <v>73</v>
      </c>
      <c r="E1646" s="47" t="s">
        <v>63</v>
      </c>
      <c r="F1646" s="47" t="s">
        <v>152</v>
      </c>
      <c r="G1646" s="47" t="s">
        <v>2175</v>
      </c>
      <c r="H1646" s="50" t="n">
        <f aca="false">Assumptions!$B$4</f>
        <v>480</v>
      </c>
      <c r="I1646" s="47" t="n">
        <v>30</v>
      </c>
      <c r="J1646" s="9" t="n">
        <f aca="false">H1646-I1646</f>
        <v>450</v>
      </c>
      <c r="K1646" s="9" t="n">
        <f aca="false">SUMIFS(Downtime_Log!$I$2:$I$20000,Downtime_Log!$B$2:$B$20000,A1646)</f>
        <v>56</v>
      </c>
      <c r="L1646" s="9" t="n">
        <f aca="false">J1646-K1646</f>
        <v>394</v>
      </c>
      <c r="M1646" s="51" t="n">
        <f aca="false">INDEX(Rate_Master!$C$2:$C$13,MATCH(F1646,Rate_Master!$A$2:$A$13,0))</f>
        <v>900</v>
      </c>
      <c r="N1646" s="52" t="n">
        <v>305783</v>
      </c>
      <c r="O1646" s="51" t="n">
        <f aca="false">SUMIFS(Quality_Log!$H$2:$H$20000,Quality_Log!$B$2:$B$20000,A1646)</f>
        <v>8644</v>
      </c>
      <c r="P1646" s="51" t="n">
        <f aca="false">N1646-O1646</f>
        <v>297139</v>
      </c>
      <c r="Q1646" s="51" t="n">
        <f aca="false">ROUND(J1646*M1646*Assumptions!$B$6,0)</f>
        <v>315900</v>
      </c>
      <c r="R1646" s="53" t="n">
        <f aca="false">N1646/M1646</f>
        <v>339.758888888889</v>
      </c>
      <c r="S1646" s="53" t="n">
        <f aca="false">P1646/M1646</f>
        <v>330.154444444444</v>
      </c>
      <c r="T1646" s="54" t="n">
        <f aca="false">IF(J1646&gt;0,L1646/J1646,0)</f>
        <v>0.875555555555556</v>
      </c>
      <c r="U1646" s="54" t="n">
        <f aca="false">IF(L1646&gt;0,R1646/L1646,0)</f>
        <v>0.862332205301748</v>
      </c>
      <c r="V1646" s="54" t="n">
        <f aca="false">IF(N1646&gt;0,P1646/N1646,0)</f>
        <v>0.971731587432918</v>
      </c>
      <c r="W1646" s="54" t="n">
        <f aca="false">T1646*U1646*V1646</f>
        <v>0.733676543209876</v>
      </c>
      <c r="X1646" s="55" t="n">
        <v>459.6</v>
      </c>
      <c r="Y1646" s="56" t="n">
        <v>2.16</v>
      </c>
    </row>
    <row r="1647" customFormat="false" ht="15" hidden="false" customHeight="false" outlineLevel="0" collapsed="false">
      <c r="A1647" s="47" t="s">
        <v>2201</v>
      </c>
      <c r="B1647" s="48" t="n">
        <v>46202</v>
      </c>
      <c r="C1647" s="49" t="n">
        <f aca="false">DATE(YEAR(B1647),MONTH(B1647),1)</f>
        <v>46174</v>
      </c>
      <c r="D1647" s="47" t="s">
        <v>74</v>
      </c>
      <c r="E1647" s="47" t="s">
        <v>63</v>
      </c>
      <c r="F1647" s="47" t="s">
        <v>153</v>
      </c>
      <c r="G1647" s="47" t="s">
        <v>2202</v>
      </c>
      <c r="H1647" s="50" t="n">
        <f aca="false">Assumptions!$B$4</f>
        <v>480</v>
      </c>
      <c r="I1647" s="47" t="n">
        <v>45</v>
      </c>
      <c r="J1647" s="9" t="n">
        <f aca="false">H1647-I1647</f>
        <v>435</v>
      </c>
      <c r="K1647" s="9" t="n">
        <f aca="false">SUMIFS(Downtime_Log!$I$2:$I$20000,Downtime_Log!$B$2:$B$20000,A1647)</f>
        <v>175</v>
      </c>
      <c r="L1647" s="9" t="n">
        <f aca="false">J1647-K1647</f>
        <v>260</v>
      </c>
      <c r="M1647" s="51" t="n">
        <f aca="false">INDEX(Rate_Master!$C$2:$C$13,MATCH(F1647,Rate_Master!$A$2:$A$13,0))</f>
        <v>1000</v>
      </c>
      <c r="N1647" s="52" t="n">
        <v>215663</v>
      </c>
      <c r="O1647" s="51" t="n">
        <f aca="false">SUMIFS(Quality_Log!$H$2:$H$20000,Quality_Log!$B$2:$B$20000,A1647)</f>
        <v>5193</v>
      </c>
      <c r="P1647" s="51" t="n">
        <f aca="false">N1647-O1647</f>
        <v>210470</v>
      </c>
      <c r="Q1647" s="51" t="n">
        <f aca="false">ROUND(J1647*M1647*Assumptions!$B$6,0)</f>
        <v>339300</v>
      </c>
      <c r="R1647" s="53" t="n">
        <f aca="false">N1647/M1647</f>
        <v>215.663</v>
      </c>
      <c r="S1647" s="53" t="n">
        <f aca="false">P1647/M1647</f>
        <v>210.47</v>
      </c>
      <c r="T1647" s="54" t="n">
        <f aca="false">IF(J1647&gt;0,L1647/J1647,0)</f>
        <v>0.597701149425287</v>
      </c>
      <c r="U1647" s="54" t="n">
        <f aca="false">IF(L1647&gt;0,R1647/L1647,0)</f>
        <v>0.829473076923077</v>
      </c>
      <c r="V1647" s="54" t="n">
        <f aca="false">IF(N1647&gt;0,P1647/N1647,0)</f>
        <v>0.975920765268034</v>
      </c>
      <c r="W1647" s="54" t="n">
        <f aca="false">T1647*U1647*V1647</f>
        <v>0.48383908045977</v>
      </c>
      <c r="X1647" s="55" t="n">
        <v>347</v>
      </c>
      <c r="Y1647" s="56" t="n">
        <v>4.77</v>
      </c>
    </row>
    <row r="1648" customFormat="false" ht="15" hidden="false" customHeight="false" outlineLevel="0" collapsed="false">
      <c r="A1648" s="47" t="s">
        <v>2203</v>
      </c>
      <c r="B1648" s="48" t="n">
        <v>46202</v>
      </c>
      <c r="C1648" s="49" t="n">
        <f aca="false">DATE(YEAR(B1648),MONTH(B1648),1)</f>
        <v>46174</v>
      </c>
      <c r="D1648" s="47" t="s">
        <v>75</v>
      </c>
      <c r="E1648" s="47" t="s">
        <v>63</v>
      </c>
      <c r="F1648" s="47" t="s">
        <v>153</v>
      </c>
      <c r="G1648" s="47" t="s">
        <v>2202</v>
      </c>
      <c r="H1648" s="50" t="n">
        <f aca="false">Assumptions!$B$4</f>
        <v>480</v>
      </c>
      <c r="I1648" s="47" t="n">
        <v>30</v>
      </c>
      <c r="J1648" s="9" t="n">
        <f aca="false">H1648-I1648</f>
        <v>450</v>
      </c>
      <c r="K1648" s="9" t="n">
        <f aca="false">SUMIFS(Downtime_Log!$I$2:$I$20000,Downtime_Log!$B$2:$B$20000,A1648)</f>
        <v>40</v>
      </c>
      <c r="L1648" s="9" t="n">
        <f aca="false">J1648-K1648</f>
        <v>410</v>
      </c>
      <c r="M1648" s="51" t="n">
        <f aca="false">INDEX(Rate_Master!$C$2:$C$13,MATCH(F1648,Rate_Master!$A$2:$A$13,0))</f>
        <v>1000</v>
      </c>
      <c r="N1648" s="52" t="n">
        <v>341323</v>
      </c>
      <c r="O1648" s="51" t="n">
        <f aca="false">SUMIFS(Quality_Log!$H$2:$H$20000,Quality_Log!$B$2:$B$20000,A1648)</f>
        <v>11461</v>
      </c>
      <c r="P1648" s="51" t="n">
        <f aca="false">N1648-O1648</f>
        <v>329862</v>
      </c>
      <c r="Q1648" s="51" t="n">
        <f aca="false">ROUND(J1648*M1648*Assumptions!$B$6,0)</f>
        <v>351000</v>
      </c>
      <c r="R1648" s="53" t="n">
        <f aca="false">N1648/M1648</f>
        <v>341.323</v>
      </c>
      <c r="S1648" s="53" t="n">
        <f aca="false">P1648/M1648</f>
        <v>329.862</v>
      </c>
      <c r="T1648" s="54" t="n">
        <f aca="false">IF(J1648&gt;0,L1648/J1648,0)</f>
        <v>0.911111111111111</v>
      </c>
      <c r="U1648" s="54" t="n">
        <f aca="false">IF(L1648&gt;0,R1648/L1648,0)</f>
        <v>0.832495121951219</v>
      </c>
      <c r="V1648" s="54" t="n">
        <f aca="false">IF(N1648&gt;0,P1648/N1648,0)</f>
        <v>0.966421835036022</v>
      </c>
      <c r="W1648" s="54" t="n">
        <f aca="false">T1648*U1648*V1648</f>
        <v>0.733026666666667</v>
      </c>
      <c r="X1648" s="55" t="n">
        <v>456.9</v>
      </c>
      <c r="Y1648" s="56" t="n">
        <v>1.63</v>
      </c>
    </row>
    <row r="1649" customFormat="false" ht="15" hidden="false" customHeight="false" outlineLevel="0" collapsed="false">
      <c r="A1649" s="47" t="s">
        <v>2204</v>
      </c>
      <c r="B1649" s="48" t="n">
        <v>46202</v>
      </c>
      <c r="C1649" s="49" t="n">
        <f aca="false">DATE(YEAR(B1649),MONTH(B1649),1)</f>
        <v>46174</v>
      </c>
      <c r="D1649" s="47" t="s">
        <v>73</v>
      </c>
      <c r="E1649" s="47" t="s">
        <v>64</v>
      </c>
      <c r="F1649" s="47" t="s">
        <v>154</v>
      </c>
      <c r="G1649" s="47" t="s">
        <v>2205</v>
      </c>
      <c r="H1649" s="50" t="n">
        <f aca="false">Assumptions!$B$4</f>
        <v>480</v>
      </c>
      <c r="I1649" s="47" t="n">
        <v>30</v>
      </c>
      <c r="J1649" s="9" t="n">
        <f aca="false">H1649-I1649</f>
        <v>450</v>
      </c>
      <c r="K1649" s="9" t="n">
        <f aca="false">SUMIFS(Downtime_Log!$I$2:$I$20000,Downtime_Log!$B$2:$B$20000,A1649)</f>
        <v>16</v>
      </c>
      <c r="L1649" s="9" t="n">
        <f aca="false">J1649-K1649</f>
        <v>434</v>
      </c>
      <c r="M1649" s="51" t="n">
        <f aca="false">INDEX(Rate_Master!$C$2:$C$13,MATCH(F1649,Rate_Master!$A$2:$A$13,0))</f>
        <v>600</v>
      </c>
      <c r="N1649" s="52" t="n">
        <v>242607</v>
      </c>
      <c r="O1649" s="51" t="n">
        <f aca="false">SUMIFS(Quality_Log!$H$2:$H$20000,Quality_Log!$B$2:$B$20000,A1649)</f>
        <v>3337</v>
      </c>
      <c r="P1649" s="51" t="n">
        <f aca="false">N1649-O1649</f>
        <v>239270</v>
      </c>
      <c r="Q1649" s="51" t="n">
        <f aca="false">ROUND(J1649*M1649*Assumptions!$B$6,0)</f>
        <v>210600</v>
      </c>
      <c r="R1649" s="53" t="n">
        <f aca="false">N1649/M1649</f>
        <v>404.345</v>
      </c>
      <c r="S1649" s="53" t="n">
        <f aca="false">P1649/M1649</f>
        <v>398.783333333333</v>
      </c>
      <c r="T1649" s="54" t="n">
        <f aca="false">IF(J1649&gt;0,L1649/J1649,0)</f>
        <v>0.964444444444444</v>
      </c>
      <c r="U1649" s="54" t="n">
        <f aca="false">IF(L1649&gt;0,R1649/L1649,0)</f>
        <v>0.931670506912443</v>
      </c>
      <c r="V1649" s="54" t="n">
        <f aca="false">IF(N1649&gt;0,P1649/N1649,0)</f>
        <v>0.986245244366403</v>
      </c>
      <c r="W1649" s="54" t="n">
        <f aca="false">T1649*U1649*V1649</f>
        <v>0.886185185185185</v>
      </c>
      <c r="X1649" s="55" t="n">
        <v>241.2</v>
      </c>
      <c r="Y1649" s="56" t="n">
        <v>0.77</v>
      </c>
    </row>
    <row r="1650" customFormat="false" ht="15" hidden="false" customHeight="false" outlineLevel="0" collapsed="false">
      <c r="A1650" s="47" t="s">
        <v>2206</v>
      </c>
      <c r="B1650" s="48" t="n">
        <v>46202</v>
      </c>
      <c r="C1650" s="49" t="n">
        <f aca="false">DATE(YEAR(B1650),MONTH(B1650),1)</f>
        <v>46174</v>
      </c>
      <c r="D1650" s="47" t="s">
        <v>74</v>
      </c>
      <c r="E1650" s="47" t="s">
        <v>64</v>
      </c>
      <c r="F1650" s="47" t="s">
        <v>154</v>
      </c>
      <c r="G1650" s="47" t="s">
        <v>2205</v>
      </c>
      <c r="H1650" s="50" t="n">
        <f aca="false">Assumptions!$B$4</f>
        <v>480</v>
      </c>
      <c r="I1650" s="47" t="n">
        <v>30</v>
      </c>
      <c r="J1650" s="9" t="n">
        <f aca="false">H1650-I1650</f>
        <v>450</v>
      </c>
      <c r="K1650" s="9" t="n">
        <f aca="false">SUMIFS(Downtime_Log!$I$2:$I$20000,Downtime_Log!$B$2:$B$20000,A1650)</f>
        <v>14</v>
      </c>
      <c r="L1650" s="9" t="n">
        <f aca="false">J1650-K1650</f>
        <v>436</v>
      </c>
      <c r="M1650" s="51" t="n">
        <f aca="false">INDEX(Rate_Master!$C$2:$C$13,MATCH(F1650,Rate_Master!$A$2:$A$13,0))</f>
        <v>600</v>
      </c>
      <c r="N1650" s="52" t="n">
        <v>241827</v>
      </c>
      <c r="O1650" s="51" t="n">
        <f aca="false">SUMIFS(Quality_Log!$H$2:$H$20000,Quality_Log!$B$2:$B$20000,A1650)</f>
        <v>2698</v>
      </c>
      <c r="P1650" s="51" t="n">
        <f aca="false">N1650-O1650</f>
        <v>239129</v>
      </c>
      <c r="Q1650" s="51" t="n">
        <f aca="false">ROUND(J1650*M1650*Assumptions!$B$6,0)</f>
        <v>210600</v>
      </c>
      <c r="R1650" s="53" t="n">
        <f aca="false">N1650/M1650</f>
        <v>403.045</v>
      </c>
      <c r="S1650" s="53" t="n">
        <f aca="false">P1650/M1650</f>
        <v>398.548333333333</v>
      </c>
      <c r="T1650" s="54" t="n">
        <f aca="false">IF(J1650&gt;0,L1650/J1650,0)</f>
        <v>0.968888888888889</v>
      </c>
      <c r="U1650" s="54" t="n">
        <f aca="false">IF(L1650&gt;0,R1650/L1650,0)</f>
        <v>0.924415137614679</v>
      </c>
      <c r="V1650" s="54" t="n">
        <f aca="false">IF(N1650&gt;0,P1650/N1650,0)</f>
        <v>0.988843263986238</v>
      </c>
      <c r="W1650" s="54" t="n">
        <f aca="false">T1650*U1650*V1650</f>
        <v>0.885662962962963</v>
      </c>
      <c r="X1650" s="55" t="n">
        <v>243.5</v>
      </c>
      <c r="Y1650" s="56" t="n">
        <v>0.61</v>
      </c>
    </row>
    <row r="1651" customFormat="false" ht="15" hidden="false" customHeight="false" outlineLevel="0" collapsed="false">
      <c r="A1651" s="47" t="s">
        <v>2207</v>
      </c>
      <c r="B1651" s="48" t="n">
        <v>46202</v>
      </c>
      <c r="C1651" s="49" t="n">
        <f aca="false">DATE(YEAR(B1651),MONTH(B1651),1)</f>
        <v>46174</v>
      </c>
      <c r="D1651" s="47" t="s">
        <v>73</v>
      </c>
      <c r="E1651" s="47" t="s">
        <v>65</v>
      </c>
      <c r="F1651" s="47" t="s">
        <v>157</v>
      </c>
      <c r="G1651" s="47" t="s">
        <v>2208</v>
      </c>
      <c r="H1651" s="50" t="n">
        <f aca="false">Assumptions!$B$4</f>
        <v>480</v>
      </c>
      <c r="I1651" s="47" t="n">
        <v>30</v>
      </c>
      <c r="J1651" s="9" t="n">
        <f aca="false">H1651-I1651</f>
        <v>450</v>
      </c>
      <c r="K1651" s="9" t="n">
        <f aca="false">SUMIFS(Downtime_Log!$I$2:$I$20000,Downtime_Log!$B$2:$B$20000,A1651)</f>
        <v>43</v>
      </c>
      <c r="L1651" s="9" t="n">
        <f aca="false">J1651-K1651</f>
        <v>407</v>
      </c>
      <c r="M1651" s="51" t="n">
        <f aca="false">INDEX(Rate_Master!$C$2:$C$13,MATCH(F1651,Rate_Master!$A$2:$A$13,0))</f>
        <v>220</v>
      </c>
      <c r="N1651" s="52" t="n">
        <v>78575</v>
      </c>
      <c r="O1651" s="51" t="n">
        <f aca="false">SUMIFS(Quality_Log!$H$2:$H$20000,Quality_Log!$B$2:$B$20000,A1651)</f>
        <v>2211</v>
      </c>
      <c r="P1651" s="51" t="n">
        <f aca="false">N1651-O1651</f>
        <v>76364</v>
      </c>
      <c r="Q1651" s="51" t="n">
        <f aca="false">ROUND(J1651*M1651*Assumptions!$B$6,0)</f>
        <v>77220</v>
      </c>
      <c r="R1651" s="53" t="n">
        <f aca="false">N1651/M1651</f>
        <v>357.159090909091</v>
      </c>
      <c r="S1651" s="53" t="n">
        <f aca="false">P1651/M1651</f>
        <v>347.109090909091</v>
      </c>
      <c r="T1651" s="54" t="n">
        <f aca="false">IF(J1651&gt;0,L1651/J1651,0)</f>
        <v>0.904444444444445</v>
      </c>
      <c r="U1651" s="54" t="n">
        <f aca="false">IF(L1651&gt;0,R1651/L1651,0)</f>
        <v>0.8775407639044</v>
      </c>
      <c r="V1651" s="54" t="n">
        <f aca="false">IF(N1651&gt;0,P1651/N1651,0)</f>
        <v>0.971861279032771</v>
      </c>
      <c r="W1651" s="54" t="n">
        <f aca="false">T1651*U1651*V1651</f>
        <v>0.771353535353536</v>
      </c>
      <c r="X1651" s="55" t="n">
        <v>196.3</v>
      </c>
      <c r="Y1651" s="56" t="n">
        <v>0.17</v>
      </c>
    </row>
    <row r="1652" customFormat="false" ht="15" hidden="false" customHeight="false" outlineLevel="0" collapsed="false">
      <c r="A1652" s="47" t="s">
        <v>2209</v>
      </c>
      <c r="B1652" s="48" t="n">
        <v>46202</v>
      </c>
      <c r="C1652" s="49" t="n">
        <f aca="false">DATE(YEAR(B1652),MONTH(B1652),1)</f>
        <v>46174</v>
      </c>
      <c r="D1652" s="47" t="s">
        <v>74</v>
      </c>
      <c r="E1652" s="47" t="s">
        <v>65</v>
      </c>
      <c r="F1652" s="47" t="s">
        <v>157</v>
      </c>
      <c r="G1652" s="47" t="s">
        <v>2208</v>
      </c>
      <c r="H1652" s="50" t="n">
        <f aca="false">Assumptions!$B$4</f>
        <v>480</v>
      </c>
      <c r="I1652" s="47" t="n">
        <v>30</v>
      </c>
      <c r="J1652" s="9" t="n">
        <f aca="false">H1652-I1652</f>
        <v>450</v>
      </c>
      <c r="K1652" s="9" t="n">
        <f aca="false">SUMIFS(Downtime_Log!$I$2:$I$20000,Downtime_Log!$B$2:$B$20000,A1652)</f>
        <v>20</v>
      </c>
      <c r="L1652" s="9" t="n">
        <f aca="false">J1652-K1652</f>
        <v>430</v>
      </c>
      <c r="M1652" s="51" t="n">
        <f aca="false">INDEX(Rate_Master!$C$2:$C$13,MATCH(F1652,Rate_Master!$A$2:$A$13,0))</f>
        <v>220</v>
      </c>
      <c r="N1652" s="52" t="n">
        <v>81147</v>
      </c>
      <c r="O1652" s="51" t="n">
        <f aca="false">SUMIFS(Quality_Log!$H$2:$H$20000,Quality_Log!$B$2:$B$20000,A1652)</f>
        <v>2608</v>
      </c>
      <c r="P1652" s="51" t="n">
        <f aca="false">N1652-O1652</f>
        <v>78539</v>
      </c>
      <c r="Q1652" s="51" t="n">
        <f aca="false">ROUND(J1652*M1652*Assumptions!$B$6,0)</f>
        <v>77220</v>
      </c>
      <c r="R1652" s="53" t="n">
        <f aca="false">N1652/M1652</f>
        <v>368.85</v>
      </c>
      <c r="S1652" s="53" t="n">
        <f aca="false">P1652/M1652</f>
        <v>356.995454545455</v>
      </c>
      <c r="T1652" s="54" t="n">
        <f aca="false">IF(J1652&gt;0,L1652/J1652,0)</f>
        <v>0.955555555555556</v>
      </c>
      <c r="U1652" s="54" t="n">
        <f aca="false">IF(L1652&gt;0,R1652/L1652,0)</f>
        <v>0.857790697674419</v>
      </c>
      <c r="V1652" s="54" t="n">
        <f aca="false">IF(N1652&gt;0,P1652/N1652,0)</f>
        <v>0.967860795839649</v>
      </c>
      <c r="W1652" s="54" t="n">
        <f aca="false">T1652*U1652*V1652</f>
        <v>0.793323232323232</v>
      </c>
      <c r="X1652" s="55" t="n">
        <v>203.1</v>
      </c>
      <c r="Y1652" s="56" t="n">
        <v>0.16</v>
      </c>
    </row>
    <row r="1653" customFormat="false" ht="15" hidden="false" customHeight="false" outlineLevel="0" collapsed="false">
      <c r="A1653" s="47" t="s">
        <v>2210</v>
      </c>
      <c r="B1653" s="48" t="n">
        <v>46202</v>
      </c>
      <c r="C1653" s="49" t="n">
        <f aca="false">DATE(YEAR(B1653),MONTH(B1653),1)</f>
        <v>46174</v>
      </c>
      <c r="D1653" s="47" t="s">
        <v>75</v>
      </c>
      <c r="E1653" s="47" t="s">
        <v>65</v>
      </c>
      <c r="F1653" s="47" t="s">
        <v>157</v>
      </c>
      <c r="G1653" s="47" t="s">
        <v>2208</v>
      </c>
      <c r="H1653" s="50" t="n">
        <f aca="false">Assumptions!$B$4</f>
        <v>480</v>
      </c>
      <c r="I1653" s="47" t="n">
        <v>30</v>
      </c>
      <c r="J1653" s="9" t="n">
        <f aca="false">H1653-I1653</f>
        <v>450</v>
      </c>
      <c r="K1653" s="9" t="n">
        <f aca="false">SUMIFS(Downtime_Log!$I$2:$I$20000,Downtime_Log!$B$2:$B$20000,A1653)</f>
        <v>26</v>
      </c>
      <c r="L1653" s="9" t="n">
        <f aca="false">J1653-K1653</f>
        <v>424</v>
      </c>
      <c r="M1653" s="51" t="n">
        <f aca="false">INDEX(Rate_Master!$C$2:$C$13,MATCH(F1653,Rate_Master!$A$2:$A$13,0))</f>
        <v>220</v>
      </c>
      <c r="N1653" s="52" t="n">
        <v>73846</v>
      </c>
      <c r="O1653" s="51" t="n">
        <f aca="false">SUMIFS(Quality_Log!$H$2:$H$20000,Quality_Log!$B$2:$B$20000,A1653)</f>
        <v>1952</v>
      </c>
      <c r="P1653" s="51" t="n">
        <f aca="false">N1653-O1653</f>
        <v>71894</v>
      </c>
      <c r="Q1653" s="51" t="n">
        <f aca="false">ROUND(J1653*M1653*Assumptions!$B$6,0)</f>
        <v>77220</v>
      </c>
      <c r="R1653" s="53" t="n">
        <f aca="false">N1653/M1653</f>
        <v>335.663636363636</v>
      </c>
      <c r="S1653" s="53" t="n">
        <f aca="false">P1653/M1653</f>
        <v>326.790909090909</v>
      </c>
      <c r="T1653" s="54" t="n">
        <f aca="false">IF(J1653&gt;0,L1653/J1653,0)</f>
        <v>0.942222222222222</v>
      </c>
      <c r="U1653" s="54" t="n">
        <f aca="false">IF(L1653&gt;0,R1653/L1653,0)</f>
        <v>0.791659519725558</v>
      </c>
      <c r="V1653" s="54" t="n">
        <f aca="false">IF(N1653&gt;0,P1653/N1653,0)</f>
        <v>0.973566611597107</v>
      </c>
      <c r="W1653" s="54" t="n">
        <f aca="false">T1653*U1653*V1653</f>
        <v>0.72620202020202</v>
      </c>
      <c r="X1653" s="55" t="n">
        <v>198.8</v>
      </c>
      <c r="Y1653" s="56" t="n">
        <v>0.15</v>
      </c>
    </row>
    <row r="1654" customFormat="false" ht="15" hidden="false" customHeight="false" outlineLevel="0" collapsed="false">
      <c r="A1654" s="47" t="s">
        <v>2211</v>
      </c>
      <c r="B1654" s="48" t="n">
        <v>46203</v>
      </c>
      <c r="C1654" s="49" t="n">
        <f aca="false">DATE(YEAR(B1654),MONTH(B1654),1)</f>
        <v>46174</v>
      </c>
      <c r="D1654" s="47" t="s">
        <v>73</v>
      </c>
      <c r="E1654" s="47" t="s">
        <v>62</v>
      </c>
      <c r="F1654" s="47" t="s">
        <v>148</v>
      </c>
      <c r="G1654" s="47" t="s">
        <v>2212</v>
      </c>
      <c r="H1654" s="50" t="n">
        <f aca="false">Assumptions!$B$4</f>
        <v>480</v>
      </c>
      <c r="I1654" s="47" t="n">
        <v>30</v>
      </c>
      <c r="J1654" s="9" t="n">
        <f aca="false">H1654-I1654</f>
        <v>450</v>
      </c>
      <c r="K1654" s="9" t="n">
        <f aca="false">SUMIFS(Downtime_Log!$I$2:$I$20000,Downtime_Log!$B$2:$B$20000,A1654)</f>
        <v>15</v>
      </c>
      <c r="L1654" s="9" t="n">
        <f aca="false">J1654-K1654</f>
        <v>435</v>
      </c>
      <c r="M1654" s="51" t="n">
        <f aca="false">INDEX(Rate_Master!$C$2:$C$13,MATCH(F1654,Rate_Master!$A$2:$A$13,0))</f>
        <v>900</v>
      </c>
      <c r="N1654" s="52" t="n">
        <v>353543</v>
      </c>
      <c r="O1654" s="51" t="n">
        <f aca="false">SUMIFS(Quality_Log!$H$2:$H$20000,Quality_Log!$B$2:$B$20000,A1654)</f>
        <v>5771</v>
      </c>
      <c r="P1654" s="51" t="n">
        <f aca="false">N1654-O1654</f>
        <v>347772</v>
      </c>
      <c r="Q1654" s="51" t="n">
        <f aca="false">ROUND(J1654*M1654*Assumptions!$B$6,0)</f>
        <v>315900</v>
      </c>
      <c r="R1654" s="53" t="n">
        <f aca="false">N1654/M1654</f>
        <v>392.825555555556</v>
      </c>
      <c r="S1654" s="53" t="n">
        <f aca="false">P1654/M1654</f>
        <v>386.413333333333</v>
      </c>
      <c r="T1654" s="54" t="n">
        <f aca="false">IF(J1654&gt;0,L1654/J1654,0)</f>
        <v>0.966666666666667</v>
      </c>
      <c r="U1654" s="54" t="n">
        <f aca="false">IF(L1654&gt;0,R1654/L1654,0)</f>
        <v>0.903047254150703</v>
      </c>
      <c r="V1654" s="54" t="n">
        <f aca="false">IF(N1654&gt;0,P1654/N1654,0)</f>
        <v>0.983676667336081</v>
      </c>
      <c r="W1654" s="54" t="n">
        <f aca="false">T1654*U1654*V1654</f>
        <v>0.858696296296296</v>
      </c>
      <c r="X1654" s="55" t="n">
        <v>378.1</v>
      </c>
      <c r="Y1654" s="56" t="n">
        <v>1.45</v>
      </c>
    </row>
    <row r="1655" customFormat="false" ht="15" hidden="false" customHeight="false" outlineLevel="0" collapsed="false">
      <c r="A1655" s="47" t="s">
        <v>2213</v>
      </c>
      <c r="B1655" s="48" t="n">
        <v>46203</v>
      </c>
      <c r="C1655" s="49" t="n">
        <f aca="false">DATE(YEAR(B1655),MONTH(B1655),1)</f>
        <v>46174</v>
      </c>
      <c r="D1655" s="47" t="s">
        <v>74</v>
      </c>
      <c r="E1655" s="47" t="s">
        <v>62</v>
      </c>
      <c r="F1655" s="47" t="s">
        <v>148</v>
      </c>
      <c r="G1655" s="47" t="s">
        <v>2212</v>
      </c>
      <c r="H1655" s="50" t="n">
        <f aca="false">Assumptions!$B$4</f>
        <v>480</v>
      </c>
      <c r="I1655" s="47" t="n">
        <v>30</v>
      </c>
      <c r="J1655" s="9" t="n">
        <f aca="false">H1655-I1655</f>
        <v>450</v>
      </c>
      <c r="K1655" s="9" t="n">
        <f aca="false">SUMIFS(Downtime_Log!$I$2:$I$20000,Downtime_Log!$B$2:$B$20000,A1655)</f>
        <v>42</v>
      </c>
      <c r="L1655" s="9" t="n">
        <f aca="false">J1655-K1655</f>
        <v>408</v>
      </c>
      <c r="M1655" s="51" t="n">
        <f aca="false">INDEX(Rate_Master!$C$2:$C$13,MATCH(F1655,Rate_Master!$A$2:$A$13,0))</f>
        <v>900</v>
      </c>
      <c r="N1655" s="52" t="n">
        <v>339814</v>
      </c>
      <c r="O1655" s="51" t="n">
        <f aca="false">SUMIFS(Quality_Log!$H$2:$H$20000,Quality_Log!$B$2:$B$20000,A1655)</f>
        <v>5425</v>
      </c>
      <c r="P1655" s="51" t="n">
        <f aca="false">N1655-O1655</f>
        <v>334389</v>
      </c>
      <c r="Q1655" s="51" t="n">
        <f aca="false">ROUND(J1655*M1655*Assumptions!$B$6,0)</f>
        <v>315900</v>
      </c>
      <c r="R1655" s="53" t="n">
        <f aca="false">N1655/M1655</f>
        <v>377.571111111111</v>
      </c>
      <c r="S1655" s="53" t="n">
        <f aca="false">P1655/M1655</f>
        <v>371.543333333333</v>
      </c>
      <c r="T1655" s="54" t="n">
        <f aca="false">IF(J1655&gt;0,L1655/J1655,0)</f>
        <v>0.906666666666667</v>
      </c>
      <c r="U1655" s="54" t="n">
        <f aca="false">IF(L1655&gt;0,R1655/L1655,0)</f>
        <v>0.925419389978214</v>
      </c>
      <c r="V1655" s="54" t="n">
        <f aca="false">IF(N1655&gt;0,P1655/N1655,0)</f>
        <v>0.984035384063046</v>
      </c>
      <c r="W1655" s="54" t="n">
        <f aca="false">T1655*U1655*V1655</f>
        <v>0.825651851851852</v>
      </c>
      <c r="X1655" s="55" t="n">
        <v>357.3</v>
      </c>
      <c r="Y1655" s="56" t="n">
        <v>1.36</v>
      </c>
    </row>
    <row r="1656" customFormat="false" ht="15" hidden="false" customHeight="false" outlineLevel="0" collapsed="false">
      <c r="A1656" s="47" t="s">
        <v>2214</v>
      </c>
      <c r="B1656" s="48" t="n">
        <v>46203</v>
      </c>
      <c r="C1656" s="49" t="n">
        <f aca="false">DATE(YEAR(B1656),MONTH(B1656),1)</f>
        <v>46174</v>
      </c>
      <c r="D1656" s="47" t="s">
        <v>75</v>
      </c>
      <c r="E1656" s="47" t="s">
        <v>62</v>
      </c>
      <c r="F1656" s="47" t="s">
        <v>148</v>
      </c>
      <c r="G1656" s="47" t="s">
        <v>2212</v>
      </c>
      <c r="H1656" s="50" t="n">
        <f aca="false">Assumptions!$B$4</f>
        <v>480</v>
      </c>
      <c r="I1656" s="47" t="n">
        <v>30</v>
      </c>
      <c r="J1656" s="9" t="n">
        <f aca="false">H1656-I1656</f>
        <v>450</v>
      </c>
      <c r="K1656" s="9" t="n">
        <f aca="false">SUMIFS(Downtime_Log!$I$2:$I$20000,Downtime_Log!$B$2:$B$20000,A1656)</f>
        <v>91</v>
      </c>
      <c r="L1656" s="9" t="n">
        <f aca="false">J1656-K1656</f>
        <v>359</v>
      </c>
      <c r="M1656" s="51" t="n">
        <f aca="false">INDEX(Rate_Master!$C$2:$C$13,MATCH(F1656,Rate_Master!$A$2:$A$13,0))</f>
        <v>900</v>
      </c>
      <c r="N1656" s="52" t="n">
        <v>285509</v>
      </c>
      <c r="O1656" s="51" t="n">
        <f aca="false">SUMIFS(Quality_Log!$H$2:$H$20000,Quality_Log!$B$2:$B$20000,A1656)</f>
        <v>4448</v>
      </c>
      <c r="P1656" s="51" t="n">
        <f aca="false">N1656-O1656</f>
        <v>281061</v>
      </c>
      <c r="Q1656" s="51" t="n">
        <f aca="false">ROUND(J1656*M1656*Assumptions!$B$6,0)</f>
        <v>315900</v>
      </c>
      <c r="R1656" s="53" t="n">
        <f aca="false">N1656/M1656</f>
        <v>317.232222222222</v>
      </c>
      <c r="S1656" s="53" t="n">
        <f aca="false">P1656/M1656</f>
        <v>312.29</v>
      </c>
      <c r="T1656" s="54" t="n">
        <f aca="false">IF(J1656&gt;0,L1656/J1656,0)</f>
        <v>0.797777777777778</v>
      </c>
      <c r="U1656" s="54" t="n">
        <f aca="false">IF(L1656&gt;0,R1656/L1656,0)</f>
        <v>0.883655215103683</v>
      </c>
      <c r="V1656" s="54" t="n">
        <f aca="false">IF(N1656&gt;0,P1656/N1656,0)</f>
        <v>0.984420806349362</v>
      </c>
      <c r="W1656" s="54" t="n">
        <f aca="false">T1656*U1656*V1656</f>
        <v>0.693977777777778</v>
      </c>
      <c r="X1656" s="55" t="n">
        <v>341</v>
      </c>
      <c r="Y1656" s="56" t="n">
        <v>1.45</v>
      </c>
    </row>
    <row r="1657" customFormat="false" ht="15" hidden="false" customHeight="false" outlineLevel="0" collapsed="false">
      <c r="A1657" s="47" t="s">
        <v>2215</v>
      </c>
      <c r="B1657" s="48" t="n">
        <v>46203</v>
      </c>
      <c r="C1657" s="49" t="n">
        <f aca="false">DATE(YEAR(B1657),MONTH(B1657),1)</f>
        <v>46174</v>
      </c>
      <c r="D1657" s="47" t="s">
        <v>73</v>
      </c>
      <c r="E1657" s="47" t="s">
        <v>63</v>
      </c>
      <c r="F1657" s="47" t="s">
        <v>153</v>
      </c>
      <c r="G1657" s="47" t="s">
        <v>2202</v>
      </c>
      <c r="H1657" s="50" t="n">
        <f aca="false">Assumptions!$B$4</f>
        <v>480</v>
      </c>
      <c r="I1657" s="47" t="n">
        <v>30</v>
      </c>
      <c r="J1657" s="9" t="n">
        <f aca="false">H1657-I1657</f>
        <v>450</v>
      </c>
      <c r="K1657" s="9" t="n">
        <f aca="false">SUMIFS(Downtime_Log!$I$2:$I$20000,Downtime_Log!$B$2:$B$20000,A1657)</f>
        <v>128</v>
      </c>
      <c r="L1657" s="9" t="n">
        <f aca="false">J1657-K1657</f>
        <v>322</v>
      </c>
      <c r="M1657" s="51" t="n">
        <f aca="false">INDEX(Rate_Master!$C$2:$C$13,MATCH(F1657,Rate_Master!$A$2:$A$13,0))</f>
        <v>1000</v>
      </c>
      <c r="N1657" s="52" t="n">
        <v>277800</v>
      </c>
      <c r="O1657" s="51" t="n">
        <f aca="false">SUMIFS(Quality_Log!$H$2:$H$20000,Quality_Log!$B$2:$B$20000,A1657)</f>
        <v>7162</v>
      </c>
      <c r="P1657" s="51" t="n">
        <f aca="false">N1657-O1657</f>
        <v>270638</v>
      </c>
      <c r="Q1657" s="51" t="n">
        <f aca="false">ROUND(J1657*M1657*Assumptions!$B$6,0)</f>
        <v>351000</v>
      </c>
      <c r="R1657" s="53" t="n">
        <f aca="false">N1657/M1657</f>
        <v>277.8</v>
      </c>
      <c r="S1657" s="53" t="n">
        <f aca="false">P1657/M1657</f>
        <v>270.638</v>
      </c>
      <c r="T1657" s="54" t="n">
        <f aca="false">IF(J1657&gt;0,L1657/J1657,0)</f>
        <v>0.715555555555556</v>
      </c>
      <c r="U1657" s="54" t="n">
        <f aca="false">IF(L1657&gt;0,R1657/L1657,0)</f>
        <v>0.862732919254658</v>
      </c>
      <c r="V1657" s="54" t="n">
        <f aca="false">IF(N1657&gt;0,P1657/N1657,0)</f>
        <v>0.974218862491001</v>
      </c>
      <c r="W1657" s="54" t="n">
        <f aca="false">T1657*U1657*V1657</f>
        <v>0.601417777777778</v>
      </c>
      <c r="X1657" s="55" t="n">
        <v>373.2</v>
      </c>
      <c r="Y1657" s="56" t="n">
        <v>1.78</v>
      </c>
    </row>
    <row r="1658" customFormat="false" ht="15" hidden="false" customHeight="false" outlineLevel="0" collapsed="false">
      <c r="A1658" s="47" t="s">
        <v>2216</v>
      </c>
      <c r="B1658" s="48" t="n">
        <v>46203</v>
      </c>
      <c r="C1658" s="49" t="n">
        <f aca="false">DATE(YEAR(B1658),MONTH(B1658),1)</f>
        <v>46174</v>
      </c>
      <c r="D1658" s="47" t="s">
        <v>74</v>
      </c>
      <c r="E1658" s="47" t="s">
        <v>63</v>
      </c>
      <c r="F1658" s="47" t="s">
        <v>153</v>
      </c>
      <c r="G1658" s="47" t="s">
        <v>2202</v>
      </c>
      <c r="H1658" s="50" t="n">
        <f aca="false">Assumptions!$B$4</f>
        <v>480</v>
      </c>
      <c r="I1658" s="47" t="n">
        <v>30</v>
      </c>
      <c r="J1658" s="9" t="n">
        <f aca="false">H1658-I1658</f>
        <v>450</v>
      </c>
      <c r="K1658" s="9" t="n">
        <f aca="false">SUMIFS(Downtime_Log!$I$2:$I$20000,Downtime_Log!$B$2:$B$20000,A1658)</f>
        <v>65</v>
      </c>
      <c r="L1658" s="9" t="n">
        <f aca="false">J1658-K1658</f>
        <v>385</v>
      </c>
      <c r="M1658" s="51" t="n">
        <f aca="false">INDEX(Rate_Master!$C$2:$C$13,MATCH(F1658,Rate_Master!$A$2:$A$13,0))</f>
        <v>1000</v>
      </c>
      <c r="N1658" s="52" t="n">
        <v>338366</v>
      </c>
      <c r="O1658" s="51" t="n">
        <f aca="false">SUMIFS(Quality_Log!$H$2:$H$20000,Quality_Log!$B$2:$B$20000,A1658)</f>
        <v>7699</v>
      </c>
      <c r="P1658" s="51" t="n">
        <f aca="false">N1658-O1658</f>
        <v>330667</v>
      </c>
      <c r="Q1658" s="51" t="n">
        <f aca="false">ROUND(J1658*M1658*Assumptions!$B$6,0)</f>
        <v>351000</v>
      </c>
      <c r="R1658" s="53" t="n">
        <f aca="false">N1658/M1658</f>
        <v>338.366</v>
      </c>
      <c r="S1658" s="53" t="n">
        <f aca="false">P1658/M1658</f>
        <v>330.667</v>
      </c>
      <c r="T1658" s="54" t="n">
        <f aca="false">IF(J1658&gt;0,L1658/J1658,0)</f>
        <v>0.855555555555556</v>
      </c>
      <c r="U1658" s="54" t="n">
        <f aca="false">IF(L1658&gt;0,R1658/L1658,0)</f>
        <v>0.878872727272727</v>
      </c>
      <c r="V1658" s="54" t="n">
        <f aca="false">IF(N1658&gt;0,P1658/N1658,0)</f>
        <v>0.977246531861948</v>
      </c>
      <c r="W1658" s="54" t="n">
        <f aca="false">T1658*U1658*V1658</f>
        <v>0.734815555555556</v>
      </c>
      <c r="X1658" s="55" t="n">
        <v>470.8</v>
      </c>
      <c r="Y1658" s="56" t="n">
        <v>1.82</v>
      </c>
    </row>
    <row r="1659" customFormat="false" ht="15" hidden="false" customHeight="false" outlineLevel="0" collapsed="false">
      <c r="A1659" s="47" t="s">
        <v>2217</v>
      </c>
      <c r="B1659" s="48" t="n">
        <v>46203</v>
      </c>
      <c r="C1659" s="49" t="n">
        <f aca="false">DATE(YEAR(B1659),MONTH(B1659),1)</f>
        <v>46174</v>
      </c>
      <c r="D1659" s="47" t="s">
        <v>75</v>
      </c>
      <c r="E1659" s="47" t="s">
        <v>63</v>
      </c>
      <c r="F1659" s="47" t="s">
        <v>153</v>
      </c>
      <c r="G1659" s="47" t="s">
        <v>2202</v>
      </c>
      <c r="H1659" s="50" t="n">
        <f aca="false">Assumptions!$B$4</f>
        <v>480</v>
      </c>
      <c r="I1659" s="47" t="n">
        <v>30</v>
      </c>
      <c r="J1659" s="9" t="n">
        <f aca="false">H1659-I1659</f>
        <v>450</v>
      </c>
      <c r="K1659" s="9" t="n">
        <f aca="false">SUMIFS(Downtime_Log!$I$2:$I$20000,Downtime_Log!$B$2:$B$20000,A1659)</f>
        <v>54</v>
      </c>
      <c r="L1659" s="9" t="n">
        <f aca="false">J1659-K1659</f>
        <v>396</v>
      </c>
      <c r="M1659" s="51" t="n">
        <f aca="false">INDEX(Rate_Master!$C$2:$C$13,MATCH(F1659,Rate_Master!$A$2:$A$13,0))</f>
        <v>1000</v>
      </c>
      <c r="N1659" s="52" t="n">
        <v>354428</v>
      </c>
      <c r="O1659" s="51" t="n">
        <f aca="false">SUMIFS(Quality_Log!$H$2:$H$20000,Quality_Log!$B$2:$B$20000,A1659)</f>
        <v>8513</v>
      </c>
      <c r="P1659" s="51" t="n">
        <f aca="false">N1659-O1659</f>
        <v>345915</v>
      </c>
      <c r="Q1659" s="51" t="n">
        <f aca="false">ROUND(J1659*M1659*Assumptions!$B$6,0)</f>
        <v>351000</v>
      </c>
      <c r="R1659" s="53" t="n">
        <f aca="false">N1659/M1659</f>
        <v>354.428</v>
      </c>
      <c r="S1659" s="53" t="n">
        <f aca="false">P1659/M1659</f>
        <v>345.915</v>
      </c>
      <c r="T1659" s="54" t="n">
        <f aca="false">IF(J1659&gt;0,L1659/J1659,0)</f>
        <v>0.88</v>
      </c>
      <c r="U1659" s="54" t="n">
        <f aca="false">IF(L1659&gt;0,R1659/L1659,0)</f>
        <v>0.895020202020202</v>
      </c>
      <c r="V1659" s="54" t="n">
        <f aca="false">IF(N1659&gt;0,P1659/N1659,0)</f>
        <v>0.975981017301116</v>
      </c>
      <c r="W1659" s="54" t="n">
        <f aca="false">T1659*U1659*V1659</f>
        <v>0.7687</v>
      </c>
      <c r="X1659" s="55" t="n">
        <v>452.4</v>
      </c>
      <c r="Y1659" s="56" t="n">
        <v>1.77</v>
      </c>
    </row>
    <row r="1660" customFormat="false" ht="15" hidden="false" customHeight="false" outlineLevel="0" collapsed="false">
      <c r="A1660" s="47" t="s">
        <v>2218</v>
      </c>
      <c r="B1660" s="48" t="n">
        <v>46203</v>
      </c>
      <c r="C1660" s="49" t="n">
        <f aca="false">DATE(YEAR(B1660),MONTH(B1660),1)</f>
        <v>46174</v>
      </c>
      <c r="D1660" s="47" t="s">
        <v>73</v>
      </c>
      <c r="E1660" s="47" t="s">
        <v>64</v>
      </c>
      <c r="F1660" s="47" t="s">
        <v>154</v>
      </c>
      <c r="G1660" s="47" t="s">
        <v>2205</v>
      </c>
      <c r="H1660" s="50" t="n">
        <f aca="false">Assumptions!$B$4</f>
        <v>480</v>
      </c>
      <c r="I1660" s="47" t="n">
        <v>30</v>
      </c>
      <c r="J1660" s="9" t="n">
        <f aca="false">H1660-I1660</f>
        <v>450</v>
      </c>
      <c r="K1660" s="9" t="n">
        <f aca="false">SUMIFS(Downtime_Log!$I$2:$I$20000,Downtime_Log!$B$2:$B$20000,A1660)</f>
        <v>0</v>
      </c>
      <c r="L1660" s="9" t="n">
        <f aca="false">J1660-K1660</f>
        <v>450</v>
      </c>
      <c r="M1660" s="51" t="n">
        <f aca="false">INDEX(Rate_Master!$C$2:$C$13,MATCH(F1660,Rate_Master!$A$2:$A$13,0))</f>
        <v>600</v>
      </c>
      <c r="N1660" s="52" t="n">
        <v>254751</v>
      </c>
      <c r="O1660" s="51" t="n">
        <f aca="false">SUMIFS(Quality_Log!$H$2:$H$20000,Quality_Log!$B$2:$B$20000,A1660)</f>
        <v>2539</v>
      </c>
      <c r="P1660" s="51" t="n">
        <f aca="false">N1660-O1660</f>
        <v>252212</v>
      </c>
      <c r="Q1660" s="51" t="n">
        <f aca="false">ROUND(J1660*M1660*Assumptions!$B$6,0)</f>
        <v>210600</v>
      </c>
      <c r="R1660" s="53" t="n">
        <f aca="false">N1660/M1660</f>
        <v>424.585</v>
      </c>
      <c r="S1660" s="53" t="n">
        <f aca="false">P1660/M1660</f>
        <v>420.353333333333</v>
      </c>
      <c r="T1660" s="54" t="n">
        <f aca="false">IF(J1660&gt;0,L1660/J1660,0)</f>
        <v>1</v>
      </c>
      <c r="U1660" s="54" t="n">
        <f aca="false">IF(L1660&gt;0,R1660/L1660,0)</f>
        <v>0.943522222222222</v>
      </c>
      <c r="V1660" s="54" t="n">
        <f aca="false">IF(N1660&gt;0,P1660/N1660,0)</f>
        <v>0.990033405168184</v>
      </c>
      <c r="W1660" s="54" t="n">
        <f aca="false">T1660*U1660*V1660</f>
        <v>0.934118518518519</v>
      </c>
      <c r="X1660" s="55" t="n">
        <v>240.3</v>
      </c>
      <c r="Y1660" s="56" t="n">
        <v>0.68</v>
      </c>
    </row>
    <row r="1661" customFormat="false" ht="15" hidden="false" customHeight="false" outlineLevel="0" collapsed="false">
      <c r="A1661" s="47" t="s">
        <v>2219</v>
      </c>
      <c r="B1661" s="48" t="n">
        <v>46203</v>
      </c>
      <c r="C1661" s="49" t="n">
        <f aca="false">DATE(YEAR(B1661),MONTH(B1661),1)</f>
        <v>46174</v>
      </c>
      <c r="D1661" s="47" t="s">
        <v>74</v>
      </c>
      <c r="E1661" s="47" t="s">
        <v>64</v>
      </c>
      <c r="F1661" s="47" t="s">
        <v>154</v>
      </c>
      <c r="G1661" s="47" t="s">
        <v>2205</v>
      </c>
      <c r="H1661" s="50" t="n">
        <f aca="false">Assumptions!$B$4</f>
        <v>480</v>
      </c>
      <c r="I1661" s="47" t="n">
        <v>30</v>
      </c>
      <c r="J1661" s="9" t="n">
        <f aca="false">H1661-I1661</f>
        <v>450</v>
      </c>
      <c r="K1661" s="9" t="n">
        <f aca="false">SUMIFS(Downtime_Log!$I$2:$I$20000,Downtime_Log!$B$2:$B$20000,A1661)</f>
        <v>18</v>
      </c>
      <c r="L1661" s="9" t="n">
        <f aca="false">J1661-K1661</f>
        <v>432</v>
      </c>
      <c r="M1661" s="51" t="n">
        <f aca="false">INDEX(Rate_Master!$C$2:$C$13,MATCH(F1661,Rate_Master!$A$2:$A$13,0))</f>
        <v>600</v>
      </c>
      <c r="N1661" s="52" t="n">
        <v>245438</v>
      </c>
      <c r="O1661" s="51" t="n">
        <f aca="false">SUMIFS(Quality_Log!$H$2:$H$20000,Quality_Log!$B$2:$B$20000,A1661)</f>
        <v>3664</v>
      </c>
      <c r="P1661" s="51" t="n">
        <f aca="false">N1661-O1661</f>
        <v>241774</v>
      </c>
      <c r="Q1661" s="51" t="n">
        <f aca="false">ROUND(J1661*M1661*Assumptions!$B$6,0)</f>
        <v>210600</v>
      </c>
      <c r="R1661" s="53" t="n">
        <f aca="false">N1661/M1661</f>
        <v>409.063333333333</v>
      </c>
      <c r="S1661" s="53" t="n">
        <f aca="false">P1661/M1661</f>
        <v>402.956666666667</v>
      </c>
      <c r="T1661" s="54" t="n">
        <f aca="false">IF(J1661&gt;0,L1661/J1661,0)</f>
        <v>0.96</v>
      </c>
      <c r="U1661" s="54" t="n">
        <f aca="false">IF(L1661&gt;0,R1661/L1661,0)</f>
        <v>0.946905864197531</v>
      </c>
      <c r="V1661" s="54" t="n">
        <f aca="false">IF(N1661&gt;0,P1661/N1661,0)</f>
        <v>0.985071586306929</v>
      </c>
      <c r="W1661" s="54" t="n">
        <f aca="false">T1661*U1661*V1661</f>
        <v>0.895459259259259</v>
      </c>
      <c r="X1661" s="55" t="n">
        <v>235.4</v>
      </c>
      <c r="Y1661" s="56" t="n">
        <v>0.7</v>
      </c>
    </row>
    <row r="1662" customFormat="false" ht="15" hidden="false" customHeight="false" outlineLevel="0" collapsed="false">
      <c r="A1662" s="47" t="s">
        <v>2220</v>
      </c>
      <c r="B1662" s="48" t="n">
        <v>46203</v>
      </c>
      <c r="C1662" s="49" t="n">
        <f aca="false">DATE(YEAR(B1662),MONTH(B1662),1)</f>
        <v>46174</v>
      </c>
      <c r="D1662" s="47" t="s">
        <v>73</v>
      </c>
      <c r="E1662" s="47" t="s">
        <v>65</v>
      </c>
      <c r="F1662" s="47" t="s">
        <v>157</v>
      </c>
      <c r="G1662" s="47" t="s">
        <v>2208</v>
      </c>
      <c r="H1662" s="50" t="n">
        <f aca="false">Assumptions!$B$4</f>
        <v>480</v>
      </c>
      <c r="I1662" s="47" t="n">
        <v>30</v>
      </c>
      <c r="J1662" s="9" t="n">
        <f aca="false">H1662-I1662</f>
        <v>450</v>
      </c>
      <c r="K1662" s="9" t="n">
        <f aca="false">SUMIFS(Downtime_Log!$I$2:$I$20000,Downtime_Log!$B$2:$B$20000,A1662)</f>
        <v>68</v>
      </c>
      <c r="L1662" s="9" t="n">
        <f aca="false">J1662-K1662</f>
        <v>382</v>
      </c>
      <c r="M1662" s="51" t="n">
        <f aca="false">INDEX(Rate_Master!$C$2:$C$13,MATCH(F1662,Rate_Master!$A$2:$A$13,0))</f>
        <v>220</v>
      </c>
      <c r="N1662" s="52" t="n">
        <v>68065</v>
      </c>
      <c r="O1662" s="51" t="n">
        <f aca="false">SUMIFS(Quality_Log!$H$2:$H$20000,Quality_Log!$B$2:$B$20000,A1662)</f>
        <v>1373</v>
      </c>
      <c r="P1662" s="51" t="n">
        <f aca="false">N1662-O1662</f>
        <v>66692</v>
      </c>
      <c r="Q1662" s="51" t="n">
        <f aca="false">ROUND(J1662*M1662*Assumptions!$B$6,0)</f>
        <v>77220</v>
      </c>
      <c r="R1662" s="53" t="n">
        <f aca="false">N1662/M1662</f>
        <v>309.386363636364</v>
      </c>
      <c r="S1662" s="53" t="n">
        <f aca="false">P1662/M1662</f>
        <v>303.145454545455</v>
      </c>
      <c r="T1662" s="54" t="n">
        <f aca="false">IF(J1662&gt;0,L1662/J1662,0)</f>
        <v>0.848888888888889</v>
      </c>
      <c r="U1662" s="54" t="n">
        <f aca="false">IF(L1662&gt;0,R1662/L1662,0)</f>
        <v>0.809911946692051</v>
      </c>
      <c r="V1662" s="54" t="n">
        <f aca="false">IF(N1662&gt;0,P1662/N1662,0)</f>
        <v>0.979828105487402</v>
      </c>
      <c r="W1662" s="54" t="n">
        <f aca="false">T1662*U1662*V1662</f>
        <v>0.673656565656566</v>
      </c>
      <c r="X1662" s="55" t="n">
        <v>198.9</v>
      </c>
      <c r="Y1662" s="56" t="n">
        <v>0.15</v>
      </c>
    </row>
    <row r="1663" customFormat="false" ht="15" hidden="false" customHeight="false" outlineLevel="0" collapsed="false">
      <c r="A1663" s="47" t="s">
        <v>2221</v>
      </c>
      <c r="B1663" s="48" t="n">
        <v>46203</v>
      </c>
      <c r="C1663" s="49" t="n">
        <f aca="false">DATE(YEAR(B1663),MONTH(B1663),1)</f>
        <v>46174</v>
      </c>
      <c r="D1663" s="47" t="s">
        <v>74</v>
      </c>
      <c r="E1663" s="47" t="s">
        <v>65</v>
      </c>
      <c r="F1663" s="47" t="s">
        <v>159</v>
      </c>
      <c r="G1663" s="47" t="s">
        <v>2222</v>
      </c>
      <c r="H1663" s="50" t="n">
        <f aca="false">Assumptions!$B$4</f>
        <v>480</v>
      </c>
      <c r="I1663" s="47" t="n">
        <v>30</v>
      </c>
      <c r="J1663" s="9" t="n">
        <f aca="false">H1663-I1663</f>
        <v>450</v>
      </c>
      <c r="K1663" s="9" t="n">
        <f aca="false">SUMIFS(Downtime_Log!$I$2:$I$20000,Downtime_Log!$B$2:$B$20000,A1663)</f>
        <v>123</v>
      </c>
      <c r="L1663" s="9" t="n">
        <f aca="false">J1663-K1663</f>
        <v>327</v>
      </c>
      <c r="M1663" s="51" t="n">
        <f aca="false">INDEX(Rate_Master!$C$2:$C$13,MATCH(F1663,Rate_Master!$A$2:$A$13,0))</f>
        <v>240</v>
      </c>
      <c r="N1663" s="52" t="n">
        <v>60103</v>
      </c>
      <c r="O1663" s="51" t="n">
        <f aca="false">SUMIFS(Quality_Log!$H$2:$H$20000,Quality_Log!$B$2:$B$20000,A1663)</f>
        <v>2098</v>
      </c>
      <c r="P1663" s="51" t="n">
        <f aca="false">N1663-O1663</f>
        <v>58005</v>
      </c>
      <c r="Q1663" s="51" t="n">
        <f aca="false">ROUND(J1663*M1663*Assumptions!$B$6,0)</f>
        <v>84240</v>
      </c>
      <c r="R1663" s="53" t="n">
        <f aca="false">N1663/M1663</f>
        <v>250.429166666667</v>
      </c>
      <c r="S1663" s="53" t="n">
        <f aca="false">P1663/M1663</f>
        <v>241.6875</v>
      </c>
      <c r="T1663" s="54" t="n">
        <f aca="false">IF(J1663&gt;0,L1663/J1663,0)</f>
        <v>0.726666666666667</v>
      </c>
      <c r="U1663" s="54" t="n">
        <f aca="false">IF(L1663&gt;0,R1663/L1663,0)</f>
        <v>0.765838430173293</v>
      </c>
      <c r="V1663" s="54" t="n">
        <f aca="false">IF(N1663&gt;0,P1663/N1663,0)</f>
        <v>0.965093256576211</v>
      </c>
      <c r="W1663" s="54" t="n">
        <f aca="false">T1663*U1663*V1663</f>
        <v>0.537083333333333</v>
      </c>
      <c r="X1663" s="55" t="n">
        <v>181.7</v>
      </c>
      <c r="Y1663" s="56" t="n">
        <v>0.74</v>
      </c>
    </row>
    <row r="1664" customFormat="false" ht="15" hidden="false" customHeight="false" outlineLevel="0" collapsed="false">
      <c r="A1664" s="47" t="s">
        <v>2223</v>
      </c>
      <c r="B1664" s="48" t="n">
        <v>46203</v>
      </c>
      <c r="C1664" s="49" t="n">
        <f aca="false">DATE(YEAR(B1664),MONTH(B1664),1)</f>
        <v>46174</v>
      </c>
      <c r="D1664" s="47" t="s">
        <v>75</v>
      </c>
      <c r="E1664" s="47" t="s">
        <v>65</v>
      </c>
      <c r="F1664" s="47" t="s">
        <v>159</v>
      </c>
      <c r="G1664" s="47" t="s">
        <v>2222</v>
      </c>
      <c r="H1664" s="50" t="n">
        <f aca="false">Assumptions!$B$4</f>
        <v>480</v>
      </c>
      <c r="I1664" s="47" t="n">
        <v>30</v>
      </c>
      <c r="J1664" s="9" t="n">
        <f aca="false">H1664-I1664</f>
        <v>450</v>
      </c>
      <c r="K1664" s="9" t="n">
        <f aca="false">SUMIFS(Downtime_Log!$I$2:$I$20000,Downtime_Log!$B$2:$B$20000,A1664)</f>
        <v>96</v>
      </c>
      <c r="L1664" s="9" t="n">
        <f aca="false">J1664-K1664</f>
        <v>354</v>
      </c>
      <c r="M1664" s="51" t="n">
        <f aca="false">INDEX(Rate_Master!$C$2:$C$13,MATCH(F1664,Rate_Master!$A$2:$A$13,0))</f>
        <v>240</v>
      </c>
      <c r="N1664" s="52" t="n">
        <v>65985</v>
      </c>
      <c r="O1664" s="51" t="n">
        <f aca="false">SUMIFS(Quality_Log!$H$2:$H$20000,Quality_Log!$B$2:$B$20000,A1664)</f>
        <v>815</v>
      </c>
      <c r="P1664" s="51" t="n">
        <f aca="false">N1664-O1664</f>
        <v>65170</v>
      </c>
      <c r="Q1664" s="51" t="n">
        <f aca="false">ROUND(J1664*M1664*Assumptions!$B$6,0)</f>
        <v>84240</v>
      </c>
      <c r="R1664" s="53" t="n">
        <f aca="false">N1664/M1664</f>
        <v>274.9375</v>
      </c>
      <c r="S1664" s="53" t="n">
        <f aca="false">P1664/M1664</f>
        <v>271.541666666667</v>
      </c>
      <c r="T1664" s="54" t="n">
        <f aca="false">IF(J1664&gt;0,L1664/J1664,0)</f>
        <v>0.786666666666667</v>
      </c>
      <c r="U1664" s="54" t="n">
        <f aca="false">IF(L1664&gt;0,R1664/L1664,0)</f>
        <v>0.776659604519774</v>
      </c>
      <c r="V1664" s="54" t="n">
        <f aca="false">IF(N1664&gt;0,P1664/N1664,0)</f>
        <v>0.987648708039706</v>
      </c>
      <c r="W1664" s="54" t="n">
        <f aca="false">T1664*U1664*V1664</f>
        <v>0.603425925925926</v>
      </c>
      <c r="X1664" s="55" t="n">
        <v>188.4</v>
      </c>
      <c r="Y1664" s="56" t="n">
        <v>0.16</v>
      </c>
    </row>
  </sheetData>
  <autoFilter ref="A1:Y16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I97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3"/>
    <col collapsed="false" customWidth="true" hidden="false" outlineLevel="0" max="5" min="4" style="0" width="7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13"/>
  </cols>
  <sheetData>
    <row r="1" customFormat="false" ht="23.85" hidden="false" customHeight="false" outlineLevel="0" collapsed="false">
      <c r="A1" s="5" t="s">
        <v>2224</v>
      </c>
      <c r="B1" s="5" t="s">
        <v>214</v>
      </c>
      <c r="C1" s="5" t="s">
        <v>215</v>
      </c>
      <c r="D1" s="5" t="s">
        <v>78</v>
      </c>
      <c r="E1" s="5" t="s">
        <v>49</v>
      </c>
      <c r="F1" s="5" t="s">
        <v>107</v>
      </c>
      <c r="G1" s="5" t="s">
        <v>88</v>
      </c>
      <c r="H1" s="5" t="s">
        <v>2225</v>
      </c>
      <c r="I1" s="5" t="s">
        <v>2226</v>
      </c>
    </row>
    <row r="2" customFormat="false" ht="15" hidden="false" customHeight="false" outlineLevel="0" collapsed="false">
      <c r="A2" s="47" t="s">
        <v>2227</v>
      </c>
      <c r="B2" s="47" t="s">
        <v>231</v>
      </c>
      <c r="C2" s="48" t="n">
        <v>46023</v>
      </c>
      <c r="D2" s="47" t="s">
        <v>73</v>
      </c>
      <c r="E2" s="47" t="s">
        <v>62</v>
      </c>
      <c r="F2" s="47" t="s">
        <v>2228</v>
      </c>
      <c r="G2" s="47" t="s">
        <v>94</v>
      </c>
      <c r="H2" s="47" t="s">
        <v>2229</v>
      </c>
      <c r="I2" s="47" t="n">
        <v>154</v>
      </c>
    </row>
    <row r="3" customFormat="false" ht="15" hidden="false" customHeight="false" outlineLevel="0" collapsed="false">
      <c r="A3" s="47" t="s">
        <v>2230</v>
      </c>
      <c r="B3" s="47" t="s">
        <v>231</v>
      </c>
      <c r="C3" s="48" t="n">
        <v>46023</v>
      </c>
      <c r="D3" s="47" t="s">
        <v>73</v>
      </c>
      <c r="E3" s="47" t="s">
        <v>62</v>
      </c>
      <c r="F3" s="47" t="s">
        <v>2231</v>
      </c>
      <c r="G3" s="47" t="s">
        <v>97</v>
      </c>
      <c r="H3" s="47" t="s">
        <v>2232</v>
      </c>
      <c r="I3" s="47" t="n">
        <v>2</v>
      </c>
    </row>
    <row r="4" customFormat="false" ht="15" hidden="false" customHeight="false" outlineLevel="0" collapsed="false">
      <c r="A4" s="47" t="s">
        <v>2233</v>
      </c>
      <c r="B4" s="47" t="s">
        <v>231</v>
      </c>
      <c r="C4" s="48" t="n">
        <v>46023</v>
      </c>
      <c r="D4" s="47" t="s">
        <v>73</v>
      </c>
      <c r="E4" s="47" t="s">
        <v>62</v>
      </c>
      <c r="F4" s="47" t="s">
        <v>2231</v>
      </c>
      <c r="G4" s="47" t="s">
        <v>97</v>
      </c>
      <c r="H4" s="47" t="s">
        <v>2232</v>
      </c>
      <c r="I4" s="47" t="n">
        <v>5</v>
      </c>
    </row>
    <row r="5" customFormat="false" ht="15" hidden="false" customHeight="false" outlineLevel="0" collapsed="false">
      <c r="A5" s="47" t="s">
        <v>2234</v>
      </c>
      <c r="B5" s="47" t="s">
        <v>231</v>
      </c>
      <c r="C5" s="48" t="n">
        <v>46023</v>
      </c>
      <c r="D5" s="47" t="s">
        <v>73</v>
      </c>
      <c r="E5" s="47" t="s">
        <v>62</v>
      </c>
      <c r="F5" s="47" t="s">
        <v>2228</v>
      </c>
      <c r="G5" s="47" t="s">
        <v>97</v>
      </c>
      <c r="H5" s="47" t="s">
        <v>2232</v>
      </c>
      <c r="I5" s="47" t="n">
        <v>4</v>
      </c>
    </row>
    <row r="6" customFormat="false" ht="15" hidden="false" customHeight="false" outlineLevel="0" collapsed="false">
      <c r="A6" s="47" t="s">
        <v>2235</v>
      </c>
      <c r="B6" s="47" t="s">
        <v>231</v>
      </c>
      <c r="C6" s="48" t="n">
        <v>46023</v>
      </c>
      <c r="D6" s="47" t="s">
        <v>73</v>
      </c>
      <c r="E6" s="47" t="s">
        <v>62</v>
      </c>
      <c r="F6" s="47" t="s">
        <v>2228</v>
      </c>
      <c r="G6" s="47" t="s">
        <v>97</v>
      </c>
      <c r="H6" s="47" t="s">
        <v>2232</v>
      </c>
      <c r="I6" s="47" t="n">
        <v>4</v>
      </c>
    </row>
    <row r="7" customFormat="false" ht="15" hidden="false" customHeight="false" outlineLevel="0" collapsed="false">
      <c r="A7" s="47" t="s">
        <v>2236</v>
      </c>
      <c r="B7" s="47" t="s">
        <v>231</v>
      </c>
      <c r="C7" s="48" t="n">
        <v>46023</v>
      </c>
      <c r="D7" s="47" t="s">
        <v>73</v>
      </c>
      <c r="E7" s="47" t="s">
        <v>62</v>
      </c>
      <c r="F7" s="47" t="s">
        <v>2228</v>
      </c>
      <c r="G7" s="47" t="s">
        <v>97</v>
      </c>
      <c r="H7" s="47" t="s">
        <v>2232</v>
      </c>
      <c r="I7" s="47" t="n">
        <v>7</v>
      </c>
    </row>
    <row r="8" customFormat="false" ht="15" hidden="false" customHeight="false" outlineLevel="0" collapsed="false">
      <c r="A8" s="47" t="s">
        <v>2237</v>
      </c>
      <c r="B8" s="47" t="s">
        <v>231</v>
      </c>
      <c r="C8" s="48" t="n">
        <v>46023</v>
      </c>
      <c r="D8" s="47" t="s">
        <v>73</v>
      </c>
      <c r="E8" s="47" t="s">
        <v>62</v>
      </c>
      <c r="F8" s="47" t="s">
        <v>2228</v>
      </c>
      <c r="G8" s="47" t="s">
        <v>97</v>
      </c>
      <c r="H8" s="47" t="s">
        <v>2232</v>
      </c>
      <c r="I8" s="47" t="n">
        <v>5</v>
      </c>
    </row>
    <row r="9" customFormat="false" ht="15" hidden="false" customHeight="false" outlineLevel="0" collapsed="false">
      <c r="A9" s="47" t="s">
        <v>2238</v>
      </c>
      <c r="B9" s="47" t="s">
        <v>233</v>
      </c>
      <c r="C9" s="48" t="n">
        <v>46023</v>
      </c>
      <c r="D9" s="47" t="s">
        <v>74</v>
      </c>
      <c r="E9" s="47" t="s">
        <v>62</v>
      </c>
      <c r="F9" s="47" t="s">
        <v>2231</v>
      </c>
      <c r="G9" s="47" t="s">
        <v>97</v>
      </c>
      <c r="H9" s="47" t="s">
        <v>2232</v>
      </c>
      <c r="I9" s="47" t="n">
        <v>6</v>
      </c>
    </row>
    <row r="10" customFormat="false" ht="15" hidden="false" customHeight="false" outlineLevel="0" collapsed="false">
      <c r="A10" s="47" t="s">
        <v>2239</v>
      </c>
      <c r="B10" s="47" t="s">
        <v>233</v>
      </c>
      <c r="C10" s="48" t="n">
        <v>46023</v>
      </c>
      <c r="D10" s="47" t="s">
        <v>74</v>
      </c>
      <c r="E10" s="47" t="s">
        <v>62</v>
      </c>
      <c r="F10" s="47" t="s">
        <v>2228</v>
      </c>
      <c r="G10" s="47" t="s">
        <v>97</v>
      </c>
      <c r="H10" s="47" t="s">
        <v>2232</v>
      </c>
      <c r="I10" s="47" t="n">
        <v>5</v>
      </c>
    </row>
    <row r="11" customFormat="false" ht="15" hidden="false" customHeight="false" outlineLevel="0" collapsed="false">
      <c r="A11" s="47" t="s">
        <v>2240</v>
      </c>
      <c r="B11" s="47" t="s">
        <v>233</v>
      </c>
      <c r="C11" s="48" t="n">
        <v>46023</v>
      </c>
      <c r="D11" s="47" t="s">
        <v>74</v>
      </c>
      <c r="E11" s="47" t="s">
        <v>62</v>
      </c>
      <c r="F11" s="47" t="s">
        <v>2228</v>
      </c>
      <c r="G11" s="47" t="s">
        <v>97</v>
      </c>
      <c r="H11" s="47" t="s">
        <v>2232</v>
      </c>
      <c r="I11" s="47" t="n">
        <v>2</v>
      </c>
    </row>
    <row r="12" customFormat="false" ht="15" hidden="false" customHeight="false" outlineLevel="0" collapsed="false">
      <c r="A12" s="47" t="s">
        <v>2241</v>
      </c>
      <c r="B12" s="47" t="s">
        <v>233</v>
      </c>
      <c r="C12" s="48" t="n">
        <v>46023</v>
      </c>
      <c r="D12" s="47" t="s">
        <v>74</v>
      </c>
      <c r="E12" s="47" t="s">
        <v>62</v>
      </c>
      <c r="F12" s="47" t="s">
        <v>2231</v>
      </c>
      <c r="G12" s="47" t="s">
        <v>97</v>
      </c>
      <c r="H12" s="47" t="s">
        <v>2232</v>
      </c>
      <c r="I12" s="47" t="n">
        <v>6</v>
      </c>
    </row>
    <row r="13" customFormat="false" ht="15" hidden="false" customHeight="false" outlineLevel="0" collapsed="false">
      <c r="A13" s="47" t="s">
        <v>2242</v>
      </c>
      <c r="B13" s="47" t="s">
        <v>233</v>
      </c>
      <c r="C13" s="48" t="n">
        <v>46023</v>
      </c>
      <c r="D13" s="47" t="s">
        <v>74</v>
      </c>
      <c r="E13" s="47" t="s">
        <v>62</v>
      </c>
      <c r="F13" s="47" t="s">
        <v>2228</v>
      </c>
      <c r="G13" s="47" t="s">
        <v>97</v>
      </c>
      <c r="H13" s="47" t="s">
        <v>2232</v>
      </c>
      <c r="I13" s="47" t="n">
        <v>6</v>
      </c>
    </row>
    <row r="14" customFormat="false" ht="15" hidden="false" customHeight="false" outlineLevel="0" collapsed="false">
      <c r="A14" s="47" t="s">
        <v>2243</v>
      </c>
      <c r="B14" s="47" t="s">
        <v>233</v>
      </c>
      <c r="C14" s="48" t="n">
        <v>46023</v>
      </c>
      <c r="D14" s="47" t="s">
        <v>74</v>
      </c>
      <c r="E14" s="47" t="s">
        <v>62</v>
      </c>
      <c r="F14" s="47" t="s">
        <v>2228</v>
      </c>
      <c r="G14" s="47" t="s">
        <v>97</v>
      </c>
      <c r="H14" s="47" t="s">
        <v>2232</v>
      </c>
      <c r="I14" s="47" t="n">
        <v>4</v>
      </c>
    </row>
    <row r="15" customFormat="false" ht="15" hidden="false" customHeight="false" outlineLevel="0" collapsed="false">
      <c r="A15" s="47" t="s">
        <v>2244</v>
      </c>
      <c r="B15" s="47" t="s">
        <v>234</v>
      </c>
      <c r="C15" s="48" t="n">
        <v>46023</v>
      </c>
      <c r="D15" s="47" t="s">
        <v>75</v>
      </c>
      <c r="E15" s="47" t="s">
        <v>62</v>
      </c>
      <c r="F15" s="47" t="s">
        <v>2228</v>
      </c>
      <c r="G15" s="47" t="s">
        <v>95</v>
      </c>
      <c r="H15" s="47" t="s">
        <v>2245</v>
      </c>
      <c r="I15" s="47" t="n">
        <v>32</v>
      </c>
    </row>
    <row r="16" customFormat="false" ht="15" hidden="false" customHeight="false" outlineLevel="0" collapsed="false">
      <c r="A16" s="47" t="s">
        <v>2246</v>
      </c>
      <c r="B16" s="47" t="s">
        <v>234</v>
      </c>
      <c r="C16" s="48" t="n">
        <v>46023</v>
      </c>
      <c r="D16" s="47" t="s">
        <v>75</v>
      </c>
      <c r="E16" s="47" t="s">
        <v>62</v>
      </c>
      <c r="F16" s="47" t="s">
        <v>2228</v>
      </c>
      <c r="G16" s="47" t="s">
        <v>97</v>
      </c>
      <c r="H16" s="47" t="s">
        <v>2232</v>
      </c>
      <c r="I16" s="47" t="n">
        <v>2</v>
      </c>
    </row>
    <row r="17" customFormat="false" ht="15" hidden="false" customHeight="false" outlineLevel="0" collapsed="false">
      <c r="A17" s="47" t="s">
        <v>2247</v>
      </c>
      <c r="B17" s="47" t="s">
        <v>234</v>
      </c>
      <c r="C17" s="48" t="n">
        <v>46023</v>
      </c>
      <c r="D17" s="47" t="s">
        <v>75</v>
      </c>
      <c r="E17" s="47" t="s">
        <v>62</v>
      </c>
      <c r="F17" s="47" t="s">
        <v>2228</v>
      </c>
      <c r="G17" s="47" t="s">
        <v>97</v>
      </c>
      <c r="H17" s="47" t="s">
        <v>2232</v>
      </c>
      <c r="I17" s="47" t="n">
        <v>6</v>
      </c>
    </row>
    <row r="18" customFormat="false" ht="15" hidden="false" customHeight="false" outlineLevel="0" collapsed="false">
      <c r="A18" s="47" t="s">
        <v>2248</v>
      </c>
      <c r="B18" s="47" t="s">
        <v>234</v>
      </c>
      <c r="C18" s="48" t="n">
        <v>46023</v>
      </c>
      <c r="D18" s="47" t="s">
        <v>75</v>
      </c>
      <c r="E18" s="47" t="s">
        <v>62</v>
      </c>
      <c r="F18" s="47" t="s">
        <v>2231</v>
      </c>
      <c r="G18" s="47" t="s">
        <v>97</v>
      </c>
      <c r="H18" s="47" t="s">
        <v>2232</v>
      </c>
      <c r="I18" s="47" t="n">
        <v>5</v>
      </c>
    </row>
    <row r="19" customFormat="false" ht="15" hidden="false" customHeight="false" outlineLevel="0" collapsed="false">
      <c r="A19" s="47" t="s">
        <v>2249</v>
      </c>
      <c r="B19" s="47" t="s">
        <v>234</v>
      </c>
      <c r="C19" s="48" t="n">
        <v>46023</v>
      </c>
      <c r="D19" s="47" t="s">
        <v>75</v>
      </c>
      <c r="E19" s="47" t="s">
        <v>62</v>
      </c>
      <c r="F19" s="47" t="s">
        <v>2231</v>
      </c>
      <c r="G19" s="47" t="s">
        <v>97</v>
      </c>
      <c r="H19" s="47" t="s">
        <v>2232</v>
      </c>
      <c r="I19" s="47" t="n">
        <v>7</v>
      </c>
    </row>
    <row r="20" customFormat="false" ht="15" hidden="false" customHeight="false" outlineLevel="0" collapsed="false">
      <c r="A20" s="47" t="s">
        <v>2250</v>
      </c>
      <c r="B20" s="47" t="s">
        <v>234</v>
      </c>
      <c r="C20" s="48" t="n">
        <v>46023</v>
      </c>
      <c r="D20" s="47" t="s">
        <v>75</v>
      </c>
      <c r="E20" s="47" t="s">
        <v>62</v>
      </c>
      <c r="F20" s="47" t="s">
        <v>2228</v>
      </c>
      <c r="G20" s="47" t="s">
        <v>97</v>
      </c>
      <c r="H20" s="47" t="s">
        <v>2232</v>
      </c>
      <c r="I20" s="47" t="n">
        <v>2</v>
      </c>
    </row>
    <row r="21" customFormat="false" ht="15" hidden="false" customHeight="false" outlineLevel="0" collapsed="false">
      <c r="A21" s="47" t="s">
        <v>2251</v>
      </c>
      <c r="B21" s="47" t="s">
        <v>235</v>
      </c>
      <c r="C21" s="48" t="n">
        <v>46023</v>
      </c>
      <c r="D21" s="47" t="s">
        <v>73</v>
      </c>
      <c r="E21" s="47" t="s">
        <v>63</v>
      </c>
      <c r="F21" s="47" t="s">
        <v>2252</v>
      </c>
      <c r="G21" s="47" t="s">
        <v>93</v>
      </c>
      <c r="H21" s="47" t="s">
        <v>2253</v>
      </c>
      <c r="I21" s="47" t="n">
        <v>16</v>
      </c>
    </row>
    <row r="22" customFormat="false" ht="15" hidden="false" customHeight="false" outlineLevel="0" collapsed="false">
      <c r="A22" s="47" t="s">
        <v>2254</v>
      </c>
      <c r="B22" s="47" t="s">
        <v>235</v>
      </c>
      <c r="C22" s="48" t="n">
        <v>46023</v>
      </c>
      <c r="D22" s="47" t="s">
        <v>73</v>
      </c>
      <c r="E22" s="47" t="s">
        <v>63</v>
      </c>
      <c r="F22" s="47" t="s">
        <v>2255</v>
      </c>
      <c r="G22" s="47" t="s">
        <v>94</v>
      </c>
      <c r="H22" s="47" t="s">
        <v>2229</v>
      </c>
      <c r="I22" s="47" t="n">
        <v>96</v>
      </c>
    </row>
    <row r="23" customFormat="false" ht="15" hidden="false" customHeight="false" outlineLevel="0" collapsed="false">
      <c r="A23" s="47" t="s">
        <v>2256</v>
      </c>
      <c r="B23" s="47" t="s">
        <v>235</v>
      </c>
      <c r="C23" s="48" t="n">
        <v>46023</v>
      </c>
      <c r="D23" s="47" t="s">
        <v>73</v>
      </c>
      <c r="E23" s="47" t="s">
        <v>63</v>
      </c>
      <c r="F23" s="47" t="s">
        <v>2255</v>
      </c>
      <c r="G23" s="47" t="s">
        <v>97</v>
      </c>
      <c r="H23" s="47" t="s">
        <v>2232</v>
      </c>
      <c r="I23" s="47" t="n">
        <v>6</v>
      </c>
    </row>
    <row r="24" customFormat="false" ht="15" hidden="false" customHeight="false" outlineLevel="0" collapsed="false">
      <c r="A24" s="47" t="s">
        <v>2257</v>
      </c>
      <c r="B24" s="47" t="s">
        <v>235</v>
      </c>
      <c r="C24" s="48" t="n">
        <v>46023</v>
      </c>
      <c r="D24" s="47" t="s">
        <v>73</v>
      </c>
      <c r="E24" s="47" t="s">
        <v>63</v>
      </c>
      <c r="F24" s="47" t="s">
        <v>2255</v>
      </c>
      <c r="G24" s="47" t="s">
        <v>97</v>
      </c>
      <c r="H24" s="47" t="s">
        <v>2232</v>
      </c>
      <c r="I24" s="47" t="n">
        <v>5</v>
      </c>
    </row>
    <row r="25" customFormat="false" ht="15" hidden="false" customHeight="false" outlineLevel="0" collapsed="false">
      <c r="A25" s="47" t="s">
        <v>2258</v>
      </c>
      <c r="B25" s="47" t="s">
        <v>235</v>
      </c>
      <c r="C25" s="48" t="n">
        <v>46023</v>
      </c>
      <c r="D25" s="47" t="s">
        <v>73</v>
      </c>
      <c r="E25" s="47" t="s">
        <v>63</v>
      </c>
      <c r="F25" s="47" t="s">
        <v>2255</v>
      </c>
      <c r="G25" s="47" t="s">
        <v>97</v>
      </c>
      <c r="H25" s="47" t="s">
        <v>2232</v>
      </c>
      <c r="I25" s="47" t="n">
        <v>2</v>
      </c>
    </row>
    <row r="26" customFormat="false" ht="15" hidden="false" customHeight="false" outlineLevel="0" collapsed="false">
      <c r="A26" s="47" t="s">
        <v>2259</v>
      </c>
      <c r="B26" s="47" t="s">
        <v>235</v>
      </c>
      <c r="C26" s="48" t="n">
        <v>46023</v>
      </c>
      <c r="D26" s="47" t="s">
        <v>73</v>
      </c>
      <c r="E26" s="47" t="s">
        <v>63</v>
      </c>
      <c r="F26" s="47" t="s">
        <v>2260</v>
      </c>
      <c r="G26" s="47" t="s">
        <v>97</v>
      </c>
      <c r="H26" s="47" t="s">
        <v>2232</v>
      </c>
      <c r="I26" s="47" t="n">
        <v>4</v>
      </c>
    </row>
    <row r="27" customFormat="false" ht="15" hidden="false" customHeight="false" outlineLevel="0" collapsed="false">
      <c r="A27" s="47" t="s">
        <v>2261</v>
      </c>
      <c r="B27" s="47" t="s">
        <v>237</v>
      </c>
      <c r="C27" s="48" t="n">
        <v>46023</v>
      </c>
      <c r="D27" s="47" t="s">
        <v>74</v>
      </c>
      <c r="E27" s="47" t="s">
        <v>63</v>
      </c>
      <c r="F27" s="47" t="s">
        <v>2252</v>
      </c>
      <c r="G27" s="47" t="s">
        <v>97</v>
      </c>
      <c r="H27" s="47" t="s">
        <v>2232</v>
      </c>
      <c r="I27" s="47" t="n">
        <v>3</v>
      </c>
    </row>
    <row r="28" customFormat="false" ht="15" hidden="false" customHeight="false" outlineLevel="0" collapsed="false">
      <c r="A28" s="47" t="s">
        <v>2262</v>
      </c>
      <c r="B28" s="47" t="s">
        <v>237</v>
      </c>
      <c r="C28" s="48" t="n">
        <v>46023</v>
      </c>
      <c r="D28" s="47" t="s">
        <v>74</v>
      </c>
      <c r="E28" s="47" t="s">
        <v>63</v>
      </c>
      <c r="F28" s="47" t="s">
        <v>2255</v>
      </c>
      <c r="G28" s="47" t="s">
        <v>97</v>
      </c>
      <c r="H28" s="47" t="s">
        <v>2232</v>
      </c>
      <c r="I28" s="47" t="n">
        <v>5</v>
      </c>
    </row>
    <row r="29" customFormat="false" ht="15" hidden="false" customHeight="false" outlineLevel="0" collapsed="false">
      <c r="A29" s="47" t="s">
        <v>2263</v>
      </c>
      <c r="B29" s="47" t="s">
        <v>237</v>
      </c>
      <c r="C29" s="48" t="n">
        <v>46023</v>
      </c>
      <c r="D29" s="47" t="s">
        <v>74</v>
      </c>
      <c r="E29" s="47" t="s">
        <v>63</v>
      </c>
      <c r="F29" s="47" t="s">
        <v>2255</v>
      </c>
      <c r="G29" s="47" t="s">
        <v>97</v>
      </c>
      <c r="H29" s="47" t="s">
        <v>2232</v>
      </c>
      <c r="I29" s="47" t="n">
        <v>2</v>
      </c>
    </row>
    <row r="30" customFormat="false" ht="15" hidden="false" customHeight="false" outlineLevel="0" collapsed="false">
      <c r="A30" s="47" t="s">
        <v>2264</v>
      </c>
      <c r="B30" s="47" t="s">
        <v>237</v>
      </c>
      <c r="C30" s="48" t="n">
        <v>46023</v>
      </c>
      <c r="D30" s="47" t="s">
        <v>74</v>
      </c>
      <c r="E30" s="47" t="s">
        <v>63</v>
      </c>
      <c r="F30" s="47" t="s">
        <v>2255</v>
      </c>
      <c r="G30" s="47" t="s">
        <v>97</v>
      </c>
      <c r="H30" s="47" t="s">
        <v>2232</v>
      </c>
      <c r="I30" s="47" t="n">
        <v>6</v>
      </c>
    </row>
    <row r="31" customFormat="false" ht="15" hidden="false" customHeight="false" outlineLevel="0" collapsed="false">
      <c r="A31" s="47" t="s">
        <v>2265</v>
      </c>
      <c r="B31" s="47" t="s">
        <v>237</v>
      </c>
      <c r="C31" s="48" t="n">
        <v>46023</v>
      </c>
      <c r="D31" s="47" t="s">
        <v>74</v>
      </c>
      <c r="E31" s="47" t="s">
        <v>63</v>
      </c>
      <c r="F31" s="47" t="s">
        <v>2252</v>
      </c>
      <c r="G31" s="47" t="s">
        <v>97</v>
      </c>
      <c r="H31" s="47" t="s">
        <v>2232</v>
      </c>
      <c r="I31" s="47" t="n">
        <v>5</v>
      </c>
    </row>
    <row r="32" customFormat="false" ht="15" hidden="false" customHeight="false" outlineLevel="0" collapsed="false">
      <c r="A32" s="47" t="s">
        <v>2266</v>
      </c>
      <c r="B32" s="47" t="s">
        <v>237</v>
      </c>
      <c r="C32" s="48" t="n">
        <v>46023</v>
      </c>
      <c r="D32" s="47" t="s">
        <v>74</v>
      </c>
      <c r="E32" s="47" t="s">
        <v>63</v>
      </c>
      <c r="F32" s="47" t="s">
        <v>2255</v>
      </c>
      <c r="G32" s="47" t="s">
        <v>97</v>
      </c>
      <c r="H32" s="47" t="s">
        <v>2232</v>
      </c>
      <c r="I32" s="47" t="n">
        <v>4</v>
      </c>
    </row>
    <row r="33" customFormat="false" ht="15" hidden="false" customHeight="false" outlineLevel="0" collapsed="false">
      <c r="A33" s="47" t="s">
        <v>2267</v>
      </c>
      <c r="B33" s="47" t="s">
        <v>237</v>
      </c>
      <c r="C33" s="48" t="n">
        <v>46023</v>
      </c>
      <c r="D33" s="47" t="s">
        <v>74</v>
      </c>
      <c r="E33" s="47" t="s">
        <v>63</v>
      </c>
      <c r="F33" s="47" t="s">
        <v>2255</v>
      </c>
      <c r="G33" s="47" t="s">
        <v>97</v>
      </c>
      <c r="H33" s="47" t="s">
        <v>2232</v>
      </c>
      <c r="I33" s="47" t="n">
        <v>7</v>
      </c>
    </row>
    <row r="34" customFormat="false" ht="15" hidden="false" customHeight="false" outlineLevel="0" collapsed="false">
      <c r="A34" s="47" t="s">
        <v>2268</v>
      </c>
      <c r="B34" s="47" t="s">
        <v>238</v>
      </c>
      <c r="C34" s="48" t="n">
        <v>46023</v>
      </c>
      <c r="D34" s="47" t="s">
        <v>75</v>
      </c>
      <c r="E34" s="47" t="s">
        <v>63</v>
      </c>
      <c r="F34" s="47" t="s">
        <v>2255</v>
      </c>
      <c r="G34" s="47" t="s">
        <v>93</v>
      </c>
      <c r="H34" s="47" t="s">
        <v>2253</v>
      </c>
      <c r="I34" s="47" t="n">
        <v>16</v>
      </c>
    </row>
    <row r="35" customFormat="false" ht="15" hidden="false" customHeight="false" outlineLevel="0" collapsed="false">
      <c r="A35" s="47" t="s">
        <v>2269</v>
      </c>
      <c r="B35" s="47" t="s">
        <v>238</v>
      </c>
      <c r="C35" s="48" t="n">
        <v>46023</v>
      </c>
      <c r="D35" s="47" t="s">
        <v>75</v>
      </c>
      <c r="E35" s="47" t="s">
        <v>63</v>
      </c>
      <c r="F35" s="47" t="s">
        <v>2252</v>
      </c>
      <c r="G35" s="47" t="s">
        <v>96</v>
      </c>
      <c r="H35" s="47" t="s">
        <v>2270</v>
      </c>
      <c r="I35" s="47" t="n">
        <v>14</v>
      </c>
    </row>
    <row r="36" customFormat="false" ht="15" hidden="false" customHeight="false" outlineLevel="0" collapsed="false">
      <c r="A36" s="47" t="s">
        <v>2271</v>
      </c>
      <c r="B36" s="47" t="s">
        <v>238</v>
      </c>
      <c r="C36" s="48" t="n">
        <v>46023</v>
      </c>
      <c r="D36" s="47" t="s">
        <v>75</v>
      </c>
      <c r="E36" s="47" t="s">
        <v>63</v>
      </c>
      <c r="F36" s="47" t="s">
        <v>2252</v>
      </c>
      <c r="G36" s="47" t="s">
        <v>97</v>
      </c>
      <c r="H36" s="47" t="s">
        <v>2232</v>
      </c>
      <c r="I36" s="47" t="n">
        <v>2</v>
      </c>
    </row>
    <row r="37" customFormat="false" ht="15" hidden="false" customHeight="false" outlineLevel="0" collapsed="false">
      <c r="A37" s="47" t="s">
        <v>2272</v>
      </c>
      <c r="B37" s="47" t="s">
        <v>238</v>
      </c>
      <c r="C37" s="48" t="n">
        <v>46023</v>
      </c>
      <c r="D37" s="47" t="s">
        <v>75</v>
      </c>
      <c r="E37" s="47" t="s">
        <v>63</v>
      </c>
      <c r="F37" s="47" t="s">
        <v>2260</v>
      </c>
      <c r="G37" s="47" t="s">
        <v>97</v>
      </c>
      <c r="H37" s="47" t="s">
        <v>2232</v>
      </c>
      <c r="I37" s="47" t="n">
        <v>7</v>
      </c>
    </row>
    <row r="38" customFormat="false" ht="15" hidden="false" customHeight="false" outlineLevel="0" collapsed="false">
      <c r="A38" s="47" t="s">
        <v>2273</v>
      </c>
      <c r="B38" s="47" t="s">
        <v>238</v>
      </c>
      <c r="C38" s="48" t="n">
        <v>46023</v>
      </c>
      <c r="D38" s="47" t="s">
        <v>75</v>
      </c>
      <c r="E38" s="47" t="s">
        <v>63</v>
      </c>
      <c r="F38" s="47" t="s">
        <v>2255</v>
      </c>
      <c r="G38" s="47" t="s">
        <v>97</v>
      </c>
      <c r="H38" s="47" t="s">
        <v>2232</v>
      </c>
      <c r="I38" s="47" t="n">
        <v>5</v>
      </c>
    </row>
    <row r="39" customFormat="false" ht="15" hidden="false" customHeight="false" outlineLevel="0" collapsed="false">
      <c r="A39" s="47" t="s">
        <v>2274</v>
      </c>
      <c r="B39" s="47" t="s">
        <v>238</v>
      </c>
      <c r="C39" s="48" t="n">
        <v>46023</v>
      </c>
      <c r="D39" s="47" t="s">
        <v>75</v>
      </c>
      <c r="E39" s="47" t="s">
        <v>63</v>
      </c>
      <c r="F39" s="47" t="s">
        <v>2255</v>
      </c>
      <c r="G39" s="47" t="s">
        <v>97</v>
      </c>
      <c r="H39" s="47" t="s">
        <v>2232</v>
      </c>
      <c r="I39" s="47" t="n">
        <v>2</v>
      </c>
    </row>
    <row r="40" customFormat="false" ht="15" hidden="false" customHeight="false" outlineLevel="0" collapsed="false">
      <c r="A40" s="47" t="s">
        <v>2275</v>
      </c>
      <c r="B40" s="47" t="s">
        <v>238</v>
      </c>
      <c r="C40" s="48" t="n">
        <v>46023</v>
      </c>
      <c r="D40" s="47" t="s">
        <v>75</v>
      </c>
      <c r="E40" s="47" t="s">
        <v>63</v>
      </c>
      <c r="F40" s="47" t="s">
        <v>2255</v>
      </c>
      <c r="G40" s="47" t="s">
        <v>97</v>
      </c>
      <c r="H40" s="47" t="s">
        <v>2232</v>
      </c>
      <c r="I40" s="47" t="n">
        <v>3</v>
      </c>
    </row>
    <row r="41" customFormat="false" ht="15" hidden="false" customHeight="false" outlineLevel="0" collapsed="false">
      <c r="A41" s="47" t="s">
        <v>2276</v>
      </c>
      <c r="B41" s="47" t="s">
        <v>238</v>
      </c>
      <c r="C41" s="48" t="n">
        <v>46023</v>
      </c>
      <c r="D41" s="47" t="s">
        <v>75</v>
      </c>
      <c r="E41" s="47" t="s">
        <v>63</v>
      </c>
      <c r="F41" s="47" t="s">
        <v>2255</v>
      </c>
      <c r="G41" s="47" t="s">
        <v>97</v>
      </c>
      <c r="H41" s="47" t="s">
        <v>2232</v>
      </c>
      <c r="I41" s="47" t="n">
        <v>2</v>
      </c>
    </row>
    <row r="42" customFormat="false" ht="15" hidden="false" customHeight="false" outlineLevel="0" collapsed="false">
      <c r="A42" s="47" t="s">
        <v>2277</v>
      </c>
      <c r="B42" s="47" t="s">
        <v>239</v>
      </c>
      <c r="C42" s="48" t="n">
        <v>46023</v>
      </c>
      <c r="D42" s="47" t="s">
        <v>73</v>
      </c>
      <c r="E42" s="47" t="s">
        <v>64</v>
      </c>
      <c r="F42" s="47" t="s">
        <v>2278</v>
      </c>
      <c r="G42" s="47" t="s">
        <v>94</v>
      </c>
      <c r="H42" s="47" t="s">
        <v>2229</v>
      </c>
      <c r="I42" s="47" t="n">
        <v>58</v>
      </c>
    </row>
    <row r="43" customFormat="false" ht="15" hidden="false" customHeight="false" outlineLevel="0" collapsed="false">
      <c r="A43" s="47" t="s">
        <v>2279</v>
      </c>
      <c r="B43" s="47" t="s">
        <v>239</v>
      </c>
      <c r="C43" s="48" t="n">
        <v>46023</v>
      </c>
      <c r="D43" s="47" t="s">
        <v>73</v>
      </c>
      <c r="E43" s="47" t="s">
        <v>64</v>
      </c>
      <c r="F43" s="47" t="s">
        <v>2280</v>
      </c>
      <c r="G43" s="47" t="s">
        <v>97</v>
      </c>
      <c r="H43" s="47" t="s">
        <v>2232</v>
      </c>
      <c r="I43" s="47" t="n">
        <v>2</v>
      </c>
    </row>
    <row r="44" customFormat="false" ht="15" hidden="false" customHeight="false" outlineLevel="0" collapsed="false">
      <c r="A44" s="47" t="s">
        <v>2281</v>
      </c>
      <c r="B44" s="47" t="s">
        <v>241</v>
      </c>
      <c r="C44" s="48" t="n">
        <v>46023</v>
      </c>
      <c r="D44" s="47" t="s">
        <v>74</v>
      </c>
      <c r="E44" s="47" t="s">
        <v>64</v>
      </c>
      <c r="F44" s="47" t="s">
        <v>2280</v>
      </c>
      <c r="G44" s="47" t="s">
        <v>97</v>
      </c>
      <c r="H44" s="47" t="s">
        <v>2232</v>
      </c>
      <c r="I44" s="47" t="n">
        <v>7</v>
      </c>
    </row>
    <row r="45" customFormat="false" ht="15" hidden="false" customHeight="false" outlineLevel="0" collapsed="false">
      <c r="A45" s="47" t="s">
        <v>2282</v>
      </c>
      <c r="B45" s="47" t="s">
        <v>241</v>
      </c>
      <c r="C45" s="48" t="n">
        <v>46023</v>
      </c>
      <c r="D45" s="47" t="s">
        <v>74</v>
      </c>
      <c r="E45" s="47" t="s">
        <v>64</v>
      </c>
      <c r="F45" s="47" t="s">
        <v>2280</v>
      </c>
      <c r="G45" s="47" t="s">
        <v>97</v>
      </c>
      <c r="H45" s="47" t="s">
        <v>2232</v>
      </c>
      <c r="I45" s="47" t="n">
        <v>3</v>
      </c>
    </row>
    <row r="46" customFormat="false" ht="15" hidden="false" customHeight="false" outlineLevel="0" collapsed="false">
      <c r="A46" s="47" t="s">
        <v>2283</v>
      </c>
      <c r="B46" s="47" t="s">
        <v>242</v>
      </c>
      <c r="C46" s="48" t="n">
        <v>46023</v>
      </c>
      <c r="D46" s="47" t="s">
        <v>73</v>
      </c>
      <c r="E46" s="47" t="s">
        <v>65</v>
      </c>
      <c r="F46" s="47" t="s">
        <v>2284</v>
      </c>
      <c r="G46" s="47" t="s">
        <v>94</v>
      </c>
      <c r="H46" s="47" t="s">
        <v>2229</v>
      </c>
      <c r="I46" s="47" t="n">
        <v>45</v>
      </c>
    </row>
    <row r="47" customFormat="false" ht="15" hidden="false" customHeight="false" outlineLevel="0" collapsed="false">
      <c r="A47" s="47" t="s">
        <v>2285</v>
      </c>
      <c r="B47" s="47" t="s">
        <v>242</v>
      </c>
      <c r="C47" s="48" t="n">
        <v>46023</v>
      </c>
      <c r="D47" s="47" t="s">
        <v>73</v>
      </c>
      <c r="E47" s="47" t="s">
        <v>65</v>
      </c>
      <c r="F47" s="47" t="s">
        <v>2284</v>
      </c>
      <c r="G47" s="47" t="s">
        <v>95</v>
      </c>
      <c r="H47" s="47" t="s">
        <v>2245</v>
      </c>
      <c r="I47" s="47" t="n">
        <v>24</v>
      </c>
    </row>
    <row r="48" customFormat="false" ht="15" hidden="false" customHeight="false" outlineLevel="0" collapsed="false">
      <c r="A48" s="47" t="s">
        <v>2286</v>
      </c>
      <c r="B48" s="47" t="s">
        <v>242</v>
      </c>
      <c r="C48" s="48" t="n">
        <v>46023</v>
      </c>
      <c r="D48" s="47" t="s">
        <v>73</v>
      </c>
      <c r="E48" s="47" t="s">
        <v>65</v>
      </c>
      <c r="F48" s="47" t="s">
        <v>2284</v>
      </c>
      <c r="G48" s="47" t="s">
        <v>95</v>
      </c>
      <c r="H48" s="47" t="s">
        <v>2245</v>
      </c>
      <c r="I48" s="47" t="n">
        <v>25</v>
      </c>
    </row>
    <row r="49" customFormat="false" ht="15" hidden="false" customHeight="false" outlineLevel="0" collapsed="false">
      <c r="A49" s="47" t="s">
        <v>2287</v>
      </c>
      <c r="B49" s="47" t="s">
        <v>242</v>
      </c>
      <c r="C49" s="48" t="n">
        <v>46023</v>
      </c>
      <c r="D49" s="47" t="s">
        <v>73</v>
      </c>
      <c r="E49" s="47" t="s">
        <v>65</v>
      </c>
      <c r="F49" s="47" t="s">
        <v>2284</v>
      </c>
      <c r="G49" s="47" t="s">
        <v>95</v>
      </c>
      <c r="H49" s="47" t="s">
        <v>2245</v>
      </c>
      <c r="I49" s="47" t="n">
        <v>82</v>
      </c>
    </row>
    <row r="50" customFormat="false" ht="15" hidden="false" customHeight="false" outlineLevel="0" collapsed="false">
      <c r="A50" s="47" t="s">
        <v>2288</v>
      </c>
      <c r="B50" s="47" t="s">
        <v>242</v>
      </c>
      <c r="C50" s="48" t="n">
        <v>46023</v>
      </c>
      <c r="D50" s="47" t="s">
        <v>73</v>
      </c>
      <c r="E50" s="47" t="s">
        <v>65</v>
      </c>
      <c r="F50" s="47" t="s">
        <v>2289</v>
      </c>
      <c r="G50" s="47" t="s">
        <v>97</v>
      </c>
      <c r="H50" s="47" t="s">
        <v>2232</v>
      </c>
      <c r="I50" s="47" t="n">
        <v>4</v>
      </c>
    </row>
    <row r="51" customFormat="false" ht="15" hidden="false" customHeight="false" outlineLevel="0" collapsed="false">
      <c r="A51" s="47" t="s">
        <v>2290</v>
      </c>
      <c r="B51" s="47" t="s">
        <v>242</v>
      </c>
      <c r="C51" s="48" t="n">
        <v>46023</v>
      </c>
      <c r="D51" s="47" t="s">
        <v>73</v>
      </c>
      <c r="E51" s="47" t="s">
        <v>65</v>
      </c>
      <c r="F51" s="47" t="s">
        <v>2284</v>
      </c>
      <c r="G51" s="47" t="s">
        <v>97</v>
      </c>
      <c r="H51" s="47" t="s">
        <v>2232</v>
      </c>
      <c r="I51" s="47" t="n">
        <v>3</v>
      </c>
    </row>
    <row r="52" customFormat="false" ht="15" hidden="false" customHeight="false" outlineLevel="0" collapsed="false">
      <c r="A52" s="47" t="s">
        <v>2291</v>
      </c>
      <c r="B52" s="47" t="s">
        <v>242</v>
      </c>
      <c r="C52" s="48" t="n">
        <v>46023</v>
      </c>
      <c r="D52" s="47" t="s">
        <v>73</v>
      </c>
      <c r="E52" s="47" t="s">
        <v>65</v>
      </c>
      <c r="F52" s="47" t="s">
        <v>2284</v>
      </c>
      <c r="G52" s="47" t="s">
        <v>97</v>
      </c>
      <c r="H52" s="47" t="s">
        <v>2232</v>
      </c>
      <c r="I52" s="47" t="n">
        <v>4</v>
      </c>
    </row>
    <row r="53" customFormat="false" ht="15" hidden="false" customHeight="false" outlineLevel="0" collapsed="false">
      <c r="A53" s="47" t="s">
        <v>2292</v>
      </c>
      <c r="B53" s="47" t="s">
        <v>242</v>
      </c>
      <c r="C53" s="48" t="n">
        <v>46023</v>
      </c>
      <c r="D53" s="47" t="s">
        <v>73</v>
      </c>
      <c r="E53" s="47" t="s">
        <v>65</v>
      </c>
      <c r="F53" s="47" t="s">
        <v>2284</v>
      </c>
      <c r="G53" s="47" t="s">
        <v>97</v>
      </c>
      <c r="H53" s="47" t="s">
        <v>2232</v>
      </c>
      <c r="I53" s="47" t="n">
        <v>4</v>
      </c>
    </row>
    <row r="54" customFormat="false" ht="15" hidden="false" customHeight="false" outlineLevel="0" collapsed="false">
      <c r="A54" s="47" t="s">
        <v>2293</v>
      </c>
      <c r="B54" s="47" t="s">
        <v>244</v>
      </c>
      <c r="C54" s="48" t="n">
        <v>46023</v>
      </c>
      <c r="D54" s="47" t="s">
        <v>74</v>
      </c>
      <c r="E54" s="47" t="s">
        <v>65</v>
      </c>
      <c r="F54" s="47" t="s">
        <v>2289</v>
      </c>
      <c r="G54" s="47" t="s">
        <v>97</v>
      </c>
      <c r="H54" s="47" t="s">
        <v>2232</v>
      </c>
      <c r="I54" s="47" t="n">
        <v>5</v>
      </c>
    </row>
    <row r="55" customFormat="false" ht="15" hidden="false" customHeight="false" outlineLevel="0" collapsed="false">
      <c r="A55" s="47" t="s">
        <v>2294</v>
      </c>
      <c r="B55" s="47" t="s">
        <v>244</v>
      </c>
      <c r="C55" s="48" t="n">
        <v>46023</v>
      </c>
      <c r="D55" s="47" t="s">
        <v>74</v>
      </c>
      <c r="E55" s="47" t="s">
        <v>65</v>
      </c>
      <c r="F55" s="47" t="s">
        <v>2289</v>
      </c>
      <c r="G55" s="47" t="s">
        <v>97</v>
      </c>
      <c r="H55" s="47" t="s">
        <v>2232</v>
      </c>
      <c r="I55" s="47" t="n">
        <v>4</v>
      </c>
    </row>
    <row r="56" customFormat="false" ht="15" hidden="false" customHeight="false" outlineLevel="0" collapsed="false">
      <c r="A56" s="47" t="s">
        <v>2295</v>
      </c>
      <c r="B56" s="47" t="s">
        <v>244</v>
      </c>
      <c r="C56" s="48" t="n">
        <v>46023</v>
      </c>
      <c r="D56" s="47" t="s">
        <v>74</v>
      </c>
      <c r="E56" s="47" t="s">
        <v>65</v>
      </c>
      <c r="F56" s="47" t="s">
        <v>2289</v>
      </c>
      <c r="G56" s="47" t="s">
        <v>97</v>
      </c>
      <c r="H56" s="47" t="s">
        <v>2232</v>
      </c>
      <c r="I56" s="47" t="n">
        <v>2</v>
      </c>
    </row>
    <row r="57" customFormat="false" ht="15" hidden="false" customHeight="false" outlineLevel="0" collapsed="false">
      <c r="A57" s="47" t="s">
        <v>2296</v>
      </c>
      <c r="B57" s="47" t="s">
        <v>244</v>
      </c>
      <c r="C57" s="48" t="n">
        <v>46023</v>
      </c>
      <c r="D57" s="47" t="s">
        <v>74</v>
      </c>
      <c r="E57" s="47" t="s">
        <v>65</v>
      </c>
      <c r="F57" s="47" t="s">
        <v>2284</v>
      </c>
      <c r="G57" s="47" t="s">
        <v>97</v>
      </c>
      <c r="H57" s="47" t="s">
        <v>2232</v>
      </c>
      <c r="I57" s="47" t="n">
        <v>3</v>
      </c>
    </row>
    <row r="58" customFormat="false" ht="15" hidden="false" customHeight="false" outlineLevel="0" collapsed="false">
      <c r="A58" s="47" t="s">
        <v>2297</v>
      </c>
      <c r="B58" s="47" t="s">
        <v>244</v>
      </c>
      <c r="C58" s="48" t="n">
        <v>46023</v>
      </c>
      <c r="D58" s="47" t="s">
        <v>74</v>
      </c>
      <c r="E58" s="47" t="s">
        <v>65</v>
      </c>
      <c r="F58" s="47" t="s">
        <v>2284</v>
      </c>
      <c r="G58" s="47" t="s">
        <v>97</v>
      </c>
      <c r="H58" s="47" t="s">
        <v>2232</v>
      </c>
      <c r="I58" s="47" t="n">
        <v>4</v>
      </c>
    </row>
    <row r="59" customFormat="false" ht="15" hidden="false" customHeight="false" outlineLevel="0" collapsed="false">
      <c r="A59" s="47" t="s">
        <v>2298</v>
      </c>
      <c r="B59" s="47" t="s">
        <v>245</v>
      </c>
      <c r="C59" s="48" t="n">
        <v>46023</v>
      </c>
      <c r="D59" s="47" t="s">
        <v>75</v>
      </c>
      <c r="E59" s="47" t="s">
        <v>65</v>
      </c>
      <c r="F59" s="47" t="s">
        <v>2284</v>
      </c>
      <c r="G59" s="47" t="s">
        <v>93</v>
      </c>
      <c r="H59" s="47" t="s">
        <v>2253</v>
      </c>
      <c r="I59" s="47" t="n">
        <v>27</v>
      </c>
    </row>
    <row r="60" customFormat="false" ht="15" hidden="false" customHeight="false" outlineLevel="0" collapsed="false">
      <c r="A60" s="47" t="s">
        <v>2299</v>
      </c>
      <c r="B60" s="47" t="s">
        <v>245</v>
      </c>
      <c r="C60" s="48" t="n">
        <v>46023</v>
      </c>
      <c r="D60" s="47" t="s">
        <v>75</v>
      </c>
      <c r="E60" s="47" t="s">
        <v>65</v>
      </c>
      <c r="F60" s="47" t="s">
        <v>2284</v>
      </c>
      <c r="G60" s="47" t="s">
        <v>93</v>
      </c>
      <c r="H60" s="47" t="s">
        <v>2253</v>
      </c>
      <c r="I60" s="47" t="n">
        <v>8</v>
      </c>
    </row>
    <row r="61" customFormat="false" ht="15" hidden="false" customHeight="false" outlineLevel="0" collapsed="false">
      <c r="A61" s="47" t="s">
        <v>2300</v>
      </c>
      <c r="B61" s="47" t="s">
        <v>245</v>
      </c>
      <c r="C61" s="48" t="n">
        <v>46023</v>
      </c>
      <c r="D61" s="47" t="s">
        <v>75</v>
      </c>
      <c r="E61" s="47" t="s">
        <v>65</v>
      </c>
      <c r="F61" s="47" t="s">
        <v>2284</v>
      </c>
      <c r="G61" s="47" t="s">
        <v>93</v>
      </c>
      <c r="H61" s="47" t="s">
        <v>2253</v>
      </c>
      <c r="I61" s="47" t="n">
        <v>68</v>
      </c>
    </row>
    <row r="62" customFormat="false" ht="15" hidden="false" customHeight="false" outlineLevel="0" collapsed="false">
      <c r="A62" s="47" t="s">
        <v>2301</v>
      </c>
      <c r="B62" s="47" t="s">
        <v>245</v>
      </c>
      <c r="C62" s="48" t="n">
        <v>46023</v>
      </c>
      <c r="D62" s="47" t="s">
        <v>75</v>
      </c>
      <c r="E62" s="47" t="s">
        <v>65</v>
      </c>
      <c r="F62" s="47" t="s">
        <v>2289</v>
      </c>
      <c r="G62" s="47" t="s">
        <v>97</v>
      </c>
      <c r="H62" s="47" t="s">
        <v>2232</v>
      </c>
      <c r="I62" s="47" t="n">
        <v>4</v>
      </c>
    </row>
    <row r="63" customFormat="false" ht="15" hidden="false" customHeight="false" outlineLevel="0" collapsed="false">
      <c r="A63" s="47" t="s">
        <v>2302</v>
      </c>
      <c r="B63" s="47" t="s">
        <v>245</v>
      </c>
      <c r="C63" s="48" t="n">
        <v>46023</v>
      </c>
      <c r="D63" s="47" t="s">
        <v>75</v>
      </c>
      <c r="E63" s="47" t="s">
        <v>65</v>
      </c>
      <c r="F63" s="47" t="s">
        <v>2284</v>
      </c>
      <c r="G63" s="47" t="s">
        <v>97</v>
      </c>
      <c r="H63" s="47" t="s">
        <v>2232</v>
      </c>
      <c r="I63" s="47" t="n">
        <v>2</v>
      </c>
    </row>
    <row r="64" customFormat="false" ht="15" hidden="false" customHeight="false" outlineLevel="0" collapsed="false">
      <c r="A64" s="47" t="s">
        <v>2303</v>
      </c>
      <c r="B64" s="47" t="s">
        <v>245</v>
      </c>
      <c r="C64" s="48" t="n">
        <v>46023</v>
      </c>
      <c r="D64" s="47" t="s">
        <v>75</v>
      </c>
      <c r="E64" s="47" t="s">
        <v>65</v>
      </c>
      <c r="F64" s="47" t="s">
        <v>2289</v>
      </c>
      <c r="G64" s="47" t="s">
        <v>97</v>
      </c>
      <c r="H64" s="47" t="s">
        <v>2232</v>
      </c>
      <c r="I64" s="47" t="n">
        <v>2</v>
      </c>
    </row>
    <row r="65" customFormat="false" ht="15" hidden="false" customHeight="false" outlineLevel="0" collapsed="false">
      <c r="A65" s="47" t="s">
        <v>2304</v>
      </c>
      <c r="B65" s="47" t="s">
        <v>245</v>
      </c>
      <c r="C65" s="48" t="n">
        <v>46023</v>
      </c>
      <c r="D65" s="47" t="s">
        <v>75</v>
      </c>
      <c r="E65" s="47" t="s">
        <v>65</v>
      </c>
      <c r="F65" s="47" t="s">
        <v>2284</v>
      </c>
      <c r="G65" s="47" t="s">
        <v>97</v>
      </c>
      <c r="H65" s="47" t="s">
        <v>2232</v>
      </c>
      <c r="I65" s="47" t="n">
        <v>3</v>
      </c>
    </row>
    <row r="66" customFormat="false" ht="15" hidden="false" customHeight="false" outlineLevel="0" collapsed="false">
      <c r="A66" s="47" t="s">
        <v>2305</v>
      </c>
      <c r="B66" s="47" t="s">
        <v>245</v>
      </c>
      <c r="C66" s="48" t="n">
        <v>46023</v>
      </c>
      <c r="D66" s="47" t="s">
        <v>75</v>
      </c>
      <c r="E66" s="47" t="s">
        <v>65</v>
      </c>
      <c r="F66" s="47" t="s">
        <v>2284</v>
      </c>
      <c r="G66" s="47" t="s">
        <v>97</v>
      </c>
      <c r="H66" s="47" t="s">
        <v>2232</v>
      </c>
      <c r="I66" s="47" t="n">
        <v>4</v>
      </c>
    </row>
    <row r="67" customFormat="false" ht="15" hidden="false" customHeight="false" outlineLevel="0" collapsed="false">
      <c r="A67" s="47" t="s">
        <v>2306</v>
      </c>
      <c r="B67" s="47" t="s">
        <v>245</v>
      </c>
      <c r="C67" s="48" t="n">
        <v>46023</v>
      </c>
      <c r="D67" s="47" t="s">
        <v>75</v>
      </c>
      <c r="E67" s="47" t="s">
        <v>65</v>
      </c>
      <c r="F67" s="47" t="s">
        <v>2284</v>
      </c>
      <c r="G67" s="47" t="s">
        <v>97</v>
      </c>
      <c r="H67" s="47" t="s">
        <v>2232</v>
      </c>
      <c r="I67" s="47" t="n">
        <v>5</v>
      </c>
    </row>
    <row r="68" customFormat="false" ht="15" hidden="false" customHeight="false" outlineLevel="0" collapsed="false">
      <c r="A68" s="47" t="s">
        <v>2307</v>
      </c>
      <c r="B68" s="47" t="s">
        <v>246</v>
      </c>
      <c r="C68" s="48" t="n">
        <v>46024</v>
      </c>
      <c r="D68" s="47" t="s">
        <v>73</v>
      </c>
      <c r="E68" s="47" t="s">
        <v>62</v>
      </c>
      <c r="F68" s="47" t="s">
        <v>2228</v>
      </c>
      <c r="G68" s="47" t="s">
        <v>97</v>
      </c>
      <c r="H68" s="47" t="s">
        <v>2232</v>
      </c>
      <c r="I68" s="47" t="n">
        <v>3</v>
      </c>
    </row>
    <row r="69" customFormat="false" ht="15" hidden="false" customHeight="false" outlineLevel="0" collapsed="false">
      <c r="A69" s="47" t="s">
        <v>2308</v>
      </c>
      <c r="B69" s="47" t="s">
        <v>246</v>
      </c>
      <c r="C69" s="48" t="n">
        <v>46024</v>
      </c>
      <c r="D69" s="47" t="s">
        <v>73</v>
      </c>
      <c r="E69" s="47" t="s">
        <v>62</v>
      </c>
      <c r="F69" s="47" t="s">
        <v>2228</v>
      </c>
      <c r="G69" s="47" t="s">
        <v>97</v>
      </c>
      <c r="H69" s="47" t="s">
        <v>2232</v>
      </c>
      <c r="I69" s="47" t="n">
        <v>6</v>
      </c>
    </row>
    <row r="70" customFormat="false" ht="15" hidden="false" customHeight="false" outlineLevel="0" collapsed="false">
      <c r="A70" s="47" t="s">
        <v>2309</v>
      </c>
      <c r="B70" s="47" t="s">
        <v>246</v>
      </c>
      <c r="C70" s="48" t="n">
        <v>46024</v>
      </c>
      <c r="D70" s="47" t="s">
        <v>73</v>
      </c>
      <c r="E70" s="47" t="s">
        <v>62</v>
      </c>
      <c r="F70" s="47" t="s">
        <v>2228</v>
      </c>
      <c r="G70" s="47" t="s">
        <v>97</v>
      </c>
      <c r="H70" s="47" t="s">
        <v>2232</v>
      </c>
      <c r="I70" s="47" t="n">
        <v>7</v>
      </c>
    </row>
    <row r="71" customFormat="false" ht="15" hidden="false" customHeight="false" outlineLevel="0" collapsed="false">
      <c r="A71" s="47" t="s">
        <v>2310</v>
      </c>
      <c r="B71" s="47" t="s">
        <v>247</v>
      </c>
      <c r="C71" s="48" t="n">
        <v>46024</v>
      </c>
      <c r="D71" s="47" t="s">
        <v>74</v>
      </c>
      <c r="E71" s="47" t="s">
        <v>62</v>
      </c>
      <c r="F71" s="47" t="s">
        <v>2228</v>
      </c>
      <c r="G71" s="47" t="s">
        <v>97</v>
      </c>
      <c r="H71" s="47" t="s">
        <v>2232</v>
      </c>
      <c r="I71" s="47" t="n">
        <v>4</v>
      </c>
    </row>
    <row r="72" customFormat="false" ht="15" hidden="false" customHeight="false" outlineLevel="0" collapsed="false">
      <c r="A72" s="47" t="s">
        <v>2311</v>
      </c>
      <c r="B72" s="47" t="s">
        <v>247</v>
      </c>
      <c r="C72" s="48" t="n">
        <v>46024</v>
      </c>
      <c r="D72" s="47" t="s">
        <v>74</v>
      </c>
      <c r="E72" s="47" t="s">
        <v>62</v>
      </c>
      <c r="F72" s="47" t="s">
        <v>2228</v>
      </c>
      <c r="G72" s="47" t="s">
        <v>97</v>
      </c>
      <c r="H72" s="47" t="s">
        <v>2232</v>
      </c>
      <c r="I72" s="47" t="n">
        <v>4</v>
      </c>
    </row>
    <row r="73" customFormat="false" ht="15" hidden="false" customHeight="false" outlineLevel="0" collapsed="false">
      <c r="A73" s="47" t="s">
        <v>2312</v>
      </c>
      <c r="B73" s="47" t="s">
        <v>247</v>
      </c>
      <c r="C73" s="48" t="n">
        <v>46024</v>
      </c>
      <c r="D73" s="47" t="s">
        <v>74</v>
      </c>
      <c r="E73" s="47" t="s">
        <v>62</v>
      </c>
      <c r="F73" s="47" t="s">
        <v>2228</v>
      </c>
      <c r="G73" s="47" t="s">
        <v>97</v>
      </c>
      <c r="H73" s="47" t="s">
        <v>2232</v>
      </c>
      <c r="I73" s="47" t="n">
        <v>4</v>
      </c>
    </row>
    <row r="74" customFormat="false" ht="15" hidden="false" customHeight="false" outlineLevel="0" collapsed="false">
      <c r="A74" s="47" t="s">
        <v>2313</v>
      </c>
      <c r="B74" s="47" t="s">
        <v>247</v>
      </c>
      <c r="C74" s="48" t="n">
        <v>46024</v>
      </c>
      <c r="D74" s="47" t="s">
        <v>74</v>
      </c>
      <c r="E74" s="47" t="s">
        <v>62</v>
      </c>
      <c r="F74" s="47" t="s">
        <v>2228</v>
      </c>
      <c r="G74" s="47" t="s">
        <v>97</v>
      </c>
      <c r="H74" s="47" t="s">
        <v>2232</v>
      </c>
      <c r="I74" s="47" t="n">
        <v>3</v>
      </c>
    </row>
    <row r="75" customFormat="false" ht="15" hidden="false" customHeight="false" outlineLevel="0" collapsed="false">
      <c r="A75" s="47" t="s">
        <v>2314</v>
      </c>
      <c r="B75" s="47" t="s">
        <v>248</v>
      </c>
      <c r="C75" s="48" t="n">
        <v>46024</v>
      </c>
      <c r="D75" s="47" t="s">
        <v>75</v>
      </c>
      <c r="E75" s="47" t="s">
        <v>62</v>
      </c>
      <c r="F75" s="47" t="s">
        <v>2228</v>
      </c>
      <c r="G75" s="47" t="s">
        <v>97</v>
      </c>
      <c r="H75" s="47" t="s">
        <v>2232</v>
      </c>
      <c r="I75" s="47" t="n">
        <v>6</v>
      </c>
    </row>
    <row r="76" customFormat="false" ht="15" hidden="false" customHeight="false" outlineLevel="0" collapsed="false">
      <c r="A76" s="47" t="s">
        <v>2315</v>
      </c>
      <c r="B76" s="47" t="s">
        <v>248</v>
      </c>
      <c r="C76" s="48" t="n">
        <v>46024</v>
      </c>
      <c r="D76" s="47" t="s">
        <v>75</v>
      </c>
      <c r="E76" s="47" t="s">
        <v>62</v>
      </c>
      <c r="F76" s="47" t="s">
        <v>2231</v>
      </c>
      <c r="G76" s="47" t="s">
        <v>97</v>
      </c>
      <c r="H76" s="47" t="s">
        <v>2232</v>
      </c>
      <c r="I76" s="47" t="n">
        <v>4</v>
      </c>
    </row>
    <row r="77" customFormat="false" ht="15" hidden="false" customHeight="false" outlineLevel="0" collapsed="false">
      <c r="A77" s="47" t="s">
        <v>2316</v>
      </c>
      <c r="B77" s="47" t="s">
        <v>248</v>
      </c>
      <c r="C77" s="48" t="n">
        <v>46024</v>
      </c>
      <c r="D77" s="47" t="s">
        <v>75</v>
      </c>
      <c r="E77" s="47" t="s">
        <v>62</v>
      </c>
      <c r="F77" s="47" t="s">
        <v>2317</v>
      </c>
      <c r="G77" s="47" t="s">
        <v>97</v>
      </c>
      <c r="H77" s="47" t="s">
        <v>2232</v>
      </c>
      <c r="I77" s="47" t="n">
        <v>7</v>
      </c>
    </row>
    <row r="78" customFormat="false" ht="15" hidden="false" customHeight="false" outlineLevel="0" collapsed="false">
      <c r="A78" s="47" t="s">
        <v>2318</v>
      </c>
      <c r="B78" s="47" t="s">
        <v>248</v>
      </c>
      <c r="C78" s="48" t="n">
        <v>46024</v>
      </c>
      <c r="D78" s="47" t="s">
        <v>75</v>
      </c>
      <c r="E78" s="47" t="s">
        <v>62</v>
      </c>
      <c r="F78" s="47" t="s">
        <v>2228</v>
      </c>
      <c r="G78" s="47" t="s">
        <v>97</v>
      </c>
      <c r="H78" s="47" t="s">
        <v>2232</v>
      </c>
      <c r="I78" s="47" t="n">
        <v>2</v>
      </c>
    </row>
    <row r="79" customFormat="false" ht="15" hidden="false" customHeight="false" outlineLevel="0" collapsed="false">
      <c r="A79" s="47" t="s">
        <v>2319</v>
      </c>
      <c r="B79" s="47" t="s">
        <v>248</v>
      </c>
      <c r="C79" s="48" t="n">
        <v>46024</v>
      </c>
      <c r="D79" s="47" t="s">
        <v>75</v>
      </c>
      <c r="E79" s="47" t="s">
        <v>62</v>
      </c>
      <c r="F79" s="47" t="s">
        <v>2231</v>
      </c>
      <c r="G79" s="47" t="s">
        <v>97</v>
      </c>
      <c r="H79" s="47" t="s">
        <v>2232</v>
      </c>
      <c r="I79" s="47" t="n">
        <v>4</v>
      </c>
    </row>
    <row r="80" customFormat="false" ht="15" hidden="false" customHeight="false" outlineLevel="0" collapsed="false">
      <c r="A80" s="47" t="s">
        <v>2320</v>
      </c>
      <c r="B80" s="47" t="s">
        <v>248</v>
      </c>
      <c r="C80" s="48" t="n">
        <v>46024</v>
      </c>
      <c r="D80" s="47" t="s">
        <v>75</v>
      </c>
      <c r="E80" s="47" t="s">
        <v>62</v>
      </c>
      <c r="F80" s="47" t="s">
        <v>2231</v>
      </c>
      <c r="G80" s="47" t="s">
        <v>97</v>
      </c>
      <c r="H80" s="47" t="s">
        <v>2232</v>
      </c>
      <c r="I80" s="47" t="n">
        <v>7</v>
      </c>
    </row>
    <row r="81" customFormat="false" ht="15" hidden="false" customHeight="false" outlineLevel="0" collapsed="false">
      <c r="A81" s="47" t="s">
        <v>2321</v>
      </c>
      <c r="B81" s="47" t="s">
        <v>249</v>
      </c>
      <c r="C81" s="48" t="n">
        <v>46024</v>
      </c>
      <c r="D81" s="47" t="s">
        <v>73</v>
      </c>
      <c r="E81" s="47" t="s">
        <v>63</v>
      </c>
      <c r="F81" s="47" t="s">
        <v>2255</v>
      </c>
      <c r="G81" s="47" t="s">
        <v>93</v>
      </c>
      <c r="H81" s="47" t="s">
        <v>2253</v>
      </c>
      <c r="I81" s="47" t="n">
        <v>44</v>
      </c>
    </row>
    <row r="82" customFormat="false" ht="15" hidden="false" customHeight="false" outlineLevel="0" collapsed="false">
      <c r="A82" s="47" t="s">
        <v>2322</v>
      </c>
      <c r="B82" s="47" t="s">
        <v>249</v>
      </c>
      <c r="C82" s="48" t="n">
        <v>46024</v>
      </c>
      <c r="D82" s="47" t="s">
        <v>73</v>
      </c>
      <c r="E82" s="47" t="s">
        <v>63</v>
      </c>
      <c r="F82" s="47" t="s">
        <v>2255</v>
      </c>
      <c r="G82" s="47" t="s">
        <v>97</v>
      </c>
      <c r="H82" s="47" t="s">
        <v>2232</v>
      </c>
      <c r="I82" s="47" t="n">
        <v>7</v>
      </c>
    </row>
    <row r="83" customFormat="false" ht="15" hidden="false" customHeight="false" outlineLevel="0" collapsed="false">
      <c r="A83" s="47" t="s">
        <v>2323</v>
      </c>
      <c r="B83" s="47" t="s">
        <v>249</v>
      </c>
      <c r="C83" s="48" t="n">
        <v>46024</v>
      </c>
      <c r="D83" s="47" t="s">
        <v>73</v>
      </c>
      <c r="E83" s="47" t="s">
        <v>63</v>
      </c>
      <c r="F83" s="47" t="s">
        <v>2255</v>
      </c>
      <c r="G83" s="47" t="s">
        <v>97</v>
      </c>
      <c r="H83" s="47" t="s">
        <v>2232</v>
      </c>
      <c r="I83" s="47" t="n">
        <v>3</v>
      </c>
    </row>
    <row r="84" customFormat="false" ht="15" hidden="false" customHeight="false" outlineLevel="0" collapsed="false">
      <c r="A84" s="47" t="s">
        <v>2324</v>
      </c>
      <c r="B84" s="47" t="s">
        <v>249</v>
      </c>
      <c r="C84" s="48" t="n">
        <v>46024</v>
      </c>
      <c r="D84" s="47" t="s">
        <v>73</v>
      </c>
      <c r="E84" s="47" t="s">
        <v>63</v>
      </c>
      <c r="F84" s="47" t="s">
        <v>2255</v>
      </c>
      <c r="G84" s="47" t="s">
        <v>97</v>
      </c>
      <c r="H84" s="47" t="s">
        <v>2232</v>
      </c>
      <c r="I84" s="47" t="n">
        <v>6</v>
      </c>
    </row>
    <row r="85" customFormat="false" ht="15" hidden="false" customHeight="false" outlineLevel="0" collapsed="false">
      <c r="A85" s="47" t="s">
        <v>2325</v>
      </c>
      <c r="B85" s="47" t="s">
        <v>249</v>
      </c>
      <c r="C85" s="48" t="n">
        <v>46024</v>
      </c>
      <c r="D85" s="47" t="s">
        <v>73</v>
      </c>
      <c r="E85" s="47" t="s">
        <v>63</v>
      </c>
      <c r="F85" s="47" t="s">
        <v>2260</v>
      </c>
      <c r="G85" s="47" t="s">
        <v>97</v>
      </c>
      <c r="H85" s="47" t="s">
        <v>2232</v>
      </c>
      <c r="I85" s="47" t="n">
        <v>4</v>
      </c>
    </row>
    <row r="86" customFormat="false" ht="15" hidden="false" customHeight="false" outlineLevel="0" collapsed="false">
      <c r="A86" s="47" t="s">
        <v>2326</v>
      </c>
      <c r="B86" s="47" t="s">
        <v>249</v>
      </c>
      <c r="C86" s="48" t="n">
        <v>46024</v>
      </c>
      <c r="D86" s="47" t="s">
        <v>73</v>
      </c>
      <c r="E86" s="47" t="s">
        <v>63</v>
      </c>
      <c r="F86" s="47" t="s">
        <v>2255</v>
      </c>
      <c r="G86" s="47" t="s">
        <v>97</v>
      </c>
      <c r="H86" s="47" t="s">
        <v>2232</v>
      </c>
      <c r="I86" s="47" t="n">
        <v>2</v>
      </c>
    </row>
    <row r="87" customFormat="false" ht="15" hidden="false" customHeight="false" outlineLevel="0" collapsed="false">
      <c r="A87" s="47" t="s">
        <v>2327</v>
      </c>
      <c r="B87" s="47" t="s">
        <v>249</v>
      </c>
      <c r="C87" s="48" t="n">
        <v>46024</v>
      </c>
      <c r="D87" s="47" t="s">
        <v>73</v>
      </c>
      <c r="E87" s="47" t="s">
        <v>63</v>
      </c>
      <c r="F87" s="47" t="s">
        <v>2252</v>
      </c>
      <c r="G87" s="47" t="s">
        <v>97</v>
      </c>
      <c r="H87" s="47" t="s">
        <v>2232</v>
      </c>
      <c r="I87" s="47" t="n">
        <v>5</v>
      </c>
    </row>
    <row r="88" customFormat="false" ht="15" hidden="false" customHeight="false" outlineLevel="0" collapsed="false">
      <c r="A88" s="47" t="s">
        <v>2328</v>
      </c>
      <c r="B88" s="47" t="s">
        <v>250</v>
      </c>
      <c r="C88" s="48" t="n">
        <v>46024</v>
      </c>
      <c r="D88" s="47" t="s">
        <v>74</v>
      </c>
      <c r="E88" s="47" t="s">
        <v>63</v>
      </c>
      <c r="F88" s="47" t="s">
        <v>2252</v>
      </c>
      <c r="G88" s="47" t="s">
        <v>93</v>
      </c>
      <c r="H88" s="47" t="s">
        <v>2253</v>
      </c>
      <c r="I88" s="47" t="n">
        <v>70</v>
      </c>
    </row>
    <row r="89" customFormat="false" ht="15" hidden="false" customHeight="false" outlineLevel="0" collapsed="false">
      <c r="A89" s="47" t="s">
        <v>2329</v>
      </c>
      <c r="B89" s="47" t="s">
        <v>250</v>
      </c>
      <c r="C89" s="48" t="n">
        <v>46024</v>
      </c>
      <c r="D89" s="47" t="s">
        <v>74</v>
      </c>
      <c r="E89" s="47" t="s">
        <v>63</v>
      </c>
      <c r="F89" s="47" t="s">
        <v>2255</v>
      </c>
      <c r="G89" s="47" t="s">
        <v>93</v>
      </c>
      <c r="H89" s="47" t="s">
        <v>2253</v>
      </c>
      <c r="I89" s="47" t="n">
        <v>50</v>
      </c>
    </row>
    <row r="90" customFormat="false" ht="15" hidden="false" customHeight="false" outlineLevel="0" collapsed="false">
      <c r="A90" s="47" t="s">
        <v>2330</v>
      </c>
      <c r="B90" s="47" t="s">
        <v>250</v>
      </c>
      <c r="C90" s="48" t="n">
        <v>46024</v>
      </c>
      <c r="D90" s="47" t="s">
        <v>74</v>
      </c>
      <c r="E90" s="47" t="s">
        <v>63</v>
      </c>
      <c r="F90" s="47" t="s">
        <v>2252</v>
      </c>
      <c r="G90" s="47" t="s">
        <v>96</v>
      </c>
      <c r="H90" s="47" t="s">
        <v>2270</v>
      </c>
      <c r="I90" s="47" t="n">
        <v>22</v>
      </c>
    </row>
    <row r="91" customFormat="false" ht="15" hidden="false" customHeight="false" outlineLevel="0" collapsed="false">
      <c r="A91" s="47" t="s">
        <v>2331</v>
      </c>
      <c r="B91" s="47" t="s">
        <v>250</v>
      </c>
      <c r="C91" s="48" t="n">
        <v>46024</v>
      </c>
      <c r="D91" s="47" t="s">
        <v>74</v>
      </c>
      <c r="E91" s="47" t="s">
        <v>63</v>
      </c>
      <c r="F91" s="47" t="s">
        <v>2252</v>
      </c>
      <c r="G91" s="47" t="s">
        <v>96</v>
      </c>
      <c r="H91" s="47" t="s">
        <v>2270</v>
      </c>
      <c r="I91" s="47" t="n">
        <v>104</v>
      </c>
    </row>
    <row r="92" customFormat="false" ht="15" hidden="false" customHeight="false" outlineLevel="0" collapsed="false">
      <c r="A92" s="47" t="s">
        <v>2332</v>
      </c>
      <c r="B92" s="47" t="s">
        <v>250</v>
      </c>
      <c r="C92" s="48" t="n">
        <v>46024</v>
      </c>
      <c r="D92" s="47" t="s">
        <v>74</v>
      </c>
      <c r="E92" s="47" t="s">
        <v>63</v>
      </c>
      <c r="F92" s="47" t="s">
        <v>2255</v>
      </c>
      <c r="G92" s="47" t="s">
        <v>97</v>
      </c>
      <c r="H92" s="47" t="s">
        <v>2232</v>
      </c>
      <c r="I92" s="47" t="n">
        <v>5</v>
      </c>
    </row>
    <row r="93" customFormat="false" ht="15" hidden="false" customHeight="false" outlineLevel="0" collapsed="false">
      <c r="A93" s="47" t="s">
        <v>2333</v>
      </c>
      <c r="B93" s="47" t="s">
        <v>250</v>
      </c>
      <c r="C93" s="48" t="n">
        <v>46024</v>
      </c>
      <c r="D93" s="47" t="s">
        <v>74</v>
      </c>
      <c r="E93" s="47" t="s">
        <v>63</v>
      </c>
      <c r="F93" s="47" t="s">
        <v>2252</v>
      </c>
      <c r="G93" s="47" t="s">
        <v>97</v>
      </c>
      <c r="H93" s="47" t="s">
        <v>2232</v>
      </c>
      <c r="I93" s="47" t="n">
        <v>3</v>
      </c>
    </row>
    <row r="94" customFormat="false" ht="15" hidden="false" customHeight="false" outlineLevel="0" collapsed="false">
      <c r="A94" s="47" t="s">
        <v>2334</v>
      </c>
      <c r="B94" s="47" t="s">
        <v>251</v>
      </c>
      <c r="C94" s="48" t="n">
        <v>46024</v>
      </c>
      <c r="D94" s="47" t="s">
        <v>75</v>
      </c>
      <c r="E94" s="47" t="s">
        <v>63</v>
      </c>
      <c r="F94" s="47" t="s">
        <v>2252</v>
      </c>
      <c r="G94" s="47" t="s">
        <v>97</v>
      </c>
      <c r="H94" s="47" t="s">
        <v>2232</v>
      </c>
      <c r="I94" s="47" t="n">
        <v>7</v>
      </c>
    </row>
    <row r="95" customFormat="false" ht="15" hidden="false" customHeight="false" outlineLevel="0" collapsed="false">
      <c r="A95" s="47" t="s">
        <v>2335</v>
      </c>
      <c r="B95" s="47" t="s">
        <v>251</v>
      </c>
      <c r="C95" s="48" t="n">
        <v>46024</v>
      </c>
      <c r="D95" s="47" t="s">
        <v>75</v>
      </c>
      <c r="E95" s="47" t="s">
        <v>63</v>
      </c>
      <c r="F95" s="47" t="s">
        <v>2252</v>
      </c>
      <c r="G95" s="47" t="s">
        <v>97</v>
      </c>
      <c r="H95" s="47" t="s">
        <v>2232</v>
      </c>
      <c r="I95" s="47" t="n">
        <v>5</v>
      </c>
    </row>
    <row r="96" customFormat="false" ht="15" hidden="false" customHeight="false" outlineLevel="0" collapsed="false">
      <c r="A96" s="47" t="s">
        <v>2336</v>
      </c>
      <c r="B96" s="47" t="s">
        <v>251</v>
      </c>
      <c r="C96" s="48" t="n">
        <v>46024</v>
      </c>
      <c r="D96" s="47" t="s">
        <v>75</v>
      </c>
      <c r="E96" s="47" t="s">
        <v>63</v>
      </c>
      <c r="F96" s="47" t="s">
        <v>2252</v>
      </c>
      <c r="G96" s="47" t="s">
        <v>97</v>
      </c>
      <c r="H96" s="47" t="s">
        <v>2232</v>
      </c>
      <c r="I96" s="47" t="n">
        <v>4</v>
      </c>
    </row>
    <row r="97" customFormat="false" ht="15" hidden="false" customHeight="false" outlineLevel="0" collapsed="false">
      <c r="A97" s="47" t="s">
        <v>2337</v>
      </c>
      <c r="B97" s="47" t="s">
        <v>251</v>
      </c>
      <c r="C97" s="48" t="n">
        <v>46024</v>
      </c>
      <c r="D97" s="47" t="s">
        <v>75</v>
      </c>
      <c r="E97" s="47" t="s">
        <v>63</v>
      </c>
      <c r="F97" s="47" t="s">
        <v>2252</v>
      </c>
      <c r="G97" s="47" t="s">
        <v>97</v>
      </c>
      <c r="H97" s="47" t="s">
        <v>2232</v>
      </c>
      <c r="I97" s="47" t="n">
        <v>3</v>
      </c>
    </row>
    <row r="98" customFormat="false" ht="15" hidden="false" customHeight="false" outlineLevel="0" collapsed="false">
      <c r="A98" s="47" t="s">
        <v>2338</v>
      </c>
      <c r="B98" s="47" t="s">
        <v>251</v>
      </c>
      <c r="C98" s="48" t="n">
        <v>46024</v>
      </c>
      <c r="D98" s="47" t="s">
        <v>75</v>
      </c>
      <c r="E98" s="47" t="s">
        <v>63</v>
      </c>
      <c r="F98" s="47" t="s">
        <v>2255</v>
      </c>
      <c r="G98" s="47" t="s">
        <v>97</v>
      </c>
      <c r="H98" s="47" t="s">
        <v>2232</v>
      </c>
      <c r="I98" s="47" t="n">
        <v>6</v>
      </c>
    </row>
    <row r="99" customFormat="false" ht="15" hidden="false" customHeight="false" outlineLevel="0" collapsed="false">
      <c r="A99" s="47" t="s">
        <v>2339</v>
      </c>
      <c r="B99" s="47" t="s">
        <v>251</v>
      </c>
      <c r="C99" s="48" t="n">
        <v>46024</v>
      </c>
      <c r="D99" s="47" t="s">
        <v>75</v>
      </c>
      <c r="E99" s="47" t="s">
        <v>63</v>
      </c>
      <c r="F99" s="47" t="s">
        <v>2252</v>
      </c>
      <c r="G99" s="47" t="s">
        <v>97</v>
      </c>
      <c r="H99" s="47" t="s">
        <v>2232</v>
      </c>
      <c r="I99" s="47" t="n">
        <v>7</v>
      </c>
    </row>
    <row r="100" customFormat="false" ht="15" hidden="false" customHeight="false" outlineLevel="0" collapsed="false">
      <c r="A100" s="47" t="s">
        <v>2340</v>
      </c>
      <c r="B100" s="47" t="s">
        <v>251</v>
      </c>
      <c r="C100" s="48" t="n">
        <v>46024</v>
      </c>
      <c r="D100" s="47" t="s">
        <v>75</v>
      </c>
      <c r="E100" s="47" t="s">
        <v>63</v>
      </c>
      <c r="F100" s="47" t="s">
        <v>2255</v>
      </c>
      <c r="G100" s="47" t="s">
        <v>97</v>
      </c>
      <c r="H100" s="47" t="s">
        <v>2232</v>
      </c>
      <c r="I100" s="47" t="n">
        <v>6</v>
      </c>
    </row>
    <row r="101" customFormat="false" ht="15" hidden="false" customHeight="false" outlineLevel="0" collapsed="false">
      <c r="A101" s="47" t="s">
        <v>2341</v>
      </c>
      <c r="B101" s="47" t="s">
        <v>251</v>
      </c>
      <c r="C101" s="48" t="n">
        <v>46024</v>
      </c>
      <c r="D101" s="47" t="s">
        <v>75</v>
      </c>
      <c r="E101" s="47" t="s">
        <v>63</v>
      </c>
      <c r="F101" s="47" t="s">
        <v>2255</v>
      </c>
      <c r="G101" s="47" t="s">
        <v>97</v>
      </c>
      <c r="H101" s="47" t="s">
        <v>2232</v>
      </c>
      <c r="I101" s="47" t="n">
        <v>7</v>
      </c>
    </row>
    <row r="102" customFormat="false" ht="15" hidden="false" customHeight="false" outlineLevel="0" collapsed="false">
      <c r="A102" s="47" t="s">
        <v>2342</v>
      </c>
      <c r="B102" s="47" t="s">
        <v>251</v>
      </c>
      <c r="C102" s="48" t="n">
        <v>46024</v>
      </c>
      <c r="D102" s="47" t="s">
        <v>75</v>
      </c>
      <c r="E102" s="47" t="s">
        <v>63</v>
      </c>
      <c r="F102" s="47" t="s">
        <v>2255</v>
      </c>
      <c r="G102" s="47" t="s">
        <v>97</v>
      </c>
      <c r="H102" s="47" t="s">
        <v>2232</v>
      </c>
      <c r="I102" s="47" t="n">
        <v>7</v>
      </c>
    </row>
    <row r="103" customFormat="false" ht="15" hidden="false" customHeight="false" outlineLevel="0" collapsed="false">
      <c r="A103" s="47" t="s">
        <v>2343</v>
      </c>
      <c r="B103" s="47" t="s">
        <v>252</v>
      </c>
      <c r="C103" s="48" t="n">
        <v>46024</v>
      </c>
      <c r="D103" s="47" t="s">
        <v>73</v>
      </c>
      <c r="E103" s="47" t="s">
        <v>64</v>
      </c>
      <c r="F103" s="47" t="s">
        <v>2278</v>
      </c>
      <c r="G103" s="47" t="s">
        <v>97</v>
      </c>
      <c r="H103" s="47" t="s">
        <v>2232</v>
      </c>
      <c r="I103" s="47" t="n">
        <v>6</v>
      </c>
    </row>
    <row r="104" customFormat="false" ht="15" hidden="false" customHeight="false" outlineLevel="0" collapsed="false">
      <c r="A104" s="47" t="s">
        <v>2344</v>
      </c>
      <c r="B104" s="47" t="s">
        <v>252</v>
      </c>
      <c r="C104" s="48" t="n">
        <v>46024</v>
      </c>
      <c r="D104" s="47" t="s">
        <v>73</v>
      </c>
      <c r="E104" s="47" t="s">
        <v>64</v>
      </c>
      <c r="F104" s="47" t="s">
        <v>2278</v>
      </c>
      <c r="G104" s="47" t="s">
        <v>97</v>
      </c>
      <c r="H104" s="47" t="s">
        <v>2232</v>
      </c>
      <c r="I104" s="47" t="n">
        <v>4</v>
      </c>
    </row>
    <row r="105" customFormat="false" ht="15" hidden="false" customHeight="false" outlineLevel="0" collapsed="false">
      <c r="A105" s="47" t="s">
        <v>2345</v>
      </c>
      <c r="B105" s="47" t="s">
        <v>252</v>
      </c>
      <c r="C105" s="48" t="n">
        <v>46024</v>
      </c>
      <c r="D105" s="47" t="s">
        <v>73</v>
      </c>
      <c r="E105" s="47" t="s">
        <v>64</v>
      </c>
      <c r="F105" s="47" t="s">
        <v>2280</v>
      </c>
      <c r="G105" s="47" t="s">
        <v>97</v>
      </c>
      <c r="H105" s="47" t="s">
        <v>2232</v>
      </c>
      <c r="I105" s="47" t="n">
        <v>4</v>
      </c>
    </row>
    <row r="106" customFormat="false" ht="15" hidden="false" customHeight="false" outlineLevel="0" collapsed="false">
      <c r="A106" s="47" t="s">
        <v>2346</v>
      </c>
      <c r="B106" s="47" t="s">
        <v>253</v>
      </c>
      <c r="C106" s="48" t="n">
        <v>46024</v>
      </c>
      <c r="D106" s="47" t="s">
        <v>74</v>
      </c>
      <c r="E106" s="47" t="s">
        <v>64</v>
      </c>
      <c r="F106" s="47" t="s">
        <v>2280</v>
      </c>
      <c r="G106" s="47" t="s">
        <v>93</v>
      </c>
      <c r="H106" s="47" t="s">
        <v>2253</v>
      </c>
      <c r="I106" s="47" t="n">
        <v>24</v>
      </c>
    </row>
    <row r="107" customFormat="false" ht="15" hidden="false" customHeight="false" outlineLevel="0" collapsed="false">
      <c r="A107" s="47" t="s">
        <v>2347</v>
      </c>
      <c r="B107" s="47" t="s">
        <v>253</v>
      </c>
      <c r="C107" s="48" t="n">
        <v>46024</v>
      </c>
      <c r="D107" s="47" t="s">
        <v>74</v>
      </c>
      <c r="E107" s="47" t="s">
        <v>64</v>
      </c>
      <c r="F107" s="47" t="s">
        <v>2278</v>
      </c>
      <c r="G107" s="47" t="s">
        <v>95</v>
      </c>
      <c r="H107" s="47" t="s">
        <v>2245</v>
      </c>
      <c r="I107" s="47" t="n">
        <v>35</v>
      </c>
    </row>
    <row r="108" customFormat="false" ht="15" hidden="false" customHeight="false" outlineLevel="0" collapsed="false">
      <c r="A108" s="47" t="s">
        <v>2348</v>
      </c>
      <c r="B108" s="47" t="s">
        <v>253</v>
      </c>
      <c r="C108" s="48" t="n">
        <v>46024</v>
      </c>
      <c r="D108" s="47" t="s">
        <v>74</v>
      </c>
      <c r="E108" s="47" t="s">
        <v>64</v>
      </c>
      <c r="F108" s="47" t="s">
        <v>2278</v>
      </c>
      <c r="G108" s="47" t="s">
        <v>97</v>
      </c>
      <c r="H108" s="47" t="s">
        <v>2232</v>
      </c>
      <c r="I108" s="47" t="n">
        <v>7</v>
      </c>
    </row>
    <row r="109" customFormat="false" ht="15" hidden="false" customHeight="false" outlineLevel="0" collapsed="false">
      <c r="A109" s="47" t="s">
        <v>2349</v>
      </c>
      <c r="B109" s="47" t="s">
        <v>253</v>
      </c>
      <c r="C109" s="48" t="n">
        <v>46024</v>
      </c>
      <c r="D109" s="47" t="s">
        <v>74</v>
      </c>
      <c r="E109" s="47" t="s">
        <v>64</v>
      </c>
      <c r="F109" s="47" t="s">
        <v>2280</v>
      </c>
      <c r="G109" s="47" t="s">
        <v>97</v>
      </c>
      <c r="H109" s="47" t="s">
        <v>2232</v>
      </c>
      <c r="I109" s="47" t="n">
        <v>3</v>
      </c>
    </row>
    <row r="110" customFormat="false" ht="15" hidden="false" customHeight="false" outlineLevel="0" collapsed="false">
      <c r="A110" s="47" t="s">
        <v>2350</v>
      </c>
      <c r="B110" s="47" t="s">
        <v>254</v>
      </c>
      <c r="C110" s="48" t="n">
        <v>46024</v>
      </c>
      <c r="D110" s="47" t="s">
        <v>73</v>
      </c>
      <c r="E110" s="47" t="s">
        <v>65</v>
      </c>
      <c r="F110" s="47" t="s">
        <v>2284</v>
      </c>
      <c r="G110" s="47" t="s">
        <v>95</v>
      </c>
      <c r="H110" s="47" t="s">
        <v>2245</v>
      </c>
      <c r="I110" s="47" t="n">
        <v>13</v>
      </c>
    </row>
    <row r="111" customFormat="false" ht="15" hidden="false" customHeight="false" outlineLevel="0" collapsed="false">
      <c r="A111" s="47" t="s">
        <v>2351</v>
      </c>
      <c r="B111" s="47" t="s">
        <v>254</v>
      </c>
      <c r="C111" s="48" t="n">
        <v>46024</v>
      </c>
      <c r="D111" s="47" t="s">
        <v>73</v>
      </c>
      <c r="E111" s="47" t="s">
        <v>65</v>
      </c>
      <c r="F111" s="47" t="s">
        <v>2284</v>
      </c>
      <c r="G111" s="47" t="s">
        <v>95</v>
      </c>
      <c r="H111" s="47" t="s">
        <v>2245</v>
      </c>
      <c r="I111" s="47" t="n">
        <v>40</v>
      </c>
    </row>
    <row r="112" customFormat="false" ht="15" hidden="false" customHeight="false" outlineLevel="0" collapsed="false">
      <c r="A112" s="47" t="s">
        <v>2352</v>
      </c>
      <c r="B112" s="47" t="s">
        <v>254</v>
      </c>
      <c r="C112" s="48" t="n">
        <v>46024</v>
      </c>
      <c r="D112" s="47" t="s">
        <v>73</v>
      </c>
      <c r="E112" s="47" t="s">
        <v>65</v>
      </c>
      <c r="F112" s="47" t="s">
        <v>2284</v>
      </c>
      <c r="G112" s="47" t="s">
        <v>97</v>
      </c>
      <c r="H112" s="47" t="s">
        <v>2232</v>
      </c>
      <c r="I112" s="47" t="n">
        <v>5</v>
      </c>
    </row>
    <row r="113" customFormat="false" ht="15" hidden="false" customHeight="false" outlineLevel="0" collapsed="false">
      <c r="A113" s="47" t="s">
        <v>2353</v>
      </c>
      <c r="B113" s="47" t="s">
        <v>254</v>
      </c>
      <c r="C113" s="48" t="n">
        <v>46024</v>
      </c>
      <c r="D113" s="47" t="s">
        <v>73</v>
      </c>
      <c r="E113" s="47" t="s">
        <v>65</v>
      </c>
      <c r="F113" s="47" t="s">
        <v>2284</v>
      </c>
      <c r="G113" s="47" t="s">
        <v>97</v>
      </c>
      <c r="H113" s="47" t="s">
        <v>2232</v>
      </c>
      <c r="I113" s="47" t="n">
        <v>6</v>
      </c>
    </row>
    <row r="114" customFormat="false" ht="15" hidden="false" customHeight="false" outlineLevel="0" collapsed="false">
      <c r="A114" s="47" t="s">
        <v>2354</v>
      </c>
      <c r="B114" s="47" t="s">
        <v>254</v>
      </c>
      <c r="C114" s="48" t="n">
        <v>46024</v>
      </c>
      <c r="D114" s="47" t="s">
        <v>73</v>
      </c>
      <c r="E114" s="47" t="s">
        <v>65</v>
      </c>
      <c r="F114" s="47" t="s">
        <v>2289</v>
      </c>
      <c r="G114" s="47" t="s">
        <v>97</v>
      </c>
      <c r="H114" s="47" t="s">
        <v>2232</v>
      </c>
      <c r="I114" s="47" t="n">
        <v>5</v>
      </c>
    </row>
    <row r="115" customFormat="false" ht="15" hidden="false" customHeight="false" outlineLevel="0" collapsed="false">
      <c r="A115" s="47" t="s">
        <v>2355</v>
      </c>
      <c r="B115" s="47" t="s">
        <v>254</v>
      </c>
      <c r="C115" s="48" t="n">
        <v>46024</v>
      </c>
      <c r="D115" s="47" t="s">
        <v>73</v>
      </c>
      <c r="E115" s="47" t="s">
        <v>65</v>
      </c>
      <c r="F115" s="47" t="s">
        <v>2284</v>
      </c>
      <c r="G115" s="47" t="s">
        <v>97</v>
      </c>
      <c r="H115" s="47" t="s">
        <v>2232</v>
      </c>
      <c r="I115" s="47" t="n">
        <v>6</v>
      </c>
    </row>
    <row r="116" customFormat="false" ht="15" hidden="false" customHeight="false" outlineLevel="0" collapsed="false">
      <c r="A116" s="47" t="s">
        <v>2356</v>
      </c>
      <c r="B116" s="47" t="s">
        <v>254</v>
      </c>
      <c r="C116" s="48" t="n">
        <v>46024</v>
      </c>
      <c r="D116" s="47" t="s">
        <v>73</v>
      </c>
      <c r="E116" s="47" t="s">
        <v>65</v>
      </c>
      <c r="F116" s="47" t="s">
        <v>2284</v>
      </c>
      <c r="G116" s="47" t="s">
        <v>97</v>
      </c>
      <c r="H116" s="47" t="s">
        <v>2232</v>
      </c>
      <c r="I116" s="47" t="n">
        <v>6</v>
      </c>
    </row>
    <row r="117" customFormat="false" ht="15" hidden="false" customHeight="false" outlineLevel="0" collapsed="false">
      <c r="A117" s="47" t="s">
        <v>2357</v>
      </c>
      <c r="B117" s="47" t="s">
        <v>254</v>
      </c>
      <c r="C117" s="48" t="n">
        <v>46024</v>
      </c>
      <c r="D117" s="47" t="s">
        <v>73</v>
      </c>
      <c r="E117" s="47" t="s">
        <v>65</v>
      </c>
      <c r="F117" s="47" t="s">
        <v>2289</v>
      </c>
      <c r="G117" s="47" t="s">
        <v>97</v>
      </c>
      <c r="H117" s="47" t="s">
        <v>2232</v>
      </c>
      <c r="I117" s="47" t="n">
        <v>5</v>
      </c>
    </row>
    <row r="118" customFormat="false" ht="15" hidden="false" customHeight="false" outlineLevel="0" collapsed="false">
      <c r="A118" s="47" t="s">
        <v>2358</v>
      </c>
      <c r="B118" s="47" t="s">
        <v>254</v>
      </c>
      <c r="C118" s="48" t="n">
        <v>46024</v>
      </c>
      <c r="D118" s="47" t="s">
        <v>73</v>
      </c>
      <c r="E118" s="47" t="s">
        <v>65</v>
      </c>
      <c r="F118" s="47" t="s">
        <v>2289</v>
      </c>
      <c r="G118" s="47" t="s">
        <v>97</v>
      </c>
      <c r="H118" s="47" t="s">
        <v>2232</v>
      </c>
      <c r="I118" s="47" t="n">
        <v>2</v>
      </c>
    </row>
    <row r="119" customFormat="false" ht="15" hidden="false" customHeight="false" outlineLevel="0" collapsed="false">
      <c r="A119" s="47" t="s">
        <v>2359</v>
      </c>
      <c r="B119" s="47" t="s">
        <v>254</v>
      </c>
      <c r="C119" s="48" t="n">
        <v>46024</v>
      </c>
      <c r="D119" s="47" t="s">
        <v>73</v>
      </c>
      <c r="E119" s="47" t="s">
        <v>65</v>
      </c>
      <c r="F119" s="47" t="s">
        <v>2284</v>
      </c>
      <c r="G119" s="47" t="s">
        <v>97</v>
      </c>
      <c r="H119" s="47" t="s">
        <v>2232</v>
      </c>
      <c r="I119" s="47" t="n">
        <v>3</v>
      </c>
    </row>
    <row r="120" customFormat="false" ht="15" hidden="false" customHeight="false" outlineLevel="0" collapsed="false">
      <c r="A120" s="47" t="s">
        <v>2360</v>
      </c>
      <c r="B120" s="47" t="s">
        <v>254</v>
      </c>
      <c r="C120" s="48" t="n">
        <v>46024</v>
      </c>
      <c r="D120" s="47" t="s">
        <v>73</v>
      </c>
      <c r="E120" s="47" t="s">
        <v>65</v>
      </c>
      <c r="F120" s="47" t="s">
        <v>2284</v>
      </c>
      <c r="G120" s="47" t="s">
        <v>97</v>
      </c>
      <c r="H120" s="47" t="s">
        <v>2232</v>
      </c>
      <c r="I120" s="47" t="n">
        <v>4</v>
      </c>
    </row>
    <row r="121" customFormat="false" ht="15" hidden="false" customHeight="false" outlineLevel="0" collapsed="false">
      <c r="A121" s="47" t="s">
        <v>2361</v>
      </c>
      <c r="B121" s="47" t="s">
        <v>254</v>
      </c>
      <c r="C121" s="48" t="n">
        <v>46024</v>
      </c>
      <c r="D121" s="47" t="s">
        <v>73</v>
      </c>
      <c r="E121" s="47" t="s">
        <v>65</v>
      </c>
      <c r="F121" s="47" t="s">
        <v>2289</v>
      </c>
      <c r="G121" s="47" t="s">
        <v>97</v>
      </c>
      <c r="H121" s="47" t="s">
        <v>2232</v>
      </c>
      <c r="I121" s="47" t="n">
        <v>6</v>
      </c>
    </row>
    <row r="122" customFormat="false" ht="15" hidden="false" customHeight="false" outlineLevel="0" collapsed="false">
      <c r="A122" s="47" t="s">
        <v>2362</v>
      </c>
      <c r="B122" s="47" t="s">
        <v>254</v>
      </c>
      <c r="C122" s="48" t="n">
        <v>46024</v>
      </c>
      <c r="D122" s="47" t="s">
        <v>73</v>
      </c>
      <c r="E122" s="47" t="s">
        <v>65</v>
      </c>
      <c r="F122" s="47" t="s">
        <v>2284</v>
      </c>
      <c r="G122" s="47" t="s">
        <v>97</v>
      </c>
      <c r="H122" s="47" t="s">
        <v>2232</v>
      </c>
      <c r="I122" s="47" t="n">
        <v>6</v>
      </c>
    </row>
    <row r="123" customFormat="false" ht="15" hidden="false" customHeight="false" outlineLevel="0" collapsed="false">
      <c r="A123" s="47" t="s">
        <v>2363</v>
      </c>
      <c r="B123" s="47" t="s">
        <v>255</v>
      </c>
      <c r="C123" s="48" t="n">
        <v>46024</v>
      </c>
      <c r="D123" s="47" t="s">
        <v>74</v>
      </c>
      <c r="E123" s="47" t="s">
        <v>65</v>
      </c>
      <c r="F123" s="47" t="s">
        <v>2284</v>
      </c>
      <c r="G123" s="47" t="s">
        <v>95</v>
      </c>
      <c r="H123" s="47" t="s">
        <v>2245</v>
      </c>
      <c r="I123" s="47" t="n">
        <v>42</v>
      </c>
    </row>
    <row r="124" customFormat="false" ht="15" hidden="false" customHeight="false" outlineLevel="0" collapsed="false">
      <c r="A124" s="47" t="s">
        <v>2364</v>
      </c>
      <c r="B124" s="47" t="s">
        <v>255</v>
      </c>
      <c r="C124" s="48" t="n">
        <v>46024</v>
      </c>
      <c r="D124" s="47" t="s">
        <v>74</v>
      </c>
      <c r="E124" s="47" t="s">
        <v>65</v>
      </c>
      <c r="F124" s="47" t="s">
        <v>2289</v>
      </c>
      <c r="G124" s="47" t="s">
        <v>97</v>
      </c>
      <c r="H124" s="47" t="s">
        <v>2232</v>
      </c>
      <c r="I124" s="47" t="n">
        <v>3</v>
      </c>
    </row>
    <row r="125" customFormat="false" ht="15" hidden="false" customHeight="false" outlineLevel="0" collapsed="false">
      <c r="A125" s="47" t="s">
        <v>2365</v>
      </c>
      <c r="B125" s="47" t="s">
        <v>255</v>
      </c>
      <c r="C125" s="48" t="n">
        <v>46024</v>
      </c>
      <c r="D125" s="47" t="s">
        <v>74</v>
      </c>
      <c r="E125" s="47" t="s">
        <v>65</v>
      </c>
      <c r="F125" s="47" t="s">
        <v>2289</v>
      </c>
      <c r="G125" s="47" t="s">
        <v>97</v>
      </c>
      <c r="H125" s="47" t="s">
        <v>2232</v>
      </c>
      <c r="I125" s="47" t="n">
        <v>2</v>
      </c>
    </row>
    <row r="126" customFormat="false" ht="15" hidden="false" customHeight="false" outlineLevel="0" collapsed="false">
      <c r="A126" s="47" t="s">
        <v>2366</v>
      </c>
      <c r="B126" s="47" t="s">
        <v>255</v>
      </c>
      <c r="C126" s="48" t="n">
        <v>46024</v>
      </c>
      <c r="D126" s="47" t="s">
        <v>74</v>
      </c>
      <c r="E126" s="47" t="s">
        <v>65</v>
      </c>
      <c r="F126" s="47" t="s">
        <v>2284</v>
      </c>
      <c r="G126" s="47" t="s">
        <v>97</v>
      </c>
      <c r="H126" s="47" t="s">
        <v>2232</v>
      </c>
      <c r="I126" s="47" t="n">
        <v>6</v>
      </c>
    </row>
    <row r="127" customFormat="false" ht="15" hidden="false" customHeight="false" outlineLevel="0" collapsed="false">
      <c r="A127" s="47" t="s">
        <v>2367</v>
      </c>
      <c r="B127" s="47" t="s">
        <v>255</v>
      </c>
      <c r="C127" s="48" t="n">
        <v>46024</v>
      </c>
      <c r="D127" s="47" t="s">
        <v>74</v>
      </c>
      <c r="E127" s="47" t="s">
        <v>65</v>
      </c>
      <c r="F127" s="47" t="s">
        <v>2289</v>
      </c>
      <c r="G127" s="47" t="s">
        <v>97</v>
      </c>
      <c r="H127" s="47" t="s">
        <v>2232</v>
      </c>
      <c r="I127" s="47" t="n">
        <v>2</v>
      </c>
    </row>
    <row r="128" customFormat="false" ht="15" hidden="false" customHeight="false" outlineLevel="0" collapsed="false">
      <c r="A128" s="47" t="s">
        <v>2368</v>
      </c>
      <c r="B128" s="47" t="s">
        <v>255</v>
      </c>
      <c r="C128" s="48" t="n">
        <v>46024</v>
      </c>
      <c r="D128" s="47" t="s">
        <v>74</v>
      </c>
      <c r="E128" s="47" t="s">
        <v>65</v>
      </c>
      <c r="F128" s="47" t="s">
        <v>2289</v>
      </c>
      <c r="G128" s="47" t="s">
        <v>97</v>
      </c>
      <c r="H128" s="47" t="s">
        <v>2232</v>
      </c>
      <c r="I128" s="47" t="n">
        <v>6</v>
      </c>
    </row>
    <row r="129" customFormat="false" ht="15" hidden="false" customHeight="false" outlineLevel="0" collapsed="false">
      <c r="A129" s="47" t="s">
        <v>2369</v>
      </c>
      <c r="B129" s="47" t="s">
        <v>255</v>
      </c>
      <c r="C129" s="48" t="n">
        <v>46024</v>
      </c>
      <c r="D129" s="47" t="s">
        <v>74</v>
      </c>
      <c r="E129" s="47" t="s">
        <v>65</v>
      </c>
      <c r="F129" s="47" t="s">
        <v>2289</v>
      </c>
      <c r="G129" s="47" t="s">
        <v>97</v>
      </c>
      <c r="H129" s="47" t="s">
        <v>2232</v>
      </c>
      <c r="I129" s="47" t="n">
        <v>5</v>
      </c>
    </row>
    <row r="130" customFormat="false" ht="15" hidden="false" customHeight="false" outlineLevel="0" collapsed="false">
      <c r="A130" s="47" t="s">
        <v>2370</v>
      </c>
      <c r="B130" s="47" t="s">
        <v>255</v>
      </c>
      <c r="C130" s="48" t="n">
        <v>46024</v>
      </c>
      <c r="D130" s="47" t="s">
        <v>74</v>
      </c>
      <c r="E130" s="47" t="s">
        <v>65</v>
      </c>
      <c r="F130" s="47" t="s">
        <v>2284</v>
      </c>
      <c r="G130" s="47" t="s">
        <v>97</v>
      </c>
      <c r="H130" s="47" t="s">
        <v>2232</v>
      </c>
      <c r="I130" s="47" t="n">
        <v>2</v>
      </c>
    </row>
    <row r="131" customFormat="false" ht="15" hidden="false" customHeight="false" outlineLevel="0" collapsed="false">
      <c r="A131" s="47" t="s">
        <v>2371</v>
      </c>
      <c r="B131" s="47" t="s">
        <v>255</v>
      </c>
      <c r="C131" s="48" t="n">
        <v>46024</v>
      </c>
      <c r="D131" s="47" t="s">
        <v>74</v>
      </c>
      <c r="E131" s="47" t="s">
        <v>65</v>
      </c>
      <c r="F131" s="47" t="s">
        <v>2284</v>
      </c>
      <c r="G131" s="47" t="s">
        <v>97</v>
      </c>
      <c r="H131" s="47" t="s">
        <v>2232</v>
      </c>
      <c r="I131" s="47" t="n">
        <v>4</v>
      </c>
    </row>
    <row r="132" customFormat="false" ht="15" hidden="false" customHeight="false" outlineLevel="0" collapsed="false">
      <c r="A132" s="47" t="s">
        <v>2372</v>
      </c>
      <c r="B132" s="47" t="s">
        <v>256</v>
      </c>
      <c r="C132" s="48" t="n">
        <v>46024</v>
      </c>
      <c r="D132" s="47" t="s">
        <v>75</v>
      </c>
      <c r="E132" s="47" t="s">
        <v>65</v>
      </c>
      <c r="F132" s="47" t="s">
        <v>2289</v>
      </c>
      <c r="G132" s="47" t="s">
        <v>93</v>
      </c>
      <c r="H132" s="47" t="s">
        <v>2253</v>
      </c>
      <c r="I132" s="47" t="n">
        <v>21</v>
      </c>
    </row>
    <row r="133" customFormat="false" ht="15" hidden="false" customHeight="false" outlineLevel="0" collapsed="false">
      <c r="A133" s="47" t="s">
        <v>2373</v>
      </c>
      <c r="B133" s="47" t="s">
        <v>256</v>
      </c>
      <c r="C133" s="48" t="n">
        <v>46024</v>
      </c>
      <c r="D133" s="47" t="s">
        <v>75</v>
      </c>
      <c r="E133" s="47" t="s">
        <v>65</v>
      </c>
      <c r="F133" s="47" t="s">
        <v>2284</v>
      </c>
      <c r="G133" s="47" t="s">
        <v>97</v>
      </c>
      <c r="H133" s="47" t="s">
        <v>2232</v>
      </c>
      <c r="I133" s="47" t="n">
        <v>5</v>
      </c>
    </row>
    <row r="134" customFormat="false" ht="15" hidden="false" customHeight="false" outlineLevel="0" collapsed="false">
      <c r="A134" s="47" t="s">
        <v>2374</v>
      </c>
      <c r="B134" s="47" t="s">
        <v>256</v>
      </c>
      <c r="C134" s="48" t="n">
        <v>46024</v>
      </c>
      <c r="D134" s="47" t="s">
        <v>75</v>
      </c>
      <c r="E134" s="47" t="s">
        <v>65</v>
      </c>
      <c r="F134" s="47" t="s">
        <v>2284</v>
      </c>
      <c r="G134" s="47" t="s">
        <v>97</v>
      </c>
      <c r="H134" s="47" t="s">
        <v>2232</v>
      </c>
      <c r="I134" s="47" t="n">
        <v>5</v>
      </c>
    </row>
    <row r="135" customFormat="false" ht="15" hidden="false" customHeight="false" outlineLevel="0" collapsed="false">
      <c r="A135" s="47" t="s">
        <v>2375</v>
      </c>
      <c r="B135" s="47" t="s">
        <v>256</v>
      </c>
      <c r="C135" s="48" t="n">
        <v>46024</v>
      </c>
      <c r="D135" s="47" t="s">
        <v>75</v>
      </c>
      <c r="E135" s="47" t="s">
        <v>65</v>
      </c>
      <c r="F135" s="47" t="s">
        <v>2284</v>
      </c>
      <c r="G135" s="47" t="s">
        <v>97</v>
      </c>
      <c r="H135" s="47" t="s">
        <v>2232</v>
      </c>
      <c r="I135" s="47" t="n">
        <v>5</v>
      </c>
    </row>
    <row r="136" customFormat="false" ht="15" hidden="false" customHeight="false" outlineLevel="0" collapsed="false">
      <c r="A136" s="47" t="s">
        <v>2376</v>
      </c>
      <c r="B136" s="47" t="s">
        <v>256</v>
      </c>
      <c r="C136" s="48" t="n">
        <v>46024</v>
      </c>
      <c r="D136" s="47" t="s">
        <v>75</v>
      </c>
      <c r="E136" s="47" t="s">
        <v>65</v>
      </c>
      <c r="F136" s="47" t="s">
        <v>2284</v>
      </c>
      <c r="G136" s="47" t="s">
        <v>97</v>
      </c>
      <c r="H136" s="47" t="s">
        <v>2232</v>
      </c>
      <c r="I136" s="47" t="n">
        <v>3</v>
      </c>
    </row>
    <row r="137" customFormat="false" ht="15" hidden="false" customHeight="false" outlineLevel="0" collapsed="false">
      <c r="A137" s="47" t="s">
        <v>2377</v>
      </c>
      <c r="B137" s="47" t="s">
        <v>256</v>
      </c>
      <c r="C137" s="48" t="n">
        <v>46024</v>
      </c>
      <c r="D137" s="47" t="s">
        <v>75</v>
      </c>
      <c r="E137" s="47" t="s">
        <v>65</v>
      </c>
      <c r="F137" s="47" t="s">
        <v>2289</v>
      </c>
      <c r="G137" s="47" t="s">
        <v>97</v>
      </c>
      <c r="H137" s="47" t="s">
        <v>2232</v>
      </c>
      <c r="I137" s="47" t="n">
        <v>4</v>
      </c>
    </row>
    <row r="138" customFormat="false" ht="15" hidden="false" customHeight="false" outlineLevel="0" collapsed="false">
      <c r="A138" s="47" t="s">
        <v>2378</v>
      </c>
      <c r="B138" s="47" t="s">
        <v>256</v>
      </c>
      <c r="C138" s="48" t="n">
        <v>46024</v>
      </c>
      <c r="D138" s="47" t="s">
        <v>75</v>
      </c>
      <c r="E138" s="47" t="s">
        <v>65</v>
      </c>
      <c r="F138" s="47" t="s">
        <v>2289</v>
      </c>
      <c r="G138" s="47" t="s">
        <v>97</v>
      </c>
      <c r="H138" s="47" t="s">
        <v>2232</v>
      </c>
      <c r="I138" s="47" t="n">
        <v>4</v>
      </c>
    </row>
    <row r="139" customFormat="false" ht="15" hidden="false" customHeight="false" outlineLevel="0" collapsed="false">
      <c r="A139" s="47" t="s">
        <v>2379</v>
      </c>
      <c r="B139" s="47" t="s">
        <v>257</v>
      </c>
      <c r="C139" s="48" t="n">
        <v>46025</v>
      </c>
      <c r="D139" s="47" t="s">
        <v>73</v>
      </c>
      <c r="E139" s="47" t="s">
        <v>62</v>
      </c>
      <c r="F139" s="47" t="s">
        <v>2228</v>
      </c>
      <c r="G139" s="47" t="s">
        <v>93</v>
      </c>
      <c r="H139" s="47" t="s">
        <v>2253</v>
      </c>
      <c r="I139" s="47" t="n">
        <v>41</v>
      </c>
    </row>
    <row r="140" customFormat="false" ht="15" hidden="false" customHeight="false" outlineLevel="0" collapsed="false">
      <c r="A140" s="47" t="s">
        <v>2380</v>
      </c>
      <c r="B140" s="47" t="s">
        <v>257</v>
      </c>
      <c r="C140" s="48" t="n">
        <v>46025</v>
      </c>
      <c r="D140" s="47" t="s">
        <v>73</v>
      </c>
      <c r="E140" s="47" t="s">
        <v>62</v>
      </c>
      <c r="F140" s="47" t="s">
        <v>2228</v>
      </c>
      <c r="G140" s="47" t="s">
        <v>97</v>
      </c>
      <c r="H140" s="47" t="s">
        <v>2232</v>
      </c>
      <c r="I140" s="47" t="n">
        <v>6</v>
      </c>
    </row>
    <row r="141" customFormat="false" ht="15" hidden="false" customHeight="false" outlineLevel="0" collapsed="false">
      <c r="A141" s="47" t="s">
        <v>2381</v>
      </c>
      <c r="B141" s="47" t="s">
        <v>257</v>
      </c>
      <c r="C141" s="48" t="n">
        <v>46025</v>
      </c>
      <c r="D141" s="47" t="s">
        <v>73</v>
      </c>
      <c r="E141" s="47" t="s">
        <v>62</v>
      </c>
      <c r="F141" s="47" t="s">
        <v>2228</v>
      </c>
      <c r="G141" s="47" t="s">
        <v>98</v>
      </c>
      <c r="H141" s="47" t="s">
        <v>2382</v>
      </c>
      <c r="I141" s="47" t="n">
        <v>28</v>
      </c>
    </row>
    <row r="142" customFormat="false" ht="15" hidden="false" customHeight="false" outlineLevel="0" collapsed="false">
      <c r="A142" s="47" t="s">
        <v>2383</v>
      </c>
      <c r="B142" s="47" t="s">
        <v>259</v>
      </c>
      <c r="C142" s="48" t="n">
        <v>46025</v>
      </c>
      <c r="D142" s="47" t="s">
        <v>74</v>
      </c>
      <c r="E142" s="47" t="s">
        <v>62</v>
      </c>
      <c r="F142" s="47" t="s">
        <v>2231</v>
      </c>
      <c r="G142" s="47" t="s">
        <v>96</v>
      </c>
      <c r="H142" s="47" t="s">
        <v>2270</v>
      </c>
      <c r="I142" s="47" t="n">
        <v>15</v>
      </c>
    </row>
    <row r="143" customFormat="false" ht="15" hidden="false" customHeight="false" outlineLevel="0" collapsed="false">
      <c r="A143" s="47" t="s">
        <v>2384</v>
      </c>
      <c r="B143" s="47" t="s">
        <v>259</v>
      </c>
      <c r="C143" s="48" t="n">
        <v>46025</v>
      </c>
      <c r="D143" s="47" t="s">
        <v>74</v>
      </c>
      <c r="E143" s="47" t="s">
        <v>62</v>
      </c>
      <c r="F143" s="47" t="s">
        <v>2231</v>
      </c>
      <c r="G143" s="47" t="s">
        <v>97</v>
      </c>
      <c r="H143" s="47" t="s">
        <v>2232</v>
      </c>
      <c r="I143" s="47" t="n">
        <v>2</v>
      </c>
    </row>
    <row r="144" customFormat="false" ht="15" hidden="false" customHeight="false" outlineLevel="0" collapsed="false">
      <c r="A144" s="47" t="s">
        <v>2385</v>
      </c>
      <c r="B144" s="47" t="s">
        <v>259</v>
      </c>
      <c r="C144" s="48" t="n">
        <v>46025</v>
      </c>
      <c r="D144" s="47" t="s">
        <v>74</v>
      </c>
      <c r="E144" s="47" t="s">
        <v>62</v>
      </c>
      <c r="F144" s="47" t="s">
        <v>2228</v>
      </c>
      <c r="G144" s="47" t="s">
        <v>97</v>
      </c>
      <c r="H144" s="47" t="s">
        <v>2232</v>
      </c>
      <c r="I144" s="47" t="n">
        <v>7</v>
      </c>
    </row>
    <row r="145" customFormat="false" ht="15" hidden="false" customHeight="false" outlineLevel="0" collapsed="false">
      <c r="A145" s="47" t="s">
        <v>2386</v>
      </c>
      <c r="B145" s="47" t="s">
        <v>259</v>
      </c>
      <c r="C145" s="48" t="n">
        <v>46025</v>
      </c>
      <c r="D145" s="47" t="s">
        <v>74</v>
      </c>
      <c r="E145" s="47" t="s">
        <v>62</v>
      </c>
      <c r="F145" s="47" t="s">
        <v>2317</v>
      </c>
      <c r="G145" s="47" t="s">
        <v>97</v>
      </c>
      <c r="H145" s="47" t="s">
        <v>2232</v>
      </c>
      <c r="I145" s="47" t="n">
        <v>7</v>
      </c>
    </row>
    <row r="146" customFormat="false" ht="15" hidden="false" customHeight="false" outlineLevel="0" collapsed="false">
      <c r="A146" s="47" t="s">
        <v>2387</v>
      </c>
      <c r="B146" s="47" t="s">
        <v>259</v>
      </c>
      <c r="C146" s="48" t="n">
        <v>46025</v>
      </c>
      <c r="D146" s="47" t="s">
        <v>74</v>
      </c>
      <c r="E146" s="47" t="s">
        <v>62</v>
      </c>
      <c r="F146" s="47" t="s">
        <v>2231</v>
      </c>
      <c r="G146" s="47" t="s">
        <v>97</v>
      </c>
      <c r="H146" s="47" t="s">
        <v>2232</v>
      </c>
      <c r="I146" s="47" t="n">
        <v>5</v>
      </c>
    </row>
    <row r="147" customFormat="false" ht="15" hidden="false" customHeight="false" outlineLevel="0" collapsed="false">
      <c r="A147" s="47" t="s">
        <v>2388</v>
      </c>
      <c r="B147" s="47" t="s">
        <v>260</v>
      </c>
      <c r="C147" s="48" t="n">
        <v>46025</v>
      </c>
      <c r="D147" s="47" t="s">
        <v>75</v>
      </c>
      <c r="E147" s="47" t="s">
        <v>62</v>
      </c>
      <c r="F147" s="47" t="s">
        <v>2228</v>
      </c>
      <c r="G147" s="47" t="s">
        <v>95</v>
      </c>
      <c r="H147" s="47" t="s">
        <v>2245</v>
      </c>
      <c r="I147" s="47" t="n">
        <v>52</v>
      </c>
    </row>
    <row r="148" customFormat="false" ht="15" hidden="false" customHeight="false" outlineLevel="0" collapsed="false">
      <c r="A148" s="47" t="s">
        <v>2389</v>
      </c>
      <c r="B148" s="47" t="s">
        <v>260</v>
      </c>
      <c r="C148" s="48" t="n">
        <v>46025</v>
      </c>
      <c r="D148" s="47" t="s">
        <v>75</v>
      </c>
      <c r="E148" s="47" t="s">
        <v>62</v>
      </c>
      <c r="F148" s="47" t="s">
        <v>2228</v>
      </c>
      <c r="G148" s="47" t="s">
        <v>97</v>
      </c>
      <c r="H148" s="47" t="s">
        <v>2232</v>
      </c>
      <c r="I148" s="47" t="n">
        <v>3</v>
      </c>
    </row>
    <row r="149" customFormat="false" ht="15" hidden="false" customHeight="false" outlineLevel="0" collapsed="false">
      <c r="A149" s="47" t="s">
        <v>2390</v>
      </c>
      <c r="B149" s="47" t="s">
        <v>260</v>
      </c>
      <c r="C149" s="48" t="n">
        <v>46025</v>
      </c>
      <c r="D149" s="47" t="s">
        <v>75</v>
      </c>
      <c r="E149" s="47" t="s">
        <v>62</v>
      </c>
      <c r="F149" s="47" t="s">
        <v>2231</v>
      </c>
      <c r="G149" s="47" t="s">
        <v>97</v>
      </c>
      <c r="H149" s="47" t="s">
        <v>2232</v>
      </c>
      <c r="I149" s="47" t="n">
        <v>3</v>
      </c>
    </row>
    <row r="150" customFormat="false" ht="15" hidden="false" customHeight="false" outlineLevel="0" collapsed="false">
      <c r="A150" s="47" t="s">
        <v>2391</v>
      </c>
      <c r="B150" s="47" t="s">
        <v>260</v>
      </c>
      <c r="C150" s="48" t="n">
        <v>46025</v>
      </c>
      <c r="D150" s="47" t="s">
        <v>75</v>
      </c>
      <c r="E150" s="47" t="s">
        <v>62</v>
      </c>
      <c r="F150" s="47" t="s">
        <v>2317</v>
      </c>
      <c r="G150" s="47" t="s">
        <v>97</v>
      </c>
      <c r="H150" s="47" t="s">
        <v>2232</v>
      </c>
      <c r="I150" s="47" t="n">
        <v>2</v>
      </c>
    </row>
    <row r="151" customFormat="false" ht="15" hidden="false" customHeight="false" outlineLevel="0" collapsed="false">
      <c r="A151" s="47" t="s">
        <v>2392</v>
      </c>
      <c r="B151" s="47" t="s">
        <v>260</v>
      </c>
      <c r="C151" s="48" t="n">
        <v>46025</v>
      </c>
      <c r="D151" s="47" t="s">
        <v>75</v>
      </c>
      <c r="E151" s="47" t="s">
        <v>62</v>
      </c>
      <c r="F151" s="47" t="s">
        <v>2231</v>
      </c>
      <c r="G151" s="47" t="s">
        <v>97</v>
      </c>
      <c r="H151" s="47" t="s">
        <v>2232</v>
      </c>
      <c r="I151" s="47" t="n">
        <v>4</v>
      </c>
    </row>
    <row r="152" customFormat="false" ht="15" hidden="false" customHeight="false" outlineLevel="0" collapsed="false">
      <c r="A152" s="47" t="s">
        <v>2393</v>
      </c>
      <c r="B152" s="47" t="s">
        <v>260</v>
      </c>
      <c r="C152" s="48" t="n">
        <v>46025</v>
      </c>
      <c r="D152" s="47" t="s">
        <v>75</v>
      </c>
      <c r="E152" s="47" t="s">
        <v>62</v>
      </c>
      <c r="F152" s="47" t="s">
        <v>2231</v>
      </c>
      <c r="G152" s="47" t="s">
        <v>97</v>
      </c>
      <c r="H152" s="47" t="s">
        <v>2232</v>
      </c>
      <c r="I152" s="47" t="n">
        <v>3</v>
      </c>
    </row>
    <row r="153" customFormat="false" ht="15" hidden="false" customHeight="false" outlineLevel="0" collapsed="false">
      <c r="A153" s="47" t="s">
        <v>2394</v>
      </c>
      <c r="B153" s="47" t="s">
        <v>260</v>
      </c>
      <c r="C153" s="48" t="n">
        <v>46025</v>
      </c>
      <c r="D153" s="47" t="s">
        <v>75</v>
      </c>
      <c r="E153" s="47" t="s">
        <v>62</v>
      </c>
      <c r="F153" s="47" t="s">
        <v>2228</v>
      </c>
      <c r="G153" s="47" t="s">
        <v>97</v>
      </c>
      <c r="H153" s="47" t="s">
        <v>2232</v>
      </c>
      <c r="I153" s="47" t="n">
        <v>3</v>
      </c>
    </row>
    <row r="154" customFormat="false" ht="15" hidden="false" customHeight="false" outlineLevel="0" collapsed="false">
      <c r="A154" s="47" t="s">
        <v>2395</v>
      </c>
      <c r="B154" s="47" t="s">
        <v>261</v>
      </c>
      <c r="C154" s="48" t="n">
        <v>46025</v>
      </c>
      <c r="D154" s="47" t="s">
        <v>73</v>
      </c>
      <c r="E154" s="47" t="s">
        <v>63</v>
      </c>
      <c r="F154" s="47" t="s">
        <v>2255</v>
      </c>
      <c r="G154" s="47" t="s">
        <v>93</v>
      </c>
      <c r="H154" s="47" t="s">
        <v>2253</v>
      </c>
      <c r="I154" s="47" t="n">
        <v>99</v>
      </c>
    </row>
    <row r="155" customFormat="false" ht="15" hidden="false" customHeight="false" outlineLevel="0" collapsed="false">
      <c r="A155" s="47" t="s">
        <v>2396</v>
      </c>
      <c r="B155" s="47" t="s">
        <v>261</v>
      </c>
      <c r="C155" s="48" t="n">
        <v>46025</v>
      </c>
      <c r="D155" s="47" t="s">
        <v>73</v>
      </c>
      <c r="E155" s="47" t="s">
        <v>63</v>
      </c>
      <c r="F155" s="47" t="s">
        <v>2252</v>
      </c>
      <c r="G155" s="47" t="s">
        <v>93</v>
      </c>
      <c r="H155" s="47" t="s">
        <v>2253</v>
      </c>
      <c r="I155" s="47" t="n">
        <v>49</v>
      </c>
    </row>
    <row r="156" customFormat="false" ht="15" hidden="false" customHeight="false" outlineLevel="0" collapsed="false">
      <c r="A156" s="47" t="s">
        <v>2397</v>
      </c>
      <c r="B156" s="47" t="s">
        <v>261</v>
      </c>
      <c r="C156" s="48" t="n">
        <v>46025</v>
      </c>
      <c r="D156" s="47" t="s">
        <v>73</v>
      </c>
      <c r="E156" s="47" t="s">
        <v>63</v>
      </c>
      <c r="F156" s="47" t="s">
        <v>2252</v>
      </c>
      <c r="G156" s="47" t="s">
        <v>96</v>
      </c>
      <c r="H156" s="47" t="s">
        <v>2270</v>
      </c>
      <c r="I156" s="47" t="n">
        <v>9</v>
      </c>
    </row>
    <row r="157" customFormat="false" ht="15" hidden="false" customHeight="false" outlineLevel="0" collapsed="false">
      <c r="A157" s="47" t="s">
        <v>2398</v>
      </c>
      <c r="B157" s="47" t="s">
        <v>263</v>
      </c>
      <c r="C157" s="48" t="n">
        <v>46025</v>
      </c>
      <c r="D157" s="47" t="s">
        <v>74</v>
      </c>
      <c r="E157" s="47" t="s">
        <v>63</v>
      </c>
      <c r="F157" s="47" t="s">
        <v>2252</v>
      </c>
      <c r="G157" s="47" t="s">
        <v>97</v>
      </c>
      <c r="H157" s="47" t="s">
        <v>2232</v>
      </c>
      <c r="I157" s="47" t="n">
        <v>5</v>
      </c>
    </row>
    <row r="158" customFormat="false" ht="15" hidden="false" customHeight="false" outlineLevel="0" collapsed="false">
      <c r="A158" s="47" t="s">
        <v>2399</v>
      </c>
      <c r="B158" s="47" t="s">
        <v>263</v>
      </c>
      <c r="C158" s="48" t="n">
        <v>46025</v>
      </c>
      <c r="D158" s="47" t="s">
        <v>74</v>
      </c>
      <c r="E158" s="47" t="s">
        <v>63</v>
      </c>
      <c r="F158" s="47" t="s">
        <v>2255</v>
      </c>
      <c r="G158" s="47" t="s">
        <v>97</v>
      </c>
      <c r="H158" s="47" t="s">
        <v>2232</v>
      </c>
      <c r="I158" s="47" t="n">
        <v>5</v>
      </c>
    </row>
    <row r="159" customFormat="false" ht="15" hidden="false" customHeight="false" outlineLevel="0" collapsed="false">
      <c r="A159" s="47" t="s">
        <v>2400</v>
      </c>
      <c r="B159" s="47" t="s">
        <v>263</v>
      </c>
      <c r="C159" s="48" t="n">
        <v>46025</v>
      </c>
      <c r="D159" s="47" t="s">
        <v>74</v>
      </c>
      <c r="E159" s="47" t="s">
        <v>63</v>
      </c>
      <c r="F159" s="47" t="s">
        <v>2260</v>
      </c>
      <c r="G159" s="47" t="s">
        <v>97</v>
      </c>
      <c r="H159" s="47" t="s">
        <v>2232</v>
      </c>
      <c r="I159" s="47" t="n">
        <v>7</v>
      </c>
    </row>
    <row r="160" customFormat="false" ht="15" hidden="false" customHeight="false" outlineLevel="0" collapsed="false">
      <c r="A160" s="47" t="s">
        <v>2401</v>
      </c>
      <c r="B160" s="47" t="s">
        <v>263</v>
      </c>
      <c r="C160" s="48" t="n">
        <v>46025</v>
      </c>
      <c r="D160" s="47" t="s">
        <v>74</v>
      </c>
      <c r="E160" s="47" t="s">
        <v>63</v>
      </c>
      <c r="F160" s="47" t="s">
        <v>2255</v>
      </c>
      <c r="G160" s="47" t="s">
        <v>97</v>
      </c>
      <c r="H160" s="47" t="s">
        <v>2232</v>
      </c>
      <c r="I160" s="47" t="n">
        <v>7</v>
      </c>
    </row>
    <row r="161" customFormat="false" ht="15" hidden="false" customHeight="false" outlineLevel="0" collapsed="false">
      <c r="A161" s="47" t="s">
        <v>2402</v>
      </c>
      <c r="B161" s="47" t="s">
        <v>263</v>
      </c>
      <c r="C161" s="48" t="n">
        <v>46025</v>
      </c>
      <c r="D161" s="47" t="s">
        <v>74</v>
      </c>
      <c r="E161" s="47" t="s">
        <v>63</v>
      </c>
      <c r="F161" s="47" t="s">
        <v>2252</v>
      </c>
      <c r="G161" s="47" t="s">
        <v>97</v>
      </c>
      <c r="H161" s="47" t="s">
        <v>2232</v>
      </c>
      <c r="I161" s="47" t="n">
        <v>6</v>
      </c>
    </row>
    <row r="162" customFormat="false" ht="15" hidden="false" customHeight="false" outlineLevel="0" collapsed="false">
      <c r="A162" s="47" t="s">
        <v>2403</v>
      </c>
      <c r="B162" s="47" t="s">
        <v>264</v>
      </c>
      <c r="C162" s="48" t="n">
        <v>46025</v>
      </c>
      <c r="D162" s="47" t="s">
        <v>75</v>
      </c>
      <c r="E162" s="47" t="s">
        <v>63</v>
      </c>
      <c r="F162" s="47" t="s">
        <v>2255</v>
      </c>
      <c r="G162" s="47" t="s">
        <v>95</v>
      </c>
      <c r="H162" s="47" t="s">
        <v>2245</v>
      </c>
      <c r="I162" s="47" t="n">
        <v>41</v>
      </c>
    </row>
    <row r="163" customFormat="false" ht="15" hidden="false" customHeight="false" outlineLevel="0" collapsed="false">
      <c r="A163" s="47" t="s">
        <v>2404</v>
      </c>
      <c r="B163" s="47" t="s">
        <v>264</v>
      </c>
      <c r="C163" s="48" t="n">
        <v>46025</v>
      </c>
      <c r="D163" s="47" t="s">
        <v>75</v>
      </c>
      <c r="E163" s="47" t="s">
        <v>63</v>
      </c>
      <c r="F163" s="47" t="s">
        <v>2255</v>
      </c>
      <c r="G163" s="47" t="s">
        <v>97</v>
      </c>
      <c r="H163" s="47" t="s">
        <v>2232</v>
      </c>
      <c r="I163" s="47" t="n">
        <v>6</v>
      </c>
    </row>
    <row r="164" customFormat="false" ht="15" hidden="false" customHeight="false" outlineLevel="0" collapsed="false">
      <c r="A164" s="47" t="s">
        <v>2405</v>
      </c>
      <c r="B164" s="47" t="s">
        <v>264</v>
      </c>
      <c r="C164" s="48" t="n">
        <v>46025</v>
      </c>
      <c r="D164" s="47" t="s">
        <v>75</v>
      </c>
      <c r="E164" s="47" t="s">
        <v>63</v>
      </c>
      <c r="F164" s="47" t="s">
        <v>2255</v>
      </c>
      <c r="G164" s="47" t="s">
        <v>97</v>
      </c>
      <c r="H164" s="47" t="s">
        <v>2232</v>
      </c>
      <c r="I164" s="47" t="n">
        <v>5</v>
      </c>
    </row>
    <row r="165" customFormat="false" ht="15" hidden="false" customHeight="false" outlineLevel="0" collapsed="false">
      <c r="A165" s="47" t="s">
        <v>2406</v>
      </c>
      <c r="B165" s="47" t="s">
        <v>264</v>
      </c>
      <c r="C165" s="48" t="n">
        <v>46025</v>
      </c>
      <c r="D165" s="47" t="s">
        <v>75</v>
      </c>
      <c r="E165" s="47" t="s">
        <v>63</v>
      </c>
      <c r="F165" s="47" t="s">
        <v>2255</v>
      </c>
      <c r="G165" s="47" t="s">
        <v>97</v>
      </c>
      <c r="H165" s="47" t="s">
        <v>2232</v>
      </c>
      <c r="I165" s="47" t="n">
        <v>5</v>
      </c>
    </row>
    <row r="166" customFormat="false" ht="15" hidden="false" customHeight="false" outlineLevel="0" collapsed="false">
      <c r="A166" s="47" t="s">
        <v>2407</v>
      </c>
      <c r="B166" s="47" t="s">
        <v>264</v>
      </c>
      <c r="C166" s="48" t="n">
        <v>46025</v>
      </c>
      <c r="D166" s="47" t="s">
        <v>75</v>
      </c>
      <c r="E166" s="47" t="s">
        <v>63</v>
      </c>
      <c r="F166" s="47" t="s">
        <v>2255</v>
      </c>
      <c r="G166" s="47" t="s">
        <v>97</v>
      </c>
      <c r="H166" s="47" t="s">
        <v>2232</v>
      </c>
      <c r="I166" s="47" t="n">
        <v>3</v>
      </c>
    </row>
    <row r="167" customFormat="false" ht="15" hidden="false" customHeight="false" outlineLevel="0" collapsed="false">
      <c r="A167" s="47" t="s">
        <v>2408</v>
      </c>
      <c r="B167" s="47" t="s">
        <v>264</v>
      </c>
      <c r="C167" s="48" t="n">
        <v>46025</v>
      </c>
      <c r="D167" s="47" t="s">
        <v>75</v>
      </c>
      <c r="E167" s="47" t="s">
        <v>63</v>
      </c>
      <c r="F167" s="47" t="s">
        <v>2255</v>
      </c>
      <c r="G167" s="47" t="s">
        <v>97</v>
      </c>
      <c r="H167" s="47" t="s">
        <v>2232</v>
      </c>
      <c r="I167" s="47" t="n">
        <v>2</v>
      </c>
    </row>
    <row r="168" customFormat="false" ht="15" hidden="false" customHeight="false" outlineLevel="0" collapsed="false">
      <c r="A168" s="47" t="s">
        <v>2409</v>
      </c>
      <c r="B168" s="47" t="s">
        <v>264</v>
      </c>
      <c r="C168" s="48" t="n">
        <v>46025</v>
      </c>
      <c r="D168" s="47" t="s">
        <v>75</v>
      </c>
      <c r="E168" s="47" t="s">
        <v>63</v>
      </c>
      <c r="F168" s="47" t="s">
        <v>2255</v>
      </c>
      <c r="G168" s="47" t="s">
        <v>97</v>
      </c>
      <c r="H168" s="47" t="s">
        <v>2232</v>
      </c>
      <c r="I168" s="47" t="n">
        <v>2</v>
      </c>
    </row>
    <row r="169" customFormat="false" ht="15" hidden="false" customHeight="false" outlineLevel="0" collapsed="false">
      <c r="A169" s="47" t="s">
        <v>2410</v>
      </c>
      <c r="B169" s="47" t="s">
        <v>264</v>
      </c>
      <c r="C169" s="48" t="n">
        <v>46025</v>
      </c>
      <c r="D169" s="47" t="s">
        <v>75</v>
      </c>
      <c r="E169" s="47" t="s">
        <v>63</v>
      </c>
      <c r="F169" s="47" t="s">
        <v>2260</v>
      </c>
      <c r="G169" s="47" t="s">
        <v>97</v>
      </c>
      <c r="H169" s="47" t="s">
        <v>2232</v>
      </c>
      <c r="I169" s="47" t="n">
        <v>7</v>
      </c>
    </row>
    <row r="170" customFormat="false" ht="15" hidden="false" customHeight="false" outlineLevel="0" collapsed="false">
      <c r="A170" s="47" t="s">
        <v>2411</v>
      </c>
      <c r="B170" s="47" t="s">
        <v>264</v>
      </c>
      <c r="C170" s="48" t="n">
        <v>46025</v>
      </c>
      <c r="D170" s="47" t="s">
        <v>75</v>
      </c>
      <c r="E170" s="47" t="s">
        <v>63</v>
      </c>
      <c r="F170" s="47" t="s">
        <v>2260</v>
      </c>
      <c r="G170" s="47" t="s">
        <v>97</v>
      </c>
      <c r="H170" s="47" t="s">
        <v>2232</v>
      </c>
      <c r="I170" s="47" t="n">
        <v>3</v>
      </c>
    </row>
    <row r="171" customFormat="false" ht="15" hidden="false" customHeight="false" outlineLevel="0" collapsed="false">
      <c r="A171" s="47" t="s">
        <v>2412</v>
      </c>
      <c r="B171" s="47" t="s">
        <v>264</v>
      </c>
      <c r="C171" s="48" t="n">
        <v>46025</v>
      </c>
      <c r="D171" s="47" t="s">
        <v>75</v>
      </c>
      <c r="E171" s="47" t="s">
        <v>63</v>
      </c>
      <c r="F171" s="47" t="s">
        <v>2255</v>
      </c>
      <c r="G171" s="47" t="s">
        <v>97</v>
      </c>
      <c r="H171" s="47" t="s">
        <v>2232</v>
      </c>
      <c r="I171" s="47" t="n">
        <v>2</v>
      </c>
    </row>
    <row r="172" customFormat="false" ht="15" hidden="false" customHeight="false" outlineLevel="0" collapsed="false">
      <c r="A172" s="47" t="s">
        <v>2413</v>
      </c>
      <c r="B172" s="47" t="s">
        <v>265</v>
      </c>
      <c r="C172" s="48" t="n">
        <v>46025</v>
      </c>
      <c r="D172" s="47" t="s">
        <v>73</v>
      </c>
      <c r="E172" s="47" t="s">
        <v>64</v>
      </c>
      <c r="F172" s="47" t="s">
        <v>2278</v>
      </c>
      <c r="G172" s="47" t="s">
        <v>97</v>
      </c>
      <c r="H172" s="47" t="s">
        <v>2232</v>
      </c>
      <c r="I172" s="47" t="n">
        <v>5</v>
      </c>
    </row>
    <row r="173" customFormat="false" ht="15" hidden="false" customHeight="false" outlineLevel="0" collapsed="false">
      <c r="A173" s="47" t="s">
        <v>2414</v>
      </c>
      <c r="B173" s="47" t="s">
        <v>265</v>
      </c>
      <c r="C173" s="48" t="n">
        <v>46025</v>
      </c>
      <c r="D173" s="47" t="s">
        <v>73</v>
      </c>
      <c r="E173" s="47" t="s">
        <v>64</v>
      </c>
      <c r="F173" s="47" t="s">
        <v>2278</v>
      </c>
      <c r="G173" s="47" t="s">
        <v>97</v>
      </c>
      <c r="H173" s="47" t="s">
        <v>2232</v>
      </c>
      <c r="I173" s="47" t="n">
        <v>3</v>
      </c>
    </row>
    <row r="174" customFormat="false" ht="15" hidden="false" customHeight="false" outlineLevel="0" collapsed="false">
      <c r="A174" s="47" t="s">
        <v>2415</v>
      </c>
      <c r="B174" s="47" t="s">
        <v>265</v>
      </c>
      <c r="C174" s="48" t="n">
        <v>46025</v>
      </c>
      <c r="D174" s="47" t="s">
        <v>73</v>
      </c>
      <c r="E174" s="47" t="s">
        <v>64</v>
      </c>
      <c r="F174" s="47" t="s">
        <v>2278</v>
      </c>
      <c r="G174" s="47" t="s">
        <v>98</v>
      </c>
      <c r="H174" s="47" t="s">
        <v>2382</v>
      </c>
      <c r="I174" s="47" t="n">
        <v>44</v>
      </c>
    </row>
    <row r="175" customFormat="false" ht="15" hidden="false" customHeight="false" outlineLevel="0" collapsed="false">
      <c r="A175" s="47" t="s">
        <v>2416</v>
      </c>
      <c r="B175" s="47" t="s">
        <v>267</v>
      </c>
      <c r="C175" s="48" t="n">
        <v>46025</v>
      </c>
      <c r="D175" s="47" t="s">
        <v>74</v>
      </c>
      <c r="E175" s="47" t="s">
        <v>64</v>
      </c>
      <c r="F175" s="47" t="s">
        <v>2278</v>
      </c>
      <c r="G175" s="47" t="s">
        <v>93</v>
      </c>
      <c r="H175" s="47" t="s">
        <v>2253</v>
      </c>
      <c r="I175" s="47" t="n">
        <v>36</v>
      </c>
    </row>
    <row r="176" customFormat="false" ht="15" hidden="false" customHeight="false" outlineLevel="0" collapsed="false">
      <c r="A176" s="47" t="s">
        <v>2417</v>
      </c>
      <c r="B176" s="47" t="s">
        <v>267</v>
      </c>
      <c r="C176" s="48" t="n">
        <v>46025</v>
      </c>
      <c r="D176" s="47" t="s">
        <v>74</v>
      </c>
      <c r="E176" s="47" t="s">
        <v>64</v>
      </c>
      <c r="F176" s="47" t="s">
        <v>2280</v>
      </c>
      <c r="G176" s="47" t="s">
        <v>97</v>
      </c>
      <c r="H176" s="47" t="s">
        <v>2232</v>
      </c>
      <c r="I176" s="47" t="n">
        <v>4</v>
      </c>
    </row>
    <row r="177" customFormat="false" ht="15" hidden="false" customHeight="false" outlineLevel="0" collapsed="false">
      <c r="A177" s="47" t="s">
        <v>2418</v>
      </c>
      <c r="B177" s="47" t="s">
        <v>268</v>
      </c>
      <c r="C177" s="48" t="n">
        <v>46025</v>
      </c>
      <c r="D177" s="47" t="s">
        <v>73</v>
      </c>
      <c r="E177" s="47" t="s">
        <v>65</v>
      </c>
      <c r="F177" s="47" t="s">
        <v>2284</v>
      </c>
      <c r="G177" s="47" t="s">
        <v>97</v>
      </c>
      <c r="H177" s="47" t="s">
        <v>2232</v>
      </c>
      <c r="I177" s="47" t="n">
        <v>6</v>
      </c>
    </row>
    <row r="178" customFormat="false" ht="15" hidden="false" customHeight="false" outlineLevel="0" collapsed="false">
      <c r="A178" s="47" t="s">
        <v>2419</v>
      </c>
      <c r="B178" s="47" t="s">
        <v>268</v>
      </c>
      <c r="C178" s="48" t="n">
        <v>46025</v>
      </c>
      <c r="D178" s="47" t="s">
        <v>73</v>
      </c>
      <c r="E178" s="47" t="s">
        <v>65</v>
      </c>
      <c r="F178" s="47" t="s">
        <v>2284</v>
      </c>
      <c r="G178" s="47" t="s">
        <v>97</v>
      </c>
      <c r="H178" s="47" t="s">
        <v>2232</v>
      </c>
      <c r="I178" s="47" t="n">
        <v>6</v>
      </c>
    </row>
    <row r="179" customFormat="false" ht="15" hidden="false" customHeight="false" outlineLevel="0" collapsed="false">
      <c r="A179" s="47" t="s">
        <v>2420</v>
      </c>
      <c r="B179" s="47" t="s">
        <v>268</v>
      </c>
      <c r="C179" s="48" t="n">
        <v>46025</v>
      </c>
      <c r="D179" s="47" t="s">
        <v>73</v>
      </c>
      <c r="E179" s="47" t="s">
        <v>65</v>
      </c>
      <c r="F179" s="47" t="s">
        <v>2289</v>
      </c>
      <c r="G179" s="47" t="s">
        <v>97</v>
      </c>
      <c r="H179" s="47" t="s">
        <v>2232</v>
      </c>
      <c r="I179" s="47" t="n">
        <v>3</v>
      </c>
    </row>
    <row r="180" customFormat="false" ht="15" hidden="false" customHeight="false" outlineLevel="0" collapsed="false">
      <c r="A180" s="47" t="s">
        <v>2421</v>
      </c>
      <c r="B180" s="47" t="s">
        <v>268</v>
      </c>
      <c r="C180" s="48" t="n">
        <v>46025</v>
      </c>
      <c r="D180" s="47" t="s">
        <v>73</v>
      </c>
      <c r="E180" s="47" t="s">
        <v>65</v>
      </c>
      <c r="F180" s="47" t="s">
        <v>2289</v>
      </c>
      <c r="G180" s="47" t="s">
        <v>97</v>
      </c>
      <c r="H180" s="47" t="s">
        <v>2232</v>
      </c>
      <c r="I180" s="47" t="n">
        <v>3</v>
      </c>
    </row>
    <row r="181" customFormat="false" ht="15" hidden="false" customHeight="false" outlineLevel="0" collapsed="false">
      <c r="A181" s="47" t="s">
        <v>2422</v>
      </c>
      <c r="B181" s="47" t="s">
        <v>268</v>
      </c>
      <c r="C181" s="48" t="n">
        <v>46025</v>
      </c>
      <c r="D181" s="47" t="s">
        <v>73</v>
      </c>
      <c r="E181" s="47" t="s">
        <v>65</v>
      </c>
      <c r="F181" s="47" t="s">
        <v>2284</v>
      </c>
      <c r="G181" s="47" t="s">
        <v>97</v>
      </c>
      <c r="H181" s="47" t="s">
        <v>2232</v>
      </c>
      <c r="I181" s="47" t="n">
        <v>2</v>
      </c>
    </row>
    <row r="182" customFormat="false" ht="15" hidden="false" customHeight="false" outlineLevel="0" collapsed="false">
      <c r="A182" s="47" t="s">
        <v>2423</v>
      </c>
      <c r="B182" s="47" t="s">
        <v>268</v>
      </c>
      <c r="C182" s="48" t="n">
        <v>46025</v>
      </c>
      <c r="D182" s="47" t="s">
        <v>73</v>
      </c>
      <c r="E182" s="47" t="s">
        <v>65</v>
      </c>
      <c r="F182" s="47" t="s">
        <v>2284</v>
      </c>
      <c r="G182" s="47" t="s">
        <v>97</v>
      </c>
      <c r="H182" s="47" t="s">
        <v>2232</v>
      </c>
      <c r="I182" s="47" t="n">
        <v>2</v>
      </c>
    </row>
    <row r="183" customFormat="false" ht="15" hidden="false" customHeight="false" outlineLevel="0" collapsed="false">
      <c r="A183" s="47" t="s">
        <v>2424</v>
      </c>
      <c r="B183" s="47" t="s">
        <v>268</v>
      </c>
      <c r="C183" s="48" t="n">
        <v>46025</v>
      </c>
      <c r="D183" s="47" t="s">
        <v>73</v>
      </c>
      <c r="E183" s="47" t="s">
        <v>65</v>
      </c>
      <c r="F183" s="47" t="s">
        <v>2289</v>
      </c>
      <c r="G183" s="47" t="s">
        <v>97</v>
      </c>
      <c r="H183" s="47" t="s">
        <v>2232</v>
      </c>
      <c r="I183" s="47" t="n">
        <v>4</v>
      </c>
    </row>
    <row r="184" customFormat="false" ht="15" hidden="false" customHeight="false" outlineLevel="0" collapsed="false">
      <c r="A184" s="47" t="s">
        <v>2425</v>
      </c>
      <c r="B184" s="47" t="s">
        <v>268</v>
      </c>
      <c r="C184" s="48" t="n">
        <v>46025</v>
      </c>
      <c r="D184" s="47" t="s">
        <v>73</v>
      </c>
      <c r="E184" s="47" t="s">
        <v>65</v>
      </c>
      <c r="F184" s="47" t="s">
        <v>2284</v>
      </c>
      <c r="G184" s="47" t="s">
        <v>97</v>
      </c>
      <c r="H184" s="47" t="s">
        <v>2232</v>
      </c>
      <c r="I184" s="47" t="n">
        <v>5</v>
      </c>
    </row>
    <row r="185" customFormat="false" ht="15" hidden="false" customHeight="false" outlineLevel="0" collapsed="false">
      <c r="A185" s="47" t="s">
        <v>2426</v>
      </c>
      <c r="B185" s="47" t="s">
        <v>270</v>
      </c>
      <c r="C185" s="48" t="n">
        <v>46025</v>
      </c>
      <c r="D185" s="47" t="s">
        <v>74</v>
      </c>
      <c r="E185" s="47" t="s">
        <v>65</v>
      </c>
      <c r="F185" s="47" t="s">
        <v>2289</v>
      </c>
      <c r="G185" s="47" t="s">
        <v>97</v>
      </c>
      <c r="H185" s="47" t="s">
        <v>2232</v>
      </c>
      <c r="I185" s="47" t="n">
        <v>6</v>
      </c>
    </row>
    <row r="186" customFormat="false" ht="15" hidden="false" customHeight="false" outlineLevel="0" collapsed="false">
      <c r="A186" s="47" t="s">
        <v>2427</v>
      </c>
      <c r="B186" s="47" t="s">
        <v>270</v>
      </c>
      <c r="C186" s="48" t="n">
        <v>46025</v>
      </c>
      <c r="D186" s="47" t="s">
        <v>74</v>
      </c>
      <c r="E186" s="47" t="s">
        <v>65</v>
      </c>
      <c r="F186" s="47" t="s">
        <v>2284</v>
      </c>
      <c r="G186" s="47" t="s">
        <v>97</v>
      </c>
      <c r="H186" s="47" t="s">
        <v>2232</v>
      </c>
      <c r="I186" s="47" t="n">
        <v>6</v>
      </c>
    </row>
    <row r="187" customFormat="false" ht="15" hidden="false" customHeight="false" outlineLevel="0" collapsed="false">
      <c r="A187" s="47" t="s">
        <v>2428</v>
      </c>
      <c r="B187" s="47" t="s">
        <v>270</v>
      </c>
      <c r="C187" s="48" t="n">
        <v>46025</v>
      </c>
      <c r="D187" s="47" t="s">
        <v>74</v>
      </c>
      <c r="E187" s="47" t="s">
        <v>65</v>
      </c>
      <c r="F187" s="47" t="s">
        <v>2289</v>
      </c>
      <c r="G187" s="47" t="s">
        <v>97</v>
      </c>
      <c r="H187" s="47" t="s">
        <v>2232</v>
      </c>
      <c r="I187" s="47" t="n">
        <v>4</v>
      </c>
    </row>
    <row r="188" customFormat="false" ht="15" hidden="false" customHeight="false" outlineLevel="0" collapsed="false">
      <c r="A188" s="47" t="s">
        <v>2429</v>
      </c>
      <c r="B188" s="47" t="s">
        <v>270</v>
      </c>
      <c r="C188" s="48" t="n">
        <v>46025</v>
      </c>
      <c r="D188" s="47" t="s">
        <v>74</v>
      </c>
      <c r="E188" s="47" t="s">
        <v>65</v>
      </c>
      <c r="F188" s="47" t="s">
        <v>2289</v>
      </c>
      <c r="G188" s="47" t="s">
        <v>97</v>
      </c>
      <c r="H188" s="47" t="s">
        <v>2232</v>
      </c>
      <c r="I188" s="47" t="n">
        <v>5</v>
      </c>
    </row>
    <row r="189" customFormat="false" ht="15" hidden="false" customHeight="false" outlineLevel="0" collapsed="false">
      <c r="A189" s="47" t="s">
        <v>2430</v>
      </c>
      <c r="B189" s="47" t="s">
        <v>270</v>
      </c>
      <c r="C189" s="48" t="n">
        <v>46025</v>
      </c>
      <c r="D189" s="47" t="s">
        <v>74</v>
      </c>
      <c r="E189" s="47" t="s">
        <v>65</v>
      </c>
      <c r="F189" s="47" t="s">
        <v>2284</v>
      </c>
      <c r="G189" s="47" t="s">
        <v>97</v>
      </c>
      <c r="H189" s="47" t="s">
        <v>2232</v>
      </c>
      <c r="I189" s="47" t="n">
        <v>5</v>
      </c>
    </row>
    <row r="190" customFormat="false" ht="15" hidden="false" customHeight="false" outlineLevel="0" collapsed="false">
      <c r="A190" s="47" t="s">
        <v>2431</v>
      </c>
      <c r="B190" s="47" t="s">
        <v>270</v>
      </c>
      <c r="C190" s="48" t="n">
        <v>46025</v>
      </c>
      <c r="D190" s="47" t="s">
        <v>74</v>
      </c>
      <c r="E190" s="47" t="s">
        <v>65</v>
      </c>
      <c r="F190" s="47" t="s">
        <v>2284</v>
      </c>
      <c r="G190" s="47" t="s">
        <v>97</v>
      </c>
      <c r="H190" s="47" t="s">
        <v>2232</v>
      </c>
      <c r="I190" s="47" t="n">
        <v>6</v>
      </c>
    </row>
    <row r="191" customFormat="false" ht="15" hidden="false" customHeight="false" outlineLevel="0" collapsed="false">
      <c r="A191" s="47" t="s">
        <v>2432</v>
      </c>
      <c r="B191" s="47" t="s">
        <v>270</v>
      </c>
      <c r="C191" s="48" t="n">
        <v>46025</v>
      </c>
      <c r="D191" s="47" t="s">
        <v>74</v>
      </c>
      <c r="E191" s="47" t="s">
        <v>65</v>
      </c>
      <c r="F191" s="47" t="s">
        <v>2289</v>
      </c>
      <c r="G191" s="47" t="s">
        <v>97</v>
      </c>
      <c r="H191" s="47" t="s">
        <v>2232</v>
      </c>
      <c r="I191" s="47" t="n">
        <v>6</v>
      </c>
    </row>
    <row r="192" customFormat="false" ht="15" hidden="false" customHeight="false" outlineLevel="0" collapsed="false">
      <c r="A192" s="47" t="s">
        <v>2433</v>
      </c>
      <c r="B192" s="47" t="s">
        <v>270</v>
      </c>
      <c r="C192" s="48" t="n">
        <v>46025</v>
      </c>
      <c r="D192" s="47" t="s">
        <v>74</v>
      </c>
      <c r="E192" s="47" t="s">
        <v>65</v>
      </c>
      <c r="F192" s="47" t="s">
        <v>2289</v>
      </c>
      <c r="G192" s="47" t="s">
        <v>97</v>
      </c>
      <c r="H192" s="47" t="s">
        <v>2232</v>
      </c>
      <c r="I192" s="47" t="n">
        <v>6</v>
      </c>
    </row>
    <row r="193" customFormat="false" ht="15" hidden="false" customHeight="false" outlineLevel="0" collapsed="false">
      <c r="A193" s="47" t="s">
        <v>2434</v>
      </c>
      <c r="B193" s="47" t="s">
        <v>270</v>
      </c>
      <c r="C193" s="48" t="n">
        <v>46025</v>
      </c>
      <c r="D193" s="47" t="s">
        <v>74</v>
      </c>
      <c r="E193" s="47" t="s">
        <v>65</v>
      </c>
      <c r="F193" s="47" t="s">
        <v>2284</v>
      </c>
      <c r="G193" s="47" t="s">
        <v>97</v>
      </c>
      <c r="H193" s="47" t="s">
        <v>2232</v>
      </c>
      <c r="I193" s="47" t="n">
        <v>3</v>
      </c>
    </row>
    <row r="194" customFormat="false" ht="15" hidden="false" customHeight="false" outlineLevel="0" collapsed="false">
      <c r="A194" s="47" t="s">
        <v>2435</v>
      </c>
      <c r="B194" s="47" t="s">
        <v>270</v>
      </c>
      <c r="C194" s="48" t="n">
        <v>46025</v>
      </c>
      <c r="D194" s="47" t="s">
        <v>74</v>
      </c>
      <c r="E194" s="47" t="s">
        <v>65</v>
      </c>
      <c r="F194" s="47" t="s">
        <v>2289</v>
      </c>
      <c r="G194" s="47" t="s">
        <v>97</v>
      </c>
      <c r="H194" s="47" t="s">
        <v>2232</v>
      </c>
      <c r="I194" s="47" t="n">
        <v>6</v>
      </c>
    </row>
    <row r="195" customFormat="false" ht="15" hidden="false" customHeight="false" outlineLevel="0" collapsed="false">
      <c r="A195" s="47" t="s">
        <v>2436</v>
      </c>
      <c r="B195" s="47" t="s">
        <v>270</v>
      </c>
      <c r="C195" s="48" t="n">
        <v>46025</v>
      </c>
      <c r="D195" s="47" t="s">
        <v>74</v>
      </c>
      <c r="E195" s="47" t="s">
        <v>65</v>
      </c>
      <c r="F195" s="47" t="s">
        <v>2284</v>
      </c>
      <c r="G195" s="47" t="s">
        <v>97</v>
      </c>
      <c r="H195" s="47" t="s">
        <v>2232</v>
      </c>
      <c r="I195" s="47" t="n">
        <v>2</v>
      </c>
    </row>
    <row r="196" customFormat="false" ht="15" hidden="false" customHeight="false" outlineLevel="0" collapsed="false">
      <c r="A196" s="47" t="s">
        <v>2437</v>
      </c>
      <c r="B196" s="47" t="s">
        <v>270</v>
      </c>
      <c r="C196" s="48" t="n">
        <v>46025</v>
      </c>
      <c r="D196" s="47" t="s">
        <v>74</v>
      </c>
      <c r="E196" s="47" t="s">
        <v>65</v>
      </c>
      <c r="F196" s="47" t="s">
        <v>2289</v>
      </c>
      <c r="G196" s="47" t="s">
        <v>97</v>
      </c>
      <c r="H196" s="47" t="s">
        <v>2232</v>
      </c>
      <c r="I196" s="47" t="n">
        <v>6</v>
      </c>
    </row>
    <row r="197" customFormat="false" ht="15" hidden="false" customHeight="false" outlineLevel="0" collapsed="false">
      <c r="A197" s="47" t="s">
        <v>2438</v>
      </c>
      <c r="B197" s="47" t="s">
        <v>270</v>
      </c>
      <c r="C197" s="48" t="n">
        <v>46025</v>
      </c>
      <c r="D197" s="47" t="s">
        <v>74</v>
      </c>
      <c r="E197" s="47" t="s">
        <v>65</v>
      </c>
      <c r="F197" s="47" t="s">
        <v>2289</v>
      </c>
      <c r="G197" s="47" t="s">
        <v>97</v>
      </c>
      <c r="H197" s="47" t="s">
        <v>2232</v>
      </c>
      <c r="I197" s="47" t="n">
        <v>4</v>
      </c>
    </row>
    <row r="198" customFormat="false" ht="15" hidden="false" customHeight="false" outlineLevel="0" collapsed="false">
      <c r="A198" s="47" t="s">
        <v>2439</v>
      </c>
      <c r="B198" s="47" t="s">
        <v>270</v>
      </c>
      <c r="C198" s="48" t="n">
        <v>46025</v>
      </c>
      <c r="D198" s="47" t="s">
        <v>74</v>
      </c>
      <c r="E198" s="47" t="s">
        <v>65</v>
      </c>
      <c r="F198" s="47" t="s">
        <v>2284</v>
      </c>
      <c r="G198" s="47" t="s">
        <v>97</v>
      </c>
      <c r="H198" s="47" t="s">
        <v>2232</v>
      </c>
      <c r="I198" s="47" t="n">
        <v>5</v>
      </c>
    </row>
    <row r="199" customFormat="false" ht="15" hidden="false" customHeight="false" outlineLevel="0" collapsed="false">
      <c r="A199" s="47" t="s">
        <v>2440</v>
      </c>
      <c r="B199" s="47" t="s">
        <v>270</v>
      </c>
      <c r="C199" s="48" t="n">
        <v>46025</v>
      </c>
      <c r="D199" s="47" t="s">
        <v>74</v>
      </c>
      <c r="E199" s="47" t="s">
        <v>65</v>
      </c>
      <c r="F199" s="47" t="s">
        <v>2289</v>
      </c>
      <c r="G199" s="47" t="s">
        <v>97</v>
      </c>
      <c r="H199" s="47" t="s">
        <v>2232</v>
      </c>
      <c r="I199" s="47" t="n">
        <v>5</v>
      </c>
    </row>
    <row r="200" customFormat="false" ht="15" hidden="false" customHeight="false" outlineLevel="0" collapsed="false">
      <c r="A200" s="47" t="s">
        <v>2441</v>
      </c>
      <c r="B200" s="47" t="s">
        <v>270</v>
      </c>
      <c r="C200" s="48" t="n">
        <v>46025</v>
      </c>
      <c r="D200" s="47" t="s">
        <v>74</v>
      </c>
      <c r="E200" s="47" t="s">
        <v>65</v>
      </c>
      <c r="F200" s="47" t="s">
        <v>2284</v>
      </c>
      <c r="G200" s="47" t="s">
        <v>97</v>
      </c>
      <c r="H200" s="47" t="s">
        <v>2232</v>
      </c>
      <c r="I200" s="47" t="n">
        <v>4</v>
      </c>
    </row>
    <row r="201" customFormat="false" ht="15" hidden="false" customHeight="false" outlineLevel="0" collapsed="false">
      <c r="A201" s="47" t="s">
        <v>2442</v>
      </c>
      <c r="B201" s="47" t="s">
        <v>271</v>
      </c>
      <c r="C201" s="48" t="n">
        <v>46025</v>
      </c>
      <c r="D201" s="47" t="s">
        <v>75</v>
      </c>
      <c r="E201" s="47" t="s">
        <v>65</v>
      </c>
      <c r="F201" s="47" t="s">
        <v>2284</v>
      </c>
      <c r="G201" s="47" t="s">
        <v>93</v>
      </c>
      <c r="H201" s="47" t="s">
        <v>2253</v>
      </c>
      <c r="I201" s="47" t="n">
        <v>19</v>
      </c>
    </row>
    <row r="202" customFormat="false" ht="15" hidden="false" customHeight="false" outlineLevel="0" collapsed="false">
      <c r="A202" s="47" t="s">
        <v>2443</v>
      </c>
      <c r="B202" s="47" t="s">
        <v>271</v>
      </c>
      <c r="C202" s="48" t="n">
        <v>46025</v>
      </c>
      <c r="D202" s="47" t="s">
        <v>75</v>
      </c>
      <c r="E202" s="47" t="s">
        <v>65</v>
      </c>
      <c r="F202" s="47" t="s">
        <v>2289</v>
      </c>
      <c r="G202" s="47" t="s">
        <v>97</v>
      </c>
      <c r="H202" s="47" t="s">
        <v>2232</v>
      </c>
      <c r="I202" s="47" t="n">
        <v>2</v>
      </c>
    </row>
    <row r="203" customFormat="false" ht="15" hidden="false" customHeight="false" outlineLevel="0" collapsed="false">
      <c r="A203" s="47" t="s">
        <v>2444</v>
      </c>
      <c r="B203" s="47" t="s">
        <v>271</v>
      </c>
      <c r="C203" s="48" t="n">
        <v>46025</v>
      </c>
      <c r="D203" s="47" t="s">
        <v>75</v>
      </c>
      <c r="E203" s="47" t="s">
        <v>65</v>
      </c>
      <c r="F203" s="47" t="s">
        <v>2284</v>
      </c>
      <c r="G203" s="47" t="s">
        <v>97</v>
      </c>
      <c r="H203" s="47" t="s">
        <v>2232</v>
      </c>
      <c r="I203" s="47" t="n">
        <v>5</v>
      </c>
    </row>
    <row r="204" customFormat="false" ht="15" hidden="false" customHeight="false" outlineLevel="0" collapsed="false">
      <c r="A204" s="47" t="s">
        <v>2445</v>
      </c>
      <c r="B204" s="47" t="s">
        <v>271</v>
      </c>
      <c r="C204" s="48" t="n">
        <v>46025</v>
      </c>
      <c r="D204" s="47" t="s">
        <v>75</v>
      </c>
      <c r="E204" s="47" t="s">
        <v>65</v>
      </c>
      <c r="F204" s="47" t="s">
        <v>2289</v>
      </c>
      <c r="G204" s="47" t="s">
        <v>97</v>
      </c>
      <c r="H204" s="47" t="s">
        <v>2232</v>
      </c>
      <c r="I204" s="47" t="n">
        <v>3</v>
      </c>
    </row>
    <row r="205" customFormat="false" ht="15" hidden="false" customHeight="false" outlineLevel="0" collapsed="false">
      <c r="A205" s="47" t="s">
        <v>2446</v>
      </c>
      <c r="B205" s="47" t="s">
        <v>271</v>
      </c>
      <c r="C205" s="48" t="n">
        <v>46025</v>
      </c>
      <c r="D205" s="47" t="s">
        <v>75</v>
      </c>
      <c r="E205" s="47" t="s">
        <v>65</v>
      </c>
      <c r="F205" s="47" t="s">
        <v>2289</v>
      </c>
      <c r="G205" s="47" t="s">
        <v>97</v>
      </c>
      <c r="H205" s="47" t="s">
        <v>2232</v>
      </c>
      <c r="I205" s="47" t="n">
        <v>3</v>
      </c>
    </row>
    <row r="206" customFormat="false" ht="15" hidden="false" customHeight="false" outlineLevel="0" collapsed="false">
      <c r="A206" s="47" t="s">
        <v>2447</v>
      </c>
      <c r="B206" s="47" t="s">
        <v>271</v>
      </c>
      <c r="C206" s="48" t="n">
        <v>46025</v>
      </c>
      <c r="D206" s="47" t="s">
        <v>75</v>
      </c>
      <c r="E206" s="47" t="s">
        <v>65</v>
      </c>
      <c r="F206" s="47" t="s">
        <v>2289</v>
      </c>
      <c r="G206" s="47" t="s">
        <v>97</v>
      </c>
      <c r="H206" s="47" t="s">
        <v>2232</v>
      </c>
      <c r="I206" s="47" t="n">
        <v>4</v>
      </c>
    </row>
    <row r="207" customFormat="false" ht="15" hidden="false" customHeight="false" outlineLevel="0" collapsed="false">
      <c r="A207" s="47" t="s">
        <v>2448</v>
      </c>
      <c r="B207" s="47" t="s">
        <v>271</v>
      </c>
      <c r="C207" s="48" t="n">
        <v>46025</v>
      </c>
      <c r="D207" s="47" t="s">
        <v>75</v>
      </c>
      <c r="E207" s="47" t="s">
        <v>65</v>
      </c>
      <c r="F207" s="47" t="s">
        <v>2284</v>
      </c>
      <c r="G207" s="47" t="s">
        <v>97</v>
      </c>
      <c r="H207" s="47" t="s">
        <v>2232</v>
      </c>
      <c r="I207" s="47" t="n">
        <v>5</v>
      </c>
    </row>
    <row r="208" customFormat="false" ht="15" hidden="false" customHeight="false" outlineLevel="0" collapsed="false">
      <c r="A208" s="47" t="s">
        <v>2449</v>
      </c>
      <c r="B208" s="47" t="s">
        <v>271</v>
      </c>
      <c r="C208" s="48" t="n">
        <v>46025</v>
      </c>
      <c r="D208" s="47" t="s">
        <v>75</v>
      </c>
      <c r="E208" s="47" t="s">
        <v>65</v>
      </c>
      <c r="F208" s="47" t="s">
        <v>2284</v>
      </c>
      <c r="G208" s="47" t="s">
        <v>97</v>
      </c>
      <c r="H208" s="47" t="s">
        <v>2232</v>
      </c>
      <c r="I208" s="47" t="n">
        <v>4</v>
      </c>
    </row>
    <row r="209" customFormat="false" ht="15" hidden="false" customHeight="false" outlineLevel="0" collapsed="false">
      <c r="A209" s="47" t="s">
        <v>2450</v>
      </c>
      <c r="B209" s="47" t="s">
        <v>272</v>
      </c>
      <c r="C209" s="48" t="n">
        <v>46027</v>
      </c>
      <c r="D209" s="47" t="s">
        <v>73</v>
      </c>
      <c r="E209" s="47" t="s">
        <v>62</v>
      </c>
      <c r="F209" s="47" t="s">
        <v>2231</v>
      </c>
      <c r="G209" s="47" t="s">
        <v>93</v>
      </c>
      <c r="H209" s="47" t="s">
        <v>2253</v>
      </c>
      <c r="I209" s="47" t="n">
        <v>5</v>
      </c>
    </row>
    <row r="210" customFormat="false" ht="15" hidden="false" customHeight="false" outlineLevel="0" collapsed="false">
      <c r="A210" s="47" t="s">
        <v>2451</v>
      </c>
      <c r="B210" s="47" t="s">
        <v>272</v>
      </c>
      <c r="C210" s="48" t="n">
        <v>46027</v>
      </c>
      <c r="D210" s="47" t="s">
        <v>73</v>
      </c>
      <c r="E210" s="47" t="s">
        <v>62</v>
      </c>
      <c r="F210" s="47" t="s">
        <v>2228</v>
      </c>
      <c r="G210" s="47" t="s">
        <v>97</v>
      </c>
      <c r="H210" s="47" t="s">
        <v>2232</v>
      </c>
      <c r="I210" s="47" t="n">
        <v>2</v>
      </c>
    </row>
    <row r="211" customFormat="false" ht="15" hidden="false" customHeight="false" outlineLevel="0" collapsed="false">
      <c r="A211" s="47" t="s">
        <v>2452</v>
      </c>
      <c r="B211" s="47" t="s">
        <v>272</v>
      </c>
      <c r="C211" s="48" t="n">
        <v>46027</v>
      </c>
      <c r="D211" s="47" t="s">
        <v>73</v>
      </c>
      <c r="E211" s="47" t="s">
        <v>62</v>
      </c>
      <c r="F211" s="47" t="s">
        <v>2228</v>
      </c>
      <c r="G211" s="47" t="s">
        <v>97</v>
      </c>
      <c r="H211" s="47" t="s">
        <v>2232</v>
      </c>
      <c r="I211" s="47" t="n">
        <v>7</v>
      </c>
    </row>
    <row r="212" customFormat="false" ht="15" hidden="false" customHeight="false" outlineLevel="0" collapsed="false">
      <c r="A212" s="47" t="s">
        <v>2453</v>
      </c>
      <c r="B212" s="47" t="s">
        <v>272</v>
      </c>
      <c r="C212" s="48" t="n">
        <v>46027</v>
      </c>
      <c r="D212" s="47" t="s">
        <v>73</v>
      </c>
      <c r="E212" s="47" t="s">
        <v>62</v>
      </c>
      <c r="F212" s="47" t="s">
        <v>2228</v>
      </c>
      <c r="G212" s="47" t="s">
        <v>97</v>
      </c>
      <c r="H212" s="47" t="s">
        <v>2232</v>
      </c>
      <c r="I212" s="47" t="n">
        <v>6</v>
      </c>
    </row>
    <row r="213" customFormat="false" ht="15" hidden="false" customHeight="false" outlineLevel="0" collapsed="false">
      <c r="A213" s="47" t="s">
        <v>2454</v>
      </c>
      <c r="B213" s="47" t="s">
        <v>273</v>
      </c>
      <c r="C213" s="48" t="n">
        <v>46027</v>
      </c>
      <c r="D213" s="47" t="s">
        <v>74</v>
      </c>
      <c r="E213" s="47" t="s">
        <v>62</v>
      </c>
      <c r="F213" s="47" t="s">
        <v>2228</v>
      </c>
      <c r="G213" s="47" t="s">
        <v>97</v>
      </c>
      <c r="H213" s="47" t="s">
        <v>2232</v>
      </c>
      <c r="I213" s="47" t="n">
        <v>5</v>
      </c>
    </row>
    <row r="214" customFormat="false" ht="15" hidden="false" customHeight="false" outlineLevel="0" collapsed="false">
      <c r="A214" s="47" t="s">
        <v>2455</v>
      </c>
      <c r="B214" s="47" t="s">
        <v>273</v>
      </c>
      <c r="C214" s="48" t="n">
        <v>46027</v>
      </c>
      <c r="D214" s="47" t="s">
        <v>74</v>
      </c>
      <c r="E214" s="47" t="s">
        <v>62</v>
      </c>
      <c r="F214" s="47" t="s">
        <v>2228</v>
      </c>
      <c r="G214" s="47" t="s">
        <v>97</v>
      </c>
      <c r="H214" s="47" t="s">
        <v>2232</v>
      </c>
      <c r="I214" s="47" t="n">
        <v>2</v>
      </c>
    </row>
    <row r="215" customFormat="false" ht="15" hidden="false" customHeight="false" outlineLevel="0" collapsed="false">
      <c r="A215" s="47" t="s">
        <v>2456</v>
      </c>
      <c r="B215" s="47" t="s">
        <v>273</v>
      </c>
      <c r="C215" s="48" t="n">
        <v>46027</v>
      </c>
      <c r="D215" s="47" t="s">
        <v>74</v>
      </c>
      <c r="E215" s="47" t="s">
        <v>62</v>
      </c>
      <c r="F215" s="47" t="s">
        <v>2228</v>
      </c>
      <c r="G215" s="47" t="s">
        <v>97</v>
      </c>
      <c r="H215" s="47" t="s">
        <v>2232</v>
      </c>
      <c r="I215" s="47" t="n">
        <v>7</v>
      </c>
    </row>
    <row r="216" customFormat="false" ht="15" hidden="false" customHeight="false" outlineLevel="0" collapsed="false">
      <c r="A216" s="47" t="s">
        <v>2457</v>
      </c>
      <c r="B216" s="47" t="s">
        <v>273</v>
      </c>
      <c r="C216" s="48" t="n">
        <v>46027</v>
      </c>
      <c r="D216" s="47" t="s">
        <v>74</v>
      </c>
      <c r="E216" s="47" t="s">
        <v>62</v>
      </c>
      <c r="F216" s="47" t="s">
        <v>2231</v>
      </c>
      <c r="G216" s="47" t="s">
        <v>97</v>
      </c>
      <c r="H216" s="47" t="s">
        <v>2232</v>
      </c>
      <c r="I216" s="47" t="n">
        <v>4</v>
      </c>
    </row>
    <row r="217" customFormat="false" ht="15" hidden="false" customHeight="false" outlineLevel="0" collapsed="false">
      <c r="A217" s="47" t="s">
        <v>2458</v>
      </c>
      <c r="B217" s="47" t="s">
        <v>273</v>
      </c>
      <c r="C217" s="48" t="n">
        <v>46027</v>
      </c>
      <c r="D217" s="47" t="s">
        <v>74</v>
      </c>
      <c r="E217" s="47" t="s">
        <v>62</v>
      </c>
      <c r="F217" s="47" t="s">
        <v>2228</v>
      </c>
      <c r="G217" s="47" t="s">
        <v>97</v>
      </c>
      <c r="H217" s="47" t="s">
        <v>2232</v>
      </c>
      <c r="I217" s="47" t="n">
        <v>4</v>
      </c>
    </row>
    <row r="218" customFormat="false" ht="15" hidden="false" customHeight="false" outlineLevel="0" collapsed="false">
      <c r="A218" s="47" t="s">
        <v>2459</v>
      </c>
      <c r="B218" s="47" t="s">
        <v>273</v>
      </c>
      <c r="C218" s="48" t="n">
        <v>46027</v>
      </c>
      <c r="D218" s="47" t="s">
        <v>74</v>
      </c>
      <c r="E218" s="47" t="s">
        <v>62</v>
      </c>
      <c r="F218" s="47" t="s">
        <v>2231</v>
      </c>
      <c r="G218" s="47" t="s">
        <v>97</v>
      </c>
      <c r="H218" s="47" t="s">
        <v>2232</v>
      </c>
      <c r="I218" s="47" t="n">
        <v>6</v>
      </c>
    </row>
    <row r="219" customFormat="false" ht="15" hidden="false" customHeight="false" outlineLevel="0" collapsed="false">
      <c r="A219" s="47" t="s">
        <v>2460</v>
      </c>
      <c r="B219" s="47" t="s">
        <v>273</v>
      </c>
      <c r="C219" s="48" t="n">
        <v>46027</v>
      </c>
      <c r="D219" s="47" t="s">
        <v>74</v>
      </c>
      <c r="E219" s="47" t="s">
        <v>62</v>
      </c>
      <c r="F219" s="47" t="s">
        <v>2231</v>
      </c>
      <c r="G219" s="47" t="s">
        <v>97</v>
      </c>
      <c r="H219" s="47" t="s">
        <v>2232</v>
      </c>
      <c r="I219" s="47" t="n">
        <v>2</v>
      </c>
    </row>
    <row r="220" customFormat="false" ht="15" hidden="false" customHeight="false" outlineLevel="0" collapsed="false">
      <c r="A220" s="47" t="s">
        <v>2461</v>
      </c>
      <c r="B220" s="47" t="s">
        <v>273</v>
      </c>
      <c r="C220" s="48" t="n">
        <v>46027</v>
      </c>
      <c r="D220" s="47" t="s">
        <v>74</v>
      </c>
      <c r="E220" s="47" t="s">
        <v>62</v>
      </c>
      <c r="F220" s="47" t="s">
        <v>2228</v>
      </c>
      <c r="G220" s="47" t="s">
        <v>97</v>
      </c>
      <c r="H220" s="47" t="s">
        <v>2232</v>
      </c>
      <c r="I220" s="47" t="n">
        <v>4</v>
      </c>
    </row>
    <row r="221" customFormat="false" ht="15" hidden="false" customHeight="false" outlineLevel="0" collapsed="false">
      <c r="A221" s="47" t="s">
        <v>2462</v>
      </c>
      <c r="B221" s="47" t="s">
        <v>273</v>
      </c>
      <c r="C221" s="48" t="n">
        <v>46027</v>
      </c>
      <c r="D221" s="47" t="s">
        <v>74</v>
      </c>
      <c r="E221" s="47" t="s">
        <v>62</v>
      </c>
      <c r="F221" s="47" t="s">
        <v>2228</v>
      </c>
      <c r="G221" s="47" t="s">
        <v>97</v>
      </c>
      <c r="H221" s="47" t="s">
        <v>2232</v>
      </c>
      <c r="I221" s="47" t="n">
        <v>6</v>
      </c>
    </row>
    <row r="222" customFormat="false" ht="15" hidden="false" customHeight="false" outlineLevel="0" collapsed="false">
      <c r="A222" s="47" t="s">
        <v>2463</v>
      </c>
      <c r="B222" s="47" t="s">
        <v>274</v>
      </c>
      <c r="C222" s="48" t="n">
        <v>46027</v>
      </c>
      <c r="D222" s="47" t="s">
        <v>75</v>
      </c>
      <c r="E222" s="47" t="s">
        <v>62</v>
      </c>
      <c r="F222" s="47" t="s">
        <v>2228</v>
      </c>
      <c r="G222" s="47" t="s">
        <v>93</v>
      </c>
      <c r="H222" s="47" t="s">
        <v>2253</v>
      </c>
      <c r="I222" s="47" t="n">
        <v>49</v>
      </c>
    </row>
    <row r="223" customFormat="false" ht="15" hidden="false" customHeight="false" outlineLevel="0" collapsed="false">
      <c r="A223" s="47" t="s">
        <v>2464</v>
      </c>
      <c r="B223" s="47" t="s">
        <v>274</v>
      </c>
      <c r="C223" s="48" t="n">
        <v>46027</v>
      </c>
      <c r="D223" s="47" t="s">
        <v>75</v>
      </c>
      <c r="E223" s="47" t="s">
        <v>62</v>
      </c>
      <c r="F223" s="47" t="s">
        <v>2228</v>
      </c>
      <c r="G223" s="47" t="s">
        <v>94</v>
      </c>
      <c r="H223" s="47" t="s">
        <v>2229</v>
      </c>
      <c r="I223" s="47" t="n">
        <v>64</v>
      </c>
    </row>
    <row r="224" customFormat="false" ht="15" hidden="false" customHeight="false" outlineLevel="0" collapsed="false">
      <c r="A224" s="47" t="s">
        <v>2465</v>
      </c>
      <c r="B224" s="47" t="s">
        <v>274</v>
      </c>
      <c r="C224" s="48" t="n">
        <v>46027</v>
      </c>
      <c r="D224" s="47" t="s">
        <v>75</v>
      </c>
      <c r="E224" s="47" t="s">
        <v>62</v>
      </c>
      <c r="F224" s="47" t="s">
        <v>2228</v>
      </c>
      <c r="G224" s="47" t="s">
        <v>97</v>
      </c>
      <c r="H224" s="47" t="s">
        <v>2232</v>
      </c>
      <c r="I224" s="47" t="n">
        <v>2</v>
      </c>
    </row>
    <row r="225" customFormat="false" ht="15" hidden="false" customHeight="false" outlineLevel="0" collapsed="false">
      <c r="A225" s="47" t="s">
        <v>2466</v>
      </c>
      <c r="B225" s="47" t="s">
        <v>274</v>
      </c>
      <c r="C225" s="48" t="n">
        <v>46027</v>
      </c>
      <c r="D225" s="47" t="s">
        <v>75</v>
      </c>
      <c r="E225" s="47" t="s">
        <v>62</v>
      </c>
      <c r="F225" s="47" t="s">
        <v>2228</v>
      </c>
      <c r="G225" s="47" t="s">
        <v>97</v>
      </c>
      <c r="H225" s="47" t="s">
        <v>2232</v>
      </c>
      <c r="I225" s="47" t="n">
        <v>6</v>
      </c>
    </row>
    <row r="226" customFormat="false" ht="15" hidden="false" customHeight="false" outlineLevel="0" collapsed="false">
      <c r="A226" s="47" t="s">
        <v>2467</v>
      </c>
      <c r="B226" s="47" t="s">
        <v>276</v>
      </c>
      <c r="C226" s="48" t="n">
        <v>46027</v>
      </c>
      <c r="D226" s="47" t="s">
        <v>73</v>
      </c>
      <c r="E226" s="47" t="s">
        <v>63</v>
      </c>
      <c r="F226" s="47" t="s">
        <v>2255</v>
      </c>
      <c r="G226" s="47" t="s">
        <v>93</v>
      </c>
      <c r="H226" s="47" t="s">
        <v>2253</v>
      </c>
      <c r="I226" s="47" t="n">
        <v>32</v>
      </c>
    </row>
    <row r="227" customFormat="false" ht="15" hidden="false" customHeight="false" outlineLevel="0" collapsed="false">
      <c r="A227" s="47" t="s">
        <v>2468</v>
      </c>
      <c r="B227" s="47" t="s">
        <v>276</v>
      </c>
      <c r="C227" s="48" t="n">
        <v>46027</v>
      </c>
      <c r="D227" s="47" t="s">
        <v>73</v>
      </c>
      <c r="E227" s="47" t="s">
        <v>63</v>
      </c>
      <c r="F227" s="47" t="s">
        <v>2255</v>
      </c>
      <c r="G227" s="47" t="s">
        <v>95</v>
      </c>
      <c r="H227" s="47" t="s">
        <v>2245</v>
      </c>
      <c r="I227" s="47" t="n">
        <v>39</v>
      </c>
    </row>
    <row r="228" customFormat="false" ht="15" hidden="false" customHeight="false" outlineLevel="0" collapsed="false">
      <c r="A228" s="47" t="s">
        <v>2469</v>
      </c>
      <c r="B228" s="47" t="s">
        <v>276</v>
      </c>
      <c r="C228" s="48" t="n">
        <v>46027</v>
      </c>
      <c r="D228" s="47" t="s">
        <v>73</v>
      </c>
      <c r="E228" s="47" t="s">
        <v>63</v>
      </c>
      <c r="F228" s="47" t="s">
        <v>2255</v>
      </c>
      <c r="G228" s="47" t="s">
        <v>97</v>
      </c>
      <c r="H228" s="47" t="s">
        <v>2232</v>
      </c>
      <c r="I228" s="47" t="n">
        <v>3</v>
      </c>
    </row>
    <row r="229" customFormat="false" ht="15" hidden="false" customHeight="false" outlineLevel="0" collapsed="false">
      <c r="A229" s="47" t="s">
        <v>2470</v>
      </c>
      <c r="B229" s="47" t="s">
        <v>276</v>
      </c>
      <c r="C229" s="48" t="n">
        <v>46027</v>
      </c>
      <c r="D229" s="47" t="s">
        <v>73</v>
      </c>
      <c r="E229" s="47" t="s">
        <v>63</v>
      </c>
      <c r="F229" s="47" t="s">
        <v>2255</v>
      </c>
      <c r="G229" s="47" t="s">
        <v>97</v>
      </c>
      <c r="H229" s="47" t="s">
        <v>2232</v>
      </c>
      <c r="I229" s="47" t="n">
        <v>3</v>
      </c>
    </row>
    <row r="230" customFormat="false" ht="15" hidden="false" customHeight="false" outlineLevel="0" collapsed="false">
      <c r="A230" s="47" t="s">
        <v>2471</v>
      </c>
      <c r="B230" s="47" t="s">
        <v>276</v>
      </c>
      <c r="C230" s="48" t="n">
        <v>46027</v>
      </c>
      <c r="D230" s="47" t="s">
        <v>73</v>
      </c>
      <c r="E230" s="47" t="s">
        <v>63</v>
      </c>
      <c r="F230" s="47" t="s">
        <v>2255</v>
      </c>
      <c r="G230" s="47" t="s">
        <v>97</v>
      </c>
      <c r="H230" s="47" t="s">
        <v>2232</v>
      </c>
      <c r="I230" s="47" t="n">
        <v>2</v>
      </c>
    </row>
    <row r="231" customFormat="false" ht="15" hidden="false" customHeight="false" outlineLevel="0" collapsed="false">
      <c r="A231" s="47" t="s">
        <v>2472</v>
      </c>
      <c r="B231" s="47" t="s">
        <v>276</v>
      </c>
      <c r="C231" s="48" t="n">
        <v>46027</v>
      </c>
      <c r="D231" s="47" t="s">
        <v>73</v>
      </c>
      <c r="E231" s="47" t="s">
        <v>63</v>
      </c>
      <c r="F231" s="47" t="s">
        <v>2255</v>
      </c>
      <c r="G231" s="47" t="s">
        <v>97</v>
      </c>
      <c r="H231" s="47" t="s">
        <v>2232</v>
      </c>
      <c r="I231" s="47" t="n">
        <v>6</v>
      </c>
    </row>
    <row r="232" customFormat="false" ht="15" hidden="false" customHeight="false" outlineLevel="0" collapsed="false">
      <c r="A232" s="47" t="s">
        <v>2473</v>
      </c>
      <c r="B232" s="47" t="s">
        <v>278</v>
      </c>
      <c r="C232" s="48" t="n">
        <v>46027</v>
      </c>
      <c r="D232" s="47" t="s">
        <v>75</v>
      </c>
      <c r="E232" s="47" t="s">
        <v>63</v>
      </c>
      <c r="F232" s="47" t="s">
        <v>2252</v>
      </c>
      <c r="G232" s="47" t="s">
        <v>93</v>
      </c>
      <c r="H232" s="47" t="s">
        <v>2253</v>
      </c>
      <c r="I232" s="47" t="n">
        <v>122</v>
      </c>
    </row>
    <row r="233" customFormat="false" ht="15" hidden="false" customHeight="false" outlineLevel="0" collapsed="false">
      <c r="A233" s="47" t="s">
        <v>2474</v>
      </c>
      <c r="B233" s="47" t="s">
        <v>278</v>
      </c>
      <c r="C233" s="48" t="n">
        <v>46027</v>
      </c>
      <c r="D233" s="47" t="s">
        <v>75</v>
      </c>
      <c r="E233" s="47" t="s">
        <v>63</v>
      </c>
      <c r="F233" s="47" t="s">
        <v>2260</v>
      </c>
      <c r="G233" s="47" t="s">
        <v>97</v>
      </c>
      <c r="H233" s="47" t="s">
        <v>2232</v>
      </c>
      <c r="I233" s="47" t="n">
        <v>5</v>
      </c>
    </row>
    <row r="234" customFormat="false" ht="15" hidden="false" customHeight="false" outlineLevel="0" collapsed="false">
      <c r="A234" s="47" t="s">
        <v>2475</v>
      </c>
      <c r="B234" s="47" t="s">
        <v>278</v>
      </c>
      <c r="C234" s="48" t="n">
        <v>46027</v>
      </c>
      <c r="D234" s="47" t="s">
        <v>75</v>
      </c>
      <c r="E234" s="47" t="s">
        <v>63</v>
      </c>
      <c r="F234" s="47" t="s">
        <v>2252</v>
      </c>
      <c r="G234" s="47" t="s">
        <v>97</v>
      </c>
      <c r="H234" s="47" t="s">
        <v>2232</v>
      </c>
      <c r="I234" s="47" t="n">
        <v>2</v>
      </c>
    </row>
    <row r="235" customFormat="false" ht="15" hidden="false" customHeight="false" outlineLevel="0" collapsed="false">
      <c r="A235" s="47" t="s">
        <v>2476</v>
      </c>
      <c r="B235" s="47" t="s">
        <v>278</v>
      </c>
      <c r="C235" s="48" t="n">
        <v>46027</v>
      </c>
      <c r="D235" s="47" t="s">
        <v>75</v>
      </c>
      <c r="E235" s="47" t="s">
        <v>63</v>
      </c>
      <c r="F235" s="47" t="s">
        <v>2255</v>
      </c>
      <c r="G235" s="47" t="s">
        <v>97</v>
      </c>
      <c r="H235" s="47" t="s">
        <v>2232</v>
      </c>
      <c r="I235" s="47" t="n">
        <v>6</v>
      </c>
    </row>
    <row r="236" customFormat="false" ht="15" hidden="false" customHeight="false" outlineLevel="0" collapsed="false">
      <c r="A236" s="47" t="s">
        <v>2477</v>
      </c>
      <c r="B236" s="47" t="s">
        <v>278</v>
      </c>
      <c r="C236" s="48" t="n">
        <v>46027</v>
      </c>
      <c r="D236" s="47" t="s">
        <v>75</v>
      </c>
      <c r="E236" s="47" t="s">
        <v>63</v>
      </c>
      <c r="F236" s="47" t="s">
        <v>2255</v>
      </c>
      <c r="G236" s="47" t="s">
        <v>97</v>
      </c>
      <c r="H236" s="47" t="s">
        <v>2232</v>
      </c>
      <c r="I236" s="47" t="n">
        <v>7</v>
      </c>
    </row>
    <row r="237" customFormat="false" ht="15" hidden="false" customHeight="false" outlineLevel="0" collapsed="false">
      <c r="A237" s="47" t="s">
        <v>2478</v>
      </c>
      <c r="B237" s="47" t="s">
        <v>279</v>
      </c>
      <c r="C237" s="48" t="n">
        <v>46027</v>
      </c>
      <c r="D237" s="47" t="s">
        <v>73</v>
      </c>
      <c r="E237" s="47" t="s">
        <v>64</v>
      </c>
      <c r="F237" s="47" t="s">
        <v>2280</v>
      </c>
      <c r="G237" s="47" t="s">
        <v>97</v>
      </c>
      <c r="H237" s="47" t="s">
        <v>2232</v>
      </c>
      <c r="I237" s="47" t="n">
        <v>5</v>
      </c>
    </row>
    <row r="238" customFormat="false" ht="15" hidden="false" customHeight="false" outlineLevel="0" collapsed="false">
      <c r="A238" s="47" t="s">
        <v>2479</v>
      </c>
      <c r="B238" s="47" t="s">
        <v>279</v>
      </c>
      <c r="C238" s="48" t="n">
        <v>46027</v>
      </c>
      <c r="D238" s="47" t="s">
        <v>73</v>
      </c>
      <c r="E238" s="47" t="s">
        <v>64</v>
      </c>
      <c r="F238" s="47" t="s">
        <v>2278</v>
      </c>
      <c r="G238" s="47" t="s">
        <v>97</v>
      </c>
      <c r="H238" s="47" t="s">
        <v>2232</v>
      </c>
      <c r="I238" s="47" t="n">
        <v>4</v>
      </c>
    </row>
    <row r="239" customFormat="false" ht="15" hidden="false" customHeight="false" outlineLevel="0" collapsed="false">
      <c r="A239" s="47" t="s">
        <v>2480</v>
      </c>
      <c r="B239" s="47" t="s">
        <v>279</v>
      </c>
      <c r="C239" s="48" t="n">
        <v>46027</v>
      </c>
      <c r="D239" s="47" t="s">
        <v>73</v>
      </c>
      <c r="E239" s="47" t="s">
        <v>64</v>
      </c>
      <c r="F239" s="47" t="s">
        <v>2278</v>
      </c>
      <c r="G239" s="47" t="s">
        <v>97</v>
      </c>
      <c r="H239" s="47" t="s">
        <v>2232</v>
      </c>
      <c r="I239" s="47" t="n">
        <v>4</v>
      </c>
    </row>
    <row r="240" customFormat="false" ht="15" hidden="false" customHeight="false" outlineLevel="0" collapsed="false">
      <c r="A240" s="47" t="s">
        <v>2481</v>
      </c>
      <c r="B240" s="47" t="s">
        <v>280</v>
      </c>
      <c r="C240" s="48" t="n">
        <v>46027</v>
      </c>
      <c r="D240" s="47" t="s">
        <v>74</v>
      </c>
      <c r="E240" s="47" t="s">
        <v>64</v>
      </c>
      <c r="F240" s="47" t="s">
        <v>2278</v>
      </c>
      <c r="G240" s="47" t="s">
        <v>93</v>
      </c>
      <c r="H240" s="47" t="s">
        <v>2253</v>
      </c>
      <c r="I240" s="47" t="n">
        <v>41</v>
      </c>
    </row>
    <row r="241" customFormat="false" ht="15" hidden="false" customHeight="false" outlineLevel="0" collapsed="false">
      <c r="A241" s="47" t="s">
        <v>2482</v>
      </c>
      <c r="B241" s="47" t="s">
        <v>280</v>
      </c>
      <c r="C241" s="48" t="n">
        <v>46027</v>
      </c>
      <c r="D241" s="47" t="s">
        <v>74</v>
      </c>
      <c r="E241" s="47" t="s">
        <v>64</v>
      </c>
      <c r="F241" s="47" t="s">
        <v>2278</v>
      </c>
      <c r="G241" s="47" t="s">
        <v>97</v>
      </c>
      <c r="H241" s="47" t="s">
        <v>2232</v>
      </c>
      <c r="I241" s="47" t="n">
        <v>2</v>
      </c>
    </row>
    <row r="242" customFormat="false" ht="15" hidden="false" customHeight="false" outlineLevel="0" collapsed="false">
      <c r="A242" s="47" t="s">
        <v>2483</v>
      </c>
      <c r="B242" s="47" t="s">
        <v>280</v>
      </c>
      <c r="C242" s="48" t="n">
        <v>46027</v>
      </c>
      <c r="D242" s="47" t="s">
        <v>74</v>
      </c>
      <c r="E242" s="47" t="s">
        <v>64</v>
      </c>
      <c r="F242" s="47" t="s">
        <v>2280</v>
      </c>
      <c r="G242" s="47" t="s">
        <v>97</v>
      </c>
      <c r="H242" s="47" t="s">
        <v>2232</v>
      </c>
      <c r="I242" s="47" t="n">
        <v>4</v>
      </c>
    </row>
    <row r="243" customFormat="false" ht="15" hidden="false" customHeight="false" outlineLevel="0" collapsed="false">
      <c r="A243" s="47" t="s">
        <v>2484</v>
      </c>
      <c r="B243" s="47" t="s">
        <v>281</v>
      </c>
      <c r="C243" s="48" t="n">
        <v>46027</v>
      </c>
      <c r="D243" s="47" t="s">
        <v>73</v>
      </c>
      <c r="E243" s="47" t="s">
        <v>65</v>
      </c>
      <c r="F243" s="47" t="s">
        <v>2284</v>
      </c>
      <c r="G243" s="47" t="s">
        <v>95</v>
      </c>
      <c r="H243" s="47" t="s">
        <v>2245</v>
      </c>
      <c r="I243" s="47" t="n">
        <v>54</v>
      </c>
    </row>
    <row r="244" customFormat="false" ht="15" hidden="false" customHeight="false" outlineLevel="0" collapsed="false">
      <c r="A244" s="47" t="s">
        <v>2485</v>
      </c>
      <c r="B244" s="47" t="s">
        <v>281</v>
      </c>
      <c r="C244" s="48" t="n">
        <v>46027</v>
      </c>
      <c r="D244" s="47" t="s">
        <v>73</v>
      </c>
      <c r="E244" s="47" t="s">
        <v>65</v>
      </c>
      <c r="F244" s="47" t="s">
        <v>2284</v>
      </c>
      <c r="G244" s="47" t="s">
        <v>97</v>
      </c>
      <c r="H244" s="47" t="s">
        <v>2232</v>
      </c>
      <c r="I244" s="47" t="n">
        <v>2</v>
      </c>
    </row>
    <row r="245" customFormat="false" ht="15" hidden="false" customHeight="false" outlineLevel="0" collapsed="false">
      <c r="A245" s="47" t="s">
        <v>2486</v>
      </c>
      <c r="B245" s="47" t="s">
        <v>281</v>
      </c>
      <c r="C245" s="48" t="n">
        <v>46027</v>
      </c>
      <c r="D245" s="47" t="s">
        <v>73</v>
      </c>
      <c r="E245" s="47" t="s">
        <v>65</v>
      </c>
      <c r="F245" s="47" t="s">
        <v>2289</v>
      </c>
      <c r="G245" s="47" t="s">
        <v>97</v>
      </c>
      <c r="H245" s="47" t="s">
        <v>2232</v>
      </c>
      <c r="I245" s="47" t="n">
        <v>3</v>
      </c>
    </row>
    <row r="246" customFormat="false" ht="15" hidden="false" customHeight="false" outlineLevel="0" collapsed="false">
      <c r="A246" s="47" t="s">
        <v>2487</v>
      </c>
      <c r="B246" s="47" t="s">
        <v>281</v>
      </c>
      <c r="C246" s="48" t="n">
        <v>46027</v>
      </c>
      <c r="D246" s="47" t="s">
        <v>73</v>
      </c>
      <c r="E246" s="47" t="s">
        <v>65</v>
      </c>
      <c r="F246" s="47" t="s">
        <v>2284</v>
      </c>
      <c r="G246" s="47" t="s">
        <v>97</v>
      </c>
      <c r="H246" s="47" t="s">
        <v>2232</v>
      </c>
      <c r="I246" s="47" t="n">
        <v>6</v>
      </c>
    </row>
    <row r="247" customFormat="false" ht="15" hidden="false" customHeight="false" outlineLevel="0" collapsed="false">
      <c r="A247" s="47" t="s">
        <v>2488</v>
      </c>
      <c r="B247" s="47" t="s">
        <v>281</v>
      </c>
      <c r="C247" s="48" t="n">
        <v>46027</v>
      </c>
      <c r="D247" s="47" t="s">
        <v>73</v>
      </c>
      <c r="E247" s="47" t="s">
        <v>65</v>
      </c>
      <c r="F247" s="47" t="s">
        <v>2284</v>
      </c>
      <c r="G247" s="47" t="s">
        <v>97</v>
      </c>
      <c r="H247" s="47" t="s">
        <v>2232</v>
      </c>
      <c r="I247" s="47" t="n">
        <v>4</v>
      </c>
    </row>
    <row r="248" customFormat="false" ht="15" hidden="false" customHeight="false" outlineLevel="0" collapsed="false">
      <c r="A248" s="47" t="s">
        <v>2489</v>
      </c>
      <c r="B248" s="47" t="s">
        <v>281</v>
      </c>
      <c r="C248" s="48" t="n">
        <v>46027</v>
      </c>
      <c r="D248" s="47" t="s">
        <v>73</v>
      </c>
      <c r="E248" s="47" t="s">
        <v>65</v>
      </c>
      <c r="F248" s="47" t="s">
        <v>2284</v>
      </c>
      <c r="G248" s="47" t="s">
        <v>97</v>
      </c>
      <c r="H248" s="47" t="s">
        <v>2232</v>
      </c>
      <c r="I248" s="47" t="n">
        <v>4</v>
      </c>
    </row>
    <row r="249" customFormat="false" ht="15" hidden="false" customHeight="false" outlineLevel="0" collapsed="false">
      <c r="A249" s="47" t="s">
        <v>2490</v>
      </c>
      <c r="B249" s="47" t="s">
        <v>282</v>
      </c>
      <c r="C249" s="48" t="n">
        <v>46027</v>
      </c>
      <c r="D249" s="47" t="s">
        <v>74</v>
      </c>
      <c r="E249" s="47" t="s">
        <v>65</v>
      </c>
      <c r="F249" s="47" t="s">
        <v>2289</v>
      </c>
      <c r="G249" s="47" t="s">
        <v>97</v>
      </c>
      <c r="H249" s="47" t="s">
        <v>2232</v>
      </c>
      <c r="I249" s="47" t="n">
        <v>2</v>
      </c>
    </row>
    <row r="250" customFormat="false" ht="15" hidden="false" customHeight="false" outlineLevel="0" collapsed="false">
      <c r="A250" s="47" t="s">
        <v>2491</v>
      </c>
      <c r="B250" s="47" t="s">
        <v>282</v>
      </c>
      <c r="C250" s="48" t="n">
        <v>46027</v>
      </c>
      <c r="D250" s="47" t="s">
        <v>74</v>
      </c>
      <c r="E250" s="47" t="s">
        <v>65</v>
      </c>
      <c r="F250" s="47" t="s">
        <v>2289</v>
      </c>
      <c r="G250" s="47" t="s">
        <v>97</v>
      </c>
      <c r="H250" s="47" t="s">
        <v>2232</v>
      </c>
      <c r="I250" s="47" t="n">
        <v>5</v>
      </c>
    </row>
    <row r="251" customFormat="false" ht="15" hidden="false" customHeight="false" outlineLevel="0" collapsed="false">
      <c r="A251" s="47" t="s">
        <v>2492</v>
      </c>
      <c r="B251" s="47" t="s">
        <v>282</v>
      </c>
      <c r="C251" s="48" t="n">
        <v>46027</v>
      </c>
      <c r="D251" s="47" t="s">
        <v>74</v>
      </c>
      <c r="E251" s="47" t="s">
        <v>65</v>
      </c>
      <c r="F251" s="47" t="s">
        <v>2289</v>
      </c>
      <c r="G251" s="47" t="s">
        <v>97</v>
      </c>
      <c r="H251" s="47" t="s">
        <v>2232</v>
      </c>
      <c r="I251" s="47" t="n">
        <v>3</v>
      </c>
    </row>
    <row r="252" customFormat="false" ht="15" hidden="false" customHeight="false" outlineLevel="0" collapsed="false">
      <c r="A252" s="47" t="s">
        <v>2493</v>
      </c>
      <c r="B252" s="47" t="s">
        <v>282</v>
      </c>
      <c r="C252" s="48" t="n">
        <v>46027</v>
      </c>
      <c r="D252" s="47" t="s">
        <v>74</v>
      </c>
      <c r="E252" s="47" t="s">
        <v>65</v>
      </c>
      <c r="F252" s="47" t="s">
        <v>2284</v>
      </c>
      <c r="G252" s="47" t="s">
        <v>97</v>
      </c>
      <c r="H252" s="47" t="s">
        <v>2232</v>
      </c>
      <c r="I252" s="47" t="n">
        <v>2</v>
      </c>
    </row>
    <row r="253" customFormat="false" ht="15" hidden="false" customHeight="false" outlineLevel="0" collapsed="false">
      <c r="A253" s="47" t="s">
        <v>2494</v>
      </c>
      <c r="B253" s="47" t="s">
        <v>282</v>
      </c>
      <c r="C253" s="48" t="n">
        <v>46027</v>
      </c>
      <c r="D253" s="47" t="s">
        <v>74</v>
      </c>
      <c r="E253" s="47" t="s">
        <v>65</v>
      </c>
      <c r="F253" s="47" t="s">
        <v>2289</v>
      </c>
      <c r="G253" s="47" t="s">
        <v>97</v>
      </c>
      <c r="H253" s="47" t="s">
        <v>2232</v>
      </c>
      <c r="I253" s="47" t="n">
        <v>2</v>
      </c>
    </row>
    <row r="254" customFormat="false" ht="15" hidden="false" customHeight="false" outlineLevel="0" collapsed="false">
      <c r="A254" s="47" t="s">
        <v>2495</v>
      </c>
      <c r="B254" s="47" t="s">
        <v>282</v>
      </c>
      <c r="C254" s="48" t="n">
        <v>46027</v>
      </c>
      <c r="D254" s="47" t="s">
        <v>74</v>
      </c>
      <c r="E254" s="47" t="s">
        <v>65</v>
      </c>
      <c r="F254" s="47" t="s">
        <v>2289</v>
      </c>
      <c r="G254" s="47" t="s">
        <v>97</v>
      </c>
      <c r="H254" s="47" t="s">
        <v>2232</v>
      </c>
      <c r="I254" s="47" t="n">
        <v>4</v>
      </c>
    </row>
    <row r="255" customFormat="false" ht="15" hidden="false" customHeight="false" outlineLevel="0" collapsed="false">
      <c r="A255" s="47" t="s">
        <v>2496</v>
      </c>
      <c r="B255" s="47" t="s">
        <v>282</v>
      </c>
      <c r="C255" s="48" t="n">
        <v>46027</v>
      </c>
      <c r="D255" s="47" t="s">
        <v>74</v>
      </c>
      <c r="E255" s="47" t="s">
        <v>65</v>
      </c>
      <c r="F255" s="47" t="s">
        <v>2284</v>
      </c>
      <c r="G255" s="47" t="s">
        <v>97</v>
      </c>
      <c r="H255" s="47" t="s">
        <v>2232</v>
      </c>
      <c r="I255" s="47" t="n">
        <v>6</v>
      </c>
    </row>
    <row r="256" customFormat="false" ht="15" hidden="false" customHeight="false" outlineLevel="0" collapsed="false">
      <c r="A256" s="47" t="s">
        <v>2497</v>
      </c>
      <c r="B256" s="47" t="s">
        <v>283</v>
      </c>
      <c r="C256" s="48" t="n">
        <v>46027</v>
      </c>
      <c r="D256" s="47" t="s">
        <v>75</v>
      </c>
      <c r="E256" s="47" t="s">
        <v>65</v>
      </c>
      <c r="F256" s="47" t="s">
        <v>2284</v>
      </c>
      <c r="G256" s="47" t="s">
        <v>97</v>
      </c>
      <c r="H256" s="47" t="s">
        <v>2232</v>
      </c>
      <c r="I256" s="47" t="n">
        <v>4</v>
      </c>
    </row>
    <row r="257" customFormat="false" ht="15" hidden="false" customHeight="false" outlineLevel="0" collapsed="false">
      <c r="A257" s="47" t="s">
        <v>2498</v>
      </c>
      <c r="B257" s="47" t="s">
        <v>283</v>
      </c>
      <c r="C257" s="48" t="n">
        <v>46027</v>
      </c>
      <c r="D257" s="47" t="s">
        <v>75</v>
      </c>
      <c r="E257" s="47" t="s">
        <v>65</v>
      </c>
      <c r="F257" s="47" t="s">
        <v>2289</v>
      </c>
      <c r="G257" s="47" t="s">
        <v>97</v>
      </c>
      <c r="H257" s="47" t="s">
        <v>2232</v>
      </c>
      <c r="I257" s="47" t="n">
        <v>5</v>
      </c>
    </row>
    <row r="258" customFormat="false" ht="15" hidden="false" customHeight="false" outlineLevel="0" collapsed="false">
      <c r="A258" s="47" t="s">
        <v>2499</v>
      </c>
      <c r="B258" s="47" t="s">
        <v>283</v>
      </c>
      <c r="C258" s="48" t="n">
        <v>46027</v>
      </c>
      <c r="D258" s="47" t="s">
        <v>75</v>
      </c>
      <c r="E258" s="47" t="s">
        <v>65</v>
      </c>
      <c r="F258" s="47" t="s">
        <v>2289</v>
      </c>
      <c r="G258" s="47" t="s">
        <v>97</v>
      </c>
      <c r="H258" s="47" t="s">
        <v>2232</v>
      </c>
      <c r="I258" s="47" t="n">
        <v>4</v>
      </c>
    </row>
    <row r="259" customFormat="false" ht="15" hidden="false" customHeight="false" outlineLevel="0" collapsed="false">
      <c r="A259" s="47" t="s">
        <v>2500</v>
      </c>
      <c r="B259" s="47" t="s">
        <v>283</v>
      </c>
      <c r="C259" s="48" t="n">
        <v>46027</v>
      </c>
      <c r="D259" s="47" t="s">
        <v>75</v>
      </c>
      <c r="E259" s="47" t="s">
        <v>65</v>
      </c>
      <c r="F259" s="47" t="s">
        <v>2284</v>
      </c>
      <c r="G259" s="47" t="s">
        <v>97</v>
      </c>
      <c r="H259" s="47" t="s">
        <v>2232</v>
      </c>
      <c r="I259" s="47" t="n">
        <v>6</v>
      </c>
    </row>
    <row r="260" customFormat="false" ht="15" hidden="false" customHeight="false" outlineLevel="0" collapsed="false">
      <c r="A260" s="47" t="s">
        <v>2501</v>
      </c>
      <c r="B260" s="47" t="s">
        <v>283</v>
      </c>
      <c r="C260" s="48" t="n">
        <v>46027</v>
      </c>
      <c r="D260" s="47" t="s">
        <v>75</v>
      </c>
      <c r="E260" s="47" t="s">
        <v>65</v>
      </c>
      <c r="F260" s="47" t="s">
        <v>2289</v>
      </c>
      <c r="G260" s="47" t="s">
        <v>97</v>
      </c>
      <c r="H260" s="47" t="s">
        <v>2232</v>
      </c>
      <c r="I260" s="47" t="n">
        <v>3</v>
      </c>
    </row>
    <row r="261" customFormat="false" ht="15" hidden="false" customHeight="false" outlineLevel="0" collapsed="false">
      <c r="A261" s="47" t="s">
        <v>2502</v>
      </c>
      <c r="B261" s="47" t="s">
        <v>283</v>
      </c>
      <c r="C261" s="48" t="n">
        <v>46027</v>
      </c>
      <c r="D261" s="47" t="s">
        <v>75</v>
      </c>
      <c r="E261" s="47" t="s">
        <v>65</v>
      </c>
      <c r="F261" s="47" t="s">
        <v>2284</v>
      </c>
      <c r="G261" s="47" t="s">
        <v>97</v>
      </c>
      <c r="H261" s="47" t="s">
        <v>2232</v>
      </c>
      <c r="I261" s="47" t="n">
        <v>4</v>
      </c>
    </row>
    <row r="262" customFormat="false" ht="15" hidden="false" customHeight="false" outlineLevel="0" collapsed="false">
      <c r="A262" s="47" t="s">
        <v>2503</v>
      </c>
      <c r="B262" s="47" t="s">
        <v>283</v>
      </c>
      <c r="C262" s="48" t="n">
        <v>46027</v>
      </c>
      <c r="D262" s="47" t="s">
        <v>75</v>
      </c>
      <c r="E262" s="47" t="s">
        <v>65</v>
      </c>
      <c r="F262" s="47" t="s">
        <v>2289</v>
      </c>
      <c r="G262" s="47" t="s">
        <v>97</v>
      </c>
      <c r="H262" s="47" t="s">
        <v>2232</v>
      </c>
      <c r="I262" s="47" t="n">
        <v>3</v>
      </c>
    </row>
    <row r="263" customFormat="false" ht="15" hidden="false" customHeight="false" outlineLevel="0" collapsed="false">
      <c r="A263" s="47" t="s">
        <v>2504</v>
      </c>
      <c r="B263" s="47" t="s">
        <v>283</v>
      </c>
      <c r="C263" s="48" t="n">
        <v>46027</v>
      </c>
      <c r="D263" s="47" t="s">
        <v>75</v>
      </c>
      <c r="E263" s="47" t="s">
        <v>65</v>
      </c>
      <c r="F263" s="47" t="s">
        <v>2284</v>
      </c>
      <c r="G263" s="47" t="s">
        <v>98</v>
      </c>
      <c r="H263" s="47" t="s">
        <v>2382</v>
      </c>
      <c r="I263" s="47" t="n">
        <v>26</v>
      </c>
    </row>
    <row r="264" customFormat="false" ht="15" hidden="false" customHeight="false" outlineLevel="0" collapsed="false">
      <c r="A264" s="47" t="s">
        <v>2505</v>
      </c>
      <c r="B264" s="47" t="s">
        <v>284</v>
      </c>
      <c r="C264" s="48" t="n">
        <v>46028</v>
      </c>
      <c r="D264" s="47" t="s">
        <v>73</v>
      </c>
      <c r="E264" s="47" t="s">
        <v>62</v>
      </c>
      <c r="F264" s="47" t="s">
        <v>2228</v>
      </c>
      <c r="G264" s="47" t="s">
        <v>97</v>
      </c>
      <c r="H264" s="47" t="s">
        <v>2232</v>
      </c>
      <c r="I264" s="47" t="n">
        <v>6</v>
      </c>
    </row>
    <row r="265" customFormat="false" ht="15" hidden="false" customHeight="false" outlineLevel="0" collapsed="false">
      <c r="A265" s="47" t="s">
        <v>2506</v>
      </c>
      <c r="B265" s="47" t="s">
        <v>284</v>
      </c>
      <c r="C265" s="48" t="n">
        <v>46028</v>
      </c>
      <c r="D265" s="47" t="s">
        <v>73</v>
      </c>
      <c r="E265" s="47" t="s">
        <v>62</v>
      </c>
      <c r="F265" s="47" t="s">
        <v>2231</v>
      </c>
      <c r="G265" s="47" t="s">
        <v>97</v>
      </c>
      <c r="H265" s="47" t="s">
        <v>2232</v>
      </c>
      <c r="I265" s="47" t="n">
        <v>2</v>
      </c>
    </row>
    <row r="266" customFormat="false" ht="15" hidden="false" customHeight="false" outlineLevel="0" collapsed="false">
      <c r="A266" s="47" t="s">
        <v>2507</v>
      </c>
      <c r="B266" s="47" t="s">
        <v>284</v>
      </c>
      <c r="C266" s="48" t="n">
        <v>46028</v>
      </c>
      <c r="D266" s="47" t="s">
        <v>73</v>
      </c>
      <c r="E266" s="47" t="s">
        <v>62</v>
      </c>
      <c r="F266" s="47" t="s">
        <v>2231</v>
      </c>
      <c r="G266" s="47" t="s">
        <v>97</v>
      </c>
      <c r="H266" s="47" t="s">
        <v>2232</v>
      </c>
      <c r="I266" s="47" t="n">
        <v>7</v>
      </c>
    </row>
    <row r="267" customFormat="false" ht="15" hidden="false" customHeight="false" outlineLevel="0" collapsed="false">
      <c r="A267" s="47" t="s">
        <v>2508</v>
      </c>
      <c r="B267" s="47" t="s">
        <v>284</v>
      </c>
      <c r="C267" s="48" t="n">
        <v>46028</v>
      </c>
      <c r="D267" s="47" t="s">
        <v>73</v>
      </c>
      <c r="E267" s="47" t="s">
        <v>62</v>
      </c>
      <c r="F267" s="47" t="s">
        <v>2228</v>
      </c>
      <c r="G267" s="47" t="s">
        <v>97</v>
      </c>
      <c r="H267" s="47" t="s">
        <v>2232</v>
      </c>
      <c r="I267" s="47" t="n">
        <v>4</v>
      </c>
    </row>
    <row r="268" customFormat="false" ht="15" hidden="false" customHeight="false" outlineLevel="0" collapsed="false">
      <c r="A268" s="47" t="s">
        <v>2509</v>
      </c>
      <c r="B268" s="47" t="s">
        <v>284</v>
      </c>
      <c r="C268" s="48" t="n">
        <v>46028</v>
      </c>
      <c r="D268" s="47" t="s">
        <v>73</v>
      </c>
      <c r="E268" s="47" t="s">
        <v>62</v>
      </c>
      <c r="F268" s="47" t="s">
        <v>2228</v>
      </c>
      <c r="G268" s="47" t="s">
        <v>97</v>
      </c>
      <c r="H268" s="47" t="s">
        <v>2232</v>
      </c>
      <c r="I268" s="47" t="n">
        <v>5</v>
      </c>
    </row>
    <row r="269" customFormat="false" ht="15" hidden="false" customHeight="false" outlineLevel="0" collapsed="false">
      <c r="A269" s="47" t="s">
        <v>2510</v>
      </c>
      <c r="B269" s="47" t="s">
        <v>285</v>
      </c>
      <c r="C269" s="48" t="n">
        <v>46028</v>
      </c>
      <c r="D269" s="47" t="s">
        <v>74</v>
      </c>
      <c r="E269" s="47" t="s">
        <v>62</v>
      </c>
      <c r="F269" s="47" t="s">
        <v>2228</v>
      </c>
      <c r="G269" s="47" t="s">
        <v>97</v>
      </c>
      <c r="H269" s="47" t="s">
        <v>2232</v>
      </c>
      <c r="I269" s="47" t="n">
        <v>3</v>
      </c>
    </row>
    <row r="270" customFormat="false" ht="15" hidden="false" customHeight="false" outlineLevel="0" collapsed="false">
      <c r="A270" s="47" t="s">
        <v>2511</v>
      </c>
      <c r="B270" s="47" t="s">
        <v>285</v>
      </c>
      <c r="C270" s="48" t="n">
        <v>46028</v>
      </c>
      <c r="D270" s="47" t="s">
        <v>74</v>
      </c>
      <c r="E270" s="47" t="s">
        <v>62</v>
      </c>
      <c r="F270" s="47" t="s">
        <v>2228</v>
      </c>
      <c r="G270" s="47" t="s">
        <v>97</v>
      </c>
      <c r="H270" s="47" t="s">
        <v>2232</v>
      </c>
      <c r="I270" s="47" t="n">
        <v>2</v>
      </c>
    </row>
    <row r="271" customFormat="false" ht="15" hidden="false" customHeight="false" outlineLevel="0" collapsed="false">
      <c r="A271" s="47" t="s">
        <v>2512</v>
      </c>
      <c r="B271" s="47" t="s">
        <v>285</v>
      </c>
      <c r="C271" s="48" t="n">
        <v>46028</v>
      </c>
      <c r="D271" s="47" t="s">
        <v>74</v>
      </c>
      <c r="E271" s="47" t="s">
        <v>62</v>
      </c>
      <c r="F271" s="47" t="s">
        <v>2317</v>
      </c>
      <c r="G271" s="47" t="s">
        <v>97</v>
      </c>
      <c r="H271" s="47" t="s">
        <v>2232</v>
      </c>
      <c r="I271" s="47" t="n">
        <v>2</v>
      </c>
    </row>
    <row r="272" customFormat="false" ht="15" hidden="false" customHeight="false" outlineLevel="0" collapsed="false">
      <c r="A272" s="47" t="s">
        <v>2513</v>
      </c>
      <c r="B272" s="47" t="s">
        <v>285</v>
      </c>
      <c r="C272" s="48" t="n">
        <v>46028</v>
      </c>
      <c r="D272" s="47" t="s">
        <v>74</v>
      </c>
      <c r="E272" s="47" t="s">
        <v>62</v>
      </c>
      <c r="F272" s="47" t="s">
        <v>2231</v>
      </c>
      <c r="G272" s="47" t="s">
        <v>97</v>
      </c>
      <c r="H272" s="47" t="s">
        <v>2232</v>
      </c>
      <c r="I272" s="47" t="n">
        <v>7</v>
      </c>
    </row>
    <row r="273" customFormat="false" ht="15" hidden="false" customHeight="false" outlineLevel="0" collapsed="false">
      <c r="A273" s="47" t="s">
        <v>2514</v>
      </c>
      <c r="B273" s="47" t="s">
        <v>285</v>
      </c>
      <c r="C273" s="48" t="n">
        <v>46028</v>
      </c>
      <c r="D273" s="47" t="s">
        <v>74</v>
      </c>
      <c r="E273" s="47" t="s">
        <v>62</v>
      </c>
      <c r="F273" s="47" t="s">
        <v>2228</v>
      </c>
      <c r="G273" s="47" t="s">
        <v>97</v>
      </c>
      <c r="H273" s="47" t="s">
        <v>2232</v>
      </c>
      <c r="I273" s="47" t="n">
        <v>7</v>
      </c>
    </row>
    <row r="274" customFormat="false" ht="15" hidden="false" customHeight="false" outlineLevel="0" collapsed="false">
      <c r="A274" s="47" t="s">
        <v>2515</v>
      </c>
      <c r="B274" s="47" t="s">
        <v>286</v>
      </c>
      <c r="C274" s="48" t="n">
        <v>46028</v>
      </c>
      <c r="D274" s="47" t="s">
        <v>75</v>
      </c>
      <c r="E274" s="47" t="s">
        <v>62</v>
      </c>
      <c r="F274" s="47" t="s">
        <v>2231</v>
      </c>
      <c r="G274" s="47" t="s">
        <v>93</v>
      </c>
      <c r="H274" s="47" t="s">
        <v>2253</v>
      </c>
      <c r="I274" s="47" t="n">
        <v>37</v>
      </c>
    </row>
    <row r="275" customFormat="false" ht="15" hidden="false" customHeight="false" outlineLevel="0" collapsed="false">
      <c r="A275" s="47" t="s">
        <v>2516</v>
      </c>
      <c r="B275" s="47" t="s">
        <v>286</v>
      </c>
      <c r="C275" s="48" t="n">
        <v>46028</v>
      </c>
      <c r="D275" s="47" t="s">
        <v>75</v>
      </c>
      <c r="E275" s="47" t="s">
        <v>62</v>
      </c>
      <c r="F275" s="47" t="s">
        <v>2317</v>
      </c>
      <c r="G275" s="47" t="s">
        <v>93</v>
      </c>
      <c r="H275" s="47" t="s">
        <v>2253</v>
      </c>
      <c r="I275" s="47" t="n">
        <v>25</v>
      </c>
    </row>
    <row r="276" customFormat="false" ht="15" hidden="false" customHeight="false" outlineLevel="0" collapsed="false">
      <c r="A276" s="47" t="s">
        <v>2517</v>
      </c>
      <c r="B276" s="47" t="s">
        <v>286</v>
      </c>
      <c r="C276" s="48" t="n">
        <v>46028</v>
      </c>
      <c r="D276" s="47" t="s">
        <v>75</v>
      </c>
      <c r="E276" s="47" t="s">
        <v>62</v>
      </c>
      <c r="F276" s="47" t="s">
        <v>2231</v>
      </c>
      <c r="G276" s="47" t="s">
        <v>96</v>
      </c>
      <c r="H276" s="47" t="s">
        <v>2270</v>
      </c>
      <c r="I276" s="47" t="n">
        <v>18</v>
      </c>
    </row>
    <row r="277" customFormat="false" ht="15" hidden="false" customHeight="false" outlineLevel="0" collapsed="false">
      <c r="A277" s="47" t="s">
        <v>2518</v>
      </c>
      <c r="B277" s="47" t="s">
        <v>286</v>
      </c>
      <c r="C277" s="48" t="n">
        <v>46028</v>
      </c>
      <c r="D277" s="47" t="s">
        <v>75</v>
      </c>
      <c r="E277" s="47" t="s">
        <v>62</v>
      </c>
      <c r="F277" s="47" t="s">
        <v>2228</v>
      </c>
      <c r="G277" s="47" t="s">
        <v>97</v>
      </c>
      <c r="H277" s="47" t="s">
        <v>2232</v>
      </c>
      <c r="I277" s="47" t="n">
        <v>4</v>
      </c>
    </row>
    <row r="278" customFormat="false" ht="15" hidden="false" customHeight="false" outlineLevel="0" collapsed="false">
      <c r="A278" s="47" t="s">
        <v>2519</v>
      </c>
      <c r="B278" s="47" t="s">
        <v>286</v>
      </c>
      <c r="C278" s="48" t="n">
        <v>46028</v>
      </c>
      <c r="D278" s="47" t="s">
        <v>75</v>
      </c>
      <c r="E278" s="47" t="s">
        <v>62</v>
      </c>
      <c r="F278" s="47" t="s">
        <v>2228</v>
      </c>
      <c r="G278" s="47" t="s">
        <v>97</v>
      </c>
      <c r="H278" s="47" t="s">
        <v>2232</v>
      </c>
      <c r="I278" s="47" t="n">
        <v>4</v>
      </c>
    </row>
    <row r="279" customFormat="false" ht="15" hidden="false" customHeight="false" outlineLevel="0" collapsed="false">
      <c r="A279" s="47" t="s">
        <v>2520</v>
      </c>
      <c r="B279" s="47" t="s">
        <v>286</v>
      </c>
      <c r="C279" s="48" t="n">
        <v>46028</v>
      </c>
      <c r="D279" s="47" t="s">
        <v>75</v>
      </c>
      <c r="E279" s="47" t="s">
        <v>62</v>
      </c>
      <c r="F279" s="47" t="s">
        <v>2231</v>
      </c>
      <c r="G279" s="47" t="s">
        <v>97</v>
      </c>
      <c r="H279" s="47" t="s">
        <v>2232</v>
      </c>
      <c r="I279" s="47" t="n">
        <v>6</v>
      </c>
    </row>
    <row r="280" customFormat="false" ht="15" hidden="false" customHeight="false" outlineLevel="0" collapsed="false">
      <c r="A280" s="47" t="s">
        <v>2521</v>
      </c>
      <c r="B280" s="47" t="s">
        <v>286</v>
      </c>
      <c r="C280" s="48" t="n">
        <v>46028</v>
      </c>
      <c r="D280" s="47" t="s">
        <v>75</v>
      </c>
      <c r="E280" s="47" t="s">
        <v>62</v>
      </c>
      <c r="F280" s="47" t="s">
        <v>2228</v>
      </c>
      <c r="G280" s="47" t="s">
        <v>97</v>
      </c>
      <c r="H280" s="47" t="s">
        <v>2232</v>
      </c>
      <c r="I280" s="47" t="n">
        <v>7</v>
      </c>
    </row>
    <row r="281" customFormat="false" ht="15" hidden="false" customHeight="false" outlineLevel="0" collapsed="false">
      <c r="A281" s="47" t="s">
        <v>2522</v>
      </c>
      <c r="B281" s="47" t="s">
        <v>286</v>
      </c>
      <c r="C281" s="48" t="n">
        <v>46028</v>
      </c>
      <c r="D281" s="47" t="s">
        <v>75</v>
      </c>
      <c r="E281" s="47" t="s">
        <v>62</v>
      </c>
      <c r="F281" s="47" t="s">
        <v>2317</v>
      </c>
      <c r="G281" s="47" t="s">
        <v>97</v>
      </c>
      <c r="H281" s="47" t="s">
        <v>2232</v>
      </c>
      <c r="I281" s="47" t="n">
        <v>5</v>
      </c>
    </row>
    <row r="282" customFormat="false" ht="15" hidden="false" customHeight="false" outlineLevel="0" collapsed="false">
      <c r="A282" s="47" t="s">
        <v>2523</v>
      </c>
      <c r="B282" s="47" t="s">
        <v>287</v>
      </c>
      <c r="C282" s="48" t="n">
        <v>46028</v>
      </c>
      <c r="D282" s="47" t="s">
        <v>73</v>
      </c>
      <c r="E282" s="47" t="s">
        <v>63</v>
      </c>
      <c r="F282" s="47" t="s">
        <v>2255</v>
      </c>
      <c r="G282" s="47" t="s">
        <v>93</v>
      </c>
      <c r="H282" s="47" t="s">
        <v>2253</v>
      </c>
      <c r="I282" s="47" t="n">
        <v>27</v>
      </c>
    </row>
    <row r="283" customFormat="false" ht="15" hidden="false" customHeight="false" outlineLevel="0" collapsed="false">
      <c r="A283" s="47" t="s">
        <v>2524</v>
      </c>
      <c r="B283" s="47" t="s">
        <v>287</v>
      </c>
      <c r="C283" s="48" t="n">
        <v>46028</v>
      </c>
      <c r="D283" s="47" t="s">
        <v>73</v>
      </c>
      <c r="E283" s="47" t="s">
        <v>63</v>
      </c>
      <c r="F283" s="47" t="s">
        <v>2255</v>
      </c>
      <c r="G283" s="47" t="s">
        <v>97</v>
      </c>
      <c r="H283" s="47" t="s">
        <v>2232</v>
      </c>
      <c r="I283" s="47" t="n">
        <v>3</v>
      </c>
    </row>
    <row r="284" customFormat="false" ht="15" hidden="false" customHeight="false" outlineLevel="0" collapsed="false">
      <c r="A284" s="47" t="s">
        <v>2525</v>
      </c>
      <c r="B284" s="47" t="s">
        <v>287</v>
      </c>
      <c r="C284" s="48" t="n">
        <v>46028</v>
      </c>
      <c r="D284" s="47" t="s">
        <v>73</v>
      </c>
      <c r="E284" s="47" t="s">
        <v>63</v>
      </c>
      <c r="F284" s="47" t="s">
        <v>2260</v>
      </c>
      <c r="G284" s="47" t="s">
        <v>97</v>
      </c>
      <c r="H284" s="47" t="s">
        <v>2232</v>
      </c>
      <c r="I284" s="47" t="n">
        <v>7</v>
      </c>
    </row>
    <row r="285" customFormat="false" ht="15" hidden="false" customHeight="false" outlineLevel="0" collapsed="false">
      <c r="A285" s="47" t="s">
        <v>2526</v>
      </c>
      <c r="B285" s="47" t="s">
        <v>287</v>
      </c>
      <c r="C285" s="48" t="n">
        <v>46028</v>
      </c>
      <c r="D285" s="47" t="s">
        <v>73</v>
      </c>
      <c r="E285" s="47" t="s">
        <v>63</v>
      </c>
      <c r="F285" s="47" t="s">
        <v>2252</v>
      </c>
      <c r="G285" s="47" t="s">
        <v>97</v>
      </c>
      <c r="H285" s="47" t="s">
        <v>2232</v>
      </c>
      <c r="I285" s="47" t="n">
        <v>7</v>
      </c>
    </row>
    <row r="286" customFormat="false" ht="15" hidden="false" customHeight="false" outlineLevel="0" collapsed="false">
      <c r="A286" s="47" t="s">
        <v>2527</v>
      </c>
      <c r="B286" s="47" t="s">
        <v>287</v>
      </c>
      <c r="C286" s="48" t="n">
        <v>46028</v>
      </c>
      <c r="D286" s="47" t="s">
        <v>73</v>
      </c>
      <c r="E286" s="47" t="s">
        <v>63</v>
      </c>
      <c r="F286" s="47" t="s">
        <v>2255</v>
      </c>
      <c r="G286" s="47" t="s">
        <v>97</v>
      </c>
      <c r="H286" s="47" t="s">
        <v>2232</v>
      </c>
      <c r="I286" s="47" t="n">
        <v>5</v>
      </c>
    </row>
    <row r="287" customFormat="false" ht="15" hidden="false" customHeight="false" outlineLevel="0" collapsed="false">
      <c r="A287" s="47" t="s">
        <v>2528</v>
      </c>
      <c r="B287" s="47" t="s">
        <v>289</v>
      </c>
      <c r="C287" s="48" t="n">
        <v>46028</v>
      </c>
      <c r="D287" s="47" t="s">
        <v>74</v>
      </c>
      <c r="E287" s="47" t="s">
        <v>63</v>
      </c>
      <c r="F287" s="47" t="s">
        <v>2252</v>
      </c>
      <c r="G287" s="47" t="s">
        <v>96</v>
      </c>
      <c r="H287" s="47" t="s">
        <v>2270</v>
      </c>
      <c r="I287" s="47" t="n">
        <v>36</v>
      </c>
    </row>
    <row r="288" customFormat="false" ht="15" hidden="false" customHeight="false" outlineLevel="0" collapsed="false">
      <c r="A288" s="47" t="s">
        <v>2529</v>
      </c>
      <c r="B288" s="47" t="s">
        <v>289</v>
      </c>
      <c r="C288" s="48" t="n">
        <v>46028</v>
      </c>
      <c r="D288" s="47" t="s">
        <v>74</v>
      </c>
      <c r="E288" s="47" t="s">
        <v>63</v>
      </c>
      <c r="F288" s="47" t="s">
        <v>2252</v>
      </c>
      <c r="G288" s="47" t="s">
        <v>96</v>
      </c>
      <c r="H288" s="47" t="s">
        <v>2270</v>
      </c>
      <c r="I288" s="47" t="n">
        <v>40</v>
      </c>
    </row>
    <row r="289" customFormat="false" ht="15" hidden="false" customHeight="false" outlineLevel="0" collapsed="false">
      <c r="A289" s="47" t="s">
        <v>2530</v>
      </c>
      <c r="B289" s="47" t="s">
        <v>289</v>
      </c>
      <c r="C289" s="48" t="n">
        <v>46028</v>
      </c>
      <c r="D289" s="47" t="s">
        <v>74</v>
      </c>
      <c r="E289" s="47" t="s">
        <v>63</v>
      </c>
      <c r="F289" s="47" t="s">
        <v>2252</v>
      </c>
      <c r="G289" s="47" t="s">
        <v>97</v>
      </c>
      <c r="H289" s="47" t="s">
        <v>2232</v>
      </c>
      <c r="I289" s="47" t="n">
        <v>3</v>
      </c>
    </row>
    <row r="290" customFormat="false" ht="15" hidden="false" customHeight="false" outlineLevel="0" collapsed="false">
      <c r="A290" s="47" t="s">
        <v>2531</v>
      </c>
      <c r="B290" s="47" t="s">
        <v>289</v>
      </c>
      <c r="C290" s="48" t="n">
        <v>46028</v>
      </c>
      <c r="D290" s="47" t="s">
        <v>74</v>
      </c>
      <c r="E290" s="47" t="s">
        <v>63</v>
      </c>
      <c r="F290" s="47" t="s">
        <v>2252</v>
      </c>
      <c r="G290" s="47" t="s">
        <v>97</v>
      </c>
      <c r="H290" s="47" t="s">
        <v>2232</v>
      </c>
      <c r="I290" s="47" t="n">
        <v>7</v>
      </c>
    </row>
    <row r="291" customFormat="false" ht="15" hidden="false" customHeight="false" outlineLevel="0" collapsed="false">
      <c r="A291" s="47" t="s">
        <v>2532</v>
      </c>
      <c r="B291" s="47" t="s">
        <v>289</v>
      </c>
      <c r="C291" s="48" t="n">
        <v>46028</v>
      </c>
      <c r="D291" s="47" t="s">
        <v>74</v>
      </c>
      <c r="E291" s="47" t="s">
        <v>63</v>
      </c>
      <c r="F291" s="47" t="s">
        <v>2255</v>
      </c>
      <c r="G291" s="47" t="s">
        <v>97</v>
      </c>
      <c r="H291" s="47" t="s">
        <v>2232</v>
      </c>
      <c r="I291" s="47" t="n">
        <v>4</v>
      </c>
    </row>
    <row r="292" customFormat="false" ht="15" hidden="false" customHeight="false" outlineLevel="0" collapsed="false">
      <c r="A292" s="47" t="s">
        <v>2533</v>
      </c>
      <c r="B292" s="47" t="s">
        <v>289</v>
      </c>
      <c r="C292" s="48" t="n">
        <v>46028</v>
      </c>
      <c r="D292" s="47" t="s">
        <v>74</v>
      </c>
      <c r="E292" s="47" t="s">
        <v>63</v>
      </c>
      <c r="F292" s="47" t="s">
        <v>2252</v>
      </c>
      <c r="G292" s="47" t="s">
        <v>97</v>
      </c>
      <c r="H292" s="47" t="s">
        <v>2232</v>
      </c>
      <c r="I292" s="47" t="n">
        <v>4</v>
      </c>
    </row>
    <row r="293" customFormat="false" ht="15" hidden="false" customHeight="false" outlineLevel="0" collapsed="false">
      <c r="A293" s="47" t="s">
        <v>2534</v>
      </c>
      <c r="B293" s="47" t="s">
        <v>289</v>
      </c>
      <c r="C293" s="48" t="n">
        <v>46028</v>
      </c>
      <c r="D293" s="47" t="s">
        <v>74</v>
      </c>
      <c r="E293" s="47" t="s">
        <v>63</v>
      </c>
      <c r="F293" s="47" t="s">
        <v>2255</v>
      </c>
      <c r="G293" s="47" t="s">
        <v>98</v>
      </c>
      <c r="H293" s="47" t="s">
        <v>2382</v>
      </c>
      <c r="I293" s="47" t="n">
        <v>10</v>
      </c>
    </row>
    <row r="294" customFormat="false" ht="15" hidden="false" customHeight="false" outlineLevel="0" collapsed="false">
      <c r="A294" s="47" t="s">
        <v>2535</v>
      </c>
      <c r="B294" s="47" t="s">
        <v>290</v>
      </c>
      <c r="C294" s="48" t="n">
        <v>46028</v>
      </c>
      <c r="D294" s="47" t="s">
        <v>75</v>
      </c>
      <c r="E294" s="47" t="s">
        <v>63</v>
      </c>
      <c r="F294" s="47" t="s">
        <v>2255</v>
      </c>
      <c r="G294" s="47" t="s">
        <v>97</v>
      </c>
      <c r="H294" s="47" t="s">
        <v>2232</v>
      </c>
      <c r="I294" s="47" t="n">
        <v>5</v>
      </c>
    </row>
    <row r="295" customFormat="false" ht="15" hidden="false" customHeight="false" outlineLevel="0" collapsed="false">
      <c r="A295" s="47" t="s">
        <v>2536</v>
      </c>
      <c r="B295" s="47" t="s">
        <v>290</v>
      </c>
      <c r="C295" s="48" t="n">
        <v>46028</v>
      </c>
      <c r="D295" s="47" t="s">
        <v>75</v>
      </c>
      <c r="E295" s="47" t="s">
        <v>63</v>
      </c>
      <c r="F295" s="47" t="s">
        <v>2252</v>
      </c>
      <c r="G295" s="47" t="s">
        <v>97</v>
      </c>
      <c r="H295" s="47" t="s">
        <v>2232</v>
      </c>
      <c r="I295" s="47" t="n">
        <v>4</v>
      </c>
    </row>
    <row r="296" customFormat="false" ht="15" hidden="false" customHeight="false" outlineLevel="0" collapsed="false">
      <c r="A296" s="47" t="s">
        <v>2537</v>
      </c>
      <c r="B296" s="47" t="s">
        <v>290</v>
      </c>
      <c r="C296" s="48" t="n">
        <v>46028</v>
      </c>
      <c r="D296" s="47" t="s">
        <v>75</v>
      </c>
      <c r="E296" s="47" t="s">
        <v>63</v>
      </c>
      <c r="F296" s="47" t="s">
        <v>2252</v>
      </c>
      <c r="G296" s="47" t="s">
        <v>97</v>
      </c>
      <c r="H296" s="47" t="s">
        <v>2232</v>
      </c>
      <c r="I296" s="47" t="n">
        <v>3</v>
      </c>
    </row>
    <row r="297" customFormat="false" ht="15" hidden="false" customHeight="false" outlineLevel="0" collapsed="false">
      <c r="A297" s="47" t="s">
        <v>2538</v>
      </c>
      <c r="B297" s="47" t="s">
        <v>290</v>
      </c>
      <c r="C297" s="48" t="n">
        <v>46028</v>
      </c>
      <c r="D297" s="47" t="s">
        <v>75</v>
      </c>
      <c r="E297" s="47" t="s">
        <v>63</v>
      </c>
      <c r="F297" s="47" t="s">
        <v>2252</v>
      </c>
      <c r="G297" s="47" t="s">
        <v>97</v>
      </c>
      <c r="H297" s="47" t="s">
        <v>2232</v>
      </c>
      <c r="I297" s="47" t="n">
        <v>4</v>
      </c>
    </row>
    <row r="298" customFormat="false" ht="15" hidden="false" customHeight="false" outlineLevel="0" collapsed="false">
      <c r="A298" s="47" t="s">
        <v>2539</v>
      </c>
      <c r="B298" s="47" t="s">
        <v>290</v>
      </c>
      <c r="C298" s="48" t="n">
        <v>46028</v>
      </c>
      <c r="D298" s="47" t="s">
        <v>75</v>
      </c>
      <c r="E298" s="47" t="s">
        <v>63</v>
      </c>
      <c r="F298" s="47" t="s">
        <v>2255</v>
      </c>
      <c r="G298" s="47" t="s">
        <v>97</v>
      </c>
      <c r="H298" s="47" t="s">
        <v>2232</v>
      </c>
      <c r="I298" s="47" t="n">
        <v>3</v>
      </c>
    </row>
    <row r="299" customFormat="false" ht="15" hidden="false" customHeight="false" outlineLevel="0" collapsed="false">
      <c r="A299" s="47" t="s">
        <v>2540</v>
      </c>
      <c r="B299" s="47" t="s">
        <v>290</v>
      </c>
      <c r="C299" s="48" t="n">
        <v>46028</v>
      </c>
      <c r="D299" s="47" t="s">
        <v>75</v>
      </c>
      <c r="E299" s="47" t="s">
        <v>63</v>
      </c>
      <c r="F299" s="47" t="s">
        <v>2255</v>
      </c>
      <c r="G299" s="47" t="s">
        <v>97</v>
      </c>
      <c r="H299" s="47" t="s">
        <v>2232</v>
      </c>
      <c r="I299" s="47" t="n">
        <v>5</v>
      </c>
    </row>
    <row r="300" customFormat="false" ht="15" hidden="false" customHeight="false" outlineLevel="0" collapsed="false">
      <c r="A300" s="47" t="s">
        <v>2541</v>
      </c>
      <c r="B300" s="47" t="s">
        <v>293</v>
      </c>
      <c r="C300" s="48" t="n">
        <v>46028</v>
      </c>
      <c r="D300" s="47" t="s">
        <v>74</v>
      </c>
      <c r="E300" s="47" t="s">
        <v>64</v>
      </c>
      <c r="F300" s="47" t="s">
        <v>2278</v>
      </c>
      <c r="G300" s="47" t="s">
        <v>95</v>
      </c>
      <c r="H300" s="47" t="s">
        <v>2245</v>
      </c>
      <c r="I300" s="47" t="n">
        <v>30</v>
      </c>
    </row>
    <row r="301" customFormat="false" ht="15" hidden="false" customHeight="false" outlineLevel="0" collapsed="false">
      <c r="A301" s="47" t="s">
        <v>2542</v>
      </c>
      <c r="B301" s="47" t="s">
        <v>293</v>
      </c>
      <c r="C301" s="48" t="n">
        <v>46028</v>
      </c>
      <c r="D301" s="47" t="s">
        <v>74</v>
      </c>
      <c r="E301" s="47" t="s">
        <v>64</v>
      </c>
      <c r="F301" s="47" t="s">
        <v>2278</v>
      </c>
      <c r="G301" s="47" t="s">
        <v>97</v>
      </c>
      <c r="H301" s="47" t="s">
        <v>2232</v>
      </c>
      <c r="I301" s="47" t="n">
        <v>5</v>
      </c>
    </row>
    <row r="302" customFormat="false" ht="15" hidden="false" customHeight="false" outlineLevel="0" collapsed="false">
      <c r="A302" s="47" t="s">
        <v>2543</v>
      </c>
      <c r="B302" s="47" t="s">
        <v>293</v>
      </c>
      <c r="C302" s="48" t="n">
        <v>46028</v>
      </c>
      <c r="D302" s="47" t="s">
        <v>74</v>
      </c>
      <c r="E302" s="47" t="s">
        <v>64</v>
      </c>
      <c r="F302" s="47" t="s">
        <v>2278</v>
      </c>
      <c r="G302" s="47" t="s">
        <v>97</v>
      </c>
      <c r="H302" s="47" t="s">
        <v>2232</v>
      </c>
      <c r="I302" s="47" t="n">
        <v>7</v>
      </c>
    </row>
    <row r="303" customFormat="false" ht="15" hidden="false" customHeight="false" outlineLevel="0" collapsed="false">
      <c r="A303" s="47" t="s">
        <v>2544</v>
      </c>
      <c r="B303" s="47" t="s">
        <v>294</v>
      </c>
      <c r="C303" s="48" t="n">
        <v>46028</v>
      </c>
      <c r="D303" s="47" t="s">
        <v>73</v>
      </c>
      <c r="E303" s="47" t="s">
        <v>65</v>
      </c>
      <c r="F303" s="47" t="s">
        <v>2284</v>
      </c>
      <c r="G303" s="47" t="s">
        <v>95</v>
      </c>
      <c r="H303" s="47" t="s">
        <v>2245</v>
      </c>
      <c r="I303" s="47" t="n">
        <v>7</v>
      </c>
    </row>
    <row r="304" customFormat="false" ht="15" hidden="false" customHeight="false" outlineLevel="0" collapsed="false">
      <c r="A304" s="47" t="s">
        <v>2545</v>
      </c>
      <c r="B304" s="47" t="s">
        <v>294</v>
      </c>
      <c r="C304" s="48" t="n">
        <v>46028</v>
      </c>
      <c r="D304" s="47" t="s">
        <v>73</v>
      </c>
      <c r="E304" s="47" t="s">
        <v>65</v>
      </c>
      <c r="F304" s="47" t="s">
        <v>2289</v>
      </c>
      <c r="G304" s="47" t="s">
        <v>97</v>
      </c>
      <c r="H304" s="47" t="s">
        <v>2232</v>
      </c>
      <c r="I304" s="47" t="n">
        <v>6</v>
      </c>
    </row>
    <row r="305" customFormat="false" ht="15" hidden="false" customHeight="false" outlineLevel="0" collapsed="false">
      <c r="A305" s="47" t="s">
        <v>2546</v>
      </c>
      <c r="B305" s="47" t="s">
        <v>294</v>
      </c>
      <c r="C305" s="48" t="n">
        <v>46028</v>
      </c>
      <c r="D305" s="47" t="s">
        <v>73</v>
      </c>
      <c r="E305" s="47" t="s">
        <v>65</v>
      </c>
      <c r="F305" s="47" t="s">
        <v>2284</v>
      </c>
      <c r="G305" s="47" t="s">
        <v>97</v>
      </c>
      <c r="H305" s="47" t="s">
        <v>2232</v>
      </c>
      <c r="I305" s="47" t="n">
        <v>2</v>
      </c>
    </row>
    <row r="306" customFormat="false" ht="15" hidden="false" customHeight="false" outlineLevel="0" collapsed="false">
      <c r="A306" s="47" t="s">
        <v>2547</v>
      </c>
      <c r="B306" s="47" t="s">
        <v>294</v>
      </c>
      <c r="C306" s="48" t="n">
        <v>46028</v>
      </c>
      <c r="D306" s="47" t="s">
        <v>73</v>
      </c>
      <c r="E306" s="47" t="s">
        <v>65</v>
      </c>
      <c r="F306" s="47" t="s">
        <v>2284</v>
      </c>
      <c r="G306" s="47" t="s">
        <v>97</v>
      </c>
      <c r="H306" s="47" t="s">
        <v>2232</v>
      </c>
      <c r="I306" s="47" t="n">
        <v>2</v>
      </c>
    </row>
    <row r="307" customFormat="false" ht="15" hidden="false" customHeight="false" outlineLevel="0" collapsed="false">
      <c r="A307" s="47" t="s">
        <v>2548</v>
      </c>
      <c r="B307" s="47" t="s">
        <v>294</v>
      </c>
      <c r="C307" s="48" t="n">
        <v>46028</v>
      </c>
      <c r="D307" s="47" t="s">
        <v>73</v>
      </c>
      <c r="E307" s="47" t="s">
        <v>65</v>
      </c>
      <c r="F307" s="47" t="s">
        <v>2284</v>
      </c>
      <c r="G307" s="47" t="s">
        <v>97</v>
      </c>
      <c r="H307" s="47" t="s">
        <v>2232</v>
      </c>
      <c r="I307" s="47" t="n">
        <v>3</v>
      </c>
    </row>
    <row r="308" customFormat="false" ht="15" hidden="false" customHeight="false" outlineLevel="0" collapsed="false">
      <c r="A308" s="47" t="s">
        <v>2549</v>
      </c>
      <c r="B308" s="47" t="s">
        <v>294</v>
      </c>
      <c r="C308" s="48" t="n">
        <v>46028</v>
      </c>
      <c r="D308" s="47" t="s">
        <v>73</v>
      </c>
      <c r="E308" s="47" t="s">
        <v>65</v>
      </c>
      <c r="F308" s="47" t="s">
        <v>2289</v>
      </c>
      <c r="G308" s="47" t="s">
        <v>97</v>
      </c>
      <c r="H308" s="47" t="s">
        <v>2232</v>
      </c>
      <c r="I308" s="47" t="n">
        <v>2</v>
      </c>
    </row>
    <row r="309" customFormat="false" ht="15" hidden="false" customHeight="false" outlineLevel="0" collapsed="false">
      <c r="A309" s="47" t="s">
        <v>2550</v>
      </c>
      <c r="B309" s="47" t="s">
        <v>294</v>
      </c>
      <c r="C309" s="48" t="n">
        <v>46028</v>
      </c>
      <c r="D309" s="47" t="s">
        <v>73</v>
      </c>
      <c r="E309" s="47" t="s">
        <v>65</v>
      </c>
      <c r="F309" s="47" t="s">
        <v>2289</v>
      </c>
      <c r="G309" s="47" t="s">
        <v>97</v>
      </c>
      <c r="H309" s="47" t="s">
        <v>2232</v>
      </c>
      <c r="I309" s="47" t="n">
        <v>5</v>
      </c>
    </row>
    <row r="310" customFormat="false" ht="15" hidden="false" customHeight="false" outlineLevel="0" collapsed="false">
      <c r="A310" s="47" t="s">
        <v>2551</v>
      </c>
      <c r="B310" s="47" t="s">
        <v>294</v>
      </c>
      <c r="C310" s="48" t="n">
        <v>46028</v>
      </c>
      <c r="D310" s="47" t="s">
        <v>73</v>
      </c>
      <c r="E310" s="47" t="s">
        <v>65</v>
      </c>
      <c r="F310" s="47" t="s">
        <v>2289</v>
      </c>
      <c r="G310" s="47" t="s">
        <v>97</v>
      </c>
      <c r="H310" s="47" t="s">
        <v>2232</v>
      </c>
      <c r="I310" s="47" t="n">
        <v>2</v>
      </c>
    </row>
    <row r="311" customFormat="false" ht="15" hidden="false" customHeight="false" outlineLevel="0" collapsed="false">
      <c r="A311" s="47" t="s">
        <v>2552</v>
      </c>
      <c r="B311" s="47" t="s">
        <v>294</v>
      </c>
      <c r="C311" s="48" t="n">
        <v>46028</v>
      </c>
      <c r="D311" s="47" t="s">
        <v>73</v>
      </c>
      <c r="E311" s="47" t="s">
        <v>65</v>
      </c>
      <c r="F311" s="47" t="s">
        <v>2289</v>
      </c>
      <c r="G311" s="47" t="s">
        <v>97</v>
      </c>
      <c r="H311" s="47" t="s">
        <v>2232</v>
      </c>
      <c r="I311" s="47" t="n">
        <v>2</v>
      </c>
    </row>
    <row r="312" customFormat="false" ht="15" hidden="false" customHeight="false" outlineLevel="0" collapsed="false">
      <c r="A312" s="47" t="s">
        <v>2553</v>
      </c>
      <c r="B312" s="47" t="s">
        <v>295</v>
      </c>
      <c r="C312" s="48" t="n">
        <v>46028</v>
      </c>
      <c r="D312" s="47" t="s">
        <v>74</v>
      </c>
      <c r="E312" s="47" t="s">
        <v>65</v>
      </c>
      <c r="F312" s="47" t="s">
        <v>2284</v>
      </c>
      <c r="G312" s="47" t="s">
        <v>93</v>
      </c>
      <c r="H312" s="47" t="s">
        <v>2253</v>
      </c>
      <c r="I312" s="47" t="n">
        <v>24</v>
      </c>
    </row>
    <row r="313" customFormat="false" ht="15" hidden="false" customHeight="false" outlineLevel="0" collapsed="false">
      <c r="A313" s="47" t="s">
        <v>2554</v>
      </c>
      <c r="B313" s="47" t="s">
        <v>295</v>
      </c>
      <c r="C313" s="48" t="n">
        <v>46028</v>
      </c>
      <c r="D313" s="47" t="s">
        <v>74</v>
      </c>
      <c r="E313" s="47" t="s">
        <v>65</v>
      </c>
      <c r="F313" s="47" t="s">
        <v>2284</v>
      </c>
      <c r="G313" s="47" t="s">
        <v>97</v>
      </c>
      <c r="H313" s="47" t="s">
        <v>2232</v>
      </c>
      <c r="I313" s="47" t="n">
        <v>6</v>
      </c>
    </row>
    <row r="314" customFormat="false" ht="15" hidden="false" customHeight="false" outlineLevel="0" collapsed="false">
      <c r="A314" s="47" t="s">
        <v>2555</v>
      </c>
      <c r="B314" s="47" t="s">
        <v>295</v>
      </c>
      <c r="C314" s="48" t="n">
        <v>46028</v>
      </c>
      <c r="D314" s="47" t="s">
        <v>74</v>
      </c>
      <c r="E314" s="47" t="s">
        <v>65</v>
      </c>
      <c r="F314" s="47" t="s">
        <v>2284</v>
      </c>
      <c r="G314" s="47" t="s">
        <v>97</v>
      </c>
      <c r="H314" s="47" t="s">
        <v>2232</v>
      </c>
      <c r="I314" s="47" t="n">
        <v>2</v>
      </c>
    </row>
    <row r="315" customFormat="false" ht="15" hidden="false" customHeight="false" outlineLevel="0" collapsed="false">
      <c r="A315" s="47" t="s">
        <v>2556</v>
      </c>
      <c r="B315" s="47" t="s">
        <v>295</v>
      </c>
      <c r="C315" s="48" t="n">
        <v>46028</v>
      </c>
      <c r="D315" s="47" t="s">
        <v>74</v>
      </c>
      <c r="E315" s="47" t="s">
        <v>65</v>
      </c>
      <c r="F315" s="47" t="s">
        <v>2289</v>
      </c>
      <c r="G315" s="47" t="s">
        <v>97</v>
      </c>
      <c r="H315" s="47" t="s">
        <v>2232</v>
      </c>
      <c r="I315" s="47" t="n">
        <v>2</v>
      </c>
    </row>
    <row r="316" customFormat="false" ht="15" hidden="false" customHeight="false" outlineLevel="0" collapsed="false">
      <c r="A316" s="47" t="s">
        <v>2557</v>
      </c>
      <c r="B316" s="47" t="s">
        <v>295</v>
      </c>
      <c r="C316" s="48" t="n">
        <v>46028</v>
      </c>
      <c r="D316" s="47" t="s">
        <v>74</v>
      </c>
      <c r="E316" s="47" t="s">
        <v>65</v>
      </c>
      <c r="F316" s="47" t="s">
        <v>2289</v>
      </c>
      <c r="G316" s="47" t="s">
        <v>97</v>
      </c>
      <c r="H316" s="47" t="s">
        <v>2232</v>
      </c>
      <c r="I316" s="47" t="n">
        <v>5</v>
      </c>
    </row>
    <row r="317" customFormat="false" ht="15" hidden="false" customHeight="false" outlineLevel="0" collapsed="false">
      <c r="A317" s="47" t="s">
        <v>2558</v>
      </c>
      <c r="B317" s="47" t="s">
        <v>295</v>
      </c>
      <c r="C317" s="48" t="n">
        <v>46028</v>
      </c>
      <c r="D317" s="47" t="s">
        <v>74</v>
      </c>
      <c r="E317" s="47" t="s">
        <v>65</v>
      </c>
      <c r="F317" s="47" t="s">
        <v>2284</v>
      </c>
      <c r="G317" s="47" t="s">
        <v>97</v>
      </c>
      <c r="H317" s="47" t="s">
        <v>2232</v>
      </c>
      <c r="I317" s="47" t="n">
        <v>3</v>
      </c>
    </row>
    <row r="318" customFormat="false" ht="15" hidden="false" customHeight="false" outlineLevel="0" collapsed="false">
      <c r="A318" s="47" t="s">
        <v>2559</v>
      </c>
      <c r="B318" s="47" t="s">
        <v>295</v>
      </c>
      <c r="C318" s="48" t="n">
        <v>46028</v>
      </c>
      <c r="D318" s="47" t="s">
        <v>74</v>
      </c>
      <c r="E318" s="47" t="s">
        <v>65</v>
      </c>
      <c r="F318" s="47" t="s">
        <v>2289</v>
      </c>
      <c r="G318" s="47" t="s">
        <v>97</v>
      </c>
      <c r="H318" s="47" t="s">
        <v>2232</v>
      </c>
      <c r="I318" s="47" t="n">
        <v>5</v>
      </c>
    </row>
    <row r="319" customFormat="false" ht="15" hidden="false" customHeight="false" outlineLevel="0" collapsed="false">
      <c r="A319" s="47" t="s">
        <v>2560</v>
      </c>
      <c r="B319" s="47" t="s">
        <v>295</v>
      </c>
      <c r="C319" s="48" t="n">
        <v>46028</v>
      </c>
      <c r="D319" s="47" t="s">
        <v>74</v>
      </c>
      <c r="E319" s="47" t="s">
        <v>65</v>
      </c>
      <c r="F319" s="47" t="s">
        <v>2289</v>
      </c>
      <c r="G319" s="47" t="s">
        <v>97</v>
      </c>
      <c r="H319" s="47" t="s">
        <v>2232</v>
      </c>
      <c r="I319" s="47" t="n">
        <v>4</v>
      </c>
    </row>
    <row r="320" customFormat="false" ht="15" hidden="false" customHeight="false" outlineLevel="0" collapsed="false">
      <c r="A320" s="47" t="s">
        <v>2561</v>
      </c>
      <c r="B320" s="47" t="s">
        <v>295</v>
      </c>
      <c r="C320" s="48" t="n">
        <v>46028</v>
      </c>
      <c r="D320" s="47" t="s">
        <v>74</v>
      </c>
      <c r="E320" s="47" t="s">
        <v>65</v>
      </c>
      <c r="F320" s="47" t="s">
        <v>2284</v>
      </c>
      <c r="G320" s="47" t="s">
        <v>97</v>
      </c>
      <c r="H320" s="47" t="s">
        <v>2232</v>
      </c>
      <c r="I320" s="47" t="n">
        <v>6</v>
      </c>
    </row>
    <row r="321" customFormat="false" ht="15" hidden="false" customHeight="false" outlineLevel="0" collapsed="false">
      <c r="A321" s="47" t="s">
        <v>2562</v>
      </c>
      <c r="B321" s="47" t="s">
        <v>295</v>
      </c>
      <c r="C321" s="48" t="n">
        <v>46028</v>
      </c>
      <c r="D321" s="47" t="s">
        <v>74</v>
      </c>
      <c r="E321" s="47" t="s">
        <v>65</v>
      </c>
      <c r="F321" s="47" t="s">
        <v>2284</v>
      </c>
      <c r="G321" s="47" t="s">
        <v>97</v>
      </c>
      <c r="H321" s="47" t="s">
        <v>2232</v>
      </c>
      <c r="I321" s="47" t="n">
        <v>3</v>
      </c>
    </row>
    <row r="322" customFormat="false" ht="15" hidden="false" customHeight="false" outlineLevel="0" collapsed="false">
      <c r="A322" s="47" t="s">
        <v>2563</v>
      </c>
      <c r="B322" s="47" t="s">
        <v>296</v>
      </c>
      <c r="C322" s="48" t="n">
        <v>46028</v>
      </c>
      <c r="D322" s="47" t="s">
        <v>75</v>
      </c>
      <c r="E322" s="47" t="s">
        <v>65</v>
      </c>
      <c r="F322" s="47" t="s">
        <v>2284</v>
      </c>
      <c r="G322" s="47" t="s">
        <v>94</v>
      </c>
      <c r="H322" s="47" t="s">
        <v>2229</v>
      </c>
      <c r="I322" s="47" t="n">
        <v>48</v>
      </c>
    </row>
    <row r="323" customFormat="false" ht="15" hidden="false" customHeight="false" outlineLevel="0" collapsed="false">
      <c r="A323" s="47" t="s">
        <v>2564</v>
      </c>
      <c r="B323" s="47" t="s">
        <v>296</v>
      </c>
      <c r="C323" s="48" t="n">
        <v>46028</v>
      </c>
      <c r="D323" s="47" t="s">
        <v>75</v>
      </c>
      <c r="E323" s="47" t="s">
        <v>65</v>
      </c>
      <c r="F323" s="47" t="s">
        <v>2284</v>
      </c>
      <c r="G323" s="47" t="s">
        <v>95</v>
      </c>
      <c r="H323" s="47" t="s">
        <v>2245</v>
      </c>
      <c r="I323" s="47" t="n">
        <v>42</v>
      </c>
    </row>
    <row r="324" customFormat="false" ht="15" hidden="false" customHeight="false" outlineLevel="0" collapsed="false">
      <c r="A324" s="47" t="s">
        <v>2565</v>
      </c>
      <c r="B324" s="47" t="s">
        <v>296</v>
      </c>
      <c r="C324" s="48" t="n">
        <v>46028</v>
      </c>
      <c r="D324" s="47" t="s">
        <v>75</v>
      </c>
      <c r="E324" s="47" t="s">
        <v>65</v>
      </c>
      <c r="F324" s="47" t="s">
        <v>2284</v>
      </c>
      <c r="G324" s="47" t="s">
        <v>97</v>
      </c>
      <c r="H324" s="47" t="s">
        <v>2232</v>
      </c>
      <c r="I324" s="47" t="n">
        <v>6</v>
      </c>
    </row>
    <row r="325" customFormat="false" ht="15" hidden="false" customHeight="false" outlineLevel="0" collapsed="false">
      <c r="A325" s="47" t="s">
        <v>2566</v>
      </c>
      <c r="B325" s="47" t="s">
        <v>296</v>
      </c>
      <c r="C325" s="48" t="n">
        <v>46028</v>
      </c>
      <c r="D325" s="47" t="s">
        <v>75</v>
      </c>
      <c r="E325" s="47" t="s">
        <v>65</v>
      </c>
      <c r="F325" s="47" t="s">
        <v>2289</v>
      </c>
      <c r="G325" s="47" t="s">
        <v>97</v>
      </c>
      <c r="H325" s="47" t="s">
        <v>2232</v>
      </c>
      <c r="I325" s="47" t="n">
        <v>6</v>
      </c>
    </row>
    <row r="326" customFormat="false" ht="15" hidden="false" customHeight="false" outlineLevel="0" collapsed="false">
      <c r="A326" s="47" t="s">
        <v>2567</v>
      </c>
      <c r="B326" s="47" t="s">
        <v>296</v>
      </c>
      <c r="C326" s="48" t="n">
        <v>46028</v>
      </c>
      <c r="D326" s="47" t="s">
        <v>75</v>
      </c>
      <c r="E326" s="47" t="s">
        <v>65</v>
      </c>
      <c r="F326" s="47" t="s">
        <v>2284</v>
      </c>
      <c r="G326" s="47" t="s">
        <v>97</v>
      </c>
      <c r="H326" s="47" t="s">
        <v>2232</v>
      </c>
      <c r="I326" s="47" t="n">
        <v>2</v>
      </c>
    </row>
    <row r="327" customFormat="false" ht="15" hidden="false" customHeight="false" outlineLevel="0" collapsed="false">
      <c r="A327" s="47" t="s">
        <v>2568</v>
      </c>
      <c r="B327" s="47" t="s">
        <v>296</v>
      </c>
      <c r="C327" s="48" t="n">
        <v>46028</v>
      </c>
      <c r="D327" s="47" t="s">
        <v>75</v>
      </c>
      <c r="E327" s="47" t="s">
        <v>65</v>
      </c>
      <c r="F327" s="47" t="s">
        <v>2284</v>
      </c>
      <c r="G327" s="47" t="s">
        <v>97</v>
      </c>
      <c r="H327" s="47" t="s">
        <v>2232</v>
      </c>
      <c r="I327" s="47" t="n">
        <v>4</v>
      </c>
    </row>
    <row r="328" customFormat="false" ht="15" hidden="false" customHeight="false" outlineLevel="0" collapsed="false">
      <c r="A328" s="47" t="s">
        <v>2569</v>
      </c>
      <c r="B328" s="47" t="s">
        <v>296</v>
      </c>
      <c r="C328" s="48" t="n">
        <v>46028</v>
      </c>
      <c r="D328" s="47" t="s">
        <v>75</v>
      </c>
      <c r="E328" s="47" t="s">
        <v>65</v>
      </c>
      <c r="F328" s="47" t="s">
        <v>2284</v>
      </c>
      <c r="G328" s="47" t="s">
        <v>97</v>
      </c>
      <c r="H328" s="47" t="s">
        <v>2232</v>
      </c>
      <c r="I328" s="47" t="n">
        <v>2</v>
      </c>
    </row>
    <row r="329" customFormat="false" ht="15" hidden="false" customHeight="false" outlineLevel="0" collapsed="false">
      <c r="A329" s="47" t="s">
        <v>2570</v>
      </c>
      <c r="B329" s="47" t="s">
        <v>296</v>
      </c>
      <c r="C329" s="48" t="n">
        <v>46028</v>
      </c>
      <c r="D329" s="47" t="s">
        <v>75</v>
      </c>
      <c r="E329" s="47" t="s">
        <v>65</v>
      </c>
      <c r="F329" s="47" t="s">
        <v>2289</v>
      </c>
      <c r="G329" s="47" t="s">
        <v>97</v>
      </c>
      <c r="H329" s="47" t="s">
        <v>2232</v>
      </c>
      <c r="I329" s="47" t="n">
        <v>4</v>
      </c>
    </row>
    <row r="330" customFormat="false" ht="15" hidden="false" customHeight="false" outlineLevel="0" collapsed="false">
      <c r="A330" s="47" t="s">
        <v>2571</v>
      </c>
      <c r="B330" s="47" t="s">
        <v>296</v>
      </c>
      <c r="C330" s="48" t="n">
        <v>46028</v>
      </c>
      <c r="D330" s="47" t="s">
        <v>75</v>
      </c>
      <c r="E330" s="47" t="s">
        <v>65</v>
      </c>
      <c r="F330" s="47" t="s">
        <v>2289</v>
      </c>
      <c r="G330" s="47" t="s">
        <v>97</v>
      </c>
      <c r="H330" s="47" t="s">
        <v>2232</v>
      </c>
      <c r="I330" s="47" t="n">
        <v>6</v>
      </c>
    </row>
    <row r="331" customFormat="false" ht="15" hidden="false" customHeight="false" outlineLevel="0" collapsed="false">
      <c r="A331" s="47" t="s">
        <v>2572</v>
      </c>
      <c r="B331" s="47" t="s">
        <v>296</v>
      </c>
      <c r="C331" s="48" t="n">
        <v>46028</v>
      </c>
      <c r="D331" s="47" t="s">
        <v>75</v>
      </c>
      <c r="E331" s="47" t="s">
        <v>65</v>
      </c>
      <c r="F331" s="47" t="s">
        <v>2284</v>
      </c>
      <c r="G331" s="47" t="s">
        <v>97</v>
      </c>
      <c r="H331" s="47" t="s">
        <v>2232</v>
      </c>
      <c r="I331" s="47" t="n">
        <v>5</v>
      </c>
    </row>
    <row r="332" customFormat="false" ht="15" hidden="false" customHeight="false" outlineLevel="0" collapsed="false">
      <c r="A332" s="47" t="s">
        <v>2573</v>
      </c>
      <c r="B332" s="47" t="s">
        <v>296</v>
      </c>
      <c r="C332" s="48" t="n">
        <v>46028</v>
      </c>
      <c r="D332" s="47" t="s">
        <v>75</v>
      </c>
      <c r="E332" s="47" t="s">
        <v>65</v>
      </c>
      <c r="F332" s="47" t="s">
        <v>2289</v>
      </c>
      <c r="G332" s="47" t="s">
        <v>97</v>
      </c>
      <c r="H332" s="47" t="s">
        <v>2232</v>
      </c>
      <c r="I332" s="47" t="n">
        <v>6</v>
      </c>
    </row>
    <row r="333" customFormat="false" ht="15" hidden="false" customHeight="false" outlineLevel="0" collapsed="false">
      <c r="A333" s="47" t="s">
        <v>2574</v>
      </c>
      <c r="B333" s="47" t="s">
        <v>298</v>
      </c>
      <c r="C333" s="48" t="n">
        <v>46029</v>
      </c>
      <c r="D333" s="47" t="s">
        <v>73</v>
      </c>
      <c r="E333" s="47" t="s">
        <v>62</v>
      </c>
      <c r="F333" s="47" t="s">
        <v>2231</v>
      </c>
      <c r="G333" s="47" t="s">
        <v>96</v>
      </c>
      <c r="H333" s="47" t="s">
        <v>2270</v>
      </c>
      <c r="I333" s="47" t="n">
        <v>64</v>
      </c>
    </row>
    <row r="334" customFormat="false" ht="15" hidden="false" customHeight="false" outlineLevel="0" collapsed="false">
      <c r="A334" s="47" t="s">
        <v>2575</v>
      </c>
      <c r="B334" s="47" t="s">
        <v>298</v>
      </c>
      <c r="C334" s="48" t="n">
        <v>46029</v>
      </c>
      <c r="D334" s="47" t="s">
        <v>73</v>
      </c>
      <c r="E334" s="47" t="s">
        <v>62</v>
      </c>
      <c r="F334" s="47" t="s">
        <v>2228</v>
      </c>
      <c r="G334" s="47" t="s">
        <v>97</v>
      </c>
      <c r="H334" s="47" t="s">
        <v>2232</v>
      </c>
      <c r="I334" s="47" t="n">
        <v>4</v>
      </c>
    </row>
    <row r="335" customFormat="false" ht="15" hidden="false" customHeight="false" outlineLevel="0" collapsed="false">
      <c r="A335" s="47" t="s">
        <v>2576</v>
      </c>
      <c r="B335" s="47" t="s">
        <v>298</v>
      </c>
      <c r="C335" s="48" t="n">
        <v>46029</v>
      </c>
      <c r="D335" s="47" t="s">
        <v>73</v>
      </c>
      <c r="E335" s="47" t="s">
        <v>62</v>
      </c>
      <c r="F335" s="47" t="s">
        <v>2231</v>
      </c>
      <c r="G335" s="47" t="s">
        <v>97</v>
      </c>
      <c r="H335" s="47" t="s">
        <v>2232</v>
      </c>
      <c r="I335" s="47" t="n">
        <v>4</v>
      </c>
    </row>
    <row r="336" customFormat="false" ht="15" hidden="false" customHeight="false" outlineLevel="0" collapsed="false">
      <c r="A336" s="47" t="s">
        <v>2577</v>
      </c>
      <c r="B336" s="47" t="s">
        <v>298</v>
      </c>
      <c r="C336" s="48" t="n">
        <v>46029</v>
      </c>
      <c r="D336" s="47" t="s">
        <v>73</v>
      </c>
      <c r="E336" s="47" t="s">
        <v>62</v>
      </c>
      <c r="F336" s="47" t="s">
        <v>2228</v>
      </c>
      <c r="G336" s="47" t="s">
        <v>97</v>
      </c>
      <c r="H336" s="47" t="s">
        <v>2232</v>
      </c>
      <c r="I336" s="47" t="n">
        <v>6</v>
      </c>
    </row>
    <row r="337" customFormat="false" ht="15" hidden="false" customHeight="false" outlineLevel="0" collapsed="false">
      <c r="A337" s="47" t="s">
        <v>2578</v>
      </c>
      <c r="B337" s="47" t="s">
        <v>298</v>
      </c>
      <c r="C337" s="48" t="n">
        <v>46029</v>
      </c>
      <c r="D337" s="47" t="s">
        <v>73</v>
      </c>
      <c r="E337" s="47" t="s">
        <v>62</v>
      </c>
      <c r="F337" s="47" t="s">
        <v>2231</v>
      </c>
      <c r="G337" s="47" t="s">
        <v>97</v>
      </c>
      <c r="H337" s="47" t="s">
        <v>2232</v>
      </c>
      <c r="I337" s="47" t="n">
        <v>6</v>
      </c>
    </row>
    <row r="338" customFormat="false" ht="15" hidden="false" customHeight="false" outlineLevel="0" collapsed="false">
      <c r="A338" s="47" t="s">
        <v>2579</v>
      </c>
      <c r="B338" s="47" t="s">
        <v>298</v>
      </c>
      <c r="C338" s="48" t="n">
        <v>46029</v>
      </c>
      <c r="D338" s="47" t="s">
        <v>73</v>
      </c>
      <c r="E338" s="47" t="s">
        <v>62</v>
      </c>
      <c r="F338" s="47" t="s">
        <v>2231</v>
      </c>
      <c r="G338" s="47" t="s">
        <v>97</v>
      </c>
      <c r="H338" s="47" t="s">
        <v>2232</v>
      </c>
      <c r="I338" s="47" t="n">
        <v>5</v>
      </c>
    </row>
    <row r="339" customFormat="false" ht="15" hidden="false" customHeight="false" outlineLevel="0" collapsed="false">
      <c r="A339" s="47" t="s">
        <v>2580</v>
      </c>
      <c r="B339" s="47" t="s">
        <v>298</v>
      </c>
      <c r="C339" s="48" t="n">
        <v>46029</v>
      </c>
      <c r="D339" s="47" t="s">
        <v>73</v>
      </c>
      <c r="E339" s="47" t="s">
        <v>62</v>
      </c>
      <c r="F339" s="47" t="s">
        <v>2231</v>
      </c>
      <c r="G339" s="47" t="s">
        <v>97</v>
      </c>
      <c r="H339" s="47" t="s">
        <v>2232</v>
      </c>
      <c r="I339" s="47" t="n">
        <v>3</v>
      </c>
    </row>
    <row r="340" customFormat="false" ht="15" hidden="false" customHeight="false" outlineLevel="0" collapsed="false">
      <c r="A340" s="47" t="s">
        <v>2581</v>
      </c>
      <c r="B340" s="47" t="s">
        <v>298</v>
      </c>
      <c r="C340" s="48" t="n">
        <v>46029</v>
      </c>
      <c r="D340" s="47" t="s">
        <v>73</v>
      </c>
      <c r="E340" s="47" t="s">
        <v>62</v>
      </c>
      <c r="F340" s="47" t="s">
        <v>2228</v>
      </c>
      <c r="G340" s="47" t="s">
        <v>98</v>
      </c>
      <c r="H340" s="47" t="s">
        <v>2382</v>
      </c>
      <c r="I340" s="47" t="n">
        <v>9</v>
      </c>
    </row>
    <row r="341" customFormat="false" ht="15" hidden="false" customHeight="false" outlineLevel="0" collapsed="false">
      <c r="A341" s="47" t="s">
        <v>2582</v>
      </c>
      <c r="B341" s="47" t="s">
        <v>300</v>
      </c>
      <c r="C341" s="48" t="n">
        <v>46029</v>
      </c>
      <c r="D341" s="47" t="s">
        <v>74</v>
      </c>
      <c r="E341" s="47" t="s">
        <v>62</v>
      </c>
      <c r="F341" s="47" t="s">
        <v>2231</v>
      </c>
      <c r="G341" s="47" t="s">
        <v>93</v>
      </c>
      <c r="H341" s="47" t="s">
        <v>2253</v>
      </c>
      <c r="I341" s="47" t="n">
        <v>30</v>
      </c>
    </row>
    <row r="342" customFormat="false" ht="15" hidden="false" customHeight="false" outlineLevel="0" collapsed="false">
      <c r="A342" s="47" t="s">
        <v>2583</v>
      </c>
      <c r="B342" s="47" t="s">
        <v>300</v>
      </c>
      <c r="C342" s="48" t="n">
        <v>46029</v>
      </c>
      <c r="D342" s="47" t="s">
        <v>74</v>
      </c>
      <c r="E342" s="47" t="s">
        <v>62</v>
      </c>
      <c r="F342" s="47" t="s">
        <v>2228</v>
      </c>
      <c r="G342" s="47" t="s">
        <v>97</v>
      </c>
      <c r="H342" s="47" t="s">
        <v>2232</v>
      </c>
      <c r="I342" s="47" t="n">
        <v>4</v>
      </c>
    </row>
    <row r="343" customFormat="false" ht="15" hidden="false" customHeight="false" outlineLevel="0" collapsed="false">
      <c r="A343" s="47" t="s">
        <v>2584</v>
      </c>
      <c r="B343" s="47" t="s">
        <v>301</v>
      </c>
      <c r="C343" s="48" t="n">
        <v>46029</v>
      </c>
      <c r="D343" s="47" t="s">
        <v>75</v>
      </c>
      <c r="E343" s="47" t="s">
        <v>62</v>
      </c>
      <c r="F343" s="47" t="s">
        <v>2231</v>
      </c>
      <c r="G343" s="47" t="s">
        <v>93</v>
      </c>
      <c r="H343" s="47" t="s">
        <v>2253</v>
      </c>
      <c r="I343" s="47" t="n">
        <v>28</v>
      </c>
    </row>
    <row r="344" customFormat="false" ht="15" hidden="false" customHeight="false" outlineLevel="0" collapsed="false">
      <c r="A344" s="47" t="s">
        <v>2585</v>
      </c>
      <c r="B344" s="47" t="s">
        <v>301</v>
      </c>
      <c r="C344" s="48" t="n">
        <v>46029</v>
      </c>
      <c r="D344" s="47" t="s">
        <v>75</v>
      </c>
      <c r="E344" s="47" t="s">
        <v>62</v>
      </c>
      <c r="F344" s="47" t="s">
        <v>2228</v>
      </c>
      <c r="G344" s="47" t="s">
        <v>93</v>
      </c>
      <c r="H344" s="47" t="s">
        <v>2253</v>
      </c>
      <c r="I344" s="47" t="n">
        <v>32</v>
      </c>
    </row>
    <row r="345" customFormat="false" ht="15" hidden="false" customHeight="false" outlineLevel="0" collapsed="false">
      <c r="A345" s="47" t="s">
        <v>2586</v>
      </c>
      <c r="B345" s="47" t="s">
        <v>301</v>
      </c>
      <c r="C345" s="48" t="n">
        <v>46029</v>
      </c>
      <c r="D345" s="47" t="s">
        <v>75</v>
      </c>
      <c r="E345" s="47" t="s">
        <v>62</v>
      </c>
      <c r="F345" s="47" t="s">
        <v>2317</v>
      </c>
      <c r="G345" s="47" t="s">
        <v>93</v>
      </c>
      <c r="H345" s="47" t="s">
        <v>2253</v>
      </c>
      <c r="I345" s="47" t="n">
        <v>61</v>
      </c>
    </row>
    <row r="346" customFormat="false" ht="15" hidden="false" customHeight="false" outlineLevel="0" collapsed="false">
      <c r="A346" s="47" t="s">
        <v>2587</v>
      </c>
      <c r="B346" s="47" t="s">
        <v>301</v>
      </c>
      <c r="C346" s="48" t="n">
        <v>46029</v>
      </c>
      <c r="D346" s="47" t="s">
        <v>75</v>
      </c>
      <c r="E346" s="47" t="s">
        <v>62</v>
      </c>
      <c r="F346" s="47" t="s">
        <v>2317</v>
      </c>
      <c r="G346" s="47" t="s">
        <v>97</v>
      </c>
      <c r="H346" s="47" t="s">
        <v>2232</v>
      </c>
      <c r="I346" s="47" t="n">
        <v>5</v>
      </c>
    </row>
    <row r="347" customFormat="false" ht="15" hidden="false" customHeight="false" outlineLevel="0" collapsed="false">
      <c r="A347" s="47" t="s">
        <v>2588</v>
      </c>
      <c r="B347" s="47" t="s">
        <v>301</v>
      </c>
      <c r="C347" s="48" t="n">
        <v>46029</v>
      </c>
      <c r="D347" s="47" t="s">
        <v>75</v>
      </c>
      <c r="E347" s="47" t="s">
        <v>62</v>
      </c>
      <c r="F347" s="47" t="s">
        <v>2231</v>
      </c>
      <c r="G347" s="47" t="s">
        <v>97</v>
      </c>
      <c r="H347" s="47" t="s">
        <v>2232</v>
      </c>
      <c r="I347" s="47" t="n">
        <v>7</v>
      </c>
    </row>
    <row r="348" customFormat="false" ht="15" hidden="false" customHeight="false" outlineLevel="0" collapsed="false">
      <c r="A348" s="47" t="s">
        <v>2589</v>
      </c>
      <c r="B348" s="47" t="s">
        <v>301</v>
      </c>
      <c r="C348" s="48" t="n">
        <v>46029</v>
      </c>
      <c r="D348" s="47" t="s">
        <v>75</v>
      </c>
      <c r="E348" s="47" t="s">
        <v>62</v>
      </c>
      <c r="F348" s="47" t="s">
        <v>2228</v>
      </c>
      <c r="G348" s="47" t="s">
        <v>97</v>
      </c>
      <c r="H348" s="47" t="s">
        <v>2232</v>
      </c>
      <c r="I348" s="47" t="n">
        <v>3</v>
      </c>
    </row>
    <row r="349" customFormat="false" ht="15" hidden="false" customHeight="false" outlineLevel="0" collapsed="false">
      <c r="A349" s="47" t="s">
        <v>2590</v>
      </c>
      <c r="B349" s="47" t="s">
        <v>301</v>
      </c>
      <c r="C349" s="48" t="n">
        <v>46029</v>
      </c>
      <c r="D349" s="47" t="s">
        <v>75</v>
      </c>
      <c r="E349" s="47" t="s">
        <v>62</v>
      </c>
      <c r="F349" s="47" t="s">
        <v>2231</v>
      </c>
      <c r="G349" s="47" t="s">
        <v>97</v>
      </c>
      <c r="H349" s="47" t="s">
        <v>2232</v>
      </c>
      <c r="I349" s="47" t="n">
        <v>6</v>
      </c>
    </row>
    <row r="350" customFormat="false" ht="15" hidden="false" customHeight="false" outlineLevel="0" collapsed="false">
      <c r="A350" s="47" t="s">
        <v>2591</v>
      </c>
      <c r="B350" s="47" t="s">
        <v>302</v>
      </c>
      <c r="C350" s="48" t="n">
        <v>46029</v>
      </c>
      <c r="D350" s="47" t="s">
        <v>73</v>
      </c>
      <c r="E350" s="47" t="s">
        <v>63</v>
      </c>
      <c r="F350" s="47" t="s">
        <v>2255</v>
      </c>
      <c r="G350" s="47" t="s">
        <v>93</v>
      </c>
      <c r="H350" s="47" t="s">
        <v>2253</v>
      </c>
      <c r="I350" s="47" t="n">
        <v>77</v>
      </c>
    </row>
    <row r="351" customFormat="false" ht="15" hidden="false" customHeight="false" outlineLevel="0" collapsed="false">
      <c r="A351" s="47" t="s">
        <v>2592</v>
      </c>
      <c r="B351" s="47" t="s">
        <v>302</v>
      </c>
      <c r="C351" s="48" t="n">
        <v>46029</v>
      </c>
      <c r="D351" s="47" t="s">
        <v>73</v>
      </c>
      <c r="E351" s="47" t="s">
        <v>63</v>
      </c>
      <c r="F351" s="47" t="s">
        <v>2260</v>
      </c>
      <c r="G351" s="47" t="s">
        <v>97</v>
      </c>
      <c r="H351" s="47" t="s">
        <v>2232</v>
      </c>
      <c r="I351" s="47" t="n">
        <v>4</v>
      </c>
    </row>
    <row r="352" customFormat="false" ht="15" hidden="false" customHeight="false" outlineLevel="0" collapsed="false">
      <c r="A352" s="47" t="s">
        <v>2593</v>
      </c>
      <c r="B352" s="47" t="s">
        <v>302</v>
      </c>
      <c r="C352" s="48" t="n">
        <v>46029</v>
      </c>
      <c r="D352" s="47" t="s">
        <v>73</v>
      </c>
      <c r="E352" s="47" t="s">
        <v>63</v>
      </c>
      <c r="F352" s="47" t="s">
        <v>2252</v>
      </c>
      <c r="G352" s="47" t="s">
        <v>97</v>
      </c>
      <c r="H352" s="47" t="s">
        <v>2232</v>
      </c>
      <c r="I352" s="47" t="n">
        <v>3</v>
      </c>
    </row>
    <row r="353" customFormat="false" ht="15" hidden="false" customHeight="false" outlineLevel="0" collapsed="false">
      <c r="A353" s="47" t="s">
        <v>2594</v>
      </c>
      <c r="B353" s="47" t="s">
        <v>302</v>
      </c>
      <c r="C353" s="48" t="n">
        <v>46029</v>
      </c>
      <c r="D353" s="47" t="s">
        <v>73</v>
      </c>
      <c r="E353" s="47" t="s">
        <v>63</v>
      </c>
      <c r="F353" s="47" t="s">
        <v>2255</v>
      </c>
      <c r="G353" s="47" t="s">
        <v>97</v>
      </c>
      <c r="H353" s="47" t="s">
        <v>2232</v>
      </c>
      <c r="I353" s="47" t="n">
        <v>4</v>
      </c>
    </row>
    <row r="354" customFormat="false" ht="15" hidden="false" customHeight="false" outlineLevel="0" collapsed="false">
      <c r="A354" s="47" t="s">
        <v>2595</v>
      </c>
      <c r="B354" s="47" t="s">
        <v>302</v>
      </c>
      <c r="C354" s="48" t="n">
        <v>46029</v>
      </c>
      <c r="D354" s="47" t="s">
        <v>73</v>
      </c>
      <c r="E354" s="47" t="s">
        <v>63</v>
      </c>
      <c r="F354" s="47" t="s">
        <v>2252</v>
      </c>
      <c r="G354" s="47" t="s">
        <v>97</v>
      </c>
      <c r="H354" s="47" t="s">
        <v>2232</v>
      </c>
      <c r="I354" s="47" t="n">
        <v>3</v>
      </c>
    </row>
    <row r="355" customFormat="false" ht="15" hidden="false" customHeight="false" outlineLevel="0" collapsed="false">
      <c r="A355" s="47" t="s">
        <v>2596</v>
      </c>
      <c r="B355" s="47" t="s">
        <v>302</v>
      </c>
      <c r="C355" s="48" t="n">
        <v>46029</v>
      </c>
      <c r="D355" s="47" t="s">
        <v>73</v>
      </c>
      <c r="E355" s="47" t="s">
        <v>63</v>
      </c>
      <c r="F355" s="47" t="s">
        <v>2252</v>
      </c>
      <c r="G355" s="47" t="s">
        <v>97</v>
      </c>
      <c r="H355" s="47" t="s">
        <v>2232</v>
      </c>
      <c r="I355" s="47" t="n">
        <v>3</v>
      </c>
    </row>
    <row r="356" customFormat="false" ht="15" hidden="false" customHeight="false" outlineLevel="0" collapsed="false">
      <c r="A356" s="47" t="s">
        <v>2597</v>
      </c>
      <c r="B356" s="47" t="s">
        <v>302</v>
      </c>
      <c r="C356" s="48" t="n">
        <v>46029</v>
      </c>
      <c r="D356" s="47" t="s">
        <v>73</v>
      </c>
      <c r="E356" s="47" t="s">
        <v>63</v>
      </c>
      <c r="F356" s="47" t="s">
        <v>2255</v>
      </c>
      <c r="G356" s="47" t="s">
        <v>97</v>
      </c>
      <c r="H356" s="47" t="s">
        <v>2232</v>
      </c>
      <c r="I356" s="47" t="n">
        <v>5</v>
      </c>
    </row>
    <row r="357" customFormat="false" ht="15" hidden="false" customHeight="false" outlineLevel="0" collapsed="false">
      <c r="A357" s="47" t="s">
        <v>2598</v>
      </c>
      <c r="B357" s="47" t="s">
        <v>303</v>
      </c>
      <c r="C357" s="48" t="n">
        <v>46029</v>
      </c>
      <c r="D357" s="47" t="s">
        <v>74</v>
      </c>
      <c r="E357" s="47" t="s">
        <v>63</v>
      </c>
      <c r="F357" s="47" t="s">
        <v>2255</v>
      </c>
      <c r="G357" s="47" t="s">
        <v>97</v>
      </c>
      <c r="H357" s="47" t="s">
        <v>2232</v>
      </c>
      <c r="I357" s="47" t="n">
        <v>4</v>
      </c>
    </row>
    <row r="358" customFormat="false" ht="15" hidden="false" customHeight="false" outlineLevel="0" collapsed="false">
      <c r="A358" s="47" t="s">
        <v>2599</v>
      </c>
      <c r="B358" s="47" t="s">
        <v>303</v>
      </c>
      <c r="C358" s="48" t="n">
        <v>46029</v>
      </c>
      <c r="D358" s="47" t="s">
        <v>74</v>
      </c>
      <c r="E358" s="47" t="s">
        <v>63</v>
      </c>
      <c r="F358" s="47" t="s">
        <v>2255</v>
      </c>
      <c r="G358" s="47" t="s">
        <v>97</v>
      </c>
      <c r="H358" s="47" t="s">
        <v>2232</v>
      </c>
      <c r="I358" s="47" t="n">
        <v>4</v>
      </c>
    </row>
    <row r="359" customFormat="false" ht="15" hidden="false" customHeight="false" outlineLevel="0" collapsed="false">
      <c r="A359" s="47" t="s">
        <v>2600</v>
      </c>
      <c r="B359" s="47" t="s">
        <v>303</v>
      </c>
      <c r="C359" s="48" t="n">
        <v>46029</v>
      </c>
      <c r="D359" s="47" t="s">
        <v>74</v>
      </c>
      <c r="E359" s="47" t="s">
        <v>63</v>
      </c>
      <c r="F359" s="47" t="s">
        <v>2260</v>
      </c>
      <c r="G359" s="47" t="s">
        <v>97</v>
      </c>
      <c r="H359" s="47" t="s">
        <v>2232</v>
      </c>
      <c r="I359" s="47" t="n">
        <v>4</v>
      </c>
    </row>
    <row r="360" customFormat="false" ht="15" hidden="false" customHeight="false" outlineLevel="0" collapsed="false">
      <c r="A360" s="47" t="s">
        <v>2601</v>
      </c>
      <c r="B360" s="47" t="s">
        <v>303</v>
      </c>
      <c r="C360" s="48" t="n">
        <v>46029</v>
      </c>
      <c r="D360" s="47" t="s">
        <v>74</v>
      </c>
      <c r="E360" s="47" t="s">
        <v>63</v>
      </c>
      <c r="F360" s="47" t="s">
        <v>2255</v>
      </c>
      <c r="G360" s="47" t="s">
        <v>97</v>
      </c>
      <c r="H360" s="47" t="s">
        <v>2232</v>
      </c>
      <c r="I360" s="47" t="n">
        <v>5</v>
      </c>
    </row>
    <row r="361" customFormat="false" ht="15" hidden="false" customHeight="false" outlineLevel="0" collapsed="false">
      <c r="A361" s="47" t="s">
        <v>2602</v>
      </c>
      <c r="B361" s="47" t="s">
        <v>304</v>
      </c>
      <c r="C361" s="48" t="n">
        <v>46029</v>
      </c>
      <c r="D361" s="47" t="s">
        <v>75</v>
      </c>
      <c r="E361" s="47" t="s">
        <v>63</v>
      </c>
      <c r="F361" s="47" t="s">
        <v>2255</v>
      </c>
      <c r="G361" s="47" t="s">
        <v>97</v>
      </c>
      <c r="H361" s="47" t="s">
        <v>2232</v>
      </c>
      <c r="I361" s="47" t="n">
        <v>3</v>
      </c>
    </row>
    <row r="362" customFormat="false" ht="15" hidden="false" customHeight="false" outlineLevel="0" collapsed="false">
      <c r="A362" s="47" t="s">
        <v>2603</v>
      </c>
      <c r="B362" s="47" t="s">
        <v>304</v>
      </c>
      <c r="C362" s="48" t="n">
        <v>46029</v>
      </c>
      <c r="D362" s="47" t="s">
        <v>75</v>
      </c>
      <c r="E362" s="47" t="s">
        <v>63</v>
      </c>
      <c r="F362" s="47" t="s">
        <v>2255</v>
      </c>
      <c r="G362" s="47" t="s">
        <v>97</v>
      </c>
      <c r="H362" s="47" t="s">
        <v>2232</v>
      </c>
      <c r="I362" s="47" t="n">
        <v>3</v>
      </c>
    </row>
    <row r="363" customFormat="false" ht="15" hidden="false" customHeight="false" outlineLevel="0" collapsed="false">
      <c r="A363" s="47" t="s">
        <v>2604</v>
      </c>
      <c r="B363" s="47" t="s">
        <v>304</v>
      </c>
      <c r="C363" s="48" t="n">
        <v>46029</v>
      </c>
      <c r="D363" s="47" t="s">
        <v>75</v>
      </c>
      <c r="E363" s="47" t="s">
        <v>63</v>
      </c>
      <c r="F363" s="47" t="s">
        <v>2260</v>
      </c>
      <c r="G363" s="47" t="s">
        <v>97</v>
      </c>
      <c r="H363" s="47" t="s">
        <v>2232</v>
      </c>
      <c r="I363" s="47" t="n">
        <v>2</v>
      </c>
    </row>
    <row r="364" customFormat="false" ht="15" hidden="false" customHeight="false" outlineLevel="0" collapsed="false">
      <c r="A364" s="47" t="s">
        <v>2605</v>
      </c>
      <c r="B364" s="47" t="s">
        <v>304</v>
      </c>
      <c r="C364" s="48" t="n">
        <v>46029</v>
      </c>
      <c r="D364" s="47" t="s">
        <v>75</v>
      </c>
      <c r="E364" s="47" t="s">
        <v>63</v>
      </c>
      <c r="F364" s="47" t="s">
        <v>2255</v>
      </c>
      <c r="G364" s="47" t="s">
        <v>97</v>
      </c>
      <c r="H364" s="47" t="s">
        <v>2232</v>
      </c>
      <c r="I364" s="47" t="n">
        <v>3</v>
      </c>
    </row>
    <row r="365" customFormat="false" ht="15" hidden="false" customHeight="false" outlineLevel="0" collapsed="false">
      <c r="A365" s="47" t="s">
        <v>2606</v>
      </c>
      <c r="B365" s="47" t="s">
        <v>304</v>
      </c>
      <c r="C365" s="48" t="n">
        <v>46029</v>
      </c>
      <c r="D365" s="47" t="s">
        <v>75</v>
      </c>
      <c r="E365" s="47" t="s">
        <v>63</v>
      </c>
      <c r="F365" s="47" t="s">
        <v>2255</v>
      </c>
      <c r="G365" s="47" t="s">
        <v>98</v>
      </c>
      <c r="H365" s="47" t="s">
        <v>2382</v>
      </c>
      <c r="I365" s="47" t="n">
        <v>59</v>
      </c>
    </row>
    <row r="366" customFormat="false" ht="15" hidden="false" customHeight="false" outlineLevel="0" collapsed="false">
      <c r="A366" s="47" t="s">
        <v>2607</v>
      </c>
      <c r="B366" s="47" t="s">
        <v>305</v>
      </c>
      <c r="C366" s="48" t="n">
        <v>46029</v>
      </c>
      <c r="D366" s="47" t="s">
        <v>73</v>
      </c>
      <c r="E366" s="47" t="s">
        <v>64</v>
      </c>
      <c r="F366" s="47" t="s">
        <v>2278</v>
      </c>
      <c r="G366" s="47" t="s">
        <v>94</v>
      </c>
      <c r="H366" s="47" t="s">
        <v>2229</v>
      </c>
      <c r="I366" s="47" t="n">
        <v>105</v>
      </c>
    </row>
    <row r="367" customFormat="false" ht="15" hidden="false" customHeight="false" outlineLevel="0" collapsed="false">
      <c r="A367" s="47" t="s">
        <v>2608</v>
      </c>
      <c r="B367" s="47" t="s">
        <v>305</v>
      </c>
      <c r="C367" s="48" t="n">
        <v>46029</v>
      </c>
      <c r="D367" s="47" t="s">
        <v>73</v>
      </c>
      <c r="E367" s="47" t="s">
        <v>64</v>
      </c>
      <c r="F367" s="47" t="s">
        <v>2280</v>
      </c>
      <c r="G367" s="47" t="s">
        <v>97</v>
      </c>
      <c r="H367" s="47" t="s">
        <v>2232</v>
      </c>
      <c r="I367" s="47" t="n">
        <v>3</v>
      </c>
    </row>
    <row r="368" customFormat="false" ht="15" hidden="false" customHeight="false" outlineLevel="0" collapsed="false">
      <c r="A368" s="47" t="s">
        <v>2609</v>
      </c>
      <c r="B368" s="47" t="s">
        <v>305</v>
      </c>
      <c r="C368" s="48" t="n">
        <v>46029</v>
      </c>
      <c r="D368" s="47" t="s">
        <v>73</v>
      </c>
      <c r="E368" s="47" t="s">
        <v>64</v>
      </c>
      <c r="F368" s="47" t="s">
        <v>2278</v>
      </c>
      <c r="G368" s="47" t="s">
        <v>97</v>
      </c>
      <c r="H368" s="47" t="s">
        <v>2232</v>
      </c>
      <c r="I368" s="47" t="n">
        <v>2</v>
      </c>
    </row>
    <row r="369" customFormat="false" ht="15" hidden="false" customHeight="false" outlineLevel="0" collapsed="false">
      <c r="A369" s="47" t="s">
        <v>2610</v>
      </c>
      <c r="B369" s="47" t="s">
        <v>305</v>
      </c>
      <c r="C369" s="48" t="n">
        <v>46029</v>
      </c>
      <c r="D369" s="47" t="s">
        <v>73</v>
      </c>
      <c r="E369" s="47" t="s">
        <v>64</v>
      </c>
      <c r="F369" s="47" t="s">
        <v>2278</v>
      </c>
      <c r="G369" s="47" t="s">
        <v>97</v>
      </c>
      <c r="H369" s="47" t="s">
        <v>2232</v>
      </c>
      <c r="I369" s="47" t="n">
        <v>3</v>
      </c>
    </row>
    <row r="370" customFormat="false" ht="15" hidden="false" customHeight="false" outlineLevel="0" collapsed="false">
      <c r="A370" s="47" t="s">
        <v>2611</v>
      </c>
      <c r="B370" s="47" t="s">
        <v>307</v>
      </c>
      <c r="C370" s="48" t="n">
        <v>46029</v>
      </c>
      <c r="D370" s="47" t="s">
        <v>74</v>
      </c>
      <c r="E370" s="47" t="s">
        <v>64</v>
      </c>
      <c r="F370" s="47" t="s">
        <v>2278</v>
      </c>
      <c r="G370" s="47" t="s">
        <v>97</v>
      </c>
      <c r="H370" s="47" t="s">
        <v>2232</v>
      </c>
      <c r="I370" s="47" t="n">
        <v>3</v>
      </c>
    </row>
    <row r="371" customFormat="false" ht="15" hidden="false" customHeight="false" outlineLevel="0" collapsed="false">
      <c r="A371" s="47" t="s">
        <v>2612</v>
      </c>
      <c r="B371" s="47" t="s">
        <v>307</v>
      </c>
      <c r="C371" s="48" t="n">
        <v>46029</v>
      </c>
      <c r="D371" s="47" t="s">
        <v>74</v>
      </c>
      <c r="E371" s="47" t="s">
        <v>64</v>
      </c>
      <c r="F371" s="47" t="s">
        <v>2280</v>
      </c>
      <c r="G371" s="47" t="s">
        <v>97</v>
      </c>
      <c r="H371" s="47" t="s">
        <v>2232</v>
      </c>
      <c r="I371" s="47" t="n">
        <v>4</v>
      </c>
    </row>
    <row r="372" customFormat="false" ht="15" hidden="false" customHeight="false" outlineLevel="0" collapsed="false">
      <c r="A372" s="47" t="s">
        <v>2613</v>
      </c>
      <c r="B372" s="47" t="s">
        <v>308</v>
      </c>
      <c r="C372" s="48" t="n">
        <v>46029</v>
      </c>
      <c r="D372" s="47" t="s">
        <v>73</v>
      </c>
      <c r="E372" s="47" t="s">
        <v>65</v>
      </c>
      <c r="F372" s="47" t="s">
        <v>2284</v>
      </c>
      <c r="G372" s="47" t="s">
        <v>95</v>
      </c>
      <c r="H372" s="47" t="s">
        <v>2245</v>
      </c>
      <c r="I372" s="47" t="n">
        <v>27</v>
      </c>
    </row>
    <row r="373" customFormat="false" ht="15" hidden="false" customHeight="false" outlineLevel="0" collapsed="false">
      <c r="A373" s="47" t="s">
        <v>2614</v>
      </c>
      <c r="B373" s="47" t="s">
        <v>308</v>
      </c>
      <c r="C373" s="48" t="n">
        <v>46029</v>
      </c>
      <c r="D373" s="47" t="s">
        <v>73</v>
      </c>
      <c r="E373" s="47" t="s">
        <v>65</v>
      </c>
      <c r="F373" s="47" t="s">
        <v>2284</v>
      </c>
      <c r="G373" s="47" t="s">
        <v>97</v>
      </c>
      <c r="H373" s="47" t="s">
        <v>2232</v>
      </c>
      <c r="I373" s="47" t="n">
        <v>5</v>
      </c>
    </row>
    <row r="374" customFormat="false" ht="15" hidden="false" customHeight="false" outlineLevel="0" collapsed="false">
      <c r="A374" s="47" t="s">
        <v>2615</v>
      </c>
      <c r="B374" s="47" t="s">
        <v>308</v>
      </c>
      <c r="C374" s="48" t="n">
        <v>46029</v>
      </c>
      <c r="D374" s="47" t="s">
        <v>73</v>
      </c>
      <c r="E374" s="47" t="s">
        <v>65</v>
      </c>
      <c r="F374" s="47" t="s">
        <v>2289</v>
      </c>
      <c r="G374" s="47" t="s">
        <v>97</v>
      </c>
      <c r="H374" s="47" t="s">
        <v>2232</v>
      </c>
      <c r="I374" s="47" t="n">
        <v>4</v>
      </c>
    </row>
    <row r="375" customFormat="false" ht="15" hidden="false" customHeight="false" outlineLevel="0" collapsed="false">
      <c r="A375" s="47" t="s">
        <v>2616</v>
      </c>
      <c r="B375" s="47" t="s">
        <v>308</v>
      </c>
      <c r="C375" s="48" t="n">
        <v>46029</v>
      </c>
      <c r="D375" s="47" t="s">
        <v>73</v>
      </c>
      <c r="E375" s="47" t="s">
        <v>65</v>
      </c>
      <c r="F375" s="47" t="s">
        <v>2289</v>
      </c>
      <c r="G375" s="47" t="s">
        <v>97</v>
      </c>
      <c r="H375" s="47" t="s">
        <v>2232</v>
      </c>
      <c r="I375" s="47" t="n">
        <v>2</v>
      </c>
    </row>
    <row r="376" customFormat="false" ht="15" hidden="false" customHeight="false" outlineLevel="0" collapsed="false">
      <c r="A376" s="47" t="s">
        <v>2617</v>
      </c>
      <c r="B376" s="47" t="s">
        <v>308</v>
      </c>
      <c r="C376" s="48" t="n">
        <v>46029</v>
      </c>
      <c r="D376" s="47" t="s">
        <v>73</v>
      </c>
      <c r="E376" s="47" t="s">
        <v>65</v>
      </c>
      <c r="F376" s="47" t="s">
        <v>2289</v>
      </c>
      <c r="G376" s="47" t="s">
        <v>97</v>
      </c>
      <c r="H376" s="47" t="s">
        <v>2232</v>
      </c>
      <c r="I376" s="47" t="n">
        <v>6</v>
      </c>
    </row>
    <row r="377" customFormat="false" ht="15" hidden="false" customHeight="false" outlineLevel="0" collapsed="false">
      <c r="A377" s="47" t="s">
        <v>2618</v>
      </c>
      <c r="B377" s="47" t="s">
        <v>309</v>
      </c>
      <c r="C377" s="48" t="n">
        <v>46029</v>
      </c>
      <c r="D377" s="47" t="s">
        <v>74</v>
      </c>
      <c r="E377" s="47" t="s">
        <v>65</v>
      </c>
      <c r="F377" s="47" t="s">
        <v>2284</v>
      </c>
      <c r="G377" s="47" t="s">
        <v>97</v>
      </c>
      <c r="H377" s="47" t="s">
        <v>2232</v>
      </c>
      <c r="I377" s="47" t="n">
        <v>3</v>
      </c>
    </row>
    <row r="378" customFormat="false" ht="15" hidden="false" customHeight="false" outlineLevel="0" collapsed="false">
      <c r="A378" s="47" t="s">
        <v>2619</v>
      </c>
      <c r="B378" s="47" t="s">
        <v>309</v>
      </c>
      <c r="C378" s="48" t="n">
        <v>46029</v>
      </c>
      <c r="D378" s="47" t="s">
        <v>74</v>
      </c>
      <c r="E378" s="47" t="s">
        <v>65</v>
      </c>
      <c r="F378" s="47" t="s">
        <v>2284</v>
      </c>
      <c r="G378" s="47" t="s">
        <v>97</v>
      </c>
      <c r="H378" s="47" t="s">
        <v>2232</v>
      </c>
      <c r="I378" s="47" t="n">
        <v>6</v>
      </c>
    </row>
    <row r="379" customFormat="false" ht="15" hidden="false" customHeight="false" outlineLevel="0" collapsed="false">
      <c r="A379" s="47" t="s">
        <v>2620</v>
      </c>
      <c r="B379" s="47" t="s">
        <v>309</v>
      </c>
      <c r="C379" s="48" t="n">
        <v>46029</v>
      </c>
      <c r="D379" s="47" t="s">
        <v>74</v>
      </c>
      <c r="E379" s="47" t="s">
        <v>65</v>
      </c>
      <c r="F379" s="47" t="s">
        <v>2284</v>
      </c>
      <c r="G379" s="47" t="s">
        <v>97</v>
      </c>
      <c r="H379" s="47" t="s">
        <v>2232</v>
      </c>
      <c r="I379" s="47" t="n">
        <v>4</v>
      </c>
    </row>
    <row r="380" customFormat="false" ht="15" hidden="false" customHeight="false" outlineLevel="0" collapsed="false">
      <c r="A380" s="47" t="s">
        <v>2621</v>
      </c>
      <c r="B380" s="47" t="s">
        <v>309</v>
      </c>
      <c r="C380" s="48" t="n">
        <v>46029</v>
      </c>
      <c r="D380" s="47" t="s">
        <v>74</v>
      </c>
      <c r="E380" s="47" t="s">
        <v>65</v>
      </c>
      <c r="F380" s="47" t="s">
        <v>2284</v>
      </c>
      <c r="G380" s="47" t="s">
        <v>97</v>
      </c>
      <c r="H380" s="47" t="s">
        <v>2232</v>
      </c>
      <c r="I380" s="47" t="n">
        <v>6</v>
      </c>
    </row>
    <row r="381" customFormat="false" ht="15" hidden="false" customHeight="false" outlineLevel="0" collapsed="false">
      <c r="A381" s="47" t="s">
        <v>2622</v>
      </c>
      <c r="B381" s="47" t="s">
        <v>309</v>
      </c>
      <c r="C381" s="48" t="n">
        <v>46029</v>
      </c>
      <c r="D381" s="47" t="s">
        <v>74</v>
      </c>
      <c r="E381" s="47" t="s">
        <v>65</v>
      </c>
      <c r="F381" s="47" t="s">
        <v>2289</v>
      </c>
      <c r="G381" s="47" t="s">
        <v>97</v>
      </c>
      <c r="H381" s="47" t="s">
        <v>2232</v>
      </c>
      <c r="I381" s="47" t="n">
        <v>3</v>
      </c>
    </row>
    <row r="382" customFormat="false" ht="15" hidden="false" customHeight="false" outlineLevel="0" collapsed="false">
      <c r="A382" s="47" t="s">
        <v>2623</v>
      </c>
      <c r="B382" s="47" t="s">
        <v>309</v>
      </c>
      <c r="C382" s="48" t="n">
        <v>46029</v>
      </c>
      <c r="D382" s="47" t="s">
        <v>74</v>
      </c>
      <c r="E382" s="47" t="s">
        <v>65</v>
      </c>
      <c r="F382" s="47" t="s">
        <v>2289</v>
      </c>
      <c r="G382" s="47" t="s">
        <v>97</v>
      </c>
      <c r="H382" s="47" t="s">
        <v>2232</v>
      </c>
      <c r="I382" s="47" t="n">
        <v>5</v>
      </c>
    </row>
    <row r="383" customFormat="false" ht="15" hidden="false" customHeight="false" outlineLevel="0" collapsed="false">
      <c r="A383" s="47" t="s">
        <v>2624</v>
      </c>
      <c r="B383" s="47" t="s">
        <v>310</v>
      </c>
      <c r="C383" s="48" t="n">
        <v>46029</v>
      </c>
      <c r="D383" s="47" t="s">
        <v>75</v>
      </c>
      <c r="E383" s="47" t="s">
        <v>65</v>
      </c>
      <c r="F383" s="47" t="s">
        <v>2289</v>
      </c>
      <c r="G383" s="47" t="s">
        <v>93</v>
      </c>
      <c r="H383" s="47" t="s">
        <v>2253</v>
      </c>
      <c r="I383" s="47" t="n">
        <v>5</v>
      </c>
    </row>
    <row r="384" customFormat="false" ht="15" hidden="false" customHeight="false" outlineLevel="0" collapsed="false">
      <c r="A384" s="47" t="s">
        <v>2625</v>
      </c>
      <c r="B384" s="47" t="s">
        <v>310</v>
      </c>
      <c r="C384" s="48" t="n">
        <v>46029</v>
      </c>
      <c r="D384" s="47" t="s">
        <v>75</v>
      </c>
      <c r="E384" s="47" t="s">
        <v>65</v>
      </c>
      <c r="F384" s="47" t="s">
        <v>2284</v>
      </c>
      <c r="G384" s="47" t="s">
        <v>97</v>
      </c>
      <c r="H384" s="47" t="s">
        <v>2232</v>
      </c>
      <c r="I384" s="47" t="n">
        <v>4</v>
      </c>
    </row>
    <row r="385" customFormat="false" ht="15" hidden="false" customHeight="false" outlineLevel="0" collapsed="false">
      <c r="A385" s="47" t="s">
        <v>2626</v>
      </c>
      <c r="B385" s="47" t="s">
        <v>310</v>
      </c>
      <c r="C385" s="48" t="n">
        <v>46029</v>
      </c>
      <c r="D385" s="47" t="s">
        <v>75</v>
      </c>
      <c r="E385" s="47" t="s">
        <v>65</v>
      </c>
      <c r="F385" s="47" t="s">
        <v>2289</v>
      </c>
      <c r="G385" s="47" t="s">
        <v>97</v>
      </c>
      <c r="H385" s="47" t="s">
        <v>2232</v>
      </c>
      <c r="I385" s="47" t="n">
        <v>4</v>
      </c>
    </row>
    <row r="386" customFormat="false" ht="15" hidden="false" customHeight="false" outlineLevel="0" collapsed="false">
      <c r="A386" s="47" t="s">
        <v>2627</v>
      </c>
      <c r="B386" s="47" t="s">
        <v>310</v>
      </c>
      <c r="C386" s="48" t="n">
        <v>46029</v>
      </c>
      <c r="D386" s="47" t="s">
        <v>75</v>
      </c>
      <c r="E386" s="47" t="s">
        <v>65</v>
      </c>
      <c r="F386" s="47" t="s">
        <v>2284</v>
      </c>
      <c r="G386" s="47" t="s">
        <v>97</v>
      </c>
      <c r="H386" s="47" t="s">
        <v>2232</v>
      </c>
      <c r="I386" s="47" t="n">
        <v>3</v>
      </c>
    </row>
    <row r="387" customFormat="false" ht="15" hidden="false" customHeight="false" outlineLevel="0" collapsed="false">
      <c r="A387" s="47" t="s">
        <v>2628</v>
      </c>
      <c r="B387" s="47" t="s">
        <v>310</v>
      </c>
      <c r="C387" s="48" t="n">
        <v>46029</v>
      </c>
      <c r="D387" s="47" t="s">
        <v>75</v>
      </c>
      <c r="E387" s="47" t="s">
        <v>65</v>
      </c>
      <c r="F387" s="47" t="s">
        <v>2284</v>
      </c>
      <c r="G387" s="47" t="s">
        <v>97</v>
      </c>
      <c r="H387" s="47" t="s">
        <v>2232</v>
      </c>
      <c r="I387" s="47" t="n">
        <v>4</v>
      </c>
    </row>
    <row r="388" customFormat="false" ht="15" hidden="false" customHeight="false" outlineLevel="0" collapsed="false">
      <c r="A388" s="47" t="s">
        <v>2629</v>
      </c>
      <c r="B388" s="47" t="s">
        <v>310</v>
      </c>
      <c r="C388" s="48" t="n">
        <v>46029</v>
      </c>
      <c r="D388" s="47" t="s">
        <v>75</v>
      </c>
      <c r="E388" s="47" t="s">
        <v>65</v>
      </c>
      <c r="F388" s="47" t="s">
        <v>2284</v>
      </c>
      <c r="G388" s="47" t="s">
        <v>97</v>
      </c>
      <c r="H388" s="47" t="s">
        <v>2232</v>
      </c>
      <c r="I388" s="47" t="n">
        <v>5</v>
      </c>
    </row>
    <row r="389" customFormat="false" ht="15" hidden="false" customHeight="false" outlineLevel="0" collapsed="false">
      <c r="A389" s="47" t="s">
        <v>2630</v>
      </c>
      <c r="B389" s="47" t="s">
        <v>310</v>
      </c>
      <c r="C389" s="48" t="n">
        <v>46029</v>
      </c>
      <c r="D389" s="47" t="s">
        <v>75</v>
      </c>
      <c r="E389" s="47" t="s">
        <v>65</v>
      </c>
      <c r="F389" s="47" t="s">
        <v>2289</v>
      </c>
      <c r="G389" s="47" t="s">
        <v>97</v>
      </c>
      <c r="H389" s="47" t="s">
        <v>2232</v>
      </c>
      <c r="I389" s="47" t="n">
        <v>3</v>
      </c>
    </row>
    <row r="390" customFormat="false" ht="15" hidden="false" customHeight="false" outlineLevel="0" collapsed="false">
      <c r="A390" s="47" t="s">
        <v>2631</v>
      </c>
      <c r="B390" s="47" t="s">
        <v>310</v>
      </c>
      <c r="C390" s="48" t="n">
        <v>46029</v>
      </c>
      <c r="D390" s="47" t="s">
        <v>75</v>
      </c>
      <c r="E390" s="47" t="s">
        <v>65</v>
      </c>
      <c r="F390" s="47" t="s">
        <v>2289</v>
      </c>
      <c r="G390" s="47" t="s">
        <v>97</v>
      </c>
      <c r="H390" s="47" t="s">
        <v>2232</v>
      </c>
      <c r="I390" s="47" t="n">
        <v>3</v>
      </c>
    </row>
    <row r="391" customFormat="false" ht="15" hidden="false" customHeight="false" outlineLevel="0" collapsed="false">
      <c r="A391" s="47" t="s">
        <v>2632</v>
      </c>
      <c r="B391" s="47" t="s">
        <v>310</v>
      </c>
      <c r="C391" s="48" t="n">
        <v>46029</v>
      </c>
      <c r="D391" s="47" t="s">
        <v>75</v>
      </c>
      <c r="E391" s="47" t="s">
        <v>65</v>
      </c>
      <c r="F391" s="47" t="s">
        <v>2284</v>
      </c>
      <c r="G391" s="47" t="s">
        <v>97</v>
      </c>
      <c r="H391" s="47" t="s">
        <v>2232</v>
      </c>
      <c r="I391" s="47" t="n">
        <v>4</v>
      </c>
    </row>
    <row r="392" customFormat="false" ht="15" hidden="false" customHeight="false" outlineLevel="0" collapsed="false">
      <c r="A392" s="47" t="s">
        <v>2633</v>
      </c>
      <c r="B392" s="47" t="s">
        <v>311</v>
      </c>
      <c r="C392" s="48" t="n">
        <v>46030</v>
      </c>
      <c r="D392" s="47" t="s">
        <v>73</v>
      </c>
      <c r="E392" s="47" t="s">
        <v>62</v>
      </c>
      <c r="F392" s="47" t="s">
        <v>2231</v>
      </c>
      <c r="G392" s="47" t="s">
        <v>97</v>
      </c>
      <c r="H392" s="47" t="s">
        <v>2232</v>
      </c>
      <c r="I392" s="47" t="n">
        <v>2</v>
      </c>
    </row>
    <row r="393" customFormat="false" ht="15" hidden="false" customHeight="false" outlineLevel="0" collapsed="false">
      <c r="A393" s="47" t="s">
        <v>2634</v>
      </c>
      <c r="B393" s="47" t="s">
        <v>311</v>
      </c>
      <c r="C393" s="48" t="n">
        <v>46030</v>
      </c>
      <c r="D393" s="47" t="s">
        <v>73</v>
      </c>
      <c r="E393" s="47" t="s">
        <v>62</v>
      </c>
      <c r="F393" s="47" t="s">
        <v>2228</v>
      </c>
      <c r="G393" s="47" t="s">
        <v>97</v>
      </c>
      <c r="H393" s="47" t="s">
        <v>2232</v>
      </c>
      <c r="I393" s="47" t="n">
        <v>2</v>
      </c>
    </row>
    <row r="394" customFormat="false" ht="15" hidden="false" customHeight="false" outlineLevel="0" collapsed="false">
      <c r="A394" s="47" t="s">
        <v>2635</v>
      </c>
      <c r="B394" s="47" t="s">
        <v>312</v>
      </c>
      <c r="C394" s="48" t="n">
        <v>46030</v>
      </c>
      <c r="D394" s="47" t="s">
        <v>74</v>
      </c>
      <c r="E394" s="47" t="s">
        <v>62</v>
      </c>
      <c r="F394" s="47" t="s">
        <v>2228</v>
      </c>
      <c r="G394" s="47" t="s">
        <v>97</v>
      </c>
      <c r="H394" s="47" t="s">
        <v>2232</v>
      </c>
      <c r="I394" s="47" t="n">
        <v>4</v>
      </c>
    </row>
    <row r="395" customFormat="false" ht="15" hidden="false" customHeight="false" outlineLevel="0" collapsed="false">
      <c r="A395" s="47" t="s">
        <v>2636</v>
      </c>
      <c r="B395" s="47" t="s">
        <v>313</v>
      </c>
      <c r="C395" s="48" t="n">
        <v>46030</v>
      </c>
      <c r="D395" s="47" t="s">
        <v>75</v>
      </c>
      <c r="E395" s="47" t="s">
        <v>62</v>
      </c>
      <c r="F395" s="47" t="s">
        <v>2228</v>
      </c>
      <c r="G395" s="47" t="s">
        <v>93</v>
      </c>
      <c r="H395" s="47" t="s">
        <v>2253</v>
      </c>
      <c r="I395" s="47" t="n">
        <v>16</v>
      </c>
    </row>
    <row r="396" customFormat="false" ht="15" hidden="false" customHeight="false" outlineLevel="0" collapsed="false">
      <c r="A396" s="47" t="s">
        <v>2637</v>
      </c>
      <c r="B396" s="47" t="s">
        <v>313</v>
      </c>
      <c r="C396" s="48" t="n">
        <v>46030</v>
      </c>
      <c r="D396" s="47" t="s">
        <v>75</v>
      </c>
      <c r="E396" s="47" t="s">
        <v>62</v>
      </c>
      <c r="F396" s="47" t="s">
        <v>2231</v>
      </c>
      <c r="G396" s="47" t="s">
        <v>97</v>
      </c>
      <c r="H396" s="47" t="s">
        <v>2232</v>
      </c>
      <c r="I396" s="47" t="n">
        <v>4</v>
      </c>
    </row>
    <row r="397" customFormat="false" ht="15" hidden="false" customHeight="false" outlineLevel="0" collapsed="false">
      <c r="A397" s="47" t="s">
        <v>2638</v>
      </c>
      <c r="B397" s="47" t="s">
        <v>313</v>
      </c>
      <c r="C397" s="48" t="n">
        <v>46030</v>
      </c>
      <c r="D397" s="47" t="s">
        <v>75</v>
      </c>
      <c r="E397" s="47" t="s">
        <v>62</v>
      </c>
      <c r="F397" s="47" t="s">
        <v>2231</v>
      </c>
      <c r="G397" s="47" t="s">
        <v>97</v>
      </c>
      <c r="H397" s="47" t="s">
        <v>2232</v>
      </c>
      <c r="I397" s="47" t="n">
        <v>7</v>
      </c>
    </row>
    <row r="398" customFormat="false" ht="15" hidden="false" customHeight="false" outlineLevel="0" collapsed="false">
      <c r="A398" s="47" t="s">
        <v>2639</v>
      </c>
      <c r="B398" s="47" t="s">
        <v>313</v>
      </c>
      <c r="C398" s="48" t="n">
        <v>46030</v>
      </c>
      <c r="D398" s="47" t="s">
        <v>75</v>
      </c>
      <c r="E398" s="47" t="s">
        <v>62</v>
      </c>
      <c r="F398" s="47" t="s">
        <v>2228</v>
      </c>
      <c r="G398" s="47" t="s">
        <v>97</v>
      </c>
      <c r="H398" s="47" t="s">
        <v>2232</v>
      </c>
      <c r="I398" s="47" t="n">
        <v>3</v>
      </c>
    </row>
    <row r="399" customFormat="false" ht="15" hidden="false" customHeight="false" outlineLevel="0" collapsed="false">
      <c r="A399" s="47" t="s">
        <v>2640</v>
      </c>
      <c r="B399" s="47" t="s">
        <v>313</v>
      </c>
      <c r="C399" s="48" t="n">
        <v>46030</v>
      </c>
      <c r="D399" s="47" t="s">
        <v>75</v>
      </c>
      <c r="E399" s="47" t="s">
        <v>62</v>
      </c>
      <c r="F399" s="47" t="s">
        <v>2317</v>
      </c>
      <c r="G399" s="47" t="s">
        <v>97</v>
      </c>
      <c r="H399" s="47" t="s">
        <v>2232</v>
      </c>
      <c r="I399" s="47" t="n">
        <v>2</v>
      </c>
    </row>
    <row r="400" customFormat="false" ht="15" hidden="false" customHeight="false" outlineLevel="0" collapsed="false">
      <c r="A400" s="47" t="s">
        <v>2641</v>
      </c>
      <c r="B400" s="47" t="s">
        <v>313</v>
      </c>
      <c r="C400" s="48" t="n">
        <v>46030</v>
      </c>
      <c r="D400" s="47" t="s">
        <v>75</v>
      </c>
      <c r="E400" s="47" t="s">
        <v>62</v>
      </c>
      <c r="F400" s="47" t="s">
        <v>2317</v>
      </c>
      <c r="G400" s="47" t="s">
        <v>97</v>
      </c>
      <c r="H400" s="47" t="s">
        <v>2232</v>
      </c>
      <c r="I400" s="47" t="n">
        <v>4</v>
      </c>
    </row>
    <row r="401" customFormat="false" ht="15" hidden="false" customHeight="false" outlineLevel="0" collapsed="false">
      <c r="A401" s="47" t="s">
        <v>2642</v>
      </c>
      <c r="B401" s="47" t="s">
        <v>314</v>
      </c>
      <c r="C401" s="48" t="n">
        <v>46030</v>
      </c>
      <c r="D401" s="47" t="s">
        <v>73</v>
      </c>
      <c r="E401" s="47" t="s">
        <v>63</v>
      </c>
      <c r="F401" s="47" t="s">
        <v>2260</v>
      </c>
      <c r="G401" s="47" t="s">
        <v>93</v>
      </c>
      <c r="H401" s="47" t="s">
        <v>2253</v>
      </c>
      <c r="I401" s="47" t="n">
        <v>11</v>
      </c>
    </row>
    <row r="402" customFormat="false" ht="15" hidden="false" customHeight="false" outlineLevel="0" collapsed="false">
      <c r="A402" s="47" t="s">
        <v>2643</v>
      </c>
      <c r="B402" s="47" t="s">
        <v>314</v>
      </c>
      <c r="C402" s="48" t="n">
        <v>46030</v>
      </c>
      <c r="D402" s="47" t="s">
        <v>73</v>
      </c>
      <c r="E402" s="47" t="s">
        <v>63</v>
      </c>
      <c r="F402" s="47" t="s">
        <v>2255</v>
      </c>
      <c r="G402" s="47" t="s">
        <v>93</v>
      </c>
      <c r="H402" s="47" t="s">
        <v>2253</v>
      </c>
      <c r="I402" s="47" t="n">
        <v>59</v>
      </c>
    </row>
    <row r="403" customFormat="false" ht="15" hidden="false" customHeight="false" outlineLevel="0" collapsed="false">
      <c r="A403" s="47" t="s">
        <v>2644</v>
      </c>
      <c r="B403" s="47" t="s">
        <v>314</v>
      </c>
      <c r="C403" s="48" t="n">
        <v>46030</v>
      </c>
      <c r="D403" s="47" t="s">
        <v>73</v>
      </c>
      <c r="E403" s="47" t="s">
        <v>63</v>
      </c>
      <c r="F403" s="47" t="s">
        <v>2255</v>
      </c>
      <c r="G403" s="47" t="s">
        <v>93</v>
      </c>
      <c r="H403" s="47" t="s">
        <v>2253</v>
      </c>
      <c r="I403" s="47" t="n">
        <v>49</v>
      </c>
    </row>
    <row r="404" customFormat="false" ht="15" hidden="false" customHeight="false" outlineLevel="0" collapsed="false">
      <c r="A404" s="47" t="s">
        <v>2645</v>
      </c>
      <c r="B404" s="47" t="s">
        <v>314</v>
      </c>
      <c r="C404" s="48" t="n">
        <v>46030</v>
      </c>
      <c r="D404" s="47" t="s">
        <v>73</v>
      </c>
      <c r="E404" s="47" t="s">
        <v>63</v>
      </c>
      <c r="F404" s="47" t="s">
        <v>2255</v>
      </c>
      <c r="G404" s="47" t="s">
        <v>94</v>
      </c>
      <c r="H404" s="47" t="s">
        <v>2229</v>
      </c>
      <c r="I404" s="47" t="n">
        <v>149</v>
      </c>
    </row>
    <row r="405" customFormat="false" ht="15" hidden="false" customHeight="false" outlineLevel="0" collapsed="false">
      <c r="A405" s="47" t="s">
        <v>2646</v>
      </c>
      <c r="B405" s="47" t="s">
        <v>314</v>
      </c>
      <c r="C405" s="48" t="n">
        <v>46030</v>
      </c>
      <c r="D405" s="47" t="s">
        <v>73</v>
      </c>
      <c r="E405" s="47" t="s">
        <v>63</v>
      </c>
      <c r="F405" s="47" t="s">
        <v>2252</v>
      </c>
      <c r="G405" s="47" t="s">
        <v>96</v>
      </c>
      <c r="H405" s="47" t="s">
        <v>2270</v>
      </c>
      <c r="I405" s="47" t="n">
        <v>6</v>
      </c>
    </row>
    <row r="406" customFormat="false" ht="15" hidden="false" customHeight="false" outlineLevel="0" collapsed="false">
      <c r="A406" s="47" t="s">
        <v>2647</v>
      </c>
      <c r="B406" s="47" t="s">
        <v>314</v>
      </c>
      <c r="C406" s="48" t="n">
        <v>46030</v>
      </c>
      <c r="D406" s="47" t="s">
        <v>73</v>
      </c>
      <c r="E406" s="47" t="s">
        <v>63</v>
      </c>
      <c r="F406" s="47" t="s">
        <v>2260</v>
      </c>
      <c r="G406" s="47" t="s">
        <v>97</v>
      </c>
      <c r="H406" s="47" t="s">
        <v>2232</v>
      </c>
      <c r="I406" s="47" t="n">
        <v>2</v>
      </c>
    </row>
    <row r="407" customFormat="false" ht="15" hidden="false" customHeight="false" outlineLevel="0" collapsed="false">
      <c r="A407" s="47" t="s">
        <v>2648</v>
      </c>
      <c r="B407" s="47" t="s">
        <v>314</v>
      </c>
      <c r="C407" s="48" t="n">
        <v>46030</v>
      </c>
      <c r="D407" s="47" t="s">
        <v>73</v>
      </c>
      <c r="E407" s="47" t="s">
        <v>63</v>
      </c>
      <c r="F407" s="47" t="s">
        <v>2252</v>
      </c>
      <c r="G407" s="47" t="s">
        <v>97</v>
      </c>
      <c r="H407" s="47" t="s">
        <v>2232</v>
      </c>
      <c r="I407" s="47" t="n">
        <v>4</v>
      </c>
    </row>
    <row r="408" customFormat="false" ht="15" hidden="false" customHeight="false" outlineLevel="0" collapsed="false">
      <c r="A408" s="47" t="s">
        <v>2649</v>
      </c>
      <c r="B408" s="47" t="s">
        <v>314</v>
      </c>
      <c r="C408" s="48" t="n">
        <v>46030</v>
      </c>
      <c r="D408" s="47" t="s">
        <v>73</v>
      </c>
      <c r="E408" s="47" t="s">
        <v>63</v>
      </c>
      <c r="F408" s="47" t="s">
        <v>2255</v>
      </c>
      <c r="G408" s="47" t="s">
        <v>97</v>
      </c>
      <c r="H408" s="47" t="s">
        <v>2232</v>
      </c>
      <c r="I408" s="47" t="n">
        <v>6</v>
      </c>
    </row>
    <row r="409" customFormat="false" ht="15" hidden="false" customHeight="false" outlineLevel="0" collapsed="false">
      <c r="A409" s="47" t="s">
        <v>2650</v>
      </c>
      <c r="B409" s="47" t="s">
        <v>314</v>
      </c>
      <c r="C409" s="48" t="n">
        <v>46030</v>
      </c>
      <c r="D409" s="47" t="s">
        <v>73</v>
      </c>
      <c r="E409" s="47" t="s">
        <v>63</v>
      </c>
      <c r="F409" s="47" t="s">
        <v>2255</v>
      </c>
      <c r="G409" s="47" t="s">
        <v>97</v>
      </c>
      <c r="H409" s="47" t="s">
        <v>2232</v>
      </c>
      <c r="I409" s="47" t="n">
        <v>4</v>
      </c>
    </row>
    <row r="410" customFormat="false" ht="15" hidden="false" customHeight="false" outlineLevel="0" collapsed="false">
      <c r="A410" s="47" t="s">
        <v>2651</v>
      </c>
      <c r="B410" s="47" t="s">
        <v>314</v>
      </c>
      <c r="C410" s="48" t="n">
        <v>46030</v>
      </c>
      <c r="D410" s="47" t="s">
        <v>73</v>
      </c>
      <c r="E410" s="47" t="s">
        <v>63</v>
      </c>
      <c r="F410" s="47" t="s">
        <v>2255</v>
      </c>
      <c r="G410" s="47" t="s">
        <v>97</v>
      </c>
      <c r="H410" s="47" t="s">
        <v>2232</v>
      </c>
      <c r="I410" s="47" t="n">
        <v>6</v>
      </c>
    </row>
    <row r="411" customFormat="false" ht="15" hidden="false" customHeight="false" outlineLevel="0" collapsed="false">
      <c r="A411" s="47" t="s">
        <v>2652</v>
      </c>
      <c r="B411" s="47" t="s">
        <v>316</v>
      </c>
      <c r="C411" s="48" t="n">
        <v>46030</v>
      </c>
      <c r="D411" s="47" t="s">
        <v>74</v>
      </c>
      <c r="E411" s="47" t="s">
        <v>63</v>
      </c>
      <c r="F411" s="47" t="s">
        <v>2252</v>
      </c>
      <c r="G411" s="47" t="s">
        <v>93</v>
      </c>
      <c r="H411" s="47" t="s">
        <v>2253</v>
      </c>
      <c r="I411" s="47" t="n">
        <v>33</v>
      </c>
    </row>
    <row r="412" customFormat="false" ht="15" hidden="false" customHeight="false" outlineLevel="0" collapsed="false">
      <c r="A412" s="47" t="s">
        <v>2653</v>
      </c>
      <c r="B412" s="47" t="s">
        <v>316</v>
      </c>
      <c r="C412" s="48" t="n">
        <v>46030</v>
      </c>
      <c r="D412" s="47" t="s">
        <v>74</v>
      </c>
      <c r="E412" s="47" t="s">
        <v>63</v>
      </c>
      <c r="F412" s="47" t="s">
        <v>2255</v>
      </c>
      <c r="G412" s="47" t="s">
        <v>93</v>
      </c>
      <c r="H412" s="47" t="s">
        <v>2253</v>
      </c>
      <c r="I412" s="47" t="n">
        <v>46</v>
      </c>
    </row>
    <row r="413" customFormat="false" ht="15" hidden="false" customHeight="false" outlineLevel="0" collapsed="false">
      <c r="A413" s="47" t="s">
        <v>2654</v>
      </c>
      <c r="B413" s="47" t="s">
        <v>316</v>
      </c>
      <c r="C413" s="48" t="n">
        <v>46030</v>
      </c>
      <c r="D413" s="47" t="s">
        <v>74</v>
      </c>
      <c r="E413" s="47" t="s">
        <v>63</v>
      </c>
      <c r="F413" s="47" t="s">
        <v>2255</v>
      </c>
      <c r="G413" s="47" t="s">
        <v>97</v>
      </c>
      <c r="H413" s="47" t="s">
        <v>2232</v>
      </c>
      <c r="I413" s="47" t="n">
        <v>7</v>
      </c>
    </row>
    <row r="414" customFormat="false" ht="15" hidden="false" customHeight="false" outlineLevel="0" collapsed="false">
      <c r="A414" s="47" t="s">
        <v>2655</v>
      </c>
      <c r="B414" s="47" t="s">
        <v>316</v>
      </c>
      <c r="C414" s="48" t="n">
        <v>46030</v>
      </c>
      <c r="D414" s="47" t="s">
        <v>74</v>
      </c>
      <c r="E414" s="47" t="s">
        <v>63</v>
      </c>
      <c r="F414" s="47" t="s">
        <v>2255</v>
      </c>
      <c r="G414" s="47" t="s">
        <v>97</v>
      </c>
      <c r="H414" s="47" t="s">
        <v>2232</v>
      </c>
      <c r="I414" s="47" t="n">
        <v>2</v>
      </c>
    </row>
    <row r="415" customFormat="false" ht="15" hidden="false" customHeight="false" outlineLevel="0" collapsed="false">
      <c r="A415" s="47" t="s">
        <v>2656</v>
      </c>
      <c r="B415" s="47" t="s">
        <v>316</v>
      </c>
      <c r="C415" s="48" t="n">
        <v>46030</v>
      </c>
      <c r="D415" s="47" t="s">
        <v>74</v>
      </c>
      <c r="E415" s="47" t="s">
        <v>63</v>
      </c>
      <c r="F415" s="47" t="s">
        <v>2255</v>
      </c>
      <c r="G415" s="47" t="s">
        <v>97</v>
      </c>
      <c r="H415" s="47" t="s">
        <v>2232</v>
      </c>
      <c r="I415" s="47" t="n">
        <v>6</v>
      </c>
    </row>
    <row r="416" customFormat="false" ht="15" hidden="false" customHeight="false" outlineLevel="0" collapsed="false">
      <c r="A416" s="47" t="s">
        <v>2657</v>
      </c>
      <c r="B416" s="47" t="s">
        <v>316</v>
      </c>
      <c r="C416" s="48" t="n">
        <v>46030</v>
      </c>
      <c r="D416" s="47" t="s">
        <v>74</v>
      </c>
      <c r="E416" s="47" t="s">
        <v>63</v>
      </c>
      <c r="F416" s="47" t="s">
        <v>2252</v>
      </c>
      <c r="G416" s="47" t="s">
        <v>97</v>
      </c>
      <c r="H416" s="47" t="s">
        <v>2232</v>
      </c>
      <c r="I416" s="47" t="n">
        <v>4</v>
      </c>
    </row>
    <row r="417" customFormat="false" ht="15" hidden="false" customHeight="false" outlineLevel="0" collapsed="false">
      <c r="A417" s="47" t="s">
        <v>2658</v>
      </c>
      <c r="B417" s="47" t="s">
        <v>317</v>
      </c>
      <c r="C417" s="48" t="n">
        <v>46030</v>
      </c>
      <c r="D417" s="47" t="s">
        <v>75</v>
      </c>
      <c r="E417" s="47" t="s">
        <v>63</v>
      </c>
      <c r="F417" s="47" t="s">
        <v>2252</v>
      </c>
      <c r="G417" s="47" t="s">
        <v>93</v>
      </c>
      <c r="H417" s="47" t="s">
        <v>2253</v>
      </c>
      <c r="I417" s="47" t="n">
        <v>25</v>
      </c>
    </row>
    <row r="418" customFormat="false" ht="15" hidden="false" customHeight="false" outlineLevel="0" collapsed="false">
      <c r="A418" s="47" t="s">
        <v>2659</v>
      </c>
      <c r="B418" s="47" t="s">
        <v>317</v>
      </c>
      <c r="C418" s="48" t="n">
        <v>46030</v>
      </c>
      <c r="D418" s="47" t="s">
        <v>75</v>
      </c>
      <c r="E418" s="47" t="s">
        <v>63</v>
      </c>
      <c r="F418" s="47" t="s">
        <v>2260</v>
      </c>
      <c r="G418" s="47" t="s">
        <v>93</v>
      </c>
      <c r="H418" s="47" t="s">
        <v>2253</v>
      </c>
      <c r="I418" s="47" t="n">
        <v>90</v>
      </c>
    </row>
    <row r="419" customFormat="false" ht="15" hidden="false" customHeight="false" outlineLevel="0" collapsed="false">
      <c r="A419" s="47" t="s">
        <v>2660</v>
      </c>
      <c r="B419" s="47" t="s">
        <v>317</v>
      </c>
      <c r="C419" s="48" t="n">
        <v>46030</v>
      </c>
      <c r="D419" s="47" t="s">
        <v>75</v>
      </c>
      <c r="E419" s="47" t="s">
        <v>63</v>
      </c>
      <c r="F419" s="47" t="s">
        <v>2255</v>
      </c>
      <c r="G419" s="47" t="s">
        <v>97</v>
      </c>
      <c r="H419" s="47" t="s">
        <v>2232</v>
      </c>
      <c r="I419" s="47" t="n">
        <v>6</v>
      </c>
    </row>
    <row r="420" customFormat="false" ht="15" hidden="false" customHeight="false" outlineLevel="0" collapsed="false">
      <c r="A420" s="47" t="s">
        <v>2661</v>
      </c>
      <c r="B420" s="47" t="s">
        <v>317</v>
      </c>
      <c r="C420" s="48" t="n">
        <v>46030</v>
      </c>
      <c r="D420" s="47" t="s">
        <v>75</v>
      </c>
      <c r="E420" s="47" t="s">
        <v>63</v>
      </c>
      <c r="F420" s="47" t="s">
        <v>2252</v>
      </c>
      <c r="G420" s="47" t="s">
        <v>97</v>
      </c>
      <c r="H420" s="47" t="s">
        <v>2232</v>
      </c>
      <c r="I420" s="47" t="n">
        <v>4</v>
      </c>
    </row>
    <row r="421" customFormat="false" ht="15" hidden="false" customHeight="false" outlineLevel="0" collapsed="false">
      <c r="A421" s="47" t="s">
        <v>2662</v>
      </c>
      <c r="B421" s="47" t="s">
        <v>317</v>
      </c>
      <c r="C421" s="48" t="n">
        <v>46030</v>
      </c>
      <c r="D421" s="47" t="s">
        <v>75</v>
      </c>
      <c r="E421" s="47" t="s">
        <v>63</v>
      </c>
      <c r="F421" s="47" t="s">
        <v>2260</v>
      </c>
      <c r="G421" s="47" t="s">
        <v>97</v>
      </c>
      <c r="H421" s="47" t="s">
        <v>2232</v>
      </c>
      <c r="I421" s="47" t="n">
        <v>3</v>
      </c>
    </row>
    <row r="422" customFormat="false" ht="15" hidden="false" customHeight="false" outlineLevel="0" collapsed="false">
      <c r="A422" s="47" t="s">
        <v>2663</v>
      </c>
      <c r="B422" s="47" t="s">
        <v>317</v>
      </c>
      <c r="C422" s="48" t="n">
        <v>46030</v>
      </c>
      <c r="D422" s="47" t="s">
        <v>75</v>
      </c>
      <c r="E422" s="47" t="s">
        <v>63</v>
      </c>
      <c r="F422" s="47" t="s">
        <v>2255</v>
      </c>
      <c r="G422" s="47" t="s">
        <v>97</v>
      </c>
      <c r="H422" s="47" t="s">
        <v>2232</v>
      </c>
      <c r="I422" s="47" t="n">
        <v>3</v>
      </c>
    </row>
    <row r="423" customFormat="false" ht="15" hidden="false" customHeight="false" outlineLevel="0" collapsed="false">
      <c r="A423" s="47" t="s">
        <v>2664</v>
      </c>
      <c r="B423" s="47" t="s">
        <v>317</v>
      </c>
      <c r="C423" s="48" t="n">
        <v>46030</v>
      </c>
      <c r="D423" s="47" t="s">
        <v>75</v>
      </c>
      <c r="E423" s="47" t="s">
        <v>63</v>
      </c>
      <c r="F423" s="47" t="s">
        <v>2260</v>
      </c>
      <c r="G423" s="47" t="s">
        <v>97</v>
      </c>
      <c r="H423" s="47" t="s">
        <v>2232</v>
      </c>
      <c r="I423" s="47" t="n">
        <v>3</v>
      </c>
    </row>
    <row r="424" customFormat="false" ht="15" hidden="false" customHeight="false" outlineLevel="0" collapsed="false">
      <c r="A424" s="47" t="s">
        <v>2665</v>
      </c>
      <c r="B424" s="47" t="s">
        <v>317</v>
      </c>
      <c r="C424" s="48" t="n">
        <v>46030</v>
      </c>
      <c r="D424" s="47" t="s">
        <v>75</v>
      </c>
      <c r="E424" s="47" t="s">
        <v>63</v>
      </c>
      <c r="F424" s="47" t="s">
        <v>2260</v>
      </c>
      <c r="G424" s="47" t="s">
        <v>97</v>
      </c>
      <c r="H424" s="47" t="s">
        <v>2232</v>
      </c>
      <c r="I424" s="47" t="n">
        <v>3</v>
      </c>
    </row>
    <row r="425" customFormat="false" ht="15" hidden="false" customHeight="false" outlineLevel="0" collapsed="false">
      <c r="A425" s="47" t="s">
        <v>2666</v>
      </c>
      <c r="B425" s="47" t="s">
        <v>318</v>
      </c>
      <c r="C425" s="48" t="n">
        <v>46030</v>
      </c>
      <c r="D425" s="47" t="s">
        <v>73</v>
      </c>
      <c r="E425" s="47" t="s">
        <v>64</v>
      </c>
      <c r="F425" s="47" t="s">
        <v>2278</v>
      </c>
      <c r="G425" s="47" t="s">
        <v>93</v>
      </c>
      <c r="H425" s="47" t="s">
        <v>2253</v>
      </c>
      <c r="I425" s="47" t="n">
        <v>29</v>
      </c>
    </row>
    <row r="426" customFormat="false" ht="15" hidden="false" customHeight="false" outlineLevel="0" collapsed="false">
      <c r="A426" s="47" t="s">
        <v>2667</v>
      </c>
      <c r="B426" s="47" t="s">
        <v>318</v>
      </c>
      <c r="C426" s="48" t="n">
        <v>46030</v>
      </c>
      <c r="D426" s="47" t="s">
        <v>73</v>
      </c>
      <c r="E426" s="47" t="s">
        <v>64</v>
      </c>
      <c r="F426" s="47" t="s">
        <v>2280</v>
      </c>
      <c r="G426" s="47" t="s">
        <v>93</v>
      </c>
      <c r="H426" s="47" t="s">
        <v>2253</v>
      </c>
      <c r="I426" s="47" t="n">
        <v>77</v>
      </c>
    </row>
    <row r="427" customFormat="false" ht="15" hidden="false" customHeight="false" outlineLevel="0" collapsed="false">
      <c r="A427" s="47" t="s">
        <v>2668</v>
      </c>
      <c r="B427" s="47" t="s">
        <v>318</v>
      </c>
      <c r="C427" s="48" t="n">
        <v>46030</v>
      </c>
      <c r="D427" s="47" t="s">
        <v>73</v>
      </c>
      <c r="E427" s="47" t="s">
        <v>64</v>
      </c>
      <c r="F427" s="47" t="s">
        <v>2278</v>
      </c>
      <c r="G427" s="47" t="s">
        <v>95</v>
      </c>
      <c r="H427" s="47" t="s">
        <v>2245</v>
      </c>
      <c r="I427" s="47" t="n">
        <v>71</v>
      </c>
    </row>
    <row r="428" customFormat="false" ht="15" hidden="false" customHeight="false" outlineLevel="0" collapsed="false">
      <c r="A428" s="47" t="s">
        <v>2669</v>
      </c>
      <c r="B428" s="47" t="s">
        <v>318</v>
      </c>
      <c r="C428" s="48" t="n">
        <v>46030</v>
      </c>
      <c r="D428" s="47" t="s">
        <v>73</v>
      </c>
      <c r="E428" s="47" t="s">
        <v>64</v>
      </c>
      <c r="F428" s="47" t="s">
        <v>2280</v>
      </c>
      <c r="G428" s="47" t="s">
        <v>97</v>
      </c>
      <c r="H428" s="47" t="s">
        <v>2232</v>
      </c>
      <c r="I428" s="47" t="n">
        <v>4</v>
      </c>
    </row>
    <row r="429" customFormat="false" ht="15" hidden="false" customHeight="false" outlineLevel="0" collapsed="false">
      <c r="A429" s="47" t="s">
        <v>2670</v>
      </c>
      <c r="B429" s="47" t="s">
        <v>318</v>
      </c>
      <c r="C429" s="48" t="n">
        <v>46030</v>
      </c>
      <c r="D429" s="47" t="s">
        <v>73</v>
      </c>
      <c r="E429" s="47" t="s">
        <v>64</v>
      </c>
      <c r="F429" s="47" t="s">
        <v>2280</v>
      </c>
      <c r="G429" s="47" t="s">
        <v>97</v>
      </c>
      <c r="H429" s="47" t="s">
        <v>2232</v>
      </c>
      <c r="I429" s="47" t="n">
        <v>3</v>
      </c>
    </row>
    <row r="430" customFormat="false" ht="15" hidden="false" customHeight="false" outlineLevel="0" collapsed="false">
      <c r="A430" s="47" t="s">
        <v>2671</v>
      </c>
      <c r="B430" s="47" t="s">
        <v>319</v>
      </c>
      <c r="C430" s="48" t="n">
        <v>46030</v>
      </c>
      <c r="D430" s="47" t="s">
        <v>74</v>
      </c>
      <c r="E430" s="47" t="s">
        <v>64</v>
      </c>
      <c r="F430" s="47" t="s">
        <v>2278</v>
      </c>
      <c r="G430" s="47" t="s">
        <v>97</v>
      </c>
      <c r="H430" s="47" t="s">
        <v>2232</v>
      </c>
      <c r="I430" s="47" t="n">
        <v>2</v>
      </c>
    </row>
    <row r="431" customFormat="false" ht="15" hidden="false" customHeight="false" outlineLevel="0" collapsed="false">
      <c r="A431" s="47" t="s">
        <v>2672</v>
      </c>
      <c r="B431" s="47" t="s">
        <v>319</v>
      </c>
      <c r="C431" s="48" t="n">
        <v>46030</v>
      </c>
      <c r="D431" s="47" t="s">
        <v>74</v>
      </c>
      <c r="E431" s="47" t="s">
        <v>64</v>
      </c>
      <c r="F431" s="47" t="s">
        <v>2278</v>
      </c>
      <c r="G431" s="47" t="s">
        <v>97</v>
      </c>
      <c r="H431" s="47" t="s">
        <v>2232</v>
      </c>
      <c r="I431" s="47" t="n">
        <v>7</v>
      </c>
    </row>
    <row r="432" customFormat="false" ht="15" hidden="false" customHeight="false" outlineLevel="0" collapsed="false">
      <c r="A432" s="47" t="s">
        <v>2673</v>
      </c>
      <c r="B432" s="47" t="s">
        <v>320</v>
      </c>
      <c r="C432" s="48" t="n">
        <v>46030</v>
      </c>
      <c r="D432" s="47" t="s">
        <v>73</v>
      </c>
      <c r="E432" s="47" t="s">
        <v>65</v>
      </c>
      <c r="F432" s="47" t="s">
        <v>2284</v>
      </c>
      <c r="G432" s="47" t="s">
        <v>95</v>
      </c>
      <c r="H432" s="47" t="s">
        <v>2245</v>
      </c>
      <c r="I432" s="47" t="n">
        <v>71</v>
      </c>
    </row>
    <row r="433" customFormat="false" ht="15" hidden="false" customHeight="false" outlineLevel="0" collapsed="false">
      <c r="A433" s="47" t="s">
        <v>2674</v>
      </c>
      <c r="B433" s="47" t="s">
        <v>320</v>
      </c>
      <c r="C433" s="48" t="n">
        <v>46030</v>
      </c>
      <c r="D433" s="47" t="s">
        <v>73</v>
      </c>
      <c r="E433" s="47" t="s">
        <v>65</v>
      </c>
      <c r="F433" s="47" t="s">
        <v>2289</v>
      </c>
      <c r="G433" s="47" t="s">
        <v>97</v>
      </c>
      <c r="H433" s="47" t="s">
        <v>2232</v>
      </c>
      <c r="I433" s="47" t="n">
        <v>6</v>
      </c>
    </row>
    <row r="434" customFormat="false" ht="15" hidden="false" customHeight="false" outlineLevel="0" collapsed="false">
      <c r="A434" s="47" t="s">
        <v>2675</v>
      </c>
      <c r="B434" s="47" t="s">
        <v>320</v>
      </c>
      <c r="C434" s="48" t="n">
        <v>46030</v>
      </c>
      <c r="D434" s="47" t="s">
        <v>73</v>
      </c>
      <c r="E434" s="47" t="s">
        <v>65</v>
      </c>
      <c r="F434" s="47" t="s">
        <v>2289</v>
      </c>
      <c r="G434" s="47" t="s">
        <v>97</v>
      </c>
      <c r="H434" s="47" t="s">
        <v>2232</v>
      </c>
      <c r="I434" s="47" t="n">
        <v>2</v>
      </c>
    </row>
    <row r="435" customFormat="false" ht="15" hidden="false" customHeight="false" outlineLevel="0" collapsed="false">
      <c r="A435" s="47" t="s">
        <v>2676</v>
      </c>
      <c r="B435" s="47" t="s">
        <v>320</v>
      </c>
      <c r="C435" s="48" t="n">
        <v>46030</v>
      </c>
      <c r="D435" s="47" t="s">
        <v>73</v>
      </c>
      <c r="E435" s="47" t="s">
        <v>65</v>
      </c>
      <c r="F435" s="47" t="s">
        <v>2289</v>
      </c>
      <c r="G435" s="47" t="s">
        <v>97</v>
      </c>
      <c r="H435" s="47" t="s">
        <v>2232</v>
      </c>
      <c r="I435" s="47" t="n">
        <v>5</v>
      </c>
    </row>
    <row r="436" customFormat="false" ht="15" hidden="false" customHeight="false" outlineLevel="0" collapsed="false">
      <c r="A436" s="47" t="s">
        <v>2677</v>
      </c>
      <c r="B436" s="47" t="s">
        <v>320</v>
      </c>
      <c r="C436" s="48" t="n">
        <v>46030</v>
      </c>
      <c r="D436" s="47" t="s">
        <v>73</v>
      </c>
      <c r="E436" s="47" t="s">
        <v>65</v>
      </c>
      <c r="F436" s="47" t="s">
        <v>2289</v>
      </c>
      <c r="G436" s="47" t="s">
        <v>97</v>
      </c>
      <c r="H436" s="47" t="s">
        <v>2232</v>
      </c>
      <c r="I436" s="47" t="n">
        <v>4</v>
      </c>
    </row>
    <row r="437" customFormat="false" ht="15" hidden="false" customHeight="false" outlineLevel="0" collapsed="false">
      <c r="A437" s="47" t="s">
        <v>2678</v>
      </c>
      <c r="B437" s="47" t="s">
        <v>320</v>
      </c>
      <c r="C437" s="48" t="n">
        <v>46030</v>
      </c>
      <c r="D437" s="47" t="s">
        <v>73</v>
      </c>
      <c r="E437" s="47" t="s">
        <v>65</v>
      </c>
      <c r="F437" s="47" t="s">
        <v>2284</v>
      </c>
      <c r="G437" s="47" t="s">
        <v>97</v>
      </c>
      <c r="H437" s="47" t="s">
        <v>2232</v>
      </c>
      <c r="I437" s="47" t="n">
        <v>6</v>
      </c>
    </row>
    <row r="438" customFormat="false" ht="15" hidden="false" customHeight="false" outlineLevel="0" collapsed="false">
      <c r="A438" s="47" t="s">
        <v>2679</v>
      </c>
      <c r="B438" s="47" t="s">
        <v>322</v>
      </c>
      <c r="C438" s="48" t="n">
        <v>46030</v>
      </c>
      <c r="D438" s="47" t="s">
        <v>74</v>
      </c>
      <c r="E438" s="47" t="s">
        <v>65</v>
      </c>
      <c r="F438" s="47" t="s">
        <v>2289</v>
      </c>
      <c r="G438" s="47" t="s">
        <v>96</v>
      </c>
      <c r="H438" s="47" t="s">
        <v>2270</v>
      </c>
      <c r="I438" s="47" t="n">
        <v>7</v>
      </c>
    </row>
    <row r="439" customFormat="false" ht="15" hidden="false" customHeight="false" outlineLevel="0" collapsed="false">
      <c r="A439" s="47" t="s">
        <v>2680</v>
      </c>
      <c r="B439" s="47" t="s">
        <v>322</v>
      </c>
      <c r="C439" s="48" t="n">
        <v>46030</v>
      </c>
      <c r="D439" s="47" t="s">
        <v>74</v>
      </c>
      <c r="E439" s="47" t="s">
        <v>65</v>
      </c>
      <c r="F439" s="47" t="s">
        <v>2289</v>
      </c>
      <c r="G439" s="47" t="s">
        <v>97</v>
      </c>
      <c r="H439" s="47" t="s">
        <v>2232</v>
      </c>
      <c r="I439" s="47" t="n">
        <v>3</v>
      </c>
    </row>
    <row r="440" customFormat="false" ht="15" hidden="false" customHeight="false" outlineLevel="0" collapsed="false">
      <c r="A440" s="47" t="s">
        <v>2681</v>
      </c>
      <c r="B440" s="47" t="s">
        <v>323</v>
      </c>
      <c r="C440" s="48" t="n">
        <v>46030</v>
      </c>
      <c r="D440" s="47" t="s">
        <v>75</v>
      </c>
      <c r="E440" s="47" t="s">
        <v>65</v>
      </c>
      <c r="F440" s="47" t="s">
        <v>2289</v>
      </c>
      <c r="G440" s="47" t="s">
        <v>97</v>
      </c>
      <c r="H440" s="47" t="s">
        <v>2232</v>
      </c>
      <c r="I440" s="47" t="n">
        <v>4</v>
      </c>
    </row>
    <row r="441" customFormat="false" ht="15" hidden="false" customHeight="false" outlineLevel="0" collapsed="false">
      <c r="A441" s="47" t="s">
        <v>2682</v>
      </c>
      <c r="B441" s="47" t="s">
        <v>323</v>
      </c>
      <c r="C441" s="48" t="n">
        <v>46030</v>
      </c>
      <c r="D441" s="47" t="s">
        <v>75</v>
      </c>
      <c r="E441" s="47" t="s">
        <v>65</v>
      </c>
      <c r="F441" s="47" t="s">
        <v>2289</v>
      </c>
      <c r="G441" s="47" t="s">
        <v>97</v>
      </c>
      <c r="H441" s="47" t="s">
        <v>2232</v>
      </c>
      <c r="I441" s="47" t="n">
        <v>4</v>
      </c>
    </row>
    <row r="442" customFormat="false" ht="15" hidden="false" customHeight="false" outlineLevel="0" collapsed="false">
      <c r="A442" s="47" t="s">
        <v>2683</v>
      </c>
      <c r="B442" s="47" t="s">
        <v>323</v>
      </c>
      <c r="C442" s="48" t="n">
        <v>46030</v>
      </c>
      <c r="D442" s="47" t="s">
        <v>75</v>
      </c>
      <c r="E442" s="47" t="s">
        <v>65</v>
      </c>
      <c r="F442" s="47" t="s">
        <v>2289</v>
      </c>
      <c r="G442" s="47" t="s">
        <v>97</v>
      </c>
      <c r="H442" s="47" t="s">
        <v>2232</v>
      </c>
      <c r="I442" s="47" t="n">
        <v>6</v>
      </c>
    </row>
    <row r="443" customFormat="false" ht="15" hidden="false" customHeight="false" outlineLevel="0" collapsed="false">
      <c r="A443" s="47" t="s">
        <v>2684</v>
      </c>
      <c r="B443" s="47" t="s">
        <v>323</v>
      </c>
      <c r="C443" s="48" t="n">
        <v>46030</v>
      </c>
      <c r="D443" s="47" t="s">
        <v>75</v>
      </c>
      <c r="E443" s="47" t="s">
        <v>65</v>
      </c>
      <c r="F443" s="47" t="s">
        <v>2289</v>
      </c>
      <c r="G443" s="47" t="s">
        <v>97</v>
      </c>
      <c r="H443" s="47" t="s">
        <v>2232</v>
      </c>
      <c r="I443" s="47" t="n">
        <v>5</v>
      </c>
    </row>
    <row r="444" customFormat="false" ht="15" hidden="false" customHeight="false" outlineLevel="0" collapsed="false">
      <c r="A444" s="47" t="s">
        <v>2685</v>
      </c>
      <c r="B444" s="47" t="s">
        <v>323</v>
      </c>
      <c r="C444" s="48" t="n">
        <v>46030</v>
      </c>
      <c r="D444" s="47" t="s">
        <v>75</v>
      </c>
      <c r="E444" s="47" t="s">
        <v>65</v>
      </c>
      <c r="F444" s="47" t="s">
        <v>2289</v>
      </c>
      <c r="G444" s="47" t="s">
        <v>97</v>
      </c>
      <c r="H444" s="47" t="s">
        <v>2232</v>
      </c>
      <c r="I444" s="47" t="n">
        <v>4</v>
      </c>
    </row>
    <row r="445" customFormat="false" ht="15" hidden="false" customHeight="false" outlineLevel="0" collapsed="false">
      <c r="A445" s="47" t="s">
        <v>2686</v>
      </c>
      <c r="B445" s="47" t="s">
        <v>323</v>
      </c>
      <c r="C445" s="48" t="n">
        <v>46030</v>
      </c>
      <c r="D445" s="47" t="s">
        <v>75</v>
      </c>
      <c r="E445" s="47" t="s">
        <v>65</v>
      </c>
      <c r="F445" s="47" t="s">
        <v>2289</v>
      </c>
      <c r="G445" s="47" t="s">
        <v>97</v>
      </c>
      <c r="H445" s="47" t="s">
        <v>2232</v>
      </c>
      <c r="I445" s="47" t="n">
        <v>2</v>
      </c>
    </row>
    <row r="446" customFormat="false" ht="15" hidden="false" customHeight="false" outlineLevel="0" collapsed="false">
      <c r="A446" s="47" t="s">
        <v>2687</v>
      </c>
      <c r="B446" s="47" t="s">
        <v>323</v>
      </c>
      <c r="C446" s="48" t="n">
        <v>46030</v>
      </c>
      <c r="D446" s="47" t="s">
        <v>75</v>
      </c>
      <c r="E446" s="47" t="s">
        <v>65</v>
      </c>
      <c r="F446" s="47" t="s">
        <v>2284</v>
      </c>
      <c r="G446" s="47" t="s">
        <v>97</v>
      </c>
      <c r="H446" s="47" t="s">
        <v>2232</v>
      </c>
      <c r="I446" s="47" t="n">
        <v>6</v>
      </c>
    </row>
    <row r="447" customFormat="false" ht="15" hidden="false" customHeight="false" outlineLevel="0" collapsed="false">
      <c r="A447" s="47" t="s">
        <v>2688</v>
      </c>
      <c r="B447" s="47" t="s">
        <v>323</v>
      </c>
      <c r="C447" s="48" t="n">
        <v>46030</v>
      </c>
      <c r="D447" s="47" t="s">
        <v>75</v>
      </c>
      <c r="E447" s="47" t="s">
        <v>65</v>
      </c>
      <c r="F447" s="47" t="s">
        <v>2284</v>
      </c>
      <c r="G447" s="47" t="s">
        <v>97</v>
      </c>
      <c r="H447" s="47" t="s">
        <v>2232</v>
      </c>
      <c r="I447" s="47" t="n">
        <v>6</v>
      </c>
    </row>
    <row r="448" customFormat="false" ht="15" hidden="false" customHeight="false" outlineLevel="0" collapsed="false">
      <c r="A448" s="47" t="s">
        <v>2689</v>
      </c>
      <c r="B448" s="47" t="s">
        <v>323</v>
      </c>
      <c r="C448" s="48" t="n">
        <v>46030</v>
      </c>
      <c r="D448" s="47" t="s">
        <v>75</v>
      </c>
      <c r="E448" s="47" t="s">
        <v>65</v>
      </c>
      <c r="F448" s="47" t="s">
        <v>2284</v>
      </c>
      <c r="G448" s="47" t="s">
        <v>97</v>
      </c>
      <c r="H448" s="47" t="s">
        <v>2232</v>
      </c>
      <c r="I448" s="47" t="n">
        <v>5</v>
      </c>
    </row>
    <row r="449" customFormat="false" ht="15" hidden="false" customHeight="false" outlineLevel="0" collapsed="false">
      <c r="A449" s="47" t="s">
        <v>2690</v>
      </c>
      <c r="B449" s="47" t="s">
        <v>323</v>
      </c>
      <c r="C449" s="48" t="n">
        <v>46030</v>
      </c>
      <c r="D449" s="47" t="s">
        <v>75</v>
      </c>
      <c r="E449" s="47" t="s">
        <v>65</v>
      </c>
      <c r="F449" s="47" t="s">
        <v>2284</v>
      </c>
      <c r="G449" s="47" t="s">
        <v>97</v>
      </c>
      <c r="H449" s="47" t="s">
        <v>2232</v>
      </c>
      <c r="I449" s="47" t="n">
        <v>2</v>
      </c>
    </row>
    <row r="450" customFormat="false" ht="15" hidden="false" customHeight="false" outlineLevel="0" collapsed="false">
      <c r="A450" s="47" t="s">
        <v>2691</v>
      </c>
      <c r="B450" s="47" t="s">
        <v>324</v>
      </c>
      <c r="C450" s="48" t="n">
        <v>46031</v>
      </c>
      <c r="D450" s="47" t="s">
        <v>73</v>
      </c>
      <c r="E450" s="47" t="s">
        <v>62</v>
      </c>
      <c r="F450" s="47" t="s">
        <v>2231</v>
      </c>
      <c r="G450" s="47" t="s">
        <v>97</v>
      </c>
      <c r="H450" s="47" t="s">
        <v>2232</v>
      </c>
      <c r="I450" s="47" t="n">
        <v>7</v>
      </c>
    </row>
    <row r="451" customFormat="false" ht="15" hidden="false" customHeight="false" outlineLevel="0" collapsed="false">
      <c r="A451" s="47" t="s">
        <v>2692</v>
      </c>
      <c r="B451" s="47" t="s">
        <v>324</v>
      </c>
      <c r="C451" s="48" t="n">
        <v>46031</v>
      </c>
      <c r="D451" s="47" t="s">
        <v>73</v>
      </c>
      <c r="E451" s="47" t="s">
        <v>62</v>
      </c>
      <c r="F451" s="47" t="s">
        <v>2228</v>
      </c>
      <c r="G451" s="47" t="s">
        <v>97</v>
      </c>
      <c r="H451" s="47" t="s">
        <v>2232</v>
      </c>
      <c r="I451" s="47" t="n">
        <v>6</v>
      </c>
    </row>
    <row r="452" customFormat="false" ht="15" hidden="false" customHeight="false" outlineLevel="0" collapsed="false">
      <c r="A452" s="47" t="s">
        <v>2693</v>
      </c>
      <c r="B452" s="47" t="s">
        <v>324</v>
      </c>
      <c r="C452" s="48" t="n">
        <v>46031</v>
      </c>
      <c r="D452" s="47" t="s">
        <v>73</v>
      </c>
      <c r="E452" s="47" t="s">
        <v>62</v>
      </c>
      <c r="F452" s="47" t="s">
        <v>2317</v>
      </c>
      <c r="G452" s="47" t="s">
        <v>97</v>
      </c>
      <c r="H452" s="47" t="s">
        <v>2232</v>
      </c>
      <c r="I452" s="47" t="n">
        <v>5</v>
      </c>
    </row>
    <row r="453" customFormat="false" ht="15" hidden="false" customHeight="false" outlineLevel="0" collapsed="false">
      <c r="A453" s="47" t="s">
        <v>2694</v>
      </c>
      <c r="B453" s="47" t="s">
        <v>324</v>
      </c>
      <c r="C453" s="48" t="n">
        <v>46031</v>
      </c>
      <c r="D453" s="47" t="s">
        <v>73</v>
      </c>
      <c r="E453" s="47" t="s">
        <v>62</v>
      </c>
      <c r="F453" s="47" t="s">
        <v>2231</v>
      </c>
      <c r="G453" s="47" t="s">
        <v>97</v>
      </c>
      <c r="H453" s="47" t="s">
        <v>2232</v>
      </c>
      <c r="I453" s="47" t="n">
        <v>2</v>
      </c>
    </row>
    <row r="454" customFormat="false" ht="15" hidden="false" customHeight="false" outlineLevel="0" collapsed="false">
      <c r="A454" s="47" t="s">
        <v>2695</v>
      </c>
      <c r="B454" s="47" t="s">
        <v>324</v>
      </c>
      <c r="C454" s="48" t="n">
        <v>46031</v>
      </c>
      <c r="D454" s="47" t="s">
        <v>73</v>
      </c>
      <c r="E454" s="47" t="s">
        <v>62</v>
      </c>
      <c r="F454" s="47" t="s">
        <v>2228</v>
      </c>
      <c r="G454" s="47" t="s">
        <v>97</v>
      </c>
      <c r="H454" s="47" t="s">
        <v>2232</v>
      </c>
      <c r="I454" s="47" t="n">
        <v>5</v>
      </c>
    </row>
    <row r="455" customFormat="false" ht="15" hidden="false" customHeight="false" outlineLevel="0" collapsed="false">
      <c r="A455" s="47" t="s">
        <v>2696</v>
      </c>
      <c r="B455" s="47" t="s">
        <v>324</v>
      </c>
      <c r="C455" s="48" t="n">
        <v>46031</v>
      </c>
      <c r="D455" s="47" t="s">
        <v>73</v>
      </c>
      <c r="E455" s="47" t="s">
        <v>62</v>
      </c>
      <c r="F455" s="47" t="s">
        <v>2317</v>
      </c>
      <c r="G455" s="47" t="s">
        <v>97</v>
      </c>
      <c r="H455" s="47" t="s">
        <v>2232</v>
      </c>
      <c r="I455" s="47" t="n">
        <v>5</v>
      </c>
    </row>
    <row r="456" customFormat="false" ht="15" hidden="false" customHeight="false" outlineLevel="0" collapsed="false">
      <c r="A456" s="47" t="s">
        <v>2697</v>
      </c>
      <c r="B456" s="47" t="s">
        <v>326</v>
      </c>
      <c r="C456" s="48" t="n">
        <v>46031</v>
      </c>
      <c r="D456" s="47" t="s">
        <v>74</v>
      </c>
      <c r="E456" s="47" t="s">
        <v>62</v>
      </c>
      <c r="F456" s="47" t="s">
        <v>2231</v>
      </c>
      <c r="G456" s="47" t="s">
        <v>93</v>
      </c>
      <c r="H456" s="47" t="s">
        <v>2253</v>
      </c>
      <c r="I456" s="47" t="n">
        <v>60</v>
      </c>
    </row>
    <row r="457" customFormat="false" ht="15" hidden="false" customHeight="false" outlineLevel="0" collapsed="false">
      <c r="A457" s="47" t="s">
        <v>2698</v>
      </c>
      <c r="B457" s="47" t="s">
        <v>326</v>
      </c>
      <c r="C457" s="48" t="n">
        <v>46031</v>
      </c>
      <c r="D457" s="47" t="s">
        <v>74</v>
      </c>
      <c r="E457" s="47" t="s">
        <v>62</v>
      </c>
      <c r="F457" s="47" t="s">
        <v>2228</v>
      </c>
      <c r="G457" s="47" t="s">
        <v>97</v>
      </c>
      <c r="H457" s="47" t="s">
        <v>2232</v>
      </c>
      <c r="I457" s="47" t="n">
        <v>4</v>
      </c>
    </row>
    <row r="458" customFormat="false" ht="15" hidden="false" customHeight="false" outlineLevel="0" collapsed="false">
      <c r="A458" s="47" t="s">
        <v>2699</v>
      </c>
      <c r="B458" s="47" t="s">
        <v>326</v>
      </c>
      <c r="C458" s="48" t="n">
        <v>46031</v>
      </c>
      <c r="D458" s="47" t="s">
        <v>74</v>
      </c>
      <c r="E458" s="47" t="s">
        <v>62</v>
      </c>
      <c r="F458" s="47" t="s">
        <v>2231</v>
      </c>
      <c r="G458" s="47" t="s">
        <v>97</v>
      </c>
      <c r="H458" s="47" t="s">
        <v>2232</v>
      </c>
      <c r="I458" s="47" t="n">
        <v>7</v>
      </c>
    </row>
    <row r="459" customFormat="false" ht="15" hidden="false" customHeight="false" outlineLevel="0" collapsed="false">
      <c r="A459" s="47" t="s">
        <v>2700</v>
      </c>
      <c r="B459" s="47" t="s">
        <v>326</v>
      </c>
      <c r="C459" s="48" t="n">
        <v>46031</v>
      </c>
      <c r="D459" s="47" t="s">
        <v>74</v>
      </c>
      <c r="E459" s="47" t="s">
        <v>62</v>
      </c>
      <c r="F459" s="47" t="s">
        <v>2231</v>
      </c>
      <c r="G459" s="47" t="s">
        <v>97</v>
      </c>
      <c r="H459" s="47" t="s">
        <v>2232</v>
      </c>
      <c r="I459" s="47" t="n">
        <v>5</v>
      </c>
    </row>
    <row r="460" customFormat="false" ht="15" hidden="false" customHeight="false" outlineLevel="0" collapsed="false">
      <c r="A460" s="47" t="s">
        <v>2701</v>
      </c>
      <c r="B460" s="47" t="s">
        <v>326</v>
      </c>
      <c r="C460" s="48" t="n">
        <v>46031</v>
      </c>
      <c r="D460" s="47" t="s">
        <v>74</v>
      </c>
      <c r="E460" s="47" t="s">
        <v>62</v>
      </c>
      <c r="F460" s="47" t="s">
        <v>2228</v>
      </c>
      <c r="G460" s="47" t="s">
        <v>97</v>
      </c>
      <c r="H460" s="47" t="s">
        <v>2232</v>
      </c>
      <c r="I460" s="47" t="n">
        <v>2</v>
      </c>
    </row>
    <row r="461" customFormat="false" ht="15" hidden="false" customHeight="false" outlineLevel="0" collapsed="false">
      <c r="A461" s="47" t="s">
        <v>2702</v>
      </c>
      <c r="B461" s="47" t="s">
        <v>326</v>
      </c>
      <c r="C461" s="48" t="n">
        <v>46031</v>
      </c>
      <c r="D461" s="47" t="s">
        <v>74</v>
      </c>
      <c r="E461" s="47" t="s">
        <v>62</v>
      </c>
      <c r="F461" s="47" t="s">
        <v>2228</v>
      </c>
      <c r="G461" s="47" t="s">
        <v>97</v>
      </c>
      <c r="H461" s="47" t="s">
        <v>2232</v>
      </c>
      <c r="I461" s="47" t="n">
        <v>7</v>
      </c>
    </row>
    <row r="462" customFormat="false" ht="15" hidden="false" customHeight="false" outlineLevel="0" collapsed="false">
      <c r="A462" s="47" t="s">
        <v>2703</v>
      </c>
      <c r="B462" s="47" t="s">
        <v>326</v>
      </c>
      <c r="C462" s="48" t="n">
        <v>46031</v>
      </c>
      <c r="D462" s="47" t="s">
        <v>74</v>
      </c>
      <c r="E462" s="47" t="s">
        <v>62</v>
      </c>
      <c r="F462" s="47" t="s">
        <v>2228</v>
      </c>
      <c r="G462" s="47" t="s">
        <v>97</v>
      </c>
      <c r="H462" s="47" t="s">
        <v>2232</v>
      </c>
      <c r="I462" s="47" t="n">
        <v>4</v>
      </c>
    </row>
    <row r="463" customFormat="false" ht="15" hidden="false" customHeight="false" outlineLevel="0" collapsed="false">
      <c r="A463" s="47" t="s">
        <v>2704</v>
      </c>
      <c r="B463" s="47" t="s">
        <v>327</v>
      </c>
      <c r="C463" s="48" t="n">
        <v>46031</v>
      </c>
      <c r="D463" s="47" t="s">
        <v>75</v>
      </c>
      <c r="E463" s="47" t="s">
        <v>62</v>
      </c>
      <c r="F463" s="47" t="s">
        <v>2317</v>
      </c>
      <c r="G463" s="47" t="s">
        <v>93</v>
      </c>
      <c r="H463" s="47" t="s">
        <v>2253</v>
      </c>
      <c r="I463" s="47" t="n">
        <v>38</v>
      </c>
    </row>
    <row r="464" customFormat="false" ht="15" hidden="false" customHeight="false" outlineLevel="0" collapsed="false">
      <c r="A464" s="47" t="s">
        <v>2705</v>
      </c>
      <c r="B464" s="47" t="s">
        <v>327</v>
      </c>
      <c r="C464" s="48" t="n">
        <v>46031</v>
      </c>
      <c r="D464" s="47" t="s">
        <v>75</v>
      </c>
      <c r="E464" s="47" t="s">
        <v>62</v>
      </c>
      <c r="F464" s="47" t="s">
        <v>2228</v>
      </c>
      <c r="G464" s="47" t="s">
        <v>97</v>
      </c>
      <c r="H464" s="47" t="s">
        <v>2232</v>
      </c>
      <c r="I464" s="47" t="n">
        <v>2</v>
      </c>
    </row>
    <row r="465" customFormat="false" ht="15" hidden="false" customHeight="false" outlineLevel="0" collapsed="false">
      <c r="A465" s="47" t="s">
        <v>2706</v>
      </c>
      <c r="B465" s="47" t="s">
        <v>327</v>
      </c>
      <c r="C465" s="48" t="n">
        <v>46031</v>
      </c>
      <c r="D465" s="47" t="s">
        <v>75</v>
      </c>
      <c r="E465" s="47" t="s">
        <v>62</v>
      </c>
      <c r="F465" s="47" t="s">
        <v>2228</v>
      </c>
      <c r="G465" s="47" t="s">
        <v>97</v>
      </c>
      <c r="H465" s="47" t="s">
        <v>2232</v>
      </c>
      <c r="I465" s="47" t="n">
        <v>6</v>
      </c>
    </row>
    <row r="466" customFormat="false" ht="15" hidden="false" customHeight="false" outlineLevel="0" collapsed="false">
      <c r="A466" s="47" t="s">
        <v>2707</v>
      </c>
      <c r="B466" s="47" t="s">
        <v>328</v>
      </c>
      <c r="C466" s="48" t="n">
        <v>46031</v>
      </c>
      <c r="D466" s="47" t="s">
        <v>73</v>
      </c>
      <c r="E466" s="47" t="s">
        <v>63</v>
      </c>
      <c r="F466" s="47" t="s">
        <v>2255</v>
      </c>
      <c r="G466" s="47" t="s">
        <v>97</v>
      </c>
      <c r="H466" s="47" t="s">
        <v>2232</v>
      </c>
      <c r="I466" s="47" t="n">
        <v>4</v>
      </c>
    </row>
    <row r="467" customFormat="false" ht="15" hidden="false" customHeight="false" outlineLevel="0" collapsed="false">
      <c r="A467" s="47" t="s">
        <v>2708</v>
      </c>
      <c r="B467" s="47" t="s">
        <v>328</v>
      </c>
      <c r="C467" s="48" t="n">
        <v>46031</v>
      </c>
      <c r="D467" s="47" t="s">
        <v>73</v>
      </c>
      <c r="E467" s="47" t="s">
        <v>63</v>
      </c>
      <c r="F467" s="47" t="s">
        <v>2252</v>
      </c>
      <c r="G467" s="47" t="s">
        <v>97</v>
      </c>
      <c r="H467" s="47" t="s">
        <v>2232</v>
      </c>
      <c r="I467" s="47" t="n">
        <v>4</v>
      </c>
    </row>
    <row r="468" customFormat="false" ht="15" hidden="false" customHeight="false" outlineLevel="0" collapsed="false">
      <c r="A468" s="47" t="s">
        <v>2709</v>
      </c>
      <c r="B468" s="47" t="s">
        <v>329</v>
      </c>
      <c r="C468" s="48" t="n">
        <v>46031</v>
      </c>
      <c r="D468" s="47" t="s">
        <v>74</v>
      </c>
      <c r="E468" s="47" t="s">
        <v>63</v>
      </c>
      <c r="F468" s="47" t="s">
        <v>2255</v>
      </c>
      <c r="G468" s="47" t="s">
        <v>93</v>
      </c>
      <c r="H468" s="47" t="s">
        <v>2253</v>
      </c>
      <c r="I468" s="47" t="n">
        <v>7</v>
      </c>
    </row>
    <row r="469" customFormat="false" ht="15" hidden="false" customHeight="false" outlineLevel="0" collapsed="false">
      <c r="A469" s="47" t="s">
        <v>2710</v>
      </c>
      <c r="B469" s="47" t="s">
        <v>329</v>
      </c>
      <c r="C469" s="48" t="n">
        <v>46031</v>
      </c>
      <c r="D469" s="47" t="s">
        <v>74</v>
      </c>
      <c r="E469" s="47" t="s">
        <v>63</v>
      </c>
      <c r="F469" s="47" t="s">
        <v>2255</v>
      </c>
      <c r="G469" s="47" t="s">
        <v>95</v>
      </c>
      <c r="H469" s="47" t="s">
        <v>2245</v>
      </c>
      <c r="I469" s="47" t="n">
        <v>29</v>
      </c>
    </row>
    <row r="470" customFormat="false" ht="15" hidden="false" customHeight="false" outlineLevel="0" collapsed="false">
      <c r="A470" s="47" t="s">
        <v>2711</v>
      </c>
      <c r="B470" s="47" t="s">
        <v>329</v>
      </c>
      <c r="C470" s="48" t="n">
        <v>46031</v>
      </c>
      <c r="D470" s="47" t="s">
        <v>74</v>
      </c>
      <c r="E470" s="47" t="s">
        <v>63</v>
      </c>
      <c r="F470" s="47" t="s">
        <v>2252</v>
      </c>
      <c r="G470" s="47" t="s">
        <v>97</v>
      </c>
      <c r="H470" s="47" t="s">
        <v>2232</v>
      </c>
      <c r="I470" s="47" t="n">
        <v>5</v>
      </c>
    </row>
    <row r="471" customFormat="false" ht="15" hidden="false" customHeight="false" outlineLevel="0" collapsed="false">
      <c r="A471" s="47" t="s">
        <v>2712</v>
      </c>
      <c r="B471" s="47" t="s">
        <v>329</v>
      </c>
      <c r="C471" s="48" t="n">
        <v>46031</v>
      </c>
      <c r="D471" s="47" t="s">
        <v>74</v>
      </c>
      <c r="E471" s="47" t="s">
        <v>63</v>
      </c>
      <c r="F471" s="47" t="s">
        <v>2252</v>
      </c>
      <c r="G471" s="47" t="s">
        <v>97</v>
      </c>
      <c r="H471" s="47" t="s">
        <v>2232</v>
      </c>
      <c r="I471" s="47" t="n">
        <v>4</v>
      </c>
    </row>
    <row r="472" customFormat="false" ht="15" hidden="false" customHeight="false" outlineLevel="0" collapsed="false">
      <c r="A472" s="47" t="s">
        <v>2713</v>
      </c>
      <c r="B472" s="47" t="s">
        <v>329</v>
      </c>
      <c r="C472" s="48" t="n">
        <v>46031</v>
      </c>
      <c r="D472" s="47" t="s">
        <v>74</v>
      </c>
      <c r="E472" s="47" t="s">
        <v>63</v>
      </c>
      <c r="F472" s="47" t="s">
        <v>2255</v>
      </c>
      <c r="G472" s="47" t="s">
        <v>97</v>
      </c>
      <c r="H472" s="47" t="s">
        <v>2232</v>
      </c>
      <c r="I472" s="47" t="n">
        <v>3</v>
      </c>
    </row>
    <row r="473" customFormat="false" ht="15" hidden="false" customHeight="false" outlineLevel="0" collapsed="false">
      <c r="A473" s="47" t="s">
        <v>2714</v>
      </c>
      <c r="B473" s="47" t="s">
        <v>329</v>
      </c>
      <c r="C473" s="48" t="n">
        <v>46031</v>
      </c>
      <c r="D473" s="47" t="s">
        <v>74</v>
      </c>
      <c r="E473" s="47" t="s">
        <v>63</v>
      </c>
      <c r="F473" s="47" t="s">
        <v>2255</v>
      </c>
      <c r="G473" s="47" t="s">
        <v>97</v>
      </c>
      <c r="H473" s="47" t="s">
        <v>2232</v>
      </c>
      <c r="I473" s="47" t="n">
        <v>4</v>
      </c>
    </row>
    <row r="474" customFormat="false" ht="15" hidden="false" customHeight="false" outlineLevel="0" collapsed="false">
      <c r="A474" s="47" t="s">
        <v>2715</v>
      </c>
      <c r="B474" s="47" t="s">
        <v>329</v>
      </c>
      <c r="C474" s="48" t="n">
        <v>46031</v>
      </c>
      <c r="D474" s="47" t="s">
        <v>74</v>
      </c>
      <c r="E474" s="47" t="s">
        <v>63</v>
      </c>
      <c r="F474" s="47" t="s">
        <v>2255</v>
      </c>
      <c r="G474" s="47" t="s">
        <v>97</v>
      </c>
      <c r="H474" s="47" t="s">
        <v>2232</v>
      </c>
      <c r="I474" s="47" t="n">
        <v>4</v>
      </c>
    </row>
    <row r="475" customFormat="false" ht="15" hidden="false" customHeight="false" outlineLevel="0" collapsed="false">
      <c r="A475" s="47" t="s">
        <v>2716</v>
      </c>
      <c r="B475" s="47" t="s">
        <v>330</v>
      </c>
      <c r="C475" s="48" t="n">
        <v>46031</v>
      </c>
      <c r="D475" s="47" t="s">
        <v>75</v>
      </c>
      <c r="E475" s="47" t="s">
        <v>63</v>
      </c>
      <c r="F475" s="47" t="s">
        <v>2252</v>
      </c>
      <c r="G475" s="47" t="s">
        <v>93</v>
      </c>
      <c r="H475" s="47" t="s">
        <v>2253</v>
      </c>
      <c r="I475" s="47" t="n">
        <v>15</v>
      </c>
    </row>
    <row r="476" customFormat="false" ht="15" hidden="false" customHeight="false" outlineLevel="0" collapsed="false">
      <c r="A476" s="47" t="s">
        <v>2717</v>
      </c>
      <c r="B476" s="47" t="s">
        <v>330</v>
      </c>
      <c r="C476" s="48" t="n">
        <v>46031</v>
      </c>
      <c r="D476" s="47" t="s">
        <v>75</v>
      </c>
      <c r="E476" s="47" t="s">
        <v>63</v>
      </c>
      <c r="F476" s="47" t="s">
        <v>2252</v>
      </c>
      <c r="G476" s="47" t="s">
        <v>96</v>
      </c>
      <c r="H476" s="47" t="s">
        <v>2270</v>
      </c>
      <c r="I476" s="47" t="n">
        <v>12</v>
      </c>
    </row>
    <row r="477" customFormat="false" ht="15" hidden="false" customHeight="false" outlineLevel="0" collapsed="false">
      <c r="A477" s="47" t="s">
        <v>2718</v>
      </c>
      <c r="B477" s="47" t="s">
        <v>330</v>
      </c>
      <c r="C477" s="48" t="n">
        <v>46031</v>
      </c>
      <c r="D477" s="47" t="s">
        <v>75</v>
      </c>
      <c r="E477" s="47" t="s">
        <v>63</v>
      </c>
      <c r="F477" s="47" t="s">
        <v>2252</v>
      </c>
      <c r="G477" s="47" t="s">
        <v>97</v>
      </c>
      <c r="H477" s="47" t="s">
        <v>2232</v>
      </c>
      <c r="I477" s="47" t="n">
        <v>6</v>
      </c>
    </row>
    <row r="478" customFormat="false" ht="15" hidden="false" customHeight="false" outlineLevel="0" collapsed="false">
      <c r="A478" s="47" t="s">
        <v>2719</v>
      </c>
      <c r="B478" s="47" t="s">
        <v>330</v>
      </c>
      <c r="C478" s="48" t="n">
        <v>46031</v>
      </c>
      <c r="D478" s="47" t="s">
        <v>75</v>
      </c>
      <c r="E478" s="47" t="s">
        <v>63</v>
      </c>
      <c r="F478" s="47" t="s">
        <v>2255</v>
      </c>
      <c r="G478" s="47" t="s">
        <v>97</v>
      </c>
      <c r="H478" s="47" t="s">
        <v>2232</v>
      </c>
      <c r="I478" s="47" t="n">
        <v>7</v>
      </c>
    </row>
    <row r="479" customFormat="false" ht="15" hidden="false" customHeight="false" outlineLevel="0" collapsed="false">
      <c r="A479" s="47" t="s">
        <v>2720</v>
      </c>
      <c r="B479" s="47" t="s">
        <v>330</v>
      </c>
      <c r="C479" s="48" t="n">
        <v>46031</v>
      </c>
      <c r="D479" s="47" t="s">
        <v>75</v>
      </c>
      <c r="E479" s="47" t="s">
        <v>63</v>
      </c>
      <c r="F479" s="47" t="s">
        <v>2255</v>
      </c>
      <c r="G479" s="47" t="s">
        <v>97</v>
      </c>
      <c r="H479" s="47" t="s">
        <v>2232</v>
      </c>
      <c r="I479" s="47" t="n">
        <v>6</v>
      </c>
    </row>
    <row r="480" customFormat="false" ht="15" hidden="false" customHeight="false" outlineLevel="0" collapsed="false">
      <c r="A480" s="47" t="s">
        <v>2721</v>
      </c>
      <c r="B480" s="47" t="s">
        <v>331</v>
      </c>
      <c r="C480" s="48" t="n">
        <v>46031</v>
      </c>
      <c r="D480" s="47" t="s">
        <v>73</v>
      </c>
      <c r="E480" s="47" t="s">
        <v>64</v>
      </c>
      <c r="F480" s="47" t="s">
        <v>2278</v>
      </c>
      <c r="G480" s="47" t="s">
        <v>93</v>
      </c>
      <c r="H480" s="47" t="s">
        <v>2253</v>
      </c>
      <c r="I480" s="47" t="n">
        <v>7</v>
      </c>
    </row>
    <row r="481" customFormat="false" ht="15" hidden="false" customHeight="false" outlineLevel="0" collapsed="false">
      <c r="A481" s="47" t="s">
        <v>2722</v>
      </c>
      <c r="B481" s="47" t="s">
        <v>331</v>
      </c>
      <c r="C481" s="48" t="n">
        <v>46031</v>
      </c>
      <c r="D481" s="47" t="s">
        <v>73</v>
      </c>
      <c r="E481" s="47" t="s">
        <v>64</v>
      </c>
      <c r="F481" s="47" t="s">
        <v>2278</v>
      </c>
      <c r="G481" s="47" t="s">
        <v>97</v>
      </c>
      <c r="H481" s="47" t="s">
        <v>2232</v>
      </c>
      <c r="I481" s="47" t="n">
        <v>2</v>
      </c>
    </row>
    <row r="482" customFormat="false" ht="15" hidden="false" customHeight="false" outlineLevel="0" collapsed="false">
      <c r="A482" s="47" t="s">
        <v>2723</v>
      </c>
      <c r="B482" s="47" t="s">
        <v>331</v>
      </c>
      <c r="C482" s="48" t="n">
        <v>46031</v>
      </c>
      <c r="D482" s="47" t="s">
        <v>73</v>
      </c>
      <c r="E482" s="47" t="s">
        <v>64</v>
      </c>
      <c r="F482" s="47" t="s">
        <v>2278</v>
      </c>
      <c r="G482" s="47" t="s">
        <v>97</v>
      </c>
      <c r="H482" s="47" t="s">
        <v>2232</v>
      </c>
      <c r="I482" s="47" t="n">
        <v>5</v>
      </c>
    </row>
    <row r="483" customFormat="false" ht="15" hidden="false" customHeight="false" outlineLevel="0" collapsed="false">
      <c r="A483" s="47" t="s">
        <v>2724</v>
      </c>
      <c r="B483" s="47" t="s">
        <v>331</v>
      </c>
      <c r="C483" s="48" t="n">
        <v>46031</v>
      </c>
      <c r="D483" s="47" t="s">
        <v>73</v>
      </c>
      <c r="E483" s="47" t="s">
        <v>64</v>
      </c>
      <c r="F483" s="47" t="s">
        <v>2280</v>
      </c>
      <c r="G483" s="47" t="s">
        <v>97</v>
      </c>
      <c r="H483" s="47" t="s">
        <v>2232</v>
      </c>
      <c r="I483" s="47" t="n">
        <v>2</v>
      </c>
    </row>
    <row r="484" customFormat="false" ht="15" hidden="false" customHeight="false" outlineLevel="0" collapsed="false">
      <c r="A484" s="47" t="s">
        <v>2725</v>
      </c>
      <c r="B484" s="47" t="s">
        <v>331</v>
      </c>
      <c r="C484" s="48" t="n">
        <v>46031</v>
      </c>
      <c r="D484" s="47" t="s">
        <v>73</v>
      </c>
      <c r="E484" s="47" t="s">
        <v>64</v>
      </c>
      <c r="F484" s="47" t="s">
        <v>2278</v>
      </c>
      <c r="G484" s="47" t="s">
        <v>97</v>
      </c>
      <c r="H484" s="47" t="s">
        <v>2232</v>
      </c>
      <c r="I484" s="47" t="n">
        <v>4</v>
      </c>
    </row>
    <row r="485" customFormat="false" ht="15" hidden="false" customHeight="false" outlineLevel="0" collapsed="false">
      <c r="A485" s="47" t="s">
        <v>2726</v>
      </c>
      <c r="B485" s="47" t="s">
        <v>331</v>
      </c>
      <c r="C485" s="48" t="n">
        <v>46031</v>
      </c>
      <c r="D485" s="47" t="s">
        <v>73</v>
      </c>
      <c r="E485" s="47" t="s">
        <v>64</v>
      </c>
      <c r="F485" s="47" t="s">
        <v>2278</v>
      </c>
      <c r="G485" s="47" t="s">
        <v>97</v>
      </c>
      <c r="H485" s="47" t="s">
        <v>2232</v>
      </c>
      <c r="I485" s="47" t="n">
        <v>4</v>
      </c>
    </row>
    <row r="486" customFormat="false" ht="15" hidden="false" customHeight="false" outlineLevel="0" collapsed="false">
      <c r="A486" s="47" t="s">
        <v>2727</v>
      </c>
      <c r="B486" s="47" t="s">
        <v>331</v>
      </c>
      <c r="C486" s="48" t="n">
        <v>46031</v>
      </c>
      <c r="D486" s="47" t="s">
        <v>73</v>
      </c>
      <c r="E486" s="47" t="s">
        <v>64</v>
      </c>
      <c r="F486" s="47" t="s">
        <v>2278</v>
      </c>
      <c r="G486" s="47" t="s">
        <v>97</v>
      </c>
      <c r="H486" s="47" t="s">
        <v>2232</v>
      </c>
      <c r="I486" s="47" t="n">
        <v>6</v>
      </c>
    </row>
    <row r="487" customFormat="false" ht="15" hidden="false" customHeight="false" outlineLevel="0" collapsed="false">
      <c r="A487" s="47" t="s">
        <v>2728</v>
      </c>
      <c r="B487" s="47" t="s">
        <v>333</v>
      </c>
      <c r="C487" s="48" t="n">
        <v>46031</v>
      </c>
      <c r="D487" s="47" t="s">
        <v>74</v>
      </c>
      <c r="E487" s="47" t="s">
        <v>64</v>
      </c>
      <c r="F487" s="47" t="s">
        <v>2280</v>
      </c>
      <c r="G487" s="47" t="s">
        <v>96</v>
      </c>
      <c r="H487" s="47" t="s">
        <v>2270</v>
      </c>
      <c r="I487" s="47" t="n">
        <v>29</v>
      </c>
    </row>
    <row r="488" customFormat="false" ht="15" hidden="false" customHeight="false" outlineLevel="0" collapsed="false">
      <c r="A488" s="47" t="s">
        <v>2729</v>
      </c>
      <c r="B488" s="47" t="s">
        <v>333</v>
      </c>
      <c r="C488" s="48" t="n">
        <v>46031</v>
      </c>
      <c r="D488" s="47" t="s">
        <v>74</v>
      </c>
      <c r="E488" s="47" t="s">
        <v>64</v>
      </c>
      <c r="F488" s="47" t="s">
        <v>2280</v>
      </c>
      <c r="G488" s="47" t="s">
        <v>97</v>
      </c>
      <c r="H488" s="47" t="s">
        <v>2232</v>
      </c>
      <c r="I488" s="47" t="n">
        <v>5</v>
      </c>
    </row>
    <row r="489" customFormat="false" ht="15" hidden="false" customHeight="false" outlineLevel="0" collapsed="false">
      <c r="A489" s="47" t="s">
        <v>2730</v>
      </c>
      <c r="B489" s="47" t="s">
        <v>333</v>
      </c>
      <c r="C489" s="48" t="n">
        <v>46031</v>
      </c>
      <c r="D489" s="47" t="s">
        <v>74</v>
      </c>
      <c r="E489" s="47" t="s">
        <v>64</v>
      </c>
      <c r="F489" s="47" t="s">
        <v>2278</v>
      </c>
      <c r="G489" s="47" t="s">
        <v>97</v>
      </c>
      <c r="H489" s="47" t="s">
        <v>2232</v>
      </c>
      <c r="I489" s="47" t="n">
        <v>6</v>
      </c>
    </row>
    <row r="490" customFormat="false" ht="15" hidden="false" customHeight="false" outlineLevel="0" collapsed="false">
      <c r="A490" s="47" t="s">
        <v>2731</v>
      </c>
      <c r="B490" s="47" t="s">
        <v>333</v>
      </c>
      <c r="C490" s="48" t="n">
        <v>46031</v>
      </c>
      <c r="D490" s="47" t="s">
        <v>74</v>
      </c>
      <c r="E490" s="47" t="s">
        <v>64</v>
      </c>
      <c r="F490" s="47" t="s">
        <v>2278</v>
      </c>
      <c r="G490" s="47" t="s">
        <v>97</v>
      </c>
      <c r="H490" s="47" t="s">
        <v>2232</v>
      </c>
      <c r="I490" s="47" t="n">
        <v>2</v>
      </c>
    </row>
    <row r="491" customFormat="false" ht="15" hidden="false" customHeight="false" outlineLevel="0" collapsed="false">
      <c r="A491" s="47" t="s">
        <v>2732</v>
      </c>
      <c r="B491" s="47" t="s">
        <v>333</v>
      </c>
      <c r="C491" s="48" t="n">
        <v>46031</v>
      </c>
      <c r="D491" s="47" t="s">
        <v>74</v>
      </c>
      <c r="E491" s="47" t="s">
        <v>64</v>
      </c>
      <c r="F491" s="47" t="s">
        <v>2280</v>
      </c>
      <c r="G491" s="47" t="s">
        <v>97</v>
      </c>
      <c r="H491" s="47" t="s">
        <v>2232</v>
      </c>
      <c r="I491" s="47" t="n">
        <v>7</v>
      </c>
    </row>
    <row r="492" customFormat="false" ht="15" hidden="false" customHeight="false" outlineLevel="0" collapsed="false">
      <c r="A492" s="47" t="s">
        <v>2733</v>
      </c>
      <c r="B492" s="47" t="s">
        <v>334</v>
      </c>
      <c r="C492" s="48" t="n">
        <v>46031</v>
      </c>
      <c r="D492" s="47" t="s">
        <v>73</v>
      </c>
      <c r="E492" s="47" t="s">
        <v>65</v>
      </c>
      <c r="F492" s="47" t="s">
        <v>2284</v>
      </c>
      <c r="G492" s="47" t="s">
        <v>97</v>
      </c>
      <c r="H492" s="47" t="s">
        <v>2232</v>
      </c>
      <c r="I492" s="47" t="n">
        <v>3</v>
      </c>
    </row>
    <row r="493" customFormat="false" ht="15" hidden="false" customHeight="false" outlineLevel="0" collapsed="false">
      <c r="A493" s="47" t="s">
        <v>2734</v>
      </c>
      <c r="B493" s="47" t="s">
        <v>334</v>
      </c>
      <c r="C493" s="48" t="n">
        <v>46031</v>
      </c>
      <c r="D493" s="47" t="s">
        <v>73</v>
      </c>
      <c r="E493" s="47" t="s">
        <v>65</v>
      </c>
      <c r="F493" s="47" t="s">
        <v>2284</v>
      </c>
      <c r="G493" s="47" t="s">
        <v>97</v>
      </c>
      <c r="H493" s="47" t="s">
        <v>2232</v>
      </c>
      <c r="I493" s="47" t="n">
        <v>5</v>
      </c>
    </row>
    <row r="494" customFormat="false" ht="15" hidden="false" customHeight="false" outlineLevel="0" collapsed="false">
      <c r="A494" s="47" t="s">
        <v>2735</v>
      </c>
      <c r="B494" s="47" t="s">
        <v>334</v>
      </c>
      <c r="C494" s="48" t="n">
        <v>46031</v>
      </c>
      <c r="D494" s="47" t="s">
        <v>73</v>
      </c>
      <c r="E494" s="47" t="s">
        <v>65</v>
      </c>
      <c r="F494" s="47" t="s">
        <v>2289</v>
      </c>
      <c r="G494" s="47" t="s">
        <v>97</v>
      </c>
      <c r="H494" s="47" t="s">
        <v>2232</v>
      </c>
      <c r="I494" s="47" t="n">
        <v>5</v>
      </c>
    </row>
    <row r="495" customFormat="false" ht="15" hidden="false" customHeight="false" outlineLevel="0" collapsed="false">
      <c r="A495" s="47" t="s">
        <v>2736</v>
      </c>
      <c r="B495" s="47" t="s">
        <v>334</v>
      </c>
      <c r="C495" s="48" t="n">
        <v>46031</v>
      </c>
      <c r="D495" s="47" t="s">
        <v>73</v>
      </c>
      <c r="E495" s="47" t="s">
        <v>65</v>
      </c>
      <c r="F495" s="47" t="s">
        <v>2284</v>
      </c>
      <c r="G495" s="47" t="s">
        <v>97</v>
      </c>
      <c r="H495" s="47" t="s">
        <v>2232</v>
      </c>
      <c r="I495" s="47" t="n">
        <v>2</v>
      </c>
    </row>
    <row r="496" customFormat="false" ht="15" hidden="false" customHeight="false" outlineLevel="0" collapsed="false">
      <c r="A496" s="47" t="s">
        <v>2737</v>
      </c>
      <c r="B496" s="47" t="s">
        <v>334</v>
      </c>
      <c r="C496" s="48" t="n">
        <v>46031</v>
      </c>
      <c r="D496" s="47" t="s">
        <v>73</v>
      </c>
      <c r="E496" s="47" t="s">
        <v>65</v>
      </c>
      <c r="F496" s="47" t="s">
        <v>2289</v>
      </c>
      <c r="G496" s="47" t="s">
        <v>97</v>
      </c>
      <c r="H496" s="47" t="s">
        <v>2232</v>
      </c>
      <c r="I496" s="47" t="n">
        <v>3</v>
      </c>
    </row>
    <row r="497" customFormat="false" ht="15" hidden="false" customHeight="false" outlineLevel="0" collapsed="false">
      <c r="A497" s="47" t="s">
        <v>2738</v>
      </c>
      <c r="B497" s="47" t="s">
        <v>334</v>
      </c>
      <c r="C497" s="48" t="n">
        <v>46031</v>
      </c>
      <c r="D497" s="47" t="s">
        <v>73</v>
      </c>
      <c r="E497" s="47" t="s">
        <v>65</v>
      </c>
      <c r="F497" s="47" t="s">
        <v>2289</v>
      </c>
      <c r="G497" s="47" t="s">
        <v>97</v>
      </c>
      <c r="H497" s="47" t="s">
        <v>2232</v>
      </c>
      <c r="I497" s="47" t="n">
        <v>5</v>
      </c>
    </row>
    <row r="498" customFormat="false" ht="15" hidden="false" customHeight="false" outlineLevel="0" collapsed="false">
      <c r="A498" s="47" t="s">
        <v>2739</v>
      </c>
      <c r="B498" s="47" t="s">
        <v>334</v>
      </c>
      <c r="C498" s="48" t="n">
        <v>46031</v>
      </c>
      <c r="D498" s="47" t="s">
        <v>73</v>
      </c>
      <c r="E498" s="47" t="s">
        <v>65</v>
      </c>
      <c r="F498" s="47" t="s">
        <v>2284</v>
      </c>
      <c r="G498" s="47" t="s">
        <v>97</v>
      </c>
      <c r="H498" s="47" t="s">
        <v>2232</v>
      </c>
      <c r="I498" s="47" t="n">
        <v>5</v>
      </c>
    </row>
    <row r="499" customFormat="false" ht="15" hidden="false" customHeight="false" outlineLevel="0" collapsed="false">
      <c r="A499" s="47" t="s">
        <v>2740</v>
      </c>
      <c r="B499" s="47" t="s">
        <v>334</v>
      </c>
      <c r="C499" s="48" t="n">
        <v>46031</v>
      </c>
      <c r="D499" s="47" t="s">
        <v>73</v>
      </c>
      <c r="E499" s="47" t="s">
        <v>65</v>
      </c>
      <c r="F499" s="47" t="s">
        <v>2289</v>
      </c>
      <c r="G499" s="47" t="s">
        <v>97</v>
      </c>
      <c r="H499" s="47" t="s">
        <v>2232</v>
      </c>
      <c r="I499" s="47" t="n">
        <v>4</v>
      </c>
    </row>
    <row r="500" customFormat="false" ht="15" hidden="false" customHeight="false" outlineLevel="0" collapsed="false">
      <c r="A500" s="47" t="s">
        <v>2741</v>
      </c>
      <c r="B500" s="47" t="s">
        <v>335</v>
      </c>
      <c r="C500" s="48" t="n">
        <v>46031</v>
      </c>
      <c r="D500" s="47" t="s">
        <v>74</v>
      </c>
      <c r="E500" s="47" t="s">
        <v>65</v>
      </c>
      <c r="F500" s="47" t="s">
        <v>2284</v>
      </c>
      <c r="G500" s="47" t="s">
        <v>95</v>
      </c>
      <c r="H500" s="47" t="s">
        <v>2245</v>
      </c>
      <c r="I500" s="47" t="n">
        <v>22</v>
      </c>
    </row>
    <row r="501" customFormat="false" ht="15" hidden="false" customHeight="false" outlineLevel="0" collapsed="false">
      <c r="A501" s="47" t="s">
        <v>2742</v>
      </c>
      <c r="B501" s="47" t="s">
        <v>335</v>
      </c>
      <c r="C501" s="48" t="n">
        <v>46031</v>
      </c>
      <c r="D501" s="47" t="s">
        <v>74</v>
      </c>
      <c r="E501" s="47" t="s">
        <v>65</v>
      </c>
      <c r="F501" s="47" t="s">
        <v>2284</v>
      </c>
      <c r="G501" s="47" t="s">
        <v>97</v>
      </c>
      <c r="H501" s="47" t="s">
        <v>2232</v>
      </c>
      <c r="I501" s="47" t="n">
        <v>6</v>
      </c>
    </row>
    <row r="502" customFormat="false" ht="15" hidden="false" customHeight="false" outlineLevel="0" collapsed="false">
      <c r="A502" s="47" t="s">
        <v>2743</v>
      </c>
      <c r="B502" s="47" t="s">
        <v>335</v>
      </c>
      <c r="C502" s="48" t="n">
        <v>46031</v>
      </c>
      <c r="D502" s="47" t="s">
        <v>74</v>
      </c>
      <c r="E502" s="47" t="s">
        <v>65</v>
      </c>
      <c r="F502" s="47" t="s">
        <v>2289</v>
      </c>
      <c r="G502" s="47" t="s">
        <v>97</v>
      </c>
      <c r="H502" s="47" t="s">
        <v>2232</v>
      </c>
      <c r="I502" s="47" t="n">
        <v>2</v>
      </c>
    </row>
    <row r="503" customFormat="false" ht="15" hidden="false" customHeight="false" outlineLevel="0" collapsed="false">
      <c r="A503" s="47" t="s">
        <v>2744</v>
      </c>
      <c r="B503" s="47" t="s">
        <v>335</v>
      </c>
      <c r="C503" s="48" t="n">
        <v>46031</v>
      </c>
      <c r="D503" s="47" t="s">
        <v>74</v>
      </c>
      <c r="E503" s="47" t="s">
        <v>65</v>
      </c>
      <c r="F503" s="47" t="s">
        <v>2284</v>
      </c>
      <c r="G503" s="47" t="s">
        <v>97</v>
      </c>
      <c r="H503" s="47" t="s">
        <v>2232</v>
      </c>
      <c r="I503" s="47" t="n">
        <v>6</v>
      </c>
    </row>
    <row r="504" customFormat="false" ht="15" hidden="false" customHeight="false" outlineLevel="0" collapsed="false">
      <c r="A504" s="47" t="s">
        <v>2745</v>
      </c>
      <c r="B504" s="47" t="s">
        <v>335</v>
      </c>
      <c r="C504" s="48" t="n">
        <v>46031</v>
      </c>
      <c r="D504" s="47" t="s">
        <v>74</v>
      </c>
      <c r="E504" s="47" t="s">
        <v>65</v>
      </c>
      <c r="F504" s="47" t="s">
        <v>2289</v>
      </c>
      <c r="G504" s="47" t="s">
        <v>97</v>
      </c>
      <c r="H504" s="47" t="s">
        <v>2232</v>
      </c>
      <c r="I504" s="47" t="n">
        <v>2</v>
      </c>
    </row>
    <row r="505" customFormat="false" ht="15" hidden="false" customHeight="false" outlineLevel="0" collapsed="false">
      <c r="A505" s="47" t="s">
        <v>2746</v>
      </c>
      <c r="B505" s="47" t="s">
        <v>335</v>
      </c>
      <c r="C505" s="48" t="n">
        <v>46031</v>
      </c>
      <c r="D505" s="47" t="s">
        <v>74</v>
      </c>
      <c r="E505" s="47" t="s">
        <v>65</v>
      </c>
      <c r="F505" s="47" t="s">
        <v>2289</v>
      </c>
      <c r="G505" s="47" t="s">
        <v>97</v>
      </c>
      <c r="H505" s="47" t="s">
        <v>2232</v>
      </c>
      <c r="I505" s="47" t="n">
        <v>2</v>
      </c>
    </row>
    <row r="506" customFormat="false" ht="15" hidden="false" customHeight="false" outlineLevel="0" collapsed="false">
      <c r="A506" s="47" t="s">
        <v>2747</v>
      </c>
      <c r="B506" s="47" t="s">
        <v>335</v>
      </c>
      <c r="C506" s="48" t="n">
        <v>46031</v>
      </c>
      <c r="D506" s="47" t="s">
        <v>74</v>
      </c>
      <c r="E506" s="47" t="s">
        <v>65</v>
      </c>
      <c r="F506" s="47" t="s">
        <v>2289</v>
      </c>
      <c r="G506" s="47" t="s">
        <v>97</v>
      </c>
      <c r="H506" s="47" t="s">
        <v>2232</v>
      </c>
      <c r="I506" s="47" t="n">
        <v>6</v>
      </c>
    </row>
    <row r="507" customFormat="false" ht="15" hidden="false" customHeight="false" outlineLevel="0" collapsed="false">
      <c r="A507" s="47" t="s">
        <v>2748</v>
      </c>
      <c r="B507" s="47" t="s">
        <v>335</v>
      </c>
      <c r="C507" s="48" t="n">
        <v>46031</v>
      </c>
      <c r="D507" s="47" t="s">
        <v>74</v>
      </c>
      <c r="E507" s="47" t="s">
        <v>65</v>
      </c>
      <c r="F507" s="47" t="s">
        <v>2284</v>
      </c>
      <c r="G507" s="47" t="s">
        <v>97</v>
      </c>
      <c r="H507" s="47" t="s">
        <v>2232</v>
      </c>
      <c r="I507" s="47" t="n">
        <v>4</v>
      </c>
    </row>
    <row r="508" customFormat="false" ht="15" hidden="false" customHeight="false" outlineLevel="0" collapsed="false">
      <c r="A508" s="47" t="s">
        <v>2749</v>
      </c>
      <c r="B508" s="47" t="s">
        <v>335</v>
      </c>
      <c r="C508" s="48" t="n">
        <v>46031</v>
      </c>
      <c r="D508" s="47" t="s">
        <v>74</v>
      </c>
      <c r="E508" s="47" t="s">
        <v>65</v>
      </c>
      <c r="F508" s="47" t="s">
        <v>2284</v>
      </c>
      <c r="G508" s="47" t="s">
        <v>97</v>
      </c>
      <c r="H508" s="47" t="s">
        <v>2232</v>
      </c>
      <c r="I508" s="47" t="n">
        <v>3</v>
      </c>
    </row>
    <row r="509" customFormat="false" ht="15" hidden="false" customHeight="false" outlineLevel="0" collapsed="false">
      <c r="A509" s="47" t="s">
        <v>2750</v>
      </c>
      <c r="B509" s="47" t="s">
        <v>336</v>
      </c>
      <c r="C509" s="48" t="n">
        <v>46031</v>
      </c>
      <c r="D509" s="47" t="s">
        <v>75</v>
      </c>
      <c r="E509" s="47" t="s">
        <v>65</v>
      </c>
      <c r="F509" s="47" t="s">
        <v>2284</v>
      </c>
      <c r="G509" s="47" t="s">
        <v>97</v>
      </c>
      <c r="H509" s="47" t="s">
        <v>2232</v>
      </c>
      <c r="I509" s="47" t="n">
        <v>4</v>
      </c>
    </row>
    <row r="510" customFormat="false" ht="15" hidden="false" customHeight="false" outlineLevel="0" collapsed="false">
      <c r="A510" s="47" t="s">
        <v>2751</v>
      </c>
      <c r="B510" s="47" t="s">
        <v>336</v>
      </c>
      <c r="C510" s="48" t="n">
        <v>46031</v>
      </c>
      <c r="D510" s="47" t="s">
        <v>75</v>
      </c>
      <c r="E510" s="47" t="s">
        <v>65</v>
      </c>
      <c r="F510" s="47" t="s">
        <v>2289</v>
      </c>
      <c r="G510" s="47" t="s">
        <v>97</v>
      </c>
      <c r="H510" s="47" t="s">
        <v>2232</v>
      </c>
      <c r="I510" s="47" t="n">
        <v>2</v>
      </c>
    </row>
    <row r="511" customFormat="false" ht="15" hidden="false" customHeight="false" outlineLevel="0" collapsed="false">
      <c r="A511" s="47" t="s">
        <v>2752</v>
      </c>
      <c r="B511" s="47" t="s">
        <v>336</v>
      </c>
      <c r="C511" s="48" t="n">
        <v>46031</v>
      </c>
      <c r="D511" s="47" t="s">
        <v>75</v>
      </c>
      <c r="E511" s="47" t="s">
        <v>65</v>
      </c>
      <c r="F511" s="47" t="s">
        <v>2289</v>
      </c>
      <c r="G511" s="47" t="s">
        <v>97</v>
      </c>
      <c r="H511" s="47" t="s">
        <v>2232</v>
      </c>
      <c r="I511" s="47" t="n">
        <v>3</v>
      </c>
    </row>
    <row r="512" customFormat="false" ht="15" hidden="false" customHeight="false" outlineLevel="0" collapsed="false">
      <c r="A512" s="47" t="s">
        <v>2753</v>
      </c>
      <c r="B512" s="47" t="s">
        <v>336</v>
      </c>
      <c r="C512" s="48" t="n">
        <v>46031</v>
      </c>
      <c r="D512" s="47" t="s">
        <v>75</v>
      </c>
      <c r="E512" s="47" t="s">
        <v>65</v>
      </c>
      <c r="F512" s="47" t="s">
        <v>2284</v>
      </c>
      <c r="G512" s="47" t="s">
        <v>97</v>
      </c>
      <c r="H512" s="47" t="s">
        <v>2232</v>
      </c>
      <c r="I512" s="47" t="n">
        <v>4</v>
      </c>
    </row>
    <row r="513" customFormat="false" ht="15" hidden="false" customHeight="false" outlineLevel="0" collapsed="false">
      <c r="A513" s="47" t="s">
        <v>2754</v>
      </c>
      <c r="B513" s="47" t="s">
        <v>336</v>
      </c>
      <c r="C513" s="48" t="n">
        <v>46031</v>
      </c>
      <c r="D513" s="47" t="s">
        <v>75</v>
      </c>
      <c r="E513" s="47" t="s">
        <v>65</v>
      </c>
      <c r="F513" s="47" t="s">
        <v>2289</v>
      </c>
      <c r="G513" s="47" t="s">
        <v>97</v>
      </c>
      <c r="H513" s="47" t="s">
        <v>2232</v>
      </c>
      <c r="I513" s="47" t="n">
        <v>6</v>
      </c>
    </row>
    <row r="514" customFormat="false" ht="15" hidden="false" customHeight="false" outlineLevel="0" collapsed="false">
      <c r="A514" s="47" t="s">
        <v>2755</v>
      </c>
      <c r="B514" s="47" t="s">
        <v>336</v>
      </c>
      <c r="C514" s="48" t="n">
        <v>46031</v>
      </c>
      <c r="D514" s="47" t="s">
        <v>75</v>
      </c>
      <c r="E514" s="47" t="s">
        <v>65</v>
      </c>
      <c r="F514" s="47" t="s">
        <v>2284</v>
      </c>
      <c r="G514" s="47" t="s">
        <v>97</v>
      </c>
      <c r="H514" s="47" t="s">
        <v>2232</v>
      </c>
      <c r="I514" s="47" t="n">
        <v>5</v>
      </c>
    </row>
    <row r="515" customFormat="false" ht="15" hidden="false" customHeight="false" outlineLevel="0" collapsed="false">
      <c r="A515" s="47" t="s">
        <v>2756</v>
      </c>
      <c r="B515" s="47" t="s">
        <v>336</v>
      </c>
      <c r="C515" s="48" t="n">
        <v>46031</v>
      </c>
      <c r="D515" s="47" t="s">
        <v>75</v>
      </c>
      <c r="E515" s="47" t="s">
        <v>65</v>
      </c>
      <c r="F515" s="47" t="s">
        <v>2284</v>
      </c>
      <c r="G515" s="47" t="s">
        <v>97</v>
      </c>
      <c r="H515" s="47" t="s">
        <v>2232</v>
      </c>
      <c r="I515" s="47" t="n">
        <v>5</v>
      </c>
    </row>
    <row r="516" customFormat="false" ht="15" hidden="false" customHeight="false" outlineLevel="0" collapsed="false">
      <c r="A516" s="47" t="s">
        <v>2757</v>
      </c>
      <c r="B516" s="47" t="s">
        <v>336</v>
      </c>
      <c r="C516" s="48" t="n">
        <v>46031</v>
      </c>
      <c r="D516" s="47" t="s">
        <v>75</v>
      </c>
      <c r="E516" s="47" t="s">
        <v>65</v>
      </c>
      <c r="F516" s="47" t="s">
        <v>2284</v>
      </c>
      <c r="G516" s="47" t="s">
        <v>97</v>
      </c>
      <c r="H516" s="47" t="s">
        <v>2232</v>
      </c>
      <c r="I516" s="47" t="n">
        <v>2</v>
      </c>
    </row>
    <row r="517" customFormat="false" ht="15" hidden="false" customHeight="false" outlineLevel="0" collapsed="false">
      <c r="A517" s="47" t="s">
        <v>2758</v>
      </c>
      <c r="B517" s="47" t="s">
        <v>336</v>
      </c>
      <c r="C517" s="48" t="n">
        <v>46031</v>
      </c>
      <c r="D517" s="47" t="s">
        <v>75</v>
      </c>
      <c r="E517" s="47" t="s">
        <v>65</v>
      </c>
      <c r="F517" s="47" t="s">
        <v>2284</v>
      </c>
      <c r="G517" s="47" t="s">
        <v>97</v>
      </c>
      <c r="H517" s="47" t="s">
        <v>2232</v>
      </c>
      <c r="I517" s="47" t="n">
        <v>6</v>
      </c>
    </row>
    <row r="518" customFormat="false" ht="15" hidden="false" customHeight="false" outlineLevel="0" collapsed="false">
      <c r="A518" s="47" t="s">
        <v>2759</v>
      </c>
      <c r="B518" s="47" t="s">
        <v>336</v>
      </c>
      <c r="C518" s="48" t="n">
        <v>46031</v>
      </c>
      <c r="D518" s="47" t="s">
        <v>75</v>
      </c>
      <c r="E518" s="47" t="s">
        <v>65</v>
      </c>
      <c r="F518" s="47" t="s">
        <v>2284</v>
      </c>
      <c r="G518" s="47" t="s">
        <v>97</v>
      </c>
      <c r="H518" s="47" t="s">
        <v>2232</v>
      </c>
      <c r="I518" s="47" t="n">
        <v>3</v>
      </c>
    </row>
    <row r="519" customFormat="false" ht="15" hidden="false" customHeight="false" outlineLevel="0" collapsed="false">
      <c r="A519" s="47" t="s">
        <v>2760</v>
      </c>
      <c r="B519" s="47" t="s">
        <v>337</v>
      </c>
      <c r="C519" s="48" t="n">
        <v>46032</v>
      </c>
      <c r="D519" s="47" t="s">
        <v>73</v>
      </c>
      <c r="E519" s="47" t="s">
        <v>62</v>
      </c>
      <c r="F519" s="47" t="s">
        <v>2228</v>
      </c>
      <c r="G519" s="47" t="s">
        <v>94</v>
      </c>
      <c r="H519" s="47" t="s">
        <v>2229</v>
      </c>
      <c r="I519" s="47" t="n">
        <v>112</v>
      </c>
    </row>
    <row r="520" customFormat="false" ht="15" hidden="false" customHeight="false" outlineLevel="0" collapsed="false">
      <c r="A520" s="47" t="s">
        <v>2761</v>
      </c>
      <c r="B520" s="47" t="s">
        <v>337</v>
      </c>
      <c r="C520" s="48" t="n">
        <v>46032</v>
      </c>
      <c r="D520" s="47" t="s">
        <v>73</v>
      </c>
      <c r="E520" s="47" t="s">
        <v>62</v>
      </c>
      <c r="F520" s="47" t="s">
        <v>2231</v>
      </c>
      <c r="G520" s="47" t="s">
        <v>96</v>
      </c>
      <c r="H520" s="47" t="s">
        <v>2270</v>
      </c>
      <c r="I520" s="47" t="n">
        <v>9</v>
      </c>
    </row>
    <row r="521" customFormat="false" ht="15" hidden="false" customHeight="false" outlineLevel="0" collapsed="false">
      <c r="A521" s="47" t="s">
        <v>2762</v>
      </c>
      <c r="B521" s="47" t="s">
        <v>337</v>
      </c>
      <c r="C521" s="48" t="n">
        <v>46032</v>
      </c>
      <c r="D521" s="47" t="s">
        <v>73</v>
      </c>
      <c r="E521" s="47" t="s">
        <v>62</v>
      </c>
      <c r="F521" s="47" t="s">
        <v>2231</v>
      </c>
      <c r="G521" s="47" t="s">
        <v>97</v>
      </c>
      <c r="H521" s="47" t="s">
        <v>2232</v>
      </c>
      <c r="I521" s="47" t="n">
        <v>4</v>
      </c>
    </row>
    <row r="522" customFormat="false" ht="15" hidden="false" customHeight="false" outlineLevel="0" collapsed="false">
      <c r="A522" s="47" t="s">
        <v>2763</v>
      </c>
      <c r="B522" s="47" t="s">
        <v>337</v>
      </c>
      <c r="C522" s="48" t="n">
        <v>46032</v>
      </c>
      <c r="D522" s="47" t="s">
        <v>73</v>
      </c>
      <c r="E522" s="47" t="s">
        <v>62</v>
      </c>
      <c r="F522" s="47" t="s">
        <v>2231</v>
      </c>
      <c r="G522" s="47" t="s">
        <v>97</v>
      </c>
      <c r="H522" s="47" t="s">
        <v>2232</v>
      </c>
      <c r="I522" s="47" t="n">
        <v>6</v>
      </c>
    </row>
    <row r="523" customFormat="false" ht="15" hidden="false" customHeight="false" outlineLevel="0" collapsed="false">
      <c r="A523" s="47" t="s">
        <v>2764</v>
      </c>
      <c r="B523" s="47" t="s">
        <v>339</v>
      </c>
      <c r="C523" s="48" t="n">
        <v>46032</v>
      </c>
      <c r="D523" s="47" t="s">
        <v>74</v>
      </c>
      <c r="E523" s="47" t="s">
        <v>62</v>
      </c>
      <c r="F523" s="47" t="s">
        <v>2231</v>
      </c>
      <c r="G523" s="47" t="s">
        <v>96</v>
      </c>
      <c r="H523" s="47" t="s">
        <v>2270</v>
      </c>
      <c r="I523" s="47" t="n">
        <v>10</v>
      </c>
    </row>
    <row r="524" customFormat="false" ht="15" hidden="false" customHeight="false" outlineLevel="0" collapsed="false">
      <c r="A524" s="47" t="s">
        <v>2765</v>
      </c>
      <c r="B524" s="47" t="s">
        <v>339</v>
      </c>
      <c r="C524" s="48" t="n">
        <v>46032</v>
      </c>
      <c r="D524" s="47" t="s">
        <v>74</v>
      </c>
      <c r="E524" s="47" t="s">
        <v>62</v>
      </c>
      <c r="F524" s="47" t="s">
        <v>2231</v>
      </c>
      <c r="G524" s="47" t="s">
        <v>96</v>
      </c>
      <c r="H524" s="47" t="s">
        <v>2270</v>
      </c>
      <c r="I524" s="47" t="n">
        <v>31</v>
      </c>
    </row>
    <row r="525" customFormat="false" ht="15" hidden="false" customHeight="false" outlineLevel="0" collapsed="false">
      <c r="A525" s="47" t="s">
        <v>2766</v>
      </c>
      <c r="B525" s="47" t="s">
        <v>339</v>
      </c>
      <c r="C525" s="48" t="n">
        <v>46032</v>
      </c>
      <c r="D525" s="47" t="s">
        <v>74</v>
      </c>
      <c r="E525" s="47" t="s">
        <v>62</v>
      </c>
      <c r="F525" s="47" t="s">
        <v>2228</v>
      </c>
      <c r="G525" s="47" t="s">
        <v>97</v>
      </c>
      <c r="H525" s="47" t="s">
        <v>2232</v>
      </c>
      <c r="I525" s="47" t="n">
        <v>7</v>
      </c>
    </row>
    <row r="526" customFormat="false" ht="15" hidden="false" customHeight="false" outlineLevel="0" collapsed="false">
      <c r="A526" s="47" t="s">
        <v>2767</v>
      </c>
      <c r="B526" s="47" t="s">
        <v>339</v>
      </c>
      <c r="C526" s="48" t="n">
        <v>46032</v>
      </c>
      <c r="D526" s="47" t="s">
        <v>74</v>
      </c>
      <c r="E526" s="47" t="s">
        <v>62</v>
      </c>
      <c r="F526" s="47" t="s">
        <v>2228</v>
      </c>
      <c r="G526" s="47" t="s">
        <v>97</v>
      </c>
      <c r="H526" s="47" t="s">
        <v>2232</v>
      </c>
      <c r="I526" s="47" t="n">
        <v>4</v>
      </c>
    </row>
    <row r="527" customFormat="false" ht="15" hidden="false" customHeight="false" outlineLevel="0" collapsed="false">
      <c r="A527" s="47" t="s">
        <v>2768</v>
      </c>
      <c r="B527" s="47" t="s">
        <v>339</v>
      </c>
      <c r="C527" s="48" t="n">
        <v>46032</v>
      </c>
      <c r="D527" s="47" t="s">
        <v>74</v>
      </c>
      <c r="E527" s="47" t="s">
        <v>62</v>
      </c>
      <c r="F527" s="47" t="s">
        <v>2228</v>
      </c>
      <c r="G527" s="47" t="s">
        <v>97</v>
      </c>
      <c r="H527" s="47" t="s">
        <v>2232</v>
      </c>
      <c r="I527" s="47" t="n">
        <v>6</v>
      </c>
    </row>
    <row r="528" customFormat="false" ht="15" hidden="false" customHeight="false" outlineLevel="0" collapsed="false">
      <c r="A528" s="47" t="s">
        <v>2769</v>
      </c>
      <c r="B528" s="47" t="s">
        <v>339</v>
      </c>
      <c r="C528" s="48" t="n">
        <v>46032</v>
      </c>
      <c r="D528" s="47" t="s">
        <v>74</v>
      </c>
      <c r="E528" s="47" t="s">
        <v>62</v>
      </c>
      <c r="F528" s="47" t="s">
        <v>2317</v>
      </c>
      <c r="G528" s="47" t="s">
        <v>97</v>
      </c>
      <c r="H528" s="47" t="s">
        <v>2232</v>
      </c>
      <c r="I528" s="47" t="n">
        <v>5</v>
      </c>
    </row>
    <row r="529" customFormat="false" ht="15" hidden="false" customHeight="false" outlineLevel="0" collapsed="false">
      <c r="A529" s="47" t="s">
        <v>2770</v>
      </c>
      <c r="B529" s="47" t="s">
        <v>339</v>
      </c>
      <c r="C529" s="48" t="n">
        <v>46032</v>
      </c>
      <c r="D529" s="47" t="s">
        <v>74</v>
      </c>
      <c r="E529" s="47" t="s">
        <v>62</v>
      </c>
      <c r="F529" s="47" t="s">
        <v>2228</v>
      </c>
      <c r="G529" s="47" t="s">
        <v>97</v>
      </c>
      <c r="H529" s="47" t="s">
        <v>2232</v>
      </c>
      <c r="I529" s="47" t="n">
        <v>4</v>
      </c>
    </row>
    <row r="530" customFormat="false" ht="15" hidden="false" customHeight="false" outlineLevel="0" collapsed="false">
      <c r="A530" s="47" t="s">
        <v>2771</v>
      </c>
      <c r="B530" s="47" t="s">
        <v>339</v>
      </c>
      <c r="C530" s="48" t="n">
        <v>46032</v>
      </c>
      <c r="D530" s="47" t="s">
        <v>74</v>
      </c>
      <c r="E530" s="47" t="s">
        <v>62</v>
      </c>
      <c r="F530" s="47" t="s">
        <v>2228</v>
      </c>
      <c r="G530" s="47" t="s">
        <v>97</v>
      </c>
      <c r="H530" s="47" t="s">
        <v>2232</v>
      </c>
      <c r="I530" s="47" t="n">
        <v>4</v>
      </c>
    </row>
    <row r="531" customFormat="false" ht="15" hidden="false" customHeight="false" outlineLevel="0" collapsed="false">
      <c r="A531" s="47" t="s">
        <v>2772</v>
      </c>
      <c r="B531" s="47" t="s">
        <v>340</v>
      </c>
      <c r="C531" s="48" t="n">
        <v>46032</v>
      </c>
      <c r="D531" s="47" t="s">
        <v>75</v>
      </c>
      <c r="E531" s="47" t="s">
        <v>62</v>
      </c>
      <c r="F531" s="47" t="s">
        <v>2228</v>
      </c>
      <c r="G531" s="47" t="s">
        <v>95</v>
      </c>
      <c r="H531" s="47" t="s">
        <v>2245</v>
      </c>
      <c r="I531" s="47" t="n">
        <v>23</v>
      </c>
    </row>
    <row r="532" customFormat="false" ht="15" hidden="false" customHeight="false" outlineLevel="0" collapsed="false">
      <c r="A532" s="47" t="s">
        <v>2773</v>
      </c>
      <c r="B532" s="47" t="s">
        <v>340</v>
      </c>
      <c r="C532" s="48" t="n">
        <v>46032</v>
      </c>
      <c r="D532" s="47" t="s">
        <v>75</v>
      </c>
      <c r="E532" s="47" t="s">
        <v>62</v>
      </c>
      <c r="F532" s="47" t="s">
        <v>2231</v>
      </c>
      <c r="G532" s="47" t="s">
        <v>96</v>
      </c>
      <c r="H532" s="47" t="s">
        <v>2270</v>
      </c>
      <c r="I532" s="47" t="n">
        <v>13</v>
      </c>
    </row>
    <row r="533" customFormat="false" ht="15" hidden="false" customHeight="false" outlineLevel="0" collapsed="false">
      <c r="A533" s="47" t="s">
        <v>2774</v>
      </c>
      <c r="B533" s="47" t="s">
        <v>340</v>
      </c>
      <c r="C533" s="48" t="n">
        <v>46032</v>
      </c>
      <c r="D533" s="47" t="s">
        <v>75</v>
      </c>
      <c r="E533" s="47" t="s">
        <v>62</v>
      </c>
      <c r="F533" s="47" t="s">
        <v>2231</v>
      </c>
      <c r="G533" s="47" t="s">
        <v>97</v>
      </c>
      <c r="H533" s="47" t="s">
        <v>2232</v>
      </c>
      <c r="I533" s="47" t="n">
        <v>6</v>
      </c>
    </row>
    <row r="534" customFormat="false" ht="15" hidden="false" customHeight="false" outlineLevel="0" collapsed="false">
      <c r="A534" s="47" t="s">
        <v>2775</v>
      </c>
      <c r="B534" s="47" t="s">
        <v>340</v>
      </c>
      <c r="C534" s="48" t="n">
        <v>46032</v>
      </c>
      <c r="D534" s="47" t="s">
        <v>75</v>
      </c>
      <c r="E534" s="47" t="s">
        <v>62</v>
      </c>
      <c r="F534" s="47" t="s">
        <v>2231</v>
      </c>
      <c r="G534" s="47" t="s">
        <v>97</v>
      </c>
      <c r="H534" s="47" t="s">
        <v>2232</v>
      </c>
      <c r="I534" s="47" t="n">
        <v>7</v>
      </c>
    </row>
    <row r="535" customFormat="false" ht="15" hidden="false" customHeight="false" outlineLevel="0" collapsed="false">
      <c r="A535" s="47" t="s">
        <v>2776</v>
      </c>
      <c r="B535" s="47" t="s">
        <v>340</v>
      </c>
      <c r="C535" s="48" t="n">
        <v>46032</v>
      </c>
      <c r="D535" s="47" t="s">
        <v>75</v>
      </c>
      <c r="E535" s="47" t="s">
        <v>62</v>
      </c>
      <c r="F535" s="47" t="s">
        <v>2228</v>
      </c>
      <c r="G535" s="47" t="s">
        <v>97</v>
      </c>
      <c r="H535" s="47" t="s">
        <v>2232</v>
      </c>
      <c r="I535" s="47" t="n">
        <v>2</v>
      </c>
    </row>
    <row r="536" customFormat="false" ht="15" hidden="false" customHeight="false" outlineLevel="0" collapsed="false">
      <c r="A536" s="47" t="s">
        <v>2777</v>
      </c>
      <c r="B536" s="47" t="s">
        <v>340</v>
      </c>
      <c r="C536" s="48" t="n">
        <v>46032</v>
      </c>
      <c r="D536" s="47" t="s">
        <v>75</v>
      </c>
      <c r="E536" s="47" t="s">
        <v>62</v>
      </c>
      <c r="F536" s="47" t="s">
        <v>2231</v>
      </c>
      <c r="G536" s="47" t="s">
        <v>97</v>
      </c>
      <c r="H536" s="47" t="s">
        <v>2232</v>
      </c>
      <c r="I536" s="47" t="n">
        <v>3</v>
      </c>
    </row>
    <row r="537" customFormat="false" ht="15" hidden="false" customHeight="false" outlineLevel="0" collapsed="false">
      <c r="A537" s="47" t="s">
        <v>2778</v>
      </c>
      <c r="B537" s="47" t="s">
        <v>340</v>
      </c>
      <c r="C537" s="48" t="n">
        <v>46032</v>
      </c>
      <c r="D537" s="47" t="s">
        <v>75</v>
      </c>
      <c r="E537" s="47" t="s">
        <v>62</v>
      </c>
      <c r="F537" s="47" t="s">
        <v>2231</v>
      </c>
      <c r="G537" s="47" t="s">
        <v>97</v>
      </c>
      <c r="H537" s="47" t="s">
        <v>2232</v>
      </c>
      <c r="I537" s="47" t="n">
        <v>7</v>
      </c>
    </row>
    <row r="538" customFormat="false" ht="15" hidden="false" customHeight="false" outlineLevel="0" collapsed="false">
      <c r="A538" s="47" t="s">
        <v>2779</v>
      </c>
      <c r="B538" s="47" t="s">
        <v>340</v>
      </c>
      <c r="C538" s="48" t="n">
        <v>46032</v>
      </c>
      <c r="D538" s="47" t="s">
        <v>75</v>
      </c>
      <c r="E538" s="47" t="s">
        <v>62</v>
      </c>
      <c r="F538" s="47" t="s">
        <v>2231</v>
      </c>
      <c r="G538" s="47" t="s">
        <v>97</v>
      </c>
      <c r="H538" s="47" t="s">
        <v>2232</v>
      </c>
      <c r="I538" s="47" t="n">
        <v>6</v>
      </c>
    </row>
    <row r="539" customFormat="false" ht="15" hidden="false" customHeight="false" outlineLevel="0" collapsed="false">
      <c r="A539" s="47" t="s">
        <v>2780</v>
      </c>
      <c r="B539" s="47" t="s">
        <v>340</v>
      </c>
      <c r="C539" s="48" t="n">
        <v>46032</v>
      </c>
      <c r="D539" s="47" t="s">
        <v>75</v>
      </c>
      <c r="E539" s="47" t="s">
        <v>62</v>
      </c>
      <c r="F539" s="47" t="s">
        <v>2231</v>
      </c>
      <c r="G539" s="47" t="s">
        <v>97</v>
      </c>
      <c r="H539" s="47" t="s">
        <v>2232</v>
      </c>
      <c r="I539" s="47" t="n">
        <v>6</v>
      </c>
    </row>
    <row r="540" customFormat="false" ht="15" hidden="false" customHeight="false" outlineLevel="0" collapsed="false">
      <c r="A540" s="47" t="s">
        <v>2781</v>
      </c>
      <c r="B540" s="47" t="s">
        <v>340</v>
      </c>
      <c r="C540" s="48" t="n">
        <v>46032</v>
      </c>
      <c r="D540" s="47" t="s">
        <v>75</v>
      </c>
      <c r="E540" s="47" t="s">
        <v>62</v>
      </c>
      <c r="F540" s="47" t="s">
        <v>2228</v>
      </c>
      <c r="G540" s="47" t="s">
        <v>97</v>
      </c>
      <c r="H540" s="47" t="s">
        <v>2232</v>
      </c>
      <c r="I540" s="47" t="n">
        <v>6</v>
      </c>
    </row>
    <row r="541" customFormat="false" ht="15" hidden="false" customHeight="false" outlineLevel="0" collapsed="false">
      <c r="A541" s="47" t="s">
        <v>2782</v>
      </c>
      <c r="B541" s="47" t="s">
        <v>341</v>
      </c>
      <c r="C541" s="48" t="n">
        <v>46032</v>
      </c>
      <c r="D541" s="47" t="s">
        <v>73</v>
      </c>
      <c r="E541" s="47" t="s">
        <v>63</v>
      </c>
      <c r="F541" s="47" t="s">
        <v>2255</v>
      </c>
      <c r="G541" s="47" t="s">
        <v>95</v>
      </c>
      <c r="H541" s="47" t="s">
        <v>2245</v>
      </c>
      <c r="I541" s="47" t="n">
        <v>33</v>
      </c>
    </row>
    <row r="542" customFormat="false" ht="15" hidden="false" customHeight="false" outlineLevel="0" collapsed="false">
      <c r="A542" s="47" t="s">
        <v>2783</v>
      </c>
      <c r="B542" s="47" t="s">
        <v>341</v>
      </c>
      <c r="C542" s="48" t="n">
        <v>46032</v>
      </c>
      <c r="D542" s="47" t="s">
        <v>73</v>
      </c>
      <c r="E542" s="47" t="s">
        <v>63</v>
      </c>
      <c r="F542" s="47" t="s">
        <v>2255</v>
      </c>
      <c r="G542" s="47" t="s">
        <v>95</v>
      </c>
      <c r="H542" s="47" t="s">
        <v>2245</v>
      </c>
      <c r="I542" s="47" t="n">
        <v>128</v>
      </c>
    </row>
    <row r="543" customFormat="false" ht="15" hidden="false" customHeight="false" outlineLevel="0" collapsed="false">
      <c r="A543" s="47" t="s">
        <v>2784</v>
      </c>
      <c r="B543" s="47" t="s">
        <v>341</v>
      </c>
      <c r="C543" s="48" t="n">
        <v>46032</v>
      </c>
      <c r="D543" s="47" t="s">
        <v>73</v>
      </c>
      <c r="E543" s="47" t="s">
        <v>63</v>
      </c>
      <c r="F543" s="47" t="s">
        <v>2252</v>
      </c>
      <c r="G543" s="47" t="s">
        <v>96</v>
      </c>
      <c r="H543" s="47" t="s">
        <v>2270</v>
      </c>
      <c r="I543" s="47" t="n">
        <v>21</v>
      </c>
    </row>
    <row r="544" customFormat="false" ht="15" hidden="false" customHeight="false" outlineLevel="0" collapsed="false">
      <c r="A544" s="47" t="s">
        <v>2785</v>
      </c>
      <c r="B544" s="47" t="s">
        <v>341</v>
      </c>
      <c r="C544" s="48" t="n">
        <v>46032</v>
      </c>
      <c r="D544" s="47" t="s">
        <v>73</v>
      </c>
      <c r="E544" s="47" t="s">
        <v>63</v>
      </c>
      <c r="F544" s="47" t="s">
        <v>2260</v>
      </c>
      <c r="G544" s="47" t="s">
        <v>97</v>
      </c>
      <c r="H544" s="47" t="s">
        <v>2232</v>
      </c>
      <c r="I544" s="47" t="n">
        <v>6</v>
      </c>
    </row>
    <row r="545" customFormat="false" ht="15" hidden="false" customHeight="false" outlineLevel="0" collapsed="false">
      <c r="A545" s="47" t="s">
        <v>2786</v>
      </c>
      <c r="B545" s="47" t="s">
        <v>341</v>
      </c>
      <c r="C545" s="48" t="n">
        <v>46032</v>
      </c>
      <c r="D545" s="47" t="s">
        <v>73</v>
      </c>
      <c r="E545" s="47" t="s">
        <v>63</v>
      </c>
      <c r="F545" s="47" t="s">
        <v>2260</v>
      </c>
      <c r="G545" s="47" t="s">
        <v>97</v>
      </c>
      <c r="H545" s="47" t="s">
        <v>2232</v>
      </c>
      <c r="I545" s="47" t="n">
        <v>7</v>
      </c>
    </row>
    <row r="546" customFormat="false" ht="15" hidden="false" customHeight="false" outlineLevel="0" collapsed="false">
      <c r="A546" s="47" t="s">
        <v>2787</v>
      </c>
      <c r="B546" s="47" t="s">
        <v>343</v>
      </c>
      <c r="C546" s="48" t="n">
        <v>46032</v>
      </c>
      <c r="D546" s="47" t="s">
        <v>74</v>
      </c>
      <c r="E546" s="47" t="s">
        <v>63</v>
      </c>
      <c r="F546" s="47" t="s">
        <v>2255</v>
      </c>
      <c r="G546" s="47" t="s">
        <v>93</v>
      </c>
      <c r="H546" s="47" t="s">
        <v>2253</v>
      </c>
      <c r="I546" s="47" t="n">
        <v>23</v>
      </c>
    </row>
    <row r="547" customFormat="false" ht="15" hidden="false" customHeight="false" outlineLevel="0" collapsed="false">
      <c r="A547" s="47" t="s">
        <v>2788</v>
      </c>
      <c r="B547" s="47" t="s">
        <v>343</v>
      </c>
      <c r="C547" s="48" t="n">
        <v>46032</v>
      </c>
      <c r="D547" s="47" t="s">
        <v>74</v>
      </c>
      <c r="E547" s="47" t="s">
        <v>63</v>
      </c>
      <c r="F547" s="47" t="s">
        <v>2252</v>
      </c>
      <c r="G547" s="47" t="s">
        <v>97</v>
      </c>
      <c r="H547" s="47" t="s">
        <v>2232</v>
      </c>
      <c r="I547" s="47" t="n">
        <v>6</v>
      </c>
    </row>
    <row r="548" customFormat="false" ht="15" hidden="false" customHeight="false" outlineLevel="0" collapsed="false">
      <c r="A548" s="47" t="s">
        <v>2789</v>
      </c>
      <c r="B548" s="47" t="s">
        <v>343</v>
      </c>
      <c r="C548" s="48" t="n">
        <v>46032</v>
      </c>
      <c r="D548" s="47" t="s">
        <v>74</v>
      </c>
      <c r="E548" s="47" t="s">
        <v>63</v>
      </c>
      <c r="F548" s="47" t="s">
        <v>2255</v>
      </c>
      <c r="G548" s="47" t="s">
        <v>97</v>
      </c>
      <c r="H548" s="47" t="s">
        <v>2232</v>
      </c>
      <c r="I548" s="47" t="n">
        <v>6</v>
      </c>
    </row>
    <row r="549" customFormat="false" ht="15" hidden="false" customHeight="false" outlineLevel="0" collapsed="false">
      <c r="A549" s="47" t="s">
        <v>2790</v>
      </c>
      <c r="B549" s="47" t="s">
        <v>344</v>
      </c>
      <c r="C549" s="48" t="n">
        <v>46032</v>
      </c>
      <c r="D549" s="47" t="s">
        <v>75</v>
      </c>
      <c r="E549" s="47" t="s">
        <v>63</v>
      </c>
      <c r="F549" s="47" t="s">
        <v>2255</v>
      </c>
      <c r="G549" s="47" t="s">
        <v>93</v>
      </c>
      <c r="H549" s="47" t="s">
        <v>2253</v>
      </c>
      <c r="I549" s="47" t="n">
        <v>43</v>
      </c>
    </row>
    <row r="550" customFormat="false" ht="15" hidden="false" customHeight="false" outlineLevel="0" collapsed="false">
      <c r="A550" s="47" t="s">
        <v>2791</v>
      </c>
      <c r="B550" s="47" t="s">
        <v>344</v>
      </c>
      <c r="C550" s="48" t="n">
        <v>46032</v>
      </c>
      <c r="D550" s="47" t="s">
        <v>75</v>
      </c>
      <c r="E550" s="47" t="s">
        <v>63</v>
      </c>
      <c r="F550" s="47" t="s">
        <v>2252</v>
      </c>
      <c r="G550" s="47" t="s">
        <v>97</v>
      </c>
      <c r="H550" s="47" t="s">
        <v>2232</v>
      </c>
      <c r="I550" s="47" t="n">
        <v>6</v>
      </c>
    </row>
    <row r="551" customFormat="false" ht="15" hidden="false" customHeight="false" outlineLevel="0" collapsed="false">
      <c r="A551" s="47" t="s">
        <v>2792</v>
      </c>
      <c r="B551" s="47" t="s">
        <v>344</v>
      </c>
      <c r="C551" s="48" t="n">
        <v>46032</v>
      </c>
      <c r="D551" s="47" t="s">
        <v>75</v>
      </c>
      <c r="E551" s="47" t="s">
        <v>63</v>
      </c>
      <c r="F551" s="47" t="s">
        <v>2255</v>
      </c>
      <c r="G551" s="47" t="s">
        <v>97</v>
      </c>
      <c r="H551" s="47" t="s">
        <v>2232</v>
      </c>
      <c r="I551" s="47" t="n">
        <v>3</v>
      </c>
    </row>
    <row r="552" customFormat="false" ht="15" hidden="false" customHeight="false" outlineLevel="0" collapsed="false">
      <c r="A552" s="47" t="s">
        <v>2793</v>
      </c>
      <c r="B552" s="47" t="s">
        <v>344</v>
      </c>
      <c r="C552" s="48" t="n">
        <v>46032</v>
      </c>
      <c r="D552" s="47" t="s">
        <v>75</v>
      </c>
      <c r="E552" s="47" t="s">
        <v>63</v>
      </c>
      <c r="F552" s="47" t="s">
        <v>2255</v>
      </c>
      <c r="G552" s="47" t="s">
        <v>97</v>
      </c>
      <c r="H552" s="47" t="s">
        <v>2232</v>
      </c>
      <c r="I552" s="47" t="n">
        <v>4</v>
      </c>
    </row>
    <row r="553" customFormat="false" ht="15" hidden="false" customHeight="false" outlineLevel="0" collapsed="false">
      <c r="A553" s="47" t="s">
        <v>2794</v>
      </c>
      <c r="B553" s="47" t="s">
        <v>344</v>
      </c>
      <c r="C553" s="48" t="n">
        <v>46032</v>
      </c>
      <c r="D553" s="47" t="s">
        <v>75</v>
      </c>
      <c r="E553" s="47" t="s">
        <v>63</v>
      </c>
      <c r="F553" s="47" t="s">
        <v>2255</v>
      </c>
      <c r="G553" s="47" t="s">
        <v>97</v>
      </c>
      <c r="H553" s="47" t="s">
        <v>2232</v>
      </c>
      <c r="I553" s="47" t="n">
        <v>2</v>
      </c>
    </row>
    <row r="554" customFormat="false" ht="15" hidden="false" customHeight="false" outlineLevel="0" collapsed="false">
      <c r="A554" s="47" t="s">
        <v>2795</v>
      </c>
      <c r="B554" s="47" t="s">
        <v>344</v>
      </c>
      <c r="C554" s="48" t="n">
        <v>46032</v>
      </c>
      <c r="D554" s="47" t="s">
        <v>75</v>
      </c>
      <c r="E554" s="47" t="s">
        <v>63</v>
      </c>
      <c r="F554" s="47" t="s">
        <v>2255</v>
      </c>
      <c r="G554" s="47" t="s">
        <v>97</v>
      </c>
      <c r="H554" s="47" t="s">
        <v>2232</v>
      </c>
      <c r="I554" s="47" t="n">
        <v>7</v>
      </c>
    </row>
    <row r="555" customFormat="false" ht="15" hidden="false" customHeight="false" outlineLevel="0" collapsed="false">
      <c r="A555" s="47" t="s">
        <v>2796</v>
      </c>
      <c r="B555" s="47" t="s">
        <v>344</v>
      </c>
      <c r="C555" s="48" t="n">
        <v>46032</v>
      </c>
      <c r="D555" s="47" t="s">
        <v>75</v>
      </c>
      <c r="E555" s="47" t="s">
        <v>63</v>
      </c>
      <c r="F555" s="47" t="s">
        <v>2252</v>
      </c>
      <c r="G555" s="47" t="s">
        <v>97</v>
      </c>
      <c r="H555" s="47" t="s">
        <v>2232</v>
      </c>
      <c r="I555" s="47" t="n">
        <v>3</v>
      </c>
    </row>
    <row r="556" customFormat="false" ht="15" hidden="false" customHeight="false" outlineLevel="0" collapsed="false">
      <c r="A556" s="47" t="s">
        <v>2797</v>
      </c>
      <c r="B556" s="47" t="s">
        <v>344</v>
      </c>
      <c r="C556" s="48" t="n">
        <v>46032</v>
      </c>
      <c r="D556" s="47" t="s">
        <v>75</v>
      </c>
      <c r="E556" s="47" t="s">
        <v>63</v>
      </c>
      <c r="F556" s="47" t="s">
        <v>2255</v>
      </c>
      <c r="G556" s="47" t="s">
        <v>97</v>
      </c>
      <c r="H556" s="47" t="s">
        <v>2232</v>
      </c>
      <c r="I556" s="47" t="n">
        <v>7</v>
      </c>
    </row>
    <row r="557" customFormat="false" ht="15" hidden="false" customHeight="false" outlineLevel="0" collapsed="false">
      <c r="A557" s="47" t="s">
        <v>2798</v>
      </c>
      <c r="B557" s="47" t="s">
        <v>344</v>
      </c>
      <c r="C557" s="48" t="n">
        <v>46032</v>
      </c>
      <c r="D557" s="47" t="s">
        <v>75</v>
      </c>
      <c r="E557" s="47" t="s">
        <v>63</v>
      </c>
      <c r="F557" s="47" t="s">
        <v>2260</v>
      </c>
      <c r="G557" s="47" t="s">
        <v>97</v>
      </c>
      <c r="H557" s="47" t="s">
        <v>2232</v>
      </c>
      <c r="I557" s="47" t="n">
        <v>5</v>
      </c>
    </row>
    <row r="558" customFormat="false" ht="15" hidden="false" customHeight="false" outlineLevel="0" collapsed="false">
      <c r="A558" s="47" t="s">
        <v>2799</v>
      </c>
      <c r="B558" s="47" t="s">
        <v>346</v>
      </c>
      <c r="C558" s="48" t="n">
        <v>46032</v>
      </c>
      <c r="D558" s="47" t="s">
        <v>74</v>
      </c>
      <c r="E558" s="47" t="s">
        <v>64</v>
      </c>
      <c r="F558" s="47" t="s">
        <v>2278</v>
      </c>
      <c r="G558" s="47" t="s">
        <v>93</v>
      </c>
      <c r="H558" s="47" t="s">
        <v>2253</v>
      </c>
      <c r="I558" s="47" t="n">
        <v>14</v>
      </c>
    </row>
    <row r="559" customFormat="false" ht="15" hidden="false" customHeight="false" outlineLevel="0" collapsed="false">
      <c r="A559" s="47" t="s">
        <v>2800</v>
      </c>
      <c r="B559" s="47" t="s">
        <v>346</v>
      </c>
      <c r="C559" s="48" t="n">
        <v>46032</v>
      </c>
      <c r="D559" s="47" t="s">
        <v>74</v>
      </c>
      <c r="E559" s="47" t="s">
        <v>64</v>
      </c>
      <c r="F559" s="47" t="s">
        <v>2280</v>
      </c>
      <c r="G559" s="47" t="s">
        <v>93</v>
      </c>
      <c r="H559" s="47" t="s">
        <v>2253</v>
      </c>
      <c r="I559" s="47" t="n">
        <v>59</v>
      </c>
    </row>
    <row r="560" customFormat="false" ht="15" hidden="false" customHeight="false" outlineLevel="0" collapsed="false">
      <c r="A560" s="47" t="s">
        <v>2801</v>
      </c>
      <c r="B560" s="47" t="s">
        <v>346</v>
      </c>
      <c r="C560" s="48" t="n">
        <v>46032</v>
      </c>
      <c r="D560" s="47" t="s">
        <v>74</v>
      </c>
      <c r="E560" s="47" t="s">
        <v>64</v>
      </c>
      <c r="F560" s="47" t="s">
        <v>2278</v>
      </c>
      <c r="G560" s="47" t="s">
        <v>93</v>
      </c>
      <c r="H560" s="47" t="s">
        <v>2253</v>
      </c>
      <c r="I560" s="47" t="n">
        <v>13</v>
      </c>
    </row>
    <row r="561" customFormat="false" ht="15" hidden="false" customHeight="false" outlineLevel="0" collapsed="false">
      <c r="A561" s="47" t="s">
        <v>2802</v>
      </c>
      <c r="B561" s="47" t="s">
        <v>346</v>
      </c>
      <c r="C561" s="48" t="n">
        <v>46032</v>
      </c>
      <c r="D561" s="47" t="s">
        <v>74</v>
      </c>
      <c r="E561" s="47" t="s">
        <v>64</v>
      </c>
      <c r="F561" s="47" t="s">
        <v>2278</v>
      </c>
      <c r="G561" s="47" t="s">
        <v>97</v>
      </c>
      <c r="H561" s="47" t="s">
        <v>2232</v>
      </c>
      <c r="I561" s="47" t="n">
        <v>7</v>
      </c>
    </row>
    <row r="562" customFormat="false" ht="15" hidden="false" customHeight="false" outlineLevel="0" collapsed="false">
      <c r="A562" s="47" t="s">
        <v>2803</v>
      </c>
      <c r="B562" s="47" t="s">
        <v>346</v>
      </c>
      <c r="C562" s="48" t="n">
        <v>46032</v>
      </c>
      <c r="D562" s="47" t="s">
        <v>74</v>
      </c>
      <c r="E562" s="47" t="s">
        <v>64</v>
      </c>
      <c r="F562" s="47" t="s">
        <v>2280</v>
      </c>
      <c r="G562" s="47" t="s">
        <v>97</v>
      </c>
      <c r="H562" s="47" t="s">
        <v>2232</v>
      </c>
      <c r="I562" s="47" t="n">
        <v>3</v>
      </c>
    </row>
    <row r="563" customFormat="false" ht="15" hidden="false" customHeight="false" outlineLevel="0" collapsed="false">
      <c r="A563" s="47" t="s">
        <v>2804</v>
      </c>
      <c r="B563" s="47" t="s">
        <v>347</v>
      </c>
      <c r="C563" s="48" t="n">
        <v>46032</v>
      </c>
      <c r="D563" s="47" t="s">
        <v>73</v>
      </c>
      <c r="E563" s="47" t="s">
        <v>65</v>
      </c>
      <c r="F563" s="47" t="s">
        <v>2284</v>
      </c>
      <c r="G563" s="47" t="s">
        <v>97</v>
      </c>
      <c r="H563" s="47" t="s">
        <v>2232</v>
      </c>
      <c r="I563" s="47" t="n">
        <v>6</v>
      </c>
    </row>
    <row r="564" customFormat="false" ht="15" hidden="false" customHeight="false" outlineLevel="0" collapsed="false">
      <c r="A564" s="47" t="s">
        <v>2805</v>
      </c>
      <c r="B564" s="47" t="s">
        <v>347</v>
      </c>
      <c r="C564" s="48" t="n">
        <v>46032</v>
      </c>
      <c r="D564" s="47" t="s">
        <v>73</v>
      </c>
      <c r="E564" s="47" t="s">
        <v>65</v>
      </c>
      <c r="F564" s="47" t="s">
        <v>2289</v>
      </c>
      <c r="G564" s="47" t="s">
        <v>97</v>
      </c>
      <c r="H564" s="47" t="s">
        <v>2232</v>
      </c>
      <c r="I564" s="47" t="n">
        <v>3</v>
      </c>
    </row>
    <row r="565" customFormat="false" ht="15" hidden="false" customHeight="false" outlineLevel="0" collapsed="false">
      <c r="A565" s="47" t="s">
        <v>2806</v>
      </c>
      <c r="B565" s="47" t="s">
        <v>347</v>
      </c>
      <c r="C565" s="48" t="n">
        <v>46032</v>
      </c>
      <c r="D565" s="47" t="s">
        <v>73</v>
      </c>
      <c r="E565" s="47" t="s">
        <v>65</v>
      </c>
      <c r="F565" s="47" t="s">
        <v>2289</v>
      </c>
      <c r="G565" s="47" t="s">
        <v>97</v>
      </c>
      <c r="H565" s="47" t="s">
        <v>2232</v>
      </c>
      <c r="I565" s="47" t="n">
        <v>3</v>
      </c>
    </row>
    <row r="566" customFormat="false" ht="15" hidden="false" customHeight="false" outlineLevel="0" collapsed="false">
      <c r="A566" s="47" t="s">
        <v>2807</v>
      </c>
      <c r="B566" s="47" t="s">
        <v>348</v>
      </c>
      <c r="C566" s="48" t="n">
        <v>46032</v>
      </c>
      <c r="D566" s="47" t="s">
        <v>74</v>
      </c>
      <c r="E566" s="47" t="s">
        <v>65</v>
      </c>
      <c r="F566" s="47" t="s">
        <v>2289</v>
      </c>
      <c r="G566" s="47" t="s">
        <v>93</v>
      </c>
      <c r="H566" s="47" t="s">
        <v>2253</v>
      </c>
      <c r="I566" s="47" t="n">
        <v>110</v>
      </c>
    </row>
    <row r="567" customFormat="false" ht="15" hidden="false" customHeight="false" outlineLevel="0" collapsed="false">
      <c r="A567" s="47" t="s">
        <v>2808</v>
      </c>
      <c r="B567" s="47" t="s">
        <v>348</v>
      </c>
      <c r="C567" s="48" t="n">
        <v>46032</v>
      </c>
      <c r="D567" s="47" t="s">
        <v>74</v>
      </c>
      <c r="E567" s="47" t="s">
        <v>65</v>
      </c>
      <c r="F567" s="47" t="s">
        <v>2289</v>
      </c>
      <c r="G567" s="47" t="s">
        <v>97</v>
      </c>
      <c r="H567" s="47" t="s">
        <v>2232</v>
      </c>
      <c r="I567" s="47" t="n">
        <v>4</v>
      </c>
    </row>
    <row r="568" customFormat="false" ht="15" hidden="false" customHeight="false" outlineLevel="0" collapsed="false">
      <c r="A568" s="47" t="s">
        <v>2809</v>
      </c>
      <c r="B568" s="47" t="s">
        <v>348</v>
      </c>
      <c r="C568" s="48" t="n">
        <v>46032</v>
      </c>
      <c r="D568" s="47" t="s">
        <v>74</v>
      </c>
      <c r="E568" s="47" t="s">
        <v>65</v>
      </c>
      <c r="F568" s="47" t="s">
        <v>2284</v>
      </c>
      <c r="G568" s="47" t="s">
        <v>97</v>
      </c>
      <c r="H568" s="47" t="s">
        <v>2232</v>
      </c>
      <c r="I568" s="47" t="n">
        <v>3</v>
      </c>
    </row>
    <row r="569" customFormat="false" ht="15" hidden="false" customHeight="false" outlineLevel="0" collapsed="false">
      <c r="A569" s="47" t="s">
        <v>2810</v>
      </c>
      <c r="B569" s="47" t="s">
        <v>348</v>
      </c>
      <c r="C569" s="48" t="n">
        <v>46032</v>
      </c>
      <c r="D569" s="47" t="s">
        <v>74</v>
      </c>
      <c r="E569" s="47" t="s">
        <v>65</v>
      </c>
      <c r="F569" s="47" t="s">
        <v>2289</v>
      </c>
      <c r="G569" s="47" t="s">
        <v>97</v>
      </c>
      <c r="H569" s="47" t="s">
        <v>2232</v>
      </c>
      <c r="I569" s="47" t="n">
        <v>3</v>
      </c>
    </row>
    <row r="570" customFormat="false" ht="15" hidden="false" customHeight="false" outlineLevel="0" collapsed="false">
      <c r="A570" s="47" t="s">
        <v>2811</v>
      </c>
      <c r="B570" s="47" t="s">
        <v>348</v>
      </c>
      <c r="C570" s="48" t="n">
        <v>46032</v>
      </c>
      <c r="D570" s="47" t="s">
        <v>74</v>
      </c>
      <c r="E570" s="47" t="s">
        <v>65</v>
      </c>
      <c r="F570" s="47" t="s">
        <v>2289</v>
      </c>
      <c r="G570" s="47" t="s">
        <v>97</v>
      </c>
      <c r="H570" s="47" t="s">
        <v>2232</v>
      </c>
      <c r="I570" s="47" t="n">
        <v>3</v>
      </c>
    </row>
    <row r="571" customFormat="false" ht="15" hidden="false" customHeight="false" outlineLevel="0" collapsed="false">
      <c r="A571" s="47" t="s">
        <v>2812</v>
      </c>
      <c r="B571" s="47" t="s">
        <v>348</v>
      </c>
      <c r="C571" s="48" t="n">
        <v>46032</v>
      </c>
      <c r="D571" s="47" t="s">
        <v>74</v>
      </c>
      <c r="E571" s="47" t="s">
        <v>65</v>
      </c>
      <c r="F571" s="47" t="s">
        <v>2284</v>
      </c>
      <c r="G571" s="47" t="s">
        <v>97</v>
      </c>
      <c r="H571" s="47" t="s">
        <v>2232</v>
      </c>
      <c r="I571" s="47" t="n">
        <v>6</v>
      </c>
    </row>
    <row r="572" customFormat="false" ht="15" hidden="false" customHeight="false" outlineLevel="0" collapsed="false">
      <c r="A572" s="47" t="s">
        <v>2813</v>
      </c>
      <c r="B572" s="47" t="s">
        <v>348</v>
      </c>
      <c r="C572" s="48" t="n">
        <v>46032</v>
      </c>
      <c r="D572" s="47" t="s">
        <v>74</v>
      </c>
      <c r="E572" s="47" t="s">
        <v>65</v>
      </c>
      <c r="F572" s="47" t="s">
        <v>2284</v>
      </c>
      <c r="G572" s="47" t="s">
        <v>97</v>
      </c>
      <c r="H572" s="47" t="s">
        <v>2232</v>
      </c>
      <c r="I572" s="47" t="n">
        <v>3</v>
      </c>
    </row>
    <row r="573" customFormat="false" ht="15" hidden="false" customHeight="false" outlineLevel="0" collapsed="false">
      <c r="A573" s="47" t="s">
        <v>2814</v>
      </c>
      <c r="B573" s="47" t="s">
        <v>349</v>
      </c>
      <c r="C573" s="48" t="n">
        <v>46032</v>
      </c>
      <c r="D573" s="47" t="s">
        <v>75</v>
      </c>
      <c r="E573" s="47" t="s">
        <v>65</v>
      </c>
      <c r="F573" s="47" t="s">
        <v>2289</v>
      </c>
      <c r="G573" s="47" t="s">
        <v>93</v>
      </c>
      <c r="H573" s="47" t="s">
        <v>2253</v>
      </c>
      <c r="I573" s="47" t="n">
        <v>100</v>
      </c>
    </row>
    <row r="574" customFormat="false" ht="15" hidden="false" customHeight="false" outlineLevel="0" collapsed="false">
      <c r="A574" s="47" t="s">
        <v>2815</v>
      </c>
      <c r="B574" s="47" t="s">
        <v>349</v>
      </c>
      <c r="C574" s="48" t="n">
        <v>46032</v>
      </c>
      <c r="D574" s="47" t="s">
        <v>75</v>
      </c>
      <c r="E574" s="47" t="s">
        <v>65</v>
      </c>
      <c r="F574" s="47" t="s">
        <v>2289</v>
      </c>
      <c r="G574" s="47" t="s">
        <v>93</v>
      </c>
      <c r="H574" s="47" t="s">
        <v>2253</v>
      </c>
      <c r="I574" s="47" t="n">
        <v>14</v>
      </c>
    </row>
    <row r="575" customFormat="false" ht="15" hidden="false" customHeight="false" outlineLevel="0" collapsed="false">
      <c r="A575" s="47" t="s">
        <v>2816</v>
      </c>
      <c r="B575" s="47" t="s">
        <v>349</v>
      </c>
      <c r="C575" s="48" t="n">
        <v>46032</v>
      </c>
      <c r="D575" s="47" t="s">
        <v>75</v>
      </c>
      <c r="E575" s="47" t="s">
        <v>65</v>
      </c>
      <c r="F575" s="47" t="s">
        <v>2284</v>
      </c>
      <c r="G575" s="47" t="s">
        <v>94</v>
      </c>
      <c r="H575" s="47" t="s">
        <v>2229</v>
      </c>
      <c r="I575" s="47" t="n">
        <v>40</v>
      </c>
    </row>
    <row r="576" customFormat="false" ht="15" hidden="false" customHeight="false" outlineLevel="0" collapsed="false">
      <c r="A576" s="47" t="s">
        <v>2817</v>
      </c>
      <c r="B576" s="47" t="s">
        <v>349</v>
      </c>
      <c r="C576" s="48" t="n">
        <v>46032</v>
      </c>
      <c r="D576" s="47" t="s">
        <v>75</v>
      </c>
      <c r="E576" s="47" t="s">
        <v>65</v>
      </c>
      <c r="F576" s="47" t="s">
        <v>2289</v>
      </c>
      <c r="G576" s="47" t="s">
        <v>97</v>
      </c>
      <c r="H576" s="47" t="s">
        <v>2232</v>
      </c>
      <c r="I576" s="47" t="n">
        <v>5</v>
      </c>
    </row>
    <row r="577" customFormat="false" ht="15" hidden="false" customHeight="false" outlineLevel="0" collapsed="false">
      <c r="A577" s="47" t="s">
        <v>2818</v>
      </c>
      <c r="B577" s="47" t="s">
        <v>349</v>
      </c>
      <c r="C577" s="48" t="n">
        <v>46032</v>
      </c>
      <c r="D577" s="47" t="s">
        <v>75</v>
      </c>
      <c r="E577" s="47" t="s">
        <v>65</v>
      </c>
      <c r="F577" s="47" t="s">
        <v>2284</v>
      </c>
      <c r="G577" s="47" t="s">
        <v>97</v>
      </c>
      <c r="H577" s="47" t="s">
        <v>2232</v>
      </c>
      <c r="I577" s="47" t="n">
        <v>6</v>
      </c>
    </row>
    <row r="578" customFormat="false" ht="15" hidden="false" customHeight="false" outlineLevel="0" collapsed="false">
      <c r="A578" s="47" t="s">
        <v>2819</v>
      </c>
      <c r="B578" s="47" t="s">
        <v>349</v>
      </c>
      <c r="C578" s="48" t="n">
        <v>46032</v>
      </c>
      <c r="D578" s="47" t="s">
        <v>75</v>
      </c>
      <c r="E578" s="47" t="s">
        <v>65</v>
      </c>
      <c r="F578" s="47" t="s">
        <v>2284</v>
      </c>
      <c r="G578" s="47" t="s">
        <v>97</v>
      </c>
      <c r="H578" s="47" t="s">
        <v>2232</v>
      </c>
      <c r="I578" s="47" t="n">
        <v>2</v>
      </c>
    </row>
    <row r="579" customFormat="false" ht="15" hidden="false" customHeight="false" outlineLevel="0" collapsed="false">
      <c r="A579" s="47" t="s">
        <v>2820</v>
      </c>
      <c r="B579" s="47" t="s">
        <v>349</v>
      </c>
      <c r="C579" s="48" t="n">
        <v>46032</v>
      </c>
      <c r="D579" s="47" t="s">
        <v>75</v>
      </c>
      <c r="E579" s="47" t="s">
        <v>65</v>
      </c>
      <c r="F579" s="47" t="s">
        <v>2284</v>
      </c>
      <c r="G579" s="47" t="s">
        <v>97</v>
      </c>
      <c r="H579" s="47" t="s">
        <v>2232</v>
      </c>
      <c r="I579" s="47" t="n">
        <v>3</v>
      </c>
    </row>
    <row r="580" customFormat="false" ht="15" hidden="false" customHeight="false" outlineLevel="0" collapsed="false">
      <c r="A580" s="47" t="s">
        <v>2821</v>
      </c>
      <c r="B580" s="47" t="s">
        <v>349</v>
      </c>
      <c r="C580" s="48" t="n">
        <v>46032</v>
      </c>
      <c r="D580" s="47" t="s">
        <v>75</v>
      </c>
      <c r="E580" s="47" t="s">
        <v>65</v>
      </c>
      <c r="F580" s="47" t="s">
        <v>2289</v>
      </c>
      <c r="G580" s="47" t="s">
        <v>97</v>
      </c>
      <c r="H580" s="47" t="s">
        <v>2232</v>
      </c>
      <c r="I580" s="47" t="n">
        <v>3</v>
      </c>
    </row>
    <row r="581" customFormat="false" ht="15" hidden="false" customHeight="false" outlineLevel="0" collapsed="false">
      <c r="A581" s="47" t="s">
        <v>2822</v>
      </c>
      <c r="B581" s="47" t="s">
        <v>349</v>
      </c>
      <c r="C581" s="48" t="n">
        <v>46032</v>
      </c>
      <c r="D581" s="47" t="s">
        <v>75</v>
      </c>
      <c r="E581" s="47" t="s">
        <v>65</v>
      </c>
      <c r="F581" s="47" t="s">
        <v>2284</v>
      </c>
      <c r="G581" s="47" t="s">
        <v>97</v>
      </c>
      <c r="H581" s="47" t="s">
        <v>2232</v>
      </c>
      <c r="I581" s="47" t="n">
        <v>4</v>
      </c>
    </row>
    <row r="582" customFormat="false" ht="15" hidden="false" customHeight="false" outlineLevel="0" collapsed="false">
      <c r="A582" s="47" t="s">
        <v>2823</v>
      </c>
      <c r="B582" s="47" t="s">
        <v>349</v>
      </c>
      <c r="C582" s="48" t="n">
        <v>46032</v>
      </c>
      <c r="D582" s="47" t="s">
        <v>75</v>
      </c>
      <c r="E582" s="47" t="s">
        <v>65</v>
      </c>
      <c r="F582" s="47" t="s">
        <v>2284</v>
      </c>
      <c r="G582" s="47" t="s">
        <v>97</v>
      </c>
      <c r="H582" s="47" t="s">
        <v>2232</v>
      </c>
      <c r="I582" s="47" t="n">
        <v>3</v>
      </c>
    </row>
    <row r="583" customFormat="false" ht="15" hidden="false" customHeight="false" outlineLevel="0" collapsed="false">
      <c r="A583" s="47" t="s">
        <v>2824</v>
      </c>
      <c r="B583" s="47" t="s">
        <v>349</v>
      </c>
      <c r="C583" s="48" t="n">
        <v>46032</v>
      </c>
      <c r="D583" s="47" t="s">
        <v>75</v>
      </c>
      <c r="E583" s="47" t="s">
        <v>65</v>
      </c>
      <c r="F583" s="47" t="s">
        <v>2289</v>
      </c>
      <c r="G583" s="47" t="s">
        <v>97</v>
      </c>
      <c r="H583" s="47" t="s">
        <v>2232</v>
      </c>
      <c r="I583" s="47" t="n">
        <v>2</v>
      </c>
    </row>
    <row r="584" customFormat="false" ht="15" hidden="false" customHeight="false" outlineLevel="0" collapsed="false">
      <c r="A584" s="47" t="s">
        <v>2825</v>
      </c>
      <c r="B584" s="47" t="s">
        <v>349</v>
      </c>
      <c r="C584" s="48" t="n">
        <v>46032</v>
      </c>
      <c r="D584" s="47" t="s">
        <v>75</v>
      </c>
      <c r="E584" s="47" t="s">
        <v>65</v>
      </c>
      <c r="F584" s="47" t="s">
        <v>2284</v>
      </c>
      <c r="G584" s="47" t="s">
        <v>97</v>
      </c>
      <c r="H584" s="47" t="s">
        <v>2232</v>
      </c>
      <c r="I584" s="47" t="n">
        <v>5</v>
      </c>
    </row>
    <row r="585" customFormat="false" ht="15" hidden="false" customHeight="false" outlineLevel="0" collapsed="false">
      <c r="A585" s="47" t="s">
        <v>2826</v>
      </c>
      <c r="B585" s="47" t="s">
        <v>351</v>
      </c>
      <c r="C585" s="48" t="n">
        <v>46034</v>
      </c>
      <c r="D585" s="47" t="s">
        <v>73</v>
      </c>
      <c r="E585" s="47" t="s">
        <v>62</v>
      </c>
      <c r="F585" s="47" t="s">
        <v>2231</v>
      </c>
      <c r="G585" s="47" t="s">
        <v>93</v>
      </c>
      <c r="H585" s="47" t="s">
        <v>2253</v>
      </c>
      <c r="I585" s="47" t="n">
        <v>18</v>
      </c>
    </row>
    <row r="586" customFormat="false" ht="15" hidden="false" customHeight="false" outlineLevel="0" collapsed="false">
      <c r="A586" s="47" t="s">
        <v>2827</v>
      </c>
      <c r="B586" s="47" t="s">
        <v>351</v>
      </c>
      <c r="C586" s="48" t="n">
        <v>46034</v>
      </c>
      <c r="D586" s="47" t="s">
        <v>73</v>
      </c>
      <c r="E586" s="47" t="s">
        <v>62</v>
      </c>
      <c r="F586" s="47" t="s">
        <v>2231</v>
      </c>
      <c r="G586" s="47" t="s">
        <v>96</v>
      </c>
      <c r="H586" s="47" t="s">
        <v>2270</v>
      </c>
      <c r="I586" s="47" t="n">
        <v>16</v>
      </c>
    </row>
    <row r="587" customFormat="false" ht="15" hidden="false" customHeight="false" outlineLevel="0" collapsed="false">
      <c r="A587" s="47" t="s">
        <v>2828</v>
      </c>
      <c r="B587" s="47" t="s">
        <v>351</v>
      </c>
      <c r="C587" s="48" t="n">
        <v>46034</v>
      </c>
      <c r="D587" s="47" t="s">
        <v>73</v>
      </c>
      <c r="E587" s="47" t="s">
        <v>62</v>
      </c>
      <c r="F587" s="47" t="s">
        <v>2228</v>
      </c>
      <c r="G587" s="47" t="s">
        <v>97</v>
      </c>
      <c r="H587" s="47" t="s">
        <v>2232</v>
      </c>
      <c r="I587" s="47" t="n">
        <v>3</v>
      </c>
    </row>
    <row r="588" customFormat="false" ht="15" hidden="false" customHeight="false" outlineLevel="0" collapsed="false">
      <c r="A588" s="47" t="s">
        <v>2829</v>
      </c>
      <c r="B588" s="47" t="s">
        <v>351</v>
      </c>
      <c r="C588" s="48" t="n">
        <v>46034</v>
      </c>
      <c r="D588" s="47" t="s">
        <v>73</v>
      </c>
      <c r="E588" s="47" t="s">
        <v>62</v>
      </c>
      <c r="F588" s="47" t="s">
        <v>2228</v>
      </c>
      <c r="G588" s="47" t="s">
        <v>97</v>
      </c>
      <c r="H588" s="47" t="s">
        <v>2232</v>
      </c>
      <c r="I588" s="47" t="n">
        <v>6</v>
      </c>
    </row>
    <row r="589" customFormat="false" ht="15" hidden="false" customHeight="false" outlineLevel="0" collapsed="false">
      <c r="A589" s="47" t="s">
        <v>2830</v>
      </c>
      <c r="B589" s="47" t="s">
        <v>351</v>
      </c>
      <c r="C589" s="48" t="n">
        <v>46034</v>
      </c>
      <c r="D589" s="47" t="s">
        <v>73</v>
      </c>
      <c r="E589" s="47" t="s">
        <v>62</v>
      </c>
      <c r="F589" s="47" t="s">
        <v>2228</v>
      </c>
      <c r="G589" s="47" t="s">
        <v>97</v>
      </c>
      <c r="H589" s="47" t="s">
        <v>2232</v>
      </c>
      <c r="I589" s="47" t="n">
        <v>7</v>
      </c>
    </row>
    <row r="590" customFormat="false" ht="15" hidden="false" customHeight="false" outlineLevel="0" collapsed="false">
      <c r="A590" s="47" t="s">
        <v>2831</v>
      </c>
      <c r="B590" s="47" t="s">
        <v>351</v>
      </c>
      <c r="C590" s="48" t="n">
        <v>46034</v>
      </c>
      <c r="D590" s="47" t="s">
        <v>73</v>
      </c>
      <c r="E590" s="47" t="s">
        <v>62</v>
      </c>
      <c r="F590" s="47" t="s">
        <v>2228</v>
      </c>
      <c r="G590" s="47" t="s">
        <v>97</v>
      </c>
      <c r="H590" s="47" t="s">
        <v>2232</v>
      </c>
      <c r="I590" s="47" t="n">
        <v>3</v>
      </c>
    </row>
    <row r="591" customFormat="false" ht="15" hidden="false" customHeight="false" outlineLevel="0" collapsed="false">
      <c r="A591" s="47" t="s">
        <v>2832</v>
      </c>
      <c r="B591" s="47" t="s">
        <v>351</v>
      </c>
      <c r="C591" s="48" t="n">
        <v>46034</v>
      </c>
      <c r="D591" s="47" t="s">
        <v>73</v>
      </c>
      <c r="E591" s="47" t="s">
        <v>62</v>
      </c>
      <c r="F591" s="47" t="s">
        <v>2317</v>
      </c>
      <c r="G591" s="47" t="s">
        <v>97</v>
      </c>
      <c r="H591" s="47" t="s">
        <v>2232</v>
      </c>
      <c r="I591" s="47" t="n">
        <v>2</v>
      </c>
    </row>
    <row r="592" customFormat="false" ht="15" hidden="false" customHeight="false" outlineLevel="0" collapsed="false">
      <c r="A592" s="47" t="s">
        <v>2833</v>
      </c>
      <c r="B592" s="47" t="s">
        <v>352</v>
      </c>
      <c r="C592" s="48" t="n">
        <v>46034</v>
      </c>
      <c r="D592" s="47" t="s">
        <v>74</v>
      </c>
      <c r="E592" s="47" t="s">
        <v>62</v>
      </c>
      <c r="F592" s="47" t="s">
        <v>2228</v>
      </c>
      <c r="G592" s="47" t="s">
        <v>97</v>
      </c>
      <c r="H592" s="47" t="s">
        <v>2232</v>
      </c>
      <c r="I592" s="47" t="n">
        <v>2</v>
      </c>
    </row>
    <row r="593" customFormat="false" ht="15" hidden="false" customHeight="false" outlineLevel="0" collapsed="false">
      <c r="A593" s="47" t="s">
        <v>2834</v>
      </c>
      <c r="B593" s="47" t="s">
        <v>352</v>
      </c>
      <c r="C593" s="48" t="n">
        <v>46034</v>
      </c>
      <c r="D593" s="47" t="s">
        <v>74</v>
      </c>
      <c r="E593" s="47" t="s">
        <v>62</v>
      </c>
      <c r="F593" s="47" t="s">
        <v>2231</v>
      </c>
      <c r="G593" s="47" t="s">
        <v>97</v>
      </c>
      <c r="H593" s="47" t="s">
        <v>2232</v>
      </c>
      <c r="I593" s="47" t="n">
        <v>4</v>
      </c>
    </row>
    <row r="594" customFormat="false" ht="15" hidden="false" customHeight="false" outlineLevel="0" collapsed="false">
      <c r="A594" s="47" t="s">
        <v>2835</v>
      </c>
      <c r="B594" s="47" t="s">
        <v>352</v>
      </c>
      <c r="C594" s="48" t="n">
        <v>46034</v>
      </c>
      <c r="D594" s="47" t="s">
        <v>74</v>
      </c>
      <c r="E594" s="47" t="s">
        <v>62</v>
      </c>
      <c r="F594" s="47" t="s">
        <v>2231</v>
      </c>
      <c r="G594" s="47" t="s">
        <v>97</v>
      </c>
      <c r="H594" s="47" t="s">
        <v>2232</v>
      </c>
      <c r="I594" s="47" t="n">
        <v>6</v>
      </c>
    </row>
    <row r="595" customFormat="false" ht="15" hidden="false" customHeight="false" outlineLevel="0" collapsed="false">
      <c r="A595" s="47" t="s">
        <v>2836</v>
      </c>
      <c r="B595" s="47" t="s">
        <v>353</v>
      </c>
      <c r="C595" s="48" t="n">
        <v>46034</v>
      </c>
      <c r="D595" s="47" t="s">
        <v>75</v>
      </c>
      <c r="E595" s="47" t="s">
        <v>62</v>
      </c>
      <c r="F595" s="47" t="s">
        <v>2228</v>
      </c>
      <c r="G595" s="47" t="s">
        <v>97</v>
      </c>
      <c r="H595" s="47" t="s">
        <v>2232</v>
      </c>
      <c r="I595" s="47" t="n">
        <v>3</v>
      </c>
    </row>
    <row r="596" customFormat="false" ht="15" hidden="false" customHeight="false" outlineLevel="0" collapsed="false">
      <c r="A596" s="47" t="s">
        <v>2837</v>
      </c>
      <c r="B596" s="47" t="s">
        <v>353</v>
      </c>
      <c r="C596" s="48" t="n">
        <v>46034</v>
      </c>
      <c r="D596" s="47" t="s">
        <v>75</v>
      </c>
      <c r="E596" s="47" t="s">
        <v>62</v>
      </c>
      <c r="F596" s="47" t="s">
        <v>2231</v>
      </c>
      <c r="G596" s="47" t="s">
        <v>97</v>
      </c>
      <c r="H596" s="47" t="s">
        <v>2232</v>
      </c>
      <c r="I596" s="47" t="n">
        <v>5</v>
      </c>
    </row>
    <row r="597" customFormat="false" ht="15" hidden="false" customHeight="false" outlineLevel="0" collapsed="false">
      <c r="A597" s="47" t="s">
        <v>2838</v>
      </c>
      <c r="B597" s="47" t="s">
        <v>353</v>
      </c>
      <c r="C597" s="48" t="n">
        <v>46034</v>
      </c>
      <c r="D597" s="47" t="s">
        <v>75</v>
      </c>
      <c r="E597" s="47" t="s">
        <v>62</v>
      </c>
      <c r="F597" s="47" t="s">
        <v>2317</v>
      </c>
      <c r="G597" s="47" t="s">
        <v>97</v>
      </c>
      <c r="H597" s="47" t="s">
        <v>2232</v>
      </c>
      <c r="I597" s="47" t="n">
        <v>2</v>
      </c>
    </row>
    <row r="598" customFormat="false" ht="15" hidden="false" customHeight="false" outlineLevel="0" collapsed="false">
      <c r="A598" s="47" t="s">
        <v>2839</v>
      </c>
      <c r="B598" s="47" t="s">
        <v>354</v>
      </c>
      <c r="C598" s="48" t="n">
        <v>46034</v>
      </c>
      <c r="D598" s="47" t="s">
        <v>73</v>
      </c>
      <c r="E598" s="47" t="s">
        <v>63</v>
      </c>
      <c r="F598" s="47" t="s">
        <v>2252</v>
      </c>
      <c r="G598" s="47" t="s">
        <v>93</v>
      </c>
      <c r="H598" s="47" t="s">
        <v>2253</v>
      </c>
      <c r="I598" s="47" t="n">
        <v>47</v>
      </c>
    </row>
    <row r="599" customFormat="false" ht="15" hidden="false" customHeight="false" outlineLevel="0" collapsed="false">
      <c r="A599" s="47" t="s">
        <v>2840</v>
      </c>
      <c r="B599" s="47" t="s">
        <v>354</v>
      </c>
      <c r="C599" s="48" t="n">
        <v>46034</v>
      </c>
      <c r="D599" s="47" t="s">
        <v>73</v>
      </c>
      <c r="E599" s="47" t="s">
        <v>63</v>
      </c>
      <c r="F599" s="47" t="s">
        <v>2255</v>
      </c>
      <c r="G599" s="47" t="s">
        <v>97</v>
      </c>
      <c r="H599" s="47" t="s">
        <v>2232</v>
      </c>
      <c r="I599" s="47" t="n">
        <v>7</v>
      </c>
    </row>
    <row r="600" customFormat="false" ht="15" hidden="false" customHeight="false" outlineLevel="0" collapsed="false">
      <c r="A600" s="47" t="s">
        <v>2841</v>
      </c>
      <c r="B600" s="47" t="s">
        <v>354</v>
      </c>
      <c r="C600" s="48" t="n">
        <v>46034</v>
      </c>
      <c r="D600" s="47" t="s">
        <v>73</v>
      </c>
      <c r="E600" s="47" t="s">
        <v>63</v>
      </c>
      <c r="F600" s="47" t="s">
        <v>2255</v>
      </c>
      <c r="G600" s="47" t="s">
        <v>97</v>
      </c>
      <c r="H600" s="47" t="s">
        <v>2232</v>
      </c>
      <c r="I600" s="47" t="n">
        <v>5</v>
      </c>
    </row>
    <row r="601" customFormat="false" ht="15" hidden="false" customHeight="false" outlineLevel="0" collapsed="false">
      <c r="A601" s="47" t="s">
        <v>2842</v>
      </c>
      <c r="B601" s="47" t="s">
        <v>355</v>
      </c>
      <c r="C601" s="48" t="n">
        <v>46034</v>
      </c>
      <c r="D601" s="47" t="s">
        <v>74</v>
      </c>
      <c r="E601" s="47" t="s">
        <v>63</v>
      </c>
      <c r="F601" s="47" t="s">
        <v>2252</v>
      </c>
      <c r="G601" s="47" t="s">
        <v>93</v>
      </c>
      <c r="H601" s="47" t="s">
        <v>2253</v>
      </c>
      <c r="I601" s="47" t="n">
        <v>36</v>
      </c>
    </row>
    <row r="602" customFormat="false" ht="15" hidden="false" customHeight="false" outlineLevel="0" collapsed="false">
      <c r="A602" s="47" t="s">
        <v>2843</v>
      </c>
      <c r="B602" s="47" t="s">
        <v>355</v>
      </c>
      <c r="C602" s="48" t="n">
        <v>46034</v>
      </c>
      <c r="D602" s="47" t="s">
        <v>74</v>
      </c>
      <c r="E602" s="47" t="s">
        <v>63</v>
      </c>
      <c r="F602" s="47" t="s">
        <v>2255</v>
      </c>
      <c r="G602" s="47" t="s">
        <v>97</v>
      </c>
      <c r="H602" s="47" t="s">
        <v>2232</v>
      </c>
      <c r="I602" s="47" t="n">
        <v>2</v>
      </c>
    </row>
    <row r="603" customFormat="false" ht="15" hidden="false" customHeight="false" outlineLevel="0" collapsed="false">
      <c r="A603" s="47" t="s">
        <v>2844</v>
      </c>
      <c r="B603" s="47" t="s">
        <v>355</v>
      </c>
      <c r="C603" s="48" t="n">
        <v>46034</v>
      </c>
      <c r="D603" s="47" t="s">
        <v>74</v>
      </c>
      <c r="E603" s="47" t="s">
        <v>63</v>
      </c>
      <c r="F603" s="47" t="s">
        <v>2252</v>
      </c>
      <c r="G603" s="47" t="s">
        <v>97</v>
      </c>
      <c r="H603" s="47" t="s">
        <v>2232</v>
      </c>
      <c r="I603" s="47" t="n">
        <v>6</v>
      </c>
    </row>
    <row r="604" customFormat="false" ht="15" hidden="false" customHeight="false" outlineLevel="0" collapsed="false">
      <c r="A604" s="47" t="s">
        <v>2845</v>
      </c>
      <c r="B604" s="47" t="s">
        <v>356</v>
      </c>
      <c r="C604" s="48" t="n">
        <v>46034</v>
      </c>
      <c r="D604" s="47" t="s">
        <v>75</v>
      </c>
      <c r="E604" s="47" t="s">
        <v>63</v>
      </c>
      <c r="F604" s="47" t="s">
        <v>2260</v>
      </c>
      <c r="G604" s="47" t="s">
        <v>93</v>
      </c>
      <c r="H604" s="47" t="s">
        <v>2253</v>
      </c>
      <c r="I604" s="47" t="n">
        <v>31</v>
      </c>
    </row>
    <row r="605" customFormat="false" ht="15" hidden="false" customHeight="false" outlineLevel="0" collapsed="false">
      <c r="A605" s="47" t="s">
        <v>2846</v>
      </c>
      <c r="B605" s="47" t="s">
        <v>356</v>
      </c>
      <c r="C605" s="48" t="n">
        <v>46034</v>
      </c>
      <c r="D605" s="47" t="s">
        <v>75</v>
      </c>
      <c r="E605" s="47" t="s">
        <v>63</v>
      </c>
      <c r="F605" s="47" t="s">
        <v>2255</v>
      </c>
      <c r="G605" s="47" t="s">
        <v>93</v>
      </c>
      <c r="H605" s="47" t="s">
        <v>2253</v>
      </c>
      <c r="I605" s="47" t="n">
        <v>14</v>
      </c>
    </row>
    <row r="606" customFormat="false" ht="15" hidden="false" customHeight="false" outlineLevel="0" collapsed="false">
      <c r="A606" s="47" t="s">
        <v>2847</v>
      </c>
      <c r="B606" s="47" t="s">
        <v>356</v>
      </c>
      <c r="C606" s="48" t="n">
        <v>46034</v>
      </c>
      <c r="D606" s="47" t="s">
        <v>75</v>
      </c>
      <c r="E606" s="47" t="s">
        <v>63</v>
      </c>
      <c r="F606" s="47" t="s">
        <v>2260</v>
      </c>
      <c r="G606" s="47" t="s">
        <v>93</v>
      </c>
      <c r="H606" s="47" t="s">
        <v>2253</v>
      </c>
      <c r="I606" s="47" t="n">
        <v>39</v>
      </c>
    </row>
    <row r="607" customFormat="false" ht="15" hidden="false" customHeight="false" outlineLevel="0" collapsed="false">
      <c r="A607" s="47" t="s">
        <v>2848</v>
      </c>
      <c r="B607" s="47" t="s">
        <v>356</v>
      </c>
      <c r="C607" s="48" t="n">
        <v>46034</v>
      </c>
      <c r="D607" s="47" t="s">
        <v>75</v>
      </c>
      <c r="E607" s="47" t="s">
        <v>63</v>
      </c>
      <c r="F607" s="47" t="s">
        <v>2252</v>
      </c>
      <c r="G607" s="47" t="s">
        <v>93</v>
      </c>
      <c r="H607" s="47" t="s">
        <v>2253</v>
      </c>
      <c r="I607" s="47" t="n">
        <v>6</v>
      </c>
    </row>
    <row r="608" customFormat="false" ht="15" hidden="false" customHeight="false" outlineLevel="0" collapsed="false">
      <c r="A608" s="47" t="s">
        <v>2849</v>
      </c>
      <c r="B608" s="47" t="s">
        <v>356</v>
      </c>
      <c r="C608" s="48" t="n">
        <v>46034</v>
      </c>
      <c r="D608" s="47" t="s">
        <v>75</v>
      </c>
      <c r="E608" s="47" t="s">
        <v>63</v>
      </c>
      <c r="F608" s="47" t="s">
        <v>2252</v>
      </c>
      <c r="G608" s="47" t="s">
        <v>96</v>
      </c>
      <c r="H608" s="47" t="s">
        <v>2270</v>
      </c>
      <c r="I608" s="47" t="n">
        <v>32</v>
      </c>
    </row>
    <row r="609" customFormat="false" ht="15" hidden="false" customHeight="false" outlineLevel="0" collapsed="false">
      <c r="A609" s="47" t="s">
        <v>2850</v>
      </c>
      <c r="B609" s="47" t="s">
        <v>356</v>
      </c>
      <c r="C609" s="48" t="n">
        <v>46034</v>
      </c>
      <c r="D609" s="47" t="s">
        <v>75</v>
      </c>
      <c r="E609" s="47" t="s">
        <v>63</v>
      </c>
      <c r="F609" s="47" t="s">
        <v>2255</v>
      </c>
      <c r="G609" s="47" t="s">
        <v>97</v>
      </c>
      <c r="H609" s="47" t="s">
        <v>2232</v>
      </c>
      <c r="I609" s="47" t="n">
        <v>4</v>
      </c>
    </row>
    <row r="610" customFormat="false" ht="15" hidden="false" customHeight="false" outlineLevel="0" collapsed="false">
      <c r="A610" s="47" t="s">
        <v>2851</v>
      </c>
      <c r="B610" s="47" t="s">
        <v>356</v>
      </c>
      <c r="C610" s="48" t="n">
        <v>46034</v>
      </c>
      <c r="D610" s="47" t="s">
        <v>75</v>
      </c>
      <c r="E610" s="47" t="s">
        <v>63</v>
      </c>
      <c r="F610" s="47" t="s">
        <v>2255</v>
      </c>
      <c r="G610" s="47" t="s">
        <v>97</v>
      </c>
      <c r="H610" s="47" t="s">
        <v>2232</v>
      </c>
      <c r="I610" s="47" t="n">
        <v>2</v>
      </c>
    </row>
    <row r="611" customFormat="false" ht="15" hidden="false" customHeight="false" outlineLevel="0" collapsed="false">
      <c r="A611" s="47" t="s">
        <v>2852</v>
      </c>
      <c r="B611" s="47" t="s">
        <v>356</v>
      </c>
      <c r="C611" s="48" t="n">
        <v>46034</v>
      </c>
      <c r="D611" s="47" t="s">
        <v>75</v>
      </c>
      <c r="E611" s="47" t="s">
        <v>63</v>
      </c>
      <c r="F611" s="47" t="s">
        <v>2255</v>
      </c>
      <c r="G611" s="47" t="s">
        <v>97</v>
      </c>
      <c r="H611" s="47" t="s">
        <v>2232</v>
      </c>
      <c r="I611" s="47" t="n">
        <v>6</v>
      </c>
    </row>
    <row r="612" customFormat="false" ht="15" hidden="false" customHeight="false" outlineLevel="0" collapsed="false">
      <c r="A612" s="47" t="s">
        <v>2853</v>
      </c>
      <c r="B612" s="47" t="s">
        <v>356</v>
      </c>
      <c r="C612" s="48" t="n">
        <v>46034</v>
      </c>
      <c r="D612" s="47" t="s">
        <v>75</v>
      </c>
      <c r="E612" s="47" t="s">
        <v>63</v>
      </c>
      <c r="F612" s="47" t="s">
        <v>2255</v>
      </c>
      <c r="G612" s="47" t="s">
        <v>97</v>
      </c>
      <c r="H612" s="47" t="s">
        <v>2232</v>
      </c>
      <c r="I612" s="47" t="n">
        <v>7</v>
      </c>
    </row>
    <row r="613" customFormat="false" ht="15" hidden="false" customHeight="false" outlineLevel="0" collapsed="false">
      <c r="A613" s="47" t="s">
        <v>2854</v>
      </c>
      <c r="B613" s="47" t="s">
        <v>356</v>
      </c>
      <c r="C613" s="48" t="n">
        <v>46034</v>
      </c>
      <c r="D613" s="47" t="s">
        <v>75</v>
      </c>
      <c r="E613" s="47" t="s">
        <v>63</v>
      </c>
      <c r="F613" s="47" t="s">
        <v>2252</v>
      </c>
      <c r="G613" s="47" t="s">
        <v>97</v>
      </c>
      <c r="H613" s="47" t="s">
        <v>2232</v>
      </c>
      <c r="I613" s="47" t="n">
        <v>7</v>
      </c>
    </row>
    <row r="614" customFormat="false" ht="15" hidden="false" customHeight="false" outlineLevel="0" collapsed="false">
      <c r="A614" s="47" t="s">
        <v>2855</v>
      </c>
      <c r="B614" s="47" t="s">
        <v>356</v>
      </c>
      <c r="C614" s="48" t="n">
        <v>46034</v>
      </c>
      <c r="D614" s="47" t="s">
        <v>75</v>
      </c>
      <c r="E614" s="47" t="s">
        <v>63</v>
      </c>
      <c r="F614" s="47" t="s">
        <v>2260</v>
      </c>
      <c r="G614" s="47" t="s">
        <v>97</v>
      </c>
      <c r="H614" s="47" t="s">
        <v>2232</v>
      </c>
      <c r="I614" s="47" t="n">
        <v>5</v>
      </c>
    </row>
    <row r="615" customFormat="false" ht="15" hidden="false" customHeight="false" outlineLevel="0" collapsed="false">
      <c r="A615" s="47" t="s">
        <v>2856</v>
      </c>
      <c r="B615" s="47" t="s">
        <v>357</v>
      </c>
      <c r="C615" s="48" t="n">
        <v>46034</v>
      </c>
      <c r="D615" s="47" t="s">
        <v>73</v>
      </c>
      <c r="E615" s="47" t="s">
        <v>64</v>
      </c>
      <c r="F615" s="47" t="s">
        <v>2280</v>
      </c>
      <c r="G615" s="47" t="s">
        <v>96</v>
      </c>
      <c r="H615" s="47" t="s">
        <v>2270</v>
      </c>
      <c r="I615" s="47" t="n">
        <v>9</v>
      </c>
    </row>
    <row r="616" customFormat="false" ht="15" hidden="false" customHeight="false" outlineLevel="0" collapsed="false">
      <c r="A616" s="47" t="s">
        <v>2857</v>
      </c>
      <c r="B616" s="47" t="s">
        <v>357</v>
      </c>
      <c r="C616" s="48" t="n">
        <v>46034</v>
      </c>
      <c r="D616" s="47" t="s">
        <v>73</v>
      </c>
      <c r="E616" s="47" t="s">
        <v>64</v>
      </c>
      <c r="F616" s="47" t="s">
        <v>2278</v>
      </c>
      <c r="G616" s="47" t="s">
        <v>97</v>
      </c>
      <c r="H616" s="47" t="s">
        <v>2232</v>
      </c>
      <c r="I616" s="47" t="n">
        <v>7</v>
      </c>
    </row>
    <row r="617" customFormat="false" ht="15" hidden="false" customHeight="false" outlineLevel="0" collapsed="false">
      <c r="A617" s="47" t="s">
        <v>2858</v>
      </c>
      <c r="B617" s="47" t="s">
        <v>357</v>
      </c>
      <c r="C617" s="48" t="n">
        <v>46034</v>
      </c>
      <c r="D617" s="47" t="s">
        <v>73</v>
      </c>
      <c r="E617" s="47" t="s">
        <v>64</v>
      </c>
      <c r="F617" s="47" t="s">
        <v>2278</v>
      </c>
      <c r="G617" s="47" t="s">
        <v>97</v>
      </c>
      <c r="H617" s="47" t="s">
        <v>2232</v>
      </c>
      <c r="I617" s="47" t="n">
        <v>2</v>
      </c>
    </row>
    <row r="618" customFormat="false" ht="15" hidden="false" customHeight="false" outlineLevel="0" collapsed="false">
      <c r="A618" s="47" t="s">
        <v>2859</v>
      </c>
      <c r="B618" s="47" t="s">
        <v>359</v>
      </c>
      <c r="C618" s="48" t="n">
        <v>46034</v>
      </c>
      <c r="D618" s="47" t="s">
        <v>74</v>
      </c>
      <c r="E618" s="47" t="s">
        <v>64</v>
      </c>
      <c r="F618" s="47" t="s">
        <v>2280</v>
      </c>
      <c r="G618" s="47" t="s">
        <v>96</v>
      </c>
      <c r="H618" s="47" t="s">
        <v>2270</v>
      </c>
      <c r="I618" s="47" t="n">
        <v>5</v>
      </c>
    </row>
    <row r="619" customFormat="false" ht="15" hidden="false" customHeight="false" outlineLevel="0" collapsed="false">
      <c r="A619" s="47" t="s">
        <v>2860</v>
      </c>
      <c r="B619" s="47" t="s">
        <v>359</v>
      </c>
      <c r="C619" s="48" t="n">
        <v>46034</v>
      </c>
      <c r="D619" s="47" t="s">
        <v>74</v>
      </c>
      <c r="E619" s="47" t="s">
        <v>64</v>
      </c>
      <c r="F619" s="47" t="s">
        <v>2280</v>
      </c>
      <c r="G619" s="47" t="s">
        <v>97</v>
      </c>
      <c r="H619" s="47" t="s">
        <v>2232</v>
      </c>
      <c r="I619" s="47" t="n">
        <v>4</v>
      </c>
    </row>
    <row r="620" customFormat="false" ht="15" hidden="false" customHeight="false" outlineLevel="0" collapsed="false">
      <c r="A620" s="47" t="s">
        <v>2861</v>
      </c>
      <c r="B620" s="47" t="s">
        <v>360</v>
      </c>
      <c r="C620" s="48" t="n">
        <v>46034</v>
      </c>
      <c r="D620" s="47" t="s">
        <v>73</v>
      </c>
      <c r="E620" s="47" t="s">
        <v>65</v>
      </c>
      <c r="F620" s="47" t="s">
        <v>2284</v>
      </c>
      <c r="G620" s="47" t="s">
        <v>93</v>
      </c>
      <c r="H620" s="47" t="s">
        <v>2253</v>
      </c>
      <c r="I620" s="47" t="n">
        <v>5</v>
      </c>
    </row>
    <row r="621" customFormat="false" ht="15" hidden="false" customHeight="false" outlineLevel="0" collapsed="false">
      <c r="A621" s="47" t="s">
        <v>2862</v>
      </c>
      <c r="B621" s="47" t="s">
        <v>360</v>
      </c>
      <c r="C621" s="48" t="n">
        <v>46034</v>
      </c>
      <c r="D621" s="47" t="s">
        <v>73</v>
      </c>
      <c r="E621" s="47" t="s">
        <v>65</v>
      </c>
      <c r="F621" s="47" t="s">
        <v>2284</v>
      </c>
      <c r="G621" s="47" t="s">
        <v>95</v>
      </c>
      <c r="H621" s="47" t="s">
        <v>2245</v>
      </c>
      <c r="I621" s="47" t="n">
        <v>27</v>
      </c>
    </row>
    <row r="622" customFormat="false" ht="15" hidden="false" customHeight="false" outlineLevel="0" collapsed="false">
      <c r="A622" s="47" t="s">
        <v>2863</v>
      </c>
      <c r="B622" s="47" t="s">
        <v>360</v>
      </c>
      <c r="C622" s="48" t="n">
        <v>46034</v>
      </c>
      <c r="D622" s="47" t="s">
        <v>73</v>
      </c>
      <c r="E622" s="47" t="s">
        <v>65</v>
      </c>
      <c r="F622" s="47" t="s">
        <v>2289</v>
      </c>
      <c r="G622" s="47" t="s">
        <v>96</v>
      </c>
      <c r="H622" s="47" t="s">
        <v>2270</v>
      </c>
      <c r="I622" s="47" t="n">
        <v>31</v>
      </c>
    </row>
    <row r="623" customFormat="false" ht="15" hidden="false" customHeight="false" outlineLevel="0" collapsed="false">
      <c r="A623" s="47" t="s">
        <v>2864</v>
      </c>
      <c r="B623" s="47" t="s">
        <v>360</v>
      </c>
      <c r="C623" s="48" t="n">
        <v>46034</v>
      </c>
      <c r="D623" s="47" t="s">
        <v>73</v>
      </c>
      <c r="E623" s="47" t="s">
        <v>65</v>
      </c>
      <c r="F623" s="47" t="s">
        <v>2284</v>
      </c>
      <c r="G623" s="47" t="s">
        <v>97</v>
      </c>
      <c r="H623" s="47" t="s">
        <v>2232</v>
      </c>
      <c r="I623" s="47" t="n">
        <v>2</v>
      </c>
    </row>
    <row r="624" customFormat="false" ht="15" hidden="false" customHeight="false" outlineLevel="0" collapsed="false">
      <c r="A624" s="47" t="s">
        <v>2865</v>
      </c>
      <c r="B624" s="47" t="s">
        <v>360</v>
      </c>
      <c r="C624" s="48" t="n">
        <v>46034</v>
      </c>
      <c r="D624" s="47" t="s">
        <v>73</v>
      </c>
      <c r="E624" s="47" t="s">
        <v>65</v>
      </c>
      <c r="F624" s="47" t="s">
        <v>2284</v>
      </c>
      <c r="G624" s="47" t="s">
        <v>97</v>
      </c>
      <c r="H624" s="47" t="s">
        <v>2232</v>
      </c>
      <c r="I624" s="47" t="n">
        <v>2</v>
      </c>
    </row>
    <row r="625" customFormat="false" ht="15" hidden="false" customHeight="false" outlineLevel="0" collapsed="false">
      <c r="A625" s="47" t="s">
        <v>2866</v>
      </c>
      <c r="B625" s="47" t="s">
        <v>361</v>
      </c>
      <c r="C625" s="48" t="n">
        <v>46034</v>
      </c>
      <c r="D625" s="47" t="s">
        <v>74</v>
      </c>
      <c r="E625" s="47" t="s">
        <v>65</v>
      </c>
      <c r="F625" s="47" t="s">
        <v>2284</v>
      </c>
      <c r="G625" s="47" t="s">
        <v>95</v>
      </c>
      <c r="H625" s="47" t="s">
        <v>2245</v>
      </c>
      <c r="I625" s="47" t="n">
        <v>31</v>
      </c>
    </row>
    <row r="626" customFormat="false" ht="15" hidden="false" customHeight="false" outlineLevel="0" collapsed="false">
      <c r="A626" s="47" t="s">
        <v>2867</v>
      </c>
      <c r="B626" s="47" t="s">
        <v>361</v>
      </c>
      <c r="C626" s="48" t="n">
        <v>46034</v>
      </c>
      <c r="D626" s="47" t="s">
        <v>74</v>
      </c>
      <c r="E626" s="47" t="s">
        <v>65</v>
      </c>
      <c r="F626" s="47" t="s">
        <v>2284</v>
      </c>
      <c r="G626" s="47" t="s">
        <v>97</v>
      </c>
      <c r="H626" s="47" t="s">
        <v>2232</v>
      </c>
      <c r="I626" s="47" t="n">
        <v>3</v>
      </c>
    </row>
    <row r="627" customFormat="false" ht="15" hidden="false" customHeight="false" outlineLevel="0" collapsed="false">
      <c r="A627" s="47" t="s">
        <v>2868</v>
      </c>
      <c r="B627" s="47" t="s">
        <v>361</v>
      </c>
      <c r="C627" s="48" t="n">
        <v>46034</v>
      </c>
      <c r="D627" s="47" t="s">
        <v>74</v>
      </c>
      <c r="E627" s="47" t="s">
        <v>65</v>
      </c>
      <c r="F627" s="47" t="s">
        <v>2284</v>
      </c>
      <c r="G627" s="47" t="s">
        <v>97</v>
      </c>
      <c r="H627" s="47" t="s">
        <v>2232</v>
      </c>
      <c r="I627" s="47" t="n">
        <v>5</v>
      </c>
    </row>
    <row r="628" customFormat="false" ht="15" hidden="false" customHeight="false" outlineLevel="0" collapsed="false">
      <c r="A628" s="47" t="s">
        <v>2869</v>
      </c>
      <c r="B628" s="47" t="s">
        <v>361</v>
      </c>
      <c r="C628" s="48" t="n">
        <v>46034</v>
      </c>
      <c r="D628" s="47" t="s">
        <v>74</v>
      </c>
      <c r="E628" s="47" t="s">
        <v>65</v>
      </c>
      <c r="F628" s="47" t="s">
        <v>2284</v>
      </c>
      <c r="G628" s="47" t="s">
        <v>97</v>
      </c>
      <c r="H628" s="47" t="s">
        <v>2232</v>
      </c>
      <c r="I628" s="47" t="n">
        <v>3</v>
      </c>
    </row>
    <row r="629" customFormat="false" ht="15" hidden="false" customHeight="false" outlineLevel="0" collapsed="false">
      <c r="A629" s="47" t="s">
        <v>2870</v>
      </c>
      <c r="B629" s="47" t="s">
        <v>361</v>
      </c>
      <c r="C629" s="48" t="n">
        <v>46034</v>
      </c>
      <c r="D629" s="47" t="s">
        <v>74</v>
      </c>
      <c r="E629" s="47" t="s">
        <v>65</v>
      </c>
      <c r="F629" s="47" t="s">
        <v>2289</v>
      </c>
      <c r="G629" s="47" t="s">
        <v>97</v>
      </c>
      <c r="H629" s="47" t="s">
        <v>2232</v>
      </c>
      <c r="I629" s="47" t="n">
        <v>6</v>
      </c>
    </row>
    <row r="630" customFormat="false" ht="15" hidden="false" customHeight="false" outlineLevel="0" collapsed="false">
      <c r="A630" s="47" t="s">
        <v>2871</v>
      </c>
      <c r="B630" s="47" t="s">
        <v>361</v>
      </c>
      <c r="C630" s="48" t="n">
        <v>46034</v>
      </c>
      <c r="D630" s="47" t="s">
        <v>74</v>
      </c>
      <c r="E630" s="47" t="s">
        <v>65</v>
      </c>
      <c r="F630" s="47" t="s">
        <v>2284</v>
      </c>
      <c r="G630" s="47" t="s">
        <v>98</v>
      </c>
      <c r="H630" s="47" t="s">
        <v>2382</v>
      </c>
      <c r="I630" s="47" t="n">
        <v>35</v>
      </c>
    </row>
    <row r="631" customFormat="false" ht="15" hidden="false" customHeight="false" outlineLevel="0" collapsed="false">
      <c r="A631" s="47" t="s">
        <v>2872</v>
      </c>
      <c r="B631" s="47" t="s">
        <v>362</v>
      </c>
      <c r="C631" s="48" t="n">
        <v>46034</v>
      </c>
      <c r="D631" s="47" t="s">
        <v>75</v>
      </c>
      <c r="E631" s="47" t="s">
        <v>65</v>
      </c>
      <c r="F631" s="47" t="s">
        <v>2284</v>
      </c>
      <c r="G631" s="47" t="s">
        <v>93</v>
      </c>
      <c r="H631" s="47" t="s">
        <v>2253</v>
      </c>
      <c r="I631" s="47" t="n">
        <v>41</v>
      </c>
    </row>
    <row r="632" customFormat="false" ht="15" hidden="false" customHeight="false" outlineLevel="0" collapsed="false">
      <c r="A632" s="47" t="s">
        <v>2873</v>
      </c>
      <c r="B632" s="47" t="s">
        <v>362</v>
      </c>
      <c r="C632" s="48" t="n">
        <v>46034</v>
      </c>
      <c r="D632" s="47" t="s">
        <v>75</v>
      </c>
      <c r="E632" s="47" t="s">
        <v>65</v>
      </c>
      <c r="F632" s="47" t="s">
        <v>2289</v>
      </c>
      <c r="G632" s="47" t="s">
        <v>97</v>
      </c>
      <c r="H632" s="47" t="s">
        <v>2232</v>
      </c>
      <c r="I632" s="47" t="n">
        <v>6</v>
      </c>
    </row>
    <row r="633" customFormat="false" ht="15" hidden="false" customHeight="false" outlineLevel="0" collapsed="false">
      <c r="A633" s="47" t="s">
        <v>2874</v>
      </c>
      <c r="B633" s="47" t="s">
        <v>362</v>
      </c>
      <c r="C633" s="48" t="n">
        <v>46034</v>
      </c>
      <c r="D633" s="47" t="s">
        <v>75</v>
      </c>
      <c r="E633" s="47" t="s">
        <v>65</v>
      </c>
      <c r="F633" s="47" t="s">
        <v>2284</v>
      </c>
      <c r="G633" s="47" t="s">
        <v>97</v>
      </c>
      <c r="H633" s="47" t="s">
        <v>2232</v>
      </c>
      <c r="I633" s="47" t="n">
        <v>3</v>
      </c>
    </row>
    <row r="634" customFormat="false" ht="15" hidden="false" customHeight="false" outlineLevel="0" collapsed="false">
      <c r="A634" s="47" t="s">
        <v>2875</v>
      </c>
      <c r="B634" s="47" t="s">
        <v>362</v>
      </c>
      <c r="C634" s="48" t="n">
        <v>46034</v>
      </c>
      <c r="D634" s="47" t="s">
        <v>75</v>
      </c>
      <c r="E634" s="47" t="s">
        <v>65</v>
      </c>
      <c r="F634" s="47" t="s">
        <v>2289</v>
      </c>
      <c r="G634" s="47" t="s">
        <v>97</v>
      </c>
      <c r="H634" s="47" t="s">
        <v>2232</v>
      </c>
      <c r="I634" s="47" t="n">
        <v>2</v>
      </c>
    </row>
    <row r="635" customFormat="false" ht="15" hidden="false" customHeight="false" outlineLevel="0" collapsed="false">
      <c r="A635" s="47" t="s">
        <v>2876</v>
      </c>
      <c r="B635" s="47" t="s">
        <v>362</v>
      </c>
      <c r="C635" s="48" t="n">
        <v>46034</v>
      </c>
      <c r="D635" s="47" t="s">
        <v>75</v>
      </c>
      <c r="E635" s="47" t="s">
        <v>65</v>
      </c>
      <c r="F635" s="47" t="s">
        <v>2289</v>
      </c>
      <c r="G635" s="47" t="s">
        <v>97</v>
      </c>
      <c r="H635" s="47" t="s">
        <v>2232</v>
      </c>
      <c r="I635" s="47" t="n">
        <v>2</v>
      </c>
    </row>
    <row r="636" customFormat="false" ht="15" hidden="false" customHeight="false" outlineLevel="0" collapsed="false">
      <c r="A636" s="47" t="s">
        <v>2877</v>
      </c>
      <c r="B636" s="47" t="s">
        <v>362</v>
      </c>
      <c r="C636" s="48" t="n">
        <v>46034</v>
      </c>
      <c r="D636" s="47" t="s">
        <v>75</v>
      </c>
      <c r="E636" s="47" t="s">
        <v>65</v>
      </c>
      <c r="F636" s="47" t="s">
        <v>2284</v>
      </c>
      <c r="G636" s="47" t="s">
        <v>97</v>
      </c>
      <c r="H636" s="47" t="s">
        <v>2232</v>
      </c>
      <c r="I636" s="47" t="n">
        <v>3</v>
      </c>
    </row>
    <row r="637" customFormat="false" ht="15" hidden="false" customHeight="false" outlineLevel="0" collapsed="false">
      <c r="A637" s="47" t="s">
        <v>2878</v>
      </c>
      <c r="B637" s="47" t="s">
        <v>362</v>
      </c>
      <c r="C637" s="48" t="n">
        <v>46034</v>
      </c>
      <c r="D637" s="47" t="s">
        <v>75</v>
      </c>
      <c r="E637" s="47" t="s">
        <v>65</v>
      </c>
      <c r="F637" s="47" t="s">
        <v>2289</v>
      </c>
      <c r="G637" s="47" t="s">
        <v>97</v>
      </c>
      <c r="H637" s="47" t="s">
        <v>2232</v>
      </c>
      <c r="I637" s="47" t="n">
        <v>5</v>
      </c>
    </row>
    <row r="638" customFormat="false" ht="15" hidden="false" customHeight="false" outlineLevel="0" collapsed="false">
      <c r="A638" s="47" t="s">
        <v>2879</v>
      </c>
      <c r="B638" s="47" t="s">
        <v>362</v>
      </c>
      <c r="C638" s="48" t="n">
        <v>46034</v>
      </c>
      <c r="D638" s="47" t="s">
        <v>75</v>
      </c>
      <c r="E638" s="47" t="s">
        <v>65</v>
      </c>
      <c r="F638" s="47" t="s">
        <v>2284</v>
      </c>
      <c r="G638" s="47" t="s">
        <v>97</v>
      </c>
      <c r="H638" s="47" t="s">
        <v>2232</v>
      </c>
      <c r="I638" s="47" t="n">
        <v>2</v>
      </c>
    </row>
    <row r="639" customFormat="false" ht="15" hidden="false" customHeight="false" outlineLevel="0" collapsed="false">
      <c r="A639" s="47" t="s">
        <v>2880</v>
      </c>
      <c r="B639" s="47" t="s">
        <v>362</v>
      </c>
      <c r="C639" s="48" t="n">
        <v>46034</v>
      </c>
      <c r="D639" s="47" t="s">
        <v>75</v>
      </c>
      <c r="E639" s="47" t="s">
        <v>65</v>
      </c>
      <c r="F639" s="47" t="s">
        <v>2289</v>
      </c>
      <c r="G639" s="47" t="s">
        <v>97</v>
      </c>
      <c r="H639" s="47" t="s">
        <v>2232</v>
      </c>
      <c r="I639" s="47" t="n">
        <v>6</v>
      </c>
    </row>
    <row r="640" customFormat="false" ht="15" hidden="false" customHeight="false" outlineLevel="0" collapsed="false">
      <c r="A640" s="47" t="s">
        <v>2881</v>
      </c>
      <c r="B640" s="47" t="s">
        <v>362</v>
      </c>
      <c r="C640" s="48" t="n">
        <v>46034</v>
      </c>
      <c r="D640" s="47" t="s">
        <v>75</v>
      </c>
      <c r="E640" s="47" t="s">
        <v>65</v>
      </c>
      <c r="F640" s="47" t="s">
        <v>2289</v>
      </c>
      <c r="G640" s="47" t="s">
        <v>97</v>
      </c>
      <c r="H640" s="47" t="s">
        <v>2232</v>
      </c>
      <c r="I640" s="47" t="n">
        <v>4</v>
      </c>
    </row>
    <row r="641" customFormat="false" ht="15" hidden="false" customHeight="false" outlineLevel="0" collapsed="false">
      <c r="A641" s="47" t="s">
        <v>2882</v>
      </c>
      <c r="B641" s="47" t="s">
        <v>362</v>
      </c>
      <c r="C641" s="48" t="n">
        <v>46034</v>
      </c>
      <c r="D641" s="47" t="s">
        <v>75</v>
      </c>
      <c r="E641" s="47" t="s">
        <v>65</v>
      </c>
      <c r="F641" s="47" t="s">
        <v>2284</v>
      </c>
      <c r="G641" s="47" t="s">
        <v>97</v>
      </c>
      <c r="H641" s="47" t="s">
        <v>2232</v>
      </c>
      <c r="I641" s="47" t="n">
        <v>2</v>
      </c>
    </row>
    <row r="642" customFormat="false" ht="15" hidden="false" customHeight="false" outlineLevel="0" collapsed="false">
      <c r="A642" s="47" t="s">
        <v>2883</v>
      </c>
      <c r="B642" s="47" t="s">
        <v>362</v>
      </c>
      <c r="C642" s="48" t="n">
        <v>46034</v>
      </c>
      <c r="D642" s="47" t="s">
        <v>75</v>
      </c>
      <c r="E642" s="47" t="s">
        <v>65</v>
      </c>
      <c r="F642" s="47" t="s">
        <v>2289</v>
      </c>
      <c r="G642" s="47" t="s">
        <v>97</v>
      </c>
      <c r="H642" s="47" t="s">
        <v>2232</v>
      </c>
      <c r="I642" s="47" t="n">
        <v>6</v>
      </c>
    </row>
    <row r="643" customFormat="false" ht="15" hidden="false" customHeight="false" outlineLevel="0" collapsed="false">
      <c r="A643" s="47" t="s">
        <v>2884</v>
      </c>
      <c r="B643" s="47" t="s">
        <v>363</v>
      </c>
      <c r="C643" s="48" t="n">
        <v>46035</v>
      </c>
      <c r="D643" s="47" t="s">
        <v>73</v>
      </c>
      <c r="E643" s="47" t="s">
        <v>62</v>
      </c>
      <c r="F643" s="47" t="s">
        <v>2231</v>
      </c>
      <c r="G643" s="47" t="s">
        <v>96</v>
      </c>
      <c r="H643" s="47" t="s">
        <v>2270</v>
      </c>
      <c r="I643" s="47" t="n">
        <v>13</v>
      </c>
    </row>
    <row r="644" customFormat="false" ht="15" hidden="false" customHeight="false" outlineLevel="0" collapsed="false">
      <c r="A644" s="47" t="s">
        <v>2885</v>
      </c>
      <c r="B644" s="47" t="s">
        <v>363</v>
      </c>
      <c r="C644" s="48" t="n">
        <v>46035</v>
      </c>
      <c r="D644" s="47" t="s">
        <v>73</v>
      </c>
      <c r="E644" s="47" t="s">
        <v>62</v>
      </c>
      <c r="F644" s="47" t="s">
        <v>2228</v>
      </c>
      <c r="G644" s="47" t="s">
        <v>97</v>
      </c>
      <c r="H644" s="47" t="s">
        <v>2232</v>
      </c>
      <c r="I644" s="47" t="n">
        <v>2</v>
      </c>
    </row>
    <row r="645" customFormat="false" ht="15" hidden="false" customHeight="false" outlineLevel="0" collapsed="false">
      <c r="A645" s="47" t="s">
        <v>2886</v>
      </c>
      <c r="B645" s="47" t="s">
        <v>363</v>
      </c>
      <c r="C645" s="48" t="n">
        <v>46035</v>
      </c>
      <c r="D645" s="47" t="s">
        <v>73</v>
      </c>
      <c r="E645" s="47" t="s">
        <v>62</v>
      </c>
      <c r="F645" s="47" t="s">
        <v>2228</v>
      </c>
      <c r="G645" s="47" t="s">
        <v>97</v>
      </c>
      <c r="H645" s="47" t="s">
        <v>2232</v>
      </c>
      <c r="I645" s="47" t="n">
        <v>4</v>
      </c>
    </row>
    <row r="646" customFormat="false" ht="15" hidden="false" customHeight="false" outlineLevel="0" collapsed="false">
      <c r="A646" s="47" t="s">
        <v>2887</v>
      </c>
      <c r="B646" s="47" t="s">
        <v>363</v>
      </c>
      <c r="C646" s="48" t="n">
        <v>46035</v>
      </c>
      <c r="D646" s="47" t="s">
        <v>73</v>
      </c>
      <c r="E646" s="47" t="s">
        <v>62</v>
      </c>
      <c r="F646" s="47" t="s">
        <v>2228</v>
      </c>
      <c r="G646" s="47" t="s">
        <v>97</v>
      </c>
      <c r="H646" s="47" t="s">
        <v>2232</v>
      </c>
      <c r="I646" s="47" t="n">
        <v>6</v>
      </c>
    </row>
    <row r="647" customFormat="false" ht="15" hidden="false" customHeight="false" outlineLevel="0" collapsed="false">
      <c r="A647" s="47" t="s">
        <v>2888</v>
      </c>
      <c r="B647" s="47" t="s">
        <v>363</v>
      </c>
      <c r="C647" s="48" t="n">
        <v>46035</v>
      </c>
      <c r="D647" s="47" t="s">
        <v>73</v>
      </c>
      <c r="E647" s="47" t="s">
        <v>62</v>
      </c>
      <c r="F647" s="47" t="s">
        <v>2228</v>
      </c>
      <c r="G647" s="47" t="s">
        <v>97</v>
      </c>
      <c r="H647" s="47" t="s">
        <v>2232</v>
      </c>
      <c r="I647" s="47" t="n">
        <v>3</v>
      </c>
    </row>
    <row r="648" customFormat="false" ht="15" hidden="false" customHeight="false" outlineLevel="0" collapsed="false">
      <c r="A648" s="47" t="s">
        <v>2889</v>
      </c>
      <c r="B648" s="47" t="s">
        <v>363</v>
      </c>
      <c r="C648" s="48" t="n">
        <v>46035</v>
      </c>
      <c r="D648" s="47" t="s">
        <v>73</v>
      </c>
      <c r="E648" s="47" t="s">
        <v>62</v>
      </c>
      <c r="F648" s="47" t="s">
        <v>2231</v>
      </c>
      <c r="G648" s="47" t="s">
        <v>97</v>
      </c>
      <c r="H648" s="47" t="s">
        <v>2232</v>
      </c>
      <c r="I648" s="47" t="n">
        <v>7</v>
      </c>
    </row>
    <row r="649" customFormat="false" ht="15" hidden="false" customHeight="false" outlineLevel="0" collapsed="false">
      <c r="A649" s="47" t="s">
        <v>2890</v>
      </c>
      <c r="B649" s="47" t="s">
        <v>365</v>
      </c>
      <c r="C649" s="48" t="n">
        <v>46035</v>
      </c>
      <c r="D649" s="47" t="s">
        <v>74</v>
      </c>
      <c r="E649" s="47" t="s">
        <v>62</v>
      </c>
      <c r="F649" s="47" t="s">
        <v>2231</v>
      </c>
      <c r="G649" s="47" t="s">
        <v>97</v>
      </c>
      <c r="H649" s="47" t="s">
        <v>2232</v>
      </c>
      <c r="I649" s="47" t="n">
        <v>7</v>
      </c>
    </row>
    <row r="650" customFormat="false" ht="15" hidden="false" customHeight="false" outlineLevel="0" collapsed="false">
      <c r="A650" s="47" t="s">
        <v>2891</v>
      </c>
      <c r="B650" s="47" t="s">
        <v>365</v>
      </c>
      <c r="C650" s="48" t="n">
        <v>46035</v>
      </c>
      <c r="D650" s="47" t="s">
        <v>74</v>
      </c>
      <c r="E650" s="47" t="s">
        <v>62</v>
      </c>
      <c r="F650" s="47" t="s">
        <v>2228</v>
      </c>
      <c r="G650" s="47" t="s">
        <v>97</v>
      </c>
      <c r="H650" s="47" t="s">
        <v>2232</v>
      </c>
      <c r="I650" s="47" t="n">
        <v>2</v>
      </c>
    </row>
    <row r="651" customFormat="false" ht="15" hidden="false" customHeight="false" outlineLevel="0" collapsed="false">
      <c r="A651" s="47" t="s">
        <v>2892</v>
      </c>
      <c r="B651" s="47" t="s">
        <v>365</v>
      </c>
      <c r="C651" s="48" t="n">
        <v>46035</v>
      </c>
      <c r="D651" s="47" t="s">
        <v>74</v>
      </c>
      <c r="E651" s="47" t="s">
        <v>62</v>
      </c>
      <c r="F651" s="47" t="s">
        <v>2228</v>
      </c>
      <c r="G651" s="47" t="s">
        <v>97</v>
      </c>
      <c r="H651" s="47" t="s">
        <v>2232</v>
      </c>
      <c r="I651" s="47" t="n">
        <v>2</v>
      </c>
    </row>
    <row r="652" customFormat="false" ht="15" hidden="false" customHeight="false" outlineLevel="0" collapsed="false">
      <c r="A652" s="47" t="s">
        <v>2893</v>
      </c>
      <c r="B652" s="47" t="s">
        <v>365</v>
      </c>
      <c r="C652" s="48" t="n">
        <v>46035</v>
      </c>
      <c r="D652" s="47" t="s">
        <v>74</v>
      </c>
      <c r="E652" s="47" t="s">
        <v>62</v>
      </c>
      <c r="F652" s="47" t="s">
        <v>2228</v>
      </c>
      <c r="G652" s="47" t="s">
        <v>97</v>
      </c>
      <c r="H652" s="47" t="s">
        <v>2232</v>
      </c>
      <c r="I652" s="47" t="n">
        <v>4</v>
      </c>
    </row>
    <row r="653" customFormat="false" ht="15" hidden="false" customHeight="false" outlineLevel="0" collapsed="false">
      <c r="A653" s="47" t="s">
        <v>2894</v>
      </c>
      <c r="B653" s="47" t="s">
        <v>365</v>
      </c>
      <c r="C653" s="48" t="n">
        <v>46035</v>
      </c>
      <c r="D653" s="47" t="s">
        <v>74</v>
      </c>
      <c r="E653" s="47" t="s">
        <v>62</v>
      </c>
      <c r="F653" s="47" t="s">
        <v>2228</v>
      </c>
      <c r="G653" s="47" t="s">
        <v>97</v>
      </c>
      <c r="H653" s="47" t="s">
        <v>2232</v>
      </c>
      <c r="I653" s="47" t="n">
        <v>4</v>
      </c>
    </row>
    <row r="654" customFormat="false" ht="15" hidden="false" customHeight="false" outlineLevel="0" collapsed="false">
      <c r="A654" s="47" t="s">
        <v>2895</v>
      </c>
      <c r="B654" s="47" t="s">
        <v>365</v>
      </c>
      <c r="C654" s="48" t="n">
        <v>46035</v>
      </c>
      <c r="D654" s="47" t="s">
        <v>74</v>
      </c>
      <c r="E654" s="47" t="s">
        <v>62</v>
      </c>
      <c r="F654" s="47" t="s">
        <v>2231</v>
      </c>
      <c r="G654" s="47" t="s">
        <v>97</v>
      </c>
      <c r="H654" s="47" t="s">
        <v>2232</v>
      </c>
      <c r="I654" s="47" t="n">
        <v>2</v>
      </c>
    </row>
    <row r="655" customFormat="false" ht="15" hidden="false" customHeight="false" outlineLevel="0" collapsed="false">
      <c r="A655" s="47" t="s">
        <v>2896</v>
      </c>
      <c r="B655" s="47" t="s">
        <v>365</v>
      </c>
      <c r="C655" s="48" t="n">
        <v>46035</v>
      </c>
      <c r="D655" s="47" t="s">
        <v>74</v>
      </c>
      <c r="E655" s="47" t="s">
        <v>62</v>
      </c>
      <c r="F655" s="47" t="s">
        <v>2228</v>
      </c>
      <c r="G655" s="47" t="s">
        <v>97</v>
      </c>
      <c r="H655" s="47" t="s">
        <v>2232</v>
      </c>
      <c r="I655" s="47" t="n">
        <v>3</v>
      </c>
    </row>
    <row r="656" customFormat="false" ht="15" hidden="false" customHeight="false" outlineLevel="0" collapsed="false">
      <c r="A656" s="47" t="s">
        <v>2897</v>
      </c>
      <c r="B656" s="47" t="s">
        <v>365</v>
      </c>
      <c r="C656" s="48" t="n">
        <v>46035</v>
      </c>
      <c r="D656" s="47" t="s">
        <v>74</v>
      </c>
      <c r="E656" s="47" t="s">
        <v>62</v>
      </c>
      <c r="F656" s="47" t="s">
        <v>2317</v>
      </c>
      <c r="G656" s="47" t="s">
        <v>97</v>
      </c>
      <c r="H656" s="47" t="s">
        <v>2232</v>
      </c>
      <c r="I656" s="47" t="n">
        <v>7</v>
      </c>
    </row>
    <row r="657" customFormat="false" ht="15" hidden="false" customHeight="false" outlineLevel="0" collapsed="false">
      <c r="A657" s="47" t="s">
        <v>2898</v>
      </c>
      <c r="B657" s="47" t="s">
        <v>365</v>
      </c>
      <c r="C657" s="48" t="n">
        <v>46035</v>
      </c>
      <c r="D657" s="47" t="s">
        <v>74</v>
      </c>
      <c r="E657" s="47" t="s">
        <v>62</v>
      </c>
      <c r="F657" s="47" t="s">
        <v>2228</v>
      </c>
      <c r="G657" s="47" t="s">
        <v>97</v>
      </c>
      <c r="H657" s="47" t="s">
        <v>2232</v>
      </c>
      <c r="I657" s="47" t="n">
        <v>4</v>
      </c>
    </row>
    <row r="658" customFormat="false" ht="15" hidden="false" customHeight="false" outlineLevel="0" collapsed="false">
      <c r="A658" s="47" t="s">
        <v>2899</v>
      </c>
      <c r="B658" s="47" t="s">
        <v>366</v>
      </c>
      <c r="C658" s="48" t="n">
        <v>46035</v>
      </c>
      <c r="D658" s="47" t="s">
        <v>75</v>
      </c>
      <c r="E658" s="47" t="s">
        <v>62</v>
      </c>
      <c r="F658" s="47" t="s">
        <v>2231</v>
      </c>
      <c r="G658" s="47" t="s">
        <v>96</v>
      </c>
      <c r="H658" s="47" t="s">
        <v>2270</v>
      </c>
      <c r="I658" s="47" t="n">
        <v>56</v>
      </c>
    </row>
    <row r="659" customFormat="false" ht="15" hidden="false" customHeight="false" outlineLevel="0" collapsed="false">
      <c r="A659" s="47" t="s">
        <v>2900</v>
      </c>
      <c r="B659" s="47" t="s">
        <v>366</v>
      </c>
      <c r="C659" s="48" t="n">
        <v>46035</v>
      </c>
      <c r="D659" s="47" t="s">
        <v>75</v>
      </c>
      <c r="E659" s="47" t="s">
        <v>62</v>
      </c>
      <c r="F659" s="47" t="s">
        <v>2317</v>
      </c>
      <c r="G659" s="47" t="s">
        <v>97</v>
      </c>
      <c r="H659" s="47" t="s">
        <v>2232</v>
      </c>
      <c r="I659" s="47" t="n">
        <v>7</v>
      </c>
    </row>
    <row r="660" customFormat="false" ht="15" hidden="false" customHeight="false" outlineLevel="0" collapsed="false">
      <c r="A660" s="47" t="s">
        <v>2901</v>
      </c>
      <c r="B660" s="47" t="s">
        <v>366</v>
      </c>
      <c r="C660" s="48" t="n">
        <v>46035</v>
      </c>
      <c r="D660" s="47" t="s">
        <v>75</v>
      </c>
      <c r="E660" s="47" t="s">
        <v>62</v>
      </c>
      <c r="F660" s="47" t="s">
        <v>2231</v>
      </c>
      <c r="G660" s="47" t="s">
        <v>97</v>
      </c>
      <c r="H660" s="47" t="s">
        <v>2232</v>
      </c>
      <c r="I660" s="47" t="n">
        <v>5</v>
      </c>
    </row>
    <row r="661" customFormat="false" ht="15" hidden="false" customHeight="false" outlineLevel="0" collapsed="false">
      <c r="A661" s="47" t="s">
        <v>2902</v>
      </c>
      <c r="B661" s="47" t="s">
        <v>366</v>
      </c>
      <c r="C661" s="48" t="n">
        <v>46035</v>
      </c>
      <c r="D661" s="47" t="s">
        <v>75</v>
      </c>
      <c r="E661" s="47" t="s">
        <v>62</v>
      </c>
      <c r="F661" s="47" t="s">
        <v>2228</v>
      </c>
      <c r="G661" s="47" t="s">
        <v>97</v>
      </c>
      <c r="H661" s="47" t="s">
        <v>2232</v>
      </c>
      <c r="I661" s="47" t="n">
        <v>2</v>
      </c>
    </row>
    <row r="662" customFormat="false" ht="15" hidden="false" customHeight="false" outlineLevel="0" collapsed="false">
      <c r="A662" s="47" t="s">
        <v>2903</v>
      </c>
      <c r="B662" s="47" t="s">
        <v>366</v>
      </c>
      <c r="C662" s="48" t="n">
        <v>46035</v>
      </c>
      <c r="D662" s="47" t="s">
        <v>75</v>
      </c>
      <c r="E662" s="47" t="s">
        <v>62</v>
      </c>
      <c r="F662" s="47" t="s">
        <v>2317</v>
      </c>
      <c r="G662" s="47" t="s">
        <v>97</v>
      </c>
      <c r="H662" s="47" t="s">
        <v>2232</v>
      </c>
      <c r="I662" s="47" t="n">
        <v>7</v>
      </c>
    </row>
    <row r="663" customFormat="false" ht="15" hidden="false" customHeight="false" outlineLevel="0" collapsed="false">
      <c r="A663" s="47" t="s">
        <v>2904</v>
      </c>
      <c r="B663" s="47" t="s">
        <v>366</v>
      </c>
      <c r="C663" s="48" t="n">
        <v>46035</v>
      </c>
      <c r="D663" s="47" t="s">
        <v>75</v>
      </c>
      <c r="E663" s="47" t="s">
        <v>62</v>
      </c>
      <c r="F663" s="47" t="s">
        <v>2231</v>
      </c>
      <c r="G663" s="47" t="s">
        <v>97</v>
      </c>
      <c r="H663" s="47" t="s">
        <v>2232</v>
      </c>
      <c r="I663" s="47" t="n">
        <v>7</v>
      </c>
    </row>
    <row r="664" customFormat="false" ht="15" hidden="false" customHeight="false" outlineLevel="0" collapsed="false">
      <c r="A664" s="47" t="s">
        <v>2905</v>
      </c>
      <c r="B664" s="47" t="s">
        <v>367</v>
      </c>
      <c r="C664" s="48" t="n">
        <v>46035</v>
      </c>
      <c r="D664" s="47" t="s">
        <v>73</v>
      </c>
      <c r="E664" s="47" t="s">
        <v>63</v>
      </c>
      <c r="F664" s="47" t="s">
        <v>2255</v>
      </c>
      <c r="G664" s="47" t="s">
        <v>93</v>
      </c>
      <c r="H664" s="47" t="s">
        <v>2253</v>
      </c>
      <c r="I664" s="47" t="n">
        <v>30</v>
      </c>
    </row>
    <row r="665" customFormat="false" ht="15" hidden="false" customHeight="false" outlineLevel="0" collapsed="false">
      <c r="A665" s="47" t="s">
        <v>2906</v>
      </c>
      <c r="B665" s="47" t="s">
        <v>367</v>
      </c>
      <c r="C665" s="48" t="n">
        <v>46035</v>
      </c>
      <c r="D665" s="47" t="s">
        <v>73</v>
      </c>
      <c r="E665" s="47" t="s">
        <v>63</v>
      </c>
      <c r="F665" s="47" t="s">
        <v>2255</v>
      </c>
      <c r="G665" s="47" t="s">
        <v>94</v>
      </c>
      <c r="H665" s="47" t="s">
        <v>2229</v>
      </c>
      <c r="I665" s="47" t="n">
        <v>121</v>
      </c>
    </row>
    <row r="666" customFormat="false" ht="15" hidden="false" customHeight="false" outlineLevel="0" collapsed="false">
      <c r="A666" s="47" t="s">
        <v>2907</v>
      </c>
      <c r="B666" s="47" t="s">
        <v>367</v>
      </c>
      <c r="C666" s="48" t="n">
        <v>46035</v>
      </c>
      <c r="D666" s="47" t="s">
        <v>73</v>
      </c>
      <c r="E666" s="47" t="s">
        <v>63</v>
      </c>
      <c r="F666" s="47" t="s">
        <v>2260</v>
      </c>
      <c r="G666" s="47" t="s">
        <v>97</v>
      </c>
      <c r="H666" s="47" t="s">
        <v>2232</v>
      </c>
      <c r="I666" s="47" t="n">
        <v>6</v>
      </c>
    </row>
    <row r="667" customFormat="false" ht="15" hidden="false" customHeight="false" outlineLevel="0" collapsed="false">
      <c r="A667" s="47" t="s">
        <v>2908</v>
      </c>
      <c r="B667" s="47" t="s">
        <v>367</v>
      </c>
      <c r="C667" s="48" t="n">
        <v>46035</v>
      </c>
      <c r="D667" s="47" t="s">
        <v>73</v>
      </c>
      <c r="E667" s="47" t="s">
        <v>63</v>
      </c>
      <c r="F667" s="47" t="s">
        <v>2260</v>
      </c>
      <c r="G667" s="47" t="s">
        <v>97</v>
      </c>
      <c r="H667" s="47" t="s">
        <v>2232</v>
      </c>
      <c r="I667" s="47" t="n">
        <v>7</v>
      </c>
    </row>
    <row r="668" customFormat="false" ht="15" hidden="false" customHeight="false" outlineLevel="0" collapsed="false">
      <c r="A668" s="47" t="s">
        <v>2909</v>
      </c>
      <c r="B668" s="47" t="s">
        <v>367</v>
      </c>
      <c r="C668" s="48" t="n">
        <v>46035</v>
      </c>
      <c r="D668" s="47" t="s">
        <v>73</v>
      </c>
      <c r="E668" s="47" t="s">
        <v>63</v>
      </c>
      <c r="F668" s="47" t="s">
        <v>2255</v>
      </c>
      <c r="G668" s="47" t="s">
        <v>97</v>
      </c>
      <c r="H668" s="47" t="s">
        <v>2232</v>
      </c>
      <c r="I668" s="47" t="n">
        <v>6</v>
      </c>
    </row>
    <row r="669" customFormat="false" ht="15" hidden="false" customHeight="false" outlineLevel="0" collapsed="false">
      <c r="A669" s="47" t="s">
        <v>2910</v>
      </c>
      <c r="B669" s="47" t="s">
        <v>367</v>
      </c>
      <c r="C669" s="48" t="n">
        <v>46035</v>
      </c>
      <c r="D669" s="47" t="s">
        <v>73</v>
      </c>
      <c r="E669" s="47" t="s">
        <v>63</v>
      </c>
      <c r="F669" s="47" t="s">
        <v>2252</v>
      </c>
      <c r="G669" s="47" t="s">
        <v>97</v>
      </c>
      <c r="H669" s="47" t="s">
        <v>2232</v>
      </c>
      <c r="I669" s="47" t="n">
        <v>3</v>
      </c>
    </row>
    <row r="670" customFormat="false" ht="15" hidden="false" customHeight="false" outlineLevel="0" collapsed="false">
      <c r="A670" s="47" t="s">
        <v>2911</v>
      </c>
      <c r="B670" s="47" t="s">
        <v>367</v>
      </c>
      <c r="C670" s="48" t="n">
        <v>46035</v>
      </c>
      <c r="D670" s="47" t="s">
        <v>73</v>
      </c>
      <c r="E670" s="47" t="s">
        <v>63</v>
      </c>
      <c r="F670" s="47" t="s">
        <v>2252</v>
      </c>
      <c r="G670" s="47" t="s">
        <v>97</v>
      </c>
      <c r="H670" s="47" t="s">
        <v>2232</v>
      </c>
      <c r="I670" s="47" t="n">
        <v>7</v>
      </c>
    </row>
    <row r="671" customFormat="false" ht="15" hidden="false" customHeight="false" outlineLevel="0" collapsed="false">
      <c r="A671" s="47" t="s">
        <v>2912</v>
      </c>
      <c r="B671" s="47" t="s">
        <v>367</v>
      </c>
      <c r="C671" s="48" t="n">
        <v>46035</v>
      </c>
      <c r="D671" s="47" t="s">
        <v>73</v>
      </c>
      <c r="E671" s="47" t="s">
        <v>63</v>
      </c>
      <c r="F671" s="47" t="s">
        <v>2255</v>
      </c>
      <c r="G671" s="47" t="s">
        <v>97</v>
      </c>
      <c r="H671" s="47" t="s">
        <v>2232</v>
      </c>
      <c r="I671" s="47" t="n">
        <v>4</v>
      </c>
    </row>
    <row r="672" customFormat="false" ht="15" hidden="false" customHeight="false" outlineLevel="0" collapsed="false">
      <c r="A672" s="47" t="s">
        <v>2913</v>
      </c>
      <c r="B672" s="47" t="s">
        <v>367</v>
      </c>
      <c r="C672" s="48" t="n">
        <v>46035</v>
      </c>
      <c r="D672" s="47" t="s">
        <v>73</v>
      </c>
      <c r="E672" s="47" t="s">
        <v>63</v>
      </c>
      <c r="F672" s="47" t="s">
        <v>2260</v>
      </c>
      <c r="G672" s="47" t="s">
        <v>97</v>
      </c>
      <c r="H672" s="47" t="s">
        <v>2232</v>
      </c>
      <c r="I672" s="47" t="n">
        <v>7</v>
      </c>
    </row>
    <row r="673" customFormat="false" ht="15" hidden="false" customHeight="false" outlineLevel="0" collapsed="false">
      <c r="A673" s="47" t="s">
        <v>2914</v>
      </c>
      <c r="B673" s="47" t="s">
        <v>367</v>
      </c>
      <c r="C673" s="48" t="n">
        <v>46035</v>
      </c>
      <c r="D673" s="47" t="s">
        <v>73</v>
      </c>
      <c r="E673" s="47" t="s">
        <v>63</v>
      </c>
      <c r="F673" s="47" t="s">
        <v>2255</v>
      </c>
      <c r="G673" s="47" t="s">
        <v>97</v>
      </c>
      <c r="H673" s="47" t="s">
        <v>2232</v>
      </c>
      <c r="I673" s="47" t="n">
        <v>4</v>
      </c>
    </row>
    <row r="674" customFormat="false" ht="15" hidden="false" customHeight="false" outlineLevel="0" collapsed="false">
      <c r="A674" s="47" t="s">
        <v>2915</v>
      </c>
      <c r="B674" s="47" t="s">
        <v>369</v>
      </c>
      <c r="C674" s="48" t="n">
        <v>46035</v>
      </c>
      <c r="D674" s="47" t="s">
        <v>74</v>
      </c>
      <c r="E674" s="47" t="s">
        <v>63</v>
      </c>
      <c r="F674" s="47" t="s">
        <v>2260</v>
      </c>
      <c r="G674" s="47" t="s">
        <v>97</v>
      </c>
      <c r="H674" s="47" t="s">
        <v>2232</v>
      </c>
      <c r="I674" s="47" t="n">
        <v>4</v>
      </c>
    </row>
    <row r="675" customFormat="false" ht="15" hidden="false" customHeight="false" outlineLevel="0" collapsed="false">
      <c r="A675" s="47" t="s">
        <v>2916</v>
      </c>
      <c r="B675" s="47" t="s">
        <v>369</v>
      </c>
      <c r="C675" s="48" t="n">
        <v>46035</v>
      </c>
      <c r="D675" s="47" t="s">
        <v>74</v>
      </c>
      <c r="E675" s="47" t="s">
        <v>63</v>
      </c>
      <c r="F675" s="47" t="s">
        <v>2255</v>
      </c>
      <c r="G675" s="47" t="s">
        <v>97</v>
      </c>
      <c r="H675" s="47" t="s">
        <v>2232</v>
      </c>
      <c r="I675" s="47" t="n">
        <v>6</v>
      </c>
    </row>
    <row r="676" customFormat="false" ht="15" hidden="false" customHeight="false" outlineLevel="0" collapsed="false">
      <c r="A676" s="47" t="s">
        <v>2917</v>
      </c>
      <c r="B676" s="47" t="s">
        <v>369</v>
      </c>
      <c r="C676" s="48" t="n">
        <v>46035</v>
      </c>
      <c r="D676" s="47" t="s">
        <v>74</v>
      </c>
      <c r="E676" s="47" t="s">
        <v>63</v>
      </c>
      <c r="F676" s="47" t="s">
        <v>2252</v>
      </c>
      <c r="G676" s="47" t="s">
        <v>97</v>
      </c>
      <c r="H676" s="47" t="s">
        <v>2232</v>
      </c>
      <c r="I676" s="47" t="n">
        <v>7</v>
      </c>
    </row>
    <row r="677" customFormat="false" ht="15" hidden="false" customHeight="false" outlineLevel="0" collapsed="false">
      <c r="A677" s="47" t="s">
        <v>2918</v>
      </c>
      <c r="B677" s="47" t="s">
        <v>369</v>
      </c>
      <c r="C677" s="48" t="n">
        <v>46035</v>
      </c>
      <c r="D677" s="47" t="s">
        <v>74</v>
      </c>
      <c r="E677" s="47" t="s">
        <v>63</v>
      </c>
      <c r="F677" s="47" t="s">
        <v>2252</v>
      </c>
      <c r="G677" s="47" t="s">
        <v>97</v>
      </c>
      <c r="H677" s="47" t="s">
        <v>2232</v>
      </c>
      <c r="I677" s="47" t="n">
        <v>6</v>
      </c>
    </row>
    <row r="678" customFormat="false" ht="15" hidden="false" customHeight="false" outlineLevel="0" collapsed="false">
      <c r="A678" s="47" t="s">
        <v>2919</v>
      </c>
      <c r="B678" s="47" t="s">
        <v>369</v>
      </c>
      <c r="C678" s="48" t="n">
        <v>46035</v>
      </c>
      <c r="D678" s="47" t="s">
        <v>74</v>
      </c>
      <c r="E678" s="47" t="s">
        <v>63</v>
      </c>
      <c r="F678" s="47" t="s">
        <v>2255</v>
      </c>
      <c r="G678" s="47" t="s">
        <v>97</v>
      </c>
      <c r="H678" s="47" t="s">
        <v>2232</v>
      </c>
      <c r="I678" s="47" t="n">
        <v>3</v>
      </c>
    </row>
    <row r="679" customFormat="false" ht="15" hidden="false" customHeight="false" outlineLevel="0" collapsed="false">
      <c r="A679" s="47" t="s">
        <v>2920</v>
      </c>
      <c r="B679" s="47" t="s">
        <v>369</v>
      </c>
      <c r="C679" s="48" t="n">
        <v>46035</v>
      </c>
      <c r="D679" s="47" t="s">
        <v>74</v>
      </c>
      <c r="E679" s="47" t="s">
        <v>63</v>
      </c>
      <c r="F679" s="47" t="s">
        <v>2252</v>
      </c>
      <c r="G679" s="47" t="s">
        <v>97</v>
      </c>
      <c r="H679" s="47" t="s">
        <v>2232</v>
      </c>
      <c r="I679" s="47" t="n">
        <v>3</v>
      </c>
    </row>
    <row r="680" customFormat="false" ht="15" hidden="false" customHeight="false" outlineLevel="0" collapsed="false">
      <c r="A680" s="47" t="s">
        <v>2921</v>
      </c>
      <c r="B680" s="47" t="s">
        <v>369</v>
      </c>
      <c r="C680" s="48" t="n">
        <v>46035</v>
      </c>
      <c r="D680" s="47" t="s">
        <v>74</v>
      </c>
      <c r="E680" s="47" t="s">
        <v>63</v>
      </c>
      <c r="F680" s="47" t="s">
        <v>2255</v>
      </c>
      <c r="G680" s="47" t="s">
        <v>97</v>
      </c>
      <c r="H680" s="47" t="s">
        <v>2232</v>
      </c>
      <c r="I680" s="47" t="n">
        <v>6</v>
      </c>
    </row>
    <row r="681" customFormat="false" ht="15" hidden="false" customHeight="false" outlineLevel="0" collapsed="false">
      <c r="A681" s="47" t="s">
        <v>2922</v>
      </c>
      <c r="B681" s="47" t="s">
        <v>369</v>
      </c>
      <c r="C681" s="48" t="n">
        <v>46035</v>
      </c>
      <c r="D681" s="47" t="s">
        <v>74</v>
      </c>
      <c r="E681" s="47" t="s">
        <v>63</v>
      </c>
      <c r="F681" s="47" t="s">
        <v>2260</v>
      </c>
      <c r="G681" s="47" t="s">
        <v>97</v>
      </c>
      <c r="H681" s="47" t="s">
        <v>2232</v>
      </c>
      <c r="I681" s="47" t="n">
        <v>5</v>
      </c>
    </row>
    <row r="682" customFormat="false" ht="15" hidden="false" customHeight="false" outlineLevel="0" collapsed="false">
      <c r="A682" s="47" t="s">
        <v>2923</v>
      </c>
      <c r="B682" s="47" t="s">
        <v>369</v>
      </c>
      <c r="C682" s="48" t="n">
        <v>46035</v>
      </c>
      <c r="D682" s="47" t="s">
        <v>74</v>
      </c>
      <c r="E682" s="47" t="s">
        <v>63</v>
      </c>
      <c r="F682" s="47" t="s">
        <v>2255</v>
      </c>
      <c r="G682" s="47" t="s">
        <v>97</v>
      </c>
      <c r="H682" s="47" t="s">
        <v>2232</v>
      </c>
      <c r="I682" s="47" t="n">
        <v>6</v>
      </c>
    </row>
    <row r="683" customFormat="false" ht="15" hidden="false" customHeight="false" outlineLevel="0" collapsed="false">
      <c r="A683" s="47" t="s">
        <v>2924</v>
      </c>
      <c r="B683" s="47" t="s">
        <v>370</v>
      </c>
      <c r="C683" s="48" t="n">
        <v>46035</v>
      </c>
      <c r="D683" s="47" t="s">
        <v>75</v>
      </c>
      <c r="E683" s="47" t="s">
        <v>63</v>
      </c>
      <c r="F683" s="47" t="s">
        <v>2252</v>
      </c>
      <c r="G683" s="47" t="s">
        <v>97</v>
      </c>
      <c r="H683" s="47" t="s">
        <v>2232</v>
      </c>
      <c r="I683" s="47" t="n">
        <v>2</v>
      </c>
    </row>
    <row r="684" customFormat="false" ht="15" hidden="false" customHeight="false" outlineLevel="0" collapsed="false">
      <c r="A684" s="47" t="s">
        <v>2925</v>
      </c>
      <c r="B684" s="47" t="s">
        <v>370</v>
      </c>
      <c r="C684" s="48" t="n">
        <v>46035</v>
      </c>
      <c r="D684" s="47" t="s">
        <v>75</v>
      </c>
      <c r="E684" s="47" t="s">
        <v>63</v>
      </c>
      <c r="F684" s="47" t="s">
        <v>2255</v>
      </c>
      <c r="G684" s="47" t="s">
        <v>97</v>
      </c>
      <c r="H684" s="47" t="s">
        <v>2232</v>
      </c>
      <c r="I684" s="47" t="n">
        <v>5</v>
      </c>
    </row>
    <row r="685" customFormat="false" ht="15" hidden="false" customHeight="false" outlineLevel="0" collapsed="false">
      <c r="A685" s="47" t="s">
        <v>2926</v>
      </c>
      <c r="B685" s="47" t="s">
        <v>370</v>
      </c>
      <c r="C685" s="48" t="n">
        <v>46035</v>
      </c>
      <c r="D685" s="47" t="s">
        <v>75</v>
      </c>
      <c r="E685" s="47" t="s">
        <v>63</v>
      </c>
      <c r="F685" s="47" t="s">
        <v>2252</v>
      </c>
      <c r="G685" s="47" t="s">
        <v>97</v>
      </c>
      <c r="H685" s="47" t="s">
        <v>2232</v>
      </c>
      <c r="I685" s="47" t="n">
        <v>4</v>
      </c>
    </row>
    <row r="686" customFormat="false" ht="15" hidden="false" customHeight="false" outlineLevel="0" collapsed="false">
      <c r="A686" s="47" t="s">
        <v>2927</v>
      </c>
      <c r="B686" s="47" t="s">
        <v>371</v>
      </c>
      <c r="C686" s="48" t="n">
        <v>46035</v>
      </c>
      <c r="D686" s="47" t="s">
        <v>73</v>
      </c>
      <c r="E686" s="47" t="s">
        <v>64</v>
      </c>
      <c r="F686" s="47" t="s">
        <v>2280</v>
      </c>
      <c r="G686" s="47" t="s">
        <v>93</v>
      </c>
      <c r="H686" s="47" t="s">
        <v>2253</v>
      </c>
      <c r="I686" s="47" t="n">
        <v>24</v>
      </c>
    </row>
    <row r="687" customFormat="false" ht="15" hidden="false" customHeight="false" outlineLevel="0" collapsed="false">
      <c r="A687" s="47" t="s">
        <v>2928</v>
      </c>
      <c r="B687" s="47" t="s">
        <v>371</v>
      </c>
      <c r="C687" s="48" t="n">
        <v>46035</v>
      </c>
      <c r="D687" s="47" t="s">
        <v>73</v>
      </c>
      <c r="E687" s="47" t="s">
        <v>64</v>
      </c>
      <c r="F687" s="47" t="s">
        <v>2278</v>
      </c>
      <c r="G687" s="47" t="s">
        <v>94</v>
      </c>
      <c r="H687" s="47" t="s">
        <v>2229</v>
      </c>
      <c r="I687" s="47" t="n">
        <v>108</v>
      </c>
    </row>
    <row r="688" customFormat="false" ht="15" hidden="false" customHeight="false" outlineLevel="0" collapsed="false">
      <c r="A688" s="47" t="s">
        <v>2929</v>
      </c>
      <c r="B688" s="47" t="s">
        <v>371</v>
      </c>
      <c r="C688" s="48" t="n">
        <v>46035</v>
      </c>
      <c r="D688" s="47" t="s">
        <v>73</v>
      </c>
      <c r="E688" s="47" t="s">
        <v>64</v>
      </c>
      <c r="F688" s="47" t="s">
        <v>2278</v>
      </c>
      <c r="G688" s="47" t="s">
        <v>97</v>
      </c>
      <c r="H688" s="47" t="s">
        <v>2232</v>
      </c>
      <c r="I688" s="47" t="n">
        <v>4</v>
      </c>
    </row>
    <row r="689" customFormat="false" ht="15" hidden="false" customHeight="false" outlineLevel="0" collapsed="false">
      <c r="A689" s="47" t="s">
        <v>2930</v>
      </c>
      <c r="B689" s="47" t="s">
        <v>371</v>
      </c>
      <c r="C689" s="48" t="n">
        <v>46035</v>
      </c>
      <c r="D689" s="47" t="s">
        <v>73</v>
      </c>
      <c r="E689" s="47" t="s">
        <v>64</v>
      </c>
      <c r="F689" s="47" t="s">
        <v>2278</v>
      </c>
      <c r="G689" s="47" t="s">
        <v>97</v>
      </c>
      <c r="H689" s="47" t="s">
        <v>2232</v>
      </c>
      <c r="I689" s="47" t="n">
        <v>3</v>
      </c>
    </row>
    <row r="690" customFormat="false" ht="15" hidden="false" customHeight="false" outlineLevel="0" collapsed="false">
      <c r="A690" s="47" t="s">
        <v>2931</v>
      </c>
      <c r="B690" s="47" t="s">
        <v>373</v>
      </c>
      <c r="C690" s="48" t="n">
        <v>46035</v>
      </c>
      <c r="D690" s="47" t="s">
        <v>74</v>
      </c>
      <c r="E690" s="47" t="s">
        <v>64</v>
      </c>
      <c r="F690" s="47" t="s">
        <v>2280</v>
      </c>
      <c r="G690" s="47" t="s">
        <v>96</v>
      </c>
      <c r="H690" s="47" t="s">
        <v>2270</v>
      </c>
      <c r="I690" s="47" t="n">
        <v>13</v>
      </c>
    </row>
    <row r="691" customFormat="false" ht="15" hidden="false" customHeight="false" outlineLevel="0" collapsed="false">
      <c r="A691" s="47" t="s">
        <v>2932</v>
      </c>
      <c r="B691" s="47" t="s">
        <v>373</v>
      </c>
      <c r="C691" s="48" t="n">
        <v>46035</v>
      </c>
      <c r="D691" s="47" t="s">
        <v>74</v>
      </c>
      <c r="E691" s="47" t="s">
        <v>64</v>
      </c>
      <c r="F691" s="47" t="s">
        <v>2278</v>
      </c>
      <c r="G691" s="47" t="s">
        <v>97</v>
      </c>
      <c r="H691" s="47" t="s">
        <v>2232</v>
      </c>
      <c r="I691" s="47" t="n">
        <v>2</v>
      </c>
    </row>
    <row r="692" customFormat="false" ht="15" hidden="false" customHeight="false" outlineLevel="0" collapsed="false">
      <c r="A692" s="47" t="s">
        <v>2933</v>
      </c>
      <c r="B692" s="47" t="s">
        <v>373</v>
      </c>
      <c r="C692" s="48" t="n">
        <v>46035</v>
      </c>
      <c r="D692" s="47" t="s">
        <v>74</v>
      </c>
      <c r="E692" s="47" t="s">
        <v>64</v>
      </c>
      <c r="F692" s="47" t="s">
        <v>2278</v>
      </c>
      <c r="G692" s="47" t="s">
        <v>97</v>
      </c>
      <c r="H692" s="47" t="s">
        <v>2232</v>
      </c>
      <c r="I692" s="47" t="n">
        <v>2</v>
      </c>
    </row>
    <row r="693" customFormat="false" ht="15" hidden="false" customHeight="false" outlineLevel="0" collapsed="false">
      <c r="A693" s="47" t="s">
        <v>2934</v>
      </c>
      <c r="B693" s="47" t="s">
        <v>374</v>
      </c>
      <c r="C693" s="48" t="n">
        <v>46035</v>
      </c>
      <c r="D693" s="47" t="s">
        <v>73</v>
      </c>
      <c r="E693" s="47" t="s">
        <v>65</v>
      </c>
      <c r="F693" s="47" t="s">
        <v>2289</v>
      </c>
      <c r="G693" s="47" t="s">
        <v>96</v>
      </c>
      <c r="H693" s="47" t="s">
        <v>2270</v>
      </c>
      <c r="I693" s="47" t="n">
        <v>13</v>
      </c>
    </row>
    <row r="694" customFormat="false" ht="15" hidden="false" customHeight="false" outlineLevel="0" collapsed="false">
      <c r="A694" s="47" t="s">
        <v>2935</v>
      </c>
      <c r="B694" s="47" t="s">
        <v>374</v>
      </c>
      <c r="C694" s="48" t="n">
        <v>46035</v>
      </c>
      <c r="D694" s="47" t="s">
        <v>73</v>
      </c>
      <c r="E694" s="47" t="s">
        <v>65</v>
      </c>
      <c r="F694" s="47" t="s">
        <v>2284</v>
      </c>
      <c r="G694" s="47" t="s">
        <v>97</v>
      </c>
      <c r="H694" s="47" t="s">
        <v>2232</v>
      </c>
      <c r="I694" s="47" t="n">
        <v>3</v>
      </c>
    </row>
    <row r="695" customFormat="false" ht="15" hidden="false" customHeight="false" outlineLevel="0" collapsed="false">
      <c r="A695" s="47" t="s">
        <v>2936</v>
      </c>
      <c r="B695" s="47" t="s">
        <v>374</v>
      </c>
      <c r="C695" s="48" t="n">
        <v>46035</v>
      </c>
      <c r="D695" s="47" t="s">
        <v>73</v>
      </c>
      <c r="E695" s="47" t="s">
        <v>65</v>
      </c>
      <c r="F695" s="47" t="s">
        <v>2289</v>
      </c>
      <c r="G695" s="47" t="s">
        <v>97</v>
      </c>
      <c r="H695" s="47" t="s">
        <v>2232</v>
      </c>
      <c r="I695" s="47" t="n">
        <v>4</v>
      </c>
    </row>
    <row r="696" customFormat="false" ht="15" hidden="false" customHeight="false" outlineLevel="0" collapsed="false">
      <c r="A696" s="47" t="s">
        <v>2937</v>
      </c>
      <c r="B696" s="47" t="s">
        <v>374</v>
      </c>
      <c r="C696" s="48" t="n">
        <v>46035</v>
      </c>
      <c r="D696" s="47" t="s">
        <v>73</v>
      </c>
      <c r="E696" s="47" t="s">
        <v>65</v>
      </c>
      <c r="F696" s="47" t="s">
        <v>2284</v>
      </c>
      <c r="G696" s="47" t="s">
        <v>97</v>
      </c>
      <c r="H696" s="47" t="s">
        <v>2232</v>
      </c>
      <c r="I696" s="47" t="n">
        <v>6</v>
      </c>
    </row>
    <row r="697" customFormat="false" ht="15" hidden="false" customHeight="false" outlineLevel="0" collapsed="false">
      <c r="A697" s="47" t="s">
        <v>2938</v>
      </c>
      <c r="B697" s="47" t="s">
        <v>374</v>
      </c>
      <c r="C697" s="48" t="n">
        <v>46035</v>
      </c>
      <c r="D697" s="47" t="s">
        <v>73</v>
      </c>
      <c r="E697" s="47" t="s">
        <v>65</v>
      </c>
      <c r="F697" s="47" t="s">
        <v>2284</v>
      </c>
      <c r="G697" s="47" t="s">
        <v>97</v>
      </c>
      <c r="H697" s="47" t="s">
        <v>2232</v>
      </c>
      <c r="I697" s="47" t="n">
        <v>2</v>
      </c>
    </row>
    <row r="698" customFormat="false" ht="15" hidden="false" customHeight="false" outlineLevel="0" collapsed="false">
      <c r="A698" s="47" t="s">
        <v>2939</v>
      </c>
      <c r="B698" s="47" t="s">
        <v>374</v>
      </c>
      <c r="C698" s="48" t="n">
        <v>46035</v>
      </c>
      <c r="D698" s="47" t="s">
        <v>73</v>
      </c>
      <c r="E698" s="47" t="s">
        <v>65</v>
      </c>
      <c r="F698" s="47" t="s">
        <v>2289</v>
      </c>
      <c r="G698" s="47" t="s">
        <v>97</v>
      </c>
      <c r="H698" s="47" t="s">
        <v>2232</v>
      </c>
      <c r="I698" s="47" t="n">
        <v>4</v>
      </c>
    </row>
    <row r="699" customFormat="false" ht="15" hidden="false" customHeight="false" outlineLevel="0" collapsed="false">
      <c r="A699" s="47" t="s">
        <v>2940</v>
      </c>
      <c r="B699" s="47" t="s">
        <v>374</v>
      </c>
      <c r="C699" s="48" t="n">
        <v>46035</v>
      </c>
      <c r="D699" s="47" t="s">
        <v>73</v>
      </c>
      <c r="E699" s="47" t="s">
        <v>65</v>
      </c>
      <c r="F699" s="47" t="s">
        <v>2284</v>
      </c>
      <c r="G699" s="47" t="s">
        <v>97</v>
      </c>
      <c r="H699" s="47" t="s">
        <v>2232</v>
      </c>
      <c r="I699" s="47" t="n">
        <v>3</v>
      </c>
    </row>
    <row r="700" customFormat="false" ht="15" hidden="false" customHeight="false" outlineLevel="0" collapsed="false">
      <c r="A700" s="47" t="s">
        <v>2941</v>
      </c>
      <c r="B700" s="47" t="s">
        <v>374</v>
      </c>
      <c r="C700" s="48" t="n">
        <v>46035</v>
      </c>
      <c r="D700" s="47" t="s">
        <v>73</v>
      </c>
      <c r="E700" s="47" t="s">
        <v>65</v>
      </c>
      <c r="F700" s="47" t="s">
        <v>2289</v>
      </c>
      <c r="G700" s="47" t="s">
        <v>97</v>
      </c>
      <c r="H700" s="47" t="s">
        <v>2232</v>
      </c>
      <c r="I700" s="47" t="n">
        <v>4</v>
      </c>
    </row>
    <row r="701" customFormat="false" ht="15" hidden="false" customHeight="false" outlineLevel="0" collapsed="false">
      <c r="A701" s="47" t="s">
        <v>2942</v>
      </c>
      <c r="B701" s="47" t="s">
        <v>374</v>
      </c>
      <c r="C701" s="48" t="n">
        <v>46035</v>
      </c>
      <c r="D701" s="47" t="s">
        <v>73</v>
      </c>
      <c r="E701" s="47" t="s">
        <v>65</v>
      </c>
      <c r="F701" s="47" t="s">
        <v>2289</v>
      </c>
      <c r="G701" s="47" t="s">
        <v>97</v>
      </c>
      <c r="H701" s="47" t="s">
        <v>2232</v>
      </c>
      <c r="I701" s="47" t="n">
        <v>4</v>
      </c>
    </row>
    <row r="702" customFormat="false" ht="15" hidden="false" customHeight="false" outlineLevel="0" collapsed="false">
      <c r="A702" s="47" t="s">
        <v>2943</v>
      </c>
      <c r="B702" s="47" t="s">
        <v>374</v>
      </c>
      <c r="C702" s="48" t="n">
        <v>46035</v>
      </c>
      <c r="D702" s="47" t="s">
        <v>73</v>
      </c>
      <c r="E702" s="47" t="s">
        <v>65</v>
      </c>
      <c r="F702" s="47" t="s">
        <v>2284</v>
      </c>
      <c r="G702" s="47" t="s">
        <v>97</v>
      </c>
      <c r="H702" s="47" t="s">
        <v>2232</v>
      </c>
      <c r="I702" s="47" t="n">
        <v>3</v>
      </c>
    </row>
    <row r="703" customFormat="false" ht="15" hidden="false" customHeight="false" outlineLevel="0" collapsed="false">
      <c r="A703" s="47" t="s">
        <v>2944</v>
      </c>
      <c r="B703" s="47" t="s">
        <v>376</v>
      </c>
      <c r="C703" s="48" t="n">
        <v>46035</v>
      </c>
      <c r="D703" s="47" t="s">
        <v>74</v>
      </c>
      <c r="E703" s="47" t="s">
        <v>65</v>
      </c>
      <c r="F703" s="47" t="s">
        <v>2289</v>
      </c>
      <c r="G703" s="47" t="s">
        <v>93</v>
      </c>
      <c r="H703" s="47" t="s">
        <v>2253</v>
      </c>
      <c r="I703" s="47" t="n">
        <v>13</v>
      </c>
    </row>
    <row r="704" customFormat="false" ht="15" hidden="false" customHeight="false" outlineLevel="0" collapsed="false">
      <c r="A704" s="47" t="s">
        <v>2945</v>
      </c>
      <c r="B704" s="47" t="s">
        <v>376</v>
      </c>
      <c r="C704" s="48" t="n">
        <v>46035</v>
      </c>
      <c r="D704" s="47" t="s">
        <v>74</v>
      </c>
      <c r="E704" s="47" t="s">
        <v>65</v>
      </c>
      <c r="F704" s="47" t="s">
        <v>2284</v>
      </c>
      <c r="G704" s="47" t="s">
        <v>95</v>
      </c>
      <c r="H704" s="47" t="s">
        <v>2245</v>
      </c>
      <c r="I704" s="47" t="n">
        <v>11</v>
      </c>
    </row>
    <row r="705" customFormat="false" ht="15" hidden="false" customHeight="false" outlineLevel="0" collapsed="false">
      <c r="A705" s="47" t="s">
        <v>2946</v>
      </c>
      <c r="B705" s="47" t="s">
        <v>376</v>
      </c>
      <c r="C705" s="48" t="n">
        <v>46035</v>
      </c>
      <c r="D705" s="47" t="s">
        <v>74</v>
      </c>
      <c r="E705" s="47" t="s">
        <v>65</v>
      </c>
      <c r="F705" s="47" t="s">
        <v>2284</v>
      </c>
      <c r="G705" s="47" t="s">
        <v>97</v>
      </c>
      <c r="H705" s="47" t="s">
        <v>2232</v>
      </c>
      <c r="I705" s="47" t="n">
        <v>4</v>
      </c>
    </row>
    <row r="706" customFormat="false" ht="15" hidden="false" customHeight="false" outlineLevel="0" collapsed="false">
      <c r="A706" s="47" t="s">
        <v>2947</v>
      </c>
      <c r="B706" s="47" t="s">
        <v>376</v>
      </c>
      <c r="C706" s="48" t="n">
        <v>46035</v>
      </c>
      <c r="D706" s="47" t="s">
        <v>74</v>
      </c>
      <c r="E706" s="47" t="s">
        <v>65</v>
      </c>
      <c r="F706" s="47" t="s">
        <v>2289</v>
      </c>
      <c r="G706" s="47" t="s">
        <v>97</v>
      </c>
      <c r="H706" s="47" t="s">
        <v>2232</v>
      </c>
      <c r="I706" s="47" t="n">
        <v>6</v>
      </c>
    </row>
    <row r="707" customFormat="false" ht="15" hidden="false" customHeight="false" outlineLevel="0" collapsed="false">
      <c r="A707" s="47" t="s">
        <v>2948</v>
      </c>
      <c r="B707" s="47" t="s">
        <v>376</v>
      </c>
      <c r="C707" s="48" t="n">
        <v>46035</v>
      </c>
      <c r="D707" s="47" t="s">
        <v>74</v>
      </c>
      <c r="E707" s="47" t="s">
        <v>65</v>
      </c>
      <c r="F707" s="47" t="s">
        <v>2289</v>
      </c>
      <c r="G707" s="47" t="s">
        <v>97</v>
      </c>
      <c r="H707" s="47" t="s">
        <v>2232</v>
      </c>
      <c r="I707" s="47" t="n">
        <v>5</v>
      </c>
    </row>
    <row r="708" customFormat="false" ht="15" hidden="false" customHeight="false" outlineLevel="0" collapsed="false">
      <c r="A708" s="47" t="s">
        <v>2949</v>
      </c>
      <c r="B708" s="47" t="s">
        <v>376</v>
      </c>
      <c r="C708" s="48" t="n">
        <v>46035</v>
      </c>
      <c r="D708" s="47" t="s">
        <v>74</v>
      </c>
      <c r="E708" s="47" t="s">
        <v>65</v>
      </c>
      <c r="F708" s="47" t="s">
        <v>2284</v>
      </c>
      <c r="G708" s="47" t="s">
        <v>97</v>
      </c>
      <c r="H708" s="47" t="s">
        <v>2232</v>
      </c>
      <c r="I708" s="47" t="n">
        <v>4</v>
      </c>
    </row>
    <row r="709" customFormat="false" ht="15" hidden="false" customHeight="false" outlineLevel="0" collapsed="false">
      <c r="A709" s="47" t="s">
        <v>2950</v>
      </c>
      <c r="B709" s="47" t="s">
        <v>376</v>
      </c>
      <c r="C709" s="48" t="n">
        <v>46035</v>
      </c>
      <c r="D709" s="47" t="s">
        <v>74</v>
      </c>
      <c r="E709" s="47" t="s">
        <v>65</v>
      </c>
      <c r="F709" s="47" t="s">
        <v>2289</v>
      </c>
      <c r="G709" s="47" t="s">
        <v>97</v>
      </c>
      <c r="H709" s="47" t="s">
        <v>2232</v>
      </c>
      <c r="I709" s="47" t="n">
        <v>2</v>
      </c>
    </row>
    <row r="710" customFormat="false" ht="15" hidden="false" customHeight="false" outlineLevel="0" collapsed="false">
      <c r="A710" s="47" t="s">
        <v>2951</v>
      </c>
      <c r="B710" s="47" t="s">
        <v>376</v>
      </c>
      <c r="C710" s="48" t="n">
        <v>46035</v>
      </c>
      <c r="D710" s="47" t="s">
        <v>74</v>
      </c>
      <c r="E710" s="47" t="s">
        <v>65</v>
      </c>
      <c r="F710" s="47" t="s">
        <v>2289</v>
      </c>
      <c r="G710" s="47" t="s">
        <v>97</v>
      </c>
      <c r="H710" s="47" t="s">
        <v>2232</v>
      </c>
      <c r="I710" s="47" t="n">
        <v>5</v>
      </c>
    </row>
    <row r="711" customFormat="false" ht="15" hidden="false" customHeight="false" outlineLevel="0" collapsed="false">
      <c r="A711" s="47" t="s">
        <v>2952</v>
      </c>
      <c r="B711" s="47" t="s">
        <v>376</v>
      </c>
      <c r="C711" s="48" t="n">
        <v>46035</v>
      </c>
      <c r="D711" s="47" t="s">
        <v>74</v>
      </c>
      <c r="E711" s="47" t="s">
        <v>65</v>
      </c>
      <c r="F711" s="47" t="s">
        <v>2284</v>
      </c>
      <c r="G711" s="47" t="s">
        <v>97</v>
      </c>
      <c r="H711" s="47" t="s">
        <v>2232</v>
      </c>
      <c r="I711" s="47" t="n">
        <v>6</v>
      </c>
    </row>
    <row r="712" customFormat="false" ht="15" hidden="false" customHeight="false" outlineLevel="0" collapsed="false">
      <c r="A712" s="47" t="s">
        <v>2953</v>
      </c>
      <c r="B712" s="47" t="s">
        <v>376</v>
      </c>
      <c r="C712" s="48" t="n">
        <v>46035</v>
      </c>
      <c r="D712" s="47" t="s">
        <v>74</v>
      </c>
      <c r="E712" s="47" t="s">
        <v>65</v>
      </c>
      <c r="F712" s="47" t="s">
        <v>2289</v>
      </c>
      <c r="G712" s="47" t="s">
        <v>97</v>
      </c>
      <c r="H712" s="47" t="s">
        <v>2232</v>
      </c>
      <c r="I712" s="47" t="n">
        <v>3</v>
      </c>
    </row>
    <row r="713" customFormat="false" ht="15" hidden="false" customHeight="false" outlineLevel="0" collapsed="false">
      <c r="A713" s="47" t="s">
        <v>2954</v>
      </c>
      <c r="B713" s="47" t="s">
        <v>376</v>
      </c>
      <c r="C713" s="48" t="n">
        <v>46035</v>
      </c>
      <c r="D713" s="47" t="s">
        <v>74</v>
      </c>
      <c r="E713" s="47" t="s">
        <v>65</v>
      </c>
      <c r="F713" s="47" t="s">
        <v>2289</v>
      </c>
      <c r="G713" s="47" t="s">
        <v>97</v>
      </c>
      <c r="H713" s="47" t="s">
        <v>2232</v>
      </c>
      <c r="I713" s="47" t="n">
        <v>5</v>
      </c>
    </row>
    <row r="714" customFormat="false" ht="15" hidden="false" customHeight="false" outlineLevel="0" collapsed="false">
      <c r="A714" s="47" t="s">
        <v>2955</v>
      </c>
      <c r="B714" s="47" t="s">
        <v>377</v>
      </c>
      <c r="C714" s="48" t="n">
        <v>46035</v>
      </c>
      <c r="D714" s="47" t="s">
        <v>75</v>
      </c>
      <c r="E714" s="47" t="s">
        <v>65</v>
      </c>
      <c r="F714" s="47" t="s">
        <v>2284</v>
      </c>
      <c r="G714" s="47" t="s">
        <v>95</v>
      </c>
      <c r="H714" s="47" t="s">
        <v>2245</v>
      </c>
      <c r="I714" s="47" t="n">
        <v>41</v>
      </c>
    </row>
    <row r="715" customFormat="false" ht="15" hidden="false" customHeight="false" outlineLevel="0" collapsed="false">
      <c r="A715" s="47" t="s">
        <v>2956</v>
      </c>
      <c r="B715" s="47" t="s">
        <v>377</v>
      </c>
      <c r="C715" s="48" t="n">
        <v>46035</v>
      </c>
      <c r="D715" s="47" t="s">
        <v>75</v>
      </c>
      <c r="E715" s="47" t="s">
        <v>65</v>
      </c>
      <c r="F715" s="47" t="s">
        <v>2284</v>
      </c>
      <c r="G715" s="47" t="s">
        <v>97</v>
      </c>
      <c r="H715" s="47" t="s">
        <v>2232</v>
      </c>
      <c r="I715" s="47" t="n">
        <v>6</v>
      </c>
    </row>
    <row r="716" customFormat="false" ht="15" hidden="false" customHeight="false" outlineLevel="0" collapsed="false">
      <c r="A716" s="47" t="s">
        <v>2957</v>
      </c>
      <c r="B716" s="47" t="s">
        <v>377</v>
      </c>
      <c r="C716" s="48" t="n">
        <v>46035</v>
      </c>
      <c r="D716" s="47" t="s">
        <v>75</v>
      </c>
      <c r="E716" s="47" t="s">
        <v>65</v>
      </c>
      <c r="F716" s="47" t="s">
        <v>2289</v>
      </c>
      <c r="G716" s="47" t="s">
        <v>97</v>
      </c>
      <c r="H716" s="47" t="s">
        <v>2232</v>
      </c>
      <c r="I716" s="47" t="n">
        <v>6</v>
      </c>
    </row>
    <row r="717" customFormat="false" ht="15" hidden="false" customHeight="false" outlineLevel="0" collapsed="false">
      <c r="A717" s="47" t="s">
        <v>2958</v>
      </c>
      <c r="B717" s="47" t="s">
        <v>377</v>
      </c>
      <c r="C717" s="48" t="n">
        <v>46035</v>
      </c>
      <c r="D717" s="47" t="s">
        <v>75</v>
      </c>
      <c r="E717" s="47" t="s">
        <v>65</v>
      </c>
      <c r="F717" s="47" t="s">
        <v>2289</v>
      </c>
      <c r="G717" s="47" t="s">
        <v>97</v>
      </c>
      <c r="H717" s="47" t="s">
        <v>2232</v>
      </c>
      <c r="I717" s="47" t="n">
        <v>4</v>
      </c>
    </row>
    <row r="718" customFormat="false" ht="15" hidden="false" customHeight="false" outlineLevel="0" collapsed="false">
      <c r="A718" s="47" t="s">
        <v>2959</v>
      </c>
      <c r="B718" s="47" t="s">
        <v>377</v>
      </c>
      <c r="C718" s="48" t="n">
        <v>46035</v>
      </c>
      <c r="D718" s="47" t="s">
        <v>75</v>
      </c>
      <c r="E718" s="47" t="s">
        <v>65</v>
      </c>
      <c r="F718" s="47" t="s">
        <v>2284</v>
      </c>
      <c r="G718" s="47" t="s">
        <v>97</v>
      </c>
      <c r="H718" s="47" t="s">
        <v>2232</v>
      </c>
      <c r="I718" s="47" t="n">
        <v>4</v>
      </c>
    </row>
    <row r="719" customFormat="false" ht="15" hidden="false" customHeight="false" outlineLevel="0" collapsed="false">
      <c r="A719" s="47" t="s">
        <v>2960</v>
      </c>
      <c r="B719" s="47" t="s">
        <v>377</v>
      </c>
      <c r="C719" s="48" t="n">
        <v>46035</v>
      </c>
      <c r="D719" s="47" t="s">
        <v>75</v>
      </c>
      <c r="E719" s="47" t="s">
        <v>65</v>
      </c>
      <c r="F719" s="47" t="s">
        <v>2289</v>
      </c>
      <c r="G719" s="47" t="s">
        <v>97</v>
      </c>
      <c r="H719" s="47" t="s">
        <v>2232</v>
      </c>
      <c r="I719" s="47" t="n">
        <v>4</v>
      </c>
    </row>
    <row r="720" customFormat="false" ht="15" hidden="false" customHeight="false" outlineLevel="0" collapsed="false">
      <c r="A720" s="47" t="s">
        <v>2961</v>
      </c>
      <c r="B720" s="47" t="s">
        <v>377</v>
      </c>
      <c r="C720" s="48" t="n">
        <v>46035</v>
      </c>
      <c r="D720" s="47" t="s">
        <v>75</v>
      </c>
      <c r="E720" s="47" t="s">
        <v>65</v>
      </c>
      <c r="F720" s="47" t="s">
        <v>2289</v>
      </c>
      <c r="G720" s="47" t="s">
        <v>97</v>
      </c>
      <c r="H720" s="47" t="s">
        <v>2232</v>
      </c>
      <c r="I720" s="47" t="n">
        <v>5</v>
      </c>
    </row>
    <row r="721" customFormat="false" ht="15" hidden="false" customHeight="false" outlineLevel="0" collapsed="false">
      <c r="A721" s="47" t="s">
        <v>2962</v>
      </c>
      <c r="B721" s="47" t="s">
        <v>377</v>
      </c>
      <c r="C721" s="48" t="n">
        <v>46035</v>
      </c>
      <c r="D721" s="47" t="s">
        <v>75</v>
      </c>
      <c r="E721" s="47" t="s">
        <v>65</v>
      </c>
      <c r="F721" s="47" t="s">
        <v>2289</v>
      </c>
      <c r="G721" s="47" t="s">
        <v>97</v>
      </c>
      <c r="H721" s="47" t="s">
        <v>2232</v>
      </c>
      <c r="I721" s="47" t="n">
        <v>5</v>
      </c>
    </row>
    <row r="722" customFormat="false" ht="15" hidden="false" customHeight="false" outlineLevel="0" collapsed="false">
      <c r="A722" s="47" t="s">
        <v>2963</v>
      </c>
      <c r="B722" s="47" t="s">
        <v>377</v>
      </c>
      <c r="C722" s="48" t="n">
        <v>46035</v>
      </c>
      <c r="D722" s="47" t="s">
        <v>75</v>
      </c>
      <c r="E722" s="47" t="s">
        <v>65</v>
      </c>
      <c r="F722" s="47" t="s">
        <v>2284</v>
      </c>
      <c r="G722" s="47" t="s">
        <v>97</v>
      </c>
      <c r="H722" s="47" t="s">
        <v>2232</v>
      </c>
      <c r="I722" s="47" t="n">
        <v>4</v>
      </c>
    </row>
    <row r="723" customFormat="false" ht="15" hidden="false" customHeight="false" outlineLevel="0" collapsed="false">
      <c r="A723" s="47" t="s">
        <v>2964</v>
      </c>
      <c r="B723" s="47" t="s">
        <v>377</v>
      </c>
      <c r="C723" s="48" t="n">
        <v>46035</v>
      </c>
      <c r="D723" s="47" t="s">
        <v>75</v>
      </c>
      <c r="E723" s="47" t="s">
        <v>65</v>
      </c>
      <c r="F723" s="47" t="s">
        <v>2289</v>
      </c>
      <c r="G723" s="47" t="s">
        <v>97</v>
      </c>
      <c r="H723" s="47" t="s">
        <v>2232</v>
      </c>
      <c r="I723" s="47" t="n">
        <v>5</v>
      </c>
    </row>
    <row r="724" customFormat="false" ht="15" hidden="false" customHeight="false" outlineLevel="0" collapsed="false">
      <c r="A724" s="47" t="s">
        <v>2965</v>
      </c>
      <c r="B724" s="47" t="s">
        <v>377</v>
      </c>
      <c r="C724" s="48" t="n">
        <v>46035</v>
      </c>
      <c r="D724" s="47" t="s">
        <v>75</v>
      </c>
      <c r="E724" s="47" t="s">
        <v>65</v>
      </c>
      <c r="F724" s="47" t="s">
        <v>2289</v>
      </c>
      <c r="G724" s="47" t="s">
        <v>97</v>
      </c>
      <c r="H724" s="47" t="s">
        <v>2232</v>
      </c>
      <c r="I724" s="47" t="n">
        <v>5</v>
      </c>
    </row>
    <row r="725" customFormat="false" ht="15" hidden="false" customHeight="false" outlineLevel="0" collapsed="false">
      <c r="A725" s="47" t="s">
        <v>2966</v>
      </c>
      <c r="B725" s="47" t="s">
        <v>377</v>
      </c>
      <c r="C725" s="48" t="n">
        <v>46035</v>
      </c>
      <c r="D725" s="47" t="s">
        <v>75</v>
      </c>
      <c r="E725" s="47" t="s">
        <v>65</v>
      </c>
      <c r="F725" s="47" t="s">
        <v>2284</v>
      </c>
      <c r="G725" s="47" t="s">
        <v>97</v>
      </c>
      <c r="H725" s="47" t="s">
        <v>2232</v>
      </c>
      <c r="I725" s="47" t="n">
        <v>3</v>
      </c>
    </row>
    <row r="726" customFormat="false" ht="15" hidden="false" customHeight="false" outlineLevel="0" collapsed="false">
      <c r="A726" s="47" t="s">
        <v>2967</v>
      </c>
      <c r="B726" s="47" t="s">
        <v>377</v>
      </c>
      <c r="C726" s="48" t="n">
        <v>46035</v>
      </c>
      <c r="D726" s="47" t="s">
        <v>75</v>
      </c>
      <c r="E726" s="47" t="s">
        <v>65</v>
      </c>
      <c r="F726" s="47" t="s">
        <v>2284</v>
      </c>
      <c r="G726" s="47" t="s">
        <v>97</v>
      </c>
      <c r="H726" s="47" t="s">
        <v>2232</v>
      </c>
      <c r="I726" s="47" t="n">
        <v>6</v>
      </c>
    </row>
    <row r="727" customFormat="false" ht="15" hidden="false" customHeight="false" outlineLevel="0" collapsed="false">
      <c r="A727" s="47" t="s">
        <v>2968</v>
      </c>
      <c r="B727" s="47" t="s">
        <v>378</v>
      </c>
      <c r="C727" s="48" t="n">
        <v>46036</v>
      </c>
      <c r="D727" s="47" t="s">
        <v>73</v>
      </c>
      <c r="E727" s="47" t="s">
        <v>62</v>
      </c>
      <c r="F727" s="47" t="s">
        <v>2228</v>
      </c>
      <c r="G727" s="47" t="s">
        <v>93</v>
      </c>
      <c r="H727" s="47" t="s">
        <v>2253</v>
      </c>
      <c r="I727" s="47" t="n">
        <v>7</v>
      </c>
    </row>
    <row r="728" customFormat="false" ht="15" hidden="false" customHeight="false" outlineLevel="0" collapsed="false">
      <c r="A728" s="47" t="s">
        <v>2969</v>
      </c>
      <c r="B728" s="47" t="s">
        <v>378</v>
      </c>
      <c r="C728" s="48" t="n">
        <v>46036</v>
      </c>
      <c r="D728" s="47" t="s">
        <v>73</v>
      </c>
      <c r="E728" s="47" t="s">
        <v>62</v>
      </c>
      <c r="F728" s="47" t="s">
        <v>2228</v>
      </c>
      <c r="G728" s="47" t="s">
        <v>95</v>
      </c>
      <c r="H728" s="47" t="s">
        <v>2245</v>
      </c>
      <c r="I728" s="47" t="n">
        <v>39</v>
      </c>
    </row>
    <row r="729" customFormat="false" ht="15" hidden="false" customHeight="false" outlineLevel="0" collapsed="false">
      <c r="A729" s="47" t="s">
        <v>2970</v>
      </c>
      <c r="B729" s="47" t="s">
        <v>378</v>
      </c>
      <c r="C729" s="48" t="n">
        <v>46036</v>
      </c>
      <c r="D729" s="47" t="s">
        <v>73</v>
      </c>
      <c r="E729" s="47" t="s">
        <v>62</v>
      </c>
      <c r="F729" s="47" t="s">
        <v>2228</v>
      </c>
      <c r="G729" s="47" t="s">
        <v>97</v>
      </c>
      <c r="H729" s="47" t="s">
        <v>2232</v>
      </c>
      <c r="I729" s="47" t="n">
        <v>4</v>
      </c>
    </row>
    <row r="730" customFormat="false" ht="15" hidden="false" customHeight="false" outlineLevel="0" collapsed="false">
      <c r="A730" s="47" t="s">
        <v>2971</v>
      </c>
      <c r="B730" s="47" t="s">
        <v>378</v>
      </c>
      <c r="C730" s="48" t="n">
        <v>46036</v>
      </c>
      <c r="D730" s="47" t="s">
        <v>73</v>
      </c>
      <c r="E730" s="47" t="s">
        <v>62</v>
      </c>
      <c r="F730" s="47" t="s">
        <v>2228</v>
      </c>
      <c r="G730" s="47" t="s">
        <v>97</v>
      </c>
      <c r="H730" s="47" t="s">
        <v>2232</v>
      </c>
      <c r="I730" s="47" t="n">
        <v>6</v>
      </c>
    </row>
    <row r="731" customFormat="false" ht="15" hidden="false" customHeight="false" outlineLevel="0" collapsed="false">
      <c r="A731" s="47" t="s">
        <v>2972</v>
      </c>
      <c r="B731" s="47" t="s">
        <v>378</v>
      </c>
      <c r="C731" s="48" t="n">
        <v>46036</v>
      </c>
      <c r="D731" s="47" t="s">
        <v>73</v>
      </c>
      <c r="E731" s="47" t="s">
        <v>62</v>
      </c>
      <c r="F731" s="47" t="s">
        <v>2231</v>
      </c>
      <c r="G731" s="47" t="s">
        <v>97</v>
      </c>
      <c r="H731" s="47" t="s">
        <v>2232</v>
      </c>
      <c r="I731" s="47" t="n">
        <v>2</v>
      </c>
    </row>
    <row r="732" customFormat="false" ht="15" hidden="false" customHeight="false" outlineLevel="0" collapsed="false">
      <c r="A732" s="47" t="s">
        <v>2973</v>
      </c>
      <c r="B732" s="47" t="s">
        <v>378</v>
      </c>
      <c r="C732" s="48" t="n">
        <v>46036</v>
      </c>
      <c r="D732" s="47" t="s">
        <v>73</v>
      </c>
      <c r="E732" s="47" t="s">
        <v>62</v>
      </c>
      <c r="F732" s="47" t="s">
        <v>2228</v>
      </c>
      <c r="G732" s="47" t="s">
        <v>97</v>
      </c>
      <c r="H732" s="47" t="s">
        <v>2232</v>
      </c>
      <c r="I732" s="47" t="n">
        <v>3</v>
      </c>
    </row>
    <row r="733" customFormat="false" ht="15" hidden="false" customHeight="false" outlineLevel="0" collapsed="false">
      <c r="A733" s="47" t="s">
        <v>2974</v>
      </c>
      <c r="B733" s="47" t="s">
        <v>379</v>
      </c>
      <c r="C733" s="48" t="n">
        <v>46036</v>
      </c>
      <c r="D733" s="47" t="s">
        <v>74</v>
      </c>
      <c r="E733" s="47" t="s">
        <v>62</v>
      </c>
      <c r="F733" s="47" t="s">
        <v>2231</v>
      </c>
      <c r="G733" s="47" t="s">
        <v>97</v>
      </c>
      <c r="H733" s="47" t="s">
        <v>2232</v>
      </c>
      <c r="I733" s="47" t="n">
        <v>7</v>
      </c>
    </row>
    <row r="734" customFormat="false" ht="15" hidden="false" customHeight="false" outlineLevel="0" collapsed="false">
      <c r="A734" s="47" t="s">
        <v>2975</v>
      </c>
      <c r="B734" s="47" t="s">
        <v>379</v>
      </c>
      <c r="C734" s="48" t="n">
        <v>46036</v>
      </c>
      <c r="D734" s="47" t="s">
        <v>74</v>
      </c>
      <c r="E734" s="47" t="s">
        <v>62</v>
      </c>
      <c r="F734" s="47" t="s">
        <v>2231</v>
      </c>
      <c r="G734" s="47" t="s">
        <v>97</v>
      </c>
      <c r="H734" s="47" t="s">
        <v>2232</v>
      </c>
      <c r="I734" s="47" t="n">
        <v>2</v>
      </c>
    </row>
    <row r="735" customFormat="false" ht="15" hidden="false" customHeight="false" outlineLevel="0" collapsed="false">
      <c r="A735" s="47" t="s">
        <v>2976</v>
      </c>
      <c r="B735" s="47" t="s">
        <v>379</v>
      </c>
      <c r="C735" s="48" t="n">
        <v>46036</v>
      </c>
      <c r="D735" s="47" t="s">
        <v>74</v>
      </c>
      <c r="E735" s="47" t="s">
        <v>62</v>
      </c>
      <c r="F735" s="47" t="s">
        <v>2231</v>
      </c>
      <c r="G735" s="47" t="s">
        <v>97</v>
      </c>
      <c r="H735" s="47" t="s">
        <v>2232</v>
      </c>
      <c r="I735" s="47" t="n">
        <v>5</v>
      </c>
    </row>
    <row r="736" customFormat="false" ht="15" hidden="false" customHeight="false" outlineLevel="0" collapsed="false">
      <c r="A736" s="47" t="s">
        <v>2977</v>
      </c>
      <c r="B736" s="47" t="s">
        <v>379</v>
      </c>
      <c r="C736" s="48" t="n">
        <v>46036</v>
      </c>
      <c r="D736" s="47" t="s">
        <v>74</v>
      </c>
      <c r="E736" s="47" t="s">
        <v>62</v>
      </c>
      <c r="F736" s="47" t="s">
        <v>2228</v>
      </c>
      <c r="G736" s="47" t="s">
        <v>97</v>
      </c>
      <c r="H736" s="47" t="s">
        <v>2232</v>
      </c>
      <c r="I736" s="47" t="n">
        <v>3</v>
      </c>
    </row>
    <row r="737" customFormat="false" ht="15" hidden="false" customHeight="false" outlineLevel="0" collapsed="false">
      <c r="A737" s="47" t="s">
        <v>2978</v>
      </c>
      <c r="B737" s="47" t="s">
        <v>379</v>
      </c>
      <c r="C737" s="48" t="n">
        <v>46036</v>
      </c>
      <c r="D737" s="47" t="s">
        <v>74</v>
      </c>
      <c r="E737" s="47" t="s">
        <v>62</v>
      </c>
      <c r="F737" s="47" t="s">
        <v>2228</v>
      </c>
      <c r="G737" s="47" t="s">
        <v>97</v>
      </c>
      <c r="H737" s="47" t="s">
        <v>2232</v>
      </c>
      <c r="I737" s="47" t="n">
        <v>7</v>
      </c>
    </row>
    <row r="738" customFormat="false" ht="15" hidden="false" customHeight="false" outlineLevel="0" collapsed="false">
      <c r="A738" s="47" t="s">
        <v>2979</v>
      </c>
      <c r="B738" s="47" t="s">
        <v>380</v>
      </c>
      <c r="C738" s="48" t="n">
        <v>46036</v>
      </c>
      <c r="D738" s="47" t="s">
        <v>75</v>
      </c>
      <c r="E738" s="47" t="s">
        <v>62</v>
      </c>
      <c r="F738" s="47" t="s">
        <v>2317</v>
      </c>
      <c r="G738" s="47" t="s">
        <v>93</v>
      </c>
      <c r="H738" s="47" t="s">
        <v>2253</v>
      </c>
      <c r="I738" s="47" t="n">
        <v>40</v>
      </c>
    </row>
    <row r="739" customFormat="false" ht="15" hidden="false" customHeight="false" outlineLevel="0" collapsed="false">
      <c r="A739" s="47" t="s">
        <v>2980</v>
      </c>
      <c r="B739" s="47" t="s">
        <v>380</v>
      </c>
      <c r="C739" s="48" t="n">
        <v>46036</v>
      </c>
      <c r="D739" s="47" t="s">
        <v>75</v>
      </c>
      <c r="E739" s="47" t="s">
        <v>62</v>
      </c>
      <c r="F739" s="47" t="s">
        <v>2228</v>
      </c>
      <c r="G739" s="47" t="s">
        <v>97</v>
      </c>
      <c r="H739" s="47" t="s">
        <v>2232</v>
      </c>
      <c r="I739" s="47" t="n">
        <v>3</v>
      </c>
    </row>
    <row r="740" customFormat="false" ht="15" hidden="false" customHeight="false" outlineLevel="0" collapsed="false">
      <c r="A740" s="47" t="s">
        <v>2981</v>
      </c>
      <c r="B740" s="47" t="s">
        <v>380</v>
      </c>
      <c r="C740" s="48" t="n">
        <v>46036</v>
      </c>
      <c r="D740" s="47" t="s">
        <v>75</v>
      </c>
      <c r="E740" s="47" t="s">
        <v>62</v>
      </c>
      <c r="F740" s="47" t="s">
        <v>2228</v>
      </c>
      <c r="G740" s="47" t="s">
        <v>97</v>
      </c>
      <c r="H740" s="47" t="s">
        <v>2232</v>
      </c>
      <c r="I740" s="47" t="n">
        <v>5</v>
      </c>
    </row>
    <row r="741" customFormat="false" ht="15" hidden="false" customHeight="false" outlineLevel="0" collapsed="false">
      <c r="A741" s="47" t="s">
        <v>2982</v>
      </c>
      <c r="B741" s="47" t="s">
        <v>381</v>
      </c>
      <c r="C741" s="48" t="n">
        <v>46036</v>
      </c>
      <c r="D741" s="47" t="s">
        <v>73</v>
      </c>
      <c r="E741" s="47" t="s">
        <v>63</v>
      </c>
      <c r="F741" s="47" t="s">
        <v>2252</v>
      </c>
      <c r="G741" s="47" t="s">
        <v>96</v>
      </c>
      <c r="H741" s="47" t="s">
        <v>2270</v>
      </c>
      <c r="I741" s="47" t="n">
        <v>39</v>
      </c>
    </row>
    <row r="742" customFormat="false" ht="15" hidden="false" customHeight="false" outlineLevel="0" collapsed="false">
      <c r="A742" s="47" t="s">
        <v>2983</v>
      </c>
      <c r="B742" s="47" t="s">
        <v>381</v>
      </c>
      <c r="C742" s="48" t="n">
        <v>46036</v>
      </c>
      <c r="D742" s="47" t="s">
        <v>73</v>
      </c>
      <c r="E742" s="47" t="s">
        <v>63</v>
      </c>
      <c r="F742" s="47" t="s">
        <v>2252</v>
      </c>
      <c r="G742" s="47" t="s">
        <v>96</v>
      </c>
      <c r="H742" s="47" t="s">
        <v>2270</v>
      </c>
      <c r="I742" s="47" t="n">
        <v>15</v>
      </c>
    </row>
    <row r="743" customFormat="false" ht="15" hidden="false" customHeight="false" outlineLevel="0" collapsed="false">
      <c r="A743" s="47" t="s">
        <v>2984</v>
      </c>
      <c r="B743" s="47" t="s">
        <v>381</v>
      </c>
      <c r="C743" s="48" t="n">
        <v>46036</v>
      </c>
      <c r="D743" s="47" t="s">
        <v>73</v>
      </c>
      <c r="E743" s="47" t="s">
        <v>63</v>
      </c>
      <c r="F743" s="47" t="s">
        <v>2260</v>
      </c>
      <c r="G743" s="47" t="s">
        <v>97</v>
      </c>
      <c r="H743" s="47" t="s">
        <v>2232</v>
      </c>
      <c r="I743" s="47" t="n">
        <v>4</v>
      </c>
    </row>
    <row r="744" customFormat="false" ht="15" hidden="false" customHeight="false" outlineLevel="0" collapsed="false">
      <c r="A744" s="47" t="s">
        <v>2985</v>
      </c>
      <c r="B744" s="47" t="s">
        <v>381</v>
      </c>
      <c r="C744" s="48" t="n">
        <v>46036</v>
      </c>
      <c r="D744" s="47" t="s">
        <v>73</v>
      </c>
      <c r="E744" s="47" t="s">
        <v>63</v>
      </c>
      <c r="F744" s="47" t="s">
        <v>2252</v>
      </c>
      <c r="G744" s="47" t="s">
        <v>97</v>
      </c>
      <c r="H744" s="47" t="s">
        <v>2232</v>
      </c>
      <c r="I744" s="47" t="n">
        <v>3</v>
      </c>
    </row>
    <row r="745" customFormat="false" ht="15" hidden="false" customHeight="false" outlineLevel="0" collapsed="false">
      <c r="A745" s="47" t="s">
        <v>2986</v>
      </c>
      <c r="B745" s="47" t="s">
        <v>381</v>
      </c>
      <c r="C745" s="48" t="n">
        <v>46036</v>
      </c>
      <c r="D745" s="47" t="s">
        <v>73</v>
      </c>
      <c r="E745" s="47" t="s">
        <v>63</v>
      </c>
      <c r="F745" s="47" t="s">
        <v>2260</v>
      </c>
      <c r="G745" s="47" t="s">
        <v>97</v>
      </c>
      <c r="H745" s="47" t="s">
        <v>2232</v>
      </c>
      <c r="I745" s="47" t="n">
        <v>5</v>
      </c>
    </row>
    <row r="746" customFormat="false" ht="15" hidden="false" customHeight="false" outlineLevel="0" collapsed="false">
      <c r="A746" s="47" t="s">
        <v>2987</v>
      </c>
      <c r="B746" s="47" t="s">
        <v>381</v>
      </c>
      <c r="C746" s="48" t="n">
        <v>46036</v>
      </c>
      <c r="D746" s="47" t="s">
        <v>73</v>
      </c>
      <c r="E746" s="47" t="s">
        <v>63</v>
      </c>
      <c r="F746" s="47" t="s">
        <v>2255</v>
      </c>
      <c r="G746" s="47" t="s">
        <v>97</v>
      </c>
      <c r="H746" s="47" t="s">
        <v>2232</v>
      </c>
      <c r="I746" s="47" t="n">
        <v>5</v>
      </c>
    </row>
    <row r="747" customFormat="false" ht="15" hidden="false" customHeight="false" outlineLevel="0" collapsed="false">
      <c r="A747" s="47" t="s">
        <v>2988</v>
      </c>
      <c r="B747" s="47" t="s">
        <v>382</v>
      </c>
      <c r="C747" s="48" t="n">
        <v>46036</v>
      </c>
      <c r="D747" s="47" t="s">
        <v>74</v>
      </c>
      <c r="E747" s="47" t="s">
        <v>63</v>
      </c>
      <c r="F747" s="47" t="s">
        <v>2260</v>
      </c>
      <c r="G747" s="47" t="s">
        <v>93</v>
      </c>
      <c r="H747" s="47" t="s">
        <v>2253</v>
      </c>
      <c r="I747" s="47" t="n">
        <v>26</v>
      </c>
    </row>
    <row r="748" customFormat="false" ht="15" hidden="false" customHeight="false" outlineLevel="0" collapsed="false">
      <c r="A748" s="47" t="s">
        <v>2989</v>
      </c>
      <c r="B748" s="47" t="s">
        <v>382</v>
      </c>
      <c r="C748" s="48" t="n">
        <v>46036</v>
      </c>
      <c r="D748" s="47" t="s">
        <v>74</v>
      </c>
      <c r="E748" s="47" t="s">
        <v>63</v>
      </c>
      <c r="F748" s="47" t="s">
        <v>2252</v>
      </c>
      <c r="G748" s="47" t="s">
        <v>93</v>
      </c>
      <c r="H748" s="47" t="s">
        <v>2253</v>
      </c>
      <c r="I748" s="47" t="n">
        <v>61</v>
      </c>
    </row>
    <row r="749" customFormat="false" ht="15" hidden="false" customHeight="false" outlineLevel="0" collapsed="false">
      <c r="A749" s="47" t="s">
        <v>2990</v>
      </c>
      <c r="B749" s="47" t="s">
        <v>382</v>
      </c>
      <c r="C749" s="48" t="n">
        <v>46036</v>
      </c>
      <c r="D749" s="47" t="s">
        <v>74</v>
      </c>
      <c r="E749" s="47" t="s">
        <v>63</v>
      </c>
      <c r="F749" s="47" t="s">
        <v>2252</v>
      </c>
      <c r="G749" s="47" t="s">
        <v>97</v>
      </c>
      <c r="H749" s="47" t="s">
        <v>2232</v>
      </c>
      <c r="I749" s="47" t="n">
        <v>5</v>
      </c>
    </row>
    <row r="750" customFormat="false" ht="15" hidden="false" customHeight="false" outlineLevel="0" collapsed="false">
      <c r="A750" s="47" t="s">
        <v>2991</v>
      </c>
      <c r="B750" s="47" t="s">
        <v>382</v>
      </c>
      <c r="C750" s="48" t="n">
        <v>46036</v>
      </c>
      <c r="D750" s="47" t="s">
        <v>74</v>
      </c>
      <c r="E750" s="47" t="s">
        <v>63</v>
      </c>
      <c r="F750" s="47" t="s">
        <v>2252</v>
      </c>
      <c r="G750" s="47" t="s">
        <v>97</v>
      </c>
      <c r="H750" s="47" t="s">
        <v>2232</v>
      </c>
      <c r="I750" s="47" t="n">
        <v>6</v>
      </c>
    </row>
    <row r="751" customFormat="false" ht="15" hidden="false" customHeight="false" outlineLevel="0" collapsed="false">
      <c r="A751" s="47" t="s">
        <v>2992</v>
      </c>
      <c r="B751" s="47" t="s">
        <v>382</v>
      </c>
      <c r="C751" s="48" t="n">
        <v>46036</v>
      </c>
      <c r="D751" s="47" t="s">
        <v>74</v>
      </c>
      <c r="E751" s="47" t="s">
        <v>63</v>
      </c>
      <c r="F751" s="47" t="s">
        <v>2255</v>
      </c>
      <c r="G751" s="47" t="s">
        <v>97</v>
      </c>
      <c r="H751" s="47" t="s">
        <v>2232</v>
      </c>
      <c r="I751" s="47" t="n">
        <v>7</v>
      </c>
    </row>
    <row r="752" customFormat="false" ht="15" hidden="false" customHeight="false" outlineLevel="0" collapsed="false">
      <c r="A752" s="47" t="s">
        <v>2993</v>
      </c>
      <c r="B752" s="47" t="s">
        <v>382</v>
      </c>
      <c r="C752" s="48" t="n">
        <v>46036</v>
      </c>
      <c r="D752" s="47" t="s">
        <v>74</v>
      </c>
      <c r="E752" s="47" t="s">
        <v>63</v>
      </c>
      <c r="F752" s="47" t="s">
        <v>2252</v>
      </c>
      <c r="G752" s="47" t="s">
        <v>97</v>
      </c>
      <c r="H752" s="47" t="s">
        <v>2232</v>
      </c>
      <c r="I752" s="47" t="n">
        <v>5</v>
      </c>
    </row>
    <row r="753" customFormat="false" ht="15" hidden="false" customHeight="false" outlineLevel="0" collapsed="false">
      <c r="A753" s="47" t="s">
        <v>2994</v>
      </c>
      <c r="B753" s="47" t="s">
        <v>382</v>
      </c>
      <c r="C753" s="48" t="n">
        <v>46036</v>
      </c>
      <c r="D753" s="47" t="s">
        <v>74</v>
      </c>
      <c r="E753" s="47" t="s">
        <v>63</v>
      </c>
      <c r="F753" s="47" t="s">
        <v>2252</v>
      </c>
      <c r="G753" s="47" t="s">
        <v>97</v>
      </c>
      <c r="H753" s="47" t="s">
        <v>2232</v>
      </c>
      <c r="I753" s="47" t="n">
        <v>7</v>
      </c>
    </row>
    <row r="754" customFormat="false" ht="15" hidden="false" customHeight="false" outlineLevel="0" collapsed="false">
      <c r="A754" s="47" t="s">
        <v>2995</v>
      </c>
      <c r="B754" s="47" t="s">
        <v>382</v>
      </c>
      <c r="C754" s="48" t="n">
        <v>46036</v>
      </c>
      <c r="D754" s="47" t="s">
        <v>74</v>
      </c>
      <c r="E754" s="47" t="s">
        <v>63</v>
      </c>
      <c r="F754" s="47" t="s">
        <v>2255</v>
      </c>
      <c r="G754" s="47" t="s">
        <v>97</v>
      </c>
      <c r="H754" s="47" t="s">
        <v>2232</v>
      </c>
      <c r="I754" s="47" t="n">
        <v>7</v>
      </c>
    </row>
    <row r="755" customFormat="false" ht="15" hidden="false" customHeight="false" outlineLevel="0" collapsed="false">
      <c r="A755" s="47" t="s">
        <v>2996</v>
      </c>
      <c r="B755" s="47" t="s">
        <v>382</v>
      </c>
      <c r="C755" s="48" t="n">
        <v>46036</v>
      </c>
      <c r="D755" s="47" t="s">
        <v>74</v>
      </c>
      <c r="E755" s="47" t="s">
        <v>63</v>
      </c>
      <c r="F755" s="47" t="s">
        <v>2252</v>
      </c>
      <c r="G755" s="47" t="s">
        <v>97</v>
      </c>
      <c r="H755" s="47" t="s">
        <v>2232</v>
      </c>
      <c r="I755" s="47" t="n">
        <v>3</v>
      </c>
    </row>
    <row r="756" customFormat="false" ht="15" hidden="false" customHeight="false" outlineLevel="0" collapsed="false">
      <c r="A756" s="47" t="s">
        <v>2997</v>
      </c>
      <c r="B756" s="47" t="s">
        <v>383</v>
      </c>
      <c r="C756" s="48" t="n">
        <v>46036</v>
      </c>
      <c r="D756" s="47" t="s">
        <v>75</v>
      </c>
      <c r="E756" s="47" t="s">
        <v>63</v>
      </c>
      <c r="F756" s="47" t="s">
        <v>2255</v>
      </c>
      <c r="G756" s="47" t="s">
        <v>93</v>
      </c>
      <c r="H756" s="47" t="s">
        <v>2253</v>
      </c>
      <c r="I756" s="47" t="n">
        <v>16</v>
      </c>
    </row>
    <row r="757" customFormat="false" ht="15" hidden="false" customHeight="false" outlineLevel="0" collapsed="false">
      <c r="A757" s="47" t="s">
        <v>2998</v>
      </c>
      <c r="B757" s="47" t="s">
        <v>383</v>
      </c>
      <c r="C757" s="48" t="n">
        <v>46036</v>
      </c>
      <c r="D757" s="47" t="s">
        <v>75</v>
      </c>
      <c r="E757" s="47" t="s">
        <v>63</v>
      </c>
      <c r="F757" s="47" t="s">
        <v>2252</v>
      </c>
      <c r="G757" s="47" t="s">
        <v>96</v>
      </c>
      <c r="H757" s="47" t="s">
        <v>2270</v>
      </c>
      <c r="I757" s="47" t="n">
        <v>19</v>
      </c>
    </row>
    <row r="758" customFormat="false" ht="15" hidden="false" customHeight="false" outlineLevel="0" collapsed="false">
      <c r="A758" s="47" t="s">
        <v>2999</v>
      </c>
      <c r="B758" s="47" t="s">
        <v>383</v>
      </c>
      <c r="C758" s="48" t="n">
        <v>46036</v>
      </c>
      <c r="D758" s="47" t="s">
        <v>75</v>
      </c>
      <c r="E758" s="47" t="s">
        <v>63</v>
      </c>
      <c r="F758" s="47" t="s">
        <v>2255</v>
      </c>
      <c r="G758" s="47" t="s">
        <v>97</v>
      </c>
      <c r="H758" s="47" t="s">
        <v>2232</v>
      </c>
      <c r="I758" s="47" t="n">
        <v>5</v>
      </c>
    </row>
    <row r="759" customFormat="false" ht="15" hidden="false" customHeight="false" outlineLevel="0" collapsed="false">
      <c r="A759" s="47" t="s">
        <v>3000</v>
      </c>
      <c r="B759" s="47" t="s">
        <v>383</v>
      </c>
      <c r="C759" s="48" t="n">
        <v>46036</v>
      </c>
      <c r="D759" s="47" t="s">
        <v>75</v>
      </c>
      <c r="E759" s="47" t="s">
        <v>63</v>
      </c>
      <c r="F759" s="47" t="s">
        <v>2252</v>
      </c>
      <c r="G759" s="47" t="s">
        <v>97</v>
      </c>
      <c r="H759" s="47" t="s">
        <v>2232</v>
      </c>
      <c r="I759" s="47" t="n">
        <v>2</v>
      </c>
    </row>
    <row r="760" customFormat="false" ht="15" hidden="false" customHeight="false" outlineLevel="0" collapsed="false">
      <c r="A760" s="47" t="s">
        <v>3001</v>
      </c>
      <c r="B760" s="47" t="s">
        <v>383</v>
      </c>
      <c r="C760" s="48" t="n">
        <v>46036</v>
      </c>
      <c r="D760" s="47" t="s">
        <v>75</v>
      </c>
      <c r="E760" s="47" t="s">
        <v>63</v>
      </c>
      <c r="F760" s="47" t="s">
        <v>2255</v>
      </c>
      <c r="G760" s="47" t="s">
        <v>97</v>
      </c>
      <c r="H760" s="47" t="s">
        <v>2232</v>
      </c>
      <c r="I760" s="47" t="n">
        <v>6</v>
      </c>
    </row>
    <row r="761" customFormat="false" ht="15" hidden="false" customHeight="false" outlineLevel="0" collapsed="false">
      <c r="A761" s="47" t="s">
        <v>3002</v>
      </c>
      <c r="B761" s="47" t="s">
        <v>383</v>
      </c>
      <c r="C761" s="48" t="n">
        <v>46036</v>
      </c>
      <c r="D761" s="47" t="s">
        <v>75</v>
      </c>
      <c r="E761" s="47" t="s">
        <v>63</v>
      </c>
      <c r="F761" s="47" t="s">
        <v>2260</v>
      </c>
      <c r="G761" s="47" t="s">
        <v>97</v>
      </c>
      <c r="H761" s="47" t="s">
        <v>2232</v>
      </c>
      <c r="I761" s="47" t="n">
        <v>5</v>
      </c>
    </row>
    <row r="762" customFormat="false" ht="15" hidden="false" customHeight="false" outlineLevel="0" collapsed="false">
      <c r="A762" s="47" t="s">
        <v>3003</v>
      </c>
      <c r="B762" s="47" t="s">
        <v>383</v>
      </c>
      <c r="C762" s="48" t="n">
        <v>46036</v>
      </c>
      <c r="D762" s="47" t="s">
        <v>75</v>
      </c>
      <c r="E762" s="47" t="s">
        <v>63</v>
      </c>
      <c r="F762" s="47" t="s">
        <v>2255</v>
      </c>
      <c r="G762" s="47" t="s">
        <v>97</v>
      </c>
      <c r="H762" s="47" t="s">
        <v>2232</v>
      </c>
      <c r="I762" s="47" t="n">
        <v>4</v>
      </c>
    </row>
    <row r="763" customFormat="false" ht="15" hidden="false" customHeight="false" outlineLevel="0" collapsed="false">
      <c r="A763" s="47" t="s">
        <v>3004</v>
      </c>
      <c r="B763" s="47" t="s">
        <v>383</v>
      </c>
      <c r="C763" s="48" t="n">
        <v>46036</v>
      </c>
      <c r="D763" s="47" t="s">
        <v>75</v>
      </c>
      <c r="E763" s="47" t="s">
        <v>63</v>
      </c>
      <c r="F763" s="47" t="s">
        <v>2252</v>
      </c>
      <c r="G763" s="47" t="s">
        <v>97</v>
      </c>
      <c r="H763" s="47" t="s">
        <v>2232</v>
      </c>
      <c r="I763" s="47" t="n">
        <v>7</v>
      </c>
    </row>
    <row r="764" customFormat="false" ht="15" hidden="false" customHeight="false" outlineLevel="0" collapsed="false">
      <c r="A764" s="47" t="s">
        <v>3005</v>
      </c>
      <c r="B764" s="47" t="s">
        <v>383</v>
      </c>
      <c r="C764" s="48" t="n">
        <v>46036</v>
      </c>
      <c r="D764" s="47" t="s">
        <v>75</v>
      </c>
      <c r="E764" s="47" t="s">
        <v>63</v>
      </c>
      <c r="F764" s="47" t="s">
        <v>2252</v>
      </c>
      <c r="G764" s="47" t="s">
        <v>97</v>
      </c>
      <c r="H764" s="47" t="s">
        <v>2232</v>
      </c>
      <c r="I764" s="47" t="n">
        <v>4</v>
      </c>
    </row>
    <row r="765" customFormat="false" ht="15" hidden="false" customHeight="false" outlineLevel="0" collapsed="false">
      <c r="A765" s="47" t="s">
        <v>3006</v>
      </c>
      <c r="B765" s="47" t="s">
        <v>383</v>
      </c>
      <c r="C765" s="48" t="n">
        <v>46036</v>
      </c>
      <c r="D765" s="47" t="s">
        <v>75</v>
      </c>
      <c r="E765" s="47" t="s">
        <v>63</v>
      </c>
      <c r="F765" s="47" t="s">
        <v>2252</v>
      </c>
      <c r="G765" s="47" t="s">
        <v>97</v>
      </c>
      <c r="H765" s="47" t="s">
        <v>2232</v>
      </c>
      <c r="I765" s="47" t="n">
        <v>4</v>
      </c>
    </row>
    <row r="766" customFormat="false" ht="15" hidden="false" customHeight="false" outlineLevel="0" collapsed="false">
      <c r="A766" s="47" t="s">
        <v>3007</v>
      </c>
      <c r="B766" s="47" t="s">
        <v>384</v>
      </c>
      <c r="C766" s="48" t="n">
        <v>46036</v>
      </c>
      <c r="D766" s="47" t="s">
        <v>73</v>
      </c>
      <c r="E766" s="47" t="s">
        <v>64</v>
      </c>
      <c r="F766" s="47" t="s">
        <v>2278</v>
      </c>
      <c r="G766" s="47" t="s">
        <v>93</v>
      </c>
      <c r="H766" s="47" t="s">
        <v>2253</v>
      </c>
      <c r="I766" s="47" t="n">
        <v>21</v>
      </c>
    </row>
    <row r="767" customFormat="false" ht="15" hidden="false" customHeight="false" outlineLevel="0" collapsed="false">
      <c r="A767" s="47" t="s">
        <v>3008</v>
      </c>
      <c r="B767" s="47" t="s">
        <v>384</v>
      </c>
      <c r="C767" s="48" t="n">
        <v>46036</v>
      </c>
      <c r="D767" s="47" t="s">
        <v>73</v>
      </c>
      <c r="E767" s="47" t="s">
        <v>64</v>
      </c>
      <c r="F767" s="47" t="s">
        <v>2278</v>
      </c>
      <c r="G767" s="47" t="s">
        <v>97</v>
      </c>
      <c r="H767" s="47" t="s">
        <v>2232</v>
      </c>
      <c r="I767" s="47" t="n">
        <v>7</v>
      </c>
    </row>
    <row r="768" customFormat="false" ht="15" hidden="false" customHeight="false" outlineLevel="0" collapsed="false">
      <c r="A768" s="47" t="s">
        <v>3009</v>
      </c>
      <c r="B768" s="47" t="s">
        <v>385</v>
      </c>
      <c r="C768" s="48" t="n">
        <v>46036</v>
      </c>
      <c r="D768" s="47" t="s">
        <v>74</v>
      </c>
      <c r="E768" s="47" t="s">
        <v>64</v>
      </c>
      <c r="F768" s="47" t="s">
        <v>2278</v>
      </c>
      <c r="G768" s="47" t="s">
        <v>93</v>
      </c>
      <c r="H768" s="47" t="s">
        <v>2253</v>
      </c>
      <c r="I768" s="47" t="n">
        <v>33</v>
      </c>
    </row>
    <row r="769" customFormat="false" ht="15" hidden="false" customHeight="false" outlineLevel="0" collapsed="false">
      <c r="A769" s="47" t="s">
        <v>3010</v>
      </c>
      <c r="B769" s="47" t="s">
        <v>385</v>
      </c>
      <c r="C769" s="48" t="n">
        <v>46036</v>
      </c>
      <c r="D769" s="47" t="s">
        <v>74</v>
      </c>
      <c r="E769" s="47" t="s">
        <v>64</v>
      </c>
      <c r="F769" s="47" t="s">
        <v>2280</v>
      </c>
      <c r="G769" s="47" t="s">
        <v>97</v>
      </c>
      <c r="H769" s="47" t="s">
        <v>2232</v>
      </c>
      <c r="I769" s="47" t="n">
        <v>5</v>
      </c>
    </row>
    <row r="770" customFormat="false" ht="15" hidden="false" customHeight="false" outlineLevel="0" collapsed="false">
      <c r="A770" s="47" t="s">
        <v>3011</v>
      </c>
      <c r="B770" s="47" t="s">
        <v>385</v>
      </c>
      <c r="C770" s="48" t="n">
        <v>46036</v>
      </c>
      <c r="D770" s="47" t="s">
        <v>74</v>
      </c>
      <c r="E770" s="47" t="s">
        <v>64</v>
      </c>
      <c r="F770" s="47" t="s">
        <v>2280</v>
      </c>
      <c r="G770" s="47" t="s">
        <v>97</v>
      </c>
      <c r="H770" s="47" t="s">
        <v>2232</v>
      </c>
      <c r="I770" s="47" t="n">
        <v>5</v>
      </c>
    </row>
    <row r="771" customFormat="false" ht="15" hidden="false" customHeight="false" outlineLevel="0" collapsed="false">
      <c r="A771" s="47" t="s">
        <v>3012</v>
      </c>
      <c r="B771" s="47" t="s">
        <v>385</v>
      </c>
      <c r="C771" s="48" t="n">
        <v>46036</v>
      </c>
      <c r="D771" s="47" t="s">
        <v>74</v>
      </c>
      <c r="E771" s="47" t="s">
        <v>64</v>
      </c>
      <c r="F771" s="47" t="s">
        <v>2278</v>
      </c>
      <c r="G771" s="47" t="s">
        <v>97</v>
      </c>
      <c r="H771" s="47" t="s">
        <v>2232</v>
      </c>
      <c r="I771" s="47" t="n">
        <v>4</v>
      </c>
    </row>
    <row r="772" customFormat="false" ht="15" hidden="false" customHeight="false" outlineLevel="0" collapsed="false">
      <c r="A772" s="47" t="s">
        <v>3013</v>
      </c>
      <c r="B772" s="47" t="s">
        <v>386</v>
      </c>
      <c r="C772" s="48" t="n">
        <v>46036</v>
      </c>
      <c r="D772" s="47" t="s">
        <v>73</v>
      </c>
      <c r="E772" s="47" t="s">
        <v>65</v>
      </c>
      <c r="F772" s="47" t="s">
        <v>2284</v>
      </c>
      <c r="G772" s="47" t="s">
        <v>93</v>
      </c>
      <c r="H772" s="47" t="s">
        <v>2253</v>
      </c>
      <c r="I772" s="47" t="n">
        <v>41</v>
      </c>
    </row>
    <row r="773" customFormat="false" ht="15" hidden="false" customHeight="false" outlineLevel="0" collapsed="false">
      <c r="A773" s="47" t="s">
        <v>3014</v>
      </c>
      <c r="B773" s="47" t="s">
        <v>386</v>
      </c>
      <c r="C773" s="48" t="n">
        <v>46036</v>
      </c>
      <c r="D773" s="47" t="s">
        <v>73</v>
      </c>
      <c r="E773" s="47" t="s">
        <v>65</v>
      </c>
      <c r="F773" s="47" t="s">
        <v>2284</v>
      </c>
      <c r="G773" s="47" t="s">
        <v>97</v>
      </c>
      <c r="H773" s="47" t="s">
        <v>2232</v>
      </c>
      <c r="I773" s="47" t="n">
        <v>5</v>
      </c>
    </row>
    <row r="774" customFormat="false" ht="15" hidden="false" customHeight="false" outlineLevel="0" collapsed="false">
      <c r="A774" s="47" t="s">
        <v>3015</v>
      </c>
      <c r="B774" s="47" t="s">
        <v>386</v>
      </c>
      <c r="C774" s="48" t="n">
        <v>46036</v>
      </c>
      <c r="D774" s="47" t="s">
        <v>73</v>
      </c>
      <c r="E774" s="47" t="s">
        <v>65</v>
      </c>
      <c r="F774" s="47" t="s">
        <v>2289</v>
      </c>
      <c r="G774" s="47" t="s">
        <v>97</v>
      </c>
      <c r="H774" s="47" t="s">
        <v>2232</v>
      </c>
      <c r="I774" s="47" t="n">
        <v>6</v>
      </c>
    </row>
    <row r="775" customFormat="false" ht="15" hidden="false" customHeight="false" outlineLevel="0" collapsed="false">
      <c r="A775" s="47" t="s">
        <v>3016</v>
      </c>
      <c r="B775" s="47" t="s">
        <v>386</v>
      </c>
      <c r="C775" s="48" t="n">
        <v>46036</v>
      </c>
      <c r="D775" s="47" t="s">
        <v>73</v>
      </c>
      <c r="E775" s="47" t="s">
        <v>65</v>
      </c>
      <c r="F775" s="47" t="s">
        <v>2289</v>
      </c>
      <c r="G775" s="47" t="s">
        <v>97</v>
      </c>
      <c r="H775" s="47" t="s">
        <v>2232</v>
      </c>
      <c r="I775" s="47" t="n">
        <v>6</v>
      </c>
    </row>
    <row r="776" customFormat="false" ht="15" hidden="false" customHeight="false" outlineLevel="0" collapsed="false">
      <c r="A776" s="47" t="s">
        <v>3017</v>
      </c>
      <c r="B776" s="47" t="s">
        <v>386</v>
      </c>
      <c r="C776" s="48" t="n">
        <v>46036</v>
      </c>
      <c r="D776" s="47" t="s">
        <v>73</v>
      </c>
      <c r="E776" s="47" t="s">
        <v>65</v>
      </c>
      <c r="F776" s="47" t="s">
        <v>2289</v>
      </c>
      <c r="G776" s="47" t="s">
        <v>97</v>
      </c>
      <c r="H776" s="47" t="s">
        <v>2232</v>
      </c>
      <c r="I776" s="47" t="n">
        <v>3</v>
      </c>
    </row>
    <row r="777" customFormat="false" ht="15" hidden="false" customHeight="false" outlineLevel="0" collapsed="false">
      <c r="A777" s="47" t="s">
        <v>3018</v>
      </c>
      <c r="B777" s="47" t="s">
        <v>386</v>
      </c>
      <c r="C777" s="48" t="n">
        <v>46036</v>
      </c>
      <c r="D777" s="47" t="s">
        <v>73</v>
      </c>
      <c r="E777" s="47" t="s">
        <v>65</v>
      </c>
      <c r="F777" s="47" t="s">
        <v>2289</v>
      </c>
      <c r="G777" s="47" t="s">
        <v>97</v>
      </c>
      <c r="H777" s="47" t="s">
        <v>2232</v>
      </c>
      <c r="I777" s="47" t="n">
        <v>4</v>
      </c>
    </row>
    <row r="778" customFormat="false" ht="15" hidden="false" customHeight="false" outlineLevel="0" collapsed="false">
      <c r="A778" s="47" t="s">
        <v>3019</v>
      </c>
      <c r="B778" s="47" t="s">
        <v>386</v>
      </c>
      <c r="C778" s="48" t="n">
        <v>46036</v>
      </c>
      <c r="D778" s="47" t="s">
        <v>73</v>
      </c>
      <c r="E778" s="47" t="s">
        <v>65</v>
      </c>
      <c r="F778" s="47" t="s">
        <v>2289</v>
      </c>
      <c r="G778" s="47" t="s">
        <v>97</v>
      </c>
      <c r="H778" s="47" t="s">
        <v>2232</v>
      </c>
      <c r="I778" s="47" t="n">
        <v>5</v>
      </c>
    </row>
    <row r="779" customFormat="false" ht="15" hidden="false" customHeight="false" outlineLevel="0" collapsed="false">
      <c r="A779" s="47" t="s">
        <v>3020</v>
      </c>
      <c r="B779" s="47" t="s">
        <v>386</v>
      </c>
      <c r="C779" s="48" t="n">
        <v>46036</v>
      </c>
      <c r="D779" s="47" t="s">
        <v>73</v>
      </c>
      <c r="E779" s="47" t="s">
        <v>65</v>
      </c>
      <c r="F779" s="47" t="s">
        <v>2289</v>
      </c>
      <c r="G779" s="47" t="s">
        <v>97</v>
      </c>
      <c r="H779" s="47" t="s">
        <v>2232</v>
      </c>
      <c r="I779" s="47" t="n">
        <v>4</v>
      </c>
    </row>
    <row r="780" customFormat="false" ht="15" hidden="false" customHeight="false" outlineLevel="0" collapsed="false">
      <c r="A780" s="47" t="s">
        <v>3021</v>
      </c>
      <c r="B780" s="47" t="s">
        <v>387</v>
      </c>
      <c r="C780" s="48" t="n">
        <v>46036</v>
      </c>
      <c r="D780" s="47" t="s">
        <v>74</v>
      </c>
      <c r="E780" s="47" t="s">
        <v>65</v>
      </c>
      <c r="F780" s="47" t="s">
        <v>2284</v>
      </c>
      <c r="G780" s="47" t="s">
        <v>97</v>
      </c>
      <c r="H780" s="47" t="s">
        <v>2232</v>
      </c>
      <c r="I780" s="47" t="n">
        <v>2</v>
      </c>
    </row>
    <row r="781" customFormat="false" ht="15" hidden="false" customHeight="false" outlineLevel="0" collapsed="false">
      <c r="A781" s="47" t="s">
        <v>3022</v>
      </c>
      <c r="B781" s="47" t="s">
        <v>387</v>
      </c>
      <c r="C781" s="48" t="n">
        <v>46036</v>
      </c>
      <c r="D781" s="47" t="s">
        <v>74</v>
      </c>
      <c r="E781" s="47" t="s">
        <v>65</v>
      </c>
      <c r="F781" s="47" t="s">
        <v>2289</v>
      </c>
      <c r="G781" s="47" t="s">
        <v>97</v>
      </c>
      <c r="H781" s="47" t="s">
        <v>2232</v>
      </c>
      <c r="I781" s="47" t="n">
        <v>6</v>
      </c>
    </row>
    <row r="782" customFormat="false" ht="15" hidden="false" customHeight="false" outlineLevel="0" collapsed="false">
      <c r="A782" s="47" t="s">
        <v>3023</v>
      </c>
      <c r="B782" s="47" t="s">
        <v>387</v>
      </c>
      <c r="C782" s="48" t="n">
        <v>46036</v>
      </c>
      <c r="D782" s="47" t="s">
        <v>74</v>
      </c>
      <c r="E782" s="47" t="s">
        <v>65</v>
      </c>
      <c r="F782" s="47" t="s">
        <v>2284</v>
      </c>
      <c r="G782" s="47" t="s">
        <v>97</v>
      </c>
      <c r="H782" s="47" t="s">
        <v>2232</v>
      </c>
      <c r="I782" s="47" t="n">
        <v>3</v>
      </c>
    </row>
    <row r="783" customFormat="false" ht="15" hidden="false" customHeight="false" outlineLevel="0" collapsed="false">
      <c r="A783" s="47" t="s">
        <v>3024</v>
      </c>
      <c r="B783" s="47" t="s">
        <v>387</v>
      </c>
      <c r="C783" s="48" t="n">
        <v>46036</v>
      </c>
      <c r="D783" s="47" t="s">
        <v>74</v>
      </c>
      <c r="E783" s="47" t="s">
        <v>65</v>
      </c>
      <c r="F783" s="47" t="s">
        <v>2289</v>
      </c>
      <c r="G783" s="47" t="s">
        <v>97</v>
      </c>
      <c r="H783" s="47" t="s">
        <v>2232</v>
      </c>
      <c r="I783" s="47" t="n">
        <v>2</v>
      </c>
    </row>
    <row r="784" customFormat="false" ht="15" hidden="false" customHeight="false" outlineLevel="0" collapsed="false">
      <c r="A784" s="47" t="s">
        <v>3025</v>
      </c>
      <c r="B784" s="47" t="s">
        <v>387</v>
      </c>
      <c r="C784" s="48" t="n">
        <v>46036</v>
      </c>
      <c r="D784" s="47" t="s">
        <v>74</v>
      </c>
      <c r="E784" s="47" t="s">
        <v>65</v>
      </c>
      <c r="F784" s="47" t="s">
        <v>2289</v>
      </c>
      <c r="G784" s="47" t="s">
        <v>97</v>
      </c>
      <c r="H784" s="47" t="s">
        <v>2232</v>
      </c>
      <c r="I784" s="47" t="n">
        <v>6</v>
      </c>
    </row>
    <row r="785" customFormat="false" ht="15" hidden="false" customHeight="false" outlineLevel="0" collapsed="false">
      <c r="A785" s="47" t="s">
        <v>3026</v>
      </c>
      <c r="B785" s="47" t="s">
        <v>387</v>
      </c>
      <c r="C785" s="48" t="n">
        <v>46036</v>
      </c>
      <c r="D785" s="47" t="s">
        <v>74</v>
      </c>
      <c r="E785" s="47" t="s">
        <v>65</v>
      </c>
      <c r="F785" s="47" t="s">
        <v>2289</v>
      </c>
      <c r="G785" s="47" t="s">
        <v>97</v>
      </c>
      <c r="H785" s="47" t="s">
        <v>2232</v>
      </c>
      <c r="I785" s="47" t="n">
        <v>6</v>
      </c>
    </row>
    <row r="786" customFormat="false" ht="15" hidden="false" customHeight="false" outlineLevel="0" collapsed="false">
      <c r="A786" s="47" t="s">
        <v>3027</v>
      </c>
      <c r="B786" s="47" t="s">
        <v>388</v>
      </c>
      <c r="C786" s="48" t="n">
        <v>46036</v>
      </c>
      <c r="D786" s="47" t="s">
        <v>75</v>
      </c>
      <c r="E786" s="47" t="s">
        <v>65</v>
      </c>
      <c r="F786" s="47" t="s">
        <v>2284</v>
      </c>
      <c r="G786" s="47" t="s">
        <v>97</v>
      </c>
      <c r="H786" s="47" t="s">
        <v>2232</v>
      </c>
      <c r="I786" s="47" t="n">
        <v>4</v>
      </c>
    </row>
    <row r="787" customFormat="false" ht="15" hidden="false" customHeight="false" outlineLevel="0" collapsed="false">
      <c r="A787" s="47" t="s">
        <v>3028</v>
      </c>
      <c r="B787" s="47" t="s">
        <v>388</v>
      </c>
      <c r="C787" s="48" t="n">
        <v>46036</v>
      </c>
      <c r="D787" s="47" t="s">
        <v>75</v>
      </c>
      <c r="E787" s="47" t="s">
        <v>65</v>
      </c>
      <c r="F787" s="47" t="s">
        <v>2284</v>
      </c>
      <c r="G787" s="47" t="s">
        <v>97</v>
      </c>
      <c r="H787" s="47" t="s">
        <v>2232</v>
      </c>
      <c r="I787" s="47" t="n">
        <v>2</v>
      </c>
    </row>
    <row r="788" customFormat="false" ht="15" hidden="false" customHeight="false" outlineLevel="0" collapsed="false">
      <c r="A788" s="47" t="s">
        <v>3029</v>
      </c>
      <c r="B788" s="47" t="s">
        <v>388</v>
      </c>
      <c r="C788" s="48" t="n">
        <v>46036</v>
      </c>
      <c r="D788" s="47" t="s">
        <v>75</v>
      </c>
      <c r="E788" s="47" t="s">
        <v>65</v>
      </c>
      <c r="F788" s="47" t="s">
        <v>2289</v>
      </c>
      <c r="G788" s="47" t="s">
        <v>97</v>
      </c>
      <c r="H788" s="47" t="s">
        <v>2232</v>
      </c>
      <c r="I788" s="47" t="n">
        <v>6</v>
      </c>
    </row>
    <row r="789" customFormat="false" ht="15" hidden="false" customHeight="false" outlineLevel="0" collapsed="false">
      <c r="A789" s="47" t="s">
        <v>3030</v>
      </c>
      <c r="B789" s="47" t="s">
        <v>388</v>
      </c>
      <c r="C789" s="48" t="n">
        <v>46036</v>
      </c>
      <c r="D789" s="47" t="s">
        <v>75</v>
      </c>
      <c r="E789" s="47" t="s">
        <v>65</v>
      </c>
      <c r="F789" s="47" t="s">
        <v>2289</v>
      </c>
      <c r="G789" s="47" t="s">
        <v>97</v>
      </c>
      <c r="H789" s="47" t="s">
        <v>2232</v>
      </c>
      <c r="I789" s="47" t="n">
        <v>5</v>
      </c>
    </row>
    <row r="790" customFormat="false" ht="15" hidden="false" customHeight="false" outlineLevel="0" collapsed="false">
      <c r="A790" s="47" t="s">
        <v>3031</v>
      </c>
      <c r="B790" s="47" t="s">
        <v>389</v>
      </c>
      <c r="C790" s="48" t="n">
        <v>46037</v>
      </c>
      <c r="D790" s="47" t="s">
        <v>73</v>
      </c>
      <c r="E790" s="47" t="s">
        <v>62</v>
      </c>
      <c r="F790" s="47" t="s">
        <v>2228</v>
      </c>
      <c r="G790" s="47" t="s">
        <v>97</v>
      </c>
      <c r="H790" s="47" t="s">
        <v>2232</v>
      </c>
      <c r="I790" s="47" t="n">
        <v>2</v>
      </c>
    </row>
    <row r="791" customFormat="false" ht="15" hidden="false" customHeight="false" outlineLevel="0" collapsed="false">
      <c r="A791" s="47" t="s">
        <v>3032</v>
      </c>
      <c r="B791" s="47" t="s">
        <v>389</v>
      </c>
      <c r="C791" s="48" t="n">
        <v>46037</v>
      </c>
      <c r="D791" s="47" t="s">
        <v>73</v>
      </c>
      <c r="E791" s="47" t="s">
        <v>62</v>
      </c>
      <c r="F791" s="47" t="s">
        <v>2228</v>
      </c>
      <c r="G791" s="47" t="s">
        <v>97</v>
      </c>
      <c r="H791" s="47" t="s">
        <v>2232</v>
      </c>
      <c r="I791" s="47" t="n">
        <v>2</v>
      </c>
    </row>
    <row r="792" customFormat="false" ht="15" hidden="false" customHeight="false" outlineLevel="0" collapsed="false">
      <c r="A792" s="47" t="s">
        <v>3033</v>
      </c>
      <c r="B792" s="47" t="s">
        <v>389</v>
      </c>
      <c r="C792" s="48" t="n">
        <v>46037</v>
      </c>
      <c r="D792" s="47" t="s">
        <v>73</v>
      </c>
      <c r="E792" s="47" t="s">
        <v>62</v>
      </c>
      <c r="F792" s="47" t="s">
        <v>2231</v>
      </c>
      <c r="G792" s="47" t="s">
        <v>97</v>
      </c>
      <c r="H792" s="47" t="s">
        <v>2232</v>
      </c>
      <c r="I792" s="47" t="n">
        <v>6</v>
      </c>
    </row>
    <row r="793" customFormat="false" ht="15" hidden="false" customHeight="false" outlineLevel="0" collapsed="false">
      <c r="A793" s="47" t="s">
        <v>3034</v>
      </c>
      <c r="B793" s="47" t="s">
        <v>389</v>
      </c>
      <c r="C793" s="48" t="n">
        <v>46037</v>
      </c>
      <c r="D793" s="47" t="s">
        <v>73</v>
      </c>
      <c r="E793" s="47" t="s">
        <v>62</v>
      </c>
      <c r="F793" s="47" t="s">
        <v>2228</v>
      </c>
      <c r="G793" s="47" t="s">
        <v>97</v>
      </c>
      <c r="H793" s="47" t="s">
        <v>2232</v>
      </c>
      <c r="I793" s="47" t="n">
        <v>3</v>
      </c>
    </row>
    <row r="794" customFormat="false" ht="15" hidden="false" customHeight="false" outlineLevel="0" collapsed="false">
      <c r="A794" s="47" t="s">
        <v>3035</v>
      </c>
      <c r="B794" s="47" t="s">
        <v>390</v>
      </c>
      <c r="C794" s="48" t="n">
        <v>46037</v>
      </c>
      <c r="D794" s="47" t="s">
        <v>74</v>
      </c>
      <c r="E794" s="47" t="s">
        <v>62</v>
      </c>
      <c r="F794" s="47" t="s">
        <v>2231</v>
      </c>
      <c r="G794" s="47" t="s">
        <v>93</v>
      </c>
      <c r="H794" s="47" t="s">
        <v>2253</v>
      </c>
      <c r="I794" s="47" t="n">
        <v>35</v>
      </c>
    </row>
    <row r="795" customFormat="false" ht="15" hidden="false" customHeight="false" outlineLevel="0" collapsed="false">
      <c r="A795" s="47" t="s">
        <v>3036</v>
      </c>
      <c r="B795" s="47" t="s">
        <v>390</v>
      </c>
      <c r="C795" s="48" t="n">
        <v>46037</v>
      </c>
      <c r="D795" s="47" t="s">
        <v>74</v>
      </c>
      <c r="E795" s="47" t="s">
        <v>62</v>
      </c>
      <c r="F795" s="47" t="s">
        <v>2231</v>
      </c>
      <c r="G795" s="47" t="s">
        <v>96</v>
      </c>
      <c r="H795" s="47" t="s">
        <v>2270</v>
      </c>
      <c r="I795" s="47" t="n">
        <v>9</v>
      </c>
    </row>
    <row r="796" customFormat="false" ht="15" hidden="false" customHeight="false" outlineLevel="0" collapsed="false">
      <c r="A796" s="47" t="s">
        <v>3037</v>
      </c>
      <c r="B796" s="47" t="s">
        <v>390</v>
      </c>
      <c r="C796" s="48" t="n">
        <v>46037</v>
      </c>
      <c r="D796" s="47" t="s">
        <v>74</v>
      </c>
      <c r="E796" s="47" t="s">
        <v>62</v>
      </c>
      <c r="F796" s="47" t="s">
        <v>2228</v>
      </c>
      <c r="G796" s="47" t="s">
        <v>97</v>
      </c>
      <c r="H796" s="47" t="s">
        <v>2232</v>
      </c>
      <c r="I796" s="47" t="n">
        <v>4</v>
      </c>
    </row>
    <row r="797" customFormat="false" ht="15" hidden="false" customHeight="false" outlineLevel="0" collapsed="false">
      <c r="A797" s="47" t="s">
        <v>3038</v>
      </c>
      <c r="B797" s="47" t="s">
        <v>390</v>
      </c>
      <c r="C797" s="48" t="n">
        <v>46037</v>
      </c>
      <c r="D797" s="47" t="s">
        <v>74</v>
      </c>
      <c r="E797" s="47" t="s">
        <v>62</v>
      </c>
      <c r="F797" s="47" t="s">
        <v>2317</v>
      </c>
      <c r="G797" s="47" t="s">
        <v>97</v>
      </c>
      <c r="H797" s="47" t="s">
        <v>2232</v>
      </c>
      <c r="I797" s="47" t="n">
        <v>4</v>
      </c>
    </row>
    <row r="798" customFormat="false" ht="15" hidden="false" customHeight="false" outlineLevel="0" collapsed="false">
      <c r="A798" s="47" t="s">
        <v>3039</v>
      </c>
      <c r="B798" s="47" t="s">
        <v>390</v>
      </c>
      <c r="C798" s="48" t="n">
        <v>46037</v>
      </c>
      <c r="D798" s="47" t="s">
        <v>74</v>
      </c>
      <c r="E798" s="47" t="s">
        <v>62</v>
      </c>
      <c r="F798" s="47" t="s">
        <v>2317</v>
      </c>
      <c r="G798" s="47" t="s">
        <v>97</v>
      </c>
      <c r="H798" s="47" t="s">
        <v>2232</v>
      </c>
      <c r="I798" s="47" t="n">
        <v>2</v>
      </c>
    </row>
    <row r="799" customFormat="false" ht="15" hidden="false" customHeight="false" outlineLevel="0" collapsed="false">
      <c r="A799" s="47" t="s">
        <v>3040</v>
      </c>
      <c r="B799" s="47" t="s">
        <v>390</v>
      </c>
      <c r="C799" s="48" t="n">
        <v>46037</v>
      </c>
      <c r="D799" s="47" t="s">
        <v>74</v>
      </c>
      <c r="E799" s="47" t="s">
        <v>62</v>
      </c>
      <c r="F799" s="47" t="s">
        <v>2231</v>
      </c>
      <c r="G799" s="47" t="s">
        <v>97</v>
      </c>
      <c r="H799" s="47" t="s">
        <v>2232</v>
      </c>
      <c r="I799" s="47" t="n">
        <v>2</v>
      </c>
    </row>
    <row r="800" customFormat="false" ht="15" hidden="false" customHeight="false" outlineLevel="0" collapsed="false">
      <c r="A800" s="47" t="s">
        <v>3041</v>
      </c>
      <c r="B800" s="47" t="s">
        <v>391</v>
      </c>
      <c r="C800" s="48" t="n">
        <v>46037</v>
      </c>
      <c r="D800" s="47" t="s">
        <v>75</v>
      </c>
      <c r="E800" s="47" t="s">
        <v>62</v>
      </c>
      <c r="F800" s="47" t="s">
        <v>2317</v>
      </c>
      <c r="G800" s="47" t="s">
        <v>93</v>
      </c>
      <c r="H800" s="47" t="s">
        <v>2253</v>
      </c>
      <c r="I800" s="47" t="n">
        <v>10</v>
      </c>
    </row>
    <row r="801" customFormat="false" ht="15" hidden="false" customHeight="false" outlineLevel="0" collapsed="false">
      <c r="A801" s="47" t="s">
        <v>3042</v>
      </c>
      <c r="B801" s="47" t="s">
        <v>391</v>
      </c>
      <c r="C801" s="48" t="n">
        <v>46037</v>
      </c>
      <c r="D801" s="47" t="s">
        <v>75</v>
      </c>
      <c r="E801" s="47" t="s">
        <v>62</v>
      </c>
      <c r="F801" s="47" t="s">
        <v>2228</v>
      </c>
      <c r="G801" s="47" t="s">
        <v>94</v>
      </c>
      <c r="H801" s="47" t="s">
        <v>2229</v>
      </c>
      <c r="I801" s="47" t="n">
        <v>79</v>
      </c>
    </row>
    <row r="802" customFormat="false" ht="15" hidden="false" customHeight="false" outlineLevel="0" collapsed="false">
      <c r="A802" s="47" t="s">
        <v>3043</v>
      </c>
      <c r="B802" s="47" t="s">
        <v>391</v>
      </c>
      <c r="C802" s="48" t="n">
        <v>46037</v>
      </c>
      <c r="D802" s="47" t="s">
        <v>75</v>
      </c>
      <c r="E802" s="47" t="s">
        <v>62</v>
      </c>
      <c r="F802" s="47" t="s">
        <v>2231</v>
      </c>
      <c r="G802" s="47" t="s">
        <v>96</v>
      </c>
      <c r="H802" s="47" t="s">
        <v>2270</v>
      </c>
      <c r="I802" s="47" t="n">
        <v>81</v>
      </c>
    </row>
    <row r="803" customFormat="false" ht="15" hidden="false" customHeight="false" outlineLevel="0" collapsed="false">
      <c r="A803" s="47" t="s">
        <v>3044</v>
      </c>
      <c r="B803" s="47" t="s">
        <v>391</v>
      </c>
      <c r="C803" s="48" t="n">
        <v>46037</v>
      </c>
      <c r="D803" s="47" t="s">
        <v>75</v>
      </c>
      <c r="E803" s="47" t="s">
        <v>62</v>
      </c>
      <c r="F803" s="47" t="s">
        <v>2231</v>
      </c>
      <c r="G803" s="47" t="s">
        <v>96</v>
      </c>
      <c r="H803" s="47" t="s">
        <v>2270</v>
      </c>
      <c r="I803" s="47" t="n">
        <v>100</v>
      </c>
    </row>
    <row r="804" customFormat="false" ht="15" hidden="false" customHeight="false" outlineLevel="0" collapsed="false">
      <c r="A804" s="47" t="s">
        <v>3045</v>
      </c>
      <c r="B804" s="47" t="s">
        <v>391</v>
      </c>
      <c r="C804" s="48" t="n">
        <v>46037</v>
      </c>
      <c r="D804" s="47" t="s">
        <v>75</v>
      </c>
      <c r="E804" s="47" t="s">
        <v>62</v>
      </c>
      <c r="F804" s="47" t="s">
        <v>2231</v>
      </c>
      <c r="G804" s="47" t="s">
        <v>97</v>
      </c>
      <c r="H804" s="47" t="s">
        <v>2232</v>
      </c>
      <c r="I804" s="47" t="n">
        <v>4</v>
      </c>
    </row>
    <row r="805" customFormat="false" ht="15" hidden="false" customHeight="false" outlineLevel="0" collapsed="false">
      <c r="A805" s="47" t="s">
        <v>3046</v>
      </c>
      <c r="B805" s="47" t="s">
        <v>391</v>
      </c>
      <c r="C805" s="48" t="n">
        <v>46037</v>
      </c>
      <c r="D805" s="47" t="s">
        <v>75</v>
      </c>
      <c r="E805" s="47" t="s">
        <v>62</v>
      </c>
      <c r="F805" s="47" t="s">
        <v>2231</v>
      </c>
      <c r="G805" s="47" t="s">
        <v>97</v>
      </c>
      <c r="H805" s="47" t="s">
        <v>2232</v>
      </c>
      <c r="I805" s="47" t="n">
        <v>4</v>
      </c>
    </row>
    <row r="806" customFormat="false" ht="15" hidden="false" customHeight="false" outlineLevel="0" collapsed="false">
      <c r="A806" s="47" t="s">
        <v>3047</v>
      </c>
      <c r="B806" s="47" t="s">
        <v>391</v>
      </c>
      <c r="C806" s="48" t="n">
        <v>46037</v>
      </c>
      <c r="D806" s="47" t="s">
        <v>75</v>
      </c>
      <c r="E806" s="47" t="s">
        <v>62</v>
      </c>
      <c r="F806" s="47" t="s">
        <v>2228</v>
      </c>
      <c r="G806" s="47" t="s">
        <v>97</v>
      </c>
      <c r="H806" s="47" t="s">
        <v>2232</v>
      </c>
      <c r="I806" s="47" t="n">
        <v>2</v>
      </c>
    </row>
    <row r="807" customFormat="false" ht="15" hidden="false" customHeight="false" outlineLevel="0" collapsed="false">
      <c r="A807" s="47" t="s">
        <v>3048</v>
      </c>
      <c r="B807" s="47" t="s">
        <v>391</v>
      </c>
      <c r="C807" s="48" t="n">
        <v>46037</v>
      </c>
      <c r="D807" s="47" t="s">
        <v>75</v>
      </c>
      <c r="E807" s="47" t="s">
        <v>62</v>
      </c>
      <c r="F807" s="47" t="s">
        <v>2228</v>
      </c>
      <c r="G807" s="47" t="s">
        <v>97</v>
      </c>
      <c r="H807" s="47" t="s">
        <v>2232</v>
      </c>
      <c r="I807" s="47" t="n">
        <v>2</v>
      </c>
    </row>
    <row r="808" customFormat="false" ht="15" hidden="false" customHeight="false" outlineLevel="0" collapsed="false">
      <c r="A808" s="47" t="s">
        <v>3049</v>
      </c>
      <c r="B808" s="47" t="s">
        <v>391</v>
      </c>
      <c r="C808" s="48" t="n">
        <v>46037</v>
      </c>
      <c r="D808" s="47" t="s">
        <v>75</v>
      </c>
      <c r="E808" s="47" t="s">
        <v>62</v>
      </c>
      <c r="F808" s="47" t="s">
        <v>2228</v>
      </c>
      <c r="G808" s="47" t="s">
        <v>97</v>
      </c>
      <c r="H808" s="47" t="s">
        <v>2232</v>
      </c>
      <c r="I808" s="47" t="n">
        <v>4</v>
      </c>
    </row>
    <row r="809" customFormat="false" ht="15" hidden="false" customHeight="false" outlineLevel="0" collapsed="false">
      <c r="A809" s="47" t="s">
        <v>3050</v>
      </c>
      <c r="B809" s="47" t="s">
        <v>391</v>
      </c>
      <c r="C809" s="48" t="n">
        <v>46037</v>
      </c>
      <c r="D809" s="47" t="s">
        <v>75</v>
      </c>
      <c r="E809" s="47" t="s">
        <v>62</v>
      </c>
      <c r="F809" s="47" t="s">
        <v>2231</v>
      </c>
      <c r="G809" s="47" t="s">
        <v>97</v>
      </c>
      <c r="H809" s="47" t="s">
        <v>2232</v>
      </c>
      <c r="I809" s="47" t="n">
        <v>5</v>
      </c>
    </row>
    <row r="810" customFormat="false" ht="15" hidden="false" customHeight="false" outlineLevel="0" collapsed="false">
      <c r="A810" s="47" t="s">
        <v>3051</v>
      </c>
      <c r="B810" s="47" t="s">
        <v>391</v>
      </c>
      <c r="C810" s="48" t="n">
        <v>46037</v>
      </c>
      <c r="D810" s="47" t="s">
        <v>75</v>
      </c>
      <c r="E810" s="47" t="s">
        <v>62</v>
      </c>
      <c r="F810" s="47" t="s">
        <v>2231</v>
      </c>
      <c r="G810" s="47" t="s">
        <v>97</v>
      </c>
      <c r="H810" s="47" t="s">
        <v>2232</v>
      </c>
      <c r="I810" s="47" t="n">
        <v>4</v>
      </c>
    </row>
    <row r="811" customFormat="false" ht="15" hidden="false" customHeight="false" outlineLevel="0" collapsed="false">
      <c r="A811" s="47" t="s">
        <v>3052</v>
      </c>
      <c r="B811" s="47" t="s">
        <v>393</v>
      </c>
      <c r="C811" s="48" t="n">
        <v>46037</v>
      </c>
      <c r="D811" s="47" t="s">
        <v>73</v>
      </c>
      <c r="E811" s="47" t="s">
        <v>63</v>
      </c>
      <c r="F811" s="47" t="s">
        <v>2252</v>
      </c>
      <c r="G811" s="47" t="s">
        <v>93</v>
      </c>
      <c r="H811" s="47" t="s">
        <v>2253</v>
      </c>
      <c r="I811" s="47" t="n">
        <v>18</v>
      </c>
    </row>
    <row r="812" customFormat="false" ht="15" hidden="false" customHeight="false" outlineLevel="0" collapsed="false">
      <c r="A812" s="47" t="s">
        <v>3053</v>
      </c>
      <c r="B812" s="47" t="s">
        <v>393</v>
      </c>
      <c r="C812" s="48" t="n">
        <v>46037</v>
      </c>
      <c r="D812" s="47" t="s">
        <v>73</v>
      </c>
      <c r="E812" s="47" t="s">
        <v>63</v>
      </c>
      <c r="F812" s="47" t="s">
        <v>2260</v>
      </c>
      <c r="G812" s="47" t="s">
        <v>97</v>
      </c>
      <c r="H812" s="47" t="s">
        <v>2232</v>
      </c>
      <c r="I812" s="47" t="n">
        <v>7</v>
      </c>
    </row>
    <row r="813" customFormat="false" ht="15" hidden="false" customHeight="false" outlineLevel="0" collapsed="false">
      <c r="A813" s="47" t="s">
        <v>3054</v>
      </c>
      <c r="B813" s="47" t="s">
        <v>393</v>
      </c>
      <c r="C813" s="48" t="n">
        <v>46037</v>
      </c>
      <c r="D813" s="47" t="s">
        <v>73</v>
      </c>
      <c r="E813" s="47" t="s">
        <v>63</v>
      </c>
      <c r="F813" s="47" t="s">
        <v>2255</v>
      </c>
      <c r="G813" s="47" t="s">
        <v>97</v>
      </c>
      <c r="H813" s="47" t="s">
        <v>2232</v>
      </c>
      <c r="I813" s="47" t="n">
        <v>5</v>
      </c>
    </row>
    <row r="814" customFormat="false" ht="15" hidden="false" customHeight="false" outlineLevel="0" collapsed="false">
      <c r="A814" s="47" t="s">
        <v>3055</v>
      </c>
      <c r="B814" s="47" t="s">
        <v>393</v>
      </c>
      <c r="C814" s="48" t="n">
        <v>46037</v>
      </c>
      <c r="D814" s="47" t="s">
        <v>73</v>
      </c>
      <c r="E814" s="47" t="s">
        <v>63</v>
      </c>
      <c r="F814" s="47" t="s">
        <v>2252</v>
      </c>
      <c r="G814" s="47" t="s">
        <v>97</v>
      </c>
      <c r="H814" s="47" t="s">
        <v>2232</v>
      </c>
      <c r="I814" s="47" t="n">
        <v>4</v>
      </c>
    </row>
    <row r="815" customFormat="false" ht="15" hidden="false" customHeight="false" outlineLevel="0" collapsed="false">
      <c r="A815" s="47" t="s">
        <v>3056</v>
      </c>
      <c r="B815" s="47" t="s">
        <v>393</v>
      </c>
      <c r="C815" s="48" t="n">
        <v>46037</v>
      </c>
      <c r="D815" s="47" t="s">
        <v>73</v>
      </c>
      <c r="E815" s="47" t="s">
        <v>63</v>
      </c>
      <c r="F815" s="47" t="s">
        <v>2255</v>
      </c>
      <c r="G815" s="47" t="s">
        <v>97</v>
      </c>
      <c r="H815" s="47" t="s">
        <v>2232</v>
      </c>
      <c r="I815" s="47" t="n">
        <v>4</v>
      </c>
    </row>
    <row r="816" customFormat="false" ht="15" hidden="false" customHeight="false" outlineLevel="0" collapsed="false">
      <c r="A816" s="47" t="s">
        <v>3057</v>
      </c>
      <c r="B816" s="47" t="s">
        <v>393</v>
      </c>
      <c r="C816" s="48" t="n">
        <v>46037</v>
      </c>
      <c r="D816" s="47" t="s">
        <v>73</v>
      </c>
      <c r="E816" s="47" t="s">
        <v>63</v>
      </c>
      <c r="F816" s="47" t="s">
        <v>2260</v>
      </c>
      <c r="G816" s="47" t="s">
        <v>97</v>
      </c>
      <c r="H816" s="47" t="s">
        <v>2232</v>
      </c>
      <c r="I816" s="47" t="n">
        <v>3</v>
      </c>
    </row>
    <row r="817" customFormat="false" ht="15" hidden="false" customHeight="false" outlineLevel="0" collapsed="false">
      <c r="A817" s="47" t="s">
        <v>3058</v>
      </c>
      <c r="B817" s="47" t="s">
        <v>395</v>
      </c>
      <c r="C817" s="48" t="n">
        <v>46037</v>
      </c>
      <c r="D817" s="47" t="s">
        <v>74</v>
      </c>
      <c r="E817" s="47" t="s">
        <v>63</v>
      </c>
      <c r="F817" s="47" t="s">
        <v>2260</v>
      </c>
      <c r="G817" s="47" t="s">
        <v>97</v>
      </c>
      <c r="H817" s="47" t="s">
        <v>2232</v>
      </c>
      <c r="I817" s="47" t="n">
        <v>3</v>
      </c>
    </row>
    <row r="818" customFormat="false" ht="15" hidden="false" customHeight="false" outlineLevel="0" collapsed="false">
      <c r="A818" s="47" t="s">
        <v>3059</v>
      </c>
      <c r="B818" s="47" t="s">
        <v>395</v>
      </c>
      <c r="C818" s="48" t="n">
        <v>46037</v>
      </c>
      <c r="D818" s="47" t="s">
        <v>74</v>
      </c>
      <c r="E818" s="47" t="s">
        <v>63</v>
      </c>
      <c r="F818" s="47" t="s">
        <v>2255</v>
      </c>
      <c r="G818" s="47" t="s">
        <v>97</v>
      </c>
      <c r="H818" s="47" t="s">
        <v>2232</v>
      </c>
      <c r="I818" s="47" t="n">
        <v>3</v>
      </c>
    </row>
    <row r="819" customFormat="false" ht="15" hidden="false" customHeight="false" outlineLevel="0" collapsed="false">
      <c r="A819" s="47" t="s">
        <v>3060</v>
      </c>
      <c r="B819" s="47" t="s">
        <v>395</v>
      </c>
      <c r="C819" s="48" t="n">
        <v>46037</v>
      </c>
      <c r="D819" s="47" t="s">
        <v>74</v>
      </c>
      <c r="E819" s="47" t="s">
        <v>63</v>
      </c>
      <c r="F819" s="47" t="s">
        <v>2260</v>
      </c>
      <c r="G819" s="47" t="s">
        <v>97</v>
      </c>
      <c r="H819" s="47" t="s">
        <v>2232</v>
      </c>
      <c r="I819" s="47" t="n">
        <v>7</v>
      </c>
    </row>
    <row r="820" customFormat="false" ht="15" hidden="false" customHeight="false" outlineLevel="0" collapsed="false">
      <c r="A820" s="47" t="s">
        <v>3061</v>
      </c>
      <c r="B820" s="47" t="s">
        <v>395</v>
      </c>
      <c r="C820" s="48" t="n">
        <v>46037</v>
      </c>
      <c r="D820" s="47" t="s">
        <v>74</v>
      </c>
      <c r="E820" s="47" t="s">
        <v>63</v>
      </c>
      <c r="F820" s="47" t="s">
        <v>2255</v>
      </c>
      <c r="G820" s="47" t="s">
        <v>97</v>
      </c>
      <c r="H820" s="47" t="s">
        <v>2232</v>
      </c>
      <c r="I820" s="47" t="n">
        <v>4</v>
      </c>
    </row>
    <row r="821" customFormat="false" ht="15" hidden="false" customHeight="false" outlineLevel="0" collapsed="false">
      <c r="A821" s="47" t="s">
        <v>3062</v>
      </c>
      <c r="B821" s="47" t="s">
        <v>395</v>
      </c>
      <c r="C821" s="48" t="n">
        <v>46037</v>
      </c>
      <c r="D821" s="47" t="s">
        <v>74</v>
      </c>
      <c r="E821" s="47" t="s">
        <v>63</v>
      </c>
      <c r="F821" s="47" t="s">
        <v>2252</v>
      </c>
      <c r="G821" s="47" t="s">
        <v>97</v>
      </c>
      <c r="H821" s="47" t="s">
        <v>2232</v>
      </c>
      <c r="I821" s="47" t="n">
        <v>3</v>
      </c>
    </row>
    <row r="822" customFormat="false" ht="15" hidden="false" customHeight="false" outlineLevel="0" collapsed="false">
      <c r="A822" s="47" t="s">
        <v>3063</v>
      </c>
      <c r="B822" s="47" t="s">
        <v>395</v>
      </c>
      <c r="C822" s="48" t="n">
        <v>46037</v>
      </c>
      <c r="D822" s="47" t="s">
        <v>74</v>
      </c>
      <c r="E822" s="47" t="s">
        <v>63</v>
      </c>
      <c r="F822" s="47" t="s">
        <v>2260</v>
      </c>
      <c r="G822" s="47" t="s">
        <v>97</v>
      </c>
      <c r="H822" s="47" t="s">
        <v>2232</v>
      </c>
      <c r="I822" s="47" t="n">
        <v>4</v>
      </c>
    </row>
    <row r="823" customFormat="false" ht="15" hidden="false" customHeight="false" outlineLevel="0" collapsed="false">
      <c r="A823" s="47" t="s">
        <v>3064</v>
      </c>
      <c r="B823" s="47" t="s">
        <v>396</v>
      </c>
      <c r="C823" s="48" t="n">
        <v>46037</v>
      </c>
      <c r="D823" s="47" t="s">
        <v>75</v>
      </c>
      <c r="E823" s="47" t="s">
        <v>63</v>
      </c>
      <c r="F823" s="47" t="s">
        <v>2260</v>
      </c>
      <c r="G823" s="47" t="s">
        <v>97</v>
      </c>
      <c r="H823" s="47" t="s">
        <v>2232</v>
      </c>
      <c r="I823" s="47" t="n">
        <v>3</v>
      </c>
    </row>
    <row r="824" customFormat="false" ht="15" hidden="false" customHeight="false" outlineLevel="0" collapsed="false">
      <c r="A824" s="47" t="s">
        <v>3065</v>
      </c>
      <c r="B824" s="47" t="s">
        <v>396</v>
      </c>
      <c r="C824" s="48" t="n">
        <v>46037</v>
      </c>
      <c r="D824" s="47" t="s">
        <v>75</v>
      </c>
      <c r="E824" s="47" t="s">
        <v>63</v>
      </c>
      <c r="F824" s="47" t="s">
        <v>2255</v>
      </c>
      <c r="G824" s="47" t="s">
        <v>97</v>
      </c>
      <c r="H824" s="47" t="s">
        <v>2232</v>
      </c>
      <c r="I824" s="47" t="n">
        <v>4</v>
      </c>
    </row>
    <row r="825" customFormat="false" ht="15" hidden="false" customHeight="false" outlineLevel="0" collapsed="false">
      <c r="A825" s="47" t="s">
        <v>3066</v>
      </c>
      <c r="B825" s="47" t="s">
        <v>396</v>
      </c>
      <c r="C825" s="48" t="n">
        <v>46037</v>
      </c>
      <c r="D825" s="47" t="s">
        <v>75</v>
      </c>
      <c r="E825" s="47" t="s">
        <v>63</v>
      </c>
      <c r="F825" s="47" t="s">
        <v>2255</v>
      </c>
      <c r="G825" s="47" t="s">
        <v>97</v>
      </c>
      <c r="H825" s="47" t="s">
        <v>2232</v>
      </c>
      <c r="I825" s="47" t="n">
        <v>5</v>
      </c>
    </row>
    <row r="826" customFormat="false" ht="15" hidden="false" customHeight="false" outlineLevel="0" collapsed="false">
      <c r="A826" s="47" t="s">
        <v>3067</v>
      </c>
      <c r="B826" s="47" t="s">
        <v>396</v>
      </c>
      <c r="C826" s="48" t="n">
        <v>46037</v>
      </c>
      <c r="D826" s="47" t="s">
        <v>75</v>
      </c>
      <c r="E826" s="47" t="s">
        <v>63</v>
      </c>
      <c r="F826" s="47" t="s">
        <v>2252</v>
      </c>
      <c r="G826" s="47" t="s">
        <v>97</v>
      </c>
      <c r="H826" s="47" t="s">
        <v>2232</v>
      </c>
      <c r="I826" s="47" t="n">
        <v>3</v>
      </c>
    </row>
    <row r="827" customFormat="false" ht="15" hidden="false" customHeight="false" outlineLevel="0" collapsed="false">
      <c r="A827" s="47" t="s">
        <v>3068</v>
      </c>
      <c r="B827" s="47" t="s">
        <v>396</v>
      </c>
      <c r="C827" s="48" t="n">
        <v>46037</v>
      </c>
      <c r="D827" s="47" t="s">
        <v>75</v>
      </c>
      <c r="E827" s="47" t="s">
        <v>63</v>
      </c>
      <c r="F827" s="47" t="s">
        <v>2255</v>
      </c>
      <c r="G827" s="47" t="s">
        <v>97</v>
      </c>
      <c r="H827" s="47" t="s">
        <v>2232</v>
      </c>
      <c r="I827" s="47" t="n">
        <v>6</v>
      </c>
    </row>
    <row r="828" customFormat="false" ht="15" hidden="false" customHeight="false" outlineLevel="0" collapsed="false">
      <c r="A828" s="47" t="s">
        <v>3069</v>
      </c>
      <c r="B828" s="47" t="s">
        <v>396</v>
      </c>
      <c r="C828" s="48" t="n">
        <v>46037</v>
      </c>
      <c r="D828" s="47" t="s">
        <v>75</v>
      </c>
      <c r="E828" s="47" t="s">
        <v>63</v>
      </c>
      <c r="F828" s="47" t="s">
        <v>2255</v>
      </c>
      <c r="G828" s="47" t="s">
        <v>98</v>
      </c>
      <c r="H828" s="47" t="s">
        <v>2382</v>
      </c>
      <c r="I828" s="47" t="n">
        <v>48</v>
      </c>
    </row>
    <row r="829" customFormat="false" ht="15" hidden="false" customHeight="false" outlineLevel="0" collapsed="false">
      <c r="A829" s="47" t="s">
        <v>3070</v>
      </c>
      <c r="B829" s="47" t="s">
        <v>397</v>
      </c>
      <c r="C829" s="48" t="n">
        <v>46037</v>
      </c>
      <c r="D829" s="47" t="s">
        <v>73</v>
      </c>
      <c r="E829" s="47" t="s">
        <v>64</v>
      </c>
      <c r="F829" s="47" t="s">
        <v>2278</v>
      </c>
      <c r="G829" s="47" t="s">
        <v>95</v>
      </c>
      <c r="H829" s="47" t="s">
        <v>2245</v>
      </c>
      <c r="I829" s="47" t="n">
        <v>66</v>
      </c>
    </row>
    <row r="830" customFormat="false" ht="15" hidden="false" customHeight="false" outlineLevel="0" collapsed="false">
      <c r="A830" s="47" t="s">
        <v>3071</v>
      </c>
      <c r="B830" s="47" t="s">
        <v>397</v>
      </c>
      <c r="C830" s="48" t="n">
        <v>46037</v>
      </c>
      <c r="D830" s="47" t="s">
        <v>73</v>
      </c>
      <c r="E830" s="47" t="s">
        <v>64</v>
      </c>
      <c r="F830" s="47" t="s">
        <v>2280</v>
      </c>
      <c r="G830" s="47" t="s">
        <v>97</v>
      </c>
      <c r="H830" s="47" t="s">
        <v>2232</v>
      </c>
      <c r="I830" s="47" t="n">
        <v>2</v>
      </c>
    </row>
    <row r="831" customFormat="false" ht="15" hidden="false" customHeight="false" outlineLevel="0" collapsed="false">
      <c r="A831" s="47" t="s">
        <v>3072</v>
      </c>
      <c r="B831" s="47" t="s">
        <v>399</v>
      </c>
      <c r="C831" s="48" t="n">
        <v>46037</v>
      </c>
      <c r="D831" s="47" t="s">
        <v>74</v>
      </c>
      <c r="E831" s="47" t="s">
        <v>64</v>
      </c>
      <c r="F831" s="47" t="s">
        <v>2278</v>
      </c>
      <c r="G831" s="47" t="s">
        <v>95</v>
      </c>
      <c r="H831" s="47" t="s">
        <v>2245</v>
      </c>
      <c r="I831" s="47" t="n">
        <v>12</v>
      </c>
    </row>
    <row r="832" customFormat="false" ht="15" hidden="false" customHeight="false" outlineLevel="0" collapsed="false">
      <c r="A832" s="47" t="s">
        <v>3073</v>
      </c>
      <c r="B832" s="47" t="s">
        <v>399</v>
      </c>
      <c r="C832" s="48" t="n">
        <v>46037</v>
      </c>
      <c r="D832" s="47" t="s">
        <v>74</v>
      </c>
      <c r="E832" s="47" t="s">
        <v>64</v>
      </c>
      <c r="F832" s="47" t="s">
        <v>2278</v>
      </c>
      <c r="G832" s="47" t="s">
        <v>97</v>
      </c>
      <c r="H832" s="47" t="s">
        <v>2232</v>
      </c>
      <c r="I832" s="47" t="n">
        <v>5</v>
      </c>
    </row>
    <row r="833" customFormat="false" ht="15" hidden="false" customHeight="false" outlineLevel="0" collapsed="false">
      <c r="A833" s="47" t="s">
        <v>3074</v>
      </c>
      <c r="B833" s="47" t="s">
        <v>400</v>
      </c>
      <c r="C833" s="48" t="n">
        <v>46037</v>
      </c>
      <c r="D833" s="47" t="s">
        <v>73</v>
      </c>
      <c r="E833" s="47" t="s">
        <v>65</v>
      </c>
      <c r="F833" s="47" t="s">
        <v>2284</v>
      </c>
      <c r="G833" s="47" t="s">
        <v>97</v>
      </c>
      <c r="H833" s="47" t="s">
        <v>2232</v>
      </c>
      <c r="I833" s="47" t="n">
        <v>4</v>
      </c>
    </row>
    <row r="834" customFormat="false" ht="15" hidden="false" customHeight="false" outlineLevel="0" collapsed="false">
      <c r="A834" s="47" t="s">
        <v>3075</v>
      </c>
      <c r="B834" s="47" t="s">
        <v>400</v>
      </c>
      <c r="C834" s="48" t="n">
        <v>46037</v>
      </c>
      <c r="D834" s="47" t="s">
        <v>73</v>
      </c>
      <c r="E834" s="47" t="s">
        <v>65</v>
      </c>
      <c r="F834" s="47" t="s">
        <v>2284</v>
      </c>
      <c r="G834" s="47" t="s">
        <v>97</v>
      </c>
      <c r="H834" s="47" t="s">
        <v>2232</v>
      </c>
      <c r="I834" s="47" t="n">
        <v>5</v>
      </c>
    </row>
    <row r="835" customFormat="false" ht="15" hidden="false" customHeight="false" outlineLevel="0" collapsed="false">
      <c r="A835" s="47" t="s">
        <v>3076</v>
      </c>
      <c r="B835" s="47" t="s">
        <v>400</v>
      </c>
      <c r="C835" s="48" t="n">
        <v>46037</v>
      </c>
      <c r="D835" s="47" t="s">
        <v>73</v>
      </c>
      <c r="E835" s="47" t="s">
        <v>65</v>
      </c>
      <c r="F835" s="47" t="s">
        <v>2289</v>
      </c>
      <c r="G835" s="47" t="s">
        <v>97</v>
      </c>
      <c r="H835" s="47" t="s">
        <v>2232</v>
      </c>
      <c r="I835" s="47" t="n">
        <v>4</v>
      </c>
    </row>
    <row r="836" customFormat="false" ht="15" hidden="false" customHeight="false" outlineLevel="0" collapsed="false">
      <c r="A836" s="47" t="s">
        <v>3077</v>
      </c>
      <c r="B836" s="47" t="s">
        <v>400</v>
      </c>
      <c r="C836" s="48" t="n">
        <v>46037</v>
      </c>
      <c r="D836" s="47" t="s">
        <v>73</v>
      </c>
      <c r="E836" s="47" t="s">
        <v>65</v>
      </c>
      <c r="F836" s="47" t="s">
        <v>2284</v>
      </c>
      <c r="G836" s="47" t="s">
        <v>97</v>
      </c>
      <c r="H836" s="47" t="s">
        <v>2232</v>
      </c>
      <c r="I836" s="47" t="n">
        <v>5</v>
      </c>
    </row>
    <row r="837" customFormat="false" ht="15" hidden="false" customHeight="false" outlineLevel="0" collapsed="false">
      <c r="A837" s="47" t="s">
        <v>3078</v>
      </c>
      <c r="B837" s="47" t="s">
        <v>400</v>
      </c>
      <c r="C837" s="48" t="n">
        <v>46037</v>
      </c>
      <c r="D837" s="47" t="s">
        <v>73</v>
      </c>
      <c r="E837" s="47" t="s">
        <v>65</v>
      </c>
      <c r="F837" s="47" t="s">
        <v>2284</v>
      </c>
      <c r="G837" s="47" t="s">
        <v>97</v>
      </c>
      <c r="H837" s="47" t="s">
        <v>2232</v>
      </c>
      <c r="I837" s="47" t="n">
        <v>4</v>
      </c>
    </row>
    <row r="838" customFormat="false" ht="15" hidden="false" customHeight="false" outlineLevel="0" collapsed="false">
      <c r="A838" s="47" t="s">
        <v>3079</v>
      </c>
      <c r="B838" s="47" t="s">
        <v>400</v>
      </c>
      <c r="C838" s="48" t="n">
        <v>46037</v>
      </c>
      <c r="D838" s="47" t="s">
        <v>73</v>
      </c>
      <c r="E838" s="47" t="s">
        <v>65</v>
      </c>
      <c r="F838" s="47" t="s">
        <v>2289</v>
      </c>
      <c r="G838" s="47" t="s">
        <v>97</v>
      </c>
      <c r="H838" s="47" t="s">
        <v>2232</v>
      </c>
      <c r="I838" s="47" t="n">
        <v>3</v>
      </c>
    </row>
    <row r="839" customFormat="false" ht="15" hidden="false" customHeight="false" outlineLevel="0" collapsed="false">
      <c r="A839" s="47" t="s">
        <v>3080</v>
      </c>
      <c r="B839" s="47" t="s">
        <v>400</v>
      </c>
      <c r="C839" s="48" t="n">
        <v>46037</v>
      </c>
      <c r="D839" s="47" t="s">
        <v>73</v>
      </c>
      <c r="E839" s="47" t="s">
        <v>65</v>
      </c>
      <c r="F839" s="47" t="s">
        <v>2289</v>
      </c>
      <c r="G839" s="47" t="s">
        <v>97</v>
      </c>
      <c r="H839" s="47" t="s">
        <v>2232</v>
      </c>
      <c r="I839" s="47" t="n">
        <v>2</v>
      </c>
    </row>
    <row r="840" customFormat="false" ht="15" hidden="false" customHeight="false" outlineLevel="0" collapsed="false">
      <c r="A840" s="47" t="s">
        <v>3081</v>
      </c>
      <c r="B840" s="47" t="s">
        <v>401</v>
      </c>
      <c r="C840" s="48" t="n">
        <v>46037</v>
      </c>
      <c r="D840" s="47" t="s">
        <v>74</v>
      </c>
      <c r="E840" s="47" t="s">
        <v>65</v>
      </c>
      <c r="F840" s="47" t="s">
        <v>2284</v>
      </c>
      <c r="G840" s="47" t="s">
        <v>94</v>
      </c>
      <c r="H840" s="47" t="s">
        <v>2229</v>
      </c>
      <c r="I840" s="47" t="n">
        <v>69</v>
      </c>
    </row>
    <row r="841" customFormat="false" ht="15" hidden="false" customHeight="false" outlineLevel="0" collapsed="false">
      <c r="A841" s="47" t="s">
        <v>3082</v>
      </c>
      <c r="B841" s="47" t="s">
        <v>401</v>
      </c>
      <c r="C841" s="48" t="n">
        <v>46037</v>
      </c>
      <c r="D841" s="47" t="s">
        <v>74</v>
      </c>
      <c r="E841" s="47" t="s">
        <v>65</v>
      </c>
      <c r="F841" s="47" t="s">
        <v>2289</v>
      </c>
      <c r="G841" s="47" t="s">
        <v>96</v>
      </c>
      <c r="H841" s="47" t="s">
        <v>2270</v>
      </c>
      <c r="I841" s="47" t="n">
        <v>5</v>
      </c>
    </row>
    <row r="842" customFormat="false" ht="15" hidden="false" customHeight="false" outlineLevel="0" collapsed="false">
      <c r="A842" s="47" t="s">
        <v>3083</v>
      </c>
      <c r="B842" s="47" t="s">
        <v>401</v>
      </c>
      <c r="C842" s="48" t="n">
        <v>46037</v>
      </c>
      <c r="D842" s="47" t="s">
        <v>74</v>
      </c>
      <c r="E842" s="47" t="s">
        <v>65</v>
      </c>
      <c r="F842" s="47" t="s">
        <v>2289</v>
      </c>
      <c r="G842" s="47" t="s">
        <v>96</v>
      </c>
      <c r="H842" s="47" t="s">
        <v>2270</v>
      </c>
      <c r="I842" s="47" t="n">
        <v>18</v>
      </c>
    </row>
    <row r="843" customFormat="false" ht="15" hidden="false" customHeight="false" outlineLevel="0" collapsed="false">
      <c r="A843" s="47" t="s">
        <v>3084</v>
      </c>
      <c r="B843" s="47" t="s">
        <v>401</v>
      </c>
      <c r="C843" s="48" t="n">
        <v>46037</v>
      </c>
      <c r="D843" s="47" t="s">
        <v>74</v>
      </c>
      <c r="E843" s="47" t="s">
        <v>65</v>
      </c>
      <c r="F843" s="47" t="s">
        <v>2284</v>
      </c>
      <c r="G843" s="47" t="s">
        <v>97</v>
      </c>
      <c r="H843" s="47" t="s">
        <v>2232</v>
      </c>
      <c r="I843" s="47" t="n">
        <v>5</v>
      </c>
    </row>
    <row r="844" customFormat="false" ht="15" hidden="false" customHeight="false" outlineLevel="0" collapsed="false">
      <c r="A844" s="47" t="s">
        <v>3085</v>
      </c>
      <c r="B844" s="47" t="s">
        <v>401</v>
      </c>
      <c r="C844" s="48" t="n">
        <v>46037</v>
      </c>
      <c r="D844" s="47" t="s">
        <v>74</v>
      </c>
      <c r="E844" s="47" t="s">
        <v>65</v>
      </c>
      <c r="F844" s="47" t="s">
        <v>2289</v>
      </c>
      <c r="G844" s="47" t="s">
        <v>97</v>
      </c>
      <c r="H844" s="47" t="s">
        <v>2232</v>
      </c>
      <c r="I844" s="47" t="n">
        <v>3</v>
      </c>
    </row>
    <row r="845" customFormat="false" ht="15" hidden="false" customHeight="false" outlineLevel="0" collapsed="false">
      <c r="A845" s="47" t="s">
        <v>3086</v>
      </c>
      <c r="B845" s="47" t="s">
        <v>401</v>
      </c>
      <c r="C845" s="48" t="n">
        <v>46037</v>
      </c>
      <c r="D845" s="47" t="s">
        <v>74</v>
      </c>
      <c r="E845" s="47" t="s">
        <v>65</v>
      </c>
      <c r="F845" s="47" t="s">
        <v>2284</v>
      </c>
      <c r="G845" s="47" t="s">
        <v>97</v>
      </c>
      <c r="H845" s="47" t="s">
        <v>2232</v>
      </c>
      <c r="I845" s="47" t="n">
        <v>6</v>
      </c>
    </row>
    <row r="846" customFormat="false" ht="15" hidden="false" customHeight="false" outlineLevel="0" collapsed="false">
      <c r="A846" s="47" t="s">
        <v>3087</v>
      </c>
      <c r="B846" s="47" t="s">
        <v>401</v>
      </c>
      <c r="C846" s="48" t="n">
        <v>46037</v>
      </c>
      <c r="D846" s="47" t="s">
        <v>74</v>
      </c>
      <c r="E846" s="47" t="s">
        <v>65</v>
      </c>
      <c r="F846" s="47" t="s">
        <v>2284</v>
      </c>
      <c r="G846" s="47" t="s">
        <v>97</v>
      </c>
      <c r="H846" s="47" t="s">
        <v>2232</v>
      </c>
      <c r="I846" s="47" t="n">
        <v>3</v>
      </c>
    </row>
    <row r="847" customFormat="false" ht="15" hidden="false" customHeight="false" outlineLevel="0" collapsed="false">
      <c r="A847" s="47" t="s">
        <v>3088</v>
      </c>
      <c r="B847" s="47" t="s">
        <v>403</v>
      </c>
      <c r="C847" s="48" t="n">
        <v>46037</v>
      </c>
      <c r="D847" s="47" t="s">
        <v>75</v>
      </c>
      <c r="E847" s="47" t="s">
        <v>65</v>
      </c>
      <c r="F847" s="47" t="s">
        <v>2284</v>
      </c>
      <c r="G847" s="47" t="s">
        <v>93</v>
      </c>
      <c r="H847" s="47" t="s">
        <v>2253</v>
      </c>
      <c r="I847" s="47" t="n">
        <v>21</v>
      </c>
    </row>
    <row r="848" customFormat="false" ht="15" hidden="false" customHeight="false" outlineLevel="0" collapsed="false">
      <c r="A848" s="47" t="s">
        <v>3089</v>
      </c>
      <c r="B848" s="47" t="s">
        <v>403</v>
      </c>
      <c r="C848" s="48" t="n">
        <v>46037</v>
      </c>
      <c r="D848" s="47" t="s">
        <v>75</v>
      </c>
      <c r="E848" s="47" t="s">
        <v>65</v>
      </c>
      <c r="F848" s="47" t="s">
        <v>2284</v>
      </c>
      <c r="G848" s="47" t="s">
        <v>97</v>
      </c>
      <c r="H848" s="47" t="s">
        <v>2232</v>
      </c>
      <c r="I848" s="47" t="n">
        <v>3</v>
      </c>
    </row>
    <row r="849" customFormat="false" ht="15" hidden="false" customHeight="false" outlineLevel="0" collapsed="false">
      <c r="A849" s="47" t="s">
        <v>3090</v>
      </c>
      <c r="B849" s="47" t="s">
        <v>403</v>
      </c>
      <c r="C849" s="48" t="n">
        <v>46037</v>
      </c>
      <c r="D849" s="47" t="s">
        <v>75</v>
      </c>
      <c r="E849" s="47" t="s">
        <v>65</v>
      </c>
      <c r="F849" s="47" t="s">
        <v>2289</v>
      </c>
      <c r="G849" s="47" t="s">
        <v>97</v>
      </c>
      <c r="H849" s="47" t="s">
        <v>2232</v>
      </c>
      <c r="I849" s="47" t="n">
        <v>6</v>
      </c>
    </row>
    <row r="850" customFormat="false" ht="15" hidden="false" customHeight="false" outlineLevel="0" collapsed="false">
      <c r="A850" s="47" t="s">
        <v>3091</v>
      </c>
      <c r="B850" s="47" t="s">
        <v>403</v>
      </c>
      <c r="C850" s="48" t="n">
        <v>46037</v>
      </c>
      <c r="D850" s="47" t="s">
        <v>75</v>
      </c>
      <c r="E850" s="47" t="s">
        <v>65</v>
      </c>
      <c r="F850" s="47" t="s">
        <v>2289</v>
      </c>
      <c r="G850" s="47" t="s">
        <v>97</v>
      </c>
      <c r="H850" s="47" t="s">
        <v>2232</v>
      </c>
      <c r="I850" s="47" t="n">
        <v>4</v>
      </c>
    </row>
    <row r="851" customFormat="false" ht="15" hidden="false" customHeight="false" outlineLevel="0" collapsed="false">
      <c r="A851" s="47" t="s">
        <v>3092</v>
      </c>
      <c r="B851" s="47" t="s">
        <v>403</v>
      </c>
      <c r="C851" s="48" t="n">
        <v>46037</v>
      </c>
      <c r="D851" s="47" t="s">
        <v>75</v>
      </c>
      <c r="E851" s="47" t="s">
        <v>65</v>
      </c>
      <c r="F851" s="47" t="s">
        <v>2289</v>
      </c>
      <c r="G851" s="47" t="s">
        <v>97</v>
      </c>
      <c r="H851" s="47" t="s">
        <v>2232</v>
      </c>
      <c r="I851" s="47" t="n">
        <v>2</v>
      </c>
    </row>
    <row r="852" customFormat="false" ht="15" hidden="false" customHeight="false" outlineLevel="0" collapsed="false">
      <c r="A852" s="47" t="s">
        <v>3093</v>
      </c>
      <c r="B852" s="47" t="s">
        <v>403</v>
      </c>
      <c r="C852" s="48" t="n">
        <v>46037</v>
      </c>
      <c r="D852" s="47" t="s">
        <v>75</v>
      </c>
      <c r="E852" s="47" t="s">
        <v>65</v>
      </c>
      <c r="F852" s="47" t="s">
        <v>2289</v>
      </c>
      <c r="G852" s="47" t="s">
        <v>97</v>
      </c>
      <c r="H852" s="47" t="s">
        <v>2232</v>
      </c>
      <c r="I852" s="47" t="n">
        <v>5</v>
      </c>
    </row>
    <row r="853" customFormat="false" ht="15" hidden="false" customHeight="false" outlineLevel="0" collapsed="false">
      <c r="A853" s="47" t="s">
        <v>3094</v>
      </c>
      <c r="B853" s="47" t="s">
        <v>403</v>
      </c>
      <c r="C853" s="48" t="n">
        <v>46037</v>
      </c>
      <c r="D853" s="47" t="s">
        <v>75</v>
      </c>
      <c r="E853" s="47" t="s">
        <v>65</v>
      </c>
      <c r="F853" s="47" t="s">
        <v>2289</v>
      </c>
      <c r="G853" s="47" t="s">
        <v>97</v>
      </c>
      <c r="H853" s="47" t="s">
        <v>2232</v>
      </c>
      <c r="I853" s="47" t="n">
        <v>3</v>
      </c>
    </row>
    <row r="854" customFormat="false" ht="15" hidden="false" customHeight="false" outlineLevel="0" collapsed="false">
      <c r="A854" s="47" t="s">
        <v>3095</v>
      </c>
      <c r="B854" s="47" t="s">
        <v>403</v>
      </c>
      <c r="C854" s="48" t="n">
        <v>46037</v>
      </c>
      <c r="D854" s="47" t="s">
        <v>75</v>
      </c>
      <c r="E854" s="47" t="s">
        <v>65</v>
      </c>
      <c r="F854" s="47" t="s">
        <v>2284</v>
      </c>
      <c r="G854" s="47" t="s">
        <v>97</v>
      </c>
      <c r="H854" s="47" t="s">
        <v>2232</v>
      </c>
      <c r="I854" s="47" t="n">
        <v>5</v>
      </c>
    </row>
    <row r="855" customFormat="false" ht="15" hidden="false" customHeight="false" outlineLevel="0" collapsed="false">
      <c r="A855" s="47" t="s">
        <v>3096</v>
      </c>
      <c r="B855" s="47" t="s">
        <v>404</v>
      </c>
      <c r="C855" s="48" t="n">
        <v>46038</v>
      </c>
      <c r="D855" s="47" t="s">
        <v>73</v>
      </c>
      <c r="E855" s="47" t="s">
        <v>62</v>
      </c>
      <c r="F855" s="47" t="s">
        <v>2228</v>
      </c>
      <c r="G855" s="47" t="s">
        <v>95</v>
      </c>
      <c r="H855" s="47" t="s">
        <v>2245</v>
      </c>
      <c r="I855" s="47" t="n">
        <v>59</v>
      </c>
    </row>
    <row r="856" customFormat="false" ht="15" hidden="false" customHeight="false" outlineLevel="0" collapsed="false">
      <c r="A856" s="47" t="s">
        <v>3097</v>
      </c>
      <c r="B856" s="47" t="s">
        <v>405</v>
      </c>
      <c r="C856" s="48" t="n">
        <v>46038</v>
      </c>
      <c r="D856" s="47" t="s">
        <v>74</v>
      </c>
      <c r="E856" s="47" t="s">
        <v>62</v>
      </c>
      <c r="F856" s="47" t="s">
        <v>2231</v>
      </c>
      <c r="G856" s="47" t="s">
        <v>96</v>
      </c>
      <c r="H856" s="47" t="s">
        <v>2270</v>
      </c>
      <c r="I856" s="47" t="n">
        <v>55</v>
      </c>
    </row>
    <row r="857" customFormat="false" ht="15" hidden="false" customHeight="false" outlineLevel="0" collapsed="false">
      <c r="A857" s="47" t="s">
        <v>3098</v>
      </c>
      <c r="B857" s="47" t="s">
        <v>405</v>
      </c>
      <c r="C857" s="48" t="n">
        <v>46038</v>
      </c>
      <c r="D857" s="47" t="s">
        <v>74</v>
      </c>
      <c r="E857" s="47" t="s">
        <v>62</v>
      </c>
      <c r="F857" s="47" t="s">
        <v>2228</v>
      </c>
      <c r="G857" s="47" t="s">
        <v>97</v>
      </c>
      <c r="H857" s="47" t="s">
        <v>2232</v>
      </c>
      <c r="I857" s="47" t="n">
        <v>7</v>
      </c>
    </row>
    <row r="858" customFormat="false" ht="15" hidden="false" customHeight="false" outlineLevel="0" collapsed="false">
      <c r="A858" s="47" t="s">
        <v>3099</v>
      </c>
      <c r="B858" s="47" t="s">
        <v>405</v>
      </c>
      <c r="C858" s="48" t="n">
        <v>46038</v>
      </c>
      <c r="D858" s="47" t="s">
        <v>74</v>
      </c>
      <c r="E858" s="47" t="s">
        <v>62</v>
      </c>
      <c r="F858" s="47" t="s">
        <v>2228</v>
      </c>
      <c r="G858" s="47" t="s">
        <v>97</v>
      </c>
      <c r="H858" s="47" t="s">
        <v>2232</v>
      </c>
      <c r="I858" s="47" t="n">
        <v>2</v>
      </c>
    </row>
    <row r="859" customFormat="false" ht="15" hidden="false" customHeight="false" outlineLevel="0" collapsed="false">
      <c r="A859" s="47" t="s">
        <v>3100</v>
      </c>
      <c r="B859" s="47" t="s">
        <v>405</v>
      </c>
      <c r="C859" s="48" t="n">
        <v>46038</v>
      </c>
      <c r="D859" s="47" t="s">
        <v>74</v>
      </c>
      <c r="E859" s="47" t="s">
        <v>62</v>
      </c>
      <c r="F859" s="47" t="s">
        <v>2231</v>
      </c>
      <c r="G859" s="47" t="s">
        <v>97</v>
      </c>
      <c r="H859" s="47" t="s">
        <v>2232</v>
      </c>
      <c r="I859" s="47" t="n">
        <v>2</v>
      </c>
    </row>
    <row r="860" customFormat="false" ht="15" hidden="false" customHeight="false" outlineLevel="0" collapsed="false">
      <c r="A860" s="47" t="s">
        <v>3101</v>
      </c>
      <c r="B860" s="47" t="s">
        <v>405</v>
      </c>
      <c r="C860" s="48" t="n">
        <v>46038</v>
      </c>
      <c r="D860" s="47" t="s">
        <v>74</v>
      </c>
      <c r="E860" s="47" t="s">
        <v>62</v>
      </c>
      <c r="F860" s="47" t="s">
        <v>2228</v>
      </c>
      <c r="G860" s="47" t="s">
        <v>97</v>
      </c>
      <c r="H860" s="47" t="s">
        <v>2232</v>
      </c>
      <c r="I860" s="47" t="n">
        <v>6</v>
      </c>
    </row>
    <row r="861" customFormat="false" ht="15" hidden="false" customHeight="false" outlineLevel="0" collapsed="false">
      <c r="A861" s="47" t="s">
        <v>3102</v>
      </c>
      <c r="B861" s="47" t="s">
        <v>406</v>
      </c>
      <c r="C861" s="48" t="n">
        <v>46038</v>
      </c>
      <c r="D861" s="47" t="s">
        <v>75</v>
      </c>
      <c r="E861" s="47" t="s">
        <v>62</v>
      </c>
      <c r="F861" s="47" t="s">
        <v>2228</v>
      </c>
      <c r="G861" s="47" t="s">
        <v>97</v>
      </c>
      <c r="H861" s="47" t="s">
        <v>2232</v>
      </c>
      <c r="I861" s="47" t="n">
        <v>4</v>
      </c>
    </row>
    <row r="862" customFormat="false" ht="15" hidden="false" customHeight="false" outlineLevel="0" collapsed="false">
      <c r="A862" s="47" t="s">
        <v>3103</v>
      </c>
      <c r="B862" s="47" t="s">
        <v>406</v>
      </c>
      <c r="C862" s="48" t="n">
        <v>46038</v>
      </c>
      <c r="D862" s="47" t="s">
        <v>75</v>
      </c>
      <c r="E862" s="47" t="s">
        <v>62</v>
      </c>
      <c r="F862" s="47" t="s">
        <v>2317</v>
      </c>
      <c r="G862" s="47" t="s">
        <v>97</v>
      </c>
      <c r="H862" s="47" t="s">
        <v>2232</v>
      </c>
      <c r="I862" s="47" t="n">
        <v>7</v>
      </c>
    </row>
    <row r="863" customFormat="false" ht="15" hidden="false" customHeight="false" outlineLevel="0" collapsed="false">
      <c r="A863" s="47" t="s">
        <v>3104</v>
      </c>
      <c r="B863" s="47" t="s">
        <v>406</v>
      </c>
      <c r="C863" s="48" t="n">
        <v>46038</v>
      </c>
      <c r="D863" s="47" t="s">
        <v>75</v>
      </c>
      <c r="E863" s="47" t="s">
        <v>62</v>
      </c>
      <c r="F863" s="47" t="s">
        <v>2231</v>
      </c>
      <c r="G863" s="47" t="s">
        <v>97</v>
      </c>
      <c r="H863" s="47" t="s">
        <v>2232</v>
      </c>
      <c r="I863" s="47" t="n">
        <v>4</v>
      </c>
    </row>
    <row r="864" customFormat="false" ht="15" hidden="false" customHeight="false" outlineLevel="0" collapsed="false">
      <c r="A864" s="47" t="s">
        <v>3105</v>
      </c>
      <c r="B864" s="47" t="s">
        <v>406</v>
      </c>
      <c r="C864" s="48" t="n">
        <v>46038</v>
      </c>
      <c r="D864" s="47" t="s">
        <v>75</v>
      </c>
      <c r="E864" s="47" t="s">
        <v>62</v>
      </c>
      <c r="F864" s="47" t="s">
        <v>2231</v>
      </c>
      <c r="G864" s="47" t="s">
        <v>97</v>
      </c>
      <c r="H864" s="47" t="s">
        <v>2232</v>
      </c>
      <c r="I864" s="47" t="n">
        <v>7</v>
      </c>
    </row>
    <row r="865" customFormat="false" ht="15" hidden="false" customHeight="false" outlineLevel="0" collapsed="false">
      <c r="A865" s="47" t="s">
        <v>3106</v>
      </c>
      <c r="B865" s="47" t="s">
        <v>407</v>
      </c>
      <c r="C865" s="48" t="n">
        <v>46038</v>
      </c>
      <c r="D865" s="47" t="s">
        <v>73</v>
      </c>
      <c r="E865" s="47" t="s">
        <v>63</v>
      </c>
      <c r="F865" s="47" t="s">
        <v>2255</v>
      </c>
      <c r="G865" s="47" t="s">
        <v>93</v>
      </c>
      <c r="H865" s="47" t="s">
        <v>2253</v>
      </c>
      <c r="I865" s="47" t="n">
        <v>22</v>
      </c>
    </row>
    <row r="866" customFormat="false" ht="15" hidden="false" customHeight="false" outlineLevel="0" collapsed="false">
      <c r="A866" s="47" t="s">
        <v>3107</v>
      </c>
      <c r="B866" s="47" t="s">
        <v>407</v>
      </c>
      <c r="C866" s="48" t="n">
        <v>46038</v>
      </c>
      <c r="D866" s="47" t="s">
        <v>73</v>
      </c>
      <c r="E866" s="47" t="s">
        <v>63</v>
      </c>
      <c r="F866" s="47" t="s">
        <v>2252</v>
      </c>
      <c r="G866" s="47" t="s">
        <v>93</v>
      </c>
      <c r="H866" s="47" t="s">
        <v>2253</v>
      </c>
      <c r="I866" s="47" t="n">
        <v>22</v>
      </c>
    </row>
    <row r="867" customFormat="false" ht="15" hidden="false" customHeight="false" outlineLevel="0" collapsed="false">
      <c r="A867" s="47" t="s">
        <v>3108</v>
      </c>
      <c r="B867" s="47" t="s">
        <v>407</v>
      </c>
      <c r="C867" s="48" t="n">
        <v>46038</v>
      </c>
      <c r="D867" s="47" t="s">
        <v>73</v>
      </c>
      <c r="E867" s="47" t="s">
        <v>63</v>
      </c>
      <c r="F867" s="47" t="s">
        <v>2252</v>
      </c>
      <c r="G867" s="47" t="s">
        <v>96</v>
      </c>
      <c r="H867" s="47" t="s">
        <v>2270</v>
      </c>
      <c r="I867" s="47" t="n">
        <v>55</v>
      </c>
    </row>
    <row r="868" customFormat="false" ht="15" hidden="false" customHeight="false" outlineLevel="0" collapsed="false">
      <c r="A868" s="47" t="s">
        <v>3109</v>
      </c>
      <c r="B868" s="47" t="s">
        <v>407</v>
      </c>
      <c r="C868" s="48" t="n">
        <v>46038</v>
      </c>
      <c r="D868" s="47" t="s">
        <v>73</v>
      </c>
      <c r="E868" s="47" t="s">
        <v>63</v>
      </c>
      <c r="F868" s="47" t="s">
        <v>2252</v>
      </c>
      <c r="G868" s="47" t="s">
        <v>97</v>
      </c>
      <c r="H868" s="47" t="s">
        <v>2232</v>
      </c>
      <c r="I868" s="47" t="n">
        <v>6</v>
      </c>
    </row>
    <row r="869" customFormat="false" ht="15" hidden="false" customHeight="false" outlineLevel="0" collapsed="false">
      <c r="A869" s="47" t="s">
        <v>3110</v>
      </c>
      <c r="B869" s="47" t="s">
        <v>407</v>
      </c>
      <c r="C869" s="48" t="n">
        <v>46038</v>
      </c>
      <c r="D869" s="47" t="s">
        <v>73</v>
      </c>
      <c r="E869" s="47" t="s">
        <v>63</v>
      </c>
      <c r="F869" s="47" t="s">
        <v>2252</v>
      </c>
      <c r="G869" s="47" t="s">
        <v>97</v>
      </c>
      <c r="H869" s="47" t="s">
        <v>2232</v>
      </c>
      <c r="I869" s="47" t="n">
        <v>3</v>
      </c>
    </row>
    <row r="870" customFormat="false" ht="15" hidden="false" customHeight="false" outlineLevel="0" collapsed="false">
      <c r="A870" s="47" t="s">
        <v>3111</v>
      </c>
      <c r="B870" s="47" t="s">
        <v>407</v>
      </c>
      <c r="C870" s="48" t="n">
        <v>46038</v>
      </c>
      <c r="D870" s="47" t="s">
        <v>73</v>
      </c>
      <c r="E870" s="47" t="s">
        <v>63</v>
      </c>
      <c r="F870" s="47" t="s">
        <v>2255</v>
      </c>
      <c r="G870" s="47" t="s">
        <v>97</v>
      </c>
      <c r="H870" s="47" t="s">
        <v>2232</v>
      </c>
      <c r="I870" s="47" t="n">
        <v>7</v>
      </c>
    </row>
    <row r="871" customFormat="false" ht="15" hidden="false" customHeight="false" outlineLevel="0" collapsed="false">
      <c r="A871" s="47" t="s">
        <v>3112</v>
      </c>
      <c r="B871" s="47" t="s">
        <v>408</v>
      </c>
      <c r="C871" s="48" t="n">
        <v>46038</v>
      </c>
      <c r="D871" s="47" t="s">
        <v>74</v>
      </c>
      <c r="E871" s="47" t="s">
        <v>63</v>
      </c>
      <c r="F871" s="47" t="s">
        <v>2252</v>
      </c>
      <c r="G871" s="47" t="s">
        <v>93</v>
      </c>
      <c r="H871" s="47" t="s">
        <v>2253</v>
      </c>
      <c r="I871" s="47" t="n">
        <v>108</v>
      </c>
    </row>
    <row r="872" customFormat="false" ht="15" hidden="false" customHeight="false" outlineLevel="0" collapsed="false">
      <c r="A872" s="47" t="s">
        <v>3113</v>
      </c>
      <c r="B872" s="47" t="s">
        <v>408</v>
      </c>
      <c r="C872" s="48" t="n">
        <v>46038</v>
      </c>
      <c r="D872" s="47" t="s">
        <v>74</v>
      </c>
      <c r="E872" s="47" t="s">
        <v>63</v>
      </c>
      <c r="F872" s="47" t="s">
        <v>2260</v>
      </c>
      <c r="G872" s="47" t="s">
        <v>93</v>
      </c>
      <c r="H872" s="47" t="s">
        <v>2253</v>
      </c>
      <c r="I872" s="47" t="n">
        <v>18</v>
      </c>
    </row>
    <row r="873" customFormat="false" ht="15" hidden="false" customHeight="false" outlineLevel="0" collapsed="false">
      <c r="A873" s="47" t="s">
        <v>3114</v>
      </c>
      <c r="B873" s="47" t="s">
        <v>408</v>
      </c>
      <c r="C873" s="48" t="n">
        <v>46038</v>
      </c>
      <c r="D873" s="47" t="s">
        <v>74</v>
      </c>
      <c r="E873" s="47" t="s">
        <v>63</v>
      </c>
      <c r="F873" s="47" t="s">
        <v>2255</v>
      </c>
      <c r="G873" s="47" t="s">
        <v>97</v>
      </c>
      <c r="H873" s="47" t="s">
        <v>2232</v>
      </c>
      <c r="I873" s="47" t="n">
        <v>4</v>
      </c>
    </row>
    <row r="874" customFormat="false" ht="15" hidden="false" customHeight="false" outlineLevel="0" collapsed="false">
      <c r="A874" s="47" t="s">
        <v>3115</v>
      </c>
      <c r="B874" s="47" t="s">
        <v>408</v>
      </c>
      <c r="C874" s="48" t="n">
        <v>46038</v>
      </c>
      <c r="D874" s="47" t="s">
        <v>74</v>
      </c>
      <c r="E874" s="47" t="s">
        <v>63</v>
      </c>
      <c r="F874" s="47" t="s">
        <v>2255</v>
      </c>
      <c r="G874" s="47" t="s">
        <v>97</v>
      </c>
      <c r="H874" s="47" t="s">
        <v>2232</v>
      </c>
      <c r="I874" s="47" t="n">
        <v>2</v>
      </c>
    </row>
    <row r="875" customFormat="false" ht="15" hidden="false" customHeight="false" outlineLevel="0" collapsed="false">
      <c r="A875" s="47" t="s">
        <v>3116</v>
      </c>
      <c r="B875" s="47" t="s">
        <v>408</v>
      </c>
      <c r="C875" s="48" t="n">
        <v>46038</v>
      </c>
      <c r="D875" s="47" t="s">
        <v>74</v>
      </c>
      <c r="E875" s="47" t="s">
        <v>63</v>
      </c>
      <c r="F875" s="47" t="s">
        <v>2252</v>
      </c>
      <c r="G875" s="47" t="s">
        <v>97</v>
      </c>
      <c r="H875" s="47" t="s">
        <v>2232</v>
      </c>
      <c r="I875" s="47" t="n">
        <v>6</v>
      </c>
    </row>
    <row r="876" customFormat="false" ht="15" hidden="false" customHeight="false" outlineLevel="0" collapsed="false">
      <c r="A876" s="47" t="s">
        <v>3117</v>
      </c>
      <c r="B876" s="47" t="s">
        <v>408</v>
      </c>
      <c r="C876" s="48" t="n">
        <v>46038</v>
      </c>
      <c r="D876" s="47" t="s">
        <v>74</v>
      </c>
      <c r="E876" s="47" t="s">
        <v>63</v>
      </c>
      <c r="F876" s="47" t="s">
        <v>2255</v>
      </c>
      <c r="G876" s="47" t="s">
        <v>97</v>
      </c>
      <c r="H876" s="47" t="s">
        <v>2232</v>
      </c>
      <c r="I876" s="47" t="n">
        <v>5</v>
      </c>
    </row>
    <row r="877" customFormat="false" ht="15" hidden="false" customHeight="false" outlineLevel="0" collapsed="false">
      <c r="A877" s="47" t="s">
        <v>3118</v>
      </c>
      <c r="B877" s="47" t="s">
        <v>409</v>
      </c>
      <c r="C877" s="48" t="n">
        <v>46038</v>
      </c>
      <c r="D877" s="47" t="s">
        <v>75</v>
      </c>
      <c r="E877" s="47" t="s">
        <v>63</v>
      </c>
      <c r="F877" s="47" t="s">
        <v>2255</v>
      </c>
      <c r="G877" s="47" t="s">
        <v>93</v>
      </c>
      <c r="H877" s="47" t="s">
        <v>2253</v>
      </c>
      <c r="I877" s="47" t="n">
        <v>42</v>
      </c>
    </row>
    <row r="878" customFormat="false" ht="15" hidden="false" customHeight="false" outlineLevel="0" collapsed="false">
      <c r="A878" s="47" t="s">
        <v>3119</v>
      </c>
      <c r="B878" s="47" t="s">
        <v>409</v>
      </c>
      <c r="C878" s="48" t="n">
        <v>46038</v>
      </c>
      <c r="D878" s="47" t="s">
        <v>75</v>
      </c>
      <c r="E878" s="47" t="s">
        <v>63</v>
      </c>
      <c r="F878" s="47" t="s">
        <v>2255</v>
      </c>
      <c r="G878" s="47" t="s">
        <v>95</v>
      </c>
      <c r="H878" s="47" t="s">
        <v>2245</v>
      </c>
      <c r="I878" s="47" t="n">
        <v>10</v>
      </c>
    </row>
    <row r="879" customFormat="false" ht="15" hidden="false" customHeight="false" outlineLevel="0" collapsed="false">
      <c r="A879" s="47" t="s">
        <v>3120</v>
      </c>
      <c r="B879" s="47" t="s">
        <v>409</v>
      </c>
      <c r="C879" s="48" t="n">
        <v>46038</v>
      </c>
      <c r="D879" s="47" t="s">
        <v>75</v>
      </c>
      <c r="E879" s="47" t="s">
        <v>63</v>
      </c>
      <c r="F879" s="47" t="s">
        <v>2255</v>
      </c>
      <c r="G879" s="47" t="s">
        <v>97</v>
      </c>
      <c r="H879" s="47" t="s">
        <v>2232</v>
      </c>
      <c r="I879" s="47" t="n">
        <v>5</v>
      </c>
    </row>
    <row r="880" customFormat="false" ht="15" hidden="false" customHeight="false" outlineLevel="0" collapsed="false">
      <c r="A880" s="47" t="s">
        <v>3121</v>
      </c>
      <c r="B880" s="47" t="s">
        <v>409</v>
      </c>
      <c r="C880" s="48" t="n">
        <v>46038</v>
      </c>
      <c r="D880" s="47" t="s">
        <v>75</v>
      </c>
      <c r="E880" s="47" t="s">
        <v>63</v>
      </c>
      <c r="F880" s="47" t="s">
        <v>2255</v>
      </c>
      <c r="G880" s="47" t="s">
        <v>97</v>
      </c>
      <c r="H880" s="47" t="s">
        <v>2232</v>
      </c>
      <c r="I880" s="47" t="n">
        <v>3</v>
      </c>
    </row>
    <row r="881" customFormat="false" ht="15" hidden="false" customHeight="false" outlineLevel="0" collapsed="false">
      <c r="A881" s="47" t="s">
        <v>3122</v>
      </c>
      <c r="B881" s="47" t="s">
        <v>409</v>
      </c>
      <c r="C881" s="48" t="n">
        <v>46038</v>
      </c>
      <c r="D881" s="47" t="s">
        <v>75</v>
      </c>
      <c r="E881" s="47" t="s">
        <v>63</v>
      </c>
      <c r="F881" s="47" t="s">
        <v>2255</v>
      </c>
      <c r="G881" s="47" t="s">
        <v>97</v>
      </c>
      <c r="H881" s="47" t="s">
        <v>2232</v>
      </c>
      <c r="I881" s="47" t="n">
        <v>7</v>
      </c>
    </row>
    <row r="882" customFormat="false" ht="15" hidden="false" customHeight="false" outlineLevel="0" collapsed="false">
      <c r="A882" s="47" t="s">
        <v>3123</v>
      </c>
      <c r="B882" s="47" t="s">
        <v>409</v>
      </c>
      <c r="C882" s="48" t="n">
        <v>46038</v>
      </c>
      <c r="D882" s="47" t="s">
        <v>75</v>
      </c>
      <c r="E882" s="47" t="s">
        <v>63</v>
      </c>
      <c r="F882" s="47" t="s">
        <v>2260</v>
      </c>
      <c r="G882" s="47" t="s">
        <v>97</v>
      </c>
      <c r="H882" s="47" t="s">
        <v>2232</v>
      </c>
      <c r="I882" s="47" t="n">
        <v>7</v>
      </c>
    </row>
    <row r="883" customFormat="false" ht="15" hidden="false" customHeight="false" outlineLevel="0" collapsed="false">
      <c r="A883" s="47" t="s">
        <v>3124</v>
      </c>
      <c r="B883" s="47" t="s">
        <v>409</v>
      </c>
      <c r="C883" s="48" t="n">
        <v>46038</v>
      </c>
      <c r="D883" s="47" t="s">
        <v>75</v>
      </c>
      <c r="E883" s="47" t="s">
        <v>63</v>
      </c>
      <c r="F883" s="47" t="s">
        <v>2252</v>
      </c>
      <c r="G883" s="47" t="s">
        <v>97</v>
      </c>
      <c r="H883" s="47" t="s">
        <v>2232</v>
      </c>
      <c r="I883" s="47" t="n">
        <v>2</v>
      </c>
    </row>
    <row r="884" customFormat="false" ht="15" hidden="false" customHeight="false" outlineLevel="0" collapsed="false">
      <c r="A884" s="47" t="s">
        <v>3125</v>
      </c>
      <c r="B884" s="47" t="s">
        <v>410</v>
      </c>
      <c r="C884" s="48" t="n">
        <v>46038</v>
      </c>
      <c r="D884" s="47" t="s">
        <v>73</v>
      </c>
      <c r="E884" s="47" t="s">
        <v>64</v>
      </c>
      <c r="F884" s="47" t="s">
        <v>2278</v>
      </c>
      <c r="G884" s="47" t="s">
        <v>97</v>
      </c>
      <c r="H884" s="47" t="s">
        <v>2232</v>
      </c>
      <c r="I884" s="47" t="n">
        <v>6</v>
      </c>
    </row>
    <row r="885" customFormat="false" ht="15" hidden="false" customHeight="false" outlineLevel="0" collapsed="false">
      <c r="A885" s="47" t="s">
        <v>3126</v>
      </c>
      <c r="B885" s="47" t="s">
        <v>410</v>
      </c>
      <c r="C885" s="48" t="n">
        <v>46038</v>
      </c>
      <c r="D885" s="47" t="s">
        <v>73</v>
      </c>
      <c r="E885" s="47" t="s">
        <v>64</v>
      </c>
      <c r="F885" s="47" t="s">
        <v>2278</v>
      </c>
      <c r="G885" s="47" t="s">
        <v>97</v>
      </c>
      <c r="H885" s="47" t="s">
        <v>2232</v>
      </c>
      <c r="I885" s="47" t="n">
        <v>7</v>
      </c>
    </row>
    <row r="886" customFormat="false" ht="15" hidden="false" customHeight="false" outlineLevel="0" collapsed="false">
      <c r="A886" s="47" t="s">
        <v>3127</v>
      </c>
      <c r="B886" s="47" t="s">
        <v>411</v>
      </c>
      <c r="C886" s="48" t="n">
        <v>46038</v>
      </c>
      <c r="D886" s="47" t="s">
        <v>74</v>
      </c>
      <c r="E886" s="47" t="s">
        <v>64</v>
      </c>
      <c r="F886" s="47" t="s">
        <v>2278</v>
      </c>
      <c r="G886" s="47" t="s">
        <v>97</v>
      </c>
      <c r="H886" s="47" t="s">
        <v>2232</v>
      </c>
      <c r="I886" s="47" t="n">
        <v>3</v>
      </c>
    </row>
    <row r="887" customFormat="false" ht="15" hidden="false" customHeight="false" outlineLevel="0" collapsed="false">
      <c r="A887" s="47" t="s">
        <v>3128</v>
      </c>
      <c r="B887" s="47" t="s">
        <v>411</v>
      </c>
      <c r="C887" s="48" t="n">
        <v>46038</v>
      </c>
      <c r="D887" s="47" t="s">
        <v>74</v>
      </c>
      <c r="E887" s="47" t="s">
        <v>64</v>
      </c>
      <c r="F887" s="47" t="s">
        <v>2278</v>
      </c>
      <c r="G887" s="47" t="s">
        <v>97</v>
      </c>
      <c r="H887" s="47" t="s">
        <v>2232</v>
      </c>
      <c r="I887" s="47" t="n">
        <v>7</v>
      </c>
    </row>
    <row r="888" customFormat="false" ht="15" hidden="false" customHeight="false" outlineLevel="0" collapsed="false">
      <c r="A888" s="47" t="s">
        <v>3129</v>
      </c>
      <c r="B888" s="47" t="s">
        <v>411</v>
      </c>
      <c r="C888" s="48" t="n">
        <v>46038</v>
      </c>
      <c r="D888" s="47" t="s">
        <v>74</v>
      </c>
      <c r="E888" s="47" t="s">
        <v>64</v>
      </c>
      <c r="F888" s="47" t="s">
        <v>2278</v>
      </c>
      <c r="G888" s="47" t="s">
        <v>97</v>
      </c>
      <c r="H888" s="47" t="s">
        <v>2232</v>
      </c>
      <c r="I888" s="47" t="n">
        <v>3</v>
      </c>
    </row>
    <row r="889" customFormat="false" ht="15" hidden="false" customHeight="false" outlineLevel="0" collapsed="false">
      <c r="A889" s="47" t="s">
        <v>3130</v>
      </c>
      <c r="B889" s="47" t="s">
        <v>411</v>
      </c>
      <c r="C889" s="48" t="n">
        <v>46038</v>
      </c>
      <c r="D889" s="47" t="s">
        <v>74</v>
      </c>
      <c r="E889" s="47" t="s">
        <v>64</v>
      </c>
      <c r="F889" s="47" t="s">
        <v>2278</v>
      </c>
      <c r="G889" s="47" t="s">
        <v>98</v>
      </c>
      <c r="H889" s="47" t="s">
        <v>2382</v>
      </c>
      <c r="I889" s="47" t="n">
        <v>39</v>
      </c>
    </row>
    <row r="890" customFormat="false" ht="15" hidden="false" customHeight="false" outlineLevel="0" collapsed="false">
      <c r="A890" s="47" t="s">
        <v>3131</v>
      </c>
      <c r="B890" s="47" t="s">
        <v>412</v>
      </c>
      <c r="C890" s="48" t="n">
        <v>46038</v>
      </c>
      <c r="D890" s="47" t="s">
        <v>73</v>
      </c>
      <c r="E890" s="47" t="s">
        <v>65</v>
      </c>
      <c r="F890" s="47" t="s">
        <v>2289</v>
      </c>
      <c r="G890" s="47" t="s">
        <v>93</v>
      </c>
      <c r="H890" s="47" t="s">
        <v>2253</v>
      </c>
      <c r="I890" s="47" t="n">
        <v>17</v>
      </c>
    </row>
    <row r="891" customFormat="false" ht="15" hidden="false" customHeight="false" outlineLevel="0" collapsed="false">
      <c r="A891" s="47" t="s">
        <v>3132</v>
      </c>
      <c r="B891" s="47" t="s">
        <v>412</v>
      </c>
      <c r="C891" s="48" t="n">
        <v>46038</v>
      </c>
      <c r="D891" s="47" t="s">
        <v>73</v>
      </c>
      <c r="E891" s="47" t="s">
        <v>65</v>
      </c>
      <c r="F891" s="47" t="s">
        <v>2289</v>
      </c>
      <c r="G891" s="47" t="s">
        <v>93</v>
      </c>
      <c r="H891" s="47" t="s">
        <v>2253</v>
      </c>
      <c r="I891" s="47" t="n">
        <v>25</v>
      </c>
    </row>
    <row r="892" customFormat="false" ht="15" hidden="false" customHeight="false" outlineLevel="0" collapsed="false">
      <c r="A892" s="47" t="s">
        <v>3133</v>
      </c>
      <c r="B892" s="47" t="s">
        <v>412</v>
      </c>
      <c r="C892" s="48" t="n">
        <v>46038</v>
      </c>
      <c r="D892" s="47" t="s">
        <v>73</v>
      </c>
      <c r="E892" s="47" t="s">
        <v>65</v>
      </c>
      <c r="F892" s="47" t="s">
        <v>2284</v>
      </c>
      <c r="G892" s="47" t="s">
        <v>97</v>
      </c>
      <c r="H892" s="47" t="s">
        <v>2232</v>
      </c>
      <c r="I892" s="47" t="n">
        <v>5</v>
      </c>
    </row>
    <row r="893" customFormat="false" ht="15" hidden="false" customHeight="false" outlineLevel="0" collapsed="false">
      <c r="A893" s="47" t="s">
        <v>3134</v>
      </c>
      <c r="B893" s="47" t="s">
        <v>412</v>
      </c>
      <c r="C893" s="48" t="n">
        <v>46038</v>
      </c>
      <c r="D893" s="47" t="s">
        <v>73</v>
      </c>
      <c r="E893" s="47" t="s">
        <v>65</v>
      </c>
      <c r="F893" s="47" t="s">
        <v>2289</v>
      </c>
      <c r="G893" s="47" t="s">
        <v>97</v>
      </c>
      <c r="H893" s="47" t="s">
        <v>2232</v>
      </c>
      <c r="I893" s="47" t="n">
        <v>4</v>
      </c>
    </row>
    <row r="894" customFormat="false" ht="15" hidden="false" customHeight="false" outlineLevel="0" collapsed="false">
      <c r="A894" s="47" t="s">
        <v>3135</v>
      </c>
      <c r="B894" s="47" t="s">
        <v>412</v>
      </c>
      <c r="C894" s="48" t="n">
        <v>46038</v>
      </c>
      <c r="D894" s="47" t="s">
        <v>73</v>
      </c>
      <c r="E894" s="47" t="s">
        <v>65</v>
      </c>
      <c r="F894" s="47" t="s">
        <v>2284</v>
      </c>
      <c r="G894" s="47" t="s">
        <v>97</v>
      </c>
      <c r="H894" s="47" t="s">
        <v>2232</v>
      </c>
      <c r="I894" s="47" t="n">
        <v>3</v>
      </c>
    </row>
    <row r="895" customFormat="false" ht="15" hidden="false" customHeight="false" outlineLevel="0" collapsed="false">
      <c r="A895" s="47" t="s">
        <v>3136</v>
      </c>
      <c r="B895" s="47" t="s">
        <v>412</v>
      </c>
      <c r="C895" s="48" t="n">
        <v>46038</v>
      </c>
      <c r="D895" s="47" t="s">
        <v>73</v>
      </c>
      <c r="E895" s="47" t="s">
        <v>65</v>
      </c>
      <c r="F895" s="47" t="s">
        <v>2284</v>
      </c>
      <c r="G895" s="47" t="s">
        <v>97</v>
      </c>
      <c r="H895" s="47" t="s">
        <v>2232</v>
      </c>
      <c r="I895" s="47" t="n">
        <v>2</v>
      </c>
    </row>
    <row r="896" customFormat="false" ht="15" hidden="false" customHeight="false" outlineLevel="0" collapsed="false">
      <c r="A896" s="47" t="s">
        <v>3137</v>
      </c>
      <c r="B896" s="47" t="s">
        <v>412</v>
      </c>
      <c r="C896" s="48" t="n">
        <v>46038</v>
      </c>
      <c r="D896" s="47" t="s">
        <v>73</v>
      </c>
      <c r="E896" s="47" t="s">
        <v>65</v>
      </c>
      <c r="F896" s="47" t="s">
        <v>2289</v>
      </c>
      <c r="G896" s="47" t="s">
        <v>97</v>
      </c>
      <c r="H896" s="47" t="s">
        <v>2232</v>
      </c>
      <c r="I896" s="47" t="n">
        <v>4</v>
      </c>
    </row>
    <row r="897" customFormat="false" ht="15" hidden="false" customHeight="false" outlineLevel="0" collapsed="false">
      <c r="A897" s="47" t="s">
        <v>3138</v>
      </c>
      <c r="B897" s="47" t="s">
        <v>412</v>
      </c>
      <c r="C897" s="48" t="n">
        <v>46038</v>
      </c>
      <c r="D897" s="47" t="s">
        <v>73</v>
      </c>
      <c r="E897" s="47" t="s">
        <v>65</v>
      </c>
      <c r="F897" s="47" t="s">
        <v>2284</v>
      </c>
      <c r="G897" s="47" t="s">
        <v>97</v>
      </c>
      <c r="H897" s="47" t="s">
        <v>2232</v>
      </c>
      <c r="I897" s="47" t="n">
        <v>2</v>
      </c>
    </row>
    <row r="898" customFormat="false" ht="15" hidden="false" customHeight="false" outlineLevel="0" collapsed="false">
      <c r="A898" s="47" t="s">
        <v>3139</v>
      </c>
      <c r="B898" s="47" t="s">
        <v>412</v>
      </c>
      <c r="C898" s="48" t="n">
        <v>46038</v>
      </c>
      <c r="D898" s="47" t="s">
        <v>73</v>
      </c>
      <c r="E898" s="47" t="s">
        <v>65</v>
      </c>
      <c r="F898" s="47" t="s">
        <v>2284</v>
      </c>
      <c r="G898" s="47" t="s">
        <v>97</v>
      </c>
      <c r="H898" s="47" t="s">
        <v>2232</v>
      </c>
      <c r="I898" s="47" t="n">
        <v>3</v>
      </c>
    </row>
    <row r="899" customFormat="false" ht="15" hidden="false" customHeight="false" outlineLevel="0" collapsed="false">
      <c r="A899" s="47" t="s">
        <v>3140</v>
      </c>
      <c r="B899" s="47" t="s">
        <v>413</v>
      </c>
      <c r="C899" s="48" t="n">
        <v>46038</v>
      </c>
      <c r="D899" s="47" t="s">
        <v>74</v>
      </c>
      <c r="E899" s="47" t="s">
        <v>65</v>
      </c>
      <c r="F899" s="47" t="s">
        <v>2289</v>
      </c>
      <c r="G899" s="47" t="s">
        <v>93</v>
      </c>
      <c r="H899" s="47" t="s">
        <v>2253</v>
      </c>
      <c r="I899" s="47" t="n">
        <v>25</v>
      </c>
    </row>
    <row r="900" customFormat="false" ht="15" hidden="false" customHeight="false" outlineLevel="0" collapsed="false">
      <c r="A900" s="47" t="s">
        <v>3141</v>
      </c>
      <c r="B900" s="47" t="s">
        <v>413</v>
      </c>
      <c r="C900" s="48" t="n">
        <v>46038</v>
      </c>
      <c r="D900" s="47" t="s">
        <v>74</v>
      </c>
      <c r="E900" s="47" t="s">
        <v>65</v>
      </c>
      <c r="F900" s="47" t="s">
        <v>2284</v>
      </c>
      <c r="G900" s="47" t="s">
        <v>97</v>
      </c>
      <c r="H900" s="47" t="s">
        <v>2232</v>
      </c>
      <c r="I900" s="47" t="n">
        <v>2</v>
      </c>
    </row>
    <row r="901" customFormat="false" ht="15" hidden="false" customHeight="false" outlineLevel="0" collapsed="false">
      <c r="A901" s="47" t="s">
        <v>3142</v>
      </c>
      <c r="B901" s="47" t="s">
        <v>413</v>
      </c>
      <c r="C901" s="48" t="n">
        <v>46038</v>
      </c>
      <c r="D901" s="47" t="s">
        <v>74</v>
      </c>
      <c r="E901" s="47" t="s">
        <v>65</v>
      </c>
      <c r="F901" s="47" t="s">
        <v>2284</v>
      </c>
      <c r="G901" s="47" t="s">
        <v>97</v>
      </c>
      <c r="H901" s="47" t="s">
        <v>2232</v>
      </c>
      <c r="I901" s="47" t="n">
        <v>6</v>
      </c>
    </row>
    <row r="902" customFormat="false" ht="15" hidden="false" customHeight="false" outlineLevel="0" collapsed="false">
      <c r="A902" s="47" t="s">
        <v>3143</v>
      </c>
      <c r="B902" s="47" t="s">
        <v>413</v>
      </c>
      <c r="C902" s="48" t="n">
        <v>46038</v>
      </c>
      <c r="D902" s="47" t="s">
        <v>74</v>
      </c>
      <c r="E902" s="47" t="s">
        <v>65</v>
      </c>
      <c r="F902" s="47" t="s">
        <v>2284</v>
      </c>
      <c r="G902" s="47" t="s">
        <v>97</v>
      </c>
      <c r="H902" s="47" t="s">
        <v>2232</v>
      </c>
      <c r="I902" s="47" t="n">
        <v>4</v>
      </c>
    </row>
    <row r="903" customFormat="false" ht="15" hidden="false" customHeight="false" outlineLevel="0" collapsed="false">
      <c r="A903" s="47" t="s">
        <v>3144</v>
      </c>
      <c r="B903" s="47" t="s">
        <v>413</v>
      </c>
      <c r="C903" s="48" t="n">
        <v>46038</v>
      </c>
      <c r="D903" s="47" t="s">
        <v>74</v>
      </c>
      <c r="E903" s="47" t="s">
        <v>65</v>
      </c>
      <c r="F903" s="47" t="s">
        <v>2289</v>
      </c>
      <c r="G903" s="47" t="s">
        <v>97</v>
      </c>
      <c r="H903" s="47" t="s">
        <v>2232</v>
      </c>
      <c r="I903" s="47" t="n">
        <v>2</v>
      </c>
    </row>
    <row r="904" customFormat="false" ht="15" hidden="false" customHeight="false" outlineLevel="0" collapsed="false">
      <c r="A904" s="47" t="s">
        <v>3145</v>
      </c>
      <c r="B904" s="47" t="s">
        <v>413</v>
      </c>
      <c r="C904" s="48" t="n">
        <v>46038</v>
      </c>
      <c r="D904" s="47" t="s">
        <v>74</v>
      </c>
      <c r="E904" s="47" t="s">
        <v>65</v>
      </c>
      <c r="F904" s="47" t="s">
        <v>2289</v>
      </c>
      <c r="G904" s="47" t="s">
        <v>97</v>
      </c>
      <c r="H904" s="47" t="s">
        <v>2232</v>
      </c>
      <c r="I904" s="47" t="n">
        <v>2</v>
      </c>
    </row>
    <row r="905" customFormat="false" ht="15" hidden="false" customHeight="false" outlineLevel="0" collapsed="false">
      <c r="A905" s="47" t="s">
        <v>3146</v>
      </c>
      <c r="B905" s="47" t="s">
        <v>414</v>
      </c>
      <c r="C905" s="48" t="n">
        <v>46038</v>
      </c>
      <c r="D905" s="47" t="s">
        <v>75</v>
      </c>
      <c r="E905" s="47" t="s">
        <v>65</v>
      </c>
      <c r="F905" s="47" t="s">
        <v>2289</v>
      </c>
      <c r="G905" s="47" t="s">
        <v>97</v>
      </c>
      <c r="H905" s="47" t="s">
        <v>2232</v>
      </c>
      <c r="I905" s="47" t="n">
        <v>3</v>
      </c>
    </row>
    <row r="906" customFormat="false" ht="15" hidden="false" customHeight="false" outlineLevel="0" collapsed="false">
      <c r="A906" s="47" t="s">
        <v>3147</v>
      </c>
      <c r="B906" s="47" t="s">
        <v>414</v>
      </c>
      <c r="C906" s="48" t="n">
        <v>46038</v>
      </c>
      <c r="D906" s="47" t="s">
        <v>75</v>
      </c>
      <c r="E906" s="47" t="s">
        <v>65</v>
      </c>
      <c r="F906" s="47" t="s">
        <v>2289</v>
      </c>
      <c r="G906" s="47" t="s">
        <v>97</v>
      </c>
      <c r="H906" s="47" t="s">
        <v>2232</v>
      </c>
      <c r="I906" s="47" t="n">
        <v>3</v>
      </c>
    </row>
    <row r="907" customFormat="false" ht="15" hidden="false" customHeight="false" outlineLevel="0" collapsed="false">
      <c r="A907" s="47" t="s">
        <v>3148</v>
      </c>
      <c r="B907" s="47" t="s">
        <v>414</v>
      </c>
      <c r="C907" s="48" t="n">
        <v>46038</v>
      </c>
      <c r="D907" s="47" t="s">
        <v>75</v>
      </c>
      <c r="E907" s="47" t="s">
        <v>65</v>
      </c>
      <c r="F907" s="47" t="s">
        <v>2289</v>
      </c>
      <c r="G907" s="47" t="s">
        <v>97</v>
      </c>
      <c r="H907" s="47" t="s">
        <v>2232</v>
      </c>
      <c r="I907" s="47" t="n">
        <v>2</v>
      </c>
    </row>
    <row r="908" customFormat="false" ht="15" hidden="false" customHeight="false" outlineLevel="0" collapsed="false">
      <c r="A908" s="47" t="s">
        <v>3149</v>
      </c>
      <c r="B908" s="47" t="s">
        <v>414</v>
      </c>
      <c r="C908" s="48" t="n">
        <v>46038</v>
      </c>
      <c r="D908" s="47" t="s">
        <v>75</v>
      </c>
      <c r="E908" s="47" t="s">
        <v>65</v>
      </c>
      <c r="F908" s="47" t="s">
        <v>2289</v>
      </c>
      <c r="G908" s="47" t="s">
        <v>97</v>
      </c>
      <c r="H908" s="47" t="s">
        <v>2232</v>
      </c>
      <c r="I908" s="47" t="n">
        <v>5</v>
      </c>
    </row>
    <row r="909" customFormat="false" ht="15" hidden="false" customHeight="false" outlineLevel="0" collapsed="false">
      <c r="A909" s="47" t="s">
        <v>3150</v>
      </c>
      <c r="B909" s="47" t="s">
        <v>414</v>
      </c>
      <c r="C909" s="48" t="n">
        <v>46038</v>
      </c>
      <c r="D909" s="47" t="s">
        <v>75</v>
      </c>
      <c r="E909" s="47" t="s">
        <v>65</v>
      </c>
      <c r="F909" s="47" t="s">
        <v>2284</v>
      </c>
      <c r="G909" s="47" t="s">
        <v>97</v>
      </c>
      <c r="H909" s="47" t="s">
        <v>2232</v>
      </c>
      <c r="I909" s="47" t="n">
        <v>2</v>
      </c>
    </row>
    <row r="910" customFormat="false" ht="15" hidden="false" customHeight="false" outlineLevel="0" collapsed="false">
      <c r="A910" s="47" t="s">
        <v>3151</v>
      </c>
      <c r="B910" s="47" t="s">
        <v>415</v>
      </c>
      <c r="C910" s="48" t="n">
        <v>46039</v>
      </c>
      <c r="D910" s="47" t="s">
        <v>73</v>
      </c>
      <c r="E910" s="47" t="s">
        <v>62</v>
      </c>
      <c r="F910" s="47" t="s">
        <v>2228</v>
      </c>
      <c r="G910" s="47" t="s">
        <v>95</v>
      </c>
      <c r="H910" s="47" t="s">
        <v>2245</v>
      </c>
      <c r="I910" s="47" t="n">
        <v>20</v>
      </c>
    </row>
    <row r="911" customFormat="false" ht="15" hidden="false" customHeight="false" outlineLevel="0" collapsed="false">
      <c r="A911" s="47" t="s">
        <v>3152</v>
      </c>
      <c r="B911" s="47" t="s">
        <v>415</v>
      </c>
      <c r="C911" s="48" t="n">
        <v>46039</v>
      </c>
      <c r="D911" s="47" t="s">
        <v>73</v>
      </c>
      <c r="E911" s="47" t="s">
        <v>62</v>
      </c>
      <c r="F911" s="47" t="s">
        <v>2231</v>
      </c>
      <c r="G911" s="47" t="s">
        <v>97</v>
      </c>
      <c r="H911" s="47" t="s">
        <v>2232</v>
      </c>
      <c r="I911" s="47" t="n">
        <v>4</v>
      </c>
    </row>
    <row r="912" customFormat="false" ht="15" hidden="false" customHeight="false" outlineLevel="0" collapsed="false">
      <c r="A912" s="47" t="s">
        <v>3153</v>
      </c>
      <c r="B912" s="47" t="s">
        <v>415</v>
      </c>
      <c r="C912" s="48" t="n">
        <v>46039</v>
      </c>
      <c r="D912" s="47" t="s">
        <v>73</v>
      </c>
      <c r="E912" s="47" t="s">
        <v>62</v>
      </c>
      <c r="F912" s="47" t="s">
        <v>2228</v>
      </c>
      <c r="G912" s="47" t="s">
        <v>97</v>
      </c>
      <c r="H912" s="47" t="s">
        <v>2232</v>
      </c>
      <c r="I912" s="47" t="n">
        <v>2</v>
      </c>
    </row>
    <row r="913" customFormat="false" ht="15" hidden="false" customHeight="false" outlineLevel="0" collapsed="false">
      <c r="A913" s="47" t="s">
        <v>3154</v>
      </c>
      <c r="B913" s="47" t="s">
        <v>417</v>
      </c>
      <c r="C913" s="48" t="n">
        <v>46039</v>
      </c>
      <c r="D913" s="47" t="s">
        <v>74</v>
      </c>
      <c r="E913" s="47" t="s">
        <v>62</v>
      </c>
      <c r="F913" s="47" t="s">
        <v>2231</v>
      </c>
      <c r="G913" s="47" t="s">
        <v>93</v>
      </c>
      <c r="H913" s="47" t="s">
        <v>2253</v>
      </c>
      <c r="I913" s="47" t="n">
        <v>17</v>
      </c>
    </row>
    <row r="914" customFormat="false" ht="15" hidden="false" customHeight="false" outlineLevel="0" collapsed="false">
      <c r="A914" s="47" t="s">
        <v>3155</v>
      </c>
      <c r="B914" s="47" t="s">
        <v>417</v>
      </c>
      <c r="C914" s="48" t="n">
        <v>46039</v>
      </c>
      <c r="D914" s="47" t="s">
        <v>74</v>
      </c>
      <c r="E914" s="47" t="s">
        <v>62</v>
      </c>
      <c r="F914" s="47" t="s">
        <v>2317</v>
      </c>
      <c r="G914" s="47" t="s">
        <v>97</v>
      </c>
      <c r="H914" s="47" t="s">
        <v>2232</v>
      </c>
      <c r="I914" s="47" t="n">
        <v>2</v>
      </c>
    </row>
    <row r="915" customFormat="false" ht="15" hidden="false" customHeight="false" outlineLevel="0" collapsed="false">
      <c r="A915" s="47" t="s">
        <v>3156</v>
      </c>
      <c r="B915" s="47" t="s">
        <v>417</v>
      </c>
      <c r="C915" s="48" t="n">
        <v>46039</v>
      </c>
      <c r="D915" s="47" t="s">
        <v>74</v>
      </c>
      <c r="E915" s="47" t="s">
        <v>62</v>
      </c>
      <c r="F915" s="47" t="s">
        <v>2228</v>
      </c>
      <c r="G915" s="47" t="s">
        <v>97</v>
      </c>
      <c r="H915" s="47" t="s">
        <v>2232</v>
      </c>
      <c r="I915" s="47" t="n">
        <v>5</v>
      </c>
    </row>
    <row r="916" customFormat="false" ht="15" hidden="false" customHeight="false" outlineLevel="0" collapsed="false">
      <c r="A916" s="47" t="s">
        <v>3157</v>
      </c>
      <c r="B916" s="47" t="s">
        <v>417</v>
      </c>
      <c r="C916" s="48" t="n">
        <v>46039</v>
      </c>
      <c r="D916" s="47" t="s">
        <v>74</v>
      </c>
      <c r="E916" s="47" t="s">
        <v>62</v>
      </c>
      <c r="F916" s="47" t="s">
        <v>2228</v>
      </c>
      <c r="G916" s="47" t="s">
        <v>97</v>
      </c>
      <c r="H916" s="47" t="s">
        <v>2232</v>
      </c>
      <c r="I916" s="47" t="n">
        <v>3</v>
      </c>
    </row>
    <row r="917" customFormat="false" ht="15" hidden="false" customHeight="false" outlineLevel="0" collapsed="false">
      <c r="A917" s="47" t="s">
        <v>3158</v>
      </c>
      <c r="B917" s="47" t="s">
        <v>418</v>
      </c>
      <c r="C917" s="48" t="n">
        <v>46039</v>
      </c>
      <c r="D917" s="47" t="s">
        <v>75</v>
      </c>
      <c r="E917" s="47" t="s">
        <v>62</v>
      </c>
      <c r="F917" s="47" t="s">
        <v>2228</v>
      </c>
      <c r="G917" s="47" t="s">
        <v>97</v>
      </c>
      <c r="H917" s="47" t="s">
        <v>2232</v>
      </c>
      <c r="I917" s="47" t="n">
        <v>7</v>
      </c>
    </row>
    <row r="918" customFormat="false" ht="15" hidden="false" customHeight="false" outlineLevel="0" collapsed="false">
      <c r="A918" s="47" t="s">
        <v>3159</v>
      </c>
      <c r="B918" s="47" t="s">
        <v>418</v>
      </c>
      <c r="C918" s="48" t="n">
        <v>46039</v>
      </c>
      <c r="D918" s="47" t="s">
        <v>75</v>
      </c>
      <c r="E918" s="47" t="s">
        <v>62</v>
      </c>
      <c r="F918" s="47" t="s">
        <v>2231</v>
      </c>
      <c r="G918" s="47" t="s">
        <v>97</v>
      </c>
      <c r="H918" s="47" t="s">
        <v>2232</v>
      </c>
      <c r="I918" s="47" t="n">
        <v>4</v>
      </c>
    </row>
    <row r="919" customFormat="false" ht="15" hidden="false" customHeight="false" outlineLevel="0" collapsed="false">
      <c r="A919" s="47" t="s">
        <v>3160</v>
      </c>
      <c r="B919" s="47" t="s">
        <v>418</v>
      </c>
      <c r="C919" s="48" t="n">
        <v>46039</v>
      </c>
      <c r="D919" s="47" t="s">
        <v>75</v>
      </c>
      <c r="E919" s="47" t="s">
        <v>62</v>
      </c>
      <c r="F919" s="47" t="s">
        <v>2228</v>
      </c>
      <c r="G919" s="47" t="s">
        <v>97</v>
      </c>
      <c r="H919" s="47" t="s">
        <v>2232</v>
      </c>
      <c r="I919" s="47" t="n">
        <v>4</v>
      </c>
    </row>
    <row r="920" customFormat="false" ht="15" hidden="false" customHeight="false" outlineLevel="0" collapsed="false">
      <c r="A920" s="47" t="s">
        <v>3161</v>
      </c>
      <c r="B920" s="47" t="s">
        <v>418</v>
      </c>
      <c r="C920" s="48" t="n">
        <v>46039</v>
      </c>
      <c r="D920" s="47" t="s">
        <v>75</v>
      </c>
      <c r="E920" s="47" t="s">
        <v>62</v>
      </c>
      <c r="F920" s="47" t="s">
        <v>2228</v>
      </c>
      <c r="G920" s="47" t="s">
        <v>97</v>
      </c>
      <c r="H920" s="47" t="s">
        <v>2232</v>
      </c>
      <c r="I920" s="47" t="n">
        <v>5</v>
      </c>
    </row>
    <row r="921" customFormat="false" ht="15" hidden="false" customHeight="false" outlineLevel="0" collapsed="false">
      <c r="A921" s="47" t="s">
        <v>3162</v>
      </c>
      <c r="B921" s="47" t="s">
        <v>419</v>
      </c>
      <c r="C921" s="48" t="n">
        <v>46039</v>
      </c>
      <c r="D921" s="47" t="s">
        <v>73</v>
      </c>
      <c r="E921" s="47" t="s">
        <v>63</v>
      </c>
      <c r="F921" s="47" t="s">
        <v>2252</v>
      </c>
      <c r="G921" s="47" t="s">
        <v>96</v>
      </c>
      <c r="H921" s="47" t="s">
        <v>2270</v>
      </c>
      <c r="I921" s="47" t="n">
        <v>11</v>
      </c>
    </row>
    <row r="922" customFormat="false" ht="15" hidden="false" customHeight="false" outlineLevel="0" collapsed="false">
      <c r="A922" s="47" t="s">
        <v>3163</v>
      </c>
      <c r="B922" s="47" t="s">
        <v>419</v>
      </c>
      <c r="C922" s="48" t="n">
        <v>46039</v>
      </c>
      <c r="D922" s="47" t="s">
        <v>73</v>
      </c>
      <c r="E922" s="47" t="s">
        <v>63</v>
      </c>
      <c r="F922" s="47" t="s">
        <v>2255</v>
      </c>
      <c r="G922" s="47" t="s">
        <v>97</v>
      </c>
      <c r="H922" s="47" t="s">
        <v>2232</v>
      </c>
      <c r="I922" s="47" t="n">
        <v>2</v>
      </c>
    </row>
    <row r="923" customFormat="false" ht="15" hidden="false" customHeight="false" outlineLevel="0" collapsed="false">
      <c r="A923" s="47" t="s">
        <v>3164</v>
      </c>
      <c r="B923" s="47" t="s">
        <v>419</v>
      </c>
      <c r="C923" s="48" t="n">
        <v>46039</v>
      </c>
      <c r="D923" s="47" t="s">
        <v>73</v>
      </c>
      <c r="E923" s="47" t="s">
        <v>63</v>
      </c>
      <c r="F923" s="47" t="s">
        <v>2255</v>
      </c>
      <c r="G923" s="47" t="s">
        <v>97</v>
      </c>
      <c r="H923" s="47" t="s">
        <v>2232</v>
      </c>
      <c r="I923" s="47" t="n">
        <v>3</v>
      </c>
    </row>
    <row r="924" customFormat="false" ht="15" hidden="false" customHeight="false" outlineLevel="0" collapsed="false">
      <c r="A924" s="47" t="s">
        <v>3165</v>
      </c>
      <c r="B924" s="47" t="s">
        <v>419</v>
      </c>
      <c r="C924" s="48" t="n">
        <v>46039</v>
      </c>
      <c r="D924" s="47" t="s">
        <v>73</v>
      </c>
      <c r="E924" s="47" t="s">
        <v>63</v>
      </c>
      <c r="F924" s="47" t="s">
        <v>2255</v>
      </c>
      <c r="G924" s="47" t="s">
        <v>97</v>
      </c>
      <c r="H924" s="47" t="s">
        <v>2232</v>
      </c>
      <c r="I924" s="47" t="n">
        <v>5</v>
      </c>
    </row>
    <row r="925" customFormat="false" ht="15" hidden="false" customHeight="false" outlineLevel="0" collapsed="false">
      <c r="A925" s="47" t="s">
        <v>3166</v>
      </c>
      <c r="B925" s="47" t="s">
        <v>419</v>
      </c>
      <c r="C925" s="48" t="n">
        <v>46039</v>
      </c>
      <c r="D925" s="47" t="s">
        <v>73</v>
      </c>
      <c r="E925" s="47" t="s">
        <v>63</v>
      </c>
      <c r="F925" s="47" t="s">
        <v>2255</v>
      </c>
      <c r="G925" s="47" t="s">
        <v>97</v>
      </c>
      <c r="H925" s="47" t="s">
        <v>2232</v>
      </c>
      <c r="I925" s="47" t="n">
        <v>3</v>
      </c>
    </row>
    <row r="926" customFormat="false" ht="15" hidden="false" customHeight="false" outlineLevel="0" collapsed="false">
      <c r="A926" s="47" t="s">
        <v>3167</v>
      </c>
      <c r="B926" s="47" t="s">
        <v>419</v>
      </c>
      <c r="C926" s="48" t="n">
        <v>46039</v>
      </c>
      <c r="D926" s="47" t="s">
        <v>73</v>
      </c>
      <c r="E926" s="47" t="s">
        <v>63</v>
      </c>
      <c r="F926" s="47" t="s">
        <v>2255</v>
      </c>
      <c r="G926" s="47" t="s">
        <v>97</v>
      </c>
      <c r="H926" s="47" t="s">
        <v>2232</v>
      </c>
      <c r="I926" s="47" t="n">
        <v>2</v>
      </c>
    </row>
    <row r="927" customFormat="false" ht="15" hidden="false" customHeight="false" outlineLevel="0" collapsed="false">
      <c r="A927" s="47" t="s">
        <v>3168</v>
      </c>
      <c r="B927" s="47" t="s">
        <v>419</v>
      </c>
      <c r="C927" s="48" t="n">
        <v>46039</v>
      </c>
      <c r="D927" s="47" t="s">
        <v>73</v>
      </c>
      <c r="E927" s="47" t="s">
        <v>63</v>
      </c>
      <c r="F927" s="47" t="s">
        <v>2255</v>
      </c>
      <c r="G927" s="47" t="s">
        <v>97</v>
      </c>
      <c r="H927" s="47" t="s">
        <v>2232</v>
      </c>
      <c r="I927" s="47" t="n">
        <v>3</v>
      </c>
    </row>
    <row r="928" customFormat="false" ht="15" hidden="false" customHeight="false" outlineLevel="0" collapsed="false">
      <c r="A928" s="47" t="s">
        <v>3169</v>
      </c>
      <c r="B928" s="47" t="s">
        <v>421</v>
      </c>
      <c r="C928" s="48" t="n">
        <v>46039</v>
      </c>
      <c r="D928" s="47" t="s">
        <v>74</v>
      </c>
      <c r="E928" s="47" t="s">
        <v>63</v>
      </c>
      <c r="F928" s="47" t="s">
        <v>2252</v>
      </c>
      <c r="G928" s="47" t="s">
        <v>97</v>
      </c>
      <c r="H928" s="47" t="s">
        <v>2232</v>
      </c>
      <c r="I928" s="47" t="n">
        <v>5</v>
      </c>
    </row>
    <row r="929" customFormat="false" ht="15" hidden="false" customHeight="false" outlineLevel="0" collapsed="false">
      <c r="A929" s="47" t="s">
        <v>3170</v>
      </c>
      <c r="B929" s="47" t="s">
        <v>421</v>
      </c>
      <c r="C929" s="48" t="n">
        <v>46039</v>
      </c>
      <c r="D929" s="47" t="s">
        <v>74</v>
      </c>
      <c r="E929" s="47" t="s">
        <v>63</v>
      </c>
      <c r="F929" s="47" t="s">
        <v>2252</v>
      </c>
      <c r="G929" s="47" t="s">
        <v>97</v>
      </c>
      <c r="H929" s="47" t="s">
        <v>2232</v>
      </c>
      <c r="I929" s="47" t="n">
        <v>3</v>
      </c>
    </row>
    <row r="930" customFormat="false" ht="15" hidden="false" customHeight="false" outlineLevel="0" collapsed="false">
      <c r="A930" s="47" t="s">
        <v>3171</v>
      </c>
      <c r="B930" s="47" t="s">
        <v>422</v>
      </c>
      <c r="C930" s="48" t="n">
        <v>46039</v>
      </c>
      <c r="D930" s="47" t="s">
        <v>75</v>
      </c>
      <c r="E930" s="47" t="s">
        <v>63</v>
      </c>
      <c r="F930" s="47" t="s">
        <v>2252</v>
      </c>
      <c r="G930" s="47" t="s">
        <v>96</v>
      </c>
      <c r="H930" s="47" t="s">
        <v>2270</v>
      </c>
      <c r="I930" s="47" t="n">
        <v>31</v>
      </c>
    </row>
    <row r="931" customFormat="false" ht="15" hidden="false" customHeight="false" outlineLevel="0" collapsed="false">
      <c r="A931" s="47" t="s">
        <v>3172</v>
      </c>
      <c r="B931" s="47" t="s">
        <v>422</v>
      </c>
      <c r="C931" s="48" t="n">
        <v>46039</v>
      </c>
      <c r="D931" s="47" t="s">
        <v>75</v>
      </c>
      <c r="E931" s="47" t="s">
        <v>63</v>
      </c>
      <c r="F931" s="47" t="s">
        <v>2252</v>
      </c>
      <c r="G931" s="47" t="s">
        <v>97</v>
      </c>
      <c r="H931" s="47" t="s">
        <v>2232</v>
      </c>
      <c r="I931" s="47" t="n">
        <v>6</v>
      </c>
    </row>
    <row r="932" customFormat="false" ht="15" hidden="false" customHeight="false" outlineLevel="0" collapsed="false">
      <c r="A932" s="47" t="s">
        <v>3173</v>
      </c>
      <c r="B932" s="47" t="s">
        <v>422</v>
      </c>
      <c r="C932" s="48" t="n">
        <v>46039</v>
      </c>
      <c r="D932" s="47" t="s">
        <v>75</v>
      </c>
      <c r="E932" s="47" t="s">
        <v>63</v>
      </c>
      <c r="F932" s="47" t="s">
        <v>2252</v>
      </c>
      <c r="G932" s="47" t="s">
        <v>97</v>
      </c>
      <c r="H932" s="47" t="s">
        <v>2232</v>
      </c>
      <c r="I932" s="47" t="n">
        <v>4</v>
      </c>
    </row>
    <row r="933" customFormat="false" ht="15" hidden="false" customHeight="false" outlineLevel="0" collapsed="false">
      <c r="A933" s="47" t="s">
        <v>3174</v>
      </c>
      <c r="B933" s="47" t="s">
        <v>422</v>
      </c>
      <c r="C933" s="48" t="n">
        <v>46039</v>
      </c>
      <c r="D933" s="47" t="s">
        <v>75</v>
      </c>
      <c r="E933" s="47" t="s">
        <v>63</v>
      </c>
      <c r="F933" s="47" t="s">
        <v>2255</v>
      </c>
      <c r="G933" s="47" t="s">
        <v>97</v>
      </c>
      <c r="H933" s="47" t="s">
        <v>2232</v>
      </c>
      <c r="I933" s="47" t="n">
        <v>7</v>
      </c>
    </row>
    <row r="934" customFormat="false" ht="15" hidden="false" customHeight="false" outlineLevel="0" collapsed="false">
      <c r="A934" s="47" t="s">
        <v>3175</v>
      </c>
      <c r="B934" s="47" t="s">
        <v>422</v>
      </c>
      <c r="C934" s="48" t="n">
        <v>46039</v>
      </c>
      <c r="D934" s="47" t="s">
        <v>75</v>
      </c>
      <c r="E934" s="47" t="s">
        <v>63</v>
      </c>
      <c r="F934" s="47" t="s">
        <v>2252</v>
      </c>
      <c r="G934" s="47" t="s">
        <v>97</v>
      </c>
      <c r="H934" s="47" t="s">
        <v>2232</v>
      </c>
      <c r="I934" s="47" t="n">
        <v>7</v>
      </c>
    </row>
    <row r="935" customFormat="false" ht="15" hidden="false" customHeight="false" outlineLevel="0" collapsed="false">
      <c r="A935" s="47" t="s">
        <v>3176</v>
      </c>
      <c r="B935" s="47" t="s">
        <v>423</v>
      </c>
      <c r="C935" s="48" t="n">
        <v>46039</v>
      </c>
      <c r="D935" s="47" t="s">
        <v>73</v>
      </c>
      <c r="E935" s="47" t="s">
        <v>64</v>
      </c>
      <c r="F935" s="47" t="s">
        <v>2280</v>
      </c>
      <c r="G935" s="47" t="s">
        <v>93</v>
      </c>
      <c r="H935" s="47" t="s">
        <v>2253</v>
      </c>
      <c r="I935" s="47" t="n">
        <v>40</v>
      </c>
    </row>
    <row r="936" customFormat="false" ht="15" hidden="false" customHeight="false" outlineLevel="0" collapsed="false">
      <c r="A936" s="47" t="s">
        <v>3177</v>
      </c>
      <c r="B936" s="47" t="s">
        <v>426</v>
      </c>
      <c r="C936" s="48" t="n">
        <v>46039</v>
      </c>
      <c r="D936" s="47" t="s">
        <v>73</v>
      </c>
      <c r="E936" s="47" t="s">
        <v>65</v>
      </c>
      <c r="F936" s="47" t="s">
        <v>2289</v>
      </c>
      <c r="G936" s="47" t="s">
        <v>97</v>
      </c>
      <c r="H936" s="47" t="s">
        <v>2232</v>
      </c>
      <c r="I936" s="47" t="n">
        <v>2</v>
      </c>
    </row>
    <row r="937" customFormat="false" ht="15" hidden="false" customHeight="false" outlineLevel="0" collapsed="false">
      <c r="A937" s="47" t="s">
        <v>3178</v>
      </c>
      <c r="B937" s="47" t="s">
        <v>426</v>
      </c>
      <c r="C937" s="48" t="n">
        <v>46039</v>
      </c>
      <c r="D937" s="47" t="s">
        <v>73</v>
      </c>
      <c r="E937" s="47" t="s">
        <v>65</v>
      </c>
      <c r="F937" s="47" t="s">
        <v>2289</v>
      </c>
      <c r="G937" s="47" t="s">
        <v>97</v>
      </c>
      <c r="H937" s="47" t="s">
        <v>2232</v>
      </c>
      <c r="I937" s="47" t="n">
        <v>5</v>
      </c>
    </row>
    <row r="938" customFormat="false" ht="15" hidden="false" customHeight="false" outlineLevel="0" collapsed="false">
      <c r="A938" s="47" t="s">
        <v>3179</v>
      </c>
      <c r="B938" s="47" t="s">
        <v>426</v>
      </c>
      <c r="C938" s="48" t="n">
        <v>46039</v>
      </c>
      <c r="D938" s="47" t="s">
        <v>73</v>
      </c>
      <c r="E938" s="47" t="s">
        <v>65</v>
      </c>
      <c r="F938" s="47" t="s">
        <v>2284</v>
      </c>
      <c r="G938" s="47" t="s">
        <v>97</v>
      </c>
      <c r="H938" s="47" t="s">
        <v>2232</v>
      </c>
      <c r="I938" s="47" t="n">
        <v>2</v>
      </c>
    </row>
    <row r="939" customFormat="false" ht="15" hidden="false" customHeight="false" outlineLevel="0" collapsed="false">
      <c r="A939" s="47" t="s">
        <v>3180</v>
      </c>
      <c r="B939" s="47" t="s">
        <v>426</v>
      </c>
      <c r="C939" s="48" t="n">
        <v>46039</v>
      </c>
      <c r="D939" s="47" t="s">
        <v>73</v>
      </c>
      <c r="E939" s="47" t="s">
        <v>65</v>
      </c>
      <c r="F939" s="47" t="s">
        <v>2289</v>
      </c>
      <c r="G939" s="47" t="s">
        <v>97</v>
      </c>
      <c r="H939" s="47" t="s">
        <v>2232</v>
      </c>
      <c r="I939" s="47" t="n">
        <v>5</v>
      </c>
    </row>
    <row r="940" customFormat="false" ht="15" hidden="false" customHeight="false" outlineLevel="0" collapsed="false">
      <c r="A940" s="47" t="s">
        <v>3181</v>
      </c>
      <c r="B940" s="47" t="s">
        <v>426</v>
      </c>
      <c r="C940" s="48" t="n">
        <v>46039</v>
      </c>
      <c r="D940" s="47" t="s">
        <v>73</v>
      </c>
      <c r="E940" s="47" t="s">
        <v>65</v>
      </c>
      <c r="F940" s="47" t="s">
        <v>2284</v>
      </c>
      <c r="G940" s="47" t="s">
        <v>97</v>
      </c>
      <c r="H940" s="47" t="s">
        <v>2232</v>
      </c>
      <c r="I940" s="47" t="n">
        <v>4</v>
      </c>
    </row>
    <row r="941" customFormat="false" ht="15" hidden="false" customHeight="false" outlineLevel="0" collapsed="false">
      <c r="A941" s="47" t="s">
        <v>3182</v>
      </c>
      <c r="B941" s="47" t="s">
        <v>426</v>
      </c>
      <c r="C941" s="48" t="n">
        <v>46039</v>
      </c>
      <c r="D941" s="47" t="s">
        <v>73</v>
      </c>
      <c r="E941" s="47" t="s">
        <v>65</v>
      </c>
      <c r="F941" s="47" t="s">
        <v>2284</v>
      </c>
      <c r="G941" s="47" t="s">
        <v>97</v>
      </c>
      <c r="H941" s="47" t="s">
        <v>2232</v>
      </c>
      <c r="I941" s="47" t="n">
        <v>2</v>
      </c>
    </row>
    <row r="942" customFormat="false" ht="15" hidden="false" customHeight="false" outlineLevel="0" collapsed="false">
      <c r="A942" s="47" t="s">
        <v>3183</v>
      </c>
      <c r="B942" s="47" t="s">
        <v>426</v>
      </c>
      <c r="C942" s="48" t="n">
        <v>46039</v>
      </c>
      <c r="D942" s="47" t="s">
        <v>73</v>
      </c>
      <c r="E942" s="47" t="s">
        <v>65</v>
      </c>
      <c r="F942" s="47" t="s">
        <v>2289</v>
      </c>
      <c r="G942" s="47" t="s">
        <v>97</v>
      </c>
      <c r="H942" s="47" t="s">
        <v>2232</v>
      </c>
      <c r="I942" s="47" t="n">
        <v>2</v>
      </c>
    </row>
    <row r="943" customFormat="false" ht="15" hidden="false" customHeight="false" outlineLevel="0" collapsed="false">
      <c r="A943" s="47" t="s">
        <v>3184</v>
      </c>
      <c r="B943" s="47" t="s">
        <v>426</v>
      </c>
      <c r="C943" s="48" t="n">
        <v>46039</v>
      </c>
      <c r="D943" s="47" t="s">
        <v>73</v>
      </c>
      <c r="E943" s="47" t="s">
        <v>65</v>
      </c>
      <c r="F943" s="47" t="s">
        <v>2284</v>
      </c>
      <c r="G943" s="47" t="s">
        <v>97</v>
      </c>
      <c r="H943" s="47" t="s">
        <v>2232</v>
      </c>
      <c r="I943" s="47" t="n">
        <v>2</v>
      </c>
    </row>
    <row r="944" customFormat="false" ht="15" hidden="false" customHeight="false" outlineLevel="0" collapsed="false">
      <c r="A944" s="47" t="s">
        <v>3185</v>
      </c>
      <c r="B944" s="47" t="s">
        <v>428</v>
      </c>
      <c r="C944" s="48" t="n">
        <v>46039</v>
      </c>
      <c r="D944" s="47" t="s">
        <v>74</v>
      </c>
      <c r="E944" s="47" t="s">
        <v>65</v>
      </c>
      <c r="F944" s="47" t="s">
        <v>2284</v>
      </c>
      <c r="G944" s="47" t="s">
        <v>97</v>
      </c>
      <c r="H944" s="47" t="s">
        <v>2232</v>
      </c>
      <c r="I944" s="47" t="n">
        <v>3</v>
      </c>
    </row>
    <row r="945" customFormat="false" ht="15" hidden="false" customHeight="false" outlineLevel="0" collapsed="false">
      <c r="A945" s="47" t="s">
        <v>3186</v>
      </c>
      <c r="B945" s="47" t="s">
        <v>428</v>
      </c>
      <c r="C945" s="48" t="n">
        <v>46039</v>
      </c>
      <c r="D945" s="47" t="s">
        <v>74</v>
      </c>
      <c r="E945" s="47" t="s">
        <v>65</v>
      </c>
      <c r="F945" s="47" t="s">
        <v>2284</v>
      </c>
      <c r="G945" s="47" t="s">
        <v>97</v>
      </c>
      <c r="H945" s="47" t="s">
        <v>2232</v>
      </c>
      <c r="I945" s="47" t="n">
        <v>3</v>
      </c>
    </row>
    <row r="946" customFormat="false" ht="15" hidden="false" customHeight="false" outlineLevel="0" collapsed="false">
      <c r="A946" s="47" t="s">
        <v>3187</v>
      </c>
      <c r="B946" s="47" t="s">
        <v>428</v>
      </c>
      <c r="C946" s="48" t="n">
        <v>46039</v>
      </c>
      <c r="D946" s="47" t="s">
        <v>74</v>
      </c>
      <c r="E946" s="47" t="s">
        <v>65</v>
      </c>
      <c r="F946" s="47" t="s">
        <v>2284</v>
      </c>
      <c r="G946" s="47" t="s">
        <v>97</v>
      </c>
      <c r="H946" s="47" t="s">
        <v>2232</v>
      </c>
      <c r="I946" s="47" t="n">
        <v>3</v>
      </c>
    </row>
    <row r="947" customFormat="false" ht="15" hidden="false" customHeight="false" outlineLevel="0" collapsed="false">
      <c r="A947" s="47" t="s">
        <v>3188</v>
      </c>
      <c r="B947" s="47" t="s">
        <v>428</v>
      </c>
      <c r="C947" s="48" t="n">
        <v>46039</v>
      </c>
      <c r="D947" s="47" t="s">
        <v>74</v>
      </c>
      <c r="E947" s="47" t="s">
        <v>65</v>
      </c>
      <c r="F947" s="47" t="s">
        <v>2284</v>
      </c>
      <c r="G947" s="47" t="s">
        <v>97</v>
      </c>
      <c r="H947" s="47" t="s">
        <v>2232</v>
      </c>
      <c r="I947" s="47" t="n">
        <v>4</v>
      </c>
    </row>
    <row r="948" customFormat="false" ht="15" hidden="false" customHeight="false" outlineLevel="0" collapsed="false">
      <c r="A948" s="47" t="s">
        <v>3189</v>
      </c>
      <c r="B948" s="47" t="s">
        <v>428</v>
      </c>
      <c r="C948" s="48" t="n">
        <v>46039</v>
      </c>
      <c r="D948" s="47" t="s">
        <v>74</v>
      </c>
      <c r="E948" s="47" t="s">
        <v>65</v>
      </c>
      <c r="F948" s="47" t="s">
        <v>2284</v>
      </c>
      <c r="G948" s="47" t="s">
        <v>97</v>
      </c>
      <c r="H948" s="47" t="s">
        <v>2232</v>
      </c>
      <c r="I948" s="47" t="n">
        <v>6</v>
      </c>
    </row>
    <row r="949" customFormat="false" ht="15" hidden="false" customHeight="false" outlineLevel="0" collapsed="false">
      <c r="A949" s="47" t="s">
        <v>3190</v>
      </c>
      <c r="B949" s="47" t="s">
        <v>428</v>
      </c>
      <c r="C949" s="48" t="n">
        <v>46039</v>
      </c>
      <c r="D949" s="47" t="s">
        <v>74</v>
      </c>
      <c r="E949" s="47" t="s">
        <v>65</v>
      </c>
      <c r="F949" s="47" t="s">
        <v>2289</v>
      </c>
      <c r="G949" s="47" t="s">
        <v>97</v>
      </c>
      <c r="H949" s="47" t="s">
        <v>2232</v>
      </c>
      <c r="I949" s="47" t="n">
        <v>4</v>
      </c>
    </row>
    <row r="950" customFormat="false" ht="15" hidden="false" customHeight="false" outlineLevel="0" collapsed="false">
      <c r="A950" s="47" t="s">
        <v>3191</v>
      </c>
      <c r="B950" s="47" t="s">
        <v>429</v>
      </c>
      <c r="C950" s="48" t="n">
        <v>46039</v>
      </c>
      <c r="D950" s="47" t="s">
        <v>75</v>
      </c>
      <c r="E950" s="47" t="s">
        <v>65</v>
      </c>
      <c r="F950" s="47" t="s">
        <v>2284</v>
      </c>
      <c r="G950" s="47" t="s">
        <v>95</v>
      </c>
      <c r="H950" s="47" t="s">
        <v>2245</v>
      </c>
      <c r="I950" s="47" t="n">
        <v>26</v>
      </c>
    </row>
    <row r="951" customFormat="false" ht="15" hidden="false" customHeight="false" outlineLevel="0" collapsed="false">
      <c r="A951" s="47" t="s">
        <v>3192</v>
      </c>
      <c r="B951" s="47" t="s">
        <v>429</v>
      </c>
      <c r="C951" s="48" t="n">
        <v>46039</v>
      </c>
      <c r="D951" s="47" t="s">
        <v>75</v>
      </c>
      <c r="E951" s="47" t="s">
        <v>65</v>
      </c>
      <c r="F951" s="47" t="s">
        <v>2289</v>
      </c>
      <c r="G951" s="47" t="s">
        <v>96</v>
      </c>
      <c r="H951" s="47" t="s">
        <v>2270</v>
      </c>
      <c r="I951" s="47" t="n">
        <v>12</v>
      </c>
    </row>
    <row r="952" customFormat="false" ht="15" hidden="false" customHeight="false" outlineLevel="0" collapsed="false">
      <c r="A952" s="47" t="s">
        <v>3193</v>
      </c>
      <c r="B952" s="47" t="s">
        <v>429</v>
      </c>
      <c r="C952" s="48" t="n">
        <v>46039</v>
      </c>
      <c r="D952" s="47" t="s">
        <v>75</v>
      </c>
      <c r="E952" s="47" t="s">
        <v>65</v>
      </c>
      <c r="F952" s="47" t="s">
        <v>2289</v>
      </c>
      <c r="G952" s="47" t="s">
        <v>96</v>
      </c>
      <c r="H952" s="47" t="s">
        <v>2270</v>
      </c>
      <c r="I952" s="47" t="n">
        <v>8</v>
      </c>
    </row>
    <row r="953" customFormat="false" ht="15" hidden="false" customHeight="false" outlineLevel="0" collapsed="false">
      <c r="A953" s="47" t="s">
        <v>3194</v>
      </c>
      <c r="B953" s="47" t="s">
        <v>429</v>
      </c>
      <c r="C953" s="48" t="n">
        <v>46039</v>
      </c>
      <c r="D953" s="47" t="s">
        <v>75</v>
      </c>
      <c r="E953" s="47" t="s">
        <v>65</v>
      </c>
      <c r="F953" s="47" t="s">
        <v>2284</v>
      </c>
      <c r="G953" s="47" t="s">
        <v>97</v>
      </c>
      <c r="H953" s="47" t="s">
        <v>2232</v>
      </c>
      <c r="I953" s="47" t="n">
        <v>4</v>
      </c>
    </row>
    <row r="954" customFormat="false" ht="15" hidden="false" customHeight="false" outlineLevel="0" collapsed="false">
      <c r="A954" s="47" t="s">
        <v>3195</v>
      </c>
      <c r="B954" s="47" t="s">
        <v>429</v>
      </c>
      <c r="C954" s="48" t="n">
        <v>46039</v>
      </c>
      <c r="D954" s="47" t="s">
        <v>75</v>
      </c>
      <c r="E954" s="47" t="s">
        <v>65</v>
      </c>
      <c r="F954" s="47" t="s">
        <v>2289</v>
      </c>
      <c r="G954" s="47" t="s">
        <v>97</v>
      </c>
      <c r="H954" s="47" t="s">
        <v>2232</v>
      </c>
      <c r="I954" s="47" t="n">
        <v>3</v>
      </c>
    </row>
    <row r="955" customFormat="false" ht="15" hidden="false" customHeight="false" outlineLevel="0" collapsed="false">
      <c r="A955" s="47" t="s">
        <v>3196</v>
      </c>
      <c r="B955" s="47" t="s">
        <v>429</v>
      </c>
      <c r="C955" s="48" t="n">
        <v>46039</v>
      </c>
      <c r="D955" s="47" t="s">
        <v>75</v>
      </c>
      <c r="E955" s="47" t="s">
        <v>65</v>
      </c>
      <c r="F955" s="47" t="s">
        <v>2284</v>
      </c>
      <c r="G955" s="47" t="s">
        <v>97</v>
      </c>
      <c r="H955" s="47" t="s">
        <v>2232</v>
      </c>
      <c r="I955" s="47" t="n">
        <v>2</v>
      </c>
    </row>
    <row r="956" customFormat="false" ht="15" hidden="false" customHeight="false" outlineLevel="0" collapsed="false">
      <c r="A956" s="47" t="s">
        <v>3197</v>
      </c>
      <c r="B956" s="47" t="s">
        <v>429</v>
      </c>
      <c r="C956" s="48" t="n">
        <v>46039</v>
      </c>
      <c r="D956" s="47" t="s">
        <v>75</v>
      </c>
      <c r="E956" s="47" t="s">
        <v>65</v>
      </c>
      <c r="F956" s="47" t="s">
        <v>2284</v>
      </c>
      <c r="G956" s="47" t="s">
        <v>97</v>
      </c>
      <c r="H956" s="47" t="s">
        <v>2232</v>
      </c>
      <c r="I956" s="47" t="n">
        <v>5</v>
      </c>
    </row>
    <row r="957" customFormat="false" ht="15" hidden="false" customHeight="false" outlineLevel="0" collapsed="false">
      <c r="A957" s="47" t="s">
        <v>3198</v>
      </c>
      <c r="B957" s="47" t="s">
        <v>429</v>
      </c>
      <c r="C957" s="48" t="n">
        <v>46039</v>
      </c>
      <c r="D957" s="47" t="s">
        <v>75</v>
      </c>
      <c r="E957" s="47" t="s">
        <v>65</v>
      </c>
      <c r="F957" s="47" t="s">
        <v>2289</v>
      </c>
      <c r="G957" s="47" t="s">
        <v>97</v>
      </c>
      <c r="H957" s="47" t="s">
        <v>2232</v>
      </c>
      <c r="I957" s="47" t="n">
        <v>5</v>
      </c>
    </row>
    <row r="958" customFormat="false" ht="15" hidden="false" customHeight="false" outlineLevel="0" collapsed="false">
      <c r="A958" s="47" t="s">
        <v>3199</v>
      </c>
      <c r="B958" s="47" t="s">
        <v>430</v>
      </c>
      <c r="C958" s="48" t="n">
        <v>46041</v>
      </c>
      <c r="D958" s="47" t="s">
        <v>73</v>
      </c>
      <c r="E958" s="47" t="s">
        <v>62</v>
      </c>
      <c r="F958" s="47" t="s">
        <v>2228</v>
      </c>
      <c r="G958" s="47" t="s">
        <v>97</v>
      </c>
      <c r="H958" s="47" t="s">
        <v>2232</v>
      </c>
      <c r="I958" s="47" t="n">
        <v>3</v>
      </c>
    </row>
    <row r="959" customFormat="false" ht="15" hidden="false" customHeight="false" outlineLevel="0" collapsed="false">
      <c r="A959" s="47" t="s">
        <v>3200</v>
      </c>
      <c r="B959" s="47" t="s">
        <v>430</v>
      </c>
      <c r="C959" s="48" t="n">
        <v>46041</v>
      </c>
      <c r="D959" s="47" t="s">
        <v>73</v>
      </c>
      <c r="E959" s="47" t="s">
        <v>62</v>
      </c>
      <c r="F959" s="47" t="s">
        <v>2317</v>
      </c>
      <c r="G959" s="47" t="s">
        <v>97</v>
      </c>
      <c r="H959" s="47" t="s">
        <v>2232</v>
      </c>
      <c r="I959" s="47" t="n">
        <v>3</v>
      </c>
    </row>
    <row r="960" customFormat="false" ht="15" hidden="false" customHeight="false" outlineLevel="0" collapsed="false">
      <c r="A960" s="47" t="s">
        <v>3201</v>
      </c>
      <c r="B960" s="47" t="s">
        <v>430</v>
      </c>
      <c r="C960" s="48" t="n">
        <v>46041</v>
      </c>
      <c r="D960" s="47" t="s">
        <v>73</v>
      </c>
      <c r="E960" s="47" t="s">
        <v>62</v>
      </c>
      <c r="F960" s="47" t="s">
        <v>2231</v>
      </c>
      <c r="G960" s="47" t="s">
        <v>97</v>
      </c>
      <c r="H960" s="47" t="s">
        <v>2232</v>
      </c>
      <c r="I960" s="47" t="n">
        <v>3</v>
      </c>
    </row>
    <row r="961" customFormat="false" ht="15" hidden="false" customHeight="false" outlineLevel="0" collapsed="false">
      <c r="A961" s="47" t="s">
        <v>3202</v>
      </c>
      <c r="B961" s="47" t="s">
        <v>431</v>
      </c>
      <c r="C961" s="48" t="n">
        <v>46041</v>
      </c>
      <c r="D961" s="47" t="s">
        <v>74</v>
      </c>
      <c r="E961" s="47" t="s">
        <v>62</v>
      </c>
      <c r="F961" s="47" t="s">
        <v>2231</v>
      </c>
      <c r="G961" s="47" t="s">
        <v>96</v>
      </c>
      <c r="H961" s="47" t="s">
        <v>2270</v>
      </c>
      <c r="I961" s="47" t="n">
        <v>71</v>
      </c>
    </row>
    <row r="962" customFormat="false" ht="15" hidden="false" customHeight="false" outlineLevel="0" collapsed="false">
      <c r="A962" s="47" t="s">
        <v>3203</v>
      </c>
      <c r="B962" s="47" t="s">
        <v>431</v>
      </c>
      <c r="C962" s="48" t="n">
        <v>46041</v>
      </c>
      <c r="D962" s="47" t="s">
        <v>74</v>
      </c>
      <c r="E962" s="47" t="s">
        <v>62</v>
      </c>
      <c r="F962" s="47" t="s">
        <v>2228</v>
      </c>
      <c r="G962" s="47" t="s">
        <v>97</v>
      </c>
      <c r="H962" s="47" t="s">
        <v>2232</v>
      </c>
      <c r="I962" s="47" t="n">
        <v>2</v>
      </c>
    </row>
    <row r="963" customFormat="false" ht="15" hidden="false" customHeight="false" outlineLevel="0" collapsed="false">
      <c r="A963" s="47" t="s">
        <v>3204</v>
      </c>
      <c r="B963" s="47" t="s">
        <v>431</v>
      </c>
      <c r="C963" s="48" t="n">
        <v>46041</v>
      </c>
      <c r="D963" s="47" t="s">
        <v>74</v>
      </c>
      <c r="E963" s="47" t="s">
        <v>62</v>
      </c>
      <c r="F963" s="47" t="s">
        <v>2228</v>
      </c>
      <c r="G963" s="47" t="s">
        <v>97</v>
      </c>
      <c r="H963" s="47" t="s">
        <v>2232</v>
      </c>
      <c r="I963" s="47" t="n">
        <v>4</v>
      </c>
    </row>
    <row r="964" customFormat="false" ht="15" hidden="false" customHeight="false" outlineLevel="0" collapsed="false">
      <c r="A964" s="47" t="s">
        <v>3205</v>
      </c>
      <c r="B964" s="47" t="s">
        <v>431</v>
      </c>
      <c r="C964" s="48" t="n">
        <v>46041</v>
      </c>
      <c r="D964" s="47" t="s">
        <v>74</v>
      </c>
      <c r="E964" s="47" t="s">
        <v>62</v>
      </c>
      <c r="F964" s="47" t="s">
        <v>2228</v>
      </c>
      <c r="G964" s="47" t="s">
        <v>97</v>
      </c>
      <c r="H964" s="47" t="s">
        <v>2232</v>
      </c>
      <c r="I964" s="47" t="n">
        <v>6</v>
      </c>
    </row>
    <row r="965" customFormat="false" ht="15" hidden="false" customHeight="false" outlineLevel="0" collapsed="false">
      <c r="A965" s="47" t="s">
        <v>3206</v>
      </c>
      <c r="B965" s="47" t="s">
        <v>431</v>
      </c>
      <c r="C965" s="48" t="n">
        <v>46041</v>
      </c>
      <c r="D965" s="47" t="s">
        <v>74</v>
      </c>
      <c r="E965" s="47" t="s">
        <v>62</v>
      </c>
      <c r="F965" s="47" t="s">
        <v>2228</v>
      </c>
      <c r="G965" s="47" t="s">
        <v>97</v>
      </c>
      <c r="H965" s="47" t="s">
        <v>2232</v>
      </c>
      <c r="I965" s="47" t="n">
        <v>5</v>
      </c>
    </row>
    <row r="966" customFormat="false" ht="15" hidden="false" customHeight="false" outlineLevel="0" collapsed="false">
      <c r="A966" s="47" t="s">
        <v>3207</v>
      </c>
      <c r="B966" s="47" t="s">
        <v>431</v>
      </c>
      <c r="C966" s="48" t="n">
        <v>46041</v>
      </c>
      <c r="D966" s="47" t="s">
        <v>74</v>
      </c>
      <c r="E966" s="47" t="s">
        <v>62</v>
      </c>
      <c r="F966" s="47" t="s">
        <v>2231</v>
      </c>
      <c r="G966" s="47" t="s">
        <v>97</v>
      </c>
      <c r="H966" s="47" t="s">
        <v>2232</v>
      </c>
      <c r="I966" s="47" t="n">
        <v>3</v>
      </c>
    </row>
    <row r="967" customFormat="false" ht="15" hidden="false" customHeight="false" outlineLevel="0" collapsed="false">
      <c r="A967" s="47" t="s">
        <v>3208</v>
      </c>
      <c r="B967" s="47" t="s">
        <v>432</v>
      </c>
      <c r="C967" s="48" t="n">
        <v>46041</v>
      </c>
      <c r="D967" s="47" t="s">
        <v>75</v>
      </c>
      <c r="E967" s="47" t="s">
        <v>62</v>
      </c>
      <c r="F967" s="47" t="s">
        <v>2228</v>
      </c>
      <c r="G967" s="47" t="s">
        <v>93</v>
      </c>
      <c r="H967" s="47" t="s">
        <v>2253</v>
      </c>
      <c r="I967" s="47" t="n">
        <v>35</v>
      </c>
    </row>
    <row r="968" customFormat="false" ht="15" hidden="false" customHeight="false" outlineLevel="0" collapsed="false">
      <c r="A968" s="47" t="s">
        <v>3209</v>
      </c>
      <c r="B968" s="47" t="s">
        <v>432</v>
      </c>
      <c r="C968" s="48" t="n">
        <v>46041</v>
      </c>
      <c r="D968" s="47" t="s">
        <v>75</v>
      </c>
      <c r="E968" s="47" t="s">
        <v>62</v>
      </c>
      <c r="F968" s="47" t="s">
        <v>2317</v>
      </c>
      <c r="G968" s="47" t="s">
        <v>97</v>
      </c>
      <c r="H968" s="47" t="s">
        <v>2232</v>
      </c>
      <c r="I968" s="47" t="n">
        <v>7</v>
      </c>
    </row>
    <row r="969" customFormat="false" ht="15" hidden="false" customHeight="false" outlineLevel="0" collapsed="false">
      <c r="A969" s="47" t="s">
        <v>3210</v>
      </c>
      <c r="B969" s="47" t="s">
        <v>432</v>
      </c>
      <c r="C969" s="48" t="n">
        <v>46041</v>
      </c>
      <c r="D969" s="47" t="s">
        <v>75</v>
      </c>
      <c r="E969" s="47" t="s">
        <v>62</v>
      </c>
      <c r="F969" s="47" t="s">
        <v>2228</v>
      </c>
      <c r="G969" s="47" t="s">
        <v>97</v>
      </c>
      <c r="H969" s="47" t="s">
        <v>2232</v>
      </c>
      <c r="I969" s="47" t="n">
        <v>3</v>
      </c>
    </row>
    <row r="970" customFormat="false" ht="15" hidden="false" customHeight="false" outlineLevel="0" collapsed="false">
      <c r="A970" s="47" t="s">
        <v>3211</v>
      </c>
      <c r="B970" s="47" t="s">
        <v>432</v>
      </c>
      <c r="C970" s="48" t="n">
        <v>46041</v>
      </c>
      <c r="D970" s="47" t="s">
        <v>75</v>
      </c>
      <c r="E970" s="47" t="s">
        <v>62</v>
      </c>
      <c r="F970" s="47" t="s">
        <v>2317</v>
      </c>
      <c r="G970" s="47" t="s">
        <v>97</v>
      </c>
      <c r="H970" s="47" t="s">
        <v>2232</v>
      </c>
      <c r="I970" s="47" t="n">
        <v>6</v>
      </c>
    </row>
    <row r="971" customFormat="false" ht="15" hidden="false" customHeight="false" outlineLevel="0" collapsed="false">
      <c r="A971" s="47" t="s">
        <v>3212</v>
      </c>
      <c r="B971" s="47" t="s">
        <v>432</v>
      </c>
      <c r="C971" s="48" t="n">
        <v>46041</v>
      </c>
      <c r="D971" s="47" t="s">
        <v>75</v>
      </c>
      <c r="E971" s="47" t="s">
        <v>62</v>
      </c>
      <c r="F971" s="47" t="s">
        <v>2317</v>
      </c>
      <c r="G971" s="47" t="s">
        <v>97</v>
      </c>
      <c r="H971" s="47" t="s">
        <v>2232</v>
      </c>
      <c r="I971" s="47" t="n">
        <v>4</v>
      </c>
    </row>
    <row r="972" customFormat="false" ht="15" hidden="false" customHeight="false" outlineLevel="0" collapsed="false">
      <c r="A972" s="47" t="s">
        <v>3213</v>
      </c>
      <c r="B972" s="47" t="s">
        <v>432</v>
      </c>
      <c r="C972" s="48" t="n">
        <v>46041</v>
      </c>
      <c r="D972" s="47" t="s">
        <v>75</v>
      </c>
      <c r="E972" s="47" t="s">
        <v>62</v>
      </c>
      <c r="F972" s="47" t="s">
        <v>2317</v>
      </c>
      <c r="G972" s="47" t="s">
        <v>97</v>
      </c>
      <c r="H972" s="47" t="s">
        <v>2232</v>
      </c>
      <c r="I972" s="47" t="n">
        <v>6</v>
      </c>
    </row>
    <row r="973" customFormat="false" ht="15" hidden="false" customHeight="false" outlineLevel="0" collapsed="false">
      <c r="A973" s="47" t="s">
        <v>3214</v>
      </c>
      <c r="B973" s="47" t="s">
        <v>432</v>
      </c>
      <c r="C973" s="48" t="n">
        <v>46041</v>
      </c>
      <c r="D973" s="47" t="s">
        <v>75</v>
      </c>
      <c r="E973" s="47" t="s">
        <v>62</v>
      </c>
      <c r="F973" s="47" t="s">
        <v>2228</v>
      </c>
      <c r="G973" s="47" t="s">
        <v>97</v>
      </c>
      <c r="H973" s="47" t="s">
        <v>2232</v>
      </c>
      <c r="I973" s="47" t="n">
        <v>3</v>
      </c>
    </row>
    <row r="974" customFormat="false" ht="15" hidden="false" customHeight="false" outlineLevel="0" collapsed="false">
      <c r="A974" s="47" t="s">
        <v>3215</v>
      </c>
      <c r="B974" s="47" t="s">
        <v>433</v>
      </c>
      <c r="C974" s="48" t="n">
        <v>46041</v>
      </c>
      <c r="D974" s="47" t="s">
        <v>73</v>
      </c>
      <c r="E974" s="47" t="s">
        <v>63</v>
      </c>
      <c r="F974" s="47" t="s">
        <v>2255</v>
      </c>
      <c r="G974" s="47" t="s">
        <v>97</v>
      </c>
      <c r="H974" s="47" t="s">
        <v>2232</v>
      </c>
      <c r="I974" s="47" t="n">
        <v>3</v>
      </c>
    </row>
    <row r="975" customFormat="false" ht="15" hidden="false" customHeight="false" outlineLevel="0" collapsed="false">
      <c r="A975" s="47" t="s">
        <v>3216</v>
      </c>
      <c r="B975" s="47" t="s">
        <v>433</v>
      </c>
      <c r="C975" s="48" t="n">
        <v>46041</v>
      </c>
      <c r="D975" s="47" t="s">
        <v>73</v>
      </c>
      <c r="E975" s="47" t="s">
        <v>63</v>
      </c>
      <c r="F975" s="47" t="s">
        <v>2260</v>
      </c>
      <c r="G975" s="47" t="s">
        <v>97</v>
      </c>
      <c r="H975" s="47" t="s">
        <v>2232</v>
      </c>
      <c r="I975" s="47" t="n">
        <v>3</v>
      </c>
    </row>
    <row r="976" customFormat="false" ht="15" hidden="false" customHeight="false" outlineLevel="0" collapsed="false">
      <c r="A976" s="47" t="s">
        <v>3217</v>
      </c>
      <c r="B976" s="47" t="s">
        <v>434</v>
      </c>
      <c r="C976" s="48" t="n">
        <v>46041</v>
      </c>
      <c r="D976" s="47" t="s">
        <v>74</v>
      </c>
      <c r="E976" s="47" t="s">
        <v>63</v>
      </c>
      <c r="F976" s="47" t="s">
        <v>2252</v>
      </c>
      <c r="G976" s="47" t="s">
        <v>96</v>
      </c>
      <c r="H976" s="47" t="s">
        <v>2270</v>
      </c>
      <c r="I976" s="47" t="n">
        <v>13</v>
      </c>
    </row>
    <row r="977" customFormat="false" ht="15" hidden="false" customHeight="false" outlineLevel="0" collapsed="false">
      <c r="A977" s="47" t="s">
        <v>3218</v>
      </c>
      <c r="B977" s="47" t="s">
        <v>434</v>
      </c>
      <c r="C977" s="48" t="n">
        <v>46041</v>
      </c>
      <c r="D977" s="47" t="s">
        <v>74</v>
      </c>
      <c r="E977" s="47" t="s">
        <v>63</v>
      </c>
      <c r="F977" s="47" t="s">
        <v>2252</v>
      </c>
      <c r="G977" s="47" t="s">
        <v>97</v>
      </c>
      <c r="H977" s="47" t="s">
        <v>2232</v>
      </c>
      <c r="I977" s="47" t="n">
        <v>6</v>
      </c>
    </row>
    <row r="978" customFormat="false" ht="15" hidden="false" customHeight="false" outlineLevel="0" collapsed="false">
      <c r="A978" s="47" t="s">
        <v>3219</v>
      </c>
      <c r="B978" s="47" t="s">
        <v>434</v>
      </c>
      <c r="C978" s="48" t="n">
        <v>46041</v>
      </c>
      <c r="D978" s="47" t="s">
        <v>74</v>
      </c>
      <c r="E978" s="47" t="s">
        <v>63</v>
      </c>
      <c r="F978" s="47" t="s">
        <v>2255</v>
      </c>
      <c r="G978" s="47" t="s">
        <v>97</v>
      </c>
      <c r="H978" s="47" t="s">
        <v>2232</v>
      </c>
      <c r="I978" s="47" t="n">
        <v>7</v>
      </c>
    </row>
    <row r="979" customFormat="false" ht="15" hidden="false" customHeight="false" outlineLevel="0" collapsed="false">
      <c r="A979" s="47" t="s">
        <v>3220</v>
      </c>
      <c r="B979" s="47" t="s">
        <v>434</v>
      </c>
      <c r="C979" s="48" t="n">
        <v>46041</v>
      </c>
      <c r="D979" s="47" t="s">
        <v>74</v>
      </c>
      <c r="E979" s="47" t="s">
        <v>63</v>
      </c>
      <c r="F979" s="47" t="s">
        <v>2255</v>
      </c>
      <c r="G979" s="47" t="s">
        <v>97</v>
      </c>
      <c r="H979" s="47" t="s">
        <v>2232</v>
      </c>
      <c r="I979" s="47" t="n">
        <v>3</v>
      </c>
    </row>
    <row r="980" customFormat="false" ht="15" hidden="false" customHeight="false" outlineLevel="0" collapsed="false">
      <c r="A980" s="47" t="s">
        <v>3221</v>
      </c>
      <c r="B980" s="47" t="s">
        <v>435</v>
      </c>
      <c r="C980" s="48" t="n">
        <v>46041</v>
      </c>
      <c r="D980" s="47" t="s">
        <v>75</v>
      </c>
      <c r="E980" s="47" t="s">
        <v>63</v>
      </c>
      <c r="F980" s="47" t="s">
        <v>2260</v>
      </c>
      <c r="G980" s="47" t="s">
        <v>93</v>
      </c>
      <c r="H980" s="47" t="s">
        <v>2253</v>
      </c>
      <c r="I980" s="47" t="n">
        <v>38</v>
      </c>
    </row>
    <row r="981" customFormat="false" ht="15" hidden="false" customHeight="false" outlineLevel="0" collapsed="false">
      <c r="A981" s="47" t="s">
        <v>3222</v>
      </c>
      <c r="B981" s="47" t="s">
        <v>435</v>
      </c>
      <c r="C981" s="48" t="n">
        <v>46041</v>
      </c>
      <c r="D981" s="47" t="s">
        <v>75</v>
      </c>
      <c r="E981" s="47" t="s">
        <v>63</v>
      </c>
      <c r="F981" s="47" t="s">
        <v>2252</v>
      </c>
      <c r="G981" s="47" t="s">
        <v>96</v>
      </c>
      <c r="H981" s="47" t="s">
        <v>2270</v>
      </c>
      <c r="I981" s="47" t="n">
        <v>31</v>
      </c>
    </row>
    <row r="982" customFormat="false" ht="15" hidden="false" customHeight="false" outlineLevel="0" collapsed="false">
      <c r="A982" s="47" t="s">
        <v>3223</v>
      </c>
      <c r="B982" s="47" t="s">
        <v>436</v>
      </c>
      <c r="C982" s="48" t="n">
        <v>46041</v>
      </c>
      <c r="D982" s="47" t="s">
        <v>73</v>
      </c>
      <c r="E982" s="47" t="s">
        <v>64</v>
      </c>
      <c r="F982" s="47" t="s">
        <v>2278</v>
      </c>
      <c r="G982" s="47" t="s">
        <v>97</v>
      </c>
      <c r="H982" s="47" t="s">
        <v>2232</v>
      </c>
      <c r="I982" s="47" t="n">
        <v>5</v>
      </c>
    </row>
    <row r="983" customFormat="false" ht="15" hidden="false" customHeight="false" outlineLevel="0" collapsed="false">
      <c r="A983" s="47" t="s">
        <v>3224</v>
      </c>
      <c r="B983" s="47" t="s">
        <v>436</v>
      </c>
      <c r="C983" s="48" t="n">
        <v>46041</v>
      </c>
      <c r="D983" s="47" t="s">
        <v>73</v>
      </c>
      <c r="E983" s="47" t="s">
        <v>64</v>
      </c>
      <c r="F983" s="47" t="s">
        <v>2280</v>
      </c>
      <c r="G983" s="47" t="s">
        <v>97</v>
      </c>
      <c r="H983" s="47" t="s">
        <v>2232</v>
      </c>
      <c r="I983" s="47" t="n">
        <v>7</v>
      </c>
    </row>
    <row r="984" customFormat="false" ht="15" hidden="false" customHeight="false" outlineLevel="0" collapsed="false">
      <c r="A984" s="47" t="s">
        <v>3225</v>
      </c>
      <c r="B984" s="47" t="s">
        <v>437</v>
      </c>
      <c r="C984" s="48" t="n">
        <v>46041</v>
      </c>
      <c r="D984" s="47" t="s">
        <v>74</v>
      </c>
      <c r="E984" s="47" t="s">
        <v>64</v>
      </c>
      <c r="F984" s="47" t="s">
        <v>2280</v>
      </c>
      <c r="G984" s="47" t="s">
        <v>96</v>
      </c>
      <c r="H984" s="47" t="s">
        <v>2270</v>
      </c>
      <c r="I984" s="47" t="n">
        <v>35</v>
      </c>
    </row>
    <row r="985" customFormat="false" ht="15" hidden="false" customHeight="false" outlineLevel="0" collapsed="false">
      <c r="A985" s="47" t="s">
        <v>3226</v>
      </c>
      <c r="B985" s="47" t="s">
        <v>437</v>
      </c>
      <c r="C985" s="48" t="n">
        <v>46041</v>
      </c>
      <c r="D985" s="47" t="s">
        <v>74</v>
      </c>
      <c r="E985" s="47" t="s">
        <v>64</v>
      </c>
      <c r="F985" s="47" t="s">
        <v>2278</v>
      </c>
      <c r="G985" s="47" t="s">
        <v>97</v>
      </c>
      <c r="H985" s="47" t="s">
        <v>2232</v>
      </c>
      <c r="I985" s="47" t="n">
        <v>2</v>
      </c>
    </row>
    <row r="986" customFormat="false" ht="15" hidden="false" customHeight="false" outlineLevel="0" collapsed="false">
      <c r="A986" s="47" t="s">
        <v>3227</v>
      </c>
      <c r="B986" s="47" t="s">
        <v>437</v>
      </c>
      <c r="C986" s="48" t="n">
        <v>46041</v>
      </c>
      <c r="D986" s="47" t="s">
        <v>74</v>
      </c>
      <c r="E986" s="47" t="s">
        <v>64</v>
      </c>
      <c r="F986" s="47" t="s">
        <v>2278</v>
      </c>
      <c r="G986" s="47" t="s">
        <v>97</v>
      </c>
      <c r="H986" s="47" t="s">
        <v>2232</v>
      </c>
      <c r="I986" s="47" t="n">
        <v>6</v>
      </c>
    </row>
    <row r="987" customFormat="false" ht="15" hidden="false" customHeight="false" outlineLevel="0" collapsed="false">
      <c r="A987" s="47" t="s">
        <v>3228</v>
      </c>
      <c r="B987" s="47" t="s">
        <v>437</v>
      </c>
      <c r="C987" s="48" t="n">
        <v>46041</v>
      </c>
      <c r="D987" s="47" t="s">
        <v>74</v>
      </c>
      <c r="E987" s="47" t="s">
        <v>64</v>
      </c>
      <c r="F987" s="47" t="s">
        <v>2278</v>
      </c>
      <c r="G987" s="47" t="s">
        <v>97</v>
      </c>
      <c r="H987" s="47" t="s">
        <v>2232</v>
      </c>
      <c r="I987" s="47" t="n">
        <v>6</v>
      </c>
    </row>
    <row r="988" customFormat="false" ht="15" hidden="false" customHeight="false" outlineLevel="0" collapsed="false">
      <c r="A988" s="47" t="s">
        <v>3229</v>
      </c>
      <c r="B988" s="47" t="s">
        <v>438</v>
      </c>
      <c r="C988" s="48" t="n">
        <v>46041</v>
      </c>
      <c r="D988" s="47" t="s">
        <v>73</v>
      </c>
      <c r="E988" s="47" t="s">
        <v>65</v>
      </c>
      <c r="F988" s="47" t="s">
        <v>2289</v>
      </c>
      <c r="G988" s="47" t="s">
        <v>93</v>
      </c>
      <c r="H988" s="47" t="s">
        <v>2253</v>
      </c>
      <c r="I988" s="47" t="n">
        <v>27</v>
      </c>
    </row>
    <row r="989" customFormat="false" ht="15" hidden="false" customHeight="false" outlineLevel="0" collapsed="false">
      <c r="A989" s="47" t="s">
        <v>3230</v>
      </c>
      <c r="B989" s="47" t="s">
        <v>438</v>
      </c>
      <c r="C989" s="48" t="n">
        <v>46041</v>
      </c>
      <c r="D989" s="47" t="s">
        <v>73</v>
      </c>
      <c r="E989" s="47" t="s">
        <v>65</v>
      </c>
      <c r="F989" s="47" t="s">
        <v>2284</v>
      </c>
      <c r="G989" s="47" t="s">
        <v>97</v>
      </c>
      <c r="H989" s="47" t="s">
        <v>2232</v>
      </c>
      <c r="I989" s="47" t="n">
        <v>3</v>
      </c>
    </row>
    <row r="990" customFormat="false" ht="15" hidden="false" customHeight="false" outlineLevel="0" collapsed="false">
      <c r="A990" s="47" t="s">
        <v>3231</v>
      </c>
      <c r="B990" s="47" t="s">
        <v>438</v>
      </c>
      <c r="C990" s="48" t="n">
        <v>46041</v>
      </c>
      <c r="D990" s="47" t="s">
        <v>73</v>
      </c>
      <c r="E990" s="47" t="s">
        <v>65</v>
      </c>
      <c r="F990" s="47" t="s">
        <v>2284</v>
      </c>
      <c r="G990" s="47" t="s">
        <v>97</v>
      </c>
      <c r="H990" s="47" t="s">
        <v>2232</v>
      </c>
      <c r="I990" s="47" t="n">
        <v>6</v>
      </c>
    </row>
    <row r="991" customFormat="false" ht="15" hidden="false" customHeight="false" outlineLevel="0" collapsed="false">
      <c r="A991" s="47" t="s">
        <v>3232</v>
      </c>
      <c r="B991" s="47" t="s">
        <v>438</v>
      </c>
      <c r="C991" s="48" t="n">
        <v>46041</v>
      </c>
      <c r="D991" s="47" t="s">
        <v>73</v>
      </c>
      <c r="E991" s="47" t="s">
        <v>65</v>
      </c>
      <c r="F991" s="47" t="s">
        <v>2284</v>
      </c>
      <c r="G991" s="47" t="s">
        <v>97</v>
      </c>
      <c r="H991" s="47" t="s">
        <v>2232</v>
      </c>
      <c r="I991" s="47" t="n">
        <v>2</v>
      </c>
    </row>
    <row r="992" customFormat="false" ht="15" hidden="false" customHeight="false" outlineLevel="0" collapsed="false">
      <c r="A992" s="47" t="s">
        <v>3233</v>
      </c>
      <c r="B992" s="47" t="s">
        <v>438</v>
      </c>
      <c r="C992" s="48" t="n">
        <v>46041</v>
      </c>
      <c r="D992" s="47" t="s">
        <v>73</v>
      </c>
      <c r="E992" s="47" t="s">
        <v>65</v>
      </c>
      <c r="F992" s="47" t="s">
        <v>2284</v>
      </c>
      <c r="G992" s="47" t="s">
        <v>97</v>
      </c>
      <c r="H992" s="47" t="s">
        <v>2232</v>
      </c>
      <c r="I992" s="47" t="n">
        <v>3</v>
      </c>
    </row>
    <row r="993" customFormat="false" ht="15" hidden="false" customHeight="false" outlineLevel="0" collapsed="false">
      <c r="A993" s="47" t="s">
        <v>3234</v>
      </c>
      <c r="B993" s="47" t="s">
        <v>438</v>
      </c>
      <c r="C993" s="48" t="n">
        <v>46041</v>
      </c>
      <c r="D993" s="47" t="s">
        <v>73</v>
      </c>
      <c r="E993" s="47" t="s">
        <v>65</v>
      </c>
      <c r="F993" s="47" t="s">
        <v>2284</v>
      </c>
      <c r="G993" s="47" t="s">
        <v>97</v>
      </c>
      <c r="H993" s="47" t="s">
        <v>2232</v>
      </c>
      <c r="I993" s="47" t="n">
        <v>2</v>
      </c>
    </row>
    <row r="994" customFormat="false" ht="15" hidden="false" customHeight="false" outlineLevel="0" collapsed="false">
      <c r="A994" s="47" t="s">
        <v>3235</v>
      </c>
      <c r="B994" s="47" t="s">
        <v>438</v>
      </c>
      <c r="C994" s="48" t="n">
        <v>46041</v>
      </c>
      <c r="D994" s="47" t="s">
        <v>73</v>
      </c>
      <c r="E994" s="47" t="s">
        <v>65</v>
      </c>
      <c r="F994" s="47" t="s">
        <v>2284</v>
      </c>
      <c r="G994" s="47" t="s">
        <v>97</v>
      </c>
      <c r="H994" s="47" t="s">
        <v>2232</v>
      </c>
      <c r="I994" s="47" t="n">
        <v>2</v>
      </c>
    </row>
    <row r="995" customFormat="false" ht="15" hidden="false" customHeight="false" outlineLevel="0" collapsed="false">
      <c r="A995" s="47" t="s">
        <v>3236</v>
      </c>
      <c r="B995" s="47" t="s">
        <v>439</v>
      </c>
      <c r="C995" s="48" t="n">
        <v>46041</v>
      </c>
      <c r="D995" s="47" t="s">
        <v>74</v>
      </c>
      <c r="E995" s="47" t="s">
        <v>65</v>
      </c>
      <c r="F995" s="47" t="s">
        <v>2289</v>
      </c>
      <c r="G995" s="47" t="s">
        <v>93</v>
      </c>
      <c r="H995" s="47" t="s">
        <v>2253</v>
      </c>
      <c r="I995" s="47" t="n">
        <v>29</v>
      </c>
    </row>
    <row r="996" customFormat="false" ht="15" hidden="false" customHeight="false" outlineLevel="0" collapsed="false">
      <c r="A996" s="47" t="s">
        <v>3237</v>
      </c>
      <c r="B996" s="47" t="s">
        <v>439</v>
      </c>
      <c r="C996" s="48" t="n">
        <v>46041</v>
      </c>
      <c r="D996" s="47" t="s">
        <v>74</v>
      </c>
      <c r="E996" s="47" t="s">
        <v>65</v>
      </c>
      <c r="F996" s="47" t="s">
        <v>2284</v>
      </c>
      <c r="G996" s="47" t="s">
        <v>94</v>
      </c>
      <c r="H996" s="47" t="s">
        <v>2229</v>
      </c>
      <c r="I996" s="47" t="n">
        <v>63</v>
      </c>
    </row>
    <row r="997" customFormat="false" ht="15" hidden="false" customHeight="false" outlineLevel="0" collapsed="false">
      <c r="A997" s="47" t="s">
        <v>3238</v>
      </c>
      <c r="B997" s="47" t="s">
        <v>439</v>
      </c>
      <c r="C997" s="48" t="n">
        <v>46041</v>
      </c>
      <c r="D997" s="47" t="s">
        <v>74</v>
      </c>
      <c r="E997" s="47" t="s">
        <v>65</v>
      </c>
      <c r="F997" s="47" t="s">
        <v>2284</v>
      </c>
      <c r="G997" s="47" t="s">
        <v>97</v>
      </c>
      <c r="H997" s="47" t="s">
        <v>2232</v>
      </c>
      <c r="I997" s="47" t="n">
        <v>3</v>
      </c>
    </row>
    <row r="998" customFormat="false" ht="15" hidden="false" customHeight="false" outlineLevel="0" collapsed="false">
      <c r="A998" s="47" t="s">
        <v>3239</v>
      </c>
      <c r="B998" s="47" t="s">
        <v>439</v>
      </c>
      <c r="C998" s="48" t="n">
        <v>46041</v>
      </c>
      <c r="D998" s="47" t="s">
        <v>74</v>
      </c>
      <c r="E998" s="47" t="s">
        <v>65</v>
      </c>
      <c r="F998" s="47" t="s">
        <v>2284</v>
      </c>
      <c r="G998" s="47" t="s">
        <v>97</v>
      </c>
      <c r="H998" s="47" t="s">
        <v>2232</v>
      </c>
      <c r="I998" s="47" t="n">
        <v>5</v>
      </c>
    </row>
    <row r="999" customFormat="false" ht="15" hidden="false" customHeight="false" outlineLevel="0" collapsed="false">
      <c r="A999" s="47" t="s">
        <v>3240</v>
      </c>
      <c r="B999" s="47" t="s">
        <v>439</v>
      </c>
      <c r="C999" s="48" t="n">
        <v>46041</v>
      </c>
      <c r="D999" s="47" t="s">
        <v>74</v>
      </c>
      <c r="E999" s="47" t="s">
        <v>65</v>
      </c>
      <c r="F999" s="47" t="s">
        <v>2289</v>
      </c>
      <c r="G999" s="47" t="s">
        <v>97</v>
      </c>
      <c r="H999" s="47" t="s">
        <v>2232</v>
      </c>
      <c r="I999" s="47" t="n">
        <v>4</v>
      </c>
    </row>
    <row r="1000" customFormat="false" ht="15" hidden="false" customHeight="false" outlineLevel="0" collapsed="false">
      <c r="A1000" s="47" t="s">
        <v>3241</v>
      </c>
      <c r="B1000" s="47" t="s">
        <v>439</v>
      </c>
      <c r="C1000" s="48" t="n">
        <v>46041</v>
      </c>
      <c r="D1000" s="47" t="s">
        <v>74</v>
      </c>
      <c r="E1000" s="47" t="s">
        <v>65</v>
      </c>
      <c r="F1000" s="47" t="s">
        <v>2284</v>
      </c>
      <c r="G1000" s="47" t="s">
        <v>97</v>
      </c>
      <c r="H1000" s="47" t="s">
        <v>2232</v>
      </c>
      <c r="I1000" s="47" t="n">
        <v>3</v>
      </c>
    </row>
    <row r="1001" customFormat="false" ht="15" hidden="false" customHeight="false" outlineLevel="0" collapsed="false">
      <c r="A1001" s="47" t="s">
        <v>3242</v>
      </c>
      <c r="B1001" s="47" t="s">
        <v>441</v>
      </c>
      <c r="C1001" s="48" t="n">
        <v>46041</v>
      </c>
      <c r="D1001" s="47" t="s">
        <v>75</v>
      </c>
      <c r="E1001" s="47" t="s">
        <v>65</v>
      </c>
      <c r="F1001" s="47" t="s">
        <v>2284</v>
      </c>
      <c r="G1001" s="47" t="s">
        <v>97</v>
      </c>
      <c r="H1001" s="47" t="s">
        <v>2232</v>
      </c>
      <c r="I1001" s="47" t="n">
        <v>2</v>
      </c>
    </row>
    <row r="1002" customFormat="false" ht="15" hidden="false" customHeight="false" outlineLevel="0" collapsed="false">
      <c r="A1002" s="47" t="s">
        <v>3243</v>
      </c>
      <c r="B1002" s="47" t="s">
        <v>441</v>
      </c>
      <c r="C1002" s="48" t="n">
        <v>46041</v>
      </c>
      <c r="D1002" s="47" t="s">
        <v>75</v>
      </c>
      <c r="E1002" s="47" t="s">
        <v>65</v>
      </c>
      <c r="F1002" s="47" t="s">
        <v>2289</v>
      </c>
      <c r="G1002" s="47" t="s">
        <v>97</v>
      </c>
      <c r="H1002" s="47" t="s">
        <v>2232</v>
      </c>
      <c r="I1002" s="47" t="n">
        <v>6</v>
      </c>
    </row>
    <row r="1003" customFormat="false" ht="15" hidden="false" customHeight="false" outlineLevel="0" collapsed="false">
      <c r="A1003" s="47" t="s">
        <v>3244</v>
      </c>
      <c r="B1003" s="47" t="s">
        <v>441</v>
      </c>
      <c r="C1003" s="48" t="n">
        <v>46041</v>
      </c>
      <c r="D1003" s="47" t="s">
        <v>75</v>
      </c>
      <c r="E1003" s="47" t="s">
        <v>65</v>
      </c>
      <c r="F1003" s="47" t="s">
        <v>2284</v>
      </c>
      <c r="G1003" s="47" t="s">
        <v>97</v>
      </c>
      <c r="H1003" s="47" t="s">
        <v>2232</v>
      </c>
      <c r="I1003" s="47" t="n">
        <v>5</v>
      </c>
    </row>
    <row r="1004" customFormat="false" ht="15" hidden="false" customHeight="false" outlineLevel="0" collapsed="false">
      <c r="A1004" s="47" t="s">
        <v>3245</v>
      </c>
      <c r="B1004" s="47" t="s">
        <v>441</v>
      </c>
      <c r="C1004" s="48" t="n">
        <v>46041</v>
      </c>
      <c r="D1004" s="47" t="s">
        <v>75</v>
      </c>
      <c r="E1004" s="47" t="s">
        <v>65</v>
      </c>
      <c r="F1004" s="47" t="s">
        <v>2284</v>
      </c>
      <c r="G1004" s="47" t="s">
        <v>97</v>
      </c>
      <c r="H1004" s="47" t="s">
        <v>2232</v>
      </c>
      <c r="I1004" s="47" t="n">
        <v>3</v>
      </c>
    </row>
    <row r="1005" customFormat="false" ht="15" hidden="false" customHeight="false" outlineLevel="0" collapsed="false">
      <c r="A1005" s="47" t="s">
        <v>3246</v>
      </c>
      <c r="B1005" s="47" t="s">
        <v>441</v>
      </c>
      <c r="C1005" s="48" t="n">
        <v>46041</v>
      </c>
      <c r="D1005" s="47" t="s">
        <v>75</v>
      </c>
      <c r="E1005" s="47" t="s">
        <v>65</v>
      </c>
      <c r="F1005" s="47" t="s">
        <v>2289</v>
      </c>
      <c r="G1005" s="47" t="s">
        <v>97</v>
      </c>
      <c r="H1005" s="47" t="s">
        <v>2232</v>
      </c>
      <c r="I1005" s="47" t="n">
        <v>5</v>
      </c>
    </row>
    <row r="1006" customFormat="false" ht="15" hidden="false" customHeight="false" outlineLevel="0" collapsed="false">
      <c r="A1006" s="47" t="s">
        <v>3247</v>
      </c>
      <c r="B1006" s="47" t="s">
        <v>441</v>
      </c>
      <c r="C1006" s="48" t="n">
        <v>46041</v>
      </c>
      <c r="D1006" s="47" t="s">
        <v>75</v>
      </c>
      <c r="E1006" s="47" t="s">
        <v>65</v>
      </c>
      <c r="F1006" s="47" t="s">
        <v>2284</v>
      </c>
      <c r="G1006" s="47" t="s">
        <v>97</v>
      </c>
      <c r="H1006" s="47" t="s">
        <v>2232</v>
      </c>
      <c r="I1006" s="47" t="n">
        <v>4</v>
      </c>
    </row>
    <row r="1007" customFormat="false" ht="15" hidden="false" customHeight="false" outlineLevel="0" collapsed="false">
      <c r="A1007" s="47" t="s">
        <v>3248</v>
      </c>
      <c r="B1007" s="47" t="s">
        <v>441</v>
      </c>
      <c r="C1007" s="48" t="n">
        <v>46041</v>
      </c>
      <c r="D1007" s="47" t="s">
        <v>75</v>
      </c>
      <c r="E1007" s="47" t="s">
        <v>65</v>
      </c>
      <c r="F1007" s="47" t="s">
        <v>2284</v>
      </c>
      <c r="G1007" s="47" t="s">
        <v>97</v>
      </c>
      <c r="H1007" s="47" t="s">
        <v>2232</v>
      </c>
      <c r="I1007" s="47" t="n">
        <v>4</v>
      </c>
    </row>
    <row r="1008" customFormat="false" ht="15" hidden="false" customHeight="false" outlineLevel="0" collapsed="false">
      <c r="A1008" s="47" t="s">
        <v>3249</v>
      </c>
      <c r="B1008" s="47" t="s">
        <v>442</v>
      </c>
      <c r="C1008" s="48" t="n">
        <v>46042</v>
      </c>
      <c r="D1008" s="47" t="s">
        <v>73</v>
      </c>
      <c r="E1008" s="47" t="s">
        <v>62</v>
      </c>
      <c r="F1008" s="47" t="s">
        <v>2228</v>
      </c>
      <c r="G1008" s="47" t="s">
        <v>95</v>
      </c>
      <c r="H1008" s="47" t="s">
        <v>2245</v>
      </c>
      <c r="I1008" s="47" t="n">
        <v>27</v>
      </c>
    </row>
    <row r="1009" customFormat="false" ht="15" hidden="false" customHeight="false" outlineLevel="0" collapsed="false">
      <c r="A1009" s="47" t="s">
        <v>3250</v>
      </c>
      <c r="B1009" s="47" t="s">
        <v>442</v>
      </c>
      <c r="C1009" s="48" t="n">
        <v>46042</v>
      </c>
      <c r="D1009" s="47" t="s">
        <v>73</v>
      </c>
      <c r="E1009" s="47" t="s">
        <v>62</v>
      </c>
      <c r="F1009" s="47" t="s">
        <v>2231</v>
      </c>
      <c r="G1009" s="47" t="s">
        <v>97</v>
      </c>
      <c r="H1009" s="47" t="s">
        <v>2232</v>
      </c>
      <c r="I1009" s="47" t="n">
        <v>6</v>
      </c>
    </row>
    <row r="1010" customFormat="false" ht="15" hidden="false" customHeight="false" outlineLevel="0" collapsed="false">
      <c r="A1010" s="47" t="s">
        <v>3251</v>
      </c>
      <c r="B1010" s="47" t="s">
        <v>442</v>
      </c>
      <c r="C1010" s="48" t="n">
        <v>46042</v>
      </c>
      <c r="D1010" s="47" t="s">
        <v>73</v>
      </c>
      <c r="E1010" s="47" t="s">
        <v>62</v>
      </c>
      <c r="F1010" s="47" t="s">
        <v>2231</v>
      </c>
      <c r="G1010" s="47" t="s">
        <v>97</v>
      </c>
      <c r="H1010" s="47" t="s">
        <v>2232</v>
      </c>
      <c r="I1010" s="47" t="n">
        <v>7</v>
      </c>
    </row>
    <row r="1011" customFormat="false" ht="15" hidden="false" customHeight="false" outlineLevel="0" collapsed="false">
      <c r="A1011" s="47" t="s">
        <v>3252</v>
      </c>
      <c r="B1011" s="47" t="s">
        <v>442</v>
      </c>
      <c r="C1011" s="48" t="n">
        <v>46042</v>
      </c>
      <c r="D1011" s="47" t="s">
        <v>73</v>
      </c>
      <c r="E1011" s="47" t="s">
        <v>62</v>
      </c>
      <c r="F1011" s="47" t="s">
        <v>2228</v>
      </c>
      <c r="G1011" s="47" t="s">
        <v>98</v>
      </c>
      <c r="H1011" s="47" t="s">
        <v>2382</v>
      </c>
      <c r="I1011" s="47" t="n">
        <v>16</v>
      </c>
    </row>
    <row r="1012" customFormat="false" ht="15" hidden="false" customHeight="false" outlineLevel="0" collapsed="false">
      <c r="A1012" s="47" t="s">
        <v>3253</v>
      </c>
      <c r="B1012" s="47" t="s">
        <v>444</v>
      </c>
      <c r="C1012" s="48" t="n">
        <v>46042</v>
      </c>
      <c r="D1012" s="47" t="s">
        <v>74</v>
      </c>
      <c r="E1012" s="47" t="s">
        <v>62</v>
      </c>
      <c r="F1012" s="47" t="s">
        <v>2317</v>
      </c>
      <c r="G1012" s="47" t="s">
        <v>93</v>
      </c>
      <c r="H1012" s="47" t="s">
        <v>2253</v>
      </c>
      <c r="I1012" s="47" t="n">
        <v>66</v>
      </c>
    </row>
    <row r="1013" customFormat="false" ht="15" hidden="false" customHeight="false" outlineLevel="0" collapsed="false">
      <c r="A1013" s="47" t="s">
        <v>3254</v>
      </c>
      <c r="B1013" s="47" t="s">
        <v>444</v>
      </c>
      <c r="C1013" s="48" t="n">
        <v>46042</v>
      </c>
      <c r="D1013" s="47" t="s">
        <v>74</v>
      </c>
      <c r="E1013" s="47" t="s">
        <v>62</v>
      </c>
      <c r="F1013" s="47" t="s">
        <v>2231</v>
      </c>
      <c r="G1013" s="47" t="s">
        <v>96</v>
      </c>
      <c r="H1013" s="47" t="s">
        <v>2270</v>
      </c>
      <c r="I1013" s="47" t="n">
        <v>5</v>
      </c>
    </row>
    <row r="1014" customFormat="false" ht="15" hidden="false" customHeight="false" outlineLevel="0" collapsed="false">
      <c r="A1014" s="47" t="s">
        <v>3255</v>
      </c>
      <c r="B1014" s="47" t="s">
        <v>445</v>
      </c>
      <c r="C1014" s="48" t="n">
        <v>46042</v>
      </c>
      <c r="D1014" s="47" t="s">
        <v>75</v>
      </c>
      <c r="E1014" s="47" t="s">
        <v>62</v>
      </c>
      <c r="F1014" s="47" t="s">
        <v>2228</v>
      </c>
      <c r="G1014" s="47" t="s">
        <v>93</v>
      </c>
      <c r="H1014" s="47" t="s">
        <v>2253</v>
      </c>
      <c r="I1014" s="47" t="n">
        <v>28</v>
      </c>
    </row>
    <row r="1015" customFormat="false" ht="15" hidden="false" customHeight="false" outlineLevel="0" collapsed="false">
      <c r="A1015" s="47" t="s">
        <v>3256</v>
      </c>
      <c r="B1015" s="47" t="s">
        <v>445</v>
      </c>
      <c r="C1015" s="48" t="n">
        <v>46042</v>
      </c>
      <c r="D1015" s="47" t="s">
        <v>75</v>
      </c>
      <c r="E1015" s="47" t="s">
        <v>62</v>
      </c>
      <c r="F1015" s="47" t="s">
        <v>2231</v>
      </c>
      <c r="G1015" s="47" t="s">
        <v>97</v>
      </c>
      <c r="H1015" s="47" t="s">
        <v>2232</v>
      </c>
      <c r="I1015" s="47" t="n">
        <v>2</v>
      </c>
    </row>
    <row r="1016" customFormat="false" ht="15" hidden="false" customHeight="false" outlineLevel="0" collapsed="false">
      <c r="A1016" s="47" t="s">
        <v>3257</v>
      </c>
      <c r="B1016" s="47" t="s">
        <v>445</v>
      </c>
      <c r="C1016" s="48" t="n">
        <v>46042</v>
      </c>
      <c r="D1016" s="47" t="s">
        <v>75</v>
      </c>
      <c r="E1016" s="47" t="s">
        <v>62</v>
      </c>
      <c r="F1016" s="47" t="s">
        <v>2228</v>
      </c>
      <c r="G1016" s="47" t="s">
        <v>97</v>
      </c>
      <c r="H1016" s="47" t="s">
        <v>2232</v>
      </c>
      <c r="I1016" s="47" t="n">
        <v>6</v>
      </c>
    </row>
    <row r="1017" customFormat="false" ht="15" hidden="false" customHeight="false" outlineLevel="0" collapsed="false">
      <c r="A1017" s="47" t="s">
        <v>3258</v>
      </c>
      <c r="B1017" s="47" t="s">
        <v>445</v>
      </c>
      <c r="C1017" s="48" t="n">
        <v>46042</v>
      </c>
      <c r="D1017" s="47" t="s">
        <v>75</v>
      </c>
      <c r="E1017" s="47" t="s">
        <v>62</v>
      </c>
      <c r="F1017" s="47" t="s">
        <v>2228</v>
      </c>
      <c r="G1017" s="47" t="s">
        <v>97</v>
      </c>
      <c r="H1017" s="47" t="s">
        <v>2232</v>
      </c>
      <c r="I1017" s="47" t="n">
        <v>7</v>
      </c>
    </row>
    <row r="1018" customFormat="false" ht="15" hidden="false" customHeight="false" outlineLevel="0" collapsed="false">
      <c r="A1018" s="47" t="s">
        <v>3259</v>
      </c>
      <c r="B1018" s="47" t="s">
        <v>445</v>
      </c>
      <c r="C1018" s="48" t="n">
        <v>46042</v>
      </c>
      <c r="D1018" s="47" t="s">
        <v>75</v>
      </c>
      <c r="E1018" s="47" t="s">
        <v>62</v>
      </c>
      <c r="F1018" s="47" t="s">
        <v>2228</v>
      </c>
      <c r="G1018" s="47" t="s">
        <v>97</v>
      </c>
      <c r="H1018" s="47" t="s">
        <v>2232</v>
      </c>
      <c r="I1018" s="47" t="n">
        <v>6</v>
      </c>
    </row>
    <row r="1019" customFormat="false" ht="15" hidden="false" customHeight="false" outlineLevel="0" collapsed="false">
      <c r="A1019" s="47" t="s">
        <v>3260</v>
      </c>
      <c r="B1019" s="47" t="s">
        <v>445</v>
      </c>
      <c r="C1019" s="48" t="n">
        <v>46042</v>
      </c>
      <c r="D1019" s="47" t="s">
        <v>75</v>
      </c>
      <c r="E1019" s="47" t="s">
        <v>62</v>
      </c>
      <c r="F1019" s="47" t="s">
        <v>2228</v>
      </c>
      <c r="G1019" s="47" t="s">
        <v>97</v>
      </c>
      <c r="H1019" s="47" t="s">
        <v>2232</v>
      </c>
      <c r="I1019" s="47" t="n">
        <v>2</v>
      </c>
    </row>
    <row r="1020" customFormat="false" ht="15" hidden="false" customHeight="false" outlineLevel="0" collapsed="false">
      <c r="A1020" s="47" t="s">
        <v>3261</v>
      </c>
      <c r="B1020" s="47" t="s">
        <v>445</v>
      </c>
      <c r="C1020" s="48" t="n">
        <v>46042</v>
      </c>
      <c r="D1020" s="47" t="s">
        <v>75</v>
      </c>
      <c r="E1020" s="47" t="s">
        <v>62</v>
      </c>
      <c r="F1020" s="47" t="s">
        <v>2231</v>
      </c>
      <c r="G1020" s="47" t="s">
        <v>97</v>
      </c>
      <c r="H1020" s="47" t="s">
        <v>2232</v>
      </c>
      <c r="I1020" s="47" t="n">
        <v>4</v>
      </c>
    </row>
    <row r="1021" customFormat="false" ht="15" hidden="false" customHeight="false" outlineLevel="0" collapsed="false">
      <c r="A1021" s="47" t="s">
        <v>3262</v>
      </c>
      <c r="B1021" s="47" t="s">
        <v>446</v>
      </c>
      <c r="C1021" s="48" t="n">
        <v>46042</v>
      </c>
      <c r="D1021" s="47" t="s">
        <v>73</v>
      </c>
      <c r="E1021" s="47" t="s">
        <v>63</v>
      </c>
      <c r="F1021" s="47" t="s">
        <v>2252</v>
      </c>
      <c r="G1021" s="47" t="s">
        <v>93</v>
      </c>
      <c r="H1021" s="47" t="s">
        <v>2253</v>
      </c>
      <c r="I1021" s="47" t="n">
        <v>18</v>
      </c>
    </row>
    <row r="1022" customFormat="false" ht="15" hidden="false" customHeight="false" outlineLevel="0" collapsed="false">
      <c r="A1022" s="47" t="s">
        <v>3263</v>
      </c>
      <c r="B1022" s="47" t="s">
        <v>446</v>
      </c>
      <c r="C1022" s="48" t="n">
        <v>46042</v>
      </c>
      <c r="D1022" s="47" t="s">
        <v>73</v>
      </c>
      <c r="E1022" s="47" t="s">
        <v>63</v>
      </c>
      <c r="F1022" s="47" t="s">
        <v>2255</v>
      </c>
      <c r="G1022" s="47" t="s">
        <v>94</v>
      </c>
      <c r="H1022" s="47" t="s">
        <v>2229</v>
      </c>
      <c r="I1022" s="47" t="n">
        <v>113</v>
      </c>
    </row>
    <row r="1023" customFormat="false" ht="15" hidden="false" customHeight="false" outlineLevel="0" collapsed="false">
      <c r="A1023" s="47" t="s">
        <v>3264</v>
      </c>
      <c r="B1023" s="47" t="s">
        <v>446</v>
      </c>
      <c r="C1023" s="48" t="n">
        <v>46042</v>
      </c>
      <c r="D1023" s="47" t="s">
        <v>73</v>
      </c>
      <c r="E1023" s="47" t="s">
        <v>63</v>
      </c>
      <c r="F1023" s="47" t="s">
        <v>2255</v>
      </c>
      <c r="G1023" s="47" t="s">
        <v>97</v>
      </c>
      <c r="H1023" s="47" t="s">
        <v>2232</v>
      </c>
      <c r="I1023" s="47" t="n">
        <v>4</v>
      </c>
    </row>
    <row r="1024" customFormat="false" ht="15" hidden="false" customHeight="false" outlineLevel="0" collapsed="false">
      <c r="A1024" s="47" t="s">
        <v>3265</v>
      </c>
      <c r="B1024" s="47" t="s">
        <v>446</v>
      </c>
      <c r="C1024" s="48" t="n">
        <v>46042</v>
      </c>
      <c r="D1024" s="47" t="s">
        <v>73</v>
      </c>
      <c r="E1024" s="47" t="s">
        <v>63</v>
      </c>
      <c r="F1024" s="47" t="s">
        <v>2255</v>
      </c>
      <c r="G1024" s="47" t="s">
        <v>97</v>
      </c>
      <c r="H1024" s="47" t="s">
        <v>2232</v>
      </c>
      <c r="I1024" s="47" t="n">
        <v>3</v>
      </c>
    </row>
    <row r="1025" customFormat="false" ht="15" hidden="false" customHeight="false" outlineLevel="0" collapsed="false">
      <c r="A1025" s="47" t="s">
        <v>3266</v>
      </c>
      <c r="B1025" s="47" t="s">
        <v>446</v>
      </c>
      <c r="C1025" s="48" t="n">
        <v>46042</v>
      </c>
      <c r="D1025" s="47" t="s">
        <v>73</v>
      </c>
      <c r="E1025" s="47" t="s">
        <v>63</v>
      </c>
      <c r="F1025" s="47" t="s">
        <v>2252</v>
      </c>
      <c r="G1025" s="47" t="s">
        <v>97</v>
      </c>
      <c r="H1025" s="47" t="s">
        <v>2232</v>
      </c>
      <c r="I1025" s="47" t="n">
        <v>7</v>
      </c>
    </row>
    <row r="1026" customFormat="false" ht="15" hidden="false" customHeight="false" outlineLevel="0" collapsed="false">
      <c r="A1026" s="47" t="s">
        <v>3267</v>
      </c>
      <c r="B1026" s="47" t="s">
        <v>448</v>
      </c>
      <c r="C1026" s="48" t="n">
        <v>46042</v>
      </c>
      <c r="D1026" s="47" t="s">
        <v>74</v>
      </c>
      <c r="E1026" s="47" t="s">
        <v>63</v>
      </c>
      <c r="F1026" s="47" t="s">
        <v>2252</v>
      </c>
      <c r="G1026" s="47" t="s">
        <v>96</v>
      </c>
      <c r="H1026" s="47" t="s">
        <v>2270</v>
      </c>
      <c r="I1026" s="47" t="n">
        <v>50</v>
      </c>
    </row>
    <row r="1027" customFormat="false" ht="15" hidden="false" customHeight="false" outlineLevel="0" collapsed="false">
      <c r="A1027" s="47" t="s">
        <v>3268</v>
      </c>
      <c r="B1027" s="47" t="s">
        <v>448</v>
      </c>
      <c r="C1027" s="48" t="n">
        <v>46042</v>
      </c>
      <c r="D1027" s="47" t="s">
        <v>74</v>
      </c>
      <c r="E1027" s="47" t="s">
        <v>63</v>
      </c>
      <c r="F1027" s="47" t="s">
        <v>2252</v>
      </c>
      <c r="G1027" s="47" t="s">
        <v>97</v>
      </c>
      <c r="H1027" s="47" t="s">
        <v>2232</v>
      </c>
      <c r="I1027" s="47" t="n">
        <v>3</v>
      </c>
    </row>
    <row r="1028" customFormat="false" ht="15" hidden="false" customHeight="false" outlineLevel="0" collapsed="false">
      <c r="A1028" s="47" t="s">
        <v>3269</v>
      </c>
      <c r="B1028" s="47" t="s">
        <v>448</v>
      </c>
      <c r="C1028" s="48" t="n">
        <v>46042</v>
      </c>
      <c r="D1028" s="47" t="s">
        <v>74</v>
      </c>
      <c r="E1028" s="47" t="s">
        <v>63</v>
      </c>
      <c r="F1028" s="47" t="s">
        <v>2255</v>
      </c>
      <c r="G1028" s="47" t="s">
        <v>97</v>
      </c>
      <c r="H1028" s="47" t="s">
        <v>2232</v>
      </c>
      <c r="I1028" s="47" t="n">
        <v>7</v>
      </c>
    </row>
    <row r="1029" customFormat="false" ht="15" hidden="false" customHeight="false" outlineLevel="0" collapsed="false">
      <c r="A1029" s="47" t="s">
        <v>3270</v>
      </c>
      <c r="B1029" s="47" t="s">
        <v>448</v>
      </c>
      <c r="C1029" s="48" t="n">
        <v>46042</v>
      </c>
      <c r="D1029" s="47" t="s">
        <v>74</v>
      </c>
      <c r="E1029" s="47" t="s">
        <v>63</v>
      </c>
      <c r="F1029" s="47" t="s">
        <v>2252</v>
      </c>
      <c r="G1029" s="47" t="s">
        <v>97</v>
      </c>
      <c r="H1029" s="47" t="s">
        <v>2232</v>
      </c>
      <c r="I1029" s="47" t="n">
        <v>7</v>
      </c>
    </row>
    <row r="1030" customFormat="false" ht="15" hidden="false" customHeight="false" outlineLevel="0" collapsed="false">
      <c r="A1030" s="47" t="s">
        <v>3271</v>
      </c>
      <c r="B1030" s="47" t="s">
        <v>448</v>
      </c>
      <c r="C1030" s="48" t="n">
        <v>46042</v>
      </c>
      <c r="D1030" s="47" t="s">
        <v>74</v>
      </c>
      <c r="E1030" s="47" t="s">
        <v>63</v>
      </c>
      <c r="F1030" s="47" t="s">
        <v>2255</v>
      </c>
      <c r="G1030" s="47" t="s">
        <v>97</v>
      </c>
      <c r="H1030" s="47" t="s">
        <v>2232</v>
      </c>
      <c r="I1030" s="47" t="n">
        <v>4</v>
      </c>
    </row>
    <row r="1031" customFormat="false" ht="15" hidden="false" customHeight="false" outlineLevel="0" collapsed="false">
      <c r="A1031" s="47" t="s">
        <v>3272</v>
      </c>
      <c r="B1031" s="47" t="s">
        <v>448</v>
      </c>
      <c r="C1031" s="48" t="n">
        <v>46042</v>
      </c>
      <c r="D1031" s="47" t="s">
        <v>74</v>
      </c>
      <c r="E1031" s="47" t="s">
        <v>63</v>
      </c>
      <c r="F1031" s="47" t="s">
        <v>2255</v>
      </c>
      <c r="G1031" s="47" t="s">
        <v>97</v>
      </c>
      <c r="H1031" s="47" t="s">
        <v>2232</v>
      </c>
      <c r="I1031" s="47" t="n">
        <v>6</v>
      </c>
    </row>
    <row r="1032" customFormat="false" ht="15" hidden="false" customHeight="false" outlineLevel="0" collapsed="false">
      <c r="A1032" s="47" t="s">
        <v>3273</v>
      </c>
      <c r="B1032" s="47" t="s">
        <v>448</v>
      </c>
      <c r="C1032" s="48" t="n">
        <v>46042</v>
      </c>
      <c r="D1032" s="47" t="s">
        <v>74</v>
      </c>
      <c r="E1032" s="47" t="s">
        <v>63</v>
      </c>
      <c r="F1032" s="47" t="s">
        <v>2255</v>
      </c>
      <c r="G1032" s="47" t="s">
        <v>97</v>
      </c>
      <c r="H1032" s="47" t="s">
        <v>2232</v>
      </c>
      <c r="I1032" s="47" t="n">
        <v>6</v>
      </c>
    </row>
    <row r="1033" customFormat="false" ht="15" hidden="false" customHeight="false" outlineLevel="0" collapsed="false">
      <c r="A1033" s="47" t="s">
        <v>3274</v>
      </c>
      <c r="B1033" s="47" t="s">
        <v>449</v>
      </c>
      <c r="C1033" s="48" t="n">
        <v>46042</v>
      </c>
      <c r="D1033" s="47" t="s">
        <v>75</v>
      </c>
      <c r="E1033" s="47" t="s">
        <v>63</v>
      </c>
      <c r="F1033" s="47" t="s">
        <v>2255</v>
      </c>
      <c r="G1033" s="47" t="s">
        <v>97</v>
      </c>
      <c r="H1033" s="47" t="s">
        <v>2232</v>
      </c>
      <c r="I1033" s="47" t="n">
        <v>3</v>
      </c>
    </row>
    <row r="1034" customFormat="false" ht="15" hidden="false" customHeight="false" outlineLevel="0" collapsed="false">
      <c r="A1034" s="47" t="s">
        <v>3275</v>
      </c>
      <c r="B1034" s="47" t="s">
        <v>449</v>
      </c>
      <c r="C1034" s="48" t="n">
        <v>46042</v>
      </c>
      <c r="D1034" s="47" t="s">
        <v>75</v>
      </c>
      <c r="E1034" s="47" t="s">
        <v>63</v>
      </c>
      <c r="F1034" s="47" t="s">
        <v>2252</v>
      </c>
      <c r="G1034" s="47" t="s">
        <v>97</v>
      </c>
      <c r="H1034" s="47" t="s">
        <v>2232</v>
      </c>
      <c r="I1034" s="47" t="n">
        <v>7</v>
      </c>
    </row>
    <row r="1035" customFormat="false" ht="15" hidden="false" customHeight="false" outlineLevel="0" collapsed="false">
      <c r="A1035" s="47" t="s">
        <v>3276</v>
      </c>
      <c r="B1035" s="47" t="s">
        <v>449</v>
      </c>
      <c r="C1035" s="48" t="n">
        <v>46042</v>
      </c>
      <c r="D1035" s="47" t="s">
        <v>75</v>
      </c>
      <c r="E1035" s="47" t="s">
        <v>63</v>
      </c>
      <c r="F1035" s="47" t="s">
        <v>2252</v>
      </c>
      <c r="G1035" s="47" t="s">
        <v>97</v>
      </c>
      <c r="H1035" s="47" t="s">
        <v>2232</v>
      </c>
      <c r="I1035" s="47" t="n">
        <v>3</v>
      </c>
    </row>
    <row r="1036" customFormat="false" ht="15" hidden="false" customHeight="false" outlineLevel="0" collapsed="false">
      <c r="A1036" s="47" t="s">
        <v>3277</v>
      </c>
      <c r="B1036" s="47" t="s">
        <v>449</v>
      </c>
      <c r="C1036" s="48" t="n">
        <v>46042</v>
      </c>
      <c r="D1036" s="47" t="s">
        <v>75</v>
      </c>
      <c r="E1036" s="47" t="s">
        <v>63</v>
      </c>
      <c r="F1036" s="47" t="s">
        <v>2252</v>
      </c>
      <c r="G1036" s="47" t="s">
        <v>97</v>
      </c>
      <c r="H1036" s="47" t="s">
        <v>2232</v>
      </c>
      <c r="I1036" s="47" t="n">
        <v>7</v>
      </c>
    </row>
    <row r="1037" customFormat="false" ht="15" hidden="false" customHeight="false" outlineLevel="0" collapsed="false">
      <c r="A1037" s="47" t="s">
        <v>3278</v>
      </c>
      <c r="B1037" s="47" t="s">
        <v>449</v>
      </c>
      <c r="C1037" s="48" t="n">
        <v>46042</v>
      </c>
      <c r="D1037" s="47" t="s">
        <v>75</v>
      </c>
      <c r="E1037" s="47" t="s">
        <v>63</v>
      </c>
      <c r="F1037" s="47" t="s">
        <v>2255</v>
      </c>
      <c r="G1037" s="47" t="s">
        <v>97</v>
      </c>
      <c r="H1037" s="47" t="s">
        <v>2232</v>
      </c>
      <c r="I1037" s="47" t="n">
        <v>4</v>
      </c>
    </row>
    <row r="1038" customFormat="false" ht="15" hidden="false" customHeight="false" outlineLevel="0" collapsed="false">
      <c r="A1038" s="47" t="s">
        <v>3279</v>
      </c>
      <c r="B1038" s="47" t="s">
        <v>450</v>
      </c>
      <c r="C1038" s="48" t="n">
        <v>46042</v>
      </c>
      <c r="D1038" s="47" t="s">
        <v>73</v>
      </c>
      <c r="E1038" s="47" t="s">
        <v>64</v>
      </c>
      <c r="F1038" s="47" t="s">
        <v>2278</v>
      </c>
      <c r="G1038" s="47" t="s">
        <v>97</v>
      </c>
      <c r="H1038" s="47" t="s">
        <v>2232</v>
      </c>
      <c r="I1038" s="47" t="n">
        <v>7</v>
      </c>
    </row>
    <row r="1039" customFormat="false" ht="15" hidden="false" customHeight="false" outlineLevel="0" collapsed="false">
      <c r="A1039" s="47" t="s">
        <v>3280</v>
      </c>
      <c r="B1039" s="47" t="s">
        <v>450</v>
      </c>
      <c r="C1039" s="48" t="n">
        <v>46042</v>
      </c>
      <c r="D1039" s="47" t="s">
        <v>73</v>
      </c>
      <c r="E1039" s="47" t="s">
        <v>64</v>
      </c>
      <c r="F1039" s="47" t="s">
        <v>2278</v>
      </c>
      <c r="G1039" s="47" t="s">
        <v>97</v>
      </c>
      <c r="H1039" s="47" t="s">
        <v>2232</v>
      </c>
      <c r="I1039" s="47" t="n">
        <v>2</v>
      </c>
    </row>
    <row r="1040" customFormat="false" ht="15" hidden="false" customHeight="false" outlineLevel="0" collapsed="false">
      <c r="A1040" s="47" t="s">
        <v>3281</v>
      </c>
      <c r="B1040" s="47" t="s">
        <v>451</v>
      </c>
      <c r="C1040" s="48" t="n">
        <v>46042</v>
      </c>
      <c r="D1040" s="47" t="s">
        <v>74</v>
      </c>
      <c r="E1040" s="47" t="s">
        <v>64</v>
      </c>
      <c r="F1040" s="47" t="s">
        <v>2278</v>
      </c>
      <c r="G1040" s="47" t="s">
        <v>93</v>
      </c>
      <c r="H1040" s="47" t="s">
        <v>2253</v>
      </c>
      <c r="I1040" s="47" t="n">
        <v>5</v>
      </c>
    </row>
    <row r="1041" customFormat="false" ht="15" hidden="false" customHeight="false" outlineLevel="0" collapsed="false">
      <c r="A1041" s="47" t="s">
        <v>3282</v>
      </c>
      <c r="B1041" s="47" t="s">
        <v>451</v>
      </c>
      <c r="C1041" s="48" t="n">
        <v>46042</v>
      </c>
      <c r="D1041" s="47" t="s">
        <v>74</v>
      </c>
      <c r="E1041" s="47" t="s">
        <v>64</v>
      </c>
      <c r="F1041" s="47" t="s">
        <v>2278</v>
      </c>
      <c r="G1041" s="47" t="s">
        <v>93</v>
      </c>
      <c r="H1041" s="47" t="s">
        <v>2253</v>
      </c>
      <c r="I1041" s="47" t="n">
        <v>34</v>
      </c>
    </row>
    <row r="1042" customFormat="false" ht="15" hidden="false" customHeight="false" outlineLevel="0" collapsed="false">
      <c r="A1042" s="47" t="s">
        <v>3283</v>
      </c>
      <c r="B1042" s="47" t="s">
        <v>451</v>
      </c>
      <c r="C1042" s="48" t="n">
        <v>46042</v>
      </c>
      <c r="D1042" s="47" t="s">
        <v>74</v>
      </c>
      <c r="E1042" s="47" t="s">
        <v>64</v>
      </c>
      <c r="F1042" s="47" t="s">
        <v>2278</v>
      </c>
      <c r="G1042" s="47" t="s">
        <v>94</v>
      </c>
      <c r="H1042" s="47" t="s">
        <v>2229</v>
      </c>
      <c r="I1042" s="47" t="n">
        <v>63</v>
      </c>
    </row>
    <row r="1043" customFormat="false" ht="15" hidden="false" customHeight="false" outlineLevel="0" collapsed="false">
      <c r="A1043" s="47" t="s">
        <v>3284</v>
      </c>
      <c r="B1043" s="47" t="s">
        <v>451</v>
      </c>
      <c r="C1043" s="48" t="n">
        <v>46042</v>
      </c>
      <c r="D1043" s="47" t="s">
        <v>74</v>
      </c>
      <c r="E1043" s="47" t="s">
        <v>64</v>
      </c>
      <c r="F1043" s="47" t="s">
        <v>2278</v>
      </c>
      <c r="G1043" s="47" t="s">
        <v>97</v>
      </c>
      <c r="H1043" s="47" t="s">
        <v>2232</v>
      </c>
      <c r="I1043" s="47" t="n">
        <v>2</v>
      </c>
    </row>
    <row r="1044" customFormat="false" ht="15" hidden="false" customHeight="false" outlineLevel="0" collapsed="false">
      <c r="A1044" s="47" t="s">
        <v>3285</v>
      </c>
      <c r="B1044" s="47" t="s">
        <v>451</v>
      </c>
      <c r="C1044" s="48" t="n">
        <v>46042</v>
      </c>
      <c r="D1044" s="47" t="s">
        <v>74</v>
      </c>
      <c r="E1044" s="47" t="s">
        <v>64</v>
      </c>
      <c r="F1044" s="47" t="s">
        <v>2278</v>
      </c>
      <c r="G1044" s="47" t="s">
        <v>97</v>
      </c>
      <c r="H1044" s="47" t="s">
        <v>2232</v>
      </c>
      <c r="I1044" s="47" t="n">
        <v>5</v>
      </c>
    </row>
    <row r="1045" customFormat="false" ht="15" hidden="false" customHeight="false" outlineLevel="0" collapsed="false">
      <c r="A1045" s="47" t="s">
        <v>3286</v>
      </c>
      <c r="B1045" s="47" t="s">
        <v>451</v>
      </c>
      <c r="C1045" s="48" t="n">
        <v>46042</v>
      </c>
      <c r="D1045" s="47" t="s">
        <v>74</v>
      </c>
      <c r="E1045" s="47" t="s">
        <v>64</v>
      </c>
      <c r="F1045" s="47" t="s">
        <v>2278</v>
      </c>
      <c r="G1045" s="47" t="s">
        <v>97</v>
      </c>
      <c r="H1045" s="47" t="s">
        <v>2232</v>
      </c>
      <c r="I1045" s="47" t="n">
        <v>3</v>
      </c>
    </row>
    <row r="1046" customFormat="false" ht="15" hidden="false" customHeight="false" outlineLevel="0" collapsed="false">
      <c r="A1046" s="47" t="s">
        <v>3287</v>
      </c>
      <c r="B1046" s="47" t="s">
        <v>453</v>
      </c>
      <c r="C1046" s="48" t="n">
        <v>46042</v>
      </c>
      <c r="D1046" s="47" t="s">
        <v>73</v>
      </c>
      <c r="E1046" s="47" t="s">
        <v>65</v>
      </c>
      <c r="F1046" s="47" t="s">
        <v>2289</v>
      </c>
      <c r="G1046" s="47" t="s">
        <v>96</v>
      </c>
      <c r="H1046" s="47" t="s">
        <v>2270</v>
      </c>
      <c r="I1046" s="47" t="n">
        <v>16</v>
      </c>
    </row>
    <row r="1047" customFormat="false" ht="15" hidden="false" customHeight="false" outlineLevel="0" collapsed="false">
      <c r="A1047" s="47" t="s">
        <v>3288</v>
      </c>
      <c r="B1047" s="47" t="s">
        <v>453</v>
      </c>
      <c r="C1047" s="48" t="n">
        <v>46042</v>
      </c>
      <c r="D1047" s="47" t="s">
        <v>73</v>
      </c>
      <c r="E1047" s="47" t="s">
        <v>65</v>
      </c>
      <c r="F1047" s="47" t="s">
        <v>2284</v>
      </c>
      <c r="G1047" s="47" t="s">
        <v>97</v>
      </c>
      <c r="H1047" s="47" t="s">
        <v>2232</v>
      </c>
      <c r="I1047" s="47" t="n">
        <v>2</v>
      </c>
    </row>
    <row r="1048" customFormat="false" ht="15" hidden="false" customHeight="false" outlineLevel="0" collapsed="false">
      <c r="A1048" s="47" t="s">
        <v>3289</v>
      </c>
      <c r="B1048" s="47" t="s">
        <v>453</v>
      </c>
      <c r="C1048" s="48" t="n">
        <v>46042</v>
      </c>
      <c r="D1048" s="47" t="s">
        <v>73</v>
      </c>
      <c r="E1048" s="47" t="s">
        <v>65</v>
      </c>
      <c r="F1048" s="47" t="s">
        <v>2289</v>
      </c>
      <c r="G1048" s="47" t="s">
        <v>97</v>
      </c>
      <c r="H1048" s="47" t="s">
        <v>2232</v>
      </c>
      <c r="I1048" s="47" t="n">
        <v>4</v>
      </c>
    </row>
    <row r="1049" customFormat="false" ht="15" hidden="false" customHeight="false" outlineLevel="0" collapsed="false">
      <c r="A1049" s="47" t="s">
        <v>3290</v>
      </c>
      <c r="B1049" s="47" t="s">
        <v>453</v>
      </c>
      <c r="C1049" s="48" t="n">
        <v>46042</v>
      </c>
      <c r="D1049" s="47" t="s">
        <v>73</v>
      </c>
      <c r="E1049" s="47" t="s">
        <v>65</v>
      </c>
      <c r="F1049" s="47" t="s">
        <v>2284</v>
      </c>
      <c r="G1049" s="47" t="s">
        <v>97</v>
      </c>
      <c r="H1049" s="47" t="s">
        <v>2232</v>
      </c>
      <c r="I1049" s="47" t="n">
        <v>2</v>
      </c>
    </row>
    <row r="1050" customFormat="false" ht="15" hidden="false" customHeight="false" outlineLevel="0" collapsed="false">
      <c r="A1050" s="47" t="s">
        <v>3291</v>
      </c>
      <c r="B1050" s="47" t="s">
        <v>453</v>
      </c>
      <c r="C1050" s="48" t="n">
        <v>46042</v>
      </c>
      <c r="D1050" s="47" t="s">
        <v>73</v>
      </c>
      <c r="E1050" s="47" t="s">
        <v>65</v>
      </c>
      <c r="F1050" s="47" t="s">
        <v>2284</v>
      </c>
      <c r="G1050" s="47" t="s">
        <v>97</v>
      </c>
      <c r="H1050" s="47" t="s">
        <v>2232</v>
      </c>
      <c r="I1050" s="47" t="n">
        <v>4</v>
      </c>
    </row>
    <row r="1051" customFormat="false" ht="15" hidden="false" customHeight="false" outlineLevel="0" collapsed="false">
      <c r="A1051" s="47" t="s">
        <v>3292</v>
      </c>
      <c r="B1051" s="47" t="s">
        <v>453</v>
      </c>
      <c r="C1051" s="48" t="n">
        <v>46042</v>
      </c>
      <c r="D1051" s="47" t="s">
        <v>73</v>
      </c>
      <c r="E1051" s="47" t="s">
        <v>65</v>
      </c>
      <c r="F1051" s="47" t="s">
        <v>2289</v>
      </c>
      <c r="G1051" s="47" t="s">
        <v>97</v>
      </c>
      <c r="H1051" s="47" t="s">
        <v>2232</v>
      </c>
      <c r="I1051" s="47" t="n">
        <v>2</v>
      </c>
    </row>
    <row r="1052" customFormat="false" ht="15" hidden="false" customHeight="false" outlineLevel="0" collapsed="false">
      <c r="A1052" s="47" t="s">
        <v>3293</v>
      </c>
      <c r="B1052" s="47" t="s">
        <v>454</v>
      </c>
      <c r="C1052" s="48" t="n">
        <v>46042</v>
      </c>
      <c r="D1052" s="47" t="s">
        <v>74</v>
      </c>
      <c r="E1052" s="47" t="s">
        <v>65</v>
      </c>
      <c r="F1052" s="47" t="s">
        <v>2284</v>
      </c>
      <c r="G1052" s="47" t="s">
        <v>95</v>
      </c>
      <c r="H1052" s="47" t="s">
        <v>2245</v>
      </c>
      <c r="I1052" s="47" t="n">
        <v>54</v>
      </c>
    </row>
    <row r="1053" customFormat="false" ht="15" hidden="false" customHeight="false" outlineLevel="0" collapsed="false">
      <c r="A1053" s="47" t="s">
        <v>3294</v>
      </c>
      <c r="B1053" s="47" t="s">
        <v>454</v>
      </c>
      <c r="C1053" s="48" t="n">
        <v>46042</v>
      </c>
      <c r="D1053" s="47" t="s">
        <v>74</v>
      </c>
      <c r="E1053" s="47" t="s">
        <v>65</v>
      </c>
      <c r="F1053" s="47" t="s">
        <v>2284</v>
      </c>
      <c r="G1053" s="47" t="s">
        <v>97</v>
      </c>
      <c r="H1053" s="47" t="s">
        <v>2232</v>
      </c>
      <c r="I1053" s="47" t="n">
        <v>4</v>
      </c>
    </row>
    <row r="1054" customFormat="false" ht="15" hidden="false" customHeight="false" outlineLevel="0" collapsed="false">
      <c r="A1054" s="47" t="s">
        <v>3295</v>
      </c>
      <c r="B1054" s="47" t="s">
        <v>454</v>
      </c>
      <c r="C1054" s="48" t="n">
        <v>46042</v>
      </c>
      <c r="D1054" s="47" t="s">
        <v>74</v>
      </c>
      <c r="E1054" s="47" t="s">
        <v>65</v>
      </c>
      <c r="F1054" s="47" t="s">
        <v>2289</v>
      </c>
      <c r="G1054" s="47" t="s">
        <v>97</v>
      </c>
      <c r="H1054" s="47" t="s">
        <v>2232</v>
      </c>
      <c r="I1054" s="47" t="n">
        <v>4</v>
      </c>
    </row>
    <row r="1055" customFormat="false" ht="15" hidden="false" customHeight="false" outlineLevel="0" collapsed="false">
      <c r="A1055" s="47" t="s">
        <v>3296</v>
      </c>
      <c r="B1055" s="47" t="s">
        <v>454</v>
      </c>
      <c r="C1055" s="48" t="n">
        <v>46042</v>
      </c>
      <c r="D1055" s="47" t="s">
        <v>74</v>
      </c>
      <c r="E1055" s="47" t="s">
        <v>65</v>
      </c>
      <c r="F1055" s="47" t="s">
        <v>2284</v>
      </c>
      <c r="G1055" s="47" t="s">
        <v>97</v>
      </c>
      <c r="H1055" s="47" t="s">
        <v>2232</v>
      </c>
      <c r="I1055" s="47" t="n">
        <v>3</v>
      </c>
    </row>
    <row r="1056" customFormat="false" ht="15" hidden="false" customHeight="false" outlineLevel="0" collapsed="false">
      <c r="A1056" s="47" t="s">
        <v>3297</v>
      </c>
      <c r="B1056" s="47" t="s">
        <v>454</v>
      </c>
      <c r="C1056" s="48" t="n">
        <v>46042</v>
      </c>
      <c r="D1056" s="47" t="s">
        <v>74</v>
      </c>
      <c r="E1056" s="47" t="s">
        <v>65</v>
      </c>
      <c r="F1056" s="47" t="s">
        <v>2284</v>
      </c>
      <c r="G1056" s="47" t="s">
        <v>97</v>
      </c>
      <c r="H1056" s="47" t="s">
        <v>2232</v>
      </c>
      <c r="I1056" s="47" t="n">
        <v>6</v>
      </c>
    </row>
    <row r="1057" customFormat="false" ht="15" hidden="false" customHeight="false" outlineLevel="0" collapsed="false">
      <c r="A1057" s="47" t="s">
        <v>3298</v>
      </c>
      <c r="B1057" s="47" t="s">
        <v>454</v>
      </c>
      <c r="C1057" s="48" t="n">
        <v>46042</v>
      </c>
      <c r="D1057" s="47" t="s">
        <v>74</v>
      </c>
      <c r="E1057" s="47" t="s">
        <v>65</v>
      </c>
      <c r="F1057" s="47" t="s">
        <v>2284</v>
      </c>
      <c r="G1057" s="47" t="s">
        <v>97</v>
      </c>
      <c r="H1057" s="47" t="s">
        <v>2232</v>
      </c>
      <c r="I1057" s="47" t="n">
        <v>5</v>
      </c>
    </row>
    <row r="1058" customFormat="false" ht="15" hidden="false" customHeight="false" outlineLevel="0" collapsed="false">
      <c r="A1058" s="47" t="s">
        <v>3299</v>
      </c>
      <c r="B1058" s="47" t="s">
        <v>454</v>
      </c>
      <c r="C1058" s="48" t="n">
        <v>46042</v>
      </c>
      <c r="D1058" s="47" t="s">
        <v>74</v>
      </c>
      <c r="E1058" s="47" t="s">
        <v>65</v>
      </c>
      <c r="F1058" s="47" t="s">
        <v>2284</v>
      </c>
      <c r="G1058" s="47" t="s">
        <v>97</v>
      </c>
      <c r="H1058" s="47" t="s">
        <v>2232</v>
      </c>
      <c r="I1058" s="47" t="n">
        <v>4</v>
      </c>
    </row>
    <row r="1059" customFormat="false" ht="15" hidden="false" customHeight="false" outlineLevel="0" collapsed="false">
      <c r="A1059" s="47" t="s">
        <v>3300</v>
      </c>
      <c r="B1059" s="47" t="s">
        <v>454</v>
      </c>
      <c r="C1059" s="48" t="n">
        <v>46042</v>
      </c>
      <c r="D1059" s="47" t="s">
        <v>74</v>
      </c>
      <c r="E1059" s="47" t="s">
        <v>65</v>
      </c>
      <c r="F1059" s="47" t="s">
        <v>2289</v>
      </c>
      <c r="G1059" s="47" t="s">
        <v>97</v>
      </c>
      <c r="H1059" s="47" t="s">
        <v>2232</v>
      </c>
      <c r="I1059" s="47" t="n">
        <v>6</v>
      </c>
    </row>
    <row r="1060" customFormat="false" ht="15" hidden="false" customHeight="false" outlineLevel="0" collapsed="false">
      <c r="A1060" s="47" t="s">
        <v>3301</v>
      </c>
      <c r="B1060" s="47" t="s">
        <v>454</v>
      </c>
      <c r="C1060" s="48" t="n">
        <v>46042</v>
      </c>
      <c r="D1060" s="47" t="s">
        <v>74</v>
      </c>
      <c r="E1060" s="47" t="s">
        <v>65</v>
      </c>
      <c r="F1060" s="47" t="s">
        <v>2289</v>
      </c>
      <c r="G1060" s="47" t="s">
        <v>97</v>
      </c>
      <c r="H1060" s="47" t="s">
        <v>2232</v>
      </c>
      <c r="I1060" s="47" t="n">
        <v>3</v>
      </c>
    </row>
    <row r="1061" customFormat="false" ht="15" hidden="false" customHeight="false" outlineLevel="0" collapsed="false">
      <c r="A1061" s="47" t="s">
        <v>3302</v>
      </c>
      <c r="B1061" s="47" t="s">
        <v>455</v>
      </c>
      <c r="C1061" s="48" t="n">
        <v>46042</v>
      </c>
      <c r="D1061" s="47" t="s">
        <v>75</v>
      </c>
      <c r="E1061" s="47" t="s">
        <v>65</v>
      </c>
      <c r="F1061" s="47" t="s">
        <v>2284</v>
      </c>
      <c r="G1061" s="47" t="s">
        <v>95</v>
      </c>
      <c r="H1061" s="47" t="s">
        <v>2245</v>
      </c>
      <c r="I1061" s="47" t="n">
        <v>34</v>
      </c>
    </row>
    <row r="1062" customFormat="false" ht="15" hidden="false" customHeight="false" outlineLevel="0" collapsed="false">
      <c r="A1062" s="47" t="s">
        <v>3303</v>
      </c>
      <c r="B1062" s="47" t="s">
        <v>455</v>
      </c>
      <c r="C1062" s="48" t="n">
        <v>46042</v>
      </c>
      <c r="D1062" s="47" t="s">
        <v>75</v>
      </c>
      <c r="E1062" s="47" t="s">
        <v>65</v>
      </c>
      <c r="F1062" s="47" t="s">
        <v>2289</v>
      </c>
      <c r="G1062" s="47" t="s">
        <v>97</v>
      </c>
      <c r="H1062" s="47" t="s">
        <v>2232</v>
      </c>
      <c r="I1062" s="47" t="n">
        <v>6</v>
      </c>
    </row>
    <row r="1063" customFormat="false" ht="15" hidden="false" customHeight="false" outlineLevel="0" collapsed="false">
      <c r="A1063" s="47" t="s">
        <v>3304</v>
      </c>
      <c r="B1063" s="47" t="s">
        <v>455</v>
      </c>
      <c r="C1063" s="48" t="n">
        <v>46042</v>
      </c>
      <c r="D1063" s="47" t="s">
        <v>75</v>
      </c>
      <c r="E1063" s="47" t="s">
        <v>65</v>
      </c>
      <c r="F1063" s="47" t="s">
        <v>2289</v>
      </c>
      <c r="G1063" s="47" t="s">
        <v>97</v>
      </c>
      <c r="H1063" s="47" t="s">
        <v>2232</v>
      </c>
      <c r="I1063" s="47" t="n">
        <v>2</v>
      </c>
    </row>
    <row r="1064" customFormat="false" ht="15" hidden="false" customHeight="false" outlineLevel="0" collapsed="false">
      <c r="A1064" s="47" t="s">
        <v>3305</v>
      </c>
      <c r="B1064" s="47" t="s">
        <v>455</v>
      </c>
      <c r="C1064" s="48" t="n">
        <v>46042</v>
      </c>
      <c r="D1064" s="47" t="s">
        <v>75</v>
      </c>
      <c r="E1064" s="47" t="s">
        <v>65</v>
      </c>
      <c r="F1064" s="47" t="s">
        <v>2289</v>
      </c>
      <c r="G1064" s="47" t="s">
        <v>97</v>
      </c>
      <c r="H1064" s="47" t="s">
        <v>2232</v>
      </c>
      <c r="I1064" s="47" t="n">
        <v>5</v>
      </c>
    </row>
    <row r="1065" customFormat="false" ht="15" hidden="false" customHeight="false" outlineLevel="0" collapsed="false">
      <c r="A1065" s="47" t="s">
        <v>3306</v>
      </c>
      <c r="B1065" s="47" t="s">
        <v>455</v>
      </c>
      <c r="C1065" s="48" t="n">
        <v>46042</v>
      </c>
      <c r="D1065" s="47" t="s">
        <v>75</v>
      </c>
      <c r="E1065" s="47" t="s">
        <v>65</v>
      </c>
      <c r="F1065" s="47" t="s">
        <v>2289</v>
      </c>
      <c r="G1065" s="47" t="s">
        <v>97</v>
      </c>
      <c r="H1065" s="47" t="s">
        <v>2232</v>
      </c>
      <c r="I1065" s="47" t="n">
        <v>5</v>
      </c>
    </row>
    <row r="1066" customFormat="false" ht="15" hidden="false" customHeight="false" outlineLevel="0" collapsed="false">
      <c r="A1066" s="47" t="s">
        <v>3307</v>
      </c>
      <c r="B1066" s="47" t="s">
        <v>455</v>
      </c>
      <c r="C1066" s="48" t="n">
        <v>46042</v>
      </c>
      <c r="D1066" s="47" t="s">
        <v>75</v>
      </c>
      <c r="E1066" s="47" t="s">
        <v>65</v>
      </c>
      <c r="F1066" s="47" t="s">
        <v>2289</v>
      </c>
      <c r="G1066" s="47" t="s">
        <v>97</v>
      </c>
      <c r="H1066" s="47" t="s">
        <v>2232</v>
      </c>
      <c r="I1066" s="47" t="n">
        <v>6</v>
      </c>
    </row>
    <row r="1067" customFormat="false" ht="15" hidden="false" customHeight="false" outlineLevel="0" collapsed="false">
      <c r="A1067" s="47" t="s">
        <v>3308</v>
      </c>
      <c r="B1067" s="47" t="s">
        <v>455</v>
      </c>
      <c r="C1067" s="48" t="n">
        <v>46042</v>
      </c>
      <c r="D1067" s="47" t="s">
        <v>75</v>
      </c>
      <c r="E1067" s="47" t="s">
        <v>65</v>
      </c>
      <c r="F1067" s="47" t="s">
        <v>2289</v>
      </c>
      <c r="G1067" s="47" t="s">
        <v>97</v>
      </c>
      <c r="H1067" s="47" t="s">
        <v>2232</v>
      </c>
      <c r="I1067" s="47" t="n">
        <v>3</v>
      </c>
    </row>
    <row r="1068" customFormat="false" ht="15" hidden="false" customHeight="false" outlineLevel="0" collapsed="false">
      <c r="A1068" s="47" t="s">
        <v>3309</v>
      </c>
      <c r="B1068" s="47" t="s">
        <v>455</v>
      </c>
      <c r="C1068" s="48" t="n">
        <v>46042</v>
      </c>
      <c r="D1068" s="47" t="s">
        <v>75</v>
      </c>
      <c r="E1068" s="47" t="s">
        <v>65</v>
      </c>
      <c r="F1068" s="47" t="s">
        <v>2284</v>
      </c>
      <c r="G1068" s="47" t="s">
        <v>97</v>
      </c>
      <c r="H1068" s="47" t="s">
        <v>2232</v>
      </c>
      <c r="I1068" s="47" t="n">
        <v>6</v>
      </c>
    </row>
    <row r="1069" customFormat="false" ht="15" hidden="false" customHeight="false" outlineLevel="0" collapsed="false">
      <c r="A1069" s="47" t="s">
        <v>3310</v>
      </c>
      <c r="B1069" s="47" t="s">
        <v>455</v>
      </c>
      <c r="C1069" s="48" t="n">
        <v>46042</v>
      </c>
      <c r="D1069" s="47" t="s">
        <v>75</v>
      </c>
      <c r="E1069" s="47" t="s">
        <v>65</v>
      </c>
      <c r="F1069" s="47" t="s">
        <v>2289</v>
      </c>
      <c r="G1069" s="47" t="s">
        <v>97</v>
      </c>
      <c r="H1069" s="47" t="s">
        <v>2232</v>
      </c>
      <c r="I1069" s="47" t="n">
        <v>3</v>
      </c>
    </row>
    <row r="1070" customFormat="false" ht="15" hidden="false" customHeight="false" outlineLevel="0" collapsed="false">
      <c r="A1070" s="47" t="s">
        <v>3311</v>
      </c>
      <c r="B1070" s="47" t="s">
        <v>455</v>
      </c>
      <c r="C1070" s="48" t="n">
        <v>46042</v>
      </c>
      <c r="D1070" s="47" t="s">
        <v>75</v>
      </c>
      <c r="E1070" s="47" t="s">
        <v>65</v>
      </c>
      <c r="F1070" s="47" t="s">
        <v>2284</v>
      </c>
      <c r="G1070" s="47" t="s">
        <v>97</v>
      </c>
      <c r="H1070" s="47" t="s">
        <v>2232</v>
      </c>
      <c r="I1070" s="47" t="n">
        <v>6</v>
      </c>
    </row>
    <row r="1071" customFormat="false" ht="15" hidden="false" customHeight="false" outlineLevel="0" collapsed="false">
      <c r="A1071" s="47" t="s">
        <v>3312</v>
      </c>
      <c r="B1071" s="47" t="s">
        <v>455</v>
      </c>
      <c r="C1071" s="48" t="n">
        <v>46042</v>
      </c>
      <c r="D1071" s="47" t="s">
        <v>75</v>
      </c>
      <c r="E1071" s="47" t="s">
        <v>65</v>
      </c>
      <c r="F1071" s="47" t="s">
        <v>2284</v>
      </c>
      <c r="G1071" s="47" t="s">
        <v>97</v>
      </c>
      <c r="H1071" s="47" t="s">
        <v>2232</v>
      </c>
      <c r="I1071" s="47" t="n">
        <v>4</v>
      </c>
    </row>
    <row r="1072" customFormat="false" ht="15" hidden="false" customHeight="false" outlineLevel="0" collapsed="false">
      <c r="A1072" s="47" t="s">
        <v>3313</v>
      </c>
      <c r="B1072" s="47" t="s">
        <v>455</v>
      </c>
      <c r="C1072" s="48" t="n">
        <v>46042</v>
      </c>
      <c r="D1072" s="47" t="s">
        <v>75</v>
      </c>
      <c r="E1072" s="47" t="s">
        <v>65</v>
      </c>
      <c r="F1072" s="47" t="s">
        <v>2284</v>
      </c>
      <c r="G1072" s="47" t="s">
        <v>97</v>
      </c>
      <c r="H1072" s="47" t="s">
        <v>2232</v>
      </c>
      <c r="I1072" s="47" t="n">
        <v>3</v>
      </c>
    </row>
    <row r="1073" customFormat="false" ht="15" hidden="false" customHeight="false" outlineLevel="0" collapsed="false">
      <c r="A1073" s="47" t="s">
        <v>3314</v>
      </c>
      <c r="B1073" s="47" t="s">
        <v>455</v>
      </c>
      <c r="C1073" s="48" t="n">
        <v>46042</v>
      </c>
      <c r="D1073" s="47" t="s">
        <v>75</v>
      </c>
      <c r="E1073" s="47" t="s">
        <v>65</v>
      </c>
      <c r="F1073" s="47" t="s">
        <v>2284</v>
      </c>
      <c r="G1073" s="47" t="s">
        <v>97</v>
      </c>
      <c r="H1073" s="47" t="s">
        <v>2232</v>
      </c>
      <c r="I1073" s="47" t="n">
        <v>4</v>
      </c>
    </row>
    <row r="1074" customFormat="false" ht="15" hidden="false" customHeight="false" outlineLevel="0" collapsed="false">
      <c r="A1074" s="47" t="s">
        <v>3315</v>
      </c>
      <c r="B1074" s="47" t="s">
        <v>456</v>
      </c>
      <c r="C1074" s="48" t="n">
        <v>46043</v>
      </c>
      <c r="D1074" s="47" t="s">
        <v>73</v>
      </c>
      <c r="E1074" s="47" t="s">
        <v>62</v>
      </c>
      <c r="F1074" s="47" t="s">
        <v>2228</v>
      </c>
      <c r="G1074" s="47" t="s">
        <v>97</v>
      </c>
      <c r="H1074" s="47" t="s">
        <v>2232</v>
      </c>
      <c r="I1074" s="47" t="n">
        <v>6</v>
      </c>
    </row>
    <row r="1075" customFormat="false" ht="15" hidden="false" customHeight="false" outlineLevel="0" collapsed="false">
      <c r="A1075" s="47" t="s">
        <v>3316</v>
      </c>
      <c r="B1075" s="47" t="s">
        <v>456</v>
      </c>
      <c r="C1075" s="48" t="n">
        <v>46043</v>
      </c>
      <c r="D1075" s="47" t="s">
        <v>73</v>
      </c>
      <c r="E1075" s="47" t="s">
        <v>62</v>
      </c>
      <c r="F1075" s="47" t="s">
        <v>2228</v>
      </c>
      <c r="G1075" s="47" t="s">
        <v>97</v>
      </c>
      <c r="H1075" s="47" t="s">
        <v>2232</v>
      </c>
      <c r="I1075" s="47" t="n">
        <v>3</v>
      </c>
    </row>
    <row r="1076" customFormat="false" ht="15" hidden="false" customHeight="false" outlineLevel="0" collapsed="false">
      <c r="A1076" s="47" t="s">
        <v>3317</v>
      </c>
      <c r="B1076" s="47" t="s">
        <v>456</v>
      </c>
      <c r="C1076" s="48" t="n">
        <v>46043</v>
      </c>
      <c r="D1076" s="47" t="s">
        <v>73</v>
      </c>
      <c r="E1076" s="47" t="s">
        <v>62</v>
      </c>
      <c r="F1076" s="47" t="s">
        <v>2231</v>
      </c>
      <c r="G1076" s="47" t="s">
        <v>97</v>
      </c>
      <c r="H1076" s="47" t="s">
        <v>2232</v>
      </c>
      <c r="I1076" s="47" t="n">
        <v>7</v>
      </c>
    </row>
    <row r="1077" customFormat="false" ht="15" hidden="false" customHeight="false" outlineLevel="0" collapsed="false">
      <c r="A1077" s="47" t="s">
        <v>3318</v>
      </c>
      <c r="B1077" s="47" t="s">
        <v>456</v>
      </c>
      <c r="C1077" s="48" t="n">
        <v>46043</v>
      </c>
      <c r="D1077" s="47" t="s">
        <v>73</v>
      </c>
      <c r="E1077" s="47" t="s">
        <v>62</v>
      </c>
      <c r="F1077" s="47" t="s">
        <v>2231</v>
      </c>
      <c r="G1077" s="47" t="s">
        <v>97</v>
      </c>
      <c r="H1077" s="47" t="s">
        <v>2232</v>
      </c>
      <c r="I1077" s="47" t="n">
        <v>6</v>
      </c>
    </row>
    <row r="1078" customFormat="false" ht="15" hidden="false" customHeight="false" outlineLevel="0" collapsed="false">
      <c r="A1078" s="47" t="s">
        <v>3319</v>
      </c>
      <c r="B1078" s="47" t="s">
        <v>456</v>
      </c>
      <c r="C1078" s="48" t="n">
        <v>46043</v>
      </c>
      <c r="D1078" s="47" t="s">
        <v>73</v>
      </c>
      <c r="E1078" s="47" t="s">
        <v>62</v>
      </c>
      <c r="F1078" s="47" t="s">
        <v>2231</v>
      </c>
      <c r="G1078" s="47" t="s">
        <v>97</v>
      </c>
      <c r="H1078" s="47" t="s">
        <v>2232</v>
      </c>
      <c r="I1078" s="47" t="n">
        <v>2</v>
      </c>
    </row>
    <row r="1079" customFormat="false" ht="15" hidden="false" customHeight="false" outlineLevel="0" collapsed="false">
      <c r="A1079" s="47" t="s">
        <v>3320</v>
      </c>
      <c r="B1079" s="47" t="s">
        <v>457</v>
      </c>
      <c r="C1079" s="48" t="n">
        <v>46043</v>
      </c>
      <c r="D1079" s="47" t="s">
        <v>74</v>
      </c>
      <c r="E1079" s="47" t="s">
        <v>62</v>
      </c>
      <c r="F1079" s="47" t="s">
        <v>2231</v>
      </c>
      <c r="G1079" s="47" t="s">
        <v>96</v>
      </c>
      <c r="H1079" s="47" t="s">
        <v>2270</v>
      </c>
      <c r="I1079" s="47" t="n">
        <v>60</v>
      </c>
    </row>
    <row r="1080" customFormat="false" ht="15" hidden="false" customHeight="false" outlineLevel="0" collapsed="false">
      <c r="A1080" s="47" t="s">
        <v>3321</v>
      </c>
      <c r="B1080" s="47" t="s">
        <v>457</v>
      </c>
      <c r="C1080" s="48" t="n">
        <v>46043</v>
      </c>
      <c r="D1080" s="47" t="s">
        <v>74</v>
      </c>
      <c r="E1080" s="47" t="s">
        <v>62</v>
      </c>
      <c r="F1080" s="47" t="s">
        <v>2231</v>
      </c>
      <c r="G1080" s="47" t="s">
        <v>97</v>
      </c>
      <c r="H1080" s="47" t="s">
        <v>2232</v>
      </c>
      <c r="I1080" s="47" t="n">
        <v>7</v>
      </c>
    </row>
    <row r="1081" customFormat="false" ht="15" hidden="false" customHeight="false" outlineLevel="0" collapsed="false">
      <c r="A1081" s="47" t="s">
        <v>3322</v>
      </c>
      <c r="B1081" s="47" t="s">
        <v>457</v>
      </c>
      <c r="C1081" s="48" t="n">
        <v>46043</v>
      </c>
      <c r="D1081" s="47" t="s">
        <v>74</v>
      </c>
      <c r="E1081" s="47" t="s">
        <v>62</v>
      </c>
      <c r="F1081" s="47" t="s">
        <v>2228</v>
      </c>
      <c r="G1081" s="47" t="s">
        <v>97</v>
      </c>
      <c r="H1081" s="47" t="s">
        <v>2232</v>
      </c>
      <c r="I1081" s="47" t="n">
        <v>4</v>
      </c>
    </row>
    <row r="1082" customFormat="false" ht="15" hidden="false" customHeight="false" outlineLevel="0" collapsed="false">
      <c r="A1082" s="47" t="s">
        <v>3323</v>
      </c>
      <c r="B1082" s="47" t="s">
        <v>457</v>
      </c>
      <c r="C1082" s="48" t="n">
        <v>46043</v>
      </c>
      <c r="D1082" s="47" t="s">
        <v>74</v>
      </c>
      <c r="E1082" s="47" t="s">
        <v>62</v>
      </c>
      <c r="F1082" s="47" t="s">
        <v>2317</v>
      </c>
      <c r="G1082" s="47" t="s">
        <v>97</v>
      </c>
      <c r="H1082" s="47" t="s">
        <v>2232</v>
      </c>
      <c r="I1082" s="47" t="n">
        <v>3</v>
      </c>
    </row>
    <row r="1083" customFormat="false" ht="15" hidden="false" customHeight="false" outlineLevel="0" collapsed="false">
      <c r="A1083" s="47" t="s">
        <v>3324</v>
      </c>
      <c r="B1083" s="47" t="s">
        <v>457</v>
      </c>
      <c r="C1083" s="48" t="n">
        <v>46043</v>
      </c>
      <c r="D1083" s="47" t="s">
        <v>74</v>
      </c>
      <c r="E1083" s="47" t="s">
        <v>62</v>
      </c>
      <c r="F1083" s="47" t="s">
        <v>2231</v>
      </c>
      <c r="G1083" s="47" t="s">
        <v>97</v>
      </c>
      <c r="H1083" s="47" t="s">
        <v>2232</v>
      </c>
      <c r="I1083" s="47" t="n">
        <v>3</v>
      </c>
    </row>
    <row r="1084" customFormat="false" ht="15" hidden="false" customHeight="false" outlineLevel="0" collapsed="false">
      <c r="A1084" s="47" t="s">
        <v>3325</v>
      </c>
      <c r="B1084" s="47" t="s">
        <v>458</v>
      </c>
      <c r="C1084" s="48" t="n">
        <v>46043</v>
      </c>
      <c r="D1084" s="47" t="s">
        <v>75</v>
      </c>
      <c r="E1084" s="47" t="s">
        <v>62</v>
      </c>
      <c r="F1084" s="47" t="s">
        <v>2317</v>
      </c>
      <c r="G1084" s="47" t="s">
        <v>93</v>
      </c>
      <c r="H1084" s="47" t="s">
        <v>2253</v>
      </c>
      <c r="I1084" s="47" t="n">
        <v>10</v>
      </c>
    </row>
    <row r="1085" customFormat="false" ht="15" hidden="false" customHeight="false" outlineLevel="0" collapsed="false">
      <c r="A1085" s="47" t="s">
        <v>3326</v>
      </c>
      <c r="B1085" s="47" t="s">
        <v>458</v>
      </c>
      <c r="C1085" s="48" t="n">
        <v>46043</v>
      </c>
      <c r="D1085" s="47" t="s">
        <v>75</v>
      </c>
      <c r="E1085" s="47" t="s">
        <v>62</v>
      </c>
      <c r="F1085" s="47" t="s">
        <v>2228</v>
      </c>
      <c r="G1085" s="47" t="s">
        <v>93</v>
      </c>
      <c r="H1085" s="47" t="s">
        <v>2253</v>
      </c>
      <c r="I1085" s="47" t="n">
        <v>16</v>
      </c>
    </row>
    <row r="1086" customFormat="false" ht="15" hidden="false" customHeight="false" outlineLevel="0" collapsed="false">
      <c r="A1086" s="47" t="s">
        <v>3327</v>
      </c>
      <c r="B1086" s="47" t="s">
        <v>458</v>
      </c>
      <c r="C1086" s="48" t="n">
        <v>46043</v>
      </c>
      <c r="D1086" s="47" t="s">
        <v>75</v>
      </c>
      <c r="E1086" s="47" t="s">
        <v>62</v>
      </c>
      <c r="F1086" s="47" t="s">
        <v>2228</v>
      </c>
      <c r="G1086" s="47" t="s">
        <v>97</v>
      </c>
      <c r="H1086" s="47" t="s">
        <v>2232</v>
      </c>
      <c r="I1086" s="47" t="n">
        <v>4</v>
      </c>
    </row>
    <row r="1087" customFormat="false" ht="15" hidden="false" customHeight="false" outlineLevel="0" collapsed="false">
      <c r="A1087" s="47" t="s">
        <v>3328</v>
      </c>
      <c r="B1087" s="47" t="s">
        <v>458</v>
      </c>
      <c r="C1087" s="48" t="n">
        <v>46043</v>
      </c>
      <c r="D1087" s="47" t="s">
        <v>75</v>
      </c>
      <c r="E1087" s="47" t="s">
        <v>62</v>
      </c>
      <c r="F1087" s="47" t="s">
        <v>2231</v>
      </c>
      <c r="G1087" s="47" t="s">
        <v>97</v>
      </c>
      <c r="H1087" s="47" t="s">
        <v>2232</v>
      </c>
      <c r="I1087" s="47" t="n">
        <v>2</v>
      </c>
    </row>
    <row r="1088" customFormat="false" ht="15" hidden="false" customHeight="false" outlineLevel="0" collapsed="false">
      <c r="A1088" s="47" t="s">
        <v>3329</v>
      </c>
      <c r="B1088" s="47" t="s">
        <v>458</v>
      </c>
      <c r="C1088" s="48" t="n">
        <v>46043</v>
      </c>
      <c r="D1088" s="47" t="s">
        <v>75</v>
      </c>
      <c r="E1088" s="47" t="s">
        <v>62</v>
      </c>
      <c r="F1088" s="47" t="s">
        <v>2231</v>
      </c>
      <c r="G1088" s="47" t="s">
        <v>97</v>
      </c>
      <c r="H1088" s="47" t="s">
        <v>2232</v>
      </c>
      <c r="I1088" s="47" t="n">
        <v>7</v>
      </c>
    </row>
    <row r="1089" customFormat="false" ht="15" hidden="false" customHeight="false" outlineLevel="0" collapsed="false">
      <c r="A1089" s="47" t="s">
        <v>3330</v>
      </c>
      <c r="B1089" s="47" t="s">
        <v>458</v>
      </c>
      <c r="C1089" s="48" t="n">
        <v>46043</v>
      </c>
      <c r="D1089" s="47" t="s">
        <v>75</v>
      </c>
      <c r="E1089" s="47" t="s">
        <v>62</v>
      </c>
      <c r="F1089" s="47" t="s">
        <v>2228</v>
      </c>
      <c r="G1089" s="47" t="s">
        <v>97</v>
      </c>
      <c r="H1089" s="47" t="s">
        <v>2232</v>
      </c>
      <c r="I1089" s="47" t="n">
        <v>3</v>
      </c>
    </row>
    <row r="1090" customFormat="false" ht="15" hidden="false" customHeight="false" outlineLevel="0" collapsed="false">
      <c r="A1090" s="47" t="s">
        <v>3331</v>
      </c>
      <c r="B1090" s="47" t="s">
        <v>459</v>
      </c>
      <c r="C1090" s="48" t="n">
        <v>46043</v>
      </c>
      <c r="D1090" s="47" t="s">
        <v>73</v>
      </c>
      <c r="E1090" s="47" t="s">
        <v>63</v>
      </c>
      <c r="F1090" s="47" t="s">
        <v>2260</v>
      </c>
      <c r="G1090" s="47" t="s">
        <v>93</v>
      </c>
      <c r="H1090" s="47" t="s">
        <v>2253</v>
      </c>
      <c r="I1090" s="47" t="n">
        <v>45</v>
      </c>
    </row>
    <row r="1091" customFormat="false" ht="15" hidden="false" customHeight="false" outlineLevel="0" collapsed="false">
      <c r="A1091" s="47" t="s">
        <v>3332</v>
      </c>
      <c r="B1091" s="47" t="s">
        <v>459</v>
      </c>
      <c r="C1091" s="48" t="n">
        <v>46043</v>
      </c>
      <c r="D1091" s="47" t="s">
        <v>73</v>
      </c>
      <c r="E1091" s="47" t="s">
        <v>63</v>
      </c>
      <c r="F1091" s="47" t="s">
        <v>2255</v>
      </c>
      <c r="G1091" s="47" t="s">
        <v>97</v>
      </c>
      <c r="H1091" s="47" t="s">
        <v>2232</v>
      </c>
      <c r="I1091" s="47" t="n">
        <v>3</v>
      </c>
    </row>
    <row r="1092" customFormat="false" ht="15" hidden="false" customHeight="false" outlineLevel="0" collapsed="false">
      <c r="A1092" s="47" t="s">
        <v>3333</v>
      </c>
      <c r="B1092" s="47" t="s">
        <v>459</v>
      </c>
      <c r="C1092" s="48" t="n">
        <v>46043</v>
      </c>
      <c r="D1092" s="47" t="s">
        <v>73</v>
      </c>
      <c r="E1092" s="47" t="s">
        <v>63</v>
      </c>
      <c r="F1092" s="47" t="s">
        <v>2260</v>
      </c>
      <c r="G1092" s="47" t="s">
        <v>97</v>
      </c>
      <c r="H1092" s="47" t="s">
        <v>2232</v>
      </c>
      <c r="I1092" s="47" t="n">
        <v>2</v>
      </c>
    </row>
    <row r="1093" customFormat="false" ht="15" hidden="false" customHeight="false" outlineLevel="0" collapsed="false">
      <c r="A1093" s="47" t="s">
        <v>3334</v>
      </c>
      <c r="B1093" s="47" t="s">
        <v>459</v>
      </c>
      <c r="C1093" s="48" t="n">
        <v>46043</v>
      </c>
      <c r="D1093" s="47" t="s">
        <v>73</v>
      </c>
      <c r="E1093" s="47" t="s">
        <v>63</v>
      </c>
      <c r="F1093" s="47" t="s">
        <v>2255</v>
      </c>
      <c r="G1093" s="47" t="s">
        <v>97</v>
      </c>
      <c r="H1093" s="47" t="s">
        <v>2232</v>
      </c>
      <c r="I1093" s="47" t="n">
        <v>4</v>
      </c>
    </row>
    <row r="1094" customFormat="false" ht="15" hidden="false" customHeight="false" outlineLevel="0" collapsed="false">
      <c r="A1094" s="47" t="s">
        <v>3335</v>
      </c>
      <c r="B1094" s="47" t="s">
        <v>459</v>
      </c>
      <c r="C1094" s="48" t="n">
        <v>46043</v>
      </c>
      <c r="D1094" s="47" t="s">
        <v>73</v>
      </c>
      <c r="E1094" s="47" t="s">
        <v>63</v>
      </c>
      <c r="F1094" s="47" t="s">
        <v>2252</v>
      </c>
      <c r="G1094" s="47" t="s">
        <v>97</v>
      </c>
      <c r="H1094" s="47" t="s">
        <v>2232</v>
      </c>
      <c r="I1094" s="47" t="n">
        <v>7</v>
      </c>
    </row>
    <row r="1095" customFormat="false" ht="15" hidden="false" customHeight="false" outlineLevel="0" collapsed="false">
      <c r="A1095" s="47" t="s">
        <v>3336</v>
      </c>
      <c r="B1095" s="47" t="s">
        <v>459</v>
      </c>
      <c r="C1095" s="48" t="n">
        <v>46043</v>
      </c>
      <c r="D1095" s="47" t="s">
        <v>73</v>
      </c>
      <c r="E1095" s="47" t="s">
        <v>63</v>
      </c>
      <c r="F1095" s="47" t="s">
        <v>2255</v>
      </c>
      <c r="G1095" s="47" t="s">
        <v>97</v>
      </c>
      <c r="H1095" s="47" t="s">
        <v>2232</v>
      </c>
      <c r="I1095" s="47" t="n">
        <v>6</v>
      </c>
    </row>
    <row r="1096" customFormat="false" ht="15" hidden="false" customHeight="false" outlineLevel="0" collapsed="false">
      <c r="A1096" s="47" t="s">
        <v>3337</v>
      </c>
      <c r="B1096" s="47" t="s">
        <v>459</v>
      </c>
      <c r="C1096" s="48" t="n">
        <v>46043</v>
      </c>
      <c r="D1096" s="47" t="s">
        <v>73</v>
      </c>
      <c r="E1096" s="47" t="s">
        <v>63</v>
      </c>
      <c r="F1096" s="47" t="s">
        <v>2255</v>
      </c>
      <c r="G1096" s="47" t="s">
        <v>97</v>
      </c>
      <c r="H1096" s="47" t="s">
        <v>2232</v>
      </c>
      <c r="I1096" s="47" t="n">
        <v>6</v>
      </c>
    </row>
    <row r="1097" customFormat="false" ht="15" hidden="false" customHeight="false" outlineLevel="0" collapsed="false">
      <c r="A1097" s="47" t="s">
        <v>3338</v>
      </c>
      <c r="B1097" s="47" t="s">
        <v>459</v>
      </c>
      <c r="C1097" s="48" t="n">
        <v>46043</v>
      </c>
      <c r="D1097" s="47" t="s">
        <v>73</v>
      </c>
      <c r="E1097" s="47" t="s">
        <v>63</v>
      </c>
      <c r="F1097" s="47" t="s">
        <v>2260</v>
      </c>
      <c r="G1097" s="47" t="s">
        <v>97</v>
      </c>
      <c r="H1097" s="47" t="s">
        <v>2232</v>
      </c>
      <c r="I1097" s="47" t="n">
        <v>5</v>
      </c>
    </row>
    <row r="1098" customFormat="false" ht="15" hidden="false" customHeight="false" outlineLevel="0" collapsed="false">
      <c r="A1098" s="47" t="s">
        <v>3339</v>
      </c>
      <c r="B1098" s="47" t="s">
        <v>460</v>
      </c>
      <c r="C1098" s="48" t="n">
        <v>46043</v>
      </c>
      <c r="D1098" s="47" t="s">
        <v>74</v>
      </c>
      <c r="E1098" s="47" t="s">
        <v>63</v>
      </c>
      <c r="F1098" s="47" t="s">
        <v>2255</v>
      </c>
      <c r="G1098" s="47" t="s">
        <v>93</v>
      </c>
      <c r="H1098" s="47" t="s">
        <v>2253</v>
      </c>
      <c r="I1098" s="47" t="n">
        <v>54</v>
      </c>
    </row>
    <row r="1099" customFormat="false" ht="15" hidden="false" customHeight="false" outlineLevel="0" collapsed="false">
      <c r="A1099" s="47" t="s">
        <v>3340</v>
      </c>
      <c r="B1099" s="47" t="s">
        <v>460</v>
      </c>
      <c r="C1099" s="48" t="n">
        <v>46043</v>
      </c>
      <c r="D1099" s="47" t="s">
        <v>74</v>
      </c>
      <c r="E1099" s="47" t="s">
        <v>63</v>
      </c>
      <c r="F1099" s="47" t="s">
        <v>2252</v>
      </c>
      <c r="G1099" s="47" t="s">
        <v>96</v>
      </c>
      <c r="H1099" s="47" t="s">
        <v>2270</v>
      </c>
      <c r="I1099" s="47" t="n">
        <v>30</v>
      </c>
    </row>
    <row r="1100" customFormat="false" ht="15" hidden="false" customHeight="false" outlineLevel="0" collapsed="false">
      <c r="A1100" s="47" t="s">
        <v>3341</v>
      </c>
      <c r="B1100" s="47" t="s">
        <v>460</v>
      </c>
      <c r="C1100" s="48" t="n">
        <v>46043</v>
      </c>
      <c r="D1100" s="47" t="s">
        <v>74</v>
      </c>
      <c r="E1100" s="47" t="s">
        <v>63</v>
      </c>
      <c r="F1100" s="47" t="s">
        <v>2252</v>
      </c>
      <c r="G1100" s="47" t="s">
        <v>97</v>
      </c>
      <c r="H1100" s="47" t="s">
        <v>2232</v>
      </c>
      <c r="I1100" s="47" t="n">
        <v>4</v>
      </c>
    </row>
    <row r="1101" customFormat="false" ht="15" hidden="false" customHeight="false" outlineLevel="0" collapsed="false">
      <c r="A1101" s="47" t="s">
        <v>3342</v>
      </c>
      <c r="B1101" s="47" t="s">
        <v>460</v>
      </c>
      <c r="C1101" s="48" t="n">
        <v>46043</v>
      </c>
      <c r="D1101" s="47" t="s">
        <v>74</v>
      </c>
      <c r="E1101" s="47" t="s">
        <v>63</v>
      </c>
      <c r="F1101" s="47" t="s">
        <v>2255</v>
      </c>
      <c r="G1101" s="47" t="s">
        <v>97</v>
      </c>
      <c r="H1101" s="47" t="s">
        <v>2232</v>
      </c>
      <c r="I1101" s="47" t="n">
        <v>3</v>
      </c>
    </row>
    <row r="1102" customFormat="false" ht="15" hidden="false" customHeight="false" outlineLevel="0" collapsed="false">
      <c r="A1102" s="47" t="s">
        <v>3343</v>
      </c>
      <c r="B1102" s="47" t="s">
        <v>460</v>
      </c>
      <c r="C1102" s="48" t="n">
        <v>46043</v>
      </c>
      <c r="D1102" s="47" t="s">
        <v>74</v>
      </c>
      <c r="E1102" s="47" t="s">
        <v>63</v>
      </c>
      <c r="F1102" s="47" t="s">
        <v>2260</v>
      </c>
      <c r="G1102" s="47" t="s">
        <v>97</v>
      </c>
      <c r="H1102" s="47" t="s">
        <v>2232</v>
      </c>
      <c r="I1102" s="47" t="n">
        <v>4</v>
      </c>
    </row>
    <row r="1103" customFormat="false" ht="15" hidden="false" customHeight="false" outlineLevel="0" collapsed="false">
      <c r="A1103" s="47" t="s">
        <v>3344</v>
      </c>
      <c r="B1103" s="47" t="s">
        <v>461</v>
      </c>
      <c r="C1103" s="48" t="n">
        <v>46043</v>
      </c>
      <c r="D1103" s="47" t="s">
        <v>75</v>
      </c>
      <c r="E1103" s="47" t="s">
        <v>63</v>
      </c>
      <c r="F1103" s="47" t="s">
        <v>2255</v>
      </c>
      <c r="G1103" s="47" t="s">
        <v>93</v>
      </c>
      <c r="H1103" s="47" t="s">
        <v>2253</v>
      </c>
      <c r="I1103" s="47" t="n">
        <v>53</v>
      </c>
    </row>
    <row r="1104" customFormat="false" ht="15" hidden="false" customHeight="false" outlineLevel="0" collapsed="false">
      <c r="A1104" s="47" t="s">
        <v>3345</v>
      </c>
      <c r="B1104" s="47" t="s">
        <v>461</v>
      </c>
      <c r="C1104" s="48" t="n">
        <v>46043</v>
      </c>
      <c r="D1104" s="47" t="s">
        <v>75</v>
      </c>
      <c r="E1104" s="47" t="s">
        <v>63</v>
      </c>
      <c r="F1104" s="47" t="s">
        <v>2255</v>
      </c>
      <c r="G1104" s="47" t="s">
        <v>97</v>
      </c>
      <c r="H1104" s="47" t="s">
        <v>2232</v>
      </c>
      <c r="I1104" s="47" t="n">
        <v>2</v>
      </c>
    </row>
    <row r="1105" customFormat="false" ht="15" hidden="false" customHeight="false" outlineLevel="0" collapsed="false">
      <c r="A1105" s="47" t="s">
        <v>3346</v>
      </c>
      <c r="B1105" s="47" t="s">
        <v>461</v>
      </c>
      <c r="C1105" s="48" t="n">
        <v>46043</v>
      </c>
      <c r="D1105" s="47" t="s">
        <v>75</v>
      </c>
      <c r="E1105" s="47" t="s">
        <v>63</v>
      </c>
      <c r="F1105" s="47" t="s">
        <v>2252</v>
      </c>
      <c r="G1105" s="47" t="s">
        <v>97</v>
      </c>
      <c r="H1105" s="47" t="s">
        <v>2232</v>
      </c>
      <c r="I1105" s="47" t="n">
        <v>6</v>
      </c>
    </row>
    <row r="1106" customFormat="false" ht="15" hidden="false" customHeight="false" outlineLevel="0" collapsed="false">
      <c r="A1106" s="47" t="s">
        <v>3347</v>
      </c>
      <c r="B1106" s="47" t="s">
        <v>461</v>
      </c>
      <c r="C1106" s="48" t="n">
        <v>46043</v>
      </c>
      <c r="D1106" s="47" t="s">
        <v>75</v>
      </c>
      <c r="E1106" s="47" t="s">
        <v>63</v>
      </c>
      <c r="F1106" s="47" t="s">
        <v>2255</v>
      </c>
      <c r="G1106" s="47" t="s">
        <v>97</v>
      </c>
      <c r="H1106" s="47" t="s">
        <v>2232</v>
      </c>
      <c r="I1106" s="47" t="n">
        <v>3</v>
      </c>
    </row>
    <row r="1107" customFormat="false" ht="15" hidden="false" customHeight="false" outlineLevel="0" collapsed="false">
      <c r="A1107" s="47" t="s">
        <v>3348</v>
      </c>
      <c r="B1107" s="47" t="s">
        <v>461</v>
      </c>
      <c r="C1107" s="48" t="n">
        <v>46043</v>
      </c>
      <c r="D1107" s="47" t="s">
        <v>75</v>
      </c>
      <c r="E1107" s="47" t="s">
        <v>63</v>
      </c>
      <c r="F1107" s="47" t="s">
        <v>2260</v>
      </c>
      <c r="G1107" s="47" t="s">
        <v>97</v>
      </c>
      <c r="H1107" s="47" t="s">
        <v>2232</v>
      </c>
      <c r="I1107" s="47" t="n">
        <v>7</v>
      </c>
    </row>
    <row r="1108" customFormat="false" ht="15" hidden="false" customHeight="false" outlineLevel="0" collapsed="false">
      <c r="A1108" s="47" t="s">
        <v>3349</v>
      </c>
      <c r="B1108" s="47" t="s">
        <v>461</v>
      </c>
      <c r="C1108" s="48" t="n">
        <v>46043</v>
      </c>
      <c r="D1108" s="47" t="s">
        <v>75</v>
      </c>
      <c r="E1108" s="47" t="s">
        <v>63</v>
      </c>
      <c r="F1108" s="47" t="s">
        <v>2252</v>
      </c>
      <c r="G1108" s="47" t="s">
        <v>97</v>
      </c>
      <c r="H1108" s="47" t="s">
        <v>2232</v>
      </c>
      <c r="I1108" s="47" t="n">
        <v>4</v>
      </c>
    </row>
    <row r="1109" customFormat="false" ht="15" hidden="false" customHeight="false" outlineLevel="0" collapsed="false">
      <c r="A1109" s="47" t="s">
        <v>3350</v>
      </c>
      <c r="B1109" s="47" t="s">
        <v>461</v>
      </c>
      <c r="C1109" s="48" t="n">
        <v>46043</v>
      </c>
      <c r="D1109" s="47" t="s">
        <v>75</v>
      </c>
      <c r="E1109" s="47" t="s">
        <v>63</v>
      </c>
      <c r="F1109" s="47" t="s">
        <v>2255</v>
      </c>
      <c r="G1109" s="47" t="s">
        <v>97</v>
      </c>
      <c r="H1109" s="47" t="s">
        <v>2232</v>
      </c>
      <c r="I1109" s="47" t="n">
        <v>4</v>
      </c>
    </row>
    <row r="1110" customFormat="false" ht="15" hidden="false" customHeight="false" outlineLevel="0" collapsed="false">
      <c r="A1110" s="47" t="s">
        <v>3351</v>
      </c>
      <c r="B1110" s="47" t="s">
        <v>461</v>
      </c>
      <c r="C1110" s="48" t="n">
        <v>46043</v>
      </c>
      <c r="D1110" s="47" t="s">
        <v>75</v>
      </c>
      <c r="E1110" s="47" t="s">
        <v>63</v>
      </c>
      <c r="F1110" s="47" t="s">
        <v>2255</v>
      </c>
      <c r="G1110" s="47" t="s">
        <v>97</v>
      </c>
      <c r="H1110" s="47" t="s">
        <v>2232</v>
      </c>
      <c r="I1110" s="47" t="n">
        <v>7</v>
      </c>
    </row>
    <row r="1111" customFormat="false" ht="15" hidden="false" customHeight="false" outlineLevel="0" collapsed="false">
      <c r="A1111" s="47" t="s">
        <v>3352</v>
      </c>
      <c r="B1111" s="47" t="s">
        <v>462</v>
      </c>
      <c r="C1111" s="48" t="n">
        <v>46043</v>
      </c>
      <c r="D1111" s="47" t="s">
        <v>73</v>
      </c>
      <c r="E1111" s="47" t="s">
        <v>64</v>
      </c>
      <c r="F1111" s="47" t="s">
        <v>2278</v>
      </c>
      <c r="G1111" s="47" t="s">
        <v>97</v>
      </c>
      <c r="H1111" s="47" t="s">
        <v>2232</v>
      </c>
      <c r="I1111" s="47" t="n">
        <v>5</v>
      </c>
    </row>
    <row r="1112" customFormat="false" ht="15" hidden="false" customHeight="false" outlineLevel="0" collapsed="false">
      <c r="A1112" s="47" t="s">
        <v>3353</v>
      </c>
      <c r="B1112" s="47" t="s">
        <v>462</v>
      </c>
      <c r="C1112" s="48" t="n">
        <v>46043</v>
      </c>
      <c r="D1112" s="47" t="s">
        <v>73</v>
      </c>
      <c r="E1112" s="47" t="s">
        <v>64</v>
      </c>
      <c r="F1112" s="47" t="s">
        <v>2278</v>
      </c>
      <c r="G1112" s="47" t="s">
        <v>97</v>
      </c>
      <c r="H1112" s="47" t="s">
        <v>2232</v>
      </c>
      <c r="I1112" s="47" t="n">
        <v>3</v>
      </c>
    </row>
    <row r="1113" customFormat="false" ht="15" hidden="false" customHeight="false" outlineLevel="0" collapsed="false">
      <c r="A1113" s="47" t="s">
        <v>3354</v>
      </c>
      <c r="B1113" s="47" t="s">
        <v>462</v>
      </c>
      <c r="C1113" s="48" t="n">
        <v>46043</v>
      </c>
      <c r="D1113" s="47" t="s">
        <v>73</v>
      </c>
      <c r="E1113" s="47" t="s">
        <v>64</v>
      </c>
      <c r="F1113" s="47" t="s">
        <v>2280</v>
      </c>
      <c r="G1113" s="47" t="s">
        <v>97</v>
      </c>
      <c r="H1113" s="47" t="s">
        <v>2232</v>
      </c>
      <c r="I1113" s="47" t="n">
        <v>4</v>
      </c>
    </row>
    <row r="1114" customFormat="false" ht="15" hidden="false" customHeight="false" outlineLevel="0" collapsed="false">
      <c r="A1114" s="47" t="s">
        <v>3355</v>
      </c>
      <c r="B1114" s="47" t="s">
        <v>463</v>
      </c>
      <c r="C1114" s="48" t="n">
        <v>46043</v>
      </c>
      <c r="D1114" s="47" t="s">
        <v>74</v>
      </c>
      <c r="E1114" s="47" t="s">
        <v>64</v>
      </c>
      <c r="F1114" s="47" t="s">
        <v>2278</v>
      </c>
      <c r="G1114" s="47" t="s">
        <v>93</v>
      </c>
      <c r="H1114" s="47" t="s">
        <v>2253</v>
      </c>
      <c r="I1114" s="47" t="n">
        <v>13</v>
      </c>
    </row>
    <row r="1115" customFormat="false" ht="15" hidden="false" customHeight="false" outlineLevel="0" collapsed="false">
      <c r="A1115" s="47" t="s">
        <v>3356</v>
      </c>
      <c r="B1115" s="47" t="s">
        <v>463</v>
      </c>
      <c r="C1115" s="48" t="n">
        <v>46043</v>
      </c>
      <c r="D1115" s="47" t="s">
        <v>74</v>
      </c>
      <c r="E1115" s="47" t="s">
        <v>64</v>
      </c>
      <c r="F1115" s="47" t="s">
        <v>2278</v>
      </c>
      <c r="G1115" s="47" t="s">
        <v>95</v>
      </c>
      <c r="H1115" s="47" t="s">
        <v>2245</v>
      </c>
      <c r="I1115" s="47" t="n">
        <v>60</v>
      </c>
    </row>
    <row r="1116" customFormat="false" ht="15" hidden="false" customHeight="false" outlineLevel="0" collapsed="false">
      <c r="A1116" s="47" t="s">
        <v>3357</v>
      </c>
      <c r="B1116" s="47" t="s">
        <v>463</v>
      </c>
      <c r="C1116" s="48" t="n">
        <v>46043</v>
      </c>
      <c r="D1116" s="47" t="s">
        <v>74</v>
      </c>
      <c r="E1116" s="47" t="s">
        <v>64</v>
      </c>
      <c r="F1116" s="47" t="s">
        <v>2278</v>
      </c>
      <c r="G1116" s="47" t="s">
        <v>97</v>
      </c>
      <c r="H1116" s="47" t="s">
        <v>2232</v>
      </c>
      <c r="I1116" s="47" t="n">
        <v>4</v>
      </c>
    </row>
    <row r="1117" customFormat="false" ht="15" hidden="false" customHeight="false" outlineLevel="0" collapsed="false">
      <c r="A1117" s="47" t="s">
        <v>3358</v>
      </c>
      <c r="B1117" s="47" t="s">
        <v>463</v>
      </c>
      <c r="C1117" s="48" t="n">
        <v>46043</v>
      </c>
      <c r="D1117" s="47" t="s">
        <v>74</v>
      </c>
      <c r="E1117" s="47" t="s">
        <v>64</v>
      </c>
      <c r="F1117" s="47" t="s">
        <v>2278</v>
      </c>
      <c r="G1117" s="47" t="s">
        <v>97</v>
      </c>
      <c r="H1117" s="47" t="s">
        <v>2232</v>
      </c>
      <c r="I1117" s="47" t="n">
        <v>3</v>
      </c>
    </row>
    <row r="1118" customFormat="false" ht="15" hidden="false" customHeight="false" outlineLevel="0" collapsed="false">
      <c r="A1118" s="47" t="s">
        <v>3359</v>
      </c>
      <c r="B1118" s="47" t="s">
        <v>463</v>
      </c>
      <c r="C1118" s="48" t="n">
        <v>46043</v>
      </c>
      <c r="D1118" s="47" t="s">
        <v>74</v>
      </c>
      <c r="E1118" s="47" t="s">
        <v>64</v>
      </c>
      <c r="F1118" s="47" t="s">
        <v>2278</v>
      </c>
      <c r="G1118" s="47" t="s">
        <v>97</v>
      </c>
      <c r="H1118" s="47" t="s">
        <v>2232</v>
      </c>
      <c r="I1118" s="47" t="n">
        <v>7</v>
      </c>
    </row>
    <row r="1119" customFormat="false" ht="15" hidden="false" customHeight="false" outlineLevel="0" collapsed="false">
      <c r="A1119" s="47" t="s">
        <v>3360</v>
      </c>
      <c r="B1119" s="47" t="s">
        <v>463</v>
      </c>
      <c r="C1119" s="48" t="n">
        <v>46043</v>
      </c>
      <c r="D1119" s="47" t="s">
        <v>74</v>
      </c>
      <c r="E1119" s="47" t="s">
        <v>64</v>
      </c>
      <c r="F1119" s="47" t="s">
        <v>2278</v>
      </c>
      <c r="G1119" s="47" t="s">
        <v>97</v>
      </c>
      <c r="H1119" s="47" t="s">
        <v>2232</v>
      </c>
      <c r="I1119" s="47" t="n">
        <v>4</v>
      </c>
    </row>
    <row r="1120" customFormat="false" ht="15" hidden="false" customHeight="false" outlineLevel="0" collapsed="false">
      <c r="A1120" s="47" t="s">
        <v>3361</v>
      </c>
      <c r="B1120" s="47" t="s">
        <v>463</v>
      </c>
      <c r="C1120" s="48" t="n">
        <v>46043</v>
      </c>
      <c r="D1120" s="47" t="s">
        <v>74</v>
      </c>
      <c r="E1120" s="47" t="s">
        <v>64</v>
      </c>
      <c r="F1120" s="47" t="s">
        <v>2278</v>
      </c>
      <c r="G1120" s="47" t="s">
        <v>97</v>
      </c>
      <c r="H1120" s="47" t="s">
        <v>2232</v>
      </c>
      <c r="I1120" s="47" t="n">
        <v>6</v>
      </c>
    </row>
    <row r="1121" customFormat="false" ht="15" hidden="false" customHeight="false" outlineLevel="0" collapsed="false">
      <c r="A1121" s="47" t="s">
        <v>3362</v>
      </c>
      <c r="B1121" s="47" t="s">
        <v>464</v>
      </c>
      <c r="C1121" s="48" t="n">
        <v>46043</v>
      </c>
      <c r="D1121" s="47" t="s">
        <v>73</v>
      </c>
      <c r="E1121" s="47" t="s">
        <v>65</v>
      </c>
      <c r="F1121" s="47" t="s">
        <v>2284</v>
      </c>
      <c r="G1121" s="47" t="s">
        <v>94</v>
      </c>
      <c r="H1121" s="47" t="s">
        <v>2229</v>
      </c>
      <c r="I1121" s="47" t="n">
        <v>57</v>
      </c>
    </row>
    <row r="1122" customFormat="false" ht="15" hidden="false" customHeight="false" outlineLevel="0" collapsed="false">
      <c r="A1122" s="47" t="s">
        <v>3363</v>
      </c>
      <c r="B1122" s="47" t="s">
        <v>464</v>
      </c>
      <c r="C1122" s="48" t="n">
        <v>46043</v>
      </c>
      <c r="D1122" s="47" t="s">
        <v>73</v>
      </c>
      <c r="E1122" s="47" t="s">
        <v>65</v>
      </c>
      <c r="F1122" s="47" t="s">
        <v>2289</v>
      </c>
      <c r="G1122" s="47" t="s">
        <v>97</v>
      </c>
      <c r="H1122" s="47" t="s">
        <v>2232</v>
      </c>
      <c r="I1122" s="47" t="n">
        <v>2</v>
      </c>
    </row>
    <row r="1123" customFormat="false" ht="15" hidden="false" customHeight="false" outlineLevel="0" collapsed="false">
      <c r="A1123" s="47" t="s">
        <v>3364</v>
      </c>
      <c r="B1123" s="47" t="s">
        <v>464</v>
      </c>
      <c r="C1123" s="48" t="n">
        <v>46043</v>
      </c>
      <c r="D1123" s="47" t="s">
        <v>73</v>
      </c>
      <c r="E1123" s="47" t="s">
        <v>65</v>
      </c>
      <c r="F1123" s="47" t="s">
        <v>2289</v>
      </c>
      <c r="G1123" s="47" t="s">
        <v>97</v>
      </c>
      <c r="H1123" s="47" t="s">
        <v>2232</v>
      </c>
      <c r="I1123" s="47" t="n">
        <v>3</v>
      </c>
    </row>
    <row r="1124" customFormat="false" ht="15" hidden="false" customHeight="false" outlineLevel="0" collapsed="false">
      <c r="A1124" s="47" t="s">
        <v>3365</v>
      </c>
      <c r="B1124" s="47" t="s">
        <v>464</v>
      </c>
      <c r="C1124" s="48" t="n">
        <v>46043</v>
      </c>
      <c r="D1124" s="47" t="s">
        <v>73</v>
      </c>
      <c r="E1124" s="47" t="s">
        <v>65</v>
      </c>
      <c r="F1124" s="47" t="s">
        <v>2284</v>
      </c>
      <c r="G1124" s="47" t="s">
        <v>97</v>
      </c>
      <c r="H1124" s="47" t="s">
        <v>2232</v>
      </c>
      <c r="I1124" s="47" t="n">
        <v>2</v>
      </c>
    </row>
    <row r="1125" customFormat="false" ht="15" hidden="false" customHeight="false" outlineLevel="0" collapsed="false">
      <c r="A1125" s="47" t="s">
        <v>3366</v>
      </c>
      <c r="B1125" s="47" t="s">
        <v>466</v>
      </c>
      <c r="C1125" s="48" t="n">
        <v>46043</v>
      </c>
      <c r="D1125" s="47" t="s">
        <v>74</v>
      </c>
      <c r="E1125" s="47" t="s">
        <v>65</v>
      </c>
      <c r="F1125" s="47" t="s">
        <v>2289</v>
      </c>
      <c r="G1125" s="47" t="s">
        <v>97</v>
      </c>
      <c r="H1125" s="47" t="s">
        <v>2232</v>
      </c>
      <c r="I1125" s="47" t="n">
        <v>4</v>
      </c>
    </row>
    <row r="1126" customFormat="false" ht="15" hidden="false" customHeight="false" outlineLevel="0" collapsed="false">
      <c r="A1126" s="47" t="s">
        <v>3367</v>
      </c>
      <c r="B1126" s="47" t="s">
        <v>466</v>
      </c>
      <c r="C1126" s="48" t="n">
        <v>46043</v>
      </c>
      <c r="D1126" s="47" t="s">
        <v>74</v>
      </c>
      <c r="E1126" s="47" t="s">
        <v>65</v>
      </c>
      <c r="F1126" s="47" t="s">
        <v>2289</v>
      </c>
      <c r="G1126" s="47" t="s">
        <v>97</v>
      </c>
      <c r="H1126" s="47" t="s">
        <v>2232</v>
      </c>
      <c r="I1126" s="47" t="n">
        <v>6</v>
      </c>
    </row>
    <row r="1127" customFormat="false" ht="15" hidden="false" customHeight="false" outlineLevel="0" collapsed="false">
      <c r="A1127" s="47" t="s">
        <v>3368</v>
      </c>
      <c r="B1127" s="47" t="s">
        <v>466</v>
      </c>
      <c r="C1127" s="48" t="n">
        <v>46043</v>
      </c>
      <c r="D1127" s="47" t="s">
        <v>74</v>
      </c>
      <c r="E1127" s="47" t="s">
        <v>65</v>
      </c>
      <c r="F1127" s="47" t="s">
        <v>2284</v>
      </c>
      <c r="G1127" s="47" t="s">
        <v>97</v>
      </c>
      <c r="H1127" s="47" t="s">
        <v>2232</v>
      </c>
      <c r="I1127" s="47" t="n">
        <v>5</v>
      </c>
    </row>
    <row r="1128" customFormat="false" ht="15" hidden="false" customHeight="false" outlineLevel="0" collapsed="false">
      <c r="A1128" s="47" t="s">
        <v>3369</v>
      </c>
      <c r="B1128" s="47" t="s">
        <v>466</v>
      </c>
      <c r="C1128" s="48" t="n">
        <v>46043</v>
      </c>
      <c r="D1128" s="47" t="s">
        <v>74</v>
      </c>
      <c r="E1128" s="47" t="s">
        <v>65</v>
      </c>
      <c r="F1128" s="47" t="s">
        <v>2284</v>
      </c>
      <c r="G1128" s="47" t="s">
        <v>97</v>
      </c>
      <c r="H1128" s="47" t="s">
        <v>2232</v>
      </c>
      <c r="I1128" s="47" t="n">
        <v>4</v>
      </c>
    </row>
    <row r="1129" customFormat="false" ht="15" hidden="false" customHeight="false" outlineLevel="0" collapsed="false">
      <c r="A1129" s="47" t="s">
        <v>3370</v>
      </c>
      <c r="B1129" s="47" t="s">
        <v>467</v>
      </c>
      <c r="C1129" s="48" t="n">
        <v>46043</v>
      </c>
      <c r="D1129" s="47" t="s">
        <v>75</v>
      </c>
      <c r="E1129" s="47" t="s">
        <v>65</v>
      </c>
      <c r="F1129" s="47" t="s">
        <v>2284</v>
      </c>
      <c r="G1129" s="47" t="s">
        <v>93</v>
      </c>
      <c r="H1129" s="47" t="s">
        <v>2253</v>
      </c>
      <c r="I1129" s="47" t="n">
        <v>35</v>
      </c>
    </row>
    <row r="1130" customFormat="false" ht="15" hidden="false" customHeight="false" outlineLevel="0" collapsed="false">
      <c r="A1130" s="47" t="s">
        <v>3371</v>
      </c>
      <c r="B1130" s="47" t="s">
        <v>467</v>
      </c>
      <c r="C1130" s="48" t="n">
        <v>46043</v>
      </c>
      <c r="D1130" s="47" t="s">
        <v>75</v>
      </c>
      <c r="E1130" s="47" t="s">
        <v>65</v>
      </c>
      <c r="F1130" s="47" t="s">
        <v>2284</v>
      </c>
      <c r="G1130" s="47" t="s">
        <v>93</v>
      </c>
      <c r="H1130" s="47" t="s">
        <v>2253</v>
      </c>
      <c r="I1130" s="47" t="n">
        <v>8</v>
      </c>
    </row>
    <row r="1131" customFormat="false" ht="15" hidden="false" customHeight="false" outlineLevel="0" collapsed="false">
      <c r="A1131" s="47" t="s">
        <v>3372</v>
      </c>
      <c r="B1131" s="47" t="s">
        <v>467</v>
      </c>
      <c r="C1131" s="48" t="n">
        <v>46043</v>
      </c>
      <c r="D1131" s="47" t="s">
        <v>75</v>
      </c>
      <c r="E1131" s="47" t="s">
        <v>65</v>
      </c>
      <c r="F1131" s="47" t="s">
        <v>2289</v>
      </c>
      <c r="G1131" s="47" t="s">
        <v>97</v>
      </c>
      <c r="H1131" s="47" t="s">
        <v>2232</v>
      </c>
      <c r="I1131" s="47" t="n">
        <v>2</v>
      </c>
    </row>
    <row r="1132" customFormat="false" ht="15" hidden="false" customHeight="false" outlineLevel="0" collapsed="false">
      <c r="A1132" s="47" t="s">
        <v>3373</v>
      </c>
      <c r="B1132" s="47" t="s">
        <v>467</v>
      </c>
      <c r="C1132" s="48" t="n">
        <v>46043</v>
      </c>
      <c r="D1132" s="47" t="s">
        <v>75</v>
      </c>
      <c r="E1132" s="47" t="s">
        <v>65</v>
      </c>
      <c r="F1132" s="47" t="s">
        <v>2289</v>
      </c>
      <c r="G1132" s="47" t="s">
        <v>97</v>
      </c>
      <c r="H1132" s="47" t="s">
        <v>2232</v>
      </c>
      <c r="I1132" s="47" t="n">
        <v>6</v>
      </c>
    </row>
    <row r="1133" customFormat="false" ht="15" hidden="false" customHeight="false" outlineLevel="0" collapsed="false">
      <c r="A1133" s="47" t="s">
        <v>3374</v>
      </c>
      <c r="B1133" s="47" t="s">
        <v>467</v>
      </c>
      <c r="C1133" s="48" t="n">
        <v>46043</v>
      </c>
      <c r="D1133" s="47" t="s">
        <v>75</v>
      </c>
      <c r="E1133" s="47" t="s">
        <v>65</v>
      </c>
      <c r="F1133" s="47" t="s">
        <v>2284</v>
      </c>
      <c r="G1133" s="47" t="s">
        <v>97</v>
      </c>
      <c r="H1133" s="47" t="s">
        <v>2232</v>
      </c>
      <c r="I1133" s="47" t="n">
        <v>5</v>
      </c>
    </row>
    <row r="1134" customFormat="false" ht="15" hidden="false" customHeight="false" outlineLevel="0" collapsed="false">
      <c r="A1134" s="47" t="s">
        <v>3375</v>
      </c>
      <c r="B1134" s="47" t="s">
        <v>467</v>
      </c>
      <c r="C1134" s="48" t="n">
        <v>46043</v>
      </c>
      <c r="D1134" s="47" t="s">
        <v>75</v>
      </c>
      <c r="E1134" s="47" t="s">
        <v>65</v>
      </c>
      <c r="F1134" s="47" t="s">
        <v>2289</v>
      </c>
      <c r="G1134" s="47" t="s">
        <v>97</v>
      </c>
      <c r="H1134" s="47" t="s">
        <v>2232</v>
      </c>
      <c r="I1134" s="47" t="n">
        <v>6</v>
      </c>
    </row>
    <row r="1135" customFormat="false" ht="15" hidden="false" customHeight="false" outlineLevel="0" collapsed="false">
      <c r="A1135" s="47" t="s">
        <v>3376</v>
      </c>
      <c r="B1135" s="47" t="s">
        <v>467</v>
      </c>
      <c r="C1135" s="48" t="n">
        <v>46043</v>
      </c>
      <c r="D1135" s="47" t="s">
        <v>75</v>
      </c>
      <c r="E1135" s="47" t="s">
        <v>65</v>
      </c>
      <c r="F1135" s="47" t="s">
        <v>2284</v>
      </c>
      <c r="G1135" s="47" t="s">
        <v>97</v>
      </c>
      <c r="H1135" s="47" t="s">
        <v>2232</v>
      </c>
      <c r="I1135" s="47" t="n">
        <v>5</v>
      </c>
    </row>
    <row r="1136" customFormat="false" ht="15" hidden="false" customHeight="false" outlineLevel="0" collapsed="false">
      <c r="A1136" s="47" t="s">
        <v>3377</v>
      </c>
      <c r="B1136" s="47" t="s">
        <v>467</v>
      </c>
      <c r="C1136" s="48" t="n">
        <v>46043</v>
      </c>
      <c r="D1136" s="47" t="s">
        <v>75</v>
      </c>
      <c r="E1136" s="47" t="s">
        <v>65</v>
      </c>
      <c r="F1136" s="47" t="s">
        <v>2289</v>
      </c>
      <c r="G1136" s="47" t="s">
        <v>97</v>
      </c>
      <c r="H1136" s="47" t="s">
        <v>2232</v>
      </c>
      <c r="I1136" s="47" t="n">
        <v>4</v>
      </c>
    </row>
    <row r="1137" customFormat="false" ht="15" hidden="false" customHeight="false" outlineLevel="0" collapsed="false">
      <c r="A1137" s="47" t="s">
        <v>3378</v>
      </c>
      <c r="B1137" s="47" t="s">
        <v>468</v>
      </c>
      <c r="C1137" s="48" t="n">
        <v>46044</v>
      </c>
      <c r="D1137" s="47" t="s">
        <v>73</v>
      </c>
      <c r="E1137" s="47" t="s">
        <v>62</v>
      </c>
      <c r="F1137" s="47" t="s">
        <v>2228</v>
      </c>
      <c r="G1137" s="47" t="s">
        <v>95</v>
      </c>
      <c r="H1137" s="47" t="s">
        <v>2245</v>
      </c>
      <c r="I1137" s="47" t="n">
        <v>7</v>
      </c>
    </row>
    <row r="1138" customFormat="false" ht="15" hidden="false" customHeight="false" outlineLevel="0" collapsed="false">
      <c r="A1138" s="47" t="s">
        <v>3379</v>
      </c>
      <c r="B1138" s="47" t="s">
        <v>468</v>
      </c>
      <c r="C1138" s="48" t="n">
        <v>46044</v>
      </c>
      <c r="D1138" s="47" t="s">
        <v>73</v>
      </c>
      <c r="E1138" s="47" t="s">
        <v>62</v>
      </c>
      <c r="F1138" s="47" t="s">
        <v>2231</v>
      </c>
      <c r="G1138" s="47" t="s">
        <v>97</v>
      </c>
      <c r="H1138" s="47" t="s">
        <v>2232</v>
      </c>
      <c r="I1138" s="47" t="n">
        <v>5</v>
      </c>
    </row>
    <row r="1139" customFormat="false" ht="15" hidden="false" customHeight="false" outlineLevel="0" collapsed="false">
      <c r="A1139" s="47" t="s">
        <v>3380</v>
      </c>
      <c r="B1139" s="47" t="s">
        <v>468</v>
      </c>
      <c r="C1139" s="48" t="n">
        <v>46044</v>
      </c>
      <c r="D1139" s="47" t="s">
        <v>73</v>
      </c>
      <c r="E1139" s="47" t="s">
        <v>62</v>
      </c>
      <c r="F1139" s="47" t="s">
        <v>2228</v>
      </c>
      <c r="G1139" s="47" t="s">
        <v>97</v>
      </c>
      <c r="H1139" s="47" t="s">
        <v>2232</v>
      </c>
      <c r="I1139" s="47" t="n">
        <v>7</v>
      </c>
    </row>
    <row r="1140" customFormat="false" ht="15" hidden="false" customHeight="false" outlineLevel="0" collapsed="false">
      <c r="A1140" s="47" t="s">
        <v>3381</v>
      </c>
      <c r="B1140" s="47" t="s">
        <v>468</v>
      </c>
      <c r="C1140" s="48" t="n">
        <v>46044</v>
      </c>
      <c r="D1140" s="47" t="s">
        <v>73</v>
      </c>
      <c r="E1140" s="47" t="s">
        <v>62</v>
      </c>
      <c r="F1140" s="47" t="s">
        <v>2228</v>
      </c>
      <c r="G1140" s="47" t="s">
        <v>97</v>
      </c>
      <c r="H1140" s="47" t="s">
        <v>2232</v>
      </c>
      <c r="I1140" s="47" t="n">
        <v>7</v>
      </c>
    </row>
    <row r="1141" customFormat="false" ht="15" hidden="false" customHeight="false" outlineLevel="0" collapsed="false">
      <c r="A1141" s="47" t="s">
        <v>3382</v>
      </c>
      <c r="B1141" s="47" t="s">
        <v>468</v>
      </c>
      <c r="C1141" s="48" t="n">
        <v>46044</v>
      </c>
      <c r="D1141" s="47" t="s">
        <v>73</v>
      </c>
      <c r="E1141" s="47" t="s">
        <v>62</v>
      </c>
      <c r="F1141" s="47" t="s">
        <v>2228</v>
      </c>
      <c r="G1141" s="47" t="s">
        <v>97</v>
      </c>
      <c r="H1141" s="47" t="s">
        <v>2232</v>
      </c>
      <c r="I1141" s="47" t="n">
        <v>2</v>
      </c>
    </row>
    <row r="1142" customFormat="false" ht="15" hidden="false" customHeight="false" outlineLevel="0" collapsed="false">
      <c r="A1142" s="47" t="s">
        <v>3383</v>
      </c>
      <c r="B1142" s="47" t="s">
        <v>468</v>
      </c>
      <c r="C1142" s="48" t="n">
        <v>46044</v>
      </c>
      <c r="D1142" s="47" t="s">
        <v>73</v>
      </c>
      <c r="E1142" s="47" t="s">
        <v>62</v>
      </c>
      <c r="F1142" s="47" t="s">
        <v>2228</v>
      </c>
      <c r="G1142" s="47" t="s">
        <v>97</v>
      </c>
      <c r="H1142" s="47" t="s">
        <v>2232</v>
      </c>
      <c r="I1142" s="47" t="n">
        <v>2</v>
      </c>
    </row>
    <row r="1143" customFormat="false" ht="15" hidden="false" customHeight="false" outlineLevel="0" collapsed="false">
      <c r="A1143" s="47" t="s">
        <v>3384</v>
      </c>
      <c r="B1143" s="47" t="s">
        <v>468</v>
      </c>
      <c r="C1143" s="48" t="n">
        <v>46044</v>
      </c>
      <c r="D1143" s="47" t="s">
        <v>73</v>
      </c>
      <c r="E1143" s="47" t="s">
        <v>62</v>
      </c>
      <c r="F1143" s="47" t="s">
        <v>2231</v>
      </c>
      <c r="G1143" s="47" t="s">
        <v>97</v>
      </c>
      <c r="H1143" s="47" t="s">
        <v>2232</v>
      </c>
      <c r="I1143" s="47" t="n">
        <v>2</v>
      </c>
    </row>
    <row r="1144" customFormat="false" ht="15" hidden="false" customHeight="false" outlineLevel="0" collapsed="false">
      <c r="A1144" s="47" t="s">
        <v>3385</v>
      </c>
      <c r="B1144" s="47" t="s">
        <v>468</v>
      </c>
      <c r="C1144" s="48" t="n">
        <v>46044</v>
      </c>
      <c r="D1144" s="47" t="s">
        <v>73</v>
      </c>
      <c r="E1144" s="47" t="s">
        <v>62</v>
      </c>
      <c r="F1144" s="47" t="s">
        <v>2231</v>
      </c>
      <c r="G1144" s="47" t="s">
        <v>97</v>
      </c>
      <c r="H1144" s="47" t="s">
        <v>2232</v>
      </c>
      <c r="I1144" s="47" t="n">
        <v>4</v>
      </c>
    </row>
    <row r="1145" customFormat="false" ht="15" hidden="false" customHeight="false" outlineLevel="0" collapsed="false">
      <c r="A1145" s="47" t="s">
        <v>3386</v>
      </c>
      <c r="B1145" s="47" t="s">
        <v>468</v>
      </c>
      <c r="C1145" s="48" t="n">
        <v>46044</v>
      </c>
      <c r="D1145" s="47" t="s">
        <v>73</v>
      </c>
      <c r="E1145" s="47" t="s">
        <v>62</v>
      </c>
      <c r="F1145" s="47" t="s">
        <v>2231</v>
      </c>
      <c r="G1145" s="47" t="s">
        <v>97</v>
      </c>
      <c r="H1145" s="47" t="s">
        <v>2232</v>
      </c>
      <c r="I1145" s="47" t="n">
        <v>4</v>
      </c>
    </row>
    <row r="1146" customFormat="false" ht="15" hidden="false" customHeight="false" outlineLevel="0" collapsed="false">
      <c r="A1146" s="47" t="s">
        <v>3387</v>
      </c>
      <c r="B1146" s="47" t="s">
        <v>469</v>
      </c>
      <c r="C1146" s="48" t="n">
        <v>46044</v>
      </c>
      <c r="D1146" s="47" t="s">
        <v>74</v>
      </c>
      <c r="E1146" s="47" t="s">
        <v>62</v>
      </c>
      <c r="F1146" s="47" t="s">
        <v>2317</v>
      </c>
      <c r="G1146" s="47" t="s">
        <v>93</v>
      </c>
      <c r="H1146" s="47" t="s">
        <v>2253</v>
      </c>
      <c r="I1146" s="47" t="n">
        <v>21</v>
      </c>
    </row>
    <row r="1147" customFormat="false" ht="15" hidden="false" customHeight="false" outlineLevel="0" collapsed="false">
      <c r="A1147" s="47" t="s">
        <v>3388</v>
      </c>
      <c r="B1147" s="47" t="s">
        <v>469</v>
      </c>
      <c r="C1147" s="48" t="n">
        <v>46044</v>
      </c>
      <c r="D1147" s="47" t="s">
        <v>74</v>
      </c>
      <c r="E1147" s="47" t="s">
        <v>62</v>
      </c>
      <c r="F1147" s="47" t="s">
        <v>2228</v>
      </c>
      <c r="G1147" s="47" t="s">
        <v>97</v>
      </c>
      <c r="H1147" s="47" t="s">
        <v>2232</v>
      </c>
      <c r="I1147" s="47" t="n">
        <v>2</v>
      </c>
    </row>
    <row r="1148" customFormat="false" ht="15" hidden="false" customHeight="false" outlineLevel="0" collapsed="false">
      <c r="A1148" s="47" t="s">
        <v>3389</v>
      </c>
      <c r="B1148" s="47" t="s">
        <v>469</v>
      </c>
      <c r="C1148" s="48" t="n">
        <v>46044</v>
      </c>
      <c r="D1148" s="47" t="s">
        <v>74</v>
      </c>
      <c r="E1148" s="47" t="s">
        <v>62</v>
      </c>
      <c r="F1148" s="47" t="s">
        <v>2228</v>
      </c>
      <c r="G1148" s="47" t="s">
        <v>97</v>
      </c>
      <c r="H1148" s="47" t="s">
        <v>2232</v>
      </c>
      <c r="I1148" s="47" t="n">
        <v>4</v>
      </c>
    </row>
    <row r="1149" customFormat="false" ht="15" hidden="false" customHeight="false" outlineLevel="0" collapsed="false">
      <c r="A1149" s="47" t="s">
        <v>3390</v>
      </c>
      <c r="B1149" s="47" t="s">
        <v>469</v>
      </c>
      <c r="C1149" s="48" t="n">
        <v>46044</v>
      </c>
      <c r="D1149" s="47" t="s">
        <v>74</v>
      </c>
      <c r="E1149" s="47" t="s">
        <v>62</v>
      </c>
      <c r="F1149" s="47" t="s">
        <v>2228</v>
      </c>
      <c r="G1149" s="47" t="s">
        <v>97</v>
      </c>
      <c r="H1149" s="47" t="s">
        <v>2232</v>
      </c>
      <c r="I1149" s="47" t="n">
        <v>4</v>
      </c>
    </row>
    <row r="1150" customFormat="false" ht="15" hidden="false" customHeight="false" outlineLevel="0" collapsed="false">
      <c r="A1150" s="47" t="s">
        <v>3391</v>
      </c>
      <c r="B1150" s="47" t="s">
        <v>470</v>
      </c>
      <c r="C1150" s="48" t="n">
        <v>46044</v>
      </c>
      <c r="D1150" s="47" t="s">
        <v>75</v>
      </c>
      <c r="E1150" s="47" t="s">
        <v>62</v>
      </c>
      <c r="F1150" s="47" t="s">
        <v>2228</v>
      </c>
      <c r="G1150" s="47" t="s">
        <v>94</v>
      </c>
      <c r="H1150" s="47" t="s">
        <v>2229</v>
      </c>
      <c r="I1150" s="47" t="n">
        <v>109</v>
      </c>
    </row>
    <row r="1151" customFormat="false" ht="15" hidden="false" customHeight="false" outlineLevel="0" collapsed="false">
      <c r="A1151" s="47" t="s">
        <v>3392</v>
      </c>
      <c r="B1151" s="47" t="s">
        <v>470</v>
      </c>
      <c r="C1151" s="48" t="n">
        <v>46044</v>
      </c>
      <c r="D1151" s="47" t="s">
        <v>75</v>
      </c>
      <c r="E1151" s="47" t="s">
        <v>62</v>
      </c>
      <c r="F1151" s="47" t="s">
        <v>2228</v>
      </c>
      <c r="G1151" s="47" t="s">
        <v>95</v>
      </c>
      <c r="H1151" s="47" t="s">
        <v>2245</v>
      </c>
      <c r="I1151" s="47" t="n">
        <v>95</v>
      </c>
    </row>
    <row r="1152" customFormat="false" ht="15" hidden="false" customHeight="false" outlineLevel="0" collapsed="false">
      <c r="A1152" s="47" t="s">
        <v>3393</v>
      </c>
      <c r="B1152" s="47" t="s">
        <v>470</v>
      </c>
      <c r="C1152" s="48" t="n">
        <v>46044</v>
      </c>
      <c r="D1152" s="47" t="s">
        <v>75</v>
      </c>
      <c r="E1152" s="47" t="s">
        <v>62</v>
      </c>
      <c r="F1152" s="47" t="s">
        <v>2231</v>
      </c>
      <c r="G1152" s="47" t="s">
        <v>96</v>
      </c>
      <c r="H1152" s="47" t="s">
        <v>2270</v>
      </c>
      <c r="I1152" s="47" t="n">
        <v>24</v>
      </c>
    </row>
    <row r="1153" customFormat="false" ht="15" hidden="false" customHeight="false" outlineLevel="0" collapsed="false">
      <c r="A1153" s="47" t="s">
        <v>3394</v>
      </c>
      <c r="B1153" s="47" t="s">
        <v>470</v>
      </c>
      <c r="C1153" s="48" t="n">
        <v>46044</v>
      </c>
      <c r="D1153" s="47" t="s">
        <v>75</v>
      </c>
      <c r="E1153" s="47" t="s">
        <v>62</v>
      </c>
      <c r="F1153" s="47" t="s">
        <v>2231</v>
      </c>
      <c r="G1153" s="47" t="s">
        <v>97</v>
      </c>
      <c r="H1153" s="47" t="s">
        <v>2232</v>
      </c>
      <c r="I1153" s="47" t="n">
        <v>7</v>
      </c>
    </row>
    <row r="1154" customFormat="false" ht="15" hidden="false" customHeight="false" outlineLevel="0" collapsed="false">
      <c r="A1154" s="47" t="s">
        <v>3395</v>
      </c>
      <c r="B1154" s="47" t="s">
        <v>470</v>
      </c>
      <c r="C1154" s="48" t="n">
        <v>46044</v>
      </c>
      <c r="D1154" s="47" t="s">
        <v>75</v>
      </c>
      <c r="E1154" s="47" t="s">
        <v>62</v>
      </c>
      <c r="F1154" s="47" t="s">
        <v>2231</v>
      </c>
      <c r="G1154" s="47" t="s">
        <v>97</v>
      </c>
      <c r="H1154" s="47" t="s">
        <v>2232</v>
      </c>
      <c r="I1154" s="47" t="n">
        <v>6</v>
      </c>
    </row>
    <row r="1155" customFormat="false" ht="15" hidden="false" customHeight="false" outlineLevel="0" collapsed="false">
      <c r="A1155" s="47" t="s">
        <v>3396</v>
      </c>
      <c r="B1155" s="47" t="s">
        <v>470</v>
      </c>
      <c r="C1155" s="48" t="n">
        <v>46044</v>
      </c>
      <c r="D1155" s="47" t="s">
        <v>75</v>
      </c>
      <c r="E1155" s="47" t="s">
        <v>62</v>
      </c>
      <c r="F1155" s="47" t="s">
        <v>2228</v>
      </c>
      <c r="G1155" s="47" t="s">
        <v>97</v>
      </c>
      <c r="H1155" s="47" t="s">
        <v>2232</v>
      </c>
      <c r="I1155" s="47" t="n">
        <v>2</v>
      </c>
    </row>
    <row r="1156" customFormat="false" ht="15" hidden="false" customHeight="false" outlineLevel="0" collapsed="false">
      <c r="A1156" s="47" t="s">
        <v>3397</v>
      </c>
      <c r="B1156" s="47" t="s">
        <v>470</v>
      </c>
      <c r="C1156" s="48" t="n">
        <v>46044</v>
      </c>
      <c r="D1156" s="47" t="s">
        <v>75</v>
      </c>
      <c r="E1156" s="47" t="s">
        <v>62</v>
      </c>
      <c r="F1156" s="47" t="s">
        <v>2231</v>
      </c>
      <c r="G1156" s="47" t="s">
        <v>97</v>
      </c>
      <c r="H1156" s="47" t="s">
        <v>2232</v>
      </c>
      <c r="I1156" s="47" t="n">
        <v>3</v>
      </c>
    </row>
    <row r="1157" customFormat="false" ht="15" hidden="false" customHeight="false" outlineLevel="0" collapsed="false">
      <c r="A1157" s="47" t="s">
        <v>3398</v>
      </c>
      <c r="B1157" s="47" t="s">
        <v>470</v>
      </c>
      <c r="C1157" s="48" t="n">
        <v>46044</v>
      </c>
      <c r="D1157" s="47" t="s">
        <v>75</v>
      </c>
      <c r="E1157" s="47" t="s">
        <v>62</v>
      </c>
      <c r="F1157" s="47" t="s">
        <v>2228</v>
      </c>
      <c r="G1157" s="47" t="s">
        <v>97</v>
      </c>
      <c r="H1157" s="47" t="s">
        <v>2232</v>
      </c>
      <c r="I1157" s="47" t="n">
        <v>2</v>
      </c>
    </row>
    <row r="1158" customFormat="false" ht="15" hidden="false" customHeight="false" outlineLevel="0" collapsed="false">
      <c r="A1158" s="47" t="s">
        <v>3399</v>
      </c>
      <c r="B1158" s="47" t="s">
        <v>470</v>
      </c>
      <c r="C1158" s="48" t="n">
        <v>46044</v>
      </c>
      <c r="D1158" s="47" t="s">
        <v>75</v>
      </c>
      <c r="E1158" s="47" t="s">
        <v>62</v>
      </c>
      <c r="F1158" s="47" t="s">
        <v>2228</v>
      </c>
      <c r="G1158" s="47" t="s">
        <v>97</v>
      </c>
      <c r="H1158" s="47" t="s">
        <v>2232</v>
      </c>
      <c r="I1158" s="47" t="n">
        <v>4</v>
      </c>
    </row>
    <row r="1159" customFormat="false" ht="15" hidden="false" customHeight="false" outlineLevel="0" collapsed="false">
      <c r="A1159" s="47" t="s">
        <v>3400</v>
      </c>
      <c r="B1159" s="47" t="s">
        <v>470</v>
      </c>
      <c r="C1159" s="48" t="n">
        <v>46044</v>
      </c>
      <c r="D1159" s="47" t="s">
        <v>75</v>
      </c>
      <c r="E1159" s="47" t="s">
        <v>62</v>
      </c>
      <c r="F1159" s="47" t="s">
        <v>2231</v>
      </c>
      <c r="G1159" s="47" t="s">
        <v>97</v>
      </c>
      <c r="H1159" s="47" t="s">
        <v>2232</v>
      </c>
      <c r="I1159" s="47" t="n">
        <v>6</v>
      </c>
    </row>
    <row r="1160" customFormat="false" ht="15" hidden="false" customHeight="false" outlineLevel="0" collapsed="false">
      <c r="A1160" s="47" t="s">
        <v>3401</v>
      </c>
      <c r="B1160" s="47" t="s">
        <v>470</v>
      </c>
      <c r="C1160" s="48" t="n">
        <v>46044</v>
      </c>
      <c r="D1160" s="47" t="s">
        <v>75</v>
      </c>
      <c r="E1160" s="47" t="s">
        <v>62</v>
      </c>
      <c r="F1160" s="47" t="s">
        <v>2231</v>
      </c>
      <c r="G1160" s="47" t="s">
        <v>97</v>
      </c>
      <c r="H1160" s="47" t="s">
        <v>2232</v>
      </c>
      <c r="I1160" s="47" t="n">
        <v>3</v>
      </c>
    </row>
    <row r="1161" customFormat="false" ht="15" hidden="false" customHeight="false" outlineLevel="0" collapsed="false">
      <c r="A1161" s="47" t="s">
        <v>3402</v>
      </c>
      <c r="B1161" s="47" t="s">
        <v>470</v>
      </c>
      <c r="C1161" s="48" t="n">
        <v>46044</v>
      </c>
      <c r="D1161" s="47" t="s">
        <v>75</v>
      </c>
      <c r="E1161" s="47" t="s">
        <v>62</v>
      </c>
      <c r="F1161" s="47" t="s">
        <v>2231</v>
      </c>
      <c r="G1161" s="47" t="s">
        <v>97</v>
      </c>
      <c r="H1161" s="47" t="s">
        <v>2232</v>
      </c>
      <c r="I1161" s="47" t="n">
        <v>7</v>
      </c>
    </row>
    <row r="1162" customFormat="false" ht="15" hidden="false" customHeight="false" outlineLevel="0" collapsed="false">
      <c r="A1162" s="47" t="s">
        <v>3403</v>
      </c>
      <c r="B1162" s="47" t="s">
        <v>470</v>
      </c>
      <c r="C1162" s="48" t="n">
        <v>46044</v>
      </c>
      <c r="D1162" s="47" t="s">
        <v>75</v>
      </c>
      <c r="E1162" s="47" t="s">
        <v>62</v>
      </c>
      <c r="F1162" s="47" t="s">
        <v>2231</v>
      </c>
      <c r="G1162" s="47" t="s">
        <v>97</v>
      </c>
      <c r="H1162" s="47" t="s">
        <v>2232</v>
      </c>
      <c r="I1162" s="47" t="n">
        <v>2</v>
      </c>
    </row>
    <row r="1163" customFormat="false" ht="15" hidden="false" customHeight="false" outlineLevel="0" collapsed="false">
      <c r="A1163" s="47" t="s">
        <v>3404</v>
      </c>
      <c r="B1163" s="47" t="s">
        <v>470</v>
      </c>
      <c r="C1163" s="48" t="n">
        <v>46044</v>
      </c>
      <c r="D1163" s="47" t="s">
        <v>75</v>
      </c>
      <c r="E1163" s="47" t="s">
        <v>62</v>
      </c>
      <c r="F1163" s="47" t="s">
        <v>2317</v>
      </c>
      <c r="G1163" s="47" t="s">
        <v>97</v>
      </c>
      <c r="H1163" s="47" t="s">
        <v>2232</v>
      </c>
      <c r="I1163" s="47" t="n">
        <v>3</v>
      </c>
    </row>
    <row r="1164" customFormat="false" ht="15" hidden="false" customHeight="false" outlineLevel="0" collapsed="false">
      <c r="A1164" s="47" t="s">
        <v>3405</v>
      </c>
      <c r="B1164" s="47" t="s">
        <v>470</v>
      </c>
      <c r="C1164" s="48" t="n">
        <v>46044</v>
      </c>
      <c r="D1164" s="47" t="s">
        <v>75</v>
      </c>
      <c r="E1164" s="47" t="s">
        <v>62</v>
      </c>
      <c r="F1164" s="47" t="s">
        <v>2228</v>
      </c>
      <c r="G1164" s="47" t="s">
        <v>97</v>
      </c>
      <c r="H1164" s="47" t="s">
        <v>2232</v>
      </c>
      <c r="I1164" s="47" t="n">
        <v>2</v>
      </c>
    </row>
    <row r="1165" customFormat="false" ht="15" hidden="false" customHeight="false" outlineLevel="0" collapsed="false">
      <c r="A1165" s="47" t="s">
        <v>3406</v>
      </c>
      <c r="B1165" s="47" t="s">
        <v>472</v>
      </c>
      <c r="C1165" s="48" t="n">
        <v>46044</v>
      </c>
      <c r="D1165" s="47" t="s">
        <v>73</v>
      </c>
      <c r="E1165" s="47" t="s">
        <v>63</v>
      </c>
      <c r="F1165" s="47" t="s">
        <v>2255</v>
      </c>
      <c r="G1165" s="47" t="s">
        <v>93</v>
      </c>
      <c r="H1165" s="47" t="s">
        <v>2253</v>
      </c>
      <c r="I1165" s="47" t="n">
        <v>71</v>
      </c>
    </row>
    <row r="1166" customFormat="false" ht="15" hidden="false" customHeight="false" outlineLevel="0" collapsed="false">
      <c r="A1166" s="47" t="s">
        <v>3407</v>
      </c>
      <c r="B1166" s="47" t="s">
        <v>472</v>
      </c>
      <c r="C1166" s="48" t="n">
        <v>46044</v>
      </c>
      <c r="D1166" s="47" t="s">
        <v>73</v>
      </c>
      <c r="E1166" s="47" t="s">
        <v>63</v>
      </c>
      <c r="F1166" s="47" t="s">
        <v>2255</v>
      </c>
      <c r="G1166" s="47" t="s">
        <v>95</v>
      </c>
      <c r="H1166" s="47" t="s">
        <v>2245</v>
      </c>
      <c r="I1166" s="47" t="n">
        <v>30</v>
      </c>
    </row>
    <row r="1167" customFormat="false" ht="15" hidden="false" customHeight="false" outlineLevel="0" collapsed="false">
      <c r="A1167" s="47" t="s">
        <v>3408</v>
      </c>
      <c r="B1167" s="47" t="s">
        <v>472</v>
      </c>
      <c r="C1167" s="48" t="n">
        <v>46044</v>
      </c>
      <c r="D1167" s="47" t="s">
        <v>73</v>
      </c>
      <c r="E1167" s="47" t="s">
        <v>63</v>
      </c>
      <c r="F1167" s="47" t="s">
        <v>2260</v>
      </c>
      <c r="G1167" s="47" t="s">
        <v>97</v>
      </c>
      <c r="H1167" s="47" t="s">
        <v>2232</v>
      </c>
      <c r="I1167" s="47" t="n">
        <v>6</v>
      </c>
    </row>
    <row r="1168" customFormat="false" ht="15" hidden="false" customHeight="false" outlineLevel="0" collapsed="false">
      <c r="A1168" s="47" t="s">
        <v>3409</v>
      </c>
      <c r="B1168" s="47" t="s">
        <v>472</v>
      </c>
      <c r="C1168" s="48" t="n">
        <v>46044</v>
      </c>
      <c r="D1168" s="47" t="s">
        <v>73</v>
      </c>
      <c r="E1168" s="47" t="s">
        <v>63</v>
      </c>
      <c r="F1168" s="47" t="s">
        <v>2260</v>
      </c>
      <c r="G1168" s="47" t="s">
        <v>97</v>
      </c>
      <c r="H1168" s="47" t="s">
        <v>2232</v>
      </c>
      <c r="I1168" s="47" t="n">
        <v>3</v>
      </c>
    </row>
    <row r="1169" customFormat="false" ht="15" hidden="false" customHeight="false" outlineLevel="0" collapsed="false">
      <c r="A1169" s="47" t="s">
        <v>3410</v>
      </c>
      <c r="B1169" s="47" t="s">
        <v>472</v>
      </c>
      <c r="C1169" s="48" t="n">
        <v>46044</v>
      </c>
      <c r="D1169" s="47" t="s">
        <v>73</v>
      </c>
      <c r="E1169" s="47" t="s">
        <v>63</v>
      </c>
      <c r="F1169" s="47" t="s">
        <v>2255</v>
      </c>
      <c r="G1169" s="47" t="s">
        <v>97</v>
      </c>
      <c r="H1169" s="47" t="s">
        <v>2232</v>
      </c>
      <c r="I1169" s="47" t="n">
        <v>6</v>
      </c>
    </row>
    <row r="1170" customFormat="false" ht="15" hidden="false" customHeight="false" outlineLevel="0" collapsed="false">
      <c r="A1170" s="47" t="s">
        <v>3411</v>
      </c>
      <c r="B1170" s="47" t="s">
        <v>474</v>
      </c>
      <c r="C1170" s="48" t="n">
        <v>46044</v>
      </c>
      <c r="D1170" s="47" t="s">
        <v>74</v>
      </c>
      <c r="E1170" s="47" t="s">
        <v>63</v>
      </c>
      <c r="F1170" s="47" t="s">
        <v>2255</v>
      </c>
      <c r="G1170" s="47" t="s">
        <v>97</v>
      </c>
      <c r="H1170" s="47" t="s">
        <v>2232</v>
      </c>
      <c r="I1170" s="47" t="n">
        <v>2</v>
      </c>
    </row>
    <row r="1171" customFormat="false" ht="15" hidden="false" customHeight="false" outlineLevel="0" collapsed="false">
      <c r="A1171" s="47" t="s">
        <v>3412</v>
      </c>
      <c r="B1171" s="47" t="s">
        <v>474</v>
      </c>
      <c r="C1171" s="48" t="n">
        <v>46044</v>
      </c>
      <c r="D1171" s="47" t="s">
        <v>74</v>
      </c>
      <c r="E1171" s="47" t="s">
        <v>63</v>
      </c>
      <c r="F1171" s="47" t="s">
        <v>2255</v>
      </c>
      <c r="G1171" s="47" t="s">
        <v>97</v>
      </c>
      <c r="H1171" s="47" t="s">
        <v>2232</v>
      </c>
      <c r="I1171" s="47" t="n">
        <v>5</v>
      </c>
    </row>
    <row r="1172" customFormat="false" ht="15" hidden="false" customHeight="false" outlineLevel="0" collapsed="false">
      <c r="A1172" s="47" t="s">
        <v>3413</v>
      </c>
      <c r="B1172" s="47" t="s">
        <v>474</v>
      </c>
      <c r="C1172" s="48" t="n">
        <v>46044</v>
      </c>
      <c r="D1172" s="47" t="s">
        <v>74</v>
      </c>
      <c r="E1172" s="47" t="s">
        <v>63</v>
      </c>
      <c r="F1172" s="47" t="s">
        <v>2255</v>
      </c>
      <c r="G1172" s="47" t="s">
        <v>97</v>
      </c>
      <c r="H1172" s="47" t="s">
        <v>2232</v>
      </c>
      <c r="I1172" s="47" t="n">
        <v>2</v>
      </c>
    </row>
    <row r="1173" customFormat="false" ht="15" hidden="false" customHeight="false" outlineLevel="0" collapsed="false">
      <c r="A1173" s="47" t="s">
        <v>3414</v>
      </c>
      <c r="B1173" s="47" t="s">
        <v>474</v>
      </c>
      <c r="C1173" s="48" t="n">
        <v>46044</v>
      </c>
      <c r="D1173" s="47" t="s">
        <v>74</v>
      </c>
      <c r="E1173" s="47" t="s">
        <v>63</v>
      </c>
      <c r="F1173" s="47" t="s">
        <v>2252</v>
      </c>
      <c r="G1173" s="47" t="s">
        <v>97</v>
      </c>
      <c r="H1173" s="47" t="s">
        <v>2232</v>
      </c>
      <c r="I1173" s="47" t="n">
        <v>2</v>
      </c>
    </row>
    <row r="1174" customFormat="false" ht="15" hidden="false" customHeight="false" outlineLevel="0" collapsed="false">
      <c r="A1174" s="47" t="s">
        <v>3415</v>
      </c>
      <c r="B1174" s="47" t="s">
        <v>474</v>
      </c>
      <c r="C1174" s="48" t="n">
        <v>46044</v>
      </c>
      <c r="D1174" s="47" t="s">
        <v>74</v>
      </c>
      <c r="E1174" s="47" t="s">
        <v>63</v>
      </c>
      <c r="F1174" s="47" t="s">
        <v>2252</v>
      </c>
      <c r="G1174" s="47" t="s">
        <v>97</v>
      </c>
      <c r="H1174" s="47" t="s">
        <v>2232</v>
      </c>
      <c r="I1174" s="47" t="n">
        <v>7</v>
      </c>
    </row>
    <row r="1175" customFormat="false" ht="15" hidden="false" customHeight="false" outlineLevel="0" collapsed="false">
      <c r="A1175" s="47" t="s">
        <v>3416</v>
      </c>
      <c r="B1175" s="47" t="s">
        <v>474</v>
      </c>
      <c r="C1175" s="48" t="n">
        <v>46044</v>
      </c>
      <c r="D1175" s="47" t="s">
        <v>74</v>
      </c>
      <c r="E1175" s="47" t="s">
        <v>63</v>
      </c>
      <c r="F1175" s="47" t="s">
        <v>2252</v>
      </c>
      <c r="G1175" s="47" t="s">
        <v>97</v>
      </c>
      <c r="H1175" s="47" t="s">
        <v>2232</v>
      </c>
      <c r="I1175" s="47" t="n">
        <v>7</v>
      </c>
    </row>
    <row r="1176" customFormat="false" ht="15" hidden="false" customHeight="false" outlineLevel="0" collapsed="false">
      <c r="A1176" s="47" t="s">
        <v>3417</v>
      </c>
      <c r="B1176" s="47" t="s">
        <v>474</v>
      </c>
      <c r="C1176" s="48" t="n">
        <v>46044</v>
      </c>
      <c r="D1176" s="47" t="s">
        <v>74</v>
      </c>
      <c r="E1176" s="47" t="s">
        <v>63</v>
      </c>
      <c r="F1176" s="47" t="s">
        <v>2255</v>
      </c>
      <c r="G1176" s="47" t="s">
        <v>97</v>
      </c>
      <c r="H1176" s="47" t="s">
        <v>2232</v>
      </c>
      <c r="I1176" s="47" t="n">
        <v>2</v>
      </c>
    </row>
    <row r="1177" customFormat="false" ht="15" hidden="false" customHeight="false" outlineLevel="0" collapsed="false">
      <c r="A1177" s="47" t="s">
        <v>3418</v>
      </c>
      <c r="B1177" s="47" t="s">
        <v>475</v>
      </c>
      <c r="C1177" s="48" t="n">
        <v>46044</v>
      </c>
      <c r="D1177" s="47" t="s">
        <v>75</v>
      </c>
      <c r="E1177" s="47" t="s">
        <v>63</v>
      </c>
      <c r="F1177" s="47" t="s">
        <v>2255</v>
      </c>
      <c r="G1177" s="47" t="s">
        <v>93</v>
      </c>
      <c r="H1177" s="47" t="s">
        <v>2253</v>
      </c>
      <c r="I1177" s="47" t="n">
        <v>78</v>
      </c>
    </row>
    <row r="1178" customFormat="false" ht="15" hidden="false" customHeight="false" outlineLevel="0" collapsed="false">
      <c r="A1178" s="47" t="s">
        <v>3419</v>
      </c>
      <c r="B1178" s="47" t="s">
        <v>475</v>
      </c>
      <c r="C1178" s="48" t="n">
        <v>46044</v>
      </c>
      <c r="D1178" s="47" t="s">
        <v>75</v>
      </c>
      <c r="E1178" s="47" t="s">
        <v>63</v>
      </c>
      <c r="F1178" s="47" t="s">
        <v>2252</v>
      </c>
      <c r="G1178" s="47" t="s">
        <v>96</v>
      </c>
      <c r="H1178" s="47" t="s">
        <v>2270</v>
      </c>
      <c r="I1178" s="47" t="n">
        <v>26</v>
      </c>
    </row>
    <row r="1179" customFormat="false" ht="15" hidden="false" customHeight="false" outlineLevel="0" collapsed="false">
      <c r="A1179" s="47" t="s">
        <v>3420</v>
      </c>
      <c r="B1179" s="47" t="s">
        <v>475</v>
      </c>
      <c r="C1179" s="48" t="n">
        <v>46044</v>
      </c>
      <c r="D1179" s="47" t="s">
        <v>75</v>
      </c>
      <c r="E1179" s="47" t="s">
        <v>63</v>
      </c>
      <c r="F1179" s="47" t="s">
        <v>2255</v>
      </c>
      <c r="G1179" s="47" t="s">
        <v>97</v>
      </c>
      <c r="H1179" s="47" t="s">
        <v>2232</v>
      </c>
      <c r="I1179" s="47" t="n">
        <v>7</v>
      </c>
    </row>
    <row r="1180" customFormat="false" ht="15" hidden="false" customHeight="false" outlineLevel="0" collapsed="false">
      <c r="A1180" s="47" t="s">
        <v>3421</v>
      </c>
      <c r="B1180" s="47" t="s">
        <v>475</v>
      </c>
      <c r="C1180" s="48" t="n">
        <v>46044</v>
      </c>
      <c r="D1180" s="47" t="s">
        <v>75</v>
      </c>
      <c r="E1180" s="47" t="s">
        <v>63</v>
      </c>
      <c r="F1180" s="47" t="s">
        <v>2255</v>
      </c>
      <c r="G1180" s="47" t="s">
        <v>97</v>
      </c>
      <c r="H1180" s="47" t="s">
        <v>2232</v>
      </c>
      <c r="I1180" s="47" t="n">
        <v>4</v>
      </c>
    </row>
    <row r="1181" customFormat="false" ht="15" hidden="false" customHeight="false" outlineLevel="0" collapsed="false">
      <c r="A1181" s="47" t="s">
        <v>3422</v>
      </c>
      <c r="B1181" s="47" t="s">
        <v>475</v>
      </c>
      <c r="C1181" s="48" t="n">
        <v>46044</v>
      </c>
      <c r="D1181" s="47" t="s">
        <v>75</v>
      </c>
      <c r="E1181" s="47" t="s">
        <v>63</v>
      </c>
      <c r="F1181" s="47" t="s">
        <v>2252</v>
      </c>
      <c r="G1181" s="47" t="s">
        <v>97</v>
      </c>
      <c r="H1181" s="47" t="s">
        <v>2232</v>
      </c>
      <c r="I1181" s="47" t="n">
        <v>6</v>
      </c>
    </row>
    <row r="1182" customFormat="false" ht="15" hidden="false" customHeight="false" outlineLevel="0" collapsed="false">
      <c r="A1182" s="47" t="s">
        <v>3423</v>
      </c>
      <c r="B1182" s="47" t="s">
        <v>475</v>
      </c>
      <c r="C1182" s="48" t="n">
        <v>46044</v>
      </c>
      <c r="D1182" s="47" t="s">
        <v>75</v>
      </c>
      <c r="E1182" s="47" t="s">
        <v>63</v>
      </c>
      <c r="F1182" s="47" t="s">
        <v>2252</v>
      </c>
      <c r="G1182" s="47" t="s">
        <v>97</v>
      </c>
      <c r="H1182" s="47" t="s">
        <v>2232</v>
      </c>
      <c r="I1182" s="47" t="n">
        <v>6</v>
      </c>
    </row>
    <row r="1183" customFormat="false" ht="15" hidden="false" customHeight="false" outlineLevel="0" collapsed="false">
      <c r="A1183" s="47" t="s">
        <v>3424</v>
      </c>
      <c r="B1183" s="47" t="s">
        <v>476</v>
      </c>
      <c r="C1183" s="48" t="n">
        <v>46044</v>
      </c>
      <c r="D1183" s="47" t="s">
        <v>73</v>
      </c>
      <c r="E1183" s="47" t="s">
        <v>64</v>
      </c>
      <c r="F1183" s="47" t="s">
        <v>2280</v>
      </c>
      <c r="G1183" s="47" t="s">
        <v>97</v>
      </c>
      <c r="H1183" s="47" t="s">
        <v>2232</v>
      </c>
      <c r="I1183" s="47" t="n">
        <v>7</v>
      </c>
    </row>
    <row r="1184" customFormat="false" ht="15" hidden="false" customHeight="false" outlineLevel="0" collapsed="false">
      <c r="A1184" s="47" t="s">
        <v>3425</v>
      </c>
      <c r="B1184" s="47" t="s">
        <v>476</v>
      </c>
      <c r="C1184" s="48" t="n">
        <v>46044</v>
      </c>
      <c r="D1184" s="47" t="s">
        <v>73</v>
      </c>
      <c r="E1184" s="47" t="s">
        <v>64</v>
      </c>
      <c r="F1184" s="47" t="s">
        <v>2280</v>
      </c>
      <c r="G1184" s="47" t="s">
        <v>97</v>
      </c>
      <c r="H1184" s="47" t="s">
        <v>2232</v>
      </c>
      <c r="I1184" s="47" t="n">
        <v>6</v>
      </c>
    </row>
    <row r="1185" customFormat="false" ht="15" hidden="false" customHeight="false" outlineLevel="0" collapsed="false">
      <c r="A1185" s="47" t="s">
        <v>3426</v>
      </c>
      <c r="B1185" s="47" t="s">
        <v>476</v>
      </c>
      <c r="C1185" s="48" t="n">
        <v>46044</v>
      </c>
      <c r="D1185" s="47" t="s">
        <v>73</v>
      </c>
      <c r="E1185" s="47" t="s">
        <v>64</v>
      </c>
      <c r="F1185" s="47" t="s">
        <v>2280</v>
      </c>
      <c r="G1185" s="47" t="s">
        <v>97</v>
      </c>
      <c r="H1185" s="47" t="s">
        <v>2232</v>
      </c>
      <c r="I1185" s="47" t="n">
        <v>6</v>
      </c>
    </row>
    <row r="1186" customFormat="false" ht="15" hidden="false" customHeight="false" outlineLevel="0" collapsed="false">
      <c r="A1186" s="47" t="s">
        <v>3427</v>
      </c>
      <c r="B1186" s="47" t="s">
        <v>476</v>
      </c>
      <c r="C1186" s="48" t="n">
        <v>46044</v>
      </c>
      <c r="D1186" s="47" t="s">
        <v>73</v>
      </c>
      <c r="E1186" s="47" t="s">
        <v>64</v>
      </c>
      <c r="F1186" s="47" t="s">
        <v>2280</v>
      </c>
      <c r="G1186" s="47" t="s">
        <v>97</v>
      </c>
      <c r="H1186" s="47" t="s">
        <v>2232</v>
      </c>
      <c r="I1186" s="47" t="n">
        <v>4</v>
      </c>
    </row>
    <row r="1187" customFormat="false" ht="15" hidden="false" customHeight="false" outlineLevel="0" collapsed="false">
      <c r="A1187" s="47" t="s">
        <v>3428</v>
      </c>
      <c r="B1187" s="47" t="s">
        <v>478</v>
      </c>
      <c r="C1187" s="48" t="n">
        <v>46044</v>
      </c>
      <c r="D1187" s="47" t="s">
        <v>74</v>
      </c>
      <c r="E1187" s="47" t="s">
        <v>64</v>
      </c>
      <c r="F1187" s="47" t="s">
        <v>2280</v>
      </c>
      <c r="G1187" s="47" t="s">
        <v>93</v>
      </c>
      <c r="H1187" s="47" t="s">
        <v>2253</v>
      </c>
      <c r="I1187" s="47" t="n">
        <v>8</v>
      </c>
    </row>
    <row r="1188" customFormat="false" ht="15" hidden="false" customHeight="false" outlineLevel="0" collapsed="false">
      <c r="A1188" s="47" t="s">
        <v>3429</v>
      </c>
      <c r="B1188" s="47" t="s">
        <v>478</v>
      </c>
      <c r="C1188" s="48" t="n">
        <v>46044</v>
      </c>
      <c r="D1188" s="47" t="s">
        <v>74</v>
      </c>
      <c r="E1188" s="47" t="s">
        <v>64</v>
      </c>
      <c r="F1188" s="47" t="s">
        <v>2278</v>
      </c>
      <c r="G1188" s="47" t="s">
        <v>97</v>
      </c>
      <c r="H1188" s="47" t="s">
        <v>2232</v>
      </c>
      <c r="I1188" s="47" t="n">
        <v>3</v>
      </c>
    </row>
    <row r="1189" customFormat="false" ht="15" hidden="false" customHeight="false" outlineLevel="0" collapsed="false">
      <c r="A1189" s="47" t="s">
        <v>3430</v>
      </c>
      <c r="B1189" s="47" t="s">
        <v>479</v>
      </c>
      <c r="C1189" s="48" t="n">
        <v>46044</v>
      </c>
      <c r="D1189" s="47" t="s">
        <v>73</v>
      </c>
      <c r="E1189" s="47" t="s">
        <v>65</v>
      </c>
      <c r="F1189" s="47" t="s">
        <v>2289</v>
      </c>
      <c r="G1189" s="47" t="s">
        <v>93</v>
      </c>
      <c r="H1189" s="47" t="s">
        <v>2253</v>
      </c>
      <c r="I1189" s="47" t="n">
        <v>13</v>
      </c>
    </row>
    <row r="1190" customFormat="false" ht="15" hidden="false" customHeight="false" outlineLevel="0" collapsed="false">
      <c r="A1190" s="47" t="s">
        <v>3431</v>
      </c>
      <c r="B1190" s="47" t="s">
        <v>479</v>
      </c>
      <c r="C1190" s="48" t="n">
        <v>46044</v>
      </c>
      <c r="D1190" s="47" t="s">
        <v>73</v>
      </c>
      <c r="E1190" s="47" t="s">
        <v>65</v>
      </c>
      <c r="F1190" s="47" t="s">
        <v>2284</v>
      </c>
      <c r="G1190" s="47" t="s">
        <v>97</v>
      </c>
      <c r="H1190" s="47" t="s">
        <v>2232</v>
      </c>
      <c r="I1190" s="47" t="n">
        <v>3</v>
      </c>
    </row>
    <row r="1191" customFormat="false" ht="15" hidden="false" customHeight="false" outlineLevel="0" collapsed="false">
      <c r="A1191" s="47" t="s">
        <v>3432</v>
      </c>
      <c r="B1191" s="47" t="s">
        <v>479</v>
      </c>
      <c r="C1191" s="48" t="n">
        <v>46044</v>
      </c>
      <c r="D1191" s="47" t="s">
        <v>73</v>
      </c>
      <c r="E1191" s="47" t="s">
        <v>65</v>
      </c>
      <c r="F1191" s="47" t="s">
        <v>2289</v>
      </c>
      <c r="G1191" s="47" t="s">
        <v>97</v>
      </c>
      <c r="H1191" s="47" t="s">
        <v>2232</v>
      </c>
      <c r="I1191" s="47" t="n">
        <v>5</v>
      </c>
    </row>
    <row r="1192" customFormat="false" ht="15" hidden="false" customHeight="false" outlineLevel="0" collapsed="false">
      <c r="A1192" s="47" t="s">
        <v>3433</v>
      </c>
      <c r="B1192" s="47" t="s">
        <v>479</v>
      </c>
      <c r="C1192" s="48" t="n">
        <v>46044</v>
      </c>
      <c r="D1192" s="47" t="s">
        <v>73</v>
      </c>
      <c r="E1192" s="47" t="s">
        <v>65</v>
      </c>
      <c r="F1192" s="47" t="s">
        <v>2289</v>
      </c>
      <c r="G1192" s="47" t="s">
        <v>97</v>
      </c>
      <c r="H1192" s="47" t="s">
        <v>2232</v>
      </c>
      <c r="I1192" s="47" t="n">
        <v>4</v>
      </c>
    </row>
    <row r="1193" customFormat="false" ht="15" hidden="false" customHeight="false" outlineLevel="0" collapsed="false">
      <c r="A1193" s="47" t="s">
        <v>3434</v>
      </c>
      <c r="B1193" s="47" t="s">
        <v>479</v>
      </c>
      <c r="C1193" s="48" t="n">
        <v>46044</v>
      </c>
      <c r="D1193" s="47" t="s">
        <v>73</v>
      </c>
      <c r="E1193" s="47" t="s">
        <v>65</v>
      </c>
      <c r="F1193" s="47" t="s">
        <v>2284</v>
      </c>
      <c r="G1193" s="47" t="s">
        <v>97</v>
      </c>
      <c r="H1193" s="47" t="s">
        <v>2232</v>
      </c>
      <c r="I1193" s="47" t="n">
        <v>3</v>
      </c>
    </row>
    <row r="1194" customFormat="false" ht="15" hidden="false" customHeight="false" outlineLevel="0" collapsed="false">
      <c r="A1194" s="47" t="s">
        <v>3435</v>
      </c>
      <c r="B1194" s="47" t="s">
        <v>479</v>
      </c>
      <c r="C1194" s="48" t="n">
        <v>46044</v>
      </c>
      <c r="D1194" s="47" t="s">
        <v>73</v>
      </c>
      <c r="E1194" s="47" t="s">
        <v>65</v>
      </c>
      <c r="F1194" s="47" t="s">
        <v>2284</v>
      </c>
      <c r="G1194" s="47" t="s">
        <v>97</v>
      </c>
      <c r="H1194" s="47" t="s">
        <v>2232</v>
      </c>
      <c r="I1194" s="47" t="n">
        <v>6</v>
      </c>
    </row>
    <row r="1195" customFormat="false" ht="15" hidden="false" customHeight="false" outlineLevel="0" collapsed="false">
      <c r="A1195" s="47" t="s">
        <v>3436</v>
      </c>
      <c r="B1195" s="47" t="s">
        <v>479</v>
      </c>
      <c r="C1195" s="48" t="n">
        <v>46044</v>
      </c>
      <c r="D1195" s="47" t="s">
        <v>73</v>
      </c>
      <c r="E1195" s="47" t="s">
        <v>65</v>
      </c>
      <c r="F1195" s="47" t="s">
        <v>2289</v>
      </c>
      <c r="G1195" s="47" t="s">
        <v>97</v>
      </c>
      <c r="H1195" s="47" t="s">
        <v>2232</v>
      </c>
      <c r="I1195" s="47" t="n">
        <v>3</v>
      </c>
    </row>
    <row r="1196" customFormat="false" ht="15" hidden="false" customHeight="false" outlineLevel="0" collapsed="false">
      <c r="A1196" s="47" t="s">
        <v>3437</v>
      </c>
      <c r="B1196" s="47" t="s">
        <v>479</v>
      </c>
      <c r="C1196" s="48" t="n">
        <v>46044</v>
      </c>
      <c r="D1196" s="47" t="s">
        <v>73</v>
      </c>
      <c r="E1196" s="47" t="s">
        <v>65</v>
      </c>
      <c r="F1196" s="47" t="s">
        <v>2289</v>
      </c>
      <c r="G1196" s="47" t="s">
        <v>97</v>
      </c>
      <c r="H1196" s="47" t="s">
        <v>2232</v>
      </c>
      <c r="I1196" s="47" t="n">
        <v>2</v>
      </c>
    </row>
    <row r="1197" customFormat="false" ht="15" hidden="false" customHeight="false" outlineLevel="0" collapsed="false">
      <c r="A1197" s="47" t="s">
        <v>3438</v>
      </c>
      <c r="B1197" s="47" t="s">
        <v>479</v>
      </c>
      <c r="C1197" s="48" t="n">
        <v>46044</v>
      </c>
      <c r="D1197" s="47" t="s">
        <v>73</v>
      </c>
      <c r="E1197" s="47" t="s">
        <v>65</v>
      </c>
      <c r="F1197" s="47" t="s">
        <v>2289</v>
      </c>
      <c r="G1197" s="47" t="s">
        <v>97</v>
      </c>
      <c r="H1197" s="47" t="s">
        <v>2232</v>
      </c>
      <c r="I1197" s="47" t="n">
        <v>5</v>
      </c>
    </row>
    <row r="1198" customFormat="false" ht="15" hidden="false" customHeight="false" outlineLevel="0" collapsed="false">
      <c r="A1198" s="47" t="s">
        <v>3439</v>
      </c>
      <c r="B1198" s="47" t="s">
        <v>479</v>
      </c>
      <c r="C1198" s="48" t="n">
        <v>46044</v>
      </c>
      <c r="D1198" s="47" t="s">
        <v>73</v>
      </c>
      <c r="E1198" s="47" t="s">
        <v>65</v>
      </c>
      <c r="F1198" s="47" t="s">
        <v>2289</v>
      </c>
      <c r="G1198" s="47" t="s">
        <v>97</v>
      </c>
      <c r="H1198" s="47" t="s">
        <v>2232</v>
      </c>
      <c r="I1198" s="47" t="n">
        <v>6</v>
      </c>
    </row>
    <row r="1199" customFormat="false" ht="15" hidden="false" customHeight="false" outlineLevel="0" collapsed="false">
      <c r="A1199" s="47" t="s">
        <v>3440</v>
      </c>
      <c r="B1199" s="47" t="s">
        <v>480</v>
      </c>
      <c r="C1199" s="48" t="n">
        <v>46044</v>
      </c>
      <c r="D1199" s="47" t="s">
        <v>74</v>
      </c>
      <c r="E1199" s="47" t="s">
        <v>65</v>
      </c>
      <c r="F1199" s="47" t="s">
        <v>2284</v>
      </c>
      <c r="G1199" s="47" t="s">
        <v>97</v>
      </c>
      <c r="H1199" s="47" t="s">
        <v>2232</v>
      </c>
      <c r="I1199" s="47" t="n">
        <v>5</v>
      </c>
    </row>
    <row r="1200" customFormat="false" ht="15" hidden="false" customHeight="false" outlineLevel="0" collapsed="false">
      <c r="A1200" s="47" t="s">
        <v>3441</v>
      </c>
      <c r="B1200" s="47" t="s">
        <v>480</v>
      </c>
      <c r="C1200" s="48" t="n">
        <v>46044</v>
      </c>
      <c r="D1200" s="47" t="s">
        <v>74</v>
      </c>
      <c r="E1200" s="47" t="s">
        <v>65</v>
      </c>
      <c r="F1200" s="47" t="s">
        <v>2289</v>
      </c>
      <c r="G1200" s="47" t="s">
        <v>97</v>
      </c>
      <c r="H1200" s="47" t="s">
        <v>2232</v>
      </c>
      <c r="I1200" s="47" t="n">
        <v>6</v>
      </c>
    </row>
    <row r="1201" customFormat="false" ht="15" hidden="false" customHeight="false" outlineLevel="0" collapsed="false">
      <c r="A1201" s="47" t="s">
        <v>3442</v>
      </c>
      <c r="B1201" s="47" t="s">
        <v>480</v>
      </c>
      <c r="C1201" s="48" t="n">
        <v>46044</v>
      </c>
      <c r="D1201" s="47" t="s">
        <v>74</v>
      </c>
      <c r="E1201" s="47" t="s">
        <v>65</v>
      </c>
      <c r="F1201" s="47" t="s">
        <v>2284</v>
      </c>
      <c r="G1201" s="47" t="s">
        <v>97</v>
      </c>
      <c r="H1201" s="47" t="s">
        <v>2232</v>
      </c>
      <c r="I1201" s="47" t="n">
        <v>5</v>
      </c>
    </row>
    <row r="1202" customFormat="false" ht="15" hidden="false" customHeight="false" outlineLevel="0" collapsed="false">
      <c r="A1202" s="47" t="s">
        <v>3443</v>
      </c>
      <c r="B1202" s="47" t="s">
        <v>480</v>
      </c>
      <c r="C1202" s="48" t="n">
        <v>46044</v>
      </c>
      <c r="D1202" s="47" t="s">
        <v>74</v>
      </c>
      <c r="E1202" s="47" t="s">
        <v>65</v>
      </c>
      <c r="F1202" s="47" t="s">
        <v>2284</v>
      </c>
      <c r="G1202" s="47" t="s">
        <v>97</v>
      </c>
      <c r="H1202" s="47" t="s">
        <v>2232</v>
      </c>
      <c r="I1202" s="47" t="n">
        <v>5</v>
      </c>
    </row>
    <row r="1203" customFormat="false" ht="15" hidden="false" customHeight="false" outlineLevel="0" collapsed="false">
      <c r="A1203" s="47" t="s">
        <v>3444</v>
      </c>
      <c r="B1203" s="47" t="s">
        <v>480</v>
      </c>
      <c r="C1203" s="48" t="n">
        <v>46044</v>
      </c>
      <c r="D1203" s="47" t="s">
        <v>74</v>
      </c>
      <c r="E1203" s="47" t="s">
        <v>65</v>
      </c>
      <c r="F1203" s="47" t="s">
        <v>2284</v>
      </c>
      <c r="G1203" s="47" t="s">
        <v>97</v>
      </c>
      <c r="H1203" s="47" t="s">
        <v>2232</v>
      </c>
      <c r="I1203" s="47" t="n">
        <v>3</v>
      </c>
    </row>
    <row r="1204" customFormat="false" ht="15" hidden="false" customHeight="false" outlineLevel="0" collapsed="false">
      <c r="A1204" s="47" t="s">
        <v>3445</v>
      </c>
      <c r="B1204" s="47" t="s">
        <v>481</v>
      </c>
      <c r="C1204" s="48" t="n">
        <v>46044</v>
      </c>
      <c r="D1204" s="47" t="s">
        <v>75</v>
      </c>
      <c r="E1204" s="47" t="s">
        <v>65</v>
      </c>
      <c r="F1204" s="47" t="s">
        <v>2284</v>
      </c>
      <c r="G1204" s="47" t="s">
        <v>93</v>
      </c>
      <c r="H1204" s="47" t="s">
        <v>2253</v>
      </c>
      <c r="I1204" s="47" t="n">
        <v>24</v>
      </c>
    </row>
    <row r="1205" customFormat="false" ht="15" hidden="false" customHeight="false" outlineLevel="0" collapsed="false">
      <c r="A1205" s="47" t="s">
        <v>3446</v>
      </c>
      <c r="B1205" s="47" t="s">
        <v>481</v>
      </c>
      <c r="C1205" s="48" t="n">
        <v>46044</v>
      </c>
      <c r="D1205" s="47" t="s">
        <v>75</v>
      </c>
      <c r="E1205" s="47" t="s">
        <v>65</v>
      </c>
      <c r="F1205" s="47" t="s">
        <v>2289</v>
      </c>
      <c r="G1205" s="47" t="s">
        <v>93</v>
      </c>
      <c r="H1205" s="47" t="s">
        <v>2253</v>
      </c>
      <c r="I1205" s="47" t="n">
        <v>11</v>
      </c>
    </row>
    <row r="1206" customFormat="false" ht="15" hidden="false" customHeight="false" outlineLevel="0" collapsed="false">
      <c r="A1206" s="47" t="s">
        <v>3447</v>
      </c>
      <c r="B1206" s="47" t="s">
        <v>481</v>
      </c>
      <c r="C1206" s="48" t="n">
        <v>46044</v>
      </c>
      <c r="D1206" s="47" t="s">
        <v>75</v>
      </c>
      <c r="E1206" s="47" t="s">
        <v>65</v>
      </c>
      <c r="F1206" s="47" t="s">
        <v>2284</v>
      </c>
      <c r="G1206" s="47" t="s">
        <v>97</v>
      </c>
      <c r="H1206" s="47" t="s">
        <v>2232</v>
      </c>
      <c r="I1206" s="47" t="n">
        <v>4</v>
      </c>
    </row>
    <row r="1207" customFormat="false" ht="15" hidden="false" customHeight="false" outlineLevel="0" collapsed="false">
      <c r="A1207" s="47" t="s">
        <v>3448</v>
      </c>
      <c r="B1207" s="47" t="s">
        <v>481</v>
      </c>
      <c r="C1207" s="48" t="n">
        <v>46044</v>
      </c>
      <c r="D1207" s="47" t="s">
        <v>75</v>
      </c>
      <c r="E1207" s="47" t="s">
        <v>65</v>
      </c>
      <c r="F1207" s="47" t="s">
        <v>2284</v>
      </c>
      <c r="G1207" s="47" t="s">
        <v>97</v>
      </c>
      <c r="H1207" s="47" t="s">
        <v>2232</v>
      </c>
      <c r="I1207" s="47" t="n">
        <v>5</v>
      </c>
    </row>
    <row r="1208" customFormat="false" ht="15" hidden="false" customHeight="false" outlineLevel="0" collapsed="false">
      <c r="A1208" s="47" t="s">
        <v>3449</v>
      </c>
      <c r="B1208" s="47" t="s">
        <v>481</v>
      </c>
      <c r="C1208" s="48" t="n">
        <v>46044</v>
      </c>
      <c r="D1208" s="47" t="s">
        <v>75</v>
      </c>
      <c r="E1208" s="47" t="s">
        <v>65</v>
      </c>
      <c r="F1208" s="47" t="s">
        <v>2284</v>
      </c>
      <c r="G1208" s="47" t="s">
        <v>97</v>
      </c>
      <c r="H1208" s="47" t="s">
        <v>2232</v>
      </c>
      <c r="I1208" s="47" t="n">
        <v>4</v>
      </c>
    </row>
    <row r="1209" customFormat="false" ht="15" hidden="false" customHeight="false" outlineLevel="0" collapsed="false">
      <c r="A1209" s="47" t="s">
        <v>3450</v>
      </c>
      <c r="B1209" s="47" t="s">
        <v>481</v>
      </c>
      <c r="C1209" s="48" t="n">
        <v>46044</v>
      </c>
      <c r="D1209" s="47" t="s">
        <v>75</v>
      </c>
      <c r="E1209" s="47" t="s">
        <v>65</v>
      </c>
      <c r="F1209" s="47" t="s">
        <v>2289</v>
      </c>
      <c r="G1209" s="47" t="s">
        <v>97</v>
      </c>
      <c r="H1209" s="47" t="s">
        <v>2232</v>
      </c>
      <c r="I1209" s="47" t="n">
        <v>6</v>
      </c>
    </row>
    <row r="1210" customFormat="false" ht="15" hidden="false" customHeight="false" outlineLevel="0" collapsed="false">
      <c r="A1210" s="47" t="s">
        <v>3451</v>
      </c>
      <c r="B1210" s="47" t="s">
        <v>481</v>
      </c>
      <c r="C1210" s="48" t="n">
        <v>46044</v>
      </c>
      <c r="D1210" s="47" t="s">
        <v>75</v>
      </c>
      <c r="E1210" s="47" t="s">
        <v>65</v>
      </c>
      <c r="F1210" s="47" t="s">
        <v>2284</v>
      </c>
      <c r="G1210" s="47" t="s">
        <v>97</v>
      </c>
      <c r="H1210" s="47" t="s">
        <v>2232</v>
      </c>
      <c r="I1210" s="47" t="n">
        <v>5</v>
      </c>
    </row>
    <row r="1211" customFormat="false" ht="15" hidden="false" customHeight="false" outlineLevel="0" collapsed="false">
      <c r="A1211" s="47" t="s">
        <v>3452</v>
      </c>
      <c r="B1211" s="47" t="s">
        <v>482</v>
      </c>
      <c r="C1211" s="48" t="n">
        <v>46045</v>
      </c>
      <c r="D1211" s="47" t="s">
        <v>73</v>
      </c>
      <c r="E1211" s="47" t="s">
        <v>62</v>
      </c>
      <c r="F1211" s="47" t="s">
        <v>2228</v>
      </c>
      <c r="G1211" s="47" t="s">
        <v>97</v>
      </c>
      <c r="H1211" s="47" t="s">
        <v>2232</v>
      </c>
      <c r="I1211" s="47" t="n">
        <v>3</v>
      </c>
    </row>
    <row r="1212" customFormat="false" ht="15" hidden="false" customHeight="false" outlineLevel="0" collapsed="false">
      <c r="A1212" s="47" t="s">
        <v>3453</v>
      </c>
      <c r="B1212" s="47" t="s">
        <v>483</v>
      </c>
      <c r="C1212" s="48" t="n">
        <v>46045</v>
      </c>
      <c r="D1212" s="47" t="s">
        <v>74</v>
      </c>
      <c r="E1212" s="47" t="s">
        <v>62</v>
      </c>
      <c r="F1212" s="47" t="s">
        <v>2317</v>
      </c>
      <c r="G1212" s="47" t="s">
        <v>97</v>
      </c>
      <c r="H1212" s="47" t="s">
        <v>2232</v>
      </c>
      <c r="I1212" s="47" t="n">
        <v>7</v>
      </c>
    </row>
    <row r="1213" customFormat="false" ht="15" hidden="false" customHeight="false" outlineLevel="0" collapsed="false">
      <c r="A1213" s="47" t="s">
        <v>3454</v>
      </c>
      <c r="B1213" s="47" t="s">
        <v>483</v>
      </c>
      <c r="C1213" s="48" t="n">
        <v>46045</v>
      </c>
      <c r="D1213" s="47" t="s">
        <v>74</v>
      </c>
      <c r="E1213" s="47" t="s">
        <v>62</v>
      </c>
      <c r="F1213" s="47" t="s">
        <v>2228</v>
      </c>
      <c r="G1213" s="47" t="s">
        <v>97</v>
      </c>
      <c r="H1213" s="47" t="s">
        <v>2232</v>
      </c>
      <c r="I1213" s="47" t="n">
        <v>7</v>
      </c>
    </row>
    <row r="1214" customFormat="false" ht="15" hidden="false" customHeight="false" outlineLevel="0" collapsed="false">
      <c r="A1214" s="47" t="s">
        <v>3455</v>
      </c>
      <c r="B1214" s="47" t="s">
        <v>483</v>
      </c>
      <c r="C1214" s="48" t="n">
        <v>46045</v>
      </c>
      <c r="D1214" s="47" t="s">
        <v>74</v>
      </c>
      <c r="E1214" s="47" t="s">
        <v>62</v>
      </c>
      <c r="F1214" s="47" t="s">
        <v>2228</v>
      </c>
      <c r="G1214" s="47" t="s">
        <v>97</v>
      </c>
      <c r="H1214" s="47" t="s">
        <v>2232</v>
      </c>
      <c r="I1214" s="47" t="n">
        <v>5</v>
      </c>
    </row>
    <row r="1215" customFormat="false" ht="15" hidden="false" customHeight="false" outlineLevel="0" collapsed="false">
      <c r="A1215" s="47" t="s">
        <v>3456</v>
      </c>
      <c r="B1215" s="47" t="s">
        <v>483</v>
      </c>
      <c r="C1215" s="48" t="n">
        <v>46045</v>
      </c>
      <c r="D1215" s="47" t="s">
        <v>74</v>
      </c>
      <c r="E1215" s="47" t="s">
        <v>62</v>
      </c>
      <c r="F1215" s="47" t="s">
        <v>2228</v>
      </c>
      <c r="G1215" s="47" t="s">
        <v>98</v>
      </c>
      <c r="H1215" s="47" t="s">
        <v>2382</v>
      </c>
      <c r="I1215" s="47" t="n">
        <v>9</v>
      </c>
    </row>
    <row r="1216" customFormat="false" ht="15" hidden="false" customHeight="false" outlineLevel="0" collapsed="false">
      <c r="A1216" s="47" t="s">
        <v>3457</v>
      </c>
      <c r="B1216" s="47" t="s">
        <v>484</v>
      </c>
      <c r="C1216" s="48" t="n">
        <v>46045</v>
      </c>
      <c r="D1216" s="47" t="s">
        <v>75</v>
      </c>
      <c r="E1216" s="47" t="s">
        <v>62</v>
      </c>
      <c r="F1216" s="47" t="s">
        <v>2228</v>
      </c>
      <c r="G1216" s="47" t="s">
        <v>93</v>
      </c>
      <c r="H1216" s="47" t="s">
        <v>2253</v>
      </c>
      <c r="I1216" s="47" t="n">
        <v>11</v>
      </c>
    </row>
    <row r="1217" customFormat="false" ht="15" hidden="false" customHeight="false" outlineLevel="0" collapsed="false">
      <c r="A1217" s="47" t="s">
        <v>3458</v>
      </c>
      <c r="B1217" s="47" t="s">
        <v>484</v>
      </c>
      <c r="C1217" s="48" t="n">
        <v>46045</v>
      </c>
      <c r="D1217" s="47" t="s">
        <v>75</v>
      </c>
      <c r="E1217" s="47" t="s">
        <v>62</v>
      </c>
      <c r="F1217" s="47" t="s">
        <v>2228</v>
      </c>
      <c r="G1217" s="47" t="s">
        <v>97</v>
      </c>
      <c r="H1217" s="47" t="s">
        <v>2232</v>
      </c>
      <c r="I1217" s="47" t="n">
        <v>7</v>
      </c>
    </row>
    <row r="1218" customFormat="false" ht="15" hidden="false" customHeight="false" outlineLevel="0" collapsed="false">
      <c r="A1218" s="47" t="s">
        <v>3459</v>
      </c>
      <c r="B1218" s="47" t="s">
        <v>484</v>
      </c>
      <c r="C1218" s="48" t="n">
        <v>46045</v>
      </c>
      <c r="D1218" s="47" t="s">
        <v>75</v>
      </c>
      <c r="E1218" s="47" t="s">
        <v>62</v>
      </c>
      <c r="F1218" s="47" t="s">
        <v>2228</v>
      </c>
      <c r="G1218" s="47" t="s">
        <v>97</v>
      </c>
      <c r="H1218" s="47" t="s">
        <v>2232</v>
      </c>
      <c r="I1218" s="47" t="n">
        <v>6</v>
      </c>
    </row>
    <row r="1219" customFormat="false" ht="15" hidden="false" customHeight="false" outlineLevel="0" collapsed="false">
      <c r="A1219" s="47" t="s">
        <v>3460</v>
      </c>
      <c r="B1219" s="47" t="s">
        <v>485</v>
      </c>
      <c r="C1219" s="48" t="n">
        <v>46045</v>
      </c>
      <c r="D1219" s="47" t="s">
        <v>73</v>
      </c>
      <c r="E1219" s="47" t="s">
        <v>63</v>
      </c>
      <c r="F1219" s="47" t="s">
        <v>2255</v>
      </c>
      <c r="G1219" s="47" t="s">
        <v>93</v>
      </c>
      <c r="H1219" s="47" t="s">
        <v>2253</v>
      </c>
      <c r="I1219" s="47" t="n">
        <v>46</v>
      </c>
    </row>
    <row r="1220" customFormat="false" ht="15" hidden="false" customHeight="false" outlineLevel="0" collapsed="false">
      <c r="A1220" s="47" t="s">
        <v>3461</v>
      </c>
      <c r="B1220" s="47" t="s">
        <v>485</v>
      </c>
      <c r="C1220" s="48" t="n">
        <v>46045</v>
      </c>
      <c r="D1220" s="47" t="s">
        <v>73</v>
      </c>
      <c r="E1220" s="47" t="s">
        <v>63</v>
      </c>
      <c r="F1220" s="47" t="s">
        <v>2252</v>
      </c>
      <c r="G1220" s="47" t="s">
        <v>97</v>
      </c>
      <c r="H1220" s="47" t="s">
        <v>2232</v>
      </c>
      <c r="I1220" s="47" t="n">
        <v>5</v>
      </c>
    </row>
    <row r="1221" customFormat="false" ht="15" hidden="false" customHeight="false" outlineLevel="0" collapsed="false">
      <c r="A1221" s="47" t="s">
        <v>3462</v>
      </c>
      <c r="B1221" s="47" t="s">
        <v>485</v>
      </c>
      <c r="C1221" s="48" t="n">
        <v>46045</v>
      </c>
      <c r="D1221" s="47" t="s">
        <v>73</v>
      </c>
      <c r="E1221" s="47" t="s">
        <v>63</v>
      </c>
      <c r="F1221" s="47" t="s">
        <v>2252</v>
      </c>
      <c r="G1221" s="47" t="s">
        <v>97</v>
      </c>
      <c r="H1221" s="47" t="s">
        <v>2232</v>
      </c>
      <c r="I1221" s="47" t="n">
        <v>4</v>
      </c>
    </row>
    <row r="1222" customFormat="false" ht="15" hidden="false" customHeight="false" outlineLevel="0" collapsed="false">
      <c r="A1222" s="47" t="s">
        <v>3463</v>
      </c>
      <c r="B1222" s="47" t="s">
        <v>485</v>
      </c>
      <c r="C1222" s="48" t="n">
        <v>46045</v>
      </c>
      <c r="D1222" s="47" t="s">
        <v>73</v>
      </c>
      <c r="E1222" s="47" t="s">
        <v>63</v>
      </c>
      <c r="F1222" s="47" t="s">
        <v>2255</v>
      </c>
      <c r="G1222" s="47" t="s">
        <v>97</v>
      </c>
      <c r="H1222" s="47" t="s">
        <v>2232</v>
      </c>
      <c r="I1222" s="47" t="n">
        <v>2</v>
      </c>
    </row>
    <row r="1223" customFormat="false" ht="15" hidden="false" customHeight="false" outlineLevel="0" collapsed="false">
      <c r="A1223" s="47" t="s">
        <v>3464</v>
      </c>
      <c r="B1223" s="47" t="s">
        <v>485</v>
      </c>
      <c r="C1223" s="48" t="n">
        <v>46045</v>
      </c>
      <c r="D1223" s="47" t="s">
        <v>73</v>
      </c>
      <c r="E1223" s="47" t="s">
        <v>63</v>
      </c>
      <c r="F1223" s="47" t="s">
        <v>2260</v>
      </c>
      <c r="G1223" s="47" t="s">
        <v>97</v>
      </c>
      <c r="H1223" s="47" t="s">
        <v>2232</v>
      </c>
      <c r="I1223" s="47" t="n">
        <v>5</v>
      </c>
    </row>
    <row r="1224" customFormat="false" ht="15" hidden="false" customHeight="false" outlineLevel="0" collapsed="false">
      <c r="A1224" s="47" t="s">
        <v>3465</v>
      </c>
      <c r="B1224" s="47" t="s">
        <v>486</v>
      </c>
      <c r="C1224" s="48" t="n">
        <v>46045</v>
      </c>
      <c r="D1224" s="47" t="s">
        <v>74</v>
      </c>
      <c r="E1224" s="47" t="s">
        <v>63</v>
      </c>
      <c r="F1224" s="47" t="s">
        <v>2255</v>
      </c>
      <c r="G1224" s="47" t="s">
        <v>95</v>
      </c>
      <c r="H1224" s="47" t="s">
        <v>2245</v>
      </c>
      <c r="I1224" s="47" t="n">
        <v>7</v>
      </c>
    </row>
    <row r="1225" customFormat="false" ht="15" hidden="false" customHeight="false" outlineLevel="0" collapsed="false">
      <c r="A1225" s="47" t="s">
        <v>3466</v>
      </c>
      <c r="B1225" s="47" t="s">
        <v>486</v>
      </c>
      <c r="C1225" s="48" t="n">
        <v>46045</v>
      </c>
      <c r="D1225" s="47" t="s">
        <v>74</v>
      </c>
      <c r="E1225" s="47" t="s">
        <v>63</v>
      </c>
      <c r="F1225" s="47" t="s">
        <v>2255</v>
      </c>
      <c r="G1225" s="47" t="s">
        <v>97</v>
      </c>
      <c r="H1225" s="47" t="s">
        <v>2232</v>
      </c>
      <c r="I1225" s="47" t="n">
        <v>6</v>
      </c>
    </row>
    <row r="1226" customFormat="false" ht="15" hidden="false" customHeight="false" outlineLevel="0" collapsed="false">
      <c r="A1226" s="47" t="s">
        <v>3467</v>
      </c>
      <c r="B1226" s="47" t="s">
        <v>486</v>
      </c>
      <c r="C1226" s="48" t="n">
        <v>46045</v>
      </c>
      <c r="D1226" s="47" t="s">
        <v>74</v>
      </c>
      <c r="E1226" s="47" t="s">
        <v>63</v>
      </c>
      <c r="F1226" s="47" t="s">
        <v>2252</v>
      </c>
      <c r="G1226" s="47" t="s">
        <v>97</v>
      </c>
      <c r="H1226" s="47" t="s">
        <v>2232</v>
      </c>
      <c r="I1226" s="47" t="n">
        <v>2</v>
      </c>
    </row>
    <row r="1227" customFormat="false" ht="15" hidden="false" customHeight="false" outlineLevel="0" collapsed="false">
      <c r="A1227" s="47" t="s">
        <v>3468</v>
      </c>
      <c r="B1227" s="47" t="s">
        <v>487</v>
      </c>
      <c r="C1227" s="48" t="n">
        <v>46045</v>
      </c>
      <c r="D1227" s="47" t="s">
        <v>75</v>
      </c>
      <c r="E1227" s="47" t="s">
        <v>63</v>
      </c>
      <c r="F1227" s="47" t="s">
        <v>2252</v>
      </c>
      <c r="G1227" s="47" t="s">
        <v>93</v>
      </c>
      <c r="H1227" s="47" t="s">
        <v>2253</v>
      </c>
      <c r="I1227" s="47" t="n">
        <v>33</v>
      </c>
    </row>
    <row r="1228" customFormat="false" ht="15" hidden="false" customHeight="false" outlineLevel="0" collapsed="false">
      <c r="A1228" s="47" t="s">
        <v>3469</v>
      </c>
      <c r="B1228" s="47" t="s">
        <v>487</v>
      </c>
      <c r="C1228" s="48" t="n">
        <v>46045</v>
      </c>
      <c r="D1228" s="47" t="s">
        <v>75</v>
      </c>
      <c r="E1228" s="47" t="s">
        <v>63</v>
      </c>
      <c r="F1228" s="47" t="s">
        <v>2252</v>
      </c>
      <c r="G1228" s="47" t="s">
        <v>96</v>
      </c>
      <c r="H1228" s="47" t="s">
        <v>2270</v>
      </c>
      <c r="I1228" s="47" t="n">
        <v>42</v>
      </c>
    </row>
    <row r="1229" customFormat="false" ht="15" hidden="false" customHeight="false" outlineLevel="0" collapsed="false">
      <c r="A1229" s="47" t="s">
        <v>3470</v>
      </c>
      <c r="B1229" s="47" t="s">
        <v>487</v>
      </c>
      <c r="C1229" s="48" t="n">
        <v>46045</v>
      </c>
      <c r="D1229" s="47" t="s">
        <v>75</v>
      </c>
      <c r="E1229" s="47" t="s">
        <v>63</v>
      </c>
      <c r="F1229" s="47" t="s">
        <v>2255</v>
      </c>
      <c r="G1229" s="47" t="s">
        <v>97</v>
      </c>
      <c r="H1229" s="47" t="s">
        <v>2232</v>
      </c>
      <c r="I1229" s="47" t="n">
        <v>2</v>
      </c>
    </row>
    <row r="1230" customFormat="false" ht="15" hidden="false" customHeight="false" outlineLevel="0" collapsed="false">
      <c r="A1230" s="47" t="s">
        <v>3471</v>
      </c>
      <c r="B1230" s="47" t="s">
        <v>488</v>
      </c>
      <c r="C1230" s="48" t="n">
        <v>46045</v>
      </c>
      <c r="D1230" s="47" t="s">
        <v>73</v>
      </c>
      <c r="E1230" s="47" t="s">
        <v>64</v>
      </c>
      <c r="F1230" s="47" t="s">
        <v>2280</v>
      </c>
      <c r="G1230" s="47" t="s">
        <v>93</v>
      </c>
      <c r="H1230" s="47" t="s">
        <v>2253</v>
      </c>
      <c r="I1230" s="47" t="n">
        <v>72</v>
      </c>
    </row>
    <row r="1231" customFormat="false" ht="15" hidden="false" customHeight="false" outlineLevel="0" collapsed="false">
      <c r="A1231" s="47" t="s">
        <v>3472</v>
      </c>
      <c r="B1231" s="47" t="s">
        <v>488</v>
      </c>
      <c r="C1231" s="48" t="n">
        <v>46045</v>
      </c>
      <c r="D1231" s="47" t="s">
        <v>73</v>
      </c>
      <c r="E1231" s="47" t="s">
        <v>64</v>
      </c>
      <c r="F1231" s="47" t="s">
        <v>2280</v>
      </c>
      <c r="G1231" s="47" t="s">
        <v>97</v>
      </c>
      <c r="H1231" s="47" t="s">
        <v>2232</v>
      </c>
      <c r="I1231" s="47" t="n">
        <v>7</v>
      </c>
    </row>
    <row r="1232" customFormat="false" ht="15" hidden="false" customHeight="false" outlineLevel="0" collapsed="false">
      <c r="A1232" s="47" t="s">
        <v>3473</v>
      </c>
      <c r="B1232" s="47" t="s">
        <v>488</v>
      </c>
      <c r="C1232" s="48" t="n">
        <v>46045</v>
      </c>
      <c r="D1232" s="47" t="s">
        <v>73</v>
      </c>
      <c r="E1232" s="47" t="s">
        <v>64</v>
      </c>
      <c r="F1232" s="47" t="s">
        <v>2278</v>
      </c>
      <c r="G1232" s="47" t="s">
        <v>97</v>
      </c>
      <c r="H1232" s="47" t="s">
        <v>2232</v>
      </c>
      <c r="I1232" s="47" t="n">
        <v>7</v>
      </c>
    </row>
    <row r="1233" customFormat="false" ht="15" hidden="false" customHeight="false" outlineLevel="0" collapsed="false">
      <c r="A1233" s="47" t="s">
        <v>3474</v>
      </c>
      <c r="B1233" s="47" t="s">
        <v>489</v>
      </c>
      <c r="C1233" s="48" t="n">
        <v>46045</v>
      </c>
      <c r="D1233" s="47" t="s">
        <v>74</v>
      </c>
      <c r="E1233" s="47" t="s">
        <v>64</v>
      </c>
      <c r="F1233" s="47" t="s">
        <v>2280</v>
      </c>
      <c r="G1233" s="47" t="s">
        <v>97</v>
      </c>
      <c r="H1233" s="47" t="s">
        <v>2232</v>
      </c>
      <c r="I1233" s="47" t="n">
        <v>4</v>
      </c>
    </row>
    <row r="1234" customFormat="false" ht="15" hidden="false" customHeight="false" outlineLevel="0" collapsed="false">
      <c r="A1234" s="47" t="s">
        <v>3475</v>
      </c>
      <c r="B1234" s="47" t="s">
        <v>489</v>
      </c>
      <c r="C1234" s="48" t="n">
        <v>46045</v>
      </c>
      <c r="D1234" s="47" t="s">
        <v>74</v>
      </c>
      <c r="E1234" s="47" t="s">
        <v>64</v>
      </c>
      <c r="F1234" s="47" t="s">
        <v>2280</v>
      </c>
      <c r="G1234" s="47" t="s">
        <v>97</v>
      </c>
      <c r="H1234" s="47" t="s">
        <v>2232</v>
      </c>
      <c r="I1234" s="47" t="n">
        <v>7</v>
      </c>
    </row>
    <row r="1235" customFormat="false" ht="15" hidden="false" customHeight="false" outlineLevel="0" collapsed="false">
      <c r="A1235" s="47" t="s">
        <v>3476</v>
      </c>
      <c r="B1235" s="47" t="s">
        <v>490</v>
      </c>
      <c r="C1235" s="48" t="n">
        <v>46045</v>
      </c>
      <c r="D1235" s="47" t="s">
        <v>73</v>
      </c>
      <c r="E1235" s="47" t="s">
        <v>65</v>
      </c>
      <c r="F1235" s="47" t="s">
        <v>2284</v>
      </c>
      <c r="G1235" s="47" t="s">
        <v>93</v>
      </c>
      <c r="H1235" s="47" t="s">
        <v>2253</v>
      </c>
      <c r="I1235" s="47" t="n">
        <v>28</v>
      </c>
    </row>
    <row r="1236" customFormat="false" ht="15" hidden="false" customHeight="false" outlineLevel="0" collapsed="false">
      <c r="A1236" s="47" t="s">
        <v>3477</v>
      </c>
      <c r="B1236" s="47" t="s">
        <v>490</v>
      </c>
      <c r="C1236" s="48" t="n">
        <v>46045</v>
      </c>
      <c r="D1236" s="47" t="s">
        <v>73</v>
      </c>
      <c r="E1236" s="47" t="s">
        <v>65</v>
      </c>
      <c r="F1236" s="47" t="s">
        <v>2284</v>
      </c>
      <c r="G1236" s="47" t="s">
        <v>97</v>
      </c>
      <c r="H1236" s="47" t="s">
        <v>2232</v>
      </c>
      <c r="I1236" s="47" t="n">
        <v>2</v>
      </c>
    </row>
    <row r="1237" customFormat="false" ht="15" hidden="false" customHeight="false" outlineLevel="0" collapsed="false">
      <c r="A1237" s="47" t="s">
        <v>3478</v>
      </c>
      <c r="B1237" s="47" t="s">
        <v>490</v>
      </c>
      <c r="C1237" s="48" t="n">
        <v>46045</v>
      </c>
      <c r="D1237" s="47" t="s">
        <v>73</v>
      </c>
      <c r="E1237" s="47" t="s">
        <v>65</v>
      </c>
      <c r="F1237" s="47" t="s">
        <v>2284</v>
      </c>
      <c r="G1237" s="47" t="s">
        <v>97</v>
      </c>
      <c r="H1237" s="47" t="s">
        <v>2232</v>
      </c>
      <c r="I1237" s="47" t="n">
        <v>4</v>
      </c>
    </row>
    <row r="1238" customFormat="false" ht="15" hidden="false" customHeight="false" outlineLevel="0" collapsed="false">
      <c r="A1238" s="47" t="s">
        <v>3479</v>
      </c>
      <c r="B1238" s="47" t="s">
        <v>490</v>
      </c>
      <c r="C1238" s="48" t="n">
        <v>46045</v>
      </c>
      <c r="D1238" s="47" t="s">
        <v>73</v>
      </c>
      <c r="E1238" s="47" t="s">
        <v>65</v>
      </c>
      <c r="F1238" s="47" t="s">
        <v>2284</v>
      </c>
      <c r="G1238" s="47" t="s">
        <v>97</v>
      </c>
      <c r="H1238" s="47" t="s">
        <v>2232</v>
      </c>
      <c r="I1238" s="47" t="n">
        <v>5</v>
      </c>
    </row>
    <row r="1239" customFormat="false" ht="15" hidden="false" customHeight="false" outlineLevel="0" collapsed="false">
      <c r="A1239" s="47" t="s">
        <v>3480</v>
      </c>
      <c r="B1239" s="47" t="s">
        <v>490</v>
      </c>
      <c r="C1239" s="48" t="n">
        <v>46045</v>
      </c>
      <c r="D1239" s="47" t="s">
        <v>73</v>
      </c>
      <c r="E1239" s="47" t="s">
        <v>65</v>
      </c>
      <c r="F1239" s="47" t="s">
        <v>2284</v>
      </c>
      <c r="G1239" s="47" t="s">
        <v>97</v>
      </c>
      <c r="H1239" s="47" t="s">
        <v>2232</v>
      </c>
      <c r="I1239" s="47" t="n">
        <v>4</v>
      </c>
    </row>
    <row r="1240" customFormat="false" ht="15" hidden="false" customHeight="false" outlineLevel="0" collapsed="false">
      <c r="A1240" s="47" t="s">
        <v>3481</v>
      </c>
      <c r="B1240" s="47" t="s">
        <v>490</v>
      </c>
      <c r="C1240" s="48" t="n">
        <v>46045</v>
      </c>
      <c r="D1240" s="47" t="s">
        <v>73</v>
      </c>
      <c r="E1240" s="47" t="s">
        <v>65</v>
      </c>
      <c r="F1240" s="47" t="s">
        <v>2284</v>
      </c>
      <c r="G1240" s="47" t="s">
        <v>97</v>
      </c>
      <c r="H1240" s="47" t="s">
        <v>2232</v>
      </c>
      <c r="I1240" s="47" t="n">
        <v>5</v>
      </c>
    </row>
    <row r="1241" customFormat="false" ht="15" hidden="false" customHeight="false" outlineLevel="0" collapsed="false">
      <c r="A1241" s="47" t="s">
        <v>3482</v>
      </c>
      <c r="B1241" s="47" t="s">
        <v>492</v>
      </c>
      <c r="C1241" s="48" t="n">
        <v>46045</v>
      </c>
      <c r="D1241" s="47" t="s">
        <v>74</v>
      </c>
      <c r="E1241" s="47" t="s">
        <v>65</v>
      </c>
      <c r="F1241" s="47" t="s">
        <v>2289</v>
      </c>
      <c r="G1241" s="47" t="s">
        <v>97</v>
      </c>
      <c r="H1241" s="47" t="s">
        <v>2232</v>
      </c>
      <c r="I1241" s="47" t="n">
        <v>2</v>
      </c>
    </row>
    <row r="1242" customFormat="false" ht="15" hidden="false" customHeight="false" outlineLevel="0" collapsed="false">
      <c r="A1242" s="47" t="s">
        <v>3483</v>
      </c>
      <c r="B1242" s="47" t="s">
        <v>492</v>
      </c>
      <c r="C1242" s="48" t="n">
        <v>46045</v>
      </c>
      <c r="D1242" s="47" t="s">
        <v>74</v>
      </c>
      <c r="E1242" s="47" t="s">
        <v>65</v>
      </c>
      <c r="F1242" s="47" t="s">
        <v>2289</v>
      </c>
      <c r="G1242" s="47" t="s">
        <v>97</v>
      </c>
      <c r="H1242" s="47" t="s">
        <v>2232</v>
      </c>
      <c r="I1242" s="47" t="n">
        <v>4</v>
      </c>
    </row>
    <row r="1243" customFormat="false" ht="15" hidden="false" customHeight="false" outlineLevel="0" collapsed="false">
      <c r="A1243" s="47" t="s">
        <v>3484</v>
      </c>
      <c r="B1243" s="47" t="s">
        <v>492</v>
      </c>
      <c r="C1243" s="48" t="n">
        <v>46045</v>
      </c>
      <c r="D1243" s="47" t="s">
        <v>74</v>
      </c>
      <c r="E1243" s="47" t="s">
        <v>65</v>
      </c>
      <c r="F1243" s="47" t="s">
        <v>2289</v>
      </c>
      <c r="G1243" s="47" t="s">
        <v>97</v>
      </c>
      <c r="H1243" s="47" t="s">
        <v>2232</v>
      </c>
      <c r="I1243" s="47" t="n">
        <v>4</v>
      </c>
    </row>
    <row r="1244" customFormat="false" ht="15" hidden="false" customHeight="false" outlineLevel="0" collapsed="false">
      <c r="A1244" s="47" t="s">
        <v>3485</v>
      </c>
      <c r="B1244" s="47" t="s">
        <v>492</v>
      </c>
      <c r="C1244" s="48" t="n">
        <v>46045</v>
      </c>
      <c r="D1244" s="47" t="s">
        <v>74</v>
      </c>
      <c r="E1244" s="47" t="s">
        <v>65</v>
      </c>
      <c r="F1244" s="47" t="s">
        <v>2284</v>
      </c>
      <c r="G1244" s="47" t="s">
        <v>97</v>
      </c>
      <c r="H1244" s="47" t="s">
        <v>2232</v>
      </c>
      <c r="I1244" s="47" t="n">
        <v>5</v>
      </c>
    </row>
    <row r="1245" customFormat="false" ht="15" hidden="false" customHeight="false" outlineLevel="0" collapsed="false">
      <c r="A1245" s="47" t="s">
        <v>3486</v>
      </c>
      <c r="B1245" s="47" t="s">
        <v>492</v>
      </c>
      <c r="C1245" s="48" t="n">
        <v>46045</v>
      </c>
      <c r="D1245" s="47" t="s">
        <v>74</v>
      </c>
      <c r="E1245" s="47" t="s">
        <v>65</v>
      </c>
      <c r="F1245" s="47" t="s">
        <v>2284</v>
      </c>
      <c r="G1245" s="47" t="s">
        <v>97</v>
      </c>
      <c r="H1245" s="47" t="s">
        <v>2232</v>
      </c>
      <c r="I1245" s="47" t="n">
        <v>4</v>
      </c>
    </row>
    <row r="1246" customFormat="false" ht="15" hidden="false" customHeight="false" outlineLevel="0" collapsed="false">
      <c r="A1246" s="47" t="s">
        <v>3487</v>
      </c>
      <c r="B1246" s="47" t="s">
        <v>492</v>
      </c>
      <c r="C1246" s="48" t="n">
        <v>46045</v>
      </c>
      <c r="D1246" s="47" t="s">
        <v>74</v>
      </c>
      <c r="E1246" s="47" t="s">
        <v>65</v>
      </c>
      <c r="F1246" s="47" t="s">
        <v>2289</v>
      </c>
      <c r="G1246" s="47" t="s">
        <v>97</v>
      </c>
      <c r="H1246" s="47" t="s">
        <v>2232</v>
      </c>
      <c r="I1246" s="47" t="n">
        <v>2</v>
      </c>
    </row>
    <row r="1247" customFormat="false" ht="15" hidden="false" customHeight="false" outlineLevel="0" collapsed="false">
      <c r="A1247" s="47" t="s">
        <v>3488</v>
      </c>
      <c r="B1247" s="47" t="s">
        <v>492</v>
      </c>
      <c r="C1247" s="48" t="n">
        <v>46045</v>
      </c>
      <c r="D1247" s="47" t="s">
        <v>74</v>
      </c>
      <c r="E1247" s="47" t="s">
        <v>65</v>
      </c>
      <c r="F1247" s="47" t="s">
        <v>2284</v>
      </c>
      <c r="G1247" s="47" t="s">
        <v>97</v>
      </c>
      <c r="H1247" s="47" t="s">
        <v>2232</v>
      </c>
      <c r="I1247" s="47" t="n">
        <v>2</v>
      </c>
    </row>
    <row r="1248" customFormat="false" ht="15" hidden="false" customHeight="false" outlineLevel="0" collapsed="false">
      <c r="A1248" s="47" t="s">
        <v>3489</v>
      </c>
      <c r="B1248" s="47" t="s">
        <v>492</v>
      </c>
      <c r="C1248" s="48" t="n">
        <v>46045</v>
      </c>
      <c r="D1248" s="47" t="s">
        <v>74</v>
      </c>
      <c r="E1248" s="47" t="s">
        <v>65</v>
      </c>
      <c r="F1248" s="47" t="s">
        <v>2289</v>
      </c>
      <c r="G1248" s="47" t="s">
        <v>97</v>
      </c>
      <c r="H1248" s="47" t="s">
        <v>2232</v>
      </c>
      <c r="I1248" s="47" t="n">
        <v>2</v>
      </c>
    </row>
    <row r="1249" customFormat="false" ht="15" hidden="false" customHeight="false" outlineLevel="0" collapsed="false">
      <c r="A1249" s="47" t="s">
        <v>3490</v>
      </c>
      <c r="B1249" s="47" t="s">
        <v>492</v>
      </c>
      <c r="C1249" s="48" t="n">
        <v>46045</v>
      </c>
      <c r="D1249" s="47" t="s">
        <v>74</v>
      </c>
      <c r="E1249" s="47" t="s">
        <v>65</v>
      </c>
      <c r="F1249" s="47" t="s">
        <v>2289</v>
      </c>
      <c r="G1249" s="47" t="s">
        <v>97</v>
      </c>
      <c r="H1249" s="47" t="s">
        <v>2232</v>
      </c>
      <c r="I1249" s="47" t="n">
        <v>6</v>
      </c>
    </row>
    <row r="1250" customFormat="false" ht="15" hidden="false" customHeight="false" outlineLevel="0" collapsed="false">
      <c r="A1250" s="47" t="s">
        <v>3491</v>
      </c>
      <c r="B1250" s="47" t="s">
        <v>492</v>
      </c>
      <c r="C1250" s="48" t="n">
        <v>46045</v>
      </c>
      <c r="D1250" s="47" t="s">
        <v>74</v>
      </c>
      <c r="E1250" s="47" t="s">
        <v>65</v>
      </c>
      <c r="F1250" s="47" t="s">
        <v>2284</v>
      </c>
      <c r="G1250" s="47" t="s">
        <v>97</v>
      </c>
      <c r="H1250" s="47" t="s">
        <v>2232</v>
      </c>
      <c r="I1250" s="47" t="n">
        <v>2</v>
      </c>
    </row>
    <row r="1251" customFormat="false" ht="15" hidden="false" customHeight="false" outlineLevel="0" collapsed="false">
      <c r="A1251" s="47" t="s">
        <v>3492</v>
      </c>
      <c r="B1251" s="47" t="s">
        <v>492</v>
      </c>
      <c r="C1251" s="48" t="n">
        <v>46045</v>
      </c>
      <c r="D1251" s="47" t="s">
        <v>74</v>
      </c>
      <c r="E1251" s="47" t="s">
        <v>65</v>
      </c>
      <c r="F1251" s="47" t="s">
        <v>2284</v>
      </c>
      <c r="G1251" s="47" t="s">
        <v>97</v>
      </c>
      <c r="H1251" s="47" t="s">
        <v>2232</v>
      </c>
      <c r="I1251" s="47" t="n">
        <v>5</v>
      </c>
    </row>
    <row r="1252" customFormat="false" ht="15" hidden="false" customHeight="false" outlineLevel="0" collapsed="false">
      <c r="A1252" s="47" t="s">
        <v>3493</v>
      </c>
      <c r="B1252" s="47" t="s">
        <v>492</v>
      </c>
      <c r="C1252" s="48" t="n">
        <v>46045</v>
      </c>
      <c r="D1252" s="47" t="s">
        <v>74</v>
      </c>
      <c r="E1252" s="47" t="s">
        <v>65</v>
      </c>
      <c r="F1252" s="47" t="s">
        <v>2289</v>
      </c>
      <c r="G1252" s="47" t="s">
        <v>97</v>
      </c>
      <c r="H1252" s="47" t="s">
        <v>2232</v>
      </c>
      <c r="I1252" s="47" t="n">
        <v>3</v>
      </c>
    </row>
    <row r="1253" customFormat="false" ht="15" hidden="false" customHeight="false" outlineLevel="0" collapsed="false">
      <c r="A1253" s="47" t="s">
        <v>3494</v>
      </c>
      <c r="B1253" s="47" t="s">
        <v>493</v>
      </c>
      <c r="C1253" s="48" t="n">
        <v>46045</v>
      </c>
      <c r="D1253" s="47" t="s">
        <v>75</v>
      </c>
      <c r="E1253" s="47" t="s">
        <v>65</v>
      </c>
      <c r="F1253" s="47" t="s">
        <v>2289</v>
      </c>
      <c r="G1253" s="47" t="s">
        <v>93</v>
      </c>
      <c r="H1253" s="47" t="s">
        <v>2253</v>
      </c>
      <c r="I1253" s="47" t="n">
        <v>17</v>
      </c>
    </row>
    <row r="1254" customFormat="false" ht="15" hidden="false" customHeight="false" outlineLevel="0" collapsed="false">
      <c r="A1254" s="47" t="s">
        <v>3495</v>
      </c>
      <c r="B1254" s="47" t="s">
        <v>493</v>
      </c>
      <c r="C1254" s="48" t="n">
        <v>46045</v>
      </c>
      <c r="D1254" s="47" t="s">
        <v>75</v>
      </c>
      <c r="E1254" s="47" t="s">
        <v>65</v>
      </c>
      <c r="F1254" s="47" t="s">
        <v>2284</v>
      </c>
      <c r="G1254" s="47" t="s">
        <v>95</v>
      </c>
      <c r="H1254" s="47" t="s">
        <v>2245</v>
      </c>
      <c r="I1254" s="47" t="n">
        <v>34</v>
      </c>
    </row>
    <row r="1255" customFormat="false" ht="15" hidden="false" customHeight="false" outlineLevel="0" collapsed="false">
      <c r="A1255" s="47" t="s">
        <v>3496</v>
      </c>
      <c r="B1255" s="47" t="s">
        <v>493</v>
      </c>
      <c r="C1255" s="48" t="n">
        <v>46045</v>
      </c>
      <c r="D1255" s="47" t="s">
        <v>75</v>
      </c>
      <c r="E1255" s="47" t="s">
        <v>65</v>
      </c>
      <c r="F1255" s="47" t="s">
        <v>2284</v>
      </c>
      <c r="G1255" s="47" t="s">
        <v>97</v>
      </c>
      <c r="H1255" s="47" t="s">
        <v>2232</v>
      </c>
      <c r="I1255" s="47" t="n">
        <v>4</v>
      </c>
    </row>
    <row r="1256" customFormat="false" ht="15" hidden="false" customHeight="false" outlineLevel="0" collapsed="false">
      <c r="A1256" s="47" t="s">
        <v>3497</v>
      </c>
      <c r="B1256" s="47" t="s">
        <v>493</v>
      </c>
      <c r="C1256" s="48" t="n">
        <v>46045</v>
      </c>
      <c r="D1256" s="47" t="s">
        <v>75</v>
      </c>
      <c r="E1256" s="47" t="s">
        <v>65</v>
      </c>
      <c r="F1256" s="47" t="s">
        <v>2289</v>
      </c>
      <c r="G1256" s="47" t="s">
        <v>97</v>
      </c>
      <c r="H1256" s="47" t="s">
        <v>2232</v>
      </c>
      <c r="I1256" s="47" t="n">
        <v>3</v>
      </c>
    </row>
    <row r="1257" customFormat="false" ht="15" hidden="false" customHeight="false" outlineLevel="0" collapsed="false">
      <c r="A1257" s="47" t="s">
        <v>3498</v>
      </c>
      <c r="B1257" s="47" t="s">
        <v>493</v>
      </c>
      <c r="C1257" s="48" t="n">
        <v>46045</v>
      </c>
      <c r="D1257" s="47" t="s">
        <v>75</v>
      </c>
      <c r="E1257" s="47" t="s">
        <v>65</v>
      </c>
      <c r="F1257" s="47" t="s">
        <v>2284</v>
      </c>
      <c r="G1257" s="47" t="s">
        <v>97</v>
      </c>
      <c r="H1257" s="47" t="s">
        <v>2232</v>
      </c>
      <c r="I1257" s="47" t="n">
        <v>3</v>
      </c>
    </row>
    <row r="1258" customFormat="false" ht="15" hidden="false" customHeight="false" outlineLevel="0" collapsed="false">
      <c r="A1258" s="47" t="s">
        <v>3499</v>
      </c>
      <c r="B1258" s="47" t="s">
        <v>493</v>
      </c>
      <c r="C1258" s="48" t="n">
        <v>46045</v>
      </c>
      <c r="D1258" s="47" t="s">
        <v>75</v>
      </c>
      <c r="E1258" s="47" t="s">
        <v>65</v>
      </c>
      <c r="F1258" s="47" t="s">
        <v>2284</v>
      </c>
      <c r="G1258" s="47" t="s">
        <v>97</v>
      </c>
      <c r="H1258" s="47" t="s">
        <v>2232</v>
      </c>
      <c r="I1258" s="47" t="n">
        <v>2</v>
      </c>
    </row>
    <row r="1259" customFormat="false" ht="15" hidden="false" customHeight="false" outlineLevel="0" collapsed="false">
      <c r="A1259" s="47" t="s">
        <v>3500</v>
      </c>
      <c r="B1259" s="47" t="s">
        <v>493</v>
      </c>
      <c r="C1259" s="48" t="n">
        <v>46045</v>
      </c>
      <c r="D1259" s="47" t="s">
        <v>75</v>
      </c>
      <c r="E1259" s="47" t="s">
        <v>65</v>
      </c>
      <c r="F1259" s="47" t="s">
        <v>2289</v>
      </c>
      <c r="G1259" s="47" t="s">
        <v>97</v>
      </c>
      <c r="H1259" s="47" t="s">
        <v>2232</v>
      </c>
      <c r="I1259" s="47" t="n">
        <v>3</v>
      </c>
    </row>
    <row r="1260" customFormat="false" ht="15" hidden="false" customHeight="false" outlineLevel="0" collapsed="false">
      <c r="A1260" s="47" t="s">
        <v>3501</v>
      </c>
      <c r="B1260" s="47" t="s">
        <v>493</v>
      </c>
      <c r="C1260" s="48" t="n">
        <v>46045</v>
      </c>
      <c r="D1260" s="47" t="s">
        <v>75</v>
      </c>
      <c r="E1260" s="47" t="s">
        <v>65</v>
      </c>
      <c r="F1260" s="47" t="s">
        <v>2289</v>
      </c>
      <c r="G1260" s="47" t="s">
        <v>97</v>
      </c>
      <c r="H1260" s="47" t="s">
        <v>2232</v>
      </c>
      <c r="I1260" s="47" t="n">
        <v>5</v>
      </c>
    </row>
    <row r="1261" customFormat="false" ht="15" hidden="false" customHeight="false" outlineLevel="0" collapsed="false">
      <c r="A1261" s="47" t="s">
        <v>3502</v>
      </c>
      <c r="B1261" s="47" t="s">
        <v>493</v>
      </c>
      <c r="C1261" s="48" t="n">
        <v>46045</v>
      </c>
      <c r="D1261" s="47" t="s">
        <v>75</v>
      </c>
      <c r="E1261" s="47" t="s">
        <v>65</v>
      </c>
      <c r="F1261" s="47" t="s">
        <v>2284</v>
      </c>
      <c r="G1261" s="47" t="s">
        <v>97</v>
      </c>
      <c r="H1261" s="47" t="s">
        <v>2232</v>
      </c>
      <c r="I1261" s="47" t="n">
        <v>6</v>
      </c>
    </row>
    <row r="1262" customFormat="false" ht="15" hidden="false" customHeight="false" outlineLevel="0" collapsed="false">
      <c r="A1262" s="47" t="s">
        <v>3503</v>
      </c>
      <c r="B1262" s="47" t="s">
        <v>493</v>
      </c>
      <c r="C1262" s="48" t="n">
        <v>46045</v>
      </c>
      <c r="D1262" s="47" t="s">
        <v>75</v>
      </c>
      <c r="E1262" s="47" t="s">
        <v>65</v>
      </c>
      <c r="F1262" s="47" t="s">
        <v>2284</v>
      </c>
      <c r="G1262" s="47" t="s">
        <v>97</v>
      </c>
      <c r="H1262" s="47" t="s">
        <v>2232</v>
      </c>
      <c r="I1262" s="47" t="n">
        <v>3</v>
      </c>
    </row>
    <row r="1263" customFormat="false" ht="15" hidden="false" customHeight="false" outlineLevel="0" collapsed="false">
      <c r="A1263" s="47" t="s">
        <v>3504</v>
      </c>
      <c r="B1263" s="47" t="s">
        <v>493</v>
      </c>
      <c r="C1263" s="48" t="n">
        <v>46045</v>
      </c>
      <c r="D1263" s="47" t="s">
        <v>75</v>
      </c>
      <c r="E1263" s="47" t="s">
        <v>65</v>
      </c>
      <c r="F1263" s="47" t="s">
        <v>2284</v>
      </c>
      <c r="G1263" s="47" t="s">
        <v>97</v>
      </c>
      <c r="H1263" s="47" t="s">
        <v>2232</v>
      </c>
      <c r="I1263" s="47" t="n">
        <v>2</v>
      </c>
    </row>
    <row r="1264" customFormat="false" ht="15" hidden="false" customHeight="false" outlineLevel="0" collapsed="false">
      <c r="A1264" s="47" t="s">
        <v>3505</v>
      </c>
      <c r="B1264" s="47" t="s">
        <v>493</v>
      </c>
      <c r="C1264" s="48" t="n">
        <v>46045</v>
      </c>
      <c r="D1264" s="47" t="s">
        <v>75</v>
      </c>
      <c r="E1264" s="47" t="s">
        <v>65</v>
      </c>
      <c r="F1264" s="47" t="s">
        <v>2284</v>
      </c>
      <c r="G1264" s="47" t="s">
        <v>97</v>
      </c>
      <c r="H1264" s="47" t="s">
        <v>2232</v>
      </c>
      <c r="I1264" s="47" t="n">
        <v>5</v>
      </c>
    </row>
    <row r="1265" customFormat="false" ht="15" hidden="false" customHeight="false" outlineLevel="0" collapsed="false">
      <c r="A1265" s="47" t="s">
        <v>3506</v>
      </c>
      <c r="B1265" s="47" t="s">
        <v>493</v>
      </c>
      <c r="C1265" s="48" t="n">
        <v>46045</v>
      </c>
      <c r="D1265" s="47" t="s">
        <v>75</v>
      </c>
      <c r="E1265" s="47" t="s">
        <v>65</v>
      </c>
      <c r="F1265" s="47" t="s">
        <v>2284</v>
      </c>
      <c r="G1265" s="47" t="s">
        <v>97</v>
      </c>
      <c r="H1265" s="47" t="s">
        <v>2232</v>
      </c>
      <c r="I1265" s="47" t="n">
        <v>2</v>
      </c>
    </row>
    <row r="1266" customFormat="false" ht="15" hidden="false" customHeight="false" outlineLevel="0" collapsed="false">
      <c r="A1266" s="47" t="s">
        <v>3507</v>
      </c>
      <c r="B1266" s="47" t="s">
        <v>494</v>
      </c>
      <c r="C1266" s="48" t="n">
        <v>46046</v>
      </c>
      <c r="D1266" s="47" t="s">
        <v>73</v>
      </c>
      <c r="E1266" s="47" t="s">
        <v>62</v>
      </c>
      <c r="F1266" s="47" t="s">
        <v>2231</v>
      </c>
      <c r="G1266" s="47" t="s">
        <v>96</v>
      </c>
      <c r="H1266" s="47" t="s">
        <v>2270</v>
      </c>
      <c r="I1266" s="47" t="n">
        <v>49</v>
      </c>
    </row>
    <row r="1267" customFormat="false" ht="15" hidden="false" customHeight="false" outlineLevel="0" collapsed="false">
      <c r="A1267" s="47" t="s">
        <v>3508</v>
      </c>
      <c r="B1267" s="47" t="s">
        <v>494</v>
      </c>
      <c r="C1267" s="48" t="n">
        <v>46046</v>
      </c>
      <c r="D1267" s="47" t="s">
        <v>73</v>
      </c>
      <c r="E1267" s="47" t="s">
        <v>62</v>
      </c>
      <c r="F1267" s="47" t="s">
        <v>2231</v>
      </c>
      <c r="G1267" s="47" t="s">
        <v>97</v>
      </c>
      <c r="H1267" s="47" t="s">
        <v>2232</v>
      </c>
      <c r="I1267" s="47" t="n">
        <v>5</v>
      </c>
    </row>
    <row r="1268" customFormat="false" ht="15" hidden="false" customHeight="false" outlineLevel="0" collapsed="false">
      <c r="A1268" s="47" t="s">
        <v>3509</v>
      </c>
      <c r="B1268" s="47" t="s">
        <v>494</v>
      </c>
      <c r="C1268" s="48" t="n">
        <v>46046</v>
      </c>
      <c r="D1268" s="47" t="s">
        <v>73</v>
      </c>
      <c r="E1268" s="47" t="s">
        <v>62</v>
      </c>
      <c r="F1268" s="47" t="s">
        <v>2228</v>
      </c>
      <c r="G1268" s="47" t="s">
        <v>97</v>
      </c>
      <c r="H1268" s="47" t="s">
        <v>2232</v>
      </c>
      <c r="I1268" s="47" t="n">
        <v>7</v>
      </c>
    </row>
    <row r="1269" customFormat="false" ht="15" hidden="false" customHeight="false" outlineLevel="0" collapsed="false">
      <c r="A1269" s="47" t="s">
        <v>3510</v>
      </c>
      <c r="B1269" s="47" t="s">
        <v>494</v>
      </c>
      <c r="C1269" s="48" t="n">
        <v>46046</v>
      </c>
      <c r="D1269" s="47" t="s">
        <v>73</v>
      </c>
      <c r="E1269" s="47" t="s">
        <v>62</v>
      </c>
      <c r="F1269" s="47" t="s">
        <v>2317</v>
      </c>
      <c r="G1269" s="47" t="s">
        <v>97</v>
      </c>
      <c r="H1269" s="47" t="s">
        <v>2232</v>
      </c>
      <c r="I1269" s="47" t="n">
        <v>3</v>
      </c>
    </row>
    <row r="1270" customFormat="false" ht="15" hidden="false" customHeight="false" outlineLevel="0" collapsed="false">
      <c r="A1270" s="47" t="s">
        <v>3511</v>
      </c>
      <c r="B1270" s="47" t="s">
        <v>494</v>
      </c>
      <c r="C1270" s="48" t="n">
        <v>46046</v>
      </c>
      <c r="D1270" s="47" t="s">
        <v>73</v>
      </c>
      <c r="E1270" s="47" t="s">
        <v>62</v>
      </c>
      <c r="F1270" s="47" t="s">
        <v>2228</v>
      </c>
      <c r="G1270" s="47" t="s">
        <v>98</v>
      </c>
      <c r="H1270" s="47" t="s">
        <v>2382</v>
      </c>
      <c r="I1270" s="47" t="n">
        <v>41</v>
      </c>
    </row>
    <row r="1271" customFormat="false" ht="15" hidden="false" customHeight="false" outlineLevel="0" collapsed="false">
      <c r="A1271" s="47" t="s">
        <v>3512</v>
      </c>
      <c r="B1271" s="47" t="s">
        <v>496</v>
      </c>
      <c r="C1271" s="48" t="n">
        <v>46046</v>
      </c>
      <c r="D1271" s="47" t="s">
        <v>74</v>
      </c>
      <c r="E1271" s="47" t="s">
        <v>62</v>
      </c>
      <c r="F1271" s="47" t="s">
        <v>2228</v>
      </c>
      <c r="G1271" s="47" t="s">
        <v>93</v>
      </c>
      <c r="H1271" s="47" t="s">
        <v>2253</v>
      </c>
      <c r="I1271" s="47" t="n">
        <v>76</v>
      </c>
    </row>
    <row r="1272" customFormat="false" ht="15" hidden="false" customHeight="false" outlineLevel="0" collapsed="false">
      <c r="A1272" s="47" t="s">
        <v>3513</v>
      </c>
      <c r="B1272" s="47" t="s">
        <v>496</v>
      </c>
      <c r="C1272" s="48" t="n">
        <v>46046</v>
      </c>
      <c r="D1272" s="47" t="s">
        <v>74</v>
      </c>
      <c r="E1272" s="47" t="s">
        <v>62</v>
      </c>
      <c r="F1272" s="47" t="s">
        <v>2231</v>
      </c>
      <c r="G1272" s="47" t="s">
        <v>97</v>
      </c>
      <c r="H1272" s="47" t="s">
        <v>2232</v>
      </c>
      <c r="I1272" s="47" t="n">
        <v>3</v>
      </c>
    </row>
    <row r="1273" customFormat="false" ht="15" hidden="false" customHeight="false" outlineLevel="0" collapsed="false">
      <c r="A1273" s="47" t="s">
        <v>3514</v>
      </c>
      <c r="B1273" s="47" t="s">
        <v>496</v>
      </c>
      <c r="C1273" s="48" t="n">
        <v>46046</v>
      </c>
      <c r="D1273" s="47" t="s">
        <v>74</v>
      </c>
      <c r="E1273" s="47" t="s">
        <v>62</v>
      </c>
      <c r="F1273" s="47" t="s">
        <v>2317</v>
      </c>
      <c r="G1273" s="47" t="s">
        <v>97</v>
      </c>
      <c r="H1273" s="47" t="s">
        <v>2232</v>
      </c>
      <c r="I1273" s="47" t="n">
        <v>6</v>
      </c>
    </row>
    <row r="1274" customFormat="false" ht="15" hidden="false" customHeight="false" outlineLevel="0" collapsed="false">
      <c r="A1274" s="47" t="s">
        <v>3515</v>
      </c>
      <c r="B1274" s="47" t="s">
        <v>496</v>
      </c>
      <c r="C1274" s="48" t="n">
        <v>46046</v>
      </c>
      <c r="D1274" s="47" t="s">
        <v>74</v>
      </c>
      <c r="E1274" s="47" t="s">
        <v>62</v>
      </c>
      <c r="F1274" s="47" t="s">
        <v>2228</v>
      </c>
      <c r="G1274" s="47" t="s">
        <v>97</v>
      </c>
      <c r="H1274" s="47" t="s">
        <v>2232</v>
      </c>
      <c r="I1274" s="47" t="n">
        <v>3</v>
      </c>
    </row>
    <row r="1275" customFormat="false" ht="15" hidden="false" customHeight="false" outlineLevel="0" collapsed="false">
      <c r="A1275" s="47" t="s">
        <v>3516</v>
      </c>
      <c r="B1275" s="47" t="s">
        <v>496</v>
      </c>
      <c r="C1275" s="48" t="n">
        <v>46046</v>
      </c>
      <c r="D1275" s="47" t="s">
        <v>74</v>
      </c>
      <c r="E1275" s="47" t="s">
        <v>62</v>
      </c>
      <c r="F1275" s="47" t="s">
        <v>2231</v>
      </c>
      <c r="G1275" s="47" t="s">
        <v>97</v>
      </c>
      <c r="H1275" s="47" t="s">
        <v>2232</v>
      </c>
      <c r="I1275" s="47" t="n">
        <v>5</v>
      </c>
    </row>
    <row r="1276" customFormat="false" ht="15" hidden="false" customHeight="false" outlineLevel="0" collapsed="false">
      <c r="A1276" s="47" t="s">
        <v>3517</v>
      </c>
      <c r="B1276" s="47" t="s">
        <v>496</v>
      </c>
      <c r="C1276" s="48" t="n">
        <v>46046</v>
      </c>
      <c r="D1276" s="47" t="s">
        <v>74</v>
      </c>
      <c r="E1276" s="47" t="s">
        <v>62</v>
      </c>
      <c r="F1276" s="47" t="s">
        <v>2228</v>
      </c>
      <c r="G1276" s="47" t="s">
        <v>97</v>
      </c>
      <c r="H1276" s="47" t="s">
        <v>2232</v>
      </c>
      <c r="I1276" s="47" t="n">
        <v>7</v>
      </c>
    </row>
    <row r="1277" customFormat="false" ht="15" hidden="false" customHeight="false" outlineLevel="0" collapsed="false">
      <c r="A1277" s="47" t="s">
        <v>3518</v>
      </c>
      <c r="B1277" s="47" t="s">
        <v>496</v>
      </c>
      <c r="C1277" s="48" t="n">
        <v>46046</v>
      </c>
      <c r="D1277" s="47" t="s">
        <v>74</v>
      </c>
      <c r="E1277" s="47" t="s">
        <v>62</v>
      </c>
      <c r="F1277" s="47" t="s">
        <v>2231</v>
      </c>
      <c r="G1277" s="47" t="s">
        <v>97</v>
      </c>
      <c r="H1277" s="47" t="s">
        <v>2232</v>
      </c>
      <c r="I1277" s="47" t="n">
        <v>6</v>
      </c>
    </row>
    <row r="1278" customFormat="false" ht="15" hidden="false" customHeight="false" outlineLevel="0" collapsed="false">
      <c r="A1278" s="47" t="s">
        <v>3519</v>
      </c>
      <c r="B1278" s="47" t="s">
        <v>496</v>
      </c>
      <c r="C1278" s="48" t="n">
        <v>46046</v>
      </c>
      <c r="D1278" s="47" t="s">
        <v>74</v>
      </c>
      <c r="E1278" s="47" t="s">
        <v>62</v>
      </c>
      <c r="F1278" s="47" t="s">
        <v>2231</v>
      </c>
      <c r="G1278" s="47" t="s">
        <v>97</v>
      </c>
      <c r="H1278" s="47" t="s">
        <v>2232</v>
      </c>
      <c r="I1278" s="47" t="n">
        <v>7</v>
      </c>
    </row>
    <row r="1279" customFormat="false" ht="15" hidden="false" customHeight="false" outlineLevel="0" collapsed="false">
      <c r="A1279" s="47" t="s">
        <v>3520</v>
      </c>
      <c r="B1279" s="47" t="s">
        <v>497</v>
      </c>
      <c r="C1279" s="48" t="n">
        <v>46046</v>
      </c>
      <c r="D1279" s="47" t="s">
        <v>75</v>
      </c>
      <c r="E1279" s="47" t="s">
        <v>62</v>
      </c>
      <c r="F1279" s="47" t="s">
        <v>2231</v>
      </c>
      <c r="G1279" s="47" t="s">
        <v>96</v>
      </c>
      <c r="H1279" s="47" t="s">
        <v>2270</v>
      </c>
      <c r="I1279" s="47" t="n">
        <v>25</v>
      </c>
    </row>
    <row r="1280" customFormat="false" ht="15" hidden="false" customHeight="false" outlineLevel="0" collapsed="false">
      <c r="A1280" s="47" t="s">
        <v>3521</v>
      </c>
      <c r="B1280" s="47" t="s">
        <v>497</v>
      </c>
      <c r="C1280" s="48" t="n">
        <v>46046</v>
      </c>
      <c r="D1280" s="47" t="s">
        <v>75</v>
      </c>
      <c r="E1280" s="47" t="s">
        <v>62</v>
      </c>
      <c r="F1280" s="47" t="s">
        <v>2231</v>
      </c>
      <c r="G1280" s="47" t="s">
        <v>97</v>
      </c>
      <c r="H1280" s="47" t="s">
        <v>2232</v>
      </c>
      <c r="I1280" s="47" t="n">
        <v>7</v>
      </c>
    </row>
    <row r="1281" customFormat="false" ht="15" hidden="false" customHeight="false" outlineLevel="0" collapsed="false">
      <c r="A1281" s="47" t="s">
        <v>3522</v>
      </c>
      <c r="B1281" s="47" t="s">
        <v>497</v>
      </c>
      <c r="C1281" s="48" t="n">
        <v>46046</v>
      </c>
      <c r="D1281" s="47" t="s">
        <v>75</v>
      </c>
      <c r="E1281" s="47" t="s">
        <v>62</v>
      </c>
      <c r="F1281" s="47" t="s">
        <v>2228</v>
      </c>
      <c r="G1281" s="47" t="s">
        <v>97</v>
      </c>
      <c r="H1281" s="47" t="s">
        <v>2232</v>
      </c>
      <c r="I1281" s="47" t="n">
        <v>2</v>
      </c>
    </row>
    <row r="1282" customFormat="false" ht="15" hidden="false" customHeight="false" outlineLevel="0" collapsed="false">
      <c r="A1282" s="47" t="s">
        <v>3523</v>
      </c>
      <c r="B1282" s="47" t="s">
        <v>497</v>
      </c>
      <c r="C1282" s="48" t="n">
        <v>46046</v>
      </c>
      <c r="D1282" s="47" t="s">
        <v>75</v>
      </c>
      <c r="E1282" s="47" t="s">
        <v>62</v>
      </c>
      <c r="F1282" s="47" t="s">
        <v>2231</v>
      </c>
      <c r="G1282" s="47" t="s">
        <v>97</v>
      </c>
      <c r="H1282" s="47" t="s">
        <v>2232</v>
      </c>
      <c r="I1282" s="47" t="n">
        <v>4</v>
      </c>
    </row>
    <row r="1283" customFormat="false" ht="15" hidden="false" customHeight="false" outlineLevel="0" collapsed="false">
      <c r="A1283" s="47" t="s">
        <v>3524</v>
      </c>
      <c r="B1283" s="47" t="s">
        <v>497</v>
      </c>
      <c r="C1283" s="48" t="n">
        <v>46046</v>
      </c>
      <c r="D1283" s="47" t="s">
        <v>75</v>
      </c>
      <c r="E1283" s="47" t="s">
        <v>62</v>
      </c>
      <c r="F1283" s="47" t="s">
        <v>2228</v>
      </c>
      <c r="G1283" s="47" t="s">
        <v>97</v>
      </c>
      <c r="H1283" s="47" t="s">
        <v>2232</v>
      </c>
      <c r="I1283" s="47" t="n">
        <v>6</v>
      </c>
    </row>
    <row r="1284" customFormat="false" ht="15" hidden="false" customHeight="false" outlineLevel="0" collapsed="false">
      <c r="A1284" s="47" t="s">
        <v>3525</v>
      </c>
      <c r="B1284" s="47" t="s">
        <v>497</v>
      </c>
      <c r="C1284" s="48" t="n">
        <v>46046</v>
      </c>
      <c r="D1284" s="47" t="s">
        <v>75</v>
      </c>
      <c r="E1284" s="47" t="s">
        <v>62</v>
      </c>
      <c r="F1284" s="47" t="s">
        <v>2228</v>
      </c>
      <c r="G1284" s="47" t="s">
        <v>97</v>
      </c>
      <c r="H1284" s="47" t="s">
        <v>2232</v>
      </c>
      <c r="I1284" s="47" t="n">
        <v>4</v>
      </c>
    </row>
    <row r="1285" customFormat="false" ht="15" hidden="false" customHeight="false" outlineLevel="0" collapsed="false">
      <c r="A1285" s="47" t="s">
        <v>3526</v>
      </c>
      <c r="B1285" s="47" t="s">
        <v>497</v>
      </c>
      <c r="C1285" s="48" t="n">
        <v>46046</v>
      </c>
      <c r="D1285" s="47" t="s">
        <v>75</v>
      </c>
      <c r="E1285" s="47" t="s">
        <v>62</v>
      </c>
      <c r="F1285" s="47" t="s">
        <v>2228</v>
      </c>
      <c r="G1285" s="47" t="s">
        <v>97</v>
      </c>
      <c r="H1285" s="47" t="s">
        <v>2232</v>
      </c>
      <c r="I1285" s="47" t="n">
        <v>7</v>
      </c>
    </row>
    <row r="1286" customFormat="false" ht="15" hidden="false" customHeight="false" outlineLevel="0" collapsed="false">
      <c r="A1286" s="47" t="s">
        <v>3527</v>
      </c>
      <c r="B1286" s="47" t="s">
        <v>498</v>
      </c>
      <c r="C1286" s="48" t="n">
        <v>46046</v>
      </c>
      <c r="D1286" s="47" t="s">
        <v>73</v>
      </c>
      <c r="E1286" s="47" t="s">
        <v>63</v>
      </c>
      <c r="F1286" s="47" t="s">
        <v>2252</v>
      </c>
      <c r="G1286" s="47" t="s">
        <v>93</v>
      </c>
      <c r="H1286" s="47" t="s">
        <v>2253</v>
      </c>
      <c r="I1286" s="47" t="n">
        <v>10</v>
      </c>
    </row>
    <row r="1287" customFormat="false" ht="15" hidden="false" customHeight="false" outlineLevel="0" collapsed="false">
      <c r="A1287" s="47" t="s">
        <v>3528</v>
      </c>
      <c r="B1287" s="47" t="s">
        <v>498</v>
      </c>
      <c r="C1287" s="48" t="n">
        <v>46046</v>
      </c>
      <c r="D1287" s="47" t="s">
        <v>73</v>
      </c>
      <c r="E1287" s="47" t="s">
        <v>63</v>
      </c>
      <c r="F1287" s="47" t="s">
        <v>2252</v>
      </c>
      <c r="G1287" s="47" t="s">
        <v>97</v>
      </c>
      <c r="H1287" s="47" t="s">
        <v>2232</v>
      </c>
      <c r="I1287" s="47" t="n">
        <v>3</v>
      </c>
    </row>
    <row r="1288" customFormat="false" ht="15" hidden="false" customHeight="false" outlineLevel="0" collapsed="false">
      <c r="A1288" s="47" t="s">
        <v>3529</v>
      </c>
      <c r="B1288" s="47" t="s">
        <v>498</v>
      </c>
      <c r="C1288" s="48" t="n">
        <v>46046</v>
      </c>
      <c r="D1288" s="47" t="s">
        <v>73</v>
      </c>
      <c r="E1288" s="47" t="s">
        <v>63</v>
      </c>
      <c r="F1288" s="47" t="s">
        <v>2252</v>
      </c>
      <c r="G1288" s="47" t="s">
        <v>97</v>
      </c>
      <c r="H1288" s="47" t="s">
        <v>2232</v>
      </c>
      <c r="I1288" s="47" t="n">
        <v>5</v>
      </c>
    </row>
    <row r="1289" customFormat="false" ht="15" hidden="false" customHeight="false" outlineLevel="0" collapsed="false">
      <c r="A1289" s="47" t="s">
        <v>3530</v>
      </c>
      <c r="B1289" s="47" t="s">
        <v>498</v>
      </c>
      <c r="C1289" s="48" t="n">
        <v>46046</v>
      </c>
      <c r="D1289" s="47" t="s">
        <v>73</v>
      </c>
      <c r="E1289" s="47" t="s">
        <v>63</v>
      </c>
      <c r="F1289" s="47" t="s">
        <v>2255</v>
      </c>
      <c r="G1289" s="47" t="s">
        <v>97</v>
      </c>
      <c r="H1289" s="47" t="s">
        <v>2232</v>
      </c>
      <c r="I1289" s="47" t="n">
        <v>6</v>
      </c>
    </row>
    <row r="1290" customFormat="false" ht="15" hidden="false" customHeight="false" outlineLevel="0" collapsed="false">
      <c r="A1290" s="47" t="s">
        <v>3531</v>
      </c>
      <c r="B1290" s="47" t="s">
        <v>498</v>
      </c>
      <c r="C1290" s="48" t="n">
        <v>46046</v>
      </c>
      <c r="D1290" s="47" t="s">
        <v>73</v>
      </c>
      <c r="E1290" s="47" t="s">
        <v>63</v>
      </c>
      <c r="F1290" s="47" t="s">
        <v>2255</v>
      </c>
      <c r="G1290" s="47" t="s">
        <v>97</v>
      </c>
      <c r="H1290" s="47" t="s">
        <v>2232</v>
      </c>
      <c r="I1290" s="47" t="n">
        <v>4</v>
      </c>
    </row>
    <row r="1291" customFormat="false" ht="15" hidden="false" customHeight="false" outlineLevel="0" collapsed="false">
      <c r="A1291" s="47" t="s">
        <v>3532</v>
      </c>
      <c r="B1291" s="47" t="s">
        <v>498</v>
      </c>
      <c r="C1291" s="48" t="n">
        <v>46046</v>
      </c>
      <c r="D1291" s="47" t="s">
        <v>73</v>
      </c>
      <c r="E1291" s="47" t="s">
        <v>63</v>
      </c>
      <c r="F1291" s="47" t="s">
        <v>2252</v>
      </c>
      <c r="G1291" s="47" t="s">
        <v>97</v>
      </c>
      <c r="H1291" s="47" t="s">
        <v>2232</v>
      </c>
      <c r="I1291" s="47" t="n">
        <v>6</v>
      </c>
    </row>
    <row r="1292" customFormat="false" ht="15" hidden="false" customHeight="false" outlineLevel="0" collapsed="false">
      <c r="A1292" s="47" t="s">
        <v>3533</v>
      </c>
      <c r="B1292" s="47" t="s">
        <v>498</v>
      </c>
      <c r="C1292" s="48" t="n">
        <v>46046</v>
      </c>
      <c r="D1292" s="47" t="s">
        <v>73</v>
      </c>
      <c r="E1292" s="47" t="s">
        <v>63</v>
      </c>
      <c r="F1292" s="47" t="s">
        <v>2260</v>
      </c>
      <c r="G1292" s="47" t="s">
        <v>97</v>
      </c>
      <c r="H1292" s="47" t="s">
        <v>2232</v>
      </c>
      <c r="I1292" s="47" t="n">
        <v>4</v>
      </c>
    </row>
    <row r="1293" customFormat="false" ht="15" hidden="false" customHeight="false" outlineLevel="0" collapsed="false">
      <c r="A1293" s="47" t="s">
        <v>3534</v>
      </c>
      <c r="B1293" s="47" t="s">
        <v>499</v>
      </c>
      <c r="C1293" s="48" t="n">
        <v>46046</v>
      </c>
      <c r="D1293" s="47" t="s">
        <v>74</v>
      </c>
      <c r="E1293" s="47" t="s">
        <v>63</v>
      </c>
      <c r="F1293" s="47" t="s">
        <v>2252</v>
      </c>
      <c r="G1293" s="47" t="s">
        <v>97</v>
      </c>
      <c r="H1293" s="47" t="s">
        <v>2232</v>
      </c>
      <c r="I1293" s="47" t="n">
        <v>7</v>
      </c>
    </row>
    <row r="1294" customFormat="false" ht="15" hidden="false" customHeight="false" outlineLevel="0" collapsed="false">
      <c r="A1294" s="47" t="s">
        <v>3535</v>
      </c>
      <c r="B1294" s="47" t="s">
        <v>499</v>
      </c>
      <c r="C1294" s="48" t="n">
        <v>46046</v>
      </c>
      <c r="D1294" s="47" t="s">
        <v>74</v>
      </c>
      <c r="E1294" s="47" t="s">
        <v>63</v>
      </c>
      <c r="F1294" s="47" t="s">
        <v>2260</v>
      </c>
      <c r="G1294" s="47" t="s">
        <v>97</v>
      </c>
      <c r="H1294" s="47" t="s">
        <v>2232</v>
      </c>
      <c r="I1294" s="47" t="n">
        <v>3</v>
      </c>
    </row>
    <row r="1295" customFormat="false" ht="15" hidden="false" customHeight="false" outlineLevel="0" collapsed="false">
      <c r="A1295" s="47" t="s">
        <v>3536</v>
      </c>
      <c r="B1295" s="47" t="s">
        <v>499</v>
      </c>
      <c r="C1295" s="48" t="n">
        <v>46046</v>
      </c>
      <c r="D1295" s="47" t="s">
        <v>74</v>
      </c>
      <c r="E1295" s="47" t="s">
        <v>63</v>
      </c>
      <c r="F1295" s="47" t="s">
        <v>2252</v>
      </c>
      <c r="G1295" s="47" t="s">
        <v>97</v>
      </c>
      <c r="H1295" s="47" t="s">
        <v>2232</v>
      </c>
      <c r="I1295" s="47" t="n">
        <v>6</v>
      </c>
    </row>
    <row r="1296" customFormat="false" ht="15" hidden="false" customHeight="false" outlineLevel="0" collapsed="false">
      <c r="A1296" s="47" t="s">
        <v>3537</v>
      </c>
      <c r="B1296" s="47" t="s">
        <v>499</v>
      </c>
      <c r="C1296" s="48" t="n">
        <v>46046</v>
      </c>
      <c r="D1296" s="47" t="s">
        <v>74</v>
      </c>
      <c r="E1296" s="47" t="s">
        <v>63</v>
      </c>
      <c r="F1296" s="47" t="s">
        <v>2255</v>
      </c>
      <c r="G1296" s="47" t="s">
        <v>97</v>
      </c>
      <c r="H1296" s="47" t="s">
        <v>2232</v>
      </c>
      <c r="I1296" s="47" t="n">
        <v>2</v>
      </c>
    </row>
    <row r="1297" customFormat="false" ht="15" hidden="false" customHeight="false" outlineLevel="0" collapsed="false">
      <c r="A1297" s="47" t="s">
        <v>3538</v>
      </c>
      <c r="B1297" s="47" t="s">
        <v>499</v>
      </c>
      <c r="C1297" s="48" t="n">
        <v>46046</v>
      </c>
      <c r="D1297" s="47" t="s">
        <v>74</v>
      </c>
      <c r="E1297" s="47" t="s">
        <v>63</v>
      </c>
      <c r="F1297" s="47" t="s">
        <v>2255</v>
      </c>
      <c r="G1297" s="47" t="s">
        <v>97</v>
      </c>
      <c r="H1297" s="47" t="s">
        <v>2232</v>
      </c>
      <c r="I1297" s="47" t="n">
        <v>4</v>
      </c>
    </row>
    <row r="1298" customFormat="false" ht="15" hidden="false" customHeight="false" outlineLevel="0" collapsed="false">
      <c r="A1298" s="47" t="s">
        <v>3539</v>
      </c>
      <c r="B1298" s="47" t="s">
        <v>499</v>
      </c>
      <c r="C1298" s="48" t="n">
        <v>46046</v>
      </c>
      <c r="D1298" s="47" t="s">
        <v>74</v>
      </c>
      <c r="E1298" s="47" t="s">
        <v>63</v>
      </c>
      <c r="F1298" s="47" t="s">
        <v>2255</v>
      </c>
      <c r="G1298" s="47" t="s">
        <v>97</v>
      </c>
      <c r="H1298" s="47" t="s">
        <v>2232</v>
      </c>
      <c r="I1298" s="47" t="n">
        <v>5</v>
      </c>
    </row>
    <row r="1299" customFormat="false" ht="15" hidden="false" customHeight="false" outlineLevel="0" collapsed="false">
      <c r="A1299" s="47" t="s">
        <v>3540</v>
      </c>
      <c r="B1299" s="47" t="s">
        <v>500</v>
      </c>
      <c r="C1299" s="48" t="n">
        <v>46046</v>
      </c>
      <c r="D1299" s="47" t="s">
        <v>75</v>
      </c>
      <c r="E1299" s="47" t="s">
        <v>63</v>
      </c>
      <c r="F1299" s="47" t="s">
        <v>2252</v>
      </c>
      <c r="G1299" s="47" t="s">
        <v>93</v>
      </c>
      <c r="H1299" s="47" t="s">
        <v>2253</v>
      </c>
      <c r="I1299" s="47" t="n">
        <v>26</v>
      </c>
    </row>
    <row r="1300" customFormat="false" ht="15" hidden="false" customHeight="false" outlineLevel="0" collapsed="false">
      <c r="A1300" s="47" t="s">
        <v>3541</v>
      </c>
      <c r="B1300" s="47" t="s">
        <v>500</v>
      </c>
      <c r="C1300" s="48" t="n">
        <v>46046</v>
      </c>
      <c r="D1300" s="47" t="s">
        <v>75</v>
      </c>
      <c r="E1300" s="47" t="s">
        <v>63</v>
      </c>
      <c r="F1300" s="47" t="s">
        <v>2255</v>
      </c>
      <c r="G1300" s="47" t="s">
        <v>94</v>
      </c>
      <c r="H1300" s="47" t="s">
        <v>2229</v>
      </c>
      <c r="I1300" s="47" t="n">
        <v>117</v>
      </c>
    </row>
    <row r="1301" customFormat="false" ht="15" hidden="false" customHeight="false" outlineLevel="0" collapsed="false">
      <c r="A1301" s="47" t="s">
        <v>3542</v>
      </c>
      <c r="B1301" s="47" t="s">
        <v>500</v>
      </c>
      <c r="C1301" s="48" t="n">
        <v>46046</v>
      </c>
      <c r="D1301" s="47" t="s">
        <v>75</v>
      </c>
      <c r="E1301" s="47" t="s">
        <v>63</v>
      </c>
      <c r="F1301" s="47" t="s">
        <v>2255</v>
      </c>
      <c r="G1301" s="47" t="s">
        <v>95</v>
      </c>
      <c r="H1301" s="47" t="s">
        <v>2245</v>
      </c>
      <c r="I1301" s="47" t="n">
        <v>59</v>
      </c>
    </row>
    <row r="1302" customFormat="false" ht="15" hidden="false" customHeight="false" outlineLevel="0" collapsed="false">
      <c r="A1302" s="47" t="s">
        <v>3543</v>
      </c>
      <c r="B1302" s="47" t="s">
        <v>500</v>
      </c>
      <c r="C1302" s="48" t="n">
        <v>46046</v>
      </c>
      <c r="D1302" s="47" t="s">
        <v>75</v>
      </c>
      <c r="E1302" s="47" t="s">
        <v>63</v>
      </c>
      <c r="F1302" s="47" t="s">
        <v>2255</v>
      </c>
      <c r="G1302" s="47" t="s">
        <v>97</v>
      </c>
      <c r="H1302" s="47" t="s">
        <v>2232</v>
      </c>
      <c r="I1302" s="47" t="n">
        <v>3</v>
      </c>
    </row>
    <row r="1303" customFormat="false" ht="15" hidden="false" customHeight="false" outlineLevel="0" collapsed="false">
      <c r="A1303" s="47" t="s">
        <v>3544</v>
      </c>
      <c r="B1303" s="47" t="s">
        <v>502</v>
      </c>
      <c r="C1303" s="48" t="n">
        <v>46046</v>
      </c>
      <c r="D1303" s="47" t="s">
        <v>73</v>
      </c>
      <c r="E1303" s="47" t="s">
        <v>64</v>
      </c>
      <c r="F1303" s="47" t="s">
        <v>2278</v>
      </c>
      <c r="G1303" s="47" t="s">
        <v>97</v>
      </c>
      <c r="H1303" s="47" t="s">
        <v>2232</v>
      </c>
      <c r="I1303" s="47" t="n">
        <v>2</v>
      </c>
    </row>
    <row r="1304" customFormat="false" ht="15" hidden="false" customHeight="false" outlineLevel="0" collapsed="false">
      <c r="A1304" s="47" t="s">
        <v>3545</v>
      </c>
      <c r="B1304" s="47" t="s">
        <v>504</v>
      </c>
      <c r="C1304" s="48" t="n">
        <v>46046</v>
      </c>
      <c r="D1304" s="47" t="s">
        <v>74</v>
      </c>
      <c r="E1304" s="47" t="s">
        <v>64</v>
      </c>
      <c r="F1304" s="47" t="s">
        <v>2278</v>
      </c>
      <c r="G1304" s="47" t="s">
        <v>95</v>
      </c>
      <c r="H1304" s="47" t="s">
        <v>2245</v>
      </c>
      <c r="I1304" s="47" t="n">
        <v>31</v>
      </c>
    </row>
    <row r="1305" customFormat="false" ht="15" hidden="false" customHeight="false" outlineLevel="0" collapsed="false">
      <c r="A1305" s="47" t="s">
        <v>3546</v>
      </c>
      <c r="B1305" s="47" t="s">
        <v>504</v>
      </c>
      <c r="C1305" s="48" t="n">
        <v>46046</v>
      </c>
      <c r="D1305" s="47" t="s">
        <v>74</v>
      </c>
      <c r="E1305" s="47" t="s">
        <v>64</v>
      </c>
      <c r="F1305" s="47" t="s">
        <v>2278</v>
      </c>
      <c r="G1305" s="47" t="s">
        <v>97</v>
      </c>
      <c r="H1305" s="47" t="s">
        <v>2232</v>
      </c>
      <c r="I1305" s="47" t="n">
        <v>5</v>
      </c>
    </row>
    <row r="1306" customFormat="false" ht="15" hidden="false" customHeight="false" outlineLevel="0" collapsed="false">
      <c r="A1306" s="47" t="s">
        <v>3547</v>
      </c>
      <c r="B1306" s="47" t="s">
        <v>504</v>
      </c>
      <c r="C1306" s="48" t="n">
        <v>46046</v>
      </c>
      <c r="D1306" s="47" t="s">
        <v>74</v>
      </c>
      <c r="E1306" s="47" t="s">
        <v>64</v>
      </c>
      <c r="F1306" s="47" t="s">
        <v>2280</v>
      </c>
      <c r="G1306" s="47" t="s">
        <v>97</v>
      </c>
      <c r="H1306" s="47" t="s">
        <v>2232</v>
      </c>
      <c r="I1306" s="47" t="n">
        <v>6</v>
      </c>
    </row>
    <row r="1307" customFormat="false" ht="15" hidden="false" customHeight="false" outlineLevel="0" collapsed="false">
      <c r="A1307" s="47" t="s">
        <v>3548</v>
      </c>
      <c r="B1307" s="47" t="s">
        <v>504</v>
      </c>
      <c r="C1307" s="48" t="n">
        <v>46046</v>
      </c>
      <c r="D1307" s="47" t="s">
        <v>74</v>
      </c>
      <c r="E1307" s="47" t="s">
        <v>64</v>
      </c>
      <c r="F1307" s="47" t="s">
        <v>2278</v>
      </c>
      <c r="G1307" s="47" t="s">
        <v>97</v>
      </c>
      <c r="H1307" s="47" t="s">
        <v>2232</v>
      </c>
      <c r="I1307" s="47" t="n">
        <v>3</v>
      </c>
    </row>
    <row r="1308" customFormat="false" ht="15" hidden="false" customHeight="false" outlineLevel="0" collapsed="false">
      <c r="A1308" s="47" t="s">
        <v>3549</v>
      </c>
      <c r="B1308" s="47" t="s">
        <v>504</v>
      </c>
      <c r="C1308" s="48" t="n">
        <v>46046</v>
      </c>
      <c r="D1308" s="47" t="s">
        <v>74</v>
      </c>
      <c r="E1308" s="47" t="s">
        <v>64</v>
      </c>
      <c r="F1308" s="47" t="s">
        <v>2280</v>
      </c>
      <c r="G1308" s="47" t="s">
        <v>97</v>
      </c>
      <c r="H1308" s="47" t="s">
        <v>2232</v>
      </c>
      <c r="I1308" s="47" t="n">
        <v>2</v>
      </c>
    </row>
    <row r="1309" customFormat="false" ht="15" hidden="false" customHeight="false" outlineLevel="0" collapsed="false">
      <c r="A1309" s="47" t="s">
        <v>3550</v>
      </c>
      <c r="B1309" s="47" t="s">
        <v>504</v>
      </c>
      <c r="C1309" s="48" t="n">
        <v>46046</v>
      </c>
      <c r="D1309" s="47" t="s">
        <v>74</v>
      </c>
      <c r="E1309" s="47" t="s">
        <v>64</v>
      </c>
      <c r="F1309" s="47" t="s">
        <v>2278</v>
      </c>
      <c r="G1309" s="47" t="s">
        <v>97</v>
      </c>
      <c r="H1309" s="47" t="s">
        <v>2232</v>
      </c>
      <c r="I1309" s="47" t="n">
        <v>3</v>
      </c>
    </row>
    <row r="1310" customFormat="false" ht="15" hidden="false" customHeight="false" outlineLevel="0" collapsed="false">
      <c r="A1310" s="47" t="s">
        <v>3551</v>
      </c>
      <c r="B1310" s="47" t="s">
        <v>505</v>
      </c>
      <c r="C1310" s="48" t="n">
        <v>46046</v>
      </c>
      <c r="D1310" s="47" t="s">
        <v>73</v>
      </c>
      <c r="E1310" s="47" t="s">
        <v>65</v>
      </c>
      <c r="F1310" s="47" t="s">
        <v>2289</v>
      </c>
      <c r="G1310" s="47" t="s">
        <v>93</v>
      </c>
      <c r="H1310" s="47" t="s">
        <v>2253</v>
      </c>
      <c r="I1310" s="47" t="n">
        <v>17</v>
      </c>
    </row>
    <row r="1311" customFormat="false" ht="15" hidden="false" customHeight="false" outlineLevel="0" collapsed="false">
      <c r="A1311" s="47" t="s">
        <v>3552</v>
      </c>
      <c r="B1311" s="47" t="s">
        <v>505</v>
      </c>
      <c r="C1311" s="48" t="n">
        <v>46046</v>
      </c>
      <c r="D1311" s="47" t="s">
        <v>73</v>
      </c>
      <c r="E1311" s="47" t="s">
        <v>65</v>
      </c>
      <c r="F1311" s="47" t="s">
        <v>2289</v>
      </c>
      <c r="G1311" s="47" t="s">
        <v>97</v>
      </c>
      <c r="H1311" s="47" t="s">
        <v>2232</v>
      </c>
      <c r="I1311" s="47" t="n">
        <v>5</v>
      </c>
    </row>
    <row r="1312" customFormat="false" ht="15" hidden="false" customHeight="false" outlineLevel="0" collapsed="false">
      <c r="A1312" s="47" t="s">
        <v>3553</v>
      </c>
      <c r="B1312" s="47" t="s">
        <v>505</v>
      </c>
      <c r="C1312" s="48" t="n">
        <v>46046</v>
      </c>
      <c r="D1312" s="47" t="s">
        <v>73</v>
      </c>
      <c r="E1312" s="47" t="s">
        <v>65</v>
      </c>
      <c r="F1312" s="47" t="s">
        <v>2289</v>
      </c>
      <c r="G1312" s="47" t="s">
        <v>97</v>
      </c>
      <c r="H1312" s="47" t="s">
        <v>2232</v>
      </c>
      <c r="I1312" s="47" t="n">
        <v>2</v>
      </c>
    </row>
    <row r="1313" customFormat="false" ht="15" hidden="false" customHeight="false" outlineLevel="0" collapsed="false">
      <c r="A1313" s="47" t="s">
        <v>3554</v>
      </c>
      <c r="B1313" s="47" t="s">
        <v>505</v>
      </c>
      <c r="C1313" s="48" t="n">
        <v>46046</v>
      </c>
      <c r="D1313" s="47" t="s">
        <v>73</v>
      </c>
      <c r="E1313" s="47" t="s">
        <v>65</v>
      </c>
      <c r="F1313" s="47" t="s">
        <v>2284</v>
      </c>
      <c r="G1313" s="47" t="s">
        <v>97</v>
      </c>
      <c r="H1313" s="47" t="s">
        <v>2232</v>
      </c>
      <c r="I1313" s="47" t="n">
        <v>3</v>
      </c>
    </row>
    <row r="1314" customFormat="false" ht="15" hidden="false" customHeight="false" outlineLevel="0" collapsed="false">
      <c r="A1314" s="47" t="s">
        <v>3555</v>
      </c>
      <c r="B1314" s="47" t="s">
        <v>505</v>
      </c>
      <c r="C1314" s="48" t="n">
        <v>46046</v>
      </c>
      <c r="D1314" s="47" t="s">
        <v>73</v>
      </c>
      <c r="E1314" s="47" t="s">
        <v>65</v>
      </c>
      <c r="F1314" s="47" t="s">
        <v>2284</v>
      </c>
      <c r="G1314" s="47" t="s">
        <v>97</v>
      </c>
      <c r="H1314" s="47" t="s">
        <v>2232</v>
      </c>
      <c r="I1314" s="47" t="n">
        <v>2</v>
      </c>
    </row>
    <row r="1315" customFormat="false" ht="15" hidden="false" customHeight="false" outlineLevel="0" collapsed="false">
      <c r="A1315" s="47" t="s">
        <v>3556</v>
      </c>
      <c r="B1315" s="47" t="s">
        <v>505</v>
      </c>
      <c r="C1315" s="48" t="n">
        <v>46046</v>
      </c>
      <c r="D1315" s="47" t="s">
        <v>73</v>
      </c>
      <c r="E1315" s="47" t="s">
        <v>65</v>
      </c>
      <c r="F1315" s="47" t="s">
        <v>2289</v>
      </c>
      <c r="G1315" s="47" t="s">
        <v>97</v>
      </c>
      <c r="H1315" s="47" t="s">
        <v>2232</v>
      </c>
      <c r="I1315" s="47" t="n">
        <v>3</v>
      </c>
    </row>
    <row r="1316" customFormat="false" ht="15" hidden="false" customHeight="false" outlineLevel="0" collapsed="false">
      <c r="A1316" s="47" t="s">
        <v>3557</v>
      </c>
      <c r="B1316" s="47" t="s">
        <v>506</v>
      </c>
      <c r="C1316" s="48" t="n">
        <v>46046</v>
      </c>
      <c r="D1316" s="47" t="s">
        <v>74</v>
      </c>
      <c r="E1316" s="47" t="s">
        <v>65</v>
      </c>
      <c r="F1316" s="47" t="s">
        <v>2284</v>
      </c>
      <c r="G1316" s="47" t="s">
        <v>95</v>
      </c>
      <c r="H1316" s="47" t="s">
        <v>2245</v>
      </c>
      <c r="I1316" s="47" t="n">
        <v>105</v>
      </c>
    </row>
    <row r="1317" customFormat="false" ht="15" hidden="false" customHeight="false" outlineLevel="0" collapsed="false">
      <c r="A1317" s="47" t="s">
        <v>3558</v>
      </c>
      <c r="B1317" s="47" t="s">
        <v>506</v>
      </c>
      <c r="C1317" s="48" t="n">
        <v>46046</v>
      </c>
      <c r="D1317" s="47" t="s">
        <v>74</v>
      </c>
      <c r="E1317" s="47" t="s">
        <v>65</v>
      </c>
      <c r="F1317" s="47" t="s">
        <v>2284</v>
      </c>
      <c r="G1317" s="47" t="s">
        <v>97</v>
      </c>
      <c r="H1317" s="47" t="s">
        <v>2232</v>
      </c>
      <c r="I1317" s="47" t="n">
        <v>4</v>
      </c>
    </row>
    <row r="1318" customFormat="false" ht="15" hidden="false" customHeight="false" outlineLevel="0" collapsed="false">
      <c r="A1318" s="47" t="s">
        <v>3559</v>
      </c>
      <c r="B1318" s="47" t="s">
        <v>506</v>
      </c>
      <c r="C1318" s="48" t="n">
        <v>46046</v>
      </c>
      <c r="D1318" s="47" t="s">
        <v>74</v>
      </c>
      <c r="E1318" s="47" t="s">
        <v>65</v>
      </c>
      <c r="F1318" s="47" t="s">
        <v>2284</v>
      </c>
      <c r="G1318" s="47" t="s">
        <v>97</v>
      </c>
      <c r="H1318" s="47" t="s">
        <v>2232</v>
      </c>
      <c r="I1318" s="47" t="n">
        <v>4</v>
      </c>
    </row>
    <row r="1319" customFormat="false" ht="15" hidden="false" customHeight="false" outlineLevel="0" collapsed="false">
      <c r="A1319" s="47" t="s">
        <v>3560</v>
      </c>
      <c r="B1319" s="47" t="s">
        <v>506</v>
      </c>
      <c r="C1319" s="48" t="n">
        <v>46046</v>
      </c>
      <c r="D1319" s="47" t="s">
        <v>74</v>
      </c>
      <c r="E1319" s="47" t="s">
        <v>65</v>
      </c>
      <c r="F1319" s="47" t="s">
        <v>2284</v>
      </c>
      <c r="G1319" s="47" t="s">
        <v>97</v>
      </c>
      <c r="H1319" s="47" t="s">
        <v>2232</v>
      </c>
      <c r="I1319" s="47" t="n">
        <v>2</v>
      </c>
    </row>
    <row r="1320" customFormat="false" ht="15" hidden="false" customHeight="false" outlineLevel="0" collapsed="false">
      <c r="A1320" s="47" t="s">
        <v>3561</v>
      </c>
      <c r="B1320" s="47" t="s">
        <v>506</v>
      </c>
      <c r="C1320" s="48" t="n">
        <v>46046</v>
      </c>
      <c r="D1320" s="47" t="s">
        <v>74</v>
      </c>
      <c r="E1320" s="47" t="s">
        <v>65</v>
      </c>
      <c r="F1320" s="47" t="s">
        <v>2289</v>
      </c>
      <c r="G1320" s="47" t="s">
        <v>97</v>
      </c>
      <c r="H1320" s="47" t="s">
        <v>2232</v>
      </c>
      <c r="I1320" s="47" t="n">
        <v>2</v>
      </c>
    </row>
    <row r="1321" customFormat="false" ht="15" hidden="false" customHeight="false" outlineLevel="0" collapsed="false">
      <c r="A1321" s="47" t="s">
        <v>3562</v>
      </c>
      <c r="B1321" s="47" t="s">
        <v>506</v>
      </c>
      <c r="C1321" s="48" t="n">
        <v>46046</v>
      </c>
      <c r="D1321" s="47" t="s">
        <v>74</v>
      </c>
      <c r="E1321" s="47" t="s">
        <v>65</v>
      </c>
      <c r="F1321" s="47" t="s">
        <v>2284</v>
      </c>
      <c r="G1321" s="47" t="s">
        <v>97</v>
      </c>
      <c r="H1321" s="47" t="s">
        <v>2232</v>
      </c>
      <c r="I1321" s="47" t="n">
        <v>3</v>
      </c>
    </row>
    <row r="1322" customFormat="false" ht="15" hidden="false" customHeight="false" outlineLevel="0" collapsed="false">
      <c r="A1322" s="47" t="s">
        <v>3563</v>
      </c>
      <c r="B1322" s="47" t="s">
        <v>506</v>
      </c>
      <c r="C1322" s="48" t="n">
        <v>46046</v>
      </c>
      <c r="D1322" s="47" t="s">
        <v>74</v>
      </c>
      <c r="E1322" s="47" t="s">
        <v>65</v>
      </c>
      <c r="F1322" s="47" t="s">
        <v>2284</v>
      </c>
      <c r="G1322" s="47" t="s">
        <v>97</v>
      </c>
      <c r="H1322" s="47" t="s">
        <v>2232</v>
      </c>
      <c r="I1322" s="47" t="n">
        <v>4</v>
      </c>
    </row>
    <row r="1323" customFormat="false" ht="15" hidden="false" customHeight="false" outlineLevel="0" collapsed="false">
      <c r="A1323" s="47" t="s">
        <v>3564</v>
      </c>
      <c r="B1323" s="47" t="s">
        <v>506</v>
      </c>
      <c r="C1323" s="48" t="n">
        <v>46046</v>
      </c>
      <c r="D1323" s="47" t="s">
        <v>74</v>
      </c>
      <c r="E1323" s="47" t="s">
        <v>65</v>
      </c>
      <c r="F1323" s="47" t="s">
        <v>2289</v>
      </c>
      <c r="G1323" s="47" t="s">
        <v>97</v>
      </c>
      <c r="H1323" s="47" t="s">
        <v>2232</v>
      </c>
      <c r="I1323" s="47" t="n">
        <v>3</v>
      </c>
    </row>
    <row r="1324" customFormat="false" ht="15" hidden="false" customHeight="false" outlineLevel="0" collapsed="false">
      <c r="A1324" s="47" t="s">
        <v>3565</v>
      </c>
      <c r="B1324" s="47" t="s">
        <v>506</v>
      </c>
      <c r="C1324" s="48" t="n">
        <v>46046</v>
      </c>
      <c r="D1324" s="47" t="s">
        <v>74</v>
      </c>
      <c r="E1324" s="47" t="s">
        <v>65</v>
      </c>
      <c r="F1324" s="47" t="s">
        <v>2289</v>
      </c>
      <c r="G1324" s="47" t="s">
        <v>97</v>
      </c>
      <c r="H1324" s="47" t="s">
        <v>2232</v>
      </c>
      <c r="I1324" s="47" t="n">
        <v>4</v>
      </c>
    </row>
    <row r="1325" customFormat="false" ht="15" hidden="false" customHeight="false" outlineLevel="0" collapsed="false">
      <c r="A1325" s="47" t="s">
        <v>3566</v>
      </c>
      <c r="B1325" s="47" t="s">
        <v>507</v>
      </c>
      <c r="C1325" s="48" t="n">
        <v>46046</v>
      </c>
      <c r="D1325" s="47" t="s">
        <v>75</v>
      </c>
      <c r="E1325" s="47" t="s">
        <v>65</v>
      </c>
      <c r="F1325" s="47" t="s">
        <v>2289</v>
      </c>
      <c r="G1325" s="47" t="s">
        <v>93</v>
      </c>
      <c r="H1325" s="47" t="s">
        <v>2253</v>
      </c>
      <c r="I1325" s="47" t="n">
        <v>22</v>
      </c>
    </row>
    <row r="1326" customFormat="false" ht="15" hidden="false" customHeight="false" outlineLevel="0" collapsed="false">
      <c r="A1326" s="47" t="s">
        <v>3567</v>
      </c>
      <c r="B1326" s="47" t="s">
        <v>507</v>
      </c>
      <c r="C1326" s="48" t="n">
        <v>46046</v>
      </c>
      <c r="D1326" s="47" t="s">
        <v>75</v>
      </c>
      <c r="E1326" s="47" t="s">
        <v>65</v>
      </c>
      <c r="F1326" s="47" t="s">
        <v>2284</v>
      </c>
      <c r="G1326" s="47" t="s">
        <v>97</v>
      </c>
      <c r="H1326" s="47" t="s">
        <v>2232</v>
      </c>
      <c r="I1326" s="47" t="n">
        <v>5</v>
      </c>
    </row>
    <row r="1327" customFormat="false" ht="15" hidden="false" customHeight="false" outlineLevel="0" collapsed="false">
      <c r="A1327" s="47" t="s">
        <v>3568</v>
      </c>
      <c r="B1327" s="47" t="s">
        <v>507</v>
      </c>
      <c r="C1327" s="48" t="n">
        <v>46046</v>
      </c>
      <c r="D1327" s="47" t="s">
        <v>75</v>
      </c>
      <c r="E1327" s="47" t="s">
        <v>65</v>
      </c>
      <c r="F1327" s="47" t="s">
        <v>2284</v>
      </c>
      <c r="G1327" s="47" t="s">
        <v>97</v>
      </c>
      <c r="H1327" s="47" t="s">
        <v>2232</v>
      </c>
      <c r="I1327" s="47" t="n">
        <v>4</v>
      </c>
    </row>
    <row r="1328" customFormat="false" ht="15" hidden="false" customHeight="false" outlineLevel="0" collapsed="false">
      <c r="A1328" s="47" t="s">
        <v>3569</v>
      </c>
      <c r="B1328" s="47" t="s">
        <v>507</v>
      </c>
      <c r="C1328" s="48" t="n">
        <v>46046</v>
      </c>
      <c r="D1328" s="47" t="s">
        <v>75</v>
      </c>
      <c r="E1328" s="47" t="s">
        <v>65</v>
      </c>
      <c r="F1328" s="47" t="s">
        <v>2289</v>
      </c>
      <c r="G1328" s="47" t="s">
        <v>97</v>
      </c>
      <c r="H1328" s="47" t="s">
        <v>2232</v>
      </c>
      <c r="I1328" s="47" t="n">
        <v>6</v>
      </c>
    </row>
    <row r="1329" customFormat="false" ht="15" hidden="false" customHeight="false" outlineLevel="0" collapsed="false">
      <c r="A1329" s="47" t="s">
        <v>3570</v>
      </c>
      <c r="B1329" s="47" t="s">
        <v>507</v>
      </c>
      <c r="C1329" s="48" t="n">
        <v>46046</v>
      </c>
      <c r="D1329" s="47" t="s">
        <v>75</v>
      </c>
      <c r="E1329" s="47" t="s">
        <v>65</v>
      </c>
      <c r="F1329" s="47" t="s">
        <v>2289</v>
      </c>
      <c r="G1329" s="47" t="s">
        <v>97</v>
      </c>
      <c r="H1329" s="47" t="s">
        <v>2232</v>
      </c>
      <c r="I1329" s="47" t="n">
        <v>6</v>
      </c>
    </row>
    <row r="1330" customFormat="false" ht="15" hidden="false" customHeight="false" outlineLevel="0" collapsed="false">
      <c r="A1330" s="47" t="s">
        <v>3571</v>
      </c>
      <c r="B1330" s="47" t="s">
        <v>507</v>
      </c>
      <c r="C1330" s="48" t="n">
        <v>46046</v>
      </c>
      <c r="D1330" s="47" t="s">
        <v>75</v>
      </c>
      <c r="E1330" s="47" t="s">
        <v>65</v>
      </c>
      <c r="F1330" s="47" t="s">
        <v>2289</v>
      </c>
      <c r="G1330" s="47" t="s">
        <v>97</v>
      </c>
      <c r="H1330" s="47" t="s">
        <v>2232</v>
      </c>
      <c r="I1330" s="47" t="n">
        <v>2</v>
      </c>
    </row>
    <row r="1331" customFormat="false" ht="15" hidden="false" customHeight="false" outlineLevel="0" collapsed="false">
      <c r="A1331" s="47" t="s">
        <v>3572</v>
      </c>
      <c r="B1331" s="47" t="s">
        <v>507</v>
      </c>
      <c r="C1331" s="48" t="n">
        <v>46046</v>
      </c>
      <c r="D1331" s="47" t="s">
        <v>75</v>
      </c>
      <c r="E1331" s="47" t="s">
        <v>65</v>
      </c>
      <c r="F1331" s="47" t="s">
        <v>2289</v>
      </c>
      <c r="G1331" s="47" t="s">
        <v>97</v>
      </c>
      <c r="H1331" s="47" t="s">
        <v>2232</v>
      </c>
      <c r="I1331" s="47" t="n">
        <v>2</v>
      </c>
    </row>
    <row r="1332" customFormat="false" ht="15" hidden="false" customHeight="false" outlineLevel="0" collapsed="false">
      <c r="A1332" s="47" t="s">
        <v>3573</v>
      </c>
      <c r="B1332" s="47" t="s">
        <v>508</v>
      </c>
      <c r="C1332" s="48" t="n">
        <v>46049</v>
      </c>
      <c r="D1332" s="47" t="s">
        <v>73</v>
      </c>
      <c r="E1332" s="47" t="s">
        <v>62</v>
      </c>
      <c r="F1332" s="47" t="s">
        <v>2228</v>
      </c>
      <c r="G1332" s="47" t="s">
        <v>97</v>
      </c>
      <c r="H1332" s="47" t="s">
        <v>2232</v>
      </c>
      <c r="I1332" s="47" t="n">
        <v>3</v>
      </c>
    </row>
    <row r="1333" customFormat="false" ht="15" hidden="false" customHeight="false" outlineLevel="0" collapsed="false">
      <c r="A1333" s="47" t="s">
        <v>3574</v>
      </c>
      <c r="B1333" s="47" t="s">
        <v>508</v>
      </c>
      <c r="C1333" s="48" t="n">
        <v>46049</v>
      </c>
      <c r="D1333" s="47" t="s">
        <v>73</v>
      </c>
      <c r="E1333" s="47" t="s">
        <v>62</v>
      </c>
      <c r="F1333" s="47" t="s">
        <v>2231</v>
      </c>
      <c r="G1333" s="47" t="s">
        <v>97</v>
      </c>
      <c r="H1333" s="47" t="s">
        <v>2232</v>
      </c>
      <c r="I1333" s="47" t="n">
        <v>2</v>
      </c>
    </row>
    <row r="1334" customFormat="false" ht="15" hidden="false" customHeight="false" outlineLevel="0" collapsed="false">
      <c r="A1334" s="47" t="s">
        <v>3575</v>
      </c>
      <c r="B1334" s="47" t="s">
        <v>508</v>
      </c>
      <c r="C1334" s="48" t="n">
        <v>46049</v>
      </c>
      <c r="D1334" s="47" t="s">
        <v>73</v>
      </c>
      <c r="E1334" s="47" t="s">
        <v>62</v>
      </c>
      <c r="F1334" s="47" t="s">
        <v>2228</v>
      </c>
      <c r="G1334" s="47" t="s">
        <v>97</v>
      </c>
      <c r="H1334" s="47" t="s">
        <v>2232</v>
      </c>
      <c r="I1334" s="47" t="n">
        <v>3</v>
      </c>
    </row>
    <row r="1335" customFormat="false" ht="15" hidden="false" customHeight="false" outlineLevel="0" collapsed="false">
      <c r="A1335" s="47" t="s">
        <v>3576</v>
      </c>
      <c r="B1335" s="47" t="s">
        <v>508</v>
      </c>
      <c r="C1335" s="48" t="n">
        <v>46049</v>
      </c>
      <c r="D1335" s="47" t="s">
        <v>73</v>
      </c>
      <c r="E1335" s="47" t="s">
        <v>62</v>
      </c>
      <c r="F1335" s="47" t="s">
        <v>2228</v>
      </c>
      <c r="G1335" s="47" t="s">
        <v>97</v>
      </c>
      <c r="H1335" s="47" t="s">
        <v>2232</v>
      </c>
      <c r="I1335" s="47" t="n">
        <v>6</v>
      </c>
    </row>
    <row r="1336" customFormat="false" ht="15" hidden="false" customHeight="false" outlineLevel="0" collapsed="false">
      <c r="A1336" s="47" t="s">
        <v>3577</v>
      </c>
      <c r="B1336" s="47" t="s">
        <v>508</v>
      </c>
      <c r="C1336" s="48" t="n">
        <v>46049</v>
      </c>
      <c r="D1336" s="47" t="s">
        <v>73</v>
      </c>
      <c r="E1336" s="47" t="s">
        <v>62</v>
      </c>
      <c r="F1336" s="47" t="s">
        <v>2231</v>
      </c>
      <c r="G1336" s="47" t="s">
        <v>97</v>
      </c>
      <c r="H1336" s="47" t="s">
        <v>2232</v>
      </c>
      <c r="I1336" s="47" t="n">
        <v>3</v>
      </c>
    </row>
    <row r="1337" customFormat="false" ht="15" hidden="false" customHeight="false" outlineLevel="0" collapsed="false">
      <c r="A1337" s="47" t="s">
        <v>3578</v>
      </c>
      <c r="B1337" s="47" t="s">
        <v>508</v>
      </c>
      <c r="C1337" s="48" t="n">
        <v>46049</v>
      </c>
      <c r="D1337" s="47" t="s">
        <v>73</v>
      </c>
      <c r="E1337" s="47" t="s">
        <v>62</v>
      </c>
      <c r="F1337" s="47" t="s">
        <v>2228</v>
      </c>
      <c r="G1337" s="47" t="s">
        <v>97</v>
      </c>
      <c r="H1337" s="47" t="s">
        <v>2232</v>
      </c>
      <c r="I1337" s="47" t="n">
        <v>6</v>
      </c>
    </row>
    <row r="1338" customFormat="false" ht="15" hidden="false" customHeight="false" outlineLevel="0" collapsed="false">
      <c r="A1338" s="47" t="s">
        <v>3579</v>
      </c>
      <c r="B1338" s="47" t="s">
        <v>508</v>
      </c>
      <c r="C1338" s="48" t="n">
        <v>46049</v>
      </c>
      <c r="D1338" s="47" t="s">
        <v>73</v>
      </c>
      <c r="E1338" s="47" t="s">
        <v>62</v>
      </c>
      <c r="F1338" s="47" t="s">
        <v>2231</v>
      </c>
      <c r="G1338" s="47" t="s">
        <v>97</v>
      </c>
      <c r="H1338" s="47" t="s">
        <v>2232</v>
      </c>
      <c r="I1338" s="47" t="n">
        <v>6</v>
      </c>
    </row>
    <row r="1339" customFormat="false" ht="15" hidden="false" customHeight="false" outlineLevel="0" collapsed="false">
      <c r="A1339" s="47" t="s">
        <v>3580</v>
      </c>
      <c r="B1339" s="47" t="s">
        <v>508</v>
      </c>
      <c r="C1339" s="48" t="n">
        <v>46049</v>
      </c>
      <c r="D1339" s="47" t="s">
        <v>73</v>
      </c>
      <c r="E1339" s="47" t="s">
        <v>62</v>
      </c>
      <c r="F1339" s="47" t="s">
        <v>2231</v>
      </c>
      <c r="G1339" s="47" t="s">
        <v>97</v>
      </c>
      <c r="H1339" s="47" t="s">
        <v>2232</v>
      </c>
      <c r="I1339" s="47" t="n">
        <v>5</v>
      </c>
    </row>
    <row r="1340" customFormat="false" ht="15" hidden="false" customHeight="false" outlineLevel="0" collapsed="false">
      <c r="A1340" s="47" t="s">
        <v>3581</v>
      </c>
      <c r="B1340" s="47" t="s">
        <v>509</v>
      </c>
      <c r="C1340" s="48" t="n">
        <v>46049</v>
      </c>
      <c r="D1340" s="47" t="s">
        <v>74</v>
      </c>
      <c r="E1340" s="47" t="s">
        <v>62</v>
      </c>
      <c r="F1340" s="47" t="s">
        <v>2228</v>
      </c>
      <c r="G1340" s="47" t="s">
        <v>95</v>
      </c>
      <c r="H1340" s="47" t="s">
        <v>2245</v>
      </c>
      <c r="I1340" s="47" t="n">
        <v>19</v>
      </c>
    </row>
    <row r="1341" customFormat="false" ht="15" hidden="false" customHeight="false" outlineLevel="0" collapsed="false">
      <c r="A1341" s="47" t="s">
        <v>3582</v>
      </c>
      <c r="B1341" s="47" t="s">
        <v>509</v>
      </c>
      <c r="C1341" s="48" t="n">
        <v>46049</v>
      </c>
      <c r="D1341" s="47" t="s">
        <v>74</v>
      </c>
      <c r="E1341" s="47" t="s">
        <v>62</v>
      </c>
      <c r="F1341" s="47" t="s">
        <v>2231</v>
      </c>
      <c r="G1341" s="47" t="s">
        <v>97</v>
      </c>
      <c r="H1341" s="47" t="s">
        <v>2232</v>
      </c>
      <c r="I1341" s="47" t="n">
        <v>4</v>
      </c>
    </row>
    <row r="1342" customFormat="false" ht="15" hidden="false" customHeight="false" outlineLevel="0" collapsed="false">
      <c r="A1342" s="47" t="s">
        <v>3583</v>
      </c>
      <c r="B1342" s="47" t="s">
        <v>509</v>
      </c>
      <c r="C1342" s="48" t="n">
        <v>46049</v>
      </c>
      <c r="D1342" s="47" t="s">
        <v>74</v>
      </c>
      <c r="E1342" s="47" t="s">
        <v>62</v>
      </c>
      <c r="F1342" s="47" t="s">
        <v>2317</v>
      </c>
      <c r="G1342" s="47" t="s">
        <v>97</v>
      </c>
      <c r="H1342" s="47" t="s">
        <v>2232</v>
      </c>
      <c r="I1342" s="47" t="n">
        <v>2</v>
      </c>
    </row>
    <row r="1343" customFormat="false" ht="15" hidden="false" customHeight="false" outlineLevel="0" collapsed="false">
      <c r="A1343" s="47" t="s">
        <v>3584</v>
      </c>
      <c r="B1343" s="47" t="s">
        <v>509</v>
      </c>
      <c r="C1343" s="48" t="n">
        <v>46049</v>
      </c>
      <c r="D1343" s="47" t="s">
        <v>74</v>
      </c>
      <c r="E1343" s="47" t="s">
        <v>62</v>
      </c>
      <c r="F1343" s="47" t="s">
        <v>2228</v>
      </c>
      <c r="G1343" s="47" t="s">
        <v>97</v>
      </c>
      <c r="H1343" s="47" t="s">
        <v>2232</v>
      </c>
      <c r="I1343" s="47" t="n">
        <v>7</v>
      </c>
    </row>
    <row r="1344" customFormat="false" ht="15" hidden="false" customHeight="false" outlineLevel="0" collapsed="false">
      <c r="A1344" s="47" t="s">
        <v>3585</v>
      </c>
      <c r="B1344" s="47" t="s">
        <v>510</v>
      </c>
      <c r="C1344" s="48" t="n">
        <v>46049</v>
      </c>
      <c r="D1344" s="47" t="s">
        <v>75</v>
      </c>
      <c r="E1344" s="47" t="s">
        <v>62</v>
      </c>
      <c r="F1344" s="47" t="s">
        <v>2228</v>
      </c>
      <c r="G1344" s="47" t="s">
        <v>93</v>
      </c>
      <c r="H1344" s="47" t="s">
        <v>2253</v>
      </c>
      <c r="I1344" s="47" t="n">
        <v>69</v>
      </c>
    </row>
    <row r="1345" customFormat="false" ht="15" hidden="false" customHeight="false" outlineLevel="0" collapsed="false">
      <c r="A1345" s="47" t="s">
        <v>3586</v>
      </c>
      <c r="B1345" s="47" t="s">
        <v>510</v>
      </c>
      <c r="C1345" s="48" t="n">
        <v>46049</v>
      </c>
      <c r="D1345" s="47" t="s">
        <v>75</v>
      </c>
      <c r="E1345" s="47" t="s">
        <v>62</v>
      </c>
      <c r="F1345" s="47" t="s">
        <v>2231</v>
      </c>
      <c r="G1345" s="47" t="s">
        <v>97</v>
      </c>
      <c r="H1345" s="47" t="s">
        <v>2232</v>
      </c>
      <c r="I1345" s="47" t="n">
        <v>6</v>
      </c>
    </row>
    <row r="1346" customFormat="false" ht="15" hidden="false" customHeight="false" outlineLevel="0" collapsed="false">
      <c r="A1346" s="47" t="s">
        <v>3587</v>
      </c>
      <c r="B1346" s="47" t="s">
        <v>510</v>
      </c>
      <c r="C1346" s="48" t="n">
        <v>46049</v>
      </c>
      <c r="D1346" s="47" t="s">
        <v>75</v>
      </c>
      <c r="E1346" s="47" t="s">
        <v>62</v>
      </c>
      <c r="F1346" s="47" t="s">
        <v>2231</v>
      </c>
      <c r="G1346" s="47" t="s">
        <v>97</v>
      </c>
      <c r="H1346" s="47" t="s">
        <v>2232</v>
      </c>
      <c r="I1346" s="47" t="n">
        <v>5</v>
      </c>
    </row>
    <row r="1347" customFormat="false" ht="15" hidden="false" customHeight="false" outlineLevel="0" collapsed="false">
      <c r="A1347" s="47" t="s">
        <v>3588</v>
      </c>
      <c r="B1347" s="47" t="s">
        <v>510</v>
      </c>
      <c r="C1347" s="48" t="n">
        <v>46049</v>
      </c>
      <c r="D1347" s="47" t="s">
        <v>75</v>
      </c>
      <c r="E1347" s="47" t="s">
        <v>62</v>
      </c>
      <c r="F1347" s="47" t="s">
        <v>2228</v>
      </c>
      <c r="G1347" s="47" t="s">
        <v>97</v>
      </c>
      <c r="H1347" s="47" t="s">
        <v>2232</v>
      </c>
      <c r="I1347" s="47" t="n">
        <v>6</v>
      </c>
    </row>
    <row r="1348" customFormat="false" ht="15" hidden="false" customHeight="false" outlineLevel="0" collapsed="false">
      <c r="A1348" s="47" t="s">
        <v>3589</v>
      </c>
      <c r="B1348" s="47" t="s">
        <v>510</v>
      </c>
      <c r="C1348" s="48" t="n">
        <v>46049</v>
      </c>
      <c r="D1348" s="47" t="s">
        <v>75</v>
      </c>
      <c r="E1348" s="47" t="s">
        <v>62</v>
      </c>
      <c r="F1348" s="47" t="s">
        <v>2317</v>
      </c>
      <c r="G1348" s="47" t="s">
        <v>97</v>
      </c>
      <c r="H1348" s="47" t="s">
        <v>2232</v>
      </c>
      <c r="I1348" s="47" t="n">
        <v>7</v>
      </c>
    </row>
    <row r="1349" customFormat="false" ht="15" hidden="false" customHeight="false" outlineLevel="0" collapsed="false">
      <c r="A1349" s="47" t="s">
        <v>3590</v>
      </c>
      <c r="B1349" s="47" t="s">
        <v>511</v>
      </c>
      <c r="C1349" s="48" t="n">
        <v>46049</v>
      </c>
      <c r="D1349" s="47" t="s">
        <v>73</v>
      </c>
      <c r="E1349" s="47" t="s">
        <v>63</v>
      </c>
      <c r="F1349" s="47" t="s">
        <v>2252</v>
      </c>
      <c r="G1349" s="47" t="s">
        <v>93</v>
      </c>
      <c r="H1349" s="47" t="s">
        <v>2253</v>
      </c>
      <c r="I1349" s="47" t="n">
        <v>28</v>
      </c>
    </row>
    <row r="1350" customFormat="false" ht="15" hidden="false" customHeight="false" outlineLevel="0" collapsed="false">
      <c r="A1350" s="47" t="s">
        <v>3591</v>
      </c>
      <c r="B1350" s="47" t="s">
        <v>511</v>
      </c>
      <c r="C1350" s="48" t="n">
        <v>46049</v>
      </c>
      <c r="D1350" s="47" t="s">
        <v>73</v>
      </c>
      <c r="E1350" s="47" t="s">
        <v>63</v>
      </c>
      <c r="F1350" s="47" t="s">
        <v>2255</v>
      </c>
      <c r="G1350" s="47" t="s">
        <v>95</v>
      </c>
      <c r="H1350" s="47" t="s">
        <v>2245</v>
      </c>
      <c r="I1350" s="47" t="n">
        <v>18</v>
      </c>
    </row>
    <row r="1351" customFormat="false" ht="15" hidden="false" customHeight="false" outlineLevel="0" collapsed="false">
      <c r="A1351" s="47" t="s">
        <v>3592</v>
      </c>
      <c r="B1351" s="47" t="s">
        <v>511</v>
      </c>
      <c r="C1351" s="48" t="n">
        <v>46049</v>
      </c>
      <c r="D1351" s="47" t="s">
        <v>73</v>
      </c>
      <c r="E1351" s="47" t="s">
        <v>63</v>
      </c>
      <c r="F1351" s="47" t="s">
        <v>2255</v>
      </c>
      <c r="G1351" s="47" t="s">
        <v>97</v>
      </c>
      <c r="H1351" s="47" t="s">
        <v>2232</v>
      </c>
      <c r="I1351" s="47" t="n">
        <v>6</v>
      </c>
    </row>
    <row r="1352" customFormat="false" ht="15" hidden="false" customHeight="false" outlineLevel="0" collapsed="false">
      <c r="A1352" s="47" t="s">
        <v>3593</v>
      </c>
      <c r="B1352" s="47" t="s">
        <v>511</v>
      </c>
      <c r="C1352" s="48" t="n">
        <v>46049</v>
      </c>
      <c r="D1352" s="47" t="s">
        <v>73</v>
      </c>
      <c r="E1352" s="47" t="s">
        <v>63</v>
      </c>
      <c r="F1352" s="47" t="s">
        <v>2255</v>
      </c>
      <c r="G1352" s="47" t="s">
        <v>97</v>
      </c>
      <c r="H1352" s="47" t="s">
        <v>2232</v>
      </c>
      <c r="I1352" s="47" t="n">
        <v>6</v>
      </c>
    </row>
    <row r="1353" customFormat="false" ht="15" hidden="false" customHeight="false" outlineLevel="0" collapsed="false">
      <c r="A1353" s="47" t="s">
        <v>3594</v>
      </c>
      <c r="B1353" s="47" t="s">
        <v>511</v>
      </c>
      <c r="C1353" s="48" t="n">
        <v>46049</v>
      </c>
      <c r="D1353" s="47" t="s">
        <v>73</v>
      </c>
      <c r="E1353" s="47" t="s">
        <v>63</v>
      </c>
      <c r="F1353" s="47" t="s">
        <v>2252</v>
      </c>
      <c r="G1353" s="47" t="s">
        <v>97</v>
      </c>
      <c r="H1353" s="47" t="s">
        <v>2232</v>
      </c>
      <c r="I1353" s="47" t="n">
        <v>7</v>
      </c>
    </row>
    <row r="1354" customFormat="false" ht="15" hidden="false" customHeight="false" outlineLevel="0" collapsed="false">
      <c r="A1354" s="47" t="s">
        <v>3595</v>
      </c>
      <c r="B1354" s="47" t="s">
        <v>511</v>
      </c>
      <c r="C1354" s="48" t="n">
        <v>46049</v>
      </c>
      <c r="D1354" s="47" t="s">
        <v>73</v>
      </c>
      <c r="E1354" s="47" t="s">
        <v>63</v>
      </c>
      <c r="F1354" s="47" t="s">
        <v>2255</v>
      </c>
      <c r="G1354" s="47" t="s">
        <v>97</v>
      </c>
      <c r="H1354" s="47" t="s">
        <v>2232</v>
      </c>
      <c r="I1354" s="47" t="n">
        <v>2</v>
      </c>
    </row>
    <row r="1355" customFormat="false" ht="15" hidden="false" customHeight="false" outlineLevel="0" collapsed="false">
      <c r="A1355" s="47" t="s">
        <v>3596</v>
      </c>
      <c r="B1355" s="47" t="s">
        <v>511</v>
      </c>
      <c r="C1355" s="48" t="n">
        <v>46049</v>
      </c>
      <c r="D1355" s="47" t="s">
        <v>73</v>
      </c>
      <c r="E1355" s="47" t="s">
        <v>63</v>
      </c>
      <c r="F1355" s="47" t="s">
        <v>2252</v>
      </c>
      <c r="G1355" s="47" t="s">
        <v>97</v>
      </c>
      <c r="H1355" s="47" t="s">
        <v>2232</v>
      </c>
      <c r="I1355" s="47" t="n">
        <v>7</v>
      </c>
    </row>
    <row r="1356" customFormat="false" ht="15" hidden="false" customHeight="false" outlineLevel="0" collapsed="false">
      <c r="A1356" s="47" t="s">
        <v>3597</v>
      </c>
      <c r="B1356" s="47" t="s">
        <v>511</v>
      </c>
      <c r="C1356" s="48" t="n">
        <v>46049</v>
      </c>
      <c r="D1356" s="47" t="s">
        <v>73</v>
      </c>
      <c r="E1356" s="47" t="s">
        <v>63</v>
      </c>
      <c r="F1356" s="47" t="s">
        <v>2255</v>
      </c>
      <c r="G1356" s="47" t="s">
        <v>97</v>
      </c>
      <c r="H1356" s="47" t="s">
        <v>2232</v>
      </c>
      <c r="I1356" s="47" t="n">
        <v>7</v>
      </c>
    </row>
    <row r="1357" customFormat="false" ht="15" hidden="false" customHeight="false" outlineLevel="0" collapsed="false">
      <c r="A1357" s="47" t="s">
        <v>3598</v>
      </c>
      <c r="B1357" s="47" t="s">
        <v>511</v>
      </c>
      <c r="C1357" s="48" t="n">
        <v>46049</v>
      </c>
      <c r="D1357" s="47" t="s">
        <v>73</v>
      </c>
      <c r="E1357" s="47" t="s">
        <v>63</v>
      </c>
      <c r="F1357" s="47" t="s">
        <v>2260</v>
      </c>
      <c r="G1357" s="47" t="s">
        <v>97</v>
      </c>
      <c r="H1357" s="47" t="s">
        <v>2232</v>
      </c>
      <c r="I1357" s="47" t="n">
        <v>4</v>
      </c>
    </row>
    <row r="1358" customFormat="false" ht="15" hidden="false" customHeight="false" outlineLevel="0" collapsed="false">
      <c r="A1358" s="47" t="s">
        <v>3599</v>
      </c>
      <c r="B1358" s="47" t="s">
        <v>511</v>
      </c>
      <c r="C1358" s="48" t="n">
        <v>46049</v>
      </c>
      <c r="D1358" s="47" t="s">
        <v>73</v>
      </c>
      <c r="E1358" s="47" t="s">
        <v>63</v>
      </c>
      <c r="F1358" s="47" t="s">
        <v>2260</v>
      </c>
      <c r="G1358" s="47" t="s">
        <v>97</v>
      </c>
      <c r="H1358" s="47" t="s">
        <v>2232</v>
      </c>
      <c r="I1358" s="47" t="n">
        <v>5</v>
      </c>
    </row>
    <row r="1359" customFormat="false" ht="15" hidden="false" customHeight="false" outlineLevel="0" collapsed="false">
      <c r="A1359" s="47" t="s">
        <v>3600</v>
      </c>
      <c r="B1359" s="47" t="s">
        <v>512</v>
      </c>
      <c r="C1359" s="48" t="n">
        <v>46049</v>
      </c>
      <c r="D1359" s="47" t="s">
        <v>74</v>
      </c>
      <c r="E1359" s="47" t="s">
        <v>63</v>
      </c>
      <c r="F1359" s="47" t="s">
        <v>2252</v>
      </c>
      <c r="G1359" s="47" t="s">
        <v>93</v>
      </c>
      <c r="H1359" s="47" t="s">
        <v>2253</v>
      </c>
      <c r="I1359" s="47" t="n">
        <v>135</v>
      </c>
    </row>
    <row r="1360" customFormat="false" ht="15" hidden="false" customHeight="false" outlineLevel="0" collapsed="false">
      <c r="A1360" s="47" t="s">
        <v>3601</v>
      </c>
      <c r="B1360" s="47" t="s">
        <v>512</v>
      </c>
      <c r="C1360" s="48" t="n">
        <v>46049</v>
      </c>
      <c r="D1360" s="47" t="s">
        <v>74</v>
      </c>
      <c r="E1360" s="47" t="s">
        <v>63</v>
      </c>
      <c r="F1360" s="47" t="s">
        <v>2255</v>
      </c>
      <c r="G1360" s="47" t="s">
        <v>95</v>
      </c>
      <c r="H1360" s="47" t="s">
        <v>2245</v>
      </c>
      <c r="I1360" s="47" t="n">
        <v>37</v>
      </c>
    </row>
    <row r="1361" customFormat="false" ht="15" hidden="false" customHeight="false" outlineLevel="0" collapsed="false">
      <c r="A1361" s="47" t="s">
        <v>3602</v>
      </c>
      <c r="B1361" s="47" t="s">
        <v>512</v>
      </c>
      <c r="C1361" s="48" t="n">
        <v>46049</v>
      </c>
      <c r="D1361" s="47" t="s">
        <v>74</v>
      </c>
      <c r="E1361" s="47" t="s">
        <v>63</v>
      </c>
      <c r="F1361" s="47" t="s">
        <v>2255</v>
      </c>
      <c r="G1361" s="47" t="s">
        <v>97</v>
      </c>
      <c r="H1361" s="47" t="s">
        <v>2232</v>
      </c>
      <c r="I1361" s="47" t="n">
        <v>2</v>
      </c>
    </row>
    <row r="1362" customFormat="false" ht="15" hidden="false" customHeight="false" outlineLevel="0" collapsed="false">
      <c r="A1362" s="47" t="s">
        <v>3603</v>
      </c>
      <c r="B1362" s="47" t="s">
        <v>512</v>
      </c>
      <c r="C1362" s="48" t="n">
        <v>46049</v>
      </c>
      <c r="D1362" s="47" t="s">
        <v>74</v>
      </c>
      <c r="E1362" s="47" t="s">
        <v>63</v>
      </c>
      <c r="F1362" s="47" t="s">
        <v>2252</v>
      </c>
      <c r="G1362" s="47" t="s">
        <v>97</v>
      </c>
      <c r="H1362" s="47" t="s">
        <v>2232</v>
      </c>
      <c r="I1362" s="47" t="n">
        <v>3</v>
      </c>
    </row>
    <row r="1363" customFormat="false" ht="15" hidden="false" customHeight="false" outlineLevel="0" collapsed="false">
      <c r="A1363" s="47" t="s">
        <v>3604</v>
      </c>
      <c r="B1363" s="47" t="s">
        <v>512</v>
      </c>
      <c r="C1363" s="48" t="n">
        <v>46049</v>
      </c>
      <c r="D1363" s="47" t="s">
        <v>74</v>
      </c>
      <c r="E1363" s="47" t="s">
        <v>63</v>
      </c>
      <c r="F1363" s="47" t="s">
        <v>2255</v>
      </c>
      <c r="G1363" s="47" t="s">
        <v>97</v>
      </c>
      <c r="H1363" s="47" t="s">
        <v>2232</v>
      </c>
      <c r="I1363" s="47" t="n">
        <v>5</v>
      </c>
    </row>
    <row r="1364" customFormat="false" ht="15" hidden="false" customHeight="false" outlineLevel="0" collapsed="false">
      <c r="A1364" s="47" t="s">
        <v>3605</v>
      </c>
      <c r="B1364" s="47" t="s">
        <v>512</v>
      </c>
      <c r="C1364" s="48" t="n">
        <v>46049</v>
      </c>
      <c r="D1364" s="47" t="s">
        <v>74</v>
      </c>
      <c r="E1364" s="47" t="s">
        <v>63</v>
      </c>
      <c r="F1364" s="47" t="s">
        <v>2252</v>
      </c>
      <c r="G1364" s="47" t="s">
        <v>97</v>
      </c>
      <c r="H1364" s="47" t="s">
        <v>2232</v>
      </c>
      <c r="I1364" s="47" t="n">
        <v>4</v>
      </c>
    </row>
    <row r="1365" customFormat="false" ht="15" hidden="false" customHeight="false" outlineLevel="0" collapsed="false">
      <c r="A1365" s="47" t="s">
        <v>3606</v>
      </c>
      <c r="B1365" s="47" t="s">
        <v>512</v>
      </c>
      <c r="C1365" s="48" t="n">
        <v>46049</v>
      </c>
      <c r="D1365" s="47" t="s">
        <v>74</v>
      </c>
      <c r="E1365" s="47" t="s">
        <v>63</v>
      </c>
      <c r="F1365" s="47" t="s">
        <v>2255</v>
      </c>
      <c r="G1365" s="47" t="s">
        <v>97</v>
      </c>
      <c r="H1365" s="47" t="s">
        <v>2232</v>
      </c>
      <c r="I1365" s="47" t="n">
        <v>5</v>
      </c>
    </row>
    <row r="1366" customFormat="false" ht="15" hidden="false" customHeight="false" outlineLevel="0" collapsed="false">
      <c r="A1366" s="47" t="s">
        <v>3607</v>
      </c>
      <c r="B1366" s="47" t="s">
        <v>512</v>
      </c>
      <c r="C1366" s="48" t="n">
        <v>46049</v>
      </c>
      <c r="D1366" s="47" t="s">
        <v>74</v>
      </c>
      <c r="E1366" s="47" t="s">
        <v>63</v>
      </c>
      <c r="F1366" s="47" t="s">
        <v>2252</v>
      </c>
      <c r="G1366" s="47" t="s">
        <v>97</v>
      </c>
      <c r="H1366" s="47" t="s">
        <v>2232</v>
      </c>
      <c r="I1366" s="47" t="n">
        <v>3</v>
      </c>
    </row>
    <row r="1367" customFormat="false" ht="15" hidden="false" customHeight="false" outlineLevel="0" collapsed="false">
      <c r="A1367" s="47" t="s">
        <v>3608</v>
      </c>
      <c r="B1367" s="47" t="s">
        <v>512</v>
      </c>
      <c r="C1367" s="48" t="n">
        <v>46049</v>
      </c>
      <c r="D1367" s="47" t="s">
        <v>74</v>
      </c>
      <c r="E1367" s="47" t="s">
        <v>63</v>
      </c>
      <c r="F1367" s="47" t="s">
        <v>2252</v>
      </c>
      <c r="G1367" s="47" t="s">
        <v>97</v>
      </c>
      <c r="H1367" s="47" t="s">
        <v>2232</v>
      </c>
      <c r="I1367" s="47" t="n">
        <v>5</v>
      </c>
    </row>
    <row r="1368" customFormat="false" ht="15" hidden="false" customHeight="false" outlineLevel="0" collapsed="false">
      <c r="A1368" s="47" t="s">
        <v>3609</v>
      </c>
      <c r="B1368" s="47" t="s">
        <v>513</v>
      </c>
      <c r="C1368" s="48" t="n">
        <v>46049</v>
      </c>
      <c r="D1368" s="47" t="s">
        <v>75</v>
      </c>
      <c r="E1368" s="47" t="s">
        <v>63</v>
      </c>
      <c r="F1368" s="47" t="s">
        <v>2255</v>
      </c>
      <c r="G1368" s="47" t="s">
        <v>93</v>
      </c>
      <c r="H1368" s="47" t="s">
        <v>2253</v>
      </c>
      <c r="I1368" s="47" t="n">
        <v>53</v>
      </c>
    </row>
    <row r="1369" customFormat="false" ht="15" hidden="false" customHeight="false" outlineLevel="0" collapsed="false">
      <c r="A1369" s="47" t="s">
        <v>3610</v>
      </c>
      <c r="B1369" s="47" t="s">
        <v>513</v>
      </c>
      <c r="C1369" s="48" t="n">
        <v>46049</v>
      </c>
      <c r="D1369" s="47" t="s">
        <v>75</v>
      </c>
      <c r="E1369" s="47" t="s">
        <v>63</v>
      </c>
      <c r="F1369" s="47" t="s">
        <v>2252</v>
      </c>
      <c r="G1369" s="47" t="s">
        <v>96</v>
      </c>
      <c r="H1369" s="47" t="s">
        <v>2270</v>
      </c>
      <c r="I1369" s="47" t="n">
        <v>25</v>
      </c>
    </row>
    <row r="1370" customFormat="false" ht="15" hidden="false" customHeight="false" outlineLevel="0" collapsed="false">
      <c r="A1370" s="47" t="s">
        <v>3611</v>
      </c>
      <c r="B1370" s="47" t="s">
        <v>513</v>
      </c>
      <c r="C1370" s="48" t="n">
        <v>46049</v>
      </c>
      <c r="D1370" s="47" t="s">
        <v>75</v>
      </c>
      <c r="E1370" s="47" t="s">
        <v>63</v>
      </c>
      <c r="F1370" s="47" t="s">
        <v>2255</v>
      </c>
      <c r="G1370" s="47" t="s">
        <v>97</v>
      </c>
      <c r="H1370" s="47" t="s">
        <v>2232</v>
      </c>
      <c r="I1370" s="47" t="n">
        <v>2</v>
      </c>
    </row>
    <row r="1371" customFormat="false" ht="15" hidden="false" customHeight="false" outlineLevel="0" collapsed="false">
      <c r="A1371" s="47" t="s">
        <v>3612</v>
      </c>
      <c r="B1371" s="47" t="s">
        <v>513</v>
      </c>
      <c r="C1371" s="48" t="n">
        <v>46049</v>
      </c>
      <c r="D1371" s="47" t="s">
        <v>75</v>
      </c>
      <c r="E1371" s="47" t="s">
        <v>63</v>
      </c>
      <c r="F1371" s="47" t="s">
        <v>2252</v>
      </c>
      <c r="G1371" s="47" t="s">
        <v>97</v>
      </c>
      <c r="H1371" s="47" t="s">
        <v>2232</v>
      </c>
      <c r="I1371" s="47" t="n">
        <v>7</v>
      </c>
    </row>
    <row r="1372" customFormat="false" ht="15" hidden="false" customHeight="false" outlineLevel="0" collapsed="false">
      <c r="A1372" s="47" t="s">
        <v>3613</v>
      </c>
      <c r="B1372" s="47" t="s">
        <v>514</v>
      </c>
      <c r="C1372" s="48" t="n">
        <v>46049</v>
      </c>
      <c r="D1372" s="47" t="s">
        <v>73</v>
      </c>
      <c r="E1372" s="47" t="s">
        <v>64</v>
      </c>
      <c r="F1372" s="47" t="s">
        <v>2278</v>
      </c>
      <c r="G1372" s="47" t="s">
        <v>97</v>
      </c>
      <c r="H1372" s="47" t="s">
        <v>2232</v>
      </c>
      <c r="I1372" s="47" t="n">
        <v>7</v>
      </c>
    </row>
    <row r="1373" customFormat="false" ht="15" hidden="false" customHeight="false" outlineLevel="0" collapsed="false">
      <c r="A1373" s="47" t="s">
        <v>3614</v>
      </c>
      <c r="B1373" s="47" t="s">
        <v>514</v>
      </c>
      <c r="C1373" s="48" t="n">
        <v>46049</v>
      </c>
      <c r="D1373" s="47" t="s">
        <v>73</v>
      </c>
      <c r="E1373" s="47" t="s">
        <v>64</v>
      </c>
      <c r="F1373" s="47" t="s">
        <v>2278</v>
      </c>
      <c r="G1373" s="47" t="s">
        <v>97</v>
      </c>
      <c r="H1373" s="47" t="s">
        <v>2232</v>
      </c>
      <c r="I1373" s="47" t="n">
        <v>6</v>
      </c>
    </row>
    <row r="1374" customFormat="false" ht="15" hidden="false" customHeight="false" outlineLevel="0" collapsed="false">
      <c r="A1374" s="47" t="s">
        <v>3615</v>
      </c>
      <c r="B1374" s="47" t="s">
        <v>515</v>
      </c>
      <c r="C1374" s="48" t="n">
        <v>46049</v>
      </c>
      <c r="D1374" s="47" t="s">
        <v>74</v>
      </c>
      <c r="E1374" s="47" t="s">
        <v>64</v>
      </c>
      <c r="F1374" s="47" t="s">
        <v>2278</v>
      </c>
      <c r="G1374" s="47" t="s">
        <v>97</v>
      </c>
      <c r="H1374" s="47" t="s">
        <v>2232</v>
      </c>
      <c r="I1374" s="47" t="n">
        <v>4</v>
      </c>
    </row>
    <row r="1375" customFormat="false" ht="15" hidden="false" customHeight="false" outlineLevel="0" collapsed="false">
      <c r="A1375" s="47" t="s">
        <v>3616</v>
      </c>
      <c r="B1375" s="47" t="s">
        <v>515</v>
      </c>
      <c r="C1375" s="48" t="n">
        <v>46049</v>
      </c>
      <c r="D1375" s="47" t="s">
        <v>74</v>
      </c>
      <c r="E1375" s="47" t="s">
        <v>64</v>
      </c>
      <c r="F1375" s="47" t="s">
        <v>2278</v>
      </c>
      <c r="G1375" s="47" t="s">
        <v>97</v>
      </c>
      <c r="H1375" s="47" t="s">
        <v>2232</v>
      </c>
      <c r="I1375" s="47" t="n">
        <v>3</v>
      </c>
    </row>
    <row r="1376" customFormat="false" ht="15" hidden="false" customHeight="false" outlineLevel="0" collapsed="false">
      <c r="A1376" s="47" t="s">
        <v>3617</v>
      </c>
      <c r="B1376" s="47" t="s">
        <v>515</v>
      </c>
      <c r="C1376" s="48" t="n">
        <v>46049</v>
      </c>
      <c r="D1376" s="47" t="s">
        <v>74</v>
      </c>
      <c r="E1376" s="47" t="s">
        <v>64</v>
      </c>
      <c r="F1376" s="47" t="s">
        <v>2278</v>
      </c>
      <c r="G1376" s="47" t="s">
        <v>97</v>
      </c>
      <c r="H1376" s="47" t="s">
        <v>2232</v>
      </c>
      <c r="I1376" s="47" t="n">
        <v>4</v>
      </c>
    </row>
    <row r="1377" customFormat="false" ht="15" hidden="false" customHeight="false" outlineLevel="0" collapsed="false">
      <c r="A1377" s="47" t="s">
        <v>3618</v>
      </c>
      <c r="B1377" s="47" t="s">
        <v>516</v>
      </c>
      <c r="C1377" s="48" t="n">
        <v>46049</v>
      </c>
      <c r="D1377" s="47" t="s">
        <v>73</v>
      </c>
      <c r="E1377" s="47" t="s">
        <v>65</v>
      </c>
      <c r="F1377" s="47" t="s">
        <v>2284</v>
      </c>
      <c r="G1377" s="47" t="s">
        <v>97</v>
      </c>
      <c r="H1377" s="47" t="s">
        <v>2232</v>
      </c>
      <c r="I1377" s="47" t="n">
        <v>4</v>
      </c>
    </row>
    <row r="1378" customFormat="false" ht="15" hidden="false" customHeight="false" outlineLevel="0" collapsed="false">
      <c r="A1378" s="47" t="s">
        <v>3619</v>
      </c>
      <c r="B1378" s="47" t="s">
        <v>516</v>
      </c>
      <c r="C1378" s="48" t="n">
        <v>46049</v>
      </c>
      <c r="D1378" s="47" t="s">
        <v>73</v>
      </c>
      <c r="E1378" s="47" t="s">
        <v>65</v>
      </c>
      <c r="F1378" s="47" t="s">
        <v>2284</v>
      </c>
      <c r="G1378" s="47" t="s">
        <v>97</v>
      </c>
      <c r="H1378" s="47" t="s">
        <v>2232</v>
      </c>
      <c r="I1378" s="47" t="n">
        <v>5</v>
      </c>
    </row>
    <row r="1379" customFormat="false" ht="15" hidden="false" customHeight="false" outlineLevel="0" collapsed="false">
      <c r="A1379" s="47" t="s">
        <v>3620</v>
      </c>
      <c r="B1379" s="47" t="s">
        <v>516</v>
      </c>
      <c r="C1379" s="48" t="n">
        <v>46049</v>
      </c>
      <c r="D1379" s="47" t="s">
        <v>73</v>
      </c>
      <c r="E1379" s="47" t="s">
        <v>65</v>
      </c>
      <c r="F1379" s="47" t="s">
        <v>2289</v>
      </c>
      <c r="G1379" s="47" t="s">
        <v>97</v>
      </c>
      <c r="H1379" s="47" t="s">
        <v>2232</v>
      </c>
      <c r="I1379" s="47" t="n">
        <v>5</v>
      </c>
    </row>
    <row r="1380" customFormat="false" ht="15" hidden="false" customHeight="false" outlineLevel="0" collapsed="false">
      <c r="A1380" s="47" t="s">
        <v>3621</v>
      </c>
      <c r="B1380" s="47" t="s">
        <v>516</v>
      </c>
      <c r="C1380" s="48" t="n">
        <v>46049</v>
      </c>
      <c r="D1380" s="47" t="s">
        <v>73</v>
      </c>
      <c r="E1380" s="47" t="s">
        <v>65</v>
      </c>
      <c r="F1380" s="47" t="s">
        <v>2289</v>
      </c>
      <c r="G1380" s="47" t="s">
        <v>97</v>
      </c>
      <c r="H1380" s="47" t="s">
        <v>2232</v>
      </c>
      <c r="I1380" s="47" t="n">
        <v>3</v>
      </c>
    </row>
    <row r="1381" customFormat="false" ht="15" hidden="false" customHeight="false" outlineLevel="0" collapsed="false">
      <c r="A1381" s="47" t="s">
        <v>3622</v>
      </c>
      <c r="B1381" s="47" t="s">
        <v>516</v>
      </c>
      <c r="C1381" s="48" t="n">
        <v>46049</v>
      </c>
      <c r="D1381" s="47" t="s">
        <v>73</v>
      </c>
      <c r="E1381" s="47" t="s">
        <v>65</v>
      </c>
      <c r="F1381" s="47" t="s">
        <v>2284</v>
      </c>
      <c r="G1381" s="47" t="s">
        <v>97</v>
      </c>
      <c r="H1381" s="47" t="s">
        <v>2232</v>
      </c>
      <c r="I1381" s="47" t="n">
        <v>5</v>
      </c>
    </row>
    <row r="1382" customFormat="false" ht="15" hidden="false" customHeight="false" outlineLevel="0" collapsed="false">
      <c r="A1382" s="47" t="s">
        <v>3623</v>
      </c>
      <c r="B1382" s="47" t="s">
        <v>516</v>
      </c>
      <c r="C1382" s="48" t="n">
        <v>46049</v>
      </c>
      <c r="D1382" s="47" t="s">
        <v>73</v>
      </c>
      <c r="E1382" s="47" t="s">
        <v>65</v>
      </c>
      <c r="F1382" s="47" t="s">
        <v>2289</v>
      </c>
      <c r="G1382" s="47" t="s">
        <v>97</v>
      </c>
      <c r="H1382" s="47" t="s">
        <v>2232</v>
      </c>
      <c r="I1382" s="47" t="n">
        <v>5</v>
      </c>
    </row>
    <row r="1383" customFormat="false" ht="15" hidden="false" customHeight="false" outlineLevel="0" collapsed="false">
      <c r="A1383" s="47" t="s">
        <v>3624</v>
      </c>
      <c r="B1383" s="47" t="s">
        <v>517</v>
      </c>
      <c r="C1383" s="48" t="n">
        <v>46049</v>
      </c>
      <c r="D1383" s="47" t="s">
        <v>74</v>
      </c>
      <c r="E1383" s="47" t="s">
        <v>65</v>
      </c>
      <c r="F1383" s="47" t="s">
        <v>2284</v>
      </c>
      <c r="G1383" s="47" t="s">
        <v>94</v>
      </c>
      <c r="H1383" s="47" t="s">
        <v>2229</v>
      </c>
      <c r="I1383" s="47" t="n">
        <v>68</v>
      </c>
    </row>
    <row r="1384" customFormat="false" ht="15" hidden="false" customHeight="false" outlineLevel="0" collapsed="false">
      <c r="A1384" s="47" t="s">
        <v>3625</v>
      </c>
      <c r="B1384" s="47" t="s">
        <v>517</v>
      </c>
      <c r="C1384" s="48" t="n">
        <v>46049</v>
      </c>
      <c r="D1384" s="47" t="s">
        <v>74</v>
      </c>
      <c r="E1384" s="47" t="s">
        <v>65</v>
      </c>
      <c r="F1384" s="47" t="s">
        <v>2289</v>
      </c>
      <c r="G1384" s="47" t="s">
        <v>97</v>
      </c>
      <c r="H1384" s="47" t="s">
        <v>2232</v>
      </c>
      <c r="I1384" s="47" t="n">
        <v>5</v>
      </c>
    </row>
    <row r="1385" customFormat="false" ht="15" hidden="false" customHeight="false" outlineLevel="0" collapsed="false">
      <c r="A1385" s="47" t="s">
        <v>3626</v>
      </c>
      <c r="B1385" s="47" t="s">
        <v>517</v>
      </c>
      <c r="C1385" s="48" t="n">
        <v>46049</v>
      </c>
      <c r="D1385" s="47" t="s">
        <v>74</v>
      </c>
      <c r="E1385" s="47" t="s">
        <v>65</v>
      </c>
      <c r="F1385" s="47" t="s">
        <v>2289</v>
      </c>
      <c r="G1385" s="47" t="s">
        <v>97</v>
      </c>
      <c r="H1385" s="47" t="s">
        <v>2232</v>
      </c>
      <c r="I1385" s="47" t="n">
        <v>5</v>
      </c>
    </row>
    <row r="1386" customFormat="false" ht="15" hidden="false" customHeight="false" outlineLevel="0" collapsed="false">
      <c r="A1386" s="47" t="s">
        <v>3627</v>
      </c>
      <c r="B1386" s="47" t="s">
        <v>517</v>
      </c>
      <c r="C1386" s="48" t="n">
        <v>46049</v>
      </c>
      <c r="D1386" s="47" t="s">
        <v>74</v>
      </c>
      <c r="E1386" s="47" t="s">
        <v>65</v>
      </c>
      <c r="F1386" s="47" t="s">
        <v>2289</v>
      </c>
      <c r="G1386" s="47" t="s">
        <v>97</v>
      </c>
      <c r="H1386" s="47" t="s">
        <v>2232</v>
      </c>
      <c r="I1386" s="47" t="n">
        <v>2</v>
      </c>
    </row>
    <row r="1387" customFormat="false" ht="15" hidden="false" customHeight="false" outlineLevel="0" collapsed="false">
      <c r="A1387" s="47" t="s">
        <v>3628</v>
      </c>
      <c r="B1387" s="47" t="s">
        <v>519</v>
      </c>
      <c r="C1387" s="48" t="n">
        <v>46049</v>
      </c>
      <c r="D1387" s="47" t="s">
        <v>75</v>
      </c>
      <c r="E1387" s="47" t="s">
        <v>65</v>
      </c>
      <c r="F1387" s="47" t="s">
        <v>2289</v>
      </c>
      <c r="G1387" s="47" t="s">
        <v>93</v>
      </c>
      <c r="H1387" s="47" t="s">
        <v>2253</v>
      </c>
      <c r="I1387" s="47" t="n">
        <v>19</v>
      </c>
    </row>
    <row r="1388" customFormat="false" ht="15" hidden="false" customHeight="false" outlineLevel="0" collapsed="false">
      <c r="A1388" s="47" t="s">
        <v>3629</v>
      </c>
      <c r="B1388" s="47" t="s">
        <v>519</v>
      </c>
      <c r="C1388" s="48" t="n">
        <v>46049</v>
      </c>
      <c r="D1388" s="47" t="s">
        <v>75</v>
      </c>
      <c r="E1388" s="47" t="s">
        <v>65</v>
      </c>
      <c r="F1388" s="47" t="s">
        <v>2284</v>
      </c>
      <c r="G1388" s="47" t="s">
        <v>95</v>
      </c>
      <c r="H1388" s="47" t="s">
        <v>2245</v>
      </c>
      <c r="I1388" s="47" t="n">
        <v>24</v>
      </c>
    </row>
    <row r="1389" customFormat="false" ht="15" hidden="false" customHeight="false" outlineLevel="0" collapsed="false">
      <c r="A1389" s="47" t="s">
        <v>3630</v>
      </c>
      <c r="B1389" s="47" t="s">
        <v>519</v>
      </c>
      <c r="C1389" s="48" t="n">
        <v>46049</v>
      </c>
      <c r="D1389" s="47" t="s">
        <v>75</v>
      </c>
      <c r="E1389" s="47" t="s">
        <v>65</v>
      </c>
      <c r="F1389" s="47" t="s">
        <v>2284</v>
      </c>
      <c r="G1389" s="47" t="s">
        <v>97</v>
      </c>
      <c r="H1389" s="47" t="s">
        <v>2232</v>
      </c>
      <c r="I1389" s="47" t="n">
        <v>4</v>
      </c>
    </row>
    <row r="1390" customFormat="false" ht="15" hidden="false" customHeight="false" outlineLevel="0" collapsed="false">
      <c r="A1390" s="47" t="s">
        <v>3631</v>
      </c>
      <c r="B1390" s="47" t="s">
        <v>519</v>
      </c>
      <c r="C1390" s="48" t="n">
        <v>46049</v>
      </c>
      <c r="D1390" s="47" t="s">
        <v>75</v>
      </c>
      <c r="E1390" s="47" t="s">
        <v>65</v>
      </c>
      <c r="F1390" s="47" t="s">
        <v>2289</v>
      </c>
      <c r="G1390" s="47" t="s">
        <v>97</v>
      </c>
      <c r="H1390" s="47" t="s">
        <v>2232</v>
      </c>
      <c r="I1390" s="47" t="n">
        <v>2</v>
      </c>
    </row>
    <row r="1391" customFormat="false" ht="15" hidden="false" customHeight="false" outlineLevel="0" collapsed="false">
      <c r="A1391" s="47" t="s">
        <v>3632</v>
      </c>
      <c r="B1391" s="47" t="s">
        <v>519</v>
      </c>
      <c r="C1391" s="48" t="n">
        <v>46049</v>
      </c>
      <c r="D1391" s="47" t="s">
        <v>75</v>
      </c>
      <c r="E1391" s="47" t="s">
        <v>65</v>
      </c>
      <c r="F1391" s="47" t="s">
        <v>2284</v>
      </c>
      <c r="G1391" s="47" t="s">
        <v>97</v>
      </c>
      <c r="H1391" s="47" t="s">
        <v>2232</v>
      </c>
      <c r="I1391" s="47" t="n">
        <v>2</v>
      </c>
    </row>
    <row r="1392" customFormat="false" ht="15" hidden="false" customHeight="false" outlineLevel="0" collapsed="false">
      <c r="A1392" s="47" t="s">
        <v>3633</v>
      </c>
      <c r="B1392" s="47" t="s">
        <v>519</v>
      </c>
      <c r="C1392" s="48" t="n">
        <v>46049</v>
      </c>
      <c r="D1392" s="47" t="s">
        <v>75</v>
      </c>
      <c r="E1392" s="47" t="s">
        <v>65</v>
      </c>
      <c r="F1392" s="47" t="s">
        <v>2284</v>
      </c>
      <c r="G1392" s="47" t="s">
        <v>97</v>
      </c>
      <c r="H1392" s="47" t="s">
        <v>2232</v>
      </c>
      <c r="I1392" s="47" t="n">
        <v>4</v>
      </c>
    </row>
    <row r="1393" customFormat="false" ht="15" hidden="false" customHeight="false" outlineLevel="0" collapsed="false">
      <c r="A1393" s="47" t="s">
        <v>3634</v>
      </c>
      <c r="B1393" s="47" t="s">
        <v>519</v>
      </c>
      <c r="C1393" s="48" t="n">
        <v>46049</v>
      </c>
      <c r="D1393" s="47" t="s">
        <v>75</v>
      </c>
      <c r="E1393" s="47" t="s">
        <v>65</v>
      </c>
      <c r="F1393" s="47" t="s">
        <v>2289</v>
      </c>
      <c r="G1393" s="47" t="s">
        <v>97</v>
      </c>
      <c r="H1393" s="47" t="s">
        <v>2232</v>
      </c>
      <c r="I1393" s="47" t="n">
        <v>2</v>
      </c>
    </row>
    <row r="1394" customFormat="false" ht="15" hidden="false" customHeight="false" outlineLevel="0" collapsed="false">
      <c r="A1394" s="47" t="s">
        <v>3635</v>
      </c>
      <c r="B1394" s="47" t="s">
        <v>519</v>
      </c>
      <c r="C1394" s="48" t="n">
        <v>46049</v>
      </c>
      <c r="D1394" s="47" t="s">
        <v>75</v>
      </c>
      <c r="E1394" s="47" t="s">
        <v>65</v>
      </c>
      <c r="F1394" s="47" t="s">
        <v>2289</v>
      </c>
      <c r="G1394" s="47" t="s">
        <v>97</v>
      </c>
      <c r="H1394" s="47" t="s">
        <v>2232</v>
      </c>
      <c r="I1394" s="47" t="n">
        <v>6</v>
      </c>
    </row>
    <row r="1395" customFormat="false" ht="15" hidden="false" customHeight="false" outlineLevel="0" collapsed="false">
      <c r="A1395" s="47" t="s">
        <v>3636</v>
      </c>
      <c r="B1395" s="47" t="s">
        <v>519</v>
      </c>
      <c r="C1395" s="48" t="n">
        <v>46049</v>
      </c>
      <c r="D1395" s="47" t="s">
        <v>75</v>
      </c>
      <c r="E1395" s="47" t="s">
        <v>65</v>
      </c>
      <c r="F1395" s="47" t="s">
        <v>2284</v>
      </c>
      <c r="G1395" s="47" t="s">
        <v>97</v>
      </c>
      <c r="H1395" s="47" t="s">
        <v>2232</v>
      </c>
      <c r="I1395" s="47" t="n">
        <v>5</v>
      </c>
    </row>
    <row r="1396" customFormat="false" ht="15" hidden="false" customHeight="false" outlineLevel="0" collapsed="false">
      <c r="A1396" s="47" t="s">
        <v>3637</v>
      </c>
      <c r="B1396" s="47" t="s">
        <v>520</v>
      </c>
      <c r="C1396" s="48" t="n">
        <v>46050</v>
      </c>
      <c r="D1396" s="47" t="s">
        <v>73</v>
      </c>
      <c r="E1396" s="47" t="s">
        <v>62</v>
      </c>
      <c r="F1396" s="47" t="s">
        <v>2228</v>
      </c>
      <c r="G1396" s="47" t="s">
        <v>93</v>
      </c>
      <c r="H1396" s="47" t="s">
        <v>2253</v>
      </c>
      <c r="I1396" s="47" t="n">
        <v>49</v>
      </c>
    </row>
    <row r="1397" customFormat="false" ht="15" hidden="false" customHeight="false" outlineLevel="0" collapsed="false">
      <c r="A1397" s="47" t="s">
        <v>3638</v>
      </c>
      <c r="B1397" s="47" t="s">
        <v>520</v>
      </c>
      <c r="C1397" s="48" t="n">
        <v>46050</v>
      </c>
      <c r="D1397" s="47" t="s">
        <v>73</v>
      </c>
      <c r="E1397" s="47" t="s">
        <v>62</v>
      </c>
      <c r="F1397" s="47" t="s">
        <v>2228</v>
      </c>
      <c r="G1397" s="47" t="s">
        <v>97</v>
      </c>
      <c r="H1397" s="47" t="s">
        <v>2232</v>
      </c>
      <c r="I1397" s="47" t="n">
        <v>3</v>
      </c>
    </row>
    <row r="1398" customFormat="false" ht="15" hidden="false" customHeight="false" outlineLevel="0" collapsed="false">
      <c r="A1398" s="47" t="s">
        <v>3639</v>
      </c>
      <c r="B1398" s="47" t="s">
        <v>520</v>
      </c>
      <c r="C1398" s="48" t="n">
        <v>46050</v>
      </c>
      <c r="D1398" s="47" t="s">
        <v>73</v>
      </c>
      <c r="E1398" s="47" t="s">
        <v>62</v>
      </c>
      <c r="F1398" s="47" t="s">
        <v>2231</v>
      </c>
      <c r="G1398" s="47" t="s">
        <v>97</v>
      </c>
      <c r="H1398" s="47" t="s">
        <v>2232</v>
      </c>
      <c r="I1398" s="47" t="n">
        <v>5</v>
      </c>
    </row>
    <row r="1399" customFormat="false" ht="15" hidden="false" customHeight="false" outlineLevel="0" collapsed="false">
      <c r="A1399" s="47" t="s">
        <v>3640</v>
      </c>
      <c r="B1399" s="47" t="s">
        <v>520</v>
      </c>
      <c r="C1399" s="48" t="n">
        <v>46050</v>
      </c>
      <c r="D1399" s="47" t="s">
        <v>73</v>
      </c>
      <c r="E1399" s="47" t="s">
        <v>62</v>
      </c>
      <c r="F1399" s="47" t="s">
        <v>2228</v>
      </c>
      <c r="G1399" s="47" t="s">
        <v>97</v>
      </c>
      <c r="H1399" s="47" t="s">
        <v>2232</v>
      </c>
      <c r="I1399" s="47" t="n">
        <v>3</v>
      </c>
    </row>
    <row r="1400" customFormat="false" ht="15" hidden="false" customHeight="false" outlineLevel="0" collapsed="false">
      <c r="A1400" s="47" t="s">
        <v>3641</v>
      </c>
      <c r="B1400" s="47" t="s">
        <v>520</v>
      </c>
      <c r="C1400" s="48" t="n">
        <v>46050</v>
      </c>
      <c r="D1400" s="47" t="s">
        <v>73</v>
      </c>
      <c r="E1400" s="47" t="s">
        <v>62</v>
      </c>
      <c r="F1400" s="47" t="s">
        <v>2231</v>
      </c>
      <c r="G1400" s="47" t="s">
        <v>97</v>
      </c>
      <c r="H1400" s="47" t="s">
        <v>2232</v>
      </c>
      <c r="I1400" s="47" t="n">
        <v>4</v>
      </c>
    </row>
    <row r="1401" customFormat="false" ht="15" hidden="false" customHeight="false" outlineLevel="0" collapsed="false">
      <c r="A1401" s="47" t="s">
        <v>3642</v>
      </c>
      <c r="B1401" s="47" t="s">
        <v>520</v>
      </c>
      <c r="C1401" s="48" t="n">
        <v>46050</v>
      </c>
      <c r="D1401" s="47" t="s">
        <v>73</v>
      </c>
      <c r="E1401" s="47" t="s">
        <v>62</v>
      </c>
      <c r="F1401" s="47" t="s">
        <v>2317</v>
      </c>
      <c r="G1401" s="47" t="s">
        <v>97</v>
      </c>
      <c r="H1401" s="47" t="s">
        <v>2232</v>
      </c>
      <c r="I1401" s="47" t="n">
        <v>4</v>
      </c>
    </row>
    <row r="1402" customFormat="false" ht="15" hidden="false" customHeight="false" outlineLevel="0" collapsed="false">
      <c r="A1402" s="47" t="s">
        <v>3643</v>
      </c>
      <c r="B1402" s="47" t="s">
        <v>520</v>
      </c>
      <c r="C1402" s="48" t="n">
        <v>46050</v>
      </c>
      <c r="D1402" s="47" t="s">
        <v>73</v>
      </c>
      <c r="E1402" s="47" t="s">
        <v>62</v>
      </c>
      <c r="F1402" s="47" t="s">
        <v>2317</v>
      </c>
      <c r="G1402" s="47" t="s">
        <v>97</v>
      </c>
      <c r="H1402" s="47" t="s">
        <v>2232</v>
      </c>
      <c r="I1402" s="47" t="n">
        <v>4</v>
      </c>
    </row>
    <row r="1403" customFormat="false" ht="15" hidden="false" customHeight="false" outlineLevel="0" collapsed="false">
      <c r="A1403" s="47" t="s">
        <v>3644</v>
      </c>
      <c r="B1403" s="47" t="s">
        <v>520</v>
      </c>
      <c r="C1403" s="48" t="n">
        <v>46050</v>
      </c>
      <c r="D1403" s="47" t="s">
        <v>73</v>
      </c>
      <c r="E1403" s="47" t="s">
        <v>62</v>
      </c>
      <c r="F1403" s="47" t="s">
        <v>2228</v>
      </c>
      <c r="G1403" s="47" t="s">
        <v>97</v>
      </c>
      <c r="H1403" s="47" t="s">
        <v>2232</v>
      </c>
      <c r="I1403" s="47" t="n">
        <v>3</v>
      </c>
    </row>
    <row r="1404" customFormat="false" ht="15" hidden="false" customHeight="false" outlineLevel="0" collapsed="false">
      <c r="A1404" s="47" t="s">
        <v>3645</v>
      </c>
      <c r="B1404" s="47" t="s">
        <v>520</v>
      </c>
      <c r="C1404" s="48" t="n">
        <v>46050</v>
      </c>
      <c r="D1404" s="47" t="s">
        <v>73</v>
      </c>
      <c r="E1404" s="47" t="s">
        <v>62</v>
      </c>
      <c r="F1404" s="47" t="s">
        <v>2228</v>
      </c>
      <c r="G1404" s="47" t="s">
        <v>97</v>
      </c>
      <c r="H1404" s="47" t="s">
        <v>2232</v>
      </c>
      <c r="I1404" s="47" t="n">
        <v>2</v>
      </c>
    </row>
    <row r="1405" customFormat="false" ht="15" hidden="false" customHeight="false" outlineLevel="0" collapsed="false">
      <c r="A1405" s="47" t="s">
        <v>3646</v>
      </c>
      <c r="B1405" s="47" t="s">
        <v>520</v>
      </c>
      <c r="C1405" s="48" t="n">
        <v>46050</v>
      </c>
      <c r="D1405" s="47" t="s">
        <v>73</v>
      </c>
      <c r="E1405" s="47" t="s">
        <v>62</v>
      </c>
      <c r="F1405" s="47" t="s">
        <v>2231</v>
      </c>
      <c r="G1405" s="47" t="s">
        <v>97</v>
      </c>
      <c r="H1405" s="47" t="s">
        <v>2232</v>
      </c>
      <c r="I1405" s="47" t="n">
        <v>4</v>
      </c>
    </row>
    <row r="1406" customFormat="false" ht="15" hidden="false" customHeight="false" outlineLevel="0" collapsed="false">
      <c r="A1406" s="47" t="s">
        <v>3647</v>
      </c>
      <c r="B1406" s="47" t="s">
        <v>520</v>
      </c>
      <c r="C1406" s="48" t="n">
        <v>46050</v>
      </c>
      <c r="D1406" s="47" t="s">
        <v>73</v>
      </c>
      <c r="E1406" s="47" t="s">
        <v>62</v>
      </c>
      <c r="F1406" s="47" t="s">
        <v>2317</v>
      </c>
      <c r="G1406" s="47" t="s">
        <v>97</v>
      </c>
      <c r="H1406" s="47" t="s">
        <v>2232</v>
      </c>
      <c r="I1406" s="47" t="n">
        <v>6</v>
      </c>
    </row>
    <row r="1407" customFormat="false" ht="15" hidden="false" customHeight="false" outlineLevel="0" collapsed="false">
      <c r="A1407" s="47" t="s">
        <v>3648</v>
      </c>
      <c r="B1407" s="47" t="s">
        <v>520</v>
      </c>
      <c r="C1407" s="48" t="n">
        <v>46050</v>
      </c>
      <c r="D1407" s="47" t="s">
        <v>73</v>
      </c>
      <c r="E1407" s="47" t="s">
        <v>62</v>
      </c>
      <c r="F1407" s="47" t="s">
        <v>2228</v>
      </c>
      <c r="G1407" s="47" t="s">
        <v>97</v>
      </c>
      <c r="H1407" s="47" t="s">
        <v>2232</v>
      </c>
      <c r="I1407" s="47" t="n">
        <v>4</v>
      </c>
    </row>
    <row r="1408" customFormat="false" ht="15" hidden="false" customHeight="false" outlineLevel="0" collapsed="false">
      <c r="A1408" s="47" t="s">
        <v>3649</v>
      </c>
      <c r="B1408" s="47" t="s">
        <v>520</v>
      </c>
      <c r="C1408" s="48" t="n">
        <v>46050</v>
      </c>
      <c r="D1408" s="47" t="s">
        <v>73</v>
      </c>
      <c r="E1408" s="47" t="s">
        <v>62</v>
      </c>
      <c r="F1408" s="47" t="s">
        <v>2228</v>
      </c>
      <c r="G1408" s="47" t="s">
        <v>97</v>
      </c>
      <c r="H1408" s="47" t="s">
        <v>2232</v>
      </c>
      <c r="I1408" s="47" t="n">
        <v>2</v>
      </c>
    </row>
    <row r="1409" customFormat="false" ht="15" hidden="false" customHeight="false" outlineLevel="0" collapsed="false">
      <c r="A1409" s="47" t="s">
        <v>3650</v>
      </c>
      <c r="B1409" s="47" t="s">
        <v>520</v>
      </c>
      <c r="C1409" s="48" t="n">
        <v>46050</v>
      </c>
      <c r="D1409" s="47" t="s">
        <v>73</v>
      </c>
      <c r="E1409" s="47" t="s">
        <v>62</v>
      </c>
      <c r="F1409" s="47" t="s">
        <v>2228</v>
      </c>
      <c r="G1409" s="47" t="s">
        <v>97</v>
      </c>
      <c r="H1409" s="47" t="s">
        <v>2232</v>
      </c>
      <c r="I1409" s="47" t="n">
        <v>6</v>
      </c>
    </row>
    <row r="1410" customFormat="false" ht="15" hidden="false" customHeight="false" outlineLevel="0" collapsed="false">
      <c r="A1410" s="47" t="s">
        <v>3651</v>
      </c>
      <c r="B1410" s="47" t="s">
        <v>522</v>
      </c>
      <c r="C1410" s="48" t="n">
        <v>46050</v>
      </c>
      <c r="D1410" s="47" t="s">
        <v>74</v>
      </c>
      <c r="E1410" s="47" t="s">
        <v>62</v>
      </c>
      <c r="F1410" s="47" t="s">
        <v>2231</v>
      </c>
      <c r="G1410" s="47" t="s">
        <v>93</v>
      </c>
      <c r="H1410" s="47" t="s">
        <v>2253</v>
      </c>
      <c r="I1410" s="47" t="n">
        <v>82</v>
      </c>
    </row>
    <row r="1411" customFormat="false" ht="15" hidden="false" customHeight="false" outlineLevel="0" collapsed="false">
      <c r="A1411" s="47" t="s">
        <v>3652</v>
      </c>
      <c r="B1411" s="47" t="s">
        <v>522</v>
      </c>
      <c r="C1411" s="48" t="n">
        <v>46050</v>
      </c>
      <c r="D1411" s="47" t="s">
        <v>74</v>
      </c>
      <c r="E1411" s="47" t="s">
        <v>62</v>
      </c>
      <c r="F1411" s="47" t="s">
        <v>2231</v>
      </c>
      <c r="G1411" s="47" t="s">
        <v>93</v>
      </c>
      <c r="H1411" s="47" t="s">
        <v>2253</v>
      </c>
      <c r="I1411" s="47" t="n">
        <v>49</v>
      </c>
    </row>
    <row r="1412" customFormat="false" ht="15" hidden="false" customHeight="false" outlineLevel="0" collapsed="false">
      <c r="A1412" s="47" t="s">
        <v>3653</v>
      </c>
      <c r="B1412" s="47" t="s">
        <v>522</v>
      </c>
      <c r="C1412" s="48" t="n">
        <v>46050</v>
      </c>
      <c r="D1412" s="47" t="s">
        <v>74</v>
      </c>
      <c r="E1412" s="47" t="s">
        <v>62</v>
      </c>
      <c r="F1412" s="47" t="s">
        <v>2231</v>
      </c>
      <c r="G1412" s="47" t="s">
        <v>97</v>
      </c>
      <c r="H1412" s="47" t="s">
        <v>2232</v>
      </c>
      <c r="I1412" s="47" t="n">
        <v>2</v>
      </c>
    </row>
    <row r="1413" customFormat="false" ht="15" hidden="false" customHeight="false" outlineLevel="0" collapsed="false">
      <c r="A1413" s="47" t="s">
        <v>3654</v>
      </c>
      <c r="B1413" s="47" t="s">
        <v>522</v>
      </c>
      <c r="C1413" s="48" t="n">
        <v>46050</v>
      </c>
      <c r="D1413" s="47" t="s">
        <v>74</v>
      </c>
      <c r="E1413" s="47" t="s">
        <v>62</v>
      </c>
      <c r="F1413" s="47" t="s">
        <v>2228</v>
      </c>
      <c r="G1413" s="47" t="s">
        <v>97</v>
      </c>
      <c r="H1413" s="47" t="s">
        <v>2232</v>
      </c>
      <c r="I1413" s="47" t="n">
        <v>3</v>
      </c>
    </row>
    <row r="1414" customFormat="false" ht="15" hidden="false" customHeight="false" outlineLevel="0" collapsed="false">
      <c r="A1414" s="47" t="s">
        <v>3655</v>
      </c>
      <c r="B1414" s="47" t="s">
        <v>522</v>
      </c>
      <c r="C1414" s="48" t="n">
        <v>46050</v>
      </c>
      <c r="D1414" s="47" t="s">
        <v>74</v>
      </c>
      <c r="E1414" s="47" t="s">
        <v>62</v>
      </c>
      <c r="F1414" s="47" t="s">
        <v>2228</v>
      </c>
      <c r="G1414" s="47" t="s">
        <v>97</v>
      </c>
      <c r="H1414" s="47" t="s">
        <v>2232</v>
      </c>
      <c r="I1414" s="47" t="n">
        <v>6</v>
      </c>
    </row>
    <row r="1415" customFormat="false" ht="15" hidden="false" customHeight="false" outlineLevel="0" collapsed="false">
      <c r="A1415" s="47" t="s">
        <v>3656</v>
      </c>
      <c r="B1415" s="47" t="s">
        <v>522</v>
      </c>
      <c r="C1415" s="48" t="n">
        <v>46050</v>
      </c>
      <c r="D1415" s="47" t="s">
        <v>74</v>
      </c>
      <c r="E1415" s="47" t="s">
        <v>62</v>
      </c>
      <c r="F1415" s="47" t="s">
        <v>2228</v>
      </c>
      <c r="G1415" s="47" t="s">
        <v>97</v>
      </c>
      <c r="H1415" s="47" t="s">
        <v>2232</v>
      </c>
      <c r="I1415" s="47" t="n">
        <v>4</v>
      </c>
    </row>
    <row r="1416" customFormat="false" ht="15" hidden="false" customHeight="false" outlineLevel="0" collapsed="false">
      <c r="A1416" s="47" t="s">
        <v>3657</v>
      </c>
      <c r="B1416" s="47" t="s">
        <v>522</v>
      </c>
      <c r="C1416" s="48" t="n">
        <v>46050</v>
      </c>
      <c r="D1416" s="47" t="s">
        <v>74</v>
      </c>
      <c r="E1416" s="47" t="s">
        <v>62</v>
      </c>
      <c r="F1416" s="47" t="s">
        <v>2228</v>
      </c>
      <c r="G1416" s="47" t="s">
        <v>97</v>
      </c>
      <c r="H1416" s="47" t="s">
        <v>2232</v>
      </c>
      <c r="I1416" s="47" t="n">
        <v>6</v>
      </c>
    </row>
    <row r="1417" customFormat="false" ht="15" hidden="false" customHeight="false" outlineLevel="0" collapsed="false">
      <c r="A1417" s="47" t="s">
        <v>3658</v>
      </c>
      <c r="B1417" s="47" t="s">
        <v>522</v>
      </c>
      <c r="C1417" s="48" t="n">
        <v>46050</v>
      </c>
      <c r="D1417" s="47" t="s">
        <v>74</v>
      </c>
      <c r="E1417" s="47" t="s">
        <v>62</v>
      </c>
      <c r="F1417" s="47" t="s">
        <v>2228</v>
      </c>
      <c r="G1417" s="47" t="s">
        <v>97</v>
      </c>
      <c r="H1417" s="47" t="s">
        <v>2232</v>
      </c>
      <c r="I1417" s="47" t="n">
        <v>2</v>
      </c>
    </row>
    <row r="1418" customFormat="false" ht="15" hidden="false" customHeight="false" outlineLevel="0" collapsed="false">
      <c r="A1418" s="47" t="s">
        <v>3659</v>
      </c>
      <c r="B1418" s="47" t="s">
        <v>522</v>
      </c>
      <c r="C1418" s="48" t="n">
        <v>46050</v>
      </c>
      <c r="D1418" s="47" t="s">
        <v>74</v>
      </c>
      <c r="E1418" s="47" t="s">
        <v>62</v>
      </c>
      <c r="F1418" s="47" t="s">
        <v>2228</v>
      </c>
      <c r="G1418" s="47" t="s">
        <v>97</v>
      </c>
      <c r="H1418" s="47" t="s">
        <v>2232</v>
      </c>
      <c r="I1418" s="47" t="n">
        <v>7</v>
      </c>
    </row>
    <row r="1419" customFormat="false" ht="15" hidden="false" customHeight="false" outlineLevel="0" collapsed="false">
      <c r="A1419" s="47" t="s">
        <v>3660</v>
      </c>
      <c r="B1419" s="47" t="s">
        <v>523</v>
      </c>
      <c r="C1419" s="48" t="n">
        <v>46050</v>
      </c>
      <c r="D1419" s="47" t="s">
        <v>75</v>
      </c>
      <c r="E1419" s="47" t="s">
        <v>62</v>
      </c>
      <c r="F1419" s="47" t="s">
        <v>2228</v>
      </c>
      <c r="G1419" s="47" t="s">
        <v>93</v>
      </c>
      <c r="H1419" s="47" t="s">
        <v>2253</v>
      </c>
      <c r="I1419" s="47" t="n">
        <v>48</v>
      </c>
    </row>
    <row r="1420" customFormat="false" ht="15" hidden="false" customHeight="false" outlineLevel="0" collapsed="false">
      <c r="A1420" s="47" t="s">
        <v>3661</v>
      </c>
      <c r="B1420" s="47" t="s">
        <v>523</v>
      </c>
      <c r="C1420" s="48" t="n">
        <v>46050</v>
      </c>
      <c r="D1420" s="47" t="s">
        <v>75</v>
      </c>
      <c r="E1420" s="47" t="s">
        <v>62</v>
      </c>
      <c r="F1420" s="47" t="s">
        <v>2228</v>
      </c>
      <c r="G1420" s="47" t="s">
        <v>97</v>
      </c>
      <c r="H1420" s="47" t="s">
        <v>2232</v>
      </c>
      <c r="I1420" s="47" t="n">
        <v>5</v>
      </c>
    </row>
    <row r="1421" customFormat="false" ht="15" hidden="false" customHeight="false" outlineLevel="0" collapsed="false">
      <c r="A1421" s="47" t="s">
        <v>3662</v>
      </c>
      <c r="B1421" s="47" t="s">
        <v>523</v>
      </c>
      <c r="C1421" s="48" t="n">
        <v>46050</v>
      </c>
      <c r="D1421" s="47" t="s">
        <v>75</v>
      </c>
      <c r="E1421" s="47" t="s">
        <v>62</v>
      </c>
      <c r="F1421" s="47" t="s">
        <v>2317</v>
      </c>
      <c r="G1421" s="47" t="s">
        <v>97</v>
      </c>
      <c r="H1421" s="47" t="s">
        <v>2232</v>
      </c>
      <c r="I1421" s="47" t="n">
        <v>5</v>
      </c>
    </row>
    <row r="1422" customFormat="false" ht="15" hidden="false" customHeight="false" outlineLevel="0" collapsed="false">
      <c r="A1422" s="47" t="s">
        <v>3663</v>
      </c>
      <c r="B1422" s="47" t="s">
        <v>523</v>
      </c>
      <c r="C1422" s="48" t="n">
        <v>46050</v>
      </c>
      <c r="D1422" s="47" t="s">
        <v>75</v>
      </c>
      <c r="E1422" s="47" t="s">
        <v>62</v>
      </c>
      <c r="F1422" s="47" t="s">
        <v>2231</v>
      </c>
      <c r="G1422" s="47" t="s">
        <v>97</v>
      </c>
      <c r="H1422" s="47" t="s">
        <v>2232</v>
      </c>
      <c r="I1422" s="47" t="n">
        <v>4</v>
      </c>
    </row>
    <row r="1423" customFormat="false" ht="15" hidden="false" customHeight="false" outlineLevel="0" collapsed="false">
      <c r="A1423" s="47" t="s">
        <v>3664</v>
      </c>
      <c r="B1423" s="47" t="s">
        <v>523</v>
      </c>
      <c r="C1423" s="48" t="n">
        <v>46050</v>
      </c>
      <c r="D1423" s="47" t="s">
        <v>75</v>
      </c>
      <c r="E1423" s="47" t="s">
        <v>62</v>
      </c>
      <c r="F1423" s="47" t="s">
        <v>2228</v>
      </c>
      <c r="G1423" s="47" t="s">
        <v>97</v>
      </c>
      <c r="H1423" s="47" t="s">
        <v>2232</v>
      </c>
      <c r="I1423" s="47" t="n">
        <v>5</v>
      </c>
    </row>
    <row r="1424" customFormat="false" ht="15" hidden="false" customHeight="false" outlineLevel="0" collapsed="false">
      <c r="A1424" s="47" t="s">
        <v>3665</v>
      </c>
      <c r="B1424" s="47" t="s">
        <v>523</v>
      </c>
      <c r="C1424" s="48" t="n">
        <v>46050</v>
      </c>
      <c r="D1424" s="47" t="s">
        <v>75</v>
      </c>
      <c r="E1424" s="47" t="s">
        <v>62</v>
      </c>
      <c r="F1424" s="47" t="s">
        <v>2228</v>
      </c>
      <c r="G1424" s="47" t="s">
        <v>97</v>
      </c>
      <c r="H1424" s="47" t="s">
        <v>2232</v>
      </c>
      <c r="I1424" s="47" t="n">
        <v>7</v>
      </c>
    </row>
    <row r="1425" customFormat="false" ht="15" hidden="false" customHeight="false" outlineLevel="0" collapsed="false">
      <c r="A1425" s="47" t="s">
        <v>3666</v>
      </c>
      <c r="B1425" s="47" t="s">
        <v>523</v>
      </c>
      <c r="C1425" s="48" t="n">
        <v>46050</v>
      </c>
      <c r="D1425" s="47" t="s">
        <v>75</v>
      </c>
      <c r="E1425" s="47" t="s">
        <v>62</v>
      </c>
      <c r="F1425" s="47" t="s">
        <v>2231</v>
      </c>
      <c r="G1425" s="47" t="s">
        <v>97</v>
      </c>
      <c r="H1425" s="47" t="s">
        <v>2232</v>
      </c>
      <c r="I1425" s="47" t="n">
        <v>5</v>
      </c>
    </row>
    <row r="1426" customFormat="false" ht="15" hidden="false" customHeight="false" outlineLevel="0" collapsed="false">
      <c r="A1426" s="47" t="s">
        <v>3667</v>
      </c>
      <c r="B1426" s="47" t="s">
        <v>523</v>
      </c>
      <c r="C1426" s="48" t="n">
        <v>46050</v>
      </c>
      <c r="D1426" s="47" t="s">
        <v>75</v>
      </c>
      <c r="E1426" s="47" t="s">
        <v>62</v>
      </c>
      <c r="F1426" s="47" t="s">
        <v>2228</v>
      </c>
      <c r="G1426" s="47" t="s">
        <v>97</v>
      </c>
      <c r="H1426" s="47" t="s">
        <v>2232</v>
      </c>
      <c r="I1426" s="47" t="n">
        <v>3</v>
      </c>
    </row>
    <row r="1427" customFormat="false" ht="15" hidden="false" customHeight="false" outlineLevel="0" collapsed="false">
      <c r="A1427" s="47" t="s">
        <v>3668</v>
      </c>
      <c r="B1427" s="47" t="s">
        <v>524</v>
      </c>
      <c r="C1427" s="48" t="n">
        <v>46050</v>
      </c>
      <c r="D1427" s="47" t="s">
        <v>73</v>
      </c>
      <c r="E1427" s="47" t="s">
        <v>63</v>
      </c>
      <c r="F1427" s="47" t="s">
        <v>2260</v>
      </c>
      <c r="G1427" s="47" t="s">
        <v>93</v>
      </c>
      <c r="H1427" s="47" t="s">
        <v>2253</v>
      </c>
      <c r="I1427" s="47" t="n">
        <v>96</v>
      </c>
    </row>
    <row r="1428" customFormat="false" ht="15" hidden="false" customHeight="false" outlineLevel="0" collapsed="false">
      <c r="A1428" s="47" t="s">
        <v>3669</v>
      </c>
      <c r="B1428" s="47" t="s">
        <v>524</v>
      </c>
      <c r="C1428" s="48" t="n">
        <v>46050</v>
      </c>
      <c r="D1428" s="47" t="s">
        <v>73</v>
      </c>
      <c r="E1428" s="47" t="s">
        <v>63</v>
      </c>
      <c r="F1428" s="47" t="s">
        <v>2252</v>
      </c>
      <c r="G1428" s="47" t="s">
        <v>97</v>
      </c>
      <c r="H1428" s="47" t="s">
        <v>2232</v>
      </c>
      <c r="I1428" s="47" t="n">
        <v>4</v>
      </c>
    </row>
    <row r="1429" customFormat="false" ht="15" hidden="false" customHeight="false" outlineLevel="0" collapsed="false">
      <c r="A1429" s="47" t="s">
        <v>3670</v>
      </c>
      <c r="B1429" s="47" t="s">
        <v>524</v>
      </c>
      <c r="C1429" s="48" t="n">
        <v>46050</v>
      </c>
      <c r="D1429" s="47" t="s">
        <v>73</v>
      </c>
      <c r="E1429" s="47" t="s">
        <v>63</v>
      </c>
      <c r="F1429" s="47" t="s">
        <v>2255</v>
      </c>
      <c r="G1429" s="47" t="s">
        <v>97</v>
      </c>
      <c r="H1429" s="47" t="s">
        <v>2232</v>
      </c>
      <c r="I1429" s="47" t="n">
        <v>4</v>
      </c>
    </row>
    <row r="1430" customFormat="false" ht="15" hidden="false" customHeight="false" outlineLevel="0" collapsed="false">
      <c r="A1430" s="47" t="s">
        <v>3671</v>
      </c>
      <c r="B1430" s="47" t="s">
        <v>526</v>
      </c>
      <c r="C1430" s="48" t="n">
        <v>46050</v>
      </c>
      <c r="D1430" s="47" t="s">
        <v>74</v>
      </c>
      <c r="E1430" s="47" t="s">
        <v>63</v>
      </c>
      <c r="F1430" s="47" t="s">
        <v>2255</v>
      </c>
      <c r="G1430" s="47" t="s">
        <v>93</v>
      </c>
      <c r="H1430" s="47" t="s">
        <v>2253</v>
      </c>
      <c r="I1430" s="47" t="n">
        <v>85</v>
      </c>
    </row>
    <row r="1431" customFormat="false" ht="15" hidden="false" customHeight="false" outlineLevel="0" collapsed="false">
      <c r="A1431" s="47" t="s">
        <v>3672</v>
      </c>
      <c r="B1431" s="47" t="s">
        <v>526</v>
      </c>
      <c r="C1431" s="48" t="n">
        <v>46050</v>
      </c>
      <c r="D1431" s="47" t="s">
        <v>74</v>
      </c>
      <c r="E1431" s="47" t="s">
        <v>63</v>
      </c>
      <c r="F1431" s="47" t="s">
        <v>2255</v>
      </c>
      <c r="G1431" s="47" t="s">
        <v>93</v>
      </c>
      <c r="H1431" s="47" t="s">
        <v>2253</v>
      </c>
      <c r="I1431" s="47" t="n">
        <v>72</v>
      </c>
    </row>
    <row r="1432" customFormat="false" ht="15" hidden="false" customHeight="false" outlineLevel="0" collapsed="false">
      <c r="A1432" s="47" t="s">
        <v>3673</v>
      </c>
      <c r="B1432" s="47" t="s">
        <v>526</v>
      </c>
      <c r="C1432" s="48" t="n">
        <v>46050</v>
      </c>
      <c r="D1432" s="47" t="s">
        <v>74</v>
      </c>
      <c r="E1432" s="47" t="s">
        <v>63</v>
      </c>
      <c r="F1432" s="47" t="s">
        <v>2260</v>
      </c>
      <c r="G1432" s="47" t="s">
        <v>97</v>
      </c>
      <c r="H1432" s="47" t="s">
        <v>2232</v>
      </c>
      <c r="I1432" s="47" t="n">
        <v>6</v>
      </c>
    </row>
    <row r="1433" customFormat="false" ht="15" hidden="false" customHeight="false" outlineLevel="0" collapsed="false">
      <c r="A1433" s="47" t="s">
        <v>3674</v>
      </c>
      <c r="B1433" s="47" t="s">
        <v>526</v>
      </c>
      <c r="C1433" s="48" t="n">
        <v>46050</v>
      </c>
      <c r="D1433" s="47" t="s">
        <v>74</v>
      </c>
      <c r="E1433" s="47" t="s">
        <v>63</v>
      </c>
      <c r="F1433" s="47" t="s">
        <v>2255</v>
      </c>
      <c r="G1433" s="47" t="s">
        <v>97</v>
      </c>
      <c r="H1433" s="47" t="s">
        <v>2232</v>
      </c>
      <c r="I1433" s="47" t="n">
        <v>6</v>
      </c>
    </row>
    <row r="1434" customFormat="false" ht="15" hidden="false" customHeight="false" outlineLevel="0" collapsed="false">
      <c r="A1434" s="47" t="s">
        <v>3675</v>
      </c>
      <c r="B1434" s="47" t="s">
        <v>526</v>
      </c>
      <c r="C1434" s="48" t="n">
        <v>46050</v>
      </c>
      <c r="D1434" s="47" t="s">
        <v>74</v>
      </c>
      <c r="E1434" s="47" t="s">
        <v>63</v>
      </c>
      <c r="F1434" s="47" t="s">
        <v>2255</v>
      </c>
      <c r="G1434" s="47" t="s">
        <v>97</v>
      </c>
      <c r="H1434" s="47" t="s">
        <v>2232</v>
      </c>
      <c r="I1434" s="47" t="n">
        <v>4</v>
      </c>
    </row>
    <row r="1435" customFormat="false" ht="15" hidden="false" customHeight="false" outlineLevel="0" collapsed="false">
      <c r="A1435" s="47" t="s">
        <v>3676</v>
      </c>
      <c r="B1435" s="47" t="s">
        <v>526</v>
      </c>
      <c r="C1435" s="48" t="n">
        <v>46050</v>
      </c>
      <c r="D1435" s="47" t="s">
        <v>74</v>
      </c>
      <c r="E1435" s="47" t="s">
        <v>63</v>
      </c>
      <c r="F1435" s="47" t="s">
        <v>2255</v>
      </c>
      <c r="G1435" s="47" t="s">
        <v>97</v>
      </c>
      <c r="H1435" s="47" t="s">
        <v>2232</v>
      </c>
      <c r="I1435" s="47" t="n">
        <v>4</v>
      </c>
    </row>
    <row r="1436" customFormat="false" ht="15" hidden="false" customHeight="false" outlineLevel="0" collapsed="false">
      <c r="A1436" s="47" t="s">
        <v>3677</v>
      </c>
      <c r="B1436" s="47" t="s">
        <v>526</v>
      </c>
      <c r="C1436" s="48" t="n">
        <v>46050</v>
      </c>
      <c r="D1436" s="47" t="s">
        <v>74</v>
      </c>
      <c r="E1436" s="47" t="s">
        <v>63</v>
      </c>
      <c r="F1436" s="47" t="s">
        <v>2260</v>
      </c>
      <c r="G1436" s="47" t="s">
        <v>97</v>
      </c>
      <c r="H1436" s="47" t="s">
        <v>2232</v>
      </c>
      <c r="I1436" s="47" t="n">
        <v>7</v>
      </c>
    </row>
    <row r="1437" customFormat="false" ht="15" hidden="false" customHeight="false" outlineLevel="0" collapsed="false">
      <c r="A1437" s="47" t="s">
        <v>3678</v>
      </c>
      <c r="B1437" s="47" t="s">
        <v>527</v>
      </c>
      <c r="C1437" s="48" t="n">
        <v>46050</v>
      </c>
      <c r="D1437" s="47" t="s">
        <v>75</v>
      </c>
      <c r="E1437" s="47" t="s">
        <v>63</v>
      </c>
      <c r="F1437" s="47" t="s">
        <v>2255</v>
      </c>
      <c r="G1437" s="47" t="s">
        <v>93</v>
      </c>
      <c r="H1437" s="47" t="s">
        <v>2253</v>
      </c>
      <c r="I1437" s="47" t="n">
        <v>26</v>
      </c>
    </row>
    <row r="1438" customFormat="false" ht="15" hidden="false" customHeight="false" outlineLevel="0" collapsed="false">
      <c r="A1438" s="47" t="s">
        <v>3679</v>
      </c>
      <c r="B1438" s="47" t="s">
        <v>527</v>
      </c>
      <c r="C1438" s="48" t="n">
        <v>46050</v>
      </c>
      <c r="D1438" s="47" t="s">
        <v>75</v>
      </c>
      <c r="E1438" s="47" t="s">
        <v>63</v>
      </c>
      <c r="F1438" s="47" t="s">
        <v>2255</v>
      </c>
      <c r="G1438" s="47" t="s">
        <v>93</v>
      </c>
      <c r="H1438" s="47" t="s">
        <v>2253</v>
      </c>
      <c r="I1438" s="47" t="n">
        <v>72</v>
      </c>
    </row>
    <row r="1439" customFormat="false" ht="15" hidden="false" customHeight="false" outlineLevel="0" collapsed="false">
      <c r="A1439" s="47" t="s">
        <v>3680</v>
      </c>
      <c r="B1439" s="47" t="s">
        <v>527</v>
      </c>
      <c r="C1439" s="48" t="n">
        <v>46050</v>
      </c>
      <c r="D1439" s="47" t="s">
        <v>75</v>
      </c>
      <c r="E1439" s="47" t="s">
        <v>63</v>
      </c>
      <c r="F1439" s="47" t="s">
        <v>2252</v>
      </c>
      <c r="G1439" s="47" t="s">
        <v>93</v>
      </c>
      <c r="H1439" s="47" t="s">
        <v>2253</v>
      </c>
      <c r="I1439" s="47" t="n">
        <v>48</v>
      </c>
    </row>
    <row r="1440" customFormat="false" ht="15" hidden="false" customHeight="false" outlineLevel="0" collapsed="false">
      <c r="A1440" s="47" t="s">
        <v>3681</v>
      </c>
      <c r="B1440" s="47" t="s">
        <v>527</v>
      </c>
      <c r="C1440" s="48" t="n">
        <v>46050</v>
      </c>
      <c r="D1440" s="47" t="s">
        <v>75</v>
      </c>
      <c r="E1440" s="47" t="s">
        <v>63</v>
      </c>
      <c r="F1440" s="47" t="s">
        <v>2252</v>
      </c>
      <c r="G1440" s="47" t="s">
        <v>97</v>
      </c>
      <c r="H1440" s="47" t="s">
        <v>2232</v>
      </c>
      <c r="I1440" s="47" t="n">
        <v>4</v>
      </c>
    </row>
    <row r="1441" customFormat="false" ht="15" hidden="false" customHeight="false" outlineLevel="0" collapsed="false">
      <c r="A1441" s="47" t="s">
        <v>3682</v>
      </c>
      <c r="B1441" s="47" t="s">
        <v>527</v>
      </c>
      <c r="C1441" s="48" t="n">
        <v>46050</v>
      </c>
      <c r="D1441" s="47" t="s">
        <v>75</v>
      </c>
      <c r="E1441" s="47" t="s">
        <v>63</v>
      </c>
      <c r="F1441" s="47" t="s">
        <v>2255</v>
      </c>
      <c r="G1441" s="47" t="s">
        <v>97</v>
      </c>
      <c r="H1441" s="47" t="s">
        <v>2232</v>
      </c>
      <c r="I1441" s="47" t="n">
        <v>5</v>
      </c>
    </row>
    <row r="1442" customFormat="false" ht="15" hidden="false" customHeight="false" outlineLevel="0" collapsed="false">
      <c r="A1442" s="47" t="s">
        <v>3683</v>
      </c>
      <c r="B1442" s="47" t="s">
        <v>527</v>
      </c>
      <c r="C1442" s="48" t="n">
        <v>46050</v>
      </c>
      <c r="D1442" s="47" t="s">
        <v>75</v>
      </c>
      <c r="E1442" s="47" t="s">
        <v>63</v>
      </c>
      <c r="F1442" s="47" t="s">
        <v>2252</v>
      </c>
      <c r="G1442" s="47" t="s">
        <v>97</v>
      </c>
      <c r="H1442" s="47" t="s">
        <v>2232</v>
      </c>
      <c r="I1442" s="47" t="n">
        <v>3</v>
      </c>
    </row>
    <row r="1443" customFormat="false" ht="15" hidden="false" customHeight="false" outlineLevel="0" collapsed="false">
      <c r="A1443" s="47" t="s">
        <v>3684</v>
      </c>
      <c r="B1443" s="47" t="s">
        <v>528</v>
      </c>
      <c r="C1443" s="48" t="n">
        <v>46050</v>
      </c>
      <c r="D1443" s="47" t="s">
        <v>73</v>
      </c>
      <c r="E1443" s="47" t="s">
        <v>64</v>
      </c>
      <c r="F1443" s="47" t="s">
        <v>2280</v>
      </c>
      <c r="G1443" s="47" t="s">
        <v>97</v>
      </c>
      <c r="H1443" s="47" t="s">
        <v>2232</v>
      </c>
      <c r="I1443" s="47" t="n">
        <v>3</v>
      </c>
    </row>
    <row r="1444" customFormat="false" ht="15" hidden="false" customHeight="false" outlineLevel="0" collapsed="false">
      <c r="A1444" s="47" t="s">
        <v>3685</v>
      </c>
      <c r="B1444" s="47" t="s">
        <v>528</v>
      </c>
      <c r="C1444" s="48" t="n">
        <v>46050</v>
      </c>
      <c r="D1444" s="47" t="s">
        <v>73</v>
      </c>
      <c r="E1444" s="47" t="s">
        <v>64</v>
      </c>
      <c r="F1444" s="47" t="s">
        <v>2278</v>
      </c>
      <c r="G1444" s="47" t="s">
        <v>97</v>
      </c>
      <c r="H1444" s="47" t="s">
        <v>2232</v>
      </c>
      <c r="I1444" s="47" t="n">
        <v>5</v>
      </c>
    </row>
    <row r="1445" customFormat="false" ht="15" hidden="false" customHeight="false" outlineLevel="0" collapsed="false">
      <c r="A1445" s="47" t="s">
        <v>3686</v>
      </c>
      <c r="B1445" s="47" t="s">
        <v>529</v>
      </c>
      <c r="C1445" s="48" t="n">
        <v>46050</v>
      </c>
      <c r="D1445" s="47" t="s">
        <v>74</v>
      </c>
      <c r="E1445" s="47" t="s">
        <v>64</v>
      </c>
      <c r="F1445" s="47" t="s">
        <v>2278</v>
      </c>
      <c r="G1445" s="47" t="s">
        <v>94</v>
      </c>
      <c r="H1445" s="47" t="s">
        <v>2229</v>
      </c>
      <c r="I1445" s="47" t="n">
        <v>94</v>
      </c>
    </row>
    <row r="1446" customFormat="false" ht="15" hidden="false" customHeight="false" outlineLevel="0" collapsed="false">
      <c r="A1446" s="47" t="s">
        <v>3687</v>
      </c>
      <c r="B1446" s="47" t="s">
        <v>529</v>
      </c>
      <c r="C1446" s="48" t="n">
        <v>46050</v>
      </c>
      <c r="D1446" s="47" t="s">
        <v>74</v>
      </c>
      <c r="E1446" s="47" t="s">
        <v>64</v>
      </c>
      <c r="F1446" s="47" t="s">
        <v>2278</v>
      </c>
      <c r="G1446" s="47" t="s">
        <v>97</v>
      </c>
      <c r="H1446" s="47" t="s">
        <v>2232</v>
      </c>
      <c r="I1446" s="47" t="n">
        <v>2</v>
      </c>
    </row>
    <row r="1447" customFormat="false" ht="15" hidden="false" customHeight="false" outlineLevel="0" collapsed="false">
      <c r="A1447" s="47" t="s">
        <v>3688</v>
      </c>
      <c r="B1447" s="47" t="s">
        <v>529</v>
      </c>
      <c r="C1447" s="48" t="n">
        <v>46050</v>
      </c>
      <c r="D1447" s="47" t="s">
        <v>74</v>
      </c>
      <c r="E1447" s="47" t="s">
        <v>64</v>
      </c>
      <c r="F1447" s="47" t="s">
        <v>2278</v>
      </c>
      <c r="G1447" s="47" t="s">
        <v>97</v>
      </c>
      <c r="H1447" s="47" t="s">
        <v>2232</v>
      </c>
      <c r="I1447" s="47" t="n">
        <v>6</v>
      </c>
    </row>
    <row r="1448" customFormat="false" ht="15" hidden="false" customHeight="false" outlineLevel="0" collapsed="false">
      <c r="A1448" s="47" t="s">
        <v>3689</v>
      </c>
      <c r="B1448" s="47" t="s">
        <v>531</v>
      </c>
      <c r="C1448" s="48" t="n">
        <v>46050</v>
      </c>
      <c r="D1448" s="47" t="s">
        <v>73</v>
      </c>
      <c r="E1448" s="47" t="s">
        <v>65</v>
      </c>
      <c r="F1448" s="47" t="s">
        <v>2284</v>
      </c>
      <c r="G1448" s="47" t="s">
        <v>95</v>
      </c>
      <c r="H1448" s="47" t="s">
        <v>2245</v>
      </c>
      <c r="I1448" s="47" t="n">
        <v>13</v>
      </c>
    </row>
    <row r="1449" customFormat="false" ht="15" hidden="false" customHeight="false" outlineLevel="0" collapsed="false">
      <c r="A1449" s="47" t="s">
        <v>3690</v>
      </c>
      <c r="B1449" s="47" t="s">
        <v>531</v>
      </c>
      <c r="C1449" s="48" t="n">
        <v>46050</v>
      </c>
      <c r="D1449" s="47" t="s">
        <v>73</v>
      </c>
      <c r="E1449" s="47" t="s">
        <v>65</v>
      </c>
      <c r="F1449" s="47" t="s">
        <v>2284</v>
      </c>
      <c r="G1449" s="47" t="s">
        <v>97</v>
      </c>
      <c r="H1449" s="47" t="s">
        <v>2232</v>
      </c>
      <c r="I1449" s="47" t="n">
        <v>6</v>
      </c>
    </row>
    <row r="1450" customFormat="false" ht="15" hidden="false" customHeight="false" outlineLevel="0" collapsed="false">
      <c r="A1450" s="47" t="s">
        <v>3691</v>
      </c>
      <c r="B1450" s="47" t="s">
        <v>531</v>
      </c>
      <c r="C1450" s="48" t="n">
        <v>46050</v>
      </c>
      <c r="D1450" s="47" t="s">
        <v>73</v>
      </c>
      <c r="E1450" s="47" t="s">
        <v>65</v>
      </c>
      <c r="F1450" s="47" t="s">
        <v>2289</v>
      </c>
      <c r="G1450" s="47" t="s">
        <v>97</v>
      </c>
      <c r="H1450" s="47" t="s">
        <v>2232</v>
      </c>
      <c r="I1450" s="47" t="n">
        <v>3</v>
      </c>
    </row>
    <row r="1451" customFormat="false" ht="15" hidden="false" customHeight="false" outlineLevel="0" collapsed="false">
      <c r="A1451" s="47" t="s">
        <v>3692</v>
      </c>
      <c r="B1451" s="47" t="s">
        <v>531</v>
      </c>
      <c r="C1451" s="48" t="n">
        <v>46050</v>
      </c>
      <c r="D1451" s="47" t="s">
        <v>73</v>
      </c>
      <c r="E1451" s="47" t="s">
        <v>65</v>
      </c>
      <c r="F1451" s="47" t="s">
        <v>2284</v>
      </c>
      <c r="G1451" s="47" t="s">
        <v>97</v>
      </c>
      <c r="H1451" s="47" t="s">
        <v>2232</v>
      </c>
      <c r="I1451" s="47" t="n">
        <v>2</v>
      </c>
    </row>
    <row r="1452" customFormat="false" ht="15" hidden="false" customHeight="false" outlineLevel="0" collapsed="false">
      <c r="A1452" s="47" t="s">
        <v>3693</v>
      </c>
      <c r="B1452" s="47" t="s">
        <v>531</v>
      </c>
      <c r="C1452" s="48" t="n">
        <v>46050</v>
      </c>
      <c r="D1452" s="47" t="s">
        <v>73</v>
      </c>
      <c r="E1452" s="47" t="s">
        <v>65</v>
      </c>
      <c r="F1452" s="47" t="s">
        <v>2284</v>
      </c>
      <c r="G1452" s="47" t="s">
        <v>97</v>
      </c>
      <c r="H1452" s="47" t="s">
        <v>2232</v>
      </c>
      <c r="I1452" s="47" t="n">
        <v>6</v>
      </c>
    </row>
    <row r="1453" customFormat="false" ht="15" hidden="false" customHeight="false" outlineLevel="0" collapsed="false">
      <c r="A1453" s="47" t="s">
        <v>3694</v>
      </c>
      <c r="B1453" s="47" t="s">
        <v>532</v>
      </c>
      <c r="C1453" s="48" t="n">
        <v>46050</v>
      </c>
      <c r="D1453" s="47" t="s">
        <v>74</v>
      </c>
      <c r="E1453" s="47" t="s">
        <v>65</v>
      </c>
      <c r="F1453" s="47" t="s">
        <v>2289</v>
      </c>
      <c r="G1453" s="47" t="s">
        <v>97</v>
      </c>
      <c r="H1453" s="47" t="s">
        <v>2232</v>
      </c>
      <c r="I1453" s="47" t="n">
        <v>5</v>
      </c>
    </row>
    <row r="1454" customFormat="false" ht="15" hidden="false" customHeight="false" outlineLevel="0" collapsed="false">
      <c r="A1454" s="47" t="s">
        <v>3695</v>
      </c>
      <c r="B1454" s="47" t="s">
        <v>532</v>
      </c>
      <c r="C1454" s="48" t="n">
        <v>46050</v>
      </c>
      <c r="D1454" s="47" t="s">
        <v>74</v>
      </c>
      <c r="E1454" s="47" t="s">
        <v>65</v>
      </c>
      <c r="F1454" s="47" t="s">
        <v>2289</v>
      </c>
      <c r="G1454" s="47" t="s">
        <v>97</v>
      </c>
      <c r="H1454" s="47" t="s">
        <v>2232</v>
      </c>
      <c r="I1454" s="47" t="n">
        <v>3</v>
      </c>
    </row>
    <row r="1455" customFormat="false" ht="15" hidden="false" customHeight="false" outlineLevel="0" collapsed="false">
      <c r="A1455" s="47" t="s">
        <v>3696</v>
      </c>
      <c r="B1455" s="47" t="s">
        <v>532</v>
      </c>
      <c r="C1455" s="48" t="n">
        <v>46050</v>
      </c>
      <c r="D1455" s="47" t="s">
        <v>74</v>
      </c>
      <c r="E1455" s="47" t="s">
        <v>65</v>
      </c>
      <c r="F1455" s="47" t="s">
        <v>2284</v>
      </c>
      <c r="G1455" s="47" t="s">
        <v>97</v>
      </c>
      <c r="H1455" s="47" t="s">
        <v>2232</v>
      </c>
      <c r="I1455" s="47" t="n">
        <v>4</v>
      </c>
    </row>
    <row r="1456" customFormat="false" ht="15" hidden="false" customHeight="false" outlineLevel="0" collapsed="false">
      <c r="A1456" s="47" t="s">
        <v>3697</v>
      </c>
      <c r="B1456" s="47" t="s">
        <v>532</v>
      </c>
      <c r="C1456" s="48" t="n">
        <v>46050</v>
      </c>
      <c r="D1456" s="47" t="s">
        <v>74</v>
      </c>
      <c r="E1456" s="47" t="s">
        <v>65</v>
      </c>
      <c r="F1456" s="47" t="s">
        <v>2289</v>
      </c>
      <c r="G1456" s="47" t="s">
        <v>97</v>
      </c>
      <c r="H1456" s="47" t="s">
        <v>2232</v>
      </c>
      <c r="I1456" s="47" t="n">
        <v>3</v>
      </c>
    </row>
    <row r="1457" customFormat="false" ht="15" hidden="false" customHeight="false" outlineLevel="0" collapsed="false">
      <c r="A1457" s="47" t="s">
        <v>3698</v>
      </c>
      <c r="B1457" s="47" t="s">
        <v>532</v>
      </c>
      <c r="C1457" s="48" t="n">
        <v>46050</v>
      </c>
      <c r="D1457" s="47" t="s">
        <v>74</v>
      </c>
      <c r="E1457" s="47" t="s">
        <v>65</v>
      </c>
      <c r="F1457" s="47" t="s">
        <v>2289</v>
      </c>
      <c r="G1457" s="47" t="s">
        <v>97</v>
      </c>
      <c r="H1457" s="47" t="s">
        <v>2232</v>
      </c>
      <c r="I1457" s="47" t="n">
        <v>4</v>
      </c>
    </row>
    <row r="1458" customFormat="false" ht="15" hidden="false" customHeight="false" outlineLevel="0" collapsed="false">
      <c r="A1458" s="47" t="s">
        <v>3699</v>
      </c>
      <c r="B1458" s="47" t="s">
        <v>533</v>
      </c>
      <c r="C1458" s="48" t="n">
        <v>46050</v>
      </c>
      <c r="D1458" s="47" t="s">
        <v>75</v>
      </c>
      <c r="E1458" s="47" t="s">
        <v>65</v>
      </c>
      <c r="F1458" s="47" t="s">
        <v>2289</v>
      </c>
      <c r="G1458" s="47" t="s">
        <v>93</v>
      </c>
      <c r="H1458" s="47" t="s">
        <v>2253</v>
      </c>
      <c r="I1458" s="47" t="n">
        <v>52</v>
      </c>
    </row>
    <row r="1459" customFormat="false" ht="15" hidden="false" customHeight="false" outlineLevel="0" collapsed="false">
      <c r="A1459" s="47" t="s">
        <v>3700</v>
      </c>
      <c r="B1459" s="47" t="s">
        <v>533</v>
      </c>
      <c r="C1459" s="48" t="n">
        <v>46050</v>
      </c>
      <c r="D1459" s="47" t="s">
        <v>75</v>
      </c>
      <c r="E1459" s="47" t="s">
        <v>65</v>
      </c>
      <c r="F1459" s="47" t="s">
        <v>2284</v>
      </c>
      <c r="G1459" s="47" t="s">
        <v>97</v>
      </c>
      <c r="H1459" s="47" t="s">
        <v>2232</v>
      </c>
      <c r="I1459" s="47" t="n">
        <v>5</v>
      </c>
    </row>
    <row r="1460" customFormat="false" ht="15" hidden="false" customHeight="false" outlineLevel="0" collapsed="false">
      <c r="A1460" s="47" t="s">
        <v>3701</v>
      </c>
      <c r="B1460" s="47" t="s">
        <v>533</v>
      </c>
      <c r="C1460" s="48" t="n">
        <v>46050</v>
      </c>
      <c r="D1460" s="47" t="s">
        <v>75</v>
      </c>
      <c r="E1460" s="47" t="s">
        <v>65</v>
      </c>
      <c r="F1460" s="47" t="s">
        <v>2289</v>
      </c>
      <c r="G1460" s="47" t="s">
        <v>97</v>
      </c>
      <c r="H1460" s="47" t="s">
        <v>2232</v>
      </c>
      <c r="I1460" s="47" t="n">
        <v>3</v>
      </c>
    </row>
    <row r="1461" customFormat="false" ht="15" hidden="false" customHeight="false" outlineLevel="0" collapsed="false">
      <c r="A1461" s="47" t="s">
        <v>3702</v>
      </c>
      <c r="B1461" s="47" t="s">
        <v>533</v>
      </c>
      <c r="C1461" s="48" t="n">
        <v>46050</v>
      </c>
      <c r="D1461" s="47" t="s">
        <v>75</v>
      </c>
      <c r="E1461" s="47" t="s">
        <v>65</v>
      </c>
      <c r="F1461" s="47" t="s">
        <v>2284</v>
      </c>
      <c r="G1461" s="47" t="s">
        <v>97</v>
      </c>
      <c r="H1461" s="47" t="s">
        <v>2232</v>
      </c>
      <c r="I1461" s="47" t="n">
        <v>2</v>
      </c>
    </row>
    <row r="1462" customFormat="false" ht="15" hidden="false" customHeight="false" outlineLevel="0" collapsed="false">
      <c r="A1462" s="47" t="s">
        <v>3703</v>
      </c>
      <c r="B1462" s="47" t="s">
        <v>533</v>
      </c>
      <c r="C1462" s="48" t="n">
        <v>46050</v>
      </c>
      <c r="D1462" s="47" t="s">
        <v>75</v>
      </c>
      <c r="E1462" s="47" t="s">
        <v>65</v>
      </c>
      <c r="F1462" s="47" t="s">
        <v>2284</v>
      </c>
      <c r="G1462" s="47" t="s">
        <v>97</v>
      </c>
      <c r="H1462" s="47" t="s">
        <v>2232</v>
      </c>
      <c r="I1462" s="47" t="n">
        <v>3</v>
      </c>
    </row>
    <row r="1463" customFormat="false" ht="15" hidden="false" customHeight="false" outlineLevel="0" collapsed="false">
      <c r="A1463" s="47" t="s">
        <v>3704</v>
      </c>
      <c r="B1463" s="47" t="s">
        <v>533</v>
      </c>
      <c r="C1463" s="48" t="n">
        <v>46050</v>
      </c>
      <c r="D1463" s="47" t="s">
        <v>75</v>
      </c>
      <c r="E1463" s="47" t="s">
        <v>65</v>
      </c>
      <c r="F1463" s="47" t="s">
        <v>2284</v>
      </c>
      <c r="G1463" s="47" t="s">
        <v>97</v>
      </c>
      <c r="H1463" s="47" t="s">
        <v>2232</v>
      </c>
      <c r="I1463" s="47" t="n">
        <v>3</v>
      </c>
    </row>
    <row r="1464" customFormat="false" ht="15" hidden="false" customHeight="false" outlineLevel="0" collapsed="false">
      <c r="A1464" s="47" t="s">
        <v>3705</v>
      </c>
      <c r="B1464" s="47" t="s">
        <v>533</v>
      </c>
      <c r="C1464" s="48" t="n">
        <v>46050</v>
      </c>
      <c r="D1464" s="47" t="s">
        <v>75</v>
      </c>
      <c r="E1464" s="47" t="s">
        <v>65</v>
      </c>
      <c r="F1464" s="47" t="s">
        <v>2289</v>
      </c>
      <c r="G1464" s="47" t="s">
        <v>97</v>
      </c>
      <c r="H1464" s="47" t="s">
        <v>2232</v>
      </c>
      <c r="I1464" s="47" t="n">
        <v>6</v>
      </c>
    </row>
    <row r="1465" customFormat="false" ht="15" hidden="false" customHeight="false" outlineLevel="0" collapsed="false">
      <c r="A1465" s="47" t="s">
        <v>3706</v>
      </c>
      <c r="B1465" s="47" t="s">
        <v>533</v>
      </c>
      <c r="C1465" s="48" t="n">
        <v>46050</v>
      </c>
      <c r="D1465" s="47" t="s">
        <v>75</v>
      </c>
      <c r="E1465" s="47" t="s">
        <v>65</v>
      </c>
      <c r="F1465" s="47" t="s">
        <v>2289</v>
      </c>
      <c r="G1465" s="47" t="s">
        <v>97</v>
      </c>
      <c r="H1465" s="47" t="s">
        <v>2232</v>
      </c>
      <c r="I1465" s="47" t="n">
        <v>3</v>
      </c>
    </row>
    <row r="1466" customFormat="false" ht="15" hidden="false" customHeight="false" outlineLevel="0" collapsed="false">
      <c r="A1466" s="47" t="s">
        <v>3707</v>
      </c>
      <c r="B1466" s="47" t="s">
        <v>533</v>
      </c>
      <c r="C1466" s="48" t="n">
        <v>46050</v>
      </c>
      <c r="D1466" s="47" t="s">
        <v>75</v>
      </c>
      <c r="E1466" s="47" t="s">
        <v>65</v>
      </c>
      <c r="F1466" s="47" t="s">
        <v>2289</v>
      </c>
      <c r="G1466" s="47" t="s">
        <v>97</v>
      </c>
      <c r="H1466" s="47" t="s">
        <v>2232</v>
      </c>
      <c r="I1466" s="47" t="n">
        <v>4</v>
      </c>
    </row>
    <row r="1467" customFormat="false" ht="15" hidden="false" customHeight="false" outlineLevel="0" collapsed="false">
      <c r="A1467" s="47" t="s">
        <v>3708</v>
      </c>
      <c r="B1467" s="47" t="s">
        <v>534</v>
      </c>
      <c r="C1467" s="48" t="n">
        <v>46051</v>
      </c>
      <c r="D1467" s="47" t="s">
        <v>73</v>
      </c>
      <c r="E1467" s="47" t="s">
        <v>62</v>
      </c>
      <c r="F1467" s="47" t="s">
        <v>2231</v>
      </c>
      <c r="G1467" s="47" t="s">
        <v>93</v>
      </c>
      <c r="H1467" s="47" t="s">
        <v>2253</v>
      </c>
      <c r="I1467" s="47" t="n">
        <v>14</v>
      </c>
    </row>
    <row r="1468" customFormat="false" ht="15" hidden="false" customHeight="false" outlineLevel="0" collapsed="false">
      <c r="A1468" s="47" t="s">
        <v>3709</v>
      </c>
      <c r="B1468" s="47" t="s">
        <v>534</v>
      </c>
      <c r="C1468" s="48" t="n">
        <v>46051</v>
      </c>
      <c r="D1468" s="47" t="s">
        <v>73</v>
      </c>
      <c r="E1468" s="47" t="s">
        <v>62</v>
      </c>
      <c r="F1468" s="47" t="s">
        <v>2228</v>
      </c>
      <c r="G1468" s="47" t="s">
        <v>97</v>
      </c>
      <c r="H1468" s="47" t="s">
        <v>2232</v>
      </c>
      <c r="I1468" s="47" t="n">
        <v>6</v>
      </c>
    </row>
    <row r="1469" customFormat="false" ht="15" hidden="false" customHeight="false" outlineLevel="0" collapsed="false">
      <c r="A1469" s="47" t="s">
        <v>3710</v>
      </c>
      <c r="B1469" s="47" t="s">
        <v>535</v>
      </c>
      <c r="C1469" s="48" t="n">
        <v>46051</v>
      </c>
      <c r="D1469" s="47" t="s">
        <v>74</v>
      </c>
      <c r="E1469" s="47" t="s">
        <v>62</v>
      </c>
      <c r="F1469" s="47" t="s">
        <v>2228</v>
      </c>
      <c r="G1469" s="47" t="s">
        <v>93</v>
      </c>
      <c r="H1469" s="47" t="s">
        <v>2253</v>
      </c>
      <c r="I1469" s="47" t="n">
        <v>47</v>
      </c>
    </row>
    <row r="1470" customFormat="false" ht="15" hidden="false" customHeight="false" outlineLevel="0" collapsed="false">
      <c r="A1470" s="47" t="s">
        <v>3711</v>
      </c>
      <c r="B1470" s="47" t="s">
        <v>535</v>
      </c>
      <c r="C1470" s="48" t="n">
        <v>46051</v>
      </c>
      <c r="D1470" s="47" t="s">
        <v>74</v>
      </c>
      <c r="E1470" s="47" t="s">
        <v>62</v>
      </c>
      <c r="F1470" s="47" t="s">
        <v>2231</v>
      </c>
      <c r="G1470" s="47" t="s">
        <v>96</v>
      </c>
      <c r="H1470" s="47" t="s">
        <v>2270</v>
      </c>
      <c r="I1470" s="47" t="n">
        <v>5</v>
      </c>
    </row>
    <row r="1471" customFormat="false" ht="15" hidden="false" customHeight="false" outlineLevel="0" collapsed="false">
      <c r="A1471" s="47" t="s">
        <v>3712</v>
      </c>
      <c r="B1471" s="47" t="s">
        <v>535</v>
      </c>
      <c r="C1471" s="48" t="n">
        <v>46051</v>
      </c>
      <c r="D1471" s="47" t="s">
        <v>74</v>
      </c>
      <c r="E1471" s="47" t="s">
        <v>62</v>
      </c>
      <c r="F1471" s="47" t="s">
        <v>2228</v>
      </c>
      <c r="G1471" s="47" t="s">
        <v>97</v>
      </c>
      <c r="H1471" s="47" t="s">
        <v>2232</v>
      </c>
      <c r="I1471" s="47" t="n">
        <v>7</v>
      </c>
    </row>
    <row r="1472" customFormat="false" ht="15" hidden="false" customHeight="false" outlineLevel="0" collapsed="false">
      <c r="A1472" s="47" t="s">
        <v>3713</v>
      </c>
      <c r="B1472" s="47" t="s">
        <v>535</v>
      </c>
      <c r="C1472" s="48" t="n">
        <v>46051</v>
      </c>
      <c r="D1472" s="47" t="s">
        <v>74</v>
      </c>
      <c r="E1472" s="47" t="s">
        <v>62</v>
      </c>
      <c r="F1472" s="47" t="s">
        <v>2228</v>
      </c>
      <c r="G1472" s="47" t="s">
        <v>97</v>
      </c>
      <c r="H1472" s="47" t="s">
        <v>2232</v>
      </c>
      <c r="I1472" s="47" t="n">
        <v>5</v>
      </c>
    </row>
    <row r="1473" customFormat="false" ht="15" hidden="false" customHeight="false" outlineLevel="0" collapsed="false">
      <c r="A1473" s="47" t="s">
        <v>3714</v>
      </c>
      <c r="B1473" s="47" t="s">
        <v>535</v>
      </c>
      <c r="C1473" s="48" t="n">
        <v>46051</v>
      </c>
      <c r="D1473" s="47" t="s">
        <v>74</v>
      </c>
      <c r="E1473" s="47" t="s">
        <v>62</v>
      </c>
      <c r="F1473" s="47" t="s">
        <v>2231</v>
      </c>
      <c r="G1473" s="47" t="s">
        <v>97</v>
      </c>
      <c r="H1473" s="47" t="s">
        <v>2232</v>
      </c>
      <c r="I1473" s="47" t="n">
        <v>3</v>
      </c>
    </row>
    <row r="1474" customFormat="false" ht="15" hidden="false" customHeight="false" outlineLevel="0" collapsed="false">
      <c r="A1474" s="47" t="s">
        <v>3715</v>
      </c>
      <c r="B1474" s="47" t="s">
        <v>535</v>
      </c>
      <c r="C1474" s="48" t="n">
        <v>46051</v>
      </c>
      <c r="D1474" s="47" t="s">
        <v>74</v>
      </c>
      <c r="E1474" s="47" t="s">
        <v>62</v>
      </c>
      <c r="F1474" s="47" t="s">
        <v>2231</v>
      </c>
      <c r="G1474" s="47" t="s">
        <v>97</v>
      </c>
      <c r="H1474" s="47" t="s">
        <v>2232</v>
      </c>
      <c r="I1474" s="47" t="n">
        <v>3</v>
      </c>
    </row>
    <row r="1475" customFormat="false" ht="15" hidden="false" customHeight="false" outlineLevel="0" collapsed="false">
      <c r="A1475" s="47" t="s">
        <v>3716</v>
      </c>
      <c r="B1475" s="47" t="s">
        <v>535</v>
      </c>
      <c r="C1475" s="48" t="n">
        <v>46051</v>
      </c>
      <c r="D1475" s="47" t="s">
        <v>74</v>
      </c>
      <c r="E1475" s="47" t="s">
        <v>62</v>
      </c>
      <c r="F1475" s="47" t="s">
        <v>2231</v>
      </c>
      <c r="G1475" s="47" t="s">
        <v>97</v>
      </c>
      <c r="H1475" s="47" t="s">
        <v>2232</v>
      </c>
      <c r="I1475" s="47" t="n">
        <v>2</v>
      </c>
    </row>
    <row r="1476" customFormat="false" ht="15" hidden="false" customHeight="false" outlineLevel="0" collapsed="false">
      <c r="A1476" s="47" t="s">
        <v>3717</v>
      </c>
      <c r="B1476" s="47" t="s">
        <v>535</v>
      </c>
      <c r="C1476" s="48" t="n">
        <v>46051</v>
      </c>
      <c r="D1476" s="47" t="s">
        <v>74</v>
      </c>
      <c r="E1476" s="47" t="s">
        <v>62</v>
      </c>
      <c r="F1476" s="47" t="s">
        <v>2231</v>
      </c>
      <c r="G1476" s="47" t="s">
        <v>97</v>
      </c>
      <c r="H1476" s="47" t="s">
        <v>2232</v>
      </c>
      <c r="I1476" s="47" t="n">
        <v>6</v>
      </c>
    </row>
    <row r="1477" customFormat="false" ht="15" hidden="false" customHeight="false" outlineLevel="0" collapsed="false">
      <c r="A1477" s="47" t="s">
        <v>3718</v>
      </c>
      <c r="B1477" s="47" t="s">
        <v>536</v>
      </c>
      <c r="C1477" s="48" t="n">
        <v>46051</v>
      </c>
      <c r="D1477" s="47" t="s">
        <v>75</v>
      </c>
      <c r="E1477" s="47" t="s">
        <v>62</v>
      </c>
      <c r="F1477" s="47" t="s">
        <v>2231</v>
      </c>
      <c r="G1477" s="47" t="s">
        <v>97</v>
      </c>
      <c r="H1477" s="47" t="s">
        <v>2232</v>
      </c>
      <c r="I1477" s="47" t="n">
        <v>5</v>
      </c>
    </row>
    <row r="1478" customFormat="false" ht="15" hidden="false" customHeight="false" outlineLevel="0" collapsed="false">
      <c r="A1478" s="47" t="s">
        <v>3719</v>
      </c>
      <c r="B1478" s="47" t="s">
        <v>536</v>
      </c>
      <c r="C1478" s="48" t="n">
        <v>46051</v>
      </c>
      <c r="D1478" s="47" t="s">
        <v>75</v>
      </c>
      <c r="E1478" s="47" t="s">
        <v>62</v>
      </c>
      <c r="F1478" s="47" t="s">
        <v>2228</v>
      </c>
      <c r="G1478" s="47" t="s">
        <v>97</v>
      </c>
      <c r="H1478" s="47" t="s">
        <v>2232</v>
      </c>
      <c r="I1478" s="47" t="n">
        <v>7</v>
      </c>
    </row>
    <row r="1479" customFormat="false" ht="15" hidden="false" customHeight="false" outlineLevel="0" collapsed="false">
      <c r="A1479" s="47" t="s">
        <v>3720</v>
      </c>
      <c r="B1479" s="47" t="s">
        <v>536</v>
      </c>
      <c r="C1479" s="48" t="n">
        <v>46051</v>
      </c>
      <c r="D1479" s="47" t="s">
        <v>75</v>
      </c>
      <c r="E1479" s="47" t="s">
        <v>62</v>
      </c>
      <c r="F1479" s="47" t="s">
        <v>2317</v>
      </c>
      <c r="G1479" s="47" t="s">
        <v>97</v>
      </c>
      <c r="H1479" s="47" t="s">
        <v>2232</v>
      </c>
      <c r="I1479" s="47" t="n">
        <v>7</v>
      </c>
    </row>
    <row r="1480" customFormat="false" ht="15" hidden="false" customHeight="false" outlineLevel="0" collapsed="false">
      <c r="A1480" s="47" t="s">
        <v>3721</v>
      </c>
      <c r="B1480" s="47" t="s">
        <v>537</v>
      </c>
      <c r="C1480" s="48" t="n">
        <v>46051</v>
      </c>
      <c r="D1480" s="47" t="s">
        <v>73</v>
      </c>
      <c r="E1480" s="47" t="s">
        <v>63</v>
      </c>
      <c r="F1480" s="47" t="s">
        <v>2260</v>
      </c>
      <c r="G1480" s="47" t="s">
        <v>93</v>
      </c>
      <c r="H1480" s="47" t="s">
        <v>2253</v>
      </c>
      <c r="I1480" s="47" t="n">
        <v>49</v>
      </c>
    </row>
    <row r="1481" customFormat="false" ht="15" hidden="false" customHeight="false" outlineLevel="0" collapsed="false">
      <c r="A1481" s="47" t="s">
        <v>3722</v>
      </c>
      <c r="B1481" s="47" t="s">
        <v>537</v>
      </c>
      <c r="C1481" s="48" t="n">
        <v>46051</v>
      </c>
      <c r="D1481" s="47" t="s">
        <v>73</v>
      </c>
      <c r="E1481" s="47" t="s">
        <v>63</v>
      </c>
      <c r="F1481" s="47" t="s">
        <v>2252</v>
      </c>
      <c r="G1481" s="47" t="s">
        <v>96</v>
      </c>
      <c r="H1481" s="47" t="s">
        <v>2270</v>
      </c>
      <c r="I1481" s="47" t="n">
        <v>20</v>
      </c>
    </row>
    <row r="1482" customFormat="false" ht="15" hidden="false" customHeight="false" outlineLevel="0" collapsed="false">
      <c r="A1482" s="47" t="s">
        <v>3723</v>
      </c>
      <c r="B1482" s="47" t="s">
        <v>537</v>
      </c>
      <c r="C1482" s="48" t="n">
        <v>46051</v>
      </c>
      <c r="D1482" s="47" t="s">
        <v>73</v>
      </c>
      <c r="E1482" s="47" t="s">
        <v>63</v>
      </c>
      <c r="F1482" s="47" t="s">
        <v>2255</v>
      </c>
      <c r="G1482" s="47" t="s">
        <v>97</v>
      </c>
      <c r="H1482" s="47" t="s">
        <v>2232</v>
      </c>
      <c r="I1482" s="47" t="n">
        <v>3</v>
      </c>
    </row>
    <row r="1483" customFormat="false" ht="15" hidden="false" customHeight="false" outlineLevel="0" collapsed="false">
      <c r="A1483" s="47" t="s">
        <v>3724</v>
      </c>
      <c r="B1483" s="47" t="s">
        <v>538</v>
      </c>
      <c r="C1483" s="48" t="n">
        <v>46051</v>
      </c>
      <c r="D1483" s="47" t="s">
        <v>74</v>
      </c>
      <c r="E1483" s="47" t="s">
        <v>63</v>
      </c>
      <c r="F1483" s="47" t="s">
        <v>2255</v>
      </c>
      <c r="G1483" s="47" t="s">
        <v>93</v>
      </c>
      <c r="H1483" s="47" t="s">
        <v>2253</v>
      </c>
      <c r="I1483" s="47" t="n">
        <v>52</v>
      </c>
    </row>
    <row r="1484" customFormat="false" ht="15" hidden="false" customHeight="false" outlineLevel="0" collapsed="false">
      <c r="A1484" s="47" t="s">
        <v>3725</v>
      </c>
      <c r="B1484" s="47" t="s">
        <v>538</v>
      </c>
      <c r="C1484" s="48" t="n">
        <v>46051</v>
      </c>
      <c r="D1484" s="47" t="s">
        <v>74</v>
      </c>
      <c r="E1484" s="47" t="s">
        <v>63</v>
      </c>
      <c r="F1484" s="47" t="s">
        <v>2255</v>
      </c>
      <c r="G1484" s="47" t="s">
        <v>95</v>
      </c>
      <c r="H1484" s="47" t="s">
        <v>2245</v>
      </c>
      <c r="I1484" s="47" t="n">
        <v>37</v>
      </c>
    </row>
    <row r="1485" customFormat="false" ht="15" hidden="false" customHeight="false" outlineLevel="0" collapsed="false">
      <c r="A1485" s="47" t="s">
        <v>3726</v>
      </c>
      <c r="B1485" s="47" t="s">
        <v>538</v>
      </c>
      <c r="C1485" s="48" t="n">
        <v>46051</v>
      </c>
      <c r="D1485" s="47" t="s">
        <v>74</v>
      </c>
      <c r="E1485" s="47" t="s">
        <v>63</v>
      </c>
      <c r="F1485" s="47" t="s">
        <v>2252</v>
      </c>
      <c r="G1485" s="47" t="s">
        <v>96</v>
      </c>
      <c r="H1485" s="47" t="s">
        <v>2270</v>
      </c>
      <c r="I1485" s="47" t="n">
        <v>14</v>
      </c>
    </row>
    <row r="1486" customFormat="false" ht="15" hidden="false" customHeight="false" outlineLevel="0" collapsed="false">
      <c r="A1486" s="47" t="s">
        <v>3727</v>
      </c>
      <c r="B1486" s="47" t="s">
        <v>538</v>
      </c>
      <c r="C1486" s="48" t="n">
        <v>46051</v>
      </c>
      <c r="D1486" s="47" t="s">
        <v>74</v>
      </c>
      <c r="E1486" s="47" t="s">
        <v>63</v>
      </c>
      <c r="F1486" s="47" t="s">
        <v>2252</v>
      </c>
      <c r="G1486" s="47" t="s">
        <v>97</v>
      </c>
      <c r="H1486" s="47" t="s">
        <v>2232</v>
      </c>
      <c r="I1486" s="47" t="n">
        <v>6</v>
      </c>
    </row>
    <row r="1487" customFormat="false" ht="15" hidden="false" customHeight="false" outlineLevel="0" collapsed="false">
      <c r="A1487" s="47" t="s">
        <v>3728</v>
      </c>
      <c r="B1487" s="47" t="s">
        <v>538</v>
      </c>
      <c r="C1487" s="48" t="n">
        <v>46051</v>
      </c>
      <c r="D1487" s="47" t="s">
        <v>74</v>
      </c>
      <c r="E1487" s="47" t="s">
        <v>63</v>
      </c>
      <c r="F1487" s="47" t="s">
        <v>2255</v>
      </c>
      <c r="G1487" s="47" t="s">
        <v>97</v>
      </c>
      <c r="H1487" s="47" t="s">
        <v>2232</v>
      </c>
      <c r="I1487" s="47" t="n">
        <v>5</v>
      </c>
    </row>
    <row r="1488" customFormat="false" ht="15" hidden="false" customHeight="false" outlineLevel="0" collapsed="false">
      <c r="A1488" s="47" t="s">
        <v>3729</v>
      </c>
      <c r="B1488" s="47" t="s">
        <v>538</v>
      </c>
      <c r="C1488" s="48" t="n">
        <v>46051</v>
      </c>
      <c r="D1488" s="47" t="s">
        <v>74</v>
      </c>
      <c r="E1488" s="47" t="s">
        <v>63</v>
      </c>
      <c r="F1488" s="47" t="s">
        <v>2255</v>
      </c>
      <c r="G1488" s="47" t="s">
        <v>97</v>
      </c>
      <c r="H1488" s="47" t="s">
        <v>2232</v>
      </c>
      <c r="I1488" s="47" t="n">
        <v>7</v>
      </c>
    </row>
    <row r="1489" customFormat="false" ht="15" hidden="false" customHeight="false" outlineLevel="0" collapsed="false">
      <c r="A1489" s="47" t="s">
        <v>3730</v>
      </c>
      <c r="B1489" s="47" t="s">
        <v>538</v>
      </c>
      <c r="C1489" s="48" t="n">
        <v>46051</v>
      </c>
      <c r="D1489" s="47" t="s">
        <v>74</v>
      </c>
      <c r="E1489" s="47" t="s">
        <v>63</v>
      </c>
      <c r="F1489" s="47" t="s">
        <v>2255</v>
      </c>
      <c r="G1489" s="47" t="s">
        <v>97</v>
      </c>
      <c r="H1489" s="47" t="s">
        <v>2232</v>
      </c>
      <c r="I1489" s="47" t="n">
        <v>5</v>
      </c>
    </row>
    <row r="1490" customFormat="false" ht="15" hidden="false" customHeight="false" outlineLevel="0" collapsed="false">
      <c r="A1490" s="47" t="s">
        <v>3731</v>
      </c>
      <c r="B1490" s="47" t="s">
        <v>538</v>
      </c>
      <c r="C1490" s="48" t="n">
        <v>46051</v>
      </c>
      <c r="D1490" s="47" t="s">
        <v>74</v>
      </c>
      <c r="E1490" s="47" t="s">
        <v>63</v>
      </c>
      <c r="F1490" s="47" t="s">
        <v>2255</v>
      </c>
      <c r="G1490" s="47" t="s">
        <v>97</v>
      </c>
      <c r="H1490" s="47" t="s">
        <v>2232</v>
      </c>
      <c r="I1490" s="47" t="n">
        <v>6</v>
      </c>
    </row>
    <row r="1491" customFormat="false" ht="15" hidden="false" customHeight="false" outlineLevel="0" collapsed="false">
      <c r="A1491" s="47" t="s">
        <v>3732</v>
      </c>
      <c r="B1491" s="47" t="s">
        <v>539</v>
      </c>
      <c r="C1491" s="48" t="n">
        <v>46051</v>
      </c>
      <c r="D1491" s="47" t="s">
        <v>75</v>
      </c>
      <c r="E1491" s="47" t="s">
        <v>63</v>
      </c>
      <c r="F1491" s="47" t="s">
        <v>2255</v>
      </c>
      <c r="G1491" s="47" t="s">
        <v>93</v>
      </c>
      <c r="H1491" s="47" t="s">
        <v>2253</v>
      </c>
      <c r="I1491" s="47" t="n">
        <v>47</v>
      </c>
    </row>
    <row r="1492" customFormat="false" ht="15" hidden="false" customHeight="false" outlineLevel="0" collapsed="false">
      <c r="A1492" s="47" t="s">
        <v>3733</v>
      </c>
      <c r="B1492" s="47" t="s">
        <v>539</v>
      </c>
      <c r="C1492" s="48" t="n">
        <v>46051</v>
      </c>
      <c r="D1492" s="47" t="s">
        <v>75</v>
      </c>
      <c r="E1492" s="47" t="s">
        <v>63</v>
      </c>
      <c r="F1492" s="47" t="s">
        <v>2252</v>
      </c>
      <c r="G1492" s="47" t="s">
        <v>97</v>
      </c>
      <c r="H1492" s="47" t="s">
        <v>2232</v>
      </c>
      <c r="I1492" s="47" t="n">
        <v>4</v>
      </c>
    </row>
    <row r="1493" customFormat="false" ht="15" hidden="false" customHeight="false" outlineLevel="0" collapsed="false">
      <c r="A1493" s="47" t="s">
        <v>3734</v>
      </c>
      <c r="B1493" s="47" t="s">
        <v>539</v>
      </c>
      <c r="C1493" s="48" t="n">
        <v>46051</v>
      </c>
      <c r="D1493" s="47" t="s">
        <v>75</v>
      </c>
      <c r="E1493" s="47" t="s">
        <v>63</v>
      </c>
      <c r="F1493" s="47" t="s">
        <v>2252</v>
      </c>
      <c r="G1493" s="47" t="s">
        <v>97</v>
      </c>
      <c r="H1493" s="47" t="s">
        <v>2232</v>
      </c>
      <c r="I1493" s="47" t="n">
        <v>4</v>
      </c>
    </row>
    <row r="1494" customFormat="false" ht="15" hidden="false" customHeight="false" outlineLevel="0" collapsed="false">
      <c r="A1494" s="47" t="s">
        <v>3735</v>
      </c>
      <c r="B1494" s="47" t="s">
        <v>539</v>
      </c>
      <c r="C1494" s="48" t="n">
        <v>46051</v>
      </c>
      <c r="D1494" s="47" t="s">
        <v>75</v>
      </c>
      <c r="E1494" s="47" t="s">
        <v>63</v>
      </c>
      <c r="F1494" s="47" t="s">
        <v>2255</v>
      </c>
      <c r="G1494" s="47" t="s">
        <v>97</v>
      </c>
      <c r="H1494" s="47" t="s">
        <v>2232</v>
      </c>
      <c r="I1494" s="47" t="n">
        <v>5</v>
      </c>
    </row>
    <row r="1495" customFormat="false" ht="15" hidden="false" customHeight="false" outlineLevel="0" collapsed="false">
      <c r="A1495" s="47" t="s">
        <v>3736</v>
      </c>
      <c r="B1495" s="47" t="s">
        <v>539</v>
      </c>
      <c r="C1495" s="48" t="n">
        <v>46051</v>
      </c>
      <c r="D1495" s="47" t="s">
        <v>75</v>
      </c>
      <c r="E1495" s="47" t="s">
        <v>63</v>
      </c>
      <c r="F1495" s="47" t="s">
        <v>2252</v>
      </c>
      <c r="G1495" s="47" t="s">
        <v>97</v>
      </c>
      <c r="H1495" s="47" t="s">
        <v>2232</v>
      </c>
      <c r="I1495" s="47" t="n">
        <v>3</v>
      </c>
    </row>
    <row r="1496" customFormat="false" ht="15" hidden="false" customHeight="false" outlineLevel="0" collapsed="false">
      <c r="A1496" s="47" t="s">
        <v>3737</v>
      </c>
      <c r="B1496" s="47" t="s">
        <v>539</v>
      </c>
      <c r="C1496" s="48" t="n">
        <v>46051</v>
      </c>
      <c r="D1496" s="47" t="s">
        <v>75</v>
      </c>
      <c r="E1496" s="47" t="s">
        <v>63</v>
      </c>
      <c r="F1496" s="47" t="s">
        <v>2252</v>
      </c>
      <c r="G1496" s="47" t="s">
        <v>97</v>
      </c>
      <c r="H1496" s="47" t="s">
        <v>2232</v>
      </c>
      <c r="I1496" s="47" t="n">
        <v>4</v>
      </c>
    </row>
    <row r="1497" customFormat="false" ht="15" hidden="false" customHeight="false" outlineLevel="0" collapsed="false">
      <c r="A1497" s="47" t="s">
        <v>3738</v>
      </c>
      <c r="B1497" s="47" t="s">
        <v>539</v>
      </c>
      <c r="C1497" s="48" t="n">
        <v>46051</v>
      </c>
      <c r="D1497" s="47" t="s">
        <v>75</v>
      </c>
      <c r="E1497" s="47" t="s">
        <v>63</v>
      </c>
      <c r="F1497" s="47" t="s">
        <v>2255</v>
      </c>
      <c r="G1497" s="47" t="s">
        <v>97</v>
      </c>
      <c r="H1497" s="47" t="s">
        <v>2232</v>
      </c>
      <c r="I1497" s="47" t="n">
        <v>6</v>
      </c>
    </row>
    <row r="1498" customFormat="false" ht="15" hidden="false" customHeight="false" outlineLevel="0" collapsed="false">
      <c r="A1498" s="47" t="s">
        <v>3739</v>
      </c>
      <c r="B1498" s="47" t="s">
        <v>540</v>
      </c>
      <c r="C1498" s="48" t="n">
        <v>46051</v>
      </c>
      <c r="D1498" s="47" t="s">
        <v>73</v>
      </c>
      <c r="E1498" s="47" t="s">
        <v>64</v>
      </c>
      <c r="F1498" s="47" t="s">
        <v>2280</v>
      </c>
      <c r="G1498" s="47" t="s">
        <v>97</v>
      </c>
      <c r="H1498" s="47" t="s">
        <v>2232</v>
      </c>
      <c r="I1498" s="47" t="n">
        <v>7</v>
      </c>
    </row>
    <row r="1499" customFormat="false" ht="15" hidden="false" customHeight="false" outlineLevel="0" collapsed="false">
      <c r="A1499" s="47" t="s">
        <v>3740</v>
      </c>
      <c r="B1499" s="47" t="s">
        <v>541</v>
      </c>
      <c r="C1499" s="48" t="n">
        <v>46051</v>
      </c>
      <c r="D1499" s="47" t="s">
        <v>74</v>
      </c>
      <c r="E1499" s="47" t="s">
        <v>64</v>
      </c>
      <c r="F1499" s="47" t="s">
        <v>2278</v>
      </c>
      <c r="G1499" s="47" t="s">
        <v>97</v>
      </c>
      <c r="H1499" s="47" t="s">
        <v>2232</v>
      </c>
      <c r="I1499" s="47" t="n">
        <v>6</v>
      </c>
    </row>
    <row r="1500" customFormat="false" ht="15" hidden="false" customHeight="false" outlineLevel="0" collapsed="false">
      <c r="A1500" s="47" t="s">
        <v>3741</v>
      </c>
      <c r="B1500" s="47" t="s">
        <v>541</v>
      </c>
      <c r="C1500" s="48" t="n">
        <v>46051</v>
      </c>
      <c r="D1500" s="47" t="s">
        <v>74</v>
      </c>
      <c r="E1500" s="47" t="s">
        <v>64</v>
      </c>
      <c r="F1500" s="47" t="s">
        <v>2280</v>
      </c>
      <c r="G1500" s="47" t="s">
        <v>97</v>
      </c>
      <c r="H1500" s="47" t="s">
        <v>2232</v>
      </c>
      <c r="I1500" s="47" t="n">
        <v>2</v>
      </c>
    </row>
    <row r="1501" customFormat="false" ht="15" hidden="false" customHeight="false" outlineLevel="0" collapsed="false">
      <c r="A1501" s="47" t="s">
        <v>3742</v>
      </c>
      <c r="B1501" s="47" t="s">
        <v>541</v>
      </c>
      <c r="C1501" s="48" t="n">
        <v>46051</v>
      </c>
      <c r="D1501" s="47" t="s">
        <v>74</v>
      </c>
      <c r="E1501" s="47" t="s">
        <v>64</v>
      </c>
      <c r="F1501" s="47" t="s">
        <v>2278</v>
      </c>
      <c r="G1501" s="47" t="s">
        <v>97</v>
      </c>
      <c r="H1501" s="47" t="s">
        <v>2232</v>
      </c>
      <c r="I1501" s="47" t="n">
        <v>2</v>
      </c>
    </row>
    <row r="1502" customFormat="false" ht="15" hidden="false" customHeight="false" outlineLevel="0" collapsed="false">
      <c r="A1502" s="47" t="s">
        <v>3743</v>
      </c>
      <c r="B1502" s="47" t="s">
        <v>542</v>
      </c>
      <c r="C1502" s="48" t="n">
        <v>46051</v>
      </c>
      <c r="D1502" s="47" t="s">
        <v>73</v>
      </c>
      <c r="E1502" s="47" t="s">
        <v>65</v>
      </c>
      <c r="F1502" s="47" t="s">
        <v>2289</v>
      </c>
      <c r="G1502" s="47" t="s">
        <v>97</v>
      </c>
      <c r="H1502" s="47" t="s">
        <v>2232</v>
      </c>
      <c r="I1502" s="47" t="n">
        <v>2</v>
      </c>
    </row>
    <row r="1503" customFormat="false" ht="15" hidden="false" customHeight="false" outlineLevel="0" collapsed="false">
      <c r="A1503" s="47" t="s">
        <v>3744</v>
      </c>
      <c r="B1503" s="47" t="s">
        <v>542</v>
      </c>
      <c r="C1503" s="48" t="n">
        <v>46051</v>
      </c>
      <c r="D1503" s="47" t="s">
        <v>73</v>
      </c>
      <c r="E1503" s="47" t="s">
        <v>65</v>
      </c>
      <c r="F1503" s="47" t="s">
        <v>2289</v>
      </c>
      <c r="G1503" s="47" t="s">
        <v>97</v>
      </c>
      <c r="H1503" s="47" t="s">
        <v>2232</v>
      </c>
      <c r="I1503" s="47" t="n">
        <v>2</v>
      </c>
    </row>
    <row r="1504" customFormat="false" ht="15" hidden="false" customHeight="false" outlineLevel="0" collapsed="false">
      <c r="A1504" s="47" t="s">
        <v>3745</v>
      </c>
      <c r="B1504" s="47" t="s">
        <v>542</v>
      </c>
      <c r="C1504" s="48" t="n">
        <v>46051</v>
      </c>
      <c r="D1504" s="47" t="s">
        <v>73</v>
      </c>
      <c r="E1504" s="47" t="s">
        <v>65</v>
      </c>
      <c r="F1504" s="47" t="s">
        <v>2284</v>
      </c>
      <c r="G1504" s="47" t="s">
        <v>97</v>
      </c>
      <c r="H1504" s="47" t="s">
        <v>2232</v>
      </c>
      <c r="I1504" s="47" t="n">
        <v>4</v>
      </c>
    </row>
    <row r="1505" customFormat="false" ht="15" hidden="false" customHeight="false" outlineLevel="0" collapsed="false">
      <c r="A1505" s="47" t="s">
        <v>3746</v>
      </c>
      <c r="B1505" s="47" t="s">
        <v>542</v>
      </c>
      <c r="C1505" s="48" t="n">
        <v>46051</v>
      </c>
      <c r="D1505" s="47" t="s">
        <v>73</v>
      </c>
      <c r="E1505" s="47" t="s">
        <v>65</v>
      </c>
      <c r="F1505" s="47" t="s">
        <v>2284</v>
      </c>
      <c r="G1505" s="47" t="s">
        <v>97</v>
      </c>
      <c r="H1505" s="47" t="s">
        <v>2232</v>
      </c>
      <c r="I1505" s="47" t="n">
        <v>5</v>
      </c>
    </row>
    <row r="1506" customFormat="false" ht="15" hidden="false" customHeight="false" outlineLevel="0" collapsed="false">
      <c r="A1506" s="47" t="s">
        <v>3747</v>
      </c>
      <c r="B1506" s="47" t="s">
        <v>542</v>
      </c>
      <c r="C1506" s="48" t="n">
        <v>46051</v>
      </c>
      <c r="D1506" s="47" t="s">
        <v>73</v>
      </c>
      <c r="E1506" s="47" t="s">
        <v>65</v>
      </c>
      <c r="F1506" s="47" t="s">
        <v>2284</v>
      </c>
      <c r="G1506" s="47" t="s">
        <v>97</v>
      </c>
      <c r="H1506" s="47" t="s">
        <v>2232</v>
      </c>
      <c r="I1506" s="47" t="n">
        <v>4</v>
      </c>
    </row>
    <row r="1507" customFormat="false" ht="15" hidden="false" customHeight="false" outlineLevel="0" collapsed="false">
      <c r="A1507" s="47" t="s">
        <v>3748</v>
      </c>
      <c r="B1507" s="47" t="s">
        <v>542</v>
      </c>
      <c r="C1507" s="48" t="n">
        <v>46051</v>
      </c>
      <c r="D1507" s="47" t="s">
        <v>73</v>
      </c>
      <c r="E1507" s="47" t="s">
        <v>65</v>
      </c>
      <c r="F1507" s="47" t="s">
        <v>2284</v>
      </c>
      <c r="G1507" s="47" t="s">
        <v>97</v>
      </c>
      <c r="H1507" s="47" t="s">
        <v>2232</v>
      </c>
      <c r="I1507" s="47" t="n">
        <v>3</v>
      </c>
    </row>
    <row r="1508" customFormat="false" ht="15" hidden="false" customHeight="false" outlineLevel="0" collapsed="false">
      <c r="A1508" s="47" t="s">
        <v>3749</v>
      </c>
      <c r="B1508" s="47" t="s">
        <v>542</v>
      </c>
      <c r="C1508" s="48" t="n">
        <v>46051</v>
      </c>
      <c r="D1508" s="47" t="s">
        <v>73</v>
      </c>
      <c r="E1508" s="47" t="s">
        <v>65</v>
      </c>
      <c r="F1508" s="47" t="s">
        <v>2289</v>
      </c>
      <c r="G1508" s="47" t="s">
        <v>97</v>
      </c>
      <c r="H1508" s="47" t="s">
        <v>2232</v>
      </c>
      <c r="I1508" s="47" t="n">
        <v>5</v>
      </c>
    </row>
    <row r="1509" customFormat="false" ht="15" hidden="false" customHeight="false" outlineLevel="0" collapsed="false">
      <c r="A1509" s="47" t="s">
        <v>3750</v>
      </c>
      <c r="B1509" s="47" t="s">
        <v>542</v>
      </c>
      <c r="C1509" s="48" t="n">
        <v>46051</v>
      </c>
      <c r="D1509" s="47" t="s">
        <v>73</v>
      </c>
      <c r="E1509" s="47" t="s">
        <v>65</v>
      </c>
      <c r="F1509" s="47" t="s">
        <v>2284</v>
      </c>
      <c r="G1509" s="47" t="s">
        <v>97</v>
      </c>
      <c r="H1509" s="47" t="s">
        <v>2232</v>
      </c>
      <c r="I1509" s="47" t="n">
        <v>2</v>
      </c>
    </row>
    <row r="1510" customFormat="false" ht="15" hidden="false" customHeight="false" outlineLevel="0" collapsed="false">
      <c r="A1510" s="47" t="s">
        <v>3751</v>
      </c>
      <c r="B1510" s="47" t="s">
        <v>542</v>
      </c>
      <c r="C1510" s="48" t="n">
        <v>46051</v>
      </c>
      <c r="D1510" s="47" t="s">
        <v>73</v>
      </c>
      <c r="E1510" s="47" t="s">
        <v>65</v>
      </c>
      <c r="F1510" s="47" t="s">
        <v>2289</v>
      </c>
      <c r="G1510" s="47" t="s">
        <v>97</v>
      </c>
      <c r="H1510" s="47" t="s">
        <v>2232</v>
      </c>
      <c r="I1510" s="47" t="n">
        <v>4</v>
      </c>
    </row>
    <row r="1511" customFormat="false" ht="15" hidden="false" customHeight="false" outlineLevel="0" collapsed="false">
      <c r="A1511" s="47" t="s">
        <v>3752</v>
      </c>
      <c r="B1511" s="47" t="s">
        <v>542</v>
      </c>
      <c r="C1511" s="48" t="n">
        <v>46051</v>
      </c>
      <c r="D1511" s="47" t="s">
        <v>73</v>
      </c>
      <c r="E1511" s="47" t="s">
        <v>65</v>
      </c>
      <c r="F1511" s="47" t="s">
        <v>2284</v>
      </c>
      <c r="G1511" s="47" t="s">
        <v>97</v>
      </c>
      <c r="H1511" s="47" t="s">
        <v>2232</v>
      </c>
      <c r="I1511" s="47" t="n">
        <v>4</v>
      </c>
    </row>
    <row r="1512" customFormat="false" ht="15" hidden="false" customHeight="false" outlineLevel="0" collapsed="false">
      <c r="A1512" s="47" t="s">
        <v>3753</v>
      </c>
      <c r="B1512" s="47" t="s">
        <v>544</v>
      </c>
      <c r="C1512" s="48" t="n">
        <v>46051</v>
      </c>
      <c r="D1512" s="47" t="s">
        <v>74</v>
      </c>
      <c r="E1512" s="47" t="s">
        <v>65</v>
      </c>
      <c r="F1512" s="47" t="s">
        <v>2284</v>
      </c>
      <c r="G1512" s="47" t="s">
        <v>95</v>
      </c>
      <c r="H1512" s="47" t="s">
        <v>2245</v>
      </c>
      <c r="I1512" s="47" t="n">
        <v>88</v>
      </c>
    </row>
    <row r="1513" customFormat="false" ht="15" hidden="false" customHeight="false" outlineLevel="0" collapsed="false">
      <c r="A1513" s="47" t="s">
        <v>3754</v>
      </c>
      <c r="B1513" s="47" t="s">
        <v>544</v>
      </c>
      <c r="C1513" s="48" t="n">
        <v>46051</v>
      </c>
      <c r="D1513" s="47" t="s">
        <v>74</v>
      </c>
      <c r="E1513" s="47" t="s">
        <v>65</v>
      </c>
      <c r="F1513" s="47" t="s">
        <v>2284</v>
      </c>
      <c r="G1513" s="47" t="s">
        <v>97</v>
      </c>
      <c r="H1513" s="47" t="s">
        <v>2232</v>
      </c>
      <c r="I1513" s="47" t="n">
        <v>3</v>
      </c>
    </row>
    <row r="1514" customFormat="false" ht="15" hidden="false" customHeight="false" outlineLevel="0" collapsed="false">
      <c r="A1514" s="47" t="s">
        <v>3755</v>
      </c>
      <c r="B1514" s="47" t="s">
        <v>544</v>
      </c>
      <c r="C1514" s="48" t="n">
        <v>46051</v>
      </c>
      <c r="D1514" s="47" t="s">
        <v>74</v>
      </c>
      <c r="E1514" s="47" t="s">
        <v>65</v>
      </c>
      <c r="F1514" s="47" t="s">
        <v>2289</v>
      </c>
      <c r="G1514" s="47" t="s">
        <v>97</v>
      </c>
      <c r="H1514" s="47" t="s">
        <v>2232</v>
      </c>
      <c r="I1514" s="47" t="n">
        <v>6</v>
      </c>
    </row>
    <row r="1515" customFormat="false" ht="15" hidden="false" customHeight="false" outlineLevel="0" collapsed="false">
      <c r="A1515" s="47" t="s">
        <v>3756</v>
      </c>
      <c r="B1515" s="47" t="s">
        <v>544</v>
      </c>
      <c r="C1515" s="48" t="n">
        <v>46051</v>
      </c>
      <c r="D1515" s="47" t="s">
        <v>74</v>
      </c>
      <c r="E1515" s="47" t="s">
        <v>65</v>
      </c>
      <c r="F1515" s="47" t="s">
        <v>2284</v>
      </c>
      <c r="G1515" s="47" t="s">
        <v>97</v>
      </c>
      <c r="H1515" s="47" t="s">
        <v>2232</v>
      </c>
      <c r="I1515" s="47" t="n">
        <v>6</v>
      </c>
    </row>
    <row r="1516" customFormat="false" ht="15" hidden="false" customHeight="false" outlineLevel="0" collapsed="false">
      <c r="A1516" s="47" t="s">
        <v>3757</v>
      </c>
      <c r="B1516" s="47" t="s">
        <v>544</v>
      </c>
      <c r="C1516" s="48" t="n">
        <v>46051</v>
      </c>
      <c r="D1516" s="47" t="s">
        <v>74</v>
      </c>
      <c r="E1516" s="47" t="s">
        <v>65</v>
      </c>
      <c r="F1516" s="47" t="s">
        <v>2284</v>
      </c>
      <c r="G1516" s="47" t="s">
        <v>97</v>
      </c>
      <c r="H1516" s="47" t="s">
        <v>2232</v>
      </c>
      <c r="I1516" s="47" t="n">
        <v>2</v>
      </c>
    </row>
    <row r="1517" customFormat="false" ht="15" hidden="false" customHeight="false" outlineLevel="0" collapsed="false">
      <c r="A1517" s="47" t="s">
        <v>3758</v>
      </c>
      <c r="B1517" s="47" t="s">
        <v>544</v>
      </c>
      <c r="C1517" s="48" t="n">
        <v>46051</v>
      </c>
      <c r="D1517" s="47" t="s">
        <v>74</v>
      </c>
      <c r="E1517" s="47" t="s">
        <v>65</v>
      </c>
      <c r="F1517" s="47" t="s">
        <v>2284</v>
      </c>
      <c r="G1517" s="47" t="s">
        <v>97</v>
      </c>
      <c r="H1517" s="47" t="s">
        <v>2232</v>
      </c>
      <c r="I1517" s="47" t="n">
        <v>4</v>
      </c>
    </row>
    <row r="1518" customFormat="false" ht="15" hidden="false" customHeight="false" outlineLevel="0" collapsed="false">
      <c r="A1518" s="47" t="s">
        <v>3759</v>
      </c>
      <c r="B1518" s="47" t="s">
        <v>545</v>
      </c>
      <c r="C1518" s="48" t="n">
        <v>46051</v>
      </c>
      <c r="D1518" s="47" t="s">
        <v>75</v>
      </c>
      <c r="E1518" s="47" t="s">
        <v>65</v>
      </c>
      <c r="F1518" s="47" t="s">
        <v>2289</v>
      </c>
      <c r="G1518" s="47" t="s">
        <v>93</v>
      </c>
      <c r="H1518" s="47" t="s">
        <v>2253</v>
      </c>
      <c r="I1518" s="47" t="n">
        <v>16</v>
      </c>
    </row>
    <row r="1519" customFormat="false" ht="15" hidden="false" customHeight="false" outlineLevel="0" collapsed="false">
      <c r="A1519" s="47" t="s">
        <v>3760</v>
      </c>
      <c r="B1519" s="47" t="s">
        <v>545</v>
      </c>
      <c r="C1519" s="48" t="n">
        <v>46051</v>
      </c>
      <c r="D1519" s="47" t="s">
        <v>75</v>
      </c>
      <c r="E1519" s="47" t="s">
        <v>65</v>
      </c>
      <c r="F1519" s="47" t="s">
        <v>2284</v>
      </c>
      <c r="G1519" s="47" t="s">
        <v>97</v>
      </c>
      <c r="H1519" s="47" t="s">
        <v>2232</v>
      </c>
      <c r="I1519" s="47" t="n">
        <v>3</v>
      </c>
    </row>
    <row r="1520" customFormat="false" ht="15" hidden="false" customHeight="false" outlineLevel="0" collapsed="false">
      <c r="A1520" s="47" t="s">
        <v>3761</v>
      </c>
      <c r="B1520" s="47" t="s">
        <v>545</v>
      </c>
      <c r="C1520" s="48" t="n">
        <v>46051</v>
      </c>
      <c r="D1520" s="47" t="s">
        <v>75</v>
      </c>
      <c r="E1520" s="47" t="s">
        <v>65</v>
      </c>
      <c r="F1520" s="47" t="s">
        <v>2289</v>
      </c>
      <c r="G1520" s="47" t="s">
        <v>97</v>
      </c>
      <c r="H1520" s="47" t="s">
        <v>2232</v>
      </c>
      <c r="I1520" s="47" t="n">
        <v>2</v>
      </c>
    </row>
    <row r="1521" customFormat="false" ht="15" hidden="false" customHeight="false" outlineLevel="0" collapsed="false">
      <c r="A1521" s="47" t="s">
        <v>3762</v>
      </c>
      <c r="B1521" s="47" t="s">
        <v>545</v>
      </c>
      <c r="C1521" s="48" t="n">
        <v>46051</v>
      </c>
      <c r="D1521" s="47" t="s">
        <v>75</v>
      </c>
      <c r="E1521" s="47" t="s">
        <v>65</v>
      </c>
      <c r="F1521" s="47" t="s">
        <v>2284</v>
      </c>
      <c r="G1521" s="47" t="s">
        <v>97</v>
      </c>
      <c r="H1521" s="47" t="s">
        <v>2232</v>
      </c>
      <c r="I1521" s="47" t="n">
        <v>4</v>
      </c>
    </row>
    <row r="1522" customFormat="false" ht="15" hidden="false" customHeight="false" outlineLevel="0" collapsed="false">
      <c r="A1522" s="47" t="s">
        <v>3763</v>
      </c>
      <c r="B1522" s="47" t="s">
        <v>545</v>
      </c>
      <c r="C1522" s="48" t="n">
        <v>46051</v>
      </c>
      <c r="D1522" s="47" t="s">
        <v>75</v>
      </c>
      <c r="E1522" s="47" t="s">
        <v>65</v>
      </c>
      <c r="F1522" s="47" t="s">
        <v>2284</v>
      </c>
      <c r="G1522" s="47" t="s">
        <v>97</v>
      </c>
      <c r="H1522" s="47" t="s">
        <v>2232</v>
      </c>
      <c r="I1522" s="47" t="n">
        <v>2</v>
      </c>
    </row>
    <row r="1523" customFormat="false" ht="15" hidden="false" customHeight="false" outlineLevel="0" collapsed="false">
      <c r="A1523" s="47" t="s">
        <v>3764</v>
      </c>
      <c r="B1523" s="47" t="s">
        <v>545</v>
      </c>
      <c r="C1523" s="48" t="n">
        <v>46051</v>
      </c>
      <c r="D1523" s="47" t="s">
        <v>75</v>
      </c>
      <c r="E1523" s="47" t="s">
        <v>65</v>
      </c>
      <c r="F1523" s="47" t="s">
        <v>2284</v>
      </c>
      <c r="G1523" s="47" t="s">
        <v>97</v>
      </c>
      <c r="H1523" s="47" t="s">
        <v>2232</v>
      </c>
      <c r="I1523" s="47" t="n">
        <v>5</v>
      </c>
    </row>
    <row r="1524" customFormat="false" ht="15" hidden="false" customHeight="false" outlineLevel="0" collapsed="false">
      <c r="A1524" s="47" t="s">
        <v>3765</v>
      </c>
      <c r="B1524" s="47" t="s">
        <v>545</v>
      </c>
      <c r="C1524" s="48" t="n">
        <v>46051</v>
      </c>
      <c r="D1524" s="47" t="s">
        <v>75</v>
      </c>
      <c r="E1524" s="47" t="s">
        <v>65</v>
      </c>
      <c r="F1524" s="47" t="s">
        <v>2289</v>
      </c>
      <c r="G1524" s="47" t="s">
        <v>97</v>
      </c>
      <c r="H1524" s="47" t="s">
        <v>2232</v>
      </c>
      <c r="I1524" s="47" t="n">
        <v>6</v>
      </c>
    </row>
    <row r="1525" customFormat="false" ht="15" hidden="false" customHeight="false" outlineLevel="0" collapsed="false">
      <c r="A1525" s="47" t="s">
        <v>3766</v>
      </c>
      <c r="B1525" s="47" t="s">
        <v>545</v>
      </c>
      <c r="C1525" s="48" t="n">
        <v>46051</v>
      </c>
      <c r="D1525" s="47" t="s">
        <v>75</v>
      </c>
      <c r="E1525" s="47" t="s">
        <v>65</v>
      </c>
      <c r="F1525" s="47" t="s">
        <v>2289</v>
      </c>
      <c r="G1525" s="47" t="s">
        <v>97</v>
      </c>
      <c r="H1525" s="47" t="s">
        <v>2232</v>
      </c>
      <c r="I1525" s="47" t="n">
        <v>5</v>
      </c>
    </row>
    <row r="1526" customFormat="false" ht="15" hidden="false" customHeight="false" outlineLevel="0" collapsed="false">
      <c r="A1526" s="47" t="s">
        <v>3767</v>
      </c>
      <c r="B1526" s="47" t="s">
        <v>545</v>
      </c>
      <c r="C1526" s="48" t="n">
        <v>46051</v>
      </c>
      <c r="D1526" s="47" t="s">
        <v>75</v>
      </c>
      <c r="E1526" s="47" t="s">
        <v>65</v>
      </c>
      <c r="F1526" s="47" t="s">
        <v>2289</v>
      </c>
      <c r="G1526" s="47" t="s">
        <v>97</v>
      </c>
      <c r="H1526" s="47" t="s">
        <v>2232</v>
      </c>
      <c r="I1526" s="47" t="n">
        <v>4</v>
      </c>
    </row>
    <row r="1527" customFormat="false" ht="15" hidden="false" customHeight="false" outlineLevel="0" collapsed="false">
      <c r="A1527" s="47" t="s">
        <v>3768</v>
      </c>
      <c r="B1527" s="47" t="s">
        <v>545</v>
      </c>
      <c r="C1527" s="48" t="n">
        <v>46051</v>
      </c>
      <c r="D1527" s="47" t="s">
        <v>75</v>
      </c>
      <c r="E1527" s="47" t="s">
        <v>65</v>
      </c>
      <c r="F1527" s="47" t="s">
        <v>2289</v>
      </c>
      <c r="G1527" s="47" t="s">
        <v>97</v>
      </c>
      <c r="H1527" s="47" t="s">
        <v>2232</v>
      </c>
      <c r="I1527" s="47" t="n">
        <v>5</v>
      </c>
    </row>
    <row r="1528" customFormat="false" ht="15" hidden="false" customHeight="false" outlineLevel="0" collapsed="false">
      <c r="A1528" s="47" t="s">
        <v>3769</v>
      </c>
      <c r="B1528" s="47" t="s">
        <v>545</v>
      </c>
      <c r="C1528" s="48" t="n">
        <v>46051</v>
      </c>
      <c r="D1528" s="47" t="s">
        <v>75</v>
      </c>
      <c r="E1528" s="47" t="s">
        <v>65</v>
      </c>
      <c r="F1528" s="47" t="s">
        <v>2289</v>
      </c>
      <c r="G1528" s="47" t="s">
        <v>97</v>
      </c>
      <c r="H1528" s="47" t="s">
        <v>2232</v>
      </c>
      <c r="I1528" s="47" t="n">
        <v>4</v>
      </c>
    </row>
    <row r="1529" customFormat="false" ht="15" hidden="false" customHeight="false" outlineLevel="0" collapsed="false">
      <c r="A1529" s="47" t="s">
        <v>3770</v>
      </c>
      <c r="B1529" s="47" t="s">
        <v>545</v>
      </c>
      <c r="C1529" s="48" t="n">
        <v>46051</v>
      </c>
      <c r="D1529" s="47" t="s">
        <v>75</v>
      </c>
      <c r="E1529" s="47" t="s">
        <v>65</v>
      </c>
      <c r="F1529" s="47" t="s">
        <v>2289</v>
      </c>
      <c r="G1529" s="47" t="s">
        <v>97</v>
      </c>
      <c r="H1529" s="47" t="s">
        <v>2232</v>
      </c>
      <c r="I1529" s="47" t="n">
        <v>3</v>
      </c>
    </row>
    <row r="1530" customFormat="false" ht="15" hidden="false" customHeight="false" outlineLevel="0" collapsed="false">
      <c r="A1530" s="47" t="s">
        <v>3771</v>
      </c>
      <c r="B1530" s="47" t="s">
        <v>546</v>
      </c>
      <c r="C1530" s="48" t="n">
        <v>46052</v>
      </c>
      <c r="D1530" s="47" t="s">
        <v>73</v>
      </c>
      <c r="E1530" s="47" t="s">
        <v>62</v>
      </c>
      <c r="F1530" s="47" t="s">
        <v>2228</v>
      </c>
      <c r="G1530" s="47" t="s">
        <v>95</v>
      </c>
      <c r="H1530" s="47" t="s">
        <v>2245</v>
      </c>
      <c r="I1530" s="47" t="n">
        <v>5</v>
      </c>
    </row>
    <row r="1531" customFormat="false" ht="15" hidden="false" customHeight="false" outlineLevel="0" collapsed="false">
      <c r="A1531" s="47" t="s">
        <v>3772</v>
      </c>
      <c r="B1531" s="47" t="s">
        <v>546</v>
      </c>
      <c r="C1531" s="48" t="n">
        <v>46052</v>
      </c>
      <c r="D1531" s="47" t="s">
        <v>73</v>
      </c>
      <c r="E1531" s="47" t="s">
        <v>62</v>
      </c>
      <c r="F1531" s="47" t="s">
        <v>2228</v>
      </c>
      <c r="G1531" s="47" t="s">
        <v>97</v>
      </c>
      <c r="H1531" s="47" t="s">
        <v>2232</v>
      </c>
      <c r="I1531" s="47" t="n">
        <v>6</v>
      </c>
    </row>
    <row r="1532" customFormat="false" ht="15" hidden="false" customHeight="false" outlineLevel="0" collapsed="false">
      <c r="A1532" s="47" t="s">
        <v>3773</v>
      </c>
      <c r="B1532" s="47" t="s">
        <v>546</v>
      </c>
      <c r="C1532" s="48" t="n">
        <v>46052</v>
      </c>
      <c r="D1532" s="47" t="s">
        <v>73</v>
      </c>
      <c r="E1532" s="47" t="s">
        <v>62</v>
      </c>
      <c r="F1532" s="47" t="s">
        <v>2228</v>
      </c>
      <c r="G1532" s="47" t="s">
        <v>97</v>
      </c>
      <c r="H1532" s="47" t="s">
        <v>2232</v>
      </c>
      <c r="I1532" s="47" t="n">
        <v>7</v>
      </c>
    </row>
    <row r="1533" customFormat="false" ht="15" hidden="false" customHeight="false" outlineLevel="0" collapsed="false">
      <c r="A1533" s="47" t="s">
        <v>3774</v>
      </c>
      <c r="B1533" s="47" t="s">
        <v>546</v>
      </c>
      <c r="C1533" s="48" t="n">
        <v>46052</v>
      </c>
      <c r="D1533" s="47" t="s">
        <v>73</v>
      </c>
      <c r="E1533" s="47" t="s">
        <v>62</v>
      </c>
      <c r="F1533" s="47" t="s">
        <v>2228</v>
      </c>
      <c r="G1533" s="47" t="s">
        <v>97</v>
      </c>
      <c r="H1533" s="47" t="s">
        <v>2232</v>
      </c>
      <c r="I1533" s="47" t="n">
        <v>4</v>
      </c>
    </row>
    <row r="1534" customFormat="false" ht="15" hidden="false" customHeight="false" outlineLevel="0" collapsed="false">
      <c r="A1534" s="47" t="s">
        <v>3775</v>
      </c>
      <c r="B1534" s="47" t="s">
        <v>546</v>
      </c>
      <c r="C1534" s="48" t="n">
        <v>46052</v>
      </c>
      <c r="D1534" s="47" t="s">
        <v>73</v>
      </c>
      <c r="E1534" s="47" t="s">
        <v>62</v>
      </c>
      <c r="F1534" s="47" t="s">
        <v>2228</v>
      </c>
      <c r="G1534" s="47" t="s">
        <v>97</v>
      </c>
      <c r="H1534" s="47" t="s">
        <v>2232</v>
      </c>
      <c r="I1534" s="47" t="n">
        <v>6</v>
      </c>
    </row>
    <row r="1535" customFormat="false" ht="15" hidden="false" customHeight="false" outlineLevel="0" collapsed="false">
      <c r="A1535" s="47" t="s">
        <v>3776</v>
      </c>
      <c r="B1535" s="47" t="s">
        <v>546</v>
      </c>
      <c r="C1535" s="48" t="n">
        <v>46052</v>
      </c>
      <c r="D1535" s="47" t="s">
        <v>73</v>
      </c>
      <c r="E1535" s="47" t="s">
        <v>62</v>
      </c>
      <c r="F1535" s="47" t="s">
        <v>2228</v>
      </c>
      <c r="G1535" s="47" t="s">
        <v>97</v>
      </c>
      <c r="H1535" s="47" t="s">
        <v>2232</v>
      </c>
      <c r="I1535" s="47" t="n">
        <v>6</v>
      </c>
    </row>
    <row r="1536" customFormat="false" ht="15" hidden="false" customHeight="false" outlineLevel="0" collapsed="false">
      <c r="A1536" s="47" t="s">
        <v>3777</v>
      </c>
      <c r="B1536" s="47" t="s">
        <v>547</v>
      </c>
      <c r="C1536" s="48" t="n">
        <v>46052</v>
      </c>
      <c r="D1536" s="47" t="s">
        <v>74</v>
      </c>
      <c r="E1536" s="47" t="s">
        <v>62</v>
      </c>
      <c r="F1536" s="47" t="s">
        <v>2228</v>
      </c>
      <c r="G1536" s="47" t="s">
        <v>97</v>
      </c>
      <c r="H1536" s="47" t="s">
        <v>2232</v>
      </c>
      <c r="I1536" s="47" t="n">
        <v>5</v>
      </c>
    </row>
    <row r="1537" customFormat="false" ht="15" hidden="false" customHeight="false" outlineLevel="0" collapsed="false">
      <c r="A1537" s="47" t="s">
        <v>3778</v>
      </c>
      <c r="B1537" s="47" t="s">
        <v>547</v>
      </c>
      <c r="C1537" s="48" t="n">
        <v>46052</v>
      </c>
      <c r="D1537" s="47" t="s">
        <v>74</v>
      </c>
      <c r="E1537" s="47" t="s">
        <v>62</v>
      </c>
      <c r="F1537" s="47" t="s">
        <v>2228</v>
      </c>
      <c r="G1537" s="47" t="s">
        <v>97</v>
      </c>
      <c r="H1537" s="47" t="s">
        <v>2232</v>
      </c>
      <c r="I1537" s="47" t="n">
        <v>2</v>
      </c>
    </row>
    <row r="1538" customFormat="false" ht="15" hidden="false" customHeight="false" outlineLevel="0" collapsed="false">
      <c r="A1538" s="47" t="s">
        <v>3779</v>
      </c>
      <c r="B1538" s="47" t="s">
        <v>547</v>
      </c>
      <c r="C1538" s="48" t="n">
        <v>46052</v>
      </c>
      <c r="D1538" s="47" t="s">
        <v>74</v>
      </c>
      <c r="E1538" s="47" t="s">
        <v>62</v>
      </c>
      <c r="F1538" s="47" t="s">
        <v>2228</v>
      </c>
      <c r="G1538" s="47" t="s">
        <v>97</v>
      </c>
      <c r="H1538" s="47" t="s">
        <v>2232</v>
      </c>
      <c r="I1538" s="47" t="n">
        <v>5</v>
      </c>
    </row>
    <row r="1539" customFormat="false" ht="15" hidden="false" customHeight="false" outlineLevel="0" collapsed="false">
      <c r="A1539" s="47" t="s">
        <v>3780</v>
      </c>
      <c r="B1539" s="47" t="s">
        <v>548</v>
      </c>
      <c r="C1539" s="48" t="n">
        <v>46052</v>
      </c>
      <c r="D1539" s="47" t="s">
        <v>75</v>
      </c>
      <c r="E1539" s="47" t="s">
        <v>62</v>
      </c>
      <c r="F1539" s="47" t="s">
        <v>2228</v>
      </c>
      <c r="G1539" s="47" t="s">
        <v>94</v>
      </c>
      <c r="H1539" s="47" t="s">
        <v>2229</v>
      </c>
      <c r="I1539" s="47" t="n">
        <v>124</v>
      </c>
    </row>
    <row r="1540" customFormat="false" ht="15" hidden="false" customHeight="false" outlineLevel="0" collapsed="false">
      <c r="A1540" s="47" t="s">
        <v>3781</v>
      </c>
      <c r="B1540" s="47" t="s">
        <v>548</v>
      </c>
      <c r="C1540" s="48" t="n">
        <v>46052</v>
      </c>
      <c r="D1540" s="47" t="s">
        <v>75</v>
      </c>
      <c r="E1540" s="47" t="s">
        <v>62</v>
      </c>
      <c r="F1540" s="47" t="s">
        <v>2231</v>
      </c>
      <c r="G1540" s="47" t="s">
        <v>97</v>
      </c>
      <c r="H1540" s="47" t="s">
        <v>2232</v>
      </c>
      <c r="I1540" s="47" t="n">
        <v>2</v>
      </c>
    </row>
    <row r="1541" customFormat="false" ht="15" hidden="false" customHeight="false" outlineLevel="0" collapsed="false">
      <c r="A1541" s="47" t="s">
        <v>3782</v>
      </c>
      <c r="B1541" s="47" t="s">
        <v>548</v>
      </c>
      <c r="C1541" s="48" t="n">
        <v>46052</v>
      </c>
      <c r="D1541" s="47" t="s">
        <v>75</v>
      </c>
      <c r="E1541" s="47" t="s">
        <v>62</v>
      </c>
      <c r="F1541" s="47" t="s">
        <v>2317</v>
      </c>
      <c r="G1541" s="47" t="s">
        <v>97</v>
      </c>
      <c r="H1541" s="47" t="s">
        <v>2232</v>
      </c>
      <c r="I1541" s="47" t="n">
        <v>4</v>
      </c>
    </row>
    <row r="1542" customFormat="false" ht="15" hidden="false" customHeight="false" outlineLevel="0" collapsed="false">
      <c r="A1542" s="47" t="s">
        <v>3783</v>
      </c>
      <c r="B1542" s="47" t="s">
        <v>548</v>
      </c>
      <c r="C1542" s="48" t="n">
        <v>46052</v>
      </c>
      <c r="D1542" s="47" t="s">
        <v>75</v>
      </c>
      <c r="E1542" s="47" t="s">
        <v>62</v>
      </c>
      <c r="F1542" s="47" t="s">
        <v>2231</v>
      </c>
      <c r="G1542" s="47" t="s">
        <v>97</v>
      </c>
      <c r="H1542" s="47" t="s">
        <v>2232</v>
      </c>
      <c r="I1542" s="47" t="n">
        <v>5</v>
      </c>
    </row>
    <row r="1543" customFormat="false" ht="15" hidden="false" customHeight="false" outlineLevel="0" collapsed="false">
      <c r="A1543" s="47" t="s">
        <v>3784</v>
      </c>
      <c r="B1543" s="47" t="s">
        <v>548</v>
      </c>
      <c r="C1543" s="48" t="n">
        <v>46052</v>
      </c>
      <c r="D1543" s="47" t="s">
        <v>75</v>
      </c>
      <c r="E1543" s="47" t="s">
        <v>62</v>
      </c>
      <c r="F1543" s="47" t="s">
        <v>2228</v>
      </c>
      <c r="G1543" s="47" t="s">
        <v>97</v>
      </c>
      <c r="H1543" s="47" t="s">
        <v>2232</v>
      </c>
      <c r="I1543" s="47" t="n">
        <v>7</v>
      </c>
    </row>
    <row r="1544" customFormat="false" ht="15" hidden="false" customHeight="false" outlineLevel="0" collapsed="false">
      <c r="A1544" s="47" t="s">
        <v>3785</v>
      </c>
      <c r="B1544" s="47" t="s">
        <v>548</v>
      </c>
      <c r="C1544" s="48" t="n">
        <v>46052</v>
      </c>
      <c r="D1544" s="47" t="s">
        <v>75</v>
      </c>
      <c r="E1544" s="47" t="s">
        <v>62</v>
      </c>
      <c r="F1544" s="47" t="s">
        <v>2228</v>
      </c>
      <c r="G1544" s="47" t="s">
        <v>97</v>
      </c>
      <c r="H1544" s="47" t="s">
        <v>2232</v>
      </c>
      <c r="I1544" s="47" t="n">
        <v>2</v>
      </c>
    </row>
    <row r="1545" customFormat="false" ht="15" hidden="false" customHeight="false" outlineLevel="0" collapsed="false">
      <c r="A1545" s="47" t="s">
        <v>3786</v>
      </c>
      <c r="B1545" s="47" t="s">
        <v>548</v>
      </c>
      <c r="C1545" s="48" t="n">
        <v>46052</v>
      </c>
      <c r="D1545" s="47" t="s">
        <v>75</v>
      </c>
      <c r="E1545" s="47" t="s">
        <v>62</v>
      </c>
      <c r="F1545" s="47" t="s">
        <v>2228</v>
      </c>
      <c r="G1545" s="47" t="s">
        <v>97</v>
      </c>
      <c r="H1545" s="47" t="s">
        <v>2232</v>
      </c>
      <c r="I1545" s="47" t="n">
        <v>3</v>
      </c>
    </row>
    <row r="1546" customFormat="false" ht="15" hidden="false" customHeight="false" outlineLevel="0" collapsed="false">
      <c r="A1546" s="47" t="s">
        <v>3787</v>
      </c>
      <c r="B1546" s="47" t="s">
        <v>548</v>
      </c>
      <c r="C1546" s="48" t="n">
        <v>46052</v>
      </c>
      <c r="D1546" s="47" t="s">
        <v>75</v>
      </c>
      <c r="E1546" s="47" t="s">
        <v>62</v>
      </c>
      <c r="F1546" s="47" t="s">
        <v>2228</v>
      </c>
      <c r="G1546" s="47" t="s">
        <v>98</v>
      </c>
      <c r="H1546" s="47" t="s">
        <v>2382</v>
      </c>
      <c r="I1546" s="47" t="n">
        <v>30</v>
      </c>
    </row>
    <row r="1547" customFormat="false" ht="15" hidden="false" customHeight="false" outlineLevel="0" collapsed="false">
      <c r="A1547" s="47" t="s">
        <v>3788</v>
      </c>
      <c r="B1547" s="47" t="s">
        <v>550</v>
      </c>
      <c r="C1547" s="48" t="n">
        <v>46052</v>
      </c>
      <c r="D1547" s="47" t="s">
        <v>73</v>
      </c>
      <c r="E1547" s="47" t="s">
        <v>63</v>
      </c>
      <c r="F1547" s="47" t="s">
        <v>2252</v>
      </c>
      <c r="G1547" s="47" t="s">
        <v>97</v>
      </c>
      <c r="H1547" s="47" t="s">
        <v>2232</v>
      </c>
      <c r="I1547" s="47" t="n">
        <v>6</v>
      </c>
    </row>
    <row r="1548" customFormat="false" ht="15" hidden="false" customHeight="false" outlineLevel="0" collapsed="false">
      <c r="A1548" s="47" t="s">
        <v>3789</v>
      </c>
      <c r="B1548" s="47" t="s">
        <v>550</v>
      </c>
      <c r="C1548" s="48" t="n">
        <v>46052</v>
      </c>
      <c r="D1548" s="47" t="s">
        <v>73</v>
      </c>
      <c r="E1548" s="47" t="s">
        <v>63</v>
      </c>
      <c r="F1548" s="47" t="s">
        <v>2255</v>
      </c>
      <c r="G1548" s="47" t="s">
        <v>97</v>
      </c>
      <c r="H1548" s="47" t="s">
        <v>2232</v>
      </c>
      <c r="I1548" s="47" t="n">
        <v>2</v>
      </c>
    </row>
    <row r="1549" customFormat="false" ht="15" hidden="false" customHeight="false" outlineLevel="0" collapsed="false">
      <c r="A1549" s="47" t="s">
        <v>3790</v>
      </c>
      <c r="B1549" s="47" t="s">
        <v>550</v>
      </c>
      <c r="C1549" s="48" t="n">
        <v>46052</v>
      </c>
      <c r="D1549" s="47" t="s">
        <v>73</v>
      </c>
      <c r="E1549" s="47" t="s">
        <v>63</v>
      </c>
      <c r="F1549" s="47" t="s">
        <v>2255</v>
      </c>
      <c r="G1549" s="47" t="s">
        <v>97</v>
      </c>
      <c r="H1549" s="47" t="s">
        <v>2232</v>
      </c>
      <c r="I1549" s="47" t="n">
        <v>7</v>
      </c>
    </row>
    <row r="1550" customFormat="false" ht="15" hidden="false" customHeight="false" outlineLevel="0" collapsed="false">
      <c r="A1550" s="47" t="s">
        <v>3791</v>
      </c>
      <c r="B1550" s="47" t="s">
        <v>550</v>
      </c>
      <c r="C1550" s="48" t="n">
        <v>46052</v>
      </c>
      <c r="D1550" s="47" t="s">
        <v>73</v>
      </c>
      <c r="E1550" s="47" t="s">
        <v>63</v>
      </c>
      <c r="F1550" s="47" t="s">
        <v>2255</v>
      </c>
      <c r="G1550" s="47" t="s">
        <v>97</v>
      </c>
      <c r="H1550" s="47" t="s">
        <v>2232</v>
      </c>
      <c r="I1550" s="47" t="n">
        <v>2</v>
      </c>
    </row>
    <row r="1551" customFormat="false" ht="15" hidden="false" customHeight="false" outlineLevel="0" collapsed="false">
      <c r="A1551" s="47" t="s">
        <v>3792</v>
      </c>
      <c r="B1551" s="47" t="s">
        <v>551</v>
      </c>
      <c r="C1551" s="48" t="n">
        <v>46052</v>
      </c>
      <c r="D1551" s="47" t="s">
        <v>74</v>
      </c>
      <c r="E1551" s="47" t="s">
        <v>63</v>
      </c>
      <c r="F1551" s="47" t="s">
        <v>2255</v>
      </c>
      <c r="G1551" s="47" t="s">
        <v>94</v>
      </c>
      <c r="H1551" s="47" t="s">
        <v>2229</v>
      </c>
      <c r="I1551" s="47" t="n">
        <v>114</v>
      </c>
    </row>
    <row r="1552" customFormat="false" ht="15" hidden="false" customHeight="false" outlineLevel="0" collapsed="false">
      <c r="A1552" s="47" t="s">
        <v>3793</v>
      </c>
      <c r="B1552" s="47" t="s">
        <v>551</v>
      </c>
      <c r="C1552" s="48" t="n">
        <v>46052</v>
      </c>
      <c r="D1552" s="47" t="s">
        <v>74</v>
      </c>
      <c r="E1552" s="47" t="s">
        <v>63</v>
      </c>
      <c r="F1552" s="47" t="s">
        <v>2252</v>
      </c>
      <c r="G1552" s="47" t="s">
        <v>96</v>
      </c>
      <c r="H1552" s="47" t="s">
        <v>2270</v>
      </c>
      <c r="I1552" s="47" t="n">
        <v>5</v>
      </c>
    </row>
    <row r="1553" customFormat="false" ht="15" hidden="false" customHeight="false" outlineLevel="0" collapsed="false">
      <c r="A1553" s="47" t="s">
        <v>3794</v>
      </c>
      <c r="B1553" s="47" t="s">
        <v>551</v>
      </c>
      <c r="C1553" s="48" t="n">
        <v>46052</v>
      </c>
      <c r="D1553" s="47" t="s">
        <v>74</v>
      </c>
      <c r="E1553" s="47" t="s">
        <v>63</v>
      </c>
      <c r="F1553" s="47" t="s">
        <v>2255</v>
      </c>
      <c r="G1553" s="47" t="s">
        <v>97</v>
      </c>
      <c r="H1553" s="47" t="s">
        <v>2232</v>
      </c>
      <c r="I1553" s="47" t="n">
        <v>4</v>
      </c>
    </row>
    <row r="1554" customFormat="false" ht="15" hidden="false" customHeight="false" outlineLevel="0" collapsed="false">
      <c r="A1554" s="47" t="s">
        <v>3795</v>
      </c>
      <c r="B1554" s="47" t="s">
        <v>551</v>
      </c>
      <c r="C1554" s="48" t="n">
        <v>46052</v>
      </c>
      <c r="D1554" s="47" t="s">
        <v>74</v>
      </c>
      <c r="E1554" s="47" t="s">
        <v>63</v>
      </c>
      <c r="F1554" s="47" t="s">
        <v>2255</v>
      </c>
      <c r="G1554" s="47" t="s">
        <v>97</v>
      </c>
      <c r="H1554" s="47" t="s">
        <v>2232</v>
      </c>
      <c r="I1554" s="47" t="n">
        <v>6</v>
      </c>
    </row>
    <row r="1555" customFormat="false" ht="15" hidden="false" customHeight="false" outlineLevel="0" collapsed="false">
      <c r="A1555" s="47" t="s">
        <v>3796</v>
      </c>
      <c r="B1555" s="47" t="s">
        <v>551</v>
      </c>
      <c r="C1555" s="48" t="n">
        <v>46052</v>
      </c>
      <c r="D1555" s="47" t="s">
        <v>74</v>
      </c>
      <c r="E1555" s="47" t="s">
        <v>63</v>
      </c>
      <c r="F1555" s="47" t="s">
        <v>2252</v>
      </c>
      <c r="G1555" s="47" t="s">
        <v>97</v>
      </c>
      <c r="H1555" s="47" t="s">
        <v>2232</v>
      </c>
      <c r="I1555" s="47" t="n">
        <v>3</v>
      </c>
    </row>
    <row r="1556" customFormat="false" ht="15" hidden="false" customHeight="false" outlineLevel="0" collapsed="false">
      <c r="A1556" s="47" t="s">
        <v>3797</v>
      </c>
      <c r="B1556" s="47" t="s">
        <v>551</v>
      </c>
      <c r="C1556" s="48" t="n">
        <v>46052</v>
      </c>
      <c r="D1556" s="47" t="s">
        <v>74</v>
      </c>
      <c r="E1556" s="47" t="s">
        <v>63</v>
      </c>
      <c r="F1556" s="47" t="s">
        <v>2255</v>
      </c>
      <c r="G1556" s="47" t="s">
        <v>97</v>
      </c>
      <c r="H1556" s="47" t="s">
        <v>2232</v>
      </c>
      <c r="I1556" s="47" t="n">
        <v>2</v>
      </c>
    </row>
    <row r="1557" customFormat="false" ht="15" hidden="false" customHeight="false" outlineLevel="0" collapsed="false">
      <c r="A1557" s="47" t="s">
        <v>3798</v>
      </c>
      <c r="B1557" s="47" t="s">
        <v>553</v>
      </c>
      <c r="C1557" s="48" t="n">
        <v>46052</v>
      </c>
      <c r="D1557" s="47" t="s">
        <v>75</v>
      </c>
      <c r="E1557" s="47" t="s">
        <v>63</v>
      </c>
      <c r="F1557" s="47" t="s">
        <v>2255</v>
      </c>
      <c r="G1557" s="47" t="s">
        <v>97</v>
      </c>
      <c r="H1557" s="47" t="s">
        <v>2232</v>
      </c>
      <c r="I1557" s="47" t="n">
        <v>3</v>
      </c>
    </row>
    <row r="1558" customFormat="false" ht="15" hidden="false" customHeight="false" outlineLevel="0" collapsed="false">
      <c r="A1558" s="47" t="s">
        <v>3799</v>
      </c>
      <c r="B1558" s="47" t="s">
        <v>553</v>
      </c>
      <c r="C1558" s="48" t="n">
        <v>46052</v>
      </c>
      <c r="D1558" s="47" t="s">
        <v>75</v>
      </c>
      <c r="E1558" s="47" t="s">
        <v>63</v>
      </c>
      <c r="F1558" s="47" t="s">
        <v>2255</v>
      </c>
      <c r="G1558" s="47" t="s">
        <v>97</v>
      </c>
      <c r="H1558" s="47" t="s">
        <v>2232</v>
      </c>
      <c r="I1558" s="47" t="n">
        <v>4</v>
      </c>
    </row>
    <row r="1559" customFormat="false" ht="15" hidden="false" customHeight="false" outlineLevel="0" collapsed="false">
      <c r="A1559" s="47" t="s">
        <v>3800</v>
      </c>
      <c r="B1559" s="47" t="s">
        <v>553</v>
      </c>
      <c r="C1559" s="48" t="n">
        <v>46052</v>
      </c>
      <c r="D1559" s="47" t="s">
        <v>75</v>
      </c>
      <c r="E1559" s="47" t="s">
        <v>63</v>
      </c>
      <c r="F1559" s="47" t="s">
        <v>2252</v>
      </c>
      <c r="G1559" s="47" t="s">
        <v>97</v>
      </c>
      <c r="H1559" s="47" t="s">
        <v>2232</v>
      </c>
      <c r="I1559" s="47" t="n">
        <v>6</v>
      </c>
    </row>
    <row r="1560" customFormat="false" ht="15" hidden="false" customHeight="false" outlineLevel="0" collapsed="false">
      <c r="A1560" s="47" t="s">
        <v>3801</v>
      </c>
      <c r="B1560" s="47" t="s">
        <v>553</v>
      </c>
      <c r="C1560" s="48" t="n">
        <v>46052</v>
      </c>
      <c r="D1560" s="47" t="s">
        <v>75</v>
      </c>
      <c r="E1560" s="47" t="s">
        <v>63</v>
      </c>
      <c r="F1560" s="47" t="s">
        <v>2252</v>
      </c>
      <c r="G1560" s="47" t="s">
        <v>97</v>
      </c>
      <c r="H1560" s="47" t="s">
        <v>2232</v>
      </c>
      <c r="I1560" s="47" t="n">
        <v>3</v>
      </c>
    </row>
    <row r="1561" customFormat="false" ht="15" hidden="false" customHeight="false" outlineLevel="0" collapsed="false">
      <c r="A1561" s="47" t="s">
        <v>3802</v>
      </c>
      <c r="B1561" s="47" t="s">
        <v>553</v>
      </c>
      <c r="C1561" s="48" t="n">
        <v>46052</v>
      </c>
      <c r="D1561" s="47" t="s">
        <v>75</v>
      </c>
      <c r="E1561" s="47" t="s">
        <v>63</v>
      </c>
      <c r="F1561" s="47" t="s">
        <v>2252</v>
      </c>
      <c r="G1561" s="47" t="s">
        <v>97</v>
      </c>
      <c r="H1561" s="47" t="s">
        <v>2232</v>
      </c>
      <c r="I1561" s="47" t="n">
        <v>3</v>
      </c>
    </row>
    <row r="1562" customFormat="false" ht="15" hidden="false" customHeight="false" outlineLevel="0" collapsed="false">
      <c r="A1562" s="47" t="s">
        <v>3803</v>
      </c>
      <c r="B1562" s="47" t="s">
        <v>554</v>
      </c>
      <c r="C1562" s="48" t="n">
        <v>46052</v>
      </c>
      <c r="D1562" s="47" t="s">
        <v>73</v>
      </c>
      <c r="E1562" s="47" t="s">
        <v>64</v>
      </c>
      <c r="F1562" s="47" t="s">
        <v>2278</v>
      </c>
      <c r="G1562" s="47" t="s">
        <v>93</v>
      </c>
      <c r="H1562" s="47" t="s">
        <v>2253</v>
      </c>
      <c r="I1562" s="47" t="n">
        <v>15</v>
      </c>
    </row>
    <row r="1563" customFormat="false" ht="15" hidden="false" customHeight="false" outlineLevel="0" collapsed="false">
      <c r="A1563" s="47" t="s">
        <v>3804</v>
      </c>
      <c r="B1563" s="47" t="s">
        <v>554</v>
      </c>
      <c r="C1563" s="48" t="n">
        <v>46052</v>
      </c>
      <c r="D1563" s="47" t="s">
        <v>73</v>
      </c>
      <c r="E1563" s="47" t="s">
        <v>64</v>
      </c>
      <c r="F1563" s="47" t="s">
        <v>2280</v>
      </c>
      <c r="G1563" s="47" t="s">
        <v>93</v>
      </c>
      <c r="H1563" s="47" t="s">
        <v>2253</v>
      </c>
      <c r="I1563" s="47" t="n">
        <v>25</v>
      </c>
    </row>
    <row r="1564" customFormat="false" ht="15" hidden="false" customHeight="false" outlineLevel="0" collapsed="false">
      <c r="A1564" s="47" t="s">
        <v>3805</v>
      </c>
      <c r="B1564" s="47" t="s">
        <v>554</v>
      </c>
      <c r="C1564" s="48" t="n">
        <v>46052</v>
      </c>
      <c r="D1564" s="47" t="s">
        <v>73</v>
      </c>
      <c r="E1564" s="47" t="s">
        <v>64</v>
      </c>
      <c r="F1564" s="47" t="s">
        <v>2280</v>
      </c>
      <c r="G1564" s="47" t="s">
        <v>97</v>
      </c>
      <c r="H1564" s="47" t="s">
        <v>2232</v>
      </c>
      <c r="I1564" s="47" t="n">
        <v>5</v>
      </c>
    </row>
    <row r="1565" customFormat="false" ht="15" hidden="false" customHeight="false" outlineLevel="0" collapsed="false">
      <c r="A1565" s="47" t="s">
        <v>3806</v>
      </c>
      <c r="B1565" s="47" t="s">
        <v>554</v>
      </c>
      <c r="C1565" s="48" t="n">
        <v>46052</v>
      </c>
      <c r="D1565" s="47" t="s">
        <v>73</v>
      </c>
      <c r="E1565" s="47" t="s">
        <v>64</v>
      </c>
      <c r="F1565" s="47" t="s">
        <v>2278</v>
      </c>
      <c r="G1565" s="47" t="s">
        <v>97</v>
      </c>
      <c r="H1565" s="47" t="s">
        <v>2232</v>
      </c>
      <c r="I1565" s="47" t="n">
        <v>4</v>
      </c>
    </row>
    <row r="1566" customFormat="false" ht="15" hidden="false" customHeight="false" outlineLevel="0" collapsed="false">
      <c r="A1566" s="47" t="s">
        <v>3807</v>
      </c>
      <c r="B1566" s="47" t="s">
        <v>557</v>
      </c>
      <c r="C1566" s="48" t="n">
        <v>46052</v>
      </c>
      <c r="D1566" s="47" t="s">
        <v>73</v>
      </c>
      <c r="E1566" s="47" t="s">
        <v>65</v>
      </c>
      <c r="F1566" s="47" t="s">
        <v>2289</v>
      </c>
      <c r="G1566" s="47" t="s">
        <v>93</v>
      </c>
      <c r="H1566" s="47" t="s">
        <v>2253</v>
      </c>
      <c r="I1566" s="47" t="n">
        <v>20</v>
      </c>
    </row>
    <row r="1567" customFormat="false" ht="15" hidden="false" customHeight="false" outlineLevel="0" collapsed="false">
      <c r="A1567" s="47" t="s">
        <v>3808</v>
      </c>
      <c r="B1567" s="47" t="s">
        <v>557</v>
      </c>
      <c r="C1567" s="48" t="n">
        <v>46052</v>
      </c>
      <c r="D1567" s="47" t="s">
        <v>73</v>
      </c>
      <c r="E1567" s="47" t="s">
        <v>65</v>
      </c>
      <c r="F1567" s="47" t="s">
        <v>2289</v>
      </c>
      <c r="G1567" s="47" t="s">
        <v>97</v>
      </c>
      <c r="H1567" s="47" t="s">
        <v>2232</v>
      </c>
      <c r="I1567" s="47" t="n">
        <v>3</v>
      </c>
    </row>
    <row r="1568" customFormat="false" ht="15" hidden="false" customHeight="false" outlineLevel="0" collapsed="false">
      <c r="A1568" s="47" t="s">
        <v>3809</v>
      </c>
      <c r="B1568" s="47" t="s">
        <v>557</v>
      </c>
      <c r="C1568" s="48" t="n">
        <v>46052</v>
      </c>
      <c r="D1568" s="47" t="s">
        <v>73</v>
      </c>
      <c r="E1568" s="47" t="s">
        <v>65</v>
      </c>
      <c r="F1568" s="47" t="s">
        <v>2284</v>
      </c>
      <c r="G1568" s="47" t="s">
        <v>97</v>
      </c>
      <c r="H1568" s="47" t="s">
        <v>2232</v>
      </c>
      <c r="I1568" s="47" t="n">
        <v>5</v>
      </c>
    </row>
    <row r="1569" customFormat="false" ht="15" hidden="false" customHeight="false" outlineLevel="0" collapsed="false">
      <c r="A1569" s="47" t="s">
        <v>3810</v>
      </c>
      <c r="B1569" s="47" t="s">
        <v>557</v>
      </c>
      <c r="C1569" s="48" t="n">
        <v>46052</v>
      </c>
      <c r="D1569" s="47" t="s">
        <v>73</v>
      </c>
      <c r="E1569" s="47" t="s">
        <v>65</v>
      </c>
      <c r="F1569" s="47" t="s">
        <v>2284</v>
      </c>
      <c r="G1569" s="47" t="s">
        <v>97</v>
      </c>
      <c r="H1569" s="47" t="s">
        <v>2232</v>
      </c>
      <c r="I1569" s="47" t="n">
        <v>2</v>
      </c>
    </row>
    <row r="1570" customFormat="false" ht="15" hidden="false" customHeight="false" outlineLevel="0" collapsed="false">
      <c r="A1570" s="47" t="s">
        <v>3811</v>
      </c>
      <c r="B1570" s="47" t="s">
        <v>557</v>
      </c>
      <c r="C1570" s="48" t="n">
        <v>46052</v>
      </c>
      <c r="D1570" s="47" t="s">
        <v>73</v>
      </c>
      <c r="E1570" s="47" t="s">
        <v>65</v>
      </c>
      <c r="F1570" s="47" t="s">
        <v>2289</v>
      </c>
      <c r="G1570" s="47" t="s">
        <v>97</v>
      </c>
      <c r="H1570" s="47" t="s">
        <v>2232</v>
      </c>
      <c r="I1570" s="47" t="n">
        <v>2</v>
      </c>
    </row>
    <row r="1571" customFormat="false" ht="15" hidden="false" customHeight="false" outlineLevel="0" collapsed="false">
      <c r="A1571" s="47" t="s">
        <v>3812</v>
      </c>
      <c r="B1571" s="47" t="s">
        <v>557</v>
      </c>
      <c r="C1571" s="48" t="n">
        <v>46052</v>
      </c>
      <c r="D1571" s="47" t="s">
        <v>73</v>
      </c>
      <c r="E1571" s="47" t="s">
        <v>65</v>
      </c>
      <c r="F1571" s="47" t="s">
        <v>2289</v>
      </c>
      <c r="G1571" s="47" t="s">
        <v>97</v>
      </c>
      <c r="H1571" s="47" t="s">
        <v>2232</v>
      </c>
      <c r="I1571" s="47" t="n">
        <v>6</v>
      </c>
    </row>
    <row r="1572" customFormat="false" ht="15" hidden="false" customHeight="false" outlineLevel="0" collapsed="false">
      <c r="A1572" s="47" t="s">
        <v>3813</v>
      </c>
      <c r="B1572" s="47" t="s">
        <v>558</v>
      </c>
      <c r="C1572" s="48" t="n">
        <v>46052</v>
      </c>
      <c r="D1572" s="47" t="s">
        <v>74</v>
      </c>
      <c r="E1572" s="47" t="s">
        <v>65</v>
      </c>
      <c r="F1572" s="47" t="s">
        <v>2289</v>
      </c>
      <c r="G1572" s="47" t="s">
        <v>97</v>
      </c>
      <c r="H1572" s="47" t="s">
        <v>2232</v>
      </c>
      <c r="I1572" s="47" t="n">
        <v>4</v>
      </c>
    </row>
    <row r="1573" customFormat="false" ht="15" hidden="false" customHeight="false" outlineLevel="0" collapsed="false">
      <c r="A1573" s="47" t="s">
        <v>3814</v>
      </c>
      <c r="B1573" s="47" t="s">
        <v>558</v>
      </c>
      <c r="C1573" s="48" t="n">
        <v>46052</v>
      </c>
      <c r="D1573" s="47" t="s">
        <v>74</v>
      </c>
      <c r="E1573" s="47" t="s">
        <v>65</v>
      </c>
      <c r="F1573" s="47" t="s">
        <v>2289</v>
      </c>
      <c r="G1573" s="47" t="s">
        <v>97</v>
      </c>
      <c r="H1573" s="47" t="s">
        <v>2232</v>
      </c>
      <c r="I1573" s="47" t="n">
        <v>2</v>
      </c>
    </row>
    <row r="1574" customFormat="false" ht="15" hidden="false" customHeight="false" outlineLevel="0" collapsed="false">
      <c r="A1574" s="47" t="s">
        <v>3815</v>
      </c>
      <c r="B1574" s="47" t="s">
        <v>558</v>
      </c>
      <c r="C1574" s="48" t="n">
        <v>46052</v>
      </c>
      <c r="D1574" s="47" t="s">
        <v>74</v>
      </c>
      <c r="E1574" s="47" t="s">
        <v>65</v>
      </c>
      <c r="F1574" s="47" t="s">
        <v>2284</v>
      </c>
      <c r="G1574" s="47" t="s">
        <v>97</v>
      </c>
      <c r="H1574" s="47" t="s">
        <v>2232</v>
      </c>
      <c r="I1574" s="47" t="n">
        <v>4</v>
      </c>
    </row>
    <row r="1575" customFormat="false" ht="15" hidden="false" customHeight="false" outlineLevel="0" collapsed="false">
      <c r="A1575" s="47" t="s">
        <v>3816</v>
      </c>
      <c r="B1575" s="47" t="s">
        <v>559</v>
      </c>
      <c r="C1575" s="48" t="n">
        <v>46052</v>
      </c>
      <c r="D1575" s="47" t="s">
        <v>75</v>
      </c>
      <c r="E1575" s="47" t="s">
        <v>65</v>
      </c>
      <c r="F1575" s="47" t="s">
        <v>2289</v>
      </c>
      <c r="G1575" s="47" t="s">
        <v>93</v>
      </c>
      <c r="H1575" s="47" t="s">
        <v>2253</v>
      </c>
      <c r="I1575" s="47" t="n">
        <v>7</v>
      </c>
    </row>
    <row r="1576" customFormat="false" ht="15" hidden="false" customHeight="false" outlineLevel="0" collapsed="false">
      <c r="A1576" s="47" t="s">
        <v>3817</v>
      </c>
      <c r="B1576" s="47" t="s">
        <v>559</v>
      </c>
      <c r="C1576" s="48" t="n">
        <v>46052</v>
      </c>
      <c r="D1576" s="47" t="s">
        <v>75</v>
      </c>
      <c r="E1576" s="47" t="s">
        <v>65</v>
      </c>
      <c r="F1576" s="47" t="s">
        <v>2289</v>
      </c>
      <c r="G1576" s="47" t="s">
        <v>93</v>
      </c>
      <c r="H1576" s="47" t="s">
        <v>2253</v>
      </c>
      <c r="I1576" s="47" t="n">
        <v>14</v>
      </c>
    </row>
    <row r="1577" customFormat="false" ht="15" hidden="false" customHeight="false" outlineLevel="0" collapsed="false">
      <c r="A1577" s="47" t="s">
        <v>3818</v>
      </c>
      <c r="B1577" s="47" t="s">
        <v>559</v>
      </c>
      <c r="C1577" s="48" t="n">
        <v>46052</v>
      </c>
      <c r="D1577" s="47" t="s">
        <v>75</v>
      </c>
      <c r="E1577" s="47" t="s">
        <v>65</v>
      </c>
      <c r="F1577" s="47" t="s">
        <v>2289</v>
      </c>
      <c r="G1577" s="47" t="s">
        <v>97</v>
      </c>
      <c r="H1577" s="47" t="s">
        <v>2232</v>
      </c>
      <c r="I1577" s="47" t="n">
        <v>6</v>
      </c>
    </row>
    <row r="1578" customFormat="false" ht="15" hidden="false" customHeight="false" outlineLevel="0" collapsed="false">
      <c r="A1578" s="47" t="s">
        <v>3819</v>
      </c>
      <c r="B1578" s="47" t="s">
        <v>559</v>
      </c>
      <c r="C1578" s="48" t="n">
        <v>46052</v>
      </c>
      <c r="D1578" s="47" t="s">
        <v>75</v>
      </c>
      <c r="E1578" s="47" t="s">
        <v>65</v>
      </c>
      <c r="F1578" s="47" t="s">
        <v>2284</v>
      </c>
      <c r="G1578" s="47" t="s">
        <v>97</v>
      </c>
      <c r="H1578" s="47" t="s">
        <v>2232</v>
      </c>
      <c r="I1578" s="47" t="n">
        <v>2</v>
      </c>
    </row>
    <row r="1579" customFormat="false" ht="15" hidden="false" customHeight="false" outlineLevel="0" collapsed="false">
      <c r="A1579" s="47" t="s">
        <v>3820</v>
      </c>
      <c r="B1579" s="47" t="s">
        <v>559</v>
      </c>
      <c r="C1579" s="48" t="n">
        <v>46052</v>
      </c>
      <c r="D1579" s="47" t="s">
        <v>75</v>
      </c>
      <c r="E1579" s="47" t="s">
        <v>65</v>
      </c>
      <c r="F1579" s="47" t="s">
        <v>2289</v>
      </c>
      <c r="G1579" s="47" t="s">
        <v>97</v>
      </c>
      <c r="H1579" s="47" t="s">
        <v>2232</v>
      </c>
      <c r="I1579" s="47" t="n">
        <v>6</v>
      </c>
    </row>
    <row r="1580" customFormat="false" ht="15" hidden="false" customHeight="false" outlineLevel="0" collapsed="false">
      <c r="A1580" s="47" t="s">
        <v>3821</v>
      </c>
      <c r="B1580" s="47" t="s">
        <v>559</v>
      </c>
      <c r="C1580" s="48" t="n">
        <v>46052</v>
      </c>
      <c r="D1580" s="47" t="s">
        <v>75</v>
      </c>
      <c r="E1580" s="47" t="s">
        <v>65</v>
      </c>
      <c r="F1580" s="47" t="s">
        <v>2289</v>
      </c>
      <c r="G1580" s="47" t="s">
        <v>97</v>
      </c>
      <c r="H1580" s="47" t="s">
        <v>2232</v>
      </c>
      <c r="I1580" s="47" t="n">
        <v>2</v>
      </c>
    </row>
    <row r="1581" customFormat="false" ht="15" hidden="false" customHeight="false" outlineLevel="0" collapsed="false">
      <c r="A1581" s="47" t="s">
        <v>3822</v>
      </c>
      <c r="B1581" s="47" t="s">
        <v>559</v>
      </c>
      <c r="C1581" s="48" t="n">
        <v>46052</v>
      </c>
      <c r="D1581" s="47" t="s">
        <v>75</v>
      </c>
      <c r="E1581" s="47" t="s">
        <v>65</v>
      </c>
      <c r="F1581" s="47" t="s">
        <v>2289</v>
      </c>
      <c r="G1581" s="47" t="s">
        <v>97</v>
      </c>
      <c r="H1581" s="47" t="s">
        <v>2232</v>
      </c>
      <c r="I1581" s="47" t="n">
        <v>4</v>
      </c>
    </row>
    <row r="1582" customFormat="false" ht="15" hidden="false" customHeight="false" outlineLevel="0" collapsed="false">
      <c r="A1582" s="47" t="s">
        <v>3823</v>
      </c>
      <c r="B1582" s="47" t="s">
        <v>559</v>
      </c>
      <c r="C1582" s="48" t="n">
        <v>46052</v>
      </c>
      <c r="D1582" s="47" t="s">
        <v>75</v>
      </c>
      <c r="E1582" s="47" t="s">
        <v>65</v>
      </c>
      <c r="F1582" s="47" t="s">
        <v>2289</v>
      </c>
      <c r="G1582" s="47" t="s">
        <v>97</v>
      </c>
      <c r="H1582" s="47" t="s">
        <v>2232</v>
      </c>
      <c r="I1582" s="47" t="n">
        <v>6</v>
      </c>
    </row>
    <row r="1583" customFormat="false" ht="15" hidden="false" customHeight="false" outlineLevel="0" collapsed="false">
      <c r="A1583" s="47" t="s">
        <v>3824</v>
      </c>
      <c r="B1583" s="47" t="s">
        <v>560</v>
      </c>
      <c r="C1583" s="48" t="n">
        <v>46053</v>
      </c>
      <c r="D1583" s="47" t="s">
        <v>73</v>
      </c>
      <c r="E1583" s="47" t="s">
        <v>62</v>
      </c>
      <c r="F1583" s="47" t="s">
        <v>2231</v>
      </c>
      <c r="G1583" s="47" t="s">
        <v>97</v>
      </c>
      <c r="H1583" s="47" t="s">
        <v>2232</v>
      </c>
      <c r="I1583" s="47" t="n">
        <v>7</v>
      </c>
    </row>
    <row r="1584" customFormat="false" ht="15" hidden="false" customHeight="false" outlineLevel="0" collapsed="false">
      <c r="A1584" s="47" t="s">
        <v>3825</v>
      </c>
      <c r="B1584" s="47" t="s">
        <v>560</v>
      </c>
      <c r="C1584" s="48" t="n">
        <v>46053</v>
      </c>
      <c r="D1584" s="47" t="s">
        <v>73</v>
      </c>
      <c r="E1584" s="47" t="s">
        <v>62</v>
      </c>
      <c r="F1584" s="47" t="s">
        <v>2231</v>
      </c>
      <c r="G1584" s="47" t="s">
        <v>97</v>
      </c>
      <c r="H1584" s="47" t="s">
        <v>2232</v>
      </c>
      <c r="I1584" s="47" t="n">
        <v>3</v>
      </c>
    </row>
    <row r="1585" customFormat="false" ht="15" hidden="false" customHeight="false" outlineLevel="0" collapsed="false">
      <c r="A1585" s="47" t="s">
        <v>3826</v>
      </c>
      <c r="B1585" s="47" t="s">
        <v>560</v>
      </c>
      <c r="C1585" s="48" t="n">
        <v>46053</v>
      </c>
      <c r="D1585" s="47" t="s">
        <v>73</v>
      </c>
      <c r="E1585" s="47" t="s">
        <v>62</v>
      </c>
      <c r="F1585" s="47" t="s">
        <v>2231</v>
      </c>
      <c r="G1585" s="47" t="s">
        <v>97</v>
      </c>
      <c r="H1585" s="47" t="s">
        <v>2232</v>
      </c>
      <c r="I1585" s="47" t="n">
        <v>2</v>
      </c>
    </row>
    <row r="1586" customFormat="false" ht="15" hidden="false" customHeight="false" outlineLevel="0" collapsed="false">
      <c r="A1586" s="47" t="s">
        <v>3827</v>
      </c>
      <c r="B1586" s="47" t="s">
        <v>561</v>
      </c>
      <c r="C1586" s="48" t="n">
        <v>46053</v>
      </c>
      <c r="D1586" s="47" t="s">
        <v>74</v>
      </c>
      <c r="E1586" s="47" t="s">
        <v>62</v>
      </c>
      <c r="F1586" s="47" t="s">
        <v>2228</v>
      </c>
      <c r="G1586" s="47" t="s">
        <v>97</v>
      </c>
      <c r="H1586" s="47" t="s">
        <v>2232</v>
      </c>
      <c r="I1586" s="47" t="n">
        <v>7</v>
      </c>
    </row>
    <row r="1587" customFormat="false" ht="15" hidden="false" customHeight="false" outlineLevel="0" collapsed="false">
      <c r="A1587" s="47" t="s">
        <v>3828</v>
      </c>
      <c r="B1587" s="47" t="s">
        <v>561</v>
      </c>
      <c r="C1587" s="48" t="n">
        <v>46053</v>
      </c>
      <c r="D1587" s="47" t="s">
        <v>74</v>
      </c>
      <c r="E1587" s="47" t="s">
        <v>62</v>
      </c>
      <c r="F1587" s="47" t="s">
        <v>2317</v>
      </c>
      <c r="G1587" s="47" t="s">
        <v>97</v>
      </c>
      <c r="H1587" s="47" t="s">
        <v>2232</v>
      </c>
      <c r="I1587" s="47" t="n">
        <v>7</v>
      </c>
    </row>
    <row r="1588" customFormat="false" ht="15" hidden="false" customHeight="false" outlineLevel="0" collapsed="false">
      <c r="A1588" s="47" t="s">
        <v>3829</v>
      </c>
      <c r="B1588" s="47" t="s">
        <v>561</v>
      </c>
      <c r="C1588" s="48" t="n">
        <v>46053</v>
      </c>
      <c r="D1588" s="47" t="s">
        <v>74</v>
      </c>
      <c r="E1588" s="47" t="s">
        <v>62</v>
      </c>
      <c r="F1588" s="47" t="s">
        <v>2231</v>
      </c>
      <c r="G1588" s="47" t="s">
        <v>97</v>
      </c>
      <c r="H1588" s="47" t="s">
        <v>2232</v>
      </c>
      <c r="I1588" s="47" t="n">
        <v>6</v>
      </c>
    </row>
    <row r="1589" customFormat="false" ht="15" hidden="false" customHeight="false" outlineLevel="0" collapsed="false">
      <c r="A1589" s="47" t="s">
        <v>3830</v>
      </c>
      <c r="B1589" s="47" t="s">
        <v>562</v>
      </c>
      <c r="C1589" s="48" t="n">
        <v>46053</v>
      </c>
      <c r="D1589" s="47" t="s">
        <v>75</v>
      </c>
      <c r="E1589" s="47" t="s">
        <v>62</v>
      </c>
      <c r="F1589" s="47" t="s">
        <v>2228</v>
      </c>
      <c r="G1589" s="47" t="s">
        <v>97</v>
      </c>
      <c r="H1589" s="47" t="s">
        <v>2232</v>
      </c>
      <c r="I1589" s="47" t="n">
        <v>3</v>
      </c>
    </row>
    <row r="1590" customFormat="false" ht="15" hidden="false" customHeight="false" outlineLevel="0" collapsed="false">
      <c r="A1590" s="47" t="s">
        <v>3831</v>
      </c>
      <c r="B1590" s="47" t="s">
        <v>562</v>
      </c>
      <c r="C1590" s="48" t="n">
        <v>46053</v>
      </c>
      <c r="D1590" s="47" t="s">
        <v>75</v>
      </c>
      <c r="E1590" s="47" t="s">
        <v>62</v>
      </c>
      <c r="F1590" s="47" t="s">
        <v>2317</v>
      </c>
      <c r="G1590" s="47" t="s">
        <v>97</v>
      </c>
      <c r="H1590" s="47" t="s">
        <v>2232</v>
      </c>
      <c r="I1590" s="47" t="n">
        <v>2</v>
      </c>
    </row>
    <row r="1591" customFormat="false" ht="15" hidden="false" customHeight="false" outlineLevel="0" collapsed="false">
      <c r="A1591" s="47" t="s">
        <v>3832</v>
      </c>
      <c r="B1591" s="47" t="s">
        <v>562</v>
      </c>
      <c r="C1591" s="48" t="n">
        <v>46053</v>
      </c>
      <c r="D1591" s="47" t="s">
        <v>75</v>
      </c>
      <c r="E1591" s="47" t="s">
        <v>62</v>
      </c>
      <c r="F1591" s="47" t="s">
        <v>2228</v>
      </c>
      <c r="G1591" s="47" t="s">
        <v>97</v>
      </c>
      <c r="H1591" s="47" t="s">
        <v>2232</v>
      </c>
      <c r="I1591" s="47" t="n">
        <v>7</v>
      </c>
    </row>
    <row r="1592" customFormat="false" ht="15" hidden="false" customHeight="false" outlineLevel="0" collapsed="false">
      <c r="A1592" s="47" t="s">
        <v>3833</v>
      </c>
      <c r="B1592" s="47" t="s">
        <v>563</v>
      </c>
      <c r="C1592" s="48" t="n">
        <v>46053</v>
      </c>
      <c r="D1592" s="47" t="s">
        <v>73</v>
      </c>
      <c r="E1592" s="47" t="s">
        <v>63</v>
      </c>
      <c r="F1592" s="47" t="s">
        <v>2255</v>
      </c>
      <c r="G1592" s="47" t="s">
        <v>97</v>
      </c>
      <c r="H1592" s="47" t="s">
        <v>2232</v>
      </c>
      <c r="I1592" s="47" t="n">
        <v>7</v>
      </c>
    </row>
    <row r="1593" customFormat="false" ht="15" hidden="false" customHeight="false" outlineLevel="0" collapsed="false">
      <c r="A1593" s="47" t="s">
        <v>3834</v>
      </c>
      <c r="B1593" s="47" t="s">
        <v>563</v>
      </c>
      <c r="C1593" s="48" t="n">
        <v>46053</v>
      </c>
      <c r="D1593" s="47" t="s">
        <v>73</v>
      </c>
      <c r="E1593" s="47" t="s">
        <v>63</v>
      </c>
      <c r="F1593" s="47" t="s">
        <v>2252</v>
      </c>
      <c r="G1593" s="47" t="s">
        <v>97</v>
      </c>
      <c r="H1593" s="47" t="s">
        <v>2232</v>
      </c>
      <c r="I1593" s="47" t="n">
        <v>7</v>
      </c>
    </row>
    <row r="1594" customFormat="false" ht="15" hidden="false" customHeight="false" outlineLevel="0" collapsed="false">
      <c r="A1594" s="47" t="s">
        <v>3835</v>
      </c>
      <c r="B1594" s="47" t="s">
        <v>564</v>
      </c>
      <c r="C1594" s="48" t="n">
        <v>46053</v>
      </c>
      <c r="D1594" s="47" t="s">
        <v>74</v>
      </c>
      <c r="E1594" s="47" t="s">
        <v>63</v>
      </c>
      <c r="F1594" s="47" t="s">
        <v>2255</v>
      </c>
      <c r="G1594" s="47" t="s">
        <v>95</v>
      </c>
      <c r="H1594" s="47" t="s">
        <v>2245</v>
      </c>
      <c r="I1594" s="47" t="n">
        <v>23</v>
      </c>
    </row>
    <row r="1595" customFormat="false" ht="15" hidden="false" customHeight="false" outlineLevel="0" collapsed="false">
      <c r="A1595" s="47" t="s">
        <v>3836</v>
      </c>
      <c r="B1595" s="47" t="s">
        <v>564</v>
      </c>
      <c r="C1595" s="48" t="n">
        <v>46053</v>
      </c>
      <c r="D1595" s="47" t="s">
        <v>74</v>
      </c>
      <c r="E1595" s="47" t="s">
        <v>63</v>
      </c>
      <c r="F1595" s="47" t="s">
        <v>2255</v>
      </c>
      <c r="G1595" s="47" t="s">
        <v>97</v>
      </c>
      <c r="H1595" s="47" t="s">
        <v>2232</v>
      </c>
      <c r="I1595" s="47" t="n">
        <v>3</v>
      </c>
    </row>
    <row r="1596" customFormat="false" ht="15" hidden="false" customHeight="false" outlineLevel="0" collapsed="false">
      <c r="A1596" s="47" t="s">
        <v>3837</v>
      </c>
      <c r="B1596" s="47" t="s">
        <v>564</v>
      </c>
      <c r="C1596" s="48" t="n">
        <v>46053</v>
      </c>
      <c r="D1596" s="47" t="s">
        <v>74</v>
      </c>
      <c r="E1596" s="47" t="s">
        <v>63</v>
      </c>
      <c r="F1596" s="47" t="s">
        <v>2260</v>
      </c>
      <c r="G1596" s="47" t="s">
        <v>97</v>
      </c>
      <c r="H1596" s="47" t="s">
        <v>2232</v>
      </c>
      <c r="I1596" s="47" t="n">
        <v>3</v>
      </c>
    </row>
    <row r="1597" customFormat="false" ht="15" hidden="false" customHeight="false" outlineLevel="0" collapsed="false">
      <c r="A1597" s="47" t="s">
        <v>3838</v>
      </c>
      <c r="B1597" s="47" t="s">
        <v>564</v>
      </c>
      <c r="C1597" s="48" t="n">
        <v>46053</v>
      </c>
      <c r="D1597" s="47" t="s">
        <v>74</v>
      </c>
      <c r="E1597" s="47" t="s">
        <v>63</v>
      </c>
      <c r="F1597" s="47" t="s">
        <v>2260</v>
      </c>
      <c r="G1597" s="47" t="s">
        <v>97</v>
      </c>
      <c r="H1597" s="47" t="s">
        <v>2232</v>
      </c>
      <c r="I1597" s="47" t="n">
        <v>3</v>
      </c>
    </row>
    <row r="1598" customFormat="false" ht="15" hidden="false" customHeight="false" outlineLevel="0" collapsed="false">
      <c r="A1598" s="47" t="s">
        <v>3839</v>
      </c>
      <c r="B1598" s="47" t="s">
        <v>564</v>
      </c>
      <c r="C1598" s="48" t="n">
        <v>46053</v>
      </c>
      <c r="D1598" s="47" t="s">
        <v>74</v>
      </c>
      <c r="E1598" s="47" t="s">
        <v>63</v>
      </c>
      <c r="F1598" s="47" t="s">
        <v>2255</v>
      </c>
      <c r="G1598" s="47" t="s">
        <v>97</v>
      </c>
      <c r="H1598" s="47" t="s">
        <v>2232</v>
      </c>
      <c r="I1598" s="47" t="n">
        <v>6</v>
      </c>
    </row>
    <row r="1599" customFormat="false" ht="15" hidden="false" customHeight="false" outlineLevel="0" collapsed="false">
      <c r="A1599" s="47" t="s">
        <v>3840</v>
      </c>
      <c r="B1599" s="47" t="s">
        <v>564</v>
      </c>
      <c r="C1599" s="48" t="n">
        <v>46053</v>
      </c>
      <c r="D1599" s="47" t="s">
        <v>74</v>
      </c>
      <c r="E1599" s="47" t="s">
        <v>63</v>
      </c>
      <c r="F1599" s="47" t="s">
        <v>2252</v>
      </c>
      <c r="G1599" s="47" t="s">
        <v>97</v>
      </c>
      <c r="H1599" s="47" t="s">
        <v>2232</v>
      </c>
      <c r="I1599" s="47" t="n">
        <v>3</v>
      </c>
    </row>
    <row r="1600" customFormat="false" ht="15" hidden="false" customHeight="false" outlineLevel="0" collapsed="false">
      <c r="A1600" s="47" t="s">
        <v>3841</v>
      </c>
      <c r="B1600" s="47" t="s">
        <v>564</v>
      </c>
      <c r="C1600" s="48" t="n">
        <v>46053</v>
      </c>
      <c r="D1600" s="47" t="s">
        <v>74</v>
      </c>
      <c r="E1600" s="47" t="s">
        <v>63</v>
      </c>
      <c r="F1600" s="47" t="s">
        <v>2252</v>
      </c>
      <c r="G1600" s="47" t="s">
        <v>97</v>
      </c>
      <c r="H1600" s="47" t="s">
        <v>2232</v>
      </c>
      <c r="I1600" s="47" t="n">
        <v>4</v>
      </c>
    </row>
    <row r="1601" customFormat="false" ht="15" hidden="false" customHeight="false" outlineLevel="0" collapsed="false">
      <c r="A1601" s="47" t="s">
        <v>3842</v>
      </c>
      <c r="B1601" s="47" t="s">
        <v>564</v>
      </c>
      <c r="C1601" s="48" t="n">
        <v>46053</v>
      </c>
      <c r="D1601" s="47" t="s">
        <v>74</v>
      </c>
      <c r="E1601" s="47" t="s">
        <v>63</v>
      </c>
      <c r="F1601" s="47" t="s">
        <v>2252</v>
      </c>
      <c r="G1601" s="47" t="s">
        <v>97</v>
      </c>
      <c r="H1601" s="47" t="s">
        <v>2232</v>
      </c>
      <c r="I1601" s="47" t="n">
        <v>2</v>
      </c>
    </row>
    <row r="1602" customFormat="false" ht="15" hidden="false" customHeight="false" outlineLevel="0" collapsed="false">
      <c r="A1602" s="47" t="s">
        <v>3843</v>
      </c>
      <c r="B1602" s="47" t="s">
        <v>564</v>
      </c>
      <c r="C1602" s="48" t="n">
        <v>46053</v>
      </c>
      <c r="D1602" s="47" t="s">
        <v>74</v>
      </c>
      <c r="E1602" s="47" t="s">
        <v>63</v>
      </c>
      <c r="F1602" s="47" t="s">
        <v>2255</v>
      </c>
      <c r="G1602" s="47" t="s">
        <v>97</v>
      </c>
      <c r="H1602" s="47" t="s">
        <v>2232</v>
      </c>
      <c r="I1602" s="47" t="n">
        <v>3</v>
      </c>
    </row>
    <row r="1603" customFormat="false" ht="15" hidden="false" customHeight="false" outlineLevel="0" collapsed="false">
      <c r="A1603" s="47" t="s">
        <v>3844</v>
      </c>
      <c r="B1603" s="47" t="s">
        <v>565</v>
      </c>
      <c r="C1603" s="48" t="n">
        <v>46053</v>
      </c>
      <c r="D1603" s="47" t="s">
        <v>75</v>
      </c>
      <c r="E1603" s="47" t="s">
        <v>63</v>
      </c>
      <c r="F1603" s="47" t="s">
        <v>2255</v>
      </c>
      <c r="G1603" s="47" t="s">
        <v>93</v>
      </c>
      <c r="H1603" s="47" t="s">
        <v>2253</v>
      </c>
      <c r="I1603" s="47" t="n">
        <v>175</v>
      </c>
    </row>
    <row r="1604" customFormat="false" ht="15" hidden="false" customHeight="false" outlineLevel="0" collapsed="false">
      <c r="A1604" s="47" t="s">
        <v>3845</v>
      </c>
      <c r="B1604" s="47" t="s">
        <v>565</v>
      </c>
      <c r="C1604" s="48" t="n">
        <v>46053</v>
      </c>
      <c r="D1604" s="47" t="s">
        <v>75</v>
      </c>
      <c r="E1604" s="47" t="s">
        <v>63</v>
      </c>
      <c r="F1604" s="47" t="s">
        <v>2260</v>
      </c>
      <c r="G1604" s="47" t="s">
        <v>93</v>
      </c>
      <c r="H1604" s="47" t="s">
        <v>2253</v>
      </c>
      <c r="I1604" s="47" t="n">
        <v>37</v>
      </c>
    </row>
    <row r="1605" customFormat="false" ht="15" hidden="false" customHeight="false" outlineLevel="0" collapsed="false">
      <c r="A1605" s="47" t="s">
        <v>3846</v>
      </c>
      <c r="B1605" s="47" t="s">
        <v>565</v>
      </c>
      <c r="C1605" s="48" t="n">
        <v>46053</v>
      </c>
      <c r="D1605" s="47" t="s">
        <v>75</v>
      </c>
      <c r="E1605" s="47" t="s">
        <v>63</v>
      </c>
      <c r="F1605" s="47" t="s">
        <v>2255</v>
      </c>
      <c r="G1605" s="47" t="s">
        <v>93</v>
      </c>
      <c r="H1605" s="47" t="s">
        <v>2253</v>
      </c>
      <c r="I1605" s="47" t="n">
        <v>31</v>
      </c>
    </row>
    <row r="1606" customFormat="false" ht="15" hidden="false" customHeight="false" outlineLevel="0" collapsed="false">
      <c r="A1606" s="47" t="s">
        <v>3847</v>
      </c>
      <c r="B1606" s="47" t="s">
        <v>565</v>
      </c>
      <c r="C1606" s="48" t="n">
        <v>46053</v>
      </c>
      <c r="D1606" s="47" t="s">
        <v>75</v>
      </c>
      <c r="E1606" s="47" t="s">
        <v>63</v>
      </c>
      <c r="F1606" s="47" t="s">
        <v>2255</v>
      </c>
      <c r="G1606" s="47" t="s">
        <v>97</v>
      </c>
      <c r="H1606" s="47" t="s">
        <v>2232</v>
      </c>
      <c r="I1606" s="47" t="n">
        <v>3</v>
      </c>
    </row>
    <row r="1607" customFormat="false" ht="15" hidden="false" customHeight="false" outlineLevel="0" collapsed="false">
      <c r="A1607" s="47" t="s">
        <v>3848</v>
      </c>
      <c r="B1607" s="47" t="s">
        <v>565</v>
      </c>
      <c r="C1607" s="48" t="n">
        <v>46053</v>
      </c>
      <c r="D1607" s="47" t="s">
        <v>75</v>
      </c>
      <c r="E1607" s="47" t="s">
        <v>63</v>
      </c>
      <c r="F1607" s="47" t="s">
        <v>2252</v>
      </c>
      <c r="G1607" s="47" t="s">
        <v>97</v>
      </c>
      <c r="H1607" s="47" t="s">
        <v>2232</v>
      </c>
      <c r="I1607" s="47" t="n">
        <v>7</v>
      </c>
    </row>
    <row r="1608" customFormat="false" ht="15" hidden="false" customHeight="false" outlineLevel="0" collapsed="false">
      <c r="A1608" s="47" t="s">
        <v>3849</v>
      </c>
      <c r="B1608" s="47" t="s">
        <v>565</v>
      </c>
      <c r="C1608" s="48" t="n">
        <v>46053</v>
      </c>
      <c r="D1608" s="47" t="s">
        <v>75</v>
      </c>
      <c r="E1608" s="47" t="s">
        <v>63</v>
      </c>
      <c r="F1608" s="47" t="s">
        <v>2255</v>
      </c>
      <c r="G1608" s="47" t="s">
        <v>97</v>
      </c>
      <c r="H1608" s="47" t="s">
        <v>2232</v>
      </c>
      <c r="I1608" s="47" t="n">
        <v>7</v>
      </c>
    </row>
    <row r="1609" customFormat="false" ht="15" hidden="false" customHeight="false" outlineLevel="0" collapsed="false">
      <c r="A1609" s="47" t="s">
        <v>3850</v>
      </c>
      <c r="B1609" s="47" t="s">
        <v>565</v>
      </c>
      <c r="C1609" s="48" t="n">
        <v>46053</v>
      </c>
      <c r="D1609" s="47" t="s">
        <v>75</v>
      </c>
      <c r="E1609" s="47" t="s">
        <v>63</v>
      </c>
      <c r="F1609" s="47" t="s">
        <v>2252</v>
      </c>
      <c r="G1609" s="47" t="s">
        <v>97</v>
      </c>
      <c r="H1609" s="47" t="s">
        <v>2232</v>
      </c>
      <c r="I1609" s="47" t="n">
        <v>3</v>
      </c>
    </row>
    <row r="1610" customFormat="false" ht="15" hidden="false" customHeight="false" outlineLevel="0" collapsed="false">
      <c r="A1610" s="47" t="s">
        <v>3851</v>
      </c>
      <c r="B1610" s="47" t="s">
        <v>565</v>
      </c>
      <c r="C1610" s="48" t="n">
        <v>46053</v>
      </c>
      <c r="D1610" s="47" t="s">
        <v>75</v>
      </c>
      <c r="E1610" s="47" t="s">
        <v>63</v>
      </c>
      <c r="F1610" s="47" t="s">
        <v>2255</v>
      </c>
      <c r="G1610" s="47" t="s">
        <v>97</v>
      </c>
      <c r="H1610" s="47" t="s">
        <v>2232</v>
      </c>
      <c r="I1610" s="47" t="n">
        <v>6</v>
      </c>
    </row>
    <row r="1611" customFormat="false" ht="15" hidden="false" customHeight="false" outlineLevel="0" collapsed="false">
      <c r="A1611" s="47" t="s">
        <v>3852</v>
      </c>
      <c r="B1611" s="47" t="s">
        <v>565</v>
      </c>
      <c r="C1611" s="48" t="n">
        <v>46053</v>
      </c>
      <c r="D1611" s="47" t="s">
        <v>75</v>
      </c>
      <c r="E1611" s="47" t="s">
        <v>63</v>
      </c>
      <c r="F1611" s="47" t="s">
        <v>2255</v>
      </c>
      <c r="G1611" s="47" t="s">
        <v>97</v>
      </c>
      <c r="H1611" s="47" t="s">
        <v>2232</v>
      </c>
      <c r="I1611" s="47" t="n">
        <v>7</v>
      </c>
    </row>
    <row r="1612" customFormat="false" ht="15" hidden="false" customHeight="false" outlineLevel="0" collapsed="false">
      <c r="A1612" s="47" t="s">
        <v>3853</v>
      </c>
      <c r="B1612" s="47" t="s">
        <v>565</v>
      </c>
      <c r="C1612" s="48" t="n">
        <v>46053</v>
      </c>
      <c r="D1612" s="47" t="s">
        <v>75</v>
      </c>
      <c r="E1612" s="47" t="s">
        <v>63</v>
      </c>
      <c r="F1612" s="47" t="s">
        <v>2255</v>
      </c>
      <c r="G1612" s="47" t="s">
        <v>97</v>
      </c>
      <c r="H1612" s="47" t="s">
        <v>2232</v>
      </c>
      <c r="I1612" s="47" t="n">
        <v>6</v>
      </c>
    </row>
    <row r="1613" customFormat="false" ht="15" hidden="false" customHeight="false" outlineLevel="0" collapsed="false">
      <c r="A1613" s="47" t="s">
        <v>3854</v>
      </c>
      <c r="B1613" s="47" t="s">
        <v>566</v>
      </c>
      <c r="C1613" s="48" t="n">
        <v>46053</v>
      </c>
      <c r="D1613" s="47" t="s">
        <v>73</v>
      </c>
      <c r="E1613" s="47" t="s">
        <v>64</v>
      </c>
      <c r="F1613" s="47" t="s">
        <v>2280</v>
      </c>
      <c r="G1613" s="47" t="s">
        <v>97</v>
      </c>
      <c r="H1613" s="47" t="s">
        <v>2232</v>
      </c>
      <c r="I1613" s="47" t="n">
        <v>7</v>
      </c>
    </row>
    <row r="1614" customFormat="false" ht="15" hidden="false" customHeight="false" outlineLevel="0" collapsed="false">
      <c r="A1614" s="47" t="s">
        <v>3855</v>
      </c>
      <c r="B1614" s="47" t="s">
        <v>566</v>
      </c>
      <c r="C1614" s="48" t="n">
        <v>46053</v>
      </c>
      <c r="D1614" s="47" t="s">
        <v>73</v>
      </c>
      <c r="E1614" s="47" t="s">
        <v>64</v>
      </c>
      <c r="F1614" s="47" t="s">
        <v>2278</v>
      </c>
      <c r="G1614" s="47" t="s">
        <v>97</v>
      </c>
      <c r="H1614" s="47" t="s">
        <v>2232</v>
      </c>
      <c r="I1614" s="47" t="n">
        <v>6</v>
      </c>
    </row>
    <row r="1615" customFormat="false" ht="15" hidden="false" customHeight="false" outlineLevel="0" collapsed="false">
      <c r="A1615" s="47" t="s">
        <v>3856</v>
      </c>
      <c r="B1615" s="47" t="s">
        <v>566</v>
      </c>
      <c r="C1615" s="48" t="n">
        <v>46053</v>
      </c>
      <c r="D1615" s="47" t="s">
        <v>73</v>
      </c>
      <c r="E1615" s="47" t="s">
        <v>64</v>
      </c>
      <c r="F1615" s="47" t="s">
        <v>2278</v>
      </c>
      <c r="G1615" s="47" t="s">
        <v>97</v>
      </c>
      <c r="H1615" s="47" t="s">
        <v>2232</v>
      </c>
      <c r="I1615" s="47" t="n">
        <v>3</v>
      </c>
    </row>
    <row r="1616" customFormat="false" ht="15" hidden="false" customHeight="false" outlineLevel="0" collapsed="false">
      <c r="A1616" s="47" t="s">
        <v>3857</v>
      </c>
      <c r="B1616" s="47" t="s">
        <v>567</v>
      </c>
      <c r="C1616" s="48" t="n">
        <v>46053</v>
      </c>
      <c r="D1616" s="47" t="s">
        <v>74</v>
      </c>
      <c r="E1616" s="47" t="s">
        <v>64</v>
      </c>
      <c r="F1616" s="47" t="s">
        <v>2278</v>
      </c>
      <c r="G1616" s="47" t="s">
        <v>95</v>
      </c>
      <c r="H1616" s="47" t="s">
        <v>2245</v>
      </c>
      <c r="I1616" s="47" t="n">
        <v>38</v>
      </c>
    </row>
    <row r="1617" customFormat="false" ht="15" hidden="false" customHeight="false" outlineLevel="0" collapsed="false">
      <c r="A1617" s="47" t="s">
        <v>3858</v>
      </c>
      <c r="B1617" s="47" t="s">
        <v>567</v>
      </c>
      <c r="C1617" s="48" t="n">
        <v>46053</v>
      </c>
      <c r="D1617" s="47" t="s">
        <v>74</v>
      </c>
      <c r="E1617" s="47" t="s">
        <v>64</v>
      </c>
      <c r="F1617" s="47" t="s">
        <v>2278</v>
      </c>
      <c r="G1617" s="47" t="s">
        <v>97</v>
      </c>
      <c r="H1617" s="47" t="s">
        <v>2232</v>
      </c>
      <c r="I1617" s="47" t="n">
        <v>6</v>
      </c>
    </row>
    <row r="1618" customFormat="false" ht="15" hidden="false" customHeight="false" outlineLevel="0" collapsed="false">
      <c r="A1618" s="47" t="s">
        <v>3859</v>
      </c>
      <c r="B1618" s="47" t="s">
        <v>568</v>
      </c>
      <c r="C1618" s="48" t="n">
        <v>46053</v>
      </c>
      <c r="D1618" s="47" t="s">
        <v>73</v>
      </c>
      <c r="E1618" s="47" t="s">
        <v>65</v>
      </c>
      <c r="F1618" s="47" t="s">
        <v>2284</v>
      </c>
      <c r="G1618" s="47" t="s">
        <v>94</v>
      </c>
      <c r="H1618" s="47" t="s">
        <v>2229</v>
      </c>
      <c r="I1618" s="47" t="n">
        <v>50</v>
      </c>
    </row>
    <row r="1619" customFormat="false" ht="15" hidden="false" customHeight="false" outlineLevel="0" collapsed="false">
      <c r="A1619" s="47" t="s">
        <v>3860</v>
      </c>
      <c r="B1619" s="47" t="s">
        <v>568</v>
      </c>
      <c r="C1619" s="48" t="n">
        <v>46053</v>
      </c>
      <c r="D1619" s="47" t="s">
        <v>73</v>
      </c>
      <c r="E1619" s="47" t="s">
        <v>65</v>
      </c>
      <c r="F1619" s="47" t="s">
        <v>2284</v>
      </c>
      <c r="G1619" s="47" t="s">
        <v>95</v>
      </c>
      <c r="H1619" s="47" t="s">
        <v>2245</v>
      </c>
      <c r="I1619" s="47" t="n">
        <v>35</v>
      </c>
    </row>
    <row r="1620" customFormat="false" ht="15" hidden="false" customHeight="false" outlineLevel="0" collapsed="false">
      <c r="A1620" s="47" t="s">
        <v>3861</v>
      </c>
      <c r="B1620" s="47" t="s">
        <v>568</v>
      </c>
      <c r="C1620" s="48" t="n">
        <v>46053</v>
      </c>
      <c r="D1620" s="47" t="s">
        <v>73</v>
      </c>
      <c r="E1620" s="47" t="s">
        <v>65</v>
      </c>
      <c r="F1620" s="47" t="s">
        <v>2284</v>
      </c>
      <c r="G1620" s="47" t="s">
        <v>97</v>
      </c>
      <c r="H1620" s="47" t="s">
        <v>2232</v>
      </c>
      <c r="I1620" s="47" t="n">
        <v>5</v>
      </c>
    </row>
    <row r="1621" customFormat="false" ht="15" hidden="false" customHeight="false" outlineLevel="0" collapsed="false">
      <c r="A1621" s="47" t="s">
        <v>3862</v>
      </c>
      <c r="B1621" s="47" t="s">
        <v>568</v>
      </c>
      <c r="C1621" s="48" t="n">
        <v>46053</v>
      </c>
      <c r="D1621" s="47" t="s">
        <v>73</v>
      </c>
      <c r="E1621" s="47" t="s">
        <v>65</v>
      </c>
      <c r="F1621" s="47" t="s">
        <v>2284</v>
      </c>
      <c r="G1621" s="47" t="s">
        <v>97</v>
      </c>
      <c r="H1621" s="47" t="s">
        <v>2232</v>
      </c>
      <c r="I1621" s="47" t="n">
        <v>6</v>
      </c>
    </row>
    <row r="1622" customFormat="false" ht="15" hidden="false" customHeight="false" outlineLevel="0" collapsed="false">
      <c r="A1622" s="47" t="s">
        <v>3863</v>
      </c>
      <c r="B1622" s="47" t="s">
        <v>568</v>
      </c>
      <c r="C1622" s="48" t="n">
        <v>46053</v>
      </c>
      <c r="D1622" s="47" t="s">
        <v>73</v>
      </c>
      <c r="E1622" s="47" t="s">
        <v>65</v>
      </c>
      <c r="F1622" s="47" t="s">
        <v>2289</v>
      </c>
      <c r="G1622" s="47" t="s">
        <v>97</v>
      </c>
      <c r="H1622" s="47" t="s">
        <v>2232</v>
      </c>
      <c r="I1622" s="47" t="n">
        <v>6</v>
      </c>
    </row>
    <row r="1623" customFormat="false" ht="15" hidden="false" customHeight="false" outlineLevel="0" collapsed="false">
      <c r="A1623" s="47" t="s">
        <v>3864</v>
      </c>
      <c r="B1623" s="47" t="s">
        <v>568</v>
      </c>
      <c r="C1623" s="48" t="n">
        <v>46053</v>
      </c>
      <c r="D1623" s="47" t="s">
        <v>73</v>
      </c>
      <c r="E1623" s="47" t="s">
        <v>65</v>
      </c>
      <c r="F1623" s="47" t="s">
        <v>2284</v>
      </c>
      <c r="G1623" s="47" t="s">
        <v>97</v>
      </c>
      <c r="H1623" s="47" t="s">
        <v>2232</v>
      </c>
      <c r="I1623" s="47" t="n">
        <v>3</v>
      </c>
    </row>
    <row r="1624" customFormat="false" ht="15" hidden="false" customHeight="false" outlineLevel="0" collapsed="false">
      <c r="A1624" s="47" t="s">
        <v>3865</v>
      </c>
      <c r="B1624" s="47" t="s">
        <v>568</v>
      </c>
      <c r="C1624" s="48" t="n">
        <v>46053</v>
      </c>
      <c r="D1624" s="47" t="s">
        <v>73</v>
      </c>
      <c r="E1624" s="47" t="s">
        <v>65</v>
      </c>
      <c r="F1624" s="47" t="s">
        <v>2289</v>
      </c>
      <c r="G1624" s="47" t="s">
        <v>97</v>
      </c>
      <c r="H1624" s="47" t="s">
        <v>2232</v>
      </c>
      <c r="I1624" s="47" t="n">
        <v>5</v>
      </c>
    </row>
    <row r="1625" customFormat="false" ht="15" hidden="false" customHeight="false" outlineLevel="0" collapsed="false">
      <c r="A1625" s="47" t="s">
        <v>3866</v>
      </c>
      <c r="B1625" s="47" t="s">
        <v>570</v>
      </c>
      <c r="C1625" s="48" t="n">
        <v>46053</v>
      </c>
      <c r="D1625" s="47" t="s">
        <v>74</v>
      </c>
      <c r="E1625" s="47" t="s">
        <v>65</v>
      </c>
      <c r="F1625" s="47" t="s">
        <v>2284</v>
      </c>
      <c r="G1625" s="47" t="s">
        <v>97</v>
      </c>
      <c r="H1625" s="47" t="s">
        <v>2232</v>
      </c>
      <c r="I1625" s="47" t="n">
        <v>5</v>
      </c>
    </row>
    <row r="1626" customFormat="false" ht="15" hidden="false" customHeight="false" outlineLevel="0" collapsed="false">
      <c r="A1626" s="47" t="s">
        <v>3867</v>
      </c>
      <c r="B1626" s="47" t="s">
        <v>570</v>
      </c>
      <c r="C1626" s="48" t="n">
        <v>46053</v>
      </c>
      <c r="D1626" s="47" t="s">
        <v>74</v>
      </c>
      <c r="E1626" s="47" t="s">
        <v>65</v>
      </c>
      <c r="F1626" s="47" t="s">
        <v>2284</v>
      </c>
      <c r="G1626" s="47" t="s">
        <v>97</v>
      </c>
      <c r="H1626" s="47" t="s">
        <v>2232</v>
      </c>
      <c r="I1626" s="47" t="n">
        <v>6</v>
      </c>
    </row>
    <row r="1627" customFormat="false" ht="15" hidden="false" customHeight="false" outlineLevel="0" collapsed="false">
      <c r="A1627" s="47" t="s">
        <v>3868</v>
      </c>
      <c r="B1627" s="47" t="s">
        <v>570</v>
      </c>
      <c r="C1627" s="48" t="n">
        <v>46053</v>
      </c>
      <c r="D1627" s="47" t="s">
        <v>74</v>
      </c>
      <c r="E1627" s="47" t="s">
        <v>65</v>
      </c>
      <c r="F1627" s="47" t="s">
        <v>2289</v>
      </c>
      <c r="G1627" s="47" t="s">
        <v>97</v>
      </c>
      <c r="H1627" s="47" t="s">
        <v>2232</v>
      </c>
      <c r="I1627" s="47" t="n">
        <v>4</v>
      </c>
    </row>
    <row r="1628" customFormat="false" ht="15" hidden="false" customHeight="false" outlineLevel="0" collapsed="false">
      <c r="A1628" s="47" t="s">
        <v>3869</v>
      </c>
      <c r="B1628" s="47" t="s">
        <v>570</v>
      </c>
      <c r="C1628" s="48" t="n">
        <v>46053</v>
      </c>
      <c r="D1628" s="47" t="s">
        <v>74</v>
      </c>
      <c r="E1628" s="47" t="s">
        <v>65</v>
      </c>
      <c r="F1628" s="47" t="s">
        <v>2284</v>
      </c>
      <c r="G1628" s="47" t="s">
        <v>97</v>
      </c>
      <c r="H1628" s="47" t="s">
        <v>2232</v>
      </c>
      <c r="I1628" s="47" t="n">
        <v>4</v>
      </c>
    </row>
    <row r="1629" customFormat="false" ht="15" hidden="false" customHeight="false" outlineLevel="0" collapsed="false">
      <c r="A1629" s="47" t="s">
        <v>3870</v>
      </c>
      <c r="B1629" s="47" t="s">
        <v>570</v>
      </c>
      <c r="C1629" s="48" t="n">
        <v>46053</v>
      </c>
      <c r="D1629" s="47" t="s">
        <v>74</v>
      </c>
      <c r="E1629" s="47" t="s">
        <v>65</v>
      </c>
      <c r="F1629" s="47" t="s">
        <v>2289</v>
      </c>
      <c r="G1629" s="47" t="s">
        <v>97</v>
      </c>
      <c r="H1629" s="47" t="s">
        <v>2232</v>
      </c>
      <c r="I1629" s="47" t="n">
        <v>5</v>
      </c>
    </row>
    <row r="1630" customFormat="false" ht="15" hidden="false" customHeight="false" outlineLevel="0" collapsed="false">
      <c r="A1630" s="47" t="s">
        <v>3871</v>
      </c>
      <c r="B1630" s="47" t="s">
        <v>571</v>
      </c>
      <c r="C1630" s="48" t="n">
        <v>46053</v>
      </c>
      <c r="D1630" s="47" t="s">
        <v>75</v>
      </c>
      <c r="E1630" s="47" t="s">
        <v>65</v>
      </c>
      <c r="F1630" s="47" t="s">
        <v>2289</v>
      </c>
      <c r="G1630" s="47" t="s">
        <v>93</v>
      </c>
      <c r="H1630" s="47" t="s">
        <v>2253</v>
      </c>
      <c r="I1630" s="47" t="n">
        <v>12</v>
      </c>
    </row>
    <row r="1631" customFormat="false" ht="15" hidden="false" customHeight="false" outlineLevel="0" collapsed="false">
      <c r="A1631" s="47" t="s">
        <v>3872</v>
      </c>
      <c r="B1631" s="47" t="s">
        <v>571</v>
      </c>
      <c r="C1631" s="48" t="n">
        <v>46053</v>
      </c>
      <c r="D1631" s="47" t="s">
        <v>75</v>
      </c>
      <c r="E1631" s="47" t="s">
        <v>65</v>
      </c>
      <c r="F1631" s="47" t="s">
        <v>2284</v>
      </c>
      <c r="G1631" s="47" t="s">
        <v>95</v>
      </c>
      <c r="H1631" s="47" t="s">
        <v>2245</v>
      </c>
      <c r="I1631" s="47" t="n">
        <v>29</v>
      </c>
    </row>
    <row r="1632" customFormat="false" ht="15" hidden="false" customHeight="false" outlineLevel="0" collapsed="false">
      <c r="A1632" s="47" t="s">
        <v>3873</v>
      </c>
      <c r="B1632" s="47" t="s">
        <v>571</v>
      </c>
      <c r="C1632" s="48" t="n">
        <v>46053</v>
      </c>
      <c r="D1632" s="47" t="s">
        <v>75</v>
      </c>
      <c r="E1632" s="47" t="s">
        <v>65</v>
      </c>
      <c r="F1632" s="47" t="s">
        <v>2289</v>
      </c>
      <c r="G1632" s="47" t="s">
        <v>97</v>
      </c>
      <c r="H1632" s="47" t="s">
        <v>2232</v>
      </c>
      <c r="I1632" s="47" t="n">
        <v>2</v>
      </c>
    </row>
    <row r="1633" customFormat="false" ht="15" hidden="false" customHeight="false" outlineLevel="0" collapsed="false">
      <c r="A1633" s="47" t="s">
        <v>3874</v>
      </c>
      <c r="B1633" s="47" t="s">
        <v>571</v>
      </c>
      <c r="C1633" s="48" t="n">
        <v>46053</v>
      </c>
      <c r="D1633" s="47" t="s">
        <v>75</v>
      </c>
      <c r="E1633" s="47" t="s">
        <v>65</v>
      </c>
      <c r="F1633" s="47" t="s">
        <v>2289</v>
      </c>
      <c r="G1633" s="47" t="s">
        <v>97</v>
      </c>
      <c r="H1633" s="47" t="s">
        <v>2232</v>
      </c>
      <c r="I1633" s="47" t="n">
        <v>6</v>
      </c>
    </row>
    <row r="1634" customFormat="false" ht="15" hidden="false" customHeight="false" outlineLevel="0" collapsed="false">
      <c r="A1634" s="47" t="s">
        <v>3875</v>
      </c>
      <c r="B1634" s="47" t="s">
        <v>571</v>
      </c>
      <c r="C1634" s="48" t="n">
        <v>46053</v>
      </c>
      <c r="D1634" s="47" t="s">
        <v>75</v>
      </c>
      <c r="E1634" s="47" t="s">
        <v>65</v>
      </c>
      <c r="F1634" s="47" t="s">
        <v>2289</v>
      </c>
      <c r="G1634" s="47" t="s">
        <v>97</v>
      </c>
      <c r="H1634" s="47" t="s">
        <v>2232</v>
      </c>
      <c r="I1634" s="47" t="n">
        <v>6</v>
      </c>
    </row>
    <row r="1635" customFormat="false" ht="15" hidden="false" customHeight="false" outlineLevel="0" collapsed="false">
      <c r="A1635" s="47" t="s">
        <v>3876</v>
      </c>
      <c r="B1635" s="47" t="s">
        <v>571</v>
      </c>
      <c r="C1635" s="48" t="n">
        <v>46053</v>
      </c>
      <c r="D1635" s="47" t="s">
        <v>75</v>
      </c>
      <c r="E1635" s="47" t="s">
        <v>65</v>
      </c>
      <c r="F1635" s="47" t="s">
        <v>2284</v>
      </c>
      <c r="G1635" s="47" t="s">
        <v>97</v>
      </c>
      <c r="H1635" s="47" t="s">
        <v>2232</v>
      </c>
      <c r="I1635" s="47" t="n">
        <v>6</v>
      </c>
    </row>
    <row r="1636" customFormat="false" ht="15" hidden="false" customHeight="false" outlineLevel="0" collapsed="false">
      <c r="A1636" s="47" t="s">
        <v>3877</v>
      </c>
      <c r="B1636" s="47" t="s">
        <v>571</v>
      </c>
      <c r="C1636" s="48" t="n">
        <v>46053</v>
      </c>
      <c r="D1636" s="47" t="s">
        <v>75</v>
      </c>
      <c r="E1636" s="47" t="s">
        <v>65</v>
      </c>
      <c r="F1636" s="47" t="s">
        <v>2284</v>
      </c>
      <c r="G1636" s="47" t="s">
        <v>97</v>
      </c>
      <c r="H1636" s="47" t="s">
        <v>2232</v>
      </c>
      <c r="I1636" s="47" t="n">
        <v>3</v>
      </c>
    </row>
    <row r="1637" customFormat="false" ht="15" hidden="false" customHeight="false" outlineLevel="0" collapsed="false">
      <c r="A1637" s="47" t="s">
        <v>3878</v>
      </c>
      <c r="B1637" s="47" t="s">
        <v>571</v>
      </c>
      <c r="C1637" s="48" t="n">
        <v>46053</v>
      </c>
      <c r="D1637" s="47" t="s">
        <v>75</v>
      </c>
      <c r="E1637" s="47" t="s">
        <v>65</v>
      </c>
      <c r="F1637" s="47" t="s">
        <v>2284</v>
      </c>
      <c r="G1637" s="47" t="s">
        <v>97</v>
      </c>
      <c r="H1637" s="47" t="s">
        <v>2232</v>
      </c>
      <c r="I1637" s="47" t="n">
        <v>6</v>
      </c>
    </row>
    <row r="1638" customFormat="false" ht="15" hidden="false" customHeight="false" outlineLevel="0" collapsed="false">
      <c r="A1638" s="47" t="s">
        <v>3879</v>
      </c>
      <c r="B1638" s="47" t="s">
        <v>571</v>
      </c>
      <c r="C1638" s="48" t="n">
        <v>46053</v>
      </c>
      <c r="D1638" s="47" t="s">
        <v>75</v>
      </c>
      <c r="E1638" s="47" t="s">
        <v>65</v>
      </c>
      <c r="F1638" s="47" t="s">
        <v>2289</v>
      </c>
      <c r="G1638" s="47" t="s">
        <v>97</v>
      </c>
      <c r="H1638" s="47" t="s">
        <v>2232</v>
      </c>
      <c r="I1638" s="47" t="n">
        <v>2</v>
      </c>
    </row>
    <row r="1639" customFormat="false" ht="15" hidden="false" customHeight="false" outlineLevel="0" collapsed="false">
      <c r="A1639" s="47" t="s">
        <v>3880</v>
      </c>
      <c r="B1639" s="47" t="s">
        <v>571</v>
      </c>
      <c r="C1639" s="48" t="n">
        <v>46053</v>
      </c>
      <c r="D1639" s="47" t="s">
        <v>75</v>
      </c>
      <c r="E1639" s="47" t="s">
        <v>65</v>
      </c>
      <c r="F1639" s="47" t="s">
        <v>2284</v>
      </c>
      <c r="G1639" s="47" t="s">
        <v>97</v>
      </c>
      <c r="H1639" s="47" t="s">
        <v>2232</v>
      </c>
      <c r="I1639" s="47" t="n">
        <v>4</v>
      </c>
    </row>
    <row r="1640" customFormat="false" ht="15" hidden="false" customHeight="false" outlineLevel="0" collapsed="false">
      <c r="A1640" s="47" t="s">
        <v>3881</v>
      </c>
      <c r="B1640" s="47" t="s">
        <v>571</v>
      </c>
      <c r="C1640" s="48" t="n">
        <v>46053</v>
      </c>
      <c r="D1640" s="47" t="s">
        <v>75</v>
      </c>
      <c r="E1640" s="47" t="s">
        <v>65</v>
      </c>
      <c r="F1640" s="47" t="s">
        <v>2289</v>
      </c>
      <c r="G1640" s="47" t="s">
        <v>97</v>
      </c>
      <c r="H1640" s="47" t="s">
        <v>2232</v>
      </c>
      <c r="I1640" s="47" t="n">
        <v>3</v>
      </c>
    </row>
    <row r="1641" customFormat="false" ht="15" hidden="false" customHeight="false" outlineLevel="0" collapsed="false">
      <c r="A1641" s="47" t="s">
        <v>3882</v>
      </c>
      <c r="B1641" s="47" t="s">
        <v>572</v>
      </c>
      <c r="C1641" s="48" t="n">
        <v>46055</v>
      </c>
      <c r="D1641" s="47" t="s">
        <v>73</v>
      </c>
      <c r="E1641" s="47" t="s">
        <v>62</v>
      </c>
      <c r="F1641" s="47" t="s">
        <v>2228</v>
      </c>
      <c r="G1641" s="47" t="s">
        <v>97</v>
      </c>
      <c r="H1641" s="47" t="s">
        <v>2232</v>
      </c>
      <c r="I1641" s="47" t="n">
        <v>5</v>
      </c>
    </row>
    <row r="1642" customFormat="false" ht="15" hidden="false" customHeight="false" outlineLevel="0" collapsed="false">
      <c r="A1642" s="47" t="s">
        <v>3883</v>
      </c>
      <c r="B1642" s="47" t="s">
        <v>572</v>
      </c>
      <c r="C1642" s="48" t="n">
        <v>46055</v>
      </c>
      <c r="D1642" s="47" t="s">
        <v>73</v>
      </c>
      <c r="E1642" s="47" t="s">
        <v>62</v>
      </c>
      <c r="F1642" s="47" t="s">
        <v>2231</v>
      </c>
      <c r="G1642" s="47" t="s">
        <v>97</v>
      </c>
      <c r="H1642" s="47" t="s">
        <v>2232</v>
      </c>
      <c r="I1642" s="47" t="n">
        <v>4</v>
      </c>
    </row>
    <row r="1643" customFormat="false" ht="15" hidden="false" customHeight="false" outlineLevel="0" collapsed="false">
      <c r="A1643" s="47" t="s">
        <v>3884</v>
      </c>
      <c r="B1643" s="47" t="s">
        <v>572</v>
      </c>
      <c r="C1643" s="48" t="n">
        <v>46055</v>
      </c>
      <c r="D1643" s="47" t="s">
        <v>73</v>
      </c>
      <c r="E1643" s="47" t="s">
        <v>62</v>
      </c>
      <c r="F1643" s="47" t="s">
        <v>2231</v>
      </c>
      <c r="G1643" s="47" t="s">
        <v>97</v>
      </c>
      <c r="H1643" s="47" t="s">
        <v>2232</v>
      </c>
      <c r="I1643" s="47" t="n">
        <v>6</v>
      </c>
    </row>
    <row r="1644" customFormat="false" ht="15" hidden="false" customHeight="false" outlineLevel="0" collapsed="false">
      <c r="A1644" s="47" t="s">
        <v>3885</v>
      </c>
      <c r="B1644" s="47" t="s">
        <v>572</v>
      </c>
      <c r="C1644" s="48" t="n">
        <v>46055</v>
      </c>
      <c r="D1644" s="47" t="s">
        <v>73</v>
      </c>
      <c r="E1644" s="47" t="s">
        <v>62</v>
      </c>
      <c r="F1644" s="47" t="s">
        <v>2231</v>
      </c>
      <c r="G1644" s="47" t="s">
        <v>97</v>
      </c>
      <c r="H1644" s="47" t="s">
        <v>2232</v>
      </c>
      <c r="I1644" s="47" t="n">
        <v>3</v>
      </c>
    </row>
    <row r="1645" customFormat="false" ht="15" hidden="false" customHeight="false" outlineLevel="0" collapsed="false">
      <c r="A1645" s="47" t="s">
        <v>3886</v>
      </c>
      <c r="B1645" s="47" t="s">
        <v>572</v>
      </c>
      <c r="C1645" s="48" t="n">
        <v>46055</v>
      </c>
      <c r="D1645" s="47" t="s">
        <v>73</v>
      </c>
      <c r="E1645" s="47" t="s">
        <v>62</v>
      </c>
      <c r="F1645" s="47" t="s">
        <v>2231</v>
      </c>
      <c r="G1645" s="47" t="s">
        <v>97</v>
      </c>
      <c r="H1645" s="47" t="s">
        <v>2232</v>
      </c>
      <c r="I1645" s="47" t="n">
        <v>6</v>
      </c>
    </row>
    <row r="1646" customFormat="false" ht="15" hidden="false" customHeight="false" outlineLevel="0" collapsed="false">
      <c r="A1646" s="47" t="s">
        <v>3887</v>
      </c>
      <c r="B1646" s="47" t="s">
        <v>572</v>
      </c>
      <c r="C1646" s="48" t="n">
        <v>46055</v>
      </c>
      <c r="D1646" s="47" t="s">
        <v>73</v>
      </c>
      <c r="E1646" s="47" t="s">
        <v>62</v>
      </c>
      <c r="F1646" s="47" t="s">
        <v>2231</v>
      </c>
      <c r="G1646" s="47" t="s">
        <v>97</v>
      </c>
      <c r="H1646" s="47" t="s">
        <v>2232</v>
      </c>
      <c r="I1646" s="47" t="n">
        <v>7</v>
      </c>
    </row>
    <row r="1647" customFormat="false" ht="15" hidden="false" customHeight="false" outlineLevel="0" collapsed="false">
      <c r="A1647" s="47" t="s">
        <v>3888</v>
      </c>
      <c r="B1647" s="47" t="s">
        <v>572</v>
      </c>
      <c r="C1647" s="48" t="n">
        <v>46055</v>
      </c>
      <c r="D1647" s="47" t="s">
        <v>73</v>
      </c>
      <c r="E1647" s="47" t="s">
        <v>62</v>
      </c>
      <c r="F1647" s="47" t="s">
        <v>2228</v>
      </c>
      <c r="G1647" s="47" t="s">
        <v>97</v>
      </c>
      <c r="H1647" s="47" t="s">
        <v>2232</v>
      </c>
      <c r="I1647" s="47" t="n">
        <v>5</v>
      </c>
    </row>
    <row r="1648" customFormat="false" ht="15" hidden="false" customHeight="false" outlineLevel="0" collapsed="false">
      <c r="A1648" s="47" t="s">
        <v>3889</v>
      </c>
      <c r="B1648" s="47" t="s">
        <v>574</v>
      </c>
      <c r="C1648" s="48" t="n">
        <v>46055</v>
      </c>
      <c r="D1648" s="47" t="s">
        <v>74</v>
      </c>
      <c r="E1648" s="47" t="s">
        <v>62</v>
      </c>
      <c r="F1648" s="47" t="s">
        <v>2231</v>
      </c>
      <c r="G1648" s="47" t="s">
        <v>96</v>
      </c>
      <c r="H1648" s="47" t="s">
        <v>2270</v>
      </c>
      <c r="I1648" s="47" t="n">
        <v>23</v>
      </c>
    </row>
    <row r="1649" customFormat="false" ht="15" hidden="false" customHeight="false" outlineLevel="0" collapsed="false">
      <c r="A1649" s="47" t="s">
        <v>3890</v>
      </c>
      <c r="B1649" s="47" t="s">
        <v>574</v>
      </c>
      <c r="C1649" s="48" t="n">
        <v>46055</v>
      </c>
      <c r="D1649" s="47" t="s">
        <v>74</v>
      </c>
      <c r="E1649" s="47" t="s">
        <v>62</v>
      </c>
      <c r="F1649" s="47" t="s">
        <v>2317</v>
      </c>
      <c r="G1649" s="47" t="s">
        <v>97</v>
      </c>
      <c r="H1649" s="47" t="s">
        <v>2232</v>
      </c>
      <c r="I1649" s="47" t="n">
        <v>7</v>
      </c>
    </row>
    <row r="1650" customFormat="false" ht="15" hidden="false" customHeight="false" outlineLevel="0" collapsed="false">
      <c r="A1650" s="47" t="s">
        <v>3891</v>
      </c>
      <c r="B1650" s="47" t="s">
        <v>574</v>
      </c>
      <c r="C1650" s="48" t="n">
        <v>46055</v>
      </c>
      <c r="D1650" s="47" t="s">
        <v>74</v>
      </c>
      <c r="E1650" s="47" t="s">
        <v>62</v>
      </c>
      <c r="F1650" s="47" t="s">
        <v>2231</v>
      </c>
      <c r="G1650" s="47" t="s">
        <v>97</v>
      </c>
      <c r="H1650" s="47" t="s">
        <v>2232</v>
      </c>
      <c r="I1650" s="47" t="n">
        <v>7</v>
      </c>
    </row>
    <row r="1651" customFormat="false" ht="15" hidden="false" customHeight="false" outlineLevel="0" collapsed="false">
      <c r="A1651" s="47" t="s">
        <v>3892</v>
      </c>
      <c r="B1651" s="47" t="s">
        <v>574</v>
      </c>
      <c r="C1651" s="48" t="n">
        <v>46055</v>
      </c>
      <c r="D1651" s="47" t="s">
        <v>74</v>
      </c>
      <c r="E1651" s="47" t="s">
        <v>62</v>
      </c>
      <c r="F1651" s="47" t="s">
        <v>2231</v>
      </c>
      <c r="G1651" s="47" t="s">
        <v>97</v>
      </c>
      <c r="H1651" s="47" t="s">
        <v>2232</v>
      </c>
      <c r="I1651" s="47" t="n">
        <v>2</v>
      </c>
    </row>
    <row r="1652" customFormat="false" ht="15" hidden="false" customHeight="false" outlineLevel="0" collapsed="false">
      <c r="A1652" s="47" t="s">
        <v>3893</v>
      </c>
      <c r="B1652" s="47" t="s">
        <v>574</v>
      </c>
      <c r="C1652" s="48" t="n">
        <v>46055</v>
      </c>
      <c r="D1652" s="47" t="s">
        <v>74</v>
      </c>
      <c r="E1652" s="47" t="s">
        <v>62</v>
      </c>
      <c r="F1652" s="47" t="s">
        <v>2231</v>
      </c>
      <c r="G1652" s="47" t="s">
        <v>97</v>
      </c>
      <c r="H1652" s="47" t="s">
        <v>2232</v>
      </c>
      <c r="I1652" s="47" t="n">
        <v>3</v>
      </c>
    </row>
    <row r="1653" customFormat="false" ht="15" hidden="false" customHeight="false" outlineLevel="0" collapsed="false">
      <c r="A1653" s="47" t="s">
        <v>3894</v>
      </c>
      <c r="B1653" s="47" t="s">
        <v>574</v>
      </c>
      <c r="C1653" s="48" t="n">
        <v>46055</v>
      </c>
      <c r="D1653" s="47" t="s">
        <v>74</v>
      </c>
      <c r="E1653" s="47" t="s">
        <v>62</v>
      </c>
      <c r="F1653" s="47" t="s">
        <v>2228</v>
      </c>
      <c r="G1653" s="47" t="s">
        <v>97</v>
      </c>
      <c r="H1653" s="47" t="s">
        <v>2232</v>
      </c>
      <c r="I1653" s="47" t="n">
        <v>2</v>
      </c>
    </row>
    <row r="1654" customFormat="false" ht="15" hidden="false" customHeight="false" outlineLevel="0" collapsed="false">
      <c r="A1654" s="47" t="s">
        <v>3895</v>
      </c>
      <c r="B1654" s="47" t="s">
        <v>574</v>
      </c>
      <c r="C1654" s="48" t="n">
        <v>46055</v>
      </c>
      <c r="D1654" s="47" t="s">
        <v>74</v>
      </c>
      <c r="E1654" s="47" t="s">
        <v>62</v>
      </c>
      <c r="F1654" s="47" t="s">
        <v>2231</v>
      </c>
      <c r="G1654" s="47" t="s">
        <v>97</v>
      </c>
      <c r="H1654" s="47" t="s">
        <v>2232</v>
      </c>
      <c r="I1654" s="47" t="n">
        <v>6</v>
      </c>
    </row>
    <row r="1655" customFormat="false" ht="15" hidden="false" customHeight="false" outlineLevel="0" collapsed="false">
      <c r="A1655" s="47" t="s">
        <v>3896</v>
      </c>
      <c r="B1655" s="47" t="s">
        <v>574</v>
      </c>
      <c r="C1655" s="48" t="n">
        <v>46055</v>
      </c>
      <c r="D1655" s="47" t="s">
        <v>74</v>
      </c>
      <c r="E1655" s="47" t="s">
        <v>62</v>
      </c>
      <c r="F1655" s="47" t="s">
        <v>2228</v>
      </c>
      <c r="G1655" s="47" t="s">
        <v>97</v>
      </c>
      <c r="H1655" s="47" t="s">
        <v>2232</v>
      </c>
      <c r="I1655" s="47" t="n">
        <v>7</v>
      </c>
    </row>
    <row r="1656" customFormat="false" ht="15" hidden="false" customHeight="false" outlineLevel="0" collapsed="false">
      <c r="A1656" s="47" t="s">
        <v>3897</v>
      </c>
      <c r="B1656" s="47" t="s">
        <v>574</v>
      </c>
      <c r="C1656" s="48" t="n">
        <v>46055</v>
      </c>
      <c r="D1656" s="47" t="s">
        <v>74</v>
      </c>
      <c r="E1656" s="47" t="s">
        <v>62</v>
      </c>
      <c r="F1656" s="47" t="s">
        <v>2231</v>
      </c>
      <c r="G1656" s="47" t="s">
        <v>97</v>
      </c>
      <c r="H1656" s="47" t="s">
        <v>2232</v>
      </c>
      <c r="I1656" s="47" t="n">
        <v>6</v>
      </c>
    </row>
    <row r="1657" customFormat="false" ht="15" hidden="false" customHeight="false" outlineLevel="0" collapsed="false">
      <c r="A1657" s="47" t="s">
        <v>3898</v>
      </c>
      <c r="B1657" s="47" t="s">
        <v>575</v>
      </c>
      <c r="C1657" s="48" t="n">
        <v>46055</v>
      </c>
      <c r="D1657" s="47" t="s">
        <v>75</v>
      </c>
      <c r="E1657" s="47" t="s">
        <v>62</v>
      </c>
      <c r="F1657" s="47" t="s">
        <v>2317</v>
      </c>
      <c r="G1657" s="47" t="s">
        <v>97</v>
      </c>
      <c r="H1657" s="47" t="s">
        <v>2232</v>
      </c>
      <c r="I1657" s="47" t="n">
        <v>6</v>
      </c>
    </row>
    <row r="1658" customFormat="false" ht="15" hidden="false" customHeight="false" outlineLevel="0" collapsed="false">
      <c r="A1658" s="47" t="s">
        <v>3899</v>
      </c>
      <c r="B1658" s="47" t="s">
        <v>575</v>
      </c>
      <c r="C1658" s="48" t="n">
        <v>46055</v>
      </c>
      <c r="D1658" s="47" t="s">
        <v>75</v>
      </c>
      <c r="E1658" s="47" t="s">
        <v>62</v>
      </c>
      <c r="F1658" s="47" t="s">
        <v>2228</v>
      </c>
      <c r="G1658" s="47" t="s">
        <v>97</v>
      </c>
      <c r="H1658" s="47" t="s">
        <v>2232</v>
      </c>
      <c r="I1658" s="47" t="n">
        <v>4</v>
      </c>
    </row>
    <row r="1659" customFormat="false" ht="15" hidden="false" customHeight="false" outlineLevel="0" collapsed="false">
      <c r="A1659" s="47" t="s">
        <v>3900</v>
      </c>
      <c r="B1659" s="47" t="s">
        <v>575</v>
      </c>
      <c r="C1659" s="48" t="n">
        <v>46055</v>
      </c>
      <c r="D1659" s="47" t="s">
        <v>75</v>
      </c>
      <c r="E1659" s="47" t="s">
        <v>62</v>
      </c>
      <c r="F1659" s="47" t="s">
        <v>2231</v>
      </c>
      <c r="G1659" s="47" t="s">
        <v>97</v>
      </c>
      <c r="H1659" s="47" t="s">
        <v>2232</v>
      </c>
      <c r="I1659" s="47" t="n">
        <v>3</v>
      </c>
    </row>
    <row r="1660" customFormat="false" ht="15" hidden="false" customHeight="false" outlineLevel="0" collapsed="false">
      <c r="A1660" s="47" t="s">
        <v>3901</v>
      </c>
      <c r="B1660" s="47" t="s">
        <v>575</v>
      </c>
      <c r="C1660" s="48" t="n">
        <v>46055</v>
      </c>
      <c r="D1660" s="47" t="s">
        <v>75</v>
      </c>
      <c r="E1660" s="47" t="s">
        <v>62</v>
      </c>
      <c r="F1660" s="47" t="s">
        <v>2228</v>
      </c>
      <c r="G1660" s="47" t="s">
        <v>97</v>
      </c>
      <c r="H1660" s="47" t="s">
        <v>2232</v>
      </c>
      <c r="I1660" s="47" t="n">
        <v>7</v>
      </c>
    </row>
    <row r="1661" customFormat="false" ht="15" hidden="false" customHeight="false" outlineLevel="0" collapsed="false">
      <c r="A1661" s="47" t="s">
        <v>3902</v>
      </c>
      <c r="B1661" s="47" t="s">
        <v>575</v>
      </c>
      <c r="C1661" s="48" t="n">
        <v>46055</v>
      </c>
      <c r="D1661" s="47" t="s">
        <v>75</v>
      </c>
      <c r="E1661" s="47" t="s">
        <v>62</v>
      </c>
      <c r="F1661" s="47" t="s">
        <v>2231</v>
      </c>
      <c r="G1661" s="47" t="s">
        <v>97</v>
      </c>
      <c r="H1661" s="47" t="s">
        <v>2232</v>
      </c>
      <c r="I1661" s="47" t="n">
        <v>3</v>
      </c>
    </row>
    <row r="1662" customFormat="false" ht="15" hidden="false" customHeight="false" outlineLevel="0" collapsed="false">
      <c r="A1662" s="47" t="s">
        <v>3903</v>
      </c>
      <c r="B1662" s="47" t="s">
        <v>575</v>
      </c>
      <c r="C1662" s="48" t="n">
        <v>46055</v>
      </c>
      <c r="D1662" s="47" t="s">
        <v>75</v>
      </c>
      <c r="E1662" s="47" t="s">
        <v>62</v>
      </c>
      <c r="F1662" s="47" t="s">
        <v>2228</v>
      </c>
      <c r="G1662" s="47" t="s">
        <v>97</v>
      </c>
      <c r="H1662" s="47" t="s">
        <v>2232</v>
      </c>
      <c r="I1662" s="47" t="n">
        <v>7</v>
      </c>
    </row>
    <row r="1663" customFormat="false" ht="15" hidden="false" customHeight="false" outlineLevel="0" collapsed="false">
      <c r="A1663" s="47" t="s">
        <v>3904</v>
      </c>
      <c r="B1663" s="47" t="s">
        <v>576</v>
      </c>
      <c r="C1663" s="48" t="n">
        <v>46055</v>
      </c>
      <c r="D1663" s="47" t="s">
        <v>73</v>
      </c>
      <c r="E1663" s="47" t="s">
        <v>63</v>
      </c>
      <c r="F1663" s="47" t="s">
        <v>2255</v>
      </c>
      <c r="G1663" s="47" t="s">
        <v>97</v>
      </c>
      <c r="H1663" s="47" t="s">
        <v>2232</v>
      </c>
      <c r="I1663" s="47" t="n">
        <v>6</v>
      </c>
    </row>
    <row r="1664" customFormat="false" ht="15" hidden="false" customHeight="false" outlineLevel="0" collapsed="false">
      <c r="A1664" s="47" t="s">
        <v>3905</v>
      </c>
      <c r="B1664" s="47" t="s">
        <v>576</v>
      </c>
      <c r="C1664" s="48" t="n">
        <v>46055</v>
      </c>
      <c r="D1664" s="47" t="s">
        <v>73</v>
      </c>
      <c r="E1664" s="47" t="s">
        <v>63</v>
      </c>
      <c r="F1664" s="47" t="s">
        <v>2255</v>
      </c>
      <c r="G1664" s="47" t="s">
        <v>97</v>
      </c>
      <c r="H1664" s="47" t="s">
        <v>2232</v>
      </c>
      <c r="I1664" s="47" t="n">
        <v>4</v>
      </c>
    </row>
    <row r="1665" customFormat="false" ht="15" hidden="false" customHeight="false" outlineLevel="0" collapsed="false">
      <c r="A1665" s="47" t="s">
        <v>3906</v>
      </c>
      <c r="B1665" s="47" t="s">
        <v>576</v>
      </c>
      <c r="C1665" s="48" t="n">
        <v>46055</v>
      </c>
      <c r="D1665" s="47" t="s">
        <v>73</v>
      </c>
      <c r="E1665" s="47" t="s">
        <v>63</v>
      </c>
      <c r="F1665" s="47" t="s">
        <v>2252</v>
      </c>
      <c r="G1665" s="47" t="s">
        <v>97</v>
      </c>
      <c r="H1665" s="47" t="s">
        <v>2232</v>
      </c>
      <c r="I1665" s="47" t="n">
        <v>7</v>
      </c>
    </row>
    <row r="1666" customFormat="false" ht="15" hidden="false" customHeight="false" outlineLevel="0" collapsed="false">
      <c r="A1666" s="47" t="s">
        <v>3907</v>
      </c>
      <c r="B1666" s="47" t="s">
        <v>578</v>
      </c>
      <c r="C1666" s="48" t="n">
        <v>46055</v>
      </c>
      <c r="D1666" s="47" t="s">
        <v>74</v>
      </c>
      <c r="E1666" s="47" t="s">
        <v>63</v>
      </c>
      <c r="F1666" s="47" t="s">
        <v>2260</v>
      </c>
      <c r="G1666" s="47" t="s">
        <v>97</v>
      </c>
      <c r="H1666" s="47" t="s">
        <v>2232</v>
      </c>
      <c r="I1666" s="47" t="n">
        <v>2</v>
      </c>
    </row>
    <row r="1667" customFormat="false" ht="15" hidden="false" customHeight="false" outlineLevel="0" collapsed="false">
      <c r="A1667" s="47" t="s">
        <v>3908</v>
      </c>
      <c r="B1667" s="47" t="s">
        <v>578</v>
      </c>
      <c r="C1667" s="48" t="n">
        <v>46055</v>
      </c>
      <c r="D1667" s="47" t="s">
        <v>74</v>
      </c>
      <c r="E1667" s="47" t="s">
        <v>63</v>
      </c>
      <c r="F1667" s="47" t="s">
        <v>2252</v>
      </c>
      <c r="G1667" s="47" t="s">
        <v>97</v>
      </c>
      <c r="H1667" s="47" t="s">
        <v>2232</v>
      </c>
      <c r="I1667" s="47" t="n">
        <v>6</v>
      </c>
    </row>
    <row r="1668" customFormat="false" ht="15" hidden="false" customHeight="false" outlineLevel="0" collapsed="false">
      <c r="A1668" s="47" t="s">
        <v>3909</v>
      </c>
      <c r="B1668" s="47" t="s">
        <v>578</v>
      </c>
      <c r="C1668" s="48" t="n">
        <v>46055</v>
      </c>
      <c r="D1668" s="47" t="s">
        <v>74</v>
      </c>
      <c r="E1668" s="47" t="s">
        <v>63</v>
      </c>
      <c r="F1668" s="47" t="s">
        <v>2255</v>
      </c>
      <c r="G1668" s="47" t="s">
        <v>97</v>
      </c>
      <c r="H1668" s="47" t="s">
        <v>2232</v>
      </c>
      <c r="I1668" s="47" t="n">
        <v>2</v>
      </c>
    </row>
    <row r="1669" customFormat="false" ht="15" hidden="false" customHeight="false" outlineLevel="0" collapsed="false">
      <c r="A1669" s="47" t="s">
        <v>3910</v>
      </c>
      <c r="B1669" s="47" t="s">
        <v>578</v>
      </c>
      <c r="C1669" s="48" t="n">
        <v>46055</v>
      </c>
      <c r="D1669" s="47" t="s">
        <v>74</v>
      </c>
      <c r="E1669" s="47" t="s">
        <v>63</v>
      </c>
      <c r="F1669" s="47" t="s">
        <v>2255</v>
      </c>
      <c r="G1669" s="47" t="s">
        <v>97</v>
      </c>
      <c r="H1669" s="47" t="s">
        <v>2232</v>
      </c>
      <c r="I1669" s="47" t="n">
        <v>2</v>
      </c>
    </row>
    <row r="1670" customFormat="false" ht="15" hidden="false" customHeight="false" outlineLevel="0" collapsed="false">
      <c r="A1670" s="47" t="s">
        <v>3911</v>
      </c>
      <c r="B1670" s="47" t="s">
        <v>578</v>
      </c>
      <c r="C1670" s="48" t="n">
        <v>46055</v>
      </c>
      <c r="D1670" s="47" t="s">
        <v>74</v>
      </c>
      <c r="E1670" s="47" t="s">
        <v>63</v>
      </c>
      <c r="F1670" s="47" t="s">
        <v>2255</v>
      </c>
      <c r="G1670" s="47" t="s">
        <v>97</v>
      </c>
      <c r="H1670" s="47" t="s">
        <v>2232</v>
      </c>
      <c r="I1670" s="47" t="n">
        <v>2</v>
      </c>
    </row>
    <row r="1671" customFormat="false" ht="15" hidden="false" customHeight="false" outlineLevel="0" collapsed="false">
      <c r="A1671" s="47" t="s">
        <v>3912</v>
      </c>
      <c r="B1671" s="47" t="s">
        <v>578</v>
      </c>
      <c r="C1671" s="48" t="n">
        <v>46055</v>
      </c>
      <c r="D1671" s="47" t="s">
        <v>74</v>
      </c>
      <c r="E1671" s="47" t="s">
        <v>63</v>
      </c>
      <c r="F1671" s="47" t="s">
        <v>2255</v>
      </c>
      <c r="G1671" s="47" t="s">
        <v>98</v>
      </c>
      <c r="H1671" s="47" t="s">
        <v>2382</v>
      </c>
      <c r="I1671" s="47" t="n">
        <v>18</v>
      </c>
    </row>
    <row r="1672" customFormat="false" ht="15" hidden="false" customHeight="false" outlineLevel="0" collapsed="false">
      <c r="A1672" s="47" t="s">
        <v>3913</v>
      </c>
      <c r="B1672" s="47" t="s">
        <v>579</v>
      </c>
      <c r="C1672" s="48" t="n">
        <v>46055</v>
      </c>
      <c r="D1672" s="47" t="s">
        <v>75</v>
      </c>
      <c r="E1672" s="47" t="s">
        <v>63</v>
      </c>
      <c r="F1672" s="47" t="s">
        <v>2255</v>
      </c>
      <c r="G1672" s="47" t="s">
        <v>93</v>
      </c>
      <c r="H1672" s="47" t="s">
        <v>2253</v>
      </c>
      <c r="I1672" s="47" t="n">
        <v>64</v>
      </c>
    </row>
    <row r="1673" customFormat="false" ht="15" hidden="false" customHeight="false" outlineLevel="0" collapsed="false">
      <c r="A1673" s="47" t="s">
        <v>3914</v>
      </c>
      <c r="B1673" s="47" t="s">
        <v>579</v>
      </c>
      <c r="C1673" s="48" t="n">
        <v>46055</v>
      </c>
      <c r="D1673" s="47" t="s">
        <v>75</v>
      </c>
      <c r="E1673" s="47" t="s">
        <v>63</v>
      </c>
      <c r="F1673" s="47" t="s">
        <v>2255</v>
      </c>
      <c r="G1673" s="47" t="s">
        <v>93</v>
      </c>
      <c r="H1673" s="47" t="s">
        <v>2253</v>
      </c>
      <c r="I1673" s="47" t="n">
        <v>108</v>
      </c>
    </row>
    <row r="1674" customFormat="false" ht="15" hidden="false" customHeight="false" outlineLevel="0" collapsed="false">
      <c r="A1674" s="47" t="s">
        <v>3915</v>
      </c>
      <c r="B1674" s="47" t="s">
        <v>579</v>
      </c>
      <c r="C1674" s="48" t="n">
        <v>46055</v>
      </c>
      <c r="D1674" s="47" t="s">
        <v>75</v>
      </c>
      <c r="E1674" s="47" t="s">
        <v>63</v>
      </c>
      <c r="F1674" s="47" t="s">
        <v>2255</v>
      </c>
      <c r="G1674" s="47" t="s">
        <v>97</v>
      </c>
      <c r="H1674" s="47" t="s">
        <v>2232</v>
      </c>
      <c r="I1674" s="47" t="n">
        <v>5</v>
      </c>
    </row>
    <row r="1675" customFormat="false" ht="15" hidden="false" customHeight="false" outlineLevel="0" collapsed="false">
      <c r="A1675" s="47" t="s">
        <v>3916</v>
      </c>
      <c r="B1675" s="47" t="s">
        <v>579</v>
      </c>
      <c r="C1675" s="48" t="n">
        <v>46055</v>
      </c>
      <c r="D1675" s="47" t="s">
        <v>75</v>
      </c>
      <c r="E1675" s="47" t="s">
        <v>63</v>
      </c>
      <c r="F1675" s="47" t="s">
        <v>2252</v>
      </c>
      <c r="G1675" s="47" t="s">
        <v>97</v>
      </c>
      <c r="H1675" s="47" t="s">
        <v>2232</v>
      </c>
      <c r="I1675" s="47" t="n">
        <v>3</v>
      </c>
    </row>
    <row r="1676" customFormat="false" ht="15" hidden="false" customHeight="false" outlineLevel="0" collapsed="false">
      <c r="A1676" s="47" t="s">
        <v>3917</v>
      </c>
      <c r="B1676" s="47" t="s">
        <v>579</v>
      </c>
      <c r="C1676" s="48" t="n">
        <v>46055</v>
      </c>
      <c r="D1676" s="47" t="s">
        <v>75</v>
      </c>
      <c r="E1676" s="47" t="s">
        <v>63</v>
      </c>
      <c r="F1676" s="47" t="s">
        <v>2252</v>
      </c>
      <c r="G1676" s="47" t="s">
        <v>97</v>
      </c>
      <c r="H1676" s="47" t="s">
        <v>2232</v>
      </c>
      <c r="I1676" s="47" t="n">
        <v>2</v>
      </c>
    </row>
    <row r="1677" customFormat="false" ht="15" hidden="false" customHeight="false" outlineLevel="0" collapsed="false">
      <c r="A1677" s="47" t="s">
        <v>3918</v>
      </c>
      <c r="B1677" s="47" t="s">
        <v>579</v>
      </c>
      <c r="C1677" s="48" t="n">
        <v>46055</v>
      </c>
      <c r="D1677" s="47" t="s">
        <v>75</v>
      </c>
      <c r="E1677" s="47" t="s">
        <v>63</v>
      </c>
      <c r="F1677" s="47" t="s">
        <v>2255</v>
      </c>
      <c r="G1677" s="47" t="s">
        <v>97</v>
      </c>
      <c r="H1677" s="47" t="s">
        <v>2232</v>
      </c>
      <c r="I1677" s="47" t="n">
        <v>2</v>
      </c>
    </row>
    <row r="1678" customFormat="false" ht="15" hidden="false" customHeight="false" outlineLevel="0" collapsed="false">
      <c r="A1678" s="47" t="s">
        <v>3919</v>
      </c>
      <c r="B1678" s="47" t="s">
        <v>579</v>
      </c>
      <c r="C1678" s="48" t="n">
        <v>46055</v>
      </c>
      <c r="D1678" s="47" t="s">
        <v>75</v>
      </c>
      <c r="E1678" s="47" t="s">
        <v>63</v>
      </c>
      <c r="F1678" s="47" t="s">
        <v>2252</v>
      </c>
      <c r="G1678" s="47" t="s">
        <v>97</v>
      </c>
      <c r="H1678" s="47" t="s">
        <v>2232</v>
      </c>
      <c r="I1678" s="47" t="n">
        <v>5</v>
      </c>
    </row>
    <row r="1679" customFormat="false" ht="15" hidden="false" customHeight="false" outlineLevel="0" collapsed="false">
      <c r="A1679" s="47" t="s">
        <v>3920</v>
      </c>
      <c r="B1679" s="47" t="s">
        <v>579</v>
      </c>
      <c r="C1679" s="48" t="n">
        <v>46055</v>
      </c>
      <c r="D1679" s="47" t="s">
        <v>75</v>
      </c>
      <c r="E1679" s="47" t="s">
        <v>63</v>
      </c>
      <c r="F1679" s="47" t="s">
        <v>2255</v>
      </c>
      <c r="G1679" s="47" t="s">
        <v>98</v>
      </c>
      <c r="H1679" s="47" t="s">
        <v>2382</v>
      </c>
      <c r="I1679" s="47" t="n">
        <v>17</v>
      </c>
    </row>
    <row r="1680" customFormat="false" ht="15" hidden="false" customHeight="false" outlineLevel="0" collapsed="false">
      <c r="A1680" s="47" t="s">
        <v>3921</v>
      </c>
      <c r="B1680" s="47" t="s">
        <v>580</v>
      </c>
      <c r="C1680" s="48" t="n">
        <v>46055</v>
      </c>
      <c r="D1680" s="47" t="s">
        <v>73</v>
      </c>
      <c r="E1680" s="47" t="s">
        <v>64</v>
      </c>
      <c r="F1680" s="47" t="s">
        <v>2278</v>
      </c>
      <c r="G1680" s="47" t="s">
        <v>94</v>
      </c>
      <c r="H1680" s="47" t="s">
        <v>2229</v>
      </c>
      <c r="I1680" s="47" t="n">
        <v>123</v>
      </c>
    </row>
    <row r="1681" customFormat="false" ht="15" hidden="false" customHeight="false" outlineLevel="0" collapsed="false">
      <c r="A1681" s="47" t="s">
        <v>3922</v>
      </c>
      <c r="B1681" s="47" t="s">
        <v>580</v>
      </c>
      <c r="C1681" s="48" t="n">
        <v>46055</v>
      </c>
      <c r="D1681" s="47" t="s">
        <v>73</v>
      </c>
      <c r="E1681" s="47" t="s">
        <v>64</v>
      </c>
      <c r="F1681" s="47" t="s">
        <v>2278</v>
      </c>
      <c r="G1681" s="47" t="s">
        <v>97</v>
      </c>
      <c r="H1681" s="47" t="s">
        <v>2232</v>
      </c>
      <c r="I1681" s="47" t="n">
        <v>6</v>
      </c>
    </row>
    <row r="1682" customFormat="false" ht="15" hidden="false" customHeight="false" outlineLevel="0" collapsed="false">
      <c r="A1682" s="47" t="s">
        <v>3923</v>
      </c>
      <c r="B1682" s="47" t="s">
        <v>580</v>
      </c>
      <c r="C1682" s="48" t="n">
        <v>46055</v>
      </c>
      <c r="D1682" s="47" t="s">
        <v>73</v>
      </c>
      <c r="E1682" s="47" t="s">
        <v>64</v>
      </c>
      <c r="F1682" s="47" t="s">
        <v>2280</v>
      </c>
      <c r="G1682" s="47" t="s">
        <v>97</v>
      </c>
      <c r="H1682" s="47" t="s">
        <v>2232</v>
      </c>
      <c r="I1682" s="47" t="n">
        <v>6</v>
      </c>
    </row>
    <row r="1683" customFormat="false" ht="15" hidden="false" customHeight="false" outlineLevel="0" collapsed="false">
      <c r="A1683" s="47" t="s">
        <v>3924</v>
      </c>
      <c r="B1683" s="47" t="s">
        <v>582</v>
      </c>
      <c r="C1683" s="48" t="n">
        <v>46055</v>
      </c>
      <c r="D1683" s="47" t="s">
        <v>74</v>
      </c>
      <c r="E1683" s="47" t="s">
        <v>64</v>
      </c>
      <c r="F1683" s="47" t="s">
        <v>2280</v>
      </c>
      <c r="G1683" s="47" t="s">
        <v>93</v>
      </c>
      <c r="H1683" s="47" t="s">
        <v>2253</v>
      </c>
      <c r="I1683" s="47" t="n">
        <v>43</v>
      </c>
    </row>
    <row r="1684" customFormat="false" ht="15" hidden="false" customHeight="false" outlineLevel="0" collapsed="false">
      <c r="A1684" s="47" t="s">
        <v>3925</v>
      </c>
      <c r="B1684" s="47" t="s">
        <v>582</v>
      </c>
      <c r="C1684" s="48" t="n">
        <v>46055</v>
      </c>
      <c r="D1684" s="47" t="s">
        <v>74</v>
      </c>
      <c r="E1684" s="47" t="s">
        <v>64</v>
      </c>
      <c r="F1684" s="47" t="s">
        <v>2280</v>
      </c>
      <c r="G1684" s="47" t="s">
        <v>97</v>
      </c>
      <c r="H1684" s="47" t="s">
        <v>2232</v>
      </c>
      <c r="I1684" s="47" t="n">
        <v>5</v>
      </c>
    </row>
    <row r="1685" customFormat="false" ht="15" hidden="false" customHeight="false" outlineLevel="0" collapsed="false">
      <c r="A1685" s="47" t="s">
        <v>3926</v>
      </c>
      <c r="B1685" s="47" t="s">
        <v>582</v>
      </c>
      <c r="C1685" s="48" t="n">
        <v>46055</v>
      </c>
      <c r="D1685" s="47" t="s">
        <v>74</v>
      </c>
      <c r="E1685" s="47" t="s">
        <v>64</v>
      </c>
      <c r="F1685" s="47" t="s">
        <v>2278</v>
      </c>
      <c r="G1685" s="47" t="s">
        <v>97</v>
      </c>
      <c r="H1685" s="47" t="s">
        <v>2232</v>
      </c>
      <c r="I1685" s="47" t="n">
        <v>7</v>
      </c>
    </row>
    <row r="1686" customFormat="false" ht="15" hidden="false" customHeight="false" outlineLevel="0" collapsed="false">
      <c r="A1686" s="47" t="s">
        <v>3927</v>
      </c>
      <c r="B1686" s="47" t="s">
        <v>582</v>
      </c>
      <c r="C1686" s="48" t="n">
        <v>46055</v>
      </c>
      <c r="D1686" s="47" t="s">
        <v>74</v>
      </c>
      <c r="E1686" s="47" t="s">
        <v>64</v>
      </c>
      <c r="F1686" s="47" t="s">
        <v>2278</v>
      </c>
      <c r="G1686" s="47" t="s">
        <v>98</v>
      </c>
      <c r="H1686" s="47" t="s">
        <v>2382</v>
      </c>
      <c r="I1686" s="47" t="n">
        <v>23</v>
      </c>
    </row>
    <row r="1687" customFormat="false" ht="15" hidden="false" customHeight="false" outlineLevel="0" collapsed="false">
      <c r="A1687" s="47" t="s">
        <v>3928</v>
      </c>
      <c r="B1687" s="47" t="s">
        <v>583</v>
      </c>
      <c r="C1687" s="48" t="n">
        <v>46055</v>
      </c>
      <c r="D1687" s="47" t="s">
        <v>73</v>
      </c>
      <c r="E1687" s="47" t="s">
        <v>65</v>
      </c>
      <c r="F1687" s="47" t="s">
        <v>2284</v>
      </c>
      <c r="G1687" s="47" t="s">
        <v>97</v>
      </c>
      <c r="H1687" s="47" t="s">
        <v>2232</v>
      </c>
      <c r="I1687" s="47" t="n">
        <v>2</v>
      </c>
    </row>
    <row r="1688" customFormat="false" ht="15" hidden="false" customHeight="false" outlineLevel="0" collapsed="false">
      <c r="A1688" s="47" t="s">
        <v>3929</v>
      </c>
      <c r="B1688" s="47" t="s">
        <v>583</v>
      </c>
      <c r="C1688" s="48" t="n">
        <v>46055</v>
      </c>
      <c r="D1688" s="47" t="s">
        <v>73</v>
      </c>
      <c r="E1688" s="47" t="s">
        <v>65</v>
      </c>
      <c r="F1688" s="47" t="s">
        <v>2289</v>
      </c>
      <c r="G1688" s="47" t="s">
        <v>97</v>
      </c>
      <c r="H1688" s="47" t="s">
        <v>2232</v>
      </c>
      <c r="I1688" s="47" t="n">
        <v>4</v>
      </c>
    </row>
    <row r="1689" customFormat="false" ht="15" hidden="false" customHeight="false" outlineLevel="0" collapsed="false">
      <c r="A1689" s="47" t="s">
        <v>3930</v>
      </c>
      <c r="B1689" s="47" t="s">
        <v>583</v>
      </c>
      <c r="C1689" s="48" t="n">
        <v>46055</v>
      </c>
      <c r="D1689" s="47" t="s">
        <v>73</v>
      </c>
      <c r="E1689" s="47" t="s">
        <v>65</v>
      </c>
      <c r="F1689" s="47" t="s">
        <v>2284</v>
      </c>
      <c r="G1689" s="47" t="s">
        <v>97</v>
      </c>
      <c r="H1689" s="47" t="s">
        <v>2232</v>
      </c>
      <c r="I1689" s="47" t="n">
        <v>4</v>
      </c>
    </row>
    <row r="1690" customFormat="false" ht="15" hidden="false" customHeight="false" outlineLevel="0" collapsed="false">
      <c r="A1690" s="47" t="s">
        <v>3931</v>
      </c>
      <c r="B1690" s="47" t="s">
        <v>583</v>
      </c>
      <c r="C1690" s="48" t="n">
        <v>46055</v>
      </c>
      <c r="D1690" s="47" t="s">
        <v>73</v>
      </c>
      <c r="E1690" s="47" t="s">
        <v>65</v>
      </c>
      <c r="F1690" s="47" t="s">
        <v>2284</v>
      </c>
      <c r="G1690" s="47" t="s">
        <v>97</v>
      </c>
      <c r="H1690" s="47" t="s">
        <v>2232</v>
      </c>
      <c r="I1690" s="47" t="n">
        <v>5</v>
      </c>
    </row>
    <row r="1691" customFormat="false" ht="15" hidden="false" customHeight="false" outlineLevel="0" collapsed="false">
      <c r="A1691" s="47" t="s">
        <v>3932</v>
      </c>
      <c r="B1691" s="47" t="s">
        <v>583</v>
      </c>
      <c r="C1691" s="48" t="n">
        <v>46055</v>
      </c>
      <c r="D1691" s="47" t="s">
        <v>73</v>
      </c>
      <c r="E1691" s="47" t="s">
        <v>65</v>
      </c>
      <c r="F1691" s="47" t="s">
        <v>2284</v>
      </c>
      <c r="G1691" s="47" t="s">
        <v>97</v>
      </c>
      <c r="H1691" s="47" t="s">
        <v>2232</v>
      </c>
      <c r="I1691" s="47" t="n">
        <v>3</v>
      </c>
    </row>
    <row r="1692" customFormat="false" ht="15" hidden="false" customHeight="false" outlineLevel="0" collapsed="false">
      <c r="A1692" s="47" t="s">
        <v>3933</v>
      </c>
      <c r="B1692" s="47" t="s">
        <v>583</v>
      </c>
      <c r="C1692" s="48" t="n">
        <v>46055</v>
      </c>
      <c r="D1692" s="47" t="s">
        <v>73</v>
      </c>
      <c r="E1692" s="47" t="s">
        <v>65</v>
      </c>
      <c r="F1692" s="47" t="s">
        <v>2289</v>
      </c>
      <c r="G1692" s="47" t="s">
        <v>97</v>
      </c>
      <c r="H1692" s="47" t="s">
        <v>2232</v>
      </c>
      <c r="I1692" s="47" t="n">
        <v>6</v>
      </c>
    </row>
    <row r="1693" customFormat="false" ht="15" hidden="false" customHeight="false" outlineLevel="0" collapsed="false">
      <c r="A1693" s="47" t="s">
        <v>3934</v>
      </c>
      <c r="B1693" s="47" t="s">
        <v>583</v>
      </c>
      <c r="C1693" s="48" t="n">
        <v>46055</v>
      </c>
      <c r="D1693" s="47" t="s">
        <v>73</v>
      </c>
      <c r="E1693" s="47" t="s">
        <v>65</v>
      </c>
      <c r="F1693" s="47" t="s">
        <v>2289</v>
      </c>
      <c r="G1693" s="47" t="s">
        <v>97</v>
      </c>
      <c r="H1693" s="47" t="s">
        <v>2232</v>
      </c>
      <c r="I1693" s="47" t="n">
        <v>5</v>
      </c>
    </row>
    <row r="1694" customFormat="false" ht="15" hidden="false" customHeight="false" outlineLevel="0" collapsed="false">
      <c r="A1694" s="47" t="s">
        <v>3935</v>
      </c>
      <c r="B1694" s="47" t="s">
        <v>583</v>
      </c>
      <c r="C1694" s="48" t="n">
        <v>46055</v>
      </c>
      <c r="D1694" s="47" t="s">
        <v>73</v>
      </c>
      <c r="E1694" s="47" t="s">
        <v>65</v>
      </c>
      <c r="F1694" s="47" t="s">
        <v>2284</v>
      </c>
      <c r="G1694" s="47" t="s">
        <v>97</v>
      </c>
      <c r="H1694" s="47" t="s">
        <v>2232</v>
      </c>
      <c r="I1694" s="47" t="n">
        <v>2</v>
      </c>
    </row>
    <row r="1695" customFormat="false" ht="15" hidden="false" customHeight="false" outlineLevel="0" collapsed="false">
      <c r="A1695" s="47" t="s">
        <v>3936</v>
      </c>
      <c r="B1695" s="47" t="s">
        <v>583</v>
      </c>
      <c r="C1695" s="48" t="n">
        <v>46055</v>
      </c>
      <c r="D1695" s="47" t="s">
        <v>73</v>
      </c>
      <c r="E1695" s="47" t="s">
        <v>65</v>
      </c>
      <c r="F1695" s="47" t="s">
        <v>2289</v>
      </c>
      <c r="G1695" s="47" t="s">
        <v>97</v>
      </c>
      <c r="H1695" s="47" t="s">
        <v>2232</v>
      </c>
      <c r="I1695" s="47" t="n">
        <v>4</v>
      </c>
    </row>
    <row r="1696" customFormat="false" ht="15" hidden="false" customHeight="false" outlineLevel="0" collapsed="false">
      <c r="A1696" s="47" t="s">
        <v>3937</v>
      </c>
      <c r="B1696" s="47" t="s">
        <v>583</v>
      </c>
      <c r="C1696" s="48" t="n">
        <v>46055</v>
      </c>
      <c r="D1696" s="47" t="s">
        <v>73</v>
      </c>
      <c r="E1696" s="47" t="s">
        <v>65</v>
      </c>
      <c r="F1696" s="47" t="s">
        <v>2289</v>
      </c>
      <c r="G1696" s="47" t="s">
        <v>97</v>
      </c>
      <c r="H1696" s="47" t="s">
        <v>2232</v>
      </c>
      <c r="I1696" s="47" t="n">
        <v>3</v>
      </c>
    </row>
    <row r="1697" customFormat="false" ht="15" hidden="false" customHeight="false" outlineLevel="0" collapsed="false">
      <c r="A1697" s="47" t="s">
        <v>3938</v>
      </c>
      <c r="B1697" s="47" t="s">
        <v>584</v>
      </c>
      <c r="C1697" s="48" t="n">
        <v>46055</v>
      </c>
      <c r="D1697" s="47" t="s">
        <v>74</v>
      </c>
      <c r="E1697" s="47" t="s">
        <v>65</v>
      </c>
      <c r="F1697" s="47" t="s">
        <v>2289</v>
      </c>
      <c r="G1697" s="47" t="s">
        <v>96</v>
      </c>
      <c r="H1697" s="47" t="s">
        <v>2270</v>
      </c>
      <c r="I1697" s="47" t="n">
        <v>10</v>
      </c>
    </row>
    <row r="1698" customFormat="false" ht="15" hidden="false" customHeight="false" outlineLevel="0" collapsed="false">
      <c r="A1698" s="47" t="s">
        <v>3939</v>
      </c>
      <c r="B1698" s="47" t="s">
        <v>584</v>
      </c>
      <c r="C1698" s="48" t="n">
        <v>46055</v>
      </c>
      <c r="D1698" s="47" t="s">
        <v>74</v>
      </c>
      <c r="E1698" s="47" t="s">
        <v>65</v>
      </c>
      <c r="F1698" s="47" t="s">
        <v>2284</v>
      </c>
      <c r="G1698" s="47" t="s">
        <v>97</v>
      </c>
      <c r="H1698" s="47" t="s">
        <v>2232</v>
      </c>
      <c r="I1698" s="47" t="n">
        <v>6</v>
      </c>
    </row>
    <row r="1699" customFormat="false" ht="15" hidden="false" customHeight="false" outlineLevel="0" collapsed="false">
      <c r="A1699" s="47" t="s">
        <v>3940</v>
      </c>
      <c r="B1699" s="47" t="s">
        <v>584</v>
      </c>
      <c r="C1699" s="48" t="n">
        <v>46055</v>
      </c>
      <c r="D1699" s="47" t="s">
        <v>74</v>
      </c>
      <c r="E1699" s="47" t="s">
        <v>65</v>
      </c>
      <c r="F1699" s="47" t="s">
        <v>2289</v>
      </c>
      <c r="G1699" s="47" t="s">
        <v>97</v>
      </c>
      <c r="H1699" s="47" t="s">
        <v>2232</v>
      </c>
      <c r="I1699" s="47" t="n">
        <v>5</v>
      </c>
    </row>
    <row r="1700" customFormat="false" ht="15" hidden="false" customHeight="false" outlineLevel="0" collapsed="false">
      <c r="A1700" s="47" t="s">
        <v>3941</v>
      </c>
      <c r="B1700" s="47" t="s">
        <v>584</v>
      </c>
      <c r="C1700" s="48" t="n">
        <v>46055</v>
      </c>
      <c r="D1700" s="47" t="s">
        <v>74</v>
      </c>
      <c r="E1700" s="47" t="s">
        <v>65</v>
      </c>
      <c r="F1700" s="47" t="s">
        <v>2289</v>
      </c>
      <c r="G1700" s="47" t="s">
        <v>97</v>
      </c>
      <c r="H1700" s="47" t="s">
        <v>2232</v>
      </c>
      <c r="I1700" s="47" t="n">
        <v>5</v>
      </c>
    </row>
    <row r="1701" customFormat="false" ht="15" hidden="false" customHeight="false" outlineLevel="0" collapsed="false">
      <c r="A1701" s="47" t="s">
        <v>3942</v>
      </c>
      <c r="B1701" s="47" t="s">
        <v>584</v>
      </c>
      <c r="C1701" s="48" t="n">
        <v>46055</v>
      </c>
      <c r="D1701" s="47" t="s">
        <v>74</v>
      </c>
      <c r="E1701" s="47" t="s">
        <v>65</v>
      </c>
      <c r="F1701" s="47" t="s">
        <v>2289</v>
      </c>
      <c r="G1701" s="47" t="s">
        <v>97</v>
      </c>
      <c r="H1701" s="47" t="s">
        <v>2232</v>
      </c>
      <c r="I1701" s="47" t="n">
        <v>2</v>
      </c>
    </row>
    <row r="1702" customFormat="false" ht="15" hidden="false" customHeight="false" outlineLevel="0" collapsed="false">
      <c r="A1702" s="47" t="s">
        <v>3943</v>
      </c>
      <c r="B1702" s="47" t="s">
        <v>584</v>
      </c>
      <c r="C1702" s="48" t="n">
        <v>46055</v>
      </c>
      <c r="D1702" s="47" t="s">
        <v>74</v>
      </c>
      <c r="E1702" s="47" t="s">
        <v>65</v>
      </c>
      <c r="F1702" s="47" t="s">
        <v>2289</v>
      </c>
      <c r="G1702" s="47" t="s">
        <v>97</v>
      </c>
      <c r="H1702" s="47" t="s">
        <v>2232</v>
      </c>
      <c r="I1702" s="47" t="n">
        <v>3</v>
      </c>
    </row>
    <row r="1703" customFormat="false" ht="15" hidden="false" customHeight="false" outlineLevel="0" collapsed="false">
      <c r="A1703" s="47" t="s">
        <v>3944</v>
      </c>
      <c r="B1703" s="47" t="s">
        <v>584</v>
      </c>
      <c r="C1703" s="48" t="n">
        <v>46055</v>
      </c>
      <c r="D1703" s="47" t="s">
        <v>74</v>
      </c>
      <c r="E1703" s="47" t="s">
        <v>65</v>
      </c>
      <c r="F1703" s="47" t="s">
        <v>2289</v>
      </c>
      <c r="G1703" s="47" t="s">
        <v>97</v>
      </c>
      <c r="H1703" s="47" t="s">
        <v>2232</v>
      </c>
      <c r="I1703" s="47" t="n">
        <v>4</v>
      </c>
    </row>
    <row r="1704" customFormat="false" ht="15" hidden="false" customHeight="false" outlineLevel="0" collapsed="false">
      <c r="A1704" s="47" t="s">
        <v>3945</v>
      </c>
      <c r="B1704" s="47" t="s">
        <v>584</v>
      </c>
      <c r="C1704" s="48" t="n">
        <v>46055</v>
      </c>
      <c r="D1704" s="47" t="s">
        <v>74</v>
      </c>
      <c r="E1704" s="47" t="s">
        <v>65</v>
      </c>
      <c r="F1704" s="47" t="s">
        <v>2289</v>
      </c>
      <c r="G1704" s="47" t="s">
        <v>97</v>
      </c>
      <c r="H1704" s="47" t="s">
        <v>2232</v>
      </c>
      <c r="I1704" s="47" t="n">
        <v>2</v>
      </c>
    </row>
    <row r="1705" customFormat="false" ht="15" hidden="false" customHeight="false" outlineLevel="0" collapsed="false">
      <c r="A1705" s="47" t="s">
        <v>3946</v>
      </c>
      <c r="B1705" s="47" t="s">
        <v>584</v>
      </c>
      <c r="C1705" s="48" t="n">
        <v>46055</v>
      </c>
      <c r="D1705" s="47" t="s">
        <v>74</v>
      </c>
      <c r="E1705" s="47" t="s">
        <v>65</v>
      </c>
      <c r="F1705" s="47" t="s">
        <v>2284</v>
      </c>
      <c r="G1705" s="47" t="s">
        <v>97</v>
      </c>
      <c r="H1705" s="47" t="s">
        <v>2232</v>
      </c>
      <c r="I1705" s="47" t="n">
        <v>4</v>
      </c>
    </row>
    <row r="1706" customFormat="false" ht="15" hidden="false" customHeight="false" outlineLevel="0" collapsed="false">
      <c r="A1706" s="47" t="s">
        <v>3947</v>
      </c>
      <c r="B1706" s="47" t="s">
        <v>584</v>
      </c>
      <c r="C1706" s="48" t="n">
        <v>46055</v>
      </c>
      <c r="D1706" s="47" t="s">
        <v>74</v>
      </c>
      <c r="E1706" s="47" t="s">
        <v>65</v>
      </c>
      <c r="F1706" s="47" t="s">
        <v>2289</v>
      </c>
      <c r="G1706" s="47" t="s">
        <v>97</v>
      </c>
      <c r="H1706" s="47" t="s">
        <v>2232</v>
      </c>
      <c r="I1706" s="47" t="n">
        <v>6</v>
      </c>
    </row>
    <row r="1707" customFormat="false" ht="15" hidden="false" customHeight="false" outlineLevel="0" collapsed="false">
      <c r="A1707" s="47" t="s">
        <v>3948</v>
      </c>
      <c r="B1707" s="47" t="s">
        <v>584</v>
      </c>
      <c r="C1707" s="48" t="n">
        <v>46055</v>
      </c>
      <c r="D1707" s="47" t="s">
        <v>74</v>
      </c>
      <c r="E1707" s="47" t="s">
        <v>65</v>
      </c>
      <c r="F1707" s="47" t="s">
        <v>2284</v>
      </c>
      <c r="G1707" s="47" t="s">
        <v>97</v>
      </c>
      <c r="H1707" s="47" t="s">
        <v>2232</v>
      </c>
      <c r="I1707" s="47" t="n">
        <v>2</v>
      </c>
    </row>
    <row r="1708" customFormat="false" ht="15" hidden="false" customHeight="false" outlineLevel="0" collapsed="false">
      <c r="A1708" s="47" t="s">
        <v>3949</v>
      </c>
      <c r="B1708" s="47" t="s">
        <v>584</v>
      </c>
      <c r="C1708" s="48" t="n">
        <v>46055</v>
      </c>
      <c r="D1708" s="47" t="s">
        <v>74</v>
      </c>
      <c r="E1708" s="47" t="s">
        <v>65</v>
      </c>
      <c r="F1708" s="47" t="s">
        <v>2284</v>
      </c>
      <c r="G1708" s="47" t="s">
        <v>97</v>
      </c>
      <c r="H1708" s="47" t="s">
        <v>2232</v>
      </c>
      <c r="I1708" s="47" t="n">
        <v>6</v>
      </c>
    </row>
    <row r="1709" customFormat="false" ht="15" hidden="false" customHeight="false" outlineLevel="0" collapsed="false">
      <c r="A1709" s="47" t="s">
        <v>3950</v>
      </c>
      <c r="B1709" s="47" t="s">
        <v>585</v>
      </c>
      <c r="C1709" s="48" t="n">
        <v>46055</v>
      </c>
      <c r="D1709" s="47" t="s">
        <v>75</v>
      </c>
      <c r="E1709" s="47" t="s">
        <v>65</v>
      </c>
      <c r="F1709" s="47" t="s">
        <v>2284</v>
      </c>
      <c r="G1709" s="47" t="s">
        <v>93</v>
      </c>
      <c r="H1709" s="47" t="s">
        <v>2253</v>
      </c>
      <c r="I1709" s="47" t="n">
        <v>33</v>
      </c>
    </row>
    <row r="1710" customFormat="false" ht="15" hidden="false" customHeight="false" outlineLevel="0" collapsed="false">
      <c r="A1710" s="47" t="s">
        <v>3951</v>
      </c>
      <c r="B1710" s="47" t="s">
        <v>585</v>
      </c>
      <c r="C1710" s="48" t="n">
        <v>46055</v>
      </c>
      <c r="D1710" s="47" t="s">
        <v>75</v>
      </c>
      <c r="E1710" s="47" t="s">
        <v>65</v>
      </c>
      <c r="F1710" s="47" t="s">
        <v>2289</v>
      </c>
      <c r="G1710" s="47" t="s">
        <v>97</v>
      </c>
      <c r="H1710" s="47" t="s">
        <v>2232</v>
      </c>
      <c r="I1710" s="47" t="n">
        <v>4</v>
      </c>
    </row>
    <row r="1711" customFormat="false" ht="15" hidden="false" customHeight="false" outlineLevel="0" collapsed="false">
      <c r="A1711" s="47" t="s">
        <v>3952</v>
      </c>
      <c r="B1711" s="47" t="s">
        <v>585</v>
      </c>
      <c r="C1711" s="48" t="n">
        <v>46055</v>
      </c>
      <c r="D1711" s="47" t="s">
        <v>75</v>
      </c>
      <c r="E1711" s="47" t="s">
        <v>65</v>
      </c>
      <c r="F1711" s="47" t="s">
        <v>2289</v>
      </c>
      <c r="G1711" s="47" t="s">
        <v>97</v>
      </c>
      <c r="H1711" s="47" t="s">
        <v>2232</v>
      </c>
      <c r="I1711" s="47" t="n">
        <v>4</v>
      </c>
    </row>
    <row r="1712" customFormat="false" ht="15" hidden="false" customHeight="false" outlineLevel="0" collapsed="false">
      <c r="A1712" s="47" t="s">
        <v>3953</v>
      </c>
      <c r="B1712" s="47" t="s">
        <v>585</v>
      </c>
      <c r="C1712" s="48" t="n">
        <v>46055</v>
      </c>
      <c r="D1712" s="47" t="s">
        <v>75</v>
      </c>
      <c r="E1712" s="47" t="s">
        <v>65</v>
      </c>
      <c r="F1712" s="47" t="s">
        <v>2289</v>
      </c>
      <c r="G1712" s="47" t="s">
        <v>97</v>
      </c>
      <c r="H1712" s="47" t="s">
        <v>2232</v>
      </c>
      <c r="I1712" s="47" t="n">
        <v>2</v>
      </c>
    </row>
    <row r="1713" customFormat="false" ht="15" hidden="false" customHeight="false" outlineLevel="0" collapsed="false">
      <c r="A1713" s="47" t="s">
        <v>3954</v>
      </c>
      <c r="B1713" s="47" t="s">
        <v>585</v>
      </c>
      <c r="C1713" s="48" t="n">
        <v>46055</v>
      </c>
      <c r="D1713" s="47" t="s">
        <v>75</v>
      </c>
      <c r="E1713" s="47" t="s">
        <v>65</v>
      </c>
      <c r="F1713" s="47" t="s">
        <v>2284</v>
      </c>
      <c r="G1713" s="47" t="s">
        <v>97</v>
      </c>
      <c r="H1713" s="47" t="s">
        <v>2232</v>
      </c>
      <c r="I1713" s="47" t="n">
        <v>5</v>
      </c>
    </row>
    <row r="1714" customFormat="false" ht="15" hidden="false" customHeight="false" outlineLevel="0" collapsed="false">
      <c r="A1714" s="47" t="s">
        <v>3955</v>
      </c>
      <c r="B1714" s="47" t="s">
        <v>585</v>
      </c>
      <c r="C1714" s="48" t="n">
        <v>46055</v>
      </c>
      <c r="D1714" s="47" t="s">
        <v>75</v>
      </c>
      <c r="E1714" s="47" t="s">
        <v>65</v>
      </c>
      <c r="F1714" s="47" t="s">
        <v>2289</v>
      </c>
      <c r="G1714" s="47" t="s">
        <v>97</v>
      </c>
      <c r="H1714" s="47" t="s">
        <v>2232</v>
      </c>
      <c r="I1714" s="47" t="n">
        <v>5</v>
      </c>
    </row>
    <row r="1715" customFormat="false" ht="15" hidden="false" customHeight="false" outlineLevel="0" collapsed="false">
      <c r="A1715" s="47" t="s">
        <v>3956</v>
      </c>
      <c r="B1715" s="47" t="s">
        <v>585</v>
      </c>
      <c r="C1715" s="48" t="n">
        <v>46055</v>
      </c>
      <c r="D1715" s="47" t="s">
        <v>75</v>
      </c>
      <c r="E1715" s="47" t="s">
        <v>65</v>
      </c>
      <c r="F1715" s="47" t="s">
        <v>2289</v>
      </c>
      <c r="G1715" s="47" t="s">
        <v>97</v>
      </c>
      <c r="H1715" s="47" t="s">
        <v>2232</v>
      </c>
      <c r="I1715" s="47" t="n">
        <v>6</v>
      </c>
    </row>
    <row r="1716" customFormat="false" ht="15" hidden="false" customHeight="false" outlineLevel="0" collapsed="false">
      <c r="A1716" s="47" t="s">
        <v>3957</v>
      </c>
      <c r="B1716" s="47" t="s">
        <v>585</v>
      </c>
      <c r="C1716" s="48" t="n">
        <v>46055</v>
      </c>
      <c r="D1716" s="47" t="s">
        <v>75</v>
      </c>
      <c r="E1716" s="47" t="s">
        <v>65</v>
      </c>
      <c r="F1716" s="47" t="s">
        <v>2289</v>
      </c>
      <c r="G1716" s="47" t="s">
        <v>97</v>
      </c>
      <c r="H1716" s="47" t="s">
        <v>2232</v>
      </c>
      <c r="I1716" s="47" t="n">
        <v>6</v>
      </c>
    </row>
    <row r="1717" customFormat="false" ht="15" hidden="false" customHeight="false" outlineLevel="0" collapsed="false">
      <c r="A1717" s="47" t="s">
        <v>3958</v>
      </c>
      <c r="B1717" s="47" t="s">
        <v>586</v>
      </c>
      <c r="C1717" s="48" t="n">
        <v>46056</v>
      </c>
      <c r="D1717" s="47" t="s">
        <v>73</v>
      </c>
      <c r="E1717" s="47" t="s">
        <v>62</v>
      </c>
      <c r="F1717" s="47" t="s">
        <v>2228</v>
      </c>
      <c r="G1717" s="47" t="s">
        <v>97</v>
      </c>
      <c r="H1717" s="47" t="s">
        <v>2232</v>
      </c>
      <c r="I1717" s="47" t="n">
        <v>6</v>
      </c>
    </row>
    <row r="1718" customFormat="false" ht="15" hidden="false" customHeight="false" outlineLevel="0" collapsed="false">
      <c r="A1718" s="47" t="s">
        <v>3959</v>
      </c>
      <c r="B1718" s="47" t="s">
        <v>586</v>
      </c>
      <c r="C1718" s="48" t="n">
        <v>46056</v>
      </c>
      <c r="D1718" s="47" t="s">
        <v>73</v>
      </c>
      <c r="E1718" s="47" t="s">
        <v>62</v>
      </c>
      <c r="F1718" s="47" t="s">
        <v>2228</v>
      </c>
      <c r="G1718" s="47" t="s">
        <v>97</v>
      </c>
      <c r="H1718" s="47" t="s">
        <v>2232</v>
      </c>
      <c r="I1718" s="47" t="n">
        <v>5</v>
      </c>
    </row>
    <row r="1719" customFormat="false" ht="15" hidden="false" customHeight="false" outlineLevel="0" collapsed="false">
      <c r="A1719" s="47" t="s">
        <v>3960</v>
      </c>
      <c r="B1719" s="47" t="s">
        <v>586</v>
      </c>
      <c r="C1719" s="48" t="n">
        <v>46056</v>
      </c>
      <c r="D1719" s="47" t="s">
        <v>73</v>
      </c>
      <c r="E1719" s="47" t="s">
        <v>62</v>
      </c>
      <c r="F1719" s="47" t="s">
        <v>2228</v>
      </c>
      <c r="G1719" s="47" t="s">
        <v>97</v>
      </c>
      <c r="H1719" s="47" t="s">
        <v>2232</v>
      </c>
      <c r="I1719" s="47" t="n">
        <v>6</v>
      </c>
    </row>
    <row r="1720" customFormat="false" ht="15" hidden="false" customHeight="false" outlineLevel="0" collapsed="false">
      <c r="A1720" s="47" t="s">
        <v>3961</v>
      </c>
      <c r="B1720" s="47" t="s">
        <v>586</v>
      </c>
      <c r="C1720" s="48" t="n">
        <v>46056</v>
      </c>
      <c r="D1720" s="47" t="s">
        <v>73</v>
      </c>
      <c r="E1720" s="47" t="s">
        <v>62</v>
      </c>
      <c r="F1720" s="47" t="s">
        <v>2228</v>
      </c>
      <c r="G1720" s="47" t="s">
        <v>97</v>
      </c>
      <c r="H1720" s="47" t="s">
        <v>2232</v>
      </c>
      <c r="I1720" s="47" t="n">
        <v>5</v>
      </c>
    </row>
    <row r="1721" customFormat="false" ht="15" hidden="false" customHeight="false" outlineLevel="0" collapsed="false">
      <c r="A1721" s="47" t="s">
        <v>3962</v>
      </c>
      <c r="B1721" s="47" t="s">
        <v>587</v>
      </c>
      <c r="C1721" s="48" t="n">
        <v>46056</v>
      </c>
      <c r="D1721" s="47" t="s">
        <v>74</v>
      </c>
      <c r="E1721" s="47" t="s">
        <v>62</v>
      </c>
      <c r="F1721" s="47" t="s">
        <v>2231</v>
      </c>
      <c r="G1721" s="47" t="s">
        <v>97</v>
      </c>
      <c r="H1721" s="47" t="s">
        <v>2232</v>
      </c>
      <c r="I1721" s="47" t="n">
        <v>7</v>
      </c>
    </row>
    <row r="1722" customFormat="false" ht="15" hidden="false" customHeight="false" outlineLevel="0" collapsed="false">
      <c r="A1722" s="47" t="s">
        <v>3963</v>
      </c>
      <c r="B1722" s="47" t="s">
        <v>588</v>
      </c>
      <c r="C1722" s="48" t="n">
        <v>46056</v>
      </c>
      <c r="D1722" s="47" t="s">
        <v>75</v>
      </c>
      <c r="E1722" s="47" t="s">
        <v>62</v>
      </c>
      <c r="F1722" s="47" t="s">
        <v>2228</v>
      </c>
      <c r="G1722" s="47" t="s">
        <v>93</v>
      </c>
      <c r="H1722" s="47" t="s">
        <v>2253</v>
      </c>
      <c r="I1722" s="47" t="n">
        <v>15</v>
      </c>
    </row>
    <row r="1723" customFormat="false" ht="15" hidden="false" customHeight="false" outlineLevel="0" collapsed="false">
      <c r="A1723" s="47" t="s">
        <v>3964</v>
      </c>
      <c r="B1723" s="47" t="s">
        <v>588</v>
      </c>
      <c r="C1723" s="48" t="n">
        <v>46056</v>
      </c>
      <c r="D1723" s="47" t="s">
        <v>75</v>
      </c>
      <c r="E1723" s="47" t="s">
        <v>62</v>
      </c>
      <c r="F1723" s="47" t="s">
        <v>2228</v>
      </c>
      <c r="G1723" s="47" t="s">
        <v>97</v>
      </c>
      <c r="H1723" s="47" t="s">
        <v>2232</v>
      </c>
      <c r="I1723" s="47" t="n">
        <v>6</v>
      </c>
    </row>
    <row r="1724" customFormat="false" ht="15" hidden="false" customHeight="false" outlineLevel="0" collapsed="false">
      <c r="A1724" s="47" t="s">
        <v>3965</v>
      </c>
      <c r="B1724" s="47" t="s">
        <v>588</v>
      </c>
      <c r="C1724" s="48" t="n">
        <v>46056</v>
      </c>
      <c r="D1724" s="47" t="s">
        <v>75</v>
      </c>
      <c r="E1724" s="47" t="s">
        <v>62</v>
      </c>
      <c r="F1724" s="47" t="s">
        <v>2231</v>
      </c>
      <c r="G1724" s="47" t="s">
        <v>97</v>
      </c>
      <c r="H1724" s="47" t="s">
        <v>2232</v>
      </c>
      <c r="I1724" s="47" t="n">
        <v>5</v>
      </c>
    </row>
    <row r="1725" customFormat="false" ht="15" hidden="false" customHeight="false" outlineLevel="0" collapsed="false">
      <c r="A1725" s="47" t="s">
        <v>3966</v>
      </c>
      <c r="B1725" s="47" t="s">
        <v>588</v>
      </c>
      <c r="C1725" s="48" t="n">
        <v>46056</v>
      </c>
      <c r="D1725" s="47" t="s">
        <v>75</v>
      </c>
      <c r="E1725" s="47" t="s">
        <v>62</v>
      </c>
      <c r="F1725" s="47" t="s">
        <v>2228</v>
      </c>
      <c r="G1725" s="47" t="s">
        <v>97</v>
      </c>
      <c r="H1725" s="47" t="s">
        <v>2232</v>
      </c>
      <c r="I1725" s="47" t="n">
        <v>4</v>
      </c>
    </row>
    <row r="1726" customFormat="false" ht="15" hidden="false" customHeight="false" outlineLevel="0" collapsed="false">
      <c r="A1726" s="47" t="s">
        <v>3967</v>
      </c>
      <c r="B1726" s="47" t="s">
        <v>588</v>
      </c>
      <c r="C1726" s="48" t="n">
        <v>46056</v>
      </c>
      <c r="D1726" s="47" t="s">
        <v>75</v>
      </c>
      <c r="E1726" s="47" t="s">
        <v>62</v>
      </c>
      <c r="F1726" s="47" t="s">
        <v>2228</v>
      </c>
      <c r="G1726" s="47" t="s">
        <v>97</v>
      </c>
      <c r="H1726" s="47" t="s">
        <v>2232</v>
      </c>
      <c r="I1726" s="47" t="n">
        <v>6</v>
      </c>
    </row>
    <row r="1727" customFormat="false" ht="15" hidden="false" customHeight="false" outlineLevel="0" collapsed="false">
      <c r="A1727" s="47" t="s">
        <v>3968</v>
      </c>
      <c r="B1727" s="47" t="s">
        <v>588</v>
      </c>
      <c r="C1727" s="48" t="n">
        <v>46056</v>
      </c>
      <c r="D1727" s="47" t="s">
        <v>75</v>
      </c>
      <c r="E1727" s="47" t="s">
        <v>62</v>
      </c>
      <c r="F1727" s="47" t="s">
        <v>2228</v>
      </c>
      <c r="G1727" s="47" t="s">
        <v>97</v>
      </c>
      <c r="H1727" s="47" t="s">
        <v>2232</v>
      </c>
      <c r="I1727" s="47" t="n">
        <v>2</v>
      </c>
    </row>
    <row r="1728" customFormat="false" ht="15" hidden="false" customHeight="false" outlineLevel="0" collapsed="false">
      <c r="A1728" s="47" t="s">
        <v>3969</v>
      </c>
      <c r="B1728" s="47" t="s">
        <v>589</v>
      </c>
      <c r="C1728" s="48" t="n">
        <v>46056</v>
      </c>
      <c r="D1728" s="47" t="s">
        <v>73</v>
      </c>
      <c r="E1728" s="47" t="s">
        <v>63</v>
      </c>
      <c r="F1728" s="47" t="s">
        <v>2255</v>
      </c>
      <c r="G1728" s="47" t="s">
        <v>95</v>
      </c>
      <c r="H1728" s="47" t="s">
        <v>2245</v>
      </c>
      <c r="I1728" s="47" t="n">
        <v>86</v>
      </c>
    </row>
    <row r="1729" customFormat="false" ht="15" hidden="false" customHeight="false" outlineLevel="0" collapsed="false">
      <c r="A1729" s="47" t="s">
        <v>3970</v>
      </c>
      <c r="B1729" s="47" t="s">
        <v>589</v>
      </c>
      <c r="C1729" s="48" t="n">
        <v>46056</v>
      </c>
      <c r="D1729" s="47" t="s">
        <v>73</v>
      </c>
      <c r="E1729" s="47" t="s">
        <v>63</v>
      </c>
      <c r="F1729" s="47" t="s">
        <v>2255</v>
      </c>
      <c r="G1729" s="47" t="s">
        <v>95</v>
      </c>
      <c r="H1729" s="47" t="s">
        <v>2245</v>
      </c>
      <c r="I1729" s="47" t="n">
        <v>14</v>
      </c>
    </row>
    <row r="1730" customFormat="false" ht="15" hidden="false" customHeight="false" outlineLevel="0" collapsed="false">
      <c r="A1730" s="47" t="s">
        <v>3971</v>
      </c>
      <c r="B1730" s="47" t="s">
        <v>589</v>
      </c>
      <c r="C1730" s="48" t="n">
        <v>46056</v>
      </c>
      <c r="D1730" s="47" t="s">
        <v>73</v>
      </c>
      <c r="E1730" s="47" t="s">
        <v>63</v>
      </c>
      <c r="F1730" s="47" t="s">
        <v>2255</v>
      </c>
      <c r="G1730" s="47" t="s">
        <v>95</v>
      </c>
      <c r="H1730" s="47" t="s">
        <v>2245</v>
      </c>
      <c r="I1730" s="47" t="n">
        <v>32</v>
      </c>
    </row>
    <row r="1731" customFormat="false" ht="15" hidden="false" customHeight="false" outlineLevel="0" collapsed="false">
      <c r="A1731" s="47" t="s">
        <v>3972</v>
      </c>
      <c r="B1731" s="47" t="s">
        <v>589</v>
      </c>
      <c r="C1731" s="48" t="n">
        <v>46056</v>
      </c>
      <c r="D1731" s="47" t="s">
        <v>73</v>
      </c>
      <c r="E1731" s="47" t="s">
        <v>63</v>
      </c>
      <c r="F1731" s="47" t="s">
        <v>2255</v>
      </c>
      <c r="G1731" s="47" t="s">
        <v>97</v>
      </c>
      <c r="H1731" s="47" t="s">
        <v>2232</v>
      </c>
      <c r="I1731" s="47" t="n">
        <v>4</v>
      </c>
    </row>
    <row r="1732" customFormat="false" ht="15" hidden="false" customHeight="false" outlineLevel="0" collapsed="false">
      <c r="A1732" s="47" t="s">
        <v>3973</v>
      </c>
      <c r="B1732" s="47" t="s">
        <v>589</v>
      </c>
      <c r="C1732" s="48" t="n">
        <v>46056</v>
      </c>
      <c r="D1732" s="47" t="s">
        <v>73</v>
      </c>
      <c r="E1732" s="47" t="s">
        <v>63</v>
      </c>
      <c r="F1732" s="47" t="s">
        <v>2255</v>
      </c>
      <c r="G1732" s="47" t="s">
        <v>97</v>
      </c>
      <c r="H1732" s="47" t="s">
        <v>2232</v>
      </c>
      <c r="I1732" s="47" t="n">
        <v>3</v>
      </c>
    </row>
    <row r="1733" customFormat="false" ht="15" hidden="false" customHeight="false" outlineLevel="0" collapsed="false">
      <c r="A1733" s="47" t="s">
        <v>3974</v>
      </c>
      <c r="B1733" s="47" t="s">
        <v>589</v>
      </c>
      <c r="C1733" s="48" t="n">
        <v>46056</v>
      </c>
      <c r="D1733" s="47" t="s">
        <v>73</v>
      </c>
      <c r="E1733" s="47" t="s">
        <v>63</v>
      </c>
      <c r="F1733" s="47" t="s">
        <v>2255</v>
      </c>
      <c r="G1733" s="47" t="s">
        <v>97</v>
      </c>
      <c r="H1733" s="47" t="s">
        <v>2232</v>
      </c>
      <c r="I1733" s="47" t="n">
        <v>2</v>
      </c>
    </row>
    <row r="1734" customFormat="false" ht="15" hidden="false" customHeight="false" outlineLevel="0" collapsed="false">
      <c r="A1734" s="47" t="s">
        <v>3975</v>
      </c>
      <c r="B1734" s="47" t="s">
        <v>589</v>
      </c>
      <c r="C1734" s="48" t="n">
        <v>46056</v>
      </c>
      <c r="D1734" s="47" t="s">
        <v>73</v>
      </c>
      <c r="E1734" s="47" t="s">
        <v>63</v>
      </c>
      <c r="F1734" s="47" t="s">
        <v>2255</v>
      </c>
      <c r="G1734" s="47" t="s">
        <v>97</v>
      </c>
      <c r="H1734" s="47" t="s">
        <v>2232</v>
      </c>
      <c r="I1734" s="47" t="n">
        <v>2</v>
      </c>
    </row>
    <row r="1735" customFormat="false" ht="15" hidden="false" customHeight="false" outlineLevel="0" collapsed="false">
      <c r="A1735" s="47" t="s">
        <v>3976</v>
      </c>
      <c r="B1735" s="47" t="s">
        <v>589</v>
      </c>
      <c r="C1735" s="48" t="n">
        <v>46056</v>
      </c>
      <c r="D1735" s="47" t="s">
        <v>73</v>
      </c>
      <c r="E1735" s="47" t="s">
        <v>63</v>
      </c>
      <c r="F1735" s="47" t="s">
        <v>2260</v>
      </c>
      <c r="G1735" s="47" t="s">
        <v>97</v>
      </c>
      <c r="H1735" s="47" t="s">
        <v>2232</v>
      </c>
      <c r="I1735" s="47" t="n">
        <v>6</v>
      </c>
    </row>
    <row r="1736" customFormat="false" ht="15" hidden="false" customHeight="false" outlineLevel="0" collapsed="false">
      <c r="A1736" s="47" t="s">
        <v>3977</v>
      </c>
      <c r="B1736" s="47" t="s">
        <v>589</v>
      </c>
      <c r="C1736" s="48" t="n">
        <v>46056</v>
      </c>
      <c r="D1736" s="47" t="s">
        <v>73</v>
      </c>
      <c r="E1736" s="47" t="s">
        <v>63</v>
      </c>
      <c r="F1736" s="47" t="s">
        <v>2255</v>
      </c>
      <c r="G1736" s="47" t="s">
        <v>98</v>
      </c>
      <c r="H1736" s="47" t="s">
        <v>2382</v>
      </c>
      <c r="I1736" s="47" t="n">
        <v>88</v>
      </c>
    </row>
    <row r="1737" customFormat="false" ht="15" hidden="false" customHeight="false" outlineLevel="0" collapsed="false">
      <c r="A1737" s="47" t="s">
        <v>3978</v>
      </c>
      <c r="B1737" s="47" t="s">
        <v>590</v>
      </c>
      <c r="C1737" s="48" t="n">
        <v>46056</v>
      </c>
      <c r="D1737" s="47" t="s">
        <v>74</v>
      </c>
      <c r="E1737" s="47" t="s">
        <v>63</v>
      </c>
      <c r="F1737" s="47" t="s">
        <v>2252</v>
      </c>
      <c r="G1737" s="47" t="s">
        <v>93</v>
      </c>
      <c r="H1737" s="47" t="s">
        <v>2253</v>
      </c>
      <c r="I1737" s="47" t="n">
        <v>6</v>
      </c>
    </row>
    <row r="1738" customFormat="false" ht="15" hidden="false" customHeight="false" outlineLevel="0" collapsed="false">
      <c r="A1738" s="47" t="s">
        <v>3979</v>
      </c>
      <c r="B1738" s="47" t="s">
        <v>590</v>
      </c>
      <c r="C1738" s="48" t="n">
        <v>46056</v>
      </c>
      <c r="D1738" s="47" t="s">
        <v>74</v>
      </c>
      <c r="E1738" s="47" t="s">
        <v>63</v>
      </c>
      <c r="F1738" s="47" t="s">
        <v>2255</v>
      </c>
      <c r="G1738" s="47" t="s">
        <v>94</v>
      </c>
      <c r="H1738" s="47" t="s">
        <v>2229</v>
      </c>
      <c r="I1738" s="47" t="n">
        <v>160</v>
      </c>
    </row>
    <row r="1739" customFormat="false" ht="15" hidden="false" customHeight="false" outlineLevel="0" collapsed="false">
      <c r="A1739" s="47" t="s">
        <v>3980</v>
      </c>
      <c r="B1739" s="47" t="s">
        <v>590</v>
      </c>
      <c r="C1739" s="48" t="n">
        <v>46056</v>
      </c>
      <c r="D1739" s="47" t="s">
        <v>74</v>
      </c>
      <c r="E1739" s="47" t="s">
        <v>63</v>
      </c>
      <c r="F1739" s="47" t="s">
        <v>2255</v>
      </c>
      <c r="G1739" s="47" t="s">
        <v>97</v>
      </c>
      <c r="H1739" s="47" t="s">
        <v>2232</v>
      </c>
      <c r="I1739" s="47" t="n">
        <v>5</v>
      </c>
    </row>
    <row r="1740" customFormat="false" ht="15" hidden="false" customHeight="false" outlineLevel="0" collapsed="false">
      <c r="A1740" s="47" t="s">
        <v>3981</v>
      </c>
      <c r="B1740" s="47" t="s">
        <v>590</v>
      </c>
      <c r="C1740" s="48" t="n">
        <v>46056</v>
      </c>
      <c r="D1740" s="47" t="s">
        <v>74</v>
      </c>
      <c r="E1740" s="47" t="s">
        <v>63</v>
      </c>
      <c r="F1740" s="47" t="s">
        <v>2255</v>
      </c>
      <c r="G1740" s="47" t="s">
        <v>97</v>
      </c>
      <c r="H1740" s="47" t="s">
        <v>2232</v>
      </c>
      <c r="I1740" s="47" t="n">
        <v>2</v>
      </c>
    </row>
    <row r="1741" customFormat="false" ht="15" hidden="false" customHeight="false" outlineLevel="0" collapsed="false">
      <c r="A1741" s="47" t="s">
        <v>3982</v>
      </c>
      <c r="B1741" s="47" t="s">
        <v>590</v>
      </c>
      <c r="C1741" s="48" t="n">
        <v>46056</v>
      </c>
      <c r="D1741" s="47" t="s">
        <v>74</v>
      </c>
      <c r="E1741" s="47" t="s">
        <v>63</v>
      </c>
      <c r="F1741" s="47" t="s">
        <v>2255</v>
      </c>
      <c r="G1741" s="47" t="s">
        <v>97</v>
      </c>
      <c r="H1741" s="47" t="s">
        <v>2232</v>
      </c>
      <c r="I1741" s="47" t="n">
        <v>6</v>
      </c>
    </row>
    <row r="1742" customFormat="false" ht="15" hidden="false" customHeight="false" outlineLevel="0" collapsed="false">
      <c r="A1742" s="47" t="s">
        <v>3983</v>
      </c>
      <c r="B1742" s="47" t="s">
        <v>590</v>
      </c>
      <c r="C1742" s="48" t="n">
        <v>46056</v>
      </c>
      <c r="D1742" s="47" t="s">
        <v>74</v>
      </c>
      <c r="E1742" s="47" t="s">
        <v>63</v>
      </c>
      <c r="F1742" s="47" t="s">
        <v>2252</v>
      </c>
      <c r="G1742" s="47" t="s">
        <v>97</v>
      </c>
      <c r="H1742" s="47" t="s">
        <v>2232</v>
      </c>
      <c r="I1742" s="47" t="n">
        <v>2</v>
      </c>
    </row>
    <row r="1743" customFormat="false" ht="15" hidden="false" customHeight="false" outlineLevel="0" collapsed="false">
      <c r="A1743" s="47" t="s">
        <v>3984</v>
      </c>
      <c r="B1743" s="47" t="s">
        <v>590</v>
      </c>
      <c r="C1743" s="48" t="n">
        <v>46056</v>
      </c>
      <c r="D1743" s="47" t="s">
        <v>74</v>
      </c>
      <c r="E1743" s="47" t="s">
        <v>63</v>
      </c>
      <c r="F1743" s="47" t="s">
        <v>2260</v>
      </c>
      <c r="G1743" s="47" t="s">
        <v>97</v>
      </c>
      <c r="H1743" s="47" t="s">
        <v>2232</v>
      </c>
      <c r="I1743" s="47" t="n">
        <v>2</v>
      </c>
    </row>
    <row r="1744" customFormat="false" ht="15" hidden="false" customHeight="false" outlineLevel="0" collapsed="false">
      <c r="A1744" s="47" t="s">
        <v>3985</v>
      </c>
      <c r="B1744" s="47" t="s">
        <v>592</v>
      </c>
      <c r="C1744" s="48" t="n">
        <v>46056</v>
      </c>
      <c r="D1744" s="47" t="s">
        <v>75</v>
      </c>
      <c r="E1744" s="47" t="s">
        <v>63</v>
      </c>
      <c r="F1744" s="47" t="s">
        <v>2252</v>
      </c>
      <c r="G1744" s="47" t="s">
        <v>93</v>
      </c>
      <c r="H1744" s="47" t="s">
        <v>2253</v>
      </c>
      <c r="I1744" s="47" t="n">
        <v>45</v>
      </c>
    </row>
    <row r="1745" customFormat="false" ht="15" hidden="false" customHeight="false" outlineLevel="0" collapsed="false">
      <c r="A1745" s="47" t="s">
        <v>3986</v>
      </c>
      <c r="B1745" s="47" t="s">
        <v>592</v>
      </c>
      <c r="C1745" s="48" t="n">
        <v>46056</v>
      </c>
      <c r="D1745" s="47" t="s">
        <v>75</v>
      </c>
      <c r="E1745" s="47" t="s">
        <v>63</v>
      </c>
      <c r="F1745" s="47" t="s">
        <v>2255</v>
      </c>
      <c r="G1745" s="47" t="s">
        <v>97</v>
      </c>
      <c r="H1745" s="47" t="s">
        <v>2232</v>
      </c>
      <c r="I1745" s="47" t="n">
        <v>2</v>
      </c>
    </row>
    <row r="1746" customFormat="false" ht="15" hidden="false" customHeight="false" outlineLevel="0" collapsed="false">
      <c r="A1746" s="47" t="s">
        <v>3987</v>
      </c>
      <c r="B1746" s="47" t="s">
        <v>592</v>
      </c>
      <c r="C1746" s="48" t="n">
        <v>46056</v>
      </c>
      <c r="D1746" s="47" t="s">
        <v>75</v>
      </c>
      <c r="E1746" s="47" t="s">
        <v>63</v>
      </c>
      <c r="F1746" s="47" t="s">
        <v>2252</v>
      </c>
      <c r="G1746" s="47" t="s">
        <v>97</v>
      </c>
      <c r="H1746" s="47" t="s">
        <v>2232</v>
      </c>
      <c r="I1746" s="47" t="n">
        <v>7</v>
      </c>
    </row>
    <row r="1747" customFormat="false" ht="15" hidden="false" customHeight="false" outlineLevel="0" collapsed="false">
      <c r="A1747" s="47" t="s">
        <v>3988</v>
      </c>
      <c r="B1747" s="47" t="s">
        <v>592</v>
      </c>
      <c r="C1747" s="48" t="n">
        <v>46056</v>
      </c>
      <c r="D1747" s="47" t="s">
        <v>75</v>
      </c>
      <c r="E1747" s="47" t="s">
        <v>63</v>
      </c>
      <c r="F1747" s="47" t="s">
        <v>2252</v>
      </c>
      <c r="G1747" s="47" t="s">
        <v>97</v>
      </c>
      <c r="H1747" s="47" t="s">
        <v>2232</v>
      </c>
      <c r="I1747" s="47" t="n">
        <v>5</v>
      </c>
    </row>
    <row r="1748" customFormat="false" ht="15" hidden="false" customHeight="false" outlineLevel="0" collapsed="false">
      <c r="A1748" s="47" t="s">
        <v>3989</v>
      </c>
      <c r="B1748" s="47" t="s">
        <v>592</v>
      </c>
      <c r="C1748" s="48" t="n">
        <v>46056</v>
      </c>
      <c r="D1748" s="47" t="s">
        <v>75</v>
      </c>
      <c r="E1748" s="47" t="s">
        <v>63</v>
      </c>
      <c r="F1748" s="47" t="s">
        <v>2255</v>
      </c>
      <c r="G1748" s="47" t="s">
        <v>97</v>
      </c>
      <c r="H1748" s="47" t="s">
        <v>2232</v>
      </c>
      <c r="I1748" s="47" t="n">
        <v>4</v>
      </c>
    </row>
    <row r="1749" customFormat="false" ht="15" hidden="false" customHeight="false" outlineLevel="0" collapsed="false">
      <c r="A1749" s="47" t="s">
        <v>3990</v>
      </c>
      <c r="B1749" s="47" t="s">
        <v>592</v>
      </c>
      <c r="C1749" s="48" t="n">
        <v>46056</v>
      </c>
      <c r="D1749" s="47" t="s">
        <v>75</v>
      </c>
      <c r="E1749" s="47" t="s">
        <v>63</v>
      </c>
      <c r="F1749" s="47" t="s">
        <v>2255</v>
      </c>
      <c r="G1749" s="47" t="s">
        <v>97</v>
      </c>
      <c r="H1749" s="47" t="s">
        <v>2232</v>
      </c>
      <c r="I1749" s="47" t="n">
        <v>3</v>
      </c>
    </row>
    <row r="1750" customFormat="false" ht="15" hidden="false" customHeight="false" outlineLevel="0" collapsed="false">
      <c r="A1750" s="47" t="s">
        <v>3991</v>
      </c>
      <c r="B1750" s="47" t="s">
        <v>593</v>
      </c>
      <c r="C1750" s="48" t="n">
        <v>46056</v>
      </c>
      <c r="D1750" s="47" t="s">
        <v>73</v>
      </c>
      <c r="E1750" s="47" t="s">
        <v>64</v>
      </c>
      <c r="F1750" s="47" t="s">
        <v>2280</v>
      </c>
      <c r="G1750" s="47" t="s">
        <v>93</v>
      </c>
      <c r="H1750" s="47" t="s">
        <v>2253</v>
      </c>
      <c r="I1750" s="47" t="n">
        <v>24</v>
      </c>
    </row>
    <row r="1751" customFormat="false" ht="15" hidden="false" customHeight="false" outlineLevel="0" collapsed="false">
      <c r="A1751" s="47" t="s">
        <v>3992</v>
      </c>
      <c r="B1751" s="47" t="s">
        <v>593</v>
      </c>
      <c r="C1751" s="48" t="n">
        <v>46056</v>
      </c>
      <c r="D1751" s="47" t="s">
        <v>73</v>
      </c>
      <c r="E1751" s="47" t="s">
        <v>64</v>
      </c>
      <c r="F1751" s="47" t="s">
        <v>2280</v>
      </c>
      <c r="G1751" s="47" t="s">
        <v>97</v>
      </c>
      <c r="H1751" s="47" t="s">
        <v>2232</v>
      </c>
      <c r="I1751" s="47" t="n">
        <v>2</v>
      </c>
    </row>
    <row r="1752" customFormat="false" ht="15" hidden="false" customHeight="false" outlineLevel="0" collapsed="false">
      <c r="A1752" s="47" t="s">
        <v>3993</v>
      </c>
      <c r="B1752" s="47" t="s">
        <v>593</v>
      </c>
      <c r="C1752" s="48" t="n">
        <v>46056</v>
      </c>
      <c r="D1752" s="47" t="s">
        <v>73</v>
      </c>
      <c r="E1752" s="47" t="s">
        <v>64</v>
      </c>
      <c r="F1752" s="47" t="s">
        <v>2280</v>
      </c>
      <c r="G1752" s="47" t="s">
        <v>97</v>
      </c>
      <c r="H1752" s="47" t="s">
        <v>2232</v>
      </c>
      <c r="I1752" s="47" t="n">
        <v>6</v>
      </c>
    </row>
    <row r="1753" customFormat="false" ht="15" hidden="false" customHeight="false" outlineLevel="0" collapsed="false">
      <c r="A1753" s="47" t="s">
        <v>3994</v>
      </c>
      <c r="B1753" s="47" t="s">
        <v>593</v>
      </c>
      <c r="C1753" s="48" t="n">
        <v>46056</v>
      </c>
      <c r="D1753" s="47" t="s">
        <v>73</v>
      </c>
      <c r="E1753" s="47" t="s">
        <v>64</v>
      </c>
      <c r="F1753" s="47" t="s">
        <v>2280</v>
      </c>
      <c r="G1753" s="47" t="s">
        <v>97</v>
      </c>
      <c r="H1753" s="47" t="s">
        <v>2232</v>
      </c>
      <c r="I1753" s="47" t="n">
        <v>2</v>
      </c>
    </row>
    <row r="1754" customFormat="false" ht="15" hidden="false" customHeight="false" outlineLevel="0" collapsed="false">
      <c r="A1754" s="47" t="s">
        <v>3995</v>
      </c>
      <c r="B1754" s="47" t="s">
        <v>593</v>
      </c>
      <c r="C1754" s="48" t="n">
        <v>46056</v>
      </c>
      <c r="D1754" s="47" t="s">
        <v>73</v>
      </c>
      <c r="E1754" s="47" t="s">
        <v>64</v>
      </c>
      <c r="F1754" s="47" t="s">
        <v>2278</v>
      </c>
      <c r="G1754" s="47" t="s">
        <v>97</v>
      </c>
      <c r="H1754" s="47" t="s">
        <v>2232</v>
      </c>
      <c r="I1754" s="47" t="n">
        <v>6</v>
      </c>
    </row>
    <row r="1755" customFormat="false" ht="15" hidden="false" customHeight="false" outlineLevel="0" collapsed="false">
      <c r="A1755" s="47" t="s">
        <v>3996</v>
      </c>
      <c r="B1755" s="47" t="s">
        <v>594</v>
      </c>
      <c r="C1755" s="48" t="n">
        <v>46056</v>
      </c>
      <c r="D1755" s="47" t="s">
        <v>74</v>
      </c>
      <c r="E1755" s="47" t="s">
        <v>64</v>
      </c>
      <c r="F1755" s="47" t="s">
        <v>2278</v>
      </c>
      <c r="G1755" s="47" t="s">
        <v>97</v>
      </c>
      <c r="H1755" s="47" t="s">
        <v>2232</v>
      </c>
      <c r="I1755" s="47" t="n">
        <v>4</v>
      </c>
    </row>
    <row r="1756" customFormat="false" ht="15" hidden="false" customHeight="false" outlineLevel="0" collapsed="false">
      <c r="A1756" s="47" t="s">
        <v>3997</v>
      </c>
      <c r="B1756" s="47" t="s">
        <v>594</v>
      </c>
      <c r="C1756" s="48" t="n">
        <v>46056</v>
      </c>
      <c r="D1756" s="47" t="s">
        <v>74</v>
      </c>
      <c r="E1756" s="47" t="s">
        <v>64</v>
      </c>
      <c r="F1756" s="47" t="s">
        <v>2278</v>
      </c>
      <c r="G1756" s="47" t="s">
        <v>97</v>
      </c>
      <c r="H1756" s="47" t="s">
        <v>2232</v>
      </c>
      <c r="I1756" s="47" t="n">
        <v>4</v>
      </c>
    </row>
    <row r="1757" customFormat="false" ht="15" hidden="false" customHeight="false" outlineLevel="0" collapsed="false">
      <c r="A1757" s="47" t="s">
        <v>3998</v>
      </c>
      <c r="B1757" s="47" t="s">
        <v>594</v>
      </c>
      <c r="C1757" s="48" t="n">
        <v>46056</v>
      </c>
      <c r="D1757" s="47" t="s">
        <v>74</v>
      </c>
      <c r="E1757" s="47" t="s">
        <v>64</v>
      </c>
      <c r="F1757" s="47" t="s">
        <v>2280</v>
      </c>
      <c r="G1757" s="47" t="s">
        <v>97</v>
      </c>
      <c r="H1757" s="47" t="s">
        <v>2232</v>
      </c>
      <c r="I1757" s="47" t="n">
        <v>4</v>
      </c>
    </row>
    <row r="1758" customFormat="false" ht="15" hidden="false" customHeight="false" outlineLevel="0" collapsed="false">
      <c r="A1758" s="47" t="s">
        <v>3999</v>
      </c>
      <c r="B1758" s="47" t="s">
        <v>595</v>
      </c>
      <c r="C1758" s="48" t="n">
        <v>46056</v>
      </c>
      <c r="D1758" s="47" t="s">
        <v>73</v>
      </c>
      <c r="E1758" s="47" t="s">
        <v>65</v>
      </c>
      <c r="F1758" s="47" t="s">
        <v>2284</v>
      </c>
      <c r="G1758" s="47" t="s">
        <v>93</v>
      </c>
      <c r="H1758" s="47" t="s">
        <v>2253</v>
      </c>
      <c r="I1758" s="47" t="n">
        <v>17</v>
      </c>
    </row>
    <row r="1759" customFormat="false" ht="15" hidden="false" customHeight="false" outlineLevel="0" collapsed="false">
      <c r="A1759" s="47" t="s">
        <v>4000</v>
      </c>
      <c r="B1759" s="47" t="s">
        <v>595</v>
      </c>
      <c r="C1759" s="48" t="n">
        <v>46056</v>
      </c>
      <c r="D1759" s="47" t="s">
        <v>73</v>
      </c>
      <c r="E1759" s="47" t="s">
        <v>65</v>
      </c>
      <c r="F1759" s="47" t="s">
        <v>2289</v>
      </c>
      <c r="G1759" s="47" t="s">
        <v>93</v>
      </c>
      <c r="H1759" s="47" t="s">
        <v>2253</v>
      </c>
      <c r="I1759" s="47" t="n">
        <v>38</v>
      </c>
    </row>
    <row r="1760" customFormat="false" ht="15" hidden="false" customHeight="false" outlineLevel="0" collapsed="false">
      <c r="A1760" s="47" t="s">
        <v>4001</v>
      </c>
      <c r="B1760" s="47" t="s">
        <v>595</v>
      </c>
      <c r="C1760" s="48" t="n">
        <v>46056</v>
      </c>
      <c r="D1760" s="47" t="s">
        <v>73</v>
      </c>
      <c r="E1760" s="47" t="s">
        <v>65</v>
      </c>
      <c r="F1760" s="47" t="s">
        <v>2284</v>
      </c>
      <c r="G1760" s="47" t="s">
        <v>93</v>
      </c>
      <c r="H1760" s="47" t="s">
        <v>2253</v>
      </c>
      <c r="I1760" s="47" t="n">
        <v>5</v>
      </c>
    </row>
    <row r="1761" customFormat="false" ht="15" hidden="false" customHeight="false" outlineLevel="0" collapsed="false">
      <c r="A1761" s="47" t="s">
        <v>4002</v>
      </c>
      <c r="B1761" s="47" t="s">
        <v>595</v>
      </c>
      <c r="C1761" s="48" t="n">
        <v>46056</v>
      </c>
      <c r="D1761" s="47" t="s">
        <v>73</v>
      </c>
      <c r="E1761" s="47" t="s">
        <v>65</v>
      </c>
      <c r="F1761" s="47" t="s">
        <v>2289</v>
      </c>
      <c r="G1761" s="47" t="s">
        <v>97</v>
      </c>
      <c r="H1761" s="47" t="s">
        <v>2232</v>
      </c>
      <c r="I1761" s="47" t="n">
        <v>6</v>
      </c>
    </row>
    <row r="1762" customFormat="false" ht="15" hidden="false" customHeight="false" outlineLevel="0" collapsed="false">
      <c r="A1762" s="47" t="s">
        <v>4003</v>
      </c>
      <c r="B1762" s="47" t="s">
        <v>595</v>
      </c>
      <c r="C1762" s="48" t="n">
        <v>46056</v>
      </c>
      <c r="D1762" s="47" t="s">
        <v>73</v>
      </c>
      <c r="E1762" s="47" t="s">
        <v>65</v>
      </c>
      <c r="F1762" s="47" t="s">
        <v>2289</v>
      </c>
      <c r="G1762" s="47" t="s">
        <v>97</v>
      </c>
      <c r="H1762" s="47" t="s">
        <v>2232</v>
      </c>
      <c r="I1762" s="47" t="n">
        <v>4</v>
      </c>
    </row>
    <row r="1763" customFormat="false" ht="15" hidden="false" customHeight="false" outlineLevel="0" collapsed="false">
      <c r="A1763" s="47" t="s">
        <v>4004</v>
      </c>
      <c r="B1763" s="47" t="s">
        <v>595</v>
      </c>
      <c r="C1763" s="48" t="n">
        <v>46056</v>
      </c>
      <c r="D1763" s="47" t="s">
        <v>73</v>
      </c>
      <c r="E1763" s="47" t="s">
        <v>65</v>
      </c>
      <c r="F1763" s="47" t="s">
        <v>2284</v>
      </c>
      <c r="G1763" s="47" t="s">
        <v>97</v>
      </c>
      <c r="H1763" s="47" t="s">
        <v>2232</v>
      </c>
      <c r="I1763" s="47" t="n">
        <v>2</v>
      </c>
    </row>
    <row r="1764" customFormat="false" ht="15" hidden="false" customHeight="false" outlineLevel="0" collapsed="false">
      <c r="A1764" s="47" t="s">
        <v>4005</v>
      </c>
      <c r="B1764" s="47" t="s">
        <v>595</v>
      </c>
      <c r="C1764" s="48" t="n">
        <v>46056</v>
      </c>
      <c r="D1764" s="47" t="s">
        <v>73</v>
      </c>
      <c r="E1764" s="47" t="s">
        <v>65</v>
      </c>
      <c r="F1764" s="47" t="s">
        <v>2284</v>
      </c>
      <c r="G1764" s="47" t="s">
        <v>97</v>
      </c>
      <c r="H1764" s="47" t="s">
        <v>2232</v>
      </c>
      <c r="I1764" s="47" t="n">
        <v>2</v>
      </c>
    </row>
    <row r="1765" customFormat="false" ht="15" hidden="false" customHeight="false" outlineLevel="0" collapsed="false">
      <c r="A1765" s="47" t="s">
        <v>4006</v>
      </c>
      <c r="B1765" s="47" t="s">
        <v>595</v>
      </c>
      <c r="C1765" s="48" t="n">
        <v>46056</v>
      </c>
      <c r="D1765" s="47" t="s">
        <v>73</v>
      </c>
      <c r="E1765" s="47" t="s">
        <v>65</v>
      </c>
      <c r="F1765" s="47" t="s">
        <v>2284</v>
      </c>
      <c r="G1765" s="47" t="s">
        <v>97</v>
      </c>
      <c r="H1765" s="47" t="s">
        <v>2232</v>
      </c>
      <c r="I1765" s="47" t="n">
        <v>2</v>
      </c>
    </row>
    <row r="1766" customFormat="false" ht="15" hidden="false" customHeight="false" outlineLevel="0" collapsed="false">
      <c r="A1766" s="47" t="s">
        <v>4007</v>
      </c>
      <c r="B1766" s="47" t="s">
        <v>595</v>
      </c>
      <c r="C1766" s="48" t="n">
        <v>46056</v>
      </c>
      <c r="D1766" s="47" t="s">
        <v>73</v>
      </c>
      <c r="E1766" s="47" t="s">
        <v>65</v>
      </c>
      <c r="F1766" s="47" t="s">
        <v>2289</v>
      </c>
      <c r="G1766" s="47" t="s">
        <v>97</v>
      </c>
      <c r="H1766" s="47" t="s">
        <v>2232</v>
      </c>
      <c r="I1766" s="47" t="n">
        <v>5</v>
      </c>
    </row>
    <row r="1767" customFormat="false" ht="15" hidden="false" customHeight="false" outlineLevel="0" collapsed="false">
      <c r="A1767" s="47" t="s">
        <v>4008</v>
      </c>
      <c r="B1767" s="47" t="s">
        <v>595</v>
      </c>
      <c r="C1767" s="48" t="n">
        <v>46056</v>
      </c>
      <c r="D1767" s="47" t="s">
        <v>73</v>
      </c>
      <c r="E1767" s="47" t="s">
        <v>65</v>
      </c>
      <c r="F1767" s="47" t="s">
        <v>2284</v>
      </c>
      <c r="G1767" s="47" t="s">
        <v>97</v>
      </c>
      <c r="H1767" s="47" t="s">
        <v>2232</v>
      </c>
      <c r="I1767" s="47" t="n">
        <v>2</v>
      </c>
    </row>
    <row r="1768" customFormat="false" ht="15" hidden="false" customHeight="false" outlineLevel="0" collapsed="false">
      <c r="A1768" s="47" t="s">
        <v>4009</v>
      </c>
      <c r="B1768" s="47" t="s">
        <v>596</v>
      </c>
      <c r="C1768" s="48" t="n">
        <v>46056</v>
      </c>
      <c r="D1768" s="47" t="s">
        <v>74</v>
      </c>
      <c r="E1768" s="47" t="s">
        <v>65</v>
      </c>
      <c r="F1768" s="47" t="s">
        <v>2284</v>
      </c>
      <c r="G1768" s="47" t="s">
        <v>95</v>
      </c>
      <c r="H1768" s="47" t="s">
        <v>2245</v>
      </c>
      <c r="I1768" s="47" t="n">
        <v>24</v>
      </c>
    </row>
    <row r="1769" customFormat="false" ht="15" hidden="false" customHeight="false" outlineLevel="0" collapsed="false">
      <c r="A1769" s="47" t="s">
        <v>4010</v>
      </c>
      <c r="B1769" s="47" t="s">
        <v>597</v>
      </c>
      <c r="C1769" s="48" t="n">
        <v>46056</v>
      </c>
      <c r="D1769" s="47" t="s">
        <v>75</v>
      </c>
      <c r="E1769" s="47" t="s">
        <v>65</v>
      </c>
      <c r="F1769" s="47" t="s">
        <v>2284</v>
      </c>
      <c r="G1769" s="47" t="s">
        <v>94</v>
      </c>
      <c r="H1769" s="47" t="s">
        <v>2229</v>
      </c>
      <c r="I1769" s="47" t="n">
        <v>47</v>
      </c>
    </row>
    <row r="1770" customFormat="false" ht="15" hidden="false" customHeight="false" outlineLevel="0" collapsed="false">
      <c r="A1770" s="47" t="s">
        <v>4011</v>
      </c>
      <c r="B1770" s="47" t="s">
        <v>597</v>
      </c>
      <c r="C1770" s="48" t="n">
        <v>46056</v>
      </c>
      <c r="D1770" s="47" t="s">
        <v>75</v>
      </c>
      <c r="E1770" s="47" t="s">
        <v>65</v>
      </c>
      <c r="F1770" s="47" t="s">
        <v>2289</v>
      </c>
      <c r="G1770" s="47" t="s">
        <v>97</v>
      </c>
      <c r="H1770" s="47" t="s">
        <v>2232</v>
      </c>
      <c r="I1770" s="47" t="n">
        <v>2</v>
      </c>
    </row>
    <row r="1771" customFormat="false" ht="15" hidden="false" customHeight="false" outlineLevel="0" collapsed="false">
      <c r="A1771" s="47" t="s">
        <v>4012</v>
      </c>
      <c r="B1771" s="47" t="s">
        <v>597</v>
      </c>
      <c r="C1771" s="48" t="n">
        <v>46056</v>
      </c>
      <c r="D1771" s="47" t="s">
        <v>75</v>
      </c>
      <c r="E1771" s="47" t="s">
        <v>65</v>
      </c>
      <c r="F1771" s="47" t="s">
        <v>2284</v>
      </c>
      <c r="G1771" s="47" t="s">
        <v>97</v>
      </c>
      <c r="H1771" s="47" t="s">
        <v>2232</v>
      </c>
      <c r="I1771" s="47" t="n">
        <v>3</v>
      </c>
    </row>
    <row r="1772" customFormat="false" ht="15" hidden="false" customHeight="false" outlineLevel="0" collapsed="false">
      <c r="A1772" s="47" t="s">
        <v>4013</v>
      </c>
      <c r="B1772" s="47" t="s">
        <v>597</v>
      </c>
      <c r="C1772" s="48" t="n">
        <v>46056</v>
      </c>
      <c r="D1772" s="47" t="s">
        <v>75</v>
      </c>
      <c r="E1772" s="47" t="s">
        <v>65</v>
      </c>
      <c r="F1772" s="47" t="s">
        <v>2289</v>
      </c>
      <c r="G1772" s="47" t="s">
        <v>97</v>
      </c>
      <c r="H1772" s="47" t="s">
        <v>2232</v>
      </c>
      <c r="I1772" s="47" t="n">
        <v>4</v>
      </c>
    </row>
    <row r="1773" customFormat="false" ht="15" hidden="false" customHeight="false" outlineLevel="0" collapsed="false">
      <c r="A1773" s="47" t="s">
        <v>4014</v>
      </c>
      <c r="B1773" s="47" t="s">
        <v>597</v>
      </c>
      <c r="C1773" s="48" t="n">
        <v>46056</v>
      </c>
      <c r="D1773" s="47" t="s">
        <v>75</v>
      </c>
      <c r="E1773" s="47" t="s">
        <v>65</v>
      </c>
      <c r="F1773" s="47" t="s">
        <v>2284</v>
      </c>
      <c r="G1773" s="47" t="s">
        <v>97</v>
      </c>
      <c r="H1773" s="47" t="s">
        <v>2232</v>
      </c>
      <c r="I1773" s="47" t="n">
        <v>5</v>
      </c>
    </row>
    <row r="1774" customFormat="false" ht="15" hidden="false" customHeight="false" outlineLevel="0" collapsed="false">
      <c r="A1774" s="47" t="s">
        <v>4015</v>
      </c>
      <c r="B1774" s="47" t="s">
        <v>597</v>
      </c>
      <c r="C1774" s="48" t="n">
        <v>46056</v>
      </c>
      <c r="D1774" s="47" t="s">
        <v>75</v>
      </c>
      <c r="E1774" s="47" t="s">
        <v>65</v>
      </c>
      <c r="F1774" s="47" t="s">
        <v>2284</v>
      </c>
      <c r="G1774" s="47" t="s">
        <v>97</v>
      </c>
      <c r="H1774" s="47" t="s">
        <v>2232</v>
      </c>
      <c r="I1774" s="47" t="n">
        <v>5</v>
      </c>
    </row>
    <row r="1775" customFormat="false" ht="15" hidden="false" customHeight="false" outlineLevel="0" collapsed="false">
      <c r="A1775" s="47" t="s">
        <v>4016</v>
      </c>
      <c r="B1775" s="47" t="s">
        <v>597</v>
      </c>
      <c r="C1775" s="48" t="n">
        <v>46056</v>
      </c>
      <c r="D1775" s="47" t="s">
        <v>75</v>
      </c>
      <c r="E1775" s="47" t="s">
        <v>65</v>
      </c>
      <c r="F1775" s="47" t="s">
        <v>2284</v>
      </c>
      <c r="G1775" s="47" t="s">
        <v>97</v>
      </c>
      <c r="H1775" s="47" t="s">
        <v>2232</v>
      </c>
      <c r="I1775" s="47" t="n">
        <v>5</v>
      </c>
    </row>
    <row r="1776" customFormat="false" ht="15" hidden="false" customHeight="false" outlineLevel="0" collapsed="false">
      <c r="A1776" s="47" t="s">
        <v>4017</v>
      </c>
      <c r="B1776" s="47" t="s">
        <v>597</v>
      </c>
      <c r="C1776" s="48" t="n">
        <v>46056</v>
      </c>
      <c r="D1776" s="47" t="s">
        <v>75</v>
      </c>
      <c r="E1776" s="47" t="s">
        <v>65</v>
      </c>
      <c r="F1776" s="47" t="s">
        <v>2284</v>
      </c>
      <c r="G1776" s="47" t="s">
        <v>97</v>
      </c>
      <c r="H1776" s="47" t="s">
        <v>2232</v>
      </c>
      <c r="I1776" s="47" t="n">
        <v>5</v>
      </c>
    </row>
    <row r="1777" customFormat="false" ht="15" hidden="false" customHeight="false" outlineLevel="0" collapsed="false">
      <c r="A1777" s="47" t="s">
        <v>4018</v>
      </c>
      <c r="B1777" s="47" t="s">
        <v>597</v>
      </c>
      <c r="C1777" s="48" t="n">
        <v>46056</v>
      </c>
      <c r="D1777" s="47" t="s">
        <v>75</v>
      </c>
      <c r="E1777" s="47" t="s">
        <v>65</v>
      </c>
      <c r="F1777" s="47" t="s">
        <v>2289</v>
      </c>
      <c r="G1777" s="47" t="s">
        <v>97</v>
      </c>
      <c r="H1777" s="47" t="s">
        <v>2232</v>
      </c>
      <c r="I1777" s="47" t="n">
        <v>3</v>
      </c>
    </row>
    <row r="1778" customFormat="false" ht="15" hidden="false" customHeight="false" outlineLevel="0" collapsed="false">
      <c r="A1778" s="47" t="s">
        <v>4019</v>
      </c>
      <c r="B1778" s="47" t="s">
        <v>597</v>
      </c>
      <c r="C1778" s="48" t="n">
        <v>46056</v>
      </c>
      <c r="D1778" s="47" t="s">
        <v>75</v>
      </c>
      <c r="E1778" s="47" t="s">
        <v>65</v>
      </c>
      <c r="F1778" s="47" t="s">
        <v>2289</v>
      </c>
      <c r="G1778" s="47" t="s">
        <v>97</v>
      </c>
      <c r="H1778" s="47" t="s">
        <v>2232</v>
      </c>
      <c r="I1778" s="47" t="n">
        <v>2</v>
      </c>
    </row>
    <row r="1779" customFormat="false" ht="15" hidden="false" customHeight="false" outlineLevel="0" collapsed="false">
      <c r="A1779" s="47" t="s">
        <v>4020</v>
      </c>
      <c r="B1779" s="47" t="s">
        <v>597</v>
      </c>
      <c r="C1779" s="48" t="n">
        <v>46056</v>
      </c>
      <c r="D1779" s="47" t="s">
        <v>75</v>
      </c>
      <c r="E1779" s="47" t="s">
        <v>65</v>
      </c>
      <c r="F1779" s="47" t="s">
        <v>2289</v>
      </c>
      <c r="G1779" s="47" t="s">
        <v>97</v>
      </c>
      <c r="H1779" s="47" t="s">
        <v>2232</v>
      </c>
      <c r="I1779" s="47" t="n">
        <v>6</v>
      </c>
    </row>
    <row r="1780" customFormat="false" ht="15" hidden="false" customHeight="false" outlineLevel="0" collapsed="false">
      <c r="A1780" s="47" t="s">
        <v>4021</v>
      </c>
      <c r="B1780" s="47" t="s">
        <v>597</v>
      </c>
      <c r="C1780" s="48" t="n">
        <v>46056</v>
      </c>
      <c r="D1780" s="47" t="s">
        <v>75</v>
      </c>
      <c r="E1780" s="47" t="s">
        <v>65</v>
      </c>
      <c r="F1780" s="47" t="s">
        <v>2284</v>
      </c>
      <c r="G1780" s="47" t="s">
        <v>97</v>
      </c>
      <c r="H1780" s="47" t="s">
        <v>2232</v>
      </c>
      <c r="I1780" s="47" t="n">
        <v>5</v>
      </c>
    </row>
    <row r="1781" customFormat="false" ht="15" hidden="false" customHeight="false" outlineLevel="0" collapsed="false">
      <c r="A1781" s="47" t="s">
        <v>4022</v>
      </c>
      <c r="B1781" s="47" t="s">
        <v>597</v>
      </c>
      <c r="C1781" s="48" t="n">
        <v>46056</v>
      </c>
      <c r="D1781" s="47" t="s">
        <v>75</v>
      </c>
      <c r="E1781" s="47" t="s">
        <v>65</v>
      </c>
      <c r="F1781" s="47" t="s">
        <v>2284</v>
      </c>
      <c r="G1781" s="47" t="s">
        <v>97</v>
      </c>
      <c r="H1781" s="47" t="s">
        <v>2232</v>
      </c>
      <c r="I1781" s="47" t="n">
        <v>6</v>
      </c>
    </row>
    <row r="1782" customFormat="false" ht="15" hidden="false" customHeight="false" outlineLevel="0" collapsed="false">
      <c r="A1782" s="47" t="s">
        <v>4023</v>
      </c>
      <c r="B1782" s="47" t="s">
        <v>597</v>
      </c>
      <c r="C1782" s="48" t="n">
        <v>46056</v>
      </c>
      <c r="D1782" s="47" t="s">
        <v>75</v>
      </c>
      <c r="E1782" s="47" t="s">
        <v>65</v>
      </c>
      <c r="F1782" s="47" t="s">
        <v>2289</v>
      </c>
      <c r="G1782" s="47" t="s">
        <v>97</v>
      </c>
      <c r="H1782" s="47" t="s">
        <v>2232</v>
      </c>
      <c r="I1782" s="47" t="n">
        <v>3</v>
      </c>
    </row>
    <row r="1783" customFormat="false" ht="15" hidden="false" customHeight="false" outlineLevel="0" collapsed="false">
      <c r="A1783" s="47" t="s">
        <v>4024</v>
      </c>
      <c r="B1783" s="47" t="s">
        <v>597</v>
      </c>
      <c r="C1783" s="48" t="n">
        <v>46056</v>
      </c>
      <c r="D1783" s="47" t="s">
        <v>75</v>
      </c>
      <c r="E1783" s="47" t="s">
        <v>65</v>
      </c>
      <c r="F1783" s="47" t="s">
        <v>2289</v>
      </c>
      <c r="G1783" s="47" t="s">
        <v>97</v>
      </c>
      <c r="H1783" s="47" t="s">
        <v>2232</v>
      </c>
      <c r="I1783" s="47" t="n">
        <v>3</v>
      </c>
    </row>
    <row r="1784" customFormat="false" ht="15" hidden="false" customHeight="false" outlineLevel="0" collapsed="false">
      <c r="A1784" s="47" t="s">
        <v>4025</v>
      </c>
      <c r="B1784" s="47" t="s">
        <v>599</v>
      </c>
      <c r="C1784" s="48" t="n">
        <v>46057</v>
      </c>
      <c r="D1784" s="47" t="s">
        <v>73</v>
      </c>
      <c r="E1784" s="47" t="s">
        <v>62</v>
      </c>
      <c r="F1784" s="47" t="s">
        <v>2231</v>
      </c>
      <c r="G1784" s="47" t="s">
        <v>97</v>
      </c>
      <c r="H1784" s="47" t="s">
        <v>2232</v>
      </c>
      <c r="I1784" s="47" t="n">
        <v>2</v>
      </c>
    </row>
    <row r="1785" customFormat="false" ht="15" hidden="false" customHeight="false" outlineLevel="0" collapsed="false">
      <c r="A1785" s="47" t="s">
        <v>4026</v>
      </c>
      <c r="B1785" s="47" t="s">
        <v>599</v>
      </c>
      <c r="C1785" s="48" t="n">
        <v>46057</v>
      </c>
      <c r="D1785" s="47" t="s">
        <v>73</v>
      </c>
      <c r="E1785" s="47" t="s">
        <v>62</v>
      </c>
      <c r="F1785" s="47" t="s">
        <v>2231</v>
      </c>
      <c r="G1785" s="47" t="s">
        <v>97</v>
      </c>
      <c r="H1785" s="47" t="s">
        <v>2232</v>
      </c>
      <c r="I1785" s="47" t="n">
        <v>2</v>
      </c>
    </row>
    <row r="1786" customFormat="false" ht="15" hidden="false" customHeight="false" outlineLevel="0" collapsed="false">
      <c r="A1786" s="47" t="s">
        <v>4027</v>
      </c>
      <c r="B1786" s="47" t="s">
        <v>599</v>
      </c>
      <c r="C1786" s="48" t="n">
        <v>46057</v>
      </c>
      <c r="D1786" s="47" t="s">
        <v>73</v>
      </c>
      <c r="E1786" s="47" t="s">
        <v>62</v>
      </c>
      <c r="F1786" s="47" t="s">
        <v>2228</v>
      </c>
      <c r="G1786" s="47" t="s">
        <v>97</v>
      </c>
      <c r="H1786" s="47" t="s">
        <v>2232</v>
      </c>
      <c r="I1786" s="47" t="n">
        <v>7</v>
      </c>
    </row>
    <row r="1787" customFormat="false" ht="15" hidden="false" customHeight="false" outlineLevel="0" collapsed="false">
      <c r="A1787" s="47" t="s">
        <v>4028</v>
      </c>
      <c r="B1787" s="47" t="s">
        <v>599</v>
      </c>
      <c r="C1787" s="48" t="n">
        <v>46057</v>
      </c>
      <c r="D1787" s="47" t="s">
        <v>73</v>
      </c>
      <c r="E1787" s="47" t="s">
        <v>62</v>
      </c>
      <c r="F1787" s="47" t="s">
        <v>2228</v>
      </c>
      <c r="G1787" s="47" t="s">
        <v>97</v>
      </c>
      <c r="H1787" s="47" t="s">
        <v>2232</v>
      </c>
      <c r="I1787" s="47" t="n">
        <v>2</v>
      </c>
    </row>
    <row r="1788" customFormat="false" ht="15" hidden="false" customHeight="false" outlineLevel="0" collapsed="false">
      <c r="A1788" s="47" t="s">
        <v>4029</v>
      </c>
      <c r="B1788" s="47" t="s">
        <v>599</v>
      </c>
      <c r="C1788" s="48" t="n">
        <v>46057</v>
      </c>
      <c r="D1788" s="47" t="s">
        <v>73</v>
      </c>
      <c r="E1788" s="47" t="s">
        <v>62</v>
      </c>
      <c r="F1788" s="47" t="s">
        <v>2228</v>
      </c>
      <c r="G1788" s="47" t="s">
        <v>97</v>
      </c>
      <c r="H1788" s="47" t="s">
        <v>2232</v>
      </c>
      <c r="I1788" s="47" t="n">
        <v>6</v>
      </c>
    </row>
    <row r="1789" customFormat="false" ht="15" hidden="false" customHeight="false" outlineLevel="0" collapsed="false">
      <c r="A1789" s="47" t="s">
        <v>4030</v>
      </c>
      <c r="B1789" s="47" t="s">
        <v>601</v>
      </c>
      <c r="C1789" s="48" t="n">
        <v>46057</v>
      </c>
      <c r="D1789" s="47" t="s">
        <v>74</v>
      </c>
      <c r="E1789" s="47" t="s">
        <v>62</v>
      </c>
      <c r="F1789" s="47" t="s">
        <v>2228</v>
      </c>
      <c r="G1789" s="47" t="s">
        <v>97</v>
      </c>
      <c r="H1789" s="47" t="s">
        <v>2232</v>
      </c>
      <c r="I1789" s="47" t="n">
        <v>6</v>
      </c>
    </row>
    <row r="1790" customFormat="false" ht="15" hidden="false" customHeight="false" outlineLevel="0" collapsed="false">
      <c r="A1790" s="47" t="s">
        <v>4031</v>
      </c>
      <c r="B1790" s="47" t="s">
        <v>601</v>
      </c>
      <c r="C1790" s="48" t="n">
        <v>46057</v>
      </c>
      <c r="D1790" s="47" t="s">
        <v>74</v>
      </c>
      <c r="E1790" s="47" t="s">
        <v>62</v>
      </c>
      <c r="F1790" s="47" t="s">
        <v>2231</v>
      </c>
      <c r="G1790" s="47" t="s">
        <v>97</v>
      </c>
      <c r="H1790" s="47" t="s">
        <v>2232</v>
      </c>
      <c r="I1790" s="47" t="n">
        <v>3</v>
      </c>
    </row>
    <row r="1791" customFormat="false" ht="15" hidden="false" customHeight="false" outlineLevel="0" collapsed="false">
      <c r="A1791" s="47" t="s">
        <v>4032</v>
      </c>
      <c r="B1791" s="47" t="s">
        <v>601</v>
      </c>
      <c r="C1791" s="48" t="n">
        <v>46057</v>
      </c>
      <c r="D1791" s="47" t="s">
        <v>74</v>
      </c>
      <c r="E1791" s="47" t="s">
        <v>62</v>
      </c>
      <c r="F1791" s="47" t="s">
        <v>2317</v>
      </c>
      <c r="G1791" s="47" t="s">
        <v>97</v>
      </c>
      <c r="H1791" s="47" t="s">
        <v>2232</v>
      </c>
      <c r="I1791" s="47" t="n">
        <v>3</v>
      </c>
    </row>
    <row r="1792" customFormat="false" ht="15" hidden="false" customHeight="false" outlineLevel="0" collapsed="false">
      <c r="A1792" s="47" t="s">
        <v>4033</v>
      </c>
      <c r="B1792" s="47" t="s">
        <v>602</v>
      </c>
      <c r="C1792" s="48" t="n">
        <v>46057</v>
      </c>
      <c r="D1792" s="47" t="s">
        <v>75</v>
      </c>
      <c r="E1792" s="47" t="s">
        <v>62</v>
      </c>
      <c r="F1792" s="47" t="s">
        <v>2228</v>
      </c>
      <c r="G1792" s="47" t="s">
        <v>97</v>
      </c>
      <c r="H1792" s="47" t="s">
        <v>2232</v>
      </c>
      <c r="I1792" s="47" t="n">
        <v>2</v>
      </c>
    </row>
    <row r="1793" customFormat="false" ht="15" hidden="false" customHeight="false" outlineLevel="0" collapsed="false">
      <c r="A1793" s="47" t="s">
        <v>4034</v>
      </c>
      <c r="B1793" s="47" t="s">
        <v>602</v>
      </c>
      <c r="C1793" s="48" t="n">
        <v>46057</v>
      </c>
      <c r="D1793" s="47" t="s">
        <v>75</v>
      </c>
      <c r="E1793" s="47" t="s">
        <v>62</v>
      </c>
      <c r="F1793" s="47" t="s">
        <v>2228</v>
      </c>
      <c r="G1793" s="47" t="s">
        <v>97</v>
      </c>
      <c r="H1793" s="47" t="s">
        <v>2232</v>
      </c>
      <c r="I1793" s="47" t="n">
        <v>7</v>
      </c>
    </row>
    <row r="1794" customFormat="false" ht="15" hidden="false" customHeight="false" outlineLevel="0" collapsed="false">
      <c r="A1794" s="47" t="s">
        <v>4035</v>
      </c>
      <c r="B1794" s="47" t="s">
        <v>602</v>
      </c>
      <c r="C1794" s="48" t="n">
        <v>46057</v>
      </c>
      <c r="D1794" s="47" t="s">
        <v>75</v>
      </c>
      <c r="E1794" s="47" t="s">
        <v>62</v>
      </c>
      <c r="F1794" s="47" t="s">
        <v>2228</v>
      </c>
      <c r="G1794" s="47" t="s">
        <v>97</v>
      </c>
      <c r="H1794" s="47" t="s">
        <v>2232</v>
      </c>
      <c r="I1794" s="47" t="n">
        <v>4</v>
      </c>
    </row>
    <row r="1795" customFormat="false" ht="15" hidden="false" customHeight="false" outlineLevel="0" collapsed="false">
      <c r="A1795" s="47" t="s">
        <v>4036</v>
      </c>
      <c r="B1795" s="47" t="s">
        <v>602</v>
      </c>
      <c r="C1795" s="48" t="n">
        <v>46057</v>
      </c>
      <c r="D1795" s="47" t="s">
        <v>75</v>
      </c>
      <c r="E1795" s="47" t="s">
        <v>62</v>
      </c>
      <c r="F1795" s="47" t="s">
        <v>2231</v>
      </c>
      <c r="G1795" s="47" t="s">
        <v>97</v>
      </c>
      <c r="H1795" s="47" t="s">
        <v>2232</v>
      </c>
      <c r="I1795" s="47" t="n">
        <v>4</v>
      </c>
    </row>
    <row r="1796" customFormat="false" ht="15" hidden="false" customHeight="false" outlineLevel="0" collapsed="false">
      <c r="A1796" s="47" t="s">
        <v>4037</v>
      </c>
      <c r="B1796" s="47" t="s">
        <v>603</v>
      </c>
      <c r="C1796" s="48" t="n">
        <v>46057</v>
      </c>
      <c r="D1796" s="47" t="s">
        <v>73</v>
      </c>
      <c r="E1796" s="47" t="s">
        <v>63</v>
      </c>
      <c r="F1796" s="47" t="s">
        <v>2260</v>
      </c>
      <c r="G1796" s="47" t="s">
        <v>97</v>
      </c>
      <c r="H1796" s="47" t="s">
        <v>2232</v>
      </c>
      <c r="I1796" s="47" t="n">
        <v>7</v>
      </c>
    </row>
    <row r="1797" customFormat="false" ht="15" hidden="false" customHeight="false" outlineLevel="0" collapsed="false">
      <c r="A1797" s="47" t="s">
        <v>4038</v>
      </c>
      <c r="B1797" s="47" t="s">
        <v>603</v>
      </c>
      <c r="C1797" s="48" t="n">
        <v>46057</v>
      </c>
      <c r="D1797" s="47" t="s">
        <v>73</v>
      </c>
      <c r="E1797" s="47" t="s">
        <v>63</v>
      </c>
      <c r="F1797" s="47" t="s">
        <v>2252</v>
      </c>
      <c r="G1797" s="47" t="s">
        <v>97</v>
      </c>
      <c r="H1797" s="47" t="s">
        <v>2232</v>
      </c>
      <c r="I1797" s="47" t="n">
        <v>2</v>
      </c>
    </row>
    <row r="1798" customFormat="false" ht="15" hidden="false" customHeight="false" outlineLevel="0" collapsed="false">
      <c r="A1798" s="47" t="s">
        <v>4039</v>
      </c>
      <c r="B1798" s="47" t="s">
        <v>603</v>
      </c>
      <c r="C1798" s="48" t="n">
        <v>46057</v>
      </c>
      <c r="D1798" s="47" t="s">
        <v>73</v>
      </c>
      <c r="E1798" s="47" t="s">
        <v>63</v>
      </c>
      <c r="F1798" s="47" t="s">
        <v>2255</v>
      </c>
      <c r="G1798" s="47" t="s">
        <v>97</v>
      </c>
      <c r="H1798" s="47" t="s">
        <v>2232</v>
      </c>
      <c r="I1798" s="47" t="n">
        <v>7</v>
      </c>
    </row>
    <row r="1799" customFormat="false" ht="15" hidden="false" customHeight="false" outlineLevel="0" collapsed="false">
      <c r="A1799" s="47" t="s">
        <v>4040</v>
      </c>
      <c r="B1799" s="47" t="s">
        <v>603</v>
      </c>
      <c r="C1799" s="48" t="n">
        <v>46057</v>
      </c>
      <c r="D1799" s="47" t="s">
        <v>73</v>
      </c>
      <c r="E1799" s="47" t="s">
        <v>63</v>
      </c>
      <c r="F1799" s="47" t="s">
        <v>2255</v>
      </c>
      <c r="G1799" s="47" t="s">
        <v>97</v>
      </c>
      <c r="H1799" s="47" t="s">
        <v>2232</v>
      </c>
      <c r="I1799" s="47" t="n">
        <v>2</v>
      </c>
    </row>
    <row r="1800" customFormat="false" ht="15" hidden="false" customHeight="false" outlineLevel="0" collapsed="false">
      <c r="A1800" s="47" t="s">
        <v>4041</v>
      </c>
      <c r="B1800" s="47" t="s">
        <v>604</v>
      </c>
      <c r="C1800" s="48" t="n">
        <v>46057</v>
      </c>
      <c r="D1800" s="47" t="s">
        <v>74</v>
      </c>
      <c r="E1800" s="47" t="s">
        <v>63</v>
      </c>
      <c r="F1800" s="47" t="s">
        <v>2252</v>
      </c>
      <c r="G1800" s="47" t="s">
        <v>97</v>
      </c>
      <c r="H1800" s="47" t="s">
        <v>2232</v>
      </c>
      <c r="I1800" s="47" t="n">
        <v>3</v>
      </c>
    </row>
    <row r="1801" customFormat="false" ht="15" hidden="false" customHeight="false" outlineLevel="0" collapsed="false">
      <c r="A1801" s="47" t="s">
        <v>4042</v>
      </c>
      <c r="B1801" s="47" t="s">
        <v>604</v>
      </c>
      <c r="C1801" s="48" t="n">
        <v>46057</v>
      </c>
      <c r="D1801" s="47" t="s">
        <v>74</v>
      </c>
      <c r="E1801" s="47" t="s">
        <v>63</v>
      </c>
      <c r="F1801" s="47" t="s">
        <v>2260</v>
      </c>
      <c r="G1801" s="47" t="s">
        <v>97</v>
      </c>
      <c r="H1801" s="47" t="s">
        <v>2232</v>
      </c>
      <c r="I1801" s="47" t="n">
        <v>7</v>
      </c>
    </row>
    <row r="1802" customFormat="false" ht="15" hidden="false" customHeight="false" outlineLevel="0" collapsed="false">
      <c r="A1802" s="47" t="s">
        <v>4043</v>
      </c>
      <c r="B1802" s="47" t="s">
        <v>604</v>
      </c>
      <c r="C1802" s="48" t="n">
        <v>46057</v>
      </c>
      <c r="D1802" s="47" t="s">
        <v>74</v>
      </c>
      <c r="E1802" s="47" t="s">
        <v>63</v>
      </c>
      <c r="F1802" s="47" t="s">
        <v>2255</v>
      </c>
      <c r="G1802" s="47" t="s">
        <v>97</v>
      </c>
      <c r="H1802" s="47" t="s">
        <v>2232</v>
      </c>
      <c r="I1802" s="47" t="n">
        <v>6</v>
      </c>
    </row>
    <row r="1803" customFormat="false" ht="15" hidden="false" customHeight="false" outlineLevel="0" collapsed="false">
      <c r="A1803" s="47" t="s">
        <v>4044</v>
      </c>
      <c r="B1803" s="47" t="s">
        <v>604</v>
      </c>
      <c r="C1803" s="48" t="n">
        <v>46057</v>
      </c>
      <c r="D1803" s="47" t="s">
        <v>74</v>
      </c>
      <c r="E1803" s="47" t="s">
        <v>63</v>
      </c>
      <c r="F1803" s="47" t="s">
        <v>2255</v>
      </c>
      <c r="G1803" s="47" t="s">
        <v>97</v>
      </c>
      <c r="H1803" s="47" t="s">
        <v>2232</v>
      </c>
      <c r="I1803" s="47" t="n">
        <v>7</v>
      </c>
    </row>
    <row r="1804" customFormat="false" ht="15" hidden="false" customHeight="false" outlineLevel="0" collapsed="false">
      <c r="A1804" s="47" t="s">
        <v>4045</v>
      </c>
      <c r="B1804" s="47" t="s">
        <v>604</v>
      </c>
      <c r="C1804" s="48" t="n">
        <v>46057</v>
      </c>
      <c r="D1804" s="47" t="s">
        <v>74</v>
      </c>
      <c r="E1804" s="47" t="s">
        <v>63</v>
      </c>
      <c r="F1804" s="47" t="s">
        <v>2255</v>
      </c>
      <c r="G1804" s="47" t="s">
        <v>97</v>
      </c>
      <c r="H1804" s="47" t="s">
        <v>2232</v>
      </c>
      <c r="I1804" s="47" t="n">
        <v>4</v>
      </c>
    </row>
    <row r="1805" customFormat="false" ht="15" hidden="false" customHeight="false" outlineLevel="0" collapsed="false">
      <c r="A1805" s="47" t="s">
        <v>4046</v>
      </c>
      <c r="B1805" s="47" t="s">
        <v>604</v>
      </c>
      <c r="C1805" s="48" t="n">
        <v>46057</v>
      </c>
      <c r="D1805" s="47" t="s">
        <v>74</v>
      </c>
      <c r="E1805" s="47" t="s">
        <v>63</v>
      </c>
      <c r="F1805" s="47" t="s">
        <v>2252</v>
      </c>
      <c r="G1805" s="47" t="s">
        <v>97</v>
      </c>
      <c r="H1805" s="47" t="s">
        <v>2232</v>
      </c>
      <c r="I1805" s="47" t="n">
        <v>7</v>
      </c>
    </row>
    <row r="1806" customFormat="false" ht="15" hidden="false" customHeight="false" outlineLevel="0" collapsed="false">
      <c r="A1806" s="47" t="s">
        <v>4047</v>
      </c>
      <c r="B1806" s="47" t="s">
        <v>604</v>
      </c>
      <c r="C1806" s="48" t="n">
        <v>46057</v>
      </c>
      <c r="D1806" s="47" t="s">
        <v>74</v>
      </c>
      <c r="E1806" s="47" t="s">
        <v>63</v>
      </c>
      <c r="F1806" s="47" t="s">
        <v>2255</v>
      </c>
      <c r="G1806" s="47" t="s">
        <v>98</v>
      </c>
      <c r="H1806" s="47" t="s">
        <v>2382</v>
      </c>
      <c r="I1806" s="47" t="n">
        <v>39</v>
      </c>
    </row>
    <row r="1807" customFormat="false" ht="15" hidden="false" customHeight="false" outlineLevel="0" collapsed="false">
      <c r="A1807" s="47" t="s">
        <v>4048</v>
      </c>
      <c r="B1807" s="47" t="s">
        <v>605</v>
      </c>
      <c r="C1807" s="48" t="n">
        <v>46057</v>
      </c>
      <c r="D1807" s="47" t="s">
        <v>75</v>
      </c>
      <c r="E1807" s="47" t="s">
        <v>63</v>
      </c>
      <c r="F1807" s="47" t="s">
        <v>2255</v>
      </c>
      <c r="G1807" s="47" t="s">
        <v>97</v>
      </c>
      <c r="H1807" s="47" t="s">
        <v>2232</v>
      </c>
      <c r="I1807" s="47" t="n">
        <v>5</v>
      </c>
    </row>
    <row r="1808" customFormat="false" ht="15" hidden="false" customHeight="false" outlineLevel="0" collapsed="false">
      <c r="A1808" s="47" t="s">
        <v>4049</v>
      </c>
      <c r="B1808" s="47" t="s">
        <v>605</v>
      </c>
      <c r="C1808" s="48" t="n">
        <v>46057</v>
      </c>
      <c r="D1808" s="47" t="s">
        <v>75</v>
      </c>
      <c r="E1808" s="47" t="s">
        <v>63</v>
      </c>
      <c r="F1808" s="47" t="s">
        <v>2255</v>
      </c>
      <c r="G1808" s="47" t="s">
        <v>97</v>
      </c>
      <c r="H1808" s="47" t="s">
        <v>2232</v>
      </c>
      <c r="I1808" s="47" t="n">
        <v>5</v>
      </c>
    </row>
    <row r="1809" customFormat="false" ht="15" hidden="false" customHeight="false" outlineLevel="0" collapsed="false">
      <c r="A1809" s="47" t="s">
        <v>4050</v>
      </c>
      <c r="B1809" s="47" t="s">
        <v>605</v>
      </c>
      <c r="C1809" s="48" t="n">
        <v>46057</v>
      </c>
      <c r="D1809" s="47" t="s">
        <v>75</v>
      </c>
      <c r="E1809" s="47" t="s">
        <v>63</v>
      </c>
      <c r="F1809" s="47" t="s">
        <v>2252</v>
      </c>
      <c r="G1809" s="47" t="s">
        <v>97</v>
      </c>
      <c r="H1809" s="47" t="s">
        <v>2232</v>
      </c>
      <c r="I1809" s="47" t="n">
        <v>6</v>
      </c>
    </row>
    <row r="1810" customFormat="false" ht="15" hidden="false" customHeight="false" outlineLevel="0" collapsed="false">
      <c r="A1810" s="47" t="s">
        <v>4051</v>
      </c>
      <c r="B1810" s="47" t="s">
        <v>605</v>
      </c>
      <c r="C1810" s="48" t="n">
        <v>46057</v>
      </c>
      <c r="D1810" s="47" t="s">
        <v>75</v>
      </c>
      <c r="E1810" s="47" t="s">
        <v>63</v>
      </c>
      <c r="F1810" s="47" t="s">
        <v>2255</v>
      </c>
      <c r="G1810" s="47" t="s">
        <v>97</v>
      </c>
      <c r="H1810" s="47" t="s">
        <v>2232</v>
      </c>
      <c r="I1810" s="47" t="n">
        <v>4</v>
      </c>
    </row>
    <row r="1811" customFormat="false" ht="15" hidden="false" customHeight="false" outlineLevel="0" collapsed="false">
      <c r="A1811" s="47" t="s">
        <v>4052</v>
      </c>
      <c r="B1811" s="47" t="s">
        <v>605</v>
      </c>
      <c r="C1811" s="48" t="n">
        <v>46057</v>
      </c>
      <c r="D1811" s="47" t="s">
        <v>75</v>
      </c>
      <c r="E1811" s="47" t="s">
        <v>63</v>
      </c>
      <c r="F1811" s="47" t="s">
        <v>2252</v>
      </c>
      <c r="G1811" s="47" t="s">
        <v>97</v>
      </c>
      <c r="H1811" s="47" t="s">
        <v>2232</v>
      </c>
      <c r="I1811" s="47" t="n">
        <v>7</v>
      </c>
    </row>
    <row r="1812" customFormat="false" ht="15" hidden="false" customHeight="false" outlineLevel="0" collapsed="false">
      <c r="A1812" s="47" t="s">
        <v>4053</v>
      </c>
      <c r="B1812" s="47" t="s">
        <v>605</v>
      </c>
      <c r="C1812" s="48" t="n">
        <v>46057</v>
      </c>
      <c r="D1812" s="47" t="s">
        <v>75</v>
      </c>
      <c r="E1812" s="47" t="s">
        <v>63</v>
      </c>
      <c r="F1812" s="47" t="s">
        <v>2260</v>
      </c>
      <c r="G1812" s="47" t="s">
        <v>97</v>
      </c>
      <c r="H1812" s="47" t="s">
        <v>2232</v>
      </c>
      <c r="I1812" s="47" t="n">
        <v>2</v>
      </c>
    </row>
    <row r="1813" customFormat="false" ht="15" hidden="false" customHeight="false" outlineLevel="0" collapsed="false">
      <c r="A1813" s="47" t="s">
        <v>4054</v>
      </c>
      <c r="B1813" s="47" t="s">
        <v>605</v>
      </c>
      <c r="C1813" s="48" t="n">
        <v>46057</v>
      </c>
      <c r="D1813" s="47" t="s">
        <v>75</v>
      </c>
      <c r="E1813" s="47" t="s">
        <v>63</v>
      </c>
      <c r="F1813" s="47" t="s">
        <v>2255</v>
      </c>
      <c r="G1813" s="47" t="s">
        <v>97</v>
      </c>
      <c r="H1813" s="47" t="s">
        <v>2232</v>
      </c>
      <c r="I1813" s="47" t="n">
        <v>2</v>
      </c>
    </row>
    <row r="1814" customFormat="false" ht="15" hidden="false" customHeight="false" outlineLevel="0" collapsed="false">
      <c r="A1814" s="47" t="s">
        <v>4055</v>
      </c>
      <c r="B1814" s="47" t="s">
        <v>605</v>
      </c>
      <c r="C1814" s="48" t="n">
        <v>46057</v>
      </c>
      <c r="D1814" s="47" t="s">
        <v>75</v>
      </c>
      <c r="E1814" s="47" t="s">
        <v>63</v>
      </c>
      <c r="F1814" s="47" t="s">
        <v>2255</v>
      </c>
      <c r="G1814" s="47" t="s">
        <v>97</v>
      </c>
      <c r="H1814" s="47" t="s">
        <v>2232</v>
      </c>
      <c r="I1814" s="47" t="n">
        <v>2</v>
      </c>
    </row>
    <row r="1815" customFormat="false" ht="15" hidden="false" customHeight="false" outlineLevel="0" collapsed="false">
      <c r="A1815" s="47" t="s">
        <v>4056</v>
      </c>
      <c r="B1815" s="47" t="s">
        <v>605</v>
      </c>
      <c r="C1815" s="48" t="n">
        <v>46057</v>
      </c>
      <c r="D1815" s="47" t="s">
        <v>75</v>
      </c>
      <c r="E1815" s="47" t="s">
        <v>63</v>
      </c>
      <c r="F1815" s="47" t="s">
        <v>2255</v>
      </c>
      <c r="G1815" s="47" t="s">
        <v>97</v>
      </c>
      <c r="H1815" s="47" t="s">
        <v>2232</v>
      </c>
      <c r="I1815" s="47" t="n">
        <v>6</v>
      </c>
    </row>
    <row r="1816" customFormat="false" ht="15" hidden="false" customHeight="false" outlineLevel="0" collapsed="false">
      <c r="A1816" s="47" t="s">
        <v>4057</v>
      </c>
      <c r="B1816" s="47" t="s">
        <v>605</v>
      </c>
      <c r="C1816" s="48" t="n">
        <v>46057</v>
      </c>
      <c r="D1816" s="47" t="s">
        <v>75</v>
      </c>
      <c r="E1816" s="47" t="s">
        <v>63</v>
      </c>
      <c r="F1816" s="47" t="s">
        <v>2255</v>
      </c>
      <c r="G1816" s="47" t="s">
        <v>97</v>
      </c>
      <c r="H1816" s="47" t="s">
        <v>2232</v>
      </c>
      <c r="I1816" s="47" t="n">
        <v>5</v>
      </c>
    </row>
    <row r="1817" customFormat="false" ht="15" hidden="false" customHeight="false" outlineLevel="0" collapsed="false">
      <c r="A1817" s="47" t="s">
        <v>4058</v>
      </c>
      <c r="B1817" s="47" t="s">
        <v>605</v>
      </c>
      <c r="C1817" s="48" t="n">
        <v>46057</v>
      </c>
      <c r="D1817" s="47" t="s">
        <v>75</v>
      </c>
      <c r="E1817" s="47" t="s">
        <v>63</v>
      </c>
      <c r="F1817" s="47" t="s">
        <v>2255</v>
      </c>
      <c r="G1817" s="47" t="s">
        <v>97</v>
      </c>
      <c r="H1817" s="47" t="s">
        <v>2232</v>
      </c>
      <c r="I1817" s="47" t="n">
        <v>3</v>
      </c>
    </row>
    <row r="1818" customFormat="false" ht="15" hidden="false" customHeight="false" outlineLevel="0" collapsed="false">
      <c r="A1818" s="47" t="s">
        <v>4059</v>
      </c>
      <c r="B1818" s="47" t="s">
        <v>606</v>
      </c>
      <c r="C1818" s="48" t="n">
        <v>46057</v>
      </c>
      <c r="D1818" s="47" t="s">
        <v>73</v>
      </c>
      <c r="E1818" s="47" t="s">
        <v>64</v>
      </c>
      <c r="F1818" s="47" t="s">
        <v>2278</v>
      </c>
      <c r="G1818" s="47" t="s">
        <v>97</v>
      </c>
      <c r="H1818" s="47" t="s">
        <v>2232</v>
      </c>
      <c r="I1818" s="47" t="n">
        <v>4</v>
      </c>
    </row>
    <row r="1819" customFormat="false" ht="15" hidden="false" customHeight="false" outlineLevel="0" collapsed="false">
      <c r="A1819" s="47" t="s">
        <v>4060</v>
      </c>
      <c r="B1819" s="47" t="s">
        <v>606</v>
      </c>
      <c r="C1819" s="48" t="n">
        <v>46057</v>
      </c>
      <c r="D1819" s="47" t="s">
        <v>73</v>
      </c>
      <c r="E1819" s="47" t="s">
        <v>64</v>
      </c>
      <c r="F1819" s="47" t="s">
        <v>2280</v>
      </c>
      <c r="G1819" s="47" t="s">
        <v>97</v>
      </c>
      <c r="H1819" s="47" t="s">
        <v>2232</v>
      </c>
      <c r="I1819" s="47" t="n">
        <v>4</v>
      </c>
    </row>
    <row r="1820" customFormat="false" ht="15" hidden="false" customHeight="false" outlineLevel="0" collapsed="false">
      <c r="A1820" s="47" t="s">
        <v>4061</v>
      </c>
      <c r="B1820" s="47" t="s">
        <v>606</v>
      </c>
      <c r="C1820" s="48" t="n">
        <v>46057</v>
      </c>
      <c r="D1820" s="47" t="s">
        <v>73</v>
      </c>
      <c r="E1820" s="47" t="s">
        <v>64</v>
      </c>
      <c r="F1820" s="47" t="s">
        <v>2278</v>
      </c>
      <c r="G1820" s="47" t="s">
        <v>97</v>
      </c>
      <c r="H1820" s="47" t="s">
        <v>2232</v>
      </c>
      <c r="I1820" s="47" t="n">
        <v>4</v>
      </c>
    </row>
    <row r="1821" customFormat="false" ht="15" hidden="false" customHeight="false" outlineLevel="0" collapsed="false">
      <c r="A1821" s="47" t="s">
        <v>4062</v>
      </c>
      <c r="B1821" s="47" t="s">
        <v>608</v>
      </c>
      <c r="C1821" s="48" t="n">
        <v>46057</v>
      </c>
      <c r="D1821" s="47" t="s">
        <v>74</v>
      </c>
      <c r="E1821" s="47" t="s">
        <v>64</v>
      </c>
      <c r="F1821" s="47" t="s">
        <v>2280</v>
      </c>
      <c r="G1821" s="47" t="s">
        <v>93</v>
      </c>
      <c r="H1821" s="47" t="s">
        <v>2253</v>
      </c>
      <c r="I1821" s="47" t="n">
        <v>5</v>
      </c>
    </row>
    <row r="1822" customFormat="false" ht="15" hidden="false" customHeight="false" outlineLevel="0" collapsed="false">
      <c r="A1822" s="47" t="s">
        <v>4063</v>
      </c>
      <c r="B1822" s="47" t="s">
        <v>608</v>
      </c>
      <c r="C1822" s="48" t="n">
        <v>46057</v>
      </c>
      <c r="D1822" s="47" t="s">
        <v>74</v>
      </c>
      <c r="E1822" s="47" t="s">
        <v>64</v>
      </c>
      <c r="F1822" s="47" t="s">
        <v>2278</v>
      </c>
      <c r="G1822" s="47" t="s">
        <v>97</v>
      </c>
      <c r="H1822" s="47" t="s">
        <v>2232</v>
      </c>
      <c r="I1822" s="47" t="n">
        <v>7</v>
      </c>
    </row>
    <row r="1823" customFormat="false" ht="15" hidden="false" customHeight="false" outlineLevel="0" collapsed="false">
      <c r="A1823" s="47" t="s">
        <v>4064</v>
      </c>
      <c r="B1823" s="47" t="s">
        <v>608</v>
      </c>
      <c r="C1823" s="48" t="n">
        <v>46057</v>
      </c>
      <c r="D1823" s="47" t="s">
        <v>74</v>
      </c>
      <c r="E1823" s="47" t="s">
        <v>64</v>
      </c>
      <c r="F1823" s="47" t="s">
        <v>2278</v>
      </c>
      <c r="G1823" s="47" t="s">
        <v>97</v>
      </c>
      <c r="H1823" s="47" t="s">
        <v>2232</v>
      </c>
      <c r="I1823" s="47" t="n">
        <v>5</v>
      </c>
    </row>
    <row r="1824" customFormat="false" ht="15" hidden="false" customHeight="false" outlineLevel="0" collapsed="false">
      <c r="A1824" s="47" t="s">
        <v>4065</v>
      </c>
      <c r="B1824" s="47" t="s">
        <v>609</v>
      </c>
      <c r="C1824" s="48" t="n">
        <v>46057</v>
      </c>
      <c r="D1824" s="47" t="s">
        <v>73</v>
      </c>
      <c r="E1824" s="47" t="s">
        <v>65</v>
      </c>
      <c r="F1824" s="47" t="s">
        <v>2289</v>
      </c>
      <c r="G1824" s="47" t="s">
        <v>96</v>
      </c>
      <c r="H1824" s="47" t="s">
        <v>2270</v>
      </c>
      <c r="I1824" s="47" t="n">
        <v>5</v>
      </c>
    </row>
    <row r="1825" customFormat="false" ht="15" hidden="false" customHeight="false" outlineLevel="0" collapsed="false">
      <c r="A1825" s="47" t="s">
        <v>4066</v>
      </c>
      <c r="B1825" s="47" t="s">
        <v>609</v>
      </c>
      <c r="C1825" s="48" t="n">
        <v>46057</v>
      </c>
      <c r="D1825" s="47" t="s">
        <v>73</v>
      </c>
      <c r="E1825" s="47" t="s">
        <v>65</v>
      </c>
      <c r="F1825" s="47" t="s">
        <v>2289</v>
      </c>
      <c r="G1825" s="47" t="s">
        <v>97</v>
      </c>
      <c r="H1825" s="47" t="s">
        <v>2232</v>
      </c>
      <c r="I1825" s="47" t="n">
        <v>6</v>
      </c>
    </row>
    <row r="1826" customFormat="false" ht="15" hidden="false" customHeight="false" outlineLevel="0" collapsed="false">
      <c r="A1826" s="47" t="s">
        <v>4067</v>
      </c>
      <c r="B1826" s="47" t="s">
        <v>609</v>
      </c>
      <c r="C1826" s="48" t="n">
        <v>46057</v>
      </c>
      <c r="D1826" s="47" t="s">
        <v>73</v>
      </c>
      <c r="E1826" s="47" t="s">
        <v>65</v>
      </c>
      <c r="F1826" s="47" t="s">
        <v>2289</v>
      </c>
      <c r="G1826" s="47" t="s">
        <v>97</v>
      </c>
      <c r="H1826" s="47" t="s">
        <v>2232</v>
      </c>
      <c r="I1826" s="47" t="n">
        <v>5</v>
      </c>
    </row>
    <row r="1827" customFormat="false" ht="15" hidden="false" customHeight="false" outlineLevel="0" collapsed="false">
      <c r="A1827" s="47" t="s">
        <v>4068</v>
      </c>
      <c r="B1827" s="47" t="s">
        <v>609</v>
      </c>
      <c r="C1827" s="48" t="n">
        <v>46057</v>
      </c>
      <c r="D1827" s="47" t="s">
        <v>73</v>
      </c>
      <c r="E1827" s="47" t="s">
        <v>65</v>
      </c>
      <c r="F1827" s="47" t="s">
        <v>2289</v>
      </c>
      <c r="G1827" s="47" t="s">
        <v>97</v>
      </c>
      <c r="H1827" s="47" t="s">
        <v>2232</v>
      </c>
      <c r="I1827" s="47" t="n">
        <v>3</v>
      </c>
    </row>
    <row r="1828" customFormat="false" ht="15" hidden="false" customHeight="false" outlineLevel="0" collapsed="false">
      <c r="A1828" s="47" t="s">
        <v>4069</v>
      </c>
      <c r="B1828" s="47" t="s">
        <v>609</v>
      </c>
      <c r="C1828" s="48" t="n">
        <v>46057</v>
      </c>
      <c r="D1828" s="47" t="s">
        <v>73</v>
      </c>
      <c r="E1828" s="47" t="s">
        <v>65</v>
      </c>
      <c r="F1828" s="47" t="s">
        <v>2289</v>
      </c>
      <c r="G1828" s="47" t="s">
        <v>97</v>
      </c>
      <c r="H1828" s="47" t="s">
        <v>2232</v>
      </c>
      <c r="I1828" s="47" t="n">
        <v>4</v>
      </c>
    </row>
    <row r="1829" customFormat="false" ht="15" hidden="false" customHeight="false" outlineLevel="0" collapsed="false">
      <c r="A1829" s="47" t="s">
        <v>4070</v>
      </c>
      <c r="B1829" s="47" t="s">
        <v>609</v>
      </c>
      <c r="C1829" s="48" t="n">
        <v>46057</v>
      </c>
      <c r="D1829" s="47" t="s">
        <v>73</v>
      </c>
      <c r="E1829" s="47" t="s">
        <v>65</v>
      </c>
      <c r="F1829" s="47" t="s">
        <v>2284</v>
      </c>
      <c r="G1829" s="47" t="s">
        <v>97</v>
      </c>
      <c r="H1829" s="47" t="s">
        <v>2232</v>
      </c>
      <c r="I1829" s="47" t="n">
        <v>6</v>
      </c>
    </row>
    <row r="1830" customFormat="false" ht="15" hidden="false" customHeight="false" outlineLevel="0" collapsed="false">
      <c r="A1830" s="47" t="s">
        <v>4071</v>
      </c>
      <c r="B1830" s="47" t="s">
        <v>609</v>
      </c>
      <c r="C1830" s="48" t="n">
        <v>46057</v>
      </c>
      <c r="D1830" s="47" t="s">
        <v>73</v>
      </c>
      <c r="E1830" s="47" t="s">
        <v>65</v>
      </c>
      <c r="F1830" s="47" t="s">
        <v>2284</v>
      </c>
      <c r="G1830" s="47" t="s">
        <v>97</v>
      </c>
      <c r="H1830" s="47" t="s">
        <v>2232</v>
      </c>
      <c r="I1830" s="47" t="n">
        <v>3</v>
      </c>
    </row>
    <row r="1831" customFormat="false" ht="15" hidden="false" customHeight="false" outlineLevel="0" collapsed="false">
      <c r="A1831" s="47" t="s">
        <v>4072</v>
      </c>
      <c r="B1831" s="47" t="s">
        <v>609</v>
      </c>
      <c r="C1831" s="48" t="n">
        <v>46057</v>
      </c>
      <c r="D1831" s="47" t="s">
        <v>73</v>
      </c>
      <c r="E1831" s="47" t="s">
        <v>65</v>
      </c>
      <c r="F1831" s="47" t="s">
        <v>2284</v>
      </c>
      <c r="G1831" s="47" t="s">
        <v>97</v>
      </c>
      <c r="H1831" s="47" t="s">
        <v>2232</v>
      </c>
      <c r="I1831" s="47" t="n">
        <v>5</v>
      </c>
    </row>
    <row r="1832" customFormat="false" ht="15" hidden="false" customHeight="false" outlineLevel="0" collapsed="false">
      <c r="A1832" s="47" t="s">
        <v>4073</v>
      </c>
      <c r="B1832" s="47" t="s">
        <v>609</v>
      </c>
      <c r="C1832" s="48" t="n">
        <v>46057</v>
      </c>
      <c r="D1832" s="47" t="s">
        <v>73</v>
      </c>
      <c r="E1832" s="47" t="s">
        <v>65</v>
      </c>
      <c r="F1832" s="47" t="s">
        <v>2289</v>
      </c>
      <c r="G1832" s="47" t="s">
        <v>97</v>
      </c>
      <c r="H1832" s="47" t="s">
        <v>2232</v>
      </c>
      <c r="I1832" s="47" t="n">
        <v>4</v>
      </c>
    </row>
    <row r="1833" customFormat="false" ht="15" hidden="false" customHeight="false" outlineLevel="0" collapsed="false">
      <c r="A1833" s="47" t="s">
        <v>4074</v>
      </c>
      <c r="B1833" s="47" t="s">
        <v>609</v>
      </c>
      <c r="C1833" s="48" t="n">
        <v>46057</v>
      </c>
      <c r="D1833" s="47" t="s">
        <v>73</v>
      </c>
      <c r="E1833" s="47" t="s">
        <v>65</v>
      </c>
      <c r="F1833" s="47" t="s">
        <v>2289</v>
      </c>
      <c r="G1833" s="47" t="s">
        <v>97</v>
      </c>
      <c r="H1833" s="47" t="s">
        <v>2232</v>
      </c>
      <c r="I1833" s="47" t="n">
        <v>2</v>
      </c>
    </row>
    <row r="1834" customFormat="false" ht="15" hidden="false" customHeight="false" outlineLevel="0" collapsed="false">
      <c r="A1834" s="47" t="s">
        <v>4075</v>
      </c>
      <c r="B1834" s="47" t="s">
        <v>610</v>
      </c>
      <c r="C1834" s="48" t="n">
        <v>46057</v>
      </c>
      <c r="D1834" s="47" t="s">
        <v>74</v>
      </c>
      <c r="E1834" s="47" t="s">
        <v>65</v>
      </c>
      <c r="F1834" s="47" t="s">
        <v>2289</v>
      </c>
      <c r="G1834" s="47" t="s">
        <v>97</v>
      </c>
      <c r="H1834" s="47" t="s">
        <v>2232</v>
      </c>
      <c r="I1834" s="47" t="n">
        <v>3</v>
      </c>
    </row>
    <row r="1835" customFormat="false" ht="15" hidden="false" customHeight="false" outlineLevel="0" collapsed="false">
      <c r="A1835" s="47" t="s">
        <v>4076</v>
      </c>
      <c r="B1835" s="47" t="s">
        <v>610</v>
      </c>
      <c r="C1835" s="48" t="n">
        <v>46057</v>
      </c>
      <c r="D1835" s="47" t="s">
        <v>74</v>
      </c>
      <c r="E1835" s="47" t="s">
        <v>65</v>
      </c>
      <c r="F1835" s="47" t="s">
        <v>2289</v>
      </c>
      <c r="G1835" s="47" t="s">
        <v>97</v>
      </c>
      <c r="H1835" s="47" t="s">
        <v>2232</v>
      </c>
      <c r="I1835" s="47" t="n">
        <v>3</v>
      </c>
    </row>
    <row r="1836" customFormat="false" ht="15" hidden="false" customHeight="false" outlineLevel="0" collapsed="false">
      <c r="A1836" s="47" t="s">
        <v>4077</v>
      </c>
      <c r="B1836" s="47" t="s">
        <v>610</v>
      </c>
      <c r="C1836" s="48" t="n">
        <v>46057</v>
      </c>
      <c r="D1836" s="47" t="s">
        <v>74</v>
      </c>
      <c r="E1836" s="47" t="s">
        <v>65</v>
      </c>
      <c r="F1836" s="47" t="s">
        <v>2284</v>
      </c>
      <c r="G1836" s="47" t="s">
        <v>97</v>
      </c>
      <c r="H1836" s="47" t="s">
        <v>2232</v>
      </c>
      <c r="I1836" s="47" t="n">
        <v>3</v>
      </c>
    </row>
    <row r="1837" customFormat="false" ht="15" hidden="false" customHeight="false" outlineLevel="0" collapsed="false">
      <c r="A1837" s="47" t="s">
        <v>4078</v>
      </c>
      <c r="B1837" s="47" t="s">
        <v>610</v>
      </c>
      <c r="C1837" s="48" t="n">
        <v>46057</v>
      </c>
      <c r="D1837" s="47" t="s">
        <v>74</v>
      </c>
      <c r="E1837" s="47" t="s">
        <v>65</v>
      </c>
      <c r="F1837" s="47" t="s">
        <v>2289</v>
      </c>
      <c r="G1837" s="47" t="s">
        <v>97</v>
      </c>
      <c r="H1837" s="47" t="s">
        <v>2232</v>
      </c>
      <c r="I1837" s="47" t="n">
        <v>3</v>
      </c>
    </row>
    <row r="1838" customFormat="false" ht="15" hidden="false" customHeight="false" outlineLevel="0" collapsed="false">
      <c r="A1838" s="47" t="s">
        <v>4079</v>
      </c>
      <c r="B1838" s="47" t="s">
        <v>610</v>
      </c>
      <c r="C1838" s="48" t="n">
        <v>46057</v>
      </c>
      <c r="D1838" s="47" t="s">
        <v>74</v>
      </c>
      <c r="E1838" s="47" t="s">
        <v>65</v>
      </c>
      <c r="F1838" s="47" t="s">
        <v>2284</v>
      </c>
      <c r="G1838" s="47" t="s">
        <v>97</v>
      </c>
      <c r="H1838" s="47" t="s">
        <v>2232</v>
      </c>
      <c r="I1838" s="47" t="n">
        <v>3</v>
      </c>
    </row>
    <row r="1839" customFormat="false" ht="15" hidden="false" customHeight="false" outlineLevel="0" collapsed="false">
      <c r="A1839" s="47" t="s">
        <v>4080</v>
      </c>
      <c r="B1839" s="47" t="s">
        <v>610</v>
      </c>
      <c r="C1839" s="48" t="n">
        <v>46057</v>
      </c>
      <c r="D1839" s="47" t="s">
        <v>74</v>
      </c>
      <c r="E1839" s="47" t="s">
        <v>65</v>
      </c>
      <c r="F1839" s="47" t="s">
        <v>2289</v>
      </c>
      <c r="G1839" s="47" t="s">
        <v>97</v>
      </c>
      <c r="H1839" s="47" t="s">
        <v>2232</v>
      </c>
      <c r="I1839" s="47" t="n">
        <v>3</v>
      </c>
    </row>
    <row r="1840" customFormat="false" ht="15" hidden="false" customHeight="false" outlineLevel="0" collapsed="false">
      <c r="A1840" s="47" t="s">
        <v>4081</v>
      </c>
      <c r="B1840" s="47" t="s">
        <v>611</v>
      </c>
      <c r="C1840" s="48" t="n">
        <v>46057</v>
      </c>
      <c r="D1840" s="47" t="s">
        <v>75</v>
      </c>
      <c r="E1840" s="47" t="s">
        <v>65</v>
      </c>
      <c r="F1840" s="47" t="s">
        <v>2284</v>
      </c>
      <c r="G1840" s="47" t="s">
        <v>93</v>
      </c>
      <c r="H1840" s="47" t="s">
        <v>2253</v>
      </c>
      <c r="I1840" s="47" t="n">
        <v>5</v>
      </c>
    </row>
    <row r="1841" customFormat="false" ht="15" hidden="false" customHeight="false" outlineLevel="0" collapsed="false">
      <c r="A1841" s="47" t="s">
        <v>4082</v>
      </c>
      <c r="B1841" s="47" t="s">
        <v>611</v>
      </c>
      <c r="C1841" s="48" t="n">
        <v>46057</v>
      </c>
      <c r="D1841" s="47" t="s">
        <v>75</v>
      </c>
      <c r="E1841" s="47" t="s">
        <v>65</v>
      </c>
      <c r="F1841" s="47" t="s">
        <v>2284</v>
      </c>
      <c r="G1841" s="47" t="s">
        <v>95</v>
      </c>
      <c r="H1841" s="47" t="s">
        <v>2245</v>
      </c>
      <c r="I1841" s="47" t="n">
        <v>34</v>
      </c>
    </row>
    <row r="1842" customFormat="false" ht="15" hidden="false" customHeight="false" outlineLevel="0" collapsed="false">
      <c r="A1842" s="47" t="s">
        <v>4083</v>
      </c>
      <c r="B1842" s="47" t="s">
        <v>611</v>
      </c>
      <c r="C1842" s="48" t="n">
        <v>46057</v>
      </c>
      <c r="D1842" s="47" t="s">
        <v>75</v>
      </c>
      <c r="E1842" s="47" t="s">
        <v>65</v>
      </c>
      <c r="F1842" s="47" t="s">
        <v>2284</v>
      </c>
      <c r="G1842" s="47" t="s">
        <v>97</v>
      </c>
      <c r="H1842" s="47" t="s">
        <v>2232</v>
      </c>
      <c r="I1842" s="47" t="n">
        <v>5</v>
      </c>
    </row>
    <row r="1843" customFormat="false" ht="15" hidden="false" customHeight="false" outlineLevel="0" collapsed="false">
      <c r="A1843" s="47" t="s">
        <v>4084</v>
      </c>
      <c r="B1843" s="47" t="s">
        <v>611</v>
      </c>
      <c r="C1843" s="48" t="n">
        <v>46057</v>
      </c>
      <c r="D1843" s="47" t="s">
        <v>75</v>
      </c>
      <c r="E1843" s="47" t="s">
        <v>65</v>
      </c>
      <c r="F1843" s="47" t="s">
        <v>2284</v>
      </c>
      <c r="G1843" s="47" t="s">
        <v>97</v>
      </c>
      <c r="H1843" s="47" t="s">
        <v>2232</v>
      </c>
      <c r="I1843" s="47" t="n">
        <v>6</v>
      </c>
    </row>
    <row r="1844" customFormat="false" ht="15" hidden="false" customHeight="false" outlineLevel="0" collapsed="false">
      <c r="A1844" s="47" t="s">
        <v>4085</v>
      </c>
      <c r="B1844" s="47" t="s">
        <v>611</v>
      </c>
      <c r="C1844" s="48" t="n">
        <v>46057</v>
      </c>
      <c r="D1844" s="47" t="s">
        <v>75</v>
      </c>
      <c r="E1844" s="47" t="s">
        <v>65</v>
      </c>
      <c r="F1844" s="47" t="s">
        <v>2289</v>
      </c>
      <c r="G1844" s="47" t="s">
        <v>97</v>
      </c>
      <c r="H1844" s="47" t="s">
        <v>2232</v>
      </c>
      <c r="I1844" s="47" t="n">
        <v>3</v>
      </c>
    </row>
    <row r="1845" customFormat="false" ht="15" hidden="false" customHeight="false" outlineLevel="0" collapsed="false">
      <c r="A1845" s="47" t="s">
        <v>4086</v>
      </c>
      <c r="B1845" s="47" t="s">
        <v>611</v>
      </c>
      <c r="C1845" s="48" t="n">
        <v>46057</v>
      </c>
      <c r="D1845" s="47" t="s">
        <v>75</v>
      </c>
      <c r="E1845" s="47" t="s">
        <v>65</v>
      </c>
      <c r="F1845" s="47" t="s">
        <v>2289</v>
      </c>
      <c r="G1845" s="47" t="s">
        <v>97</v>
      </c>
      <c r="H1845" s="47" t="s">
        <v>2232</v>
      </c>
      <c r="I1845" s="47" t="n">
        <v>5</v>
      </c>
    </row>
    <row r="1846" customFormat="false" ht="15" hidden="false" customHeight="false" outlineLevel="0" collapsed="false">
      <c r="A1846" s="47" t="s">
        <v>4087</v>
      </c>
      <c r="B1846" s="47" t="s">
        <v>611</v>
      </c>
      <c r="C1846" s="48" t="n">
        <v>46057</v>
      </c>
      <c r="D1846" s="47" t="s">
        <v>75</v>
      </c>
      <c r="E1846" s="47" t="s">
        <v>65</v>
      </c>
      <c r="F1846" s="47" t="s">
        <v>2284</v>
      </c>
      <c r="G1846" s="47" t="s">
        <v>97</v>
      </c>
      <c r="H1846" s="47" t="s">
        <v>2232</v>
      </c>
      <c r="I1846" s="47" t="n">
        <v>2</v>
      </c>
    </row>
    <row r="1847" customFormat="false" ht="15" hidden="false" customHeight="false" outlineLevel="0" collapsed="false">
      <c r="A1847" s="47" t="s">
        <v>4088</v>
      </c>
      <c r="B1847" s="47" t="s">
        <v>611</v>
      </c>
      <c r="C1847" s="48" t="n">
        <v>46057</v>
      </c>
      <c r="D1847" s="47" t="s">
        <v>75</v>
      </c>
      <c r="E1847" s="47" t="s">
        <v>65</v>
      </c>
      <c r="F1847" s="47" t="s">
        <v>2284</v>
      </c>
      <c r="G1847" s="47" t="s">
        <v>97</v>
      </c>
      <c r="H1847" s="47" t="s">
        <v>2232</v>
      </c>
      <c r="I1847" s="47" t="n">
        <v>5</v>
      </c>
    </row>
    <row r="1848" customFormat="false" ht="15" hidden="false" customHeight="false" outlineLevel="0" collapsed="false">
      <c r="A1848" s="47" t="s">
        <v>4089</v>
      </c>
      <c r="B1848" s="47" t="s">
        <v>611</v>
      </c>
      <c r="C1848" s="48" t="n">
        <v>46057</v>
      </c>
      <c r="D1848" s="47" t="s">
        <v>75</v>
      </c>
      <c r="E1848" s="47" t="s">
        <v>65</v>
      </c>
      <c r="F1848" s="47" t="s">
        <v>2289</v>
      </c>
      <c r="G1848" s="47" t="s">
        <v>97</v>
      </c>
      <c r="H1848" s="47" t="s">
        <v>2232</v>
      </c>
      <c r="I1848" s="47" t="n">
        <v>3</v>
      </c>
    </row>
    <row r="1849" customFormat="false" ht="15" hidden="false" customHeight="false" outlineLevel="0" collapsed="false">
      <c r="A1849" s="47" t="s">
        <v>4090</v>
      </c>
      <c r="B1849" s="47" t="s">
        <v>612</v>
      </c>
      <c r="C1849" s="48" t="n">
        <v>46058</v>
      </c>
      <c r="D1849" s="47" t="s">
        <v>73</v>
      </c>
      <c r="E1849" s="47" t="s">
        <v>62</v>
      </c>
      <c r="F1849" s="47" t="s">
        <v>2317</v>
      </c>
      <c r="G1849" s="47" t="s">
        <v>93</v>
      </c>
      <c r="H1849" s="47" t="s">
        <v>2253</v>
      </c>
      <c r="I1849" s="47" t="n">
        <v>5</v>
      </c>
    </row>
    <row r="1850" customFormat="false" ht="15" hidden="false" customHeight="false" outlineLevel="0" collapsed="false">
      <c r="A1850" s="47" t="s">
        <v>4091</v>
      </c>
      <c r="B1850" s="47" t="s">
        <v>612</v>
      </c>
      <c r="C1850" s="48" t="n">
        <v>46058</v>
      </c>
      <c r="D1850" s="47" t="s">
        <v>73</v>
      </c>
      <c r="E1850" s="47" t="s">
        <v>62</v>
      </c>
      <c r="F1850" s="47" t="s">
        <v>2231</v>
      </c>
      <c r="G1850" s="47" t="s">
        <v>97</v>
      </c>
      <c r="H1850" s="47" t="s">
        <v>2232</v>
      </c>
      <c r="I1850" s="47" t="n">
        <v>6</v>
      </c>
    </row>
    <row r="1851" customFormat="false" ht="15" hidden="false" customHeight="false" outlineLevel="0" collapsed="false">
      <c r="A1851" s="47" t="s">
        <v>4092</v>
      </c>
      <c r="B1851" s="47" t="s">
        <v>612</v>
      </c>
      <c r="C1851" s="48" t="n">
        <v>46058</v>
      </c>
      <c r="D1851" s="47" t="s">
        <v>73</v>
      </c>
      <c r="E1851" s="47" t="s">
        <v>62</v>
      </c>
      <c r="F1851" s="47" t="s">
        <v>2228</v>
      </c>
      <c r="G1851" s="47" t="s">
        <v>97</v>
      </c>
      <c r="H1851" s="47" t="s">
        <v>2232</v>
      </c>
      <c r="I1851" s="47" t="n">
        <v>3</v>
      </c>
    </row>
    <row r="1852" customFormat="false" ht="15" hidden="false" customHeight="false" outlineLevel="0" collapsed="false">
      <c r="A1852" s="47" t="s">
        <v>4093</v>
      </c>
      <c r="B1852" s="47" t="s">
        <v>612</v>
      </c>
      <c r="C1852" s="48" t="n">
        <v>46058</v>
      </c>
      <c r="D1852" s="47" t="s">
        <v>73</v>
      </c>
      <c r="E1852" s="47" t="s">
        <v>62</v>
      </c>
      <c r="F1852" s="47" t="s">
        <v>2231</v>
      </c>
      <c r="G1852" s="47" t="s">
        <v>97</v>
      </c>
      <c r="H1852" s="47" t="s">
        <v>2232</v>
      </c>
      <c r="I1852" s="47" t="n">
        <v>4</v>
      </c>
    </row>
    <row r="1853" customFormat="false" ht="15" hidden="false" customHeight="false" outlineLevel="0" collapsed="false">
      <c r="A1853" s="47" t="s">
        <v>4094</v>
      </c>
      <c r="B1853" s="47" t="s">
        <v>613</v>
      </c>
      <c r="C1853" s="48" t="n">
        <v>46058</v>
      </c>
      <c r="D1853" s="47" t="s">
        <v>74</v>
      </c>
      <c r="E1853" s="47" t="s">
        <v>62</v>
      </c>
      <c r="F1853" s="47" t="s">
        <v>2228</v>
      </c>
      <c r="G1853" s="47" t="s">
        <v>93</v>
      </c>
      <c r="H1853" s="47" t="s">
        <v>2253</v>
      </c>
      <c r="I1853" s="47" t="n">
        <v>17</v>
      </c>
    </row>
    <row r="1854" customFormat="false" ht="15" hidden="false" customHeight="false" outlineLevel="0" collapsed="false">
      <c r="A1854" s="47" t="s">
        <v>4095</v>
      </c>
      <c r="B1854" s="47" t="s">
        <v>613</v>
      </c>
      <c r="C1854" s="48" t="n">
        <v>46058</v>
      </c>
      <c r="D1854" s="47" t="s">
        <v>74</v>
      </c>
      <c r="E1854" s="47" t="s">
        <v>62</v>
      </c>
      <c r="F1854" s="47" t="s">
        <v>2231</v>
      </c>
      <c r="G1854" s="47" t="s">
        <v>96</v>
      </c>
      <c r="H1854" s="47" t="s">
        <v>2270</v>
      </c>
      <c r="I1854" s="47" t="n">
        <v>34</v>
      </c>
    </row>
    <row r="1855" customFormat="false" ht="15" hidden="false" customHeight="false" outlineLevel="0" collapsed="false">
      <c r="A1855" s="47" t="s">
        <v>4096</v>
      </c>
      <c r="B1855" s="47" t="s">
        <v>613</v>
      </c>
      <c r="C1855" s="48" t="n">
        <v>46058</v>
      </c>
      <c r="D1855" s="47" t="s">
        <v>74</v>
      </c>
      <c r="E1855" s="47" t="s">
        <v>62</v>
      </c>
      <c r="F1855" s="47" t="s">
        <v>2231</v>
      </c>
      <c r="G1855" s="47" t="s">
        <v>97</v>
      </c>
      <c r="H1855" s="47" t="s">
        <v>2232</v>
      </c>
      <c r="I1855" s="47" t="n">
        <v>2</v>
      </c>
    </row>
    <row r="1856" customFormat="false" ht="15" hidden="false" customHeight="false" outlineLevel="0" collapsed="false">
      <c r="A1856" s="47" t="s">
        <v>4097</v>
      </c>
      <c r="B1856" s="47" t="s">
        <v>613</v>
      </c>
      <c r="C1856" s="48" t="n">
        <v>46058</v>
      </c>
      <c r="D1856" s="47" t="s">
        <v>74</v>
      </c>
      <c r="E1856" s="47" t="s">
        <v>62</v>
      </c>
      <c r="F1856" s="47" t="s">
        <v>2231</v>
      </c>
      <c r="G1856" s="47" t="s">
        <v>97</v>
      </c>
      <c r="H1856" s="47" t="s">
        <v>2232</v>
      </c>
      <c r="I1856" s="47" t="n">
        <v>4</v>
      </c>
    </row>
    <row r="1857" customFormat="false" ht="15" hidden="false" customHeight="false" outlineLevel="0" collapsed="false">
      <c r="A1857" s="47" t="s">
        <v>4098</v>
      </c>
      <c r="B1857" s="47" t="s">
        <v>613</v>
      </c>
      <c r="C1857" s="48" t="n">
        <v>46058</v>
      </c>
      <c r="D1857" s="47" t="s">
        <v>74</v>
      </c>
      <c r="E1857" s="47" t="s">
        <v>62</v>
      </c>
      <c r="F1857" s="47" t="s">
        <v>2228</v>
      </c>
      <c r="G1857" s="47" t="s">
        <v>97</v>
      </c>
      <c r="H1857" s="47" t="s">
        <v>2232</v>
      </c>
      <c r="I1857" s="47" t="n">
        <v>3</v>
      </c>
    </row>
    <row r="1858" customFormat="false" ht="15" hidden="false" customHeight="false" outlineLevel="0" collapsed="false">
      <c r="A1858" s="47" t="s">
        <v>4099</v>
      </c>
      <c r="B1858" s="47" t="s">
        <v>613</v>
      </c>
      <c r="C1858" s="48" t="n">
        <v>46058</v>
      </c>
      <c r="D1858" s="47" t="s">
        <v>74</v>
      </c>
      <c r="E1858" s="47" t="s">
        <v>62</v>
      </c>
      <c r="F1858" s="47" t="s">
        <v>2228</v>
      </c>
      <c r="G1858" s="47" t="s">
        <v>97</v>
      </c>
      <c r="H1858" s="47" t="s">
        <v>2232</v>
      </c>
      <c r="I1858" s="47" t="n">
        <v>2</v>
      </c>
    </row>
    <row r="1859" customFormat="false" ht="15" hidden="false" customHeight="false" outlineLevel="0" collapsed="false">
      <c r="A1859" s="47" t="s">
        <v>4100</v>
      </c>
      <c r="B1859" s="47" t="s">
        <v>614</v>
      </c>
      <c r="C1859" s="48" t="n">
        <v>46058</v>
      </c>
      <c r="D1859" s="47" t="s">
        <v>75</v>
      </c>
      <c r="E1859" s="47" t="s">
        <v>62</v>
      </c>
      <c r="F1859" s="47" t="s">
        <v>2317</v>
      </c>
      <c r="G1859" s="47" t="s">
        <v>93</v>
      </c>
      <c r="H1859" s="47" t="s">
        <v>2253</v>
      </c>
      <c r="I1859" s="47" t="n">
        <v>46</v>
      </c>
    </row>
    <row r="1860" customFormat="false" ht="15" hidden="false" customHeight="false" outlineLevel="0" collapsed="false">
      <c r="A1860" s="47" t="s">
        <v>4101</v>
      </c>
      <c r="B1860" s="47" t="s">
        <v>614</v>
      </c>
      <c r="C1860" s="48" t="n">
        <v>46058</v>
      </c>
      <c r="D1860" s="47" t="s">
        <v>75</v>
      </c>
      <c r="E1860" s="47" t="s">
        <v>62</v>
      </c>
      <c r="F1860" s="47" t="s">
        <v>2317</v>
      </c>
      <c r="G1860" s="47" t="s">
        <v>93</v>
      </c>
      <c r="H1860" s="47" t="s">
        <v>2253</v>
      </c>
      <c r="I1860" s="47" t="n">
        <v>104</v>
      </c>
    </row>
    <row r="1861" customFormat="false" ht="15" hidden="false" customHeight="false" outlineLevel="0" collapsed="false">
      <c r="A1861" s="47" t="s">
        <v>4102</v>
      </c>
      <c r="B1861" s="47" t="s">
        <v>614</v>
      </c>
      <c r="C1861" s="48" t="n">
        <v>46058</v>
      </c>
      <c r="D1861" s="47" t="s">
        <v>75</v>
      </c>
      <c r="E1861" s="47" t="s">
        <v>62</v>
      </c>
      <c r="F1861" s="47" t="s">
        <v>2228</v>
      </c>
      <c r="G1861" s="47" t="s">
        <v>97</v>
      </c>
      <c r="H1861" s="47" t="s">
        <v>2232</v>
      </c>
      <c r="I1861" s="47" t="n">
        <v>4</v>
      </c>
    </row>
    <row r="1862" customFormat="false" ht="15" hidden="false" customHeight="false" outlineLevel="0" collapsed="false">
      <c r="A1862" s="47" t="s">
        <v>4103</v>
      </c>
      <c r="B1862" s="47" t="s">
        <v>614</v>
      </c>
      <c r="C1862" s="48" t="n">
        <v>46058</v>
      </c>
      <c r="D1862" s="47" t="s">
        <v>75</v>
      </c>
      <c r="E1862" s="47" t="s">
        <v>62</v>
      </c>
      <c r="F1862" s="47" t="s">
        <v>2228</v>
      </c>
      <c r="G1862" s="47" t="s">
        <v>97</v>
      </c>
      <c r="H1862" s="47" t="s">
        <v>2232</v>
      </c>
      <c r="I1862" s="47" t="n">
        <v>4</v>
      </c>
    </row>
    <row r="1863" customFormat="false" ht="15" hidden="false" customHeight="false" outlineLevel="0" collapsed="false">
      <c r="A1863" s="47" t="s">
        <v>4104</v>
      </c>
      <c r="B1863" s="47" t="s">
        <v>614</v>
      </c>
      <c r="C1863" s="48" t="n">
        <v>46058</v>
      </c>
      <c r="D1863" s="47" t="s">
        <v>75</v>
      </c>
      <c r="E1863" s="47" t="s">
        <v>62</v>
      </c>
      <c r="F1863" s="47" t="s">
        <v>2231</v>
      </c>
      <c r="G1863" s="47" t="s">
        <v>97</v>
      </c>
      <c r="H1863" s="47" t="s">
        <v>2232</v>
      </c>
      <c r="I1863" s="47" t="n">
        <v>2</v>
      </c>
    </row>
    <row r="1864" customFormat="false" ht="15" hidden="false" customHeight="false" outlineLevel="0" collapsed="false">
      <c r="A1864" s="47" t="s">
        <v>4105</v>
      </c>
      <c r="B1864" s="47" t="s">
        <v>614</v>
      </c>
      <c r="C1864" s="48" t="n">
        <v>46058</v>
      </c>
      <c r="D1864" s="47" t="s">
        <v>75</v>
      </c>
      <c r="E1864" s="47" t="s">
        <v>62</v>
      </c>
      <c r="F1864" s="47" t="s">
        <v>2228</v>
      </c>
      <c r="G1864" s="47" t="s">
        <v>97</v>
      </c>
      <c r="H1864" s="47" t="s">
        <v>2232</v>
      </c>
      <c r="I1864" s="47" t="n">
        <v>6</v>
      </c>
    </row>
    <row r="1865" customFormat="false" ht="15" hidden="false" customHeight="false" outlineLevel="0" collapsed="false">
      <c r="A1865" s="47" t="s">
        <v>4106</v>
      </c>
      <c r="B1865" s="47" t="s">
        <v>614</v>
      </c>
      <c r="C1865" s="48" t="n">
        <v>46058</v>
      </c>
      <c r="D1865" s="47" t="s">
        <v>75</v>
      </c>
      <c r="E1865" s="47" t="s">
        <v>62</v>
      </c>
      <c r="F1865" s="47" t="s">
        <v>2231</v>
      </c>
      <c r="G1865" s="47" t="s">
        <v>97</v>
      </c>
      <c r="H1865" s="47" t="s">
        <v>2232</v>
      </c>
      <c r="I1865" s="47" t="n">
        <v>7</v>
      </c>
    </row>
    <row r="1866" customFormat="false" ht="15" hidden="false" customHeight="false" outlineLevel="0" collapsed="false">
      <c r="A1866" s="47" t="s">
        <v>4107</v>
      </c>
      <c r="B1866" s="47" t="s">
        <v>615</v>
      </c>
      <c r="C1866" s="48" t="n">
        <v>46058</v>
      </c>
      <c r="D1866" s="47" t="s">
        <v>73</v>
      </c>
      <c r="E1866" s="47" t="s">
        <v>63</v>
      </c>
      <c r="F1866" s="47" t="s">
        <v>2255</v>
      </c>
      <c r="G1866" s="47" t="s">
        <v>97</v>
      </c>
      <c r="H1866" s="47" t="s">
        <v>2232</v>
      </c>
      <c r="I1866" s="47" t="n">
        <v>3</v>
      </c>
    </row>
    <row r="1867" customFormat="false" ht="15" hidden="false" customHeight="false" outlineLevel="0" collapsed="false">
      <c r="A1867" s="47" t="s">
        <v>4108</v>
      </c>
      <c r="B1867" s="47" t="s">
        <v>615</v>
      </c>
      <c r="C1867" s="48" t="n">
        <v>46058</v>
      </c>
      <c r="D1867" s="47" t="s">
        <v>73</v>
      </c>
      <c r="E1867" s="47" t="s">
        <v>63</v>
      </c>
      <c r="F1867" s="47" t="s">
        <v>2252</v>
      </c>
      <c r="G1867" s="47" t="s">
        <v>97</v>
      </c>
      <c r="H1867" s="47" t="s">
        <v>2232</v>
      </c>
      <c r="I1867" s="47" t="n">
        <v>2</v>
      </c>
    </row>
    <row r="1868" customFormat="false" ht="15" hidden="false" customHeight="false" outlineLevel="0" collapsed="false">
      <c r="A1868" s="47" t="s">
        <v>4109</v>
      </c>
      <c r="B1868" s="47" t="s">
        <v>615</v>
      </c>
      <c r="C1868" s="48" t="n">
        <v>46058</v>
      </c>
      <c r="D1868" s="47" t="s">
        <v>73</v>
      </c>
      <c r="E1868" s="47" t="s">
        <v>63</v>
      </c>
      <c r="F1868" s="47" t="s">
        <v>2255</v>
      </c>
      <c r="G1868" s="47" t="s">
        <v>97</v>
      </c>
      <c r="H1868" s="47" t="s">
        <v>2232</v>
      </c>
      <c r="I1868" s="47" t="n">
        <v>7</v>
      </c>
    </row>
    <row r="1869" customFormat="false" ht="15" hidden="false" customHeight="false" outlineLevel="0" collapsed="false">
      <c r="A1869" s="47" t="s">
        <v>4110</v>
      </c>
      <c r="B1869" s="47" t="s">
        <v>615</v>
      </c>
      <c r="C1869" s="48" t="n">
        <v>46058</v>
      </c>
      <c r="D1869" s="47" t="s">
        <v>73</v>
      </c>
      <c r="E1869" s="47" t="s">
        <v>63</v>
      </c>
      <c r="F1869" s="47" t="s">
        <v>2255</v>
      </c>
      <c r="G1869" s="47" t="s">
        <v>97</v>
      </c>
      <c r="H1869" s="47" t="s">
        <v>2232</v>
      </c>
      <c r="I1869" s="47" t="n">
        <v>5</v>
      </c>
    </row>
    <row r="1870" customFormat="false" ht="15" hidden="false" customHeight="false" outlineLevel="0" collapsed="false">
      <c r="A1870" s="47" t="s">
        <v>4111</v>
      </c>
      <c r="B1870" s="47" t="s">
        <v>617</v>
      </c>
      <c r="C1870" s="48" t="n">
        <v>46058</v>
      </c>
      <c r="D1870" s="47" t="s">
        <v>74</v>
      </c>
      <c r="E1870" s="47" t="s">
        <v>63</v>
      </c>
      <c r="F1870" s="47" t="s">
        <v>2255</v>
      </c>
      <c r="G1870" s="47" t="s">
        <v>97</v>
      </c>
      <c r="H1870" s="47" t="s">
        <v>2232</v>
      </c>
      <c r="I1870" s="47" t="n">
        <v>2</v>
      </c>
    </row>
    <row r="1871" customFormat="false" ht="15" hidden="false" customHeight="false" outlineLevel="0" collapsed="false">
      <c r="A1871" s="47" t="s">
        <v>4112</v>
      </c>
      <c r="B1871" s="47" t="s">
        <v>618</v>
      </c>
      <c r="C1871" s="48" t="n">
        <v>46058</v>
      </c>
      <c r="D1871" s="47" t="s">
        <v>75</v>
      </c>
      <c r="E1871" s="47" t="s">
        <v>63</v>
      </c>
      <c r="F1871" s="47" t="s">
        <v>2255</v>
      </c>
      <c r="G1871" s="47" t="s">
        <v>93</v>
      </c>
      <c r="H1871" s="47" t="s">
        <v>2253</v>
      </c>
      <c r="I1871" s="47" t="n">
        <v>64</v>
      </c>
    </row>
    <row r="1872" customFormat="false" ht="15" hidden="false" customHeight="false" outlineLevel="0" collapsed="false">
      <c r="A1872" s="47" t="s">
        <v>4113</v>
      </c>
      <c r="B1872" s="47" t="s">
        <v>618</v>
      </c>
      <c r="C1872" s="48" t="n">
        <v>46058</v>
      </c>
      <c r="D1872" s="47" t="s">
        <v>75</v>
      </c>
      <c r="E1872" s="47" t="s">
        <v>63</v>
      </c>
      <c r="F1872" s="47" t="s">
        <v>2252</v>
      </c>
      <c r="G1872" s="47" t="s">
        <v>93</v>
      </c>
      <c r="H1872" s="47" t="s">
        <v>2253</v>
      </c>
      <c r="I1872" s="47" t="n">
        <v>11</v>
      </c>
    </row>
    <row r="1873" customFormat="false" ht="15" hidden="false" customHeight="false" outlineLevel="0" collapsed="false">
      <c r="A1873" s="47" t="s">
        <v>4114</v>
      </c>
      <c r="B1873" s="47" t="s">
        <v>618</v>
      </c>
      <c r="C1873" s="48" t="n">
        <v>46058</v>
      </c>
      <c r="D1873" s="47" t="s">
        <v>75</v>
      </c>
      <c r="E1873" s="47" t="s">
        <v>63</v>
      </c>
      <c r="F1873" s="47" t="s">
        <v>2260</v>
      </c>
      <c r="G1873" s="47" t="s">
        <v>97</v>
      </c>
      <c r="H1873" s="47" t="s">
        <v>2232</v>
      </c>
      <c r="I1873" s="47" t="n">
        <v>6</v>
      </c>
    </row>
    <row r="1874" customFormat="false" ht="15" hidden="false" customHeight="false" outlineLevel="0" collapsed="false">
      <c r="A1874" s="47" t="s">
        <v>4115</v>
      </c>
      <c r="B1874" s="47" t="s">
        <v>618</v>
      </c>
      <c r="C1874" s="48" t="n">
        <v>46058</v>
      </c>
      <c r="D1874" s="47" t="s">
        <v>75</v>
      </c>
      <c r="E1874" s="47" t="s">
        <v>63</v>
      </c>
      <c r="F1874" s="47" t="s">
        <v>2255</v>
      </c>
      <c r="G1874" s="47" t="s">
        <v>97</v>
      </c>
      <c r="H1874" s="47" t="s">
        <v>2232</v>
      </c>
      <c r="I1874" s="47" t="n">
        <v>2</v>
      </c>
    </row>
    <row r="1875" customFormat="false" ht="15" hidden="false" customHeight="false" outlineLevel="0" collapsed="false">
      <c r="A1875" s="47" t="s">
        <v>4116</v>
      </c>
      <c r="B1875" s="47" t="s">
        <v>618</v>
      </c>
      <c r="C1875" s="48" t="n">
        <v>46058</v>
      </c>
      <c r="D1875" s="47" t="s">
        <v>75</v>
      </c>
      <c r="E1875" s="47" t="s">
        <v>63</v>
      </c>
      <c r="F1875" s="47" t="s">
        <v>2255</v>
      </c>
      <c r="G1875" s="47" t="s">
        <v>97</v>
      </c>
      <c r="H1875" s="47" t="s">
        <v>2232</v>
      </c>
      <c r="I1875" s="47" t="n">
        <v>2</v>
      </c>
    </row>
    <row r="1876" customFormat="false" ht="15" hidden="false" customHeight="false" outlineLevel="0" collapsed="false">
      <c r="A1876" s="47" t="s">
        <v>4117</v>
      </c>
      <c r="B1876" s="47" t="s">
        <v>618</v>
      </c>
      <c r="C1876" s="48" t="n">
        <v>46058</v>
      </c>
      <c r="D1876" s="47" t="s">
        <v>75</v>
      </c>
      <c r="E1876" s="47" t="s">
        <v>63</v>
      </c>
      <c r="F1876" s="47" t="s">
        <v>2260</v>
      </c>
      <c r="G1876" s="47" t="s">
        <v>97</v>
      </c>
      <c r="H1876" s="47" t="s">
        <v>2232</v>
      </c>
      <c r="I1876" s="47" t="n">
        <v>6</v>
      </c>
    </row>
    <row r="1877" customFormat="false" ht="15" hidden="false" customHeight="false" outlineLevel="0" collapsed="false">
      <c r="A1877" s="47" t="s">
        <v>4118</v>
      </c>
      <c r="B1877" s="47" t="s">
        <v>619</v>
      </c>
      <c r="C1877" s="48" t="n">
        <v>46058</v>
      </c>
      <c r="D1877" s="47" t="s">
        <v>73</v>
      </c>
      <c r="E1877" s="47" t="s">
        <v>64</v>
      </c>
      <c r="F1877" s="47" t="s">
        <v>2280</v>
      </c>
      <c r="G1877" s="47" t="s">
        <v>97</v>
      </c>
      <c r="H1877" s="47" t="s">
        <v>2232</v>
      </c>
      <c r="I1877" s="47" t="n">
        <v>6</v>
      </c>
    </row>
    <row r="1878" customFormat="false" ht="15" hidden="false" customHeight="false" outlineLevel="0" collapsed="false">
      <c r="A1878" s="47" t="s">
        <v>4119</v>
      </c>
      <c r="B1878" s="47" t="s">
        <v>619</v>
      </c>
      <c r="C1878" s="48" t="n">
        <v>46058</v>
      </c>
      <c r="D1878" s="47" t="s">
        <v>73</v>
      </c>
      <c r="E1878" s="47" t="s">
        <v>64</v>
      </c>
      <c r="F1878" s="47" t="s">
        <v>2280</v>
      </c>
      <c r="G1878" s="47" t="s">
        <v>97</v>
      </c>
      <c r="H1878" s="47" t="s">
        <v>2232</v>
      </c>
      <c r="I1878" s="47" t="n">
        <v>3</v>
      </c>
    </row>
    <row r="1879" customFormat="false" ht="15" hidden="false" customHeight="false" outlineLevel="0" collapsed="false">
      <c r="A1879" s="47" t="s">
        <v>4120</v>
      </c>
      <c r="B1879" s="47" t="s">
        <v>619</v>
      </c>
      <c r="C1879" s="48" t="n">
        <v>46058</v>
      </c>
      <c r="D1879" s="47" t="s">
        <v>73</v>
      </c>
      <c r="E1879" s="47" t="s">
        <v>64</v>
      </c>
      <c r="F1879" s="47" t="s">
        <v>2280</v>
      </c>
      <c r="G1879" s="47" t="s">
        <v>97</v>
      </c>
      <c r="H1879" s="47" t="s">
        <v>2232</v>
      </c>
      <c r="I1879" s="47" t="n">
        <v>2</v>
      </c>
    </row>
    <row r="1880" customFormat="false" ht="15" hidden="false" customHeight="false" outlineLevel="0" collapsed="false">
      <c r="A1880" s="47" t="s">
        <v>4121</v>
      </c>
      <c r="B1880" s="47" t="s">
        <v>620</v>
      </c>
      <c r="C1880" s="48" t="n">
        <v>46058</v>
      </c>
      <c r="D1880" s="47" t="s">
        <v>74</v>
      </c>
      <c r="E1880" s="47" t="s">
        <v>64</v>
      </c>
      <c r="F1880" s="47" t="s">
        <v>2278</v>
      </c>
      <c r="G1880" s="47" t="s">
        <v>95</v>
      </c>
      <c r="H1880" s="47" t="s">
        <v>2245</v>
      </c>
      <c r="I1880" s="47" t="n">
        <v>116</v>
      </c>
    </row>
    <row r="1881" customFormat="false" ht="15" hidden="false" customHeight="false" outlineLevel="0" collapsed="false">
      <c r="A1881" s="47" t="s">
        <v>4122</v>
      </c>
      <c r="B1881" s="47" t="s">
        <v>620</v>
      </c>
      <c r="C1881" s="48" t="n">
        <v>46058</v>
      </c>
      <c r="D1881" s="47" t="s">
        <v>74</v>
      </c>
      <c r="E1881" s="47" t="s">
        <v>64</v>
      </c>
      <c r="F1881" s="47" t="s">
        <v>2278</v>
      </c>
      <c r="G1881" s="47" t="s">
        <v>97</v>
      </c>
      <c r="H1881" s="47" t="s">
        <v>2232</v>
      </c>
      <c r="I1881" s="47" t="n">
        <v>6</v>
      </c>
    </row>
    <row r="1882" customFormat="false" ht="15" hidden="false" customHeight="false" outlineLevel="0" collapsed="false">
      <c r="A1882" s="47" t="s">
        <v>4123</v>
      </c>
      <c r="B1882" s="47" t="s">
        <v>620</v>
      </c>
      <c r="C1882" s="48" t="n">
        <v>46058</v>
      </c>
      <c r="D1882" s="47" t="s">
        <v>74</v>
      </c>
      <c r="E1882" s="47" t="s">
        <v>64</v>
      </c>
      <c r="F1882" s="47" t="s">
        <v>2278</v>
      </c>
      <c r="G1882" s="47" t="s">
        <v>97</v>
      </c>
      <c r="H1882" s="47" t="s">
        <v>2232</v>
      </c>
      <c r="I1882" s="47" t="n">
        <v>5</v>
      </c>
    </row>
    <row r="1883" customFormat="false" ht="15" hidden="false" customHeight="false" outlineLevel="0" collapsed="false">
      <c r="A1883" s="47" t="s">
        <v>4124</v>
      </c>
      <c r="B1883" s="47" t="s">
        <v>620</v>
      </c>
      <c r="C1883" s="48" t="n">
        <v>46058</v>
      </c>
      <c r="D1883" s="47" t="s">
        <v>74</v>
      </c>
      <c r="E1883" s="47" t="s">
        <v>64</v>
      </c>
      <c r="F1883" s="47" t="s">
        <v>2278</v>
      </c>
      <c r="G1883" s="47" t="s">
        <v>97</v>
      </c>
      <c r="H1883" s="47" t="s">
        <v>2232</v>
      </c>
      <c r="I1883" s="47" t="n">
        <v>6</v>
      </c>
    </row>
    <row r="1884" customFormat="false" ht="15" hidden="false" customHeight="false" outlineLevel="0" collapsed="false">
      <c r="A1884" s="47" t="s">
        <v>4125</v>
      </c>
      <c r="B1884" s="47" t="s">
        <v>620</v>
      </c>
      <c r="C1884" s="48" t="n">
        <v>46058</v>
      </c>
      <c r="D1884" s="47" t="s">
        <v>74</v>
      </c>
      <c r="E1884" s="47" t="s">
        <v>64</v>
      </c>
      <c r="F1884" s="47" t="s">
        <v>2278</v>
      </c>
      <c r="G1884" s="47" t="s">
        <v>97</v>
      </c>
      <c r="H1884" s="47" t="s">
        <v>2232</v>
      </c>
      <c r="I1884" s="47" t="n">
        <v>6</v>
      </c>
    </row>
    <row r="1885" customFormat="false" ht="15" hidden="false" customHeight="false" outlineLevel="0" collapsed="false">
      <c r="A1885" s="47" t="s">
        <v>4126</v>
      </c>
      <c r="B1885" s="47" t="s">
        <v>620</v>
      </c>
      <c r="C1885" s="48" t="n">
        <v>46058</v>
      </c>
      <c r="D1885" s="47" t="s">
        <v>74</v>
      </c>
      <c r="E1885" s="47" t="s">
        <v>64</v>
      </c>
      <c r="F1885" s="47" t="s">
        <v>2280</v>
      </c>
      <c r="G1885" s="47" t="s">
        <v>97</v>
      </c>
      <c r="H1885" s="47" t="s">
        <v>2232</v>
      </c>
      <c r="I1885" s="47" t="n">
        <v>5</v>
      </c>
    </row>
    <row r="1886" customFormat="false" ht="15" hidden="false" customHeight="false" outlineLevel="0" collapsed="false">
      <c r="A1886" s="47" t="s">
        <v>4127</v>
      </c>
      <c r="B1886" s="47" t="s">
        <v>621</v>
      </c>
      <c r="C1886" s="48" t="n">
        <v>46058</v>
      </c>
      <c r="D1886" s="47" t="s">
        <v>73</v>
      </c>
      <c r="E1886" s="47" t="s">
        <v>65</v>
      </c>
      <c r="F1886" s="47" t="s">
        <v>2289</v>
      </c>
      <c r="G1886" s="47" t="s">
        <v>93</v>
      </c>
      <c r="H1886" s="47" t="s">
        <v>2253</v>
      </c>
      <c r="I1886" s="47" t="n">
        <v>25</v>
      </c>
    </row>
    <row r="1887" customFormat="false" ht="15" hidden="false" customHeight="false" outlineLevel="0" collapsed="false">
      <c r="A1887" s="47" t="s">
        <v>4128</v>
      </c>
      <c r="B1887" s="47" t="s">
        <v>621</v>
      </c>
      <c r="C1887" s="48" t="n">
        <v>46058</v>
      </c>
      <c r="D1887" s="47" t="s">
        <v>73</v>
      </c>
      <c r="E1887" s="47" t="s">
        <v>65</v>
      </c>
      <c r="F1887" s="47" t="s">
        <v>2289</v>
      </c>
      <c r="G1887" s="47" t="s">
        <v>96</v>
      </c>
      <c r="H1887" s="47" t="s">
        <v>2270</v>
      </c>
      <c r="I1887" s="47" t="n">
        <v>18</v>
      </c>
    </row>
    <row r="1888" customFormat="false" ht="15" hidden="false" customHeight="false" outlineLevel="0" collapsed="false">
      <c r="A1888" s="47" t="s">
        <v>4129</v>
      </c>
      <c r="B1888" s="47" t="s">
        <v>621</v>
      </c>
      <c r="C1888" s="48" t="n">
        <v>46058</v>
      </c>
      <c r="D1888" s="47" t="s">
        <v>73</v>
      </c>
      <c r="E1888" s="47" t="s">
        <v>65</v>
      </c>
      <c r="F1888" s="47" t="s">
        <v>2289</v>
      </c>
      <c r="G1888" s="47" t="s">
        <v>97</v>
      </c>
      <c r="H1888" s="47" t="s">
        <v>2232</v>
      </c>
      <c r="I1888" s="47" t="n">
        <v>2</v>
      </c>
    </row>
    <row r="1889" customFormat="false" ht="15" hidden="false" customHeight="false" outlineLevel="0" collapsed="false">
      <c r="A1889" s="47" t="s">
        <v>4130</v>
      </c>
      <c r="B1889" s="47" t="s">
        <v>621</v>
      </c>
      <c r="C1889" s="48" t="n">
        <v>46058</v>
      </c>
      <c r="D1889" s="47" t="s">
        <v>73</v>
      </c>
      <c r="E1889" s="47" t="s">
        <v>65</v>
      </c>
      <c r="F1889" s="47" t="s">
        <v>2284</v>
      </c>
      <c r="G1889" s="47" t="s">
        <v>97</v>
      </c>
      <c r="H1889" s="47" t="s">
        <v>2232</v>
      </c>
      <c r="I1889" s="47" t="n">
        <v>5</v>
      </c>
    </row>
    <row r="1890" customFormat="false" ht="15" hidden="false" customHeight="false" outlineLevel="0" collapsed="false">
      <c r="A1890" s="47" t="s">
        <v>4131</v>
      </c>
      <c r="B1890" s="47" t="s">
        <v>621</v>
      </c>
      <c r="C1890" s="48" t="n">
        <v>46058</v>
      </c>
      <c r="D1890" s="47" t="s">
        <v>73</v>
      </c>
      <c r="E1890" s="47" t="s">
        <v>65</v>
      </c>
      <c r="F1890" s="47" t="s">
        <v>2289</v>
      </c>
      <c r="G1890" s="47" t="s">
        <v>97</v>
      </c>
      <c r="H1890" s="47" t="s">
        <v>2232</v>
      </c>
      <c r="I1890" s="47" t="n">
        <v>5</v>
      </c>
    </row>
    <row r="1891" customFormat="false" ht="15" hidden="false" customHeight="false" outlineLevel="0" collapsed="false">
      <c r="A1891" s="47" t="s">
        <v>4132</v>
      </c>
      <c r="B1891" s="47" t="s">
        <v>621</v>
      </c>
      <c r="C1891" s="48" t="n">
        <v>46058</v>
      </c>
      <c r="D1891" s="47" t="s">
        <v>73</v>
      </c>
      <c r="E1891" s="47" t="s">
        <v>65</v>
      </c>
      <c r="F1891" s="47" t="s">
        <v>2284</v>
      </c>
      <c r="G1891" s="47" t="s">
        <v>97</v>
      </c>
      <c r="H1891" s="47" t="s">
        <v>2232</v>
      </c>
      <c r="I1891" s="47" t="n">
        <v>6</v>
      </c>
    </row>
    <row r="1892" customFormat="false" ht="15" hidden="false" customHeight="false" outlineLevel="0" collapsed="false">
      <c r="A1892" s="47" t="s">
        <v>4133</v>
      </c>
      <c r="B1892" s="47" t="s">
        <v>621</v>
      </c>
      <c r="C1892" s="48" t="n">
        <v>46058</v>
      </c>
      <c r="D1892" s="47" t="s">
        <v>73</v>
      </c>
      <c r="E1892" s="47" t="s">
        <v>65</v>
      </c>
      <c r="F1892" s="47" t="s">
        <v>2284</v>
      </c>
      <c r="G1892" s="47" t="s">
        <v>97</v>
      </c>
      <c r="H1892" s="47" t="s">
        <v>2232</v>
      </c>
      <c r="I1892" s="47" t="n">
        <v>3</v>
      </c>
    </row>
    <row r="1893" customFormat="false" ht="15" hidden="false" customHeight="false" outlineLevel="0" collapsed="false">
      <c r="A1893" s="47" t="s">
        <v>4134</v>
      </c>
      <c r="B1893" s="47" t="s">
        <v>621</v>
      </c>
      <c r="C1893" s="48" t="n">
        <v>46058</v>
      </c>
      <c r="D1893" s="47" t="s">
        <v>73</v>
      </c>
      <c r="E1893" s="47" t="s">
        <v>65</v>
      </c>
      <c r="F1893" s="47" t="s">
        <v>2284</v>
      </c>
      <c r="G1893" s="47" t="s">
        <v>97</v>
      </c>
      <c r="H1893" s="47" t="s">
        <v>2232</v>
      </c>
      <c r="I1893" s="47" t="n">
        <v>4</v>
      </c>
    </row>
    <row r="1894" customFormat="false" ht="15" hidden="false" customHeight="false" outlineLevel="0" collapsed="false">
      <c r="A1894" s="47" t="s">
        <v>4135</v>
      </c>
      <c r="B1894" s="47" t="s">
        <v>621</v>
      </c>
      <c r="C1894" s="48" t="n">
        <v>46058</v>
      </c>
      <c r="D1894" s="47" t="s">
        <v>73</v>
      </c>
      <c r="E1894" s="47" t="s">
        <v>65</v>
      </c>
      <c r="F1894" s="47" t="s">
        <v>2289</v>
      </c>
      <c r="G1894" s="47" t="s">
        <v>97</v>
      </c>
      <c r="H1894" s="47" t="s">
        <v>2232</v>
      </c>
      <c r="I1894" s="47" t="n">
        <v>5</v>
      </c>
    </row>
    <row r="1895" customFormat="false" ht="15" hidden="false" customHeight="false" outlineLevel="0" collapsed="false">
      <c r="A1895" s="47" t="s">
        <v>4136</v>
      </c>
      <c r="B1895" s="47" t="s">
        <v>622</v>
      </c>
      <c r="C1895" s="48" t="n">
        <v>46058</v>
      </c>
      <c r="D1895" s="47" t="s">
        <v>74</v>
      </c>
      <c r="E1895" s="47" t="s">
        <v>65</v>
      </c>
      <c r="F1895" s="47" t="s">
        <v>2284</v>
      </c>
      <c r="G1895" s="47" t="s">
        <v>94</v>
      </c>
      <c r="H1895" s="47" t="s">
        <v>2229</v>
      </c>
      <c r="I1895" s="47" t="n">
        <v>73</v>
      </c>
    </row>
    <row r="1896" customFormat="false" ht="15" hidden="false" customHeight="false" outlineLevel="0" collapsed="false">
      <c r="A1896" s="47" t="s">
        <v>4137</v>
      </c>
      <c r="B1896" s="47" t="s">
        <v>622</v>
      </c>
      <c r="C1896" s="48" t="n">
        <v>46058</v>
      </c>
      <c r="D1896" s="47" t="s">
        <v>74</v>
      </c>
      <c r="E1896" s="47" t="s">
        <v>65</v>
      </c>
      <c r="F1896" s="47" t="s">
        <v>2284</v>
      </c>
      <c r="G1896" s="47" t="s">
        <v>97</v>
      </c>
      <c r="H1896" s="47" t="s">
        <v>2232</v>
      </c>
      <c r="I1896" s="47" t="n">
        <v>3</v>
      </c>
    </row>
    <row r="1897" customFormat="false" ht="15" hidden="false" customHeight="false" outlineLevel="0" collapsed="false">
      <c r="A1897" s="47" t="s">
        <v>4138</v>
      </c>
      <c r="B1897" s="47" t="s">
        <v>622</v>
      </c>
      <c r="C1897" s="48" t="n">
        <v>46058</v>
      </c>
      <c r="D1897" s="47" t="s">
        <v>74</v>
      </c>
      <c r="E1897" s="47" t="s">
        <v>65</v>
      </c>
      <c r="F1897" s="47" t="s">
        <v>2284</v>
      </c>
      <c r="G1897" s="47" t="s">
        <v>97</v>
      </c>
      <c r="H1897" s="47" t="s">
        <v>2232</v>
      </c>
      <c r="I1897" s="47" t="n">
        <v>5</v>
      </c>
    </row>
    <row r="1898" customFormat="false" ht="15" hidden="false" customHeight="false" outlineLevel="0" collapsed="false">
      <c r="A1898" s="47" t="s">
        <v>4139</v>
      </c>
      <c r="B1898" s="47" t="s">
        <v>622</v>
      </c>
      <c r="C1898" s="48" t="n">
        <v>46058</v>
      </c>
      <c r="D1898" s="47" t="s">
        <v>74</v>
      </c>
      <c r="E1898" s="47" t="s">
        <v>65</v>
      </c>
      <c r="F1898" s="47" t="s">
        <v>2284</v>
      </c>
      <c r="G1898" s="47" t="s">
        <v>97</v>
      </c>
      <c r="H1898" s="47" t="s">
        <v>2232</v>
      </c>
      <c r="I1898" s="47" t="n">
        <v>6</v>
      </c>
    </row>
    <row r="1899" customFormat="false" ht="15" hidden="false" customHeight="false" outlineLevel="0" collapsed="false">
      <c r="A1899" s="47" t="s">
        <v>4140</v>
      </c>
      <c r="B1899" s="47" t="s">
        <v>622</v>
      </c>
      <c r="C1899" s="48" t="n">
        <v>46058</v>
      </c>
      <c r="D1899" s="47" t="s">
        <v>74</v>
      </c>
      <c r="E1899" s="47" t="s">
        <v>65</v>
      </c>
      <c r="F1899" s="47" t="s">
        <v>2284</v>
      </c>
      <c r="G1899" s="47" t="s">
        <v>97</v>
      </c>
      <c r="H1899" s="47" t="s">
        <v>2232</v>
      </c>
      <c r="I1899" s="47" t="n">
        <v>6</v>
      </c>
    </row>
    <row r="1900" customFormat="false" ht="15" hidden="false" customHeight="false" outlineLevel="0" collapsed="false">
      <c r="A1900" s="47" t="s">
        <v>4141</v>
      </c>
      <c r="B1900" s="47" t="s">
        <v>622</v>
      </c>
      <c r="C1900" s="48" t="n">
        <v>46058</v>
      </c>
      <c r="D1900" s="47" t="s">
        <v>74</v>
      </c>
      <c r="E1900" s="47" t="s">
        <v>65</v>
      </c>
      <c r="F1900" s="47" t="s">
        <v>2289</v>
      </c>
      <c r="G1900" s="47" t="s">
        <v>97</v>
      </c>
      <c r="H1900" s="47" t="s">
        <v>2232</v>
      </c>
      <c r="I1900" s="47" t="n">
        <v>6</v>
      </c>
    </row>
    <row r="1901" customFormat="false" ht="15" hidden="false" customHeight="false" outlineLevel="0" collapsed="false">
      <c r="A1901" s="47" t="s">
        <v>4142</v>
      </c>
      <c r="B1901" s="47" t="s">
        <v>622</v>
      </c>
      <c r="C1901" s="48" t="n">
        <v>46058</v>
      </c>
      <c r="D1901" s="47" t="s">
        <v>74</v>
      </c>
      <c r="E1901" s="47" t="s">
        <v>65</v>
      </c>
      <c r="F1901" s="47" t="s">
        <v>2289</v>
      </c>
      <c r="G1901" s="47" t="s">
        <v>97</v>
      </c>
      <c r="H1901" s="47" t="s">
        <v>2232</v>
      </c>
      <c r="I1901" s="47" t="n">
        <v>5</v>
      </c>
    </row>
    <row r="1902" customFormat="false" ht="15" hidden="false" customHeight="false" outlineLevel="0" collapsed="false">
      <c r="A1902" s="47" t="s">
        <v>4143</v>
      </c>
      <c r="B1902" s="47" t="s">
        <v>622</v>
      </c>
      <c r="C1902" s="48" t="n">
        <v>46058</v>
      </c>
      <c r="D1902" s="47" t="s">
        <v>74</v>
      </c>
      <c r="E1902" s="47" t="s">
        <v>65</v>
      </c>
      <c r="F1902" s="47" t="s">
        <v>2284</v>
      </c>
      <c r="G1902" s="47" t="s">
        <v>97</v>
      </c>
      <c r="H1902" s="47" t="s">
        <v>2232</v>
      </c>
      <c r="I1902" s="47" t="n">
        <v>5</v>
      </c>
    </row>
    <row r="1903" customFormat="false" ht="15" hidden="false" customHeight="false" outlineLevel="0" collapsed="false">
      <c r="A1903" s="47" t="s">
        <v>4144</v>
      </c>
      <c r="B1903" s="47" t="s">
        <v>622</v>
      </c>
      <c r="C1903" s="48" t="n">
        <v>46058</v>
      </c>
      <c r="D1903" s="47" t="s">
        <v>74</v>
      </c>
      <c r="E1903" s="47" t="s">
        <v>65</v>
      </c>
      <c r="F1903" s="47" t="s">
        <v>2289</v>
      </c>
      <c r="G1903" s="47" t="s">
        <v>97</v>
      </c>
      <c r="H1903" s="47" t="s">
        <v>2232</v>
      </c>
      <c r="I1903" s="47" t="n">
        <v>4</v>
      </c>
    </row>
    <row r="1904" customFormat="false" ht="15" hidden="false" customHeight="false" outlineLevel="0" collapsed="false">
      <c r="A1904" s="47" t="s">
        <v>4145</v>
      </c>
      <c r="B1904" s="47" t="s">
        <v>622</v>
      </c>
      <c r="C1904" s="48" t="n">
        <v>46058</v>
      </c>
      <c r="D1904" s="47" t="s">
        <v>74</v>
      </c>
      <c r="E1904" s="47" t="s">
        <v>65</v>
      </c>
      <c r="F1904" s="47" t="s">
        <v>2284</v>
      </c>
      <c r="G1904" s="47" t="s">
        <v>97</v>
      </c>
      <c r="H1904" s="47" t="s">
        <v>2232</v>
      </c>
      <c r="I1904" s="47" t="n">
        <v>5</v>
      </c>
    </row>
    <row r="1905" customFormat="false" ht="15" hidden="false" customHeight="false" outlineLevel="0" collapsed="false">
      <c r="A1905" s="47" t="s">
        <v>4146</v>
      </c>
      <c r="B1905" s="47" t="s">
        <v>624</v>
      </c>
      <c r="C1905" s="48" t="n">
        <v>46058</v>
      </c>
      <c r="D1905" s="47" t="s">
        <v>75</v>
      </c>
      <c r="E1905" s="47" t="s">
        <v>65</v>
      </c>
      <c r="F1905" s="47" t="s">
        <v>2284</v>
      </c>
      <c r="G1905" s="47" t="s">
        <v>97</v>
      </c>
      <c r="H1905" s="47" t="s">
        <v>2232</v>
      </c>
      <c r="I1905" s="47" t="n">
        <v>4</v>
      </c>
    </row>
    <row r="1906" customFormat="false" ht="15" hidden="false" customHeight="false" outlineLevel="0" collapsed="false">
      <c r="A1906" s="47" t="s">
        <v>4147</v>
      </c>
      <c r="B1906" s="47" t="s">
        <v>624</v>
      </c>
      <c r="C1906" s="48" t="n">
        <v>46058</v>
      </c>
      <c r="D1906" s="47" t="s">
        <v>75</v>
      </c>
      <c r="E1906" s="47" t="s">
        <v>65</v>
      </c>
      <c r="F1906" s="47" t="s">
        <v>2289</v>
      </c>
      <c r="G1906" s="47" t="s">
        <v>97</v>
      </c>
      <c r="H1906" s="47" t="s">
        <v>2232</v>
      </c>
      <c r="I1906" s="47" t="n">
        <v>2</v>
      </c>
    </row>
    <row r="1907" customFormat="false" ht="15" hidden="false" customHeight="false" outlineLevel="0" collapsed="false">
      <c r="A1907" s="47" t="s">
        <v>4148</v>
      </c>
      <c r="B1907" s="47" t="s">
        <v>624</v>
      </c>
      <c r="C1907" s="48" t="n">
        <v>46058</v>
      </c>
      <c r="D1907" s="47" t="s">
        <v>75</v>
      </c>
      <c r="E1907" s="47" t="s">
        <v>65</v>
      </c>
      <c r="F1907" s="47" t="s">
        <v>2284</v>
      </c>
      <c r="G1907" s="47" t="s">
        <v>97</v>
      </c>
      <c r="H1907" s="47" t="s">
        <v>2232</v>
      </c>
      <c r="I1907" s="47" t="n">
        <v>4</v>
      </c>
    </row>
    <row r="1908" customFormat="false" ht="15" hidden="false" customHeight="false" outlineLevel="0" collapsed="false">
      <c r="A1908" s="47" t="s">
        <v>4149</v>
      </c>
      <c r="B1908" s="47" t="s">
        <v>624</v>
      </c>
      <c r="C1908" s="48" t="n">
        <v>46058</v>
      </c>
      <c r="D1908" s="47" t="s">
        <v>75</v>
      </c>
      <c r="E1908" s="47" t="s">
        <v>65</v>
      </c>
      <c r="F1908" s="47" t="s">
        <v>2284</v>
      </c>
      <c r="G1908" s="47" t="s">
        <v>97</v>
      </c>
      <c r="H1908" s="47" t="s">
        <v>2232</v>
      </c>
      <c r="I1908" s="47" t="n">
        <v>3</v>
      </c>
    </row>
    <row r="1909" customFormat="false" ht="15" hidden="false" customHeight="false" outlineLevel="0" collapsed="false">
      <c r="A1909" s="47" t="s">
        <v>4150</v>
      </c>
      <c r="B1909" s="47" t="s">
        <v>624</v>
      </c>
      <c r="C1909" s="48" t="n">
        <v>46058</v>
      </c>
      <c r="D1909" s="47" t="s">
        <v>75</v>
      </c>
      <c r="E1909" s="47" t="s">
        <v>65</v>
      </c>
      <c r="F1909" s="47" t="s">
        <v>2289</v>
      </c>
      <c r="G1909" s="47" t="s">
        <v>97</v>
      </c>
      <c r="H1909" s="47" t="s">
        <v>2232</v>
      </c>
      <c r="I1909" s="47" t="n">
        <v>6</v>
      </c>
    </row>
    <row r="1910" customFormat="false" ht="15" hidden="false" customHeight="false" outlineLevel="0" collapsed="false">
      <c r="A1910" s="47" t="s">
        <v>4151</v>
      </c>
      <c r="B1910" s="47" t="s">
        <v>624</v>
      </c>
      <c r="C1910" s="48" t="n">
        <v>46058</v>
      </c>
      <c r="D1910" s="47" t="s">
        <v>75</v>
      </c>
      <c r="E1910" s="47" t="s">
        <v>65</v>
      </c>
      <c r="F1910" s="47" t="s">
        <v>2289</v>
      </c>
      <c r="G1910" s="47" t="s">
        <v>97</v>
      </c>
      <c r="H1910" s="47" t="s">
        <v>2232</v>
      </c>
      <c r="I1910" s="47" t="n">
        <v>6</v>
      </c>
    </row>
    <row r="1911" customFormat="false" ht="15" hidden="false" customHeight="false" outlineLevel="0" collapsed="false">
      <c r="A1911" s="47" t="s">
        <v>4152</v>
      </c>
      <c r="B1911" s="47" t="s">
        <v>624</v>
      </c>
      <c r="C1911" s="48" t="n">
        <v>46058</v>
      </c>
      <c r="D1911" s="47" t="s">
        <v>75</v>
      </c>
      <c r="E1911" s="47" t="s">
        <v>65</v>
      </c>
      <c r="F1911" s="47" t="s">
        <v>2284</v>
      </c>
      <c r="G1911" s="47" t="s">
        <v>97</v>
      </c>
      <c r="H1911" s="47" t="s">
        <v>2232</v>
      </c>
      <c r="I1911" s="47" t="n">
        <v>4</v>
      </c>
    </row>
    <row r="1912" customFormat="false" ht="15" hidden="false" customHeight="false" outlineLevel="0" collapsed="false">
      <c r="A1912" s="47" t="s">
        <v>4153</v>
      </c>
      <c r="B1912" s="47" t="s">
        <v>624</v>
      </c>
      <c r="C1912" s="48" t="n">
        <v>46058</v>
      </c>
      <c r="D1912" s="47" t="s">
        <v>75</v>
      </c>
      <c r="E1912" s="47" t="s">
        <v>65</v>
      </c>
      <c r="F1912" s="47" t="s">
        <v>2284</v>
      </c>
      <c r="G1912" s="47" t="s">
        <v>97</v>
      </c>
      <c r="H1912" s="47" t="s">
        <v>2232</v>
      </c>
      <c r="I1912" s="47" t="n">
        <v>5</v>
      </c>
    </row>
    <row r="1913" customFormat="false" ht="15" hidden="false" customHeight="false" outlineLevel="0" collapsed="false">
      <c r="A1913" s="47" t="s">
        <v>4154</v>
      </c>
      <c r="B1913" s="47" t="s">
        <v>624</v>
      </c>
      <c r="C1913" s="48" t="n">
        <v>46058</v>
      </c>
      <c r="D1913" s="47" t="s">
        <v>75</v>
      </c>
      <c r="E1913" s="47" t="s">
        <v>65</v>
      </c>
      <c r="F1913" s="47" t="s">
        <v>2284</v>
      </c>
      <c r="G1913" s="47" t="s">
        <v>97</v>
      </c>
      <c r="H1913" s="47" t="s">
        <v>2232</v>
      </c>
      <c r="I1913" s="47" t="n">
        <v>2</v>
      </c>
    </row>
    <row r="1914" customFormat="false" ht="15" hidden="false" customHeight="false" outlineLevel="0" collapsed="false">
      <c r="A1914" s="47" t="s">
        <v>4155</v>
      </c>
      <c r="B1914" s="47" t="s">
        <v>624</v>
      </c>
      <c r="C1914" s="48" t="n">
        <v>46058</v>
      </c>
      <c r="D1914" s="47" t="s">
        <v>75</v>
      </c>
      <c r="E1914" s="47" t="s">
        <v>65</v>
      </c>
      <c r="F1914" s="47" t="s">
        <v>2289</v>
      </c>
      <c r="G1914" s="47" t="s">
        <v>97</v>
      </c>
      <c r="H1914" s="47" t="s">
        <v>2232</v>
      </c>
      <c r="I1914" s="47" t="n">
        <v>6</v>
      </c>
    </row>
    <row r="1915" customFormat="false" ht="15" hidden="false" customHeight="false" outlineLevel="0" collapsed="false">
      <c r="A1915" s="47" t="s">
        <v>4156</v>
      </c>
      <c r="B1915" s="47" t="s">
        <v>624</v>
      </c>
      <c r="C1915" s="48" t="n">
        <v>46058</v>
      </c>
      <c r="D1915" s="47" t="s">
        <v>75</v>
      </c>
      <c r="E1915" s="47" t="s">
        <v>65</v>
      </c>
      <c r="F1915" s="47" t="s">
        <v>2284</v>
      </c>
      <c r="G1915" s="47" t="s">
        <v>97</v>
      </c>
      <c r="H1915" s="47" t="s">
        <v>2232</v>
      </c>
      <c r="I1915" s="47" t="n">
        <v>3</v>
      </c>
    </row>
    <row r="1916" customFormat="false" ht="15" hidden="false" customHeight="false" outlineLevel="0" collapsed="false">
      <c r="A1916" s="47" t="s">
        <v>4157</v>
      </c>
      <c r="B1916" s="47" t="s">
        <v>624</v>
      </c>
      <c r="C1916" s="48" t="n">
        <v>46058</v>
      </c>
      <c r="D1916" s="47" t="s">
        <v>75</v>
      </c>
      <c r="E1916" s="47" t="s">
        <v>65</v>
      </c>
      <c r="F1916" s="47" t="s">
        <v>2284</v>
      </c>
      <c r="G1916" s="47" t="s">
        <v>97</v>
      </c>
      <c r="H1916" s="47" t="s">
        <v>2232</v>
      </c>
      <c r="I1916" s="47" t="n">
        <v>2</v>
      </c>
    </row>
    <row r="1917" customFormat="false" ht="15" hidden="false" customHeight="false" outlineLevel="0" collapsed="false">
      <c r="A1917" s="47" t="s">
        <v>4158</v>
      </c>
      <c r="B1917" s="47" t="s">
        <v>625</v>
      </c>
      <c r="C1917" s="48" t="n">
        <v>46059</v>
      </c>
      <c r="D1917" s="47" t="s">
        <v>73</v>
      </c>
      <c r="E1917" s="47" t="s">
        <v>62</v>
      </c>
      <c r="F1917" s="47" t="s">
        <v>2228</v>
      </c>
      <c r="G1917" s="47" t="s">
        <v>97</v>
      </c>
      <c r="H1917" s="47" t="s">
        <v>2232</v>
      </c>
      <c r="I1917" s="47" t="n">
        <v>5</v>
      </c>
    </row>
    <row r="1918" customFormat="false" ht="15" hidden="false" customHeight="false" outlineLevel="0" collapsed="false">
      <c r="A1918" s="47" t="s">
        <v>4159</v>
      </c>
      <c r="B1918" s="47" t="s">
        <v>625</v>
      </c>
      <c r="C1918" s="48" t="n">
        <v>46059</v>
      </c>
      <c r="D1918" s="47" t="s">
        <v>73</v>
      </c>
      <c r="E1918" s="47" t="s">
        <v>62</v>
      </c>
      <c r="F1918" s="47" t="s">
        <v>2228</v>
      </c>
      <c r="G1918" s="47" t="s">
        <v>97</v>
      </c>
      <c r="H1918" s="47" t="s">
        <v>2232</v>
      </c>
      <c r="I1918" s="47" t="n">
        <v>3</v>
      </c>
    </row>
    <row r="1919" customFormat="false" ht="15" hidden="false" customHeight="false" outlineLevel="0" collapsed="false">
      <c r="A1919" s="47" t="s">
        <v>4160</v>
      </c>
      <c r="B1919" s="47" t="s">
        <v>626</v>
      </c>
      <c r="C1919" s="48" t="n">
        <v>46059</v>
      </c>
      <c r="D1919" s="47" t="s">
        <v>74</v>
      </c>
      <c r="E1919" s="47" t="s">
        <v>62</v>
      </c>
      <c r="F1919" s="47" t="s">
        <v>2317</v>
      </c>
      <c r="G1919" s="47" t="s">
        <v>93</v>
      </c>
      <c r="H1919" s="47" t="s">
        <v>2253</v>
      </c>
      <c r="I1919" s="47" t="n">
        <v>14</v>
      </c>
    </row>
    <row r="1920" customFormat="false" ht="15" hidden="false" customHeight="false" outlineLevel="0" collapsed="false">
      <c r="A1920" s="47" t="s">
        <v>4161</v>
      </c>
      <c r="B1920" s="47" t="s">
        <v>626</v>
      </c>
      <c r="C1920" s="48" t="n">
        <v>46059</v>
      </c>
      <c r="D1920" s="47" t="s">
        <v>74</v>
      </c>
      <c r="E1920" s="47" t="s">
        <v>62</v>
      </c>
      <c r="F1920" s="47" t="s">
        <v>2231</v>
      </c>
      <c r="G1920" s="47" t="s">
        <v>97</v>
      </c>
      <c r="H1920" s="47" t="s">
        <v>2232</v>
      </c>
      <c r="I1920" s="47" t="n">
        <v>4</v>
      </c>
    </row>
    <row r="1921" customFormat="false" ht="15" hidden="false" customHeight="false" outlineLevel="0" collapsed="false">
      <c r="A1921" s="47" t="s">
        <v>4162</v>
      </c>
      <c r="B1921" s="47" t="s">
        <v>627</v>
      </c>
      <c r="C1921" s="48" t="n">
        <v>46059</v>
      </c>
      <c r="D1921" s="47" t="s">
        <v>75</v>
      </c>
      <c r="E1921" s="47" t="s">
        <v>62</v>
      </c>
      <c r="F1921" s="47" t="s">
        <v>2228</v>
      </c>
      <c r="G1921" s="47" t="s">
        <v>94</v>
      </c>
      <c r="H1921" s="47" t="s">
        <v>2229</v>
      </c>
      <c r="I1921" s="47" t="n">
        <v>115</v>
      </c>
    </row>
    <row r="1922" customFormat="false" ht="15" hidden="false" customHeight="false" outlineLevel="0" collapsed="false">
      <c r="A1922" s="47" t="s">
        <v>4163</v>
      </c>
      <c r="B1922" s="47" t="s">
        <v>627</v>
      </c>
      <c r="C1922" s="48" t="n">
        <v>46059</v>
      </c>
      <c r="D1922" s="47" t="s">
        <v>75</v>
      </c>
      <c r="E1922" s="47" t="s">
        <v>62</v>
      </c>
      <c r="F1922" s="47" t="s">
        <v>2228</v>
      </c>
      <c r="G1922" s="47" t="s">
        <v>97</v>
      </c>
      <c r="H1922" s="47" t="s">
        <v>2232</v>
      </c>
      <c r="I1922" s="47" t="n">
        <v>3</v>
      </c>
    </row>
    <row r="1923" customFormat="false" ht="15" hidden="false" customHeight="false" outlineLevel="0" collapsed="false">
      <c r="A1923" s="47" t="s">
        <v>4164</v>
      </c>
      <c r="B1923" s="47" t="s">
        <v>627</v>
      </c>
      <c r="C1923" s="48" t="n">
        <v>46059</v>
      </c>
      <c r="D1923" s="47" t="s">
        <v>75</v>
      </c>
      <c r="E1923" s="47" t="s">
        <v>62</v>
      </c>
      <c r="F1923" s="47" t="s">
        <v>2317</v>
      </c>
      <c r="G1923" s="47" t="s">
        <v>97</v>
      </c>
      <c r="H1923" s="47" t="s">
        <v>2232</v>
      </c>
      <c r="I1923" s="47" t="n">
        <v>5</v>
      </c>
    </row>
    <row r="1924" customFormat="false" ht="15" hidden="false" customHeight="false" outlineLevel="0" collapsed="false">
      <c r="A1924" s="47" t="s">
        <v>4165</v>
      </c>
      <c r="B1924" s="47" t="s">
        <v>629</v>
      </c>
      <c r="C1924" s="48" t="n">
        <v>46059</v>
      </c>
      <c r="D1924" s="47" t="s">
        <v>73</v>
      </c>
      <c r="E1924" s="47" t="s">
        <v>63</v>
      </c>
      <c r="F1924" s="47" t="s">
        <v>2252</v>
      </c>
      <c r="G1924" s="47" t="s">
        <v>97</v>
      </c>
      <c r="H1924" s="47" t="s">
        <v>2232</v>
      </c>
      <c r="I1924" s="47" t="n">
        <v>5</v>
      </c>
    </row>
    <row r="1925" customFormat="false" ht="15" hidden="false" customHeight="false" outlineLevel="0" collapsed="false">
      <c r="A1925" s="47" t="s">
        <v>4166</v>
      </c>
      <c r="B1925" s="47" t="s">
        <v>629</v>
      </c>
      <c r="C1925" s="48" t="n">
        <v>46059</v>
      </c>
      <c r="D1925" s="47" t="s">
        <v>73</v>
      </c>
      <c r="E1925" s="47" t="s">
        <v>63</v>
      </c>
      <c r="F1925" s="47" t="s">
        <v>2255</v>
      </c>
      <c r="G1925" s="47" t="s">
        <v>97</v>
      </c>
      <c r="H1925" s="47" t="s">
        <v>2232</v>
      </c>
      <c r="I1925" s="47" t="n">
        <v>6</v>
      </c>
    </row>
    <row r="1926" customFormat="false" ht="15" hidden="false" customHeight="false" outlineLevel="0" collapsed="false">
      <c r="A1926" s="47" t="s">
        <v>4167</v>
      </c>
      <c r="B1926" s="47" t="s">
        <v>629</v>
      </c>
      <c r="C1926" s="48" t="n">
        <v>46059</v>
      </c>
      <c r="D1926" s="47" t="s">
        <v>73</v>
      </c>
      <c r="E1926" s="47" t="s">
        <v>63</v>
      </c>
      <c r="F1926" s="47" t="s">
        <v>2252</v>
      </c>
      <c r="G1926" s="47" t="s">
        <v>97</v>
      </c>
      <c r="H1926" s="47" t="s">
        <v>2232</v>
      </c>
      <c r="I1926" s="47" t="n">
        <v>6</v>
      </c>
    </row>
    <row r="1927" customFormat="false" ht="15" hidden="false" customHeight="false" outlineLevel="0" collapsed="false">
      <c r="A1927" s="47" t="s">
        <v>4168</v>
      </c>
      <c r="B1927" s="47" t="s">
        <v>629</v>
      </c>
      <c r="C1927" s="48" t="n">
        <v>46059</v>
      </c>
      <c r="D1927" s="47" t="s">
        <v>73</v>
      </c>
      <c r="E1927" s="47" t="s">
        <v>63</v>
      </c>
      <c r="F1927" s="47" t="s">
        <v>2260</v>
      </c>
      <c r="G1927" s="47" t="s">
        <v>97</v>
      </c>
      <c r="H1927" s="47" t="s">
        <v>2232</v>
      </c>
      <c r="I1927" s="47" t="n">
        <v>5</v>
      </c>
    </row>
    <row r="1928" customFormat="false" ht="15" hidden="false" customHeight="false" outlineLevel="0" collapsed="false">
      <c r="A1928" s="47" t="s">
        <v>4169</v>
      </c>
      <c r="B1928" s="47" t="s">
        <v>630</v>
      </c>
      <c r="C1928" s="48" t="n">
        <v>46059</v>
      </c>
      <c r="D1928" s="47" t="s">
        <v>74</v>
      </c>
      <c r="E1928" s="47" t="s">
        <v>63</v>
      </c>
      <c r="F1928" s="47" t="s">
        <v>2252</v>
      </c>
      <c r="G1928" s="47" t="s">
        <v>97</v>
      </c>
      <c r="H1928" s="47" t="s">
        <v>2232</v>
      </c>
      <c r="I1928" s="47" t="n">
        <v>7</v>
      </c>
    </row>
    <row r="1929" customFormat="false" ht="15" hidden="false" customHeight="false" outlineLevel="0" collapsed="false">
      <c r="A1929" s="47" t="s">
        <v>4170</v>
      </c>
      <c r="B1929" s="47" t="s">
        <v>630</v>
      </c>
      <c r="C1929" s="48" t="n">
        <v>46059</v>
      </c>
      <c r="D1929" s="47" t="s">
        <v>74</v>
      </c>
      <c r="E1929" s="47" t="s">
        <v>63</v>
      </c>
      <c r="F1929" s="47" t="s">
        <v>2252</v>
      </c>
      <c r="G1929" s="47" t="s">
        <v>97</v>
      </c>
      <c r="H1929" s="47" t="s">
        <v>2232</v>
      </c>
      <c r="I1929" s="47" t="n">
        <v>6</v>
      </c>
    </row>
    <row r="1930" customFormat="false" ht="15" hidden="false" customHeight="false" outlineLevel="0" collapsed="false">
      <c r="A1930" s="47" t="s">
        <v>4171</v>
      </c>
      <c r="B1930" s="47" t="s">
        <v>630</v>
      </c>
      <c r="C1930" s="48" t="n">
        <v>46059</v>
      </c>
      <c r="D1930" s="47" t="s">
        <v>74</v>
      </c>
      <c r="E1930" s="47" t="s">
        <v>63</v>
      </c>
      <c r="F1930" s="47" t="s">
        <v>2255</v>
      </c>
      <c r="G1930" s="47" t="s">
        <v>97</v>
      </c>
      <c r="H1930" s="47" t="s">
        <v>2232</v>
      </c>
      <c r="I1930" s="47" t="n">
        <v>7</v>
      </c>
    </row>
    <row r="1931" customFormat="false" ht="15" hidden="false" customHeight="false" outlineLevel="0" collapsed="false">
      <c r="A1931" s="47" t="s">
        <v>4172</v>
      </c>
      <c r="B1931" s="47" t="s">
        <v>630</v>
      </c>
      <c r="C1931" s="48" t="n">
        <v>46059</v>
      </c>
      <c r="D1931" s="47" t="s">
        <v>74</v>
      </c>
      <c r="E1931" s="47" t="s">
        <v>63</v>
      </c>
      <c r="F1931" s="47" t="s">
        <v>2255</v>
      </c>
      <c r="G1931" s="47" t="s">
        <v>97</v>
      </c>
      <c r="H1931" s="47" t="s">
        <v>2232</v>
      </c>
      <c r="I1931" s="47" t="n">
        <v>6</v>
      </c>
    </row>
    <row r="1932" customFormat="false" ht="15" hidden="false" customHeight="false" outlineLevel="0" collapsed="false">
      <c r="A1932" s="47" t="s">
        <v>4173</v>
      </c>
      <c r="B1932" s="47" t="s">
        <v>631</v>
      </c>
      <c r="C1932" s="48" t="n">
        <v>46059</v>
      </c>
      <c r="D1932" s="47" t="s">
        <v>75</v>
      </c>
      <c r="E1932" s="47" t="s">
        <v>63</v>
      </c>
      <c r="F1932" s="47" t="s">
        <v>2252</v>
      </c>
      <c r="G1932" s="47" t="s">
        <v>97</v>
      </c>
      <c r="H1932" s="47" t="s">
        <v>2232</v>
      </c>
      <c r="I1932" s="47" t="n">
        <v>2</v>
      </c>
    </row>
    <row r="1933" customFormat="false" ht="15" hidden="false" customHeight="false" outlineLevel="0" collapsed="false">
      <c r="A1933" s="47" t="s">
        <v>4174</v>
      </c>
      <c r="B1933" s="47" t="s">
        <v>631</v>
      </c>
      <c r="C1933" s="48" t="n">
        <v>46059</v>
      </c>
      <c r="D1933" s="47" t="s">
        <v>75</v>
      </c>
      <c r="E1933" s="47" t="s">
        <v>63</v>
      </c>
      <c r="F1933" s="47" t="s">
        <v>2252</v>
      </c>
      <c r="G1933" s="47" t="s">
        <v>97</v>
      </c>
      <c r="H1933" s="47" t="s">
        <v>2232</v>
      </c>
      <c r="I1933" s="47" t="n">
        <v>7</v>
      </c>
    </row>
    <row r="1934" customFormat="false" ht="15" hidden="false" customHeight="false" outlineLevel="0" collapsed="false">
      <c r="A1934" s="47" t="s">
        <v>4175</v>
      </c>
      <c r="B1934" s="47" t="s">
        <v>631</v>
      </c>
      <c r="C1934" s="48" t="n">
        <v>46059</v>
      </c>
      <c r="D1934" s="47" t="s">
        <v>75</v>
      </c>
      <c r="E1934" s="47" t="s">
        <v>63</v>
      </c>
      <c r="F1934" s="47" t="s">
        <v>2252</v>
      </c>
      <c r="G1934" s="47" t="s">
        <v>97</v>
      </c>
      <c r="H1934" s="47" t="s">
        <v>2232</v>
      </c>
      <c r="I1934" s="47" t="n">
        <v>3</v>
      </c>
    </row>
    <row r="1935" customFormat="false" ht="15" hidden="false" customHeight="false" outlineLevel="0" collapsed="false">
      <c r="A1935" s="47" t="s">
        <v>4176</v>
      </c>
      <c r="B1935" s="47" t="s">
        <v>632</v>
      </c>
      <c r="C1935" s="48" t="n">
        <v>46059</v>
      </c>
      <c r="D1935" s="47" t="s">
        <v>73</v>
      </c>
      <c r="E1935" s="47" t="s">
        <v>64</v>
      </c>
      <c r="F1935" s="47" t="s">
        <v>2278</v>
      </c>
      <c r="G1935" s="47" t="s">
        <v>93</v>
      </c>
      <c r="H1935" s="47" t="s">
        <v>2253</v>
      </c>
      <c r="I1935" s="47" t="n">
        <v>14</v>
      </c>
    </row>
    <row r="1936" customFormat="false" ht="15" hidden="false" customHeight="false" outlineLevel="0" collapsed="false">
      <c r="A1936" s="47" t="s">
        <v>4177</v>
      </c>
      <c r="B1936" s="47" t="s">
        <v>632</v>
      </c>
      <c r="C1936" s="48" t="n">
        <v>46059</v>
      </c>
      <c r="D1936" s="47" t="s">
        <v>73</v>
      </c>
      <c r="E1936" s="47" t="s">
        <v>64</v>
      </c>
      <c r="F1936" s="47" t="s">
        <v>2280</v>
      </c>
      <c r="G1936" s="47" t="s">
        <v>97</v>
      </c>
      <c r="H1936" s="47" t="s">
        <v>2232</v>
      </c>
      <c r="I1936" s="47" t="n">
        <v>5</v>
      </c>
    </row>
    <row r="1937" customFormat="false" ht="15" hidden="false" customHeight="false" outlineLevel="0" collapsed="false">
      <c r="A1937" s="47" t="s">
        <v>4178</v>
      </c>
      <c r="B1937" s="47" t="s">
        <v>632</v>
      </c>
      <c r="C1937" s="48" t="n">
        <v>46059</v>
      </c>
      <c r="D1937" s="47" t="s">
        <v>73</v>
      </c>
      <c r="E1937" s="47" t="s">
        <v>64</v>
      </c>
      <c r="F1937" s="47" t="s">
        <v>2280</v>
      </c>
      <c r="G1937" s="47" t="s">
        <v>97</v>
      </c>
      <c r="H1937" s="47" t="s">
        <v>2232</v>
      </c>
      <c r="I1937" s="47" t="n">
        <v>3</v>
      </c>
    </row>
    <row r="1938" customFormat="false" ht="15" hidden="false" customHeight="false" outlineLevel="0" collapsed="false">
      <c r="A1938" s="47" t="s">
        <v>4179</v>
      </c>
      <c r="B1938" s="47" t="s">
        <v>632</v>
      </c>
      <c r="C1938" s="48" t="n">
        <v>46059</v>
      </c>
      <c r="D1938" s="47" t="s">
        <v>73</v>
      </c>
      <c r="E1938" s="47" t="s">
        <v>64</v>
      </c>
      <c r="F1938" s="47" t="s">
        <v>2278</v>
      </c>
      <c r="G1938" s="47" t="s">
        <v>97</v>
      </c>
      <c r="H1938" s="47" t="s">
        <v>2232</v>
      </c>
      <c r="I1938" s="47" t="n">
        <v>6</v>
      </c>
    </row>
    <row r="1939" customFormat="false" ht="15" hidden="false" customHeight="false" outlineLevel="0" collapsed="false">
      <c r="A1939" s="47" t="s">
        <v>4180</v>
      </c>
      <c r="B1939" s="47" t="s">
        <v>633</v>
      </c>
      <c r="C1939" s="48" t="n">
        <v>46059</v>
      </c>
      <c r="D1939" s="47" t="s">
        <v>74</v>
      </c>
      <c r="E1939" s="47" t="s">
        <v>64</v>
      </c>
      <c r="F1939" s="47" t="s">
        <v>2278</v>
      </c>
      <c r="G1939" s="47" t="s">
        <v>94</v>
      </c>
      <c r="H1939" s="47" t="s">
        <v>2229</v>
      </c>
      <c r="I1939" s="47" t="n">
        <v>111</v>
      </c>
    </row>
    <row r="1940" customFormat="false" ht="15" hidden="false" customHeight="false" outlineLevel="0" collapsed="false">
      <c r="A1940" s="47" t="s">
        <v>4181</v>
      </c>
      <c r="B1940" s="47" t="s">
        <v>633</v>
      </c>
      <c r="C1940" s="48" t="n">
        <v>46059</v>
      </c>
      <c r="D1940" s="47" t="s">
        <v>74</v>
      </c>
      <c r="E1940" s="47" t="s">
        <v>64</v>
      </c>
      <c r="F1940" s="47" t="s">
        <v>2280</v>
      </c>
      <c r="G1940" s="47" t="s">
        <v>97</v>
      </c>
      <c r="H1940" s="47" t="s">
        <v>2232</v>
      </c>
      <c r="I1940" s="47" t="n">
        <v>3</v>
      </c>
    </row>
    <row r="1941" customFormat="false" ht="15" hidden="false" customHeight="false" outlineLevel="0" collapsed="false">
      <c r="A1941" s="47" t="s">
        <v>4182</v>
      </c>
      <c r="B1941" s="47" t="s">
        <v>633</v>
      </c>
      <c r="C1941" s="48" t="n">
        <v>46059</v>
      </c>
      <c r="D1941" s="47" t="s">
        <v>74</v>
      </c>
      <c r="E1941" s="47" t="s">
        <v>64</v>
      </c>
      <c r="F1941" s="47" t="s">
        <v>2278</v>
      </c>
      <c r="G1941" s="47" t="s">
        <v>97</v>
      </c>
      <c r="H1941" s="47" t="s">
        <v>2232</v>
      </c>
      <c r="I1941" s="47" t="n">
        <v>6</v>
      </c>
    </row>
    <row r="1942" customFormat="false" ht="15" hidden="false" customHeight="false" outlineLevel="0" collapsed="false">
      <c r="A1942" s="47" t="s">
        <v>4183</v>
      </c>
      <c r="B1942" s="47" t="s">
        <v>635</v>
      </c>
      <c r="C1942" s="48" t="n">
        <v>46059</v>
      </c>
      <c r="D1942" s="47" t="s">
        <v>73</v>
      </c>
      <c r="E1942" s="47" t="s">
        <v>65</v>
      </c>
      <c r="F1942" s="47" t="s">
        <v>2284</v>
      </c>
      <c r="G1942" s="47" t="s">
        <v>95</v>
      </c>
      <c r="H1942" s="47" t="s">
        <v>2245</v>
      </c>
      <c r="I1942" s="47" t="n">
        <v>102</v>
      </c>
    </row>
    <row r="1943" customFormat="false" ht="15" hidden="false" customHeight="false" outlineLevel="0" collapsed="false">
      <c r="A1943" s="47" t="s">
        <v>4184</v>
      </c>
      <c r="B1943" s="47" t="s">
        <v>635</v>
      </c>
      <c r="C1943" s="48" t="n">
        <v>46059</v>
      </c>
      <c r="D1943" s="47" t="s">
        <v>73</v>
      </c>
      <c r="E1943" s="47" t="s">
        <v>65</v>
      </c>
      <c r="F1943" s="47" t="s">
        <v>2284</v>
      </c>
      <c r="G1943" s="47" t="s">
        <v>95</v>
      </c>
      <c r="H1943" s="47" t="s">
        <v>2245</v>
      </c>
      <c r="I1943" s="47" t="n">
        <v>12</v>
      </c>
    </row>
    <row r="1944" customFormat="false" ht="15" hidden="false" customHeight="false" outlineLevel="0" collapsed="false">
      <c r="A1944" s="47" t="s">
        <v>4185</v>
      </c>
      <c r="B1944" s="47" t="s">
        <v>635</v>
      </c>
      <c r="C1944" s="48" t="n">
        <v>46059</v>
      </c>
      <c r="D1944" s="47" t="s">
        <v>73</v>
      </c>
      <c r="E1944" s="47" t="s">
        <v>65</v>
      </c>
      <c r="F1944" s="47" t="s">
        <v>2289</v>
      </c>
      <c r="G1944" s="47" t="s">
        <v>97</v>
      </c>
      <c r="H1944" s="47" t="s">
        <v>2232</v>
      </c>
      <c r="I1944" s="47" t="n">
        <v>2</v>
      </c>
    </row>
    <row r="1945" customFormat="false" ht="15" hidden="false" customHeight="false" outlineLevel="0" collapsed="false">
      <c r="A1945" s="47" t="s">
        <v>4186</v>
      </c>
      <c r="B1945" s="47" t="s">
        <v>635</v>
      </c>
      <c r="C1945" s="48" t="n">
        <v>46059</v>
      </c>
      <c r="D1945" s="47" t="s">
        <v>73</v>
      </c>
      <c r="E1945" s="47" t="s">
        <v>65</v>
      </c>
      <c r="F1945" s="47" t="s">
        <v>2289</v>
      </c>
      <c r="G1945" s="47" t="s">
        <v>97</v>
      </c>
      <c r="H1945" s="47" t="s">
        <v>2232</v>
      </c>
      <c r="I1945" s="47" t="n">
        <v>2</v>
      </c>
    </row>
    <row r="1946" customFormat="false" ht="15" hidden="false" customHeight="false" outlineLevel="0" collapsed="false">
      <c r="A1946" s="47" t="s">
        <v>4187</v>
      </c>
      <c r="B1946" s="47" t="s">
        <v>635</v>
      </c>
      <c r="C1946" s="48" t="n">
        <v>46059</v>
      </c>
      <c r="D1946" s="47" t="s">
        <v>73</v>
      </c>
      <c r="E1946" s="47" t="s">
        <v>65</v>
      </c>
      <c r="F1946" s="47" t="s">
        <v>2289</v>
      </c>
      <c r="G1946" s="47" t="s">
        <v>97</v>
      </c>
      <c r="H1946" s="47" t="s">
        <v>2232</v>
      </c>
      <c r="I1946" s="47" t="n">
        <v>6</v>
      </c>
    </row>
    <row r="1947" customFormat="false" ht="15" hidden="false" customHeight="false" outlineLevel="0" collapsed="false">
      <c r="A1947" s="47" t="s">
        <v>4188</v>
      </c>
      <c r="B1947" s="47" t="s">
        <v>635</v>
      </c>
      <c r="C1947" s="48" t="n">
        <v>46059</v>
      </c>
      <c r="D1947" s="47" t="s">
        <v>73</v>
      </c>
      <c r="E1947" s="47" t="s">
        <v>65</v>
      </c>
      <c r="F1947" s="47" t="s">
        <v>2289</v>
      </c>
      <c r="G1947" s="47" t="s">
        <v>97</v>
      </c>
      <c r="H1947" s="47" t="s">
        <v>2232</v>
      </c>
      <c r="I1947" s="47" t="n">
        <v>5</v>
      </c>
    </row>
    <row r="1948" customFormat="false" ht="15" hidden="false" customHeight="false" outlineLevel="0" collapsed="false">
      <c r="A1948" s="47" t="s">
        <v>4189</v>
      </c>
      <c r="B1948" s="47" t="s">
        <v>635</v>
      </c>
      <c r="C1948" s="48" t="n">
        <v>46059</v>
      </c>
      <c r="D1948" s="47" t="s">
        <v>73</v>
      </c>
      <c r="E1948" s="47" t="s">
        <v>65</v>
      </c>
      <c r="F1948" s="47" t="s">
        <v>2284</v>
      </c>
      <c r="G1948" s="47" t="s">
        <v>97</v>
      </c>
      <c r="H1948" s="47" t="s">
        <v>2232</v>
      </c>
      <c r="I1948" s="47" t="n">
        <v>6</v>
      </c>
    </row>
    <row r="1949" customFormat="false" ht="15" hidden="false" customHeight="false" outlineLevel="0" collapsed="false">
      <c r="A1949" s="47" t="s">
        <v>4190</v>
      </c>
      <c r="B1949" s="47" t="s">
        <v>636</v>
      </c>
      <c r="C1949" s="48" t="n">
        <v>46059</v>
      </c>
      <c r="D1949" s="47" t="s">
        <v>74</v>
      </c>
      <c r="E1949" s="47" t="s">
        <v>65</v>
      </c>
      <c r="F1949" s="47" t="s">
        <v>2289</v>
      </c>
      <c r="G1949" s="47" t="s">
        <v>93</v>
      </c>
      <c r="H1949" s="47" t="s">
        <v>2253</v>
      </c>
      <c r="I1949" s="47" t="n">
        <v>5</v>
      </c>
    </row>
    <row r="1950" customFormat="false" ht="15" hidden="false" customHeight="false" outlineLevel="0" collapsed="false">
      <c r="A1950" s="47" t="s">
        <v>4191</v>
      </c>
      <c r="B1950" s="47" t="s">
        <v>636</v>
      </c>
      <c r="C1950" s="48" t="n">
        <v>46059</v>
      </c>
      <c r="D1950" s="47" t="s">
        <v>74</v>
      </c>
      <c r="E1950" s="47" t="s">
        <v>65</v>
      </c>
      <c r="F1950" s="47" t="s">
        <v>2289</v>
      </c>
      <c r="G1950" s="47" t="s">
        <v>93</v>
      </c>
      <c r="H1950" s="47" t="s">
        <v>2253</v>
      </c>
      <c r="I1950" s="47" t="n">
        <v>9</v>
      </c>
    </row>
    <row r="1951" customFormat="false" ht="15" hidden="false" customHeight="false" outlineLevel="0" collapsed="false">
      <c r="A1951" s="47" t="s">
        <v>4192</v>
      </c>
      <c r="B1951" s="47" t="s">
        <v>636</v>
      </c>
      <c r="C1951" s="48" t="n">
        <v>46059</v>
      </c>
      <c r="D1951" s="47" t="s">
        <v>74</v>
      </c>
      <c r="E1951" s="47" t="s">
        <v>65</v>
      </c>
      <c r="F1951" s="47" t="s">
        <v>2284</v>
      </c>
      <c r="G1951" s="47" t="s">
        <v>95</v>
      </c>
      <c r="H1951" s="47" t="s">
        <v>2245</v>
      </c>
      <c r="I1951" s="47" t="n">
        <v>23</v>
      </c>
    </row>
    <row r="1952" customFormat="false" ht="15" hidden="false" customHeight="false" outlineLevel="0" collapsed="false">
      <c r="A1952" s="47" t="s">
        <v>4193</v>
      </c>
      <c r="B1952" s="47" t="s">
        <v>636</v>
      </c>
      <c r="C1952" s="48" t="n">
        <v>46059</v>
      </c>
      <c r="D1952" s="47" t="s">
        <v>74</v>
      </c>
      <c r="E1952" s="47" t="s">
        <v>65</v>
      </c>
      <c r="F1952" s="47" t="s">
        <v>2284</v>
      </c>
      <c r="G1952" s="47" t="s">
        <v>95</v>
      </c>
      <c r="H1952" s="47" t="s">
        <v>2245</v>
      </c>
      <c r="I1952" s="47" t="n">
        <v>93</v>
      </c>
    </row>
    <row r="1953" customFormat="false" ht="15" hidden="false" customHeight="false" outlineLevel="0" collapsed="false">
      <c r="A1953" s="47" t="s">
        <v>4194</v>
      </c>
      <c r="B1953" s="47" t="s">
        <v>636</v>
      </c>
      <c r="C1953" s="48" t="n">
        <v>46059</v>
      </c>
      <c r="D1953" s="47" t="s">
        <v>74</v>
      </c>
      <c r="E1953" s="47" t="s">
        <v>65</v>
      </c>
      <c r="F1953" s="47" t="s">
        <v>2289</v>
      </c>
      <c r="G1953" s="47" t="s">
        <v>97</v>
      </c>
      <c r="H1953" s="47" t="s">
        <v>2232</v>
      </c>
      <c r="I1953" s="47" t="n">
        <v>4</v>
      </c>
    </row>
    <row r="1954" customFormat="false" ht="15" hidden="false" customHeight="false" outlineLevel="0" collapsed="false">
      <c r="A1954" s="47" t="s">
        <v>4195</v>
      </c>
      <c r="B1954" s="47" t="s">
        <v>636</v>
      </c>
      <c r="C1954" s="48" t="n">
        <v>46059</v>
      </c>
      <c r="D1954" s="47" t="s">
        <v>74</v>
      </c>
      <c r="E1954" s="47" t="s">
        <v>65</v>
      </c>
      <c r="F1954" s="47" t="s">
        <v>2289</v>
      </c>
      <c r="G1954" s="47" t="s">
        <v>97</v>
      </c>
      <c r="H1954" s="47" t="s">
        <v>2232</v>
      </c>
      <c r="I1954" s="47" t="n">
        <v>6</v>
      </c>
    </row>
    <row r="1955" customFormat="false" ht="15" hidden="false" customHeight="false" outlineLevel="0" collapsed="false">
      <c r="A1955" s="47" t="s">
        <v>4196</v>
      </c>
      <c r="B1955" s="47" t="s">
        <v>636</v>
      </c>
      <c r="C1955" s="48" t="n">
        <v>46059</v>
      </c>
      <c r="D1955" s="47" t="s">
        <v>74</v>
      </c>
      <c r="E1955" s="47" t="s">
        <v>65</v>
      </c>
      <c r="F1955" s="47" t="s">
        <v>2284</v>
      </c>
      <c r="G1955" s="47" t="s">
        <v>97</v>
      </c>
      <c r="H1955" s="47" t="s">
        <v>2232</v>
      </c>
      <c r="I1955" s="47" t="n">
        <v>5</v>
      </c>
    </row>
    <row r="1956" customFormat="false" ht="15" hidden="false" customHeight="false" outlineLevel="0" collapsed="false">
      <c r="A1956" s="47" t="s">
        <v>4197</v>
      </c>
      <c r="B1956" s="47" t="s">
        <v>636</v>
      </c>
      <c r="C1956" s="48" t="n">
        <v>46059</v>
      </c>
      <c r="D1956" s="47" t="s">
        <v>74</v>
      </c>
      <c r="E1956" s="47" t="s">
        <v>65</v>
      </c>
      <c r="F1956" s="47" t="s">
        <v>2284</v>
      </c>
      <c r="G1956" s="47" t="s">
        <v>97</v>
      </c>
      <c r="H1956" s="47" t="s">
        <v>2232</v>
      </c>
      <c r="I1956" s="47" t="n">
        <v>6</v>
      </c>
    </row>
    <row r="1957" customFormat="false" ht="15" hidden="false" customHeight="false" outlineLevel="0" collapsed="false">
      <c r="A1957" s="47" t="s">
        <v>4198</v>
      </c>
      <c r="B1957" s="47" t="s">
        <v>636</v>
      </c>
      <c r="C1957" s="48" t="n">
        <v>46059</v>
      </c>
      <c r="D1957" s="47" t="s">
        <v>74</v>
      </c>
      <c r="E1957" s="47" t="s">
        <v>65</v>
      </c>
      <c r="F1957" s="47" t="s">
        <v>2284</v>
      </c>
      <c r="G1957" s="47" t="s">
        <v>97</v>
      </c>
      <c r="H1957" s="47" t="s">
        <v>2232</v>
      </c>
      <c r="I1957" s="47" t="n">
        <v>4</v>
      </c>
    </row>
    <row r="1958" customFormat="false" ht="15" hidden="false" customHeight="false" outlineLevel="0" collapsed="false">
      <c r="A1958" s="47" t="s">
        <v>4199</v>
      </c>
      <c r="B1958" s="47" t="s">
        <v>636</v>
      </c>
      <c r="C1958" s="48" t="n">
        <v>46059</v>
      </c>
      <c r="D1958" s="47" t="s">
        <v>74</v>
      </c>
      <c r="E1958" s="47" t="s">
        <v>65</v>
      </c>
      <c r="F1958" s="47" t="s">
        <v>2289</v>
      </c>
      <c r="G1958" s="47" t="s">
        <v>97</v>
      </c>
      <c r="H1958" s="47" t="s">
        <v>2232</v>
      </c>
      <c r="I1958" s="47" t="n">
        <v>6</v>
      </c>
    </row>
    <row r="1959" customFormat="false" ht="15" hidden="false" customHeight="false" outlineLevel="0" collapsed="false">
      <c r="A1959" s="47" t="s">
        <v>4200</v>
      </c>
      <c r="B1959" s="47" t="s">
        <v>636</v>
      </c>
      <c r="C1959" s="48" t="n">
        <v>46059</v>
      </c>
      <c r="D1959" s="47" t="s">
        <v>74</v>
      </c>
      <c r="E1959" s="47" t="s">
        <v>65</v>
      </c>
      <c r="F1959" s="47" t="s">
        <v>2289</v>
      </c>
      <c r="G1959" s="47" t="s">
        <v>97</v>
      </c>
      <c r="H1959" s="47" t="s">
        <v>2232</v>
      </c>
      <c r="I1959" s="47" t="n">
        <v>2</v>
      </c>
    </row>
    <row r="1960" customFormat="false" ht="15" hidden="false" customHeight="false" outlineLevel="0" collapsed="false">
      <c r="A1960" s="47" t="s">
        <v>4201</v>
      </c>
      <c r="B1960" s="47" t="s">
        <v>637</v>
      </c>
      <c r="C1960" s="48" t="n">
        <v>46059</v>
      </c>
      <c r="D1960" s="47" t="s">
        <v>75</v>
      </c>
      <c r="E1960" s="47" t="s">
        <v>65</v>
      </c>
      <c r="F1960" s="47" t="s">
        <v>2284</v>
      </c>
      <c r="G1960" s="47" t="s">
        <v>93</v>
      </c>
      <c r="H1960" s="47" t="s">
        <v>2253</v>
      </c>
      <c r="I1960" s="47" t="n">
        <v>34</v>
      </c>
    </row>
    <row r="1961" customFormat="false" ht="15" hidden="false" customHeight="false" outlineLevel="0" collapsed="false">
      <c r="A1961" s="47" t="s">
        <v>4202</v>
      </c>
      <c r="B1961" s="47" t="s">
        <v>637</v>
      </c>
      <c r="C1961" s="48" t="n">
        <v>46059</v>
      </c>
      <c r="D1961" s="47" t="s">
        <v>75</v>
      </c>
      <c r="E1961" s="47" t="s">
        <v>65</v>
      </c>
      <c r="F1961" s="47" t="s">
        <v>2284</v>
      </c>
      <c r="G1961" s="47" t="s">
        <v>93</v>
      </c>
      <c r="H1961" s="47" t="s">
        <v>2253</v>
      </c>
      <c r="I1961" s="47" t="n">
        <v>15</v>
      </c>
    </row>
    <row r="1962" customFormat="false" ht="15" hidden="false" customHeight="false" outlineLevel="0" collapsed="false">
      <c r="A1962" s="47" t="s">
        <v>4203</v>
      </c>
      <c r="B1962" s="47" t="s">
        <v>637</v>
      </c>
      <c r="C1962" s="48" t="n">
        <v>46059</v>
      </c>
      <c r="D1962" s="47" t="s">
        <v>75</v>
      </c>
      <c r="E1962" s="47" t="s">
        <v>65</v>
      </c>
      <c r="F1962" s="47" t="s">
        <v>2289</v>
      </c>
      <c r="G1962" s="47" t="s">
        <v>93</v>
      </c>
      <c r="H1962" s="47" t="s">
        <v>2253</v>
      </c>
      <c r="I1962" s="47" t="n">
        <v>5</v>
      </c>
    </row>
    <row r="1963" customFormat="false" ht="15" hidden="false" customHeight="false" outlineLevel="0" collapsed="false">
      <c r="A1963" s="47" t="s">
        <v>4204</v>
      </c>
      <c r="B1963" s="47" t="s">
        <v>637</v>
      </c>
      <c r="C1963" s="48" t="n">
        <v>46059</v>
      </c>
      <c r="D1963" s="47" t="s">
        <v>75</v>
      </c>
      <c r="E1963" s="47" t="s">
        <v>65</v>
      </c>
      <c r="F1963" s="47" t="s">
        <v>2289</v>
      </c>
      <c r="G1963" s="47" t="s">
        <v>97</v>
      </c>
      <c r="H1963" s="47" t="s">
        <v>2232</v>
      </c>
      <c r="I1963" s="47" t="n">
        <v>6</v>
      </c>
    </row>
    <row r="1964" customFormat="false" ht="15" hidden="false" customHeight="false" outlineLevel="0" collapsed="false">
      <c r="A1964" s="47" t="s">
        <v>4205</v>
      </c>
      <c r="B1964" s="47" t="s">
        <v>637</v>
      </c>
      <c r="C1964" s="48" t="n">
        <v>46059</v>
      </c>
      <c r="D1964" s="47" t="s">
        <v>75</v>
      </c>
      <c r="E1964" s="47" t="s">
        <v>65</v>
      </c>
      <c r="F1964" s="47" t="s">
        <v>2289</v>
      </c>
      <c r="G1964" s="47" t="s">
        <v>97</v>
      </c>
      <c r="H1964" s="47" t="s">
        <v>2232</v>
      </c>
      <c r="I1964" s="47" t="n">
        <v>5</v>
      </c>
    </row>
    <row r="1965" customFormat="false" ht="15" hidden="false" customHeight="false" outlineLevel="0" collapsed="false">
      <c r="A1965" s="47" t="s">
        <v>4206</v>
      </c>
      <c r="B1965" s="47" t="s">
        <v>637</v>
      </c>
      <c r="C1965" s="48" t="n">
        <v>46059</v>
      </c>
      <c r="D1965" s="47" t="s">
        <v>75</v>
      </c>
      <c r="E1965" s="47" t="s">
        <v>65</v>
      </c>
      <c r="F1965" s="47" t="s">
        <v>2284</v>
      </c>
      <c r="G1965" s="47" t="s">
        <v>97</v>
      </c>
      <c r="H1965" s="47" t="s">
        <v>2232</v>
      </c>
      <c r="I1965" s="47" t="n">
        <v>3</v>
      </c>
    </row>
    <row r="1966" customFormat="false" ht="15" hidden="false" customHeight="false" outlineLevel="0" collapsed="false">
      <c r="A1966" s="47" t="s">
        <v>4207</v>
      </c>
      <c r="B1966" s="47" t="s">
        <v>637</v>
      </c>
      <c r="C1966" s="48" t="n">
        <v>46059</v>
      </c>
      <c r="D1966" s="47" t="s">
        <v>75</v>
      </c>
      <c r="E1966" s="47" t="s">
        <v>65</v>
      </c>
      <c r="F1966" s="47" t="s">
        <v>2284</v>
      </c>
      <c r="G1966" s="47" t="s">
        <v>97</v>
      </c>
      <c r="H1966" s="47" t="s">
        <v>2232</v>
      </c>
      <c r="I1966" s="47" t="n">
        <v>4</v>
      </c>
    </row>
    <row r="1967" customFormat="false" ht="15" hidden="false" customHeight="false" outlineLevel="0" collapsed="false">
      <c r="A1967" s="47" t="s">
        <v>4208</v>
      </c>
      <c r="B1967" s="47" t="s">
        <v>637</v>
      </c>
      <c r="C1967" s="48" t="n">
        <v>46059</v>
      </c>
      <c r="D1967" s="47" t="s">
        <v>75</v>
      </c>
      <c r="E1967" s="47" t="s">
        <v>65</v>
      </c>
      <c r="F1967" s="47" t="s">
        <v>2284</v>
      </c>
      <c r="G1967" s="47" t="s">
        <v>97</v>
      </c>
      <c r="H1967" s="47" t="s">
        <v>2232</v>
      </c>
      <c r="I1967" s="47" t="n">
        <v>2</v>
      </c>
    </row>
    <row r="1968" customFormat="false" ht="15" hidden="false" customHeight="false" outlineLevel="0" collapsed="false">
      <c r="A1968" s="47" t="s">
        <v>4209</v>
      </c>
      <c r="B1968" s="47" t="s">
        <v>637</v>
      </c>
      <c r="C1968" s="48" t="n">
        <v>46059</v>
      </c>
      <c r="D1968" s="47" t="s">
        <v>75</v>
      </c>
      <c r="E1968" s="47" t="s">
        <v>65</v>
      </c>
      <c r="F1968" s="47" t="s">
        <v>2284</v>
      </c>
      <c r="G1968" s="47" t="s">
        <v>97</v>
      </c>
      <c r="H1968" s="47" t="s">
        <v>2232</v>
      </c>
      <c r="I1968" s="47" t="n">
        <v>5</v>
      </c>
    </row>
    <row r="1969" customFormat="false" ht="15" hidden="false" customHeight="false" outlineLevel="0" collapsed="false">
      <c r="A1969" s="47" t="s">
        <v>4210</v>
      </c>
      <c r="B1969" s="47" t="s">
        <v>638</v>
      </c>
      <c r="C1969" s="48" t="n">
        <v>46060</v>
      </c>
      <c r="D1969" s="47" t="s">
        <v>73</v>
      </c>
      <c r="E1969" s="47" t="s">
        <v>62</v>
      </c>
      <c r="F1969" s="47" t="s">
        <v>2231</v>
      </c>
      <c r="G1969" s="47" t="s">
        <v>97</v>
      </c>
      <c r="H1969" s="47" t="s">
        <v>2232</v>
      </c>
      <c r="I1969" s="47" t="n">
        <v>5</v>
      </c>
    </row>
    <row r="1970" customFormat="false" ht="15" hidden="false" customHeight="false" outlineLevel="0" collapsed="false">
      <c r="A1970" s="47" t="s">
        <v>4211</v>
      </c>
      <c r="B1970" s="47" t="s">
        <v>638</v>
      </c>
      <c r="C1970" s="48" t="n">
        <v>46060</v>
      </c>
      <c r="D1970" s="47" t="s">
        <v>73</v>
      </c>
      <c r="E1970" s="47" t="s">
        <v>62</v>
      </c>
      <c r="F1970" s="47" t="s">
        <v>2228</v>
      </c>
      <c r="G1970" s="47" t="s">
        <v>97</v>
      </c>
      <c r="H1970" s="47" t="s">
        <v>2232</v>
      </c>
      <c r="I1970" s="47" t="n">
        <v>3</v>
      </c>
    </row>
    <row r="1971" customFormat="false" ht="15" hidden="false" customHeight="false" outlineLevel="0" collapsed="false">
      <c r="A1971" s="47" t="s">
        <v>4212</v>
      </c>
      <c r="B1971" s="47" t="s">
        <v>638</v>
      </c>
      <c r="C1971" s="48" t="n">
        <v>46060</v>
      </c>
      <c r="D1971" s="47" t="s">
        <v>73</v>
      </c>
      <c r="E1971" s="47" t="s">
        <v>62</v>
      </c>
      <c r="F1971" s="47" t="s">
        <v>2228</v>
      </c>
      <c r="G1971" s="47" t="s">
        <v>97</v>
      </c>
      <c r="H1971" s="47" t="s">
        <v>2232</v>
      </c>
      <c r="I1971" s="47" t="n">
        <v>5</v>
      </c>
    </row>
    <row r="1972" customFormat="false" ht="15" hidden="false" customHeight="false" outlineLevel="0" collapsed="false">
      <c r="A1972" s="47" t="s">
        <v>4213</v>
      </c>
      <c r="B1972" s="47" t="s">
        <v>638</v>
      </c>
      <c r="C1972" s="48" t="n">
        <v>46060</v>
      </c>
      <c r="D1972" s="47" t="s">
        <v>73</v>
      </c>
      <c r="E1972" s="47" t="s">
        <v>62</v>
      </c>
      <c r="F1972" s="47" t="s">
        <v>2231</v>
      </c>
      <c r="G1972" s="47" t="s">
        <v>97</v>
      </c>
      <c r="H1972" s="47" t="s">
        <v>2232</v>
      </c>
      <c r="I1972" s="47" t="n">
        <v>2</v>
      </c>
    </row>
    <row r="1973" customFormat="false" ht="15" hidden="false" customHeight="false" outlineLevel="0" collapsed="false">
      <c r="A1973" s="47" t="s">
        <v>4214</v>
      </c>
      <c r="B1973" s="47" t="s">
        <v>639</v>
      </c>
      <c r="C1973" s="48" t="n">
        <v>46060</v>
      </c>
      <c r="D1973" s="47" t="s">
        <v>74</v>
      </c>
      <c r="E1973" s="47" t="s">
        <v>62</v>
      </c>
      <c r="F1973" s="47" t="s">
        <v>2231</v>
      </c>
      <c r="G1973" s="47" t="s">
        <v>97</v>
      </c>
      <c r="H1973" s="47" t="s">
        <v>2232</v>
      </c>
      <c r="I1973" s="47" t="n">
        <v>6</v>
      </c>
    </row>
    <row r="1974" customFormat="false" ht="15" hidden="false" customHeight="false" outlineLevel="0" collapsed="false">
      <c r="A1974" s="47" t="s">
        <v>4215</v>
      </c>
      <c r="B1974" s="47" t="s">
        <v>639</v>
      </c>
      <c r="C1974" s="48" t="n">
        <v>46060</v>
      </c>
      <c r="D1974" s="47" t="s">
        <v>74</v>
      </c>
      <c r="E1974" s="47" t="s">
        <v>62</v>
      </c>
      <c r="F1974" s="47" t="s">
        <v>2228</v>
      </c>
      <c r="G1974" s="47" t="s">
        <v>97</v>
      </c>
      <c r="H1974" s="47" t="s">
        <v>2232</v>
      </c>
      <c r="I1974" s="47" t="n">
        <v>4</v>
      </c>
    </row>
    <row r="1975" customFormat="false" ht="15" hidden="false" customHeight="false" outlineLevel="0" collapsed="false">
      <c r="A1975" s="47" t="s">
        <v>4216</v>
      </c>
      <c r="B1975" s="47" t="s">
        <v>639</v>
      </c>
      <c r="C1975" s="48" t="n">
        <v>46060</v>
      </c>
      <c r="D1975" s="47" t="s">
        <v>74</v>
      </c>
      <c r="E1975" s="47" t="s">
        <v>62</v>
      </c>
      <c r="F1975" s="47" t="s">
        <v>2231</v>
      </c>
      <c r="G1975" s="47" t="s">
        <v>97</v>
      </c>
      <c r="H1975" s="47" t="s">
        <v>2232</v>
      </c>
      <c r="I1975" s="47" t="n">
        <v>5</v>
      </c>
    </row>
    <row r="1976" customFormat="false" ht="15" hidden="false" customHeight="false" outlineLevel="0" collapsed="false">
      <c r="A1976" s="47" t="s">
        <v>4217</v>
      </c>
      <c r="B1976" s="47" t="s">
        <v>639</v>
      </c>
      <c r="C1976" s="48" t="n">
        <v>46060</v>
      </c>
      <c r="D1976" s="47" t="s">
        <v>74</v>
      </c>
      <c r="E1976" s="47" t="s">
        <v>62</v>
      </c>
      <c r="F1976" s="47" t="s">
        <v>2231</v>
      </c>
      <c r="G1976" s="47" t="s">
        <v>97</v>
      </c>
      <c r="H1976" s="47" t="s">
        <v>2232</v>
      </c>
      <c r="I1976" s="47" t="n">
        <v>5</v>
      </c>
    </row>
    <row r="1977" customFormat="false" ht="15" hidden="false" customHeight="false" outlineLevel="0" collapsed="false">
      <c r="A1977" s="47" t="s">
        <v>4218</v>
      </c>
      <c r="B1977" s="47" t="s">
        <v>639</v>
      </c>
      <c r="C1977" s="48" t="n">
        <v>46060</v>
      </c>
      <c r="D1977" s="47" t="s">
        <v>74</v>
      </c>
      <c r="E1977" s="47" t="s">
        <v>62</v>
      </c>
      <c r="F1977" s="47" t="s">
        <v>2228</v>
      </c>
      <c r="G1977" s="47" t="s">
        <v>97</v>
      </c>
      <c r="H1977" s="47" t="s">
        <v>2232</v>
      </c>
      <c r="I1977" s="47" t="n">
        <v>5</v>
      </c>
    </row>
    <row r="1978" customFormat="false" ht="15" hidden="false" customHeight="false" outlineLevel="0" collapsed="false">
      <c r="A1978" s="47" t="s">
        <v>4219</v>
      </c>
      <c r="B1978" s="47" t="s">
        <v>639</v>
      </c>
      <c r="C1978" s="48" t="n">
        <v>46060</v>
      </c>
      <c r="D1978" s="47" t="s">
        <v>74</v>
      </c>
      <c r="E1978" s="47" t="s">
        <v>62</v>
      </c>
      <c r="F1978" s="47" t="s">
        <v>2231</v>
      </c>
      <c r="G1978" s="47" t="s">
        <v>97</v>
      </c>
      <c r="H1978" s="47" t="s">
        <v>2232</v>
      </c>
      <c r="I1978" s="47" t="n">
        <v>7</v>
      </c>
    </row>
    <row r="1979" customFormat="false" ht="15" hidden="false" customHeight="false" outlineLevel="0" collapsed="false">
      <c r="A1979" s="47" t="s">
        <v>4220</v>
      </c>
      <c r="B1979" s="47" t="s">
        <v>639</v>
      </c>
      <c r="C1979" s="48" t="n">
        <v>46060</v>
      </c>
      <c r="D1979" s="47" t="s">
        <v>74</v>
      </c>
      <c r="E1979" s="47" t="s">
        <v>62</v>
      </c>
      <c r="F1979" s="47" t="s">
        <v>2231</v>
      </c>
      <c r="G1979" s="47" t="s">
        <v>97</v>
      </c>
      <c r="H1979" s="47" t="s">
        <v>2232</v>
      </c>
      <c r="I1979" s="47" t="n">
        <v>4</v>
      </c>
    </row>
    <row r="1980" customFormat="false" ht="15" hidden="false" customHeight="false" outlineLevel="0" collapsed="false">
      <c r="A1980" s="47" t="s">
        <v>4221</v>
      </c>
      <c r="B1980" s="47" t="s">
        <v>639</v>
      </c>
      <c r="C1980" s="48" t="n">
        <v>46060</v>
      </c>
      <c r="D1980" s="47" t="s">
        <v>74</v>
      </c>
      <c r="E1980" s="47" t="s">
        <v>62</v>
      </c>
      <c r="F1980" s="47" t="s">
        <v>2228</v>
      </c>
      <c r="G1980" s="47" t="s">
        <v>98</v>
      </c>
      <c r="H1980" s="47" t="s">
        <v>2382</v>
      </c>
      <c r="I1980" s="47" t="n">
        <v>5</v>
      </c>
    </row>
    <row r="1981" customFormat="false" ht="15" hidden="false" customHeight="false" outlineLevel="0" collapsed="false">
      <c r="A1981" s="47" t="s">
        <v>4222</v>
      </c>
      <c r="B1981" s="47" t="s">
        <v>640</v>
      </c>
      <c r="C1981" s="48" t="n">
        <v>46060</v>
      </c>
      <c r="D1981" s="47" t="s">
        <v>75</v>
      </c>
      <c r="E1981" s="47" t="s">
        <v>62</v>
      </c>
      <c r="F1981" s="47" t="s">
        <v>2231</v>
      </c>
      <c r="G1981" s="47" t="s">
        <v>93</v>
      </c>
      <c r="H1981" s="47" t="s">
        <v>2253</v>
      </c>
      <c r="I1981" s="47" t="n">
        <v>85</v>
      </c>
    </row>
    <row r="1982" customFormat="false" ht="15" hidden="false" customHeight="false" outlineLevel="0" collapsed="false">
      <c r="A1982" s="47" t="s">
        <v>4223</v>
      </c>
      <c r="B1982" s="47" t="s">
        <v>640</v>
      </c>
      <c r="C1982" s="48" t="n">
        <v>46060</v>
      </c>
      <c r="D1982" s="47" t="s">
        <v>75</v>
      </c>
      <c r="E1982" s="47" t="s">
        <v>62</v>
      </c>
      <c r="F1982" s="47" t="s">
        <v>2228</v>
      </c>
      <c r="G1982" s="47" t="s">
        <v>93</v>
      </c>
      <c r="H1982" s="47" t="s">
        <v>2253</v>
      </c>
      <c r="I1982" s="47" t="n">
        <v>33</v>
      </c>
    </row>
    <row r="1983" customFormat="false" ht="15" hidden="false" customHeight="false" outlineLevel="0" collapsed="false">
      <c r="A1983" s="47" t="s">
        <v>4224</v>
      </c>
      <c r="B1983" s="47" t="s">
        <v>640</v>
      </c>
      <c r="C1983" s="48" t="n">
        <v>46060</v>
      </c>
      <c r="D1983" s="47" t="s">
        <v>75</v>
      </c>
      <c r="E1983" s="47" t="s">
        <v>62</v>
      </c>
      <c r="F1983" s="47" t="s">
        <v>2231</v>
      </c>
      <c r="G1983" s="47" t="s">
        <v>97</v>
      </c>
      <c r="H1983" s="47" t="s">
        <v>2232</v>
      </c>
      <c r="I1983" s="47" t="n">
        <v>6</v>
      </c>
    </row>
    <row r="1984" customFormat="false" ht="15" hidden="false" customHeight="false" outlineLevel="0" collapsed="false">
      <c r="A1984" s="47" t="s">
        <v>4225</v>
      </c>
      <c r="B1984" s="47" t="s">
        <v>640</v>
      </c>
      <c r="C1984" s="48" t="n">
        <v>46060</v>
      </c>
      <c r="D1984" s="47" t="s">
        <v>75</v>
      </c>
      <c r="E1984" s="47" t="s">
        <v>62</v>
      </c>
      <c r="F1984" s="47" t="s">
        <v>2228</v>
      </c>
      <c r="G1984" s="47" t="s">
        <v>97</v>
      </c>
      <c r="H1984" s="47" t="s">
        <v>2232</v>
      </c>
      <c r="I1984" s="47" t="n">
        <v>4</v>
      </c>
    </row>
    <row r="1985" customFormat="false" ht="15" hidden="false" customHeight="false" outlineLevel="0" collapsed="false">
      <c r="A1985" s="47" t="s">
        <v>4226</v>
      </c>
      <c r="B1985" s="47" t="s">
        <v>640</v>
      </c>
      <c r="C1985" s="48" t="n">
        <v>46060</v>
      </c>
      <c r="D1985" s="47" t="s">
        <v>75</v>
      </c>
      <c r="E1985" s="47" t="s">
        <v>62</v>
      </c>
      <c r="F1985" s="47" t="s">
        <v>2228</v>
      </c>
      <c r="G1985" s="47" t="s">
        <v>97</v>
      </c>
      <c r="H1985" s="47" t="s">
        <v>2232</v>
      </c>
      <c r="I1985" s="47" t="n">
        <v>5</v>
      </c>
    </row>
    <row r="1986" customFormat="false" ht="15" hidden="false" customHeight="false" outlineLevel="0" collapsed="false">
      <c r="A1986" s="47" t="s">
        <v>4227</v>
      </c>
      <c r="B1986" s="47" t="s">
        <v>640</v>
      </c>
      <c r="C1986" s="48" t="n">
        <v>46060</v>
      </c>
      <c r="D1986" s="47" t="s">
        <v>75</v>
      </c>
      <c r="E1986" s="47" t="s">
        <v>62</v>
      </c>
      <c r="F1986" s="47" t="s">
        <v>2228</v>
      </c>
      <c r="G1986" s="47" t="s">
        <v>97</v>
      </c>
      <c r="H1986" s="47" t="s">
        <v>2232</v>
      </c>
      <c r="I1986" s="47" t="n">
        <v>2</v>
      </c>
    </row>
    <row r="1987" customFormat="false" ht="15" hidden="false" customHeight="false" outlineLevel="0" collapsed="false">
      <c r="A1987" s="47" t="s">
        <v>4228</v>
      </c>
      <c r="B1987" s="47" t="s">
        <v>640</v>
      </c>
      <c r="C1987" s="48" t="n">
        <v>46060</v>
      </c>
      <c r="D1987" s="47" t="s">
        <v>75</v>
      </c>
      <c r="E1987" s="47" t="s">
        <v>62</v>
      </c>
      <c r="F1987" s="47" t="s">
        <v>2231</v>
      </c>
      <c r="G1987" s="47" t="s">
        <v>97</v>
      </c>
      <c r="H1987" s="47" t="s">
        <v>2232</v>
      </c>
      <c r="I1987" s="47" t="n">
        <v>2</v>
      </c>
    </row>
    <row r="1988" customFormat="false" ht="15" hidden="false" customHeight="false" outlineLevel="0" collapsed="false">
      <c r="A1988" s="47" t="s">
        <v>4229</v>
      </c>
      <c r="B1988" s="47" t="s">
        <v>640</v>
      </c>
      <c r="C1988" s="48" t="n">
        <v>46060</v>
      </c>
      <c r="D1988" s="47" t="s">
        <v>75</v>
      </c>
      <c r="E1988" s="47" t="s">
        <v>62</v>
      </c>
      <c r="F1988" s="47" t="s">
        <v>2317</v>
      </c>
      <c r="G1988" s="47" t="s">
        <v>97</v>
      </c>
      <c r="H1988" s="47" t="s">
        <v>2232</v>
      </c>
      <c r="I1988" s="47" t="n">
        <v>4</v>
      </c>
    </row>
    <row r="1989" customFormat="false" ht="15" hidden="false" customHeight="false" outlineLevel="0" collapsed="false">
      <c r="A1989" s="47" t="s">
        <v>4230</v>
      </c>
      <c r="B1989" s="47" t="s">
        <v>640</v>
      </c>
      <c r="C1989" s="48" t="n">
        <v>46060</v>
      </c>
      <c r="D1989" s="47" t="s">
        <v>75</v>
      </c>
      <c r="E1989" s="47" t="s">
        <v>62</v>
      </c>
      <c r="F1989" s="47" t="s">
        <v>2317</v>
      </c>
      <c r="G1989" s="47" t="s">
        <v>97</v>
      </c>
      <c r="H1989" s="47" t="s">
        <v>2232</v>
      </c>
      <c r="I1989" s="47" t="n">
        <v>3</v>
      </c>
    </row>
    <row r="1990" customFormat="false" ht="15" hidden="false" customHeight="false" outlineLevel="0" collapsed="false">
      <c r="A1990" s="47" t="s">
        <v>4231</v>
      </c>
      <c r="B1990" s="47" t="s">
        <v>640</v>
      </c>
      <c r="C1990" s="48" t="n">
        <v>46060</v>
      </c>
      <c r="D1990" s="47" t="s">
        <v>75</v>
      </c>
      <c r="E1990" s="47" t="s">
        <v>62</v>
      </c>
      <c r="F1990" s="47" t="s">
        <v>2228</v>
      </c>
      <c r="G1990" s="47" t="s">
        <v>97</v>
      </c>
      <c r="H1990" s="47" t="s">
        <v>2232</v>
      </c>
      <c r="I1990" s="47" t="n">
        <v>6</v>
      </c>
    </row>
    <row r="1991" customFormat="false" ht="15" hidden="false" customHeight="false" outlineLevel="0" collapsed="false">
      <c r="A1991" s="47" t="s">
        <v>4232</v>
      </c>
      <c r="B1991" s="47" t="s">
        <v>641</v>
      </c>
      <c r="C1991" s="48" t="n">
        <v>46060</v>
      </c>
      <c r="D1991" s="47" t="s">
        <v>73</v>
      </c>
      <c r="E1991" s="47" t="s">
        <v>63</v>
      </c>
      <c r="F1991" s="47" t="s">
        <v>2260</v>
      </c>
      <c r="G1991" s="47" t="s">
        <v>97</v>
      </c>
      <c r="H1991" s="47" t="s">
        <v>2232</v>
      </c>
      <c r="I1991" s="47" t="n">
        <v>4</v>
      </c>
    </row>
    <row r="1992" customFormat="false" ht="15" hidden="false" customHeight="false" outlineLevel="0" collapsed="false">
      <c r="A1992" s="47" t="s">
        <v>4233</v>
      </c>
      <c r="B1992" s="47" t="s">
        <v>641</v>
      </c>
      <c r="C1992" s="48" t="n">
        <v>46060</v>
      </c>
      <c r="D1992" s="47" t="s">
        <v>73</v>
      </c>
      <c r="E1992" s="47" t="s">
        <v>63</v>
      </c>
      <c r="F1992" s="47" t="s">
        <v>2255</v>
      </c>
      <c r="G1992" s="47" t="s">
        <v>97</v>
      </c>
      <c r="H1992" s="47" t="s">
        <v>2232</v>
      </c>
      <c r="I1992" s="47" t="n">
        <v>3</v>
      </c>
    </row>
    <row r="1993" customFormat="false" ht="15" hidden="false" customHeight="false" outlineLevel="0" collapsed="false">
      <c r="A1993" s="47" t="s">
        <v>4234</v>
      </c>
      <c r="B1993" s="47" t="s">
        <v>641</v>
      </c>
      <c r="C1993" s="48" t="n">
        <v>46060</v>
      </c>
      <c r="D1993" s="47" t="s">
        <v>73</v>
      </c>
      <c r="E1993" s="47" t="s">
        <v>63</v>
      </c>
      <c r="F1993" s="47" t="s">
        <v>2255</v>
      </c>
      <c r="G1993" s="47" t="s">
        <v>97</v>
      </c>
      <c r="H1993" s="47" t="s">
        <v>2232</v>
      </c>
      <c r="I1993" s="47" t="n">
        <v>3</v>
      </c>
    </row>
    <row r="1994" customFormat="false" ht="15" hidden="false" customHeight="false" outlineLevel="0" collapsed="false">
      <c r="A1994" s="47" t="s">
        <v>4235</v>
      </c>
      <c r="B1994" s="47" t="s">
        <v>643</v>
      </c>
      <c r="C1994" s="48" t="n">
        <v>46060</v>
      </c>
      <c r="D1994" s="47" t="s">
        <v>74</v>
      </c>
      <c r="E1994" s="47" t="s">
        <v>63</v>
      </c>
      <c r="F1994" s="47" t="s">
        <v>2255</v>
      </c>
      <c r="G1994" s="47" t="s">
        <v>93</v>
      </c>
      <c r="H1994" s="47" t="s">
        <v>2253</v>
      </c>
      <c r="I1994" s="47" t="n">
        <v>76</v>
      </c>
    </row>
    <row r="1995" customFormat="false" ht="15" hidden="false" customHeight="false" outlineLevel="0" collapsed="false">
      <c r="A1995" s="47" t="s">
        <v>4236</v>
      </c>
      <c r="B1995" s="47" t="s">
        <v>643</v>
      </c>
      <c r="C1995" s="48" t="n">
        <v>46060</v>
      </c>
      <c r="D1995" s="47" t="s">
        <v>74</v>
      </c>
      <c r="E1995" s="47" t="s">
        <v>63</v>
      </c>
      <c r="F1995" s="47" t="s">
        <v>2255</v>
      </c>
      <c r="G1995" s="47" t="s">
        <v>97</v>
      </c>
      <c r="H1995" s="47" t="s">
        <v>2232</v>
      </c>
      <c r="I1995" s="47" t="n">
        <v>2</v>
      </c>
    </row>
    <row r="1996" customFormat="false" ht="15" hidden="false" customHeight="false" outlineLevel="0" collapsed="false">
      <c r="A1996" s="47" t="s">
        <v>4237</v>
      </c>
      <c r="B1996" s="47" t="s">
        <v>643</v>
      </c>
      <c r="C1996" s="48" t="n">
        <v>46060</v>
      </c>
      <c r="D1996" s="47" t="s">
        <v>74</v>
      </c>
      <c r="E1996" s="47" t="s">
        <v>63</v>
      </c>
      <c r="F1996" s="47" t="s">
        <v>2255</v>
      </c>
      <c r="G1996" s="47" t="s">
        <v>97</v>
      </c>
      <c r="H1996" s="47" t="s">
        <v>2232</v>
      </c>
      <c r="I1996" s="47" t="n">
        <v>7</v>
      </c>
    </row>
    <row r="1997" customFormat="false" ht="15" hidden="false" customHeight="false" outlineLevel="0" collapsed="false">
      <c r="A1997" s="47" t="s">
        <v>4238</v>
      </c>
      <c r="B1997" s="47" t="s">
        <v>643</v>
      </c>
      <c r="C1997" s="48" t="n">
        <v>46060</v>
      </c>
      <c r="D1997" s="47" t="s">
        <v>74</v>
      </c>
      <c r="E1997" s="47" t="s">
        <v>63</v>
      </c>
      <c r="F1997" s="47" t="s">
        <v>2255</v>
      </c>
      <c r="G1997" s="47" t="s">
        <v>97</v>
      </c>
      <c r="H1997" s="47" t="s">
        <v>2232</v>
      </c>
      <c r="I1997" s="47" t="n">
        <v>2</v>
      </c>
    </row>
    <row r="1998" customFormat="false" ht="15" hidden="false" customHeight="false" outlineLevel="0" collapsed="false">
      <c r="A1998" s="47" t="s">
        <v>4239</v>
      </c>
      <c r="B1998" s="47" t="s">
        <v>643</v>
      </c>
      <c r="C1998" s="48" t="n">
        <v>46060</v>
      </c>
      <c r="D1998" s="47" t="s">
        <v>74</v>
      </c>
      <c r="E1998" s="47" t="s">
        <v>63</v>
      </c>
      <c r="F1998" s="47" t="s">
        <v>2260</v>
      </c>
      <c r="G1998" s="47" t="s">
        <v>97</v>
      </c>
      <c r="H1998" s="47" t="s">
        <v>2232</v>
      </c>
      <c r="I1998" s="47" t="n">
        <v>5</v>
      </c>
    </row>
    <row r="1999" customFormat="false" ht="15" hidden="false" customHeight="false" outlineLevel="0" collapsed="false">
      <c r="A1999" s="47" t="s">
        <v>4240</v>
      </c>
      <c r="B1999" s="47" t="s">
        <v>643</v>
      </c>
      <c r="C1999" s="48" t="n">
        <v>46060</v>
      </c>
      <c r="D1999" s="47" t="s">
        <v>74</v>
      </c>
      <c r="E1999" s="47" t="s">
        <v>63</v>
      </c>
      <c r="F1999" s="47" t="s">
        <v>2255</v>
      </c>
      <c r="G1999" s="47" t="s">
        <v>97</v>
      </c>
      <c r="H1999" s="47" t="s">
        <v>2232</v>
      </c>
      <c r="I1999" s="47" t="n">
        <v>7</v>
      </c>
    </row>
    <row r="2000" customFormat="false" ht="15" hidden="false" customHeight="false" outlineLevel="0" collapsed="false">
      <c r="A2000" s="47" t="s">
        <v>4241</v>
      </c>
      <c r="B2000" s="47" t="s">
        <v>643</v>
      </c>
      <c r="C2000" s="48" t="n">
        <v>46060</v>
      </c>
      <c r="D2000" s="47" t="s">
        <v>74</v>
      </c>
      <c r="E2000" s="47" t="s">
        <v>63</v>
      </c>
      <c r="F2000" s="47" t="s">
        <v>2255</v>
      </c>
      <c r="G2000" s="47" t="s">
        <v>98</v>
      </c>
      <c r="H2000" s="47" t="s">
        <v>2382</v>
      </c>
      <c r="I2000" s="47" t="n">
        <v>22</v>
      </c>
    </row>
    <row r="2001" customFormat="false" ht="15" hidden="false" customHeight="false" outlineLevel="0" collapsed="false">
      <c r="A2001" s="47" t="s">
        <v>4242</v>
      </c>
      <c r="B2001" s="47" t="s">
        <v>644</v>
      </c>
      <c r="C2001" s="48" t="n">
        <v>46060</v>
      </c>
      <c r="D2001" s="47" t="s">
        <v>75</v>
      </c>
      <c r="E2001" s="47" t="s">
        <v>63</v>
      </c>
      <c r="F2001" s="47" t="s">
        <v>2255</v>
      </c>
      <c r="G2001" s="47" t="s">
        <v>93</v>
      </c>
      <c r="H2001" s="47" t="s">
        <v>2253</v>
      </c>
      <c r="I2001" s="47" t="n">
        <v>49</v>
      </c>
    </row>
    <row r="2002" customFormat="false" ht="15" hidden="false" customHeight="false" outlineLevel="0" collapsed="false">
      <c r="A2002" s="47" t="s">
        <v>4243</v>
      </c>
      <c r="B2002" s="47" t="s">
        <v>644</v>
      </c>
      <c r="C2002" s="48" t="n">
        <v>46060</v>
      </c>
      <c r="D2002" s="47" t="s">
        <v>75</v>
      </c>
      <c r="E2002" s="47" t="s">
        <v>63</v>
      </c>
      <c r="F2002" s="47" t="s">
        <v>2255</v>
      </c>
      <c r="G2002" s="47" t="s">
        <v>95</v>
      </c>
      <c r="H2002" s="47" t="s">
        <v>2245</v>
      </c>
      <c r="I2002" s="47" t="n">
        <v>76</v>
      </c>
    </row>
    <row r="2003" customFormat="false" ht="15" hidden="false" customHeight="false" outlineLevel="0" collapsed="false">
      <c r="A2003" s="47" t="s">
        <v>4244</v>
      </c>
      <c r="B2003" s="47" t="s">
        <v>644</v>
      </c>
      <c r="C2003" s="48" t="n">
        <v>46060</v>
      </c>
      <c r="D2003" s="47" t="s">
        <v>75</v>
      </c>
      <c r="E2003" s="47" t="s">
        <v>63</v>
      </c>
      <c r="F2003" s="47" t="s">
        <v>2255</v>
      </c>
      <c r="G2003" s="47" t="s">
        <v>95</v>
      </c>
      <c r="H2003" s="47" t="s">
        <v>2245</v>
      </c>
      <c r="I2003" s="47" t="n">
        <v>56</v>
      </c>
    </row>
    <row r="2004" customFormat="false" ht="15" hidden="false" customHeight="false" outlineLevel="0" collapsed="false">
      <c r="A2004" s="47" t="s">
        <v>4245</v>
      </c>
      <c r="B2004" s="47" t="s">
        <v>644</v>
      </c>
      <c r="C2004" s="48" t="n">
        <v>46060</v>
      </c>
      <c r="D2004" s="47" t="s">
        <v>75</v>
      </c>
      <c r="E2004" s="47" t="s">
        <v>63</v>
      </c>
      <c r="F2004" s="47" t="s">
        <v>2252</v>
      </c>
      <c r="G2004" s="47" t="s">
        <v>96</v>
      </c>
      <c r="H2004" s="47" t="s">
        <v>2270</v>
      </c>
      <c r="I2004" s="47" t="n">
        <v>21</v>
      </c>
    </row>
    <row r="2005" customFormat="false" ht="15" hidden="false" customHeight="false" outlineLevel="0" collapsed="false">
      <c r="A2005" s="47" t="s">
        <v>4246</v>
      </c>
      <c r="B2005" s="47" t="s">
        <v>644</v>
      </c>
      <c r="C2005" s="48" t="n">
        <v>46060</v>
      </c>
      <c r="D2005" s="47" t="s">
        <v>75</v>
      </c>
      <c r="E2005" s="47" t="s">
        <v>63</v>
      </c>
      <c r="F2005" s="47" t="s">
        <v>2255</v>
      </c>
      <c r="G2005" s="47" t="s">
        <v>97</v>
      </c>
      <c r="H2005" s="47" t="s">
        <v>2232</v>
      </c>
      <c r="I2005" s="47" t="n">
        <v>6</v>
      </c>
    </row>
    <row r="2006" customFormat="false" ht="15" hidden="false" customHeight="false" outlineLevel="0" collapsed="false">
      <c r="A2006" s="47" t="s">
        <v>4247</v>
      </c>
      <c r="B2006" s="47" t="s">
        <v>644</v>
      </c>
      <c r="C2006" s="48" t="n">
        <v>46060</v>
      </c>
      <c r="D2006" s="47" t="s">
        <v>75</v>
      </c>
      <c r="E2006" s="47" t="s">
        <v>63</v>
      </c>
      <c r="F2006" s="47" t="s">
        <v>2255</v>
      </c>
      <c r="G2006" s="47" t="s">
        <v>97</v>
      </c>
      <c r="H2006" s="47" t="s">
        <v>2232</v>
      </c>
      <c r="I2006" s="47" t="n">
        <v>7</v>
      </c>
    </row>
    <row r="2007" customFormat="false" ht="15" hidden="false" customHeight="false" outlineLevel="0" collapsed="false">
      <c r="A2007" s="47" t="s">
        <v>4248</v>
      </c>
      <c r="B2007" s="47" t="s">
        <v>644</v>
      </c>
      <c r="C2007" s="48" t="n">
        <v>46060</v>
      </c>
      <c r="D2007" s="47" t="s">
        <v>75</v>
      </c>
      <c r="E2007" s="47" t="s">
        <v>63</v>
      </c>
      <c r="F2007" s="47" t="s">
        <v>2255</v>
      </c>
      <c r="G2007" s="47" t="s">
        <v>97</v>
      </c>
      <c r="H2007" s="47" t="s">
        <v>2232</v>
      </c>
      <c r="I2007" s="47" t="n">
        <v>7</v>
      </c>
    </row>
    <row r="2008" customFormat="false" ht="15" hidden="false" customHeight="false" outlineLevel="0" collapsed="false">
      <c r="A2008" s="47" t="s">
        <v>4249</v>
      </c>
      <c r="B2008" s="47" t="s">
        <v>644</v>
      </c>
      <c r="C2008" s="48" t="n">
        <v>46060</v>
      </c>
      <c r="D2008" s="47" t="s">
        <v>75</v>
      </c>
      <c r="E2008" s="47" t="s">
        <v>63</v>
      </c>
      <c r="F2008" s="47" t="s">
        <v>2260</v>
      </c>
      <c r="G2008" s="47" t="s">
        <v>97</v>
      </c>
      <c r="H2008" s="47" t="s">
        <v>2232</v>
      </c>
      <c r="I2008" s="47" t="n">
        <v>5</v>
      </c>
    </row>
    <row r="2009" customFormat="false" ht="15" hidden="false" customHeight="false" outlineLevel="0" collapsed="false">
      <c r="A2009" s="47" t="s">
        <v>4250</v>
      </c>
      <c r="B2009" s="47" t="s">
        <v>645</v>
      </c>
      <c r="C2009" s="48" t="n">
        <v>46060</v>
      </c>
      <c r="D2009" s="47" t="s">
        <v>73</v>
      </c>
      <c r="E2009" s="47" t="s">
        <v>64</v>
      </c>
      <c r="F2009" s="47" t="s">
        <v>2278</v>
      </c>
      <c r="G2009" s="47" t="s">
        <v>97</v>
      </c>
      <c r="H2009" s="47" t="s">
        <v>2232</v>
      </c>
      <c r="I2009" s="47" t="n">
        <v>4</v>
      </c>
    </row>
    <row r="2010" customFormat="false" ht="15" hidden="false" customHeight="false" outlineLevel="0" collapsed="false">
      <c r="A2010" s="47" t="s">
        <v>4251</v>
      </c>
      <c r="B2010" s="47" t="s">
        <v>646</v>
      </c>
      <c r="C2010" s="48" t="n">
        <v>46060</v>
      </c>
      <c r="D2010" s="47" t="s">
        <v>74</v>
      </c>
      <c r="E2010" s="47" t="s">
        <v>64</v>
      </c>
      <c r="F2010" s="47" t="s">
        <v>2278</v>
      </c>
      <c r="G2010" s="47" t="s">
        <v>97</v>
      </c>
      <c r="H2010" s="47" t="s">
        <v>2232</v>
      </c>
      <c r="I2010" s="47" t="n">
        <v>3</v>
      </c>
    </row>
    <row r="2011" customFormat="false" ht="15" hidden="false" customHeight="false" outlineLevel="0" collapsed="false">
      <c r="A2011" s="47" t="s">
        <v>4252</v>
      </c>
      <c r="B2011" s="47" t="s">
        <v>647</v>
      </c>
      <c r="C2011" s="48" t="n">
        <v>46060</v>
      </c>
      <c r="D2011" s="47" t="s">
        <v>73</v>
      </c>
      <c r="E2011" s="47" t="s">
        <v>65</v>
      </c>
      <c r="F2011" s="47" t="s">
        <v>2289</v>
      </c>
      <c r="G2011" s="47" t="s">
        <v>96</v>
      </c>
      <c r="H2011" s="47" t="s">
        <v>2270</v>
      </c>
      <c r="I2011" s="47" t="n">
        <v>5</v>
      </c>
    </row>
    <row r="2012" customFormat="false" ht="15" hidden="false" customHeight="false" outlineLevel="0" collapsed="false">
      <c r="A2012" s="47" t="s">
        <v>4253</v>
      </c>
      <c r="B2012" s="47" t="s">
        <v>647</v>
      </c>
      <c r="C2012" s="48" t="n">
        <v>46060</v>
      </c>
      <c r="D2012" s="47" t="s">
        <v>73</v>
      </c>
      <c r="E2012" s="47" t="s">
        <v>65</v>
      </c>
      <c r="F2012" s="47" t="s">
        <v>2284</v>
      </c>
      <c r="G2012" s="47" t="s">
        <v>97</v>
      </c>
      <c r="H2012" s="47" t="s">
        <v>2232</v>
      </c>
      <c r="I2012" s="47" t="n">
        <v>6</v>
      </c>
    </row>
    <row r="2013" customFormat="false" ht="15" hidden="false" customHeight="false" outlineLevel="0" collapsed="false">
      <c r="A2013" s="47" t="s">
        <v>4254</v>
      </c>
      <c r="B2013" s="47" t="s">
        <v>647</v>
      </c>
      <c r="C2013" s="48" t="n">
        <v>46060</v>
      </c>
      <c r="D2013" s="47" t="s">
        <v>73</v>
      </c>
      <c r="E2013" s="47" t="s">
        <v>65</v>
      </c>
      <c r="F2013" s="47" t="s">
        <v>2289</v>
      </c>
      <c r="G2013" s="47" t="s">
        <v>97</v>
      </c>
      <c r="H2013" s="47" t="s">
        <v>2232</v>
      </c>
      <c r="I2013" s="47" t="n">
        <v>4</v>
      </c>
    </row>
    <row r="2014" customFormat="false" ht="15" hidden="false" customHeight="false" outlineLevel="0" collapsed="false">
      <c r="A2014" s="47" t="s">
        <v>4255</v>
      </c>
      <c r="B2014" s="47" t="s">
        <v>647</v>
      </c>
      <c r="C2014" s="48" t="n">
        <v>46060</v>
      </c>
      <c r="D2014" s="47" t="s">
        <v>73</v>
      </c>
      <c r="E2014" s="47" t="s">
        <v>65</v>
      </c>
      <c r="F2014" s="47" t="s">
        <v>2289</v>
      </c>
      <c r="G2014" s="47" t="s">
        <v>97</v>
      </c>
      <c r="H2014" s="47" t="s">
        <v>2232</v>
      </c>
      <c r="I2014" s="47" t="n">
        <v>2</v>
      </c>
    </row>
    <row r="2015" customFormat="false" ht="15" hidden="false" customHeight="false" outlineLevel="0" collapsed="false">
      <c r="A2015" s="47" t="s">
        <v>4256</v>
      </c>
      <c r="B2015" s="47" t="s">
        <v>647</v>
      </c>
      <c r="C2015" s="48" t="n">
        <v>46060</v>
      </c>
      <c r="D2015" s="47" t="s">
        <v>73</v>
      </c>
      <c r="E2015" s="47" t="s">
        <v>65</v>
      </c>
      <c r="F2015" s="47" t="s">
        <v>2284</v>
      </c>
      <c r="G2015" s="47" t="s">
        <v>97</v>
      </c>
      <c r="H2015" s="47" t="s">
        <v>2232</v>
      </c>
      <c r="I2015" s="47" t="n">
        <v>2</v>
      </c>
    </row>
    <row r="2016" customFormat="false" ht="15" hidden="false" customHeight="false" outlineLevel="0" collapsed="false">
      <c r="A2016" s="47" t="s">
        <v>4257</v>
      </c>
      <c r="B2016" s="47" t="s">
        <v>647</v>
      </c>
      <c r="C2016" s="48" t="n">
        <v>46060</v>
      </c>
      <c r="D2016" s="47" t="s">
        <v>73</v>
      </c>
      <c r="E2016" s="47" t="s">
        <v>65</v>
      </c>
      <c r="F2016" s="47" t="s">
        <v>2289</v>
      </c>
      <c r="G2016" s="47" t="s">
        <v>97</v>
      </c>
      <c r="H2016" s="47" t="s">
        <v>2232</v>
      </c>
      <c r="I2016" s="47" t="n">
        <v>6</v>
      </c>
    </row>
    <row r="2017" customFormat="false" ht="15" hidden="false" customHeight="false" outlineLevel="0" collapsed="false">
      <c r="A2017" s="47" t="s">
        <v>4258</v>
      </c>
      <c r="B2017" s="47" t="s">
        <v>647</v>
      </c>
      <c r="C2017" s="48" t="n">
        <v>46060</v>
      </c>
      <c r="D2017" s="47" t="s">
        <v>73</v>
      </c>
      <c r="E2017" s="47" t="s">
        <v>65</v>
      </c>
      <c r="F2017" s="47" t="s">
        <v>2284</v>
      </c>
      <c r="G2017" s="47" t="s">
        <v>97</v>
      </c>
      <c r="H2017" s="47" t="s">
        <v>2232</v>
      </c>
      <c r="I2017" s="47" t="n">
        <v>6</v>
      </c>
    </row>
    <row r="2018" customFormat="false" ht="15" hidden="false" customHeight="false" outlineLevel="0" collapsed="false">
      <c r="A2018" s="47" t="s">
        <v>4259</v>
      </c>
      <c r="B2018" s="47" t="s">
        <v>649</v>
      </c>
      <c r="C2018" s="48" t="n">
        <v>46060</v>
      </c>
      <c r="D2018" s="47" t="s">
        <v>74</v>
      </c>
      <c r="E2018" s="47" t="s">
        <v>65</v>
      </c>
      <c r="F2018" s="47" t="s">
        <v>2284</v>
      </c>
      <c r="G2018" s="47" t="s">
        <v>93</v>
      </c>
      <c r="H2018" s="47" t="s">
        <v>2253</v>
      </c>
      <c r="I2018" s="47" t="n">
        <v>5</v>
      </c>
    </row>
    <row r="2019" customFormat="false" ht="15" hidden="false" customHeight="false" outlineLevel="0" collapsed="false">
      <c r="A2019" s="47" t="s">
        <v>4260</v>
      </c>
      <c r="B2019" s="47" t="s">
        <v>649</v>
      </c>
      <c r="C2019" s="48" t="n">
        <v>46060</v>
      </c>
      <c r="D2019" s="47" t="s">
        <v>74</v>
      </c>
      <c r="E2019" s="47" t="s">
        <v>65</v>
      </c>
      <c r="F2019" s="47" t="s">
        <v>2284</v>
      </c>
      <c r="G2019" s="47" t="s">
        <v>93</v>
      </c>
      <c r="H2019" s="47" t="s">
        <v>2253</v>
      </c>
      <c r="I2019" s="47" t="n">
        <v>40</v>
      </c>
    </row>
    <row r="2020" customFormat="false" ht="15" hidden="false" customHeight="false" outlineLevel="0" collapsed="false">
      <c r="A2020" s="47" t="s">
        <v>4261</v>
      </c>
      <c r="B2020" s="47" t="s">
        <v>649</v>
      </c>
      <c r="C2020" s="48" t="n">
        <v>46060</v>
      </c>
      <c r="D2020" s="47" t="s">
        <v>74</v>
      </c>
      <c r="E2020" s="47" t="s">
        <v>65</v>
      </c>
      <c r="F2020" s="47" t="s">
        <v>2284</v>
      </c>
      <c r="G2020" s="47" t="s">
        <v>97</v>
      </c>
      <c r="H2020" s="47" t="s">
        <v>2232</v>
      </c>
      <c r="I2020" s="47" t="n">
        <v>6</v>
      </c>
    </row>
    <row r="2021" customFormat="false" ht="15" hidden="false" customHeight="false" outlineLevel="0" collapsed="false">
      <c r="A2021" s="47" t="s">
        <v>4262</v>
      </c>
      <c r="B2021" s="47" t="s">
        <v>649</v>
      </c>
      <c r="C2021" s="48" t="n">
        <v>46060</v>
      </c>
      <c r="D2021" s="47" t="s">
        <v>74</v>
      </c>
      <c r="E2021" s="47" t="s">
        <v>65</v>
      </c>
      <c r="F2021" s="47" t="s">
        <v>2284</v>
      </c>
      <c r="G2021" s="47" t="s">
        <v>97</v>
      </c>
      <c r="H2021" s="47" t="s">
        <v>2232</v>
      </c>
      <c r="I2021" s="47" t="n">
        <v>5</v>
      </c>
    </row>
    <row r="2022" customFormat="false" ht="15" hidden="false" customHeight="false" outlineLevel="0" collapsed="false">
      <c r="A2022" s="47" t="s">
        <v>4263</v>
      </c>
      <c r="B2022" s="47" t="s">
        <v>650</v>
      </c>
      <c r="C2022" s="48" t="n">
        <v>46060</v>
      </c>
      <c r="D2022" s="47" t="s">
        <v>75</v>
      </c>
      <c r="E2022" s="47" t="s">
        <v>65</v>
      </c>
      <c r="F2022" s="47" t="s">
        <v>2289</v>
      </c>
      <c r="G2022" s="47" t="s">
        <v>93</v>
      </c>
      <c r="H2022" s="47" t="s">
        <v>2253</v>
      </c>
      <c r="I2022" s="47" t="n">
        <v>61</v>
      </c>
    </row>
    <row r="2023" customFormat="false" ht="15" hidden="false" customHeight="false" outlineLevel="0" collapsed="false">
      <c r="A2023" s="47" t="s">
        <v>4264</v>
      </c>
      <c r="B2023" s="47" t="s">
        <v>650</v>
      </c>
      <c r="C2023" s="48" t="n">
        <v>46060</v>
      </c>
      <c r="D2023" s="47" t="s">
        <v>75</v>
      </c>
      <c r="E2023" s="47" t="s">
        <v>65</v>
      </c>
      <c r="F2023" s="47" t="s">
        <v>2289</v>
      </c>
      <c r="G2023" s="47" t="s">
        <v>96</v>
      </c>
      <c r="H2023" s="47" t="s">
        <v>2270</v>
      </c>
      <c r="I2023" s="47" t="n">
        <v>22</v>
      </c>
    </row>
    <row r="2024" customFormat="false" ht="15" hidden="false" customHeight="false" outlineLevel="0" collapsed="false">
      <c r="A2024" s="47" t="s">
        <v>4265</v>
      </c>
      <c r="B2024" s="47" t="s">
        <v>650</v>
      </c>
      <c r="C2024" s="48" t="n">
        <v>46060</v>
      </c>
      <c r="D2024" s="47" t="s">
        <v>75</v>
      </c>
      <c r="E2024" s="47" t="s">
        <v>65</v>
      </c>
      <c r="F2024" s="47" t="s">
        <v>2284</v>
      </c>
      <c r="G2024" s="47" t="s">
        <v>97</v>
      </c>
      <c r="H2024" s="47" t="s">
        <v>2232</v>
      </c>
      <c r="I2024" s="47" t="n">
        <v>2</v>
      </c>
    </row>
    <row r="2025" customFormat="false" ht="15" hidden="false" customHeight="false" outlineLevel="0" collapsed="false">
      <c r="A2025" s="47" t="s">
        <v>4266</v>
      </c>
      <c r="B2025" s="47" t="s">
        <v>650</v>
      </c>
      <c r="C2025" s="48" t="n">
        <v>46060</v>
      </c>
      <c r="D2025" s="47" t="s">
        <v>75</v>
      </c>
      <c r="E2025" s="47" t="s">
        <v>65</v>
      </c>
      <c r="F2025" s="47" t="s">
        <v>2289</v>
      </c>
      <c r="G2025" s="47" t="s">
        <v>97</v>
      </c>
      <c r="H2025" s="47" t="s">
        <v>2232</v>
      </c>
      <c r="I2025" s="47" t="n">
        <v>6</v>
      </c>
    </row>
    <row r="2026" customFormat="false" ht="15" hidden="false" customHeight="false" outlineLevel="0" collapsed="false">
      <c r="A2026" s="47" t="s">
        <v>4267</v>
      </c>
      <c r="B2026" s="47" t="s">
        <v>650</v>
      </c>
      <c r="C2026" s="48" t="n">
        <v>46060</v>
      </c>
      <c r="D2026" s="47" t="s">
        <v>75</v>
      </c>
      <c r="E2026" s="47" t="s">
        <v>65</v>
      </c>
      <c r="F2026" s="47" t="s">
        <v>2289</v>
      </c>
      <c r="G2026" s="47" t="s">
        <v>97</v>
      </c>
      <c r="H2026" s="47" t="s">
        <v>2232</v>
      </c>
      <c r="I2026" s="47" t="n">
        <v>3</v>
      </c>
    </row>
    <row r="2027" customFormat="false" ht="15" hidden="false" customHeight="false" outlineLevel="0" collapsed="false">
      <c r="A2027" s="47" t="s">
        <v>4268</v>
      </c>
      <c r="B2027" s="47" t="s">
        <v>650</v>
      </c>
      <c r="C2027" s="48" t="n">
        <v>46060</v>
      </c>
      <c r="D2027" s="47" t="s">
        <v>75</v>
      </c>
      <c r="E2027" s="47" t="s">
        <v>65</v>
      </c>
      <c r="F2027" s="47" t="s">
        <v>2284</v>
      </c>
      <c r="G2027" s="47" t="s">
        <v>97</v>
      </c>
      <c r="H2027" s="47" t="s">
        <v>2232</v>
      </c>
      <c r="I2027" s="47" t="n">
        <v>2</v>
      </c>
    </row>
    <row r="2028" customFormat="false" ht="15" hidden="false" customHeight="false" outlineLevel="0" collapsed="false">
      <c r="A2028" s="47" t="s">
        <v>4269</v>
      </c>
      <c r="B2028" s="47" t="s">
        <v>651</v>
      </c>
      <c r="C2028" s="48" t="n">
        <v>46062</v>
      </c>
      <c r="D2028" s="47" t="s">
        <v>73</v>
      </c>
      <c r="E2028" s="47" t="s">
        <v>62</v>
      </c>
      <c r="F2028" s="47" t="s">
        <v>2317</v>
      </c>
      <c r="G2028" s="47" t="s">
        <v>97</v>
      </c>
      <c r="H2028" s="47" t="s">
        <v>2232</v>
      </c>
      <c r="I2028" s="47" t="n">
        <v>4</v>
      </c>
    </row>
    <row r="2029" customFormat="false" ht="15" hidden="false" customHeight="false" outlineLevel="0" collapsed="false">
      <c r="A2029" s="47" t="s">
        <v>4270</v>
      </c>
      <c r="B2029" s="47" t="s">
        <v>651</v>
      </c>
      <c r="C2029" s="48" t="n">
        <v>46062</v>
      </c>
      <c r="D2029" s="47" t="s">
        <v>73</v>
      </c>
      <c r="E2029" s="47" t="s">
        <v>62</v>
      </c>
      <c r="F2029" s="47" t="s">
        <v>2228</v>
      </c>
      <c r="G2029" s="47" t="s">
        <v>97</v>
      </c>
      <c r="H2029" s="47" t="s">
        <v>2232</v>
      </c>
      <c r="I2029" s="47" t="n">
        <v>7</v>
      </c>
    </row>
    <row r="2030" customFormat="false" ht="15" hidden="false" customHeight="false" outlineLevel="0" collapsed="false">
      <c r="A2030" s="47" t="s">
        <v>4271</v>
      </c>
      <c r="B2030" s="47" t="s">
        <v>653</v>
      </c>
      <c r="C2030" s="48" t="n">
        <v>46062</v>
      </c>
      <c r="D2030" s="47" t="s">
        <v>74</v>
      </c>
      <c r="E2030" s="47" t="s">
        <v>62</v>
      </c>
      <c r="F2030" s="47" t="s">
        <v>2231</v>
      </c>
      <c r="G2030" s="47" t="s">
        <v>97</v>
      </c>
      <c r="H2030" s="47" t="s">
        <v>2232</v>
      </c>
      <c r="I2030" s="47" t="n">
        <v>5</v>
      </c>
    </row>
    <row r="2031" customFormat="false" ht="15" hidden="false" customHeight="false" outlineLevel="0" collapsed="false">
      <c r="A2031" s="47" t="s">
        <v>4272</v>
      </c>
      <c r="B2031" s="47" t="s">
        <v>653</v>
      </c>
      <c r="C2031" s="48" t="n">
        <v>46062</v>
      </c>
      <c r="D2031" s="47" t="s">
        <v>74</v>
      </c>
      <c r="E2031" s="47" t="s">
        <v>62</v>
      </c>
      <c r="F2031" s="47" t="s">
        <v>2228</v>
      </c>
      <c r="G2031" s="47" t="s">
        <v>97</v>
      </c>
      <c r="H2031" s="47" t="s">
        <v>2232</v>
      </c>
      <c r="I2031" s="47" t="n">
        <v>7</v>
      </c>
    </row>
    <row r="2032" customFormat="false" ht="15" hidden="false" customHeight="false" outlineLevel="0" collapsed="false">
      <c r="A2032" s="47" t="s">
        <v>4273</v>
      </c>
      <c r="B2032" s="47" t="s">
        <v>653</v>
      </c>
      <c r="C2032" s="48" t="n">
        <v>46062</v>
      </c>
      <c r="D2032" s="47" t="s">
        <v>74</v>
      </c>
      <c r="E2032" s="47" t="s">
        <v>62</v>
      </c>
      <c r="F2032" s="47" t="s">
        <v>2228</v>
      </c>
      <c r="G2032" s="47" t="s">
        <v>97</v>
      </c>
      <c r="H2032" s="47" t="s">
        <v>2232</v>
      </c>
      <c r="I2032" s="47" t="n">
        <v>4</v>
      </c>
    </row>
    <row r="2033" customFormat="false" ht="15" hidden="false" customHeight="false" outlineLevel="0" collapsed="false">
      <c r="A2033" s="47" t="s">
        <v>4274</v>
      </c>
      <c r="B2033" s="47" t="s">
        <v>653</v>
      </c>
      <c r="C2033" s="48" t="n">
        <v>46062</v>
      </c>
      <c r="D2033" s="47" t="s">
        <v>74</v>
      </c>
      <c r="E2033" s="47" t="s">
        <v>62</v>
      </c>
      <c r="F2033" s="47" t="s">
        <v>2228</v>
      </c>
      <c r="G2033" s="47" t="s">
        <v>97</v>
      </c>
      <c r="H2033" s="47" t="s">
        <v>2232</v>
      </c>
      <c r="I2033" s="47" t="n">
        <v>7</v>
      </c>
    </row>
    <row r="2034" customFormat="false" ht="15" hidden="false" customHeight="false" outlineLevel="0" collapsed="false">
      <c r="A2034" s="47" t="s">
        <v>4275</v>
      </c>
      <c r="B2034" s="47" t="s">
        <v>654</v>
      </c>
      <c r="C2034" s="48" t="n">
        <v>46062</v>
      </c>
      <c r="D2034" s="47" t="s">
        <v>75</v>
      </c>
      <c r="E2034" s="47" t="s">
        <v>62</v>
      </c>
      <c r="F2034" s="47" t="s">
        <v>2228</v>
      </c>
      <c r="G2034" s="47" t="s">
        <v>97</v>
      </c>
      <c r="H2034" s="47" t="s">
        <v>2232</v>
      </c>
      <c r="I2034" s="47" t="n">
        <v>5</v>
      </c>
    </row>
    <row r="2035" customFormat="false" ht="15" hidden="false" customHeight="false" outlineLevel="0" collapsed="false">
      <c r="A2035" s="47" t="s">
        <v>4276</v>
      </c>
      <c r="B2035" s="47" t="s">
        <v>654</v>
      </c>
      <c r="C2035" s="48" t="n">
        <v>46062</v>
      </c>
      <c r="D2035" s="47" t="s">
        <v>75</v>
      </c>
      <c r="E2035" s="47" t="s">
        <v>62</v>
      </c>
      <c r="F2035" s="47" t="s">
        <v>2228</v>
      </c>
      <c r="G2035" s="47" t="s">
        <v>97</v>
      </c>
      <c r="H2035" s="47" t="s">
        <v>2232</v>
      </c>
      <c r="I2035" s="47" t="n">
        <v>3</v>
      </c>
    </row>
    <row r="2036" customFormat="false" ht="15" hidden="false" customHeight="false" outlineLevel="0" collapsed="false">
      <c r="A2036" s="47" t="s">
        <v>4277</v>
      </c>
      <c r="B2036" s="47" t="s">
        <v>655</v>
      </c>
      <c r="C2036" s="48" t="n">
        <v>46062</v>
      </c>
      <c r="D2036" s="47" t="s">
        <v>73</v>
      </c>
      <c r="E2036" s="47" t="s">
        <v>63</v>
      </c>
      <c r="F2036" s="47" t="s">
        <v>2255</v>
      </c>
      <c r="G2036" s="47" t="s">
        <v>93</v>
      </c>
      <c r="H2036" s="47" t="s">
        <v>2253</v>
      </c>
      <c r="I2036" s="47" t="n">
        <v>26</v>
      </c>
    </row>
    <row r="2037" customFormat="false" ht="15" hidden="false" customHeight="false" outlineLevel="0" collapsed="false">
      <c r="A2037" s="47" t="s">
        <v>4278</v>
      </c>
      <c r="B2037" s="47" t="s">
        <v>655</v>
      </c>
      <c r="C2037" s="48" t="n">
        <v>46062</v>
      </c>
      <c r="D2037" s="47" t="s">
        <v>73</v>
      </c>
      <c r="E2037" s="47" t="s">
        <v>63</v>
      </c>
      <c r="F2037" s="47" t="s">
        <v>2252</v>
      </c>
      <c r="G2037" s="47" t="s">
        <v>96</v>
      </c>
      <c r="H2037" s="47" t="s">
        <v>2270</v>
      </c>
      <c r="I2037" s="47" t="n">
        <v>11</v>
      </c>
    </row>
    <row r="2038" customFormat="false" ht="15" hidden="false" customHeight="false" outlineLevel="0" collapsed="false">
      <c r="A2038" s="47" t="s">
        <v>4279</v>
      </c>
      <c r="B2038" s="47" t="s">
        <v>655</v>
      </c>
      <c r="C2038" s="48" t="n">
        <v>46062</v>
      </c>
      <c r="D2038" s="47" t="s">
        <v>73</v>
      </c>
      <c r="E2038" s="47" t="s">
        <v>63</v>
      </c>
      <c r="F2038" s="47" t="s">
        <v>2260</v>
      </c>
      <c r="G2038" s="47" t="s">
        <v>97</v>
      </c>
      <c r="H2038" s="47" t="s">
        <v>2232</v>
      </c>
      <c r="I2038" s="47" t="n">
        <v>2</v>
      </c>
    </row>
    <row r="2039" customFormat="false" ht="15" hidden="false" customHeight="false" outlineLevel="0" collapsed="false">
      <c r="A2039" s="47" t="s">
        <v>4280</v>
      </c>
      <c r="B2039" s="47" t="s">
        <v>655</v>
      </c>
      <c r="C2039" s="48" t="n">
        <v>46062</v>
      </c>
      <c r="D2039" s="47" t="s">
        <v>73</v>
      </c>
      <c r="E2039" s="47" t="s">
        <v>63</v>
      </c>
      <c r="F2039" s="47" t="s">
        <v>2252</v>
      </c>
      <c r="G2039" s="47" t="s">
        <v>97</v>
      </c>
      <c r="H2039" s="47" t="s">
        <v>2232</v>
      </c>
      <c r="I2039" s="47" t="n">
        <v>7</v>
      </c>
    </row>
    <row r="2040" customFormat="false" ht="15" hidden="false" customHeight="false" outlineLevel="0" collapsed="false">
      <c r="A2040" s="47" t="s">
        <v>4281</v>
      </c>
      <c r="B2040" s="47" t="s">
        <v>655</v>
      </c>
      <c r="C2040" s="48" t="n">
        <v>46062</v>
      </c>
      <c r="D2040" s="47" t="s">
        <v>73</v>
      </c>
      <c r="E2040" s="47" t="s">
        <v>63</v>
      </c>
      <c r="F2040" s="47" t="s">
        <v>2252</v>
      </c>
      <c r="G2040" s="47" t="s">
        <v>97</v>
      </c>
      <c r="H2040" s="47" t="s">
        <v>2232</v>
      </c>
      <c r="I2040" s="47" t="n">
        <v>5</v>
      </c>
    </row>
    <row r="2041" customFormat="false" ht="15" hidden="false" customHeight="false" outlineLevel="0" collapsed="false">
      <c r="A2041" s="47" t="s">
        <v>4282</v>
      </c>
      <c r="B2041" s="47" t="s">
        <v>655</v>
      </c>
      <c r="C2041" s="48" t="n">
        <v>46062</v>
      </c>
      <c r="D2041" s="47" t="s">
        <v>73</v>
      </c>
      <c r="E2041" s="47" t="s">
        <v>63</v>
      </c>
      <c r="F2041" s="47" t="s">
        <v>2255</v>
      </c>
      <c r="G2041" s="47" t="s">
        <v>97</v>
      </c>
      <c r="H2041" s="47" t="s">
        <v>2232</v>
      </c>
      <c r="I2041" s="47" t="n">
        <v>3</v>
      </c>
    </row>
    <row r="2042" customFormat="false" ht="15" hidden="false" customHeight="false" outlineLevel="0" collapsed="false">
      <c r="A2042" s="47" t="s">
        <v>4283</v>
      </c>
      <c r="B2042" s="47" t="s">
        <v>655</v>
      </c>
      <c r="C2042" s="48" t="n">
        <v>46062</v>
      </c>
      <c r="D2042" s="47" t="s">
        <v>73</v>
      </c>
      <c r="E2042" s="47" t="s">
        <v>63</v>
      </c>
      <c r="F2042" s="47" t="s">
        <v>2252</v>
      </c>
      <c r="G2042" s="47" t="s">
        <v>97</v>
      </c>
      <c r="H2042" s="47" t="s">
        <v>2232</v>
      </c>
      <c r="I2042" s="47" t="n">
        <v>6</v>
      </c>
    </row>
    <row r="2043" customFormat="false" ht="15" hidden="false" customHeight="false" outlineLevel="0" collapsed="false">
      <c r="A2043" s="47" t="s">
        <v>4284</v>
      </c>
      <c r="B2043" s="47" t="s">
        <v>655</v>
      </c>
      <c r="C2043" s="48" t="n">
        <v>46062</v>
      </c>
      <c r="D2043" s="47" t="s">
        <v>73</v>
      </c>
      <c r="E2043" s="47" t="s">
        <v>63</v>
      </c>
      <c r="F2043" s="47" t="s">
        <v>2255</v>
      </c>
      <c r="G2043" s="47" t="s">
        <v>97</v>
      </c>
      <c r="H2043" s="47" t="s">
        <v>2232</v>
      </c>
      <c r="I2043" s="47" t="n">
        <v>2</v>
      </c>
    </row>
    <row r="2044" customFormat="false" ht="15" hidden="false" customHeight="false" outlineLevel="0" collapsed="false">
      <c r="A2044" s="47" t="s">
        <v>4285</v>
      </c>
      <c r="B2044" s="47" t="s">
        <v>656</v>
      </c>
      <c r="C2044" s="48" t="n">
        <v>46062</v>
      </c>
      <c r="D2044" s="47" t="s">
        <v>74</v>
      </c>
      <c r="E2044" s="47" t="s">
        <v>63</v>
      </c>
      <c r="F2044" s="47" t="s">
        <v>2252</v>
      </c>
      <c r="G2044" s="47" t="s">
        <v>93</v>
      </c>
      <c r="H2044" s="47" t="s">
        <v>2253</v>
      </c>
      <c r="I2044" s="47" t="n">
        <v>17</v>
      </c>
    </row>
    <row r="2045" customFormat="false" ht="15" hidden="false" customHeight="false" outlineLevel="0" collapsed="false">
      <c r="A2045" s="47" t="s">
        <v>4286</v>
      </c>
      <c r="B2045" s="47" t="s">
        <v>656</v>
      </c>
      <c r="C2045" s="48" t="n">
        <v>46062</v>
      </c>
      <c r="D2045" s="47" t="s">
        <v>74</v>
      </c>
      <c r="E2045" s="47" t="s">
        <v>63</v>
      </c>
      <c r="F2045" s="47" t="s">
        <v>2255</v>
      </c>
      <c r="G2045" s="47" t="s">
        <v>93</v>
      </c>
      <c r="H2045" s="47" t="s">
        <v>2253</v>
      </c>
      <c r="I2045" s="47" t="n">
        <v>75</v>
      </c>
    </row>
    <row r="2046" customFormat="false" ht="15" hidden="false" customHeight="false" outlineLevel="0" collapsed="false">
      <c r="A2046" s="47" t="s">
        <v>4287</v>
      </c>
      <c r="B2046" s="47" t="s">
        <v>656</v>
      </c>
      <c r="C2046" s="48" t="n">
        <v>46062</v>
      </c>
      <c r="D2046" s="47" t="s">
        <v>74</v>
      </c>
      <c r="E2046" s="47" t="s">
        <v>63</v>
      </c>
      <c r="F2046" s="47" t="s">
        <v>2252</v>
      </c>
      <c r="G2046" s="47" t="s">
        <v>96</v>
      </c>
      <c r="H2046" s="47" t="s">
        <v>2270</v>
      </c>
      <c r="I2046" s="47" t="n">
        <v>5</v>
      </c>
    </row>
    <row r="2047" customFormat="false" ht="15" hidden="false" customHeight="false" outlineLevel="0" collapsed="false">
      <c r="A2047" s="47" t="s">
        <v>4288</v>
      </c>
      <c r="B2047" s="47" t="s">
        <v>656</v>
      </c>
      <c r="C2047" s="48" t="n">
        <v>46062</v>
      </c>
      <c r="D2047" s="47" t="s">
        <v>74</v>
      </c>
      <c r="E2047" s="47" t="s">
        <v>63</v>
      </c>
      <c r="F2047" s="47" t="s">
        <v>2255</v>
      </c>
      <c r="G2047" s="47" t="s">
        <v>97</v>
      </c>
      <c r="H2047" s="47" t="s">
        <v>2232</v>
      </c>
      <c r="I2047" s="47" t="n">
        <v>3</v>
      </c>
    </row>
    <row r="2048" customFormat="false" ht="15" hidden="false" customHeight="false" outlineLevel="0" collapsed="false">
      <c r="A2048" s="47" t="s">
        <v>4289</v>
      </c>
      <c r="B2048" s="47" t="s">
        <v>656</v>
      </c>
      <c r="C2048" s="48" t="n">
        <v>46062</v>
      </c>
      <c r="D2048" s="47" t="s">
        <v>74</v>
      </c>
      <c r="E2048" s="47" t="s">
        <v>63</v>
      </c>
      <c r="F2048" s="47" t="s">
        <v>2255</v>
      </c>
      <c r="G2048" s="47" t="s">
        <v>97</v>
      </c>
      <c r="H2048" s="47" t="s">
        <v>2232</v>
      </c>
      <c r="I2048" s="47" t="n">
        <v>5</v>
      </c>
    </row>
    <row r="2049" customFormat="false" ht="15" hidden="false" customHeight="false" outlineLevel="0" collapsed="false">
      <c r="A2049" s="47" t="s">
        <v>4290</v>
      </c>
      <c r="B2049" s="47" t="s">
        <v>656</v>
      </c>
      <c r="C2049" s="48" t="n">
        <v>46062</v>
      </c>
      <c r="D2049" s="47" t="s">
        <v>74</v>
      </c>
      <c r="E2049" s="47" t="s">
        <v>63</v>
      </c>
      <c r="F2049" s="47" t="s">
        <v>2252</v>
      </c>
      <c r="G2049" s="47" t="s">
        <v>97</v>
      </c>
      <c r="H2049" s="47" t="s">
        <v>2232</v>
      </c>
      <c r="I2049" s="47" t="n">
        <v>7</v>
      </c>
    </row>
    <row r="2050" customFormat="false" ht="15" hidden="false" customHeight="false" outlineLevel="0" collapsed="false">
      <c r="A2050" s="47" t="s">
        <v>4291</v>
      </c>
      <c r="B2050" s="47" t="s">
        <v>656</v>
      </c>
      <c r="C2050" s="48" t="n">
        <v>46062</v>
      </c>
      <c r="D2050" s="47" t="s">
        <v>74</v>
      </c>
      <c r="E2050" s="47" t="s">
        <v>63</v>
      </c>
      <c r="F2050" s="47" t="s">
        <v>2255</v>
      </c>
      <c r="G2050" s="47" t="s">
        <v>97</v>
      </c>
      <c r="H2050" s="47" t="s">
        <v>2232</v>
      </c>
      <c r="I2050" s="47" t="n">
        <v>2</v>
      </c>
    </row>
    <row r="2051" customFormat="false" ht="15" hidden="false" customHeight="false" outlineLevel="0" collapsed="false">
      <c r="A2051" s="47" t="s">
        <v>4292</v>
      </c>
      <c r="B2051" s="47" t="s">
        <v>656</v>
      </c>
      <c r="C2051" s="48" t="n">
        <v>46062</v>
      </c>
      <c r="D2051" s="47" t="s">
        <v>74</v>
      </c>
      <c r="E2051" s="47" t="s">
        <v>63</v>
      </c>
      <c r="F2051" s="47" t="s">
        <v>2252</v>
      </c>
      <c r="G2051" s="47" t="s">
        <v>97</v>
      </c>
      <c r="H2051" s="47" t="s">
        <v>2232</v>
      </c>
      <c r="I2051" s="47" t="n">
        <v>2</v>
      </c>
    </row>
    <row r="2052" customFormat="false" ht="15" hidden="false" customHeight="false" outlineLevel="0" collapsed="false">
      <c r="A2052" s="47" t="s">
        <v>4293</v>
      </c>
      <c r="B2052" s="47" t="s">
        <v>656</v>
      </c>
      <c r="C2052" s="48" t="n">
        <v>46062</v>
      </c>
      <c r="D2052" s="47" t="s">
        <v>74</v>
      </c>
      <c r="E2052" s="47" t="s">
        <v>63</v>
      </c>
      <c r="F2052" s="47" t="s">
        <v>2255</v>
      </c>
      <c r="G2052" s="47" t="s">
        <v>97</v>
      </c>
      <c r="H2052" s="47" t="s">
        <v>2232</v>
      </c>
      <c r="I2052" s="47" t="n">
        <v>2</v>
      </c>
    </row>
    <row r="2053" customFormat="false" ht="15" hidden="false" customHeight="false" outlineLevel="0" collapsed="false">
      <c r="A2053" s="47" t="s">
        <v>4294</v>
      </c>
      <c r="B2053" s="47" t="s">
        <v>657</v>
      </c>
      <c r="C2053" s="48" t="n">
        <v>46062</v>
      </c>
      <c r="D2053" s="47" t="s">
        <v>75</v>
      </c>
      <c r="E2053" s="47" t="s">
        <v>63</v>
      </c>
      <c r="F2053" s="47" t="s">
        <v>2260</v>
      </c>
      <c r="G2053" s="47" t="s">
        <v>93</v>
      </c>
      <c r="H2053" s="47" t="s">
        <v>2253</v>
      </c>
      <c r="I2053" s="47" t="n">
        <v>67</v>
      </c>
    </row>
    <row r="2054" customFormat="false" ht="15" hidden="false" customHeight="false" outlineLevel="0" collapsed="false">
      <c r="A2054" s="47" t="s">
        <v>4295</v>
      </c>
      <c r="B2054" s="47" t="s">
        <v>657</v>
      </c>
      <c r="C2054" s="48" t="n">
        <v>46062</v>
      </c>
      <c r="D2054" s="47" t="s">
        <v>75</v>
      </c>
      <c r="E2054" s="47" t="s">
        <v>63</v>
      </c>
      <c r="F2054" s="47" t="s">
        <v>2260</v>
      </c>
      <c r="G2054" s="47" t="s">
        <v>93</v>
      </c>
      <c r="H2054" s="47" t="s">
        <v>2253</v>
      </c>
      <c r="I2054" s="47" t="n">
        <v>94</v>
      </c>
    </row>
    <row r="2055" customFormat="false" ht="15" hidden="false" customHeight="false" outlineLevel="0" collapsed="false">
      <c r="A2055" s="47" t="s">
        <v>4296</v>
      </c>
      <c r="B2055" s="47" t="s">
        <v>657</v>
      </c>
      <c r="C2055" s="48" t="n">
        <v>46062</v>
      </c>
      <c r="D2055" s="47" t="s">
        <v>75</v>
      </c>
      <c r="E2055" s="47" t="s">
        <v>63</v>
      </c>
      <c r="F2055" s="47" t="s">
        <v>2255</v>
      </c>
      <c r="G2055" s="47" t="s">
        <v>97</v>
      </c>
      <c r="H2055" s="47" t="s">
        <v>2232</v>
      </c>
      <c r="I2055" s="47" t="n">
        <v>4</v>
      </c>
    </row>
    <row r="2056" customFormat="false" ht="15" hidden="false" customHeight="false" outlineLevel="0" collapsed="false">
      <c r="A2056" s="47" t="s">
        <v>4297</v>
      </c>
      <c r="B2056" s="47" t="s">
        <v>657</v>
      </c>
      <c r="C2056" s="48" t="n">
        <v>46062</v>
      </c>
      <c r="D2056" s="47" t="s">
        <v>75</v>
      </c>
      <c r="E2056" s="47" t="s">
        <v>63</v>
      </c>
      <c r="F2056" s="47" t="s">
        <v>2255</v>
      </c>
      <c r="G2056" s="47" t="s">
        <v>97</v>
      </c>
      <c r="H2056" s="47" t="s">
        <v>2232</v>
      </c>
      <c r="I2056" s="47" t="n">
        <v>5</v>
      </c>
    </row>
    <row r="2057" customFormat="false" ht="15" hidden="false" customHeight="false" outlineLevel="0" collapsed="false">
      <c r="A2057" s="47" t="s">
        <v>4298</v>
      </c>
      <c r="B2057" s="47" t="s">
        <v>657</v>
      </c>
      <c r="C2057" s="48" t="n">
        <v>46062</v>
      </c>
      <c r="D2057" s="47" t="s">
        <v>75</v>
      </c>
      <c r="E2057" s="47" t="s">
        <v>63</v>
      </c>
      <c r="F2057" s="47" t="s">
        <v>2255</v>
      </c>
      <c r="G2057" s="47" t="s">
        <v>97</v>
      </c>
      <c r="H2057" s="47" t="s">
        <v>2232</v>
      </c>
      <c r="I2057" s="47" t="n">
        <v>2</v>
      </c>
    </row>
    <row r="2058" customFormat="false" ht="15" hidden="false" customHeight="false" outlineLevel="0" collapsed="false">
      <c r="A2058" s="47" t="s">
        <v>4299</v>
      </c>
      <c r="B2058" s="47" t="s">
        <v>657</v>
      </c>
      <c r="C2058" s="48" t="n">
        <v>46062</v>
      </c>
      <c r="D2058" s="47" t="s">
        <v>75</v>
      </c>
      <c r="E2058" s="47" t="s">
        <v>63</v>
      </c>
      <c r="F2058" s="47" t="s">
        <v>2260</v>
      </c>
      <c r="G2058" s="47" t="s">
        <v>97</v>
      </c>
      <c r="H2058" s="47" t="s">
        <v>2232</v>
      </c>
      <c r="I2058" s="47" t="n">
        <v>6</v>
      </c>
    </row>
    <row r="2059" customFormat="false" ht="15" hidden="false" customHeight="false" outlineLevel="0" collapsed="false">
      <c r="A2059" s="47" t="s">
        <v>4300</v>
      </c>
      <c r="B2059" s="47" t="s">
        <v>658</v>
      </c>
      <c r="C2059" s="48" t="n">
        <v>46062</v>
      </c>
      <c r="D2059" s="47" t="s">
        <v>73</v>
      </c>
      <c r="E2059" s="47" t="s">
        <v>64</v>
      </c>
      <c r="F2059" s="47" t="s">
        <v>2280</v>
      </c>
      <c r="G2059" s="47" t="s">
        <v>97</v>
      </c>
      <c r="H2059" s="47" t="s">
        <v>2232</v>
      </c>
      <c r="I2059" s="47" t="n">
        <v>4</v>
      </c>
    </row>
    <row r="2060" customFormat="false" ht="15" hidden="false" customHeight="false" outlineLevel="0" collapsed="false">
      <c r="A2060" s="47" t="s">
        <v>4301</v>
      </c>
      <c r="B2060" s="47" t="s">
        <v>658</v>
      </c>
      <c r="C2060" s="48" t="n">
        <v>46062</v>
      </c>
      <c r="D2060" s="47" t="s">
        <v>73</v>
      </c>
      <c r="E2060" s="47" t="s">
        <v>64</v>
      </c>
      <c r="F2060" s="47" t="s">
        <v>2278</v>
      </c>
      <c r="G2060" s="47" t="s">
        <v>97</v>
      </c>
      <c r="H2060" s="47" t="s">
        <v>2232</v>
      </c>
      <c r="I2060" s="47" t="n">
        <v>2</v>
      </c>
    </row>
    <row r="2061" customFormat="false" ht="15" hidden="false" customHeight="false" outlineLevel="0" collapsed="false">
      <c r="A2061" s="47" t="s">
        <v>4302</v>
      </c>
      <c r="B2061" s="47" t="s">
        <v>660</v>
      </c>
      <c r="C2061" s="48" t="n">
        <v>46062</v>
      </c>
      <c r="D2061" s="47" t="s">
        <v>74</v>
      </c>
      <c r="E2061" s="47" t="s">
        <v>64</v>
      </c>
      <c r="F2061" s="47" t="s">
        <v>2278</v>
      </c>
      <c r="G2061" s="47" t="s">
        <v>93</v>
      </c>
      <c r="H2061" s="47" t="s">
        <v>2253</v>
      </c>
      <c r="I2061" s="47" t="n">
        <v>6</v>
      </c>
    </row>
    <row r="2062" customFormat="false" ht="15" hidden="false" customHeight="false" outlineLevel="0" collapsed="false">
      <c r="A2062" s="47" t="s">
        <v>4303</v>
      </c>
      <c r="B2062" s="47" t="s">
        <v>660</v>
      </c>
      <c r="C2062" s="48" t="n">
        <v>46062</v>
      </c>
      <c r="D2062" s="47" t="s">
        <v>74</v>
      </c>
      <c r="E2062" s="47" t="s">
        <v>64</v>
      </c>
      <c r="F2062" s="47" t="s">
        <v>2280</v>
      </c>
      <c r="G2062" s="47" t="s">
        <v>97</v>
      </c>
      <c r="H2062" s="47" t="s">
        <v>2232</v>
      </c>
      <c r="I2062" s="47" t="n">
        <v>3</v>
      </c>
    </row>
    <row r="2063" customFormat="false" ht="15" hidden="false" customHeight="false" outlineLevel="0" collapsed="false">
      <c r="A2063" s="47" t="s">
        <v>4304</v>
      </c>
      <c r="B2063" s="47" t="s">
        <v>660</v>
      </c>
      <c r="C2063" s="48" t="n">
        <v>46062</v>
      </c>
      <c r="D2063" s="47" t="s">
        <v>74</v>
      </c>
      <c r="E2063" s="47" t="s">
        <v>64</v>
      </c>
      <c r="F2063" s="47" t="s">
        <v>2280</v>
      </c>
      <c r="G2063" s="47" t="s">
        <v>97</v>
      </c>
      <c r="H2063" s="47" t="s">
        <v>2232</v>
      </c>
      <c r="I2063" s="47" t="n">
        <v>7</v>
      </c>
    </row>
    <row r="2064" customFormat="false" ht="15" hidden="false" customHeight="false" outlineLevel="0" collapsed="false">
      <c r="A2064" s="47" t="s">
        <v>4305</v>
      </c>
      <c r="B2064" s="47" t="s">
        <v>660</v>
      </c>
      <c r="C2064" s="48" t="n">
        <v>46062</v>
      </c>
      <c r="D2064" s="47" t="s">
        <v>74</v>
      </c>
      <c r="E2064" s="47" t="s">
        <v>64</v>
      </c>
      <c r="F2064" s="47" t="s">
        <v>2280</v>
      </c>
      <c r="G2064" s="47" t="s">
        <v>97</v>
      </c>
      <c r="H2064" s="47" t="s">
        <v>2232</v>
      </c>
      <c r="I2064" s="47" t="n">
        <v>7</v>
      </c>
    </row>
    <row r="2065" customFormat="false" ht="15" hidden="false" customHeight="false" outlineLevel="0" collapsed="false">
      <c r="A2065" s="47" t="s">
        <v>4306</v>
      </c>
      <c r="B2065" s="47" t="s">
        <v>661</v>
      </c>
      <c r="C2065" s="48" t="n">
        <v>46062</v>
      </c>
      <c r="D2065" s="47" t="s">
        <v>73</v>
      </c>
      <c r="E2065" s="47" t="s">
        <v>65</v>
      </c>
      <c r="F2065" s="47" t="s">
        <v>2289</v>
      </c>
      <c r="G2065" s="47" t="s">
        <v>93</v>
      </c>
      <c r="H2065" s="47" t="s">
        <v>2253</v>
      </c>
      <c r="I2065" s="47" t="n">
        <v>10</v>
      </c>
    </row>
    <row r="2066" customFormat="false" ht="15" hidden="false" customHeight="false" outlineLevel="0" collapsed="false">
      <c r="A2066" s="47" t="s">
        <v>4307</v>
      </c>
      <c r="B2066" s="47" t="s">
        <v>661</v>
      </c>
      <c r="C2066" s="48" t="n">
        <v>46062</v>
      </c>
      <c r="D2066" s="47" t="s">
        <v>73</v>
      </c>
      <c r="E2066" s="47" t="s">
        <v>65</v>
      </c>
      <c r="F2066" s="47" t="s">
        <v>2289</v>
      </c>
      <c r="G2066" s="47" t="s">
        <v>96</v>
      </c>
      <c r="H2066" s="47" t="s">
        <v>2270</v>
      </c>
      <c r="I2066" s="47" t="n">
        <v>14</v>
      </c>
    </row>
    <row r="2067" customFormat="false" ht="15" hidden="false" customHeight="false" outlineLevel="0" collapsed="false">
      <c r="A2067" s="47" t="s">
        <v>4308</v>
      </c>
      <c r="B2067" s="47" t="s">
        <v>661</v>
      </c>
      <c r="C2067" s="48" t="n">
        <v>46062</v>
      </c>
      <c r="D2067" s="47" t="s">
        <v>73</v>
      </c>
      <c r="E2067" s="47" t="s">
        <v>65</v>
      </c>
      <c r="F2067" s="47" t="s">
        <v>2289</v>
      </c>
      <c r="G2067" s="47" t="s">
        <v>96</v>
      </c>
      <c r="H2067" s="47" t="s">
        <v>2270</v>
      </c>
      <c r="I2067" s="47" t="n">
        <v>19</v>
      </c>
    </row>
    <row r="2068" customFormat="false" ht="15" hidden="false" customHeight="false" outlineLevel="0" collapsed="false">
      <c r="A2068" s="47" t="s">
        <v>4309</v>
      </c>
      <c r="B2068" s="47" t="s">
        <v>661</v>
      </c>
      <c r="C2068" s="48" t="n">
        <v>46062</v>
      </c>
      <c r="D2068" s="47" t="s">
        <v>73</v>
      </c>
      <c r="E2068" s="47" t="s">
        <v>65</v>
      </c>
      <c r="F2068" s="47" t="s">
        <v>2284</v>
      </c>
      <c r="G2068" s="47" t="s">
        <v>97</v>
      </c>
      <c r="H2068" s="47" t="s">
        <v>2232</v>
      </c>
      <c r="I2068" s="47" t="n">
        <v>6</v>
      </c>
    </row>
    <row r="2069" customFormat="false" ht="15" hidden="false" customHeight="false" outlineLevel="0" collapsed="false">
      <c r="A2069" s="47" t="s">
        <v>4310</v>
      </c>
      <c r="B2069" s="47" t="s">
        <v>661</v>
      </c>
      <c r="C2069" s="48" t="n">
        <v>46062</v>
      </c>
      <c r="D2069" s="47" t="s">
        <v>73</v>
      </c>
      <c r="E2069" s="47" t="s">
        <v>65</v>
      </c>
      <c r="F2069" s="47" t="s">
        <v>2284</v>
      </c>
      <c r="G2069" s="47" t="s">
        <v>97</v>
      </c>
      <c r="H2069" s="47" t="s">
        <v>2232</v>
      </c>
      <c r="I2069" s="47" t="n">
        <v>3</v>
      </c>
    </row>
    <row r="2070" customFormat="false" ht="15" hidden="false" customHeight="false" outlineLevel="0" collapsed="false">
      <c r="A2070" s="47" t="s">
        <v>4311</v>
      </c>
      <c r="B2070" s="47" t="s">
        <v>661</v>
      </c>
      <c r="C2070" s="48" t="n">
        <v>46062</v>
      </c>
      <c r="D2070" s="47" t="s">
        <v>73</v>
      </c>
      <c r="E2070" s="47" t="s">
        <v>65</v>
      </c>
      <c r="F2070" s="47" t="s">
        <v>2289</v>
      </c>
      <c r="G2070" s="47" t="s">
        <v>97</v>
      </c>
      <c r="H2070" s="47" t="s">
        <v>2232</v>
      </c>
      <c r="I2070" s="47" t="n">
        <v>2</v>
      </c>
    </row>
    <row r="2071" customFormat="false" ht="15" hidden="false" customHeight="false" outlineLevel="0" collapsed="false">
      <c r="A2071" s="47" t="s">
        <v>4312</v>
      </c>
      <c r="B2071" s="47" t="s">
        <v>661</v>
      </c>
      <c r="C2071" s="48" t="n">
        <v>46062</v>
      </c>
      <c r="D2071" s="47" t="s">
        <v>73</v>
      </c>
      <c r="E2071" s="47" t="s">
        <v>65</v>
      </c>
      <c r="F2071" s="47" t="s">
        <v>2284</v>
      </c>
      <c r="G2071" s="47" t="s">
        <v>97</v>
      </c>
      <c r="H2071" s="47" t="s">
        <v>2232</v>
      </c>
      <c r="I2071" s="47" t="n">
        <v>5</v>
      </c>
    </row>
    <row r="2072" customFormat="false" ht="15" hidden="false" customHeight="false" outlineLevel="0" collapsed="false">
      <c r="A2072" s="47" t="s">
        <v>4313</v>
      </c>
      <c r="B2072" s="47" t="s">
        <v>662</v>
      </c>
      <c r="C2072" s="48" t="n">
        <v>46062</v>
      </c>
      <c r="D2072" s="47" t="s">
        <v>74</v>
      </c>
      <c r="E2072" s="47" t="s">
        <v>65</v>
      </c>
      <c r="F2072" s="47" t="s">
        <v>2284</v>
      </c>
      <c r="G2072" s="47" t="s">
        <v>93</v>
      </c>
      <c r="H2072" s="47" t="s">
        <v>2253</v>
      </c>
      <c r="I2072" s="47" t="n">
        <v>25</v>
      </c>
    </row>
    <row r="2073" customFormat="false" ht="15" hidden="false" customHeight="false" outlineLevel="0" collapsed="false">
      <c r="A2073" s="47" t="s">
        <v>4314</v>
      </c>
      <c r="B2073" s="47" t="s">
        <v>662</v>
      </c>
      <c r="C2073" s="48" t="n">
        <v>46062</v>
      </c>
      <c r="D2073" s="47" t="s">
        <v>74</v>
      </c>
      <c r="E2073" s="47" t="s">
        <v>65</v>
      </c>
      <c r="F2073" s="47" t="s">
        <v>2284</v>
      </c>
      <c r="G2073" s="47" t="s">
        <v>95</v>
      </c>
      <c r="H2073" s="47" t="s">
        <v>2245</v>
      </c>
      <c r="I2073" s="47" t="n">
        <v>44</v>
      </c>
    </row>
    <row r="2074" customFormat="false" ht="15" hidden="false" customHeight="false" outlineLevel="0" collapsed="false">
      <c r="A2074" s="47" t="s">
        <v>4315</v>
      </c>
      <c r="B2074" s="47" t="s">
        <v>662</v>
      </c>
      <c r="C2074" s="48" t="n">
        <v>46062</v>
      </c>
      <c r="D2074" s="47" t="s">
        <v>74</v>
      </c>
      <c r="E2074" s="47" t="s">
        <v>65</v>
      </c>
      <c r="F2074" s="47" t="s">
        <v>2289</v>
      </c>
      <c r="G2074" s="47" t="s">
        <v>97</v>
      </c>
      <c r="H2074" s="47" t="s">
        <v>2232</v>
      </c>
      <c r="I2074" s="47" t="n">
        <v>3</v>
      </c>
    </row>
    <row r="2075" customFormat="false" ht="15" hidden="false" customHeight="false" outlineLevel="0" collapsed="false">
      <c r="A2075" s="47" t="s">
        <v>4316</v>
      </c>
      <c r="B2075" s="47" t="s">
        <v>662</v>
      </c>
      <c r="C2075" s="48" t="n">
        <v>46062</v>
      </c>
      <c r="D2075" s="47" t="s">
        <v>74</v>
      </c>
      <c r="E2075" s="47" t="s">
        <v>65</v>
      </c>
      <c r="F2075" s="47" t="s">
        <v>2284</v>
      </c>
      <c r="G2075" s="47" t="s">
        <v>97</v>
      </c>
      <c r="H2075" s="47" t="s">
        <v>2232</v>
      </c>
      <c r="I2075" s="47" t="n">
        <v>6</v>
      </c>
    </row>
    <row r="2076" customFormat="false" ht="15" hidden="false" customHeight="false" outlineLevel="0" collapsed="false">
      <c r="A2076" s="47" t="s">
        <v>4317</v>
      </c>
      <c r="B2076" s="47" t="s">
        <v>662</v>
      </c>
      <c r="C2076" s="48" t="n">
        <v>46062</v>
      </c>
      <c r="D2076" s="47" t="s">
        <v>74</v>
      </c>
      <c r="E2076" s="47" t="s">
        <v>65</v>
      </c>
      <c r="F2076" s="47" t="s">
        <v>2289</v>
      </c>
      <c r="G2076" s="47" t="s">
        <v>97</v>
      </c>
      <c r="H2076" s="47" t="s">
        <v>2232</v>
      </c>
      <c r="I2076" s="47" t="n">
        <v>5</v>
      </c>
    </row>
    <row r="2077" customFormat="false" ht="15" hidden="false" customHeight="false" outlineLevel="0" collapsed="false">
      <c r="A2077" s="47" t="s">
        <v>4318</v>
      </c>
      <c r="B2077" s="47" t="s">
        <v>663</v>
      </c>
      <c r="C2077" s="48" t="n">
        <v>46062</v>
      </c>
      <c r="D2077" s="47" t="s">
        <v>75</v>
      </c>
      <c r="E2077" s="47" t="s">
        <v>65</v>
      </c>
      <c r="F2077" s="47" t="s">
        <v>2289</v>
      </c>
      <c r="G2077" s="47" t="s">
        <v>93</v>
      </c>
      <c r="H2077" s="47" t="s">
        <v>2253</v>
      </c>
      <c r="I2077" s="47" t="n">
        <v>8</v>
      </c>
    </row>
    <row r="2078" customFormat="false" ht="15" hidden="false" customHeight="false" outlineLevel="0" collapsed="false">
      <c r="A2078" s="47" t="s">
        <v>4319</v>
      </c>
      <c r="B2078" s="47" t="s">
        <v>663</v>
      </c>
      <c r="C2078" s="48" t="n">
        <v>46062</v>
      </c>
      <c r="D2078" s="47" t="s">
        <v>75</v>
      </c>
      <c r="E2078" s="47" t="s">
        <v>65</v>
      </c>
      <c r="F2078" s="47" t="s">
        <v>2284</v>
      </c>
      <c r="G2078" s="47" t="s">
        <v>93</v>
      </c>
      <c r="H2078" s="47" t="s">
        <v>2253</v>
      </c>
      <c r="I2078" s="47" t="n">
        <v>5</v>
      </c>
    </row>
    <row r="2079" customFormat="false" ht="15" hidden="false" customHeight="false" outlineLevel="0" collapsed="false">
      <c r="A2079" s="47" t="s">
        <v>4320</v>
      </c>
      <c r="B2079" s="47" t="s">
        <v>663</v>
      </c>
      <c r="C2079" s="48" t="n">
        <v>46062</v>
      </c>
      <c r="D2079" s="47" t="s">
        <v>75</v>
      </c>
      <c r="E2079" s="47" t="s">
        <v>65</v>
      </c>
      <c r="F2079" s="47" t="s">
        <v>2284</v>
      </c>
      <c r="G2079" s="47" t="s">
        <v>95</v>
      </c>
      <c r="H2079" s="47" t="s">
        <v>2245</v>
      </c>
      <c r="I2079" s="47" t="n">
        <v>40</v>
      </c>
    </row>
    <row r="2080" customFormat="false" ht="15" hidden="false" customHeight="false" outlineLevel="0" collapsed="false">
      <c r="A2080" s="47" t="s">
        <v>4321</v>
      </c>
      <c r="B2080" s="47" t="s">
        <v>663</v>
      </c>
      <c r="C2080" s="48" t="n">
        <v>46062</v>
      </c>
      <c r="D2080" s="47" t="s">
        <v>75</v>
      </c>
      <c r="E2080" s="47" t="s">
        <v>65</v>
      </c>
      <c r="F2080" s="47" t="s">
        <v>2284</v>
      </c>
      <c r="G2080" s="47" t="s">
        <v>97</v>
      </c>
      <c r="H2080" s="47" t="s">
        <v>2232</v>
      </c>
      <c r="I2080" s="47" t="n">
        <v>4</v>
      </c>
    </row>
    <row r="2081" customFormat="false" ht="15" hidden="false" customHeight="false" outlineLevel="0" collapsed="false">
      <c r="A2081" s="47" t="s">
        <v>4322</v>
      </c>
      <c r="B2081" s="47" t="s">
        <v>663</v>
      </c>
      <c r="C2081" s="48" t="n">
        <v>46062</v>
      </c>
      <c r="D2081" s="47" t="s">
        <v>75</v>
      </c>
      <c r="E2081" s="47" t="s">
        <v>65</v>
      </c>
      <c r="F2081" s="47" t="s">
        <v>2289</v>
      </c>
      <c r="G2081" s="47" t="s">
        <v>97</v>
      </c>
      <c r="H2081" s="47" t="s">
        <v>2232</v>
      </c>
      <c r="I2081" s="47" t="n">
        <v>5</v>
      </c>
    </row>
    <row r="2082" customFormat="false" ht="15" hidden="false" customHeight="false" outlineLevel="0" collapsed="false">
      <c r="A2082" s="47" t="s">
        <v>4323</v>
      </c>
      <c r="B2082" s="47" t="s">
        <v>663</v>
      </c>
      <c r="C2082" s="48" t="n">
        <v>46062</v>
      </c>
      <c r="D2082" s="47" t="s">
        <v>75</v>
      </c>
      <c r="E2082" s="47" t="s">
        <v>65</v>
      </c>
      <c r="F2082" s="47" t="s">
        <v>2284</v>
      </c>
      <c r="G2082" s="47" t="s">
        <v>97</v>
      </c>
      <c r="H2082" s="47" t="s">
        <v>2232</v>
      </c>
      <c r="I2082" s="47" t="n">
        <v>5</v>
      </c>
    </row>
    <row r="2083" customFormat="false" ht="15" hidden="false" customHeight="false" outlineLevel="0" collapsed="false">
      <c r="A2083" s="47" t="s">
        <v>4324</v>
      </c>
      <c r="B2083" s="47" t="s">
        <v>663</v>
      </c>
      <c r="C2083" s="48" t="n">
        <v>46062</v>
      </c>
      <c r="D2083" s="47" t="s">
        <v>75</v>
      </c>
      <c r="E2083" s="47" t="s">
        <v>65</v>
      </c>
      <c r="F2083" s="47" t="s">
        <v>2284</v>
      </c>
      <c r="G2083" s="47" t="s">
        <v>97</v>
      </c>
      <c r="H2083" s="47" t="s">
        <v>2232</v>
      </c>
      <c r="I2083" s="47" t="n">
        <v>5</v>
      </c>
    </row>
    <row r="2084" customFormat="false" ht="15" hidden="false" customHeight="false" outlineLevel="0" collapsed="false">
      <c r="A2084" s="47" t="s">
        <v>4325</v>
      </c>
      <c r="B2084" s="47" t="s">
        <v>664</v>
      </c>
      <c r="C2084" s="48" t="n">
        <v>46063</v>
      </c>
      <c r="D2084" s="47" t="s">
        <v>73</v>
      </c>
      <c r="E2084" s="47" t="s">
        <v>62</v>
      </c>
      <c r="F2084" s="47" t="s">
        <v>2231</v>
      </c>
      <c r="G2084" s="47" t="s">
        <v>97</v>
      </c>
      <c r="H2084" s="47" t="s">
        <v>2232</v>
      </c>
      <c r="I2084" s="47" t="n">
        <v>6</v>
      </c>
    </row>
    <row r="2085" customFormat="false" ht="15" hidden="false" customHeight="false" outlineLevel="0" collapsed="false">
      <c r="A2085" s="47" t="s">
        <v>4326</v>
      </c>
      <c r="B2085" s="47" t="s">
        <v>664</v>
      </c>
      <c r="C2085" s="48" t="n">
        <v>46063</v>
      </c>
      <c r="D2085" s="47" t="s">
        <v>73</v>
      </c>
      <c r="E2085" s="47" t="s">
        <v>62</v>
      </c>
      <c r="F2085" s="47" t="s">
        <v>2228</v>
      </c>
      <c r="G2085" s="47" t="s">
        <v>97</v>
      </c>
      <c r="H2085" s="47" t="s">
        <v>2232</v>
      </c>
      <c r="I2085" s="47" t="n">
        <v>2</v>
      </c>
    </row>
    <row r="2086" customFormat="false" ht="15" hidden="false" customHeight="false" outlineLevel="0" collapsed="false">
      <c r="A2086" s="47" t="s">
        <v>4327</v>
      </c>
      <c r="B2086" s="47" t="s">
        <v>664</v>
      </c>
      <c r="C2086" s="48" t="n">
        <v>46063</v>
      </c>
      <c r="D2086" s="47" t="s">
        <v>73</v>
      </c>
      <c r="E2086" s="47" t="s">
        <v>62</v>
      </c>
      <c r="F2086" s="47" t="s">
        <v>2228</v>
      </c>
      <c r="G2086" s="47" t="s">
        <v>97</v>
      </c>
      <c r="H2086" s="47" t="s">
        <v>2232</v>
      </c>
      <c r="I2086" s="47" t="n">
        <v>3</v>
      </c>
    </row>
    <row r="2087" customFormat="false" ht="15" hidden="false" customHeight="false" outlineLevel="0" collapsed="false">
      <c r="A2087" s="47" t="s">
        <v>4328</v>
      </c>
      <c r="B2087" s="47" t="s">
        <v>664</v>
      </c>
      <c r="C2087" s="48" t="n">
        <v>46063</v>
      </c>
      <c r="D2087" s="47" t="s">
        <v>73</v>
      </c>
      <c r="E2087" s="47" t="s">
        <v>62</v>
      </c>
      <c r="F2087" s="47" t="s">
        <v>2231</v>
      </c>
      <c r="G2087" s="47" t="s">
        <v>97</v>
      </c>
      <c r="H2087" s="47" t="s">
        <v>2232</v>
      </c>
      <c r="I2087" s="47" t="n">
        <v>2</v>
      </c>
    </row>
    <row r="2088" customFormat="false" ht="15" hidden="false" customHeight="false" outlineLevel="0" collapsed="false">
      <c r="A2088" s="47" t="s">
        <v>4329</v>
      </c>
      <c r="B2088" s="47" t="s">
        <v>665</v>
      </c>
      <c r="C2088" s="48" t="n">
        <v>46063</v>
      </c>
      <c r="D2088" s="47" t="s">
        <v>74</v>
      </c>
      <c r="E2088" s="47" t="s">
        <v>62</v>
      </c>
      <c r="F2088" s="47" t="s">
        <v>2228</v>
      </c>
      <c r="G2088" s="47" t="s">
        <v>93</v>
      </c>
      <c r="H2088" s="47" t="s">
        <v>2253</v>
      </c>
      <c r="I2088" s="47" t="n">
        <v>57</v>
      </c>
    </row>
    <row r="2089" customFormat="false" ht="15" hidden="false" customHeight="false" outlineLevel="0" collapsed="false">
      <c r="A2089" s="47" t="s">
        <v>4330</v>
      </c>
      <c r="B2089" s="47" t="s">
        <v>665</v>
      </c>
      <c r="C2089" s="48" t="n">
        <v>46063</v>
      </c>
      <c r="D2089" s="47" t="s">
        <v>74</v>
      </c>
      <c r="E2089" s="47" t="s">
        <v>62</v>
      </c>
      <c r="F2089" s="47" t="s">
        <v>2228</v>
      </c>
      <c r="G2089" s="47" t="s">
        <v>93</v>
      </c>
      <c r="H2089" s="47" t="s">
        <v>2253</v>
      </c>
      <c r="I2089" s="47" t="n">
        <v>34</v>
      </c>
    </row>
    <row r="2090" customFormat="false" ht="15" hidden="false" customHeight="false" outlineLevel="0" collapsed="false">
      <c r="A2090" s="47" t="s">
        <v>4331</v>
      </c>
      <c r="B2090" s="47" t="s">
        <v>665</v>
      </c>
      <c r="C2090" s="48" t="n">
        <v>46063</v>
      </c>
      <c r="D2090" s="47" t="s">
        <v>74</v>
      </c>
      <c r="E2090" s="47" t="s">
        <v>62</v>
      </c>
      <c r="F2090" s="47" t="s">
        <v>2228</v>
      </c>
      <c r="G2090" s="47" t="s">
        <v>95</v>
      </c>
      <c r="H2090" s="47" t="s">
        <v>2245</v>
      </c>
      <c r="I2090" s="47" t="n">
        <v>5</v>
      </c>
    </row>
    <row r="2091" customFormat="false" ht="15" hidden="false" customHeight="false" outlineLevel="0" collapsed="false">
      <c r="A2091" s="47" t="s">
        <v>4332</v>
      </c>
      <c r="B2091" s="47" t="s">
        <v>665</v>
      </c>
      <c r="C2091" s="48" t="n">
        <v>46063</v>
      </c>
      <c r="D2091" s="47" t="s">
        <v>74</v>
      </c>
      <c r="E2091" s="47" t="s">
        <v>62</v>
      </c>
      <c r="F2091" s="47" t="s">
        <v>2231</v>
      </c>
      <c r="G2091" s="47" t="s">
        <v>97</v>
      </c>
      <c r="H2091" s="47" t="s">
        <v>2232</v>
      </c>
      <c r="I2091" s="47" t="n">
        <v>7</v>
      </c>
    </row>
    <row r="2092" customFormat="false" ht="15" hidden="false" customHeight="false" outlineLevel="0" collapsed="false">
      <c r="A2092" s="47" t="s">
        <v>4333</v>
      </c>
      <c r="B2092" s="47" t="s">
        <v>665</v>
      </c>
      <c r="C2092" s="48" t="n">
        <v>46063</v>
      </c>
      <c r="D2092" s="47" t="s">
        <v>74</v>
      </c>
      <c r="E2092" s="47" t="s">
        <v>62</v>
      </c>
      <c r="F2092" s="47" t="s">
        <v>2228</v>
      </c>
      <c r="G2092" s="47" t="s">
        <v>97</v>
      </c>
      <c r="H2092" s="47" t="s">
        <v>2232</v>
      </c>
      <c r="I2092" s="47" t="n">
        <v>2</v>
      </c>
    </row>
    <row r="2093" customFormat="false" ht="15" hidden="false" customHeight="false" outlineLevel="0" collapsed="false">
      <c r="A2093" s="47" t="s">
        <v>4334</v>
      </c>
      <c r="B2093" s="47" t="s">
        <v>666</v>
      </c>
      <c r="C2093" s="48" t="n">
        <v>46063</v>
      </c>
      <c r="D2093" s="47" t="s">
        <v>75</v>
      </c>
      <c r="E2093" s="47" t="s">
        <v>62</v>
      </c>
      <c r="F2093" s="47" t="s">
        <v>2317</v>
      </c>
      <c r="G2093" s="47" t="s">
        <v>97</v>
      </c>
      <c r="H2093" s="47" t="s">
        <v>2232</v>
      </c>
      <c r="I2093" s="47" t="n">
        <v>3</v>
      </c>
    </row>
    <row r="2094" customFormat="false" ht="15" hidden="false" customHeight="false" outlineLevel="0" collapsed="false">
      <c r="A2094" s="47" t="s">
        <v>4335</v>
      </c>
      <c r="B2094" s="47" t="s">
        <v>666</v>
      </c>
      <c r="C2094" s="48" t="n">
        <v>46063</v>
      </c>
      <c r="D2094" s="47" t="s">
        <v>75</v>
      </c>
      <c r="E2094" s="47" t="s">
        <v>62</v>
      </c>
      <c r="F2094" s="47" t="s">
        <v>2231</v>
      </c>
      <c r="G2094" s="47" t="s">
        <v>97</v>
      </c>
      <c r="H2094" s="47" t="s">
        <v>2232</v>
      </c>
      <c r="I2094" s="47" t="n">
        <v>5</v>
      </c>
    </row>
    <row r="2095" customFormat="false" ht="15" hidden="false" customHeight="false" outlineLevel="0" collapsed="false">
      <c r="A2095" s="47" t="s">
        <v>4336</v>
      </c>
      <c r="B2095" s="47" t="s">
        <v>666</v>
      </c>
      <c r="C2095" s="48" t="n">
        <v>46063</v>
      </c>
      <c r="D2095" s="47" t="s">
        <v>75</v>
      </c>
      <c r="E2095" s="47" t="s">
        <v>62</v>
      </c>
      <c r="F2095" s="47" t="s">
        <v>2228</v>
      </c>
      <c r="G2095" s="47" t="s">
        <v>97</v>
      </c>
      <c r="H2095" s="47" t="s">
        <v>2232</v>
      </c>
      <c r="I2095" s="47" t="n">
        <v>2</v>
      </c>
    </row>
    <row r="2096" customFormat="false" ht="15" hidden="false" customHeight="false" outlineLevel="0" collapsed="false">
      <c r="A2096" s="47" t="s">
        <v>4337</v>
      </c>
      <c r="B2096" s="47" t="s">
        <v>666</v>
      </c>
      <c r="C2096" s="48" t="n">
        <v>46063</v>
      </c>
      <c r="D2096" s="47" t="s">
        <v>75</v>
      </c>
      <c r="E2096" s="47" t="s">
        <v>62</v>
      </c>
      <c r="F2096" s="47" t="s">
        <v>2231</v>
      </c>
      <c r="G2096" s="47" t="s">
        <v>97</v>
      </c>
      <c r="H2096" s="47" t="s">
        <v>2232</v>
      </c>
      <c r="I2096" s="47" t="n">
        <v>6</v>
      </c>
    </row>
    <row r="2097" customFormat="false" ht="15" hidden="false" customHeight="false" outlineLevel="0" collapsed="false">
      <c r="A2097" s="47" t="s">
        <v>4338</v>
      </c>
      <c r="B2097" s="47" t="s">
        <v>666</v>
      </c>
      <c r="C2097" s="48" t="n">
        <v>46063</v>
      </c>
      <c r="D2097" s="47" t="s">
        <v>75</v>
      </c>
      <c r="E2097" s="47" t="s">
        <v>62</v>
      </c>
      <c r="F2097" s="47" t="s">
        <v>2228</v>
      </c>
      <c r="G2097" s="47" t="s">
        <v>97</v>
      </c>
      <c r="H2097" s="47" t="s">
        <v>2232</v>
      </c>
      <c r="I2097" s="47" t="n">
        <v>7</v>
      </c>
    </row>
    <row r="2098" customFormat="false" ht="15" hidden="false" customHeight="false" outlineLevel="0" collapsed="false">
      <c r="A2098" s="47" t="s">
        <v>4339</v>
      </c>
      <c r="B2098" s="47" t="s">
        <v>667</v>
      </c>
      <c r="C2098" s="48" t="n">
        <v>46063</v>
      </c>
      <c r="D2098" s="47" t="s">
        <v>73</v>
      </c>
      <c r="E2098" s="47" t="s">
        <v>63</v>
      </c>
      <c r="F2098" s="47" t="s">
        <v>2260</v>
      </c>
      <c r="G2098" s="47" t="s">
        <v>93</v>
      </c>
      <c r="H2098" s="47" t="s">
        <v>2253</v>
      </c>
      <c r="I2098" s="47" t="n">
        <v>52</v>
      </c>
    </row>
    <row r="2099" customFormat="false" ht="15" hidden="false" customHeight="false" outlineLevel="0" collapsed="false">
      <c r="A2099" s="47" t="s">
        <v>4340</v>
      </c>
      <c r="B2099" s="47" t="s">
        <v>667</v>
      </c>
      <c r="C2099" s="48" t="n">
        <v>46063</v>
      </c>
      <c r="D2099" s="47" t="s">
        <v>73</v>
      </c>
      <c r="E2099" s="47" t="s">
        <v>63</v>
      </c>
      <c r="F2099" s="47" t="s">
        <v>2255</v>
      </c>
      <c r="G2099" s="47" t="s">
        <v>97</v>
      </c>
      <c r="H2099" s="47" t="s">
        <v>2232</v>
      </c>
      <c r="I2099" s="47" t="n">
        <v>5</v>
      </c>
    </row>
    <row r="2100" customFormat="false" ht="15" hidden="false" customHeight="false" outlineLevel="0" collapsed="false">
      <c r="A2100" s="47" t="s">
        <v>4341</v>
      </c>
      <c r="B2100" s="47" t="s">
        <v>667</v>
      </c>
      <c r="C2100" s="48" t="n">
        <v>46063</v>
      </c>
      <c r="D2100" s="47" t="s">
        <v>73</v>
      </c>
      <c r="E2100" s="47" t="s">
        <v>63</v>
      </c>
      <c r="F2100" s="47" t="s">
        <v>2255</v>
      </c>
      <c r="G2100" s="47" t="s">
        <v>97</v>
      </c>
      <c r="H2100" s="47" t="s">
        <v>2232</v>
      </c>
      <c r="I2100" s="47" t="n">
        <v>4</v>
      </c>
    </row>
    <row r="2101" customFormat="false" ht="15" hidden="false" customHeight="false" outlineLevel="0" collapsed="false">
      <c r="A2101" s="47" t="s">
        <v>4342</v>
      </c>
      <c r="B2101" s="47" t="s">
        <v>667</v>
      </c>
      <c r="C2101" s="48" t="n">
        <v>46063</v>
      </c>
      <c r="D2101" s="47" t="s">
        <v>73</v>
      </c>
      <c r="E2101" s="47" t="s">
        <v>63</v>
      </c>
      <c r="F2101" s="47" t="s">
        <v>2255</v>
      </c>
      <c r="G2101" s="47" t="s">
        <v>97</v>
      </c>
      <c r="H2101" s="47" t="s">
        <v>2232</v>
      </c>
      <c r="I2101" s="47" t="n">
        <v>2</v>
      </c>
    </row>
    <row r="2102" customFormat="false" ht="15" hidden="false" customHeight="false" outlineLevel="0" collapsed="false">
      <c r="A2102" s="47" t="s">
        <v>4343</v>
      </c>
      <c r="B2102" s="47" t="s">
        <v>667</v>
      </c>
      <c r="C2102" s="48" t="n">
        <v>46063</v>
      </c>
      <c r="D2102" s="47" t="s">
        <v>73</v>
      </c>
      <c r="E2102" s="47" t="s">
        <v>63</v>
      </c>
      <c r="F2102" s="47" t="s">
        <v>2255</v>
      </c>
      <c r="G2102" s="47" t="s">
        <v>97</v>
      </c>
      <c r="H2102" s="47" t="s">
        <v>2232</v>
      </c>
      <c r="I2102" s="47" t="n">
        <v>5</v>
      </c>
    </row>
    <row r="2103" customFormat="false" ht="15" hidden="false" customHeight="false" outlineLevel="0" collapsed="false">
      <c r="A2103" s="47" t="s">
        <v>4344</v>
      </c>
      <c r="B2103" s="47" t="s">
        <v>667</v>
      </c>
      <c r="C2103" s="48" t="n">
        <v>46063</v>
      </c>
      <c r="D2103" s="47" t="s">
        <v>73</v>
      </c>
      <c r="E2103" s="47" t="s">
        <v>63</v>
      </c>
      <c r="F2103" s="47" t="s">
        <v>2255</v>
      </c>
      <c r="G2103" s="47" t="s">
        <v>97</v>
      </c>
      <c r="H2103" s="47" t="s">
        <v>2232</v>
      </c>
      <c r="I2103" s="47" t="n">
        <v>4</v>
      </c>
    </row>
    <row r="2104" customFormat="false" ht="15" hidden="false" customHeight="false" outlineLevel="0" collapsed="false">
      <c r="A2104" s="47" t="s">
        <v>4345</v>
      </c>
      <c r="B2104" s="47" t="s">
        <v>667</v>
      </c>
      <c r="C2104" s="48" t="n">
        <v>46063</v>
      </c>
      <c r="D2104" s="47" t="s">
        <v>73</v>
      </c>
      <c r="E2104" s="47" t="s">
        <v>63</v>
      </c>
      <c r="F2104" s="47" t="s">
        <v>2255</v>
      </c>
      <c r="G2104" s="47" t="s">
        <v>97</v>
      </c>
      <c r="H2104" s="47" t="s">
        <v>2232</v>
      </c>
      <c r="I2104" s="47" t="n">
        <v>6</v>
      </c>
    </row>
    <row r="2105" customFormat="false" ht="15" hidden="false" customHeight="false" outlineLevel="0" collapsed="false">
      <c r="A2105" s="47" t="s">
        <v>4346</v>
      </c>
      <c r="B2105" s="47" t="s">
        <v>667</v>
      </c>
      <c r="C2105" s="48" t="n">
        <v>46063</v>
      </c>
      <c r="D2105" s="47" t="s">
        <v>73</v>
      </c>
      <c r="E2105" s="47" t="s">
        <v>63</v>
      </c>
      <c r="F2105" s="47" t="s">
        <v>2252</v>
      </c>
      <c r="G2105" s="47" t="s">
        <v>97</v>
      </c>
      <c r="H2105" s="47" t="s">
        <v>2232</v>
      </c>
      <c r="I2105" s="47" t="n">
        <v>3</v>
      </c>
    </row>
    <row r="2106" customFormat="false" ht="15" hidden="false" customHeight="false" outlineLevel="0" collapsed="false">
      <c r="A2106" s="47" t="s">
        <v>4347</v>
      </c>
      <c r="B2106" s="47" t="s">
        <v>668</v>
      </c>
      <c r="C2106" s="48" t="n">
        <v>46063</v>
      </c>
      <c r="D2106" s="47" t="s">
        <v>74</v>
      </c>
      <c r="E2106" s="47" t="s">
        <v>63</v>
      </c>
      <c r="F2106" s="47" t="s">
        <v>2260</v>
      </c>
      <c r="G2106" s="47" t="s">
        <v>93</v>
      </c>
      <c r="H2106" s="47" t="s">
        <v>2253</v>
      </c>
      <c r="I2106" s="47" t="n">
        <v>23</v>
      </c>
    </row>
    <row r="2107" customFormat="false" ht="15" hidden="false" customHeight="false" outlineLevel="0" collapsed="false">
      <c r="A2107" s="47" t="s">
        <v>4348</v>
      </c>
      <c r="B2107" s="47" t="s">
        <v>668</v>
      </c>
      <c r="C2107" s="48" t="n">
        <v>46063</v>
      </c>
      <c r="D2107" s="47" t="s">
        <v>74</v>
      </c>
      <c r="E2107" s="47" t="s">
        <v>63</v>
      </c>
      <c r="F2107" s="47" t="s">
        <v>2255</v>
      </c>
      <c r="G2107" s="47" t="s">
        <v>94</v>
      </c>
      <c r="H2107" s="47" t="s">
        <v>2229</v>
      </c>
      <c r="I2107" s="47" t="n">
        <v>113</v>
      </c>
    </row>
    <row r="2108" customFormat="false" ht="15" hidden="false" customHeight="false" outlineLevel="0" collapsed="false">
      <c r="A2108" s="47" t="s">
        <v>4349</v>
      </c>
      <c r="B2108" s="47" t="s">
        <v>668</v>
      </c>
      <c r="C2108" s="48" t="n">
        <v>46063</v>
      </c>
      <c r="D2108" s="47" t="s">
        <v>74</v>
      </c>
      <c r="E2108" s="47" t="s">
        <v>63</v>
      </c>
      <c r="F2108" s="47" t="s">
        <v>2255</v>
      </c>
      <c r="G2108" s="47" t="s">
        <v>95</v>
      </c>
      <c r="H2108" s="47" t="s">
        <v>2245</v>
      </c>
      <c r="I2108" s="47" t="n">
        <v>40</v>
      </c>
    </row>
    <row r="2109" customFormat="false" ht="15" hidden="false" customHeight="false" outlineLevel="0" collapsed="false">
      <c r="A2109" s="47" t="s">
        <v>4350</v>
      </c>
      <c r="B2109" s="47" t="s">
        <v>668</v>
      </c>
      <c r="C2109" s="48" t="n">
        <v>46063</v>
      </c>
      <c r="D2109" s="47" t="s">
        <v>74</v>
      </c>
      <c r="E2109" s="47" t="s">
        <v>63</v>
      </c>
      <c r="F2109" s="47" t="s">
        <v>2255</v>
      </c>
      <c r="G2109" s="47" t="s">
        <v>97</v>
      </c>
      <c r="H2109" s="47" t="s">
        <v>2232</v>
      </c>
      <c r="I2109" s="47" t="n">
        <v>2</v>
      </c>
    </row>
    <row r="2110" customFormat="false" ht="15" hidden="false" customHeight="false" outlineLevel="0" collapsed="false">
      <c r="A2110" s="47" t="s">
        <v>4351</v>
      </c>
      <c r="B2110" s="47" t="s">
        <v>668</v>
      </c>
      <c r="C2110" s="48" t="n">
        <v>46063</v>
      </c>
      <c r="D2110" s="47" t="s">
        <v>74</v>
      </c>
      <c r="E2110" s="47" t="s">
        <v>63</v>
      </c>
      <c r="F2110" s="47" t="s">
        <v>2255</v>
      </c>
      <c r="G2110" s="47" t="s">
        <v>97</v>
      </c>
      <c r="H2110" s="47" t="s">
        <v>2232</v>
      </c>
      <c r="I2110" s="47" t="n">
        <v>4</v>
      </c>
    </row>
    <row r="2111" customFormat="false" ht="15" hidden="false" customHeight="false" outlineLevel="0" collapsed="false">
      <c r="A2111" s="47" t="s">
        <v>4352</v>
      </c>
      <c r="B2111" s="47" t="s">
        <v>668</v>
      </c>
      <c r="C2111" s="48" t="n">
        <v>46063</v>
      </c>
      <c r="D2111" s="47" t="s">
        <v>74</v>
      </c>
      <c r="E2111" s="47" t="s">
        <v>63</v>
      </c>
      <c r="F2111" s="47" t="s">
        <v>2255</v>
      </c>
      <c r="G2111" s="47" t="s">
        <v>97</v>
      </c>
      <c r="H2111" s="47" t="s">
        <v>2232</v>
      </c>
      <c r="I2111" s="47" t="n">
        <v>6</v>
      </c>
    </row>
    <row r="2112" customFormat="false" ht="15" hidden="false" customHeight="false" outlineLevel="0" collapsed="false">
      <c r="A2112" s="47" t="s">
        <v>4353</v>
      </c>
      <c r="B2112" s="47" t="s">
        <v>668</v>
      </c>
      <c r="C2112" s="48" t="n">
        <v>46063</v>
      </c>
      <c r="D2112" s="47" t="s">
        <v>74</v>
      </c>
      <c r="E2112" s="47" t="s">
        <v>63</v>
      </c>
      <c r="F2112" s="47" t="s">
        <v>2260</v>
      </c>
      <c r="G2112" s="47" t="s">
        <v>97</v>
      </c>
      <c r="H2112" s="47" t="s">
        <v>2232</v>
      </c>
      <c r="I2112" s="47" t="n">
        <v>4</v>
      </c>
    </row>
    <row r="2113" customFormat="false" ht="15" hidden="false" customHeight="false" outlineLevel="0" collapsed="false">
      <c r="A2113" s="47" t="s">
        <v>4354</v>
      </c>
      <c r="B2113" s="47" t="s">
        <v>670</v>
      </c>
      <c r="C2113" s="48" t="n">
        <v>46063</v>
      </c>
      <c r="D2113" s="47" t="s">
        <v>75</v>
      </c>
      <c r="E2113" s="47" t="s">
        <v>63</v>
      </c>
      <c r="F2113" s="47" t="s">
        <v>2260</v>
      </c>
      <c r="G2113" s="47" t="s">
        <v>93</v>
      </c>
      <c r="H2113" s="47" t="s">
        <v>2253</v>
      </c>
      <c r="I2113" s="47" t="n">
        <v>56</v>
      </c>
    </row>
    <row r="2114" customFormat="false" ht="15" hidden="false" customHeight="false" outlineLevel="0" collapsed="false">
      <c r="A2114" s="47" t="s">
        <v>4355</v>
      </c>
      <c r="B2114" s="47" t="s">
        <v>670</v>
      </c>
      <c r="C2114" s="48" t="n">
        <v>46063</v>
      </c>
      <c r="D2114" s="47" t="s">
        <v>75</v>
      </c>
      <c r="E2114" s="47" t="s">
        <v>63</v>
      </c>
      <c r="F2114" s="47" t="s">
        <v>2255</v>
      </c>
      <c r="G2114" s="47" t="s">
        <v>93</v>
      </c>
      <c r="H2114" s="47" t="s">
        <v>2253</v>
      </c>
      <c r="I2114" s="47" t="n">
        <v>86</v>
      </c>
    </row>
    <row r="2115" customFormat="false" ht="15" hidden="false" customHeight="false" outlineLevel="0" collapsed="false">
      <c r="A2115" s="47" t="s">
        <v>4356</v>
      </c>
      <c r="B2115" s="47" t="s">
        <v>670</v>
      </c>
      <c r="C2115" s="48" t="n">
        <v>46063</v>
      </c>
      <c r="D2115" s="47" t="s">
        <v>75</v>
      </c>
      <c r="E2115" s="47" t="s">
        <v>63</v>
      </c>
      <c r="F2115" s="47" t="s">
        <v>2255</v>
      </c>
      <c r="G2115" s="47" t="s">
        <v>97</v>
      </c>
      <c r="H2115" s="47" t="s">
        <v>2232</v>
      </c>
      <c r="I2115" s="47" t="n">
        <v>3</v>
      </c>
    </row>
    <row r="2116" customFormat="false" ht="15" hidden="false" customHeight="false" outlineLevel="0" collapsed="false">
      <c r="A2116" s="47" t="s">
        <v>4357</v>
      </c>
      <c r="B2116" s="47" t="s">
        <v>670</v>
      </c>
      <c r="C2116" s="48" t="n">
        <v>46063</v>
      </c>
      <c r="D2116" s="47" t="s">
        <v>75</v>
      </c>
      <c r="E2116" s="47" t="s">
        <v>63</v>
      </c>
      <c r="F2116" s="47" t="s">
        <v>2260</v>
      </c>
      <c r="G2116" s="47" t="s">
        <v>97</v>
      </c>
      <c r="H2116" s="47" t="s">
        <v>2232</v>
      </c>
      <c r="I2116" s="47" t="n">
        <v>7</v>
      </c>
    </row>
    <row r="2117" customFormat="false" ht="15" hidden="false" customHeight="false" outlineLevel="0" collapsed="false">
      <c r="A2117" s="47" t="s">
        <v>4358</v>
      </c>
      <c r="B2117" s="47" t="s">
        <v>670</v>
      </c>
      <c r="C2117" s="48" t="n">
        <v>46063</v>
      </c>
      <c r="D2117" s="47" t="s">
        <v>75</v>
      </c>
      <c r="E2117" s="47" t="s">
        <v>63</v>
      </c>
      <c r="F2117" s="47" t="s">
        <v>2255</v>
      </c>
      <c r="G2117" s="47" t="s">
        <v>97</v>
      </c>
      <c r="H2117" s="47" t="s">
        <v>2232</v>
      </c>
      <c r="I2117" s="47" t="n">
        <v>2</v>
      </c>
    </row>
    <row r="2118" customFormat="false" ht="15" hidden="false" customHeight="false" outlineLevel="0" collapsed="false">
      <c r="A2118" s="47" t="s">
        <v>4359</v>
      </c>
      <c r="B2118" s="47" t="s">
        <v>670</v>
      </c>
      <c r="C2118" s="48" t="n">
        <v>46063</v>
      </c>
      <c r="D2118" s="47" t="s">
        <v>75</v>
      </c>
      <c r="E2118" s="47" t="s">
        <v>63</v>
      </c>
      <c r="F2118" s="47" t="s">
        <v>2252</v>
      </c>
      <c r="G2118" s="47" t="s">
        <v>97</v>
      </c>
      <c r="H2118" s="47" t="s">
        <v>2232</v>
      </c>
      <c r="I2118" s="47" t="n">
        <v>7</v>
      </c>
    </row>
    <row r="2119" customFormat="false" ht="15" hidden="false" customHeight="false" outlineLevel="0" collapsed="false">
      <c r="A2119" s="47" t="s">
        <v>4360</v>
      </c>
      <c r="B2119" s="47" t="s">
        <v>670</v>
      </c>
      <c r="C2119" s="48" t="n">
        <v>46063</v>
      </c>
      <c r="D2119" s="47" t="s">
        <v>75</v>
      </c>
      <c r="E2119" s="47" t="s">
        <v>63</v>
      </c>
      <c r="F2119" s="47" t="s">
        <v>2255</v>
      </c>
      <c r="G2119" s="47" t="s">
        <v>97</v>
      </c>
      <c r="H2119" s="47" t="s">
        <v>2232</v>
      </c>
      <c r="I2119" s="47" t="n">
        <v>4</v>
      </c>
    </row>
    <row r="2120" customFormat="false" ht="15" hidden="false" customHeight="false" outlineLevel="0" collapsed="false">
      <c r="A2120" s="47" t="s">
        <v>4361</v>
      </c>
      <c r="B2120" s="47" t="s">
        <v>671</v>
      </c>
      <c r="C2120" s="48" t="n">
        <v>46063</v>
      </c>
      <c r="D2120" s="47" t="s">
        <v>73</v>
      </c>
      <c r="E2120" s="47" t="s">
        <v>64</v>
      </c>
      <c r="F2120" s="47" t="s">
        <v>2278</v>
      </c>
      <c r="G2120" s="47" t="s">
        <v>95</v>
      </c>
      <c r="H2120" s="47" t="s">
        <v>2245</v>
      </c>
      <c r="I2120" s="47" t="n">
        <v>39</v>
      </c>
    </row>
    <row r="2121" customFormat="false" ht="15" hidden="false" customHeight="false" outlineLevel="0" collapsed="false">
      <c r="A2121" s="47" t="s">
        <v>4362</v>
      </c>
      <c r="B2121" s="47" t="s">
        <v>671</v>
      </c>
      <c r="C2121" s="48" t="n">
        <v>46063</v>
      </c>
      <c r="D2121" s="47" t="s">
        <v>73</v>
      </c>
      <c r="E2121" s="47" t="s">
        <v>64</v>
      </c>
      <c r="F2121" s="47" t="s">
        <v>2278</v>
      </c>
      <c r="G2121" s="47" t="s">
        <v>97</v>
      </c>
      <c r="H2121" s="47" t="s">
        <v>2232</v>
      </c>
      <c r="I2121" s="47" t="n">
        <v>2</v>
      </c>
    </row>
    <row r="2122" customFormat="false" ht="15" hidden="false" customHeight="false" outlineLevel="0" collapsed="false">
      <c r="A2122" s="47" t="s">
        <v>4363</v>
      </c>
      <c r="B2122" s="47" t="s">
        <v>671</v>
      </c>
      <c r="C2122" s="48" t="n">
        <v>46063</v>
      </c>
      <c r="D2122" s="47" t="s">
        <v>73</v>
      </c>
      <c r="E2122" s="47" t="s">
        <v>64</v>
      </c>
      <c r="F2122" s="47" t="s">
        <v>2280</v>
      </c>
      <c r="G2122" s="47" t="s">
        <v>97</v>
      </c>
      <c r="H2122" s="47" t="s">
        <v>2232</v>
      </c>
      <c r="I2122" s="47" t="n">
        <v>7</v>
      </c>
    </row>
    <row r="2123" customFormat="false" ht="15" hidden="false" customHeight="false" outlineLevel="0" collapsed="false">
      <c r="A2123" s="47" t="s">
        <v>4364</v>
      </c>
      <c r="B2123" s="47" t="s">
        <v>671</v>
      </c>
      <c r="C2123" s="48" t="n">
        <v>46063</v>
      </c>
      <c r="D2123" s="47" t="s">
        <v>73</v>
      </c>
      <c r="E2123" s="47" t="s">
        <v>64</v>
      </c>
      <c r="F2123" s="47" t="s">
        <v>2278</v>
      </c>
      <c r="G2123" s="47" t="s">
        <v>97</v>
      </c>
      <c r="H2123" s="47" t="s">
        <v>2232</v>
      </c>
      <c r="I2123" s="47" t="n">
        <v>3</v>
      </c>
    </row>
    <row r="2124" customFormat="false" ht="15" hidden="false" customHeight="false" outlineLevel="0" collapsed="false">
      <c r="A2124" s="47" t="s">
        <v>4365</v>
      </c>
      <c r="B2124" s="47" t="s">
        <v>671</v>
      </c>
      <c r="C2124" s="48" t="n">
        <v>46063</v>
      </c>
      <c r="D2124" s="47" t="s">
        <v>73</v>
      </c>
      <c r="E2124" s="47" t="s">
        <v>64</v>
      </c>
      <c r="F2124" s="47" t="s">
        <v>2278</v>
      </c>
      <c r="G2124" s="47" t="s">
        <v>97</v>
      </c>
      <c r="H2124" s="47" t="s">
        <v>2232</v>
      </c>
      <c r="I2124" s="47" t="n">
        <v>3</v>
      </c>
    </row>
    <row r="2125" customFormat="false" ht="15" hidden="false" customHeight="false" outlineLevel="0" collapsed="false">
      <c r="A2125" s="47" t="s">
        <v>4366</v>
      </c>
      <c r="B2125" s="47" t="s">
        <v>671</v>
      </c>
      <c r="C2125" s="48" t="n">
        <v>46063</v>
      </c>
      <c r="D2125" s="47" t="s">
        <v>73</v>
      </c>
      <c r="E2125" s="47" t="s">
        <v>64</v>
      </c>
      <c r="F2125" s="47" t="s">
        <v>2278</v>
      </c>
      <c r="G2125" s="47" t="s">
        <v>98</v>
      </c>
      <c r="H2125" s="47" t="s">
        <v>2382</v>
      </c>
      <c r="I2125" s="47" t="n">
        <v>62</v>
      </c>
    </row>
    <row r="2126" customFormat="false" ht="15" hidden="false" customHeight="false" outlineLevel="0" collapsed="false">
      <c r="A2126" s="47" t="s">
        <v>4367</v>
      </c>
      <c r="B2126" s="47" t="s">
        <v>672</v>
      </c>
      <c r="C2126" s="48" t="n">
        <v>46063</v>
      </c>
      <c r="D2126" s="47" t="s">
        <v>74</v>
      </c>
      <c r="E2126" s="47" t="s">
        <v>64</v>
      </c>
      <c r="F2126" s="47" t="s">
        <v>2278</v>
      </c>
      <c r="G2126" s="47" t="s">
        <v>93</v>
      </c>
      <c r="H2126" s="47" t="s">
        <v>2253</v>
      </c>
      <c r="I2126" s="47" t="n">
        <v>36</v>
      </c>
    </row>
    <row r="2127" customFormat="false" ht="15" hidden="false" customHeight="false" outlineLevel="0" collapsed="false">
      <c r="A2127" s="47" t="s">
        <v>4368</v>
      </c>
      <c r="B2127" s="47" t="s">
        <v>672</v>
      </c>
      <c r="C2127" s="48" t="n">
        <v>46063</v>
      </c>
      <c r="D2127" s="47" t="s">
        <v>74</v>
      </c>
      <c r="E2127" s="47" t="s">
        <v>64</v>
      </c>
      <c r="F2127" s="47" t="s">
        <v>2278</v>
      </c>
      <c r="G2127" s="47" t="s">
        <v>97</v>
      </c>
      <c r="H2127" s="47" t="s">
        <v>2232</v>
      </c>
      <c r="I2127" s="47" t="n">
        <v>3</v>
      </c>
    </row>
    <row r="2128" customFormat="false" ht="15" hidden="false" customHeight="false" outlineLevel="0" collapsed="false">
      <c r="A2128" s="47" t="s">
        <v>4369</v>
      </c>
      <c r="B2128" s="47" t="s">
        <v>672</v>
      </c>
      <c r="C2128" s="48" t="n">
        <v>46063</v>
      </c>
      <c r="D2128" s="47" t="s">
        <v>74</v>
      </c>
      <c r="E2128" s="47" t="s">
        <v>64</v>
      </c>
      <c r="F2128" s="47" t="s">
        <v>2278</v>
      </c>
      <c r="G2128" s="47" t="s">
        <v>97</v>
      </c>
      <c r="H2128" s="47" t="s">
        <v>2232</v>
      </c>
      <c r="I2128" s="47" t="n">
        <v>5</v>
      </c>
    </row>
    <row r="2129" customFormat="false" ht="15" hidden="false" customHeight="false" outlineLevel="0" collapsed="false">
      <c r="A2129" s="47" t="s">
        <v>4370</v>
      </c>
      <c r="B2129" s="47" t="s">
        <v>672</v>
      </c>
      <c r="C2129" s="48" t="n">
        <v>46063</v>
      </c>
      <c r="D2129" s="47" t="s">
        <v>74</v>
      </c>
      <c r="E2129" s="47" t="s">
        <v>64</v>
      </c>
      <c r="F2129" s="47" t="s">
        <v>2278</v>
      </c>
      <c r="G2129" s="47" t="s">
        <v>97</v>
      </c>
      <c r="H2129" s="47" t="s">
        <v>2232</v>
      </c>
      <c r="I2129" s="47" t="n">
        <v>4</v>
      </c>
    </row>
    <row r="2130" customFormat="false" ht="15" hidden="false" customHeight="false" outlineLevel="0" collapsed="false">
      <c r="A2130" s="47" t="s">
        <v>4371</v>
      </c>
      <c r="B2130" s="47" t="s">
        <v>673</v>
      </c>
      <c r="C2130" s="48" t="n">
        <v>46063</v>
      </c>
      <c r="D2130" s="47" t="s">
        <v>73</v>
      </c>
      <c r="E2130" s="47" t="s">
        <v>65</v>
      </c>
      <c r="F2130" s="47" t="s">
        <v>2284</v>
      </c>
      <c r="G2130" s="47" t="s">
        <v>95</v>
      </c>
      <c r="H2130" s="47" t="s">
        <v>2245</v>
      </c>
      <c r="I2130" s="47" t="n">
        <v>7</v>
      </c>
    </row>
    <row r="2131" customFormat="false" ht="15" hidden="false" customHeight="false" outlineLevel="0" collapsed="false">
      <c r="A2131" s="47" t="s">
        <v>4372</v>
      </c>
      <c r="B2131" s="47" t="s">
        <v>673</v>
      </c>
      <c r="C2131" s="48" t="n">
        <v>46063</v>
      </c>
      <c r="D2131" s="47" t="s">
        <v>73</v>
      </c>
      <c r="E2131" s="47" t="s">
        <v>65</v>
      </c>
      <c r="F2131" s="47" t="s">
        <v>2284</v>
      </c>
      <c r="G2131" s="47" t="s">
        <v>97</v>
      </c>
      <c r="H2131" s="47" t="s">
        <v>2232</v>
      </c>
      <c r="I2131" s="47" t="n">
        <v>4</v>
      </c>
    </row>
    <row r="2132" customFormat="false" ht="15" hidden="false" customHeight="false" outlineLevel="0" collapsed="false">
      <c r="A2132" s="47" t="s">
        <v>4373</v>
      </c>
      <c r="B2132" s="47" t="s">
        <v>673</v>
      </c>
      <c r="C2132" s="48" t="n">
        <v>46063</v>
      </c>
      <c r="D2132" s="47" t="s">
        <v>73</v>
      </c>
      <c r="E2132" s="47" t="s">
        <v>65</v>
      </c>
      <c r="F2132" s="47" t="s">
        <v>2284</v>
      </c>
      <c r="G2132" s="47" t="s">
        <v>97</v>
      </c>
      <c r="H2132" s="47" t="s">
        <v>2232</v>
      </c>
      <c r="I2132" s="47" t="n">
        <v>3</v>
      </c>
    </row>
    <row r="2133" customFormat="false" ht="15" hidden="false" customHeight="false" outlineLevel="0" collapsed="false">
      <c r="A2133" s="47" t="s">
        <v>4374</v>
      </c>
      <c r="B2133" s="47" t="s">
        <v>673</v>
      </c>
      <c r="C2133" s="48" t="n">
        <v>46063</v>
      </c>
      <c r="D2133" s="47" t="s">
        <v>73</v>
      </c>
      <c r="E2133" s="47" t="s">
        <v>65</v>
      </c>
      <c r="F2133" s="47" t="s">
        <v>2289</v>
      </c>
      <c r="G2133" s="47" t="s">
        <v>97</v>
      </c>
      <c r="H2133" s="47" t="s">
        <v>2232</v>
      </c>
      <c r="I2133" s="47" t="n">
        <v>6</v>
      </c>
    </row>
    <row r="2134" customFormat="false" ht="15" hidden="false" customHeight="false" outlineLevel="0" collapsed="false">
      <c r="A2134" s="47" t="s">
        <v>4375</v>
      </c>
      <c r="B2134" s="47" t="s">
        <v>673</v>
      </c>
      <c r="C2134" s="48" t="n">
        <v>46063</v>
      </c>
      <c r="D2134" s="47" t="s">
        <v>73</v>
      </c>
      <c r="E2134" s="47" t="s">
        <v>65</v>
      </c>
      <c r="F2134" s="47" t="s">
        <v>2284</v>
      </c>
      <c r="G2134" s="47" t="s">
        <v>97</v>
      </c>
      <c r="H2134" s="47" t="s">
        <v>2232</v>
      </c>
      <c r="I2134" s="47" t="n">
        <v>4</v>
      </c>
    </row>
    <row r="2135" customFormat="false" ht="15" hidden="false" customHeight="false" outlineLevel="0" collapsed="false">
      <c r="A2135" s="47" t="s">
        <v>4376</v>
      </c>
      <c r="B2135" s="47" t="s">
        <v>673</v>
      </c>
      <c r="C2135" s="48" t="n">
        <v>46063</v>
      </c>
      <c r="D2135" s="47" t="s">
        <v>73</v>
      </c>
      <c r="E2135" s="47" t="s">
        <v>65</v>
      </c>
      <c r="F2135" s="47" t="s">
        <v>2284</v>
      </c>
      <c r="G2135" s="47" t="s">
        <v>97</v>
      </c>
      <c r="H2135" s="47" t="s">
        <v>2232</v>
      </c>
      <c r="I2135" s="47" t="n">
        <v>2</v>
      </c>
    </row>
    <row r="2136" customFormat="false" ht="15" hidden="false" customHeight="false" outlineLevel="0" collapsed="false">
      <c r="A2136" s="47" t="s">
        <v>4377</v>
      </c>
      <c r="B2136" s="47" t="s">
        <v>673</v>
      </c>
      <c r="C2136" s="48" t="n">
        <v>46063</v>
      </c>
      <c r="D2136" s="47" t="s">
        <v>73</v>
      </c>
      <c r="E2136" s="47" t="s">
        <v>65</v>
      </c>
      <c r="F2136" s="47" t="s">
        <v>2284</v>
      </c>
      <c r="G2136" s="47" t="s">
        <v>97</v>
      </c>
      <c r="H2136" s="47" t="s">
        <v>2232</v>
      </c>
      <c r="I2136" s="47" t="n">
        <v>2</v>
      </c>
    </row>
    <row r="2137" customFormat="false" ht="15" hidden="false" customHeight="false" outlineLevel="0" collapsed="false">
      <c r="A2137" s="47" t="s">
        <v>4378</v>
      </c>
      <c r="B2137" s="47" t="s">
        <v>673</v>
      </c>
      <c r="C2137" s="48" t="n">
        <v>46063</v>
      </c>
      <c r="D2137" s="47" t="s">
        <v>73</v>
      </c>
      <c r="E2137" s="47" t="s">
        <v>65</v>
      </c>
      <c r="F2137" s="47" t="s">
        <v>2289</v>
      </c>
      <c r="G2137" s="47" t="s">
        <v>97</v>
      </c>
      <c r="H2137" s="47" t="s">
        <v>2232</v>
      </c>
      <c r="I2137" s="47" t="n">
        <v>6</v>
      </c>
    </row>
    <row r="2138" customFormat="false" ht="15" hidden="false" customHeight="false" outlineLevel="0" collapsed="false">
      <c r="A2138" s="47" t="s">
        <v>4379</v>
      </c>
      <c r="B2138" s="47" t="s">
        <v>674</v>
      </c>
      <c r="C2138" s="48" t="n">
        <v>46063</v>
      </c>
      <c r="D2138" s="47" t="s">
        <v>74</v>
      </c>
      <c r="E2138" s="47" t="s">
        <v>65</v>
      </c>
      <c r="F2138" s="47" t="s">
        <v>2289</v>
      </c>
      <c r="G2138" s="47" t="s">
        <v>96</v>
      </c>
      <c r="H2138" s="47" t="s">
        <v>2270</v>
      </c>
      <c r="I2138" s="47" t="n">
        <v>21</v>
      </c>
    </row>
    <row r="2139" customFormat="false" ht="15" hidden="false" customHeight="false" outlineLevel="0" collapsed="false">
      <c r="A2139" s="47" t="s">
        <v>4380</v>
      </c>
      <c r="B2139" s="47" t="s">
        <v>674</v>
      </c>
      <c r="C2139" s="48" t="n">
        <v>46063</v>
      </c>
      <c r="D2139" s="47" t="s">
        <v>74</v>
      </c>
      <c r="E2139" s="47" t="s">
        <v>65</v>
      </c>
      <c r="F2139" s="47" t="s">
        <v>2284</v>
      </c>
      <c r="G2139" s="47" t="s">
        <v>97</v>
      </c>
      <c r="H2139" s="47" t="s">
        <v>2232</v>
      </c>
      <c r="I2139" s="47" t="n">
        <v>2</v>
      </c>
    </row>
    <row r="2140" customFormat="false" ht="15" hidden="false" customHeight="false" outlineLevel="0" collapsed="false">
      <c r="A2140" s="47" t="s">
        <v>4381</v>
      </c>
      <c r="B2140" s="47" t="s">
        <v>674</v>
      </c>
      <c r="C2140" s="48" t="n">
        <v>46063</v>
      </c>
      <c r="D2140" s="47" t="s">
        <v>74</v>
      </c>
      <c r="E2140" s="47" t="s">
        <v>65</v>
      </c>
      <c r="F2140" s="47" t="s">
        <v>2284</v>
      </c>
      <c r="G2140" s="47" t="s">
        <v>97</v>
      </c>
      <c r="H2140" s="47" t="s">
        <v>2232</v>
      </c>
      <c r="I2140" s="47" t="n">
        <v>4</v>
      </c>
    </row>
    <row r="2141" customFormat="false" ht="15" hidden="false" customHeight="false" outlineLevel="0" collapsed="false">
      <c r="A2141" s="47" t="s">
        <v>4382</v>
      </c>
      <c r="B2141" s="47" t="s">
        <v>674</v>
      </c>
      <c r="C2141" s="48" t="n">
        <v>46063</v>
      </c>
      <c r="D2141" s="47" t="s">
        <v>74</v>
      </c>
      <c r="E2141" s="47" t="s">
        <v>65</v>
      </c>
      <c r="F2141" s="47" t="s">
        <v>2284</v>
      </c>
      <c r="G2141" s="47" t="s">
        <v>97</v>
      </c>
      <c r="H2141" s="47" t="s">
        <v>2232</v>
      </c>
      <c r="I2141" s="47" t="n">
        <v>2</v>
      </c>
    </row>
    <row r="2142" customFormat="false" ht="15" hidden="false" customHeight="false" outlineLevel="0" collapsed="false">
      <c r="A2142" s="47" t="s">
        <v>4383</v>
      </c>
      <c r="B2142" s="47" t="s">
        <v>674</v>
      </c>
      <c r="C2142" s="48" t="n">
        <v>46063</v>
      </c>
      <c r="D2142" s="47" t="s">
        <v>74</v>
      </c>
      <c r="E2142" s="47" t="s">
        <v>65</v>
      </c>
      <c r="F2142" s="47" t="s">
        <v>2289</v>
      </c>
      <c r="G2142" s="47" t="s">
        <v>97</v>
      </c>
      <c r="H2142" s="47" t="s">
        <v>2232</v>
      </c>
      <c r="I2142" s="47" t="n">
        <v>3</v>
      </c>
    </row>
    <row r="2143" customFormat="false" ht="15" hidden="false" customHeight="false" outlineLevel="0" collapsed="false">
      <c r="A2143" s="47" t="s">
        <v>4384</v>
      </c>
      <c r="B2143" s="47" t="s">
        <v>674</v>
      </c>
      <c r="C2143" s="48" t="n">
        <v>46063</v>
      </c>
      <c r="D2143" s="47" t="s">
        <v>74</v>
      </c>
      <c r="E2143" s="47" t="s">
        <v>65</v>
      </c>
      <c r="F2143" s="47" t="s">
        <v>2284</v>
      </c>
      <c r="G2143" s="47" t="s">
        <v>97</v>
      </c>
      <c r="H2143" s="47" t="s">
        <v>2232</v>
      </c>
      <c r="I2143" s="47" t="n">
        <v>3</v>
      </c>
    </row>
    <row r="2144" customFormat="false" ht="15" hidden="false" customHeight="false" outlineLevel="0" collapsed="false">
      <c r="A2144" s="47" t="s">
        <v>4385</v>
      </c>
      <c r="B2144" s="47" t="s">
        <v>674</v>
      </c>
      <c r="C2144" s="48" t="n">
        <v>46063</v>
      </c>
      <c r="D2144" s="47" t="s">
        <v>74</v>
      </c>
      <c r="E2144" s="47" t="s">
        <v>65</v>
      </c>
      <c r="F2144" s="47" t="s">
        <v>2284</v>
      </c>
      <c r="G2144" s="47" t="s">
        <v>97</v>
      </c>
      <c r="H2144" s="47" t="s">
        <v>2232</v>
      </c>
      <c r="I2144" s="47" t="n">
        <v>3</v>
      </c>
    </row>
    <row r="2145" customFormat="false" ht="15" hidden="false" customHeight="false" outlineLevel="0" collapsed="false">
      <c r="A2145" s="47" t="s">
        <v>4386</v>
      </c>
      <c r="B2145" s="47" t="s">
        <v>674</v>
      </c>
      <c r="C2145" s="48" t="n">
        <v>46063</v>
      </c>
      <c r="D2145" s="47" t="s">
        <v>74</v>
      </c>
      <c r="E2145" s="47" t="s">
        <v>65</v>
      </c>
      <c r="F2145" s="47" t="s">
        <v>2289</v>
      </c>
      <c r="G2145" s="47" t="s">
        <v>97</v>
      </c>
      <c r="H2145" s="47" t="s">
        <v>2232</v>
      </c>
      <c r="I2145" s="47" t="n">
        <v>6</v>
      </c>
    </row>
    <row r="2146" customFormat="false" ht="15" hidden="false" customHeight="false" outlineLevel="0" collapsed="false">
      <c r="A2146" s="47" t="s">
        <v>4387</v>
      </c>
      <c r="B2146" s="47" t="s">
        <v>675</v>
      </c>
      <c r="C2146" s="48" t="n">
        <v>46063</v>
      </c>
      <c r="D2146" s="47" t="s">
        <v>75</v>
      </c>
      <c r="E2146" s="47" t="s">
        <v>65</v>
      </c>
      <c r="F2146" s="47" t="s">
        <v>2284</v>
      </c>
      <c r="G2146" s="47" t="s">
        <v>94</v>
      </c>
      <c r="H2146" s="47" t="s">
        <v>2229</v>
      </c>
      <c r="I2146" s="47" t="n">
        <v>42</v>
      </c>
    </row>
    <row r="2147" customFormat="false" ht="15" hidden="false" customHeight="false" outlineLevel="0" collapsed="false">
      <c r="A2147" s="47" t="s">
        <v>4388</v>
      </c>
      <c r="B2147" s="47" t="s">
        <v>675</v>
      </c>
      <c r="C2147" s="48" t="n">
        <v>46063</v>
      </c>
      <c r="D2147" s="47" t="s">
        <v>75</v>
      </c>
      <c r="E2147" s="47" t="s">
        <v>65</v>
      </c>
      <c r="F2147" s="47" t="s">
        <v>2289</v>
      </c>
      <c r="G2147" s="47" t="s">
        <v>96</v>
      </c>
      <c r="H2147" s="47" t="s">
        <v>2270</v>
      </c>
      <c r="I2147" s="47" t="n">
        <v>12</v>
      </c>
    </row>
    <row r="2148" customFormat="false" ht="15" hidden="false" customHeight="false" outlineLevel="0" collapsed="false">
      <c r="A2148" s="47" t="s">
        <v>4389</v>
      </c>
      <c r="B2148" s="47" t="s">
        <v>675</v>
      </c>
      <c r="C2148" s="48" t="n">
        <v>46063</v>
      </c>
      <c r="D2148" s="47" t="s">
        <v>75</v>
      </c>
      <c r="E2148" s="47" t="s">
        <v>65</v>
      </c>
      <c r="F2148" s="47" t="s">
        <v>2284</v>
      </c>
      <c r="G2148" s="47" t="s">
        <v>97</v>
      </c>
      <c r="H2148" s="47" t="s">
        <v>2232</v>
      </c>
      <c r="I2148" s="47" t="n">
        <v>3</v>
      </c>
    </row>
    <row r="2149" customFormat="false" ht="15" hidden="false" customHeight="false" outlineLevel="0" collapsed="false">
      <c r="A2149" s="47" t="s">
        <v>4390</v>
      </c>
      <c r="B2149" s="47" t="s">
        <v>675</v>
      </c>
      <c r="C2149" s="48" t="n">
        <v>46063</v>
      </c>
      <c r="D2149" s="47" t="s">
        <v>75</v>
      </c>
      <c r="E2149" s="47" t="s">
        <v>65</v>
      </c>
      <c r="F2149" s="47" t="s">
        <v>2284</v>
      </c>
      <c r="G2149" s="47" t="s">
        <v>97</v>
      </c>
      <c r="H2149" s="47" t="s">
        <v>2232</v>
      </c>
      <c r="I2149" s="47" t="n">
        <v>6</v>
      </c>
    </row>
    <row r="2150" customFormat="false" ht="15" hidden="false" customHeight="false" outlineLevel="0" collapsed="false">
      <c r="A2150" s="47" t="s">
        <v>4391</v>
      </c>
      <c r="B2150" s="47" t="s">
        <v>675</v>
      </c>
      <c r="C2150" s="48" t="n">
        <v>46063</v>
      </c>
      <c r="D2150" s="47" t="s">
        <v>75</v>
      </c>
      <c r="E2150" s="47" t="s">
        <v>65</v>
      </c>
      <c r="F2150" s="47" t="s">
        <v>2284</v>
      </c>
      <c r="G2150" s="47" t="s">
        <v>97</v>
      </c>
      <c r="H2150" s="47" t="s">
        <v>2232</v>
      </c>
      <c r="I2150" s="47" t="n">
        <v>2</v>
      </c>
    </row>
    <row r="2151" customFormat="false" ht="15" hidden="false" customHeight="false" outlineLevel="0" collapsed="false">
      <c r="A2151" s="47" t="s">
        <v>4392</v>
      </c>
      <c r="B2151" s="47" t="s">
        <v>675</v>
      </c>
      <c r="C2151" s="48" t="n">
        <v>46063</v>
      </c>
      <c r="D2151" s="47" t="s">
        <v>75</v>
      </c>
      <c r="E2151" s="47" t="s">
        <v>65</v>
      </c>
      <c r="F2151" s="47" t="s">
        <v>2289</v>
      </c>
      <c r="G2151" s="47" t="s">
        <v>97</v>
      </c>
      <c r="H2151" s="47" t="s">
        <v>2232</v>
      </c>
      <c r="I2151" s="47" t="n">
        <v>4</v>
      </c>
    </row>
    <row r="2152" customFormat="false" ht="15" hidden="false" customHeight="false" outlineLevel="0" collapsed="false">
      <c r="A2152" s="47" t="s">
        <v>4393</v>
      </c>
      <c r="B2152" s="47" t="s">
        <v>675</v>
      </c>
      <c r="C2152" s="48" t="n">
        <v>46063</v>
      </c>
      <c r="D2152" s="47" t="s">
        <v>75</v>
      </c>
      <c r="E2152" s="47" t="s">
        <v>65</v>
      </c>
      <c r="F2152" s="47" t="s">
        <v>2284</v>
      </c>
      <c r="G2152" s="47" t="s">
        <v>97</v>
      </c>
      <c r="H2152" s="47" t="s">
        <v>2232</v>
      </c>
      <c r="I2152" s="47" t="n">
        <v>3</v>
      </c>
    </row>
    <row r="2153" customFormat="false" ht="15" hidden="false" customHeight="false" outlineLevel="0" collapsed="false">
      <c r="A2153" s="47" t="s">
        <v>4394</v>
      </c>
      <c r="B2153" s="47" t="s">
        <v>675</v>
      </c>
      <c r="C2153" s="48" t="n">
        <v>46063</v>
      </c>
      <c r="D2153" s="47" t="s">
        <v>75</v>
      </c>
      <c r="E2153" s="47" t="s">
        <v>65</v>
      </c>
      <c r="F2153" s="47" t="s">
        <v>2289</v>
      </c>
      <c r="G2153" s="47" t="s">
        <v>97</v>
      </c>
      <c r="H2153" s="47" t="s">
        <v>2232</v>
      </c>
      <c r="I2153" s="47" t="n">
        <v>6</v>
      </c>
    </row>
    <row r="2154" customFormat="false" ht="15" hidden="false" customHeight="false" outlineLevel="0" collapsed="false">
      <c r="A2154" s="47" t="s">
        <v>4395</v>
      </c>
      <c r="B2154" s="47" t="s">
        <v>675</v>
      </c>
      <c r="C2154" s="48" t="n">
        <v>46063</v>
      </c>
      <c r="D2154" s="47" t="s">
        <v>75</v>
      </c>
      <c r="E2154" s="47" t="s">
        <v>65</v>
      </c>
      <c r="F2154" s="47" t="s">
        <v>2289</v>
      </c>
      <c r="G2154" s="47" t="s">
        <v>97</v>
      </c>
      <c r="H2154" s="47" t="s">
        <v>2232</v>
      </c>
      <c r="I2154" s="47" t="n">
        <v>5</v>
      </c>
    </row>
    <row r="2155" customFormat="false" ht="15" hidden="false" customHeight="false" outlineLevel="0" collapsed="false">
      <c r="A2155" s="47" t="s">
        <v>4396</v>
      </c>
      <c r="B2155" s="47" t="s">
        <v>677</v>
      </c>
      <c r="C2155" s="48" t="n">
        <v>46064</v>
      </c>
      <c r="D2155" s="47" t="s">
        <v>73</v>
      </c>
      <c r="E2155" s="47" t="s">
        <v>62</v>
      </c>
      <c r="F2155" s="47" t="s">
        <v>2228</v>
      </c>
      <c r="G2155" s="47" t="s">
        <v>97</v>
      </c>
      <c r="H2155" s="47" t="s">
        <v>2232</v>
      </c>
      <c r="I2155" s="47" t="n">
        <v>6</v>
      </c>
    </row>
    <row r="2156" customFormat="false" ht="15" hidden="false" customHeight="false" outlineLevel="0" collapsed="false">
      <c r="A2156" s="47" t="s">
        <v>4397</v>
      </c>
      <c r="B2156" s="47" t="s">
        <v>677</v>
      </c>
      <c r="C2156" s="48" t="n">
        <v>46064</v>
      </c>
      <c r="D2156" s="47" t="s">
        <v>73</v>
      </c>
      <c r="E2156" s="47" t="s">
        <v>62</v>
      </c>
      <c r="F2156" s="47" t="s">
        <v>2228</v>
      </c>
      <c r="G2156" s="47" t="s">
        <v>97</v>
      </c>
      <c r="H2156" s="47" t="s">
        <v>2232</v>
      </c>
      <c r="I2156" s="47" t="n">
        <v>5</v>
      </c>
    </row>
    <row r="2157" customFormat="false" ht="15" hidden="false" customHeight="false" outlineLevel="0" collapsed="false">
      <c r="A2157" s="47" t="s">
        <v>4398</v>
      </c>
      <c r="B2157" s="47" t="s">
        <v>679</v>
      </c>
      <c r="C2157" s="48" t="n">
        <v>46064</v>
      </c>
      <c r="D2157" s="47" t="s">
        <v>74</v>
      </c>
      <c r="E2157" s="47" t="s">
        <v>62</v>
      </c>
      <c r="F2157" s="47" t="s">
        <v>2228</v>
      </c>
      <c r="G2157" s="47" t="s">
        <v>93</v>
      </c>
      <c r="H2157" s="47" t="s">
        <v>2253</v>
      </c>
      <c r="I2157" s="47" t="n">
        <v>66</v>
      </c>
    </row>
    <row r="2158" customFormat="false" ht="15" hidden="false" customHeight="false" outlineLevel="0" collapsed="false">
      <c r="A2158" s="47" t="s">
        <v>4399</v>
      </c>
      <c r="B2158" s="47" t="s">
        <v>679</v>
      </c>
      <c r="C2158" s="48" t="n">
        <v>46064</v>
      </c>
      <c r="D2158" s="47" t="s">
        <v>74</v>
      </c>
      <c r="E2158" s="47" t="s">
        <v>62</v>
      </c>
      <c r="F2158" s="47" t="s">
        <v>2231</v>
      </c>
      <c r="G2158" s="47" t="s">
        <v>97</v>
      </c>
      <c r="H2158" s="47" t="s">
        <v>2232</v>
      </c>
      <c r="I2158" s="47" t="n">
        <v>5</v>
      </c>
    </row>
    <row r="2159" customFormat="false" ht="15" hidden="false" customHeight="false" outlineLevel="0" collapsed="false">
      <c r="A2159" s="47" t="s">
        <v>4400</v>
      </c>
      <c r="B2159" s="47" t="s">
        <v>679</v>
      </c>
      <c r="C2159" s="48" t="n">
        <v>46064</v>
      </c>
      <c r="D2159" s="47" t="s">
        <v>74</v>
      </c>
      <c r="E2159" s="47" t="s">
        <v>62</v>
      </c>
      <c r="F2159" s="47" t="s">
        <v>2317</v>
      </c>
      <c r="G2159" s="47" t="s">
        <v>97</v>
      </c>
      <c r="H2159" s="47" t="s">
        <v>2232</v>
      </c>
      <c r="I2159" s="47" t="n">
        <v>2</v>
      </c>
    </row>
    <row r="2160" customFormat="false" ht="15" hidden="false" customHeight="false" outlineLevel="0" collapsed="false">
      <c r="A2160" s="47" t="s">
        <v>4401</v>
      </c>
      <c r="B2160" s="47" t="s">
        <v>679</v>
      </c>
      <c r="C2160" s="48" t="n">
        <v>46064</v>
      </c>
      <c r="D2160" s="47" t="s">
        <v>74</v>
      </c>
      <c r="E2160" s="47" t="s">
        <v>62</v>
      </c>
      <c r="F2160" s="47" t="s">
        <v>2228</v>
      </c>
      <c r="G2160" s="47" t="s">
        <v>97</v>
      </c>
      <c r="H2160" s="47" t="s">
        <v>2232</v>
      </c>
      <c r="I2160" s="47" t="n">
        <v>5</v>
      </c>
    </row>
    <row r="2161" customFormat="false" ht="15" hidden="false" customHeight="false" outlineLevel="0" collapsed="false">
      <c r="A2161" s="47" t="s">
        <v>4402</v>
      </c>
      <c r="B2161" s="47" t="s">
        <v>679</v>
      </c>
      <c r="C2161" s="48" t="n">
        <v>46064</v>
      </c>
      <c r="D2161" s="47" t="s">
        <v>74</v>
      </c>
      <c r="E2161" s="47" t="s">
        <v>62</v>
      </c>
      <c r="F2161" s="47" t="s">
        <v>2228</v>
      </c>
      <c r="G2161" s="47" t="s">
        <v>97</v>
      </c>
      <c r="H2161" s="47" t="s">
        <v>2232</v>
      </c>
      <c r="I2161" s="47" t="n">
        <v>7</v>
      </c>
    </row>
    <row r="2162" customFormat="false" ht="15" hidden="false" customHeight="false" outlineLevel="0" collapsed="false">
      <c r="A2162" s="47" t="s">
        <v>4403</v>
      </c>
      <c r="B2162" s="47" t="s">
        <v>680</v>
      </c>
      <c r="C2162" s="48" t="n">
        <v>46064</v>
      </c>
      <c r="D2162" s="47" t="s">
        <v>75</v>
      </c>
      <c r="E2162" s="47" t="s">
        <v>62</v>
      </c>
      <c r="F2162" s="47" t="s">
        <v>2228</v>
      </c>
      <c r="G2162" s="47" t="s">
        <v>93</v>
      </c>
      <c r="H2162" s="47" t="s">
        <v>2253</v>
      </c>
      <c r="I2162" s="47" t="n">
        <v>29</v>
      </c>
    </row>
    <row r="2163" customFormat="false" ht="15" hidden="false" customHeight="false" outlineLevel="0" collapsed="false">
      <c r="A2163" s="47" t="s">
        <v>4404</v>
      </c>
      <c r="B2163" s="47" t="s">
        <v>680</v>
      </c>
      <c r="C2163" s="48" t="n">
        <v>46064</v>
      </c>
      <c r="D2163" s="47" t="s">
        <v>75</v>
      </c>
      <c r="E2163" s="47" t="s">
        <v>62</v>
      </c>
      <c r="F2163" s="47" t="s">
        <v>2231</v>
      </c>
      <c r="G2163" s="47" t="s">
        <v>96</v>
      </c>
      <c r="H2163" s="47" t="s">
        <v>2270</v>
      </c>
      <c r="I2163" s="47" t="n">
        <v>37</v>
      </c>
    </row>
    <row r="2164" customFormat="false" ht="15" hidden="false" customHeight="false" outlineLevel="0" collapsed="false">
      <c r="A2164" s="47" t="s">
        <v>4405</v>
      </c>
      <c r="B2164" s="47" t="s">
        <v>680</v>
      </c>
      <c r="C2164" s="48" t="n">
        <v>46064</v>
      </c>
      <c r="D2164" s="47" t="s">
        <v>75</v>
      </c>
      <c r="E2164" s="47" t="s">
        <v>62</v>
      </c>
      <c r="F2164" s="47" t="s">
        <v>2317</v>
      </c>
      <c r="G2164" s="47" t="s">
        <v>97</v>
      </c>
      <c r="H2164" s="47" t="s">
        <v>2232</v>
      </c>
      <c r="I2164" s="47" t="n">
        <v>2</v>
      </c>
    </row>
    <row r="2165" customFormat="false" ht="15" hidden="false" customHeight="false" outlineLevel="0" collapsed="false">
      <c r="A2165" s="47" t="s">
        <v>4406</v>
      </c>
      <c r="B2165" s="47" t="s">
        <v>680</v>
      </c>
      <c r="C2165" s="48" t="n">
        <v>46064</v>
      </c>
      <c r="D2165" s="47" t="s">
        <v>75</v>
      </c>
      <c r="E2165" s="47" t="s">
        <v>62</v>
      </c>
      <c r="F2165" s="47" t="s">
        <v>2228</v>
      </c>
      <c r="G2165" s="47" t="s">
        <v>97</v>
      </c>
      <c r="H2165" s="47" t="s">
        <v>2232</v>
      </c>
      <c r="I2165" s="47" t="n">
        <v>4</v>
      </c>
    </row>
    <row r="2166" customFormat="false" ht="15" hidden="false" customHeight="false" outlineLevel="0" collapsed="false">
      <c r="A2166" s="47" t="s">
        <v>4407</v>
      </c>
      <c r="B2166" s="47" t="s">
        <v>680</v>
      </c>
      <c r="C2166" s="48" t="n">
        <v>46064</v>
      </c>
      <c r="D2166" s="47" t="s">
        <v>75</v>
      </c>
      <c r="E2166" s="47" t="s">
        <v>62</v>
      </c>
      <c r="F2166" s="47" t="s">
        <v>2231</v>
      </c>
      <c r="G2166" s="47" t="s">
        <v>97</v>
      </c>
      <c r="H2166" s="47" t="s">
        <v>2232</v>
      </c>
      <c r="I2166" s="47" t="n">
        <v>2</v>
      </c>
    </row>
    <row r="2167" customFormat="false" ht="15" hidden="false" customHeight="false" outlineLevel="0" collapsed="false">
      <c r="A2167" s="47" t="s">
        <v>4408</v>
      </c>
      <c r="B2167" s="47" t="s">
        <v>680</v>
      </c>
      <c r="C2167" s="48" t="n">
        <v>46064</v>
      </c>
      <c r="D2167" s="47" t="s">
        <v>75</v>
      </c>
      <c r="E2167" s="47" t="s">
        <v>62</v>
      </c>
      <c r="F2167" s="47" t="s">
        <v>2228</v>
      </c>
      <c r="G2167" s="47" t="s">
        <v>97</v>
      </c>
      <c r="H2167" s="47" t="s">
        <v>2232</v>
      </c>
      <c r="I2167" s="47" t="n">
        <v>7</v>
      </c>
    </row>
    <row r="2168" customFormat="false" ht="15" hidden="false" customHeight="false" outlineLevel="0" collapsed="false">
      <c r="A2168" s="47" t="s">
        <v>4409</v>
      </c>
      <c r="B2168" s="47" t="s">
        <v>681</v>
      </c>
      <c r="C2168" s="48" t="n">
        <v>46064</v>
      </c>
      <c r="D2168" s="47" t="s">
        <v>73</v>
      </c>
      <c r="E2168" s="47" t="s">
        <v>63</v>
      </c>
      <c r="F2168" s="47" t="s">
        <v>2255</v>
      </c>
      <c r="G2168" s="47" t="s">
        <v>93</v>
      </c>
      <c r="H2168" s="47" t="s">
        <v>2253</v>
      </c>
      <c r="I2168" s="47" t="n">
        <v>240</v>
      </c>
    </row>
    <row r="2169" customFormat="false" ht="15" hidden="false" customHeight="false" outlineLevel="0" collapsed="false">
      <c r="A2169" s="47" t="s">
        <v>4410</v>
      </c>
      <c r="B2169" s="47" t="s">
        <v>681</v>
      </c>
      <c r="C2169" s="48" t="n">
        <v>46064</v>
      </c>
      <c r="D2169" s="47" t="s">
        <v>73</v>
      </c>
      <c r="E2169" s="47" t="s">
        <v>63</v>
      </c>
      <c r="F2169" s="47" t="s">
        <v>2255</v>
      </c>
      <c r="G2169" s="47" t="s">
        <v>97</v>
      </c>
      <c r="H2169" s="47" t="s">
        <v>2232</v>
      </c>
      <c r="I2169" s="47" t="n">
        <v>2</v>
      </c>
    </row>
    <row r="2170" customFormat="false" ht="15" hidden="false" customHeight="false" outlineLevel="0" collapsed="false">
      <c r="A2170" s="47" t="s">
        <v>4411</v>
      </c>
      <c r="B2170" s="47" t="s">
        <v>682</v>
      </c>
      <c r="C2170" s="48" t="n">
        <v>46064</v>
      </c>
      <c r="D2170" s="47" t="s">
        <v>74</v>
      </c>
      <c r="E2170" s="47" t="s">
        <v>63</v>
      </c>
      <c r="F2170" s="47" t="s">
        <v>2255</v>
      </c>
      <c r="G2170" s="47" t="s">
        <v>97</v>
      </c>
      <c r="H2170" s="47" t="s">
        <v>2232</v>
      </c>
      <c r="I2170" s="47" t="n">
        <v>5</v>
      </c>
    </row>
    <row r="2171" customFormat="false" ht="15" hidden="false" customHeight="false" outlineLevel="0" collapsed="false">
      <c r="A2171" s="47" t="s">
        <v>4412</v>
      </c>
      <c r="B2171" s="47" t="s">
        <v>682</v>
      </c>
      <c r="C2171" s="48" t="n">
        <v>46064</v>
      </c>
      <c r="D2171" s="47" t="s">
        <v>74</v>
      </c>
      <c r="E2171" s="47" t="s">
        <v>63</v>
      </c>
      <c r="F2171" s="47" t="s">
        <v>2255</v>
      </c>
      <c r="G2171" s="47" t="s">
        <v>97</v>
      </c>
      <c r="H2171" s="47" t="s">
        <v>2232</v>
      </c>
      <c r="I2171" s="47" t="n">
        <v>4</v>
      </c>
    </row>
    <row r="2172" customFormat="false" ht="15" hidden="false" customHeight="false" outlineLevel="0" collapsed="false">
      <c r="A2172" s="47" t="s">
        <v>4413</v>
      </c>
      <c r="B2172" s="47" t="s">
        <v>682</v>
      </c>
      <c r="C2172" s="48" t="n">
        <v>46064</v>
      </c>
      <c r="D2172" s="47" t="s">
        <v>74</v>
      </c>
      <c r="E2172" s="47" t="s">
        <v>63</v>
      </c>
      <c r="F2172" s="47" t="s">
        <v>2255</v>
      </c>
      <c r="G2172" s="47" t="s">
        <v>97</v>
      </c>
      <c r="H2172" s="47" t="s">
        <v>2232</v>
      </c>
      <c r="I2172" s="47" t="n">
        <v>2</v>
      </c>
    </row>
    <row r="2173" customFormat="false" ht="15" hidden="false" customHeight="false" outlineLevel="0" collapsed="false">
      <c r="A2173" s="47" t="s">
        <v>4414</v>
      </c>
      <c r="B2173" s="47" t="s">
        <v>682</v>
      </c>
      <c r="C2173" s="48" t="n">
        <v>46064</v>
      </c>
      <c r="D2173" s="47" t="s">
        <v>74</v>
      </c>
      <c r="E2173" s="47" t="s">
        <v>63</v>
      </c>
      <c r="F2173" s="47" t="s">
        <v>2255</v>
      </c>
      <c r="G2173" s="47" t="s">
        <v>97</v>
      </c>
      <c r="H2173" s="47" t="s">
        <v>2232</v>
      </c>
      <c r="I2173" s="47" t="n">
        <v>5</v>
      </c>
    </row>
    <row r="2174" customFormat="false" ht="15" hidden="false" customHeight="false" outlineLevel="0" collapsed="false">
      <c r="A2174" s="47" t="s">
        <v>4415</v>
      </c>
      <c r="B2174" s="47" t="s">
        <v>682</v>
      </c>
      <c r="C2174" s="48" t="n">
        <v>46064</v>
      </c>
      <c r="D2174" s="47" t="s">
        <v>74</v>
      </c>
      <c r="E2174" s="47" t="s">
        <v>63</v>
      </c>
      <c r="F2174" s="47" t="s">
        <v>2255</v>
      </c>
      <c r="G2174" s="47" t="s">
        <v>97</v>
      </c>
      <c r="H2174" s="47" t="s">
        <v>2232</v>
      </c>
      <c r="I2174" s="47" t="n">
        <v>6</v>
      </c>
    </row>
    <row r="2175" customFormat="false" ht="15" hidden="false" customHeight="false" outlineLevel="0" collapsed="false">
      <c r="A2175" s="47" t="s">
        <v>4416</v>
      </c>
      <c r="B2175" s="47" t="s">
        <v>682</v>
      </c>
      <c r="C2175" s="48" t="n">
        <v>46064</v>
      </c>
      <c r="D2175" s="47" t="s">
        <v>74</v>
      </c>
      <c r="E2175" s="47" t="s">
        <v>63</v>
      </c>
      <c r="F2175" s="47" t="s">
        <v>2252</v>
      </c>
      <c r="G2175" s="47" t="s">
        <v>97</v>
      </c>
      <c r="H2175" s="47" t="s">
        <v>2232</v>
      </c>
      <c r="I2175" s="47" t="n">
        <v>2</v>
      </c>
    </row>
    <row r="2176" customFormat="false" ht="15" hidden="false" customHeight="false" outlineLevel="0" collapsed="false">
      <c r="A2176" s="47" t="s">
        <v>4417</v>
      </c>
      <c r="B2176" s="47" t="s">
        <v>683</v>
      </c>
      <c r="C2176" s="48" t="n">
        <v>46064</v>
      </c>
      <c r="D2176" s="47" t="s">
        <v>75</v>
      </c>
      <c r="E2176" s="47" t="s">
        <v>63</v>
      </c>
      <c r="F2176" s="47" t="s">
        <v>2252</v>
      </c>
      <c r="G2176" s="47" t="s">
        <v>97</v>
      </c>
      <c r="H2176" s="47" t="s">
        <v>2232</v>
      </c>
      <c r="I2176" s="47" t="n">
        <v>2</v>
      </c>
    </row>
    <row r="2177" customFormat="false" ht="15" hidden="false" customHeight="false" outlineLevel="0" collapsed="false">
      <c r="A2177" s="47" t="s">
        <v>4418</v>
      </c>
      <c r="B2177" s="47" t="s">
        <v>683</v>
      </c>
      <c r="C2177" s="48" t="n">
        <v>46064</v>
      </c>
      <c r="D2177" s="47" t="s">
        <v>75</v>
      </c>
      <c r="E2177" s="47" t="s">
        <v>63</v>
      </c>
      <c r="F2177" s="47" t="s">
        <v>2252</v>
      </c>
      <c r="G2177" s="47" t="s">
        <v>97</v>
      </c>
      <c r="H2177" s="47" t="s">
        <v>2232</v>
      </c>
      <c r="I2177" s="47" t="n">
        <v>6</v>
      </c>
    </row>
    <row r="2178" customFormat="false" ht="15" hidden="false" customHeight="false" outlineLevel="0" collapsed="false">
      <c r="A2178" s="47" t="s">
        <v>4419</v>
      </c>
      <c r="B2178" s="47" t="s">
        <v>683</v>
      </c>
      <c r="C2178" s="48" t="n">
        <v>46064</v>
      </c>
      <c r="D2178" s="47" t="s">
        <v>75</v>
      </c>
      <c r="E2178" s="47" t="s">
        <v>63</v>
      </c>
      <c r="F2178" s="47" t="s">
        <v>2260</v>
      </c>
      <c r="G2178" s="47" t="s">
        <v>97</v>
      </c>
      <c r="H2178" s="47" t="s">
        <v>2232</v>
      </c>
      <c r="I2178" s="47" t="n">
        <v>3</v>
      </c>
    </row>
    <row r="2179" customFormat="false" ht="15" hidden="false" customHeight="false" outlineLevel="0" collapsed="false">
      <c r="A2179" s="47" t="s">
        <v>4420</v>
      </c>
      <c r="B2179" s="47" t="s">
        <v>683</v>
      </c>
      <c r="C2179" s="48" t="n">
        <v>46064</v>
      </c>
      <c r="D2179" s="47" t="s">
        <v>75</v>
      </c>
      <c r="E2179" s="47" t="s">
        <v>63</v>
      </c>
      <c r="F2179" s="47" t="s">
        <v>2252</v>
      </c>
      <c r="G2179" s="47" t="s">
        <v>97</v>
      </c>
      <c r="H2179" s="47" t="s">
        <v>2232</v>
      </c>
      <c r="I2179" s="47" t="n">
        <v>7</v>
      </c>
    </row>
    <row r="2180" customFormat="false" ht="15" hidden="false" customHeight="false" outlineLevel="0" collapsed="false">
      <c r="A2180" s="47" t="s">
        <v>4421</v>
      </c>
      <c r="B2180" s="47" t="s">
        <v>683</v>
      </c>
      <c r="C2180" s="48" t="n">
        <v>46064</v>
      </c>
      <c r="D2180" s="47" t="s">
        <v>75</v>
      </c>
      <c r="E2180" s="47" t="s">
        <v>63</v>
      </c>
      <c r="F2180" s="47" t="s">
        <v>2252</v>
      </c>
      <c r="G2180" s="47" t="s">
        <v>97</v>
      </c>
      <c r="H2180" s="47" t="s">
        <v>2232</v>
      </c>
      <c r="I2180" s="47" t="n">
        <v>4</v>
      </c>
    </row>
    <row r="2181" customFormat="false" ht="15" hidden="false" customHeight="false" outlineLevel="0" collapsed="false">
      <c r="A2181" s="47" t="s">
        <v>4422</v>
      </c>
      <c r="B2181" s="47" t="s">
        <v>683</v>
      </c>
      <c r="C2181" s="48" t="n">
        <v>46064</v>
      </c>
      <c r="D2181" s="47" t="s">
        <v>75</v>
      </c>
      <c r="E2181" s="47" t="s">
        <v>63</v>
      </c>
      <c r="F2181" s="47" t="s">
        <v>2255</v>
      </c>
      <c r="G2181" s="47" t="s">
        <v>97</v>
      </c>
      <c r="H2181" s="47" t="s">
        <v>2232</v>
      </c>
      <c r="I2181" s="47" t="n">
        <v>5</v>
      </c>
    </row>
    <row r="2182" customFormat="false" ht="15" hidden="false" customHeight="false" outlineLevel="0" collapsed="false">
      <c r="A2182" s="47" t="s">
        <v>4423</v>
      </c>
      <c r="B2182" s="47" t="s">
        <v>683</v>
      </c>
      <c r="C2182" s="48" t="n">
        <v>46064</v>
      </c>
      <c r="D2182" s="47" t="s">
        <v>75</v>
      </c>
      <c r="E2182" s="47" t="s">
        <v>63</v>
      </c>
      <c r="F2182" s="47" t="s">
        <v>2255</v>
      </c>
      <c r="G2182" s="47" t="s">
        <v>97</v>
      </c>
      <c r="H2182" s="47" t="s">
        <v>2232</v>
      </c>
      <c r="I2182" s="47" t="n">
        <v>3</v>
      </c>
    </row>
    <row r="2183" customFormat="false" ht="15" hidden="false" customHeight="false" outlineLevel="0" collapsed="false">
      <c r="A2183" s="47" t="s">
        <v>4424</v>
      </c>
      <c r="B2183" s="47" t="s">
        <v>684</v>
      </c>
      <c r="C2183" s="48" t="n">
        <v>46064</v>
      </c>
      <c r="D2183" s="47" t="s">
        <v>73</v>
      </c>
      <c r="E2183" s="47" t="s">
        <v>64</v>
      </c>
      <c r="F2183" s="47" t="s">
        <v>2280</v>
      </c>
      <c r="G2183" s="47" t="s">
        <v>93</v>
      </c>
      <c r="H2183" s="47" t="s">
        <v>2253</v>
      </c>
      <c r="I2183" s="47" t="n">
        <v>82</v>
      </c>
    </row>
    <row r="2184" customFormat="false" ht="15" hidden="false" customHeight="false" outlineLevel="0" collapsed="false">
      <c r="A2184" s="47" t="s">
        <v>4425</v>
      </c>
      <c r="B2184" s="47" t="s">
        <v>684</v>
      </c>
      <c r="C2184" s="48" t="n">
        <v>46064</v>
      </c>
      <c r="D2184" s="47" t="s">
        <v>73</v>
      </c>
      <c r="E2184" s="47" t="s">
        <v>64</v>
      </c>
      <c r="F2184" s="47" t="s">
        <v>2278</v>
      </c>
      <c r="G2184" s="47" t="s">
        <v>97</v>
      </c>
      <c r="H2184" s="47" t="s">
        <v>2232</v>
      </c>
      <c r="I2184" s="47" t="n">
        <v>2</v>
      </c>
    </row>
    <row r="2185" customFormat="false" ht="15" hidden="false" customHeight="false" outlineLevel="0" collapsed="false">
      <c r="A2185" s="47" t="s">
        <v>4426</v>
      </c>
      <c r="B2185" s="47" t="s">
        <v>684</v>
      </c>
      <c r="C2185" s="48" t="n">
        <v>46064</v>
      </c>
      <c r="D2185" s="47" t="s">
        <v>73</v>
      </c>
      <c r="E2185" s="47" t="s">
        <v>64</v>
      </c>
      <c r="F2185" s="47" t="s">
        <v>2280</v>
      </c>
      <c r="G2185" s="47" t="s">
        <v>97</v>
      </c>
      <c r="H2185" s="47" t="s">
        <v>2232</v>
      </c>
      <c r="I2185" s="47" t="n">
        <v>4</v>
      </c>
    </row>
    <row r="2186" customFormat="false" ht="15" hidden="false" customHeight="false" outlineLevel="0" collapsed="false">
      <c r="A2186" s="47" t="s">
        <v>4427</v>
      </c>
      <c r="B2186" s="47" t="s">
        <v>684</v>
      </c>
      <c r="C2186" s="48" t="n">
        <v>46064</v>
      </c>
      <c r="D2186" s="47" t="s">
        <v>73</v>
      </c>
      <c r="E2186" s="47" t="s">
        <v>64</v>
      </c>
      <c r="F2186" s="47" t="s">
        <v>2280</v>
      </c>
      <c r="G2186" s="47" t="s">
        <v>97</v>
      </c>
      <c r="H2186" s="47" t="s">
        <v>2232</v>
      </c>
      <c r="I2186" s="47" t="n">
        <v>4</v>
      </c>
    </row>
    <row r="2187" customFormat="false" ht="15" hidden="false" customHeight="false" outlineLevel="0" collapsed="false">
      <c r="A2187" s="47" t="s">
        <v>4428</v>
      </c>
      <c r="B2187" s="47" t="s">
        <v>686</v>
      </c>
      <c r="C2187" s="48" t="n">
        <v>46064</v>
      </c>
      <c r="D2187" s="47" t="s">
        <v>74</v>
      </c>
      <c r="E2187" s="47" t="s">
        <v>64</v>
      </c>
      <c r="F2187" s="47" t="s">
        <v>2278</v>
      </c>
      <c r="G2187" s="47" t="s">
        <v>93</v>
      </c>
      <c r="H2187" s="47" t="s">
        <v>2253</v>
      </c>
      <c r="I2187" s="47" t="n">
        <v>23</v>
      </c>
    </row>
    <row r="2188" customFormat="false" ht="15" hidden="false" customHeight="false" outlineLevel="0" collapsed="false">
      <c r="A2188" s="47" t="s">
        <v>4429</v>
      </c>
      <c r="B2188" s="47" t="s">
        <v>686</v>
      </c>
      <c r="C2188" s="48" t="n">
        <v>46064</v>
      </c>
      <c r="D2188" s="47" t="s">
        <v>74</v>
      </c>
      <c r="E2188" s="47" t="s">
        <v>64</v>
      </c>
      <c r="F2188" s="47" t="s">
        <v>2278</v>
      </c>
      <c r="G2188" s="47" t="s">
        <v>97</v>
      </c>
      <c r="H2188" s="47" t="s">
        <v>2232</v>
      </c>
      <c r="I2188" s="47" t="n">
        <v>2</v>
      </c>
    </row>
    <row r="2189" customFormat="false" ht="15" hidden="false" customHeight="false" outlineLevel="0" collapsed="false">
      <c r="A2189" s="47" t="s">
        <v>4430</v>
      </c>
      <c r="B2189" s="47" t="s">
        <v>686</v>
      </c>
      <c r="C2189" s="48" t="n">
        <v>46064</v>
      </c>
      <c r="D2189" s="47" t="s">
        <v>74</v>
      </c>
      <c r="E2189" s="47" t="s">
        <v>64</v>
      </c>
      <c r="F2189" s="47" t="s">
        <v>2278</v>
      </c>
      <c r="G2189" s="47" t="s">
        <v>97</v>
      </c>
      <c r="H2189" s="47" t="s">
        <v>2232</v>
      </c>
      <c r="I2189" s="47" t="n">
        <v>3</v>
      </c>
    </row>
    <row r="2190" customFormat="false" ht="15" hidden="false" customHeight="false" outlineLevel="0" collapsed="false">
      <c r="A2190" s="47" t="s">
        <v>4431</v>
      </c>
      <c r="B2190" s="47" t="s">
        <v>687</v>
      </c>
      <c r="C2190" s="48" t="n">
        <v>46064</v>
      </c>
      <c r="D2190" s="47" t="s">
        <v>73</v>
      </c>
      <c r="E2190" s="47" t="s">
        <v>65</v>
      </c>
      <c r="F2190" s="47" t="s">
        <v>2289</v>
      </c>
      <c r="G2190" s="47" t="s">
        <v>97</v>
      </c>
      <c r="H2190" s="47" t="s">
        <v>2232</v>
      </c>
      <c r="I2190" s="47" t="n">
        <v>4</v>
      </c>
    </row>
    <row r="2191" customFormat="false" ht="15" hidden="false" customHeight="false" outlineLevel="0" collapsed="false">
      <c r="A2191" s="47" t="s">
        <v>4432</v>
      </c>
      <c r="B2191" s="47" t="s">
        <v>687</v>
      </c>
      <c r="C2191" s="48" t="n">
        <v>46064</v>
      </c>
      <c r="D2191" s="47" t="s">
        <v>73</v>
      </c>
      <c r="E2191" s="47" t="s">
        <v>65</v>
      </c>
      <c r="F2191" s="47" t="s">
        <v>2289</v>
      </c>
      <c r="G2191" s="47" t="s">
        <v>97</v>
      </c>
      <c r="H2191" s="47" t="s">
        <v>2232</v>
      </c>
      <c r="I2191" s="47" t="n">
        <v>6</v>
      </c>
    </row>
    <row r="2192" customFormat="false" ht="15" hidden="false" customHeight="false" outlineLevel="0" collapsed="false">
      <c r="A2192" s="47" t="s">
        <v>4433</v>
      </c>
      <c r="B2192" s="47" t="s">
        <v>687</v>
      </c>
      <c r="C2192" s="48" t="n">
        <v>46064</v>
      </c>
      <c r="D2192" s="47" t="s">
        <v>73</v>
      </c>
      <c r="E2192" s="47" t="s">
        <v>65</v>
      </c>
      <c r="F2192" s="47" t="s">
        <v>2289</v>
      </c>
      <c r="G2192" s="47" t="s">
        <v>97</v>
      </c>
      <c r="H2192" s="47" t="s">
        <v>2232</v>
      </c>
      <c r="I2192" s="47" t="n">
        <v>6</v>
      </c>
    </row>
    <row r="2193" customFormat="false" ht="15" hidden="false" customHeight="false" outlineLevel="0" collapsed="false">
      <c r="A2193" s="47" t="s">
        <v>4434</v>
      </c>
      <c r="B2193" s="47" t="s">
        <v>687</v>
      </c>
      <c r="C2193" s="48" t="n">
        <v>46064</v>
      </c>
      <c r="D2193" s="47" t="s">
        <v>73</v>
      </c>
      <c r="E2193" s="47" t="s">
        <v>65</v>
      </c>
      <c r="F2193" s="47" t="s">
        <v>2289</v>
      </c>
      <c r="G2193" s="47" t="s">
        <v>97</v>
      </c>
      <c r="H2193" s="47" t="s">
        <v>2232</v>
      </c>
      <c r="I2193" s="47" t="n">
        <v>2</v>
      </c>
    </row>
    <row r="2194" customFormat="false" ht="15" hidden="false" customHeight="false" outlineLevel="0" collapsed="false">
      <c r="A2194" s="47" t="s">
        <v>4435</v>
      </c>
      <c r="B2194" s="47" t="s">
        <v>687</v>
      </c>
      <c r="C2194" s="48" t="n">
        <v>46064</v>
      </c>
      <c r="D2194" s="47" t="s">
        <v>73</v>
      </c>
      <c r="E2194" s="47" t="s">
        <v>65</v>
      </c>
      <c r="F2194" s="47" t="s">
        <v>2284</v>
      </c>
      <c r="G2194" s="47" t="s">
        <v>97</v>
      </c>
      <c r="H2194" s="47" t="s">
        <v>2232</v>
      </c>
      <c r="I2194" s="47" t="n">
        <v>3</v>
      </c>
    </row>
    <row r="2195" customFormat="false" ht="15" hidden="false" customHeight="false" outlineLevel="0" collapsed="false">
      <c r="A2195" s="47" t="s">
        <v>4436</v>
      </c>
      <c r="B2195" s="47" t="s">
        <v>687</v>
      </c>
      <c r="C2195" s="48" t="n">
        <v>46064</v>
      </c>
      <c r="D2195" s="47" t="s">
        <v>73</v>
      </c>
      <c r="E2195" s="47" t="s">
        <v>65</v>
      </c>
      <c r="F2195" s="47" t="s">
        <v>2289</v>
      </c>
      <c r="G2195" s="47" t="s">
        <v>97</v>
      </c>
      <c r="H2195" s="47" t="s">
        <v>2232</v>
      </c>
      <c r="I2195" s="47" t="n">
        <v>6</v>
      </c>
    </row>
    <row r="2196" customFormat="false" ht="15" hidden="false" customHeight="false" outlineLevel="0" collapsed="false">
      <c r="A2196" s="47" t="s">
        <v>4437</v>
      </c>
      <c r="B2196" s="47" t="s">
        <v>687</v>
      </c>
      <c r="C2196" s="48" t="n">
        <v>46064</v>
      </c>
      <c r="D2196" s="47" t="s">
        <v>73</v>
      </c>
      <c r="E2196" s="47" t="s">
        <v>65</v>
      </c>
      <c r="F2196" s="47" t="s">
        <v>2284</v>
      </c>
      <c r="G2196" s="47" t="s">
        <v>97</v>
      </c>
      <c r="H2196" s="47" t="s">
        <v>2232</v>
      </c>
      <c r="I2196" s="47" t="n">
        <v>3</v>
      </c>
    </row>
    <row r="2197" customFormat="false" ht="15" hidden="false" customHeight="false" outlineLevel="0" collapsed="false">
      <c r="A2197" s="47" t="s">
        <v>4438</v>
      </c>
      <c r="B2197" s="47" t="s">
        <v>687</v>
      </c>
      <c r="C2197" s="48" t="n">
        <v>46064</v>
      </c>
      <c r="D2197" s="47" t="s">
        <v>73</v>
      </c>
      <c r="E2197" s="47" t="s">
        <v>65</v>
      </c>
      <c r="F2197" s="47" t="s">
        <v>2284</v>
      </c>
      <c r="G2197" s="47" t="s">
        <v>97</v>
      </c>
      <c r="H2197" s="47" t="s">
        <v>2232</v>
      </c>
      <c r="I2197" s="47" t="n">
        <v>4</v>
      </c>
    </row>
    <row r="2198" customFormat="false" ht="15" hidden="false" customHeight="false" outlineLevel="0" collapsed="false">
      <c r="A2198" s="47" t="s">
        <v>4439</v>
      </c>
      <c r="B2198" s="47" t="s">
        <v>688</v>
      </c>
      <c r="C2198" s="48" t="n">
        <v>46064</v>
      </c>
      <c r="D2198" s="47" t="s">
        <v>74</v>
      </c>
      <c r="E2198" s="47" t="s">
        <v>65</v>
      </c>
      <c r="F2198" s="47" t="s">
        <v>2289</v>
      </c>
      <c r="G2198" s="47" t="s">
        <v>97</v>
      </c>
      <c r="H2198" s="47" t="s">
        <v>2232</v>
      </c>
      <c r="I2198" s="47" t="n">
        <v>4</v>
      </c>
    </row>
    <row r="2199" customFormat="false" ht="15" hidden="false" customHeight="false" outlineLevel="0" collapsed="false">
      <c r="A2199" s="47" t="s">
        <v>4440</v>
      </c>
      <c r="B2199" s="47" t="s">
        <v>689</v>
      </c>
      <c r="C2199" s="48" t="n">
        <v>46064</v>
      </c>
      <c r="D2199" s="47" t="s">
        <v>75</v>
      </c>
      <c r="E2199" s="47" t="s">
        <v>65</v>
      </c>
      <c r="F2199" s="47" t="s">
        <v>2289</v>
      </c>
      <c r="G2199" s="47" t="s">
        <v>96</v>
      </c>
      <c r="H2199" s="47" t="s">
        <v>2270</v>
      </c>
      <c r="I2199" s="47" t="n">
        <v>17</v>
      </c>
    </row>
    <row r="2200" customFormat="false" ht="15" hidden="false" customHeight="false" outlineLevel="0" collapsed="false">
      <c r="A2200" s="47" t="s">
        <v>4441</v>
      </c>
      <c r="B2200" s="47" t="s">
        <v>689</v>
      </c>
      <c r="C2200" s="48" t="n">
        <v>46064</v>
      </c>
      <c r="D2200" s="47" t="s">
        <v>75</v>
      </c>
      <c r="E2200" s="47" t="s">
        <v>65</v>
      </c>
      <c r="F2200" s="47" t="s">
        <v>2284</v>
      </c>
      <c r="G2200" s="47" t="s">
        <v>97</v>
      </c>
      <c r="H2200" s="47" t="s">
        <v>2232</v>
      </c>
      <c r="I2200" s="47" t="n">
        <v>4</v>
      </c>
    </row>
    <row r="2201" customFormat="false" ht="15" hidden="false" customHeight="false" outlineLevel="0" collapsed="false">
      <c r="A2201" s="47" t="s">
        <v>4442</v>
      </c>
      <c r="B2201" s="47" t="s">
        <v>689</v>
      </c>
      <c r="C2201" s="48" t="n">
        <v>46064</v>
      </c>
      <c r="D2201" s="47" t="s">
        <v>75</v>
      </c>
      <c r="E2201" s="47" t="s">
        <v>65</v>
      </c>
      <c r="F2201" s="47" t="s">
        <v>2284</v>
      </c>
      <c r="G2201" s="47" t="s">
        <v>97</v>
      </c>
      <c r="H2201" s="47" t="s">
        <v>2232</v>
      </c>
      <c r="I2201" s="47" t="n">
        <v>2</v>
      </c>
    </row>
    <row r="2202" customFormat="false" ht="15" hidden="false" customHeight="false" outlineLevel="0" collapsed="false">
      <c r="A2202" s="47" t="s">
        <v>4443</v>
      </c>
      <c r="B2202" s="47" t="s">
        <v>689</v>
      </c>
      <c r="C2202" s="48" t="n">
        <v>46064</v>
      </c>
      <c r="D2202" s="47" t="s">
        <v>75</v>
      </c>
      <c r="E2202" s="47" t="s">
        <v>65</v>
      </c>
      <c r="F2202" s="47" t="s">
        <v>2289</v>
      </c>
      <c r="G2202" s="47" t="s">
        <v>97</v>
      </c>
      <c r="H2202" s="47" t="s">
        <v>2232</v>
      </c>
      <c r="I2202" s="47" t="n">
        <v>5</v>
      </c>
    </row>
    <row r="2203" customFormat="false" ht="15" hidden="false" customHeight="false" outlineLevel="0" collapsed="false">
      <c r="A2203" s="47" t="s">
        <v>4444</v>
      </c>
      <c r="B2203" s="47" t="s">
        <v>689</v>
      </c>
      <c r="C2203" s="48" t="n">
        <v>46064</v>
      </c>
      <c r="D2203" s="47" t="s">
        <v>75</v>
      </c>
      <c r="E2203" s="47" t="s">
        <v>65</v>
      </c>
      <c r="F2203" s="47" t="s">
        <v>2284</v>
      </c>
      <c r="G2203" s="47" t="s">
        <v>97</v>
      </c>
      <c r="H2203" s="47" t="s">
        <v>2232</v>
      </c>
      <c r="I2203" s="47" t="n">
        <v>3</v>
      </c>
    </row>
    <row r="2204" customFormat="false" ht="15" hidden="false" customHeight="false" outlineLevel="0" collapsed="false">
      <c r="A2204" s="47" t="s">
        <v>4445</v>
      </c>
      <c r="B2204" s="47" t="s">
        <v>689</v>
      </c>
      <c r="C2204" s="48" t="n">
        <v>46064</v>
      </c>
      <c r="D2204" s="47" t="s">
        <v>75</v>
      </c>
      <c r="E2204" s="47" t="s">
        <v>65</v>
      </c>
      <c r="F2204" s="47" t="s">
        <v>2284</v>
      </c>
      <c r="G2204" s="47" t="s">
        <v>97</v>
      </c>
      <c r="H2204" s="47" t="s">
        <v>2232</v>
      </c>
      <c r="I2204" s="47" t="n">
        <v>4</v>
      </c>
    </row>
    <row r="2205" customFormat="false" ht="15" hidden="false" customHeight="false" outlineLevel="0" collapsed="false">
      <c r="A2205" s="47" t="s">
        <v>4446</v>
      </c>
      <c r="B2205" s="47" t="s">
        <v>689</v>
      </c>
      <c r="C2205" s="48" t="n">
        <v>46064</v>
      </c>
      <c r="D2205" s="47" t="s">
        <v>75</v>
      </c>
      <c r="E2205" s="47" t="s">
        <v>65</v>
      </c>
      <c r="F2205" s="47" t="s">
        <v>2284</v>
      </c>
      <c r="G2205" s="47" t="s">
        <v>97</v>
      </c>
      <c r="H2205" s="47" t="s">
        <v>2232</v>
      </c>
      <c r="I2205" s="47" t="n">
        <v>4</v>
      </c>
    </row>
    <row r="2206" customFormat="false" ht="15" hidden="false" customHeight="false" outlineLevel="0" collapsed="false">
      <c r="A2206" s="47" t="s">
        <v>4447</v>
      </c>
      <c r="B2206" s="47" t="s">
        <v>689</v>
      </c>
      <c r="C2206" s="48" t="n">
        <v>46064</v>
      </c>
      <c r="D2206" s="47" t="s">
        <v>75</v>
      </c>
      <c r="E2206" s="47" t="s">
        <v>65</v>
      </c>
      <c r="F2206" s="47" t="s">
        <v>2289</v>
      </c>
      <c r="G2206" s="47" t="s">
        <v>97</v>
      </c>
      <c r="H2206" s="47" t="s">
        <v>2232</v>
      </c>
      <c r="I2206" s="47" t="n">
        <v>6</v>
      </c>
    </row>
    <row r="2207" customFormat="false" ht="15" hidden="false" customHeight="false" outlineLevel="0" collapsed="false">
      <c r="A2207" s="47" t="s">
        <v>4448</v>
      </c>
      <c r="B2207" s="47" t="s">
        <v>690</v>
      </c>
      <c r="C2207" s="48" t="n">
        <v>46065</v>
      </c>
      <c r="D2207" s="47" t="s">
        <v>73</v>
      </c>
      <c r="E2207" s="47" t="s">
        <v>62</v>
      </c>
      <c r="F2207" s="47" t="s">
        <v>2231</v>
      </c>
      <c r="G2207" s="47" t="s">
        <v>96</v>
      </c>
      <c r="H2207" s="47" t="s">
        <v>2270</v>
      </c>
      <c r="I2207" s="47" t="n">
        <v>36</v>
      </c>
    </row>
    <row r="2208" customFormat="false" ht="15" hidden="false" customHeight="false" outlineLevel="0" collapsed="false">
      <c r="A2208" s="47" t="s">
        <v>4449</v>
      </c>
      <c r="B2208" s="47" t="s">
        <v>690</v>
      </c>
      <c r="C2208" s="48" t="n">
        <v>46065</v>
      </c>
      <c r="D2208" s="47" t="s">
        <v>73</v>
      </c>
      <c r="E2208" s="47" t="s">
        <v>62</v>
      </c>
      <c r="F2208" s="47" t="s">
        <v>2228</v>
      </c>
      <c r="G2208" s="47" t="s">
        <v>97</v>
      </c>
      <c r="H2208" s="47" t="s">
        <v>2232</v>
      </c>
      <c r="I2208" s="47" t="n">
        <v>5</v>
      </c>
    </row>
    <row r="2209" customFormat="false" ht="15" hidden="false" customHeight="false" outlineLevel="0" collapsed="false">
      <c r="A2209" s="47" t="s">
        <v>4450</v>
      </c>
      <c r="B2209" s="47" t="s">
        <v>691</v>
      </c>
      <c r="C2209" s="48" t="n">
        <v>46065</v>
      </c>
      <c r="D2209" s="47" t="s">
        <v>74</v>
      </c>
      <c r="E2209" s="47" t="s">
        <v>62</v>
      </c>
      <c r="F2209" s="47" t="s">
        <v>2228</v>
      </c>
      <c r="G2209" s="47" t="s">
        <v>97</v>
      </c>
      <c r="H2209" s="47" t="s">
        <v>2232</v>
      </c>
      <c r="I2209" s="47" t="n">
        <v>5</v>
      </c>
    </row>
    <row r="2210" customFormat="false" ht="15" hidden="false" customHeight="false" outlineLevel="0" collapsed="false">
      <c r="A2210" s="47" t="s">
        <v>4451</v>
      </c>
      <c r="B2210" s="47" t="s">
        <v>691</v>
      </c>
      <c r="C2210" s="48" t="n">
        <v>46065</v>
      </c>
      <c r="D2210" s="47" t="s">
        <v>74</v>
      </c>
      <c r="E2210" s="47" t="s">
        <v>62</v>
      </c>
      <c r="F2210" s="47" t="s">
        <v>2317</v>
      </c>
      <c r="G2210" s="47" t="s">
        <v>97</v>
      </c>
      <c r="H2210" s="47" t="s">
        <v>2232</v>
      </c>
      <c r="I2210" s="47" t="n">
        <v>3</v>
      </c>
    </row>
    <row r="2211" customFormat="false" ht="15" hidden="false" customHeight="false" outlineLevel="0" collapsed="false">
      <c r="A2211" s="47" t="s">
        <v>4452</v>
      </c>
      <c r="B2211" s="47" t="s">
        <v>691</v>
      </c>
      <c r="C2211" s="48" t="n">
        <v>46065</v>
      </c>
      <c r="D2211" s="47" t="s">
        <v>74</v>
      </c>
      <c r="E2211" s="47" t="s">
        <v>62</v>
      </c>
      <c r="F2211" s="47" t="s">
        <v>2317</v>
      </c>
      <c r="G2211" s="47" t="s">
        <v>97</v>
      </c>
      <c r="H2211" s="47" t="s">
        <v>2232</v>
      </c>
      <c r="I2211" s="47" t="n">
        <v>7</v>
      </c>
    </row>
    <row r="2212" customFormat="false" ht="15" hidden="false" customHeight="false" outlineLevel="0" collapsed="false">
      <c r="A2212" s="47" t="s">
        <v>4453</v>
      </c>
      <c r="B2212" s="47" t="s">
        <v>691</v>
      </c>
      <c r="C2212" s="48" t="n">
        <v>46065</v>
      </c>
      <c r="D2212" s="47" t="s">
        <v>74</v>
      </c>
      <c r="E2212" s="47" t="s">
        <v>62</v>
      </c>
      <c r="F2212" s="47" t="s">
        <v>2231</v>
      </c>
      <c r="G2212" s="47" t="s">
        <v>97</v>
      </c>
      <c r="H2212" s="47" t="s">
        <v>2232</v>
      </c>
      <c r="I2212" s="47" t="n">
        <v>6</v>
      </c>
    </row>
    <row r="2213" customFormat="false" ht="15" hidden="false" customHeight="false" outlineLevel="0" collapsed="false">
      <c r="A2213" s="47" t="s">
        <v>4454</v>
      </c>
      <c r="B2213" s="47" t="s">
        <v>691</v>
      </c>
      <c r="C2213" s="48" t="n">
        <v>46065</v>
      </c>
      <c r="D2213" s="47" t="s">
        <v>74</v>
      </c>
      <c r="E2213" s="47" t="s">
        <v>62</v>
      </c>
      <c r="F2213" s="47" t="s">
        <v>2228</v>
      </c>
      <c r="G2213" s="47" t="s">
        <v>97</v>
      </c>
      <c r="H2213" s="47" t="s">
        <v>2232</v>
      </c>
      <c r="I2213" s="47" t="n">
        <v>4</v>
      </c>
    </row>
    <row r="2214" customFormat="false" ht="15" hidden="false" customHeight="false" outlineLevel="0" collapsed="false">
      <c r="A2214" s="47" t="s">
        <v>4455</v>
      </c>
      <c r="B2214" s="47" t="s">
        <v>692</v>
      </c>
      <c r="C2214" s="48" t="n">
        <v>46065</v>
      </c>
      <c r="D2214" s="47" t="s">
        <v>75</v>
      </c>
      <c r="E2214" s="47" t="s">
        <v>62</v>
      </c>
      <c r="F2214" s="47" t="s">
        <v>2228</v>
      </c>
      <c r="G2214" s="47" t="s">
        <v>93</v>
      </c>
      <c r="H2214" s="47" t="s">
        <v>2253</v>
      </c>
      <c r="I2214" s="47" t="n">
        <v>36</v>
      </c>
    </row>
    <row r="2215" customFormat="false" ht="15" hidden="false" customHeight="false" outlineLevel="0" collapsed="false">
      <c r="A2215" s="47" t="s">
        <v>4456</v>
      </c>
      <c r="B2215" s="47" t="s">
        <v>692</v>
      </c>
      <c r="C2215" s="48" t="n">
        <v>46065</v>
      </c>
      <c r="D2215" s="47" t="s">
        <v>75</v>
      </c>
      <c r="E2215" s="47" t="s">
        <v>62</v>
      </c>
      <c r="F2215" s="47" t="s">
        <v>2231</v>
      </c>
      <c r="G2215" s="47" t="s">
        <v>97</v>
      </c>
      <c r="H2215" s="47" t="s">
        <v>2232</v>
      </c>
      <c r="I2215" s="47" t="n">
        <v>6</v>
      </c>
    </row>
    <row r="2216" customFormat="false" ht="15" hidden="false" customHeight="false" outlineLevel="0" collapsed="false">
      <c r="A2216" s="47" t="s">
        <v>4457</v>
      </c>
      <c r="B2216" s="47" t="s">
        <v>692</v>
      </c>
      <c r="C2216" s="48" t="n">
        <v>46065</v>
      </c>
      <c r="D2216" s="47" t="s">
        <v>75</v>
      </c>
      <c r="E2216" s="47" t="s">
        <v>62</v>
      </c>
      <c r="F2216" s="47" t="s">
        <v>2231</v>
      </c>
      <c r="G2216" s="47" t="s">
        <v>97</v>
      </c>
      <c r="H2216" s="47" t="s">
        <v>2232</v>
      </c>
      <c r="I2216" s="47" t="n">
        <v>3</v>
      </c>
    </row>
    <row r="2217" customFormat="false" ht="15" hidden="false" customHeight="false" outlineLevel="0" collapsed="false">
      <c r="A2217" s="47" t="s">
        <v>4458</v>
      </c>
      <c r="B2217" s="47" t="s">
        <v>692</v>
      </c>
      <c r="C2217" s="48" t="n">
        <v>46065</v>
      </c>
      <c r="D2217" s="47" t="s">
        <v>75</v>
      </c>
      <c r="E2217" s="47" t="s">
        <v>62</v>
      </c>
      <c r="F2217" s="47" t="s">
        <v>2228</v>
      </c>
      <c r="G2217" s="47" t="s">
        <v>97</v>
      </c>
      <c r="H2217" s="47" t="s">
        <v>2232</v>
      </c>
      <c r="I2217" s="47" t="n">
        <v>3</v>
      </c>
    </row>
    <row r="2218" customFormat="false" ht="15" hidden="false" customHeight="false" outlineLevel="0" collapsed="false">
      <c r="A2218" s="47" t="s">
        <v>4459</v>
      </c>
      <c r="B2218" s="47" t="s">
        <v>693</v>
      </c>
      <c r="C2218" s="48" t="n">
        <v>46065</v>
      </c>
      <c r="D2218" s="47" t="s">
        <v>73</v>
      </c>
      <c r="E2218" s="47" t="s">
        <v>63</v>
      </c>
      <c r="F2218" s="47" t="s">
        <v>2252</v>
      </c>
      <c r="G2218" s="47" t="s">
        <v>97</v>
      </c>
      <c r="H2218" s="47" t="s">
        <v>2232</v>
      </c>
      <c r="I2218" s="47" t="n">
        <v>4</v>
      </c>
    </row>
    <row r="2219" customFormat="false" ht="15" hidden="false" customHeight="false" outlineLevel="0" collapsed="false">
      <c r="A2219" s="47" t="s">
        <v>4460</v>
      </c>
      <c r="B2219" s="47" t="s">
        <v>693</v>
      </c>
      <c r="C2219" s="48" t="n">
        <v>46065</v>
      </c>
      <c r="D2219" s="47" t="s">
        <v>73</v>
      </c>
      <c r="E2219" s="47" t="s">
        <v>63</v>
      </c>
      <c r="F2219" s="47" t="s">
        <v>2255</v>
      </c>
      <c r="G2219" s="47" t="s">
        <v>97</v>
      </c>
      <c r="H2219" s="47" t="s">
        <v>2232</v>
      </c>
      <c r="I2219" s="47" t="n">
        <v>6</v>
      </c>
    </row>
    <row r="2220" customFormat="false" ht="15" hidden="false" customHeight="false" outlineLevel="0" collapsed="false">
      <c r="A2220" s="47" t="s">
        <v>4461</v>
      </c>
      <c r="B2220" s="47" t="s">
        <v>693</v>
      </c>
      <c r="C2220" s="48" t="n">
        <v>46065</v>
      </c>
      <c r="D2220" s="47" t="s">
        <v>73</v>
      </c>
      <c r="E2220" s="47" t="s">
        <v>63</v>
      </c>
      <c r="F2220" s="47" t="s">
        <v>2255</v>
      </c>
      <c r="G2220" s="47" t="s">
        <v>97</v>
      </c>
      <c r="H2220" s="47" t="s">
        <v>2232</v>
      </c>
      <c r="I2220" s="47" t="n">
        <v>5</v>
      </c>
    </row>
    <row r="2221" customFormat="false" ht="15" hidden="false" customHeight="false" outlineLevel="0" collapsed="false">
      <c r="A2221" s="47" t="s">
        <v>4462</v>
      </c>
      <c r="B2221" s="47" t="s">
        <v>693</v>
      </c>
      <c r="C2221" s="48" t="n">
        <v>46065</v>
      </c>
      <c r="D2221" s="47" t="s">
        <v>73</v>
      </c>
      <c r="E2221" s="47" t="s">
        <v>63</v>
      </c>
      <c r="F2221" s="47" t="s">
        <v>2252</v>
      </c>
      <c r="G2221" s="47" t="s">
        <v>97</v>
      </c>
      <c r="H2221" s="47" t="s">
        <v>2232</v>
      </c>
      <c r="I2221" s="47" t="n">
        <v>4</v>
      </c>
    </row>
    <row r="2222" customFormat="false" ht="15" hidden="false" customHeight="false" outlineLevel="0" collapsed="false">
      <c r="A2222" s="47" t="s">
        <v>4463</v>
      </c>
      <c r="B2222" s="47" t="s">
        <v>693</v>
      </c>
      <c r="C2222" s="48" t="n">
        <v>46065</v>
      </c>
      <c r="D2222" s="47" t="s">
        <v>73</v>
      </c>
      <c r="E2222" s="47" t="s">
        <v>63</v>
      </c>
      <c r="F2222" s="47" t="s">
        <v>2252</v>
      </c>
      <c r="G2222" s="47" t="s">
        <v>97</v>
      </c>
      <c r="H2222" s="47" t="s">
        <v>2232</v>
      </c>
      <c r="I2222" s="47" t="n">
        <v>5</v>
      </c>
    </row>
    <row r="2223" customFormat="false" ht="15" hidden="false" customHeight="false" outlineLevel="0" collapsed="false">
      <c r="A2223" s="47" t="s">
        <v>4464</v>
      </c>
      <c r="B2223" s="47" t="s">
        <v>693</v>
      </c>
      <c r="C2223" s="48" t="n">
        <v>46065</v>
      </c>
      <c r="D2223" s="47" t="s">
        <v>73</v>
      </c>
      <c r="E2223" s="47" t="s">
        <v>63</v>
      </c>
      <c r="F2223" s="47" t="s">
        <v>2255</v>
      </c>
      <c r="G2223" s="47" t="s">
        <v>97</v>
      </c>
      <c r="H2223" s="47" t="s">
        <v>2232</v>
      </c>
      <c r="I2223" s="47" t="n">
        <v>6</v>
      </c>
    </row>
    <row r="2224" customFormat="false" ht="15" hidden="false" customHeight="false" outlineLevel="0" collapsed="false">
      <c r="A2224" s="47" t="s">
        <v>4465</v>
      </c>
      <c r="B2224" s="47" t="s">
        <v>695</v>
      </c>
      <c r="C2224" s="48" t="n">
        <v>46065</v>
      </c>
      <c r="D2224" s="47" t="s">
        <v>74</v>
      </c>
      <c r="E2224" s="47" t="s">
        <v>63</v>
      </c>
      <c r="F2224" s="47" t="s">
        <v>2255</v>
      </c>
      <c r="G2224" s="47" t="s">
        <v>97</v>
      </c>
      <c r="H2224" s="47" t="s">
        <v>2232</v>
      </c>
      <c r="I2224" s="47" t="n">
        <v>4</v>
      </c>
    </row>
    <row r="2225" customFormat="false" ht="15" hidden="false" customHeight="false" outlineLevel="0" collapsed="false">
      <c r="A2225" s="47" t="s">
        <v>4466</v>
      </c>
      <c r="B2225" s="47" t="s">
        <v>695</v>
      </c>
      <c r="C2225" s="48" t="n">
        <v>46065</v>
      </c>
      <c r="D2225" s="47" t="s">
        <v>74</v>
      </c>
      <c r="E2225" s="47" t="s">
        <v>63</v>
      </c>
      <c r="F2225" s="47" t="s">
        <v>2255</v>
      </c>
      <c r="G2225" s="47" t="s">
        <v>97</v>
      </c>
      <c r="H2225" s="47" t="s">
        <v>2232</v>
      </c>
      <c r="I2225" s="47" t="n">
        <v>3</v>
      </c>
    </row>
    <row r="2226" customFormat="false" ht="15" hidden="false" customHeight="false" outlineLevel="0" collapsed="false">
      <c r="A2226" s="47" t="s">
        <v>4467</v>
      </c>
      <c r="B2226" s="47" t="s">
        <v>695</v>
      </c>
      <c r="C2226" s="48" t="n">
        <v>46065</v>
      </c>
      <c r="D2226" s="47" t="s">
        <v>74</v>
      </c>
      <c r="E2226" s="47" t="s">
        <v>63</v>
      </c>
      <c r="F2226" s="47" t="s">
        <v>2255</v>
      </c>
      <c r="G2226" s="47" t="s">
        <v>97</v>
      </c>
      <c r="H2226" s="47" t="s">
        <v>2232</v>
      </c>
      <c r="I2226" s="47" t="n">
        <v>4</v>
      </c>
    </row>
    <row r="2227" customFormat="false" ht="15" hidden="false" customHeight="false" outlineLevel="0" collapsed="false">
      <c r="A2227" s="47" t="s">
        <v>4468</v>
      </c>
      <c r="B2227" s="47" t="s">
        <v>695</v>
      </c>
      <c r="C2227" s="48" t="n">
        <v>46065</v>
      </c>
      <c r="D2227" s="47" t="s">
        <v>74</v>
      </c>
      <c r="E2227" s="47" t="s">
        <v>63</v>
      </c>
      <c r="F2227" s="47" t="s">
        <v>2252</v>
      </c>
      <c r="G2227" s="47" t="s">
        <v>97</v>
      </c>
      <c r="H2227" s="47" t="s">
        <v>2232</v>
      </c>
      <c r="I2227" s="47" t="n">
        <v>4</v>
      </c>
    </row>
    <row r="2228" customFormat="false" ht="15" hidden="false" customHeight="false" outlineLevel="0" collapsed="false">
      <c r="A2228" s="47" t="s">
        <v>4469</v>
      </c>
      <c r="B2228" s="47" t="s">
        <v>695</v>
      </c>
      <c r="C2228" s="48" t="n">
        <v>46065</v>
      </c>
      <c r="D2228" s="47" t="s">
        <v>74</v>
      </c>
      <c r="E2228" s="47" t="s">
        <v>63</v>
      </c>
      <c r="F2228" s="47" t="s">
        <v>2255</v>
      </c>
      <c r="G2228" s="47" t="s">
        <v>97</v>
      </c>
      <c r="H2228" s="47" t="s">
        <v>2232</v>
      </c>
      <c r="I2228" s="47" t="n">
        <v>6</v>
      </c>
    </row>
    <row r="2229" customFormat="false" ht="15" hidden="false" customHeight="false" outlineLevel="0" collapsed="false">
      <c r="A2229" s="47" t="s">
        <v>4470</v>
      </c>
      <c r="B2229" s="47" t="s">
        <v>696</v>
      </c>
      <c r="C2229" s="48" t="n">
        <v>46065</v>
      </c>
      <c r="D2229" s="47" t="s">
        <v>75</v>
      </c>
      <c r="E2229" s="47" t="s">
        <v>63</v>
      </c>
      <c r="F2229" s="47" t="s">
        <v>2252</v>
      </c>
      <c r="G2229" s="47" t="s">
        <v>93</v>
      </c>
      <c r="H2229" s="47" t="s">
        <v>2253</v>
      </c>
      <c r="I2229" s="47" t="n">
        <v>16</v>
      </c>
    </row>
    <row r="2230" customFormat="false" ht="15" hidden="false" customHeight="false" outlineLevel="0" collapsed="false">
      <c r="A2230" s="47" t="s">
        <v>4471</v>
      </c>
      <c r="B2230" s="47" t="s">
        <v>696</v>
      </c>
      <c r="C2230" s="48" t="n">
        <v>46065</v>
      </c>
      <c r="D2230" s="47" t="s">
        <v>75</v>
      </c>
      <c r="E2230" s="47" t="s">
        <v>63</v>
      </c>
      <c r="F2230" s="47" t="s">
        <v>2255</v>
      </c>
      <c r="G2230" s="47" t="s">
        <v>93</v>
      </c>
      <c r="H2230" s="47" t="s">
        <v>2253</v>
      </c>
      <c r="I2230" s="47" t="n">
        <v>34</v>
      </c>
    </row>
    <row r="2231" customFormat="false" ht="15" hidden="false" customHeight="false" outlineLevel="0" collapsed="false">
      <c r="A2231" s="47" t="s">
        <v>4472</v>
      </c>
      <c r="B2231" s="47" t="s">
        <v>696</v>
      </c>
      <c r="C2231" s="48" t="n">
        <v>46065</v>
      </c>
      <c r="D2231" s="47" t="s">
        <v>75</v>
      </c>
      <c r="E2231" s="47" t="s">
        <v>63</v>
      </c>
      <c r="F2231" s="47" t="s">
        <v>2255</v>
      </c>
      <c r="G2231" s="47" t="s">
        <v>93</v>
      </c>
      <c r="H2231" s="47" t="s">
        <v>2253</v>
      </c>
      <c r="I2231" s="47" t="n">
        <v>34</v>
      </c>
    </row>
    <row r="2232" customFormat="false" ht="15" hidden="false" customHeight="false" outlineLevel="0" collapsed="false">
      <c r="A2232" s="47" t="s">
        <v>4473</v>
      </c>
      <c r="B2232" s="47" t="s">
        <v>696</v>
      </c>
      <c r="C2232" s="48" t="n">
        <v>46065</v>
      </c>
      <c r="D2232" s="47" t="s">
        <v>75</v>
      </c>
      <c r="E2232" s="47" t="s">
        <v>63</v>
      </c>
      <c r="F2232" s="47" t="s">
        <v>2252</v>
      </c>
      <c r="G2232" s="47" t="s">
        <v>97</v>
      </c>
      <c r="H2232" s="47" t="s">
        <v>2232</v>
      </c>
      <c r="I2232" s="47" t="n">
        <v>3</v>
      </c>
    </row>
    <row r="2233" customFormat="false" ht="15" hidden="false" customHeight="false" outlineLevel="0" collapsed="false">
      <c r="A2233" s="47" t="s">
        <v>4474</v>
      </c>
      <c r="B2233" s="47" t="s">
        <v>696</v>
      </c>
      <c r="C2233" s="48" t="n">
        <v>46065</v>
      </c>
      <c r="D2233" s="47" t="s">
        <v>75</v>
      </c>
      <c r="E2233" s="47" t="s">
        <v>63</v>
      </c>
      <c r="F2233" s="47" t="s">
        <v>2255</v>
      </c>
      <c r="G2233" s="47" t="s">
        <v>97</v>
      </c>
      <c r="H2233" s="47" t="s">
        <v>2232</v>
      </c>
      <c r="I2233" s="47" t="n">
        <v>3</v>
      </c>
    </row>
    <row r="2234" customFormat="false" ht="15" hidden="false" customHeight="false" outlineLevel="0" collapsed="false">
      <c r="A2234" s="47" t="s">
        <v>4475</v>
      </c>
      <c r="B2234" s="47" t="s">
        <v>696</v>
      </c>
      <c r="C2234" s="48" t="n">
        <v>46065</v>
      </c>
      <c r="D2234" s="47" t="s">
        <v>75</v>
      </c>
      <c r="E2234" s="47" t="s">
        <v>63</v>
      </c>
      <c r="F2234" s="47" t="s">
        <v>2255</v>
      </c>
      <c r="G2234" s="47" t="s">
        <v>97</v>
      </c>
      <c r="H2234" s="47" t="s">
        <v>2232</v>
      </c>
      <c r="I2234" s="47" t="n">
        <v>3</v>
      </c>
    </row>
    <row r="2235" customFormat="false" ht="15" hidden="false" customHeight="false" outlineLevel="0" collapsed="false">
      <c r="A2235" s="47" t="s">
        <v>4476</v>
      </c>
      <c r="B2235" s="47" t="s">
        <v>696</v>
      </c>
      <c r="C2235" s="48" t="n">
        <v>46065</v>
      </c>
      <c r="D2235" s="47" t="s">
        <v>75</v>
      </c>
      <c r="E2235" s="47" t="s">
        <v>63</v>
      </c>
      <c r="F2235" s="47" t="s">
        <v>2255</v>
      </c>
      <c r="G2235" s="47" t="s">
        <v>97</v>
      </c>
      <c r="H2235" s="47" t="s">
        <v>2232</v>
      </c>
      <c r="I2235" s="47" t="n">
        <v>7</v>
      </c>
    </row>
    <row r="2236" customFormat="false" ht="15" hidden="false" customHeight="false" outlineLevel="0" collapsed="false">
      <c r="A2236" s="47" t="s">
        <v>4477</v>
      </c>
      <c r="B2236" s="47" t="s">
        <v>696</v>
      </c>
      <c r="C2236" s="48" t="n">
        <v>46065</v>
      </c>
      <c r="D2236" s="47" t="s">
        <v>75</v>
      </c>
      <c r="E2236" s="47" t="s">
        <v>63</v>
      </c>
      <c r="F2236" s="47" t="s">
        <v>2255</v>
      </c>
      <c r="G2236" s="47" t="s">
        <v>97</v>
      </c>
      <c r="H2236" s="47" t="s">
        <v>2232</v>
      </c>
      <c r="I2236" s="47" t="n">
        <v>2</v>
      </c>
    </row>
    <row r="2237" customFormat="false" ht="15" hidden="false" customHeight="false" outlineLevel="0" collapsed="false">
      <c r="A2237" s="47" t="s">
        <v>4478</v>
      </c>
      <c r="B2237" s="47" t="s">
        <v>696</v>
      </c>
      <c r="C2237" s="48" t="n">
        <v>46065</v>
      </c>
      <c r="D2237" s="47" t="s">
        <v>75</v>
      </c>
      <c r="E2237" s="47" t="s">
        <v>63</v>
      </c>
      <c r="F2237" s="47" t="s">
        <v>2260</v>
      </c>
      <c r="G2237" s="47" t="s">
        <v>97</v>
      </c>
      <c r="H2237" s="47" t="s">
        <v>2232</v>
      </c>
      <c r="I2237" s="47" t="n">
        <v>5</v>
      </c>
    </row>
    <row r="2238" customFormat="false" ht="15" hidden="false" customHeight="false" outlineLevel="0" collapsed="false">
      <c r="A2238" s="47" t="s">
        <v>4479</v>
      </c>
      <c r="B2238" s="47" t="s">
        <v>696</v>
      </c>
      <c r="C2238" s="48" t="n">
        <v>46065</v>
      </c>
      <c r="D2238" s="47" t="s">
        <v>75</v>
      </c>
      <c r="E2238" s="47" t="s">
        <v>63</v>
      </c>
      <c r="F2238" s="47" t="s">
        <v>2252</v>
      </c>
      <c r="G2238" s="47" t="s">
        <v>97</v>
      </c>
      <c r="H2238" s="47" t="s">
        <v>2232</v>
      </c>
      <c r="I2238" s="47" t="n">
        <v>5</v>
      </c>
    </row>
    <row r="2239" customFormat="false" ht="15" hidden="false" customHeight="false" outlineLevel="0" collapsed="false">
      <c r="A2239" s="47" t="s">
        <v>4480</v>
      </c>
      <c r="B2239" s="47" t="s">
        <v>696</v>
      </c>
      <c r="C2239" s="48" t="n">
        <v>46065</v>
      </c>
      <c r="D2239" s="47" t="s">
        <v>75</v>
      </c>
      <c r="E2239" s="47" t="s">
        <v>63</v>
      </c>
      <c r="F2239" s="47" t="s">
        <v>2252</v>
      </c>
      <c r="G2239" s="47" t="s">
        <v>97</v>
      </c>
      <c r="H2239" s="47" t="s">
        <v>2232</v>
      </c>
      <c r="I2239" s="47" t="n">
        <v>5</v>
      </c>
    </row>
    <row r="2240" customFormat="false" ht="15" hidden="false" customHeight="false" outlineLevel="0" collapsed="false">
      <c r="A2240" s="47" t="s">
        <v>4481</v>
      </c>
      <c r="B2240" s="47" t="s">
        <v>696</v>
      </c>
      <c r="C2240" s="48" t="n">
        <v>46065</v>
      </c>
      <c r="D2240" s="47" t="s">
        <v>75</v>
      </c>
      <c r="E2240" s="47" t="s">
        <v>63</v>
      </c>
      <c r="F2240" s="47" t="s">
        <v>2255</v>
      </c>
      <c r="G2240" s="47" t="s">
        <v>98</v>
      </c>
      <c r="H2240" s="47" t="s">
        <v>2382</v>
      </c>
      <c r="I2240" s="47" t="n">
        <v>28</v>
      </c>
    </row>
    <row r="2241" customFormat="false" ht="15" hidden="false" customHeight="false" outlineLevel="0" collapsed="false">
      <c r="A2241" s="47" t="s">
        <v>4482</v>
      </c>
      <c r="B2241" s="47" t="s">
        <v>697</v>
      </c>
      <c r="C2241" s="48" t="n">
        <v>46065</v>
      </c>
      <c r="D2241" s="47" t="s">
        <v>73</v>
      </c>
      <c r="E2241" s="47" t="s">
        <v>64</v>
      </c>
      <c r="F2241" s="47" t="s">
        <v>2278</v>
      </c>
      <c r="G2241" s="47" t="s">
        <v>97</v>
      </c>
      <c r="H2241" s="47" t="s">
        <v>2232</v>
      </c>
      <c r="I2241" s="47" t="n">
        <v>4</v>
      </c>
    </row>
    <row r="2242" customFormat="false" ht="15" hidden="false" customHeight="false" outlineLevel="0" collapsed="false">
      <c r="A2242" s="47" t="s">
        <v>4483</v>
      </c>
      <c r="B2242" s="47" t="s">
        <v>698</v>
      </c>
      <c r="C2242" s="48" t="n">
        <v>46065</v>
      </c>
      <c r="D2242" s="47" t="s">
        <v>74</v>
      </c>
      <c r="E2242" s="47" t="s">
        <v>64</v>
      </c>
      <c r="F2242" s="47" t="s">
        <v>2278</v>
      </c>
      <c r="G2242" s="47" t="s">
        <v>97</v>
      </c>
      <c r="H2242" s="47" t="s">
        <v>2232</v>
      </c>
      <c r="I2242" s="47" t="n">
        <v>6</v>
      </c>
    </row>
    <row r="2243" customFormat="false" ht="15" hidden="false" customHeight="false" outlineLevel="0" collapsed="false">
      <c r="A2243" s="47" t="s">
        <v>4484</v>
      </c>
      <c r="B2243" s="47" t="s">
        <v>698</v>
      </c>
      <c r="C2243" s="48" t="n">
        <v>46065</v>
      </c>
      <c r="D2243" s="47" t="s">
        <v>74</v>
      </c>
      <c r="E2243" s="47" t="s">
        <v>64</v>
      </c>
      <c r="F2243" s="47" t="s">
        <v>2280</v>
      </c>
      <c r="G2243" s="47" t="s">
        <v>97</v>
      </c>
      <c r="H2243" s="47" t="s">
        <v>2232</v>
      </c>
      <c r="I2243" s="47" t="n">
        <v>6</v>
      </c>
    </row>
    <row r="2244" customFormat="false" ht="15" hidden="false" customHeight="false" outlineLevel="0" collapsed="false">
      <c r="A2244" s="47" t="s">
        <v>4485</v>
      </c>
      <c r="B2244" s="47" t="s">
        <v>699</v>
      </c>
      <c r="C2244" s="48" t="n">
        <v>46065</v>
      </c>
      <c r="D2244" s="47" t="s">
        <v>73</v>
      </c>
      <c r="E2244" s="47" t="s">
        <v>65</v>
      </c>
      <c r="F2244" s="47" t="s">
        <v>2284</v>
      </c>
      <c r="G2244" s="47" t="s">
        <v>97</v>
      </c>
      <c r="H2244" s="47" t="s">
        <v>2232</v>
      </c>
      <c r="I2244" s="47" t="n">
        <v>4</v>
      </c>
    </row>
    <row r="2245" customFormat="false" ht="15" hidden="false" customHeight="false" outlineLevel="0" collapsed="false">
      <c r="A2245" s="47" t="s">
        <v>4486</v>
      </c>
      <c r="B2245" s="47" t="s">
        <v>699</v>
      </c>
      <c r="C2245" s="48" t="n">
        <v>46065</v>
      </c>
      <c r="D2245" s="47" t="s">
        <v>73</v>
      </c>
      <c r="E2245" s="47" t="s">
        <v>65</v>
      </c>
      <c r="F2245" s="47" t="s">
        <v>2289</v>
      </c>
      <c r="G2245" s="47" t="s">
        <v>97</v>
      </c>
      <c r="H2245" s="47" t="s">
        <v>2232</v>
      </c>
      <c r="I2245" s="47" t="n">
        <v>2</v>
      </c>
    </row>
    <row r="2246" customFormat="false" ht="15" hidden="false" customHeight="false" outlineLevel="0" collapsed="false">
      <c r="A2246" s="47" t="s">
        <v>4487</v>
      </c>
      <c r="B2246" s="47" t="s">
        <v>699</v>
      </c>
      <c r="C2246" s="48" t="n">
        <v>46065</v>
      </c>
      <c r="D2246" s="47" t="s">
        <v>73</v>
      </c>
      <c r="E2246" s="47" t="s">
        <v>65</v>
      </c>
      <c r="F2246" s="47" t="s">
        <v>2284</v>
      </c>
      <c r="G2246" s="47" t="s">
        <v>97</v>
      </c>
      <c r="H2246" s="47" t="s">
        <v>2232</v>
      </c>
      <c r="I2246" s="47" t="n">
        <v>4</v>
      </c>
    </row>
    <row r="2247" customFormat="false" ht="15" hidden="false" customHeight="false" outlineLevel="0" collapsed="false">
      <c r="A2247" s="47" t="s">
        <v>4488</v>
      </c>
      <c r="B2247" s="47" t="s">
        <v>699</v>
      </c>
      <c r="C2247" s="48" t="n">
        <v>46065</v>
      </c>
      <c r="D2247" s="47" t="s">
        <v>73</v>
      </c>
      <c r="E2247" s="47" t="s">
        <v>65</v>
      </c>
      <c r="F2247" s="47" t="s">
        <v>2284</v>
      </c>
      <c r="G2247" s="47" t="s">
        <v>97</v>
      </c>
      <c r="H2247" s="47" t="s">
        <v>2232</v>
      </c>
      <c r="I2247" s="47" t="n">
        <v>4</v>
      </c>
    </row>
    <row r="2248" customFormat="false" ht="15" hidden="false" customHeight="false" outlineLevel="0" collapsed="false">
      <c r="A2248" s="47" t="s">
        <v>4489</v>
      </c>
      <c r="B2248" s="47" t="s">
        <v>699</v>
      </c>
      <c r="C2248" s="48" t="n">
        <v>46065</v>
      </c>
      <c r="D2248" s="47" t="s">
        <v>73</v>
      </c>
      <c r="E2248" s="47" t="s">
        <v>65</v>
      </c>
      <c r="F2248" s="47" t="s">
        <v>2284</v>
      </c>
      <c r="G2248" s="47" t="s">
        <v>97</v>
      </c>
      <c r="H2248" s="47" t="s">
        <v>2232</v>
      </c>
      <c r="I2248" s="47" t="n">
        <v>3</v>
      </c>
    </row>
    <row r="2249" customFormat="false" ht="15" hidden="false" customHeight="false" outlineLevel="0" collapsed="false">
      <c r="A2249" s="47" t="s">
        <v>4490</v>
      </c>
      <c r="B2249" s="47" t="s">
        <v>699</v>
      </c>
      <c r="C2249" s="48" t="n">
        <v>46065</v>
      </c>
      <c r="D2249" s="47" t="s">
        <v>73</v>
      </c>
      <c r="E2249" s="47" t="s">
        <v>65</v>
      </c>
      <c r="F2249" s="47" t="s">
        <v>2289</v>
      </c>
      <c r="G2249" s="47" t="s">
        <v>97</v>
      </c>
      <c r="H2249" s="47" t="s">
        <v>2232</v>
      </c>
      <c r="I2249" s="47" t="n">
        <v>4</v>
      </c>
    </row>
    <row r="2250" customFormat="false" ht="15" hidden="false" customHeight="false" outlineLevel="0" collapsed="false">
      <c r="A2250" s="47" t="s">
        <v>4491</v>
      </c>
      <c r="B2250" s="47" t="s">
        <v>699</v>
      </c>
      <c r="C2250" s="48" t="n">
        <v>46065</v>
      </c>
      <c r="D2250" s="47" t="s">
        <v>73</v>
      </c>
      <c r="E2250" s="47" t="s">
        <v>65</v>
      </c>
      <c r="F2250" s="47" t="s">
        <v>2284</v>
      </c>
      <c r="G2250" s="47" t="s">
        <v>97</v>
      </c>
      <c r="H2250" s="47" t="s">
        <v>2232</v>
      </c>
      <c r="I2250" s="47" t="n">
        <v>3</v>
      </c>
    </row>
    <row r="2251" customFormat="false" ht="15" hidden="false" customHeight="false" outlineLevel="0" collapsed="false">
      <c r="A2251" s="47" t="s">
        <v>4492</v>
      </c>
      <c r="B2251" s="47" t="s">
        <v>701</v>
      </c>
      <c r="C2251" s="48" t="n">
        <v>46065</v>
      </c>
      <c r="D2251" s="47" t="s">
        <v>74</v>
      </c>
      <c r="E2251" s="47" t="s">
        <v>65</v>
      </c>
      <c r="F2251" s="47" t="s">
        <v>2289</v>
      </c>
      <c r="G2251" s="47" t="s">
        <v>97</v>
      </c>
      <c r="H2251" s="47" t="s">
        <v>2232</v>
      </c>
      <c r="I2251" s="47" t="n">
        <v>2</v>
      </c>
    </row>
    <row r="2252" customFormat="false" ht="15" hidden="false" customHeight="false" outlineLevel="0" collapsed="false">
      <c r="A2252" s="47" t="s">
        <v>4493</v>
      </c>
      <c r="B2252" s="47" t="s">
        <v>701</v>
      </c>
      <c r="C2252" s="48" t="n">
        <v>46065</v>
      </c>
      <c r="D2252" s="47" t="s">
        <v>74</v>
      </c>
      <c r="E2252" s="47" t="s">
        <v>65</v>
      </c>
      <c r="F2252" s="47" t="s">
        <v>2284</v>
      </c>
      <c r="G2252" s="47" t="s">
        <v>97</v>
      </c>
      <c r="H2252" s="47" t="s">
        <v>2232</v>
      </c>
      <c r="I2252" s="47" t="n">
        <v>5</v>
      </c>
    </row>
    <row r="2253" customFormat="false" ht="15" hidden="false" customHeight="false" outlineLevel="0" collapsed="false">
      <c r="A2253" s="47" t="s">
        <v>4494</v>
      </c>
      <c r="B2253" s="47" t="s">
        <v>702</v>
      </c>
      <c r="C2253" s="48" t="n">
        <v>46065</v>
      </c>
      <c r="D2253" s="47" t="s">
        <v>75</v>
      </c>
      <c r="E2253" s="47" t="s">
        <v>65</v>
      </c>
      <c r="F2253" s="47" t="s">
        <v>2289</v>
      </c>
      <c r="G2253" s="47" t="s">
        <v>97</v>
      </c>
      <c r="H2253" s="47" t="s">
        <v>2232</v>
      </c>
      <c r="I2253" s="47" t="n">
        <v>4</v>
      </c>
    </row>
    <row r="2254" customFormat="false" ht="15" hidden="false" customHeight="false" outlineLevel="0" collapsed="false">
      <c r="A2254" s="47" t="s">
        <v>4495</v>
      </c>
      <c r="B2254" s="47" t="s">
        <v>702</v>
      </c>
      <c r="C2254" s="48" t="n">
        <v>46065</v>
      </c>
      <c r="D2254" s="47" t="s">
        <v>75</v>
      </c>
      <c r="E2254" s="47" t="s">
        <v>65</v>
      </c>
      <c r="F2254" s="47" t="s">
        <v>2284</v>
      </c>
      <c r="G2254" s="47" t="s">
        <v>97</v>
      </c>
      <c r="H2254" s="47" t="s">
        <v>2232</v>
      </c>
      <c r="I2254" s="47" t="n">
        <v>4</v>
      </c>
    </row>
    <row r="2255" customFormat="false" ht="15" hidden="false" customHeight="false" outlineLevel="0" collapsed="false">
      <c r="A2255" s="47" t="s">
        <v>4496</v>
      </c>
      <c r="B2255" s="47" t="s">
        <v>702</v>
      </c>
      <c r="C2255" s="48" t="n">
        <v>46065</v>
      </c>
      <c r="D2255" s="47" t="s">
        <v>75</v>
      </c>
      <c r="E2255" s="47" t="s">
        <v>65</v>
      </c>
      <c r="F2255" s="47" t="s">
        <v>2289</v>
      </c>
      <c r="G2255" s="47" t="s">
        <v>97</v>
      </c>
      <c r="H2255" s="47" t="s">
        <v>2232</v>
      </c>
      <c r="I2255" s="47" t="n">
        <v>6</v>
      </c>
    </row>
    <row r="2256" customFormat="false" ht="15" hidden="false" customHeight="false" outlineLevel="0" collapsed="false">
      <c r="A2256" s="47" t="s">
        <v>4497</v>
      </c>
      <c r="B2256" s="47" t="s">
        <v>702</v>
      </c>
      <c r="C2256" s="48" t="n">
        <v>46065</v>
      </c>
      <c r="D2256" s="47" t="s">
        <v>75</v>
      </c>
      <c r="E2256" s="47" t="s">
        <v>65</v>
      </c>
      <c r="F2256" s="47" t="s">
        <v>2284</v>
      </c>
      <c r="G2256" s="47" t="s">
        <v>97</v>
      </c>
      <c r="H2256" s="47" t="s">
        <v>2232</v>
      </c>
      <c r="I2256" s="47" t="n">
        <v>3</v>
      </c>
    </row>
    <row r="2257" customFormat="false" ht="15" hidden="false" customHeight="false" outlineLevel="0" collapsed="false">
      <c r="A2257" s="47" t="s">
        <v>4498</v>
      </c>
      <c r="B2257" s="47" t="s">
        <v>702</v>
      </c>
      <c r="C2257" s="48" t="n">
        <v>46065</v>
      </c>
      <c r="D2257" s="47" t="s">
        <v>75</v>
      </c>
      <c r="E2257" s="47" t="s">
        <v>65</v>
      </c>
      <c r="F2257" s="47" t="s">
        <v>2289</v>
      </c>
      <c r="G2257" s="47" t="s">
        <v>97</v>
      </c>
      <c r="H2257" s="47" t="s">
        <v>2232</v>
      </c>
      <c r="I2257" s="47" t="n">
        <v>5</v>
      </c>
    </row>
    <row r="2258" customFormat="false" ht="15" hidden="false" customHeight="false" outlineLevel="0" collapsed="false">
      <c r="A2258" s="47" t="s">
        <v>4499</v>
      </c>
      <c r="B2258" s="47" t="s">
        <v>702</v>
      </c>
      <c r="C2258" s="48" t="n">
        <v>46065</v>
      </c>
      <c r="D2258" s="47" t="s">
        <v>75</v>
      </c>
      <c r="E2258" s="47" t="s">
        <v>65</v>
      </c>
      <c r="F2258" s="47" t="s">
        <v>2284</v>
      </c>
      <c r="G2258" s="47" t="s">
        <v>97</v>
      </c>
      <c r="H2258" s="47" t="s">
        <v>2232</v>
      </c>
      <c r="I2258" s="47" t="n">
        <v>2</v>
      </c>
    </row>
    <row r="2259" customFormat="false" ht="15" hidden="false" customHeight="false" outlineLevel="0" collapsed="false">
      <c r="A2259" s="47" t="s">
        <v>4500</v>
      </c>
      <c r="B2259" s="47" t="s">
        <v>702</v>
      </c>
      <c r="C2259" s="48" t="n">
        <v>46065</v>
      </c>
      <c r="D2259" s="47" t="s">
        <v>75</v>
      </c>
      <c r="E2259" s="47" t="s">
        <v>65</v>
      </c>
      <c r="F2259" s="47" t="s">
        <v>2284</v>
      </c>
      <c r="G2259" s="47" t="s">
        <v>97</v>
      </c>
      <c r="H2259" s="47" t="s">
        <v>2232</v>
      </c>
      <c r="I2259" s="47" t="n">
        <v>4</v>
      </c>
    </row>
    <row r="2260" customFormat="false" ht="15" hidden="false" customHeight="false" outlineLevel="0" collapsed="false">
      <c r="A2260" s="47" t="s">
        <v>4501</v>
      </c>
      <c r="B2260" s="47" t="s">
        <v>702</v>
      </c>
      <c r="C2260" s="48" t="n">
        <v>46065</v>
      </c>
      <c r="D2260" s="47" t="s">
        <v>75</v>
      </c>
      <c r="E2260" s="47" t="s">
        <v>65</v>
      </c>
      <c r="F2260" s="47" t="s">
        <v>2284</v>
      </c>
      <c r="G2260" s="47" t="s">
        <v>97</v>
      </c>
      <c r="H2260" s="47" t="s">
        <v>2232</v>
      </c>
      <c r="I2260" s="47" t="n">
        <v>5</v>
      </c>
    </row>
    <row r="2261" customFormat="false" ht="15" hidden="false" customHeight="false" outlineLevel="0" collapsed="false">
      <c r="A2261" s="47" t="s">
        <v>4502</v>
      </c>
      <c r="B2261" s="47" t="s">
        <v>702</v>
      </c>
      <c r="C2261" s="48" t="n">
        <v>46065</v>
      </c>
      <c r="D2261" s="47" t="s">
        <v>75</v>
      </c>
      <c r="E2261" s="47" t="s">
        <v>65</v>
      </c>
      <c r="F2261" s="47" t="s">
        <v>2284</v>
      </c>
      <c r="G2261" s="47" t="s">
        <v>97</v>
      </c>
      <c r="H2261" s="47" t="s">
        <v>2232</v>
      </c>
      <c r="I2261" s="47" t="n">
        <v>6</v>
      </c>
    </row>
    <row r="2262" customFormat="false" ht="15" hidden="false" customHeight="false" outlineLevel="0" collapsed="false">
      <c r="A2262" s="47" t="s">
        <v>4503</v>
      </c>
      <c r="B2262" s="47" t="s">
        <v>702</v>
      </c>
      <c r="C2262" s="48" t="n">
        <v>46065</v>
      </c>
      <c r="D2262" s="47" t="s">
        <v>75</v>
      </c>
      <c r="E2262" s="47" t="s">
        <v>65</v>
      </c>
      <c r="F2262" s="47" t="s">
        <v>2289</v>
      </c>
      <c r="G2262" s="47" t="s">
        <v>97</v>
      </c>
      <c r="H2262" s="47" t="s">
        <v>2232</v>
      </c>
      <c r="I2262" s="47" t="n">
        <v>2</v>
      </c>
    </row>
    <row r="2263" customFormat="false" ht="15" hidden="false" customHeight="false" outlineLevel="0" collapsed="false">
      <c r="A2263" s="47" t="s">
        <v>4504</v>
      </c>
      <c r="B2263" s="47" t="s">
        <v>702</v>
      </c>
      <c r="C2263" s="48" t="n">
        <v>46065</v>
      </c>
      <c r="D2263" s="47" t="s">
        <v>75</v>
      </c>
      <c r="E2263" s="47" t="s">
        <v>65</v>
      </c>
      <c r="F2263" s="47" t="s">
        <v>2284</v>
      </c>
      <c r="G2263" s="47" t="s">
        <v>97</v>
      </c>
      <c r="H2263" s="47" t="s">
        <v>2232</v>
      </c>
      <c r="I2263" s="47" t="n">
        <v>4</v>
      </c>
    </row>
    <row r="2264" customFormat="false" ht="15" hidden="false" customHeight="false" outlineLevel="0" collapsed="false">
      <c r="A2264" s="47" t="s">
        <v>4505</v>
      </c>
      <c r="B2264" s="47" t="s">
        <v>703</v>
      </c>
      <c r="C2264" s="48" t="n">
        <v>46066</v>
      </c>
      <c r="D2264" s="47" t="s">
        <v>73</v>
      </c>
      <c r="E2264" s="47" t="s">
        <v>62</v>
      </c>
      <c r="F2264" s="47" t="s">
        <v>2228</v>
      </c>
      <c r="G2264" s="47" t="s">
        <v>94</v>
      </c>
      <c r="H2264" s="47" t="s">
        <v>2229</v>
      </c>
      <c r="I2264" s="47" t="n">
        <v>149</v>
      </c>
    </row>
    <row r="2265" customFormat="false" ht="15" hidden="false" customHeight="false" outlineLevel="0" collapsed="false">
      <c r="A2265" s="47" t="s">
        <v>4506</v>
      </c>
      <c r="B2265" s="47" t="s">
        <v>703</v>
      </c>
      <c r="C2265" s="48" t="n">
        <v>46066</v>
      </c>
      <c r="D2265" s="47" t="s">
        <v>73</v>
      </c>
      <c r="E2265" s="47" t="s">
        <v>62</v>
      </c>
      <c r="F2265" s="47" t="s">
        <v>2228</v>
      </c>
      <c r="G2265" s="47" t="s">
        <v>97</v>
      </c>
      <c r="H2265" s="47" t="s">
        <v>2232</v>
      </c>
      <c r="I2265" s="47" t="n">
        <v>5</v>
      </c>
    </row>
    <row r="2266" customFormat="false" ht="15" hidden="false" customHeight="false" outlineLevel="0" collapsed="false">
      <c r="A2266" s="47" t="s">
        <v>4507</v>
      </c>
      <c r="B2266" s="47" t="s">
        <v>703</v>
      </c>
      <c r="C2266" s="48" t="n">
        <v>46066</v>
      </c>
      <c r="D2266" s="47" t="s">
        <v>73</v>
      </c>
      <c r="E2266" s="47" t="s">
        <v>62</v>
      </c>
      <c r="F2266" s="47" t="s">
        <v>2317</v>
      </c>
      <c r="G2266" s="47" t="s">
        <v>97</v>
      </c>
      <c r="H2266" s="47" t="s">
        <v>2232</v>
      </c>
      <c r="I2266" s="47" t="n">
        <v>2</v>
      </c>
    </row>
    <row r="2267" customFormat="false" ht="15" hidden="false" customHeight="false" outlineLevel="0" collapsed="false">
      <c r="A2267" s="47" t="s">
        <v>4508</v>
      </c>
      <c r="B2267" s="47" t="s">
        <v>705</v>
      </c>
      <c r="C2267" s="48" t="n">
        <v>46066</v>
      </c>
      <c r="D2267" s="47" t="s">
        <v>74</v>
      </c>
      <c r="E2267" s="47" t="s">
        <v>62</v>
      </c>
      <c r="F2267" s="47" t="s">
        <v>2317</v>
      </c>
      <c r="G2267" s="47" t="s">
        <v>93</v>
      </c>
      <c r="H2267" s="47" t="s">
        <v>2253</v>
      </c>
      <c r="I2267" s="47" t="n">
        <v>7</v>
      </c>
    </row>
    <row r="2268" customFormat="false" ht="15" hidden="false" customHeight="false" outlineLevel="0" collapsed="false">
      <c r="A2268" s="47" t="s">
        <v>4509</v>
      </c>
      <c r="B2268" s="47" t="s">
        <v>705</v>
      </c>
      <c r="C2268" s="48" t="n">
        <v>46066</v>
      </c>
      <c r="D2268" s="47" t="s">
        <v>74</v>
      </c>
      <c r="E2268" s="47" t="s">
        <v>62</v>
      </c>
      <c r="F2268" s="47" t="s">
        <v>2231</v>
      </c>
      <c r="G2268" s="47" t="s">
        <v>97</v>
      </c>
      <c r="H2268" s="47" t="s">
        <v>2232</v>
      </c>
      <c r="I2268" s="47" t="n">
        <v>6</v>
      </c>
    </row>
    <row r="2269" customFormat="false" ht="15" hidden="false" customHeight="false" outlineLevel="0" collapsed="false">
      <c r="A2269" s="47" t="s">
        <v>4510</v>
      </c>
      <c r="B2269" s="47" t="s">
        <v>705</v>
      </c>
      <c r="C2269" s="48" t="n">
        <v>46066</v>
      </c>
      <c r="D2269" s="47" t="s">
        <v>74</v>
      </c>
      <c r="E2269" s="47" t="s">
        <v>62</v>
      </c>
      <c r="F2269" s="47" t="s">
        <v>2228</v>
      </c>
      <c r="G2269" s="47" t="s">
        <v>97</v>
      </c>
      <c r="H2269" s="47" t="s">
        <v>2232</v>
      </c>
      <c r="I2269" s="47" t="n">
        <v>5</v>
      </c>
    </row>
    <row r="2270" customFormat="false" ht="15" hidden="false" customHeight="false" outlineLevel="0" collapsed="false">
      <c r="A2270" s="47" t="s">
        <v>4511</v>
      </c>
      <c r="B2270" s="47" t="s">
        <v>705</v>
      </c>
      <c r="C2270" s="48" t="n">
        <v>46066</v>
      </c>
      <c r="D2270" s="47" t="s">
        <v>74</v>
      </c>
      <c r="E2270" s="47" t="s">
        <v>62</v>
      </c>
      <c r="F2270" s="47" t="s">
        <v>2231</v>
      </c>
      <c r="G2270" s="47" t="s">
        <v>97</v>
      </c>
      <c r="H2270" s="47" t="s">
        <v>2232</v>
      </c>
      <c r="I2270" s="47" t="n">
        <v>5</v>
      </c>
    </row>
    <row r="2271" customFormat="false" ht="15" hidden="false" customHeight="false" outlineLevel="0" collapsed="false">
      <c r="A2271" s="47" t="s">
        <v>4512</v>
      </c>
      <c r="B2271" s="47" t="s">
        <v>705</v>
      </c>
      <c r="C2271" s="48" t="n">
        <v>46066</v>
      </c>
      <c r="D2271" s="47" t="s">
        <v>74</v>
      </c>
      <c r="E2271" s="47" t="s">
        <v>62</v>
      </c>
      <c r="F2271" s="47" t="s">
        <v>2228</v>
      </c>
      <c r="G2271" s="47" t="s">
        <v>97</v>
      </c>
      <c r="H2271" s="47" t="s">
        <v>2232</v>
      </c>
      <c r="I2271" s="47" t="n">
        <v>2</v>
      </c>
    </row>
    <row r="2272" customFormat="false" ht="15" hidden="false" customHeight="false" outlineLevel="0" collapsed="false">
      <c r="A2272" s="47" t="s">
        <v>4513</v>
      </c>
      <c r="B2272" s="47" t="s">
        <v>705</v>
      </c>
      <c r="C2272" s="48" t="n">
        <v>46066</v>
      </c>
      <c r="D2272" s="47" t="s">
        <v>74</v>
      </c>
      <c r="E2272" s="47" t="s">
        <v>62</v>
      </c>
      <c r="F2272" s="47" t="s">
        <v>2228</v>
      </c>
      <c r="G2272" s="47" t="s">
        <v>98</v>
      </c>
      <c r="H2272" s="47" t="s">
        <v>2382</v>
      </c>
      <c r="I2272" s="47" t="n">
        <v>26</v>
      </c>
    </row>
    <row r="2273" customFormat="false" ht="15" hidden="false" customHeight="false" outlineLevel="0" collapsed="false">
      <c r="A2273" s="47" t="s">
        <v>4514</v>
      </c>
      <c r="B2273" s="47" t="s">
        <v>706</v>
      </c>
      <c r="C2273" s="48" t="n">
        <v>46066</v>
      </c>
      <c r="D2273" s="47" t="s">
        <v>75</v>
      </c>
      <c r="E2273" s="47" t="s">
        <v>62</v>
      </c>
      <c r="F2273" s="47" t="s">
        <v>2231</v>
      </c>
      <c r="G2273" s="47" t="s">
        <v>97</v>
      </c>
      <c r="H2273" s="47" t="s">
        <v>2232</v>
      </c>
      <c r="I2273" s="47" t="n">
        <v>2</v>
      </c>
    </row>
    <row r="2274" customFormat="false" ht="15" hidden="false" customHeight="false" outlineLevel="0" collapsed="false">
      <c r="A2274" s="47" t="s">
        <v>4515</v>
      </c>
      <c r="B2274" s="47" t="s">
        <v>706</v>
      </c>
      <c r="C2274" s="48" t="n">
        <v>46066</v>
      </c>
      <c r="D2274" s="47" t="s">
        <v>75</v>
      </c>
      <c r="E2274" s="47" t="s">
        <v>62</v>
      </c>
      <c r="F2274" s="47" t="s">
        <v>2231</v>
      </c>
      <c r="G2274" s="47" t="s">
        <v>97</v>
      </c>
      <c r="H2274" s="47" t="s">
        <v>2232</v>
      </c>
      <c r="I2274" s="47" t="n">
        <v>2</v>
      </c>
    </row>
    <row r="2275" customFormat="false" ht="15" hidden="false" customHeight="false" outlineLevel="0" collapsed="false">
      <c r="A2275" s="47" t="s">
        <v>4516</v>
      </c>
      <c r="B2275" s="47" t="s">
        <v>706</v>
      </c>
      <c r="C2275" s="48" t="n">
        <v>46066</v>
      </c>
      <c r="D2275" s="47" t="s">
        <v>75</v>
      </c>
      <c r="E2275" s="47" t="s">
        <v>62</v>
      </c>
      <c r="F2275" s="47" t="s">
        <v>2228</v>
      </c>
      <c r="G2275" s="47" t="s">
        <v>97</v>
      </c>
      <c r="H2275" s="47" t="s">
        <v>2232</v>
      </c>
      <c r="I2275" s="47" t="n">
        <v>3</v>
      </c>
    </row>
    <row r="2276" customFormat="false" ht="15" hidden="false" customHeight="false" outlineLevel="0" collapsed="false">
      <c r="A2276" s="47" t="s">
        <v>4517</v>
      </c>
      <c r="B2276" s="47" t="s">
        <v>706</v>
      </c>
      <c r="C2276" s="48" t="n">
        <v>46066</v>
      </c>
      <c r="D2276" s="47" t="s">
        <v>75</v>
      </c>
      <c r="E2276" s="47" t="s">
        <v>62</v>
      </c>
      <c r="F2276" s="47" t="s">
        <v>2231</v>
      </c>
      <c r="G2276" s="47" t="s">
        <v>97</v>
      </c>
      <c r="H2276" s="47" t="s">
        <v>2232</v>
      </c>
      <c r="I2276" s="47" t="n">
        <v>5</v>
      </c>
    </row>
    <row r="2277" customFormat="false" ht="15" hidden="false" customHeight="false" outlineLevel="0" collapsed="false">
      <c r="A2277" s="47" t="s">
        <v>4518</v>
      </c>
      <c r="B2277" s="47" t="s">
        <v>706</v>
      </c>
      <c r="C2277" s="48" t="n">
        <v>46066</v>
      </c>
      <c r="D2277" s="47" t="s">
        <v>75</v>
      </c>
      <c r="E2277" s="47" t="s">
        <v>62</v>
      </c>
      <c r="F2277" s="47" t="s">
        <v>2231</v>
      </c>
      <c r="G2277" s="47" t="s">
        <v>97</v>
      </c>
      <c r="H2277" s="47" t="s">
        <v>2232</v>
      </c>
      <c r="I2277" s="47" t="n">
        <v>6</v>
      </c>
    </row>
    <row r="2278" customFormat="false" ht="15" hidden="false" customHeight="false" outlineLevel="0" collapsed="false">
      <c r="A2278" s="47" t="s">
        <v>4519</v>
      </c>
      <c r="B2278" s="47" t="s">
        <v>706</v>
      </c>
      <c r="C2278" s="48" t="n">
        <v>46066</v>
      </c>
      <c r="D2278" s="47" t="s">
        <v>75</v>
      </c>
      <c r="E2278" s="47" t="s">
        <v>62</v>
      </c>
      <c r="F2278" s="47" t="s">
        <v>2228</v>
      </c>
      <c r="G2278" s="47" t="s">
        <v>97</v>
      </c>
      <c r="H2278" s="47" t="s">
        <v>2232</v>
      </c>
      <c r="I2278" s="47" t="n">
        <v>4</v>
      </c>
    </row>
    <row r="2279" customFormat="false" ht="15" hidden="false" customHeight="false" outlineLevel="0" collapsed="false">
      <c r="A2279" s="47" t="s">
        <v>4520</v>
      </c>
      <c r="B2279" s="47" t="s">
        <v>706</v>
      </c>
      <c r="C2279" s="48" t="n">
        <v>46066</v>
      </c>
      <c r="D2279" s="47" t="s">
        <v>75</v>
      </c>
      <c r="E2279" s="47" t="s">
        <v>62</v>
      </c>
      <c r="F2279" s="47" t="s">
        <v>2231</v>
      </c>
      <c r="G2279" s="47" t="s">
        <v>97</v>
      </c>
      <c r="H2279" s="47" t="s">
        <v>2232</v>
      </c>
      <c r="I2279" s="47" t="n">
        <v>2</v>
      </c>
    </row>
    <row r="2280" customFormat="false" ht="15" hidden="false" customHeight="false" outlineLevel="0" collapsed="false">
      <c r="A2280" s="47" t="s">
        <v>4521</v>
      </c>
      <c r="B2280" s="47" t="s">
        <v>707</v>
      </c>
      <c r="C2280" s="48" t="n">
        <v>46066</v>
      </c>
      <c r="D2280" s="47" t="s">
        <v>73</v>
      </c>
      <c r="E2280" s="47" t="s">
        <v>63</v>
      </c>
      <c r="F2280" s="47" t="s">
        <v>2255</v>
      </c>
      <c r="G2280" s="47" t="s">
        <v>97</v>
      </c>
      <c r="H2280" s="47" t="s">
        <v>2232</v>
      </c>
      <c r="I2280" s="47" t="n">
        <v>7</v>
      </c>
    </row>
    <row r="2281" customFormat="false" ht="15" hidden="false" customHeight="false" outlineLevel="0" collapsed="false">
      <c r="A2281" s="47" t="s">
        <v>4522</v>
      </c>
      <c r="B2281" s="47" t="s">
        <v>707</v>
      </c>
      <c r="C2281" s="48" t="n">
        <v>46066</v>
      </c>
      <c r="D2281" s="47" t="s">
        <v>73</v>
      </c>
      <c r="E2281" s="47" t="s">
        <v>63</v>
      </c>
      <c r="F2281" s="47" t="s">
        <v>2255</v>
      </c>
      <c r="G2281" s="47" t="s">
        <v>97</v>
      </c>
      <c r="H2281" s="47" t="s">
        <v>2232</v>
      </c>
      <c r="I2281" s="47" t="n">
        <v>7</v>
      </c>
    </row>
    <row r="2282" customFormat="false" ht="15" hidden="false" customHeight="false" outlineLevel="0" collapsed="false">
      <c r="A2282" s="47" t="s">
        <v>4523</v>
      </c>
      <c r="B2282" s="47" t="s">
        <v>707</v>
      </c>
      <c r="C2282" s="48" t="n">
        <v>46066</v>
      </c>
      <c r="D2282" s="47" t="s">
        <v>73</v>
      </c>
      <c r="E2282" s="47" t="s">
        <v>63</v>
      </c>
      <c r="F2282" s="47" t="s">
        <v>2255</v>
      </c>
      <c r="G2282" s="47" t="s">
        <v>97</v>
      </c>
      <c r="H2282" s="47" t="s">
        <v>2232</v>
      </c>
      <c r="I2282" s="47" t="n">
        <v>6</v>
      </c>
    </row>
    <row r="2283" customFormat="false" ht="15" hidden="false" customHeight="false" outlineLevel="0" collapsed="false">
      <c r="A2283" s="47" t="s">
        <v>4524</v>
      </c>
      <c r="B2283" s="47" t="s">
        <v>708</v>
      </c>
      <c r="C2283" s="48" t="n">
        <v>46066</v>
      </c>
      <c r="D2283" s="47" t="s">
        <v>74</v>
      </c>
      <c r="E2283" s="47" t="s">
        <v>63</v>
      </c>
      <c r="F2283" s="47" t="s">
        <v>2255</v>
      </c>
      <c r="G2283" s="47" t="s">
        <v>93</v>
      </c>
      <c r="H2283" s="47" t="s">
        <v>2253</v>
      </c>
      <c r="I2283" s="47" t="n">
        <v>23</v>
      </c>
    </row>
    <row r="2284" customFormat="false" ht="15" hidden="false" customHeight="false" outlineLevel="0" collapsed="false">
      <c r="A2284" s="47" t="s">
        <v>4525</v>
      </c>
      <c r="B2284" s="47" t="s">
        <v>708</v>
      </c>
      <c r="C2284" s="48" t="n">
        <v>46066</v>
      </c>
      <c r="D2284" s="47" t="s">
        <v>74</v>
      </c>
      <c r="E2284" s="47" t="s">
        <v>63</v>
      </c>
      <c r="F2284" s="47" t="s">
        <v>2255</v>
      </c>
      <c r="G2284" s="47" t="s">
        <v>94</v>
      </c>
      <c r="H2284" s="47" t="s">
        <v>2229</v>
      </c>
      <c r="I2284" s="47" t="n">
        <v>90</v>
      </c>
    </row>
    <row r="2285" customFormat="false" ht="15" hidden="false" customHeight="false" outlineLevel="0" collapsed="false">
      <c r="A2285" s="47" t="s">
        <v>4526</v>
      </c>
      <c r="B2285" s="47" t="s">
        <v>708</v>
      </c>
      <c r="C2285" s="48" t="n">
        <v>46066</v>
      </c>
      <c r="D2285" s="47" t="s">
        <v>74</v>
      </c>
      <c r="E2285" s="47" t="s">
        <v>63</v>
      </c>
      <c r="F2285" s="47" t="s">
        <v>2255</v>
      </c>
      <c r="G2285" s="47" t="s">
        <v>97</v>
      </c>
      <c r="H2285" s="47" t="s">
        <v>2232</v>
      </c>
      <c r="I2285" s="47" t="n">
        <v>3</v>
      </c>
    </row>
    <row r="2286" customFormat="false" ht="15" hidden="false" customHeight="false" outlineLevel="0" collapsed="false">
      <c r="A2286" s="47" t="s">
        <v>4527</v>
      </c>
      <c r="B2286" s="47" t="s">
        <v>708</v>
      </c>
      <c r="C2286" s="48" t="n">
        <v>46066</v>
      </c>
      <c r="D2286" s="47" t="s">
        <v>74</v>
      </c>
      <c r="E2286" s="47" t="s">
        <v>63</v>
      </c>
      <c r="F2286" s="47" t="s">
        <v>2255</v>
      </c>
      <c r="G2286" s="47" t="s">
        <v>97</v>
      </c>
      <c r="H2286" s="47" t="s">
        <v>2232</v>
      </c>
      <c r="I2286" s="47" t="n">
        <v>2</v>
      </c>
    </row>
    <row r="2287" customFormat="false" ht="15" hidden="false" customHeight="false" outlineLevel="0" collapsed="false">
      <c r="A2287" s="47" t="s">
        <v>4528</v>
      </c>
      <c r="B2287" s="47" t="s">
        <v>708</v>
      </c>
      <c r="C2287" s="48" t="n">
        <v>46066</v>
      </c>
      <c r="D2287" s="47" t="s">
        <v>74</v>
      </c>
      <c r="E2287" s="47" t="s">
        <v>63</v>
      </c>
      <c r="F2287" s="47" t="s">
        <v>2260</v>
      </c>
      <c r="G2287" s="47" t="s">
        <v>97</v>
      </c>
      <c r="H2287" s="47" t="s">
        <v>2232</v>
      </c>
      <c r="I2287" s="47" t="n">
        <v>4</v>
      </c>
    </row>
    <row r="2288" customFormat="false" ht="15" hidden="false" customHeight="false" outlineLevel="0" collapsed="false">
      <c r="A2288" s="47" t="s">
        <v>4529</v>
      </c>
      <c r="B2288" s="47" t="s">
        <v>708</v>
      </c>
      <c r="C2288" s="48" t="n">
        <v>46066</v>
      </c>
      <c r="D2288" s="47" t="s">
        <v>74</v>
      </c>
      <c r="E2288" s="47" t="s">
        <v>63</v>
      </c>
      <c r="F2288" s="47" t="s">
        <v>2255</v>
      </c>
      <c r="G2288" s="47" t="s">
        <v>97</v>
      </c>
      <c r="H2288" s="47" t="s">
        <v>2232</v>
      </c>
      <c r="I2288" s="47" t="n">
        <v>4</v>
      </c>
    </row>
    <row r="2289" customFormat="false" ht="15" hidden="false" customHeight="false" outlineLevel="0" collapsed="false">
      <c r="A2289" s="47" t="s">
        <v>4530</v>
      </c>
      <c r="B2289" s="47" t="s">
        <v>708</v>
      </c>
      <c r="C2289" s="48" t="n">
        <v>46066</v>
      </c>
      <c r="D2289" s="47" t="s">
        <v>74</v>
      </c>
      <c r="E2289" s="47" t="s">
        <v>63</v>
      </c>
      <c r="F2289" s="47" t="s">
        <v>2252</v>
      </c>
      <c r="G2289" s="47" t="s">
        <v>97</v>
      </c>
      <c r="H2289" s="47" t="s">
        <v>2232</v>
      </c>
      <c r="I2289" s="47" t="n">
        <v>2</v>
      </c>
    </row>
    <row r="2290" customFormat="false" ht="15" hidden="false" customHeight="false" outlineLevel="0" collapsed="false">
      <c r="A2290" s="47" t="s">
        <v>4531</v>
      </c>
      <c r="B2290" s="47" t="s">
        <v>708</v>
      </c>
      <c r="C2290" s="48" t="n">
        <v>46066</v>
      </c>
      <c r="D2290" s="47" t="s">
        <v>74</v>
      </c>
      <c r="E2290" s="47" t="s">
        <v>63</v>
      </c>
      <c r="F2290" s="47" t="s">
        <v>2255</v>
      </c>
      <c r="G2290" s="47" t="s">
        <v>97</v>
      </c>
      <c r="H2290" s="47" t="s">
        <v>2232</v>
      </c>
      <c r="I2290" s="47" t="n">
        <v>3</v>
      </c>
    </row>
    <row r="2291" customFormat="false" ht="15" hidden="false" customHeight="false" outlineLevel="0" collapsed="false">
      <c r="A2291" s="47" t="s">
        <v>4532</v>
      </c>
      <c r="B2291" s="47" t="s">
        <v>710</v>
      </c>
      <c r="C2291" s="48" t="n">
        <v>46066</v>
      </c>
      <c r="D2291" s="47" t="s">
        <v>75</v>
      </c>
      <c r="E2291" s="47" t="s">
        <v>63</v>
      </c>
      <c r="F2291" s="47" t="s">
        <v>2255</v>
      </c>
      <c r="G2291" s="47" t="s">
        <v>93</v>
      </c>
      <c r="H2291" s="47" t="s">
        <v>2253</v>
      </c>
      <c r="I2291" s="47" t="n">
        <v>67</v>
      </c>
    </row>
    <row r="2292" customFormat="false" ht="15" hidden="false" customHeight="false" outlineLevel="0" collapsed="false">
      <c r="A2292" s="47" t="s">
        <v>4533</v>
      </c>
      <c r="B2292" s="47" t="s">
        <v>710</v>
      </c>
      <c r="C2292" s="48" t="n">
        <v>46066</v>
      </c>
      <c r="D2292" s="47" t="s">
        <v>75</v>
      </c>
      <c r="E2292" s="47" t="s">
        <v>63</v>
      </c>
      <c r="F2292" s="47" t="s">
        <v>2252</v>
      </c>
      <c r="G2292" s="47" t="s">
        <v>93</v>
      </c>
      <c r="H2292" s="47" t="s">
        <v>2253</v>
      </c>
      <c r="I2292" s="47" t="n">
        <v>53</v>
      </c>
    </row>
    <row r="2293" customFormat="false" ht="15" hidden="false" customHeight="false" outlineLevel="0" collapsed="false">
      <c r="A2293" s="47" t="s">
        <v>4534</v>
      </c>
      <c r="B2293" s="47" t="s">
        <v>710</v>
      </c>
      <c r="C2293" s="48" t="n">
        <v>46066</v>
      </c>
      <c r="D2293" s="47" t="s">
        <v>75</v>
      </c>
      <c r="E2293" s="47" t="s">
        <v>63</v>
      </c>
      <c r="F2293" s="47" t="s">
        <v>2255</v>
      </c>
      <c r="G2293" s="47" t="s">
        <v>97</v>
      </c>
      <c r="H2293" s="47" t="s">
        <v>2232</v>
      </c>
      <c r="I2293" s="47" t="n">
        <v>2</v>
      </c>
    </row>
    <row r="2294" customFormat="false" ht="15" hidden="false" customHeight="false" outlineLevel="0" collapsed="false">
      <c r="A2294" s="47" t="s">
        <v>4535</v>
      </c>
      <c r="B2294" s="47" t="s">
        <v>710</v>
      </c>
      <c r="C2294" s="48" t="n">
        <v>46066</v>
      </c>
      <c r="D2294" s="47" t="s">
        <v>75</v>
      </c>
      <c r="E2294" s="47" t="s">
        <v>63</v>
      </c>
      <c r="F2294" s="47" t="s">
        <v>2255</v>
      </c>
      <c r="G2294" s="47" t="s">
        <v>97</v>
      </c>
      <c r="H2294" s="47" t="s">
        <v>2232</v>
      </c>
      <c r="I2294" s="47" t="n">
        <v>2</v>
      </c>
    </row>
    <row r="2295" customFormat="false" ht="15" hidden="false" customHeight="false" outlineLevel="0" collapsed="false">
      <c r="A2295" s="47" t="s">
        <v>4536</v>
      </c>
      <c r="B2295" s="47" t="s">
        <v>710</v>
      </c>
      <c r="C2295" s="48" t="n">
        <v>46066</v>
      </c>
      <c r="D2295" s="47" t="s">
        <v>75</v>
      </c>
      <c r="E2295" s="47" t="s">
        <v>63</v>
      </c>
      <c r="F2295" s="47" t="s">
        <v>2260</v>
      </c>
      <c r="G2295" s="47" t="s">
        <v>97</v>
      </c>
      <c r="H2295" s="47" t="s">
        <v>2232</v>
      </c>
      <c r="I2295" s="47" t="n">
        <v>6</v>
      </c>
    </row>
    <row r="2296" customFormat="false" ht="15" hidden="false" customHeight="false" outlineLevel="0" collapsed="false">
      <c r="A2296" s="47" t="s">
        <v>4537</v>
      </c>
      <c r="B2296" s="47" t="s">
        <v>711</v>
      </c>
      <c r="C2296" s="48" t="n">
        <v>46066</v>
      </c>
      <c r="D2296" s="47" t="s">
        <v>73</v>
      </c>
      <c r="E2296" s="47" t="s">
        <v>64</v>
      </c>
      <c r="F2296" s="47" t="s">
        <v>2280</v>
      </c>
      <c r="G2296" s="47" t="s">
        <v>93</v>
      </c>
      <c r="H2296" s="47" t="s">
        <v>2253</v>
      </c>
      <c r="I2296" s="47" t="n">
        <v>16</v>
      </c>
    </row>
    <row r="2297" customFormat="false" ht="15" hidden="false" customHeight="false" outlineLevel="0" collapsed="false">
      <c r="A2297" s="47" t="s">
        <v>4538</v>
      </c>
      <c r="B2297" s="47" t="s">
        <v>711</v>
      </c>
      <c r="C2297" s="48" t="n">
        <v>46066</v>
      </c>
      <c r="D2297" s="47" t="s">
        <v>73</v>
      </c>
      <c r="E2297" s="47" t="s">
        <v>64</v>
      </c>
      <c r="F2297" s="47" t="s">
        <v>2278</v>
      </c>
      <c r="G2297" s="47" t="s">
        <v>97</v>
      </c>
      <c r="H2297" s="47" t="s">
        <v>2232</v>
      </c>
      <c r="I2297" s="47" t="n">
        <v>5</v>
      </c>
    </row>
    <row r="2298" customFormat="false" ht="15" hidden="false" customHeight="false" outlineLevel="0" collapsed="false">
      <c r="A2298" s="47" t="s">
        <v>4539</v>
      </c>
      <c r="B2298" s="47" t="s">
        <v>712</v>
      </c>
      <c r="C2298" s="48" t="n">
        <v>46066</v>
      </c>
      <c r="D2298" s="47" t="s">
        <v>74</v>
      </c>
      <c r="E2298" s="47" t="s">
        <v>64</v>
      </c>
      <c r="F2298" s="47" t="s">
        <v>2278</v>
      </c>
      <c r="G2298" s="47" t="s">
        <v>94</v>
      </c>
      <c r="H2298" s="47" t="s">
        <v>2229</v>
      </c>
      <c r="I2298" s="47" t="n">
        <v>68</v>
      </c>
    </row>
    <row r="2299" customFormat="false" ht="15" hidden="false" customHeight="false" outlineLevel="0" collapsed="false">
      <c r="A2299" s="47" t="s">
        <v>4540</v>
      </c>
      <c r="B2299" s="47" t="s">
        <v>712</v>
      </c>
      <c r="C2299" s="48" t="n">
        <v>46066</v>
      </c>
      <c r="D2299" s="47" t="s">
        <v>74</v>
      </c>
      <c r="E2299" s="47" t="s">
        <v>64</v>
      </c>
      <c r="F2299" s="47" t="s">
        <v>2280</v>
      </c>
      <c r="G2299" s="47" t="s">
        <v>97</v>
      </c>
      <c r="H2299" s="47" t="s">
        <v>2232</v>
      </c>
      <c r="I2299" s="47" t="n">
        <v>7</v>
      </c>
    </row>
    <row r="2300" customFormat="false" ht="15" hidden="false" customHeight="false" outlineLevel="0" collapsed="false">
      <c r="A2300" s="47" t="s">
        <v>4541</v>
      </c>
      <c r="B2300" s="47" t="s">
        <v>712</v>
      </c>
      <c r="C2300" s="48" t="n">
        <v>46066</v>
      </c>
      <c r="D2300" s="47" t="s">
        <v>74</v>
      </c>
      <c r="E2300" s="47" t="s">
        <v>64</v>
      </c>
      <c r="F2300" s="47" t="s">
        <v>2278</v>
      </c>
      <c r="G2300" s="47" t="s">
        <v>97</v>
      </c>
      <c r="H2300" s="47" t="s">
        <v>2232</v>
      </c>
      <c r="I2300" s="47" t="n">
        <v>6</v>
      </c>
    </row>
    <row r="2301" customFormat="false" ht="15" hidden="false" customHeight="false" outlineLevel="0" collapsed="false">
      <c r="A2301" s="47" t="s">
        <v>4542</v>
      </c>
      <c r="B2301" s="47" t="s">
        <v>714</v>
      </c>
      <c r="C2301" s="48" t="n">
        <v>46066</v>
      </c>
      <c r="D2301" s="47" t="s">
        <v>73</v>
      </c>
      <c r="E2301" s="47" t="s">
        <v>65</v>
      </c>
      <c r="F2301" s="47" t="s">
        <v>2289</v>
      </c>
      <c r="G2301" s="47" t="s">
        <v>93</v>
      </c>
      <c r="H2301" s="47" t="s">
        <v>2253</v>
      </c>
      <c r="I2301" s="47" t="n">
        <v>40</v>
      </c>
    </row>
    <row r="2302" customFormat="false" ht="15" hidden="false" customHeight="false" outlineLevel="0" collapsed="false">
      <c r="A2302" s="47" t="s">
        <v>4543</v>
      </c>
      <c r="B2302" s="47" t="s">
        <v>714</v>
      </c>
      <c r="C2302" s="48" t="n">
        <v>46066</v>
      </c>
      <c r="D2302" s="47" t="s">
        <v>73</v>
      </c>
      <c r="E2302" s="47" t="s">
        <v>65</v>
      </c>
      <c r="F2302" s="47" t="s">
        <v>2284</v>
      </c>
      <c r="G2302" s="47" t="s">
        <v>97</v>
      </c>
      <c r="H2302" s="47" t="s">
        <v>2232</v>
      </c>
      <c r="I2302" s="47" t="n">
        <v>3</v>
      </c>
    </row>
    <row r="2303" customFormat="false" ht="15" hidden="false" customHeight="false" outlineLevel="0" collapsed="false">
      <c r="A2303" s="47" t="s">
        <v>4544</v>
      </c>
      <c r="B2303" s="47" t="s">
        <v>714</v>
      </c>
      <c r="C2303" s="48" t="n">
        <v>46066</v>
      </c>
      <c r="D2303" s="47" t="s">
        <v>73</v>
      </c>
      <c r="E2303" s="47" t="s">
        <v>65</v>
      </c>
      <c r="F2303" s="47" t="s">
        <v>2284</v>
      </c>
      <c r="G2303" s="47" t="s">
        <v>97</v>
      </c>
      <c r="H2303" s="47" t="s">
        <v>2232</v>
      </c>
      <c r="I2303" s="47" t="n">
        <v>5</v>
      </c>
    </row>
    <row r="2304" customFormat="false" ht="15" hidden="false" customHeight="false" outlineLevel="0" collapsed="false">
      <c r="A2304" s="47" t="s">
        <v>4545</v>
      </c>
      <c r="B2304" s="47" t="s">
        <v>714</v>
      </c>
      <c r="C2304" s="48" t="n">
        <v>46066</v>
      </c>
      <c r="D2304" s="47" t="s">
        <v>73</v>
      </c>
      <c r="E2304" s="47" t="s">
        <v>65</v>
      </c>
      <c r="F2304" s="47" t="s">
        <v>2289</v>
      </c>
      <c r="G2304" s="47" t="s">
        <v>97</v>
      </c>
      <c r="H2304" s="47" t="s">
        <v>2232</v>
      </c>
      <c r="I2304" s="47" t="n">
        <v>5</v>
      </c>
    </row>
    <row r="2305" customFormat="false" ht="15" hidden="false" customHeight="false" outlineLevel="0" collapsed="false">
      <c r="A2305" s="47" t="s">
        <v>4546</v>
      </c>
      <c r="B2305" s="47" t="s">
        <v>714</v>
      </c>
      <c r="C2305" s="48" t="n">
        <v>46066</v>
      </c>
      <c r="D2305" s="47" t="s">
        <v>73</v>
      </c>
      <c r="E2305" s="47" t="s">
        <v>65</v>
      </c>
      <c r="F2305" s="47" t="s">
        <v>2284</v>
      </c>
      <c r="G2305" s="47" t="s">
        <v>97</v>
      </c>
      <c r="H2305" s="47" t="s">
        <v>2232</v>
      </c>
      <c r="I2305" s="47" t="n">
        <v>3</v>
      </c>
    </row>
    <row r="2306" customFormat="false" ht="15" hidden="false" customHeight="false" outlineLevel="0" collapsed="false">
      <c r="A2306" s="47" t="s">
        <v>4547</v>
      </c>
      <c r="B2306" s="47" t="s">
        <v>714</v>
      </c>
      <c r="C2306" s="48" t="n">
        <v>46066</v>
      </c>
      <c r="D2306" s="47" t="s">
        <v>73</v>
      </c>
      <c r="E2306" s="47" t="s">
        <v>65</v>
      </c>
      <c r="F2306" s="47" t="s">
        <v>2284</v>
      </c>
      <c r="G2306" s="47" t="s">
        <v>97</v>
      </c>
      <c r="H2306" s="47" t="s">
        <v>2232</v>
      </c>
      <c r="I2306" s="47" t="n">
        <v>4</v>
      </c>
    </row>
    <row r="2307" customFormat="false" ht="15" hidden="false" customHeight="false" outlineLevel="0" collapsed="false">
      <c r="A2307" s="47" t="s">
        <v>4548</v>
      </c>
      <c r="B2307" s="47" t="s">
        <v>715</v>
      </c>
      <c r="C2307" s="48" t="n">
        <v>46066</v>
      </c>
      <c r="D2307" s="47" t="s">
        <v>74</v>
      </c>
      <c r="E2307" s="47" t="s">
        <v>65</v>
      </c>
      <c r="F2307" s="47" t="s">
        <v>2289</v>
      </c>
      <c r="G2307" s="47" t="s">
        <v>93</v>
      </c>
      <c r="H2307" s="47" t="s">
        <v>2253</v>
      </c>
      <c r="I2307" s="47" t="n">
        <v>81</v>
      </c>
    </row>
    <row r="2308" customFormat="false" ht="15" hidden="false" customHeight="false" outlineLevel="0" collapsed="false">
      <c r="A2308" s="47" t="s">
        <v>4549</v>
      </c>
      <c r="B2308" s="47" t="s">
        <v>715</v>
      </c>
      <c r="C2308" s="48" t="n">
        <v>46066</v>
      </c>
      <c r="D2308" s="47" t="s">
        <v>74</v>
      </c>
      <c r="E2308" s="47" t="s">
        <v>65</v>
      </c>
      <c r="F2308" s="47" t="s">
        <v>2284</v>
      </c>
      <c r="G2308" s="47" t="s">
        <v>97</v>
      </c>
      <c r="H2308" s="47" t="s">
        <v>2232</v>
      </c>
      <c r="I2308" s="47" t="n">
        <v>3</v>
      </c>
    </row>
    <row r="2309" customFormat="false" ht="15" hidden="false" customHeight="false" outlineLevel="0" collapsed="false">
      <c r="A2309" s="47" t="s">
        <v>4550</v>
      </c>
      <c r="B2309" s="47" t="s">
        <v>715</v>
      </c>
      <c r="C2309" s="48" t="n">
        <v>46066</v>
      </c>
      <c r="D2309" s="47" t="s">
        <v>74</v>
      </c>
      <c r="E2309" s="47" t="s">
        <v>65</v>
      </c>
      <c r="F2309" s="47" t="s">
        <v>2284</v>
      </c>
      <c r="G2309" s="47" t="s">
        <v>97</v>
      </c>
      <c r="H2309" s="47" t="s">
        <v>2232</v>
      </c>
      <c r="I2309" s="47" t="n">
        <v>6</v>
      </c>
    </row>
    <row r="2310" customFormat="false" ht="15" hidden="false" customHeight="false" outlineLevel="0" collapsed="false">
      <c r="A2310" s="47" t="s">
        <v>4551</v>
      </c>
      <c r="B2310" s="47" t="s">
        <v>715</v>
      </c>
      <c r="C2310" s="48" t="n">
        <v>46066</v>
      </c>
      <c r="D2310" s="47" t="s">
        <v>74</v>
      </c>
      <c r="E2310" s="47" t="s">
        <v>65</v>
      </c>
      <c r="F2310" s="47" t="s">
        <v>2289</v>
      </c>
      <c r="G2310" s="47" t="s">
        <v>97</v>
      </c>
      <c r="H2310" s="47" t="s">
        <v>2232</v>
      </c>
      <c r="I2310" s="47" t="n">
        <v>2</v>
      </c>
    </row>
    <row r="2311" customFormat="false" ht="15" hidden="false" customHeight="false" outlineLevel="0" collapsed="false">
      <c r="A2311" s="47" t="s">
        <v>4552</v>
      </c>
      <c r="B2311" s="47" t="s">
        <v>715</v>
      </c>
      <c r="C2311" s="48" t="n">
        <v>46066</v>
      </c>
      <c r="D2311" s="47" t="s">
        <v>74</v>
      </c>
      <c r="E2311" s="47" t="s">
        <v>65</v>
      </c>
      <c r="F2311" s="47" t="s">
        <v>2289</v>
      </c>
      <c r="G2311" s="47" t="s">
        <v>97</v>
      </c>
      <c r="H2311" s="47" t="s">
        <v>2232</v>
      </c>
      <c r="I2311" s="47" t="n">
        <v>2</v>
      </c>
    </row>
    <row r="2312" customFormat="false" ht="15" hidden="false" customHeight="false" outlineLevel="0" collapsed="false">
      <c r="A2312" s="47" t="s">
        <v>4553</v>
      </c>
      <c r="B2312" s="47" t="s">
        <v>715</v>
      </c>
      <c r="C2312" s="48" t="n">
        <v>46066</v>
      </c>
      <c r="D2312" s="47" t="s">
        <v>74</v>
      </c>
      <c r="E2312" s="47" t="s">
        <v>65</v>
      </c>
      <c r="F2312" s="47" t="s">
        <v>2289</v>
      </c>
      <c r="G2312" s="47" t="s">
        <v>97</v>
      </c>
      <c r="H2312" s="47" t="s">
        <v>2232</v>
      </c>
      <c r="I2312" s="47" t="n">
        <v>4</v>
      </c>
    </row>
    <row r="2313" customFormat="false" ht="15" hidden="false" customHeight="false" outlineLevel="0" collapsed="false">
      <c r="A2313" s="47" t="s">
        <v>4554</v>
      </c>
      <c r="B2313" s="47" t="s">
        <v>715</v>
      </c>
      <c r="C2313" s="48" t="n">
        <v>46066</v>
      </c>
      <c r="D2313" s="47" t="s">
        <v>74</v>
      </c>
      <c r="E2313" s="47" t="s">
        <v>65</v>
      </c>
      <c r="F2313" s="47" t="s">
        <v>2284</v>
      </c>
      <c r="G2313" s="47" t="s">
        <v>97</v>
      </c>
      <c r="H2313" s="47" t="s">
        <v>2232</v>
      </c>
      <c r="I2313" s="47" t="n">
        <v>4</v>
      </c>
    </row>
    <row r="2314" customFormat="false" ht="15" hidden="false" customHeight="false" outlineLevel="0" collapsed="false">
      <c r="A2314" s="47" t="s">
        <v>4555</v>
      </c>
      <c r="B2314" s="47" t="s">
        <v>715</v>
      </c>
      <c r="C2314" s="48" t="n">
        <v>46066</v>
      </c>
      <c r="D2314" s="47" t="s">
        <v>74</v>
      </c>
      <c r="E2314" s="47" t="s">
        <v>65</v>
      </c>
      <c r="F2314" s="47" t="s">
        <v>2284</v>
      </c>
      <c r="G2314" s="47" t="s">
        <v>97</v>
      </c>
      <c r="H2314" s="47" t="s">
        <v>2232</v>
      </c>
      <c r="I2314" s="47" t="n">
        <v>4</v>
      </c>
    </row>
    <row r="2315" customFormat="false" ht="15" hidden="false" customHeight="false" outlineLevel="0" collapsed="false">
      <c r="A2315" s="47" t="s">
        <v>4556</v>
      </c>
      <c r="B2315" s="47" t="s">
        <v>715</v>
      </c>
      <c r="C2315" s="48" t="n">
        <v>46066</v>
      </c>
      <c r="D2315" s="47" t="s">
        <v>74</v>
      </c>
      <c r="E2315" s="47" t="s">
        <v>65</v>
      </c>
      <c r="F2315" s="47" t="s">
        <v>2289</v>
      </c>
      <c r="G2315" s="47" t="s">
        <v>97</v>
      </c>
      <c r="H2315" s="47" t="s">
        <v>2232</v>
      </c>
      <c r="I2315" s="47" t="n">
        <v>6</v>
      </c>
    </row>
    <row r="2316" customFormat="false" ht="15" hidden="false" customHeight="false" outlineLevel="0" collapsed="false">
      <c r="A2316" s="47" t="s">
        <v>4557</v>
      </c>
      <c r="B2316" s="47" t="s">
        <v>716</v>
      </c>
      <c r="C2316" s="48" t="n">
        <v>46066</v>
      </c>
      <c r="D2316" s="47" t="s">
        <v>75</v>
      </c>
      <c r="E2316" s="47" t="s">
        <v>65</v>
      </c>
      <c r="F2316" s="47" t="s">
        <v>2284</v>
      </c>
      <c r="G2316" s="47" t="s">
        <v>95</v>
      </c>
      <c r="H2316" s="47" t="s">
        <v>2245</v>
      </c>
      <c r="I2316" s="47" t="n">
        <v>133</v>
      </c>
    </row>
    <row r="2317" customFormat="false" ht="15" hidden="false" customHeight="false" outlineLevel="0" collapsed="false">
      <c r="A2317" s="47" t="s">
        <v>4558</v>
      </c>
      <c r="B2317" s="47" t="s">
        <v>716</v>
      </c>
      <c r="C2317" s="48" t="n">
        <v>46066</v>
      </c>
      <c r="D2317" s="47" t="s">
        <v>75</v>
      </c>
      <c r="E2317" s="47" t="s">
        <v>65</v>
      </c>
      <c r="F2317" s="47" t="s">
        <v>2289</v>
      </c>
      <c r="G2317" s="47" t="s">
        <v>97</v>
      </c>
      <c r="H2317" s="47" t="s">
        <v>2232</v>
      </c>
      <c r="I2317" s="47" t="n">
        <v>3</v>
      </c>
    </row>
    <row r="2318" customFormat="false" ht="15" hidden="false" customHeight="false" outlineLevel="0" collapsed="false">
      <c r="A2318" s="47" t="s">
        <v>4559</v>
      </c>
      <c r="B2318" s="47" t="s">
        <v>716</v>
      </c>
      <c r="C2318" s="48" t="n">
        <v>46066</v>
      </c>
      <c r="D2318" s="47" t="s">
        <v>75</v>
      </c>
      <c r="E2318" s="47" t="s">
        <v>65</v>
      </c>
      <c r="F2318" s="47" t="s">
        <v>2284</v>
      </c>
      <c r="G2318" s="47" t="s">
        <v>97</v>
      </c>
      <c r="H2318" s="47" t="s">
        <v>2232</v>
      </c>
      <c r="I2318" s="47" t="n">
        <v>4</v>
      </c>
    </row>
    <row r="2319" customFormat="false" ht="15" hidden="false" customHeight="false" outlineLevel="0" collapsed="false">
      <c r="A2319" s="47" t="s">
        <v>4560</v>
      </c>
      <c r="B2319" s="47" t="s">
        <v>716</v>
      </c>
      <c r="C2319" s="48" t="n">
        <v>46066</v>
      </c>
      <c r="D2319" s="47" t="s">
        <v>75</v>
      </c>
      <c r="E2319" s="47" t="s">
        <v>65</v>
      </c>
      <c r="F2319" s="47" t="s">
        <v>2284</v>
      </c>
      <c r="G2319" s="47" t="s">
        <v>97</v>
      </c>
      <c r="H2319" s="47" t="s">
        <v>2232</v>
      </c>
      <c r="I2319" s="47" t="n">
        <v>4</v>
      </c>
    </row>
    <row r="2320" customFormat="false" ht="15" hidden="false" customHeight="false" outlineLevel="0" collapsed="false">
      <c r="A2320" s="47" t="s">
        <v>4561</v>
      </c>
      <c r="B2320" s="47" t="s">
        <v>716</v>
      </c>
      <c r="C2320" s="48" t="n">
        <v>46066</v>
      </c>
      <c r="D2320" s="47" t="s">
        <v>75</v>
      </c>
      <c r="E2320" s="47" t="s">
        <v>65</v>
      </c>
      <c r="F2320" s="47" t="s">
        <v>2284</v>
      </c>
      <c r="G2320" s="47" t="s">
        <v>97</v>
      </c>
      <c r="H2320" s="47" t="s">
        <v>2232</v>
      </c>
      <c r="I2320" s="47" t="n">
        <v>3</v>
      </c>
    </row>
    <row r="2321" customFormat="false" ht="15" hidden="false" customHeight="false" outlineLevel="0" collapsed="false">
      <c r="A2321" s="47" t="s">
        <v>4562</v>
      </c>
      <c r="B2321" s="47" t="s">
        <v>716</v>
      </c>
      <c r="C2321" s="48" t="n">
        <v>46066</v>
      </c>
      <c r="D2321" s="47" t="s">
        <v>75</v>
      </c>
      <c r="E2321" s="47" t="s">
        <v>65</v>
      </c>
      <c r="F2321" s="47" t="s">
        <v>2289</v>
      </c>
      <c r="G2321" s="47" t="s">
        <v>97</v>
      </c>
      <c r="H2321" s="47" t="s">
        <v>2232</v>
      </c>
      <c r="I2321" s="47" t="n">
        <v>3</v>
      </c>
    </row>
    <row r="2322" customFormat="false" ht="15" hidden="false" customHeight="false" outlineLevel="0" collapsed="false">
      <c r="A2322" s="47" t="s">
        <v>4563</v>
      </c>
      <c r="B2322" s="47" t="s">
        <v>716</v>
      </c>
      <c r="C2322" s="48" t="n">
        <v>46066</v>
      </c>
      <c r="D2322" s="47" t="s">
        <v>75</v>
      </c>
      <c r="E2322" s="47" t="s">
        <v>65</v>
      </c>
      <c r="F2322" s="47" t="s">
        <v>2284</v>
      </c>
      <c r="G2322" s="47" t="s">
        <v>97</v>
      </c>
      <c r="H2322" s="47" t="s">
        <v>2232</v>
      </c>
      <c r="I2322" s="47" t="n">
        <v>5</v>
      </c>
    </row>
    <row r="2323" customFormat="false" ht="15" hidden="false" customHeight="false" outlineLevel="0" collapsed="false">
      <c r="A2323" s="47" t="s">
        <v>4564</v>
      </c>
      <c r="B2323" s="47" t="s">
        <v>716</v>
      </c>
      <c r="C2323" s="48" t="n">
        <v>46066</v>
      </c>
      <c r="D2323" s="47" t="s">
        <v>75</v>
      </c>
      <c r="E2323" s="47" t="s">
        <v>65</v>
      </c>
      <c r="F2323" s="47" t="s">
        <v>2284</v>
      </c>
      <c r="G2323" s="47" t="s">
        <v>97</v>
      </c>
      <c r="H2323" s="47" t="s">
        <v>2232</v>
      </c>
      <c r="I2323" s="47" t="n">
        <v>5</v>
      </c>
    </row>
    <row r="2324" customFormat="false" ht="15" hidden="false" customHeight="false" outlineLevel="0" collapsed="false">
      <c r="A2324" s="47" t="s">
        <v>4565</v>
      </c>
      <c r="B2324" s="47" t="s">
        <v>717</v>
      </c>
      <c r="C2324" s="48" t="n">
        <v>46067</v>
      </c>
      <c r="D2324" s="47" t="s">
        <v>73</v>
      </c>
      <c r="E2324" s="47" t="s">
        <v>62</v>
      </c>
      <c r="F2324" s="47" t="s">
        <v>2231</v>
      </c>
      <c r="G2324" s="47" t="s">
        <v>97</v>
      </c>
      <c r="H2324" s="47" t="s">
        <v>2232</v>
      </c>
      <c r="I2324" s="47" t="n">
        <v>4</v>
      </c>
    </row>
    <row r="2325" customFormat="false" ht="15" hidden="false" customHeight="false" outlineLevel="0" collapsed="false">
      <c r="A2325" s="47" t="s">
        <v>4566</v>
      </c>
      <c r="B2325" s="47" t="s">
        <v>717</v>
      </c>
      <c r="C2325" s="48" t="n">
        <v>46067</v>
      </c>
      <c r="D2325" s="47" t="s">
        <v>73</v>
      </c>
      <c r="E2325" s="47" t="s">
        <v>62</v>
      </c>
      <c r="F2325" s="47" t="s">
        <v>2231</v>
      </c>
      <c r="G2325" s="47" t="s">
        <v>97</v>
      </c>
      <c r="H2325" s="47" t="s">
        <v>2232</v>
      </c>
      <c r="I2325" s="47" t="n">
        <v>2</v>
      </c>
    </row>
    <row r="2326" customFormat="false" ht="15" hidden="false" customHeight="false" outlineLevel="0" collapsed="false">
      <c r="A2326" s="47" t="s">
        <v>4567</v>
      </c>
      <c r="B2326" s="47" t="s">
        <v>717</v>
      </c>
      <c r="C2326" s="48" t="n">
        <v>46067</v>
      </c>
      <c r="D2326" s="47" t="s">
        <v>73</v>
      </c>
      <c r="E2326" s="47" t="s">
        <v>62</v>
      </c>
      <c r="F2326" s="47" t="s">
        <v>2228</v>
      </c>
      <c r="G2326" s="47" t="s">
        <v>97</v>
      </c>
      <c r="H2326" s="47" t="s">
        <v>2232</v>
      </c>
      <c r="I2326" s="47" t="n">
        <v>3</v>
      </c>
    </row>
    <row r="2327" customFormat="false" ht="15" hidden="false" customHeight="false" outlineLevel="0" collapsed="false">
      <c r="A2327" s="47" t="s">
        <v>4568</v>
      </c>
      <c r="B2327" s="47" t="s">
        <v>717</v>
      </c>
      <c r="C2327" s="48" t="n">
        <v>46067</v>
      </c>
      <c r="D2327" s="47" t="s">
        <v>73</v>
      </c>
      <c r="E2327" s="47" t="s">
        <v>62</v>
      </c>
      <c r="F2327" s="47" t="s">
        <v>2231</v>
      </c>
      <c r="G2327" s="47" t="s">
        <v>97</v>
      </c>
      <c r="H2327" s="47" t="s">
        <v>2232</v>
      </c>
      <c r="I2327" s="47" t="n">
        <v>6</v>
      </c>
    </row>
    <row r="2328" customFormat="false" ht="15" hidden="false" customHeight="false" outlineLevel="0" collapsed="false">
      <c r="A2328" s="47" t="s">
        <v>4569</v>
      </c>
      <c r="B2328" s="47" t="s">
        <v>717</v>
      </c>
      <c r="C2328" s="48" t="n">
        <v>46067</v>
      </c>
      <c r="D2328" s="47" t="s">
        <v>73</v>
      </c>
      <c r="E2328" s="47" t="s">
        <v>62</v>
      </c>
      <c r="F2328" s="47" t="s">
        <v>2231</v>
      </c>
      <c r="G2328" s="47" t="s">
        <v>97</v>
      </c>
      <c r="H2328" s="47" t="s">
        <v>2232</v>
      </c>
      <c r="I2328" s="47" t="n">
        <v>6</v>
      </c>
    </row>
    <row r="2329" customFormat="false" ht="15" hidden="false" customHeight="false" outlineLevel="0" collapsed="false">
      <c r="A2329" s="47" t="s">
        <v>4570</v>
      </c>
      <c r="B2329" s="47" t="s">
        <v>718</v>
      </c>
      <c r="C2329" s="48" t="n">
        <v>46067</v>
      </c>
      <c r="D2329" s="47" t="s">
        <v>74</v>
      </c>
      <c r="E2329" s="47" t="s">
        <v>62</v>
      </c>
      <c r="F2329" s="47" t="s">
        <v>2231</v>
      </c>
      <c r="G2329" s="47" t="s">
        <v>93</v>
      </c>
      <c r="H2329" s="47" t="s">
        <v>2253</v>
      </c>
      <c r="I2329" s="47" t="n">
        <v>93</v>
      </c>
    </row>
    <row r="2330" customFormat="false" ht="15" hidden="false" customHeight="false" outlineLevel="0" collapsed="false">
      <c r="A2330" s="47" t="s">
        <v>4571</v>
      </c>
      <c r="B2330" s="47" t="s">
        <v>718</v>
      </c>
      <c r="C2330" s="48" t="n">
        <v>46067</v>
      </c>
      <c r="D2330" s="47" t="s">
        <v>74</v>
      </c>
      <c r="E2330" s="47" t="s">
        <v>62</v>
      </c>
      <c r="F2330" s="47" t="s">
        <v>2231</v>
      </c>
      <c r="G2330" s="47" t="s">
        <v>97</v>
      </c>
      <c r="H2330" s="47" t="s">
        <v>2232</v>
      </c>
      <c r="I2330" s="47" t="n">
        <v>4</v>
      </c>
    </row>
    <row r="2331" customFormat="false" ht="15" hidden="false" customHeight="false" outlineLevel="0" collapsed="false">
      <c r="A2331" s="47" t="s">
        <v>4572</v>
      </c>
      <c r="B2331" s="47" t="s">
        <v>718</v>
      </c>
      <c r="C2331" s="48" t="n">
        <v>46067</v>
      </c>
      <c r="D2331" s="47" t="s">
        <v>74</v>
      </c>
      <c r="E2331" s="47" t="s">
        <v>62</v>
      </c>
      <c r="F2331" s="47" t="s">
        <v>2228</v>
      </c>
      <c r="G2331" s="47" t="s">
        <v>97</v>
      </c>
      <c r="H2331" s="47" t="s">
        <v>2232</v>
      </c>
      <c r="I2331" s="47" t="n">
        <v>4</v>
      </c>
    </row>
    <row r="2332" customFormat="false" ht="15" hidden="false" customHeight="false" outlineLevel="0" collapsed="false">
      <c r="A2332" s="47" t="s">
        <v>4573</v>
      </c>
      <c r="B2332" s="47" t="s">
        <v>718</v>
      </c>
      <c r="C2332" s="48" t="n">
        <v>46067</v>
      </c>
      <c r="D2332" s="47" t="s">
        <v>74</v>
      </c>
      <c r="E2332" s="47" t="s">
        <v>62</v>
      </c>
      <c r="F2332" s="47" t="s">
        <v>2228</v>
      </c>
      <c r="G2332" s="47" t="s">
        <v>97</v>
      </c>
      <c r="H2332" s="47" t="s">
        <v>2232</v>
      </c>
      <c r="I2332" s="47" t="n">
        <v>3</v>
      </c>
    </row>
    <row r="2333" customFormat="false" ht="15" hidden="false" customHeight="false" outlineLevel="0" collapsed="false">
      <c r="A2333" s="47" t="s">
        <v>4574</v>
      </c>
      <c r="B2333" s="47" t="s">
        <v>718</v>
      </c>
      <c r="C2333" s="48" t="n">
        <v>46067</v>
      </c>
      <c r="D2333" s="47" t="s">
        <v>74</v>
      </c>
      <c r="E2333" s="47" t="s">
        <v>62</v>
      </c>
      <c r="F2333" s="47" t="s">
        <v>2228</v>
      </c>
      <c r="G2333" s="47" t="s">
        <v>98</v>
      </c>
      <c r="H2333" s="47" t="s">
        <v>2382</v>
      </c>
      <c r="I2333" s="47" t="n">
        <v>59</v>
      </c>
    </row>
    <row r="2334" customFormat="false" ht="15" hidden="false" customHeight="false" outlineLevel="0" collapsed="false">
      <c r="A2334" s="47" t="s">
        <v>4575</v>
      </c>
      <c r="B2334" s="47" t="s">
        <v>719</v>
      </c>
      <c r="C2334" s="48" t="n">
        <v>46067</v>
      </c>
      <c r="D2334" s="47" t="s">
        <v>75</v>
      </c>
      <c r="E2334" s="47" t="s">
        <v>62</v>
      </c>
      <c r="F2334" s="47" t="s">
        <v>2228</v>
      </c>
      <c r="G2334" s="47" t="s">
        <v>97</v>
      </c>
      <c r="H2334" s="47" t="s">
        <v>2232</v>
      </c>
      <c r="I2334" s="47" t="n">
        <v>6</v>
      </c>
    </row>
    <row r="2335" customFormat="false" ht="15" hidden="false" customHeight="false" outlineLevel="0" collapsed="false">
      <c r="A2335" s="47" t="s">
        <v>4576</v>
      </c>
      <c r="B2335" s="47" t="s">
        <v>719</v>
      </c>
      <c r="C2335" s="48" t="n">
        <v>46067</v>
      </c>
      <c r="D2335" s="47" t="s">
        <v>75</v>
      </c>
      <c r="E2335" s="47" t="s">
        <v>62</v>
      </c>
      <c r="F2335" s="47" t="s">
        <v>2231</v>
      </c>
      <c r="G2335" s="47" t="s">
        <v>97</v>
      </c>
      <c r="H2335" s="47" t="s">
        <v>2232</v>
      </c>
      <c r="I2335" s="47" t="n">
        <v>5</v>
      </c>
    </row>
    <row r="2336" customFormat="false" ht="15" hidden="false" customHeight="false" outlineLevel="0" collapsed="false">
      <c r="A2336" s="47" t="s">
        <v>4577</v>
      </c>
      <c r="B2336" s="47" t="s">
        <v>719</v>
      </c>
      <c r="C2336" s="48" t="n">
        <v>46067</v>
      </c>
      <c r="D2336" s="47" t="s">
        <v>75</v>
      </c>
      <c r="E2336" s="47" t="s">
        <v>62</v>
      </c>
      <c r="F2336" s="47" t="s">
        <v>2228</v>
      </c>
      <c r="G2336" s="47" t="s">
        <v>97</v>
      </c>
      <c r="H2336" s="47" t="s">
        <v>2232</v>
      </c>
      <c r="I2336" s="47" t="n">
        <v>7</v>
      </c>
    </row>
    <row r="2337" customFormat="false" ht="15" hidden="false" customHeight="false" outlineLevel="0" collapsed="false">
      <c r="A2337" s="47" t="s">
        <v>4578</v>
      </c>
      <c r="B2337" s="47" t="s">
        <v>719</v>
      </c>
      <c r="C2337" s="48" t="n">
        <v>46067</v>
      </c>
      <c r="D2337" s="47" t="s">
        <v>75</v>
      </c>
      <c r="E2337" s="47" t="s">
        <v>62</v>
      </c>
      <c r="F2337" s="47" t="s">
        <v>2228</v>
      </c>
      <c r="G2337" s="47" t="s">
        <v>97</v>
      </c>
      <c r="H2337" s="47" t="s">
        <v>2232</v>
      </c>
      <c r="I2337" s="47" t="n">
        <v>6</v>
      </c>
    </row>
    <row r="2338" customFormat="false" ht="15" hidden="false" customHeight="false" outlineLevel="0" collapsed="false">
      <c r="A2338" s="47" t="s">
        <v>4579</v>
      </c>
      <c r="B2338" s="47" t="s">
        <v>719</v>
      </c>
      <c r="C2338" s="48" t="n">
        <v>46067</v>
      </c>
      <c r="D2338" s="47" t="s">
        <v>75</v>
      </c>
      <c r="E2338" s="47" t="s">
        <v>62</v>
      </c>
      <c r="F2338" s="47" t="s">
        <v>2228</v>
      </c>
      <c r="G2338" s="47" t="s">
        <v>97</v>
      </c>
      <c r="H2338" s="47" t="s">
        <v>2232</v>
      </c>
      <c r="I2338" s="47" t="n">
        <v>4</v>
      </c>
    </row>
    <row r="2339" customFormat="false" ht="15" hidden="false" customHeight="false" outlineLevel="0" collapsed="false">
      <c r="A2339" s="47" t="s">
        <v>4580</v>
      </c>
      <c r="B2339" s="47" t="s">
        <v>719</v>
      </c>
      <c r="C2339" s="48" t="n">
        <v>46067</v>
      </c>
      <c r="D2339" s="47" t="s">
        <v>75</v>
      </c>
      <c r="E2339" s="47" t="s">
        <v>62</v>
      </c>
      <c r="F2339" s="47" t="s">
        <v>2317</v>
      </c>
      <c r="G2339" s="47" t="s">
        <v>97</v>
      </c>
      <c r="H2339" s="47" t="s">
        <v>2232</v>
      </c>
      <c r="I2339" s="47" t="n">
        <v>2</v>
      </c>
    </row>
    <row r="2340" customFormat="false" ht="15" hidden="false" customHeight="false" outlineLevel="0" collapsed="false">
      <c r="A2340" s="47" t="s">
        <v>4581</v>
      </c>
      <c r="B2340" s="47" t="s">
        <v>720</v>
      </c>
      <c r="C2340" s="48" t="n">
        <v>46067</v>
      </c>
      <c r="D2340" s="47" t="s">
        <v>73</v>
      </c>
      <c r="E2340" s="47" t="s">
        <v>63</v>
      </c>
      <c r="F2340" s="47" t="s">
        <v>2252</v>
      </c>
      <c r="G2340" s="47" t="s">
        <v>93</v>
      </c>
      <c r="H2340" s="47" t="s">
        <v>2253</v>
      </c>
      <c r="I2340" s="47" t="n">
        <v>23</v>
      </c>
    </row>
    <row r="2341" customFormat="false" ht="15" hidden="false" customHeight="false" outlineLevel="0" collapsed="false">
      <c r="A2341" s="47" t="s">
        <v>4582</v>
      </c>
      <c r="B2341" s="47" t="s">
        <v>720</v>
      </c>
      <c r="C2341" s="48" t="n">
        <v>46067</v>
      </c>
      <c r="D2341" s="47" t="s">
        <v>73</v>
      </c>
      <c r="E2341" s="47" t="s">
        <v>63</v>
      </c>
      <c r="F2341" s="47" t="s">
        <v>2255</v>
      </c>
      <c r="G2341" s="47" t="s">
        <v>93</v>
      </c>
      <c r="H2341" s="47" t="s">
        <v>2253</v>
      </c>
      <c r="I2341" s="47" t="n">
        <v>11</v>
      </c>
    </row>
    <row r="2342" customFormat="false" ht="15" hidden="false" customHeight="false" outlineLevel="0" collapsed="false">
      <c r="A2342" s="47" t="s">
        <v>4583</v>
      </c>
      <c r="B2342" s="47" t="s">
        <v>720</v>
      </c>
      <c r="C2342" s="48" t="n">
        <v>46067</v>
      </c>
      <c r="D2342" s="47" t="s">
        <v>73</v>
      </c>
      <c r="E2342" s="47" t="s">
        <v>63</v>
      </c>
      <c r="F2342" s="47" t="s">
        <v>2255</v>
      </c>
      <c r="G2342" s="47" t="s">
        <v>97</v>
      </c>
      <c r="H2342" s="47" t="s">
        <v>2232</v>
      </c>
      <c r="I2342" s="47" t="n">
        <v>4</v>
      </c>
    </row>
    <row r="2343" customFormat="false" ht="15" hidden="false" customHeight="false" outlineLevel="0" collapsed="false">
      <c r="A2343" s="47" t="s">
        <v>4584</v>
      </c>
      <c r="B2343" s="47" t="s">
        <v>720</v>
      </c>
      <c r="C2343" s="48" t="n">
        <v>46067</v>
      </c>
      <c r="D2343" s="47" t="s">
        <v>73</v>
      </c>
      <c r="E2343" s="47" t="s">
        <v>63</v>
      </c>
      <c r="F2343" s="47" t="s">
        <v>2260</v>
      </c>
      <c r="G2343" s="47" t="s">
        <v>97</v>
      </c>
      <c r="H2343" s="47" t="s">
        <v>2232</v>
      </c>
      <c r="I2343" s="47" t="n">
        <v>6</v>
      </c>
    </row>
    <row r="2344" customFormat="false" ht="15" hidden="false" customHeight="false" outlineLevel="0" collapsed="false">
      <c r="A2344" s="47" t="s">
        <v>4585</v>
      </c>
      <c r="B2344" s="47" t="s">
        <v>720</v>
      </c>
      <c r="C2344" s="48" t="n">
        <v>46067</v>
      </c>
      <c r="D2344" s="47" t="s">
        <v>73</v>
      </c>
      <c r="E2344" s="47" t="s">
        <v>63</v>
      </c>
      <c r="F2344" s="47" t="s">
        <v>2255</v>
      </c>
      <c r="G2344" s="47" t="s">
        <v>97</v>
      </c>
      <c r="H2344" s="47" t="s">
        <v>2232</v>
      </c>
      <c r="I2344" s="47" t="n">
        <v>2</v>
      </c>
    </row>
    <row r="2345" customFormat="false" ht="15" hidden="false" customHeight="false" outlineLevel="0" collapsed="false">
      <c r="A2345" s="47" t="s">
        <v>4586</v>
      </c>
      <c r="B2345" s="47" t="s">
        <v>720</v>
      </c>
      <c r="C2345" s="48" t="n">
        <v>46067</v>
      </c>
      <c r="D2345" s="47" t="s">
        <v>73</v>
      </c>
      <c r="E2345" s="47" t="s">
        <v>63</v>
      </c>
      <c r="F2345" s="47" t="s">
        <v>2260</v>
      </c>
      <c r="G2345" s="47" t="s">
        <v>97</v>
      </c>
      <c r="H2345" s="47" t="s">
        <v>2232</v>
      </c>
      <c r="I2345" s="47" t="n">
        <v>7</v>
      </c>
    </row>
    <row r="2346" customFormat="false" ht="15" hidden="false" customHeight="false" outlineLevel="0" collapsed="false">
      <c r="A2346" s="47" t="s">
        <v>4587</v>
      </c>
      <c r="B2346" s="47" t="s">
        <v>720</v>
      </c>
      <c r="C2346" s="48" t="n">
        <v>46067</v>
      </c>
      <c r="D2346" s="47" t="s">
        <v>73</v>
      </c>
      <c r="E2346" s="47" t="s">
        <v>63</v>
      </c>
      <c r="F2346" s="47" t="s">
        <v>2252</v>
      </c>
      <c r="G2346" s="47" t="s">
        <v>97</v>
      </c>
      <c r="H2346" s="47" t="s">
        <v>2232</v>
      </c>
      <c r="I2346" s="47" t="n">
        <v>4</v>
      </c>
    </row>
    <row r="2347" customFormat="false" ht="15" hidden="false" customHeight="false" outlineLevel="0" collapsed="false">
      <c r="A2347" s="47" t="s">
        <v>4588</v>
      </c>
      <c r="B2347" s="47" t="s">
        <v>720</v>
      </c>
      <c r="C2347" s="48" t="n">
        <v>46067</v>
      </c>
      <c r="D2347" s="47" t="s">
        <v>73</v>
      </c>
      <c r="E2347" s="47" t="s">
        <v>63</v>
      </c>
      <c r="F2347" s="47" t="s">
        <v>2255</v>
      </c>
      <c r="G2347" s="47" t="s">
        <v>97</v>
      </c>
      <c r="H2347" s="47" t="s">
        <v>2232</v>
      </c>
      <c r="I2347" s="47" t="n">
        <v>5</v>
      </c>
    </row>
    <row r="2348" customFormat="false" ht="15" hidden="false" customHeight="false" outlineLevel="0" collapsed="false">
      <c r="A2348" s="47" t="s">
        <v>4589</v>
      </c>
      <c r="B2348" s="47" t="s">
        <v>720</v>
      </c>
      <c r="C2348" s="48" t="n">
        <v>46067</v>
      </c>
      <c r="D2348" s="47" t="s">
        <v>73</v>
      </c>
      <c r="E2348" s="47" t="s">
        <v>63</v>
      </c>
      <c r="F2348" s="47" t="s">
        <v>2255</v>
      </c>
      <c r="G2348" s="47" t="s">
        <v>97</v>
      </c>
      <c r="H2348" s="47" t="s">
        <v>2232</v>
      </c>
      <c r="I2348" s="47" t="n">
        <v>3</v>
      </c>
    </row>
    <row r="2349" customFormat="false" ht="15" hidden="false" customHeight="false" outlineLevel="0" collapsed="false">
      <c r="A2349" s="47" t="s">
        <v>4590</v>
      </c>
      <c r="B2349" s="47" t="s">
        <v>720</v>
      </c>
      <c r="C2349" s="48" t="n">
        <v>46067</v>
      </c>
      <c r="D2349" s="47" t="s">
        <v>73</v>
      </c>
      <c r="E2349" s="47" t="s">
        <v>63</v>
      </c>
      <c r="F2349" s="47" t="s">
        <v>2255</v>
      </c>
      <c r="G2349" s="47" t="s">
        <v>98</v>
      </c>
      <c r="H2349" s="47" t="s">
        <v>2382</v>
      </c>
      <c r="I2349" s="47" t="n">
        <v>44</v>
      </c>
    </row>
    <row r="2350" customFormat="false" ht="15" hidden="false" customHeight="false" outlineLevel="0" collapsed="false">
      <c r="A2350" s="47" t="s">
        <v>4591</v>
      </c>
      <c r="B2350" s="47" t="s">
        <v>721</v>
      </c>
      <c r="C2350" s="48" t="n">
        <v>46067</v>
      </c>
      <c r="D2350" s="47" t="s">
        <v>74</v>
      </c>
      <c r="E2350" s="47" t="s">
        <v>63</v>
      </c>
      <c r="F2350" s="47" t="s">
        <v>2252</v>
      </c>
      <c r="G2350" s="47" t="s">
        <v>93</v>
      </c>
      <c r="H2350" s="47" t="s">
        <v>2253</v>
      </c>
      <c r="I2350" s="47" t="n">
        <v>69</v>
      </c>
    </row>
    <row r="2351" customFormat="false" ht="15" hidden="false" customHeight="false" outlineLevel="0" collapsed="false">
      <c r="A2351" s="47" t="s">
        <v>4592</v>
      </c>
      <c r="B2351" s="47" t="s">
        <v>721</v>
      </c>
      <c r="C2351" s="48" t="n">
        <v>46067</v>
      </c>
      <c r="D2351" s="47" t="s">
        <v>74</v>
      </c>
      <c r="E2351" s="47" t="s">
        <v>63</v>
      </c>
      <c r="F2351" s="47" t="s">
        <v>2252</v>
      </c>
      <c r="G2351" s="47" t="s">
        <v>96</v>
      </c>
      <c r="H2351" s="47" t="s">
        <v>2270</v>
      </c>
      <c r="I2351" s="47" t="n">
        <v>31</v>
      </c>
    </row>
    <row r="2352" customFormat="false" ht="15" hidden="false" customHeight="false" outlineLevel="0" collapsed="false">
      <c r="A2352" s="47" t="s">
        <v>4593</v>
      </c>
      <c r="B2352" s="47" t="s">
        <v>721</v>
      </c>
      <c r="C2352" s="48" t="n">
        <v>46067</v>
      </c>
      <c r="D2352" s="47" t="s">
        <v>74</v>
      </c>
      <c r="E2352" s="47" t="s">
        <v>63</v>
      </c>
      <c r="F2352" s="47" t="s">
        <v>2252</v>
      </c>
      <c r="G2352" s="47" t="s">
        <v>97</v>
      </c>
      <c r="H2352" s="47" t="s">
        <v>2232</v>
      </c>
      <c r="I2352" s="47" t="n">
        <v>7</v>
      </c>
    </row>
    <row r="2353" customFormat="false" ht="15" hidden="false" customHeight="false" outlineLevel="0" collapsed="false">
      <c r="A2353" s="47" t="s">
        <v>4594</v>
      </c>
      <c r="B2353" s="47" t="s">
        <v>721</v>
      </c>
      <c r="C2353" s="48" t="n">
        <v>46067</v>
      </c>
      <c r="D2353" s="47" t="s">
        <v>74</v>
      </c>
      <c r="E2353" s="47" t="s">
        <v>63</v>
      </c>
      <c r="F2353" s="47" t="s">
        <v>2255</v>
      </c>
      <c r="G2353" s="47" t="s">
        <v>97</v>
      </c>
      <c r="H2353" s="47" t="s">
        <v>2232</v>
      </c>
      <c r="I2353" s="47" t="n">
        <v>6</v>
      </c>
    </row>
    <row r="2354" customFormat="false" ht="15" hidden="false" customHeight="false" outlineLevel="0" collapsed="false">
      <c r="A2354" s="47" t="s">
        <v>4595</v>
      </c>
      <c r="B2354" s="47" t="s">
        <v>721</v>
      </c>
      <c r="C2354" s="48" t="n">
        <v>46067</v>
      </c>
      <c r="D2354" s="47" t="s">
        <v>74</v>
      </c>
      <c r="E2354" s="47" t="s">
        <v>63</v>
      </c>
      <c r="F2354" s="47" t="s">
        <v>2255</v>
      </c>
      <c r="G2354" s="47" t="s">
        <v>97</v>
      </c>
      <c r="H2354" s="47" t="s">
        <v>2232</v>
      </c>
      <c r="I2354" s="47" t="n">
        <v>7</v>
      </c>
    </row>
    <row r="2355" customFormat="false" ht="15" hidden="false" customHeight="false" outlineLevel="0" collapsed="false">
      <c r="A2355" s="47" t="s">
        <v>4596</v>
      </c>
      <c r="B2355" s="47" t="s">
        <v>721</v>
      </c>
      <c r="C2355" s="48" t="n">
        <v>46067</v>
      </c>
      <c r="D2355" s="47" t="s">
        <v>74</v>
      </c>
      <c r="E2355" s="47" t="s">
        <v>63</v>
      </c>
      <c r="F2355" s="47" t="s">
        <v>2255</v>
      </c>
      <c r="G2355" s="47" t="s">
        <v>97</v>
      </c>
      <c r="H2355" s="47" t="s">
        <v>2232</v>
      </c>
      <c r="I2355" s="47" t="n">
        <v>6</v>
      </c>
    </row>
    <row r="2356" customFormat="false" ht="15" hidden="false" customHeight="false" outlineLevel="0" collapsed="false">
      <c r="A2356" s="47" t="s">
        <v>4597</v>
      </c>
      <c r="B2356" s="47" t="s">
        <v>721</v>
      </c>
      <c r="C2356" s="48" t="n">
        <v>46067</v>
      </c>
      <c r="D2356" s="47" t="s">
        <v>74</v>
      </c>
      <c r="E2356" s="47" t="s">
        <v>63</v>
      </c>
      <c r="F2356" s="47" t="s">
        <v>2255</v>
      </c>
      <c r="G2356" s="47" t="s">
        <v>97</v>
      </c>
      <c r="H2356" s="47" t="s">
        <v>2232</v>
      </c>
      <c r="I2356" s="47" t="n">
        <v>5</v>
      </c>
    </row>
    <row r="2357" customFormat="false" ht="15" hidden="false" customHeight="false" outlineLevel="0" collapsed="false">
      <c r="A2357" s="47" t="s">
        <v>4598</v>
      </c>
      <c r="B2357" s="47" t="s">
        <v>721</v>
      </c>
      <c r="C2357" s="48" t="n">
        <v>46067</v>
      </c>
      <c r="D2357" s="47" t="s">
        <v>74</v>
      </c>
      <c r="E2357" s="47" t="s">
        <v>63</v>
      </c>
      <c r="F2357" s="47" t="s">
        <v>2255</v>
      </c>
      <c r="G2357" s="47" t="s">
        <v>97</v>
      </c>
      <c r="H2357" s="47" t="s">
        <v>2232</v>
      </c>
      <c r="I2357" s="47" t="n">
        <v>5</v>
      </c>
    </row>
    <row r="2358" customFormat="false" ht="15" hidden="false" customHeight="false" outlineLevel="0" collapsed="false">
      <c r="A2358" s="47" t="s">
        <v>4599</v>
      </c>
      <c r="B2358" s="47" t="s">
        <v>721</v>
      </c>
      <c r="C2358" s="48" t="n">
        <v>46067</v>
      </c>
      <c r="D2358" s="47" t="s">
        <v>74</v>
      </c>
      <c r="E2358" s="47" t="s">
        <v>63</v>
      </c>
      <c r="F2358" s="47" t="s">
        <v>2252</v>
      </c>
      <c r="G2358" s="47" t="s">
        <v>97</v>
      </c>
      <c r="H2358" s="47" t="s">
        <v>2232</v>
      </c>
      <c r="I2358" s="47" t="n">
        <v>3</v>
      </c>
    </row>
    <row r="2359" customFormat="false" ht="15" hidden="false" customHeight="false" outlineLevel="0" collapsed="false">
      <c r="A2359" s="47" t="s">
        <v>4600</v>
      </c>
      <c r="B2359" s="47" t="s">
        <v>722</v>
      </c>
      <c r="C2359" s="48" t="n">
        <v>46067</v>
      </c>
      <c r="D2359" s="47" t="s">
        <v>75</v>
      </c>
      <c r="E2359" s="47" t="s">
        <v>63</v>
      </c>
      <c r="F2359" s="47" t="s">
        <v>2255</v>
      </c>
      <c r="G2359" s="47" t="s">
        <v>93</v>
      </c>
      <c r="H2359" s="47" t="s">
        <v>2253</v>
      </c>
      <c r="I2359" s="47" t="n">
        <v>86</v>
      </c>
    </row>
    <row r="2360" customFormat="false" ht="15" hidden="false" customHeight="false" outlineLevel="0" collapsed="false">
      <c r="A2360" s="47" t="s">
        <v>4601</v>
      </c>
      <c r="B2360" s="47" t="s">
        <v>722</v>
      </c>
      <c r="C2360" s="48" t="n">
        <v>46067</v>
      </c>
      <c r="D2360" s="47" t="s">
        <v>75</v>
      </c>
      <c r="E2360" s="47" t="s">
        <v>63</v>
      </c>
      <c r="F2360" s="47" t="s">
        <v>2255</v>
      </c>
      <c r="G2360" s="47" t="s">
        <v>95</v>
      </c>
      <c r="H2360" s="47" t="s">
        <v>2245</v>
      </c>
      <c r="I2360" s="47" t="n">
        <v>41</v>
      </c>
    </row>
    <row r="2361" customFormat="false" ht="15" hidden="false" customHeight="false" outlineLevel="0" collapsed="false">
      <c r="A2361" s="47" t="s">
        <v>4602</v>
      </c>
      <c r="B2361" s="47" t="s">
        <v>722</v>
      </c>
      <c r="C2361" s="48" t="n">
        <v>46067</v>
      </c>
      <c r="D2361" s="47" t="s">
        <v>75</v>
      </c>
      <c r="E2361" s="47" t="s">
        <v>63</v>
      </c>
      <c r="F2361" s="47" t="s">
        <v>2252</v>
      </c>
      <c r="G2361" s="47" t="s">
        <v>96</v>
      </c>
      <c r="H2361" s="47" t="s">
        <v>2270</v>
      </c>
      <c r="I2361" s="47" t="n">
        <v>28</v>
      </c>
    </row>
    <row r="2362" customFormat="false" ht="15" hidden="false" customHeight="false" outlineLevel="0" collapsed="false">
      <c r="A2362" s="47" t="s">
        <v>4603</v>
      </c>
      <c r="B2362" s="47" t="s">
        <v>722</v>
      </c>
      <c r="C2362" s="48" t="n">
        <v>46067</v>
      </c>
      <c r="D2362" s="47" t="s">
        <v>75</v>
      </c>
      <c r="E2362" s="47" t="s">
        <v>63</v>
      </c>
      <c r="F2362" s="47" t="s">
        <v>2255</v>
      </c>
      <c r="G2362" s="47" t="s">
        <v>97</v>
      </c>
      <c r="H2362" s="47" t="s">
        <v>2232</v>
      </c>
      <c r="I2362" s="47" t="n">
        <v>7</v>
      </c>
    </row>
    <row r="2363" customFormat="false" ht="15" hidden="false" customHeight="false" outlineLevel="0" collapsed="false">
      <c r="A2363" s="47" t="s">
        <v>4604</v>
      </c>
      <c r="B2363" s="47" t="s">
        <v>722</v>
      </c>
      <c r="C2363" s="48" t="n">
        <v>46067</v>
      </c>
      <c r="D2363" s="47" t="s">
        <v>75</v>
      </c>
      <c r="E2363" s="47" t="s">
        <v>63</v>
      </c>
      <c r="F2363" s="47" t="s">
        <v>2255</v>
      </c>
      <c r="G2363" s="47" t="s">
        <v>97</v>
      </c>
      <c r="H2363" s="47" t="s">
        <v>2232</v>
      </c>
      <c r="I2363" s="47" t="n">
        <v>4</v>
      </c>
    </row>
    <row r="2364" customFormat="false" ht="15" hidden="false" customHeight="false" outlineLevel="0" collapsed="false">
      <c r="A2364" s="47" t="s">
        <v>4605</v>
      </c>
      <c r="B2364" s="47" t="s">
        <v>722</v>
      </c>
      <c r="C2364" s="48" t="n">
        <v>46067</v>
      </c>
      <c r="D2364" s="47" t="s">
        <v>75</v>
      </c>
      <c r="E2364" s="47" t="s">
        <v>63</v>
      </c>
      <c r="F2364" s="47" t="s">
        <v>2252</v>
      </c>
      <c r="G2364" s="47" t="s">
        <v>97</v>
      </c>
      <c r="H2364" s="47" t="s">
        <v>2232</v>
      </c>
      <c r="I2364" s="47" t="n">
        <v>3</v>
      </c>
    </row>
    <row r="2365" customFormat="false" ht="15" hidden="false" customHeight="false" outlineLevel="0" collapsed="false">
      <c r="A2365" s="47" t="s">
        <v>4606</v>
      </c>
      <c r="B2365" s="47" t="s">
        <v>722</v>
      </c>
      <c r="C2365" s="48" t="n">
        <v>46067</v>
      </c>
      <c r="D2365" s="47" t="s">
        <v>75</v>
      </c>
      <c r="E2365" s="47" t="s">
        <v>63</v>
      </c>
      <c r="F2365" s="47" t="s">
        <v>2252</v>
      </c>
      <c r="G2365" s="47" t="s">
        <v>97</v>
      </c>
      <c r="H2365" s="47" t="s">
        <v>2232</v>
      </c>
      <c r="I2365" s="47" t="n">
        <v>5</v>
      </c>
    </row>
    <row r="2366" customFormat="false" ht="15" hidden="false" customHeight="false" outlineLevel="0" collapsed="false">
      <c r="A2366" s="47" t="s">
        <v>4607</v>
      </c>
      <c r="B2366" s="47" t="s">
        <v>722</v>
      </c>
      <c r="C2366" s="48" t="n">
        <v>46067</v>
      </c>
      <c r="D2366" s="47" t="s">
        <v>75</v>
      </c>
      <c r="E2366" s="47" t="s">
        <v>63</v>
      </c>
      <c r="F2366" s="47" t="s">
        <v>2255</v>
      </c>
      <c r="G2366" s="47" t="s">
        <v>97</v>
      </c>
      <c r="H2366" s="47" t="s">
        <v>2232</v>
      </c>
      <c r="I2366" s="47" t="n">
        <v>2</v>
      </c>
    </row>
    <row r="2367" customFormat="false" ht="15" hidden="false" customHeight="false" outlineLevel="0" collapsed="false">
      <c r="A2367" s="47" t="s">
        <v>4608</v>
      </c>
      <c r="B2367" s="47" t="s">
        <v>722</v>
      </c>
      <c r="C2367" s="48" t="n">
        <v>46067</v>
      </c>
      <c r="D2367" s="47" t="s">
        <v>75</v>
      </c>
      <c r="E2367" s="47" t="s">
        <v>63</v>
      </c>
      <c r="F2367" s="47" t="s">
        <v>2260</v>
      </c>
      <c r="G2367" s="47" t="s">
        <v>97</v>
      </c>
      <c r="H2367" s="47" t="s">
        <v>2232</v>
      </c>
      <c r="I2367" s="47" t="n">
        <v>4</v>
      </c>
    </row>
    <row r="2368" customFormat="false" ht="15" hidden="false" customHeight="false" outlineLevel="0" collapsed="false">
      <c r="A2368" s="47" t="s">
        <v>4609</v>
      </c>
      <c r="B2368" s="47" t="s">
        <v>722</v>
      </c>
      <c r="C2368" s="48" t="n">
        <v>46067</v>
      </c>
      <c r="D2368" s="47" t="s">
        <v>75</v>
      </c>
      <c r="E2368" s="47" t="s">
        <v>63</v>
      </c>
      <c r="F2368" s="47" t="s">
        <v>2255</v>
      </c>
      <c r="G2368" s="47" t="s">
        <v>97</v>
      </c>
      <c r="H2368" s="47" t="s">
        <v>2232</v>
      </c>
      <c r="I2368" s="47" t="n">
        <v>3</v>
      </c>
    </row>
    <row r="2369" customFormat="false" ht="15" hidden="false" customHeight="false" outlineLevel="0" collapsed="false">
      <c r="A2369" s="47" t="s">
        <v>4610</v>
      </c>
      <c r="B2369" s="47" t="s">
        <v>723</v>
      </c>
      <c r="C2369" s="48" t="n">
        <v>46067</v>
      </c>
      <c r="D2369" s="47" t="s">
        <v>73</v>
      </c>
      <c r="E2369" s="47" t="s">
        <v>64</v>
      </c>
      <c r="F2369" s="47" t="s">
        <v>2278</v>
      </c>
      <c r="G2369" s="47" t="s">
        <v>93</v>
      </c>
      <c r="H2369" s="47" t="s">
        <v>2253</v>
      </c>
      <c r="I2369" s="47" t="n">
        <v>5</v>
      </c>
    </row>
    <row r="2370" customFormat="false" ht="15" hidden="false" customHeight="false" outlineLevel="0" collapsed="false">
      <c r="A2370" s="47" t="s">
        <v>4611</v>
      </c>
      <c r="B2370" s="47" t="s">
        <v>723</v>
      </c>
      <c r="C2370" s="48" t="n">
        <v>46067</v>
      </c>
      <c r="D2370" s="47" t="s">
        <v>73</v>
      </c>
      <c r="E2370" s="47" t="s">
        <v>64</v>
      </c>
      <c r="F2370" s="47" t="s">
        <v>2278</v>
      </c>
      <c r="G2370" s="47" t="s">
        <v>97</v>
      </c>
      <c r="H2370" s="47" t="s">
        <v>2232</v>
      </c>
      <c r="I2370" s="47" t="n">
        <v>4</v>
      </c>
    </row>
    <row r="2371" customFormat="false" ht="15" hidden="false" customHeight="false" outlineLevel="0" collapsed="false">
      <c r="A2371" s="47" t="s">
        <v>4612</v>
      </c>
      <c r="B2371" s="47" t="s">
        <v>723</v>
      </c>
      <c r="C2371" s="48" t="n">
        <v>46067</v>
      </c>
      <c r="D2371" s="47" t="s">
        <v>73</v>
      </c>
      <c r="E2371" s="47" t="s">
        <v>64</v>
      </c>
      <c r="F2371" s="47" t="s">
        <v>2280</v>
      </c>
      <c r="G2371" s="47" t="s">
        <v>97</v>
      </c>
      <c r="H2371" s="47" t="s">
        <v>2232</v>
      </c>
      <c r="I2371" s="47" t="n">
        <v>6</v>
      </c>
    </row>
    <row r="2372" customFormat="false" ht="15" hidden="false" customHeight="false" outlineLevel="0" collapsed="false">
      <c r="A2372" s="47" t="s">
        <v>4613</v>
      </c>
      <c r="B2372" s="47" t="s">
        <v>724</v>
      </c>
      <c r="C2372" s="48" t="n">
        <v>46067</v>
      </c>
      <c r="D2372" s="47" t="s">
        <v>74</v>
      </c>
      <c r="E2372" s="47" t="s">
        <v>64</v>
      </c>
      <c r="F2372" s="47" t="s">
        <v>2278</v>
      </c>
      <c r="G2372" s="47" t="s">
        <v>93</v>
      </c>
      <c r="H2372" s="47" t="s">
        <v>2253</v>
      </c>
      <c r="I2372" s="47" t="n">
        <v>95</v>
      </c>
    </row>
    <row r="2373" customFormat="false" ht="15" hidden="false" customHeight="false" outlineLevel="0" collapsed="false">
      <c r="A2373" s="47" t="s">
        <v>4614</v>
      </c>
      <c r="B2373" s="47" t="s">
        <v>724</v>
      </c>
      <c r="C2373" s="48" t="n">
        <v>46067</v>
      </c>
      <c r="D2373" s="47" t="s">
        <v>74</v>
      </c>
      <c r="E2373" s="47" t="s">
        <v>64</v>
      </c>
      <c r="F2373" s="47" t="s">
        <v>2280</v>
      </c>
      <c r="G2373" s="47" t="s">
        <v>97</v>
      </c>
      <c r="H2373" s="47" t="s">
        <v>2232</v>
      </c>
      <c r="I2373" s="47" t="n">
        <v>6</v>
      </c>
    </row>
    <row r="2374" customFormat="false" ht="15" hidden="false" customHeight="false" outlineLevel="0" collapsed="false">
      <c r="A2374" s="47" t="s">
        <v>4615</v>
      </c>
      <c r="B2374" s="47" t="s">
        <v>724</v>
      </c>
      <c r="C2374" s="48" t="n">
        <v>46067</v>
      </c>
      <c r="D2374" s="47" t="s">
        <v>74</v>
      </c>
      <c r="E2374" s="47" t="s">
        <v>64</v>
      </c>
      <c r="F2374" s="47" t="s">
        <v>2278</v>
      </c>
      <c r="G2374" s="47" t="s">
        <v>97</v>
      </c>
      <c r="H2374" s="47" t="s">
        <v>2232</v>
      </c>
      <c r="I2374" s="47" t="n">
        <v>6</v>
      </c>
    </row>
    <row r="2375" customFormat="false" ht="15" hidden="false" customHeight="false" outlineLevel="0" collapsed="false">
      <c r="A2375" s="47" t="s">
        <v>4616</v>
      </c>
      <c r="B2375" s="47" t="s">
        <v>724</v>
      </c>
      <c r="C2375" s="48" t="n">
        <v>46067</v>
      </c>
      <c r="D2375" s="47" t="s">
        <v>74</v>
      </c>
      <c r="E2375" s="47" t="s">
        <v>64</v>
      </c>
      <c r="F2375" s="47" t="s">
        <v>2280</v>
      </c>
      <c r="G2375" s="47" t="s">
        <v>97</v>
      </c>
      <c r="H2375" s="47" t="s">
        <v>2232</v>
      </c>
      <c r="I2375" s="47" t="n">
        <v>5</v>
      </c>
    </row>
    <row r="2376" customFormat="false" ht="15" hidden="false" customHeight="false" outlineLevel="0" collapsed="false">
      <c r="A2376" s="47" t="s">
        <v>4617</v>
      </c>
      <c r="B2376" s="47" t="s">
        <v>725</v>
      </c>
      <c r="C2376" s="48" t="n">
        <v>46067</v>
      </c>
      <c r="D2376" s="47" t="s">
        <v>73</v>
      </c>
      <c r="E2376" s="47" t="s">
        <v>65</v>
      </c>
      <c r="F2376" s="47" t="s">
        <v>2289</v>
      </c>
      <c r="G2376" s="47" t="s">
        <v>93</v>
      </c>
      <c r="H2376" s="47" t="s">
        <v>2253</v>
      </c>
      <c r="I2376" s="47" t="n">
        <v>5</v>
      </c>
    </row>
    <row r="2377" customFormat="false" ht="15" hidden="false" customHeight="false" outlineLevel="0" collapsed="false">
      <c r="A2377" s="47" t="s">
        <v>4618</v>
      </c>
      <c r="B2377" s="47" t="s">
        <v>725</v>
      </c>
      <c r="C2377" s="48" t="n">
        <v>46067</v>
      </c>
      <c r="D2377" s="47" t="s">
        <v>73</v>
      </c>
      <c r="E2377" s="47" t="s">
        <v>65</v>
      </c>
      <c r="F2377" s="47" t="s">
        <v>2284</v>
      </c>
      <c r="G2377" s="47" t="s">
        <v>95</v>
      </c>
      <c r="H2377" s="47" t="s">
        <v>2245</v>
      </c>
      <c r="I2377" s="47" t="n">
        <v>22</v>
      </c>
    </row>
    <row r="2378" customFormat="false" ht="15" hidden="false" customHeight="false" outlineLevel="0" collapsed="false">
      <c r="A2378" s="47" t="s">
        <v>4619</v>
      </c>
      <c r="B2378" s="47" t="s">
        <v>725</v>
      </c>
      <c r="C2378" s="48" t="n">
        <v>46067</v>
      </c>
      <c r="D2378" s="47" t="s">
        <v>73</v>
      </c>
      <c r="E2378" s="47" t="s">
        <v>65</v>
      </c>
      <c r="F2378" s="47" t="s">
        <v>2284</v>
      </c>
      <c r="G2378" s="47" t="s">
        <v>97</v>
      </c>
      <c r="H2378" s="47" t="s">
        <v>2232</v>
      </c>
      <c r="I2378" s="47" t="n">
        <v>6</v>
      </c>
    </row>
    <row r="2379" customFormat="false" ht="15" hidden="false" customHeight="false" outlineLevel="0" collapsed="false">
      <c r="A2379" s="47" t="s">
        <v>4620</v>
      </c>
      <c r="B2379" s="47" t="s">
        <v>725</v>
      </c>
      <c r="C2379" s="48" t="n">
        <v>46067</v>
      </c>
      <c r="D2379" s="47" t="s">
        <v>73</v>
      </c>
      <c r="E2379" s="47" t="s">
        <v>65</v>
      </c>
      <c r="F2379" s="47" t="s">
        <v>2289</v>
      </c>
      <c r="G2379" s="47" t="s">
        <v>97</v>
      </c>
      <c r="H2379" s="47" t="s">
        <v>2232</v>
      </c>
      <c r="I2379" s="47" t="n">
        <v>5</v>
      </c>
    </row>
    <row r="2380" customFormat="false" ht="15" hidden="false" customHeight="false" outlineLevel="0" collapsed="false">
      <c r="A2380" s="47" t="s">
        <v>4621</v>
      </c>
      <c r="B2380" s="47" t="s">
        <v>725</v>
      </c>
      <c r="C2380" s="48" t="n">
        <v>46067</v>
      </c>
      <c r="D2380" s="47" t="s">
        <v>73</v>
      </c>
      <c r="E2380" s="47" t="s">
        <v>65</v>
      </c>
      <c r="F2380" s="47" t="s">
        <v>2284</v>
      </c>
      <c r="G2380" s="47" t="s">
        <v>97</v>
      </c>
      <c r="H2380" s="47" t="s">
        <v>2232</v>
      </c>
      <c r="I2380" s="47" t="n">
        <v>4</v>
      </c>
    </row>
    <row r="2381" customFormat="false" ht="15" hidden="false" customHeight="false" outlineLevel="0" collapsed="false">
      <c r="A2381" s="47" t="s">
        <v>4622</v>
      </c>
      <c r="B2381" s="47" t="s">
        <v>725</v>
      </c>
      <c r="C2381" s="48" t="n">
        <v>46067</v>
      </c>
      <c r="D2381" s="47" t="s">
        <v>73</v>
      </c>
      <c r="E2381" s="47" t="s">
        <v>65</v>
      </c>
      <c r="F2381" s="47" t="s">
        <v>2289</v>
      </c>
      <c r="G2381" s="47" t="s">
        <v>97</v>
      </c>
      <c r="H2381" s="47" t="s">
        <v>2232</v>
      </c>
      <c r="I2381" s="47" t="n">
        <v>2</v>
      </c>
    </row>
    <row r="2382" customFormat="false" ht="15" hidden="false" customHeight="false" outlineLevel="0" collapsed="false">
      <c r="A2382" s="47" t="s">
        <v>4623</v>
      </c>
      <c r="B2382" s="47" t="s">
        <v>725</v>
      </c>
      <c r="C2382" s="48" t="n">
        <v>46067</v>
      </c>
      <c r="D2382" s="47" t="s">
        <v>73</v>
      </c>
      <c r="E2382" s="47" t="s">
        <v>65</v>
      </c>
      <c r="F2382" s="47" t="s">
        <v>2284</v>
      </c>
      <c r="G2382" s="47" t="s">
        <v>97</v>
      </c>
      <c r="H2382" s="47" t="s">
        <v>2232</v>
      </c>
      <c r="I2382" s="47" t="n">
        <v>6</v>
      </c>
    </row>
    <row r="2383" customFormat="false" ht="15" hidden="false" customHeight="false" outlineLevel="0" collapsed="false">
      <c r="A2383" s="47" t="s">
        <v>4624</v>
      </c>
      <c r="B2383" s="47" t="s">
        <v>725</v>
      </c>
      <c r="C2383" s="48" t="n">
        <v>46067</v>
      </c>
      <c r="D2383" s="47" t="s">
        <v>73</v>
      </c>
      <c r="E2383" s="47" t="s">
        <v>65</v>
      </c>
      <c r="F2383" s="47" t="s">
        <v>2284</v>
      </c>
      <c r="G2383" s="47" t="s">
        <v>97</v>
      </c>
      <c r="H2383" s="47" t="s">
        <v>2232</v>
      </c>
      <c r="I2383" s="47" t="n">
        <v>3</v>
      </c>
    </row>
    <row r="2384" customFormat="false" ht="15" hidden="false" customHeight="false" outlineLevel="0" collapsed="false">
      <c r="A2384" s="47" t="s">
        <v>4625</v>
      </c>
      <c r="B2384" s="47" t="s">
        <v>725</v>
      </c>
      <c r="C2384" s="48" t="n">
        <v>46067</v>
      </c>
      <c r="D2384" s="47" t="s">
        <v>73</v>
      </c>
      <c r="E2384" s="47" t="s">
        <v>65</v>
      </c>
      <c r="F2384" s="47" t="s">
        <v>2289</v>
      </c>
      <c r="G2384" s="47" t="s">
        <v>97</v>
      </c>
      <c r="H2384" s="47" t="s">
        <v>2232</v>
      </c>
      <c r="I2384" s="47" t="n">
        <v>5</v>
      </c>
    </row>
    <row r="2385" customFormat="false" ht="15" hidden="false" customHeight="false" outlineLevel="0" collapsed="false">
      <c r="A2385" s="47" t="s">
        <v>4626</v>
      </c>
      <c r="B2385" s="47" t="s">
        <v>725</v>
      </c>
      <c r="C2385" s="48" t="n">
        <v>46067</v>
      </c>
      <c r="D2385" s="47" t="s">
        <v>73</v>
      </c>
      <c r="E2385" s="47" t="s">
        <v>65</v>
      </c>
      <c r="F2385" s="47" t="s">
        <v>2284</v>
      </c>
      <c r="G2385" s="47" t="s">
        <v>97</v>
      </c>
      <c r="H2385" s="47" t="s">
        <v>2232</v>
      </c>
      <c r="I2385" s="47" t="n">
        <v>2</v>
      </c>
    </row>
    <row r="2386" customFormat="false" ht="15" hidden="false" customHeight="false" outlineLevel="0" collapsed="false">
      <c r="A2386" s="47" t="s">
        <v>4627</v>
      </c>
      <c r="B2386" s="47" t="s">
        <v>725</v>
      </c>
      <c r="C2386" s="48" t="n">
        <v>46067</v>
      </c>
      <c r="D2386" s="47" t="s">
        <v>73</v>
      </c>
      <c r="E2386" s="47" t="s">
        <v>65</v>
      </c>
      <c r="F2386" s="47" t="s">
        <v>2284</v>
      </c>
      <c r="G2386" s="47" t="s">
        <v>97</v>
      </c>
      <c r="H2386" s="47" t="s">
        <v>2232</v>
      </c>
      <c r="I2386" s="47" t="n">
        <v>5</v>
      </c>
    </row>
    <row r="2387" customFormat="false" ht="15" hidden="false" customHeight="false" outlineLevel="0" collapsed="false">
      <c r="A2387" s="47" t="s">
        <v>4628</v>
      </c>
      <c r="B2387" s="47" t="s">
        <v>725</v>
      </c>
      <c r="C2387" s="48" t="n">
        <v>46067</v>
      </c>
      <c r="D2387" s="47" t="s">
        <v>73</v>
      </c>
      <c r="E2387" s="47" t="s">
        <v>65</v>
      </c>
      <c r="F2387" s="47" t="s">
        <v>2284</v>
      </c>
      <c r="G2387" s="47" t="s">
        <v>97</v>
      </c>
      <c r="H2387" s="47" t="s">
        <v>2232</v>
      </c>
      <c r="I2387" s="47" t="n">
        <v>3</v>
      </c>
    </row>
    <row r="2388" customFormat="false" ht="15" hidden="false" customHeight="false" outlineLevel="0" collapsed="false">
      <c r="A2388" s="47" t="s">
        <v>4629</v>
      </c>
      <c r="B2388" s="47" t="s">
        <v>725</v>
      </c>
      <c r="C2388" s="48" t="n">
        <v>46067</v>
      </c>
      <c r="D2388" s="47" t="s">
        <v>73</v>
      </c>
      <c r="E2388" s="47" t="s">
        <v>65</v>
      </c>
      <c r="F2388" s="47" t="s">
        <v>2284</v>
      </c>
      <c r="G2388" s="47" t="s">
        <v>97</v>
      </c>
      <c r="H2388" s="47" t="s">
        <v>2232</v>
      </c>
      <c r="I2388" s="47" t="n">
        <v>4</v>
      </c>
    </row>
    <row r="2389" customFormat="false" ht="15" hidden="false" customHeight="false" outlineLevel="0" collapsed="false">
      <c r="A2389" s="47" t="s">
        <v>4630</v>
      </c>
      <c r="B2389" s="47" t="s">
        <v>725</v>
      </c>
      <c r="C2389" s="48" t="n">
        <v>46067</v>
      </c>
      <c r="D2389" s="47" t="s">
        <v>73</v>
      </c>
      <c r="E2389" s="47" t="s">
        <v>65</v>
      </c>
      <c r="F2389" s="47" t="s">
        <v>2289</v>
      </c>
      <c r="G2389" s="47" t="s">
        <v>97</v>
      </c>
      <c r="H2389" s="47" t="s">
        <v>2232</v>
      </c>
      <c r="I2389" s="47" t="n">
        <v>3</v>
      </c>
    </row>
    <row r="2390" customFormat="false" ht="15" hidden="false" customHeight="false" outlineLevel="0" collapsed="false">
      <c r="A2390" s="47" t="s">
        <v>4631</v>
      </c>
      <c r="B2390" s="47" t="s">
        <v>726</v>
      </c>
      <c r="C2390" s="48" t="n">
        <v>46067</v>
      </c>
      <c r="D2390" s="47" t="s">
        <v>74</v>
      </c>
      <c r="E2390" s="47" t="s">
        <v>65</v>
      </c>
      <c r="F2390" s="47" t="s">
        <v>2284</v>
      </c>
      <c r="G2390" s="47" t="s">
        <v>95</v>
      </c>
      <c r="H2390" s="47" t="s">
        <v>2245</v>
      </c>
      <c r="I2390" s="47" t="n">
        <v>47</v>
      </c>
    </row>
    <row r="2391" customFormat="false" ht="15" hidden="false" customHeight="false" outlineLevel="0" collapsed="false">
      <c r="A2391" s="47" t="s">
        <v>4632</v>
      </c>
      <c r="B2391" s="47" t="s">
        <v>726</v>
      </c>
      <c r="C2391" s="48" t="n">
        <v>46067</v>
      </c>
      <c r="D2391" s="47" t="s">
        <v>74</v>
      </c>
      <c r="E2391" s="47" t="s">
        <v>65</v>
      </c>
      <c r="F2391" s="47" t="s">
        <v>2284</v>
      </c>
      <c r="G2391" s="47" t="s">
        <v>97</v>
      </c>
      <c r="H2391" s="47" t="s">
        <v>2232</v>
      </c>
      <c r="I2391" s="47" t="n">
        <v>5</v>
      </c>
    </row>
    <row r="2392" customFormat="false" ht="15" hidden="false" customHeight="false" outlineLevel="0" collapsed="false">
      <c r="A2392" s="47" t="s">
        <v>4633</v>
      </c>
      <c r="B2392" s="47" t="s">
        <v>726</v>
      </c>
      <c r="C2392" s="48" t="n">
        <v>46067</v>
      </c>
      <c r="D2392" s="47" t="s">
        <v>74</v>
      </c>
      <c r="E2392" s="47" t="s">
        <v>65</v>
      </c>
      <c r="F2392" s="47" t="s">
        <v>2284</v>
      </c>
      <c r="G2392" s="47" t="s">
        <v>97</v>
      </c>
      <c r="H2392" s="47" t="s">
        <v>2232</v>
      </c>
      <c r="I2392" s="47" t="n">
        <v>3</v>
      </c>
    </row>
    <row r="2393" customFormat="false" ht="15" hidden="false" customHeight="false" outlineLevel="0" collapsed="false">
      <c r="A2393" s="47" t="s">
        <v>4634</v>
      </c>
      <c r="B2393" s="47" t="s">
        <v>726</v>
      </c>
      <c r="C2393" s="48" t="n">
        <v>46067</v>
      </c>
      <c r="D2393" s="47" t="s">
        <v>74</v>
      </c>
      <c r="E2393" s="47" t="s">
        <v>65</v>
      </c>
      <c r="F2393" s="47" t="s">
        <v>2284</v>
      </c>
      <c r="G2393" s="47" t="s">
        <v>97</v>
      </c>
      <c r="H2393" s="47" t="s">
        <v>2232</v>
      </c>
      <c r="I2393" s="47" t="n">
        <v>4</v>
      </c>
    </row>
    <row r="2394" customFormat="false" ht="15" hidden="false" customHeight="false" outlineLevel="0" collapsed="false">
      <c r="A2394" s="47" t="s">
        <v>4635</v>
      </c>
      <c r="B2394" s="47" t="s">
        <v>726</v>
      </c>
      <c r="C2394" s="48" t="n">
        <v>46067</v>
      </c>
      <c r="D2394" s="47" t="s">
        <v>74</v>
      </c>
      <c r="E2394" s="47" t="s">
        <v>65</v>
      </c>
      <c r="F2394" s="47" t="s">
        <v>2289</v>
      </c>
      <c r="G2394" s="47" t="s">
        <v>97</v>
      </c>
      <c r="H2394" s="47" t="s">
        <v>2232</v>
      </c>
      <c r="I2394" s="47" t="n">
        <v>4</v>
      </c>
    </row>
    <row r="2395" customFormat="false" ht="15" hidden="false" customHeight="false" outlineLevel="0" collapsed="false">
      <c r="A2395" s="47" t="s">
        <v>4636</v>
      </c>
      <c r="B2395" s="47" t="s">
        <v>726</v>
      </c>
      <c r="C2395" s="48" t="n">
        <v>46067</v>
      </c>
      <c r="D2395" s="47" t="s">
        <v>74</v>
      </c>
      <c r="E2395" s="47" t="s">
        <v>65</v>
      </c>
      <c r="F2395" s="47" t="s">
        <v>2289</v>
      </c>
      <c r="G2395" s="47" t="s">
        <v>97</v>
      </c>
      <c r="H2395" s="47" t="s">
        <v>2232</v>
      </c>
      <c r="I2395" s="47" t="n">
        <v>5</v>
      </c>
    </row>
    <row r="2396" customFormat="false" ht="15" hidden="false" customHeight="false" outlineLevel="0" collapsed="false">
      <c r="A2396" s="47" t="s">
        <v>4637</v>
      </c>
      <c r="B2396" s="47" t="s">
        <v>726</v>
      </c>
      <c r="C2396" s="48" t="n">
        <v>46067</v>
      </c>
      <c r="D2396" s="47" t="s">
        <v>74</v>
      </c>
      <c r="E2396" s="47" t="s">
        <v>65</v>
      </c>
      <c r="F2396" s="47" t="s">
        <v>2284</v>
      </c>
      <c r="G2396" s="47" t="s">
        <v>97</v>
      </c>
      <c r="H2396" s="47" t="s">
        <v>2232</v>
      </c>
      <c r="I2396" s="47" t="n">
        <v>2</v>
      </c>
    </row>
    <row r="2397" customFormat="false" ht="15" hidden="false" customHeight="false" outlineLevel="0" collapsed="false">
      <c r="A2397" s="47" t="s">
        <v>4638</v>
      </c>
      <c r="B2397" s="47" t="s">
        <v>726</v>
      </c>
      <c r="C2397" s="48" t="n">
        <v>46067</v>
      </c>
      <c r="D2397" s="47" t="s">
        <v>74</v>
      </c>
      <c r="E2397" s="47" t="s">
        <v>65</v>
      </c>
      <c r="F2397" s="47" t="s">
        <v>2289</v>
      </c>
      <c r="G2397" s="47" t="s">
        <v>97</v>
      </c>
      <c r="H2397" s="47" t="s">
        <v>2232</v>
      </c>
      <c r="I2397" s="47" t="n">
        <v>3</v>
      </c>
    </row>
    <row r="2398" customFormat="false" ht="15" hidden="false" customHeight="false" outlineLevel="0" collapsed="false">
      <c r="A2398" s="47" t="s">
        <v>4639</v>
      </c>
      <c r="B2398" s="47" t="s">
        <v>727</v>
      </c>
      <c r="C2398" s="48" t="n">
        <v>46067</v>
      </c>
      <c r="D2398" s="47" t="s">
        <v>75</v>
      </c>
      <c r="E2398" s="47" t="s">
        <v>65</v>
      </c>
      <c r="F2398" s="47" t="s">
        <v>2284</v>
      </c>
      <c r="G2398" s="47" t="s">
        <v>93</v>
      </c>
      <c r="H2398" s="47" t="s">
        <v>2253</v>
      </c>
      <c r="I2398" s="47" t="n">
        <v>17</v>
      </c>
    </row>
    <row r="2399" customFormat="false" ht="15" hidden="false" customHeight="false" outlineLevel="0" collapsed="false">
      <c r="A2399" s="47" t="s">
        <v>4640</v>
      </c>
      <c r="B2399" s="47" t="s">
        <v>727</v>
      </c>
      <c r="C2399" s="48" t="n">
        <v>46067</v>
      </c>
      <c r="D2399" s="47" t="s">
        <v>75</v>
      </c>
      <c r="E2399" s="47" t="s">
        <v>65</v>
      </c>
      <c r="F2399" s="47" t="s">
        <v>2284</v>
      </c>
      <c r="G2399" s="47" t="s">
        <v>94</v>
      </c>
      <c r="H2399" s="47" t="s">
        <v>2229</v>
      </c>
      <c r="I2399" s="47" t="n">
        <v>51</v>
      </c>
    </row>
    <row r="2400" customFormat="false" ht="15" hidden="false" customHeight="false" outlineLevel="0" collapsed="false">
      <c r="A2400" s="47" t="s">
        <v>4641</v>
      </c>
      <c r="B2400" s="47" t="s">
        <v>727</v>
      </c>
      <c r="C2400" s="48" t="n">
        <v>46067</v>
      </c>
      <c r="D2400" s="47" t="s">
        <v>75</v>
      </c>
      <c r="E2400" s="47" t="s">
        <v>65</v>
      </c>
      <c r="F2400" s="47" t="s">
        <v>2289</v>
      </c>
      <c r="G2400" s="47" t="s">
        <v>97</v>
      </c>
      <c r="H2400" s="47" t="s">
        <v>2232</v>
      </c>
      <c r="I2400" s="47" t="n">
        <v>2</v>
      </c>
    </row>
    <row r="2401" customFormat="false" ht="15" hidden="false" customHeight="false" outlineLevel="0" collapsed="false">
      <c r="A2401" s="47" t="s">
        <v>4642</v>
      </c>
      <c r="B2401" s="47" t="s">
        <v>727</v>
      </c>
      <c r="C2401" s="48" t="n">
        <v>46067</v>
      </c>
      <c r="D2401" s="47" t="s">
        <v>75</v>
      </c>
      <c r="E2401" s="47" t="s">
        <v>65</v>
      </c>
      <c r="F2401" s="47" t="s">
        <v>2289</v>
      </c>
      <c r="G2401" s="47" t="s">
        <v>97</v>
      </c>
      <c r="H2401" s="47" t="s">
        <v>2232</v>
      </c>
      <c r="I2401" s="47" t="n">
        <v>6</v>
      </c>
    </row>
    <row r="2402" customFormat="false" ht="15" hidden="false" customHeight="false" outlineLevel="0" collapsed="false">
      <c r="A2402" s="47" t="s">
        <v>4643</v>
      </c>
      <c r="B2402" s="47" t="s">
        <v>727</v>
      </c>
      <c r="C2402" s="48" t="n">
        <v>46067</v>
      </c>
      <c r="D2402" s="47" t="s">
        <v>75</v>
      </c>
      <c r="E2402" s="47" t="s">
        <v>65</v>
      </c>
      <c r="F2402" s="47" t="s">
        <v>2284</v>
      </c>
      <c r="G2402" s="47" t="s">
        <v>97</v>
      </c>
      <c r="H2402" s="47" t="s">
        <v>2232</v>
      </c>
      <c r="I2402" s="47" t="n">
        <v>6</v>
      </c>
    </row>
    <row r="2403" customFormat="false" ht="15" hidden="false" customHeight="false" outlineLevel="0" collapsed="false">
      <c r="A2403" s="47" t="s">
        <v>4644</v>
      </c>
      <c r="B2403" s="47" t="s">
        <v>727</v>
      </c>
      <c r="C2403" s="48" t="n">
        <v>46067</v>
      </c>
      <c r="D2403" s="47" t="s">
        <v>75</v>
      </c>
      <c r="E2403" s="47" t="s">
        <v>65</v>
      </c>
      <c r="F2403" s="47" t="s">
        <v>2289</v>
      </c>
      <c r="G2403" s="47" t="s">
        <v>97</v>
      </c>
      <c r="H2403" s="47" t="s">
        <v>2232</v>
      </c>
      <c r="I2403" s="47" t="n">
        <v>4</v>
      </c>
    </row>
    <row r="2404" customFormat="false" ht="15" hidden="false" customHeight="false" outlineLevel="0" collapsed="false">
      <c r="A2404" s="47" t="s">
        <v>4645</v>
      </c>
      <c r="B2404" s="47" t="s">
        <v>727</v>
      </c>
      <c r="C2404" s="48" t="n">
        <v>46067</v>
      </c>
      <c r="D2404" s="47" t="s">
        <v>75</v>
      </c>
      <c r="E2404" s="47" t="s">
        <v>65</v>
      </c>
      <c r="F2404" s="47" t="s">
        <v>2284</v>
      </c>
      <c r="G2404" s="47" t="s">
        <v>97</v>
      </c>
      <c r="H2404" s="47" t="s">
        <v>2232</v>
      </c>
      <c r="I2404" s="47" t="n">
        <v>3</v>
      </c>
    </row>
    <row r="2405" customFormat="false" ht="15" hidden="false" customHeight="false" outlineLevel="0" collapsed="false">
      <c r="A2405" s="47" t="s">
        <v>4646</v>
      </c>
      <c r="B2405" s="47" t="s">
        <v>727</v>
      </c>
      <c r="C2405" s="48" t="n">
        <v>46067</v>
      </c>
      <c r="D2405" s="47" t="s">
        <v>75</v>
      </c>
      <c r="E2405" s="47" t="s">
        <v>65</v>
      </c>
      <c r="F2405" s="47" t="s">
        <v>2289</v>
      </c>
      <c r="G2405" s="47" t="s">
        <v>97</v>
      </c>
      <c r="H2405" s="47" t="s">
        <v>2232</v>
      </c>
      <c r="I2405" s="47" t="n">
        <v>2</v>
      </c>
    </row>
    <row r="2406" customFormat="false" ht="15" hidden="false" customHeight="false" outlineLevel="0" collapsed="false">
      <c r="A2406" s="47" t="s">
        <v>4647</v>
      </c>
      <c r="B2406" s="47" t="s">
        <v>729</v>
      </c>
      <c r="C2406" s="48" t="n">
        <v>46069</v>
      </c>
      <c r="D2406" s="47" t="s">
        <v>73</v>
      </c>
      <c r="E2406" s="47" t="s">
        <v>62</v>
      </c>
      <c r="F2406" s="47" t="s">
        <v>2317</v>
      </c>
      <c r="G2406" s="47" t="s">
        <v>93</v>
      </c>
      <c r="H2406" s="47" t="s">
        <v>2253</v>
      </c>
      <c r="I2406" s="47" t="n">
        <v>11</v>
      </c>
    </row>
    <row r="2407" customFormat="false" ht="15" hidden="false" customHeight="false" outlineLevel="0" collapsed="false">
      <c r="A2407" s="47" t="s">
        <v>4648</v>
      </c>
      <c r="B2407" s="47" t="s">
        <v>729</v>
      </c>
      <c r="C2407" s="48" t="n">
        <v>46069</v>
      </c>
      <c r="D2407" s="47" t="s">
        <v>73</v>
      </c>
      <c r="E2407" s="47" t="s">
        <v>62</v>
      </c>
      <c r="F2407" s="47" t="s">
        <v>2228</v>
      </c>
      <c r="G2407" s="47" t="s">
        <v>97</v>
      </c>
      <c r="H2407" s="47" t="s">
        <v>2232</v>
      </c>
      <c r="I2407" s="47" t="n">
        <v>4</v>
      </c>
    </row>
    <row r="2408" customFormat="false" ht="15" hidden="false" customHeight="false" outlineLevel="0" collapsed="false">
      <c r="A2408" s="47" t="s">
        <v>4649</v>
      </c>
      <c r="B2408" s="47" t="s">
        <v>729</v>
      </c>
      <c r="C2408" s="48" t="n">
        <v>46069</v>
      </c>
      <c r="D2408" s="47" t="s">
        <v>73</v>
      </c>
      <c r="E2408" s="47" t="s">
        <v>62</v>
      </c>
      <c r="F2408" s="47" t="s">
        <v>2228</v>
      </c>
      <c r="G2408" s="47" t="s">
        <v>97</v>
      </c>
      <c r="H2408" s="47" t="s">
        <v>2232</v>
      </c>
      <c r="I2408" s="47" t="n">
        <v>2</v>
      </c>
    </row>
    <row r="2409" customFormat="false" ht="15" hidden="false" customHeight="false" outlineLevel="0" collapsed="false">
      <c r="A2409" s="47" t="s">
        <v>4650</v>
      </c>
      <c r="B2409" s="47" t="s">
        <v>729</v>
      </c>
      <c r="C2409" s="48" t="n">
        <v>46069</v>
      </c>
      <c r="D2409" s="47" t="s">
        <v>73</v>
      </c>
      <c r="E2409" s="47" t="s">
        <v>62</v>
      </c>
      <c r="F2409" s="47" t="s">
        <v>2228</v>
      </c>
      <c r="G2409" s="47" t="s">
        <v>97</v>
      </c>
      <c r="H2409" s="47" t="s">
        <v>2232</v>
      </c>
      <c r="I2409" s="47" t="n">
        <v>6</v>
      </c>
    </row>
    <row r="2410" customFormat="false" ht="15" hidden="false" customHeight="false" outlineLevel="0" collapsed="false">
      <c r="A2410" s="47" t="s">
        <v>4651</v>
      </c>
      <c r="B2410" s="47" t="s">
        <v>729</v>
      </c>
      <c r="C2410" s="48" t="n">
        <v>46069</v>
      </c>
      <c r="D2410" s="47" t="s">
        <v>73</v>
      </c>
      <c r="E2410" s="47" t="s">
        <v>62</v>
      </c>
      <c r="F2410" s="47" t="s">
        <v>2228</v>
      </c>
      <c r="G2410" s="47" t="s">
        <v>97</v>
      </c>
      <c r="H2410" s="47" t="s">
        <v>2232</v>
      </c>
      <c r="I2410" s="47" t="n">
        <v>4</v>
      </c>
    </row>
    <row r="2411" customFormat="false" ht="15" hidden="false" customHeight="false" outlineLevel="0" collapsed="false">
      <c r="A2411" s="47" t="s">
        <v>4652</v>
      </c>
      <c r="B2411" s="47" t="s">
        <v>729</v>
      </c>
      <c r="C2411" s="48" t="n">
        <v>46069</v>
      </c>
      <c r="D2411" s="47" t="s">
        <v>73</v>
      </c>
      <c r="E2411" s="47" t="s">
        <v>62</v>
      </c>
      <c r="F2411" s="47" t="s">
        <v>2228</v>
      </c>
      <c r="G2411" s="47" t="s">
        <v>97</v>
      </c>
      <c r="H2411" s="47" t="s">
        <v>2232</v>
      </c>
      <c r="I2411" s="47" t="n">
        <v>3</v>
      </c>
    </row>
    <row r="2412" customFormat="false" ht="15" hidden="false" customHeight="false" outlineLevel="0" collapsed="false">
      <c r="A2412" s="47" t="s">
        <v>4653</v>
      </c>
      <c r="B2412" s="47" t="s">
        <v>729</v>
      </c>
      <c r="C2412" s="48" t="n">
        <v>46069</v>
      </c>
      <c r="D2412" s="47" t="s">
        <v>73</v>
      </c>
      <c r="E2412" s="47" t="s">
        <v>62</v>
      </c>
      <c r="F2412" s="47" t="s">
        <v>2231</v>
      </c>
      <c r="G2412" s="47" t="s">
        <v>97</v>
      </c>
      <c r="H2412" s="47" t="s">
        <v>2232</v>
      </c>
      <c r="I2412" s="47" t="n">
        <v>6</v>
      </c>
    </row>
    <row r="2413" customFormat="false" ht="15" hidden="false" customHeight="false" outlineLevel="0" collapsed="false">
      <c r="A2413" s="47" t="s">
        <v>4654</v>
      </c>
      <c r="B2413" s="47" t="s">
        <v>731</v>
      </c>
      <c r="C2413" s="48" t="n">
        <v>46069</v>
      </c>
      <c r="D2413" s="47" t="s">
        <v>74</v>
      </c>
      <c r="E2413" s="47" t="s">
        <v>62</v>
      </c>
      <c r="F2413" s="47" t="s">
        <v>2228</v>
      </c>
      <c r="G2413" s="47" t="s">
        <v>93</v>
      </c>
      <c r="H2413" s="47" t="s">
        <v>2253</v>
      </c>
      <c r="I2413" s="47" t="n">
        <v>68</v>
      </c>
    </row>
    <row r="2414" customFormat="false" ht="15" hidden="false" customHeight="false" outlineLevel="0" collapsed="false">
      <c r="A2414" s="47" t="s">
        <v>4655</v>
      </c>
      <c r="B2414" s="47" t="s">
        <v>731</v>
      </c>
      <c r="C2414" s="48" t="n">
        <v>46069</v>
      </c>
      <c r="D2414" s="47" t="s">
        <v>74</v>
      </c>
      <c r="E2414" s="47" t="s">
        <v>62</v>
      </c>
      <c r="F2414" s="47" t="s">
        <v>2231</v>
      </c>
      <c r="G2414" s="47" t="s">
        <v>97</v>
      </c>
      <c r="H2414" s="47" t="s">
        <v>2232</v>
      </c>
      <c r="I2414" s="47" t="n">
        <v>7</v>
      </c>
    </row>
    <row r="2415" customFormat="false" ht="15" hidden="false" customHeight="false" outlineLevel="0" collapsed="false">
      <c r="A2415" s="47" t="s">
        <v>4656</v>
      </c>
      <c r="B2415" s="47" t="s">
        <v>731</v>
      </c>
      <c r="C2415" s="48" t="n">
        <v>46069</v>
      </c>
      <c r="D2415" s="47" t="s">
        <v>74</v>
      </c>
      <c r="E2415" s="47" t="s">
        <v>62</v>
      </c>
      <c r="F2415" s="47" t="s">
        <v>2228</v>
      </c>
      <c r="G2415" s="47" t="s">
        <v>97</v>
      </c>
      <c r="H2415" s="47" t="s">
        <v>2232</v>
      </c>
      <c r="I2415" s="47" t="n">
        <v>5</v>
      </c>
    </row>
    <row r="2416" customFormat="false" ht="15" hidden="false" customHeight="false" outlineLevel="0" collapsed="false">
      <c r="A2416" s="47" t="s">
        <v>4657</v>
      </c>
      <c r="B2416" s="47" t="s">
        <v>731</v>
      </c>
      <c r="C2416" s="48" t="n">
        <v>46069</v>
      </c>
      <c r="D2416" s="47" t="s">
        <v>74</v>
      </c>
      <c r="E2416" s="47" t="s">
        <v>62</v>
      </c>
      <c r="F2416" s="47" t="s">
        <v>2228</v>
      </c>
      <c r="G2416" s="47" t="s">
        <v>98</v>
      </c>
      <c r="H2416" s="47" t="s">
        <v>2382</v>
      </c>
      <c r="I2416" s="47" t="n">
        <v>39</v>
      </c>
    </row>
    <row r="2417" customFormat="false" ht="15" hidden="false" customHeight="false" outlineLevel="0" collapsed="false">
      <c r="A2417" s="47" t="s">
        <v>4658</v>
      </c>
      <c r="B2417" s="47" t="s">
        <v>732</v>
      </c>
      <c r="C2417" s="48" t="n">
        <v>46069</v>
      </c>
      <c r="D2417" s="47" t="s">
        <v>75</v>
      </c>
      <c r="E2417" s="47" t="s">
        <v>62</v>
      </c>
      <c r="F2417" s="47" t="s">
        <v>2231</v>
      </c>
      <c r="G2417" s="47" t="s">
        <v>96</v>
      </c>
      <c r="H2417" s="47" t="s">
        <v>2270</v>
      </c>
      <c r="I2417" s="47" t="n">
        <v>26</v>
      </c>
    </row>
    <row r="2418" customFormat="false" ht="15" hidden="false" customHeight="false" outlineLevel="0" collapsed="false">
      <c r="A2418" s="47" t="s">
        <v>4659</v>
      </c>
      <c r="B2418" s="47" t="s">
        <v>732</v>
      </c>
      <c r="C2418" s="48" t="n">
        <v>46069</v>
      </c>
      <c r="D2418" s="47" t="s">
        <v>75</v>
      </c>
      <c r="E2418" s="47" t="s">
        <v>62</v>
      </c>
      <c r="F2418" s="47" t="s">
        <v>2228</v>
      </c>
      <c r="G2418" s="47" t="s">
        <v>97</v>
      </c>
      <c r="H2418" s="47" t="s">
        <v>2232</v>
      </c>
      <c r="I2418" s="47" t="n">
        <v>3</v>
      </c>
    </row>
    <row r="2419" customFormat="false" ht="15" hidden="false" customHeight="false" outlineLevel="0" collapsed="false">
      <c r="A2419" s="47" t="s">
        <v>4660</v>
      </c>
      <c r="B2419" s="47" t="s">
        <v>732</v>
      </c>
      <c r="C2419" s="48" t="n">
        <v>46069</v>
      </c>
      <c r="D2419" s="47" t="s">
        <v>75</v>
      </c>
      <c r="E2419" s="47" t="s">
        <v>62</v>
      </c>
      <c r="F2419" s="47" t="s">
        <v>2231</v>
      </c>
      <c r="G2419" s="47" t="s">
        <v>97</v>
      </c>
      <c r="H2419" s="47" t="s">
        <v>2232</v>
      </c>
      <c r="I2419" s="47" t="n">
        <v>3</v>
      </c>
    </row>
    <row r="2420" customFormat="false" ht="15" hidden="false" customHeight="false" outlineLevel="0" collapsed="false">
      <c r="A2420" s="47" t="s">
        <v>4661</v>
      </c>
      <c r="B2420" s="47" t="s">
        <v>732</v>
      </c>
      <c r="C2420" s="48" t="n">
        <v>46069</v>
      </c>
      <c r="D2420" s="47" t="s">
        <v>75</v>
      </c>
      <c r="E2420" s="47" t="s">
        <v>62</v>
      </c>
      <c r="F2420" s="47" t="s">
        <v>2231</v>
      </c>
      <c r="G2420" s="47" t="s">
        <v>97</v>
      </c>
      <c r="H2420" s="47" t="s">
        <v>2232</v>
      </c>
      <c r="I2420" s="47" t="n">
        <v>3</v>
      </c>
    </row>
    <row r="2421" customFormat="false" ht="15" hidden="false" customHeight="false" outlineLevel="0" collapsed="false">
      <c r="A2421" s="47" t="s">
        <v>4662</v>
      </c>
      <c r="B2421" s="47" t="s">
        <v>732</v>
      </c>
      <c r="C2421" s="48" t="n">
        <v>46069</v>
      </c>
      <c r="D2421" s="47" t="s">
        <v>75</v>
      </c>
      <c r="E2421" s="47" t="s">
        <v>62</v>
      </c>
      <c r="F2421" s="47" t="s">
        <v>2228</v>
      </c>
      <c r="G2421" s="47" t="s">
        <v>97</v>
      </c>
      <c r="H2421" s="47" t="s">
        <v>2232</v>
      </c>
      <c r="I2421" s="47" t="n">
        <v>2</v>
      </c>
    </row>
    <row r="2422" customFormat="false" ht="15" hidden="false" customHeight="false" outlineLevel="0" collapsed="false">
      <c r="A2422" s="47" t="s">
        <v>4663</v>
      </c>
      <c r="B2422" s="47" t="s">
        <v>732</v>
      </c>
      <c r="C2422" s="48" t="n">
        <v>46069</v>
      </c>
      <c r="D2422" s="47" t="s">
        <v>75</v>
      </c>
      <c r="E2422" s="47" t="s">
        <v>62</v>
      </c>
      <c r="F2422" s="47" t="s">
        <v>2228</v>
      </c>
      <c r="G2422" s="47" t="s">
        <v>97</v>
      </c>
      <c r="H2422" s="47" t="s">
        <v>2232</v>
      </c>
      <c r="I2422" s="47" t="n">
        <v>7</v>
      </c>
    </row>
    <row r="2423" customFormat="false" ht="15" hidden="false" customHeight="false" outlineLevel="0" collapsed="false">
      <c r="A2423" s="47" t="s">
        <v>4664</v>
      </c>
      <c r="B2423" s="47" t="s">
        <v>732</v>
      </c>
      <c r="C2423" s="48" t="n">
        <v>46069</v>
      </c>
      <c r="D2423" s="47" t="s">
        <v>75</v>
      </c>
      <c r="E2423" s="47" t="s">
        <v>62</v>
      </c>
      <c r="F2423" s="47" t="s">
        <v>2228</v>
      </c>
      <c r="G2423" s="47" t="s">
        <v>97</v>
      </c>
      <c r="H2423" s="47" t="s">
        <v>2232</v>
      </c>
      <c r="I2423" s="47" t="n">
        <v>3</v>
      </c>
    </row>
    <row r="2424" customFormat="false" ht="15" hidden="false" customHeight="false" outlineLevel="0" collapsed="false">
      <c r="A2424" s="47" t="s">
        <v>4665</v>
      </c>
      <c r="B2424" s="47" t="s">
        <v>733</v>
      </c>
      <c r="C2424" s="48" t="n">
        <v>46069</v>
      </c>
      <c r="D2424" s="47" t="s">
        <v>73</v>
      </c>
      <c r="E2424" s="47" t="s">
        <v>63</v>
      </c>
      <c r="F2424" s="47" t="s">
        <v>2255</v>
      </c>
      <c r="G2424" s="47" t="s">
        <v>97</v>
      </c>
      <c r="H2424" s="47" t="s">
        <v>2232</v>
      </c>
      <c r="I2424" s="47" t="n">
        <v>2</v>
      </c>
    </row>
    <row r="2425" customFormat="false" ht="15" hidden="false" customHeight="false" outlineLevel="0" collapsed="false">
      <c r="A2425" s="47" t="s">
        <v>4666</v>
      </c>
      <c r="B2425" s="47" t="s">
        <v>733</v>
      </c>
      <c r="C2425" s="48" t="n">
        <v>46069</v>
      </c>
      <c r="D2425" s="47" t="s">
        <v>73</v>
      </c>
      <c r="E2425" s="47" t="s">
        <v>63</v>
      </c>
      <c r="F2425" s="47" t="s">
        <v>2252</v>
      </c>
      <c r="G2425" s="47" t="s">
        <v>97</v>
      </c>
      <c r="H2425" s="47" t="s">
        <v>2232</v>
      </c>
      <c r="I2425" s="47" t="n">
        <v>4</v>
      </c>
    </row>
    <row r="2426" customFormat="false" ht="15" hidden="false" customHeight="false" outlineLevel="0" collapsed="false">
      <c r="A2426" s="47" t="s">
        <v>4667</v>
      </c>
      <c r="B2426" s="47" t="s">
        <v>733</v>
      </c>
      <c r="C2426" s="48" t="n">
        <v>46069</v>
      </c>
      <c r="D2426" s="47" t="s">
        <v>73</v>
      </c>
      <c r="E2426" s="47" t="s">
        <v>63</v>
      </c>
      <c r="F2426" s="47" t="s">
        <v>2252</v>
      </c>
      <c r="G2426" s="47" t="s">
        <v>97</v>
      </c>
      <c r="H2426" s="47" t="s">
        <v>2232</v>
      </c>
      <c r="I2426" s="47" t="n">
        <v>6</v>
      </c>
    </row>
    <row r="2427" customFormat="false" ht="15" hidden="false" customHeight="false" outlineLevel="0" collapsed="false">
      <c r="A2427" s="47" t="s">
        <v>4668</v>
      </c>
      <c r="B2427" s="47" t="s">
        <v>733</v>
      </c>
      <c r="C2427" s="48" t="n">
        <v>46069</v>
      </c>
      <c r="D2427" s="47" t="s">
        <v>73</v>
      </c>
      <c r="E2427" s="47" t="s">
        <v>63</v>
      </c>
      <c r="F2427" s="47" t="s">
        <v>2252</v>
      </c>
      <c r="G2427" s="47" t="s">
        <v>97</v>
      </c>
      <c r="H2427" s="47" t="s">
        <v>2232</v>
      </c>
      <c r="I2427" s="47" t="n">
        <v>6</v>
      </c>
    </row>
    <row r="2428" customFormat="false" ht="15" hidden="false" customHeight="false" outlineLevel="0" collapsed="false">
      <c r="A2428" s="47" t="s">
        <v>4669</v>
      </c>
      <c r="B2428" s="47" t="s">
        <v>733</v>
      </c>
      <c r="C2428" s="48" t="n">
        <v>46069</v>
      </c>
      <c r="D2428" s="47" t="s">
        <v>73</v>
      </c>
      <c r="E2428" s="47" t="s">
        <v>63</v>
      </c>
      <c r="F2428" s="47" t="s">
        <v>2255</v>
      </c>
      <c r="G2428" s="47" t="s">
        <v>97</v>
      </c>
      <c r="H2428" s="47" t="s">
        <v>2232</v>
      </c>
      <c r="I2428" s="47" t="n">
        <v>4</v>
      </c>
    </row>
    <row r="2429" customFormat="false" ht="15" hidden="false" customHeight="false" outlineLevel="0" collapsed="false">
      <c r="A2429" s="47" t="s">
        <v>4670</v>
      </c>
      <c r="B2429" s="47" t="s">
        <v>733</v>
      </c>
      <c r="C2429" s="48" t="n">
        <v>46069</v>
      </c>
      <c r="D2429" s="47" t="s">
        <v>73</v>
      </c>
      <c r="E2429" s="47" t="s">
        <v>63</v>
      </c>
      <c r="F2429" s="47" t="s">
        <v>2255</v>
      </c>
      <c r="G2429" s="47" t="s">
        <v>97</v>
      </c>
      <c r="H2429" s="47" t="s">
        <v>2232</v>
      </c>
      <c r="I2429" s="47" t="n">
        <v>7</v>
      </c>
    </row>
    <row r="2430" customFormat="false" ht="15" hidden="false" customHeight="false" outlineLevel="0" collapsed="false">
      <c r="A2430" s="47" t="s">
        <v>4671</v>
      </c>
      <c r="B2430" s="47" t="s">
        <v>735</v>
      </c>
      <c r="C2430" s="48" t="n">
        <v>46069</v>
      </c>
      <c r="D2430" s="47" t="s">
        <v>74</v>
      </c>
      <c r="E2430" s="47" t="s">
        <v>63</v>
      </c>
      <c r="F2430" s="47" t="s">
        <v>2255</v>
      </c>
      <c r="G2430" s="47" t="s">
        <v>93</v>
      </c>
      <c r="H2430" s="47" t="s">
        <v>2253</v>
      </c>
      <c r="I2430" s="47" t="n">
        <v>45</v>
      </c>
    </row>
    <row r="2431" customFormat="false" ht="15" hidden="false" customHeight="false" outlineLevel="0" collapsed="false">
      <c r="A2431" s="47" t="s">
        <v>4672</v>
      </c>
      <c r="B2431" s="47" t="s">
        <v>735</v>
      </c>
      <c r="C2431" s="48" t="n">
        <v>46069</v>
      </c>
      <c r="D2431" s="47" t="s">
        <v>74</v>
      </c>
      <c r="E2431" s="47" t="s">
        <v>63</v>
      </c>
      <c r="F2431" s="47" t="s">
        <v>2255</v>
      </c>
      <c r="G2431" s="47" t="s">
        <v>95</v>
      </c>
      <c r="H2431" s="47" t="s">
        <v>2245</v>
      </c>
      <c r="I2431" s="47" t="n">
        <v>16</v>
      </c>
    </row>
    <row r="2432" customFormat="false" ht="15" hidden="false" customHeight="false" outlineLevel="0" collapsed="false">
      <c r="A2432" s="47" t="s">
        <v>4673</v>
      </c>
      <c r="B2432" s="47" t="s">
        <v>735</v>
      </c>
      <c r="C2432" s="48" t="n">
        <v>46069</v>
      </c>
      <c r="D2432" s="47" t="s">
        <v>74</v>
      </c>
      <c r="E2432" s="47" t="s">
        <v>63</v>
      </c>
      <c r="F2432" s="47" t="s">
        <v>2252</v>
      </c>
      <c r="G2432" s="47" t="s">
        <v>96</v>
      </c>
      <c r="H2432" s="47" t="s">
        <v>2270</v>
      </c>
      <c r="I2432" s="47" t="n">
        <v>5</v>
      </c>
    </row>
    <row r="2433" customFormat="false" ht="15" hidden="false" customHeight="false" outlineLevel="0" collapsed="false">
      <c r="A2433" s="47" t="s">
        <v>4674</v>
      </c>
      <c r="B2433" s="47" t="s">
        <v>735</v>
      </c>
      <c r="C2433" s="48" t="n">
        <v>46069</v>
      </c>
      <c r="D2433" s="47" t="s">
        <v>74</v>
      </c>
      <c r="E2433" s="47" t="s">
        <v>63</v>
      </c>
      <c r="F2433" s="47" t="s">
        <v>2252</v>
      </c>
      <c r="G2433" s="47" t="s">
        <v>97</v>
      </c>
      <c r="H2433" s="47" t="s">
        <v>2232</v>
      </c>
      <c r="I2433" s="47" t="n">
        <v>5</v>
      </c>
    </row>
    <row r="2434" customFormat="false" ht="15" hidden="false" customHeight="false" outlineLevel="0" collapsed="false">
      <c r="A2434" s="47" t="s">
        <v>4675</v>
      </c>
      <c r="B2434" s="47" t="s">
        <v>735</v>
      </c>
      <c r="C2434" s="48" t="n">
        <v>46069</v>
      </c>
      <c r="D2434" s="47" t="s">
        <v>74</v>
      </c>
      <c r="E2434" s="47" t="s">
        <v>63</v>
      </c>
      <c r="F2434" s="47" t="s">
        <v>2252</v>
      </c>
      <c r="G2434" s="47" t="s">
        <v>97</v>
      </c>
      <c r="H2434" s="47" t="s">
        <v>2232</v>
      </c>
      <c r="I2434" s="47" t="n">
        <v>2</v>
      </c>
    </row>
    <row r="2435" customFormat="false" ht="15" hidden="false" customHeight="false" outlineLevel="0" collapsed="false">
      <c r="A2435" s="47" t="s">
        <v>4676</v>
      </c>
      <c r="B2435" s="47" t="s">
        <v>735</v>
      </c>
      <c r="C2435" s="48" t="n">
        <v>46069</v>
      </c>
      <c r="D2435" s="47" t="s">
        <v>74</v>
      </c>
      <c r="E2435" s="47" t="s">
        <v>63</v>
      </c>
      <c r="F2435" s="47" t="s">
        <v>2255</v>
      </c>
      <c r="G2435" s="47" t="s">
        <v>97</v>
      </c>
      <c r="H2435" s="47" t="s">
        <v>2232</v>
      </c>
      <c r="I2435" s="47" t="n">
        <v>4</v>
      </c>
    </row>
    <row r="2436" customFormat="false" ht="15" hidden="false" customHeight="false" outlineLevel="0" collapsed="false">
      <c r="A2436" s="47" t="s">
        <v>4677</v>
      </c>
      <c r="B2436" s="47" t="s">
        <v>736</v>
      </c>
      <c r="C2436" s="48" t="n">
        <v>46069</v>
      </c>
      <c r="D2436" s="47" t="s">
        <v>75</v>
      </c>
      <c r="E2436" s="47" t="s">
        <v>63</v>
      </c>
      <c r="F2436" s="47" t="s">
        <v>2255</v>
      </c>
      <c r="G2436" s="47" t="s">
        <v>95</v>
      </c>
      <c r="H2436" s="47" t="s">
        <v>2245</v>
      </c>
      <c r="I2436" s="47" t="n">
        <v>8</v>
      </c>
    </row>
    <row r="2437" customFormat="false" ht="15" hidden="false" customHeight="false" outlineLevel="0" collapsed="false">
      <c r="A2437" s="47" t="s">
        <v>4678</v>
      </c>
      <c r="B2437" s="47" t="s">
        <v>736</v>
      </c>
      <c r="C2437" s="48" t="n">
        <v>46069</v>
      </c>
      <c r="D2437" s="47" t="s">
        <v>75</v>
      </c>
      <c r="E2437" s="47" t="s">
        <v>63</v>
      </c>
      <c r="F2437" s="47" t="s">
        <v>2252</v>
      </c>
      <c r="G2437" s="47" t="s">
        <v>96</v>
      </c>
      <c r="H2437" s="47" t="s">
        <v>2270</v>
      </c>
      <c r="I2437" s="47" t="n">
        <v>7</v>
      </c>
    </row>
    <row r="2438" customFormat="false" ht="15" hidden="false" customHeight="false" outlineLevel="0" collapsed="false">
      <c r="A2438" s="47" t="s">
        <v>4679</v>
      </c>
      <c r="B2438" s="47" t="s">
        <v>736</v>
      </c>
      <c r="C2438" s="48" t="n">
        <v>46069</v>
      </c>
      <c r="D2438" s="47" t="s">
        <v>75</v>
      </c>
      <c r="E2438" s="47" t="s">
        <v>63</v>
      </c>
      <c r="F2438" s="47" t="s">
        <v>2255</v>
      </c>
      <c r="G2438" s="47" t="s">
        <v>97</v>
      </c>
      <c r="H2438" s="47" t="s">
        <v>2232</v>
      </c>
      <c r="I2438" s="47" t="n">
        <v>3</v>
      </c>
    </row>
    <row r="2439" customFormat="false" ht="15" hidden="false" customHeight="false" outlineLevel="0" collapsed="false">
      <c r="A2439" s="47" t="s">
        <v>4680</v>
      </c>
      <c r="B2439" s="47" t="s">
        <v>736</v>
      </c>
      <c r="C2439" s="48" t="n">
        <v>46069</v>
      </c>
      <c r="D2439" s="47" t="s">
        <v>75</v>
      </c>
      <c r="E2439" s="47" t="s">
        <v>63</v>
      </c>
      <c r="F2439" s="47" t="s">
        <v>2255</v>
      </c>
      <c r="G2439" s="47" t="s">
        <v>97</v>
      </c>
      <c r="H2439" s="47" t="s">
        <v>2232</v>
      </c>
      <c r="I2439" s="47" t="n">
        <v>7</v>
      </c>
    </row>
    <row r="2440" customFormat="false" ht="15" hidden="false" customHeight="false" outlineLevel="0" collapsed="false">
      <c r="A2440" s="47" t="s">
        <v>4681</v>
      </c>
      <c r="B2440" s="47" t="s">
        <v>736</v>
      </c>
      <c r="C2440" s="48" t="n">
        <v>46069</v>
      </c>
      <c r="D2440" s="47" t="s">
        <v>75</v>
      </c>
      <c r="E2440" s="47" t="s">
        <v>63</v>
      </c>
      <c r="F2440" s="47" t="s">
        <v>2260</v>
      </c>
      <c r="G2440" s="47" t="s">
        <v>97</v>
      </c>
      <c r="H2440" s="47" t="s">
        <v>2232</v>
      </c>
      <c r="I2440" s="47" t="n">
        <v>4</v>
      </c>
    </row>
    <row r="2441" customFormat="false" ht="15" hidden="false" customHeight="false" outlineLevel="0" collapsed="false">
      <c r="A2441" s="47" t="s">
        <v>4682</v>
      </c>
      <c r="B2441" s="47" t="s">
        <v>736</v>
      </c>
      <c r="C2441" s="48" t="n">
        <v>46069</v>
      </c>
      <c r="D2441" s="47" t="s">
        <v>75</v>
      </c>
      <c r="E2441" s="47" t="s">
        <v>63</v>
      </c>
      <c r="F2441" s="47" t="s">
        <v>2255</v>
      </c>
      <c r="G2441" s="47" t="s">
        <v>97</v>
      </c>
      <c r="H2441" s="47" t="s">
        <v>2232</v>
      </c>
      <c r="I2441" s="47" t="n">
        <v>3</v>
      </c>
    </row>
    <row r="2442" customFormat="false" ht="15" hidden="false" customHeight="false" outlineLevel="0" collapsed="false">
      <c r="A2442" s="47" t="s">
        <v>4683</v>
      </c>
      <c r="B2442" s="47" t="s">
        <v>736</v>
      </c>
      <c r="C2442" s="48" t="n">
        <v>46069</v>
      </c>
      <c r="D2442" s="47" t="s">
        <v>75</v>
      </c>
      <c r="E2442" s="47" t="s">
        <v>63</v>
      </c>
      <c r="F2442" s="47" t="s">
        <v>2255</v>
      </c>
      <c r="G2442" s="47" t="s">
        <v>97</v>
      </c>
      <c r="H2442" s="47" t="s">
        <v>2232</v>
      </c>
      <c r="I2442" s="47" t="n">
        <v>5</v>
      </c>
    </row>
    <row r="2443" customFormat="false" ht="15" hidden="false" customHeight="false" outlineLevel="0" collapsed="false">
      <c r="A2443" s="47" t="s">
        <v>4684</v>
      </c>
      <c r="B2443" s="47" t="s">
        <v>736</v>
      </c>
      <c r="C2443" s="48" t="n">
        <v>46069</v>
      </c>
      <c r="D2443" s="47" t="s">
        <v>75</v>
      </c>
      <c r="E2443" s="47" t="s">
        <v>63</v>
      </c>
      <c r="F2443" s="47" t="s">
        <v>2260</v>
      </c>
      <c r="G2443" s="47" t="s">
        <v>97</v>
      </c>
      <c r="H2443" s="47" t="s">
        <v>2232</v>
      </c>
      <c r="I2443" s="47" t="n">
        <v>6</v>
      </c>
    </row>
    <row r="2444" customFormat="false" ht="15" hidden="false" customHeight="false" outlineLevel="0" collapsed="false">
      <c r="A2444" s="47" t="s">
        <v>4685</v>
      </c>
      <c r="B2444" s="47" t="s">
        <v>736</v>
      </c>
      <c r="C2444" s="48" t="n">
        <v>46069</v>
      </c>
      <c r="D2444" s="47" t="s">
        <v>75</v>
      </c>
      <c r="E2444" s="47" t="s">
        <v>63</v>
      </c>
      <c r="F2444" s="47" t="s">
        <v>2255</v>
      </c>
      <c r="G2444" s="47" t="s">
        <v>97</v>
      </c>
      <c r="H2444" s="47" t="s">
        <v>2232</v>
      </c>
      <c r="I2444" s="47" t="n">
        <v>6</v>
      </c>
    </row>
    <row r="2445" customFormat="false" ht="15" hidden="false" customHeight="false" outlineLevel="0" collapsed="false">
      <c r="A2445" s="47" t="s">
        <v>4686</v>
      </c>
      <c r="B2445" s="47" t="s">
        <v>737</v>
      </c>
      <c r="C2445" s="48" t="n">
        <v>46069</v>
      </c>
      <c r="D2445" s="47" t="s">
        <v>73</v>
      </c>
      <c r="E2445" s="47" t="s">
        <v>64</v>
      </c>
      <c r="F2445" s="47" t="s">
        <v>2278</v>
      </c>
      <c r="G2445" s="47" t="s">
        <v>97</v>
      </c>
      <c r="H2445" s="47" t="s">
        <v>2232</v>
      </c>
      <c r="I2445" s="47" t="n">
        <v>4</v>
      </c>
    </row>
    <row r="2446" customFormat="false" ht="15" hidden="false" customHeight="false" outlineLevel="0" collapsed="false">
      <c r="A2446" s="47" t="s">
        <v>4687</v>
      </c>
      <c r="B2446" s="47" t="s">
        <v>737</v>
      </c>
      <c r="C2446" s="48" t="n">
        <v>46069</v>
      </c>
      <c r="D2446" s="47" t="s">
        <v>73</v>
      </c>
      <c r="E2446" s="47" t="s">
        <v>64</v>
      </c>
      <c r="F2446" s="47" t="s">
        <v>2278</v>
      </c>
      <c r="G2446" s="47" t="s">
        <v>97</v>
      </c>
      <c r="H2446" s="47" t="s">
        <v>2232</v>
      </c>
      <c r="I2446" s="47" t="n">
        <v>6</v>
      </c>
    </row>
    <row r="2447" customFormat="false" ht="15" hidden="false" customHeight="false" outlineLevel="0" collapsed="false">
      <c r="A2447" s="47" t="s">
        <v>4688</v>
      </c>
      <c r="B2447" s="47" t="s">
        <v>737</v>
      </c>
      <c r="C2447" s="48" t="n">
        <v>46069</v>
      </c>
      <c r="D2447" s="47" t="s">
        <v>73</v>
      </c>
      <c r="E2447" s="47" t="s">
        <v>64</v>
      </c>
      <c r="F2447" s="47" t="s">
        <v>2278</v>
      </c>
      <c r="G2447" s="47" t="s">
        <v>97</v>
      </c>
      <c r="H2447" s="47" t="s">
        <v>2232</v>
      </c>
      <c r="I2447" s="47" t="n">
        <v>2</v>
      </c>
    </row>
    <row r="2448" customFormat="false" ht="15" hidden="false" customHeight="false" outlineLevel="0" collapsed="false">
      <c r="A2448" s="47" t="s">
        <v>4689</v>
      </c>
      <c r="B2448" s="47" t="s">
        <v>739</v>
      </c>
      <c r="C2448" s="48" t="n">
        <v>46069</v>
      </c>
      <c r="D2448" s="47" t="s">
        <v>74</v>
      </c>
      <c r="E2448" s="47" t="s">
        <v>64</v>
      </c>
      <c r="F2448" s="47" t="s">
        <v>2280</v>
      </c>
      <c r="G2448" s="47" t="s">
        <v>93</v>
      </c>
      <c r="H2448" s="47" t="s">
        <v>2253</v>
      </c>
      <c r="I2448" s="47" t="n">
        <v>41</v>
      </c>
    </row>
    <row r="2449" customFormat="false" ht="15" hidden="false" customHeight="false" outlineLevel="0" collapsed="false">
      <c r="A2449" s="47" t="s">
        <v>4690</v>
      </c>
      <c r="B2449" s="47" t="s">
        <v>739</v>
      </c>
      <c r="C2449" s="48" t="n">
        <v>46069</v>
      </c>
      <c r="D2449" s="47" t="s">
        <v>74</v>
      </c>
      <c r="E2449" s="47" t="s">
        <v>64</v>
      </c>
      <c r="F2449" s="47" t="s">
        <v>2280</v>
      </c>
      <c r="G2449" s="47" t="s">
        <v>97</v>
      </c>
      <c r="H2449" s="47" t="s">
        <v>2232</v>
      </c>
      <c r="I2449" s="47" t="n">
        <v>3</v>
      </c>
    </row>
    <row r="2450" customFormat="false" ht="15" hidden="false" customHeight="false" outlineLevel="0" collapsed="false">
      <c r="A2450" s="47" t="s">
        <v>4691</v>
      </c>
      <c r="B2450" s="47" t="s">
        <v>739</v>
      </c>
      <c r="C2450" s="48" t="n">
        <v>46069</v>
      </c>
      <c r="D2450" s="47" t="s">
        <v>74</v>
      </c>
      <c r="E2450" s="47" t="s">
        <v>64</v>
      </c>
      <c r="F2450" s="47" t="s">
        <v>2280</v>
      </c>
      <c r="G2450" s="47" t="s">
        <v>97</v>
      </c>
      <c r="H2450" s="47" t="s">
        <v>2232</v>
      </c>
      <c r="I2450" s="47" t="n">
        <v>4</v>
      </c>
    </row>
    <row r="2451" customFormat="false" ht="15" hidden="false" customHeight="false" outlineLevel="0" collapsed="false">
      <c r="A2451" s="47" t="s">
        <v>4692</v>
      </c>
      <c r="B2451" s="47" t="s">
        <v>740</v>
      </c>
      <c r="C2451" s="48" t="n">
        <v>46069</v>
      </c>
      <c r="D2451" s="47" t="s">
        <v>73</v>
      </c>
      <c r="E2451" s="47" t="s">
        <v>65</v>
      </c>
      <c r="F2451" s="47" t="s">
        <v>2289</v>
      </c>
      <c r="G2451" s="47" t="s">
        <v>93</v>
      </c>
      <c r="H2451" s="47" t="s">
        <v>2253</v>
      </c>
      <c r="I2451" s="47" t="n">
        <v>17</v>
      </c>
    </row>
    <row r="2452" customFormat="false" ht="15" hidden="false" customHeight="false" outlineLevel="0" collapsed="false">
      <c r="A2452" s="47" t="s">
        <v>4693</v>
      </c>
      <c r="B2452" s="47" t="s">
        <v>740</v>
      </c>
      <c r="C2452" s="48" t="n">
        <v>46069</v>
      </c>
      <c r="D2452" s="47" t="s">
        <v>73</v>
      </c>
      <c r="E2452" s="47" t="s">
        <v>65</v>
      </c>
      <c r="F2452" s="47" t="s">
        <v>2284</v>
      </c>
      <c r="G2452" s="47" t="s">
        <v>97</v>
      </c>
      <c r="H2452" s="47" t="s">
        <v>2232</v>
      </c>
      <c r="I2452" s="47" t="n">
        <v>2</v>
      </c>
    </row>
    <row r="2453" customFormat="false" ht="15" hidden="false" customHeight="false" outlineLevel="0" collapsed="false">
      <c r="A2453" s="47" t="s">
        <v>4694</v>
      </c>
      <c r="B2453" s="47" t="s">
        <v>740</v>
      </c>
      <c r="C2453" s="48" t="n">
        <v>46069</v>
      </c>
      <c r="D2453" s="47" t="s">
        <v>73</v>
      </c>
      <c r="E2453" s="47" t="s">
        <v>65</v>
      </c>
      <c r="F2453" s="47" t="s">
        <v>2284</v>
      </c>
      <c r="G2453" s="47" t="s">
        <v>97</v>
      </c>
      <c r="H2453" s="47" t="s">
        <v>2232</v>
      </c>
      <c r="I2453" s="47" t="n">
        <v>4</v>
      </c>
    </row>
    <row r="2454" customFormat="false" ht="15" hidden="false" customHeight="false" outlineLevel="0" collapsed="false">
      <c r="A2454" s="47" t="s">
        <v>4695</v>
      </c>
      <c r="B2454" s="47" t="s">
        <v>740</v>
      </c>
      <c r="C2454" s="48" t="n">
        <v>46069</v>
      </c>
      <c r="D2454" s="47" t="s">
        <v>73</v>
      </c>
      <c r="E2454" s="47" t="s">
        <v>65</v>
      </c>
      <c r="F2454" s="47" t="s">
        <v>2284</v>
      </c>
      <c r="G2454" s="47" t="s">
        <v>97</v>
      </c>
      <c r="H2454" s="47" t="s">
        <v>2232</v>
      </c>
      <c r="I2454" s="47" t="n">
        <v>4</v>
      </c>
    </row>
    <row r="2455" customFormat="false" ht="15" hidden="false" customHeight="false" outlineLevel="0" collapsed="false">
      <c r="A2455" s="47" t="s">
        <v>4696</v>
      </c>
      <c r="B2455" s="47" t="s">
        <v>740</v>
      </c>
      <c r="C2455" s="48" t="n">
        <v>46069</v>
      </c>
      <c r="D2455" s="47" t="s">
        <v>73</v>
      </c>
      <c r="E2455" s="47" t="s">
        <v>65</v>
      </c>
      <c r="F2455" s="47" t="s">
        <v>2289</v>
      </c>
      <c r="G2455" s="47" t="s">
        <v>97</v>
      </c>
      <c r="H2455" s="47" t="s">
        <v>2232</v>
      </c>
      <c r="I2455" s="47" t="n">
        <v>6</v>
      </c>
    </row>
    <row r="2456" customFormat="false" ht="15" hidden="false" customHeight="false" outlineLevel="0" collapsed="false">
      <c r="A2456" s="47" t="s">
        <v>4697</v>
      </c>
      <c r="B2456" s="47" t="s">
        <v>740</v>
      </c>
      <c r="C2456" s="48" t="n">
        <v>46069</v>
      </c>
      <c r="D2456" s="47" t="s">
        <v>73</v>
      </c>
      <c r="E2456" s="47" t="s">
        <v>65</v>
      </c>
      <c r="F2456" s="47" t="s">
        <v>2289</v>
      </c>
      <c r="G2456" s="47" t="s">
        <v>97</v>
      </c>
      <c r="H2456" s="47" t="s">
        <v>2232</v>
      </c>
      <c r="I2456" s="47" t="n">
        <v>2</v>
      </c>
    </row>
    <row r="2457" customFormat="false" ht="15" hidden="false" customHeight="false" outlineLevel="0" collapsed="false">
      <c r="A2457" s="47" t="s">
        <v>4698</v>
      </c>
      <c r="B2457" s="47" t="s">
        <v>741</v>
      </c>
      <c r="C2457" s="48" t="n">
        <v>46069</v>
      </c>
      <c r="D2457" s="47" t="s">
        <v>74</v>
      </c>
      <c r="E2457" s="47" t="s">
        <v>65</v>
      </c>
      <c r="F2457" s="47" t="s">
        <v>2284</v>
      </c>
      <c r="G2457" s="47" t="s">
        <v>93</v>
      </c>
      <c r="H2457" s="47" t="s">
        <v>2253</v>
      </c>
      <c r="I2457" s="47" t="n">
        <v>64</v>
      </c>
    </row>
    <row r="2458" customFormat="false" ht="15" hidden="false" customHeight="false" outlineLevel="0" collapsed="false">
      <c r="A2458" s="47" t="s">
        <v>4699</v>
      </c>
      <c r="B2458" s="47" t="s">
        <v>741</v>
      </c>
      <c r="C2458" s="48" t="n">
        <v>46069</v>
      </c>
      <c r="D2458" s="47" t="s">
        <v>74</v>
      </c>
      <c r="E2458" s="47" t="s">
        <v>65</v>
      </c>
      <c r="F2458" s="47" t="s">
        <v>2284</v>
      </c>
      <c r="G2458" s="47" t="s">
        <v>97</v>
      </c>
      <c r="H2458" s="47" t="s">
        <v>2232</v>
      </c>
      <c r="I2458" s="47" t="n">
        <v>6</v>
      </c>
    </row>
    <row r="2459" customFormat="false" ht="15" hidden="false" customHeight="false" outlineLevel="0" collapsed="false">
      <c r="A2459" s="47" t="s">
        <v>4700</v>
      </c>
      <c r="B2459" s="47" t="s">
        <v>741</v>
      </c>
      <c r="C2459" s="48" t="n">
        <v>46069</v>
      </c>
      <c r="D2459" s="47" t="s">
        <v>74</v>
      </c>
      <c r="E2459" s="47" t="s">
        <v>65</v>
      </c>
      <c r="F2459" s="47" t="s">
        <v>2289</v>
      </c>
      <c r="G2459" s="47" t="s">
        <v>97</v>
      </c>
      <c r="H2459" s="47" t="s">
        <v>2232</v>
      </c>
      <c r="I2459" s="47" t="n">
        <v>5</v>
      </c>
    </row>
    <row r="2460" customFormat="false" ht="15" hidden="false" customHeight="false" outlineLevel="0" collapsed="false">
      <c r="A2460" s="47" t="s">
        <v>4701</v>
      </c>
      <c r="B2460" s="47" t="s">
        <v>741</v>
      </c>
      <c r="C2460" s="48" t="n">
        <v>46069</v>
      </c>
      <c r="D2460" s="47" t="s">
        <v>74</v>
      </c>
      <c r="E2460" s="47" t="s">
        <v>65</v>
      </c>
      <c r="F2460" s="47" t="s">
        <v>2284</v>
      </c>
      <c r="G2460" s="47" t="s">
        <v>97</v>
      </c>
      <c r="H2460" s="47" t="s">
        <v>2232</v>
      </c>
      <c r="I2460" s="47" t="n">
        <v>4</v>
      </c>
    </row>
    <row r="2461" customFormat="false" ht="15" hidden="false" customHeight="false" outlineLevel="0" collapsed="false">
      <c r="A2461" s="47" t="s">
        <v>4702</v>
      </c>
      <c r="B2461" s="47" t="s">
        <v>741</v>
      </c>
      <c r="C2461" s="48" t="n">
        <v>46069</v>
      </c>
      <c r="D2461" s="47" t="s">
        <v>74</v>
      </c>
      <c r="E2461" s="47" t="s">
        <v>65</v>
      </c>
      <c r="F2461" s="47" t="s">
        <v>2284</v>
      </c>
      <c r="G2461" s="47" t="s">
        <v>97</v>
      </c>
      <c r="H2461" s="47" t="s">
        <v>2232</v>
      </c>
      <c r="I2461" s="47" t="n">
        <v>5</v>
      </c>
    </row>
    <row r="2462" customFormat="false" ht="15" hidden="false" customHeight="false" outlineLevel="0" collapsed="false">
      <c r="A2462" s="47" t="s">
        <v>4703</v>
      </c>
      <c r="B2462" s="47" t="s">
        <v>741</v>
      </c>
      <c r="C2462" s="48" t="n">
        <v>46069</v>
      </c>
      <c r="D2462" s="47" t="s">
        <v>74</v>
      </c>
      <c r="E2462" s="47" t="s">
        <v>65</v>
      </c>
      <c r="F2462" s="47" t="s">
        <v>2284</v>
      </c>
      <c r="G2462" s="47" t="s">
        <v>97</v>
      </c>
      <c r="H2462" s="47" t="s">
        <v>2232</v>
      </c>
      <c r="I2462" s="47" t="n">
        <v>3</v>
      </c>
    </row>
    <row r="2463" customFormat="false" ht="15" hidden="false" customHeight="false" outlineLevel="0" collapsed="false">
      <c r="A2463" s="47" t="s">
        <v>4704</v>
      </c>
      <c r="B2463" s="47" t="s">
        <v>741</v>
      </c>
      <c r="C2463" s="48" t="n">
        <v>46069</v>
      </c>
      <c r="D2463" s="47" t="s">
        <v>74</v>
      </c>
      <c r="E2463" s="47" t="s">
        <v>65</v>
      </c>
      <c r="F2463" s="47" t="s">
        <v>2289</v>
      </c>
      <c r="G2463" s="47" t="s">
        <v>97</v>
      </c>
      <c r="H2463" s="47" t="s">
        <v>2232</v>
      </c>
      <c r="I2463" s="47" t="n">
        <v>2</v>
      </c>
    </row>
    <row r="2464" customFormat="false" ht="15" hidden="false" customHeight="false" outlineLevel="0" collapsed="false">
      <c r="A2464" s="47" t="s">
        <v>4705</v>
      </c>
      <c r="B2464" s="47" t="s">
        <v>741</v>
      </c>
      <c r="C2464" s="48" t="n">
        <v>46069</v>
      </c>
      <c r="D2464" s="47" t="s">
        <v>74</v>
      </c>
      <c r="E2464" s="47" t="s">
        <v>65</v>
      </c>
      <c r="F2464" s="47" t="s">
        <v>2284</v>
      </c>
      <c r="G2464" s="47" t="s">
        <v>97</v>
      </c>
      <c r="H2464" s="47" t="s">
        <v>2232</v>
      </c>
      <c r="I2464" s="47" t="n">
        <v>2</v>
      </c>
    </row>
    <row r="2465" customFormat="false" ht="15" hidden="false" customHeight="false" outlineLevel="0" collapsed="false">
      <c r="A2465" s="47" t="s">
        <v>4706</v>
      </c>
      <c r="B2465" s="47" t="s">
        <v>742</v>
      </c>
      <c r="C2465" s="48" t="n">
        <v>46069</v>
      </c>
      <c r="D2465" s="47" t="s">
        <v>75</v>
      </c>
      <c r="E2465" s="47" t="s">
        <v>65</v>
      </c>
      <c r="F2465" s="47" t="s">
        <v>2289</v>
      </c>
      <c r="G2465" s="47" t="s">
        <v>93</v>
      </c>
      <c r="H2465" s="47" t="s">
        <v>2253</v>
      </c>
      <c r="I2465" s="47" t="n">
        <v>34</v>
      </c>
    </row>
    <row r="2466" customFormat="false" ht="15" hidden="false" customHeight="false" outlineLevel="0" collapsed="false">
      <c r="A2466" s="47" t="s">
        <v>4707</v>
      </c>
      <c r="B2466" s="47" t="s">
        <v>742</v>
      </c>
      <c r="C2466" s="48" t="n">
        <v>46069</v>
      </c>
      <c r="D2466" s="47" t="s">
        <v>75</v>
      </c>
      <c r="E2466" s="47" t="s">
        <v>65</v>
      </c>
      <c r="F2466" s="47" t="s">
        <v>2284</v>
      </c>
      <c r="G2466" s="47" t="s">
        <v>93</v>
      </c>
      <c r="H2466" s="47" t="s">
        <v>2253</v>
      </c>
      <c r="I2466" s="47" t="n">
        <v>9</v>
      </c>
    </row>
    <row r="2467" customFormat="false" ht="15" hidden="false" customHeight="false" outlineLevel="0" collapsed="false">
      <c r="A2467" s="47" t="s">
        <v>4708</v>
      </c>
      <c r="B2467" s="47" t="s">
        <v>742</v>
      </c>
      <c r="C2467" s="48" t="n">
        <v>46069</v>
      </c>
      <c r="D2467" s="47" t="s">
        <v>75</v>
      </c>
      <c r="E2467" s="47" t="s">
        <v>65</v>
      </c>
      <c r="F2467" s="47" t="s">
        <v>2289</v>
      </c>
      <c r="G2467" s="47" t="s">
        <v>97</v>
      </c>
      <c r="H2467" s="47" t="s">
        <v>2232</v>
      </c>
      <c r="I2467" s="47" t="n">
        <v>3</v>
      </c>
    </row>
    <row r="2468" customFormat="false" ht="15" hidden="false" customHeight="false" outlineLevel="0" collapsed="false">
      <c r="A2468" s="47" t="s">
        <v>4709</v>
      </c>
      <c r="B2468" s="47" t="s">
        <v>742</v>
      </c>
      <c r="C2468" s="48" t="n">
        <v>46069</v>
      </c>
      <c r="D2468" s="47" t="s">
        <v>75</v>
      </c>
      <c r="E2468" s="47" t="s">
        <v>65</v>
      </c>
      <c r="F2468" s="47" t="s">
        <v>2289</v>
      </c>
      <c r="G2468" s="47" t="s">
        <v>97</v>
      </c>
      <c r="H2468" s="47" t="s">
        <v>2232</v>
      </c>
      <c r="I2468" s="47" t="n">
        <v>4</v>
      </c>
    </row>
    <row r="2469" customFormat="false" ht="15" hidden="false" customHeight="false" outlineLevel="0" collapsed="false">
      <c r="A2469" s="47" t="s">
        <v>4710</v>
      </c>
      <c r="B2469" s="47" t="s">
        <v>742</v>
      </c>
      <c r="C2469" s="48" t="n">
        <v>46069</v>
      </c>
      <c r="D2469" s="47" t="s">
        <v>75</v>
      </c>
      <c r="E2469" s="47" t="s">
        <v>65</v>
      </c>
      <c r="F2469" s="47" t="s">
        <v>2284</v>
      </c>
      <c r="G2469" s="47" t="s">
        <v>97</v>
      </c>
      <c r="H2469" s="47" t="s">
        <v>2232</v>
      </c>
      <c r="I2469" s="47" t="n">
        <v>6</v>
      </c>
    </row>
    <row r="2470" customFormat="false" ht="15" hidden="false" customHeight="false" outlineLevel="0" collapsed="false">
      <c r="A2470" s="47" t="s">
        <v>4711</v>
      </c>
      <c r="B2470" s="47" t="s">
        <v>742</v>
      </c>
      <c r="C2470" s="48" t="n">
        <v>46069</v>
      </c>
      <c r="D2470" s="47" t="s">
        <v>75</v>
      </c>
      <c r="E2470" s="47" t="s">
        <v>65</v>
      </c>
      <c r="F2470" s="47" t="s">
        <v>2284</v>
      </c>
      <c r="G2470" s="47" t="s">
        <v>97</v>
      </c>
      <c r="H2470" s="47" t="s">
        <v>2232</v>
      </c>
      <c r="I2470" s="47" t="n">
        <v>6</v>
      </c>
    </row>
    <row r="2471" customFormat="false" ht="15" hidden="false" customHeight="false" outlineLevel="0" collapsed="false">
      <c r="A2471" s="47" t="s">
        <v>4712</v>
      </c>
      <c r="B2471" s="47" t="s">
        <v>742</v>
      </c>
      <c r="C2471" s="48" t="n">
        <v>46069</v>
      </c>
      <c r="D2471" s="47" t="s">
        <v>75</v>
      </c>
      <c r="E2471" s="47" t="s">
        <v>65</v>
      </c>
      <c r="F2471" s="47" t="s">
        <v>2284</v>
      </c>
      <c r="G2471" s="47" t="s">
        <v>97</v>
      </c>
      <c r="H2471" s="47" t="s">
        <v>2232</v>
      </c>
      <c r="I2471" s="47" t="n">
        <v>4</v>
      </c>
    </row>
    <row r="2472" customFormat="false" ht="15" hidden="false" customHeight="false" outlineLevel="0" collapsed="false">
      <c r="A2472" s="47" t="s">
        <v>4713</v>
      </c>
      <c r="B2472" s="47" t="s">
        <v>742</v>
      </c>
      <c r="C2472" s="48" t="n">
        <v>46069</v>
      </c>
      <c r="D2472" s="47" t="s">
        <v>75</v>
      </c>
      <c r="E2472" s="47" t="s">
        <v>65</v>
      </c>
      <c r="F2472" s="47" t="s">
        <v>2289</v>
      </c>
      <c r="G2472" s="47" t="s">
        <v>97</v>
      </c>
      <c r="H2472" s="47" t="s">
        <v>2232</v>
      </c>
      <c r="I2472" s="47" t="n">
        <v>2</v>
      </c>
    </row>
    <row r="2473" customFormat="false" ht="15" hidden="false" customHeight="false" outlineLevel="0" collapsed="false">
      <c r="A2473" s="47" t="s">
        <v>4714</v>
      </c>
      <c r="B2473" s="47" t="s">
        <v>742</v>
      </c>
      <c r="C2473" s="48" t="n">
        <v>46069</v>
      </c>
      <c r="D2473" s="47" t="s">
        <v>75</v>
      </c>
      <c r="E2473" s="47" t="s">
        <v>65</v>
      </c>
      <c r="F2473" s="47" t="s">
        <v>2284</v>
      </c>
      <c r="G2473" s="47" t="s">
        <v>97</v>
      </c>
      <c r="H2473" s="47" t="s">
        <v>2232</v>
      </c>
      <c r="I2473" s="47" t="n">
        <v>6</v>
      </c>
    </row>
    <row r="2474" customFormat="false" ht="15" hidden="false" customHeight="false" outlineLevel="0" collapsed="false">
      <c r="A2474" s="47" t="s">
        <v>4715</v>
      </c>
      <c r="B2474" s="47" t="s">
        <v>743</v>
      </c>
      <c r="C2474" s="48" t="n">
        <v>46070</v>
      </c>
      <c r="D2474" s="47" t="s">
        <v>73</v>
      </c>
      <c r="E2474" s="47" t="s">
        <v>62</v>
      </c>
      <c r="F2474" s="47" t="s">
        <v>2231</v>
      </c>
      <c r="G2474" s="47" t="s">
        <v>96</v>
      </c>
      <c r="H2474" s="47" t="s">
        <v>2270</v>
      </c>
      <c r="I2474" s="47" t="n">
        <v>10</v>
      </c>
    </row>
    <row r="2475" customFormat="false" ht="15" hidden="false" customHeight="false" outlineLevel="0" collapsed="false">
      <c r="A2475" s="47" t="s">
        <v>4716</v>
      </c>
      <c r="B2475" s="47" t="s">
        <v>743</v>
      </c>
      <c r="C2475" s="48" t="n">
        <v>46070</v>
      </c>
      <c r="D2475" s="47" t="s">
        <v>73</v>
      </c>
      <c r="E2475" s="47" t="s">
        <v>62</v>
      </c>
      <c r="F2475" s="47" t="s">
        <v>2228</v>
      </c>
      <c r="G2475" s="47" t="s">
        <v>97</v>
      </c>
      <c r="H2475" s="47" t="s">
        <v>2232</v>
      </c>
      <c r="I2475" s="47" t="n">
        <v>3</v>
      </c>
    </row>
    <row r="2476" customFormat="false" ht="15" hidden="false" customHeight="false" outlineLevel="0" collapsed="false">
      <c r="A2476" s="47" t="s">
        <v>4717</v>
      </c>
      <c r="B2476" s="47" t="s">
        <v>744</v>
      </c>
      <c r="C2476" s="48" t="n">
        <v>46070</v>
      </c>
      <c r="D2476" s="47" t="s">
        <v>74</v>
      </c>
      <c r="E2476" s="47" t="s">
        <v>62</v>
      </c>
      <c r="F2476" s="47" t="s">
        <v>2228</v>
      </c>
      <c r="G2476" s="47" t="s">
        <v>97</v>
      </c>
      <c r="H2476" s="47" t="s">
        <v>2232</v>
      </c>
      <c r="I2476" s="47" t="n">
        <v>6</v>
      </c>
    </row>
    <row r="2477" customFormat="false" ht="15" hidden="false" customHeight="false" outlineLevel="0" collapsed="false">
      <c r="A2477" s="47" t="s">
        <v>4718</v>
      </c>
      <c r="B2477" s="47" t="s">
        <v>744</v>
      </c>
      <c r="C2477" s="48" t="n">
        <v>46070</v>
      </c>
      <c r="D2477" s="47" t="s">
        <v>74</v>
      </c>
      <c r="E2477" s="47" t="s">
        <v>62</v>
      </c>
      <c r="F2477" s="47" t="s">
        <v>2228</v>
      </c>
      <c r="G2477" s="47" t="s">
        <v>97</v>
      </c>
      <c r="H2477" s="47" t="s">
        <v>2232</v>
      </c>
      <c r="I2477" s="47" t="n">
        <v>6</v>
      </c>
    </row>
    <row r="2478" customFormat="false" ht="15" hidden="false" customHeight="false" outlineLevel="0" collapsed="false">
      <c r="A2478" s="47" t="s">
        <v>4719</v>
      </c>
      <c r="B2478" s="47" t="s">
        <v>744</v>
      </c>
      <c r="C2478" s="48" t="n">
        <v>46070</v>
      </c>
      <c r="D2478" s="47" t="s">
        <v>74</v>
      </c>
      <c r="E2478" s="47" t="s">
        <v>62</v>
      </c>
      <c r="F2478" s="47" t="s">
        <v>2228</v>
      </c>
      <c r="G2478" s="47" t="s">
        <v>97</v>
      </c>
      <c r="H2478" s="47" t="s">
        <v>2232</v>
      </c>
      <c r="I2478" s="47" t="n">
        <v>4</v>
      </c>
    </row>
    <row r="2479" customFormat="false" ht="15" hidden="false" customHeight="false" outlineLevel="0" collapsed="false">
      <c r="A2479" s="47" t="s">
        <v>4720</v>
      </c>
      <c r="B2479" s="47" t="s">
        <v>744</v>
      </c>
      <c r="C2479" s="48" t="n">
        <v>46070</v>
      </c>
      <c r="D2479" s="47" t="s">
        <v>74</v>
      </c>
      <c r="E2479" s="47" t="s">
        <v>62</v>
      </c>
      <c r="F2479" s="47" t="s">
        <v>2228</v>
      </c>
      <c r="G2479" s="47" t="s">
        <v>97</v>
      </c>
      <c r="H2479" s="47" t="s">
        <v>2232</v>
      </c>
      <c r="I2479" s="47" t="n">
        <v>2</v>
      </c>
    </row>
    <row r="2480" customFormat="false" ht="15" hidden="false" customHeight="false" outlineLevel="0" collapsed="false">
      <c r="A2480" s="47" t="s">
        <v>4721</v>
      </c>
      <c r="B2480" s="47" t="s">
        <v>744</v>
      </c>
      <c r="C2480" s="48" t="n">
        <v>46070</v>
      </c>
      <c r="D2480" s="47" t="s">
        <v>74</v>
      </c>
      <c r="E2480" s="47" t="s">
        <v>62</v>
      </c>
      <c r="F2480" s="47" t="s">
        <v>2228</v>
      </c>
      <c r="G2480" s="47" t="s">
        <v>97</v>
      </c>
      <c r="H2480" s="47" t="s">
        <v>2232</v>
      </c>
      <c r="I2480" s="47" t="n">
        <v>6</v>
      </c>
    </row>
    <row r="2481" customFormat="false" ht="15" hidden="false" customHeight="false" outlineLevel="0" collapsed="false">
      <c r="A2481" s="47" t="s">
        <v>4722</v>
      </c>
      <c r="B2481" s="47" t="s">
        <v>745</v>
      </c>
      <c r="C2481" s="48" t="n">
        <v>46070</v>
      </c>
      <c r="D2481" s="47" t="s">
        <v>75</v>
      </c>
      <c r="E2481" s="47" t="s">
        <v>62</v>
      </c>
      <c r="F2481" s="47" t="s">
        <v>2231</v>
      </c>
      <c r="G2481" s="47" t="s">
        <v>97</v>
      </c>
      <c r="H2481" s="47" t="s">
        <v>2232</v>
      </c>
      <c r="I2481" s="47" t="n">
        <v>5</v>
      </c>
    </row>
    <row r="2482" customFormat="false" ht="15" hidden="false" customHeight="false" outlineLevel="0" collapsed="false">
      <c r="A2482" s="47" t="s">
        <v>4723</v>
      </c>
      <c r="B2482" s="47" t="s">
        <v>745</v>
      </c>
      <c r="C2482" s="48" t="n">
        <v>46070</v>
      </c>
      <c r="D2482" s="47" t="s">
        <v>75</v>
      </c>
      <c r="E2482" s="47" t="s">
        <v>62</v>
      </c>
      <c r="F2482" s="47" t="s">
        <v>2228</v>
      </c>
      <c r="G2482" s="47" t="s">
        <v>97</v>
      </c>
      <c r="H2482" s="47" t="s">
        <v>2232</v>
      </c>
      <c r="I2482" s="47" t="n">
        <v>6</v>
      </c>
    </row>
    <row r="2483" customFormat="false" ht="15" hidden="false" customHeight="false" outlineLevel="0" collapsed="false">
      <c r="A2483" s="47" t="s">
        <v>4724</v>
      </c>
      <c r="B2483" s="47" t="s">
        <v>745</v>
      </c>
      <c r="C2483" s="48" t="n">
        <v>46070</v>
      </c>
      <c r="D2483" s="47" t="s">
        <v>75</v>
      </c>
      <c r="E2483" s="47" t="s">
        <v>62</v>
      </c>
      <c r="F2483" s="47" t="s">
        <v>2231</v>
      </c>
      <c r="G2483" s="47" t="s">
        <v>97</v>
      </c>
      <c r="H2483" s="47" t="s">
        <v>2232</v>
      </c>
      <c r="I2483" s="47" t="n">
        <v>5</v>
      </c>
    </row>
    <row r="2484" customFormat="false" ht="15" hidden="false" customHeight="false" outlineLevel="0" collapsed="false">
      <c r="A2484" s="47" t="s">
        <v>4725</v>
      </c>
      <c r="B2484" s="47" t="s">
        <v>745</v>
      </c>
      <c r="C2484" s="48" t="n">
        <v>46070</v>
      </c>
      <c r="D2484" s="47" t="s">
        <v>75</v>
      </c>
      <c r="E2484" s="47" t="s">
        <v>62</v>
      </c>
      <c r="F2484" s="47" t="s">
        <v>2228</v>
      </c>
      <c r="G2484" s="47" t="s">
        <v>97</v>
      </c>
      <c r="H2484" s="47" t="s">
        <v>2232</v>
      </c>
      <c r="I2484" s="47" t="n">
        <v>2</v>
      </c>
    </row>
    <row r="2485" customFormat="false" ht="15" hidden="false" customHeight="false" outlineLevel="0" collapsed="false">
      <c r="A2485" s="47" t="s">
        <v>4726</v>
      </c>
      <c r="B2485" s="47" t="s">
        <v>746</v>
      </c>
      <c r="C2485" s="48" t="n">
        <v>46070</v>
      </c>
      <c r="D2485" s="47" t="s">
        <v>73</v>
      </c>
      <c r="E2485" s="47" t="s">
        <v>63</v>
      </c>
      <c r="F2485" s="47" t="s">
        <v>2252</v>
      </c>
      <c r="G2485" s="47" t="s">
        <v>93</v>
      </c>
      <c r="H2485" s="47" t="s">
        <v>2253</v>
      </c>
      <c r="I2485" s="47" t="n">
        <v>5</v>
      </c>
    </row>
    <row r="2486" customFormat="false" ht="15" hidden="false" customHeight="false" outlineLevel="0" collapsed="false">
      <c r="A2486" s="47" t="s">
        <v>4727</v>
      </c>
      <c r="B2486" s="47" t="s">
        <v>746</v>
      </c>
      <c r="C2486" s="48" t="n">
        <v>46070</v>
      </c>
      <c r="D2486" s="47" t="s">
        <v>73</v>
      </c>
      <c r="E2486" s="47" t="s">
        <v>63</v>
      </c>
      <c r="F2486" s="47" t="s">
        <v>2255</v>
      </c>
      <c r="G2486" s="47" t="s">
        <v>95</v>
      </c>
      <c r="H2486" s="47" t="s">
        <v>2245</v>
      </c>
      <c r="I2486" s="47" t="n">
        <v>22</v>
      </c>
    </row>
    <row r="2487" customFormat="false" ht="15" hidden="false" customHeight="false" outlineLevel="0" collapsed="false">
      <c r="A2487" s="47" t="s">
        <v>4728</v>
      </c>
      <c r="B2487" s="47" t="s">
        <v>746</v>
      </c>
      <c r="C2487" s="48" t="n">
        <v>46070</v>
      </c>
      <c r="D2487" s="47" t="s">
        <v>73</v>
      </c>
      <c r="E2487" s="47" t="s">
        <v>63</v>
      </c>
      <c r="F2487" s="47" t="s">
        <v>2252</v>
      </c>
      <c r="G2487" s="47" t="s">
        <v>96</v>
      </c>
      <c r="H2487" s="47" t="s">
        <v>2270</v>
      </c>
      <c r="I2487" s="47" t="n">
        <v>17</v>
      </c>
    </row>
    <row r="2488" customFormat="false" ht="15" hidden="false" customHeight="false" outlineLevel="0" collapsed="false">
      <c r="A2488" s="47" t="s">
        <v>4729</v>
      </c>
      <c r="B2488" s="47" t="s">
        <v>746</v>
      </c>
      <c r="C2488" s="48" t="n">
        <v>46070</v>
      </c>
      <c r="D2488" s="47" t="s">
        <v>73</v>
      </c>
      <c r="E2488" s="47" t="s">
        <v>63</v>
      </c>
      <c r="F2488" s="47" t="s">
        <v>2260</v>
      </c>
      <c r="G2488" s="47" t="s">
        <v>97</v>
      </c>
      <c r="H2488" s="47" t="s">
        <v>2232</v>
      </c>
      <c r="I2488" s="47" t="n">
        <v>2</v>
      </c>
    </row>
    <row r="2489" customFormat="false" ht="15" hidden="false" customHeight="false" outlineLevel="0" collapsed="false">
      <c r="A2489" s="47" t="s">
        <v>4730</v>
      </c>
      <c r="B2489" s="47" t="s">
        <v>746</v>
      </c>
      <c r="C2489" s="48" t="n">
        <v>46070</v>
      </c>
      <c r="D2489" s="47" t="s">
        <v>73</v>
      </c>
      <c r="E2489" s="47" t="s">
        <v>63</v>
      </c>
      <c r="F2489" s="47" t="s">
        <v>2255</v>
      </c>
      <c r="G2489" s="47" t="s">
        <v>97</v>
      </c>
      <c r="H2489" s="47" t="s">
        <v>2232</v>
      </c>
      <c r="I2489" s="47" t="n">
        <v>7</v>
      </c>
    </row>
    <row r="2490" customFormat="false" ht="15" hidden="false" customHeight="false" outlineLevel="0" collapsed="false">
      <c r="A2490" s="47" t="s">
        <v>4731</v>
      </c>
      <c r="B2490" s="47" t="s">
        <v>746</v>
      </c>
      <c r="C2490" s="48" t="n">
        <v>46070</v>
      </c>
      <c r="D2490" s="47" t="s">
        <v>73</v>
      </c>
      <c r="E2490" s="47" t="s">
        <v>63</v>
      </c>
      <c r="F2490" s="47" t="s">
        <v>2260</v>
      </c>
      <c r="G2490" s="47" t="s">
        <v>97</v>
      </c>
      <c r="H2490" s="47" t="s">
        <v>2232</v>
      </c>
      <c r="I2490" s="47" t="n">
        <v>5</v>
      </c>
    </row>
    <row r="2491" customFormat="false" ht="15" hidden="false" customHeight="false" outlineLevel="0" collapsed="false">
      <c r="A2491" s="47" t="s">
        <v>4732</v>
      </c>
      <c r="B2491" s="47" t="s">
        <v>747</v>
      </c>
      <c r="C2491" s="48" t="n">
        <v>46070</v>
      </c>
      <c r="D2491" s="47" t="s">
        <v>74</v>
      </c>
      <c r="E2491" s="47" t="s">
        <v>63</v>
      </c>
      <c r="F2491" s="47" t="s">
        <v>2255</v>
      </c>
      <c r="G2491" s="47" t="s">
        <v>95</v>
      </c>
      <c r="H2491" s="47" t="s">
        <v>2245</v>
      </c>
      <c r="I2491" s="47" t="n">
        <v>65</v>
      </c>
    </row>
    <row r="2492" customFormat="false" ht="15" hidden="false" customHeight="false" outlineLevel="0" collapsed="false">
      <c r="A2492" s="47" t="s">
        <v>4733</v>
      </c>
      <c r="B2492" s="47" t="s">
        <v>747</v>
      </c>
      <c r="C2492" s="48" t="n">
        <v>46070</v>
      </c>
      <c r="D2492" s="47" t="s">
        <v>74</v>
      </c>
      <c r="E2492" s="47" t="s">
        <v>63</v>
      </c>
      <c r="F2492" s="47" t="s">
        <v>2255</v>
      </c>
      <c r="G2492" s="47" t="s">
        <v>97</v>
      </c>
      <c r="H2492" s="47" t="s">
        <v>2232</v>
      </c>
      <c r="I2492" s="47" t="n">
        <v>4</v>
      </c>
    </row>
    <row r="2493" customFormat="false" ht="15" hidden="false" customHeight="false" outlineLevel="0" collapsed="false">
      <c r="A2493" s="47" t="s">
        <v>4734</v>
      </c>
      <c r="B2493" s="47" t="s">
        <v>747</v>
      </c>
      <c r="C2493" s="48" t="n">
        <v>46070</v>
      </c>
      <c r="D2493" s="47" t="s">
        <v>74</v>
      </c>
      <c r="E2493" s="47" t="s">
        <v>63</v>
      </c>
      <c r="F2493" s="47" t="s">
        <v>2252</v>
      </c>
      <c r="G2493" s="47" t="s">
        <v>97</v>
      </c>
      <c r="H2493" s="47" t="s">
        <v>2232</v>
      </c>
      <c r="I2493" s="47" t="n">
        <v>4</v>
      </c>
    </row>
    <row r="2494" customFormat="false" ht="15" hidden="false" customHeight="false" outlineLevel="0" collapsed="false">
      <c r="A2494" s="47" t="s">
        <v>4735</v>
      </c>
      <c r="B2494" s="47" t="s">
        <v>747</v>
      </c>
      <c r="C2494" s="48" t="n">
        <v>46070</v>
      </c>
      <c r="D2494" s="47" t="s">
        <v>74</v>
      </c>
      <c r="E2494" s="47" t="s">
        <v>63</v>
      </c>
      <c r="F2494" s="47" t="s">
        <v>2252</v>
      </c>
      <c r="G2494" s="47" t="s">
        <v>97</v>
      </c>
      <c r="H2494" s="47" t="s">
        <v>2232</v>
      </c>
      <c r="I2494" s="47" t="n">
        <v>7</v>
      </c>
    </row>
    <row r="2495" customFormat="false" ht="15" hidden="false" customHeight="false" outlineLevel="0" collapsed="false">
      <c r="A2495" s="47" t="s">
        <v>4736</v>
      </c>
      <c r="B2495" s="47" t="s">
        <v>747</v>
      </c>
      <c r="C2495" s="48" t="n">
        <v>46070</v>
      </c>
      <c r="D2495" s="47" t="s">
        <v>74</v>
      </c>
      <c r="E2495" s="47" t="s">
        <v>63</v>
      </c>
      <c r="F2495" s="47" t="s">
        <v>2260</v>
      </c>
      <c r="G2495" s="47" t="s">
        <v>97</v>
      </c>
      <c r="H2495" s="47" t="s">
        <v>2232</v>
      </c>
      <c r="I2495" s="47" t="n">
        <v>7</v>
      </c>
    </row>
    <row r="2496" customFormat="false" ht="15" hidden="false" customHeight="false" outlineLevel="0" collapsed="false">
      <c r="A2496" s="47" t="s">
        <v>4737</v>
      </c>
      <c r="B2496" s="47" t="s">
        <v>747</v>
      </c>
      <c r="C2496" s="48" t="n">
        <v>46070</v>
      </c>
      <c r="D2496" s="47" t="s">
        <v>74</v>
      </c>
      <c r="E2496" s="47" t="s">
        <v>63</v>
      </c>
      <c r="F2496" s="47" t="s">
        <v>2252</v>
      </c>
      <c r="G2496" s="47" t="s">
        <v>97</v>
      </c>
      <c r="H2496" s="47" t="s">
        <v>2232</v>
      </c>
      <c r="I2496" s="47" t="n">
        <v>2</v>
      </c>
    </row>
    <row r="2497" customFormat="false" ht="15" hidden="false" customHeight="false" outlineLevel="0" collapsed="false">
      <c r="A2497" s="47" t="s">
        <v>4738</v>
      </c>
      <c r="B2497" s="47" t="s">
        <v>747</v>
      </c>
      <c r="C2497" s="48" t="n">
        <v>46070</v>
      </c>
      <c r="D2497" s="47" t="s">
        <v>74</v>
      </c>
      <c r="E2497" s="47" t="s">
        <v>63</v>
      </c>
      <c r="F2497" s="47" t="s">
        <v>2255</v>
      </c>
      <c r="G2497" s="47" t="s">
        <v>97</v>
      </c>
      <c r="H2497" s="47" t="s">
        <v>2232</v>
      </c>
      <c r="I2497" s="47" t="n">
        <v>3</v>
      </c>
    </row>
    <row r="2498" customFormat="false" ht="15" hidden="false" customHeight="false" outlineLevel="0" collapsed="false">
      <c r="A2498" s="47" t="s">
        <v>4739</v>
      </c>
      <c r="B2498" s="47" t="s">
        <v>748</v>
      </c>
      <c r="C2498" s="48" t="n">
        <v>46070</v>
      </c>
      <c r="D2498" s="47" t="s">
        <v>75</v>
      </c>
      <c r="E2498" s="47" t="s">
        <v>63</v>
      </c>
      <c r="F2498" s="47" t="s">
        <v>2255</v>
      </c>
      <c r="G2498" s="47" t="s">
        <v>97</v>
      </c>
      <c r="H2498" s="47" t="s">
        <v>2232</v>
      </c>
      <c r="I2498" s="47" t="n">
        <v>7</v>
      </c>
    </row>
    <row r="2499" customFormat="false" ht="15" hidden="false" customHeight="false" outlineLevel="0" collapsed="false">
      <c r="A2499" s="47" t="s">
        <v>4740</v>
      </c>
      <c r="B2499" s="47" t="s">
        <v>748</v>
      </c>
      <c r="C2499" s="48" t="n">
        <v>46070</v>
      </c>
      <c r="D2499" s="47" t="s">
        <v>75</v>
      </c>
      <c r="E2499" s="47" t="s">
        <v>63</v>
      </c>
      <c r="F2499" s="47" t="s">
        <v>2255</v>
      </c>
      <c r="G2499" s="47" t="s">
        <v>97</v>
      </c>
      <c r="H2499" s="47" t="s">
        <v>2232</v>
      </c>
      <c r="I2499" s="47" t="n">
        <v>3</v>
      </c>
    </row>
    <row r="2500" customFormat="false" ht="15" hidden="false" customHeight="false" outlineLevel="0" collapsed="false">
      <c r="A2500" s="47" t="s">
        <v>4741</v>
      </c>
      <c r="B2500" s="47" t="s">
        <v>749</v>
      </c>
      <c r="C2500" s="48" t="n">
        <v>46070</v>
      </c>
      <c r="D2500" s="47" t="s">
        <v>73</v>
      </c>
      <c r="E2500" s="47" t="s">
        <v>64</v>
      </c>
      <c r="F2500" s="47" t="s">
        <v>2278</v>
      </c>
      <c r="G2500" s="47" t="s">
        <v>97</v>
      </c>
      <c r="H2500" s="47" t="s">
        <v>2232</v>
      </c>
      <c r="I2500" s="47" t="n">
        <v>4</v>
      </c>
    </row>
    <row r="2501" customFormat="false" ht="15" hidden="false" customHeight="false" outlineLevel="0" collapsed="false">
      <c r="A2501" s="47" t="s">
        <v>4742</v>
      </c>
      <c r="B2501" s="47" t="s">
        <v>749</v>
      </c>
      <c r="C2501" s="48" t="n">
        <v>46070</v>
      </c>
      <c r="D2501" s="47" t="s">
        <v>73</v>
      </c>
      <c r="E2501" s="47" t="s">
        <v>64</v>
      </c>
      <c r="F2501" s="47" t="s">
        <v>2280</v>
      </c>
      <c r="G2501" s="47" t="s">
        <v>97</v>
      </c>
      <c r="H2501" s="47" t="s">
        <v>2232</v>
      </c>
      <c r="I2501" s="47" t="n">
        <v>7</v>
      </c>
    </row>
    <row r="2502" customFormat="false" ht="15" hidden="false" customHeight="false" outlineLevel="0" collapsed="false">
      <c r="A2502" s="47" t="s">
        <v>4743</v>
      </c>
      <c r="B2502" s="47" t="s">
        <v>749</v>
      </c>
      <c r="C2502" s="48" t="n">
        <v>46070</v>
      </c>
      <c r="D2502" s="47" t="s">
        <v>73</v>
      </c>
      <c r="E2502" s="47" t="s">
        <v>64</v>
      </c>
      <c r="F2502" s="47" t="s">
        <v>2278</v>
      </c>
      <c r="G2502" s="47" t="s">
        <v>97</v>
      </c>
      <c r="H2502" s="47" t="s">
        <v>2232</v>
      </c>
      <c r="I2502" s="47" t="n">
        <v>6</v>
      </c>
    </row>
    <row r="2503" customFormat="false" ht="15" hidden="false" customHeight="false" outlineLevel="0" collapsed="false">
      <c r="A2503" s="47" t="s">
        <v>4744</v>
      </c>
      <c r="B2503" s="47" t="s">
        <v>749</v>
      </c>
      <c r="C2503" s="48" t="n">
        <v>46070</v>
      </c>
      <c r="D2503" s="47" t="s">
        <v>73</v>
      </c>
      <c r="E2503" s="47" t="s">
        <v>64</v>
      </c>
      <c r="F2503" s="47" t="s">
        <v>2278</v>
      </c>
      <c r="G2503" s="47" t="s">
        <v>97</v>
      </c>
      <c r="H2503" s="47" t="s">
        <v>2232</v>
      </c>
      <c r="I2503" s="47" t="n">
        <v>3</v>
      </c>
    </row>
    <row r="2504" customFormat="false" ht="15" hidden="false" customHeight="false" outlineLevel="0" collapsed="false">
      <c r="A2504" s="47" t="s">
        <v>4745</v>
      </c>
      <c r="B2504" s="47" t="s">
        <v>750</v>
      </c>
      <c r="C2504" s="48" t="n">
        <v>46070</v>
      </c>
      <c r="D2504" s="47" t="s">
        <v>74</v>
      </c>
      <c r="E2504" s="47" t="s">
        <v>64</v>
      </c>
      <c r="F2504" s="47" t="s">
        <v>2280</v>
      </c>
      <c r="G2504" s="47" t="s">
        <v>93</v>
      </c>
      <c r="H2504" s="47" t="s">
        <v>2253</v>
      </c>
      <c r="I2504" s="47" t="n">
        <v>7</v>
      </c>
    </row>
    <row r="2505" customFormat="false" ht="15" hidden="false" customHeight="false" outlineLevel="0" collapsed="false">
      <c r="A2505" s="47" t="s">
        <v>4746</v>
      </c>
      <c r="B2505" s="47" t="s">
        <v>750</v>
      </c>
      <c r="C2505" s="48" t="n">
        <v>46070</v>
      </c>
      <c r="D2505" s="47" t="s">
        <v>74</v>
      </c>
      <c r="E2505" s="47" t="s">
        <v>64</v>
      </c>
      <c r="F2505" s="47" t="s">
        <v>2278</v>
      </c>
      <c r="G2505" s="47" t="s">
        <v>97</v>
      </c>
      <c r="H2505" s="47" t="s">
        <v>2232</v>
      </c>
      <c r="I2505" s="47" t="n">
        <v>3</v>
      </c>
    </row>
    <row r="2506" customFormat="false" ht="15" hidden="false" customHeight="false" outlineLevel="0" collapsed="false">
      <c r="A2506" s="47" t="s">
        <v>4747</v>
      </c>
      <c r="B2506" s="47" t="s">
        <v>750</v>
      </c>
      <c r="C2506" s="48" t="n">
        <v>46070</v>
      </c>
      <c r="D2506" s="47" t="s">
        <v>74</v>
      </c>
      <c r="E2506" s="47" t="s">
        <v>64</v>
      </c>
      <c r="F2506" s="47" t="s">
        <v>2278</v>
      </c>
      <c r="G2506" s="47" t="s">
        <v>97</v>
      </c>
      <c r="H2506" s="47" t="s">
        <v>2232</v>
      </c>
      <c r="I2506" s="47" t="n">
        <v>7</v>
      </c>
    </row>
    <row r="2507" customFormat="false" ht="15" hidden="false" customHeight="false" outlineLevel="0" collapsed="false">
      <c r="A2507" s="47" t="s">
        <v>4748</v>
      </c>
      <c r="B2507" s="47" t="s">
        <v>750</v>
      </c>
      <c r="C2507" s="48" t="n">
        <v>46070</v>
      </c>
      <c r="D2507" s="47" t="s">
        <v>74</v>
      </c>
      <c r="E2507" s="47" t="s">
        <v>64</v>
      </c>
      <c r="F2507" s="47" t="s">
        <v>2280</v>
      </c>
      <c r="G2507" s="47" t="s">
        <v>97</v>
      </c>
      <c r="H2507" s="47" t="s">
        <v>2232</v>
      </c>
      <c r="I2507" s="47" t="n">
        <v>2</v>
      </c>
    </row>
    <row r="2508" customFormat="false" ht="15" hidden="false" customHeight="false" outlineLevel="0" collapsed="false">
      <c r="A2508" s="47" t="s">
        <v>4749</v>
      </c>
      <c r="B2508" s="47" t="s">
        <v>751</v>
      </c>
      <c r="C2508" s="48" t="n">
        <v>46070</v>
      </c>
      <c r="D2508" s="47" t="s">
        <v>73</v>
      </c>
      <c r="E2508" s="47" t="s">
        <v>65</v>
      </c>
      <c r="F2508" s="47" t="s">
        <v>2284</v>
      </c>
      <c r="G2508" s="47" t="s">
        <v>95</v>
      </c>
      <c r="H2508" s="47" t="s">
        <v>2245</v>
      </c>
      <c r="I2508" s="47" t="n">
        <v>13</v>
      </c>
    </row>
    <row r="2509" customFormat="false" ht="15" hidden="false" customHeight="false" outlineLevel="0" collapsed="false">
      <c r="A2509" s="47" t="s">
        <v>4750</v>
      </c>
      <c r="B2509" s="47" t="s">
        <v>751</v>
      </c>
      <c r="C2509" s="48" t="n">
        <v>46070</v>
      </c>
      <c r="D2509" s="47" t="s">
        <v>73</v>
      </c>
      <c r="E2509" s="47" t="s">
        <v>65</v>
      </c>
      <c r="F2509" s="47" t="s">
        <v>2284</v>
      </c>
      <c r="G2509" s="47" t="s">
        <v>97</v>
      </c>
      <c r="H2509" s="47" t="s">
        <v>2232</v>
      </c>
      <c r="I2509" s="47" t="n">
        <v>3</v>
      </c>
    </row>
    <row r="2510" customFormat="false" ht="15" hidden="false" customHeight="false" outlineLevel="0" collapsed="false">
      <c r="A2510" s="47" t="s">
        <v>4751</v>
      </c>
      <c r="B2510" s="47" t="s">
        <v>751</v>
      </c>
      <c r="C2510" s="48" t="n">
        <v>46070</v>
      </c>
      <c r="D2510" s="47" t="s">
        <v>73</v>
      </c>
      <c r="E2510" s="47" t="s">
        <v>65</v>
      </c>
      <c r="F2510" s="47" t="s">
        <v>2289</v>
      </c>
      <c r="G2510" s="47" t="s">
        <v>97</v>
      </c>
      <c r="H2510" s="47" t="s">
        <v>2232</v>
      </c>
      <c r="I2510" s="47" t="n">
        <v>6</v>
      </c>
    </row>
    <row r="2511" customFormat="false" ht="15" hidden="false" customHeight="false" outlineLevel="0" collapsed="false">
      <c r="A2511" s="47" t="s">
        <v>4752</v>
      </c>
      <c r="B2511" s="47" t="s">
        <v>751</v>
      </c>
      <c r="C2511" s="48" t="n">
        <v>46070</v>
      </c>
      <c r="D2511" s="47" t="s">
        <v>73</v>
      </c>
      <c r="E2511" s="47" t="s">
        <v>65</v>
      </c>
      <c r="F2511" s="47" t="s">
        <v>2289</v>
      </c>
      <c r="G2511" s="47" t="s">
        <v>97</v>
      </c>
      <c r="H2511" s="47" t="s">
        <v>2232</v>
      </c>
      <c r="I2511" s="47" t="n">
        <v>5</v>
      </c>
    </row>
    <row r="2512" customFormat="false" ht="15" hidden="false" customHeight="false" outlineLevel="0" collapsed="false">
      <c r="A2512" s="47" t="s">
        <v>4753</v>
      </c>
      <c r="B2512" s="47" t="s">
        <v>751</v>
      </c>
      <c r="C2512" s="48" t="n">
        <v>46070</v>
      </c>
      <c r="D2512" s="47" t="s">
        <v>73</v>
      </c>
      <c r="E2512" s="47" t="s">
        <v>65</v>
      </c>
      <c r="F2512" s="47" t="s">
        <v>2284</v>
      </c>
      <c r="G2512" s="47" t="s">
        <v>97</v>
      </c>
      <c r="H2512" s="47" t="s">
        <v>2232</v>
      </c>
      <c r="I2512" s="47" t="n">
        <v>3</v>
      </c>
    </row>
    <row r="2513" customFormat="false" ht="15" hidden="false" customHeight="false" outlineLevel="0" collapsed="false">
      <c r="A2513" s="47" t="s">
        <v>4754</v>
      </c>
      <c r="B2513" s="47" t="s">
        <v>751</v>
      </c>
      <c r="C2513" s="48" t="n">
        <v>46070</v>
      </c>
      <c r="D2513" s="47" t="s">
        <v>73</v>
      </c>
      <c r="E2513" s="47" t="s">
        <v>65</v>
      </c>
      <c r="F2513" s="47" t="s">
        <v>2284</v>
      </c>
      <c r="G2513" s="47" t="s">
        <v>97</v>
      </c>
      <c r="H2513" s="47" t="s">
        <v>2232</v>
      </c>
      <c r="I2513" s="47" t="n">
        <v>4</v>
      </c>
    </row>
    <row r="2514" customFormat="false" ht="15" hidden="false" customHeight="false" outlineLevel="0" collapsed="false">
      <c r="A2514" s="47" t="s">
        <v>4755</v>
      </c>
      <c r="B2514" s="47" t="s">
        <v>751</v>
      </c>
      <c r="C2514" s="48" t="n">
        <v>46070</v>
      </c>
      <c r="D2514" s="47" t="s">
        <v>73</v>
      </c>
      <c r="E2514" s="47" t="s">
        <v>65</v>
      </c>
      <c r="F2514" s="47" t="s">
        <v>2289</v>
      </c>
      <c r="G2514" s="47" t="s">
        <v>97</v>
      </c>
      <c r="H2514" s="47" t="s">
        <v>2232</v>
      </c>
      <c r="I2514" s="47" t="n">
        <v>3</v>
      </c>
    </row>
    <row r="2515" customFormat="false" ht="15" hidden="false" customHeight="false" outlineLevel="0" collapsed="false">
      <c r="A2515" s="47" t="s">
        <v>4756</v>
      </c>
      <c r="B2515" s="47" t="s">
        <v>751</v>
      </c>
      <c r="C2515" s="48" t="n">
        <v>46070</v>
      </c>
      <c r="D2515" s="47" t="s">
        <v>73</v>
      </c>
      <c r="E2515" s="47" t="s">
        <v>65</v>
      </c>
      <c r="F2515" s="47" t="s">
        <v>2284</v>
      </c>
      <c r="G2515" s="47" t="s">
        <v>97</v>
      </c>
      <c r="H2515" s="47" t="s">
        <v>2232</v>
      </c>
      <c r="I2515" s="47" t="n">
        <v>6</v>
      </c>
    </row>
    <row r="2516" customFormat="false" ht="15" hidden="false" customHeight="false" outlineLevel="0" collapsed="false">
      <c r="A2516" s="47" t="s">
        <v>4757</v>
      </c>
      <c r="B2516" s="47" t="s">
        <v>751</v>
      </c>
      <c r="C2516" s="48" t="n">
        <v>46070</v>
      </c>
      <c r="D2516" s="47" t="s">
        <v>73</v>
      </c>
      <c r="E2516" s="47" t="s">
        <v>65</v>
      </c>
      <c r="F2516" s="47" t="s">
        <v>2284</v>
      </c>
      <c r="G2516" s="47" t="s">
        <v>97</v>
      </c>
      <c r="H2516" s="47" t="s">
        <v>2232</v>
      </c>
      <c r="I2516" s="47" t="n">
        <v>2</v>
      </c>
    </row>
    <row r="2517" customFormat="false" ht="15" hidden="false" customHeight="false" outlineLevel="0" collapsed="false">
      <c r="A2517" s="47" t="s">
        <v>4758</v>
      </c>
      <c r="B2517" s="47" t="s">
        <v>751</v>
      </c>
      <c r="C2517" s="48" t="n">
        <v>46070</v>
      </c>
      <c r="D2517" s="47" t="s">
        <v>73</v>
      </c>
      <c r="E2517" s="47" t="s">
        <v>65</v>
      </c>
      <c r="F2517" s="47" t="s">
        <v>2289</v>
      </c>
      <c r="G2517" s="47" t="s">
        <v>97</v>
      </c>
      <c r="H2517" s="47" t="s">
        <v>2232</v>
      </c>
      <c r="I2517" s="47" t="n">
        <v>4</v>
      </c>
    </row>
    <row r="2518" customFormat="false" ht="15" hidden="false" customHeight="false" outlineLevel="0" collapsed="false">
      <c r="A2518" s="47" t="s">
        <v>4759</v>
      </c>
      <c r="B2518" s="47" t="s">
        <v>753</v>
      </c>
      <c r="C2518" s="48" t="n">
        <v>46070</v>
      </c>
      <c r="D2518" s="47" t="s">
        <v>74</v>
      </c>
      <c r="E2518" s="47" t="s">
        <v>65</v>
      </c>
      <c r="F2518" s="47" t="s">
        <v>2284</v>
      </c>
      <c r="G2518" s="47" t="s">
        <v>97</v>
      </c>
      <c r="H2518" s="47" t="s">
        <v>2232</v>
      </c>
      <c r="I2518" s="47" t="n">
        <v>5</v>
      </c>
    </row>
    <row r="2519" customFormat="false" ht="15" hidden="false" customHeight="false" outlineLevel="0" collapsed="false">
      <c r="A2519" s="47" t="s">
        <v>4760</v>
      </c>
      <c r="B2519" s="47" t="s">
        <v>753</v>
      </c>
      <c r="C2519" s="48" t="n">
        <v>46070</v>
      </c>
      <c r="D2519" s="47" t="s">
        <v>74</v>
      </c>
      <c r="E2519" s="47" t="s">
        <v>65</v>
      </c>
      <c r="F2519" s="47" t="s">
        <v>2289</v>
      </c>
      <c r="G2519" s="47" t="s">
        <v>97</v>
      </c>
      <c r="H2519" s="47" t="s">
        <v>2232</v>
      </c>
      <c r="I2519" s="47" t="n">
        <v>4</v>
      </c>
    </row>
    <row r="2520" customFormat="false" ht="15" hidden="false" customHeight="false" outlineLevel="0" collapsed="false">
      <c r="A2520" s="47" t="s">
        <v>4761</v>
      </c>
      <c r="B2520" s="47" t="s">
        <v>753</v>
      </c>
      <c r="C2520" s="48" t="n">
        <v>46070</v>
      </c>
      <c r="D2520" s="47" t="s">
        <v>74</v>
      </c>
      <c r="E2520" s="47" t="s">
        <v>65</v>
      </c>
      <c r="F2520" s="47" t="s">
        <v>2284</v>
      </c>
      <c r="G2520" s="47" t="s">
        <v>97</v>
      </c>
      <c r="H2520" s="47" t="s">
        <v>2232</v>
      </c>
      <c r="I2520" s="47" t="n">
        <v>2</v>
      </c>
    </row>
    <row r="2521" customFormat="false" ht="15" hidden="false" customHeight="false" outlineLevel="0" collapsed="false">
      <c r="A2521" s="47" t="s">
        <v>4762</v>
      </c>
      <c r="B2521" s="47" t="s">
        <v>753</v>
      </c>
      <c r="C2521" s="48" t="n">
        <v>46070</v>
      </c>
      <c r="D2521" s="47" t="s">
        <v>74</v>
      </c>
      <c r="E2521" s="47" t="s">
        <v>65</v>
      </c>
      <c r="F2521" s="47" t="s">
        <v>2284</v>
      </c>
      <c r="G2521" s="47" t="s">
        <v>97</v>
      </c>
      <c r="H2521" s="47" t="s">
        <v>2232</v>
      </c>
      <c r="I2521" s="47" t="n">
        <v>3</v>
      </c>
    </row>
    <row r="2522" customFormat="false" ht="15" hidden="false" customHeight="false" outlineLevel="0" collapsed="false">
      <c r="A2522" s="47" t="s">
        <v>4763</v>
      </c>
      <c r="B2522" s="47" t="s">
        <v>753</v>
      </c>
      <c r="C2522" s="48" t="n">
        <v>46070</v>
      </c>
      <c r="D2522" s="47" t="s">
        <v>74</v>
      </c>
      <c r="E2522" s="47" t="s">
        <v>65</v>
      </c>
      <c r="F2522" s="47" t="s">
        <v>2284</v>
      </c>
      <c r="G2522" s="47" t="s">
        <v>97</v>
      </c>
      <c r="H2522" s="47" t="s">
        <v>2232</v>
      </c>
      <c r="I2522" s="47" t="n">
        <v>2</v>
      </c>
    </row>
    <row r="2523" customFormat="false" ht="15" hidden="false" customHeight="false" outlineLevel="0" collapsed="false">
      <c r="A2523" s="47" t="s">
        <v>4764</v>
      </c>
      <c r="B2523" s="47" t="s">
        <v>753</v>
      </c>
      <c r="C2523" s="48" t="n">
        <v>46070</v>
      </c>
      <c r="D2523" s="47" t="s">
        <v>74</v>
      </c>
      <c r="E2523" s="47" t="s">
        <v>65</v>
      </c>
      <c r="F2523" s="47" t="s">
        <v>2284</v>
      </c>
      <c r="G2523" s="47" t="s">
        <v>97</v>
      </c>
      <c r="H2523" s="47" t="s">
        <v>2232</v>
      </c>
      <c r="I2523" s="47" t="n">
        <v>2</v>
      </c>
    </row>
    <row r="2524" customFormat="false" ht="15" hidden="false" customHeight="false" outlineLevel="0" collapsed="false">
      <c r="A2524" s="47" t="s">
        <v>4765</v>
      </c>
      <c r="B2524" s="47" t="s">
        <v>753</v>
      </c>
      <c r="C2524" s="48" t="n">
        <v>46070</v>
      </c>
      <c r="D2524" s="47" t="s">
        <v>74</v>
      </c>
      <c r="E2524" s="47" t="s">
        <v>65</v>
      </c>
      <c r="F2524" s="47" t="s">
        <v>2289</v>
      </c>
      <c r="G2524" s="47" t="s">
        <v>97</v>
      </c>
      <c r="H2524" s="47" t="s">
        <v>2232</v>
      </c>
      <c r="I2524" s="47" t="n">
        <v>4</v>
      </c>
    </row>
    <row r="2525" customFormat="false" ht="15" hidden="false" customHeight="false" outlineLevel="0" collapsed="false">
      <c r="A2525" s="47" t="s">
        <v>4766</v>
      </c>
      <c r="B2525" s="47" t="s">
        <v>754</v>
      </c>
      <c r="C2525" s="48" t="n">
        <v>46070</v>
      </c>
      <c r="D2525" s="47" t="s">
        <v>75</v>
      </c>
      <c r="E2525" s="47" t="s">
        <v>65</v>
      </c>
      <c r="F2525" s="47" t="s">
        <v>2289</v>
      </c>
      <c r="G2525" s="47" t="s">
        <v>93</v>
      </c>
      <c r="H2525" s="47" t="s">
        <v>2253</v>
      </c>
      <c r="I2525" s="47" t="n">
        <v>42</v>
      </c>
    </row>
    <row r="2526" customFormat="false" ht="15" hidden="false" customHeight="false" outlineLevel="0" collapsed="false">
      <c r="A2526" s="47" t="s">
        <v>4767</v>
      </c>
      <c r="B2526" s="47" t="s">
        <v>754</v>
      </c>
      <c r="C2526" s="48" t="n">
        <v>46070</v>
      </c>
      <c r="D2526" s="47" t="s">
        <v>75</v>
      </c>
      <c r="E2526" s="47" t="s">
        <v>65</v>
      </c>
      <c r="F2526" s="47" t="s">
        <v>2289</v>
      </c>
      <c r="G2526" s="47" t="s">
        <v>97</v>
      </c>
      <c r="H2526" s="47" t="s">
        <v>2232</v>
      </c>
      <c r="I2526" s="47" t="n">
        <v>2</v>
      </c>
    </row>
    <row r="2527" customFormat="false" ht="15" hidden="false" customHeight="false" outlineLevel="0" collapsed="false">
      <c r="A2527" s="47" t="s">
        <v>4768</v>
      </c>
      <c r="B2527" s="47" t="s">
        <v>754</v>
      </c>
      <c r="C2527" s="48" t="n">
        <v>46070</v>
      </c>
      <c r="D2527" s="47" t="s">
        <v>75</v>
      </c>
      <c r="E2527" s="47" t="s">
        <v>65</v>
      </c>
      <c r="F2527" s="47" t="s">
        <v>2284</v>
      </c>
      <c r="G2527" s="47" t="s">
        <v>97</v>
      </c>
      <c r="H2527" s="47" t="s">
        <v>2232</v>
      </c>
      <c r="I2527" s="47" t="n">
        <v>5</v>
      </c>
    </row>
    <row r="2528" customFormat="false" ht="15" hidden="false" customHeight="false" outlineLevel="0" collapsed="false">
      <c r="A2528" s="47" t="s">
        <v>4769</v>
      </c>
      <c r="B2528" s="47" t="s">
        <v>754</v>
      </c>
      <c r="C2528" s="48" t="n">
        <v>46070</v>
      </c>
      <c r="D2528" s="47" t="s">
        <v>75</v>
      </c>
      <c r="E2528" s="47" t="s">
        <v>65</v>
      </c>
      <c r="F2528" s="47" t="s">
        <v>2289</v>
      </c>
      <c r="G2528" s="47" t="s">
        <v>97</v>
      </c>
      <c r="H2528" s="47" t="s">
        <v>2232</v>
      </c>
      <c r="I2528" s="47" t="n">
        <v>2</v>
      </c>
    </row>
    <row r="2529" customFormat="false" ht="15" hidden="false" customHeight="false" outlineLevel="0" collapsed="false">
      <c r="A2529" s="47" t="s">
        <v>4770</v>
      </c>
      <c r="B2529" s="47" t="s">
        <v>754</v>
      </c>
      <c r="C2529" s="48" t="n">
        <v>46070</v>
      </c>
      <c r="D2529" s="47" t="s">
        <v>75</v>
      </c>
      <c r="E2529" s="47" t="s">
        <v>65</v>
      </c>
      <c r="F2529" s="47" t="s">
        <v>2289</v>
      </c>
      <c r="G2529" s="47" t="s">
        <v>97</v>
      </c>
      <c r="H2529" s="47" t="s">
        <v>2232</v>
      </c>
      <c r="I2529" s="47" t="n">
        <v>6</v>
      </c>
    </row>
    <row r="2530" customFormat="false" ht="15" hidden="false" customHeight="false" outlineLevel="0" collapsed="false">
      <c r="A2530" s="47" t="s">
        <v>4771</v>
      </c>
      <c r="B2530" s="47" t="s">
        <v>754</v>
      </c>
      <c r="C2530" s="48" t="n">
        <v>46070</v>
      </c>
      <c r="D2530" s="47" t="s">
        <v>75</v>
      </c>
      <c r="E2530" s="47" t="s">
        <v>65</v>
      </c>
      <c r="F2530" s="47" t="s">
        <v>2284</v>
      </c>
      <c r="G2530" s="47" t="s">
        <v>97</v>
      </c>
      <c r="H2530" s="47" t="s">
        <v>2232</v>
      </c>
      <c r="I2530" s="47" t="n">
        <v>6</v>
      </c>
    </row>
    <row r="2531" customFormat="false" ht="15" hidden="false" customHeight="false" outlineLevel="0" collapsed="false">
      <c r="A2531" s="47" t="s">
        <v>4772</v>
      </c>
      <c r="B2531" s="47" t="s">
        <v>754</v>
      </c>
      <c r="C2531" s="48" t="n">
        <v>46070</v>
      </c>
      <c r="D2531" s="47" t="s">
        <v>75</v>
      </c>
      <c r="E2531" s="47" t="s">
        <v>65</v>
      </c>
      <c r="F2531" s="47" t="s">
        <v>2284</v>
      </c>
      <c r="G2531" s="47" t="s">
        <v>97</v>
      </c>
      <c r="H2531" s="47" t="s">
        <v>2232</v>
      </c>
      <c r="I2531" s="47" t="n">
        <v>4</v>
      </c>
    </row>
    <row r="2532" customFormat="false" ht="15" hidden="false" customHeight="false" outlineLevel="0" collapsed="false">
      <c r="A2532" s="47" t="s">
        <v>4773</v>
      </c>
      <c r="B2532" s="47" t="s">
        <v>754</v>
      </c>
      <c r="C2532" s="48" t="n">
        <v>46070</v>
      </c>
      <c r="D2532" s="47" t="s">
        <v>75</v>
      </c>
      <c r="E2532" s="47" t="s">
        <v>65</v>
      </c>
      <c r="F2532" s="47" t="s">
        <v>2284</v>
      </c>
      <c r="G2532" s="47" t="s">
        <v>97</v>
      </c>
      <c r="H2532" s="47" t="s">
        <v>2232</v>
      </c>
      <c r="I2532" s="47" t="n">
        <v>3</v>
      </c>
    </row>
    <row r="2533" customFormat="false" ht="15" hidden="false" customHeight="false" outlineLevel="0" collapsed="false">
      <c r="A2533" s="47" t="s">
        <v>4774</v>
      </c>
      <c r="B2533" s="47" t="s">
        <v>754</v>
      </c>
      <c r="C2533" s="48" t="n">
        <v>46070</v>
      </c>
      <c r="D2533" s="47" t="s">
        <v>75</v>
      </c>
      <c r="E2533" s="47" t="s">
        <v>65</v>
      </c>
      <c r="F2533" s="47" t="s">
        <v>2284</v>
      </c>
      <c r="G2533" s="47" t="s">
        <v>97</v>
      </c>
      <c r="H2533" s="47" t="s">
        <v>2232</v>
      </c>
      <c r="I2533" s="47" t="n">
        <v>4</v>
      </c>
    </row>
    <row r="2534" customFormat="false" ht="15" hidden="false" customHeight="false" outlineLevel="0" collapsed="false">
      <c r="A2534" s="47" t="s">
        <v>4775</v>
      </c>
      <c r="B2534" s="47" t="s">
        <v>754</v>
      </c>
      <c r="C2534" s="48" t="n">
        <v>46070</v>
      </c>
      <c r="D2534" s="47" t="s">
        <v>75</v>
      </c>
      <c r="E2534" s="47" t="s">
        <v>65</v>
      </c>
      <c r="F2534" s="47" t="s">
        <v>2289</v>
      </c>
      <c r="G2534" s="47" t="s">
        <v>97</v>
      </c>
      <c r="H2534" s="47" t="s">
        <v>2232</v>
      </c>
      <c r="I2534" s="47" t="n">
        <v>5</v>
      </c>
    </row>
    <row r="2535" customFormat="false" ht="15" hidden="false" customHeight="false" outlineLevel="0" collapsed="false">
      <c r="A2535" s="47" t="s">
        <v>4776</v>
      </c>
      <c r="B2535" s="47" t="s">
        <v>754</v>
      </c>
      <c r="C2535" s="48" t="n">
        <v>46070</v>
      </c>
      <c r="D2535" s="47" t="s">
        <v>75</v>
      </c>
      <c r="E2535" s="47" t="s">
        <v>65</v>
      </c>
      <c r="F2535" s="47" t="s">
        <v>2289</v>
      </c>
      <c r="G2535" s="47" t="s">
        <v>97</v>
      </c>
      <c r="H2535" s="47" t="s">
        <v>2232</v>
      </c>
      <c r="I2535" s="47" t="n">
        <v>3</v>
      </c>
    </row>
    <row r="2536" customFormat="false" ht="15" hidden="false" customHeight="false" outlineLevel="0" collapsed="false">
      <c r="A2536" s="47" t="s">
        <v>4777</v>
      </c>
      <c r="B2536" s="47" t="s">
        <v>754</v>
      </c>
      <c r="C2536" s="48" t="n">
        <v>46070</v>
      </c>
      <c r="D2536" s="47" t="s">
        <v>75</v>
      </c>
      <c r="E2536" s="47" t="s">
        <v>65</v>
      </c>
      <c r="F2536" s="47" t="s">
        <v>2284</v>
      </c>
      <c r="G2536" s="47" t="s">
        <v>97</v>
      </c>
      <c r="H2536" s="47" t="s">
        <v>2232</v>
      </c>
      <c r="I2536" s="47" t="n">
        <v>5</v>
      </c>
    </row>
    <row r="2537" customFormat="false" ht="15" hidden="false" customHeight="false" outlineLevel="0" collapsed="false">
      <c r="A2537" s="47" t="s">
        <v>4778</v>
      </c>
      <c r="B2537" s="47" t="s">
        <v>754</v>
      </c>
      <c r="C2537" s="48" t="n">
        <v>46070</v>
      </c>
      <c r="D2537" s="47" t="s">
        <v>75</v>
      </c>
      <c r="E2537" s="47" t="s">
        <v>65</v>
      </c>
      <c r="F2537" s="47" t="s">
        <v>2284</v>
      </c>
      <c r="G2537" s="47" t="s">
        <v>97</v>
      </c>
      <c r="H2537" s="47" t="s">
        <v>2232</v>
      </c>
      <c r="I2537" s="47" t="n">
        <v>3</v>
      </c>
    </row>
    <row r="2538" customFormat="false" ht="15" hidden="false" customHeight="false" outlineLevel="0" collapsed="false">
      <c r="A2538" s="47" t="s">
        <v>4779</v>
      </c>
      <c r="B2538" s="47" t="s">
        <v>754</v>
      </c>
      <c r="C2538" s="48" t="n">
        <v>46070</v>
      </c>
      <c r="D2538" s="47" t="s">
        <v>75</v>
      </c>
      <c r="E2538" s="47" t="s">
        <v>65</v>
      </c>
      <c r="F2538" s="47" t="s">
        <v>2284</v>
      </c>
      <c r="G2538" s="47" t="s">
        <v>97</v>
      </c>
      <c r="H2538" s="47" t="s">
        <v>2232</v>
      </c>
      <c r="I2538" s="47" t="n">
        <v>3</v>
      </c>
    </row>
    <row r="2539" customFormat="false" ht="15" hidden="false" customHeight="false" outlineLevel="0" collapsed="false">
      <c r="A2539" s="47" t="s">
        <v>4780</v>
      </c>
      <c r="B2539" s="47" t="s">
        <v>755</v>
      </c>
      <c r="C2539" s="48" t="n">
        <v>46071</v>
      </c>
      <c r="D2539" s="47" t="s">
        <v>73</v>
      </c>
      <c r="E2539" s="47" t="s">
        <v>62</v>
      </c>
      <c r="F2539" s="47" t="s">
        <v>2317</v>
      </c>
      <c r="G2539" s="47" t="s">
        <v>97</v>
      </c>
      <c r="H2539" s="47" t="s">
        <v>2232</v>
      </c>
      <c r="I2539" s="47" t="n">
        <v>3</v>
      </c>
    </row>
    <row r="2540" customFormat="false" ht="15" hidden="false" customHeight="false" outlineLevel="0" collapsed="false">
      <c r="A2540" s="47" t="s">
        <v>4781</v>
      </c>
      <c r="B2540" s="47" t="s">
        <v>755</v>
      </c>
      <c r="C2540" s="48" t="n">
        <v>46071</v>
      </c>
      <c r="D2540" s="47" t="s">
        <v>73</v>
      </c>
      <c r="E2540" s="47" t="s">
        <v>62</v>
      </c>
      <c r="F2540" s="47" t="s">
        <v>2231</v>
      </c>
      <c r="G2540" s="47" t="s">
        <v>97</v>
      </c>
      <c r="H2540" s="47" t="s">
        <v>2232</v>
      </c>
      <c r="I2540" s="47" t="n">
        <v>3</v>
      </c>
    </row>
    <row r="2541" customFormat="false" ht="15" hidden="false" customHeight="false" outlineLevel="0" collapsed="false">
      <c r="A2541" s="47" t="s">
        <v>4782</v>
      </c>
      <c r="B2541" s="47" t="s">
        <v>755</v>
      </c>
      <c r="C2541" s="48" t="n">
        <v>46071</v>
      </c>
      <c r="D2541" s="47" t="s">
        <v>73</v>
      </c>
      <c r="E2541" s="47" t="s">
        <v>62</v>
      </c>
      <c r="F2541" s="47" t="s">
        <v>2231</v>
      </c>
      <c r="G2541" s="47" t="s">
        <v>97</v>
      </c>
      <c r="H2541" s="47" t="s">
        <v>2232</v>
      </c>
      <c r="I2541" s="47" t="n">
        <v>6</v>
      </c>
    </row>
    <row r="2542" customFormat="false" ht="15" hidden="false" customHeight="false" outlineLevel="0" collapsed="false">
      <c r="A2542" s="47" t="s">
        <v>4783</v>
      </c>
      <c r="B2542" s="47" t="s">
        <v>755</v>
      </c>
      <c r="C2542" s="48" t="n">
        <v>46071</v>
      </c>
      <c r="D2542" s="47" t="s">
        <v>73</v>
      </c>
      <c r="E2542" s="47" t="s">
        <v>62</v>
      </c>
      <c r="F2542" s="47" t="s">
        <v>2228</v>
      </c>
      <c r="G2542" s="47" t="s">
        <v>97</v>
      </c>
      <c r="H2542" s="47" t="s">
        <v>2232</v>
      </c>
      <c r="I2542" s="47" t="n">
        <v>3</v>
      </c>
    </row>
    <row r="2543" customFormat="false" ht="15" hidden="false" customHeight="false" outlineLevel="0" collapsed="false">
      <c r="A2543" s="47" t="s">
        <v>4784</v>
      </c>
      <c r="B2543" s="47" t="s">
        <v>755</v>
      </c>
      <c r="C2543" s="48" t="n">
        <v>46071</v>
      </c>
      <c r="D2543" s="47" t="s">
        <v>73</v>
      </c>
      <c r="E2543" s="47" t="s">
        <v>62</v>
      </c>
      <c r="F2543" s="47" t="s">
        <v>2228</v>
      </c>
      <c r="G2543" s="47" t="s">
        <v>97</v>
      </c>
      <c r="H2543" s="47" t="s">
        <v>2232</v>
      </c>
      <c r="I2543" s="47" t="n">
        <v>2</v>
      </c>
    </row>
    <row r="2544" customFormat="false" ht="15" hidden="false" customHeight="false" outlineLevel="0" collapsed="false">
      <c r="A2544" s="47" t="s">
        <v>4785</v>
      </c>
      <c r="B2544" s="47" t="s">
        <v>757</v>
      </c>
      <c r="C2544" s="48" t="n">
        <v>46071</v>
      </c>
      <c r="D2544" s="47" t="s">
        <v>74</v>
      </c>
      <c r="E2544" s="47" t="s">
        <v>62</v>
      </c>
      <c r="F2544" s="47" t="s">
        <v>2317</v>
      </c>
      <c r="G2544" s="47" t="s">
        <v>97</v>
      </c>
      <c r="H2544" s="47" t="s">
        <v>2232</v>
      </c>
      <c r="I2544" s="47" t="n">
        <v>2</v>
      </c>
    </row>
    <row r="2545" customFormat="false" ht="15" hidden="false" customHeight="false" outlineLevel="0" collapsed="false">
      <c r="A2545" s="47" t="s">
        <v>4786</v>
      </c>
      <c r="B2545" s="47" t="s">
        <v>757</v>
      </c>
      <c r="C2545" s="48" t="n">
        <v>46071</v>
      </c>
      <c r="D2545" s="47" t="s">
        <v>74</v>
      </c>
      <c r="E2545" s="47" t="s">
        <v>62</v>
      </c>
      <c r="F2545" s="47" t="s">
        <v>2228</v>
      </c>
      <c r="G2545" s="47" t="s">
        <v>97</v>
      </c>
      <c r="H2545" s="47" t="s">
        <v>2232</v>
      </c>
      <c r="I2545" s="47" t="n">
        <v>5</v>
      </c>
    </row>
    <row r="2546" customFormat="false" ht="15" hidden="false" customHeight="false" outlineLevel="0" collapsed="false">
      <c r="A2546" s="47" t="s">
        <v>4787</v>
      </c>
      <c r="B2546" s="47" t="s">
        <v>757</v>
      </c>
      <c r="C2546" s="48" t="n">
        <v>46071</v>
      </c>
      <c r="D2546" s="47" t="s">
        <v>74</v>
      </c>
      <c r="E2546" s="47" t="s">
        <v>62</v>
      </c>
      <c r="F2546" s="47" t="s">
        <v>2228</v>
      </c>
      <c r="G2546" s="47" t="s">
        <v>97</v>
      </c>
      <c r="H2546" s="47" t="s">
        <v>2232</v>
      </c>
      <c r="I2546" s="47" t="n">
        <v>2</v>
      </c>
    </row>
    <row r="2547" customFormat="false" ht="15" hidden="false" customHeight="false" outlineLevel="0" collapsed="false">
      <c r="A2547" s="47" t="s">
        <v>4788</v>
      </c>
      <c r="B2547" s="47" t="s">
        <v>758</v>
      </c>
      <c r="C2547" s="48" t="n">
        <v>46071</v>
      </c>
      <c r="D2547" s="47" t="s">
        <v>75</v>
      </c>
      <c r="E2547" s="47" t="s">
        <v>62</v>
      </c>
      <c r="F2547" s="47" t="s">
        <v>2228</v>
      </c>
      <c r="G2547" s="47" t="s">
        <v>97</v>
      </c>
      <c r="H2547" s="47" t="s">
        <v>2232</v>
      </c>
      <c r="I2547" s="47" t="n">
        <v>2</v>
      </c>
    </row>
    <row r="2548" customFormat="false" ht="15" hidden="false" customHeight="false" outlineLevel="0" collapsed="false">
      <c r="A2548" s="47" t="s">
        <v>4789</v>
      </c>
      <c r="B2548" s="47" t="s">
        <v>758</v>
      </c>
      <c r="C2548" s="48" t="n">
        <v>46071</v>
      </c>
      <c r="D2548" s="47" t="s">
        <v>75</v>
      </c>
      <c r="E2548" s="47" t="s">
        <v>62</v>
      </c>
      <c r="F2548" s="47" t="s">
        <v>2231</v>
      </c>
      <c r="G2548" s="47" t="s">
        <v>97</v>
      </c>
      <c r="H2548" s="47" t="s">
        <v>2232</v>
      </c>
      <c r="I2548" s="47" t="n">
        <v>4</v>
      </c>
    </row>
    <row r="2549" customFormat="false" ht="15" hidden="false" customHeight="false" outlineLevel="0" collapsed="false">
      <c r="A2549" s="47" t="s">
        <v>4790</v>
      </c>
      <c r="B2549" s="47" t="s">
        <v>758</v>
      </c>
      <c r="C2549" s="48" t="n">
        <v>46071</v>
      </c>
      <c r="D2549" s="47" t="s">
        <v>75</v>
      </c>
      <c r="E2549" s="47" t="s">
        <v>62</v>
      </c>
      <c r="F2549" s="47" t="s">
        <v>2231</v>
      </c>
      <c r="G2549" s="47" t="s">
        <v>97</v>
      </c>
      <c r="H2549" s="47" t="s">
        <v>2232</v>
      </c>
      <c r="I2549" s="47" t="n">
        <v>2</v>
      </c>
    </row>
    <row r="2550" customFormat="false" ht="15" hidden="false" customHeight="false" outlineLevel="0" collapsed="false">
      <c r="A2550" s="47" t="s">
        <v>4791</v>
      </c>
      <c r="B2550" s="47" t="s">
        <v>758</v>
      </c>
      <c r="C2550" s="48" t="n">
        <v>46071</v>
      </c>
      <c r="D2550" s="47" t="s">
        <v>75</v>
      </c>
      <c r="E2550" s="47" t="s">
        <v>62</v>
      </c>
      <c r="F2550" s="47" t="s">
        <v>2228</v>
      </c>
      <c r="G2550" s="47" t="s">
        <v>97</v>
      </c>
      <c r="H2550" s="47" t="s">
        <v>2232</v>
      </c>
      <c r="I2550" s="47" t="n">
        <v>3</v>
      </c>
    </row>
    <row r="2551" customFormat="false" ht="15" hidden="false" customHeight="false" outlineLevel="0" collapsed="false">
      <c r="A2551" s="47" t="s">
        <v>4792</v>
      </c>
      <c r="B2551" s="47" t="s">
        <v>759</v>
      </c>
      <c r="C2551" s="48" t="n">
        <v>46071</v>
      </c>
      <c r="D2551" s="47" t="s">
        <v>73</v>
      </c>
      <c r="E2551" s="47" t="s">
        <v>63</v>
      </c>
      <c r="F2551" s="47" t="s">
        <v>2255</v>
      </c>
      <c r="G2551" s="47" t="s">
        <v>97</v>
      </c>
      <c r="H2551" s="47" t="s">
        <v>2232</v>
      </c>
      <c r="I2551" s="47" t="n">
        <v>6</v>
      </c>
    </row>
    <row r="2552" customFormat="false" ht="15" hidden="false" customHeight="false" outlineLevel="0" collapsed="false">
      <c r="A2552" s="47" t="s">
        <v>4793</v>
      </c>
      <c r="B2552" s="47" t="s">
        <v>759</v>
      </c>
      <c r="C2552" s="48" t="n">
        <v>46071</v>
      </c>
      <c r="D2552" s="47" t="s">
        <v>73</v>
      </c>
      <c r="E2552" s="47" t="s">
        <v>63</v>
      </c>
      <c r="F2552" s="47" t="s">
        <v>2260</v>
      </c>
      <c r="G2552" s="47" t="s">
        <v>97</v>
      </c>
      <c r="H2552" s="47" t="s">
        <v>2232</v>
      </c>
      <c r="I2552" s="47" t="n">
        <v>3</v>
      </c>
    </row>
    <row r="2553" customFormat="false" ht="15" hidden="false" customHeight="false" outlineLevel="0" collapsed="false">
      <c r="A2553" s="47" t="s">
        <v>4794</v>
      </c>
      <c r="B2553" s="47" t="s">
        <v>759</v>
      </c>
      <c r="C2553" s="48" t="n">
        <v>46071</v>
      </c>
      <c r="D2553" s="47" t="s">
        <v>73</v>
      </c>
      <c r="E2553" s="47" t="s">
        <v>63</v>
      </c>
      <c r="F2553" s="47" t="s">
        <v>2252</v>
      </c>
      <c r="G2553" s="47" t="s">
        <v>97</v>
      </c>
      <c r="H2553" s="47" t="s">
        <v>2232</v>
      </c>
      <c r="I2553" s="47" t="n">
        <v>5</v>
      </c>
    </row>
    <row r="2554" customFormat="false" ht="15" hidden="false" customHeight="false" outlineLevel="0" collapsed="false">
      <c r="A2554" s="47" t="s">
        <v>4795</v>
      </c>
      <c r="B2554" s="47" t="s">
        <v>761</v>
      </c>
      <c r="C2554" s="48" t="n">
        <v>46071</v>
      </c>
      <c r="D2554" s="47" t="s">
        <v>74</v>
      </c>
      <c r="E2554" s="47" t="s">
        <v>63</v>
      </c>
      <c r="F2554" s="47" t="s">
        <v>2252</v>
      </c>
      <c r="G2554" s="47" t="s">
        <v>96</v>
      </c>
      <c r="H2554" s="47" t="s">
        <v>2270</v>
      </c>
      <c r="I2554" s="47" t="n">
        <v>30</v>
      </c>
    </row>
    <row r="2555" customFormat="false" ht="15" hidden="false" customHeight="false" outlineLevel="0" collapsed="false">
      <c r="A2555" s="47" t="s">
        <v>4796</v>
      </c>
      <c r="B2555" s="47" t="s">
        <v>761</v>
      </c>
      <c r="C2555" s="48" t="n">
        <v>46071</v>
      </c>
      <c r="D2555" s="47" t="s">
        <v>74</v>
      </c>
      <c r="E2555" s="47" t="s">
        <v>63</v>
      </c>
      <c r="F2555" s="47" t="s">
        <v>2255</v>
      </c>
      <c r="G2555" s="47" t="s">
        <v>97</v>
      </c>
      <c r="H2555" s="47" t="s">
        <v>2232</v>
      </c>
      <c r="I2555" s="47" t="n">
        <v>3</v>
      </c>
    </row>
    <row r="2556" customFormat="false" ht="15" hidden="false" customHeight="false" outlineLevel="0" collapsed="false">
      <c r="A2556" s="47" t="s">
        <v>4797</v>
      </c>
      <c r="B2556" s="47" t="s">
        <v>761</v>
      </c>
      <c r="C2556" s="48" t="n">
        <v>46071</v>
      </c>
      <c r="D2556" s="47" t="s">
        <v>74</v>
      </c>
      <c r="E2556" s="47" t="s">
        <v>63</v>
      </c>
      <c r="F2556" s="47" t="s">
        <v>2255</v>
      </c>
      <c r="G2556" s="47" t="s">
        <v>97</v>
      </c>
      <c r="H2556" s="47" t="s">
        <v>2232</v>
      </c>
      <c r="I2556" s="47" t="n">
        <v>7</v>
      </c>
    </row>
    <row r="2557" customFormat="false" ht="15" hidden="false" customHeight="false" outlineLevel="0" collapsed="false">
      <c r="A2557" s="47" t="s">
        <v>4798</v>
      </c>
      <c r="B2557" s="47" t="s">
        <v>761</v>
      </c>
      <c r="C2557" s="48" t="n">
        <v>46071</v>
      </c>
      <c r="D2557" s="47" t="s">
        <v>74</v>
      </c>
      <c r="E2557" s="47" t="s">
        <v>63</v>
      </c>
      <c r="F2557" s="47" t="s">
        <v>2255</v>
      </c>
      <c r="G2557" s="47" t="s">
        <v>97</v>
      </c>
      <c r="H2557" s="47" t="s">
        <v>2232</v>
      </c>
      <c r="I2557" s="47" t="n">
        <v>5</v>
      </c>
    </row>
    <row r="2558" customFormat="false" ht="15" hidden="false" customHeight="false" outlineLevel="0" collapsed="false">
      <c r="A2558" s="47" t="s">
        <v>4799</v>
      </c>
      <c r="B2558" s="47" t="s">
        <v>761</v>
      </c>
      <c r="C2558" s="48" t="n">
        <v>46071</v>
      </c>
      <c r="D2558" s="47" t="s">
        <v>74</v>
      </c>
      <c r="E2558" s="47" t="s">
        <v>63</v>
      </c>
      <c r="F2558" s="47" t="s">
        <v>2255</v>
      </c>
      <c r="G2558" s="47" t="s">
        <v>97</v>
      </c>
      <c r="H2558" s="47" t="s">
        <v>2232</v>
      </c>
      <c r="I2558" s="47" t="n">
        <v>3</v>
      </c>
    </row>
    <row r="2559" customFormat="false" ht="15" hidden="false" customHeight="false" outlineLevel="0" collapsed="false">
      <c r="A2559" s="47" t="s">
        <v>4800</v>
      </c>
      <c r="B2559" s="47" t="s">
        <v>761</v>
      </c>
      <c r="C2559" s="48" t="n">
        <v>46071</v>
      </c>
      <c r="D2559" s="47" t="s">
        <v>74</v>
      </c>
      <c r="E2559" s="47" t="s">
        <v>63</v>
      </c>
      <c r="F2559" s="47" t="s">
        <v>2255</v>
      </c>
      <c r="G2559" s="47" t="s">
        <v>97</v>
      </c>
      <c r="H2559" s="47" t="s">
        <v>2232</v>
      </c>
      <c r="I2559" s="47" t="n">
        <v>6</v>
      </c>
    </row>
    <row r="2560" customFormat="false" ht="15" hidden="false" customHeight="false" outlineLevel="0" collapsed="false">
      <c r="A2560" s="47" t="s">
        <v>4801</v>
      </c>
      <c r="B2560" s="47" t="s">
        <v>761</v>
      </c>
      <c r="C2560" s="48" t="n">
        <v>46071</v>
      </c>
      <c r="D2560" s="47" t="s">
        <v>74</v>
      </c>
      <c r="E2560" s="47" t="s">
        <v>63</v>
      </c>
      <c r="F2560" s="47" t="s">
        <v>2255</v>
      </c>
      <c r="G2560" s="47" t="s">
        <v>97</v>
      </c>
      <c r="H2560" s="47" t="s">
        <v>2232</v>
      </c>
      <c r="I2560" s="47" t="n">
        <v>6</v>
      </c>
    </row>
    <row r="2561" customFormat="false" ht="15" hidden="false" customHeight="false" outlineLevel="0" collapsed="false">
      <c r="A2561" s="47" t="s">
        <v>4802</v>
      </c>
      <c r="B2561" s="47" t="s">
        <v>762</v>
      </c>
      <c r="C2561" s="48" t="n">
        <v>46071</v>
      </c>
      <c r="D2561" s="47" t="s">
        <v>75</v>
      </c>
      <c r="E2561" s="47" t="s">
        <v>63</v>
      </c>
      <c r="F2561" s="47" t="s">
        <v>2252</v>
      </c>
      <c r="G2561" s="47" t="s">
        <v>93</v>
      </c>
      <c r="H2561" s="47" t="s">
        <v>2253</v>
      </c>
      <c r="I2561" s="47" t="n">
        <v>41</v>
      </c>
    </row>
    <row r="2562" customFormat="false" ht="15" hidden="false" customHeight="false" outlineLevel="0" collapsed="false">
      <c r="A2562" s="47" t="s">
        <v>4803</v>
      </c>
      <c r="B2562" s="47" t="s">
        <v>762</v>
      </c>
      <c r="C2562" s="48" t="n">
        <v>46071</v>
      </c>
      <c r="D2562" s="47" t="s">
        <v>75</v>
      </c>
      <c r="E2562" s="47" t="s">
        <v>63</v>
      </c>
      <c r="F2562" s="47" t="s">
        <v>2255</v>
      </c>
      <c r="G2562" s="47" t="s">
        <v>93</v>
      </c>
      <c r="H2562" s="47" t="s">
        <v>2253</v>
      </c>
      <c r="I2562" s="47" t="n">
        <v>39</v>
      </c>
    </row>
    <row r="2563" customFormat="false" ht="15" hidden="false" customHeight="false" outlineLevel="0" collapsed="false">
      <c r="A2563" s="47" t="s">
        <v>4804</v>
      </c>
      <c r="B2563" s="47" t="s">
        <v>762</v>
      </c>
      <c r="C2563" s="48" t="n">
        <v>46071</v>
      </c>
      <c r="D2563" s="47" t="s">
        <v>75</v>
      </c>
      <c r="E2563" s="47" t="s">
        <v>63</v>
      </c>
      <c r="F2563" s="47" t="s">
        <v>2255</v>
      </c>
      <c r="G2563" s="47" t="s">
        <v>97</v>
      </c>
      <c r="H2563" s="47" t="s">
        <v>2232</v>
      </c>
      <c r="I2563" s="47" t="n">
        <v>6</v>
      </c>
    </row>
    <row r="2564" customFormat="false" ht="15" hidden="false" customHeight="false" outlineLevel="0" collapsed="false">
      <c r="A2564" s="47" t="s">
        <v>4805</v>
      </c>
      <c r="B2564" s="47" t="s">
        <v>762</v>
      </c>
      <c r="C2564" s="48" t="n">
        <v>46071</v>
      </c>
      <c r="D2564" s="47" t="s">
        <v>75</v>
      </c>
      <c r="E2564" s="47" t="s">
        <v>63</v>
      </c>
      <c r="F2564" s="47" t="s">
        <v>2255</v>
      </c>
      <c r="G2564" s="47" t="s">
        <v>97</v>
      </c>
      <c r="H2564" s="47" t="s">
        <v>2232</v>
      </c>
      <c r="I2564" s="47" t="n">
        <v>4</v>
      </c>
    </row>
    <row r="2565" customFormat="false" ht="15" hidden="false" customHeight="false" outlineLevel="0" collapsed="false">
      <c r="A2565" s="47" t="s">
        <v>4806</v>
      </c>
      <c r="B2565" s="47" t="s">
        <v>762</v>
      </c>
      <c r="C2565" s="48" t="n">
        <v>46071</v>
      </c>
      <c r="D2565" s="47" t="s">
        <v>75</v>
      </c>
      <c r="E2565" s="47" t="s">
        <v>63</v>
      </c>
      <c r="F2565" s="47" t="s">
        <v>2255</v>
      </c>
      <c r="G2565" s="47" t="s">
        <v>97</v>
      </c>
      <c r="H2565" s="47" t="s">
        <v>2232</v>
      </c>
      <c r="I2565" s="47" t="n">
        <v>2</v>
      </c>
    </row>
    <row r="2566" customFormat="false" ht="15" hidden="false" customHeight="false" outlineLevel="0" collapsed="false">
      <c r="A2566" s="47" t="s">
        <v>4807</v>
      </c>
      <c r="B2566" s="47" t="s">
        <v>763</v>
      </c>
      <c r="C2566" s="48" t="n">
        <v>46071</v>
      </c>
      <c r="D2566" s="47" t="s">
        <v>73</v>
      </c>
      <c r="E2566" s="47" t="s">
        <v>64</v>
      </c>
      <c r="F2566" s="47" t="s">
        <v>2278</v>
      </c>
      <c r="G2566" s="47" t="s">
        <v>97</v>
      </c>
      <c r="H2566" s="47" t="s">
        <v>2232</v>
      </c>
      <c r="I2566" s="47" t="n">
        <v>6</v>
      </c>
    </row>
    <row r="2567" customFormat="false" ht="15" hidden="false" customHeight="false" outlineLevel="0" collapsed="false">
      <c r="A2567" s="47" t="s">
        <v>4808</v>
      </c>
      <c r="B2567" s="47" t="s">
        <v>763</v>
      </c>
      <c r="C2567" s="48" t="n">
        <v>46071</v>
      </c>
      <c r="D2567" s="47" t="s">
        <v>73</v>
      </c>
      <c r="E2567" s="47" t="s">
        <v>64</v>
      </c>
      <c r="F2567" s="47" t="s">
        <v>2280</v>
      </c>
      <c r="G2567" s="47" t="s">
        <v>97</v>
      </c>
      <c r="H2567" s="47" t="s">
        <v>2232</v>
      </c>
      <c r="I2567" s="47" t="n">
        <v>4</v>
      </c>
    </row>
    <row r="2568" customFormat="false" ht="15" hidden="false" customHeight="false" outlineLevel="0" collapsed="false">
      <c r="A2568" s="47" t="s">
        <v>4809</v>
      </c>
      <c r="B2568" s="47" t="s">
        <v>763</v>
      </c>
      <c r="C2568" s="48" t="n">
        <v>46071</v>
      </c>
      <c r="D2568" s="47" t="s">
        <v>73</v>
      </c>
      <c r="E2568" s="47" t="s">
        <v>64</v>
      </c>
      <c r="F2568" s="47" t="s">
        <v>2278</v>
      </c>
      <c r="G2568" s="47" t="s">
        <v>97</v>
      </c>
      <c r="H2568" s="47" t="s">
        <v>2232</v>
      </c>
      <c r="I2568" s="47" t="n">
        <v>7</v>
      </c>
    </row>
    <row r="2569" customFormat="false" ht="15" hidden="false" customHeight="false" outlineLevel="0" collapsed="false">
      <c r="A2569" s="47" t="s">
        <v>4810</v>
      </c>
      <c r="B2569" s="47" t="s">
        <v>763</v>
      </c>
      <c r="C2569" s="48" t="n">
        <v>46071</v>
      </c>
      <c r="D2569" s="47" t="s">
        <v>73</v>
      </c>
      <c r="E2569" s="47" t="s">
        <v>64</v>
      </c>
      <c r="F2569" s="47" t="s">
        <v>2278</v>
      </c>
      <c r="G2569" s="47" t="s">
        <v>97</v>
      </c>
      <c r="H2569" s="47" t="s">
        <v>2232</v>
      </c>
      <c r="I2569" s="47" t="n">
        <v>7</v>
      </c>
    </row>
    <row r="2570" customFormat="false" ht="15" hidden="false" customHeight="false" outlineLevel="0" collapsed="false">
      <c r="A2570" s="47" t="s">
        <v>4811</v>
      </c>
      <c r="B2570" s="47" t="s">
        <v>763</v>
      </c>
      <c r="C2570" s="48" t="n">
        <v>46071</v>
      </c>
      <c r="D2570" s="47" t="s">
        <v>73</v>
      </c>
      <c r="E2570" s="47" t="s">
        <v>64</v>
      </c>
      <c r="F2570" s="47" t="s">
        <v>2278</v>
      </c>
      <c r="G2570" s="47" t="s">
        <v>98</v>
      </c>
      <c r="H2570" s="47" t="s">
        <v>2382</v>
      </c>
      <c r="I2570" s="47" t="n">
        <v>38</v>
      </c>
    </row>
    <row r="2571" customFormat="false" ht="15" hidden="false" customHeight="false" outlineLevel="0" collapsed="false">
      <c r="A2571" s="47" t="s">
        <v>4812</v>
      </c>
      <c r="B2571" s="47" t="s">
        <v>764</v>
      </c>
      <c r="C2571" s="48" t="n">
        <v>46071</v>
      </c>
      <c r="D2571" s="47" t="s">
        <v>74</v>
      </c>
      <c r="E2571" s="47" t="s">
        <v>64</v>
      </c>
      <c r="F2571" s="47" t="s">
        <v>2278</v>
      </c>
      <c r="G2571" s="47" t="s">
        <v>94</v>
      </c>
      <c r="H2571" s="47" t="s">
        <v>2229</v>
      </c>
      <c r="I2571" s="47" t="n">
        <v>75</v>
      </c>
    </row>
    <row r="2572" customFormat="false" ht="15" hidden="false" customHeight="false" outlineLevel="0" collapsed="false">
      <c r="A2572" s="47" t="s">
        <v>4813</v>
      </c>
      <c r="B2572" s="47" t="s">
        <v>764</v>
      </c>
      <c r="C2572" s="48" t="n">
        <v>46071</v>
      </c>
      <c r="D2572" s="47" t="s">
        <v>74</v>
      </c>
      <c r="E2572" s="47" t="s">
        <v>64</v>
      </c>
      <c r="F2572" s="47" t="s">
        <v>2278</v>
      </c>
      <c r="G2572" s="47" t="s">
        <v>97</v>
      </c>
      <c r="H2572" s="47" t="s">
        <v>2232</v>
      </c>
      <c r="I2572" s="47" t="n">
        <v>7</v>
      </c>
    </row>
    <row r="2573" customFormat="false" ht="15" hidden="false" customHeight="false" outlineLevel="0" collapsed="false">
      <c r="A2573" s="47" t="s">
        <v>4814</v>
      </c>
      <c r="B2573" s="47" t="s">
        <v>764</v>
      </c>
      <c r="C2573" s="48" t="n">
        <v>46071</v>
      </c>
      <c r="D2573" s="47" t="s">
        <v>74</v>
      </c>
      <c r="E2573" s="47" t="s">
        <v>64</v>
      </c>
      <c r="F2573" s="47" t="s">
        <v>2278</v>
      </c>
      <c r="G2573" s="47" t="s">
        <v>97</v>
      </c>
      <c r="H2573" s="47" t="s">
        <v>2232</v>
      </c>
      <c r="I2573" s="47" t="n">
        <v>3</v>
      </c>
    </row>
    <row r="2574" customFormat="false" ht="15" hidden="false" customHeight="false" outlineLevel="0" collapsed="false">
      <c r="A2574" s="47" t="s">
        <v>4815</v>
      </c>
      <c r="B2574" s="47" t="s">
        <v>764</v>
      </c>
      <c r="C2574" s="48" t="n">
        <v>46071</v>
      </c>
      <c r="D2574" s="47" t="s">
        <v>74</v>
      </c>
      <c r="E2574" s="47" t="s">
        <v>64</v>
      </c>
      <c r="F2574" s="47" t="s">
        <v>2280</v>
      </c>
      <c r="G2574" s="47" t="s">
        <v>97</v>
      </c>
      <c r="H2574" s="47" t="s">
        <v>2232</v>
      </c>
      <c r="I2574" s="47" t="n">
        <v>3</v>
      </c>
    </row>
    <row r="2575" customFormat="false" ht="15" hidden="false" customHeight="false" outlineLevel="0" collapsed="false">
      <c r="A2575" s="47" t="s">
        <v>4816</v>
      </c>
      <c r="B2575" s="47" t="s">
        <v>766</v>
      </c>
      <c r="C2575" s="48" t="n">
        <v>46071</v>
      </c>
      <c r="D2575" s="47" t="s">
        <v>73</v>
      </c>
      <c r="E2575" s="47" t="s">
        <v>65</v>
      </c>
      <c r="F2575" s="47" t="s">
        <v>2284</v>
      </c>
      <c r="G2575" s="47" t="s">
        <v>94</v>
      </c>
      <c r="H2575" s="47" t="s">
        <v>2229</v>
      </c>
      <c r="I2575" s="47" t="n">
        <v>62</v>
      </c>
    </row>
    <row r="2576" customFormat="false" ht="15" hidden="false" customHeight="false" outlineLevel="0" collapsed="false">
      <c r="A2576" s="47" t="s">
        <v>4817</v>
      </c>
      <c r="B2576" s="47" t="s">
        <v>766</v>
      </c>
      <c r="C2576" s="48" t="n">
        <v>46071</v>
      </c>
      <c r="D2576" s="47" t="s">
        <v>73</v>
      </c>
      <c r="E2576" s="47" t="s">
        <v>65</v>
      </c>
      <c r="F2576" s="47" t="s">
        <v>2284</v>
      </c>
      <c r="G2576" s="47" t="s">
        <v>97</v>
      </c>
      <c r="H2576" s="47" t="s">
        <v>2232</v>
      </c>
      <c r="I2576" s="47" t="n">
        <v>3</v>
      </c>
    </row>
    <row r="2577" customFormat="false" ht="15" hidden="false" customHeight="false" outlineLevel="0" collapsed="false">
      <c r="A2577" s="47" t="s">
        <v>4818</v>
      </c>
      <c r="B2577" s="47" t="s">
        <v>766</v>
      </c>
      <c r="C2577" s="48" t="n">
        <v>46071</v>
      </c>
      <c r="D2577" s="47" t="s">
        <v>73</v>
      </c>
      <c r="E2577" s="47" t="s">
        <v>65</v>
      </c>
      <c r="F2577" s="47" t="s">
        <v>2284</v>
      </c>
      <c r="G2577" s="47" t="s">
        <v>98</v>
      </c>
      <c r="H2577" s="47" t="s">
        <v>2382</v>
      </c>
      <c r="I2577" s="47" t="n">
        <v>20</v>
      </c>
    </row>
    <row r="2578" customFormat="false" ht="15" hidden="false" customHeight="false" outlineLevel="0" collapsed="false">
      <c r="A2578" s="47" t="s">
        <v>4819</v>
      </c>
      <c r="B2578" s="47" t="s">
        <v>768</v>
      </c>
      <c r="C2578" s="48" t="n">
        <v>46071</v>
      </c>
      <c r="D2578" s="47" t="s">
        <v>74</v>
      </c>
      <c r="E2578" s="47" t="s">
        <v>65</v>
      </c>
      <c r="F2578" s="47" t="s">
        <v>2284</v>
      </c>
      <c r="G2578" s="47" t="s">
        <v>97</v>
      </c>
      <c r="H2578" s="47" t="s">
        <v>2232</v>
      </c>
      <c r="I2578" s="47" t="n">
        <v>5</v>
      </c>
    </row>
    <row r="2579" customFormat="false" ht="15" hidden="false" customHeight="false" outlineLevel="0" collapsed="false">
      <c r="A2579" s="47" t="s">
        <v>4820</v>
      </c>
      <c r="B2579" s="47" t="s">
        <v>768</v>
      </c>
      <c r="C2579" s="48" t="n">
        <v>46071</v>
      </c>
      <c r="D2579" s="47" t="s">
        <v>74</v>
      </c>
      <c r="E2579" s="47" t="s">
        <v>65</v>
      </c>
      <c r="F2579" s="47" t="s">
        <v>2284</v>
      </c>
      <c r="G2579" s="47" t="s">
        <v>97</v>
      </c>
      <c r="H2579" s="47" t="s">
        <v>2232</v>
      </c>
      <c r="I2579" s="47" t="n">
        <v>3</v>
      </c>
    </row>
    <row r="2580" customFormat="false" ht="15" hidden="false" customHeight="false" outlineLevel="0" collapsed="false">
      <c r="A2580" s="47" t="s">
        <v>4821</v>
      </c>
      <c r="B2580" s="47" t="s">
        <v>768</v>
      </c>
      <c r="C2580" s="48" t="n">
        <v>46071</v>
      </c>
      <c r="D2580" s="47" t="s">
        <v>74</v>
      </c>
      <c r="E2580" s="47" t="s">
        <v>65</v>
      </c>
      <c r="F2580" s="47" t="s">
        <v>2284</v>
      </c>
      <c r="G2580" s="47" t="s">
        <v>97</v>
      </c>
      <c r="H2580" s="47" t="s">
        <v>2232</v>
      </c>
      <c r="I2580" s="47" t="n">
        <v>6</v>
      </c>
    </row>
    <row r="2581" customFormat="false" ht="15" hidden="false" customHeight="false" outlineLevel="0" collapsed="false">
      <c r="A2581" s="47" t="s">
        <v>4822</v>
      </c>
      <c r="B2581" s="47" t="s">
        <v>769</v>
      </c>
      <c r="C2581" s="48" t="n">
        <v>46071</v>
      </c>
      <c r="D2581" s="47" t="s">
        <v>75</v>
      </c>
      <c r="E2581" s="47" t="s">
        <v>65</v>
      </c>
      <c r="F2581" s="47" t="s">
        <v>2284</v>
      </c>
      <c r="G2581" s="47" t="s">
        <v>97</v>
      </c>
      <c r="H2581" s="47" t="s">
        <v>2232</v>
      </c>
      <c r="I2581" s="47" t="n">
        <v>6</v>
      </c>
    </row>
    <row r="2582" customFormat="false" ht="15" hidden="false" customHeight="false" outlineLevel="0" collapsed="false">
      <c r="A2582" s="47" t="s">
        <v>4823</v>
      </c>
      <c r="B2582" s="47" t="s">
        <v>769</v>
      </c>
      <c r="C2582" s="48" t="n">
        <v>46071</v>
      </c>
      <c r="D2582" s="47" t="s">
        <v>75</v>
      </c>
      <c r="E2582" s="47" t="s">
        <v>65</v>
      </c>
      <c r="F2582" s="47" t="s">
        <v>2284</v>
      </c>
      <c r="G2582" s="47" t="s">
        <v>97</v>
      </c>
      <c r="H2582" s="47" t="s">
        <v>2232</v>
      </c>
      <c r="I2582" s="47" t="n">
        <v>5</v>
      </c>
    </row>
    <row r="2583" customFormat="false" ht="15" hidden="false" customHeight="false" outlineLevel="0" collapsed="false">
      <c r="A2583" s="47" t="s">
        <v>4824</v>
      </c>
      <c r="B2583" s="47" t="s">
        <v>769</v>
      </c>
      <c r="C2583" s="48" t="n">
        <v>46071</v>
      </c>
      <c r="D2583" s="47" t="s">
        <v>75</v>
      </c>
      <c r="E2583" s="47" t="s">
        <v>65</v>
      </c>
      <c r="F2583" s="47" t="s">
        <v>2284</v>
      </c>
      <c r="G2583" s="47" t="s">
        <v>97</v>
      </c>
      <c r="H2583" s="47" t="s">
        <v>2232</v>
      </c>
      <c r="I2583" s="47" t="n">
        <v>4</v>
      </c>
    </row>
    <row r="2584" customFormat="false" ht="15" hidden="false" customHeight="false" outlineLevel="0" collapsed="false">
      <c r="A2584" s="47" t="s">
        <v>4825</v>
      </c>
      <c r="B2584" s="47" t="s">
        <v>769</v>
      </c>
      <c r="C2584" s="48" t="n">
        <v>46071</v>
      </c>
      <c r="D2584" s="47" t="s">
        <v>75</v>
      </c>
      <c r="E2584" s="47" t="s">
        <v>65</v>
      </c>
      <c r="F2584" s="47" t="s">
        <v>2289</v>
      </c>
      <c r="G2584" s="47" t="s">
        <v>97</v>
      </c>
      <c r="H2584" s="47" t="s">
        <v>2232</v>
      </c>
      <c r="I2584" s="47" t="n">
        <v>2</v>
      </c>
    </row>
    <row r="2585" customFormat="false" ht="15" hidden="false" customHeight="false" outlineLevel="0" collapsed="false">
      <c r="A2585" s="47" t="s">
        <v>4826</v>
      </c>
      <c r="B2585" s="47" t="s">
        <v>769</v>
      </c>
      <c r="C2585" s="48" t="n">
        <v>46071</v>
      </c>
      <c r="D2585" s="47" t="s">
        <v>75</v>
      </c>
      <c r="E2585" s="47" t="s">
        <v>65</v>
      </c>
      <c r="F2585" s="47" t="s">
        <v>2289</v>
      </c>
      <c r="G2585" s="47" t="s">
        <v>97</v>
      </c>
      <c r="H2585" s="47" t="s">
        <v>2232</v>
      </c>
      <c r="I2585" s="47" t="n">
        <v>2</v>
      </c>
    </row>
    <row r="2586" customFormat="false" ht="15" hidden="false" customHeight="false" outlineLevel="0" collapsed="false">
      <c r="A2586" s="47" t="s">
        <v>4827</v>
      </c>
      <c r="B2586" s="47" t="s">
        <v>769</v>
      </c>
      <c r="C2586" s="48" t="n">
        <v>46071</v>
      </c>
      <c r="D2586" s="47" t="s">
        <v>75</v>
      </c>
      <c r="E2586" s="47" t="s">
        <v>65</v>
      </c>
      <c r="F2586" s="47" t="s">
        <v>2289</v>
      </c>
      <c r="G2586" s="47" t="s">
        <v>97</v>
      </c>
      <c r="H2586" s="47" t="s">
        <v>2232</v>
      </c>
      <c r="I2586" s="47" t="n">
        <v>2</v>
      </c>
    </row>
    <row r="2587" customFormat="false" ht="15" hidden="false" customHeight="false" outlineLevel="0" collapsed="false">
      <c r="A2587" s="47" t="s">
        <v>4828</v>
      </c>
      <c r="B2587" s="47" t="s">
        <v>770</v>
      </c>
      <c r="C2587" s="48" t="n">
        <v>46072</v>
      </c>
      <c r="D2587" s="47" t="s">
        <v>73</v>
      </c>
      <c r="E2587" s="47" t="s">
        <v>62</v>
      </c>
      <c r="F2587" s="47" t="s">
        <v>2228</v>
      </c>
      <c r="G2587" s="47" t="s">
        <v>93</v>
      </c>
      <c r="H2587" s="47" t="s">
        <v>2253</v>
      </c>
      <c r="I2587" s="47" t="n">
        <v>14</v>
      </c>
    </row>
    <row r="2588" customFormat="false" ht="15" hidden="false" customHeight="false" outlineLevel="0" collapsed="false">
      <c r="A2588" s="47" t="s">
        <v>4829</v>
      </c>
      <c r="B2588" s="47" t="s">
        <v>770</v>
      </c>
      <c r="C2588" s="48" t="n">
        <v>46072</v>
      </c>
      <c r="D2588" s="47" t="s">
        <v>73</v>
      </c>
      <c r="E2588" s="47" t="s">
        <v>62</v>
      </c>
      <c r="F2588" s="47" t="s">
        <v>2228</v>
      </c>
      <c r="G2588" s="47" t="s">
        <v>94</v>
      </c>
      <c r="H2588" s="47" t="s">
        <v>2229</v>
      </c>
      <c r="I2588" s="47" t="n">
        <v>100</v>
      </c>
    </row>
    <row r="2589" customFormat="false" ht="15" hidden="false" customHeight="false" outlineLevel="0" collapsed="false">
      <c r="A2589" s="47" t="s">
        <v>4830</v>
      </c>
      <c r="B2589" s="47" t="s">
        <v>770</v>
      </c>
      <c r="C2589" s="48" t="n">
        <v>46072</v>
      </c>
      <c r="D2589" s="47" t="s">
        <v>73</v>
      </c>
      <c r="E2589" s="47" t="s">
        <v>62</v>
      </c>
      <c r="F2589" s="47" t="s">
        <v>2228</v>
      </c>
      <c r="G2589" s="47" t="s">
        <v>95</v>
      </c>
      <c r="H2589" s="47" t="s">
        <v>2245</v>
      </c>
      <c r="I2589" s="47" t="n">
        <v>6</v>
      </c>
    </row>
    <row r="2590" customFormat="false" ht="15" hidden="false" customHeight="false" outlineLevel="0" collapsed="false">
      <c r="A2590" s="47" t="s">
        <v>4831</v>
      </c>
      <c r="B2590" s="47" t="s">
        <v>770</v>
      </c>
      <c r="C2590" s="48" t="n">
        <v>46072</v>
      </c>
      <c r="D2590" s="47" t="s">
        <v>73</v>
      </c>
      <c r="E2590" s="47" t="s">
        <v>62</v>
      </c>
      <c r="F2590" s="47" t="s">
        <v>2231</v>
      </c>
      <c r="G2590" s="47" t="s">
        <v>97</v>
      </c>
      <c r="H2590" s="47" t="s">
        <v>2232</v>
      </c>
      <c r="I2590" s="47" t="n">
        <v>4</v>
      </c>
    </row>
    <row r="2591" customFormat="false" ht="15" hidden="false" customHeight="false" outlineLevel="0" collapsed="false">
      <c r="A2591" s="47" t="s">
        <v>4832</v>
      </c>
      <c r="B2591" s="47" t="s">
        <v>770</v>
      </c>
      <c r="C2591" s="48" t="n">
        <v>46072</v>
      </c>
      <c r="D2591" s="47" t="s">
        <v>73</v>
      </c>
      <c r="E2591" s="47" t="s">
        <v>62</v>
      </c>
      <c r="F2591" s="47" t="s">
        <v>2228</v>
      </c>
      <c r="G2591" s="47" t="s">
        <v>97</v>
      </c>
      <c r="H2591" s="47" t="s">
        <v>2232</v>
      </c>
      <c r="I2591" s="47" t="n">
        <v>6</v>
      </c>
    </row>
    <row r="2592" customFormat="false" ht="15" hidden="false" customHeight="false" outlineLevel="0" collapsed="false">
      <c r="A2592" s="47" t="s">
        <v>4833</v>
      </c>
      <c r="B2592" s="47" t="s">
        <v>770</v>
      </c>
      <c r="C2592" s="48" t="n">
        <v>46072</v>
      </c>
      <c r="D2592" s="47" t="s">
        <v>73</v>
      </c>
      <c r="E2592" s="47" t="s">
        <v>62</v>
      </c>
      <c r="F2592" s="47" t="s">
        <v>2228</v>
      </c>
      <c r="G2592" s="47" t="s">
        <v>97</v>
      </c>
      <c r="H2592" s="47" t="s">
        <v>2232</v>
      </c>
      <c r="I2592" s="47" t="n">
        <v>4</v>
      </c>
    </row>
    <row r="2593" customFormat="false" ht="15" hidden="false" customHeight="false" outlineLevel="0" collapsed="false">
      <c r="A2593" s="47" t="s">
        <v>4834</v>
      </c>
      <c r="B2593" s="47" t="s">
        <v>770</v>
      </c>
      <c r="C2593" s="48" t="n">
        <v>46072</v>
      </c>
      <c r="D2593" s="47" t="s">
        <v>73</v>
      </c>
      <c r="E2593" s="47" t="s">
        <v>62</v>
      </c>
      <c r="F2593" s="47" t="s">
        <v>2317</v>
      </c>
      <c r="G2593" s="47" t="s">
        <v>97</v>
      </c>
      <c r="H2593" s="47" t="s">
        <v>2232</v>
      </c>
      <c r="I2593" s="47" t="n">
        <v>6</v>
      </c>
    </row>
    <row r="2594" customFormat="false" ht="15" hidden="false" customHeight="false" outlineLevel="0" collapsed="false">
      <c r="A2594" s="47" t="s">
        <v>4835</v>
      </c>
      <c r="B2594" s="47" t="s">
        <v>770</v>
      </c>
      <c r="C2594" s="48" t="n">
        <v>46072</v>
      </c>
      <c r="D2594" s="47" t="s">
        <v>73</v>
      </c>
      <c r="E2594" s="47" t="s">
        <v>62</v>
      </c>
      <c r="F2594" s="47" t="s">
        <v>2317</v>
      </c>
      <c r="G2594" s="47" t="s">
        <v>97</v>
      </c>
      <c r="H2594" s="47" t="s">
        <v>2232</v>
      </c>
      <c r="I2594" s="47" t="n">
        <v>7</v>
      </c>
    </row>
    <row r="2595" customFormat="false" ht="15" hidden="false" customHeight="false" outlineLevel="0" collapsed="false">
      <c r="A2595" s="47" t="s">
        <v>4836</v>
      </c>
      <c r="B2595" s="47" t="s">
        <v>770</v>
      </c>
      <c r="C2595" s="48" t="n">
        <v>46072</v>
      </c>
      <c r="D2595" s="47" t="s">
        <v>73</v>
      </c>
      <c r="E2595" s="47" t="s">
        <v>62</v>
      </c>
      <c r="F2595" s="47" t="s">
        <v>2228</v>
      </c>
      <c r="G2595" s="47" t="s">
        <v>97</v>
      </c>
      <c r="H2595" s="47" t="s">
        <v>2232</v>
      </c>
      <c r="I2595" s="47" t="n">
        <v>5</v>
      </c>
    </row>
    <row r="2596" customFormat="false" ht="15" hidden="false" customHeight="false" outlineLevel="0" collapsed="false">
      <c r="A2596" s="47" t="s">
        <v>4837</v>
      </c>
      <c r="B2596" s="47" t="s">
        <v>770</v>
      </c>
      <c r="C2596" s="48" t="n">
        <v>46072</v>
      </c>
      <c r="D2596" s="47" t="s">
        <v>73</v>
      </c>
      <c r="E2596" s="47" t="s">
        <v>62</v>
      </c>
      <c r="F2596" s="47" t="s">
        <v>2228</v>
      </c>
      <c r="G2596" s="47" t="s">
        <v>97</v>
      </c>
      <c r="H2596" s="47" t="s">
        <v>2232</v>
      </c>
      <c r="I2596" s="47" t="n">
        <v>3</v>
      </c>
    </row>
    <row r="2597" customFormat="false" ht="15" hidden="false" customHeight="false" outlineLevel="0" collapsed="false">
      <c r="A2597" s="47" t="s">
        <v>4838</v>
      </c>
      <c r="B2597" s="47" t="s">
        <v>770</v>
      </c>
      <c r="C2597" s="48" t="n">
        <v>46072</v>
      </c>
      <c r="D2597" s="47" t="s">
        <v>73</v>
      </c>
      <c r="E2597" s="47" t="s">
        <v>62</v>
      </c>
      <c r="F2597" s="47" t="s">
        <v>2231</v>
      </c>
      <c r="G2597" s="47" t="s">
        <v>97</v>
      </c>
      <c r="H2597" s="47" t="s">
        <v>2232</v>
      </c>
      <c r="I2597" s="47" t="n">
        <v>6</v>
      </c>
    </row>
    <row r="2598" customFormat="false" ht="15" hidden="false" customHeight="false" outlineLevel="0" collapsed="false">
      <c r="A2598" s="47" t="s">
        <v>4839</v>
      </c>
      <c r="B2598" s="47" t="s">
        <v>772</v>
      </c>
      <c r="C2598" s="48" t="n">
        <v>46072</v>
      </c>
      <c r="D2598" s="47" t="s">
        <v>74</v>
      </c>
      <c r="E2598" s="47" t="s">
        <v>62</v>
      </c>
      <c r="F2598" s="47" t="s">
        <v>2231</v>
      </c>
      <c r="G2598" s="47" t="s">
        <v>93</v>
      </c>
      <c r="H2598" s="47" t="s">
        <v>2253</v>
      </c>
      <c r="I2598" s="47" t="n">
        <v>176</v>
      </c>
    </row>
    <row r="2599" customFormat="false" ht="15" hidden="false" customHeight="false" outlineLevel="0" collapsed="false">
      <c r="A2599" s="47" t="s">
        <v>4840</v>
      </c>
      <c r="B2599" s="47" t="s">
        <v>772</v>
      </c>
      <c r="C2599" s="48" t="n">
        <v>46072</v>
      </c>
      <c r="D2599" s="47" t="s">
        <v>74</v>
      </c>
      <c r="E2599" s="47" t="s">
        <v>62</v>
      </c>
      <c r="F2599" s="47" t="s">
        <v>2228</v>
      </c>
      <c r="G2599" s="47" t="s">
        <v>95</v>
      </c>
      <c r="H2599" s="47" t="s">
        <v>2245</v>
      </c>
      <c r="I2599" s="47" t="n">
        <v>13</v>
      </c>
    </row>
    <row r="2600" customFormat="false" ht="15" hidden="false" customHeight="false" outlineLevel="0" collapsed="false">
      <c r="A2600" s="47" t="s">
        <v>4841</v>
      </c>
      <c r="B2600" s="47" t="s">
        <v>772</v>
      </c>
      <c r="C2600" s="48" t="n">
        <v>46072</v>
      </c>
      <c r="D2600" s="47" t="s">
        <v>74</v>
      </c>
      <c r="E2600" s="47" t="s">
        <v>62</v>
      </c>
      <c r="F2600" s="47" t="s">
        <v>2231</v>
      </c>
      <c r="G2600" s="47" t="s">
        <v>97</v>
      </c>
      <c r="H2600" s="47" t="s">
        <v>2232</v>
      </c>
      <c r="I2600" s="47" t="n">
        <v>5</v>
      </c>
    </row>
    <row r="2601" customFormat="false" ht="15" hidden="false" customHeight="false" outlineLevel="0" collapsed="false">
      <c r="A2601" s="47" t="s">
        <v>4842</v>
      </c>
      <c r="B2601" s="47" t="s">
        <v>772</v>
      </c>
      <c r="C2601" s="48" t="n">
        <v>46072</v>
      </c>
      <c r="D2601" s="47" t="s">
        <v>74</v>
      </c>
      <c r="E2601" s="47" t="s">
        <v>62</v>
      </c>
      <c r="F2601" s="47" t="s">
        <v>2228</v>
      </c>
      <c r="G2601" s="47" t="s">
        <v>97</v>
      </c>
      <c r="H2601" s="47" t="s">
        <v>2232</v>
      </c>
      <c r="I2601" s="47" t="n">
        <v>7</v>
      </c>
    </row>
    <row r="2602" customFormat="false" ht="15" hidden="false" customHeight="false" outlineLevel="0" collapsed="false">
      <c r="A2602" s="47" t="s">
        <v>4843</v>
      </c>
      <c r="B2602" s="47" t="s">
        <v>772</v>
      </c>
      <c r="C2602" s="48" t="n">
        <v>46072</v>
      </c>
      <c r="D2602" s="47" t="s">
        <v>74</v>
      </c>
      <c r="E2602" s="47" t="s">
        <v>62</v>
      </c>
      <c r="F2602" s="47" t="s">
        <v>2231</v>
      </c>
      <c r="G2602" s="47" t="s">
        <v>97</v>
      </c>
      <c r="H2602" s="47" t="s">
        <v>2232</v>
      </c>
      <c r="I2602" s="47" t="n">
        <v>4</v>
      </c>
    </row>
    <row r="2603" customFormat="false" ht="15" hidden="false" customHeight="false" outlineLevel="0" collapsed="false">
      <c r="A2603" s="47" t="s">
        <v>4844</v>
      </c>
      <c r="B2603" s="47" t="s">
        <v>773</v>
      </c>
      <c r="C2603" s="48" t="n">
        <v>46072</v>
      </c>
      <c r="D2603" s="47" t="s">
        <v>75</v>
      </c>
      <c r="E2603" s="47" t="s">
        <v>62</v>
      </c>
      <c r="F2603" s="47" t="s">
        <v>2231</v>
      </c>
      <c r="G2603" s="47" t="s">
        <v>97</v>
      </c>
      <c r="H2603" s="47" t="s">
        <v>2232</v>
      </c>
      <c r="I2603" s="47" t="n">
        <v>5</v>
      </c>
    </row>
    <row r="2604" customFormat="false" ht="15" hidden="false" customHeight="false" outlineLevel="0" collapsed="false">
      <c r="A2604" s="47" t="s">
        <v>4845</v>
      </c>
      <c r="B2604" s="47" t="s">
        <v>773</v>
      </c>
      <c r="C2604" s="48" t="n">
        <v>46072</v>
      </c>
      <c r="D2604" s="47" t="s">
        <v>75</v>
      </c>
      <c r="E2604" s="47" t="s">
        <v>62</v>
      </c>
      <c r="F2604" s="47" t="s">
        <v>2228</v>
      </c>
      <c r="G2604" s="47" t="s">
        <v>97</v>
      </c>
      <c r="H2604" s="47" t="s">
        <v>2232</v>
      </c>
      <c r="I2604" s="47" t="n">
        <v>6</v>
      </c>
    </row>
    <row r="2605" customFormat="false" ht="15" hidden="false" customHeight="false" outlineLevel="0" collapsed="false">
      <c r="A2605" s="47" t="s">
        <v>4846</v>
      </c>
      <c r="B2605" s="47" t="s">
        <v>773</v>
      </c>
      <c r="C2605" s="48" t="n">
        <v>46072</v>
      </c>
      <c r="D2605" s="47" t="s">
        <v>75</v>
      </c>
      <c r="E2605" s="47" t="s">
        <v>62</v>
      </c>
      <c r="F2605" s="47" t="s">
        <v>2228</v>
      </c>
      <c r="G2605" s="47" t="s">
        <v>97</v>
      </c>
      <c r="H2605" s="47" t="s">
        <v>2232</v>
      </c>
      <c r="I2605" s="47" t="n">
        <v>6</v>
      </c>
    </row>
    <row r="2606" customFormat="false" ht="15" hidden="false" customHeight="false" outlineLevel="0" collapsed="false">
      <c r="A2606" s="47" t="s">
        <v>4847</v>
      </c>
      <c r="B2606" s="47" t="s">
        <v>774</v>
      </c>
      <c r="C2606" s="48" t="n">
        <v>46072</v>
      </c>
      <c r="D2606" s="47" t="s">
        <v>73</v>
      </c>
      <c r="E2606" s="47" t="s">
        <v>63</v>
      </c>
      <c r="F2606" s="47" t="s">
        <v>2255</v>
      </c>
      <c r="G2606" s="47" t="s">
        <v>93</v>
      </c>
      <c r="H2606" s="47" t="s">
        <v>2253</v>
      </c>
      <c r="I2606" s="47" t="n">
        <v>40</v>
      </c>
    </row>
    <row r="2607" customFormat="false" ht="15" hidden="false" customHeight="false" outlineLevel="0" collapsed="false">
      <c r="A2607" s="47" t="s">
        <v>4848</v>
      </c>
      <c r="B2607" s="47" t="s">
        <v>774</v>
      </c>
      <c r="C2607" s="48" t="n">
        <v>46072</v>
      </c>
      <c r="D2607" s="47" t="s">
        <v>73</v>
      </c>
      <c r="E2607" s="47" t="s">
        <v>63</v>
      </c>
      <c r="F2607" s="47" t="s">
        <v>2255</v>
      </c>
      <c r="G2607" s="47" t="s">
        <v>97</v>
      </c>
      <c r="H2607" s="47" t="s">
        <v>2232</v>
      </c>
      <c r="I2607" s="47" t="n">
        <v>2</v>
      </c>
    </row>
    <row r="2608" customFormat="false" ht="15" hidden="false" customHeight="false" outlineLevel="0" collapsed="false">
      <c r="A2608" s="47" t="s">
        <v>4849</v>
      </c>
      <c r="B2608" s="47" t="s">
        <v>775</v>
      </c>
      <c r="C2608" s="48" t="n">
        <v>46072</v>
      </c>
      <c r="D2608" s="47" t="s">
        <v>74</v>
      </c>
      <c r="E2608" s="47" t="s">
        <v>63</v>
      </c>
      <c r="F2608" s="47" t="s">
        <v>2252</v>
      </c>
      <c r="G2608" s="47" t="s">
        <v>93</v>
      </c>
      <c r="H2608" s="47" t="s">
        <v>2253</v>
      </c>
      <c r="I2608" s="47" t="n">
        <v>13</v>
      </c>
    </row>
    <row r="2609" customFormat="false" ht="15" hidden="false" customHeight="false" outlineLevel="0" collapsed="false">
      <c r="A2609" s="47" t="s">
        <v>4850</v>
      </c>
      <c r="B2609" s="47" t="s">
        <v>775</v>
      </c>
      <c r="C2609" s="48" t="n">
        <v>46072</v>
      </c>
      <c r="D2609" s="47" t="s">
        <v>74</v>
      </c>
      <c r="E2609" s="47" t="s">
        <v>63</v>
      </c>
      <c r="F2609" s="47" t="s">
        <v>2255</v>
      </c>
      <c r="G2609" s="47" t="s">
        <v>97</v>
      </c>
      <c r="H2609" s="47" t="s">
        <v>2232</v>
      </c>
      <c r="I2609" s="47" t="n">
        <v>4</v>
      </c>
    </row>
    <row r="2610" customFormat="false" ht="15" hidden="false" customHeight="false" outlineLevel="0" collapsed="false">
      <c r="A2610" s="47" t="s">
        <v>4851</v>
      </c>
      <c r="B2610" s="47" t="s">
        <v>775</v>
      </c>
      <c r="C2610" s="48" t="n">
        <v>46072</v>
      </c>
      <c r="D2610" s="47" t="s">
        <v>74</v>
      </c>
      <c r="E2610" s="47" t="s">
        <v>63</v>
      </c>
      <c r="F2610" s="47" t="s">
        <v>2255</v>
      </c>
      <c r="G2610" s="47" t="s">
        <v>97</v>
      </c>
      <c r="H2610" s="47" t="s">
        <v>2232</v>
      </c>
      <c r="I2610" s="47" t="n">
        <v>5</v>
      </c>
    </row>
    <row r="2611" customFormat="false" ht="15" hidden="false" customHeight="false" outlineLevel="0" collapsed="false">
      <c r="A2611" s="47" t="s">
        <v>4852</v>
      </c>
      <c r="B2611" s="47" t="s">
        <v>775</v>
      </c>
      <c r="C2611" s="48" t="n">
        <v>46072</v>
      </c>
      <c r="D2611" s="47" t="s">
        <v>74</v>
      </c>
      <c r="E2611" s="47" t="s">
        <v>63</v>
      </c>
      <c r="F2611" s="47" t="s">
        <v>2255</v>
      </c>
      <c r="G2611" s="47" t="s">
        <v>97</v>
      </c>
      <c r="H2611" s="47" t="s">
        <v>2232</v>
      </c>
      <c r="I2611" s="47" t="n">
        <v>3</v>
      </c>
    </row>
    <row r="2612" customFormat="false" ht="15" hidden="false" customHeight="false" outlineLevel="0" collapsed="false">
      <c r="A2612" s="47" t="s">
        <v>4853</v>
      </c>
      <c r="B2612" s="47" t="s">
        <v>776</v>
      </c>
      <c r="C2612" s="48" t="n">
        <v>46072</v>
      </c>
      <c r="D2612" s="47" t="s">
        <v>75</v>
      </c>
      <c r="E2612" s="47" t="s">
        <v>63</v>
      </c>
      <c r="F2612" s="47" t="s">
        <v>2252</v>
      </c>
      <c r="G2612" s="47" t="s">
        <v>97</v>
      </c>
      <c r="H2612" s="47" t="s">
        <v>2232</v>
      </c>
      <c r="I2612" s="47" t="n">
        <v>3</v>
      </c>
    </row>
    <row r="2613" customFormat="false" ht="15" hidden="false" customHeight="false" outlineLevel="0" collapsed="false">
      <c r="A2613" s="47" t="s">
        <v>4854</v>
      </c>
      <c r="B2613" s="47" t="s">
        <v>776</v>
      </c>
      <c r="C2613" s="48" t="n">
        <v>46072</v>
      </c>
      <c r="D2613" s="47" t="s">
        <v>75</v>
      </c>
      <c r="E2613" s="47" t="s">
        <v>63</v>
      </c>
      <c r="F2613" s="47" t="s">
        <v>2255</v>
      </c>
      <c r="G2613" s="47" t="s">
        <v>97</v>
      </c>
      <c r="H2613" s="47" t="s">
        <v>2232</v>
      </c>
      <c r="I2613" s="47" t="n">
        <v>6</v>
      </c>
    </row>
    <row r="2614" customFormat="false" ht="15" hidden="false" customHeight="false" outlineLevel="0" collapsed="false">
      <c r="A2614" s="47" t="s">
        <v>4855</v>
      </c>
      <c r="B2614" s="47" t="s">
        <v>776</v>
      </c>
      <c r="C2614" s="48" t="n">
        <v>46072</v>
      </c>
      <c r="D2614" s="47" t="s">
        <v>75</v>
      </c>
      <c r="E2614" s="47" t="s">
        <v>63</v>
      </c>
      <c r="F2614" s="47" t="s">
        <v>2260</v>
      </c>
      <c r="G2614" s="47" t="s">
        <v>97</v>
      </c>
      <c r="H2614" s="47" t="s">
        <v>2232</v>
      </c>
      <c r="I2614" s="47" t="n">
        <v>2</v>
      </c>
    </row>
    <row r="2615" customFormat="false" ht="15" hidden="false" customHeight="false" outlineLevel="0" collapsed="false">
      <c r="A2615" s="47" t="s">
        <v>4856</v>
      </c>
      <c r="B2615" s="47" t="s">
        <v>776</v>
      </c>
      <c r="C2615" s="48" t="n">
        <v>46072</v>
      </c>
      <c r="D2615" s="47" t="s">
        <v>75</v>
      </c>
      <c r="E2615" s="47" t="s">
        <v>63</v>
      </c>
      <c r="F2615" s="47" t="s">
        <v>2260</v>
      </c>
      <c r="G2615" s="47" t="s">
        <v>97</v>
      </c>
      <c r="H2615" s="47" t="s">
        <v>2232</v>
      </c>
      <c r="I2615" s="47" t="n">
        <v>6</v>
      </c>
    </row>
    <row r="2616" customFormat="false" ht="15" hidden="false" customHeight="false" outlineLevel="0" collapsed="false">
      <c r="A2616" s="47" t="s">
        <v>4857</v>
      </c>
      <c r="B2616" s="47" t="s">
        <v>776</v>
      </c>
      <c r="C2616" s="48" t="n">
        <v>46072</v>
      </c>
      <c r="D2616" s="47" t="s">
        <v>75</v>
      </c>
      <c r="E2616" s="47" t="s">
        <v>63</v>
      </c>
      <c r="F2616" s="47" t="s">
        <v>2255</v>
      </c>
      <c r="G2616" s="47" t="s">
        <v>97</v>
      </c>
      <c r="H2616" s="47" t="s">
        <v>2232</v>
      </c>
      <c r="I2616" s="47" t="n">
        <v>2</v>
      </c>
    </row>
    <row r="2617" customFormat="false" ht="15" hidden="false" customHeight="false" outlineLevel="0" collapsed="false">
      <c r="A2617" s="47" t="s">
        <v>4858</v>
      </c>
      <c r="B2617" s="47" t="s">
        <v>776</v>
      </c>
      <c r="C2617" s="48" t="n">
        <v>46072</v>
      </c>
      <c r="D2617" s="47" t="s">
        <v>75</v>
      </c>
      <c r="E2617" s="47" t="s">
        <v>63</v>
      </c>
      <c r="F2617" s="47" t="s">
        <v>2252</v>
      </c>
      <c r="G2617" s="47" t="s">
        <v>97</v>
      </c>
      <c r="H2617" s="47" t="s">
        <v>2232</v>
      </c>
      <c r="I2617" s="47" t="n">
        <v>2</v>
      </c>
    </row>
    <row r="2618" customFormat="false" ht="15" hidden="false" customHeight="false" outlineLevel="0" collapsed="false">
      <c r="A2618" s="47" t="s">
        <v>4859</v>
      </c>
      <c r="B2618" s="47" t="s">
        <v>777</v>
      </c>
      <c r="C2618" s="48" t="n">
        <v>46072</v>
      </c>
      <c r="D2618" s="47" t="s">
        <v>73</v>
      </c>
      <c r="E2618" s="47" t="s">
        <v>64</v>
      </c>
      <c r="F2618" s="47" t="s">
        <v>2280</v>
      </c>
      <c r="G2618" s="47" t="s">
        <v>97</v>
      </c>
      <c r="H2618" s="47" t="s">
        <v>2232</v>
      </c>
      <c r="I2618" s="47" t="n">
        <v>7</v>
      </c>
    </row>
    <row r="2619" customFormat="false" ht="15" hidden="false" customHeight="false" outlineLevel="0" collapsed="false">
      <c r="A2619" s="47" t="s">
        <v>4860</v>
      </c>
      <c r="B2619" s="47" t="s">
        <v>777</v>
      </c>
      <c r="C2619" s="48" t="n">
        <v>46072</v>
      </c>
      <c r="D2619" s="47" t="s">
        <v>73</v>
      </c>
      <c r="E2619" s="47" t="s">
        <v>64</v>
      </c>
      <c r="F2619" s="47" t="s">
        <v>2280</v>
      </c>
      <c r="G2619" s="47" t="s">
        <v>97</v>
      </c>
      <c r="H2619" s="47" t="s">
        <v>2232</v>
      </c>
      <c r="I2619" s="47" t="n">
        <v>4</v>
      </c>
    </row>
    <row r="2620" customFormat="false" ht="15" hidden="false" customHeight="false" outlineLevel="0" collapsed="false">
      <c r="A2620" s="47" t="s">
        <v>4861</v>
      </c>
      <c r="B2620" s="47" t="s">
        <v>777</v>
      </c>
      <c r="C2620" s="48" t="n">
        <v>46072</v>
      </c>
      <c r="D2620" s="47" t="s">
        <v>73</v>
      </c>
      <c r="E2620" s="47" t="s">
        <v>64</v>
      </c>
      <c r="F2620" s="47" t="s">
        <v>2278</v>
      </c>
      <c r="G2620" s="47" t="s">
        <v>97</v>
      </c>
      <c r="H2620" s="47" t="s">
        <v>2232</v>
      </c>
      <c r="I2620" s="47" t="n">
        <v>4</v>
      </c>
    </row>
    <row r="2621" customFormat="false" ht="15" hidden="false" customHeight="false" outlineLevel="0" collapsed="false">
      <c r="A2621" s="47" t="s">
        <v>4862</v>
      </c>
      <c r="B2621" s="47" t="s">
        <v>777</v>
      </c>
      <c r="C2621" s="48" t="n">
        <v>46072</v>
      </c>
      <c r="D2621" s="47" t="s">
        <v>73</v>
      </c>
      <c r="E2621" s="47" t="s">
        <v>64</v>
      </c>
      <c r="F2621" s="47" t="s">
        <v>2278</v>
      </c>
      <c r="G2621" s="47" t="s">
        <v>97</v>
      </c>
      <c r="H2621" s="47" t="s">
        <v>2232</v>
      </c>
      <c r="I2621" s="47" t="n">
        <v>5</v>
      </c>
    </row>
    <row r="2622" customFormat="false" ht="15" hidden="false" customHeight="false" outlineLevel="0" collapsed="false">
      <c r="A2622" s="47" t="s">
        <v>4863</v>
      </c>
      <c r="B2622" s="47" t="s">
        <v>777</v>
      </c>
      <c r="C2622" s="48" t="n">
        <v>46072</v>
      </c>
      <c r="D2622" s="47" t="s">
        <v>73</v>
      </c>
      <c r="E2622" s="47" t="s">
        <v>64</v>
      </c>
      <c r="F2622" s="47" t="s">
        <v>2278</v>
      </c>
      <c r="G2622" s="47" t="s">
        <v>97</v>
      </c>
      <c r="H2622" s="47" t="s">
        <v>2232</v>
      </c>
      <c r="I2622" s="47" t="n">
        <v>3</v>
      </c>
    </row>
    <row r="2623" customFormat="false" ht="15" hidden="false" customHeight="false" outlineLevel="0" collapsed="false">
      <c r="A2623" s="47" t="s">
        <v>4864</v>
      </c>
      <c r="B2623" s="47" t="s">
        <v>777</v>
      </c>
      <c r="C2623" s="48" t="n">
        <v>46072</v>
      </c>
      <c r="D2623" s="47" t="s">
        <v>73</v>
      </c>
      <c r="E2623" s="47" t="s">
        <v>64</v>
      </c>
      <c r="F2623" s="47" t="s">
        <v>2278</v>
      </c>
      <c r="G2623" s="47" t="s">
        <v>97</v>
      </c>
      <c r="H2623" s="47" t="s">
        <v>2232</v>
      </c>
      <c r="I2623" s="47" t="n">
        <v>4</v>
      </c>
    </row>
    <row r="2624" customFormat="false" ht="15" hidden="false" customHeight="false" outlineLevel="0" collapsed="false">
      <c r="A2624" s="47" t="s">
        <v>4865</v>
      </c>
      <c r="B2624" s="47" t="s">
        <v>778</v>
      </c>
      <c r="C2624" s="48" t="n">
        <v>46072</v>
      </c>
      <c r="D2624" s="47" t="s">
        <v>74</v>
      </c>
      <c r="E2624" s="47" t="s">
        <v>64</v>
      </c>
      <c r="F2624" s="47" t="s">
        <v>2280</v>
      </c>
      <c r="G2624" s="47" t="s">
        <v>97</v>
      </c>
      <c r="H2624" s="47" t="s">
        <v>2232</v>
      </c>
      <c r="I2624" s="47" t="n">
        <v>4</v>
      </c>
    </row>
    <row r="2625" customFormat="false" ht="15" hidden="false" customHeight="false" outlineLevel="0" collapsed="false">
      <c r="A2625" s="47" t="s">
        <v>4866</v>
      </c>
      <c r="B2625" s="47" t="s">
        <v>778</v>
      </c>
      <c r="C2625" s="48" t="n">
        <v>46072</v>
      </c>
      <c r="D2625" s="47" t="s">
        <v>74</v>
      </c>
      <c r="E2625" s="47" t="s">
        <v>64</v>
      </c>
      <c r="F2625" s="47" t="s">
        <v>2278</v>
      </c>
      <c r="G2625" s="47" t="s">
        <v>97</v>
      </c>
      <c r="H2625" s="47" t="s">
        <v>2232</v>
      </c>
      <c r="I2625" s="47" t="n">
        <v>3</v>
      </c>
    </row>
    <row r="2626" customFormat="false" ht="15" hidden="false" customHeight="false" outlineLevel="0" collapsed="false">
      <c r="A2626" s="47" t="s">
        <v>4867</v>
      </c>
      <c r="B2626" s="47" t="s">
        <v>778</v>
      </c>
      <c r="C2626" s="48" t="n">
        <v>46072</v>
      </c>
      <c r="D2626" s="47" t="s">
        <v>74</v>
      </c>
      <c r="E2626" s="47" t="s">
        <v>64</v>
      </c>
      <c r="F2626" s="47" t="s">
        <v>2278</v>
      </c>
      <c r="G2626" s="47" t="s">
        <v>98</v>
      </c>
      <c r="H2626" s="47" t="s">
        <v>2382</v>
      </c>
      <c r="I2626" s="47" t="n">
        <v>48</v>
      </c>
    </row>
    <row r="2627" customFormat="false" ht="15" hidden="false" customHeight="false" outlineLevel="0" collapsed="false">
      <c r="A2627" s="47" t="s">
        <v>4868</v>
      </c>
      <c r="B2627" s="47" t="s">
        <v>779</v>
      </c>
      <c r="C2627" s="48" t="n">
        <v>46072</v>
      </c>
      <c r="D2627" s="47" t="s">
        <v>73</v>
      </c>
      <c r="E2627" s="47" t="s">
        <v>65</v>
      </c>
      <c r="F2627" s="47" t="s">
        <v>2289</v>
      </c>
      <c r="G2627" s="47" t="s">
        <v>97</v>
      </c>
      <c r="H2627" s="47" t="s">
        <v>2232</v>
      </c>
      <c r="I2627" s="47" t="n">
        <v>4</v>
      </c>
    </row>
    <row r="2628" customFormat="false" ht="15" hidden="false" customHeight="false" outlineLevel="0" collapsed="false">
      <c r="A2628" s="47" t="s">
        <v>4869</v>
      </c>
      <c r="B2628" s="47" t="s">
        <v>779</v>
      </c>
      <c r="C2628" s="48" t="n">
        <v>46072</v>
      </c>
      <c r="D2628" s="47" t="s">
        <v>73</v>
      </c>
      <c r="E2628" s="47" t="s">
        <v>65</v>
      </c>
      <c r="F2628" s="47" t="s">
        <v>2289</v>
      </c>
      <c r="G2628" s="47" t="s">
        <v>97</v>
      </c>
      <c r="H2628" s="47" t="s">
        <v>2232</v>
      </c>
      <c r="I2628" s="47" t="n">
        <v>6</v>
      </c>
    </row>
    <row r="2629" customFormat="false" ht="15" hidden="false" customHeight="false" outlineLevel="0" collapsed="false">
      <c r="A2629" s="47" t="s">
        <v>4870</v>
      </c>
      <c r="B2629" s="47" t="s">
        <v>780</v>
      </c>
      <c r="C2629" s="48" t="n">
        <v>46072</v>
      </c>
      <c r="D2629" s="47" t="s">
        <v>74</v>
      </c>
      <c r="E2629" s="47" t="s">
        <v>65</v>
      </c>
      <c r="F2629" s="47" t="s">
        <v>2284</v>
      </c>
      <c r="G2629" s="47" t="s">
        <v>93</v>
      </c>
      <c r="H2629" s="47" t="s">
        <v>2253</v>
      </c>
      <c r="I2629" s="47" t="n">
        <v>7</v>
      </c>
    </row>
    <row r="2630" customFormat="false" ht="15" hidden="false" customHeight="false" outlineLevel="0" collapsed="false">
      <c r="A2630" s="47" t="s">
        <v>4871</v>
      </c>
      <c r="B2630" s="47" t="s">
        <v>780</v>
      </c>
      <c r="C2630" s="48" t="n">
        <v>46072</v>
      </c>
      <c r="D2630" s="47" t="s">
        <v>74</v>
      </c>
      <c r="E2630" s="47" t="s">
        <v>65</v>
      </c>
      <c r="F2630" s="47" t="s">
        <v>2289</v>
      </c>
      <c r="G2630" s="47" t="s">
        <v>93</v>
      </c>
      <c r="H2630" s="47" t="s">
        <v>2253</v>
      </c>
      <c r="I2630" s="47" t="n">
        <v>62</v>
      </c>
    </row>
    <row r="2631" customFormat="false" ht="15" hidden="false" customHeight="false" outlineLevel="0" collapsed="false">
      <c r="A2631" s="47" t="s">
        <v>4872</v>
      </c>
      <c r="B2631" s="47" t="s">
        <v>780</v>
      </c>
      <c r="C2631" s="48" t="n">
        <v>46072</v>
      </c>
      <c r="D2631" s="47" t="s">
        <v>74</v>
      </c>
      <c r="E2631" s="47" t="s">
        <v>65</v>
      </c>
      <c r="F2631" s="47" t="s">
        <v>2289</v>
      </c>
      <c r="G2631" s="47" t="s">
        <v>96</v>
      </c>
      <c r="H2631" s="47" t="s">
        <v>2270</v>
      </c>
      <c r="I2631" s="47" t="n">
        <v>10</v>
      </c>
    </row>
    <row r="2632" customFormat="false" ht="15" hidden="false" customHeight="false" outlineLevel="0" collapsed="false">
      <c r="A2632" s="47" t="s">
        <v>4873</v>
      </c>
      <c r="B2632" s="47" t="s">
        <v>780</v>
      </c>
      <c r="C2632" s="48" t="n">
        <v>46072</v>
      </c>
      <c r="D2632" s="47" t="s">
        <v>74</v>
      </c>
      <c r="E2632" s="47" t="s">
        <v>65</v>
      </c>
      <c r="F2632" s="47" t="s">
        <v>2289</v>
      </c>
      <c r="G2632" s="47" t="s">
        <v>96</v>
      </c>
      <c r="H2632" s="47" t="s">
        <v>2270</v>
      </c>
      <c r="I2632" s="47" t="n">
        <v>36</v>
      </c>
    </row>
    <row r="2633" customFormat="false" ht="15" hidden="false" customHeight="false" outlineLevel="0" collapsed="false">
      <c r="A2633" s="47" t="s">
        <v>4874</v>
      </c>
      <c r="B2633" s="47" t="s">
        <v>780</v>
      </c>
      <c r="C2633" s="48" t="n">
        <v>46072</v>
      </c>
      <c r="D2633" s="47" t="s">
        <v>74</v>
      </c>
      <c r="E2633" s="47" t="s">
        <v>65</v>
      </c>
      <c r="F2633" s="47" t="s">
        <v>2284</v>
      </c>
      <c r="G2633" s="47" t="s">
        <v>97</v>
      </c>
      <c r="H2633" s="47" t="s">
        <v>2232</v>
      </c>
      <c r="I2633" s="47" t="n">
        <v>3</v>
      </c>
    </row>
    <row r="2634" customFormat="false" ht="15" hidden="false" customHeight="false" outlineLevel="0" collapsed="false">
      <c r="A2634" s="47" t="s">
        <v>4875</v>
      </c>
      <c r="B2634" s="47" t="s">
        <v>780</v>
      </c>
      <c r="C2634" s="48" t="n">
        <v>46072</v>
      </c>
      <c r="D2634" s="47" t="s">
        <v>74</v>
      </c>
      <c r="E2634" s="47" t="s">
        <v>65</v>
      </c>
      <c r="F2634" s="47" t="s">
        <v>2284</v>
      </c>
      <c r="G2634" s="47" t="s">
        <v>97</v>
      </c>
      <c r="H2634" s="47" t="s">
        <v>2232</v>
      </c>
      <c r="I2634" s="47" t="n">
        <v>2</v>
      </c>
    </row>
    <row r="2635" customFormat="false" ht="15" hidden="false" customHeight="false" outlineLevel="0" collapsed="false">
      <c r="A2635" s="47" t="s">
        <v>4876</v>
      </c>
      <c r="B2635" s="47" t="s">
        <v>780</v>
      </c>
      <c r="C2635" s="48" t="n">
        <v>46072</v>
      </c>
      <c r="D2635" s="47" t="s">
        <v>74</v>
      </c>
      <c r="E2635" s="47" t="s">
        <v>65</v>
      </c>
      <c r="F2635" s="47" t="s">
        <v>2289</v>
      </c>
      <c r="G2635" s="47" t="s">
        <v>97</v>
      </c>
      <c r="H2635" s="47" t="s">
        <v>2232</v>
      </c>
      <c r="I2635" s="47" t="n">
        <v>6</v>
      </c>
    </row>
    <row r="2636" customFormat="false" ht="15" hidden="false" customHeight="false" outlineLevel="0" collapsed="false">
      <c r="A2636" s="47" t="s">
        <v>4877</v>
      </c>
      <c r="B2636" s="47" t="s">
        <v>780</v>
      </c>
      <c r="C2636" s="48" t="n">
        <v>46072</v>
      </c>
      <c r="D2636" s="47" t="s">
        <v>74</v>
      </c>
      <c r="E2636" s="47" t="s">
        <v>65</v>
      </c>
      <c r="F2636" s="47" t="s">
        <v>2284</v>
      </c>
      <c r="G2636" s="47" t="s">
        <v>97</v>
      </c>
      <c r="H2636" s="47" t="s">
        <v>2232</v>
      </c>
      <c r="I2636" s="47" t="n">
        <v>6</v>
      </c>
    </row>
    <row r="2637" customFormat="false" ht="15" hidden="false" customHeight="false" outlineLevel="0" collapsed="false">
      <c r="A2637" s="47" t="s">
        <v>4878</v>
      </c>
      <c r="B2637" s="47" t="s">
        <v>781</v>
      </c>
      <c r="C2637" s="48" t="n">
        <v>46072</v>
      </c>
      <c r="D2637" s="47" t="s">
        <v>75</v>
      </c>
      <c r="E2637" s="47" t="s">
        <v>65</v>
      </c>
      <c r="F2637" s="47" t="s">
        <v>2284</v>
      </c>
      <c r="G2637" s="47" t="s">
        <v>95</v>
      </c>
      <c r="H2637" s="47" t="s">
        <v>2245</v>
      </c>
      <c r="I2637" s="47" t="n">
        <v>37</v>
      </c>
    </row>
    <row r="2638" customFormat="false" ht="15" hidden="false" customHeight="false" outlineLevel="0" collapsed="false">
      <c r="A2638" s="47" t="s">
        <v>4879</v>
      </c>
      <c r="B2638" s="47" t="s">
        <v>781</v>
      </c>
      <c r="C2638" s="48" t="n">
        <v>46072</v>
      </c>
      <c r="D2638" s="47" t="s">
        <v>75</v>
      </c>
      <c r="E2638" s="47" t="s">
        <v>65</v>
      </c>
      <c r="F2638" s="47" t="s">
        <v>2289</v>
      </c>
      <c r="G2638" s="47" t="s">
        <v>96</v>
      </c>
      <c r="H2638" s="47" t="s">
        <v>2270</v>
      </c>
      <c r="I2638" s="47" t="n">
        <v>5</v>
      </c>
    </row>
    <row r="2639" customFormat="false" ht="15" hidden="false" customHeight="false" outlineLevel="0" collapsed="false">
      <c r="A2639" s="47" t="s">
        <v>4880</v>
      </c>
      <c r="B2639" s="47" t="s">
        <v>781</v>
      </c>
      <c r="C2639" s="48" t="n">
        <v>46072</v>
      </c>
      <c r="D2639" s="47" t="s">
        <v>75</v>
      </c>
      <c r="E2639" s="47" t="s">
        <v>65</v>
      </c>
      <c r="F2639" s="47" t="s">
        <v>2284</v>
      </c>
      <c r="G2639" s="47" t="s">
        <v>97</v>
      </c>
      <c r="H2639" s="47" t="s">
        <v>2232</v>
      </c>
      <c r="I2639" s="47" t="n">
        <v>4</v>
      </c>
    </row>
    <row r="2640" customFormat="false" ht="15" hidden="false" customHeight="false" outlineLevel="0" collapsed="false">
      <c r="A2640" s="47" t="s">
        <v>4881</v>
      </c>
      <c r="B2640" s="47" t="s">
        <v>781</v>
      </c>
      <c r="C2640" s="48" t="n">
        <v>46072</v>
      </c>
      <c r="D2640" s="47" t="s">
        <v>75</v>
      </c>
      <c r="E2640" s="47" t="s">
        <v>65</v>
      </c>
      <c r="F2640" s="47" t="s">
        <v>2284</v>
      </c>
      <c r="G2640" s="47" t="s">
        <v>97</v>
      </c>
      <c r="H2640" s="47" t="s">
        <v>2232</v>
      </c>
      <c r="I2640" s="47" t="n">
        <v>3</v>
      </c>
    </row>
    <row r="2641" customFormat="false" ht="15" hidden="false" customHeight="false" outlineLevel="0" collapsed="false">
      <c r="A2641" s="47" t="s">
        <v>4882</v>
      </c>
      <c r="B2641" s="47" t="s">
        <v>781</v>
      </c>
      <c r="C2641" s="48" t="n">
        <v>46072</v>
      </c>
      <c r="D2641" s="47" t="s">
        <v>75</v>
      </c>
      <c r="E2641" s="47" t="s">
        <v>65</v>
      </c>
      <c r="F2641" s="47" t="s">
        <v>2289</v>
      </c>
      <c r="G2641" s="47" t="s">
        <v>97</v>
      </c>
      <c r="H2641" s="47" t="s">
        <v>2232</v>
      </c>
      <c r="I2641" s="47" t="n">
        <v>4</v>
      </c>
    </row>
    <row r="2642" customFormat="false" ht="15" hidden="false" customHeight="false" outlineLevel="0" collapsed="false">
      <c r="A2642" s="47" t="s">
        <v>4883</v>
      </c>
      <c r="B2642" s="47" t="s">
        <v>781</v>
      </c>
      <c r="C2642" s="48" t="n">
        <v>46072</v>
      </c>
      <c r="D2642" s="47" t="s">
        <v>75</v>
      </c>
      <c r="E2642" s="47" t="s">
        <v>65</v>
      </c>
      <c r="F2642" s="47" t="s">
        <v>2284</v>
      </c>
      <c r="G2642" s="47" t="s">
        <v>97</v>
      </c>
      <c r="H2642" s="47" t="s">
        <v>2232</v>
      </c>
      <c r="I2642" s="47" t="n">
        <v>5</v>
      </c>
    </row>
    <row r="2643" customFormat="false" ht="15" hidden="false" customHeight="false" outlineLevel="0" collapsed="false">
      <c r="A2643" s="47" t="s">
        <v>4884</v>
      </c>
      <c r="B2643" s="47" t="s">
        <v>781</v>
      </c>
      <c r="C2643" s="48" t="n">
        <v>46072</v>
      </c>
      <c r="D2643" s="47" t="s">
        <v>75</v>
      </c>
      <c r="E2643" s="47" t="s">
        <v>65</v>
      </c>
      <c r="F2643" s="47" t="s">
        <v>2284</v>
      </c>
      <c r="G2643" s="47" t="s">
        <v>97</v>
      </c>
      <c r="H2643" s="47" t="s">
        <v>2232</v>
      </c>
      <c r="I2643" s="47" t="n">
        <v>6</v>
      </c>
    </row>
    <row r="2644" customFormat="false" ht="15" hidden="false" customHeight="false" outlineLevel="0" collapsed="false">
      <c r="A2644" s="47" t="s">
        <v>4885</v>
      </c>
      <c r="B2644" s="47" t="s">
        <v>781</v>
      </c>
      <c r="C2644" s="48" t="n">
        <v>46072</v>
      </c>
      <c r="D2644" s="47" t="s">
        <v>75</v>
      </c>
      <c r="E2644" s="47" t="s">
        <v>65</v>
      </c>
      <c r="F2644" s="47" t="s">
        <v>2284</v>
      </c>
      <c r="G2644" s="47" t="s">
        <v>97</v>
      </c>
      <c r="H2644" s="47" t="s">
        <v>2232</v>
      </c>
      <c r="I2644" s="47" t="n">
        <v>3</v>
      </c>
    </row>
    <row r="2645" customFormat="false" ht="15" hidden="false" customHeight="false" outlineLevel="0" collapsed="false">
      <c r="A2645" s="47" t="s">
        <v>4886</v>
      </c>
      <c r="B2645" s="47" t="s">
        <v>782</v>
      </c>
      <c r="C2645" s="48" t="n">
        <v>46073</v>
      </c>
      <c r="D2645" s="47" t="s">
        <v>73</v>
      </c>
      <c r="E2645" s="47" t="s">
        <v>62</v>
      </c>
      <c r="F2645" s="47" t="s">
        <v>2231</v>
      </c>
      <c r="G2645" s="47" t="s">
        <v>93</v>
      </c>
      <c r="H2645" s="47" t="s">
        <v>2253</v>
      </c>
      <c r="I2645" s="47" t="n">
        <v>8</v>
      </c>
    </row>
    <row r="2646" customFormat="false" ht="15" hidden="false" customHeight="false" outlineLevel="0" collapsed="false">
      <c r="A2646" s="47" t="s">
        <v>4887</v>
      </c>
      <c r="B2646" s="47" t="s">
        <v>782</v>
      </c>
      <c r="C2646" s="48" t="n">
        <v>46073</v>
      </c>
      <c r="D2646" s="47" t="s">
        <v>73</v>
      </c>
      <c r="E2646" s="47" t="s">
        <v>62</v>
      </c>
      <c r="F2646" s="47" t="s">
        <v>2228</v>
      </c>
      <c r="G2646" s="47" t="s">
        <v>97</v>
      </c>
      <c r="H2646" s="47" t="s">
        <v>2232</v>
      </c>
      <c r="I2646" s="47" t="n">
        <v>4</v>
      </c>
    </row>
    <row r="2647" customFormat="false" ht="15" hidden="false" customHeight="false" outlineLevel="0" collapsed="false">
      <c r="A2647" s="47" t="s">
        <v>4888</v>
      </c>
      <c r="B2647" s="47" t="s">
        <v>783</v>
      </c>
      <c r="C2647" s="48" t="n">
        <v>46073</v>
      </c>
      <c r="D2647" s="47" t="s">
        <v>74</v>
      </c>
      <c r="E2647" s="47" t="s">
        <v>62</v>
      </c>
      <c r="F2647" s="47" t="s">
        <v>2228</v>
      </c>
      <c r="G2647" s="47" t="s">
        <v>95</v>
      </c>
      <c r="H2647" s="47" t="s">
        <v>2245</v>
      </c>
      <c r="I2647" s="47" t="n">
        <v>63</v>
      </c>
    </row>
    <row r="2648" customFormat="false" ht="15" hidden="false" customHeight="false" outlineLevel="0" collapsed="false">
      <c r="A2648" s="47" t="s">
        <v>4889</v>
      </c>
      <c r="B2648" s="47" t="s">
        <v>783</v>
      </c>
      <c r="C2648" s="48" t="n">
        <v>46073</v>
      </c>
      <c r="D2648" s="47" t="s">
        <v>74</v>
      </c>
      <c r="E2648" s="47" t="s">
        <v>62</v>
      </c>
      <c r="F2648" s="47" t="s">
        <v>2317</v>
      </c>
      <c r="G2648" s="47" t="s">
        <v>97</v>
      </c>
      <c r="H2648" s="47" t="s">
        <v>2232</v>
      </c>
      <c r="I2648" s="47" t="n">
        <v>4</v>
      </c>
    </row>
    <row r="2649" customFormat="false" ht="15" hidden="false" customHeight="false" outlineLevel="0" collapsed="false">
      <c r="A2649" s="47" t="s">
        <v>4890</v>
      </c>
      <c r="B2649" s="47" t="s">
        <v>783</v>
      </c>
      <c r="C2649" s="48" t="n">
        <v>46073</v>
      </c>
      <c r="D2649" s="47" t="s">
        <v>74</v>
      </c>
      <c r="E2649" s="47" t="s">
        <v>62</v>
      </c>
      <c r="F2649" s="47" t="s">
        <v>2228</v>
      </c>
      <c r="G2649" s="47" t="s">
        <v>97</v>
      </c>
      <c r="H2649" s="47" t="s">
        <v>2232</v>
      </c>
      <c r="I2649" s="47" t="n">
        <v>4</v>
      </c>
    </row>
    <row r="2650" customFormat="false" ht="15" hidden="false" customHeight="false" outlineLevel="0" collapsed="false">
      <c r="A2650" s="47" t="s">
        <v>4891</v>
      </c>
      <c r="B2650" s="47" t="s">
        <v>783</v>
      </c>
      <c r="C2650" s="48" t="n">
        <v>46073</v>
      </c>
      <c r="D2650" s="47" t="s">
        <v>74</v>
      </c>
      <c r="E2650" s="47" t="s">
        <v>62</v>
      </c>
      <c r="F2650" s="47" t="s">
        <v>2317</v>
      </c>
      <c r="G2650" s="47" t="s">
        <v>97</v>
      </c>
      <c r="H2650" s="47" t="s">
        <v>2232</v>
      </c>
      <c r="I2650" s="47" t="n">
        <v>5</v>
      </c>
    </row>
    <row r="2651" customFormat="false" ht="15" hidden="false" customHeight="false" outlineLevel="0" collapsed="false">
      <c r="A2651" s="47" t="s">
        <v>4892</v>
      </c>
      <c r="B2651" s="47" t="s">
        <v>783</v>
      </c>
      <c r="C2651" s="48" t="n">
        <v>46073</v>
      </c>
      <c r="D2651" s="47" t="s">
        <v>74</v>
      </c>
      <c r="E2651" s="47" t="s">
        <v>62</v>
      </c>
      <c r="F2651" s="47" t="s">
        <v>2228</v>
      </c>
      <c r="G2651" s="47" t="s">
        <v>97</v>
      </c>
      <c r="H2651" s="47" t="s">
        <v>2232</v>
      </c>
      <c r="I2651" s="47" t="n">
        <v>3</v>
      </c>
    </row>
    <row r="2652" customFormat="false" ht="15" hidden="false" customHeight="false" outlineLevel="0" collapsed="false">
      <c r="A2652" s="47" t="s">
        <v>4893</v>
      </c>
      <c r="B2652" s="47" t="s">
        <v>784</v>
      </c>
      <c r="C2652" s="48" t="n">
        <v>46073</v>
      </c>
      <c r="D2652" s="47" t="s">
        <v>75</v>
      </c>
      <c r="E2652" s="47" t="s">
        <v>62</v>
      </c>
      <c r="F2652" s="47" t="s">
        <v>2231</v>
      </c>
      <c r="G2652" s="47" t="s">
        <v>97</v>
      </c>
      <c r="H2652" s="47" t="s">
        <v>2232</v>
      </c>
      <c r="I2652" s="47" t="n">
        <v>5</v>
      </c>
    </row>
    <row r="2653" customFormat="false" ht="15" hidden="false" customHeight="false" outlineLevel="0" collapsed="false">
      <c r="A2653" s="47" t="s">
        <v>4894</v>
      </c>
      <c r="B2653" s="47" t="s">
        <v>784</v>
      </c>
      <c r="C2653" s="48" t="n">
        <v>46073</v>
      </c>
      <c r="D2653" s="47" t="s">
        <v>75</v>
      </c>
      <c r="E2653" s="47" t="s">
        <v>62</v>
      </c>
      <c r="F2653" s="47" t="s">
        <v>2231</v>
      </c>
      <c r="G2653" s="47" t="s">
        <v>97</v>
      </c>
      <c r="H2653" s="47" t="s">
        <v>2232</v>
      </c>
      <c r="I2653" s="47" t="n">
        <v>2</v>
      </c>
    </row>
    <row r="2654" customFormat="false" ht="15" hidden="false" customHeight="false" outlineLevel="0" collapsed="false">
      <c r="A2654" s="47" t="s">
        <v>4895</v>
      </c>
      <c r="B2654" s="47" t="s">
        <v>784</v>
      </c>
      <c r="C2654" s="48" t="n">
        <v>46073</v>
      </c>
      <c r="D2654" s="47" t="s">
        <v>75</v>
      </c>
      <c r="E2654" s="47" t="s">
        <v>62</v>
      </c>
      <c r="F2654" s="47" t="s">
        <v>2228</v>
      </c>
      <c r="G2654" s="47" t="s">
        <v>97</v>
      </c>
      <c r="H2654" s="47" t="s">
        <v>2232</v>
      </c>
      <c r="I2654" s="47" t="n">
        <v>2</v>
      </c>
    </row>
    <row r="2655" customFormat="false" ht="15" hidden="false" customHeight="false" outlineLevel="0" collapsed="false">
      <c r="A2655" s="47" t="s">
        <v>4896</v>
      </c>
      <c r="B2655" s="47" t="s">
        <v>784</v>
      </c>
      <c r="C2655" s="48" t="n">
        <v>46073</v>
      </c>
      <c r="D2655" s="47" t="s">
        <v>75</v>
      </c>
      <c r="E2655" s="47" t="s">
        <v>62</v>
      </c>
      <c r="F2655" s="47" t="s">
        <v>2228</v>
      </c>
      <c r="G2655" s="47" t="s">
        <v>97</v>
      </c>
      <c r="H2655" s="47" t="s">
        <v>2232</v>
      </c>
      <c r="I2655" s="47" t="n">
        <v>7</v>
      </c>
    </row>
    <row r="2656" customFormat="false" ht="15" hidden="false" customHeight="false" outlineLevel="0" collapsed="false">
      <c r="A2656" s="47" t="s">
        <v>4897</v>
      </c>
      <c r="B2656" s="47" t="s">
        <v>784</v>
      </c>
      <c r="C2656" s="48" t="n">
        <v>46073</v>
      </c>
      <c r="D2656" s="47" t="s">
        <v>75</v>
      </c>
      <c r="E2656" s="47" t="s">
        <v>62</v>
      </c>
      <c r="F2656" s="47" t="s">
        <v>2228</v>
      </c>
      <c r="G2656" s="47" t="s">
        <v>97</v>
      </c>
      <c r="H2656" s="47" t="s">
        <v>2232</v>
      </c>
      <c r="I2656" s="47" t="n">
        <v>5</v>
      </c>
    </row>
    <row r="2657" customFormat="false" ht="15" hidden="false" customHeight="false" outlineLevel="0" collapsed="false">
      <c r="A2657" s="47" t="s">
        <v>4898</v>
      </c>
      <c r="B2657" s="47" t="s">
        <v>784</v>
      </c>
      <c r="C2657" s="48" t="n">
        <v>46073</v>
      </c>
      <c r="D2657" s="47" t="s">
        <v>75</v>
      </c>
      <c r="E2657" s="47" t="s">
        <v>62</v>
      </c>
      <c r="F2657" s="47" t="s">
        <v>2228</v>
      </c>
      <c r="G2657" s="47" t="s">
        <v>97</v>
      </c>
      <c r="H2657" s="47" t="s">
        <v>2232</v>
      </c>
      <c r="I2657" s="47" t="n">
        <v>7</v>
      </c>
    </row>
    <row r="2658" customFormat="false" ht="15" hidden="false" customHeight="false" outlineLevel="0" collapsed="false">
      <c r="A2658" s="47" t="s">
        <v>4899</v>
      </c>
      <c r="B2658" s="47" t="s">
        <v>784</v>
      </c>
      <c r="C2658" s="48" t="n">
        <v>46073</v>
      </c>
      <c r="D2658" s="47" t="s">
        <v>75</v>
      </c>
      <c r="E2658" s="47" t="s">
        <v>62</v>
      </c>
      <c r="F2658" s="47" t="s">
        <v>2231</v>
      </c>
      <c r="G2658" s="47" t="s">
        <v>97</v>
      </c>
      <c r="H2658" s="47" t="s">
        <v>2232</v>
      </c>
      <c r="I2658" s="47" t="n">
        <v>3</v>
      </c>
    </row>
    <row r="2659" customFormat="false" ht="15" hidden="false" customHeight="false" outlineLevel="0" collapsed="false">
      <c r="A2659" s="47" t="s">
        <v>4900</v>
      </c>
      <c r="B2659" s="47" t="s">
        <v>784</v>
      </c>
      <c r="C2659" s="48" t="n">
        <v>46073</v>
      </c>
      <c r="D2659" s="47" t="s">
        <v>75</v>
      </c>
      <c r="E2659" s="47" t="s">
        <v>62</v>
      </c>
      <c r="F2659" s="47" t="s">
        <v>2317</v>
      </c>
      <c r="G2659" s="47" t="s">
        <v>97</v>
      </c>
      <c r="H2659" s="47" t="s">
        <v>2232</v>
      </c>
      <c r="I2659" s="47" t="n">
        <v>7</v>
      </c>
    </row>
    <row r="2660" customFormat="false" ht="15" hidden="false" customHeight="false" outlineLevel="0" collapsed="false">
      <c r="A2660" s="47" t="s">
        <v>4901</v>
      </c>
      <c r="B2660" s="47" t="s">
        <v>785</v>
      </c>
      <c r="C2660" s="48" t="n">
        <v>46073</v>
      </c>
      <c r="D2660" s="47" t="s">
        <v>73</v>
      </c>
      <c r="E2660" s="47" t="s">
        <v>63</v>
      </c>
      <c r="F2660" s="47" t="s">
        <v>2260</v>
      </c>
      <c r="G2660" s="47" t="s">
        <v>93</v>
      </c>
      <c r="H2660" s="47" t="s">
        <v>2253</v>
      </c>
      <c r="I2660" s="47" t="n">
        <v>148</v>
      </c>
    </row>
    <row r="2661" customFormat="false" ht="15" hidden="false" customHeight="false" outlineLevel="0" collapsed="false">
      <c r="A2661" s="47" t="s">
        <v>4902</v>
      </c>
      <c r="B2661" s="47" t="s">
        <v>785</v>
      </c>
      <c r="C2661" s="48" t="n">
        <v>46073</v>
      </c>
      <c r="D2661" s="47" t="s">
        <v>73</v>
      </c>
      <c r="E2661" s="47" t="s">
        <v>63</v>
      </c>
      <c r="F2661" s="47" t="s">
        <v>2260</v>
      </c>
      <c r="G2661" s="47" t="s">
        <v>93</v>
      </c>
      <c r="H2661" s="47" t="s">
        <v>2253</v>
      </c>
      <c r="I2661" s="47" t="n">
        <v>8</v>
      </c>
    </row>
    <row r="2662" customFormat="false" ht="15" hidden="false" customHeight="false" outlineLevel="0" collapsed="false">
      <c r="A2662" s="47" t="s">
        <v>4903</v>
      </c>
      <c r="B2662" s="47" t="s">
        <v>785</v>
      </c>
      <c r="C2662" s="48" t="n">
        <v>46073</v>
      </c>
      <c r="D2662" s="47" t="s">
        <v>73</v>
      </c>
      <c r="E2662" s="47" t="s">
        <v>63</v>
      </c>
      <c r="F2662" s="47" t="s">
        <v>2255</v>
      </c>
      <c r="G2662" s="47" t="s">
        <v>97</v>
      </c>
      <c r="H2662" s="47" t="s">
        <v>2232</v>
      </c>
      <c r="I2662" s="47" t="n">
        <v>2</v>
      </c>
    </row>
    <row r="2663" customFormat="false" ht="15" hidden="false" customHeight="false" outlineLevel="0" collapsed="false">
      <c r="A2663" s="47" t="s">
        <v>4904</v>
      </c>
      <c r="B2663" s="47" t="s">
        <v>785</v>
      </c>
      <c r="C2663" s="48" t="n">
        <v>46073</v>
      </c>
      <c r="D2663" s="47" t="s">
        <v>73</v>
      </c>
      <c r="E2663" s="47" t="s">
        <v>63</v>
      </c>
      <c r="F2663" s="47" t="s">
        <v>2255</v>
      </c>
      <c r="G2663" s="47" t="s">
        <v>97</v>
      </c>
      <c r="H2663" s="47" t="s">
        <v>2232</v>
      </c>
      <c r="I2663" s="47" t="n">
        <v>4</v>
      </c>
    </row>
    <row r="2664" customFormat="false" ht="15" hidden="false" customHeight="false" outlineLevel="0" collapsed="false">
      <c r="A2664" s="47" t="s">
        <v>4905</v>
      </c>
      <c r="B2664" s="47" t="s">
        <v>785</v>
      </c>
      <c r="C2664" s="48" t="n">
        <v>46073</v>
      </c>
      <c r="D2664" s="47" t="s">
        <v>73</v>
      </c>
      <c r="E2664" s="47" t="s">
        <v>63</v>
      </c>
      <c r="F2664" s="47" t="s">
        <v>2252</v>
      </c>
      <c r="G2664" s="47" t="s">
        <v>97</v>
      </c>
      <c r="H2664" s="47" t="s">
        <v>2232</v>
      </c>
      <c r="I2664" s="47" t="n">
        <v>7</v>
      </c>
    </row>
    <row r="2665" customFormat="false" ht="15" hidden="false" customHeight="false" outlineLevel="0" collapsed="false">
      <c r="A2665" s="47" t="s">
        <v>4906</v>
      </c>
      <c r="B2665" s="47" t="s">
        <v>785</v>
      </c>
      <c r="C2665" s="48" t="n">
        <v>46073</v>
      </c>
      <c r="D2665" s="47" t="s">
        <v>73</v>
      </c>
      <c r="E2665" s="47" t="s">
        <v>63</v>
      </c>
      <c r="F2665" s="47" t="s">
        <v>2255</v>
      </c>
      <c r="G2665" s="47" t="s">
        <v>97</v>
      </c>
      <c r="H2665" s="47" t="s">
        <v>2232</v>
      </c>
      <c r="I2665" s="47" t="n">
        <v>6</v>
      </c>
    </row>
    <row r="2666" customFormat="false" ht="15" hidden="false" customHeight="false" outlineLevel="0" collapsed="false">
      <c r="A2666" s="47" t="s">
        <v>4907</v>
      </c>
      <c r="B2666" s="47" t="s">
        <v>785</v>
      </c>
      <c r="C2666" s="48" t="n">
        <v>46073</v>
      </c>
      <c r="D2666" s="47" t="s">
        <v>73</v>
      </c>
      <c r="E2666" s="47" t="s">
        <v>63</v>
      </c>
      <c r="F2666" s="47" t="s">
        <v>2255</v>
      </c>
      <c r="G2666" s="47" t="s">
        <v>97</v>
      </c>
      <c r="H2666" s="47" t="s">
        <v>2232</v>
      </c>
      <c r="I2666" s="47" t="n">
        <v>4</v>
      </c>
    </row>
    <row r="2667" customFormat="false" ht="15" hidden="false" customHeight="false" outlineLevel="0" collapsed="false">
      <c r="A2667" s="47" t="s">
        <v>4908</v>
      </c>
      <c r="B2667" s="47" t="s">
        <v>785</v>
      </c>
      <c r="C2667" s="48" t="n">
        <v>46073</v>
      </c>
      <c r="D2667" s="47" t="s">
        <v>73</v>
      </c>
      <c r="E2667" s="47" t="s">
        <v>63</v>
      </c>
      <c r="F2667" s="47" t="s">
        <v>2255</v>
      </c>
      <c r="G2667" s="47" t="s">
        <v>97</v>
      </c>
      <c r="H2667" s="47" t="s">
        <v>2232</v>
      </c>
      <c r="I2667" s="47" t="n">
        <v>5</v>
      </c>
    </row>
    <row r="2668" customFormat="false" ht="15" hidden="false" customHeight="false" outlineLevel="0" collapsed="false">
      <c r="A2668" s="47" t="s">
        <v>4909</v>
      </c>
      <c r="B2668" s="47" t="s">
        <v>785</v>
      </c>
      <c r="C2668" s="48" t="n">
        <v>46073</v>
      </c>
      <c r="D2668" s="47" t="s">
        <v>73</v>
      </c>
      <c r="E2668" s="47" t="s">
        <v>63</v>
      </c>
      <c r="F2668" s="47" t="s">
        <v>2255</v>
      </c>
      <c r="G2668" s="47" t="s">
        <v>97</v>
      </c>
      <c r="H2668" s="47" t="s">
        <v>2232</v>
      </c>
      <c r="I2668" s="47" t="n">
        <v>6</v>
      </c>
    </row>
    <row r="2669" customFormat="false" ht="15" hidden="false" customHeight="false" outlineLevel="0" collapsed="false">
      <c r="A2669" s="47" t="s">
        <v>4910</v>
      </c>
      <c r="B2669" s="47" t="s">
        <v>786</v>
      </c>
      <c r="C2669" s="48" t="n">
        <v>46073</v>
      </c>
      <c r="D2669" s="47" t="s">
        <v>74</v>
      </c>
      <c r="E2669" s="47" t="s">
        <v>63</v>
      </c>
      <c r="F2669" s="47" t="s">
        <v>2255</v>
      </c>
      <c r="G2669" s="47" t="s">
        <v>93</v>
      </c>
      <c r="H2669" s="47" t="s">
        <v>2253</v>
      </c>
      <c r="I2669" s="47" t="n">
        <v>83</v>
      </c>
    </row>
    <row r="2670" customFormat="false" ht="15" hidden="false" customHeight="false" outlineLevel="0" collapsed="false">
      <c r="A2670" s="47" t="s">
        <v>4911</v>
      </c>
      <c r="B2670" s="47" t="s">
        <v>786</v>
      </c>
      <c r="C2670" s="48" t="n">
        <v>46073</v>
      </c>
      <c r="D2670" s="47" t="s">
        <v>74</v>
      </c>
      <c r="E2670" s="47" t="s">
        <v>63</v>
      </c>
      <c r="F2670" s="47" t="s">
        <v>2255</v>
      </c>
      <c r="G2670" s="47" t="s">
        <v>97</v>
      </c>
      <c r="H2670" s="47" t="s">
        <v>2232</v>
      </c>
      <c r="I2670" s="47" t="n">
        <v>4</v>
      </c>
    </row>
    <row r="2671" customFormat="false" ht="15" hidden="false" customHeight="false" outlineLevel="0" collapsed="false">
      <c r="A2671" s="47" t="s">
        <v>4912</v>
      </c>
      <c r="B2671" s="47" t="s">
        <v>786</v>
      </c>
      <c r="C2671" s="48" t="n">
        <v>46073</v>
      </c>
      <c r="D2671" s="47" t="s">
        <v>74</v>
      </c>
      <c r="E2671" s="47" t="s">
        <v>63</v>
      </c>
      <c r="F2671" s="47" t="s">
        <v>2255</v>
      </c>
      <c r="G2671" s="47" t="s">
        <v>97</v>
      </c>
      <c r="H2671" s="47" t="s">
        <v>2232</v>
      </c>
      <c r="I2671" s="47" t="n">
        <v>2</v>
      </c>
    </row>
    <row r="2672" customFormat="false" ht="15" hidden="false" customHeight="false" outlineLevel="0" collapsed="false">
      <c r="A2672" s="47" t="s">
        <v>4913</v>
      </c>
      <c r="B2672" s="47" t="s">
        <v>786</v>
      </c>
      <c r="C2672" s="48" t="n">
        <v>46073</v>
      </c>
      <c r="D2672" s="47" t="s">
        <v>74</v>
      </c>
      <c r="E2672" s="47" t="s">
        <v>63</v>
      </c>
      <c r="F2672" s="47" t="s">
        <v>2255</v>
      </c>
      <c r="G2672" s="47" t="s">
        <v>97</v>
      </c>
      <c r="H2672" s="47" t="s">
        <v>2232</v>
      </c>
      <c r="I2672" s="47" t="n">
        <v>3</v>
      </c>
    </row>
    <row r="2673" customFormat="false" ht="15" hidden="false" customHeight="false" outlineLevel="0" collapsed="false">
      <c r="A2673" s="47" t="s">
        <v>4914</v>
      </c>
      <c r="B2673" s="47" t="s">
        <v>786</v>
      </c>
      <c r="C2673" s="48" t="n">
        <v>46073</v>
      </c>
      <c r="D2673" s="47" t="s">
        <v>74</v>
      </c>
      <c r="E2673" s="47" t="s">
        <v>63</v>
      </c>
      <c r="F2673" s="47" t="s">
        <v>2260</v>
      </c>
      <c r="G2673" s="47" t="s">
        <v>97</v>
      </c>
      <c r="H2673" s="47" t="s">
        <v>2232</v>
      </c>
      <c r="I2673" s="47" t="n">
        <v>6</v>
      </c>
    </row>
    <row r="2674" customFormat="false" ht="15" hidden="false" customHeight="false" outlineLevel="0" collapsed="false">
      <c r="A2674" s="47" t="s">
        <v>4915</v>
      </c>
      <c r="B2674" s="47" t="s">
        <v>786</v>
      </c>
      <c r="C2674" s="48" t="n">
        <v>46073</v>
      </c>
      <c r="D2674" s="47" t="s">
        <v>74</v>
      </c>
      <c r="E2674" s="47" t="s">
        <v>63</v>
      </c>
      <c r="F2674" s="47" t="s">
        <v>2252</v>
      </c>
      <c r="G2674" s="47" t="s">
        <v>97</v>
      </c>
      <c r="H2674" s="47" t="s">
        <v>2232</v>
      </c>
      <c r="I2674" s="47" t="n">
        <v>5</v>
      </c>
    </row>
    <row r="2675" customFormat="false" ht="15" hidden="false" customHeight="false" outlineLevel="0" collapsed="false">
      <c r="A2675" s="47" t="s">
        <v>4916</v>
      </c>
      <c r="B2675" s="47" t="s">
        <v>786</v>
      </c>
      <c r="C2675" s="48" t="n">
        <v>46073</v>
      </c>
      <c r="D2675" s="47" t="s">
        <v>74</v>
      </c>
      <c r="E2675" s="47" t="s">
        <v>63</v>
      </c>
      <c r="F2675" s="47" t="s">
        <v>2260</v>
      </c>
      <c r="G2675" s="47" t="s">
        <v>97</v>
      </c>
      <c r="H2675" s="47" t="s">
        <v>2232</v>
      </c>
      <c r="I2675" s="47" t="n">
        <v>7</v>
      </c>
    </row>
    <row r="2676" customFormat="false" ht="15" hidden="false" customHeight="false" outlineLevel="0" collapsed="false">
      <c r="A2676" s="47" t="s">
        <v>4917</v>
      </c>
      <c r="B2676" s="47" t="s">
        <v>787</v>
      </c>
      <c r="C2676" s="48" t="n">
        <v>46073</v>
      </c>
      <c r="D2676" s="47" t="s">
        <v>75</v>
      </c>
      <c r="E2676" s="47" t="s">
        <v>63</v>
      </c>
      <c r="F2676" s="47" t="s">
        <v>2255</v>
      </c>
      <c r="G2676" s="47" t="s">
        <v>94</v>
      </c>
      <c r="H2676" s="47" t="s">
        <v>2229</v>
      </c>
      <c r="I2676" s="47" t="n">
        <v>101</v>
      </c>
    </row>
    <row r="2677" customFormat="false" ht="15" hidden="false" customHeight="false" outlineLevel="0" collapsed="false">
      <c r="A2677" s="47" t="s">
        <v>4918</v>
      </c>
      <c r="B2677" s="47" t="s">
        <v>787</v>
      </c>
      <c r="C2677" s="48" t="n">
        <v>46073</v>
      </c>
      <c r="D2677" s="47" t="s">
        <v>75</v>
      </c>
      <c r="E2677" s="47" t="s">
        <v>63</v>
      </c>
      <c r="F2677" s="47" t="s">
        <v>2255</v>
      </c>
      <c r="G2677" s="47" t="s">
        <v>95</v>
      </c>
      <c r="H2677" s="47" t="s">
        <v>2245</v>
      </c>
      <c r="I2677" s="47" t="n">
        <v>41</v>
      </c>
    </row>
    <row r="2678" customFormat="false" ht="15" hidden="false" customHeight="false" outlineLevel="0" collapsed="false">
      <c r="A2678" s="47" t="s">
        <v>4919</v>
      </c>
      <c r="B2678" s="47" t="s">
        <v>787</v>
      </c>
      <c r="C2678" s="48" t="n">
        <v>46073</v>
      </c>
      <c r="D2678" s="47" t="s">
        <v>75</v>
      </c>
      <c r="E2678" s="47" t="s">
        <v>63</v>
      </c>
      <c r="F2678" s="47" t="s">
        <v>2252</v>
      </c>
      <c r="G2678" s="47" t="s">
        <v>96</v>
      </c>
      <c r="H2678" s="47" t="s">
        <v>2270</v>
      </c>
      <c r="I2678" s="47" t="n">
        <v>19</v>
      </c>
    </row>
    <row r="2679" customFormat="false" ht="15" hidden="false" customHeight="false" outlineLevel="0" collapsed="false">
      <c r="A2679" s="47" t="s">
        <v>4920</v>
      </c>
      <c r="B2679" s="47" t="s">
        <v>787</v>
      </c>
      <c r="C2679" s="48" t="n">
        <v>46073</v>
      </c>
      <c r="D2679" s="47" t="s">
        <v>75</v>
      </c>
      <c r="E2679" s="47" t="s">
        <v>63</v>
      </c>
      <c r="F2679" s="47" t="s">
        <v>2260</v>
      </c>
      <c r="G2679" s="47" t="s">
        <v>97</v>
      </c>
      <c r="H2679" s="47" t="s">
        <v>2232</v>
      </c>
      <c r="I2679" s="47" t="n">
        <v>4</v>
      </c>
    </row>
    <row r="2680" customFormat="false" ht="15" hidden="false" customHeight="false" outlineLevel="0" collapsed="false">
      <c r="A2680" s="47" t="s">
        <v>4921</v>
      </c>
      <c r="B2680" s="47" t="s">
        <v>787</v>
      </c>
      <c r="C2680" s="48" t="n">
        <v>46073</v>
      </c>
      <c r="D2680" s="47" t="s">
        <v>75</v>
      </c>
      <c r="E2680" s="47" t="s">
        <v>63</v>
      </c>
      <c r="F2680" s="47" t="s">
        <v>2255</v>
      </c>
      <c r="G2680" s="47" t="s">
        <v>97</v>
      </c>
      <c r="H2680" s="47" t="s">
        <v>2232</v>
      </c>
      <c r="I2680" s="47" t="n">
        <v>3</v>
      </c>
    </row>
    <row r="2681" customFormat="false" ht="15" hidden="false" customHeight="false" outlineLevel="0" collapsed="false">
      <c r="A2681" s="47" t="s">
        <v>4922</v>
      </c>
      <c r="B2681" s="47" t="s">
        <v>787</v>
      </c>
      <c r="C2681" s="48" t="n">
        <v>46073</v>
      </c>
      <c r="D2681" s="47" t="s">
        <v>75</v>
      </c>
      <c r="E2681" s="47" t="s">
        <v>63</v>
      </c>
      <c r="F2681" s="47" t="s">
        <v>2255</v>
      </c>
      <c r="G2681" s="47" t="s">
        <v>97</v>
      </c>
      <c r="H2681" s="47" t="s">
        <v>2232</v>
      </c>
      <c r="I2681" s="47" t="n">
        <v>5</v>
      </c>
    </row>
    <row r="2682" customFormat="false" ht="15" hidden="false" customHeight="false" outlineLevel="0" collapsed="false">
      <c r="A2682" s="47" t="s">
        <v>4923</v>
      </c>
      <c r="B2682" s="47" t="s">
        <v>787</v>
      </c>
      <c r="C2682" s="48" t="n">
        <v>46073</v>
      </c>
      <c r="D2682" s="47" t="s">
        <v>75</v>
      </c>
      <c r="E2682" s="47" t="s">
        <v>63</v>
      </c>
      <c r="F2682" s="47" t="s">
        <v>2252</v>
      </c>
      <c r="G2682" s="47" t="s">
        <v>97</v>
      </c>
      <c r="H2682" s="47" t="s">
        <v>2232</v>
      </c>
      <c r="I2682" s="47" t="n">
        <v>4</v>
      </c>
    </row>
    <row r="2683" customFormat="false" ht="15" hidden="false" customHeight="false" outlineLevel="0" collapsed="false">
      <c r="A2683" s="47" t="s">
        <v>4924</v>
      </c>
      <c r="B2683" s="47" t="s">
        <v>787</v>
      </c>
      <c r="C2683" s="48" t="n">
        <v>46073</v>
      </c>
      <c r="D2683" s="47" t="s">
        <v>75</v>
      </c>
      <c r="E2683" s="47" t="s">
        <v>63</v>
      </c>
      <c r="F2683" s="47" t="s">
        <v>2252</v>
      </c>
      <c r="G2683" s="47" t="s">
        <v>97</v>
      </c>
      <c r="H2683" s="47" t="s">
        <v>2232</v>
      </c>
      <c r="I2683" s="47" t="n">
        <v>3</v>
      </c>
    </row>
    <row r="2684" customFormat="false" ht="15" hidden="false" customHeight="false" outlineLevel="0" collapsed="false">
      <c r="A2684" s="47" t="s">
        <v>4925</v>
      </c>
      <c r="B2684" s="47" t="s">
        <v>787</v>
      </c>
      <c r="C2684" s="48" t="n">
        <v>46073</v>
      </c>
      <c r="D2684" s="47" t="s">
        <v>75</v>
      </c>
      <c r="E2684" s="47" t="s">
        <v>63</v>
      </c>
      <c r="F2684" s="47" t="s">
        <v>2255</v>
      </c>
      <c r="G2684" s="47" t="s">
        <v>97</v>
      </c>
      <c r="H2684" s="47" t="s">
        <v>2232</v>
      </c>
      <c r="I2684" s="47" t="n">
        <v>6</v>
      </c>
    </row>
    <row r="2685" customFormat="false" ht="15" hidden="false" customHeight="false" outlineLevel="0" collapsed="false">
      <c r="A2685" s="47" t="s">
        <v>4926</v>
      </c>
      <c r="B2685" s="47" t="s">
        <v>787</v>
      </c>
      <c r="C2685" s="48" t="n">
        <v>46073</v>
      </c>
      <c r="D2685" s="47" t="s">
        <v>75</v>
      </c>
      <c r="E2685" s="47" t="s">
        <v>63</v>
      </c>
      <c r="F2685" s="47" t="s">
        <v>2255</v>
      </c>
      <c r="G2685" s="47" t="s">
        <v>97</v>
      </c>
      <c r="H2685" s="47" t="s">
        <v>2232</v>
      </c>
      <c r="I2685" s="47" t="n">
        <v>5</v>
      </c>
    </row>
    <row r="2686" customFormat="false" ht="15" hidden="false" customHeight="false" outlineLevel="0" collapsed="false">
      <c r="A2686" s="47" t="s">
        <v>4927</v>
      </c>
      <c r="B2686" s="47" t="s">
        <v>787</v>
      </c>
      <c r="C2686" s="48" t="n">
        <v>46073</v>
      </c>
      <c r="D2686" s="47" t="s">
        <v>75</v>
      </c>
      <c r="E2686" s="47" t="s">
        <v>63</v>
      </c>
      <c r="F2686" s="47" t="s">
        <v>2252</v>
      </c>
      <c r="G2686" s="47" t="s">
        <v>97</v>
      </c>
      <c r="H2686" s="47" t="s">
        <v>2232</v>
      </c>
      <c r="I2686" s="47" t="n">
        <v>2</v>
      </c>
    </row>
    <row r="2687" customFormat="false" ht="15" hidden="false" customHeight="false" outlineLevel="0" collapsed="false">
      <c r="A2687" s="47" t="s">
        <v>4928</v>
      </c>
      <c r="B2687" s="47" t="s">
        <v>787</v>
      </c>
      <c r="C2687" s="48" t="n">
        <v>46073</v>
      </c>
      <c r="D2687" s="47" t="s">
        <v>75</v>
      </c>
      <c r="E2687" s="47" t="s">
        <v>63</v>
      </c>
      <c r="F2687" s="47" t="s">
        <v>2260</v>
      </c>
      <c r="G2687" s="47" t="s">
        <v>97</v>
      </c>
      <c r="H2687" s="47" t="s">
        <v>2232</v>
      </c>
      <c r="I2687" s="47" t="n">
        <v>6</v>
      </c>
    </row>
    <row r="2688" customFormat="false" ht="15" hidden="false" customHeight="false" outlineLevel="0" collapsed="false">
      <c r="A2688" s="47" t="s">
        <v>4929</v>
      </c>
      <c r="B2688" s="47" t="s">
        <v>787</v>
      </c>
      <c r="C2688" s="48" t="n">
        <v>46073</v>
      </c>
      <c r="D2688" s="47" t="s">
        <v>75</v>
      </c>
      <c r="E2688" s="47" t="s">
        <v>63</v>
      </c>
      <c r="F2688" s="47" t="s">
        <v>2252</v>
      </c>
      <c r="G2688" s="47" t="s">
        <v>97</v>
      </c>
      <c r="H2688" s="47" t="s">
        <v>2232</v>
      </c>
      <c r="I2688" s="47" t="n">
        <v>7</v>
      </c>
    </row>
    <row r="2689" customFormat="false" ht="15" hidden="false" customHeight="false" outlineLevel="0" collapsed="false">
      <c r="A2689" s="47" t="s">
        <v>4930</v>
      </c>
      <c r="B2689" s="47" t="s">
        <v>787</v>
      </c>
      <c r="C2689" s="48" t="n">
        <v>46073</v>
      </c>
      <c r="D2689" s="47" t="s">
        <v>75</v>
      </c>
      <c r="E2689" s="47" t="s">
        <v>63</v>
      </c>
      <c r="F2689" s="47" t="s">
        <v>2255</v>
      </c>
      <c r="G2689" s="47" t="s">
        <v>97</v>
      </c>
      <c r="H2689" s="47" t="s">
        <v>2232</v>
      </c>
      <c r="I2689" s="47" t="n">
        <v>4</v>
      </c>
    </row>
    <row r="2690" customFormat="false" ht="15" hidden="false" customHeight="false" outlineLevel="0" collapsed="false">
      <c r="A2690" s="47" t="s">
        <v>4931</v>
      </c>
      <c r="B2690" s="47" t="s">
        <v>787</v>
      </c>
      <c r="C2690" s="48" t="n">
        <v>46073</v>
      </c>
      <c r="D2690" s="47" t="s">
        <v>75</v>
      </c>
      <c r="E2690" s="47" t="s">
        <v>63</v>
      </c>
      <c r="F2690" s="47" t="s">
        <v>2252</v>
      </c>
      <c r="G2690" s="47" t="s">
        <v>97</v>
      </c>
      <c r="H2690" s="47" t="s">
        <v>2232</v>
      </c>
      <c r="I2690" s="47" t="n">
        <v>7</v>
      </c>
    </row>
    <row r="2691" customFormat="false" ht="15" hidden="false" customHeight="false" outlineLevel="0" collapsed="false">
      <c r="A2691" s="47" t="s">
        <v>4932</v>
      </c>
      <c r="B2691" s="47" t="s">
        <v>789</v>
      </c>
      <c r="C2691" s="48" t="n">
        <v>46073</v>
      </c>
      <c r="D2691" s="47" t="s">
        <v>73</v>
      </c>
      <c r="E2691" s="47" t="s">
        <v>64</v>
      </c>
      <c r="F2691" s="47" t="s">
        <v>2280</v>
      </c>
      <c r="G2691" s="47" t="s">
        <v>97</v>
      </c>
      <c r="H2691" s="47" t="s">
        <v>2232</v>
      </c>
      <c r="I2691" s="47" t="n">
        <v>4</v>
      </c>
    </row>
    <row r="2692" customFormat="false" ht="15" hidden="false" customHeight="false" outlineLevel="0" collapsed="false">
      <c r="A2692" s="47" t="s">
        <v>4933</v>
      </c>
      <c r="B2692" s="47" t="s">
        <v>789</v>
      </c>
      <c r="C2692" s="48" t="n">
        <v>46073</v>
      </c>
      <c r="D2692" s="47" t="s">
        <v>73</v>
      </c>
      <c r="E2692" s="47" t="s">
        <v>64</v>
      </c>
      <c r="F2692" s="47" t="s">
        <v>2280</v>
      </c>
      <c r="G2692" s="47" t="s">
        <v>97</v>
      </c>
      <c r="H2692" s="47" t="s">
        <v>2232</v>
      </c>
      <c r="I2692" s="47" t="n">
        <v>7</v>
      </c>
    </row>
    <row r="2693" customFormat="false" ht="15" hidden="false" customHeight="false" outlineLevel="0" collapsed="false">
      <c r="A2693" s="47" t="s">
        <v>4934</v>
      </c>
      <c r="B2693" s="47" t="s">
        <v>791</v>
      </c>
      <c r="C2693" s="48" t="n">
        <v>46073</v>
      </c>
      <c r="D2693" s="47" t="s">
        <v>74</v>
      </c>
      <c r="E2693" s="47" t="s">
        <v>64</v>
      </c>
      <c r="F2693" s="47" t="s">
        <v>2278</v>
      </c>
      <c r="G2693" s="47" t="s">
        <v>93</v>
      </c>
      <c r="H2693" s="47" t="s">
        <v>2253</v>
      </c>
      <c r="I2693" s="47" t="n">
        <v>10</v>
      </c>
    </row>
    <row r="2694" customFormat="false" ht="15" hidden="false" customHeight="false" outlineLevel="0" collapsed="false">
      <c r="A2694" s="47" t="s">
        <v>4935</v>
      </c>
      <c r="B2694" s="47" t="s">
        <v>791</v>
      </c>
      <c r="C2694" s="48" t="n">
        <v>46073</v>
      </c>
      <c r="D2694" s="47" t="s">
        <v>74</v>
      </c>
      <c r="E2694" s="47" t="s">
        <v>64</v>
      </c>
      <c r="F2694" s="47" t="s">
        <v>2278</v>
      </c>
      <c r="G2694" s="47" t="s">
        <v>95</v>
      </c>
      <c r="H2694" s="47" t="s">
        <v>2245</v>
      </c>
      <c r="I2694" s="47" t="n">
        <v>41</v>
      </c>
    </row>
    <row r="2695" customFormat="false" ht="15" hidden="false" customHeight="false" outlineLevel="0" collapsed="false">
      <c r="A2695" s="47" t="s">
        <v>4936</v>
      </c>
      <c r="B2695" s="47" t="s">
        <v>791</v>
      </c>
      <c r="C2695" s="48" t="n">
        <v>46073</v>
      </c>
      <c r="D2695" s="47" t="s">
        <v>74</v>
      </c>
      <c r="E2695" s="47" t="s">
        <v>64</v>
      </c>
      <c r="F2695" s="47" t="s">
        <v>2278</v>
      </c>
      <c r="G2695" s="47" t="s">
        <v>95</v>
      </c>
      <c r="H2695" s="47" t="s">
        <v>2245</v>
      </c>
      <c r="I2695" s="47" t="n">
        <v>24</v>
      </c>
    </row>
    <row r="2696" customFormat="false" ht="15" hidden="false" customHeight="false" outlineLevel="0" collapsed="false">
      <c r="A2696" s="47" t="s">
        <v>4937</v>
      </c>
      <c r="B2696" s="47" t="s">
        <v>791</v>
      </c>
      <c r="C2696" s="48" t="n">
        <v>46073</v>
      </c>
      <c r="D2696" s="47" t="s">
        <v>74</v>
      </c>
      <c r="E2696" s="47" t="s">
        <v>64</v>
      </c>
      <c r="F2696" s="47" t="s">
        <v>2278</v>
      </c>
      <c r="G2696" s="47" t="s">
        <v>97</v>
      </c>
      <c r="H2696" s="47" t="s">
        <v>2232</v>
      </c>
      <c r="I2696" s="47" t="n">
        <v>6</v>
      </c>
    </row>
    <row r="2697" customFormat="false" ht="15" hidden="false" customHeight="false" outlineLevel="0" collapsed="false">
      <c r="A2697" s="47" t="s">
        <v>4938</v>
      </c>
      <c r="B2697" s="47" t="s">
        <v>791</v>
      </c>
      <c r="C2697" s="48" t="n">
        <v>46073</v>
      </c>
      <c r="D2697" s="47" t="s">
        <v>74</v>
      </c>
      <c r="E2697" s="47" t="s">
        <v>64</v>
      </c>
      <c r="F2697" s="47" t="s">
        <v>2278</v>
      </c>
      <c r="G2697" s="47" t="s">
        <v>97</v>
      </c>
      <c r="H2697" s="47" t="s">
        <v>2232</v>
      </c>
      <c r="I2697" s="47" t="n">
        <v>5</v>
      </c>
    </row>
    <row r="2698" customFormat="false" ht="15" hidden="false" customHeight="false" outlineLevel="0" collapsed="false">
      <c r="A2698" s="47" t="s">
        <v>4939</v>
      </c>
      <c r="B2698" s="47" t="s">
        <v>791</v>
      </c>
      <c r="C2698" s="48" t="n">
        <v>46073</v>
      </c>
      <c r="D2698" s="47" t="s">
        <v>74</v>
      </c>
      <c r="E2698" s="47" t="s">
        <v>64</v>
      </c>
      <c r="F2698" s="47" t="s">
        <v>2278</v>
      </c>
      <c r="G2698" s="47" t="s">
        <v>97</v>
      </c>
      <c r="H2698" s="47" t="s">
        <v>2232</v>
      </c>
      <c r="I2698" s="47" t="n">
        <v>4</v>
      </c>
    </row>
    <row r="2699" customFormat="false" ht="15" hidden="false" customHeight="false" outlineLevel="0" collapsed="false">
      <c r="A2699" s="47" t="s">
        <v>4940</v>
      </c>
      <c r="B2699" s="47" t="s">
        <v>792</v>
      </c>
      <c r="C2699" s="48" t="n">
        <v>46073</v>
      </c>
      <c r="D2699" s="47" t="s">
        <v>73</v>
      </c>
      <c r="E2699" s="47" t="s">
        <v>65</v>
      </c>
      <c r="F2699" s="47" t="s">
        <v>2289</v>
      </c>
      <c r="G2699" s="47" t="s">
        <v>93</v>
      </c>
      <c r="H2699" s="47" t="s">
        <v>2253</v>
      </c>
      <c r="I2699" s="47" t="n">
        <v>60</v>
      </c>
    </row>
    <row r="2700" customFormat="false" ht="15" hidden="false" customHeight="false" outlineLevel="0" collapsed="false">
      <c r="A2700" s="47" t="s">
        <v>4941</v>
      </c>
      <c r="B2700" s="47" t="s">
        <v>792</v>
      </c>
      <c r="C2700" s="48" t="n">
        <v>46073</v>
      </c>
      <c r="D2700" s="47" t="s">
        <v>73</v>
      </c>
      <c r="E2700" s="47" t="s">
        <v>65</v>
      </c>
      <c r="F2700" s="47" t="s">
        <v>2284</v>
      </c>
      <c r="G2700" s="47" t="s">
        <v>97</v>
      </c>
      <c r="H2700" s="47" t="s">
        <v>2232</v>
      </c>
      <c r="I2700" s="47" t="n">
        <v>4</v>
      </c>
    </row>
    <row r="2701" customFormat="false" ht="15" hidden="false" customHeight="false" outlineLevel="0" collapsed="false">
      <c r="A2701" s="47" t="s">
        <v>4942</v>
      </c>
      <c r="B2701" s="47" t="s">
        <v>792</v>
      </c>
      <c r="C2701" s="48" t="n">
        <v>46073</v>
      </c>
      <c r="D2701" s="47" t="s">
        <v>73</v>
      </c>
      <c r="E2701" s="47" t="s">
        <v>65</v>
      </c>
      <c r="F2701" s="47" t="s">
        <v>2284</v>
      </c>
      <c r="G2701" s="47" t="s">
        <v>97</v>
      </c>
      <c r="H2701" s="47" t="s">
        <v>2232</v>
      </c>
      <c r="I2701" s="47" t="n">
        <v>2</v>
      </c>
    </row>
    <row r="2702" customFormat="false" ht="15" hidden="false" customHeight="false" outlineLevel="0" collapsed="false">
      <c r="A2702" s="47" t="s">
        <v>4943</v>
      </c>
      <c r="B2702" s="47" t="s">
        <v>792</v>
      </c>
      <c r="C2702" s="48" t="n">
        <v>46073</v>
      </c>
      <c r="D2702" s="47" t="s">
        <v>73</v>
      </c>
      <c r="E2702" s="47" t="s">
        <v>65</v>
      </c>
      <c r="F2702" s="47" t="s">
        <v>2284</v>
      </c>
      <c r="G2702" s="47" t="s">
        <v>97</v>
      </c>
      <c r="H2702" s="47" t="s">
        <v>2232</v>
      </c>
      <c r="I2702" s="47" t="n">
        <v>3</v>
      </c>
    </row>
    <row r="2703" customFormat="false" ht="15" hidden="false" customHeight="false" outlineLevel="0" collapsed="false">
      <c r="A2703" s="47" t="s">
        <v>4944</v>
      </c>
      <c r="B2703" s="47" t="s">
        <v>792</v>
      </c>
      <c r="C2703" s="48" t="n">
        <v>46073</v>
      </c>
      <c r="D2703" s="47" t="s">
        <v>73</v>
      </c>
      <c r="E2703" s="47" t="s">
        <v>65</v>
      </c>
      <c r="F2703" s="47" t="s">
        <v>2289</v>
      </c>
      <c r="G2703" s="47" t="s">
        <v>97</v>
      </c>
      <c r="H2703" s="47" t="s">
        <v>2232</v>
      </c>
      <c r="I2703" s="47" t="n">
        <v>2</v>
      </c>
    </row>
    <row r="2704" customFormat="false" ht="15" hidden="false" customHeight="false" outlineLevel="0" collapsed="false">
      <c r="A2704" s="47" t="s">
        <v>4945</v>
      </c>
      <c r="B2704" s="47" t="s">
        <v>792</v>
      </c>
      <c r="C2704" s="48" t="n">
        <v>46073</v>
      </c>
      <c r="D2704" s="47" t="s">
        <v>73</v>
      </c>
      <c r="E2704" s="47" t="s">
        <v>65</v>
      </c>
      <c r="F2704" s="47" t="s">
        <v>2289</v>
      </c>
      <c r="G2704" s="47" t="s">
        <v>97</v>
      </c>
      <c r="H2704" s="47" t="s">
        <v>2232</v>
      </c>
      <c r="I2704" s="47" t="n">
        <v>5</v>
      </c>
    </row>
    <row r="2705" customFormat="false" ht="15" hidden="false" customHeight="false" outlineLevel="0" collapsed="false">
      <c r="A2705" s="47" t="s">
        <v>4946</v>
      </c>
      <c r="B2705" s="47" t="s">
        <v>792</v>
      </c>
      <c r="C2705" s="48" t="n">
        <v>46073</v>
      </c>
      <c r="D2705" s="47" t="s">
        <v>73</v>
      </c>
      <c r="E2705" s="47" t="s">
        <v>65</v>
      </c>
      <c r="F2705" s="47" t="s">
        <v>2289</v>
      </c>
      <c r="G2705" s="47" t="s">
        <v>97</v>
      </c>
      <c r="H2705" s="47" t="s">
        <v>2232</v>
      </c>
      <c r="I2705" s="47" t="n">
        <v>3</v>
      </c>
    </row>
    <row r="2706" customFormat="false" ht="15" hidden="false" customHeight="false" outlineLevel="0" collapsed="false">
      <c r="A2706" s="47" t="s">
        <v>4947</v>
      </c>
      <c r="B2706" s="47" t="s">
        <v>794</v>
      </c>
      <c r="C2706" s="48" t="n">
        <v>46073</v>
      </c>
      <c r="D2706" s="47" t="s">
        <v>74</v>
      </c>
      <c r="E2706" s="47" t="s">
        <v>65</v>
      </c>
      <c r="F2706" s="47" t="s">
        <v>2289</v>
      </c>
      <c r="G2706" s="47" t="s">
        <v>93</v>
      </c>
      <c r="H2706" s="47" t="s">
        <v>2253</v>
      </c>
      <c r="I2706" s="47" t="n">
        <v>13</v>
      </c>
    </row>
    <row r="2707" customFormat="false" ht="15" hidden="false" customHeight="false" outlineLevel="0" collapsed="false">
      <c r="A2707" s="47" t="s">
        <v>4948</v>
      </c>
      <c r="B2707" s="47" t="s">
        <v>794</v>
      </c>
      <c r="C2707" s="48" t="n">
        <v>46073</v>
      </c>
      <c r="D2707" s="47" t="s">
        <v>74</v>
      </c>
      <c r="E2707" s="47" t="s">
        <v>65</v>
      </c>
      <c r="F2707" s="47" t="s">
        <v>2284</v>
      </c>
      <c r="G2707" s="47" t="s">
        <v>97</v>
      </c>
      <c r="H2707" s="47" t="s">
        <v>2232</v>
      </c>
      <c r="I2707" s="47" t="n">
        <v>2</v>
      </c>
    </row>
    <row r="2708" customFormat="false" ht="15" hidden="false" customHeight="false" outlineLevel="0" collapsed="false">
      <c r="A2708" s="47" t="s">
        <v>4949</v>
      </c>
      <c r="B2708" s="47" t="s">
        <v>794</v>
      </c>
      <c r="C2708" s="48" t="n">
        <v>46073</v>
      </c>
      <c r="D2708" s="47" t="s">
        <v>74</v>
      </c>
      <c r="E2708" s="47" t="s">
        <v>65</v>
      </c>
      <c r="F2708" s="47" t="s">
        <v>2284</v>
      </c>
      <c r="G2708" s="47" t="s">
        <v>97</v>
      </c>
      <c r="H2708" s="47" t="s">
        <v>2232</v>
      </c>
      <c r="I2708" s="47" t="n">
        <v>2</v>
      </c>
    </row>
    <row r="2709" customFormat="false" ht="15" hidden="false" customHeight="false" outlineLevel="0" collapsed="false">
      <c r="A2709" s="47" t="s">
        <v>4950</v>
      </c>
      <c r="B2709" s="47" t="s">
        <v>794</v>
      </c>
      <c r="C2709" s="48" t="n">
        <v>46073</v>
      </c>
      <c r="D2709" s="47" t="s">
        <v>74</v>
      </c>
      <c r="E2709" s="47" t="s">
        <v>65</v>
      </c>
      <c r="F2709" s="47" t="s">
        <v>2284</v>
      </c>
      <c r="G2709" s="47" t="s">
        <v>97</v>
      </c>
      <c r="H2709" s="47" t="s">
        <v>2232</v>
      </c>
      <c r="I2709" s="47" t="n">
        <v>3</v>
      </c>
    </row>
    <row r="2710" customFormat="false" ht="15" hidden="false" customHeight="false" outlineLevel="0" collapsed="false">
      <c r="A2710" s="47" t="s">
        <v>4951</v>
      </c>
      <c r="B2710" s="47" t="s">
        <v>794</v>
      </c>
      <c r="C2710" s="48" t="n">
        <v>46073</v>
      </c>
      <c r="D2710" s="47" t="s">
        <v>74</v>
      </c>
      <c r="E2710" s="47" t="s">
        <v>65</v>
      </c>
      <c r="F2710" s="47" t="s">
        <v>2289</v>
      </c>
      <c r="G2710" s="47" t="s">
        <v>97</v>
      </c>
      <c r="H2710" s="47" t="s">
        <v>2232</v>
      </c>
      <c r="I2710" s="47" t="n">
        <v>3</v>
      </c>
    </row>
    <row r="2711" customFormat="false" ht="15" hidden="false" customHeight="false" outlineLevel="0" collapsed="false">
      <c r="A2711" s="47" t="s">
        <v>4952</v>
      </c>
      <c r="B2711" s="47" t="s">
        <v>794</v>
      </c>
      <c r="C2711" s="48" t="n">
        <v>46073</v>
      </c>
      <c r="D2711" s="47" t="s">
        <v>74</v>
      </c>
      <c r="E2711" s="47" t="s">
        <v>65</v>
      </c>
      <c r="F2711" s="47" t="s">
        <v>2289</v>
      </c>
      <c r="G2711" s="47" t="s">
        <v>97</v>
      </c>
      <c r="H2711" s="47" t="s">
        <v>2232</v>
      </c>
      <c r="I2711" s="47" t="n">
        <v>2</v>
      </c>
    </row>
    <row r="2712" customFormat="false" ht="15" hidden="false" customHeight="false" outlineLevel="0" collapsed="false">
      <c r="A2712" s="47" t="s">
        <v>4953</v>
      </c>
      <c r="B2712" s="47" t="s">
        <v>794</v>
      </c>
      <c r="C2712" s="48" t="n">
        <v>46073</v>
      </c>
      <c r="D2712" s="47" t="s">
        <v>74</v>
      </c>
      <c r="E2712" s="47" t="s">
        <v>65</v>
      </c>
      <c r="F2712" s="47" t="s">
        <v>2284</v>
      </c>
      <c r="G2712" s="47" t="s">
        <v>97</v>
      </c>
      <c r="H2712" s="47" t="s">
        <v>2232</v>
      </c>
      <c r="I2712" s="47" t="n">
        <v>5</v>
      </c>
    </row>
    <row r="2713" customFormat="false" ht="15" hidden="false" customHeight="false" outlineLevel="0" collapsed="false">
      <c r="A2713" s="47" t="s">
        <v>4954</v>
      </c>
      <c r="B2713" s="47" t="s">
        <v>794</v>
      </c>
      <c r="C2713" s="48" t="n">
        <v>46073</v>
      </c>
      <c r="D2713" s="47" t="s">
        <v>74</v>
      </c>
      <c r="E2713" s="47" t="s">
        <v>65</v>
      </c>
      <c r="F2713" s="47" t="s">
        <v>2289</v>
      </c>
      <c r="G2713" s="47" t="s">
        <v>97</v>
      </c>
      <c r="H2713" s="47" t="s">
        <v>2232</v>
      </c>
      <c r="I2713" s="47" t="n">
        <v>4</v>
      </c>
    </row>
    <row r="2714" customFormat="false" ht="15" hidden="false" customHeight="false" outlineLevel="0" collapsed="false">
      <c r="A2714" s="47" t="s">
        <v>4955</v>
      </c>
      <c r="B2714" s="47" t="s">
        <v>794</v>
      </c>
      <c r="C2714" s="48" t="n">
        <v>46073</v>
      </c>
      <c r="D2714" s="47" t="s">
        <v>74</v>
      </c>
      <c r="E2714" s="47" t="s">
        <v>65</v>
      </c>
      <c r="F2714" s="47" t="s">
        <v>2289</v>
      </c>
      <c r="G2714" s="47" t="s">
        <v>97</v>
      </c>
      <c r="H2714" s="47" t="s">
        <v>2232</v>
      </c>
      <c r="I2714" s="47" t="n">
        <v>2</v>
      </c>
    </row>
    <row r="2715" customFormat="false" ht="15" hidden="false" customHeight="false" outlineLevel="0" collapsed="false">
      <c r="A2715" s="47" t="s">
        <v>4956</v>
      </c>
      <c r="B2715" s="47" t="s">
        <v>795</v>
      </c>
      <c r="C2715" s="48" t="n">
        <v>46073</v>
      </c>
      <c r="D2715" s="47" t="s">
        <v>75</v>
      </c>
      <c r="E2715" s="47" t="s">
        <v>65</v>
      </c>
      <c r="F2715" s="47" t="s">
        <v>2284</v>
      </c>
      <c r="G2715" s="47" t="s">
        <v>93</v>
      </c>
      <c r="H2715" s="47" t="s">
        <v>2253</v>
      </c>
      <c r="I2715" s="47" t="n">
        <v>38</v>
      </c>
    </row>
    <row r="2716" customFormat="false" ht="15" hidden="false" customHeight="false" outlineLevel="0" collapsed="false">
      <c r="A2716" s="47" t="s">
        <v>4957</v>
      </c>
      <c r="B2716" s="47" t="s">
        <v>795</v>
      </c>
      <c r="C2716" s="48" t="n">
        <v>46073</v>
      </c>
      <c r="D2716" s="47" t="s">
        <v>75</v>
      </c>
      <c r="E2716" s="47" t="s">
        <v>65</v>
      </c>
      <c r="F2716" s="47" t="s">
        <v>2284</v>
      </c>
      <c r="G2716" s="47" t="s">
        <v>97</v>
      </c>
      <c r="H2716" s="47" t="s">
        <v>2232</v>
      </c>
      <c r="I2716" s="47" t="n">
        <v>4</v>
      </c>
    </row>
    <row r="2717" customFormat="false" ht="15" hidden="false" customHeight="false" outlineLevel="0" collapsed="false">
      <c r="A2717" s="47" t="s">
        <v>4958</v>
      </c>
      <c r="B2717" s="47" t="s">
        <v>795</v>
      </c>
      <c r="C2717" s="48" t="n">
        <v>46073</v>
      </c>
      <c r="D2717" s="47" t="s">
        <v>75</v>
      </c>
      <c r="E2717" s="47" t="s">
        <v>65</v>
      </c>
      <c r="F2717" s="47" t="s">
        <v>2284</v>
      </c>
      <c r="G2717" s="47" t="s">
        <v>97</v>
      </c>
      <c r="H2717" s="47" t="s">
        <v>2232</v>
      </c>
      <c r="I2717" s="47" t="n">
        <v>4</v>
      </c>
    </row>
    <row r="2718" customFormat="false" ht="15" hidden="false" customHeight="false" outlineLevel="0" collapsed="false">
      <c r="A2718" s="47" t="s">
        <v>4959</v>
      </c>
      <c r="B2718" s="47" t="s">
        <v>795</v>
      </c>
      <c r="C2718" s="48" t="n">
        <v>46073</v>
      </c>
      <c r="D2718" s="47" t="s">
        <v>75</v>
      </c>
      <c r="E2718" s="47" t="s">
        <v>65</v>
      </c>
      <c r="F2718" s="47" t="s">
        <v>2284</v>
      </c>
      <c r="G2718" s="47" t="s">
        <v>97</v>
      </c>
      <c r="H2718" s="47" t="s">
        <v>2232</v>
      </c>
      <c r="I2718" s="47" t="n">
        <v>5</v>
      </c>
    </row>
    <row r="2719" customFormat="false" ht="15" hidden="false" customHeight="false" outlineLevel="0" collapsed="false">
      <c r="A2719" s="47" t="s">
        <v>4960</v>
      </c>
      <c r="B2719" s="47" t="s">
        <v>795</v>
      </c>
      <c r="C2719" s="48" t="n">
        <v>46073</v>
      </c>
      <c r="D2719" s="47" t="s">
        <v>75</v>
      </c>
      <c r="E2719" s="47" t="s">
        <v>65</v>
      </c>
      <c r="F2719" s="47" t="s">
        <v>2284</v>
      </c>
      <c r="G2719" s="47" t="s">
        <v>97</v>
      </c>
      <c r="H2719" s="47" t="s">
        <v>2232</v>
      </c>
      <c r="I2719" s="47" t="n">
        <v>2</v>
      </c>
    </row>
    <row r="2720" customFormat="false" ht="15" hidden="false" customHeight="false" outlineLevel="0" collapsed="false">
      <c r="A2720" s="47" t="s">
        <v>4961</v>
      </c>
      <c r="B2720" s="47" t="s">
        <v>795</v>
      </c>
      <c r="C2720" s="48" t="n">
        <v>46073</v>
      </c>
      <c r="D2720" s="47" t="s">
        <v>75</v>
      </c>
      <c r="E2720" s="47" t="s">
        <v>65</v>
      </c>
      <c r="F2720" s="47" t="s">
        <v>2289</v>
      </c>
      <c r="G2720" s="47" t="s">
        <v>97</v>
      </c>
      <c r="H2720" s="47" t="s">
        <v>2232</v>
      </c>
      <c r="I2720" s="47" t="n">
        <v>2</v>
      </c>
    </row>
    <row r="2721" customFormat="false" ht="15" hidden="false" customHeight="false" outlineLevel="0" collapsed="false">
      <c r="A2721" s="47" t="s">
        <v>4962</v>
      </c>
      <c r="B2721" s="47" t="s">
        <v>795</v>
      </c>
      <c r="C2721" s="48" t="n">
        <v>46073</v>
      </c>
      <c r="D2721" s="47" t="s">
        <v>75</v>
      </c>
      <c r="E2721" s="47" t="s">
        <v>65</v>
      </c>
      <c r="F2721" s="47" t="s">
        <v>2284</v>
      </c>
      <c r="G2721" s="47" t="s">
        <v>97</v>
      </c>
      <c r="H2721" s="47" t="s">
        <v>2232</v>
      </c>
      <c r="I2721" s="47" t="n">
        <v>4</v>
      </c>
    </row>
    <row r="2722" customFormat="false" ht="15" hidden="false" customHeight="false" outlineLevel="0" collapsed="false">
      <c r="A2722" s="47" t="s">
        <v>4963</v>
      </c>
      <c r="B2722" s="47" t="s">
        <v>795</v>
      </c>
      <c r="C2722" s="48" t="n">
        <v>46073</v>
      </c>
      <c r="D2722" s="47" t="s">
        <v>75</v>
      </c>
      <c r="E2722" s="47" t="s">
        <v>65</v>
      </c>
      <c r="F2722" s="47" t="s">
        <v>2289</v>
      </c>
      <c r="G2722" s="47" t="s">
        <v>97</v>
      </c>
      <c r="H2722" s="47" t="s">
        <v>2232</v>
      </c>
      <c r="I2722" s="47" t="n">
        <v>6</v>
      </c>
    </row>
    <row r="2723" customFormat="false" ht="15" hidden="false" customHeight="false" outlineLevel="0" collapsed="false">
      <c r="A2723" s="47" t="s">
        <v>4964</v>
      </c>
      <c r="B2723" s="47" t="s">
        <v>795</v>
      </c>
      <c r="C2723" s="48" t="n">
        <v>46073</v>
      </c>
      <c r="D2723" s="47" t="s">
        <v>75</v>
      </c>
      <c r="E2723" s="47" t="s">
        <v>65</v>
      </c>
      <c r="F2723" s="47" t="s">
        <v>2289</v>
      </c>
      <c r="G2723" s="47" t="s">
        <v>97</v>
      </c>
      <c r="H2723" s="47" t="s">
        <v>2232</v>
      </c>
      <c r="I2723" s="47" t="n">
        <v>5</v>
      </c>
    </row>
    <row r="2724" customFormat="false" ht="15" hidden="false" customHeight="false" outlineLevel="0" collapsed="false">
      <c r="A2724" s="47" t="s">
        <v>4965</v>
      </c>
      <c r="B2724" s="47" t="s">
        <v>795</v>
      </c>
      <c r="C2724" s="48" t="n">
        <v>46073</v>
      </c>
      <c r="D2724" s="47" t="s">
        <v>75</v>
      </c>
      <c r="E2724" s="47" t="s">
        <v>65</v>
      </c>
      <c r="F2724" s="47" t="s">
        <v>2284</v>
      </c>
      <c r="G2724" s="47" t="s">
        <v>97</v>
      </c>
      <c r="H2724" s="47" t="s">
        <v>2232</v>
      </c>
      <c r="I2724" s="47" t="n">
        <v>2</v>
      </c>
    </row>
    <row r="2725" customFormat="false" ht="15" hidden="false" customHeight="false" outlineLevel="0" collapsed="false">
      <c r="A2725" s="47" t="s">
        <v>4966</v>
      </c>
      <c r="B2725" s="47" t="s">
        <v>795</v>
      </c>
      <c r="C2725" s="48" t="n">
        <v>46073</v>
      </c>
      <c r="D2725" s="47" t="s">
        <v>75</v>
      </c>
      <c r="E2725" s="47" t="s">
        <v>65</v>
      </c>
      <c r="F2725" s="47" t="s">
        <v>2284</v>
      </c>
      <c r="G2725" s="47" t="s">
        <v>97</v>
      </c>
      <c r="H2725" s="47" t="s">
        <v>2232</v>
      </c>
      <c r="I2725" s="47" t="n">
        <v>2</v>
      </c>
    </row>
    <row r="2726" customFormat="false" ht="15" hidden="false" customHeight="false" outlineLevel="0" collapsed="false">
      <c r="A2726" s="47" t="s">
        <v>4967</v>
      </c>
      <c r="B2726" s="47" t="s">
        <v>795</v>
      </c>
      <c r="C2726" s="48" t="n">
        <v>46073</v>
      </c>
      <c r="D2726" s="47" t="s">
        <v>75</v>
      </c>
      <c r="E2726" s="47" t="s">
        <v>65</v>
      </c>
      <c r="F2726" s="47" t="s">
        <v>2284</v>
      </c>
      <c r="G2726" s="47" t="s">
        <v>97</v>
      </c>
      <c r="H2726" s="47" t="s">
        <v>2232</v>
      </c>
      <c r="I2726" s="47" t="n">
        <v>4</v>
      </c>
    </row>
    <row r="2727" customFormat="false" ht="15" hidden="false" customHeight="false" outlineLevel="0" collapsed="false">
      <c r="A2727" s="47" t="s">
        <v>4968</v>
      </c>
      <c r="B2727" s="47" t="s">
        <v>795</v>
      </c>
      <c r="C2727" s="48" t="n">
        <v>46073</v>
      </c>
      <c r="D2727" s="47" t="s">
        <v>75</v>
      </c>
      <c r="E2727" s="47" t="s">
        <v>65</v>
      </c>
      <c r="F2727" s="47" t="s">
        <v>2284</v>
      </c>
      <c r="G2727" s="47" t="s">
        <v>98</v>
      </c>
      <c r="H2727" s="47" t="s">
        <v>2382</v>
      </c>
      <c r="I2727" s="47" t="n">
        <v>39</v>
      </c>
    </row>
    <row r="2728" customFormat="false" ht="15" hidden="false" customHeight="false" outlineLevel="0" collapsed="false">
      <c r="A2728" s="47" t="s">
        <v>4969</v>
      </c>
      <c r="B2728" s="47" t="s">
        <v>796</v>
      </c>
      <c r="C2728" s="48" t="n">
        <v>46074</v>
      </c>
      <c r="D2728" s="47" t="s">
        <v>73</v>
      </c>
      <c r="E2728" s="47" t="s">
        <v>62</v>
      </c>
      <c r="F2728" s="47" t="s">
        <v>2231</v>
      </c>
      <c r="G2728" s="47" t="s">
        <v>97</v>
      </c>
      <c r="H2728" s="47" t="s">
        <v>2232</v>
      </c>
      <c r="I2728" s="47" t="n">
        <v>6</v>
      </c>
    </row>
    <row r="2729" customFormat="false" ht="15" hidden="false" customHeight="false" outlineLevel="0" collapsed="false">
      <c r="A2729" s="47" t="s">
        <v>4970</v>
      </c>
      <c r="B2729" s="47" t="s">
        <v>796</v>
      </c>
      <c r="C2729" s="48" t="n">
        <v>46074</v>
      </c>
      <c r="D2729" s="47" t="s">
        <v>73</v>
      </c>
      <c r="E2729" s="47" t="s">
        <v>62</v>
      </c>
      <c r="F2729" s="47" t="s">
        <v>2231</v>
      </c>
      <c r="G2729" s="47" t="s">
        <v>97</v>
      </c>
      <c r="H2729" s="47" t="s">
        <v>2232</v>
      </c>
      <c r="I2729" s="47" t="n">
        <v>7</v>
      </c>
    </row>
    <row r="2730" customFormat="false" ht="15" hidden="false" customHeight="false" outlineLevel="0" collapsed="false">
      <c r="A2730" s="47" t="s">
        <v>4971</v>
      </c>
      <c r="B2730" s="47" t="s">
        <v>796</v>
      </c>
      <c r="C2730" s="48" t="n">
        <v>46074</v>
      </c>
      <c r="D2730" s="47" t="s">
        <v>73</v>
      </c>
      <c r="E2730" s="47" t="s">
        <v>62</v>
      </c>
      <c r="F2730" s="47" t="s">
        <v>2228</v>
      </c>
      <c r="G2730" s="47" t="s">
        <v>97</v>
      </c>
      <c r="H2730" s="47" t="s">
        <v>2232</v>
      </c>
      <c r="I2730" s="47" t="n">
        <v>4</v>
      </c>
    </row>
    <row r="2731" customFormat="false" ht="15" hidden="false" customHeight="false" outlineLevel="0" collapsed="false">
      <c r="A2731" s="47" t="s">
        <v>4972</v>
      </c>
      <c r="B2731" s="47" t="s">
        <v>796</v>
      </c>
      <c r="C2731" s="48" t="n">
        <v>46074</v>
      </c>
      <c r="D2731" s="47" t="s">
        <v>73</v>
      </c>
      <c r="E2731" s="47" t="s">
        <v>62</v>
      </c>
      <c r="F2731" s="47" t="s">
        <v>2228</v>
      </c>
      <c r="G2731" s="47" t="s">
        <v>97</v>
      </c>
      <c r="H2731" s="47" t="s">
        <v>2232</v>
      </c>
      <c r="I2731" s="47" t="n">
        <v>4</v>
      </c>
    </row>
    <row r="2732" customFormat="false" ht="15" hidden="false" customHeight="false" outlineLevel="0" collapsed="false">
      <c r="A2732" s="47" t="s">
        <v>4973</v>
      </c>
      <c r="B2732" s="47" t="s">
        <v>798</v>
      </c>
      <c r="C2732" s="48" t="n">
        <v>46074</v>
      </c>
      <c r="D2732" s="47" t="s">
        <v>74</v>
      </c>
      <c r="E2732" s="47" t="s">
        <v>62</v>
      </c>
      <c r="F2732" s="47" t="s">
        <v>2228</v>
      </c>
      <c r="G2732" s="47" t="s">
        <v>93</v>
      </c>
      <c r="H2732" s="47" t="s">
        <v>2253</v>
      </c>
      <c r="I2732" s="47" t="n">
        <v>23</v>
      </c>
    </row>
    <row r="2733" customFormat="false" ht="15" hidden="false" customHeight="false" outlineLevel="0" collapsed="false">
      <c r="A2733" s="47" t="s">
        <v>4974</v>
      </c>
      <c r="B2733" s="47" t="s">
        <v>798</v>
      </c>
      <c r="C2733" s="48" t="n">
        <v>46074</v>
      </c>
      <c r="D2733" s="47" t="s">
        <v>74</v>
      </c>
      <c r="E2733" s="47" t="s">
        <v>62</v>
      </c>
      <c r="F2733" s="47" t="s">
        <v>2231</v>
      </c>
      <c r="G2733" s="47" t="s">
        <v>97</v>
      </c>
      <c r="H2733" s="47" t="s">
        <v>2232</v>
      </c>
      <c r="I2733" s="47" t="n">
        <v>7</v>
      </c>
    </row>
    <row r="2734" customFormat="false" ht="15" hidden="false" customHeight="false" outlineLevel="0" collapsed="false">
      <c r="A2734" s="47" t="s">
        <v>4975</v>
      </c>
      <c r="B2734" s="47" t="s">
        <v>798</v>
      </c>
      <c r="C2734" s="48" t="n">
        <v>46074</v>
      </c>
      <c r="D2734" s="47" t="s">
        <v>74</v>
      </c>
      <c r="E2734" s="47" t="s">
        <v>62</v>
      </c>
      <c r="F2734" s="47" t="s">
        <v>2231</v>
      </c>
      <c r="G2734" s="47" t="s">
        <v>97</v>
      </c>
      <c r="H2734" s="47" t="s">
        <v>2232</v>
      </c>
      <c r="I2734" s="47" t="n">
        <v>7</v>
      </c>
    </row>
    <row r="2735" customFormat="false" ht="15" hidden="false" customHeight="false" outlineLevel="0" collapsed="false">
      <c r="A2735" s="47" t="s">
        <v>4976</v>
      </c>
      <c r="B2735" s="47" t="s">
        <v>798</v>
      </c>
      <c r="C2735" s="48" t="n">
        <v>46074</v>
      </c>
      <c r="D2735" s="47" t="s">
        <v>74</v>
      </c>
      <c r="E2735" s="47" t="s">
        <v>62</v>
      </c>
      <c r="F2735" s="47" t="s">
        <v>2228</v>
      </c>
      <c r="G2735" s="47" t="s">
        <v>97</v>
      </c>
      <c r="H2735" s="47" t="s">
        <v>2232</v>
      </c>
      <c r="I2735" s="47" t="n">
        <v>5</v>
      </c>
    </row>
    <row r="2736" customFormat="false" ht="15" hidden="false" customHeight="false" outlineLevel="0" collapsed="false">
      <c r="A2736" s="47" t="s">
        <v>4977</v>
      </c>
      <c r="B2736" s="47" t="s">
        <v>798</v>
      </c>
      <c r="C2736" s="48" t="n">
        <v>46074</v>
      </c>
      <c r="D2736" s="47" t="s">
        <v>74</v>
      </c>
      <c r="E2736" s="47" t="s">
        <v>62</v>
      </c>
      <c r="F2736" s="47" t="s">
        <v>2228</v>
      </c>
      <c r="G2736" s="47" t="s">
        <v>97</v>
      </c>
      <c r="H2736" s="47" t="s">
        <v>2232</v>
      </c>
      <c r="I2736" s="47" t="n">
        <v>4</v>
      </c>
    </row>
    <row r="2737" customFormat="false" ht="15" hidden="false" customHeight="false" outlineLevel="0" collapsed="false">
      <c r="A2737" s="47" t="s">
        <v>4978</v>
      </c>
      <c r="B2737" s="47" t="s">
        <v>798</v>
      </c>
      <c r="C2737" s="48" t="n">
        <v>46074</v>
      </c>
      <c r="D2737" s="47" t="s">
        <v>74</v>
      </c>
      <c r="E2737" s="47" t="s">
        <v>62</v>
      </c>
      <c r="F2737" s="47" t="s">
        <v>2228</v>
      </c>
      <c r="G2737" s="47" t="s">
        <v>97</v>
      </c>
      <c r="H2737" s="47" t="s">
        <v>2232</v>
      </c>
      <c r="I2737" s="47" t="n">
        <v>6</v>
      </c>
    </row>
    <row r="2738" customFormat="false" ht="15" hidden="false" customHeight="false" outlineLevel="0" collapsed="false">
      <c r="A2738" s="47" t="s">
        <v>4979</v>
      </c>
      <c r="B2738" s="47" t="s">
        <v>799</v>
      </c>
      <c r="C2738" s="48" t="n">
        <v>46074</v>
      </c>
      <c r="D2738" s="47" t="s">
        <v>75</v>
      </c>
      <c r="E2738" s="47" t="s">
        <v>62</v>
      </c>
      <c r="F2738" s="47" t="s">
        <v>2228</v>
      </c>
      <c r="G2738" s="47" t="s">
        <v>95</v>
      </c>
      <c r="H2738" s="47" t="s">
        <v>2245</v>
      </c>
      <c r="I2738" s="47" t="n">
        <v>78</v>
      </c>
    </row>
    <row r="2739" customFormat="false" ht="15" hidden="false" customHeight="false" outlineLevel="0" collapsed="false">
      <c r="A2739" s="47" t="s">
        <v>4980</v>
      </c>
      <c r="B2739" s="47" t="s">
        <v>799</v>
      </c>
      <c r="C2739" s="48" t="n">
        <v>46074</v>
      </c>
      <c r="D2739" s="47" t="s">
        <v>75</v>
      </c>
      <c r="E2739" s="47" t="s">
        <v>62</v>
      </c>
      <c r="F2739" s="47" t="s">
        <v>2228</v>
      </c>
      <c r="G2739" s="47" t="s">
        <v>97</v>
      </c>
      <c r="H2739" s="47" t="s">
        <v>2232</v>
      </c>
      <c r="I2739" s="47" t="n">
        <v>6</v>
      </c>
    </row>
    <row r="2740" customFormat="false" ht="15" hidden="false" customHeight="false" outlineLevel="0" collapsed="false">
      <c r="A2740" s="47" t="s">
        <v>4981</v>
      </c>
      <c r="B2740" s="47" t="s">
        <v>799</v>
      </c>
      <c r="C2740" s="48" t="n">
        <v>46074</v>
      </c>
      <c r="D2740" s="47" t="s">
        <v>75</v>
      </c>
      <c r="E2740" s="47" t="s">
        <v>62</v>
      </c>
      <c r="F2740" s="47" t="s">
        <v>2228</v>
      </c>
      <c r="G2740" s="47" t="s">
        <v>97</v>
      </c>
      <c r="H2740" s="47" t="s">
        <v>2232</v>
      </c>
      <c r="I2740" s="47" t="n">
        <v>6</v>
      </c>
    </row>
    <row r="2741" customFormat="false" ht="15" hidden="false" customHeight="false" outlineLevel="0" collapsed="false">
      <c r="A2741" s="47" t="s">
        <v>4982</v>
      </c>
      <c r="B2741" s="47" t="s">
        <v>799</v>
      </c>
      <c r="C2741" s="48" t="n">
        <v>46074</v>
      </c>
      <c r="D2741" s="47" t="s">
        <v>75</v>
      </c>
      <c r="E2741" s="47" t="s">
        <v>62</v>
      </c>
      <c r="F2741" s="47" t="s">
        <v>2231</v>
      </c>
      <c r="G2741" s="47" t="s">
        <v>97</v>
      </c>
      <c r="H2741" s="47" t="s">
        <v>2232</v>
      </c>
      <c r="I2741" s="47" t="n">
        <v>4</v>
      </c>
    </row>
    <row r="2742" customFormat="false" ht="15" hidden="false" customHeight="false" outlineLevel="0" collapsed="false">
      <c r="A2742" s="47" t="s">
        <v>4983</v>
      </c>
      <c r="B2742" s="47" t="s">
        <v>799</v>
      </c>
      <c r="C2742" s="48" t="n">
        <v>46074</v>
      </c>
      <c r="D2742" s="47" t="s">
        <v>75</v>
      </c>
      <c r="E2742" s="47" t="s">
        <v>62</v>
      </c>
      <c r="F2742" s="47" t="s">
        <v>2231</v>
      </c>
      <c r="G2742" s="47" t="s">
        <v>97</v>
      </c>
      <c r="H2742" s="47" t="s">
        <v>2232</v>
      </c>
      <c r="I2742" s="47" t="n">
        <v>7</v>
      </c>
    </row>
    <row r="2743" customFormat="false" ht="15" hidden="false" customHeight="false" outlineLevel="0" collapsed="false">
      <c r="A2743" s="47" t="s">
        <v>4984</v>
      </c>
      <c r="B2743" s="47" t="s">
        <v>799</v>
      </c>
      <c r="C2743" s="48" t="n">
        <v>46074</v>
      </c>
      <c r="D2743" s="47" t="s">
        <v>75</v>
      </c>
      <c r="E2743" s="47" t="s">
        <v>62</v>
      </c>
      <c r="F2743" s="47" t="s">
        <v>2228</v>
      </c>
      <c r="G2743" s="47" t="s">
        <v>97</v>
      </c>
      <c r="H2743" s="47" t="s">
        <v>2232</v>
      </c>
      <c r="I2743" s="47" t="n">
        <v>2</v>
      </c>
    </row>
    <row r="2744" customFormat="false" ht="15" hidden="false" customHeight="false" outlineLevel="0" collapsed="false">
      <c r="A2744" s="47" t="s">
        <v>4985</v>
      </c>
      <c r="B2744" s="47" t="s">
        <v>799</v>
      </c>
      <c r="C2744" s="48" t="n">
        <v>46074</v>
      </c>
      <c r="D2744" s="47" t="s">
        <v>75</v>
      </c>
      <c r="E2744" s="47" t="s">
        <v>62</v>
      </c>
      <c r="F2744" s="47" t="s">
        <v>2231</v>
      </c>
      <c r="G2744" s="47" t="s">
        <v>97</v>
      </c>
      <c r="H2744" s="47" t="s">
        <v>2232</v>
      </c>
      <c r="I2744" s="47" t="n">
        <v>6</v>
      </c>
    </row>
    <row r="2745" customFormat="false" ht="15" hidden="false" customHeight="false" outlineLevel="0" collapsed="false">
      <c r="A2745" s="47" t="s">
        <v>4986</v>
      </c>
      <c r="B2745" s="47" t="s">
        <v>800</v>
      </c>
      <c r="C2745" s="48" t="n">
        <v>46074</v>
      </c>
      <c r="D2745" s="47" t="s">
        <v>73</v>
      </c>
      <c r="E2745" s="47" t="s">
        <v>63</v>
      </c>
      <c r="F2745" s="47" t="s">
        <v>2260</v>
      </c>
      <c r="G2745" s="47" t="s">
        <v>93</v>
      </c>
      <c r="H2745" s="47" t="s">
        <v>2253</v>
      </c>
      <c r="I2745" s="47" t="n">
        <v>53</v>
      </c>
    </row>
    <row r="2746" customFormat="false" ht="15" hidden="false" customHeight="false" outlineLevel="0" collapsed="false">
      <c r="A2746" s="47" t="s">
        <v>4987</v>
      </c>
      <c r="B2746" s="47" t="s">
        <v>800</v>
      </c>
      <c r="C2746" s="48" t="n">
        <v>46074</v>
      </c>
      <c r="D2746" s="47" t="s">
        <v>73</v>
      </c>
      <c r="E2746" s="47" t="s">
        <v>63</v>
      </c>
      <c r="F2746" s="47" t="s">
        <v>2255</v>
      </c>
      <c r="G2746" s="47" t="s">
        <v>97</v>
      </c>
      <c r="H2746" s="47" t="s">
        <v>2232</v>
      </c>
      <c r="I2746" s="47" t="n">
        <v>3</v>
      </c>
    </row>
    <row r="2747" customFormat="false" ht="15" hidden="false" customHeight="false" outlineLevel="0" collapsed="false">
      <c r="A2747" s="47" t="s">
        <v>4988</v>
      </c>
      <c r="B2747" s="47" t="s">
        <v>800</v>
      </c>
      <c r="C2747" s="48" t="n">
        <v>46074</v>
      </c>
      <c r="D2747" s="47" t="s">
        <v>73</v>
      </c>
      <c r="E2747" s="47" t="s">
        <v>63</v>
      </c>
      <c r="F2747" s="47" t="s">
        <v>2255</v>
      </c>
      <c r="G2747" s="47" t="s">
        <v>97</v>
      </c>
      <c r="H2747" s="47" t="s">
        <v>2232</v>
      </c>
      <c r="I2747" s="47" t="n">
        <v>3</v>
      </c>
    </row>
    <row r="2748" customFormat="false" ht="15" hidden="false" customHeight="false" outlineLevel="0" collapsed="false">
      <c r="A2748" s="47" t="s">
        <v>4989</v>
      </c>
      <c r="B2748" s="47" t="s">
        <v>800</v>
      </c>
      <c r="C2748" s="48" t="n">
        <v>46074</v>
      </c>
      <c r="D2748" s="47" t="s">
        <v>73</v>
      </c>
      <c r="E2748" s="47" t="s">
        <v>63</v>
      </c>
      <c r="F2748" s="47" t="s">
        <v>2255</v>
      </c>
      <c r="G2748" s="47" t="s">
        <v>97</v>
      </c>
      <c r="H2748" s="47" t="s">
        <v>2232</v>
      </c>
      <c r="I2748" s="47" t="n">
        <v>6</v>
      </c>
    </row>
    <row r="2749" customFormat="false" ht="15" hidden="false" customHeight="false" outlineLevel="0" collapsed="false">
      <c r="A2749" s="47" t="s">
        <v>4990</v>
      </c>
      <c r="B2749" s="47" t="s">
        <v>800</v>
      </c>
      <c r="C2749" s="48" t="n">
        <v>46074</v>
      </c>
      <c r="D2749" s="47" t="s">
        <v>73</v>
      </c>
      <c r="E2749" s="47" t="s">
        <v>63</v>
      </c>
      <c r="F2749" s="47" t="s">
        <v>2255</v>
      </c>
      <c r="G2749" s="47" t="s">
        <v>97</v>
      </c>
      <c r="H2749" s="47" t="s">
        <v>2232</v>
      </c>
      <c r="I2749" s="47" t="n">
        <v>3</v>
      </c>
    </row>
    <row r="2750" customFormat="false" ht="15" hidden="false" customHeight="false" outlineLevel="0" collapsed="false">
      <c r="A2750" s="47" t="s">
        <v>4991</v>
      </c>
      <c r="B2750" s="47" t="s">
        <v>801</v>
      </c>
      <c r="C2750" s="48" t="n">
        <v>46074</v>
      </c>
      <c r="D2750" s="47" t="s">
        <v>74</v>
      </c>
      <c r="E2750" s="47" t="s">
        <v>63</v>
      </c>
      <c r="F2750" s="47" t="s">
        <v>2252</v>
      </c>
      <c r="G2750" s="47" t="s">
        <v>93</v>
      </c>
      <c r="H2750" s="47" t="s">
        <v>2253</v>
      </c>
      <c r="I2750" s="47" t="n">
        <v>92</v>
      </c>
    </row>
    <row r="2751" customFormat="false" ht="15" hidden="false" customHeight="false" outlineLevel="0" collapsed="false">
      <c r="A2751" s="47" t="s">
        <v>4992</v>
      </c>
      <c r="B2751" s="47" t="s">
        <v>801</v>
      </c>
      <c r="C2751" s="48" t="n">
        <v>46074</v>
      </c>
      <c r="D2751" s="47" t="s">
        <v>74</v>
      </c>
      <c r="E2751" s="47" t="s">
        <v>63</v>
      </c>
      <c r="F2751" s="47" t="s">
        <v>2255</v>
      </c>
      <c r="G2751" s="47" t="s">
        <v>97</v>
      </c>
      <c r="H2751" s="47" t="s">
        <v>2232</v>
      </c>
      <c r="I2751" s="47" t="n">
        <v>2</v>
      </c>
    </row>
    <row r="2752" customFormat="false" ht="15" hidden="false" customHeight="false" outlineLevel="0" collapsed="false">
      <c r="A2752" s="47" t="s">
        <v>4993</v>
      </c>
      <c r="B2752" s="47" t="s">
        <v>801</v>
      </c>
      <c r="C2752" s="48" t="n">
        <v>46074</v>
      </c>
      <c r="D2752" s="47" t="s">
        <v>74</v>
      </c>
      <c r="E2752" s="47" t="s">
        <v>63</v>
      </c>
      <c r="F2752" s="47" t="s">
        <v>2255</v>
      </c>
      <c r="G2752" s="47" t="s">
        <v>97</v>
      </c>
      <c r="H2752" s="47" t="s">
        <v>2232</v>
      </c>
      <c r="I2752" s="47" t="n">
        <v>2</v>
      </c>
    </row>
    <row r="2753" customFormat="false" ht="15" hidden="false" customHeight="false" outlineLevel="0" collapsed="false">
      <c r="A2753" s="47" t="s">
        <v>4994</v>
      </c>
      <c r="B2753" s="47" t="s">
        <v>801</v>
      </c>
      <c r="C2753" s="48" t="n">
        <v>46074</v>
      </c>
      <c r="D2753" s="47" t="s">
        <v>74</v>
      </c>
      <c r="E2753" s="47" t="s">
        <v>63</v>
      </c>
      <c r="F2753" s="47" t="s">
        <v>2255</v>
      </c>
      <c r="G2753" s="47" t="s">
        <v>97</v>
      </c>
      <c r="H2753" s="47" t="s">
        <v>2232</v>
      </c>
      <c r="I2753" s="47" t="n">
        <v>2</v>
      </c>
    </row>
    <row r="2754" customFormat="false" ht="15" hidden="false" customHeight="false" outlineLevel="0" collapsed="false">
      <c r="A2754" s="47" t="s">
        <v>4995</v>
      </c>
      <c r="B2754" s="47" t="s">
        <v>801</v>
      </c>
      <c r="C2754" s="48" t="n">
        <v>46074</v>
      </c>
      <c r="D2754" s="47" t="s">
        <v>74</v>
      </c>
      <c r="E2754" s="47" t="s">
        <v>63</v>
      </c>
      <c r="F2754" s="47" t="s">
        <v>2255</v>
      </c>
      <c r="G2754" s="47" t="s">
        <v>97</v>
      </c>
      <c r="H2754" s="47" t="s">
        <v>2232</v>
      </c>
      <c r="I2754" s="47" t="n">
        <v>7</v>
      </c>
    </row>
    <row r="2755" customFormat="false" ht="15" hidden="false" customHeight="false" outlineLevel="0" collapsed="false">
      <c r="A2755" s="47" t="s">
        <v>4996</v>
      </c>
      <c r="B2755" s="47" t="s">
        <v>801</v>
      </c>
      <c r="C2755" s="48" t="n">
        <v>46074</v>
      </c>
      <c r="D2755" s="47" t="s">
        <v>74</v>
      </c>
      <c r="E2755" s="47" t="s">
        <v>63</v>
      </c>
      <c r="F2755" s="47" t="s">
        <v>2255</v>
      </c>
      <c r="G2755" s="47" t="s">
        <v>97</v>
      </c>
      <c r="H2755" s="47" t="s">
        <v>2232</v>
      </c>
      <c r="I2755" s="47" t="n">
        <v>3</v>
      </c>
    </row>
    <row r="2756" customFormat="false" ht="15" hidden="false" customHeight="false" outlineLevel="0" collapsed="false">
      <c r="A2756" s="47" t="s">
        <v>4997</v>
      </c>
      <c r="B2756" s="47" t="s">
        <v>801</v>
      </c>
      <c r="C2756" s="48" t="n">
        <v>46074</v>
      </c>
      <c r="D2756" s="47" t="s">
        <v>74</v>
      </c>
      <c r="E2756" s="47" t="s">
        <v>63</v>
      </c>
      <c r="F2756" s="47" t="s">
        <v>2255</v>
      </c>
      <c r="G2756" s="47" t="s">
        <v>97</v>
      </c>
      <c r="H2756" s="47" t="s">
        <v>2232</v>
      </c>
      <c r="I2756" s="47" t="n">
        <v>6</v>
      </c>
    </row>
    <row r="2757" customFormat="false" ht="15" hidden="false" customHeight="false" outlineLevel="0" collapsed="false">
      <c r="A2757" s="47" t="s">
        <v>4998</v>
      </c>
      <c r="B2757" s="47" t="s">
        <v>801</v>
      </c>
      <c r="C2757" s="48" t="n">
        <v>46074</v>
      </c>
      <c r="D2757" s="47" t="s">
        <v>74</v>
      </c>
      <c r="E2757" s="47" t="s">
        <v>63</v>
      </c>
      <c r="F2757" s="47" t="s">
        <v>2252</v>
      </c>
      <c r="G2757" s="47" t="s">
        <v>97</v>
      </c>
      <c r="H2757" s="47" t="s">
        <v>2232</v>
      </c>
      <c r="I2757" s="47" t="n">
        <v>4</v>
      </c>
    </row>
    <row r="2758" customFormat="false" ht="15" hidden="false" customHeight="false" outlineLevel="0" collapsed="false">
      <c r="A2758" s="47" t="s">
        <v>4999</v>
      </c>
      <c r="B2758" s="47" t="s">
        <v>802</v>
      </c>
      <c r="C2758" s="48" t="n">
        <v>46074</v>
      </c>
      <c r="D2758" s="47" t="s">
        <v>75</v>
      </c>
      <c r="E2758" s="47" t="s">
        <v>63</v>
      </c>
      <c r="F2758" s="47" t="s">
        <v>2255</v>
      </c>
      <c r="G2758" s="47" t="s">
        <v>93</v>
      </c>
      <c r="H2758" s="47" t="s">
        <v>2253</v>
      </c>
      <c r="I2758" s="47" t="n">
        <v>58</v>
      </c>
    </row>
    <row r="2759" customFormat="false" ht="15" hidden="false" customHeight="false" outlineLevel="0" collapsed="false">
      <c r="A2759" s="47" t="s">
        <v>5000</v>
      </c>
      <c r="B2759" s="47" t="s">
        <v>802</v>
      </c>
      <c r="C2759" s="48" t="n">
        <v>46074</v>
      </c>
      <c r="D2759" s="47" t="s">
        <v>75</v>
      </c>
      <c r="E2759" s="47" t="s">
        <v>63</v>
      </c>
      <c r="F2759" s="47" t="s">
        <v>2252</v>
      </c>
      <c r="G2759" s="47" t="s">
        <v>93</v>
      </c>
      <c r="H2759" s="47" t="s">
        <v>2253</v>
      </c>
      <c r="I2759" s="47" t="n">
        <v>72</v>
      </c>
    </row>
    <row r="2760" customFormat="false" ht="15" hidden="false" customHeight="false" outlineLevel="0" collapsed="false">
      <c r="A2760" s="47" t="s">
        <v>5001</v>
      </c>
      <c r="B2760" s="47" t="s">
        <v>802</v>
      </c>
      <c r="C2760" s="48" t="n">
        <v>46074</v>
      </c>
      <c r="D2760" s="47" t="s">
        <v>75</v>
      </c>
      <c r="E2760" s="47" t="s">
        <v>63</v>
      </c>
      <c r="F2760" s="47" t="s">
        <v>2255</v>
      </c>
      <c r="G2760" s="47" t="s">
        <v>95</v>
      </c>
      <c r="H2760" s="47" t="s">
        <v>2245</v>
      </c>
      <c r="I2760" s="47" t="n">
        <v>112</v>
      </c>
    </row>
    <row r="2761" customFormat="false" ht="15" hidden="false" customHeight="false" outlineLevel="0" collapsed="false">
      <c r="A2761" s="47" t="s">
        <v>5002</v>
      </c>
      <c r="B2761" s="47" t="s">
        <v>802</v>
      </c>
      <c r="C2761" s="48" t="n">
        <v>46074</v>
      </c>
      <c r="D2761" s="47" t="s">
        <v>75</v>
      </c>
      <c r="E2761" s="47" t="s">
        <v>63</v>
      </c>
      <c r="F2761" s="47" t="s">
        <v>2252</v>
      </c>
      <c r="G2761" s="47" t="s">
        <v>96</v>
      </c>
      <c r="H2761" s="47" t="s">
        <v>2270</v>
      </c>
      <c r="I2761" s="47" t="n">
        <v>12</v>
      </c>
    </row>
    <row r="2762" customFormat="false" ht="15" hidden="false" customHeight="false" outlineLevel="0" collapsed="false">
      <c r="A2762" s="47" t="s">
        <v>5003</v>
      </c>
      <c r="B2762" s="47" t="s">
        <v>802</v>
      </c>
      <c r="C2762" s="48" t="n">
        <v>46074</v>
      </c>
      <c r="D2762" s="47" t="s">
        <v>75</v>
      </c>
      <c r="E2762" s="47" t="s">
        <v>63</v>
      </c>
      <c r="F2762" s="47" t="s">
        <v>2252</v>
      </c>
      <c r="G2762" s="47" t="s">
        <v>96</v>
      </c>
      <c r="H2762" s="47" t="s">
        <v>2270</v>
      </c>
      <c r="I2762" s="47" t="n">
        <v>3</v>
      </c>
    </row>
    <row r="2763" customFormat="false" ht="15" hidden="false" customHeight="false" outlineLevel="0" collapsed="false">
      <c r="A2763" s="47" t="s">
        <v>5004</v>
      </c>
      <c r="B2763" s="47" t="s">
        <v>802</v>
      </c>
      <c r="C2763" s="48" t="n">
        <v>46074</v>
      </c>
      <c r="D2763" s="47" t="s">
        <v>75</v>
      </c>
      <c r="E2763" s="47" t="s">
        <v>63</v>
      </c>
      <c r="F2763" s="47" t="s">
        <v>2255</v>
      </c>
      <c r="G2763" s="47" t="s">
        <v>97</v>
      </c>
      <c r="H2763" s="47" t="s">
        <v>2232</v>
      </c>
      <c r="I2763" s="47" t="n">
        <v>2</v>
      </c>
    </row>
    <row r="2764" customFormat="false" ht="15" hidden="false" customHeight="false" outlineLevel="0" collapsed="false">
      <c r="A2764" s="47" t="s">
        <v>5005</v>
      </c>
      <c r="B2764" s="47" t="s">
        <v>802</v>
      </c>
      <c r="C2764" s="48" t="n">
        <v>46074</v>
      </c>
      <c r="D2764" s="47" t="s">
        <v>75</v>
      </c>
      <c r="E2764" s="47" t="s">
        <v>63</v>
      </c>
      <c r="F2764" s="47" t="s">
        <v>2255</v>
      </c>
      <c r="G2764" s="47" t="s">
        <v>98</v>
      </c>
      <c r="H2764" s="47" t="s">
        <v>2382</v>
      </c>
      <c r="I2764" s="47" t="n">
        <v>38</v>
      </c>
    </row>
    <row r="2765" customFormat="false" ht="15" hidden="false" customHeight="false" outlineLevel="0" collapsed="false">
      <c r="A2765" s="47" t="s">
        <v>5006</v>
      </c>
      <c r="B2765" s="47" t="s">
        <v>803</v>
      </c>
      <c r="C2765" s="48" t="n">
        <v>46074</v>
      </c>
      <c r="D2765" s="47" t="s">
        <v>73</v>
      </c>
      <c r="E2765" s="47" t="s">
        <v>64</v>
      </c>
      <c r="F2765" s="47" t="s">
        <v>2278</v>
      </c>
      <c r="G2765" s="47" t="s">
        <v>97</v>
      </c>
      <c r="H2765" s="47" t="s">
        <v>2232</v>
      </c>
      <c r="I2765" s="47" t="n">
        <v>5</v>
      </c>
    </row>
    <row r="2766" customFormat="false" ht="15" hidden="false" customHeight="false" outlineLevel="0" collapsed="false">
      <c r="A2766" s="47" t="s">
        <v>5007</v>
      </c>
      <c r="B2766" s="47" t="s">
        <v>803</v>
      </c>
      <c r="C2766" s="48" t="n">
        <v>46074</v>
      </c>
      <c r="D2766" s="47" t="s">
        <v>73</v>
      </c>
      <c r="E2766" s="47" t="s">
        <v>64</v>
      </c>
      <c r="F2766" s="47" t="s">
        <v>2278</v>
      </c>
      <c r="G2766" s="47" t="s">
        <v>97</v>
      </c>
      <c r="H2766" s="47" t="s">
        <v>2232</v>
      </c>
      <c r="I2766" s="47" t="n">
        <v>4</v>
      </c>
    </row>
    <row r="2767" customFormat="false" ht="15" hidden="false" customHeight="false" outlineLevel="0" collapsed="false">
      <c r="A2767" s="47" t="s">
        <v>5008</v>
      </c>
      <c r="B2767" s="47" t="s">
        <v>804</v>
      </c>
      <c r="C2767" s="48" t="n">
        <v>46074</v>
      </c>
      <c r="D2767" s="47" t="s">
        <v>74</v>
      </c>
      <c r="E2767" s="47" t="s">
        <v>64</v>
      </c>
      <c r="F2767" s="47" t="s">
        <v>2280</v>
      </c>
      <c r="G2767" s="47" t="s">
        <v>97</v>
      </c>
      <c r="H2767" s="47" t="s">
        <v>2232</v>
      </c>
      <c r="I2767" s="47" t="n">
        <v>5</v>
      </c>
    </row>
    <row r="2768" customFormat="false" ht="15" hidden="false" customHeight="false" outlineLevel="0" collapsed="false">
      <c r="A2768" s="47" t="s">
        <v>5009</v>
      </c>
      <c r="B2768" s="47" t="s">
        <v>804</v>
      </c>
      <c r="C2768" s="48" t="n">
        <v>46074</v>
      </c>
      <c r="D2768" s="47" t="s">
        <v>74</v>
      </c>
      <c r="E2768" s="47" t="s">
        <v>64</v>
      </c>
      <c r="F2768" s="47" t="s">
        <v>2278</v>
      </c>
      <c r="G2768" s="47" t="s">
        <v>97</v>
      </c>
      <c r="H2768" s="47" t="s">
        <v>2232</v>
      </c>
      <c r="I2768" s="47" t="n">
        <v>7</v>
      </c>
    </row>
    <row r="2769" customFormat="false" ht="15" hidden="false" customHeight="false" outlineLevel="0" collapsed="false">
      <c r="A2769" s="47" t="s">
        <v>5010</v>
      </c>
      <c r="B2769" s="47" t="s">
        <v>804</v>
      </c>
      <c r="C2769" s="48" t="n">
        <v>46074</v>
      </c>
      <c r="D2769" s="47" t="s">
        <v>74</v>
      </c>
      <c r="E2769" s="47" t="s">
        <v>64</v>
      </c>
      <c r="F2769" s="47" t="s">
        <v>2280</v>
      </c>
      <c r="G2769" s="47" t="s">
        <v>97</v>
      </c>
      <c r="H2769" s="47" t="s">
        <v>2232</v>
      </c>
      <c r="I2769" s="47" t="n">
        <v>6</v>
      </c>
    </row>
    <row r="2770" customFormat="false" ht="15" hidden="false" customHeight="false" outlineLevel="0" collapsed="false">
      <c r="A2770" s="47" t="s">
        <v>5011</v>
      </c>
      <c r="B2770" s="47" t="s">
        <v>805</v>
      </c>
      <c r="C2770" s="48" t="n">
        <v>46074</v>
      </c>
      <c r="D2770" s="47" t="s">
        <v>73</v>
      </c>
      <c r="E2770" s="47" t="s">
        <v>65</v>
      </c>
      <c r="F2770" s="47" t="s">
        <v>2284</v>
      </c>
      <c r="G2770" s="47" t="s">
        <v>95</v>
      </c>
      <c r="H2770" s="47" t="s">
        <v>2245</v>
      </c>
      <c r="I2770" s="47" t="n">
        <v>13</v>
      </c>
    </row>
    <row r="2771" customFormat="false" ht="15" hidden="false" customHeight="false" outlineLevel="0" collapsed="false">
      <c r="A2771" s="47" t="s">
        <v>5012</v>
      </c>
      <c r="B2771" s="47" t="s">
        <v>805</v>
      </c>
      <c r="C2771" s="48" t="n">
        <v>46074</v>
      </c>
      <c r="D2771" s="47" t="s">
        <v>73</v>
      </c>
      <c r="E2771" s="47" t="s">
        <v>65</v>
      </c>
      <c r="F2771" s="47" t="s">
        <v>2289</v>
      </c>
      <c r="G2771" s="47" t="s">
        <v>96</v>
      </c>
      <c r="H2771" s="47" t="s">
        <v>2270</v>
      </c>
      <c r="I2771" s="47" t="n">
        <v>11</v>
      </c>
    </row>
    <row r="2772" customFormat="false" ht="15" hidden="false" customHeight="false" outlineLevel="0" collapsed="false">
      <c r="A2772" s="47" t="s">
        <v>5013</v>
      </c>
      <c r="B2772" s="47" t="s">
        <v>805</v>
      </c>
      <c r="C2772" s="48" t="n">
        <v>46074</v>
      </c>
      <c r="D2772" s="47" t="s">
        <v>73</v>
      </c>
      <c r="E2772" s="47" t="s">
        <v>65</v>
      </c>
      <c r="F2772" s="47" t="s">
        <v>2284</v>
      </c>
      <c r="G2772" s="47" t="s">
        <v>97</v>
      </c>
      <c r="H2772" s="47" t="s">
        <v>2232</v>
      </c>
      <c r="I2772" s="47" t="n">
        <v>2</v>
      </c>
    </row>
    <row r="2773" customFormat="false" ht="15" hidden="false" customHeight="false" outlineLevel="0" collapsed="false">
      <c r="A2773" s="47" t="s">
        <v>5014</v>
      </c>
      <c r="B2773" s="47" t="s">
        <v>805</v>
      </c>
      <c r="C2773" s="48" t="n">
        <v>46074</v>
      </c>
      <c r="D2773" s="47" t="s">
        <v>73</v>
      </c>
      <c r="E2773" s="47" t="s">
        <v>65</v>
      </c>
      <c r="F2773" s="47" t="s">
        <v>2284</v>
      </c>
      <c r="G2773" s="47" t="s">
        <v>97</v>
      </c>
      <c r="H2773" s="47" t="s">
        <v>2232</v>
      </c>
      <c r="I2773" s="47" t="n">
        <v>6</v>
      </c>
    </row>
    <row r="2774" customFormat="false" ht="15" hidden="false" customHeight="false" outlineLevel="0" collapsed="false">
      <c r="A2774" s="47" t="s">
        <v>5015</v>
      </c>
      <c r="B2774" s="47" t="s">
        <v>805</v>
      </c>
      <c r="C2774" s="48" t="n">
        <v>46074</v>
      </c>
      <c r="D2774" s="47" t="s">
        <v>73</v>
      </c>
      <c r="E2774" s="47" t="s">
        <v>65</v>
      </c>
      <c r="F2774" s="47" t="s">
        <v>2289</v>
      </c>
      <c r="G2774" s="47" t="s">
        <v>97</v>
      </c>
      <c r="H2774" s="47" t="s">
        <v>2232</v>
      </c>
      <c r="I2774" s="47" t="n">
        <v>6</v>
      </c>
    </row>
    <row r="2775" customFormat="false" ht="15" hidden="false" customHeight="false" outlineLevel="0" collapsed="false">
      <c r="A2775" s="47" t="s">
        <v>5016</v>
      </c>
      <c r="B2775" s="47" t="s">
        <v>805</v>
      </c>
      <c r="C2775" s="48" t="n">
        <v>46074</v>
      </c>
      <c r="D2775" s="47" t="s">
        <v>73</v>
      </c>
      <c r="E2775" s="47" t="s">
        <v>65</v>
      </c>
      <c r="F2775" s="47" t="s">
        <v>2284</v>
      </c>
      <c r="G2775" s="47" t="s">
        <v>97</v>
      </c>
      <c r="H2775" s="47" t="s">
        <v>2232</v>
      </c>
      <c r="I2775" s="47" t="n">
        <v>5</v>
      </c>
    </row>
    <row r="2776" customFormat="false" ht="15" hidden="false" customHeight="false" outlineLevel="0" collapsed="false">
      <c r="A2776" s="47" t="s">
        <v>5017</v>
      </c>
      <c r="B2776" s="47" t="s">
        <v>805</v>
      </c>
      <c r="C2776" s="48" t="n">
        <v>46074</v>
      </c>
      <c r="D2776" s="47" t="s">
        <v>73</v>
      </c>
      <c r="E2776" s="47" t="s">
        <v>65</v>
      </c>
      <c r="F2776" s="47" t="s">
        <v>2284</v>
      </c>
      <c r="G2776" s="47" t="s">
        <v>97</v>
      </c>
      <c r="H2776" s="47" t="s">
        <v>2232</v>
      </c>
      <c r="I2776" s="47" t="n">
        <v>2</v>
      </c>
    </row>
    <row r="2777" customFormat="false" ht="15" hidden="false" customHeight="false" outlineLevel="0" collapsed="false">
      <c r="A2777" s="47" t="s">
        <v>5018</v>
      </c>
      <c r="B2777" s="47" t="s">
        <v>805</v>
      </c>
      <c r="C2777" s="48" t="n">
        <v>46074</v>
      </c>
      <c r="D2777" s="47" t="s">
        <v>73</v>
      </c>
      <c r="E2777" s="47" t="s">
        <v>65</v>
      </c>
      <c r="F2777" s="47" t="s">
        <v>2289</v>
      </c>
      <c r="G2777" s="47" t="s">
        <v>97</v>
      </c>
      <c r="H2777" s="47" t="s">
        <v>2232</v>
      </c>
      <c r="I2777" s="47" t="n">
        <v>5</v>
      </c>
    </row>
    <row r="2778" customFormat="false" ht="15" hidden="false" customHeight="false" outlineLevel="0" collapsed="false">
      <c r="A2778" s="47" t="s">
        <v>5019</v>
      </c>
      <c r="B2778" s="47" t="s">
        <v>806</v>
      </c>
      <c r="C2778" s="48" t="n">
        <v>46074</v>
      </c>
      <c r="D2778" s="47" t="s">
        <v>74</v>
      </c>
      <c r="E2778" s="47" t="s">
        <v>65</v>
      </c>
      <c r="F2778" s="47" t="s">
        <v>2284</v>
      </c>
      <c r="G2778" s="47" t="s">
        <v>94</v>
      </c>
      <c r="H2778" s="47" t="s">
        <v>2229</v>
      </c>
      <c r="I2778" s="47" t="n">
        <v>40</v>
      </c>
    </row>
    <row r="2779" customFormat="false" ht="15" hidden="false" customHeight="false" outlineLevel="0" collapsed="false">
      <c r="A2779" s="47" t="s">
        <v>5020</v>
      </c>
      <c r="B2779" s="47" t="s">
        <v>806</v>
      </c>
      <c r="C2779" s="48" t="n">
        <v>46074</v>
      </c>
      <c r="D2779" s="47" t="s">
        <v>74</v>
      </c>
      <c r="E2779" s="47" t="s">
        <v>65</v>
      </c>
      <c r="F2779" s="47" t="s">
        <v>2284</v>
      </c>
      <c r="G2779" s="47" t="s">
        <v>95</v>
      </c>
      <c r="H2779" s="47" t="s">
        <v>2245</v>
      </c>
      <c r="I2779" s="47" t="n">
        <v>35</v>
      </c>
    </row>
    <row r="2780" customFormat="false" ht="15" hidden="false" customHeight="false" outlineLevel="0" collapsed="false">
      <c r="A2780" s="47" t="s">
        <v>5021</v>
      </c>
      <c r="B2780" s="47" t="s">
        <v>806</v>
      </c>
      <c r="C2780" s="48" t="n">
        <v>46074</v>
      </c>
      <c r="D2780" s="47" t="s">
        <v>74</v>
      </c>
      <c r="E2780" s="47" t="s">
        <v>65</v>
      </c>
      <c r="F2780" s="47" t="s">
        <v>2289</v>
      </c>
      <c r="G2780" s="47" t="s">
        <v>97</v>
      </c>
      <c r="H2780" s="47" t="s">
        <v>2232</v>
      </c>
      <c r="I2780" s="47" t="n">
        <v>4</v>
      </c>
    </row>
    <row r="2781" customFormat="false" ht="15" hidden="false" customHeight="false" outlineLevel="0" collapsed="false">
      <c r="A2781" s="47" t="s">
        <v>5022</v>
      </c>
      <c r="B2781" s="47" t="s">
        <v>806</v>
      </c>
      <c r="C2781" s="48" t="n">
        <v>46074</v>
      </c>
      <c r="D2781" s="47" t="s">
        <v>74</v>
      </c>
      <c r="E2781" s="47" t="s">
        <v>65</v>
      </c>
      <c r="F2781" s="47" t="s">
        <v>2289</v>
      </c>
      <c r="G2781" s="47" t="s">
        <v>97</v>
      </c>
      <c r="H2781" s="47" t="s">
        <v>2232</v>
      </c>
      <c r="I2781" s="47" t="n">
        <v>6</v>
      </c>
    </row>
    <row r="2782" customFormat="false" ht="15" hidden="false" customHeight="false" outlineLevel="0" collapsed="false">
      <c r="A2782" s="47" t="s">
        <v>5023</v>
      </c>
      <c r="B2782" s="47" t="s">
        <v>806</v>
      </c>
      <c r="C2782" s="48" t="n">
        <v>46074</v>
      </c>
      <c r="D2782" s="47" t="s">
        <v>74</v>
      </c>
      <c r="E2782" s="47" t="s">
        <v>65</v>
      </c>
      <c r="F2782" s="47" t="s">
        <v>2289</v>
      </c>
      <c r="G2782" s="47" t="s">
        <v>97</v>
      </c>
      <c r="H2782" s="47" t="s">
        <v>2232</v>
      </c>
      <c r="I2782" s="47" t="n">
        <v>2</v>
      </c>
    </row>
    <row r="2783" customFormat="false" ht="15" hidden="false" customHeight="false" outlineLevel="0" collapsed="false">
      <c r="A2783" s="47" t="s">
        <v>5024</v>
      </c>
      <c r="B2783" s="47" t="s">
        <v>806</v>
      </c>
      <c r="C2783" s="48" t="n">
        <v>46074</v>
      </c>
      <c r="D2783" s="47" t="s">
        <v>74</v>
      </c>
      <c r="E2783" s="47" t="s">
        <v>65</v>
      </c>
      <c r="F2783" s="47" t="s">
        <v>2289</v>
      </c>
      <c r="G2783" s="47" t="s">
        <v>97</v>
      </c>
      <c r="H2783" s="47" t="s">
        <v>2232</v>
      </c>
      <c r="I2783" s="47" t="n">
        <v>3</v>
      </c>
    </row>
    <row r="2784" customFormat="false" ht="15" hidden="false" customHeight="false" outlineLevel="0" collapsed="false">
      <c r="A2784" s="47" t="s">
        <v>5025</v>
      </c>
      <c r="B2784" s="47" t="s">
        <v>806</v>
      </c>
      <c r="C2784" s="48" t="n">
        <v>46074</v>
      </c>
      <c r="D2784" s="47" t="s">
        <v>74</v>
      </c>
      <c r="E2784" s="47" t="s">
        <v>65</v>
      </c>
      <c r="F2784" s="47" t="s">
        <v>2284</v>
      </c>
      <c r="G2784" s="47" t="s">
        <v>97</v>
      </c>
      <c r="H2784" s="47" t="s">
        <v>2232</v>
      </c>
      <c r="I2784" s="47" t="n">
        <v>4</v>
      </c>
    </row>
    <row r="2785" customFormat="false" ht="15" hidden="false" customHeight="false" outlineLevel="0" collapsed="false">
      <c r="A2785" s="47" t="s">
        <v>5026</v>
      </c>
      <c r="B2785" s="47" t="s">
        <v>806</v>
      </c>
      <c r="C2785" s="48" t="n">
        <v>46074</v>
      </c>
      <c r="D2785" s="47" t="s">
        <v>74</v>
      </c>
      <c r="E2785" s="47" t="s">
        <v>65</v>
      </c>
      <c r="F2785" s="47" t="s">
        <v>2284</v>
      </c>
      <c r="G2785" s="47" t="s">
        <v>97</v>
      </c>
      <c r="H2785" s="47" t="s">
        <v>2232</v>
      </c>
      <c r="I2785" s="47" t="n">
        <v>4</v>
      </c>
    </row>
    <row r="2786" customFormat="false" ht="15" hidden="false" customHeight="false" outlineLevel="0" collapsed="false">
      <c r="A2786" s="47" t="s">
        <v>5027</v>
      </c>
      <c r="B2786" s="47" t="s">
        <v>808</v>
      </c>
      <c r="C2786" s="48" t="n">
        <v>46074</v>
      </c>
      <c r="D2786" s="47" t="s">
        <v>75</v>
      </c>
      <c r="E2786" s="47" t="s">
        <v>65</v>
      </c>
      <c r="F2786" s="47" t="s">
        <v>2284</v>
      </c>
      <c r="G2786" s="47" t="s">
        <v>97</v>
      </c>
      <c r="H2786" s="47" t="s">
        <v>2232</v>
      </c>
      <c r="I2786" s="47" t="n">
        <v>6</v>
      </c>
    </row>
    <row r="2787" customFormat="false" ht="15" hidden="false" customHeight="false" outlineLevel="0" collapsed="false">
      <c r="A2787" s="47" t="s">
        <v>5028</v>
      </c>
      <c r="B2787" s="47" t="s">
        <v>808</v>
      </c>
      <c r="C2787" s="48" t="n">
        <v>46074</v>
      </c>
      <c r="D2787" s="47" t="s">
        <v>75</v>
      </c>
      <c r="E2787" s="47" t="s">
        <v>65</v>
      </c>
      <c r="F2787" s="47" t="s">
        <v>2289</v>
      </c>
      <c r="G2787" s="47" t="s">
        <v>97</v>
      </c>
      <c r="H2787" s="47" t="s">
        <v>2232</v>
      </c>
      <c r="I2787" s="47" t="n">
        <v>3</v>
      </c>
    </row>
    <row r="2788" customFormat="false" ht="15" hidden="false" customHeight="false" outlineLevel="0" collapsed="false">
      <c r="A2788" s="47" t="s">
        <v>5029</v>
      </c>
      <c r="B2788" s="47" t="s">
        <v>808</v>
      </c>
      <c r="C2788" s="48" t="n">
        <v>46074</v>
      </c>
      <c r="D2788" s="47" t="s">
        <v>75</v>
      </c>
      <c r="E2788" s="47" t="s">
        <v>65</v>
      </c>
      <c r="F2788" s="47" t="s">
        <v>2289</v>
      </c>
      <c r="G2788" s="47" t="s">
        <v>97</v>
      </c>
      <c r="H2788" s="47" t="s">
        <v>2232</v>
      </c>
      <c r="I2788" s="47" t="n">
        <v>3</v>
      </c>
    </row>
    <row r="2789" customFormat="false" ht="15" hidden="false" customHeight="false" outlineLevel="0" collapsed="false">
      <c r="A2789" s="47" t="s">
        <v>5030</v>
      </c>
      <c r="B2789" s="47" t="s">
        <v>808</v>
      </c>
      <c r="C2789" s="48" t="n">
        <v>46074</v>
      </c>
      <c r="D2789" s="47" t="s">
        <v>75</v>
      </c>
      <c r="E2789" s="47" t="s">
        <v>65</v>
      </c>
      <c r="F2789" s="47" t="s">
        <v>2289</v>
      </c>
      <c r="G2789" s="47" t="s">
        <v>97</v>
      </c>
      <c r="H2789" s="47" t="s">
        <v>2232</v>
      </c>
      <c r="I2789" s="47" t="n">
        <v>4</v>
      </c>
    </row>
    <row r="2790" customFormat="false" ht="15" hidden="false" customHeight="false" outlineLevel="0" collapsed="false">
      <c r="A2790" s="47" t="s">
        <v>5031</v>
      </c>
      <c r="B2790" s="47" t="s">
        <v>808</v>
      </c>
      <c r="C2790" s="48" t="n">
        <v>46074</v>
      </c>
      <c r="D2790" s="47" t="s">
        <v>75</v>
      </c>
      <c r="E2790" s="47" t="s">
        <v>65</v>
      </c>
      <c r="F2790" s="47" t="s">
        <v>2289</v>
      </c>
      <c r="G2790" s="47" t="s">
        <v>97</v>
      </c>
      <c r="H2790" s="47" t="s">
        <v>2232</v>
      </c>
      <c r="I2790" s="47" t="n">
        <v>6</v>
      </c>
    </row>
    <row r="2791" customFormat="false" ht="15" hidden="false" customHeight="false" outlineLevel="0" collapsed="false">
      <c r="A2791" s="47" t="s">
        <v>5032</v>
      </c>
      <c r="B2791" s="47" t="s">
        <v>808</v>
      </c>
      <c r="C2791" s="48" t="n">
        <v>46074</v>
      </c>
      <c r="D2791" s="47" t="s">
        <v>75</v>
      </c>
      <c r="E2791" s="47" t="s">
        <v>65</v>
      </c>
      <c r="F2791" s="47" t="s">
        <v>2284</v>
      </c>
      <c r="G2791" s="47" t="s">
        <v>97</v>
      </c>
      <c r="H2791" s="47" t="s">
        <v>2232</v>
      </c>
      <c r="I2791" s="47" t="n">
        <v>2</v>
      </c>
    </row>
    <row r="2792" customFormat="false" ht="15" hidden="false" customHeight="false" outlineLevel="0" collapsed="false">
      <c r="A2792" s="47" t="s">
        <v>5033</v>
      </c>
      <c r="B2792" s="47" t="s">
        <v>809</v>
      </c>
      <c r="C2792" s="48" t="n">
        <v>46076</v>
      </c>
      <c r="D2792" s="47" t="s">
        <v>73</v>
      </c>
      <c r="E2792" s="47" t="s">
        <v>62</v>
      </c>
      <c r="F2792" s="47" t="s">
        <v>2228</v>
      </c>
      <c r="G2792" s="47" t="s">
        <v>95</v>
      </c>
      <c r="H2792" s="47" t="s">
        <v>2245</v>
      </c>
      <c r="I2792" s="47" t="n">
        <v>59</v>
      </c>
    </row>
    <row r="2793" customFormat="false" ht="15" hidden="false" customHeight="false" outlineLevel="0" collapsed="false">
      <c r="A2793" s="47" t="s">
        <v>5034</v>
      </c>
      <c r="B2793" s="47" t="s">
        <v>809</v>
      </c>
      <c r="C2793" s="48" t="n">
        <v>46076</v>
      </c>
      <c r="D2793" s="47" t="s">
        <v>73</v>
      </c>
      <c r="E2793" s="47" t="s">
        <v>62</v>
      </c>
      <c r="F2793" s="47" t="s">
        <v>2228</v>
      </c>
      <c r="G2793" s="47" t="s">
        <v>97</v>
      </c>
      <c r="H2793" s="47" t="s">
        <v>2232</v>
      </c>
      <c r="I2793" s="47" t="n">
        <v>6</v>
      </c>
    </row>
    <row r="2794" customFormat="false" ht="15" hidden="false" customHeight="false" outlineLevel="0" collapsed="false">
      <c r="A2794" s="47" t="s">
        <v>5035</v>
      </c>
      <c r="B2794" s="47" t="s">
        <v>809</v>
      </c>
      <c r="C2794" s="48" t="n">
        <v>46076</v>
      </c>
      <c r="D2794" s="47" t="s">
        <v>73</v>
      </c>
      <c r="E2794" s="47" t="s">
        <v>62</v>
      </c>
      <c r="F2794" s="47" t="s">
        <v>2228</v>
      </c>
      <c r="G2794" s="47" t="s">
        <v>97</v>
      </c>
      <c r="H2794" s="47" t="s">
        <v>2232</v>
      </c>
      <c r="I2794" s="47" t="n">
        <v>2</v>
      </c>
    </row>
    <row r="2795" customFormat="false" ht="15" hidden="false" customHeight="false" outlineLevel="0" collapsed="false">
      <c r="A2795" s="47" t="s">
        <v>5036</v>
      </c>
      <c r="B2795" s="47" t="s">
        <v>809</v>
      </c>
      <c r="C2795" s="48" t="n">
        <v>46076</v>
      </c>
      <c r="D2795" s="47" t="s">
        <v>73</v>
      </c>
      <c r="E2795" s="47" t="s">
        <v>62</v>
      </c>
      <c r="F2795" s="47" t="s">
        <v>2228</v>
      </c>
      <c r="G2795" s="47" t="s">
        <v>97</v>
      </c>
      <c r="H2795" s="47" t="s">
        <v>2232</v>
      </c>
      <c r="I2795" s="47" t="n">
        <v>6</v>
      </c>
    </row>
    <row r="2796" customFormat="false" ht="15" hidden="false" customHeight="false" outlineLevel="0" collapsed="false">
      <c r="A2796" s="47" t="s">
        <v>5037</v>
      </c>
      <c r="B2796" s="47" t="s">
        <v>809</v>
      </c>
      <c r="C2796" s="48" t="n">
        <v>46076</v>
      </c>
      <c r="D2796" s="47" t="s">
        <v>73</v>
      </c>
      <c r="E2796" s="47" t="s">
        <v>62</v>
      </c>
      <c r="F2796" s="47" t="s">
        <v>2231</v>
      </c>
      <c r="G2796" s="47" t="s">
        <v>97</v>
      </c>
      <c r="H2796" s="47" t="s">
        <v>2232</v>
      </c>
      <c r="I2796" s="47" t="n">
        <v>5</v>
      </c>
    </row>
    <row r="2797" customFormat="false" ht="15" hidden="false" customHeight="false" outlineLevel="0" collapsed="false">
      <c r="A2797" s="47" t="s">
        <v>5038</v>
      </c>
      <c r="B2797" s="47" t="s">
        <v>809</v>
      </c>
      <c r="C2797" s="48" t="n">
        <v>46076</v>
      </c>
      <c r="D2797" s="47" t="s">
        <v>73</v>
      </c>
      <c r="E2797" s="47" t="s">
        <v>62</v>
      </c>
      <c r="F2797" s="47" t="s">
        <v>2231</v>
      </c>
      <c r="G2797" s="47" t="s">
        <v>97</v>
      </c>
      <c r="H2797" s="47" t="s">
        <v>2232</v>
      </c>
      <c r="I2797" s="47" t="n">
        <v>3</v>
      </c>
    </row>
    <row r="2798" customFormat="false" ht="15" hidden="false" customHeight="false" outlineLevel="0" collapsed="false">
      <c r="A2798" s="47" t="s">
        <v>5039</v>
      </c>
      <c r="B2798" s="47" t="s">
        <v>809</v>
      </c>
      <c r="C2798" s="48" t="n">
        <v>46076</v>
      </c>
      <c r="D2798" s="47" t="s">
        <v>73</v>
      </c>
      <c r="E2798" s="47" t="s">
        <v>62</v>
      </c>
      <c r="F2798" s="47" t="s">
        <v>2228</v>
      </c>
      <c r="G2798" s="47" t="s">
        <v>97</v>
      </c>
      <c r="H2798" s="47" t="s">
        <v>2232</v>
      </c>
      <c r="I2798" s="47" t="n">
        <v>3</v>
      </c>
    </row>
    <row r="2799" customFormat="false" ht="15" hidden="false" customHeight="false" outlineLevel="0" collapsed="false">
      <c r="A2799" s="47" t="s">
        <v>5040</v>
      </c>
      <c r="B2799" s="47" t="s">
        <v>809</v>
      </c>
      <c r="C2799" s="48" t="n">
        <v>46076</v>
      </c>
      <c r="D2799" s="47" t="s">
        <v>73</v>
      </c>
      <c r="E2799" s="47" t="s">
        <v>62</v>
      </c>
      <c r="F2799" s="47" t="s">
        <v>2228</v>
      </c>
      <c r="G2799" s="47" t="s">
        <v>97</v>
      </c>
      <c r="H2799" s="47" t="s">
        <v>2232</v>
      </c>
      <c r="I2799" s="47" t="n">
        <v>3</v>
      </c>
    </row>
    <row r="2800" customFormat="false" ht="15" hidden="false" customHeight="false" outlineLevel="0" collapsed="false">
      <c r="A2800" s="47" t="s">
        <v>5041</v>
      </c>
      <c r="B2800" s="47" t="s">
        <v>810</v>
      </c>
      <c r="C2800" s="48" t="n">
        <v>46076</v>
      </c>
      <c r="D2800" s="47" t="s">
        <v>74</v>
      </c>
      <c r="E2800" s="47" t="s">
        <v>62</v>
      </c>
      <c r="F2800" s="47" t="s">
        <v>2231</v>
      </c>
      <c r="G2800" s="47" t="s">
        <v>96</v>
      </c>
      <c r="H2800" s="47" t="s">
        <v>2270</v>
      </c>
      <c r="I2800" s="47" t="n">
        <v>18</v>
      </c>
    </row>
    <row r="2801" customFormat="false" ht="15" hidden="false" customHeight="false" outlineLevel="0" collapsed="false">
      <c r="A2801" s="47" t="s">
        <v>5042</v>
      </c>
      <c r="B2801" s="47" t="s">
        <v>810</v>
      </c>
      <c r="C2801" s="48" t="n">
        <v>46076</v>
      </c>
      <c r="D2801" s="47" t="s">
        <v>74</v>
      </c>
      <c r="E2801" s="47" t="s">
        <v>62</v>
      </c>
      <c r="F2801" s="47" t="s">
        <v>2231</v>
      </c>
      <c r="G2801" s="47" t="s">
        <v>97</v>
      </c>
      <c r="H2801" s="47" t="s">
        <v>2232</v>
      </c>
      <c r="I2801" s="47" t="n">
        <v>4</v>
      </c>
    </row>
    <row r="2802" customFormat="false" ht="15" hidden="false" customHeight="false" outlineLevel="0" collapsed="false">
      <c r="A2802" s="47" t="s">
        <v>5043</v>
      </c>
      <c r="B2802" s="47" t="s">
        <v>810</v>
      </c>
      <c r="C2802" s="48" t="n">
        <v>46076</v>
      </c>
      <c r="D2802" s="47" t="s">
        <v>74</v>
      </c>
      <c r="E2802" s="47" t="s">
        <v>62</v>
      </c>
      <c r="F2802" s="47" t="s">
        <v>2228</v>
      </c>
      <c r="G2802" s="47" t="s">
        <v>97</v>
      </c>
      <c r="H2802" s="47" t="s">
        <v>2232</v>
      </c>
      <c r="I2802" s="47" t="n">
        <v>4</v>
      </c>
    </row>
    <row r="2803" customFormat="false" ht="15" hidden="false" customHeight="false" outlineLevel="0" collapsed="false">
      <c r="A2803" s="47" t="s">
        <v>5044</v>
      </c>
      <c r="B2803" s="47" t="s">
        <v>810</v>
      </c>
      <c r="C2803" s="48" t="n">
        <v>46076</v>
      </c>
      <c r="D2803" s="47" t="s">
        <v>74</v>
      </c>
      <c r="E2803" s="47" t="s">
        <v>62</v>
      </c>
      <c r="F2803" s="47" t="s">
        <v>2228</v>
      </c>
      <c r="G2803" s="47" t="s">
        <v>97</v>
      </c>
      <c r="H2803" s="47" t="s">
        <v>2232</v>
      </c>
      <c r="I2803" s="47" t="n">
        <v>2</v>
      </c>
    </row>
    <row r="2804" customFormat="false" ht="15" hidden="false" customHeight="false" outlineLevel="0" collapsed="false">
      <c r="A2804" s="47" t="s">
        <v>5045</v>
      </c>
      <c r="B2804" s="47" t="s">
        <v>810</v>
      </c>
      <c r="C2804" s="48" t="n">
        <v>46076</v>
      </c>
      <c r="D2804" s="47" t="s">
        <v>74</v>
      </c>
      <c r="E2804" s="47" t="s">
        <v>62</v>
      </c>
      <c r="F2804" s="47" t="s">
        <v>2228</v>
      </c>
      <c r="G2804" s="47" t="s">
        <v>97</v>
      </c>
      <c r="H2804" s="47" t="s">
        <v>2232</v>
      </c>
      <c r="I2804" s="47" t="n">
        <v>5</v>
      </c>
    </row>
    <row r="2805" customFormat="false" ht="15" hidden="false" customHeight="false" outlineLevel="0" collapsed="false">
      <c r="A2805" s="47" t="s">
        <v>5046</v>
      </c>
      <c r="B2805" s="47" t="s">
        <v>810</v>
      </c>
      <c r="C2805" s="48" t="n">
        <v>46076</v>
      </c>
      <c r="D2805" s="47" t="s">
        <v>74</v>
      </c>
      <c r="E2805" s="47" t="s">
        <v>62</v>
      </c>
      <c r="F2805" s="47" t="s">
        <v>2317</v>
      </c>
      <c r="G2805" s="47" t="s">
        <v>97</v>
      </c>
      <c r="H2805" s="47" t="s">
        <v>2232</v>
      </c>
      <c r="I2805" s="47" t="n">
        <v>2</v>
      </c>
    </row>
    <row r="2806" customFormat="false" ht="15" hidden="false" customHeight="false" outlineLevel="0" collapsed="false">
      <c r="A2806" s="47" t="s">
        <v>5047</v>
      </c>
      <c r="B2806" s="47" t="s">
        <v>810</v>
      </c>
      <c r="C2806" s="48" t="n">
        <v>46076</v>
      </c>
      <c r="D2806" s="47" t="s">
        <v>74</v>
      </c>
      <c r="E2806" s="47" t="s">
        <v>62</v>
      </c>
      <c r="F2806" s="47" t="s">
        <v>2228</v>
      </c>
      <c r="G2806" s="47" t="s">
        <v>98</v>
      </c>
      <c r="H2806" s="47" t="s">
        <v>2382</v>
      </c>
      <c r="I2806" s="47" t="n">
        <v>125</v>
      </c>
    </row>
    <row r="2807" customFormat="false" ht="15" hidden="false" customHeight="false" outlineLevel="0" collapsed="false">
      <c r="A2807" s="47" t="s">
        <v>5048</v>
      </c>
      <c r="B2807" s="47" t="s">
        <v>811</v>
      </c>
      <c r="C2807" s="48" t="n">
        <v>46076</v>
      </c>
      <c r="D2807" s="47" t="s">
        <v>75</v>
      </c>
      <c r="E2807" s="47" t="s">
        <v>62</v>
      </c>
      <c r="F2807" s="47" t="s">
        <v>2231</v>
      </c>
      <c r="G2807" s="47" t="s">
        <v>93</v>
      </c>
      <c r="H2807" s="47" t="s">
        <v>2253</v>
      </c>
      <c r="I2807" s="47" t="n">
        <v>5</v>
      </c>
    </row>
    <row r="2808" customFormat="false" ht="15" hidden="false" customHeight="false" outlineLevel="0" collapsed="false">
      <c r="A2808" s="47" t="s">
        <v>5049</v>
      </c>
      <c r="B2808" s="47" t="s">
        <v>811</v>
      </c>
      <c r="C2808" s="48" t="n">
        <v>46076</v>
      </c>
      <c r="D2808" s="47" t="s">
        <v>75</v>
      </c>
      <c r="E2808" s="47" t="s">
        <v>62</v>
      </c>
      <c r="F2808" s="47" t="s">
        <v>2231</v>
      </c>
      <c r="G2808" s="47" t="s">
        <v>97</v>
      </c>
      <c r="H2808" s="47" t="s">
        <v>2232</v>
      </c>
      <c r="I2808" s="47" t="n">
        <v>3</v>
      </c>
    </row>
    <row r="2809" customFormat="false" ht="15" hidden="false" customHeight="false" outlineLevel="0" collapsed="false">
      <c r="A2809" s="47" t="s">
        <v>5050</v>
      </c>
      <c r="B2809" s="47" t="s">
        <v>811</v>
      </c>
      <c r="C2809" s="48" t="n">
        <v>46076</v>
      </c>
      <c r="D2809" s="47" t="s">
        <v>75</v>
      </c>
      <c r="E2809" s="47" t="s">
        <v>62</v>
      </c>
      <c r="F2809" s="47" t="s">
        <v>2228</v>
      </c>
      <c r="G2809" s="47" t="s">
        <v>97</v>
      </c>
      <c r="H2809" s="47" t="s">
        <v>2232</v>
      </c>
      <c r="I2809" s="47" t="n">
        <v>2</v>
      </c>
    </row>
    <row r="2810" customFormat="false" ht="15" hidden="false" customHeight="false" outlineLevel="0" collapsed="false">
      <c r="A2810" s="47" t="s">
        <v>5051</v>
      </c>
      <c r="B2810" s="47" t="s">
        <v>811</v>
      </c>
      <c r="C2810" s="48" t="n">
        <v>46076</v>
      </c>
      <c r="D2810" s="47" t="s">
        <v>75</v>
      </c>
      <c r="E2810" s="47" t="s">
        <v>62</v>
      </c>
      <c r="F2810" s="47" t="s">
        <v>2228</v>
      </c>
      <c r="G2810" s="47" t="s">
        <v>97</v>
      </c>
      <c r="H2810" s="47" t="s">
        <v>2232</v>
      </c>
      <c r="I2810" s="47" t="n">
        <v>4</v>
      </c>
    </row>
    <row r="2811" customFormat="false" ht="15" hidden="false" customHeight="false" outlineLevel="0" collapsed="false">
      <c r="A2811" s="47" t="s">
        <v>5052</v>
      </c>
      <c r="B2811" s="47" t="s">
        <v>811</v>
      </c>
      <c r="C2811" s="48" t="n">
        <v>46076</v>
      </c>
      <c r="D2811" s="47" t="s">
        <v>75</v>
      </c>
      <c r="E2811" s="47" t="s">
        <v>62</v>
      </c>
      <c r="F2811" s="47" t="s">
        <v>2228</v>
      </c>
      <c r="G2811" s="47" t="s">
        <v>97</v>
      </c>
      <c r="H2811" s="47" t="s">
        <v>2232</v>
      </c>
      <c r="I2811" s="47" t="n">
        <v>5</v>
      </c>
    </row>
    <row r="2812" customFormat="false" ht="15" hidden="false" customHeight="false" outlineLevel="0" collapsed="false">
      <c r="A2812" s="47" t="s">
        <v>5053</v>
      </c>
      <c r="B2812" s="47" t="s">
        <v>812</v>
      </c>
      <c r="C2812" s="48" t="n">
        <v>46076</v>
      </c>
      <c r="D2812" s="47" t="s">
        <v>73</v>
      </c>
      <c r="E2812" s="47" t="s">
        <v>63</v>
      </c>
      <c r="F2812" s="47" t="s">
        <v>2252</v>
      </c>
      <c r="G2812" s="47" t="s">
        <v>97</v>
      </c>
      <c r="H2812" s="47" t="s">
        <v>2232</v>
      </c>
      <c r="I2812" s="47" t="n">
        <v>7</v>
      </c>
    </row>
    <row r="2813" customFormat="false" ht="15" hidden="false" customHeight="false" outlineLevel="0" collapsed="false">
      <c r="A2813" s="47" t="s">
        <v>5054</v>
      </c>
      <c r="B2813" s="47" t="s">
        <v>812</v>
      </c>
      <c r="C2813" s="48" t="n">
        <v>46076</v>
      </c>
      <c r="D2813" s="47" t="s">
        <v>73</v>
      </c>
      <c r="E2813" s="47" t="s">
        <v>63</v>
      </c>
      <c r="F2813" s="47" t="s">
        <v>2255</v>
      </c>
      <c r="G2813" s="47" t="s">
        <v>97</v>
      </c>
      <c r="H2813" s="47" t="s">
        <v>2232</v>
      </c>
      <c r="I2813" s="47" t="n">
        <v>5</v>
      </c>
    </row>
    <row r="2814" customFormat="false" ht="15" hidden="false" customHeight="false" outlineLevel="0" collapsed="false">
      <c r="A2814" s="47" t="s">
        <v>5055</v>
      </c>
      <c r="B2814" s="47" t="s">
        <v>814</v>
      </c>
      <c r="C2814" s="48" t="n">
        <v>46076</v>
      </c>
      <c r="D2814" s="47" t="s">
        <v>74</v>
      </c>
      <c r="E2814" s="47" t="s">
        <v>63</v>
      </c>
      <c r="F2814" s="47" t="s">
        <v>2255</v>
      </c>
      <c r="G2814" s="47" t="s">
        <v>93</v>
      </c>
      <c r="H2814" s="47" t="s">
        <v>2253</v>
      </c>
      <c r="I2814" s="47" t="n">
        <v>96</v>
      </c>
    </row>
    <row r="2815" customFormat="false" ht="15" hidden="false" customHeight="false" outlineLevel="0" collapsed="false">
      <c r="A2815" s="47" t="s">
        <v>5056</v>
      </c>
      <c r="B2815" s="47" t="s">
        <v>814</v>
      </c>
      <c r="C2815" s="48" t="n">
        <v>46076</v>
      </c>
      <c r="D2815" s="47" t="s">
        <v>74</v>
      </c>
      <c r="E2815" s="47" t="s">
        <v>63</v>
      </c>
      <c r="F2815" s="47" t="s">
        <v>2255</v>
      </c>
      <c r="G2815" s="47" t="s">
        <v>97</v>
      </c>
      <c r="H2815" s="47" t="s">
        <v>2232</v>
      </c>
      <c r="I2815" s="47" t="n">
        <v>7</v>
      </c>
    </row>
    <row r="2816" customFormat="false" ht="15" hidden="false" customHeight="false" outlineLevel="0" collapsed="false">
      <c r="A2816" s="47" t="s">
        <v>5057</v>
      </c>
      <c r="B2816" s="47" t="s">
        <v>814</v>
      </c>
      <c r="C2816" s="48" t="n">
        <v>46076</v>
      </c>
      <c r="D2816" s="47" t="s">
        <v>74</v>
      </c>
      <c r="E2816" s="47" t="s">
        <v>63</v>
      </c>
      <c r="F2816" s="47" t="s">
        <v>2260</v>
      </c>
      <c r="G2816" s="47" t="s">
        <v>97</v>
      </c>
      <c r="H2816" s="47" t="s">
        <v>2232</v>
      </c>
      <c r="I2816" s="47" t="n">
        <v>4</v>
      </c>
    </row>
    <row r="2817" customFormat="false" ht="15" hidden="false" customHeight="false" outlineLevel="0" collapsed="false">
      <c r="A2817" s="47" t="s">
        <v>5058</v>
      </c>
      <c r="B2817" s="47" t="s">
        <v>814</v>
      </c>
      <c r="C2817" s="48" t="n">
        <v>46076</v>
      </c>
      <c r="D2817" s="47" t="s">
        <v>74</v>
      </c>
      <c r="E2817" s="47" t="s">
        <v>63</v>
      </c>
      <c r="F2817" s="47" t="s">
        <v>2252</v>
      </c>
      <c r="G2817" s="47" t="s">
        <v>97</v>
      </c>
      <c r="H2817" s="47" t="s">
        <v>2232</v>
      </c>
      <c r="I2817" s="47" t="n">
        <v>7</v>
      </c>
    </row>
    <row r="2818" customFormat="false" ht="15" hidden="false" customHeight="false" outlineLevel="0" collapsed="false">
      <c r="A2818" s="47" t="s">
        <v>5059</v>
      </c>
      <c r="B2818" s="47" t="s">
        <v>814</v>
      </c>
      <c r="C2818" s="48" t="n">
        <v>46076</v>
      </c>
      <c r="D2818" s="47" t="s">
        <v>74</v>
      </c>
      <c r="E2818" s="47" t="s">
        <v>63</v>
      </c>
      <c r="F2818" s="47" t="s">
        <v>2255</v>
      </c>
      <c r="G2818" s="47" t="s">
        <v>97</v>
      </c>
      <c r="H2818" s="47" t="s">
        <v>2232</v>
      </c>
      <c r="I2818" s="47" t="n">
        <v>2</v>
      </c>
    </row>
    <row r="2819" customFormat="false" ht="15" hidden="false" customHeight="false" outlineLevel="0" collapsed="false">
      <c r="A2819" s="47" t="s">
        <v>5060</v>
      </c>
      <c r="B2819" s="47" t="s">
        <v>814</v>
      </c>
      <c r="C2819" s="48" t="n">
        <v>46076</v>
      </c>
      <c r="D2819" s="47" t="s">
        <v>74</v>
      </c>
      <c r="E2819" s="47" t="s">
        <v>63</v>
      </c>
      <c r="F2819" s="47" t="s">
        <v>2255</v>
      </c>
      <c r="G2819" s="47" t="s">
        <v>97</v>
      </c>
      <c r="H2819" s="47" t="s">
        <v>2232</v>
      </c>
      <c r="I2819" s="47" t="n">
        <v>4</v>
      </c>
    </row>
    <row r="2820" customFormat="false" ht="15" hidden="false" customHeight="false" outlineLevel="0" collapsed="false">
      <c r="A2820" s="47" t="s">
        <v>5061</v>
      </c>
      <c r="B2820" s="47" t="s">
        <v>814</v>
      </c>
      <c r="C2820" s="48" t="n">
        <v>46076</v>
      </c>
      <c r="D2820" s="47" t="s">
        <v>74</v>
      </c>
      <c r="E2820" s="47" t="s">
        <v>63</v>
      </c>
      <c r="F2820" s="47" t="s">
        <v>2260</v>
      </c>
      <c r="G2820" s="47" t="s">
        <v>97</v>
      </c>
      <c r="H2820" s="47" t="s">
        <v>2232</v>
      </c>
      <c r="I2820" s="47" t="n">
        <v>7</v>
      </c>
    </row>
    <row r="2821" customFormat="false" ht="15" hidden="false" customHeight="false" outlineLevel="0" collapsed="false">
      <c r="A2821" s="47" t="s">
        <v>5062</v>
      </c>
      <c r="B2821" s="47" t="s">
        <v>815</v>
      </c>
      <c r="C2821" s="48" t="n">
        <v>46076</v>
      </c>
      <c r="D2821" s="47" t="s">
        <v>75</v>
      </c>
      <c r="E2821" s="47" t="s">
        <v>63</v>
      </c>
      <c r="F2821" s="47" t="s">
        <v>2255</v>
      </c>
      <c r="G2821" s="47" t="s">
        <v>95</v>
      </c>
      <c r="H2821" s="47" t="s">
        <v>2245</v>
      </c>
      <c r="I2821" s="47" t="n">
        <v>27</v>
      </c>
    </row>
    <row r="2822" customFormat="false" ht="15" hidden="false" customHeight="false" outlineLevel="0" collapsed="false">
      <c r="A2822" s="47" t="s">
        <v>5063</v>
      </c>
      <c r="B2822" s="47" t="s">
        <v>815</v>
      </c>
      <c r="C2822" s="48" t="n">
        <v>46076</v>
      </c>
      <c r="D2822" s="47" t="s">
        <v>75</v>
      </c>
      <c r="E2822" s="47" t="s">
        <v>63</v>
      </c>
      <c r="F2822" s="47" t="s">
        <v>2260</v>
      </c>
      <c r="G2822" s="47" t="s">
        <v>97</v>
      </c>
      <c r="H2822" s="47" t="s">
        <v>2232</v>
      </c>
      <c r="I2822" s="47" t="n">
        <v>6</v>
      </c>
    </row>
    <row r="2823" customFormat="false" ht="15" hidden="false" customHeight="false" outlineLevel="0" collapsed="false">
      <c r="A2823" s="47" t="s">
        <v>5064</v>
      </c>
      <c r="B2823" s="47" t="s">
        <v>815</v>
      </c>
      <c r="C2823" s="48" t="n">
        <v>46076</v>
      </c>
      <c r="D2823" s="47" t="s">
        <v>75</v>
      </c>
      <c r="E2823" s="47" t="s">
        <v>63</v>
      </c>
      <c r="F2823" s="47" t="s">
        <v>2252</v>
      </c>
      <c r="G2823" s="47" t="s">
        <v>97</v>
      </c>
      <c r="H2823" s="47" t="s">
        <v>2232</v>
      </c>
      <c r="I2823" s="47" t="n">
        <v>6</v>
      </c>
    </row>
    <row r="2824" customFormat="false" ht="15" hidden="false" customHeight="false" outlineLevel="0" collapsed="false">
      <c r="A2824" s="47" t="s">
        <v>5065</v>
      </c>
      <c r="B2824" s="47" t="s">
        <v>815</v>
      </c>
      <c r="C2824" s="48" t="n">
        <v>46076</v>
      </c>
      <c r="D2824" s="47" t="s">
        <v>75</v>
      </c>
      <c r="E2824" s="47" t="s">
        <v>63</v>
      </c>
      <c r="F2824" s="47" t="s">
        <v>2260</v>
      </c>
      <c r="G2824" s="47" t="s">
        <v>97</v>
      </c>
      <c r="H2824" s="47" t="s">
        <v>2232</v>
      </c>
      <c r="I2824" s="47" t="n">
        <v>2</v>
      </c>
    </row>
    <row r="2825" customFormat="false" ht="15" hidden="false" customHeight="false" outlineLevel="0" collapsed="false">
      <c r="A2825" s="47" t="s">
        <v>5066</v>
      </c>
      <c r="B2825" s="47" t="s">
        <v>815</v>
      </c>
      <c r="C2825" s="48" t="n">
        <v>46076</v>
      </c>
      <c r="D2825" s="47" t="s">
        <v>75</v>
      </c>
      <c r="E2825" s="47" t="s">
        <v>63</v>
      </c>
      <c r="F2825" s="47" t="s">
        <v>2255</v>
      </c>
      <c r="G2825" s="47" t="s">
        <v>97</v>
      </c>
      <c r="H2825" s="47" t="s">
        <v>2232</v>
      </c>
      <c r="I2825" s="47" t="n">
        <v>6</v>
      </c>
    </row>
    <row r="2826" customFormat="false" ht="15" hidden="false" customHeight="false" outlineLevel="0" collapsed="false">
      <c r="A2826" s="47" t="s">
        <v>5067</v>
      </c>
      <c r="B2826" s="47" t="s">
        <v>816</v>
      </c>
      <c r="C2826" s="48" t="n">
        <v>46076</v>
      </c>
      <c r="D2826" s="47" t="s">
        <v>73</v>
      </c>
      <c r="E2826" s="47" t="s">
        <v>64</v>
      </c>
      <c r="F2826" s="47" t="s">
        <v>2280</v>
      </c>
      <c r="G2826" s="47" t="s">
        <v>97</v>
      </c>
      <c r="H2826" s="47" t="s">
        <v>2232</v>
      </c>
      <c r="I2826" s="47" t="n">
        <v>6</v>
      </c>
    </row>
    <row r="2827" customFormat="false" ht="15" hidden="false" customHeight="false" outlineLevel="0" collapsed="false">
      <c r="A2827" s="47" t="s">
        <v>5068</v>
      </c>
      <c r="B2827" s="47" t="s">
        <v>818</v>
      </c>
      <c r="C2827" s="48" t="n">
        <v>46076</v>
      </c>
      <c r="D2827" s="47" t="s">
        <v>74</v>
      </c>
      <c r="E2827" s="47" t="s">
        <v>64</v>
      </c>
      <c r="F2827" s="47" t="s">
        <v>2278</v>
      </c>
      <c r="G2827" s="47" t="s">
        <v>97</v>
      </c>
      <c r="H2827" s="47" t="s">
        <v>2232</v>
      </c>
      <c r="I2827" s="47" t="n">
        <v>3</v>
      </c>
    </row>
    <row r="2828" customFormat="false" ht="15" hidden="false" customHeight="false" outlineLevel="0" collapsed="false">
      <c r="A2828" s="47" t="s">
        <v>5069</v>
      </c>
      <c r="B2828" s="47" t="s">
        <v>818</v>
      </c>
      <c r="C2828" s="48" t="n">
        <v>46076</v>
      </c>
      <c r="D2828" s="47" t="s">
        <v>74</v>
      </c>
      <c r="E2828" s="47" t="s">
        <v>64</v>
      </c>
      <c r="F2828" s="47" t="s">
        <v>2278</v>
      </c>
      <c r="G2828" s="47" t="s">
        <v>97</v>
      </c>
      <c r="H2828" s="47" t="s">
        <v>2232</v>
      </c>
      <c r="I2828" s="47" t="n">
        <v>6</v>
      </c>
    </row>
    <row r="2829" customFormat="false" ht="15" hidden="false" customHeight="false" outlineLevel="0" collapsed="false">
      <c r="A2829" s="47" t="s">
        <v>5070</v>
      </c>
      <c r="B2829" s="47" t="s">
        <v>819</v>
      </c>
      <c r="C2829" s="48" t="n">
        <v>46076</v>
      </c>
      <c r="D2829" s="47" t="s">
        <v>73</v>
      </c>
      <c r="E2829" s="47" t="s">
        <v>65</v>
      </c>
      <c r="F2829" s="47" t="s">
        <v>2284</v>
      </c>
      <c r="G2829" s="47" t="s">
        <v>95</v>
      </c>
      <c r="H2829" s="47" t="s">
        <v>2245</v>
      </c>
      <c r="I2829" s="47" t="n">
        <v>9</v>
      </c>
    </row>
    <row r="2830" customFormat="false" ht="15" hidden="false" customHeight="false" outlineLevel="0" collapsed="false">
      <c r="A2830" s="47" t="s">
        <v>5071</v>
      </c>
      <c r="B2830" s="47" t="s">
        <v>819</v>
      </c>
      <c r="C2830" s="48" t="n">
        <v>46076</v>
      </c>
      <c r="D2830" s="47" t="s">
        <v>73</v>
      </c>
      <c r="E2830" s="47" t="s">
        <v>65</v>
      </c>
      <c r="F2830" s="47" t="s">
        <v>2289</v>
      </c>
      <c r="G2830" s="47" t="s">
        <v>96</v>
      </c>
      <c r="H2830" s="47" t="s">
        <v>2270</v>
      </c>
      <c r="I2830" s="47" t="n">
        <v>13</v>
      </c>
    </row>
    <row r="2831" customFormat="false" ht="15" hidden="false" customHeight="false" outlineLevel="0" collapsed="false">
      <c r="A2831" s="47" t="s">
        <v>5072</v>
      </c>
      <c r="B2831" s="47" t="s">
        <v>819</v>
      </c>
      <c r="C2831" s="48" t="n">
        <v>46076</v>
      </c>
      <c r="D2831" s="47" t="s">
        <v>73</v>
      </c>
      <c r="E2831" s="47" t="s">
        <v>65</v>
      </c>
      <c r="F2831" s="47" t="s">
        <v>2284</v>
      </c>
      <c r="G2831" s="47" t="s">
        <v>97</v>
      </c>
      <c r="H2831" s="47" t="s">
        <v>2232</v>
      </c>
      <c r="I2831" s="47" t="n">
        <v>6</v>
      </c>
    </row>
    <row r="2832" customFormat="false" ht="15" hidden="false" customHeight="false" outlineLevel="0" collapsed="false">
      <c r="A2832" s="47" t="s">
        <v>5073</v>
      </c>
      <c r="B2832" s="47" t="s">
        <v>819</v>
      </c>
      <c r="C2832" s="48" t="n">
        <v>46076</v>
      </c>
      <c r="D2832" s="47" t="s">
        <v>73</v>
      </c>
      <c r="E2832" s="47" t="s">
        <v>65</v>
      </c>
      <c r="F2832" s="47" t="s">
        <v>2284</v>
      </c>
      <c r="G2832" s="47" t="s">
        <v>97</v>
      </c>
      <c r="H2832" s="47" t="s">
        <v>2232</v>
      </c>
      <c r="I2832" s="47" t="n">
        <v>3</v>
      </c>
    </row>
    <row r="2833" customFormat="false" ht="15" hidden="false" customHeight="false" outlineLevel="0" collapsed="false">
      <c r="A2833" s="47" t="s">
        <v>5074</v>
      </c>
      <c r="B2833" s="47" t="s">
        <v>819</v>
      </c>
      <c r="C2833" s="48" t="n">
        <v>46076</v>
      </c>
      <c r="D2833" s="47" t="s">
        <v>73</v>
      </c>
      <c r="E2833" s="47" t="s">
        <v>65</v>
      </c>
      <c r="F2833" s="47" t="s">
        <v>2289</v>
      </c>
      <c r="G2833" s="47" t="s">
        <v>97</v>
      </c>
      <c r="H2833" s="47" t="s">
        <v>2232</v>
      </c>
      <c r="I2833" s="47" t="n">
        <v>2</v>
      </c>
    </row>
    <row r="2834" customFormat="false" ht="15" hidden="false" customHeight="false" outlineLevel="0" collapsed="false">
      <c r="A2834" s="47" t="s">
        <v>5075</v>
      </c>
      <c r="B2834" s="47" t="s">
        <v>819</v>
      </c>
      <c r="C2834" s="48" t="n">
        <v>46076</v>
      </c>
      <c r="D2834" s="47" t="s">
        <v>73</v>
      </c>
      <c r="E2834" s="47" t="s">
        <v>65</v>
      </c>
      <c r="F2834" s="47" t="s">
        <v>2284</v>
      </c>
      <c r="G2834" s="47" t="s">
        <v>97</v>
      </c>
      <c r="H2834" s="47" t="s">
        <v>2232</v>
      </c>
      <c r="I2834" s="47" t="n">
        <v>4</v>
      </c>
    </row>
    <row r="2835" customFormat="false" ht="15" hidden="false" customHeight="false" outlineLevel="0" collapsed="false">
      <c r="A2835" s="47" t="s">
        <v>5076</v>
      </c>
      <c r="B2835" s="47" t="s">
        <v>819</v>
      </c>
      <c r="C2835" s="48" t="n">
        <v>46076</v>
      </c>
      <c r="D2835" s="47" t="s">
        <v>73</v>
      </c>
      <c r="E2835" s="47" t="s">
        <v>65</v>
      </c>
      <c r="F2835" s="47" t="s">
        <v>2289</v>
      </c>
      <c r="G2835" s="47" t="s">
        <v>97</v>
      </c>
      <c r="H2835" s="47" t="s">
        <v>2232</v>
      </c>
      <c r="I2835" s="47" t="n">
        <v>2</v>
      </c>
    </row>
    <row r="2836" customFormat="false" ht="15" hidden="false" customHeight="false" outlineLevel="0" collapsed="false">
      <c r="A2836" s="47" t="s">
        <v>5077</v>
      </c>
      <c r="B2836" s="47" t="s">
        <v>819</v>
      </c>
      <c r="C2836" s="48" t="n">
        <v>46076</v>
      </c>
      <c r="D2836" s="47" t="s">
        <v>73</v>
      </c>
      <c r="E2836" s="47" t="s">
        <v>65</v>
      </c>
      <c r="F2836" s="47" t="s">
        <v>2289</v>
      </c>
      <c r="G2836" s="47" t="s">
        <v>97</v>
      </c>
      <c r="H2836" s="47" t="s">
        <v>2232</v>
      </c>
      <c r="I2836" s="47" t="n">
        <v>6</v>
      </c>
    </row>
    <row r="2837" customFormat="false" ht="15" hidden="false" customHeight="false" outlineLevel="0" collapsed="false">
      <c r="A2837" s="47" t="s">
        <v>5078</v>
      </c>
      <c r="B2837" s="47" t="s">
        <v>819</v>
      </c>
      <c r="C2837" s="48" t="n">
        <v>46076</v>
      </c>
      <c r="D2837" s="47" t="s">
        <v>73</v>
      </c>
      <c r="E2837" s="47" t="s">
        <v>65</v>
      </c>
      <c r="F2837" s="47" t="s">
        <v>2289</v>
      </c>
      <c r="G2837" s="47" t="s">
        <v>97</v>
      </c>
      <c r="H2837" s="47" t="s">
        <v>2232</v>
      </c>
      <c r="I2837" s="47" t="n">
        <v>3</v>
      </c>
    </row>
    <row r="2838" customFormat="false" ht="15" hidden="false" customHeight="false" outlineLevel="0" collapsed="false">
      <c r="A2838" s="47" t="s">
        <v>5079</v>
      </c>
      <c r="B2838" s="47" t="s">
        <v>820</v>
      </c>
      <c r="C2838" s="48" t="n">
        <v>46076</v>
      </c>
      <c r="D2838" s="47" t="s">
        <v>74</v>
      </c>
      <c r="E2838" s="47" t="s">
        <v>65</v>
      </c>
      <c r="F2838" s="47" t="s">
        <v>2284</v>
      </c>
      <c r="G2838" s="47" t="s">
        <v>93</v>
      </c>
      <c r="H2838" s="47" t="s">
        <v>2253</v>
      </c>
      <c r="I2838" s="47" t="n">
        <v>20</v>
      </c>
    </row>
    <row r="2839" customFormat="false" ht="15" hidden="false" customHeight="false" outlineLevel="0" collapsed="false">
      <c r="A2839" s="47" t="s">
        <v>5080</v>
      </c>
      <c r="B2839" s="47" t="s">
        <v>820</v>
      </c>
      <c r="C2839" s="48" t="n">
        <v>46076</v>
      </c>
      <c r="D2839" s="47" t="s">
        <v>74</v>
      </c>
      <c r="E2839" s="47" t="s">
        <v>65</v>
      </c>
      <c r="F2839" s="47" t="s">
        <v>2284</v>
      </c>
      <c r="G2839" s="47" t="s">
        <v>97</v>
      </c>
      <c r="H2839" s="47" t="s">
        <v>2232</v>
      </c>
      <c r="I2839" s="47" t="n">
        <v>5</v>
      </c>
    </row>
    <row r="2840" customFormat="false" ht="15" hidden="false" customHeight="false" outlineLevel="0" collapsed="false">
      <c r="A2840" s="47" t="s">
        <v>5081</v>
      </c>
      <c r="B2840" s="47" t="s">
        <v>820</v>
      </c>
      <c r="C2840" s="48" t="n">
        <v>46076</v>
      </c>
      <c r="D2840" s="47" t="s">
        <v>74</v>
      </c>
      <c r="E2840" s="47" t="s">
        <v>65</v>
      </c>
      <c r="F2840" s="47" t="s">
        <v>2289</v>
      </c>
      <c r="G2840" s="47" t="s">
        <v>97</v>
      </c>
      <c r="H2840" s="47" t="s">
        <v>2232</v>
      </c>
      <c r="I2840" s="47" t="n">
        <v>4</v>
      </c>
    </row>
    <row r="2841" customFormat="false" ht="15" hidden="false" customHeight="false" outlineLevel="0" collapsed="false">
      <c r="A2841" s="47" t="s">
        <v>5082</v>
      </c>
      <c r="B2841" s="47" t="s">
        <v>820</v>
      </c>
      <c r="C2841" s="48" t="n">
        <v>46076</v>
      </c>
      <c r="D2841" s="47" t="s">
        <v>74</v>
      </c>
      <c r="E2841" s="47" t="s">
        <v>65</v>
      </c>
      <c r="F2841" s="47" t="s">
        <v>2289</v>
      </c>
      <c r="G2841" s="47" t="s">
        <v>97</v>
      </c>
      <c r="H2841" s="47" t="s">
        <v>2232</v>
      </c>
      <c r="I2841" s="47" t="n">
        <v>5</v>
      </c>
    </row>
    <row r="2842" customFormat="false" ht="15" hidden="false" customHeight="false" outlineLevel="0" collapsed="false">
      <c r="A2842" s="47" t="s">
        <v>5083</v>
      </c>
      <c r="B2842" s="47" t="s">
        <v>820</v>
      </c>
      <c r="C2842" s="48" t="n">
        <v>46076</v>
      </c>
      <c r="D2842" s="47" t="s">
        <v>74</v>
      </c>
      <c r="E2842" s="47" t="s">
        <v>65</v>
      </c>
      <c r="F2842" s="47" t="s">
        <v>2284</v>
      </c>
      <c r="G2842" s="47" t="s">
        <v>97</v>
      </c>
      <c r="H2842" s="47" t="s">
        <v>2232</v>
      </c>
      <c r="I2842" s="47" t="n">
        <v>6</v>
      </c>
    </row>
    <row r="2843" customFormat="false" ht="15" hidden="false" customHeight="false" outlineLevel="0" collapsed="false">
      <c r="A2843" s="47" t="s">
        <v>5084</v>
      </c>
      <c r="B2843" s="47" t="s">
        <v>820</v>
      </c>
      <c r="C2843" s="48" t="n">
        <v>46076</v>
      </c>
      <c r="D2843" s="47" t="s">
        <v>74</v>
      </c>
      <c r="E2843" s="47" t="s">
        <v>65</v>
      </c>
      <c r="F2843" s="47" t="s">
        <v>2284</v>
      </c>
      <c r="G2843" s="47" t="s">
        <v>97</v>
      </c>
      <c r="H2843" s="47" t="s">
        <v>2232</v>
      </c>
      <c r="I2843" s="47" t="n">
        <v>2</v>
      </c>
    </row>
    <row r="2844" customFormat="false" ht="15" hidden="false" customHeight="false" outlineLevel="0" collapsed="false">
      <c r="A2844" s="47" t="s">
        <v>5085</v>
      </c>
      <c r="B2844" s="47" t="s">
        <v>820</v>
      </c>
      <c r="C2844" s="48" t="n">
        <v>46076</v>
      </c>
      <c r="D2844" s="47" t="s">
        <v>74</v>
      </c>
      <c r="E2844" s="47" t="s">
        <v>65</v>
      </c>
      <c r="F2844" s="47" t="s">
        <v>2289</v>
      </c>
      <c r="G2844" s="47" t="s">
        <v>97</v>
      </c>
      <c r="H2844" s="47" t="s">
        <v>2232</v>
      </c>
      <c r="I2844" s="47" t="n">
        <v>6</v>
      </c>
    </row>
    <row r="2845" customFormat="false" ht="15" hidden="false" customHeight="false" outlineLevel="0" collapsed="false">
      <c r="A2845" s="47" t="s">
        <v>5086</v>
      </c>
      <c r="B2845" s="47" t="s">
        <v>820</v>
      </c>
      <c r="C2845" s="48" t="n">
        <v>46076</v>
      </c>
      <c r="D2845" s="47" t="s">
        <v>74</v>
      </c>
      <c r="E2845" s="47" t="s">
        <v>65</v>
      </c>
      <c r="F2845" s="47" t="s">
        <v>2284</v>
      </c>
      <c r="G2845" s="47" t="s">
        <v>97</v>
      </c>
      <c r="H2845" s="47" t="s">
        <v>2232</v>
      </c>
      <c r="I2845" s="47" t="n">
        <v>6</v>
      </c>
    </row>
    <row r="2846" customFormat="false" ht="15" hidden="false" customHeight="false" outlineLevel="0" collapsed="false">
      <c r="A2846" s="47" t="s">
        <v>5087</v>
      </c>
      <c r="B2846" s="47" t="s">
        <v>820</v>
      </c>
      <c r="C2846" s="48" t="n">
        <v>46076</v>
      </c>
      <c r="D2846" s="47" t="s">
        <v>74</v>
      </c>
      <c r="E2846" s="47" t="s">
        <v>65</v>
      </c>
      <c r="F2846" s="47" t="s">
        <v>2289</v>
      </c>
      <c r="G2846" s="47" t="s">
        <v>97</v>
      </c>
      <c r="H2846" s="47" t="s">
        <v>2232</v>
      </c>
      <c r="I2846" s="47" t="n">
        <v>2</v>
      </c>
    </row>
    <row r="2847" customFormat="false" ht="15" hidden="false" customHeight="false" outlineLevel="0" collapsed="false">
      <c r="A2847" s="47" t="s">
        <v>5088</v>
      </c>
      <c r="B2847" s="47" t="s">
        <v>820</v>
      </c>
      <c r="C2847" s="48" t="n">
        <v>46076</v>
      </c>
      <c r="D2847" s="47" t="s">
        <v>74</v>
      </c>
      <c r="E2847" s="47" t="s">
        <v>65</v>
      </c>
      <c r="F2847" s="47" t="s">
        <v>2284</v>
      </c>
      <c r="G2847" s="47" t="s">
        <v>97</v>
      </c>
      <c r="H2847" s="47" t="s">
        <v>2232</v>
      </c>
      <c r="I2847" s="47" t="n">
        <v>2</v>
      </c>
    </row>
    <row r="2848" customFormat="false" ht="15" hidden="false" customHeight="false" outlineLevel="0" collapsed="false">
      <c r="A2848" s="47" t="s">
        <v>5089</v>
      </c>
      <c r="B2848" s="47" t="s">
        <v>821</v>
      </c>
      <c r="C2848" s="48" t="n">
        <v>46076</v>
      </c>
      <c r="D2848" s="47" t="s">
        <v>75</v>
      </c>
      <c r="E2848" s="47" t="s">
        <v>65</v>
      </c>
      <c r="F2848" s="47" t="s">
        <v>2284</v>
      </c>
      <c r="G2848" s="47" t="s">
        <v>93</v>
      </c>
      <c r="H2848" s="47" t="s">
        <v>2253</v>
      </c>
      <c r="I2848" s="47" t="n">
        <v>11</v>
      </c>
    </row>
    <row r="2849" customFormat="false" ht="15" hidden="false" customHeight="false" outlineLevel="0" collapsed="false">
      <c r="A2849" s="47" t="s">
        <v>5090</v>
      </c>
      <c r="B2849" s="47" t="s">
        <v>821</v>
      </c>
      <c r="C2849" s="48" t="n">
        <v>46076</v>
      </c>
      <c r="D2849" s="47" t="s">
        <v>75</v>
      </c>
      <c r="E2849" s="47" t="s">
        <v>65</v>
      </c>
      <c r="F2849" s="47" t="s">
        <v>2284</v>
      </c>
      <c r="G2849" s="47" t="s">
        <v>95</v>
      </c>
      <c r="H2849" s="47" t="s">
        <v>2245</v>
      </c>
      <c r="I2849" s="47" t="n">
        <v>33</v>
      </c>
    </row>
    <row r="2850" customFormat="false" ht="15" hidden="false" customHeight="false" outlineLevel="0" collapsed="false">
      <c r="A2850" s="47" t="s">
        <v>5091</v>
      </c>
      <c r="B2850" s="47" t="s">
        <v>821</v>
      </c>
      <c r="C2850" s="48" t="n">
        <v>46076</v>
      </c>
      <c r="D2850" s="47" t="s">
        <v>75</v>
      </c>
      <c r="E2850" s="47" t="s">
        <v>65</v>
      </c>
      <c r="F2850" s="47" t="s">
        <v>2284</v>
      </c>
      <c r="G2850" s="47" t="s">
        <v>95</v>
      </c>
      <c r="H2850" s="47" t="s">
        <v>2245</v>
      </c>
      <c r="I2850" s="47" t="n">
        <v>66</v>
      </c>
    </row>
    <row r="2851" customFormat="false" ht="15" hidden="false" customHeight="false" outlineLevel="0" collapsed="false">
      <c r="A2851" s="47" t="s">
        <v>5092</v>
      </c>
      <c r="B2851" s="47" t="s">
        <v>821</v>
      </c>
      <c r="C2851" s="48" t="n">
        <v>46076</v>
      </c>
      <c r="D2851" s="47" t="s">
        <v>75</v>
      </c>
      <c r="E2851" s="47" t="s">
        <v>65</v>
      </c>
      <c r="F2851" s="47" t="s">
        <v>2284</v>
      </c>
      <c r="G2851" s="47" t="s">
        <v>97</v>
      </c>
      <c r="H2851" s="47" t="s">
        <v>2232</v>
      </c>
      <c r="I2851" s="47" t="n">
        <v>3</v>
      </c>
    </row>
    <row r="2852" customFormat="false" ht="15" hidden="false" customHeight="false" outlineLevel="0" collapsed="false">
      <c r="A2852" s="47" t="s">
        <v>5093</v>
      </c>
      <c r="B2852" s="47" t="s">
        <v>821</v>
      </c>
      <c r="C2852" s="48" t="n">
        <v>46076</v>
      </c>
      <c r="D2852" s="47" t="s">
        <v>75</v>
      </c>
      <c r="E2852" s="47" t="s">
        <v>65</v>
      </c>
      <c r="F2852" s="47" t="s">
        <v>2289</v>
      </c>
      <c r="G2852" s="47" t="s">
        <v>97</v>
      </c>
      <c r="H2852" s="47" t="s">
        <v>2232</v>
      </c>
      <c r="I2852" s="47" t="n">
        <v>2</v>
      </c>
    </row>
    <row r="2853" customFormat="false" ht="15" hidden="false" customHeight="false" outlineLevel="0" collapsed="false">
      <c r="A2853" s="47" t="s">
        <v>5094</v>
      </c>
      <c r="B2853" s="47" t="s">
        <v>821</v>
      </c>
      <c r="C2853" s="48" t="n">
        <v>46076</v>
      </c>
      <c r="D2853" s="47" t="s">
        <v>75</v>
      </c>
      <c r="E2853" s="47" t="s">
        <v>65</v>
      </c>
      <c r="F2853" s="47" t="s">
        <v>2289</v>
      </c>
      <c r="G2853" s="47" t="s">
        <v>97</v>
      </c>
      <c r="H2853" s="47" t="s">
        <v>2232</v>
      </c>
      <c r="I2853" s="47" t="n">
        <v>6</v>
      </c>
    </row>
    <row r="2854" customFormat="false" ht="15" hidden="false" customHeight="false" outlineLevel="0" collapsed="false">
      <c r="A2854" s="47" t="s">
        <v>5095</v>
      </c>
      <c r="B2854" s="47" t="s">
        <v>821</v>
      </c>
      <c r="C2854" s="48" t="n">
        <v>46076</v>
      </c>
      <c r="D2854" s="47" t="s">
        <v>75</v>
      </c>
      <c r="E2854" s="47" t="s">
        <v>65</v>
      </c>
      <c r="F2854" s="47" t="s">
        <v>2284</v>
      </c>
      <c r="G2854" s="47" t="s">
        <v>97</v>
      </c>
      <c r="H2854" s="47" t="s">
        <v>2232</v>
      </c>
      <c r="I2854" s="47" t="n">
        <v>5</v>
      </c>
    </row>
    <row r="2855" customFormat="false" ht="15" hidden="false" customHeight="false" outlineLevel="0" collapsed="false">
      <c r="A2855" s="47" t="s">
        <v>5096</v>
      </c>
      <c r="B2855" s="47" t="s">
        <v>821</v>
      </c>
      <c r="C2855" s="48" t="n">
        <v>46076</v>
      </c>
      <c r="D2855" s="47" t="s">
        <v>75</v>
      </c>
      <c r="E2855" s="47" t="s">
        <v>65</v>
      </c>
      <c r="F2855" s="47" t="s">
        <v>2289</v>
      </c>
      <c r="G2855" s="47" t="s">
        <v>97</v>
      </c>
      <c r="H2855" s="47" t="s">
        <v>2232</v>
      </c>
      <c r="I2855" s="47" t="n">
        <v>5</v>
      </c>
    </row>
    <row r="2856" customFormat="false" ht="15" hidden="false" customHeight="false" outlineLevel="0" collapsed="false">
      <c r="A2856" s="47" t="s">
        <v>5097</v>
      </c>
      <c r="B2856" s="47" t="s">
        <v>821</v>
      </c>
      <c r="C2856" s="48" t="n">
        <v>46076</v>
      </c>
      <c r="D2856" s="47" t="s">
        <v>75</v>
      </c>
      <c r="E2856" s="47" t="s">
        <v>65</v>
      </c>
      <c r="F2856" s="47" t="s">
        <v>2289</v>
      </c>
      <c r="G2856" s="47" t="s">
        <v>97</v>
      </c>
      <c r="H2856" s="47" t="s">
        <v>2232</v>
      </c>
      <c r="I2856" s="47" t="n">
        <v>4</v>
      </c>
    </row>
    <row r="2857" customFormat="false" ht="15" hidden="false" customHeight="false" outlineLevel="0" collapsed="false">
      <c r="A2857" s="47" t="s">
        <v>5098</v>
      </c>
      <c r="B2857" s="47" t="s">
        <v>822</v>
      </c>
      <c r="C2857" s="48" t="n">
        <v>46077</v>
      </c>
      <c r="D2857" s="47" t="s">
        <v>73</v>
      </c>
      <c r="E2857" s="47" t="s">
        <v>62</v>
      </c>
      <c r="F2857" s="47" t="s">
        <v>2231</v>
      </c>
      <c r="G2857" s="47" t="s">
        <v>93</v>
      </c>
      <c r="H2857" s="47" t="s">
        <v>2253</v>
      </c>
      <c r="I2857" s="47" t="n">
        <v>26</v>
      </c>
    </row>
    <row r="2858" customFormat="false" ht="15" hidden="false" customHeight="false" outlineLevel="0" collapsed="false">
      <c r="A2858" s="47" t="s">
        <v>5099</v>
      </c>
      <c r="B2858" s="47" t="s">
        <v>822</v>
      </c>
      <c r="C2858" s="48" t="n">
        <v>46077</v>
      </c>
      <c r="D2858" s="47" t="s">
        <v>73</v>
      </c>
      <c r="E2858" s="47" t="s">
        <v>62</v>
      </c>
      <c r="F2858" s="47" t="s">
        <v>2228</v>
      </c>
      <c r="G2858" s="47" t="s">
        <v>97</v>
      </c>
      <c r="H2858" s="47" t="s">
        <v>2232</v>
      </c>
      <c r="I2858" s="47" t="n">
        <v>7</v>
      </c>
    </row>
    <row r="2859" customFormat="false" ht="15" hidden="false" customHeight="false" outlineLevel="0" collapsed="false">
      <c r="A2859" s="47" t="s">
        <v>5100</v>
      </c>
      <c r="B2859" s="47" t="s">
        <v>822</v>
      </c>
      <c r="C2859" s="48" t="n">
        <v>46077</v>
      </c>
      <c r="D2859" s="47" t="s">
        <v>73</v>
      </c>
      <c r="E2859" s="47" t="s">
        <v>62</v>
      </c>
      <c r="F2859" s="47" t="s">
        <v>2231</v>
      </c>
      <c r="G2859" s="47" t="s">
        <v>97</v>
      </c>
      <c r="H2859" s="47" t="s">
        <v>2232</v>
      </c>
      <c r="I2859" s="47" t="n">
        <v>5</v>
      </c>
    </row>
    <row r="2860" customFormat="false" ht="15" hidden="false" customHeight="false" outlineLevel="0" collapsed="false">
      <c r="A2860" s="47" t="s">
        <v>5101</v>
      </c>
      <c r="B2860" s="47" t="s">
        <v>822</v>
      </c>
      <c r="C2860" s="48" t="n">
        <v>46077</v>
      </c>
      <c r="D2860" s="47" t="s">
        <v>73</v>
      </c>
      <c r="E2860" s="47" t="s">
        <v>62</v>
      </c>
      <c r="F2860" s="47" t="s">
        <v>2231</v>
      </c>
      <c r="G2860" s="47" t="s">
        <v>97</v>
      </c>
      <c r="H2860" s="47" t="s">
        <v>2232</v>
      </c>
      <c r="I2860" s="47" t="n">
        <v>4</v>
      </c>
    </row>
    <row r="2861" customFormat="false" ht="15" hidden="false" customHeight="false" outlineLevel="0" collapsed="false">
      <c r="A2861" s="47" t="s">
        <v>5102</v>
      </c>
      <c r="B2861" s="47" t="s">
        <v>823</v>
      </c>
      <c r="C2861" s="48" t="n">
        <v>46077</v>
      </c>
      <c r="D2861" s="47" t="s">
        <v>74</v>
      </c>
      <c r="E2861" s="47" t="s">
        <v>62</v>
      </c>
      <c r="F2861" s="47" t="s">
        <v>2228</v>
      </c>
      <c r="G2861" s="47" t="s">
        <v>93</v>
      </c>
      <c r="H2861" s="47" t="s">
        <v>2253</v>
      </c>
      <c r="I2861" s="47" t="n">
        <v>115</v>
      </c>
    </row>
    <row r="2862" customFormat="false" ht="15" hidden="false" customHeight="false" outlineLevel="0" collapsed="false">
      <c r="A2862" s="47" t="s">
        <v>5103</v>
      </c>
      <c r="B2862" s="47" t="s">
        <v>823</v>
      </c>
      <c r="C2862" s="48" t="n">
        <v>46077</v>
      </c>
      <c r="D2862" s="47" t="s">
        <v>74</v>
      </c>
      <c r="E2862" s="47" t="s">
        <v>62</v>
      </c>
      <c r="F2862" s="47" t="s">
        <v>2231</v>
      </c>
      <c r="G2862" s="47" t="s">
        <v>97</v>
      </c>
      <c r="H2862" s="47" t="s">
        <v>2232</v>
      </c>
      <c r="I2862" s="47" t="n">
        <v>6</v>
      </c>
    </row>
    <row r="2863" customFormat="false" ht="15" hidden="false" customHeight="false" outlineLevel="0" collapsed="false">
      <c r="A2863" s="47" t="s">
        <v>5104</v>
      </c>
      <c r="B2863" s="47" t="s">
        <v>823</v>
      </c>
      <c r="C2863" s="48" t="n">
        <v>46077</v>
      </c>
      <c r="D2863" s="47" t="s">
        <v>74</v>
      </c>
      <c r="E2863" s="47" t="s">
        <v>62</v>
      </c>
      <c r="F2863" s="47" t="s">
        <v>2228</v>
      </c>
      <c r="G2863" s="47" t="s">
        <v>97</v>
      </c>
      <c r="H2863" s="47" t="s">
        <v>2232</v>
      </c>
      <c r="I2863" s="47" t="n">
        <v>6</v>
      </c>
    </row>
    <row r="2864" customFormat="false" ht="15" hidden="false" customHeight="false" outlineLevel="0" collapsed="false">
      <c r="A2864" s="47" t="s">
        <v>5105</v>
      </c>
      <c r="B2864" s="47" t="s">
        <v>823</v>
      </c>
      <c r="C2864" s="48" t="n">
        <v>46077</v>
      </c>
      <c r="D2864" s="47" t="s">
        <v>74</v>
      </c>
      <c r="E2864" s="47" t="s">
        <v>62</v>
      </c>
      <c r="F2864" s="47" t="s">
        <v>2228</v>
      </c>
      <c r="G2864" s="47" t="s">
        <v>97</v>
      </c>
      <c r="H2864" s="47" t="s">
        <v>2232</v>
      </c>
      <c r="I2864" s="47" t="n">
        <v>6</v>
      </c>
    </row>
    <row r="2865" customFormat="false" ht="15" hidden="false" customHeight="false" outlineLevel="0" collapsed="false">
      <c r="A2865" s="47" t="s">
        <v>5106</v>
      </c>
      <c r="B2865" s="47" t="s">
        <v>823</v>
      </c>
      <c r="C2865" s="48" t="n">
        <v>46077</v>
      </c>
      <c r="D2865" s="47" t="s">
        <v>74</v>
      </c>
      <c r="E2865" s="47" t="s">
        <v>62</v>
      </c>
      <c r="F2865" s="47" t="s">
        <v>2231</v>
      </c>
      <c r="G2865" s="47" t="s">
        <v>97</v>
      </c>
      <c r="H2865" s="47" t="s">
        <v>2232</v>
      </c>
      <c r="I2865" s="47" t="n">
        <v>6</v>
      </c>
    </row>
    <row r="2866" customFormat="false" ht="15" hidden="false" customHeight="false" outlineLevel="0" collapsed="false">
      <c r="A2866" s="47" t="s">
        <v>5107</v>
      </c>
      <c r="B2866" s="47" t="s">
        <v>823</v>
      </c>
      <c r="C2866" s="48" t="n">
        <v>46077</v>
      </c>
      <c r="D2866" s="47" t="s">
        <v>74</v>
      </c>
      <c r="E2866" s="47" t="s">
        <v>62</v>
      </c>
      <c r="F2866" s="47" t="s">
        <v>2317</v>
      </c>
      <c r="G2866" s="47" t="s">
        <v>97</v>
      </c>
      <c r="H2866" s="47" t="s">
        <v>2232</v>
      </c>
      <c r="I2866" s="47" t="n">
        <v>4</v>
      </c>
    </row>
    <row r="2867" customFormat="false" ht="15" hidden="false" customHeight="false" outlineLevel="0" collapsed="false">
      <c r="A2867" s="47" t="s">
        <v>5108</v>
      </c>
      <c r="B2867" s="47" t="s">
        <v>823</v>
      </c>
      <c r="C2867" s="48" t="n">
        <v>46077</v>
      </c>
      <c r="D2867" s="47" t="s">
        <v>74</v>
      </c>
      <c r="E2867" s="47" t="s">
        <v>62</v>
      </c>
      <c r="F2867" s="47" t="s">
        <v>2228</v>
      </c>
      <c r="G2867" s="47" t="s">
        <v>98</v>
      </c>
      <c r="H2867" s="47" t="s">
        <v>2382</v>
      </c>
      <c r="I2867" s="47" t="n">
        <v>106</v>
      </c>
    </row>
    <row r="2868" customFormat="false" ht="15" hidden="false" customHeight="false" outlineLevel="0" collapsed="false">
      <c r="A2868" s="47" t="s">
        <v>5109</v>
      </c>
      <c r="B2868" s="47" t="s">
        <v>824</v>
      </c>
      <c r="C2868" s="48" t="n">
        <v>46077</v>
      </c>
      <c r="D2868" s="47" t="s">
        <v>75</v>
      </c>
      <c r="E2868" s="47" t="s">
        <v>62</v>
      </c>
      <c r="F2868" s="47" t="s">
        <v>2228</v>
      </c>
      <c r="G2868" s="47" t="s">
        <v>94</v>
      </c>
      <c r="H2868" s="47" t="s">
        <v>2229</v>
      </c>
      <c r="I2868" s="47" t="n">
        <v>143</v>
      </c>
    </row>
    <row r="2869" customFormat="false" ht="15" hidden="false" customHeight="false" outlineLevel="0" collapsed="false">
      <c r="A2869" s="47" t="s">
        <v>5110</v>
      </c>
      <c r="B2869" s="47" t="s">
        <v>824</v>
      </c>
      <c r="C2869" s="48" t="n">
        <v>46077</v>
      </c>
      <c r="D2869" s="47" t="s">
        <v>75</v>
      </c>
      <c r="E2869" s="47" t="s">
        <v>62</v>
      </c>
      <c r="F2869" s="47" t="s">
        <v>2228</v>
      </c>
      <c r="G2869" s="47" t="s">
        <v>97</v>
      </c>
      <c r="H2869" s="47" t="s">
        <v>2232</v>
      </c>
      <c r="I2869" s="47" t="n">
        <v>2</v>
      </c>
    </row>
    <row r="2870" customFormat="false" ht="15" hidden="false" customHeight="false" outlineLevel="0" collapsed="false">
      <c r="A2870" s="47" t="s">
        <v>5111</v>
      </c>
      <c r="B2870" s="47" t="s">
        <v>824</v>
      </c>
      <c r="C2870" s="48" t="n">
        <v>46077</v>
      </c>
      <c r="D2870" s="47" t="s">
        <v>75</v>
      </c>
      <c r="E2870" s="47" t="s">
        <v>62</v>
      </c>
      <c r="F2870" s="47" t="s">
        <v>2317</v>
      </c>
      <c r="G2870" s="47" t="s">
        <v>97</v>
      </c>
      <c r="H2870" s="47" t="s">
        <v>2232</v>
      </c>
      <c r="I2870" s="47" t="n">
        <v>2</v>
      </c>
    </row>
    <row r="2871" customFormat="false" ht="15" hidden="false" customHeight="false" outlineLevel="0" collapsed="false">
      <c r="A2871" s="47" t="s">
        <v>5112</v>
      </c>
      <c r="B2871" s="47" t="s">
        <v>824</v>
      </c>
      <c r="C2871" s="48" t="n">
        <v>46077</v>
      </c>
      <c r="D2871" s="47" t="s">
        <v>75</v>
      </c>
      <c r="E2871" s="47" t="s">
        <v>62</v>
      </c>
      <c r="F2871" s="47" t="s">
        <v>2231</v>
      </c>
      <c r="G2871" s="47" t="s">
        <v>97</v>
      </c>
      <c r="H2871" s="47" t="s">
        <v>2232</v>
      </c>
      <c r="I2871" s="47" t="n">
        <v>3</v>
      </c>
    </row>
    <row r="2872" customFormat="false" ht="15" hidden="false" customHeight="false" outlineLevel="0" collapsed="false">
      <c r="A2872" s="47" t="s">
        <v>5113</v>
      </c>
      <c r="B2872" s="47" t="s">
        <v>824</v>
      </c>
      <c r="C2872" s="48" t="n">
        <v>46077</v>
      </c>
      <c r="D2872" s="47" t="s">
        <v>75</v>
      </c>
      <c r="E2872" s="47" t="s">
        <v>62</v>
      </c>
      <c r="F2872" s="47" t="s">
        <v>2228</v>
      </c>
      <c r="G2872" s="47" t="s">
        <v>97</v>
      </c>
      <c r="H2872" s="47" t="s">
        <v>2232</v>
      </c>
      <c r="I2872" s="47" t="n">
        <v>7</v>
      </c>
    </row>
    <row r="2873" customFormat="false" ht="15" hidden="false" customHeight="false" outlineLevel="0" collapsed="false">
      <c r="A2873" s="47" t="s">
        <v>5114</v>
      </c>
      <c r="B2873" s="47" t="s">
        <v>826</v>
      </c>
      <c r="C2873" s="48" t="n">
        <v>46077</v>
      </c>
      <c r="D2873" s="47" t="s">
        <v>73</v>
      </c>
      <c r="E2873" s="47" t="s">
        <v>63</v>
      </c>
      <c r="F2873" s="47" t="s">
        <v>2255</v>
      </c>
      <c r="G2873" s="47" t="s">
        <v>97</v>
      </c>
      <c r="H2873" s="47" t="s">
        <v>2232</v>
      </c>
      <c r="I2873" s="47" t="n">
        <v>3</v>
      </c>
    </row>
    <row r="2874" customFormat="false" ht="15" hidden="false" customHeight="false" outlineLevel="0" collapsed="false">
      <c r="A2874" s="47" t="s">
        <v>5115</v>
      </c>
      <c r="B2874" s="47" t="s">
        <v>826</v>
      </c>
      <c r="C2874" s="48" t="n">
        <v>46077</v>
      </c>
      <c r="D2874" s="47" t="s">
        <v>73</v>
      </c>
      <c r="E2874" s="47" t="s">
        <v>63</v>
      </c>
      <c r="F2874" s="47" t="s">
        <v>2255</v>
      </c>
      <c r="G2874" s="47" t="s">
        <v>97</v>
      </c>
      <c r="H2874" s="47" t="s">
        <v>2232</v>
      </c>
      <c r="I2874" s="47" t="n">
        <v>7</v>
      </c>
    </row>
    <row r="2875" customFormat="false" ht="15" hidden="false" customHeight="false" outlineLevel="0" collapsed="false">
      <c r="A2875" s="47" t="s">
        <v>5116</v>
      </c>
      <c r="B2875" s="47" t="s">
        <v>826</v>
      </c>
      <c r="C2875" s="48" t="n">
        <v>46077</v>
      </c>
      <c r="D2875" s="47" t="s">
        <v>73</v>
      </c>
      <c r="E2875" s="47" t="s">
        <v>63</v>
      </c>
      <c r="F2875" s="47" t="s">
        <v>2255</v>
      </c>
      <c r="G2875" s="47" t="s">
        <v>97</v>
      </c>
      <c r="H2875" s="47" t="s">
        <v>2232</v>
      </c>
      <c r="I2875" s="47" t="n">
        <v>5</v>
      </c>
    </row>
    <row r="2876" customFormat="false" ht="15" hidden="false" customHeight="false" outlineLevel="0" collapsed="false">
      <c r="A2876" s="47" t="s">
        <v>5117</v>
      </c>
      <c r="B2876" s="47" t="s">
        <v>826</v>
      </c>
      <c r="C2876" s="48" t="n">
        <v>46077</v>
      </c>
      <c r="D2876" s="47" t="s">
        <v>73</v>
      </c>
      <c r="E2876" s="47" t="s">
        <v>63</v>
      </c>
      <c r="F2876" s="47" t="s">
        <v>2252</v>
      </c>
      <c r="G2876" s="47" t="s">
        <v>97</v>
      </c>
      <c r="H2876" s="47" t="s">
        <v>2232</v>
      </c>
      <c r="I2876" s="47" t="n">
        <v>5</v>
      </c>
    </row>
    <row r="2877" customFormat="false" ht="15" hidden="false" customHeight="false" outlineLevel="0" collapsed="false">
      <c r="A2877" s="47" t="s">
        <v>5118</v>
      </c>
      <c r="B2877" s="47" t="s">
        <v>826</v>
      </c>
      <c r="C2877" s="48" t="n">
        <v>46077</v>
      </c>
      <c r="D2877" s="47" t="s">
        <v>73</v>
      </c>
      <c r="E2877" s="47" t="s">
        <v>63</v>
      </c>
      <c r="F2877" s="47" t="s">
        <v>2255</v>
      </c>
      <c r="G2877" s="47" t="s">
        <v>97</v>
      </c>
      <c r="H2877" s="47" t="s">
        <v>2232</v>
      </c>
      <c r="I2877" s="47" t="n">
        <v>5</v>
      </c>
    </row>
    <row r="2878" customFormat="false" ht="15" hidden="false" customHeight="false" outlineLevel="0" collapsed="false">
      <c r="A2878" s="47" t="s">
        <v>5119</v>
      </c>
      <c r="B2878" s="47" t="s">
        <v>827</v>
      </c>
      <c r="C2878" s="48" t="n">
        <v>46077</v>
      </c>
      <c r="D2878" s="47" t="s">
        <v>74</v>
      </c>
      <c r="E2878" s="47" t="s">
        <v>63</v>
      </c>
      <c r="F2878" s="47" t="s">
        <v>2252</v>
      </c>
      <c r="G2878" s="47" t="s">
        <v>93</v>
      </c>
      <c r="H2878" s="47" t="s">
        <v>2253</v>
      </c>
      <c r="I2878" s="47" t="n">
        <v>56</v>
      </c>
    </row>
    <row r="2879" customFormat="false" ht="15" hidden="false" customHeight="false" outlineLevel="0" collapsed="false">
      <c r="A2879" s="47" t="s">
        <v>5120</v>
      </c>
      <c r="B2879" s="47" t="s">
        <v>827</v>
      </c>
      <c r="C2879" s="48" t="n">
        <v>46077</v>
      </c>
      <c r="D2879" s="47" t="s">
        <v>74</v>
      </c>
      <c r="E2879" s="47" t="s">
        <v>63</v>
      </c>
      <c r="F2879" s="47" t="s">
        <v>2252</v>
      </c>
      <c r="G2879" s="47" t="s">
        <v>93</v>
      </c>
      <c r="H2879" s="47" t="s">
        <v>2253</v>
      </c>
      <c r="I2879" s="47" t="n">
        <v>129</v>
      </c>
    </row>
    <row r="2880" customFormat="false" ht="15" hidden="false" customHeight="false" outlineLevel="0" collapsed="false">
      <c r="A2880" s="47" t="s">
        <v>5121</v>
      </c>
      <c r="B2880" s="47" t="s">
        <v>827</v>
      </c>
      <c r="C2880" s="48" t="n">
        <v>46077</v>
      </c>
      <c r="D2880" s="47" t="s">
        <v>74</v>
      </c>
      <c r="E2880" s="47" t="s">
        <v>63</v>
      </c>
      <c r="F2880" s="47" t="s">
        <v>2252</v>
      </c>
      <c r="G2880" s="47" t="s">
        <v>93</v>
      </c>
      <c r="H2880" s="47" t="s">
        <v>2253</v>
      </c>
      <c r="I2880" s="47" t="n">
        <v>30</v>
      </c>
    </row>
    <row r="2881" customFormat="false" ht="15" hidden="false" customHeight="false" outlineLevel="0" collapsed="false">
      <c r="A2881" s="47" t="s">
        <v>5122</v>
      </c>
      <c r="B2881" s="47" t="s">
        <v>828</v>
      </c>
      <c r="C2881" s="48" t="n">
        <v>46077</v>
      </c>
      <c r="D2881" s="47" t="s">
        <v>75</v>
      </c>
      <c r="E2881" s="47" t="s">
        <v>63</v>
      </c>
      <c r="F2881" s="47" t="s">
        <v>2255</v>
      </c>
      <c r="G2881" s="47" t="s">
        <v>93</v>
      </c>
      <c r="H2881" s="47" t="s">
        <v>2253</v>
      </c>
      <c r="I2881" s="47" t="n">
        <v>76</v>
      </c>
    </row>
    <row r="2882" customFormat="false" ht="15" hidden="false" customHeight="false" outlineLevel="0" collapsed="false">
      <c r="A2882" s="47" t="s">
        <v>5123</v>
      </c>
      <c r="B2882" s="47" t="s">
        <v>828</v>
      </c>
      <c r="C2882" s="48" t="n">
        <v>46077</v>
      </c>
      <c r="D2882" s="47" t="s">
        <v>75</v>
      </c>
      <c r="E2882" s="47" t="s">
        <v>63</v>
      </c>
      <c r="F2882" s="47" t="s">
        <v>2252</v>
      </c>
      <c r="G2882" s="47" t="s">
        <v>93</v>
      </c>
      <c r="H2882" s="47" t="s">
        <v>2253</v>
      </c>
      <c r="I2882" s="47" t="n">
        <v>56</v>
      </c>
    </row>
    <row r="2883" customFormat="false" ht="15" hidden="false" customHeight="false" outlineLevel="0" collapsed="false">
      <c r="A2883" s="47" t="s">
        <v>5124</v>
      </c>
      <c r="B2883" s="47" t="s">
        <v>828</v>
      </c>
      <c r="C2883" s="48" t="n">
        <v>46077</v>
      </c>
      <c r="D2883" s="47" t="s">
        <v>75</v>
      </c>
      <c r="E2883" s="47" t="s">
        <v>63</v>
      </c>
      <c r="F2883" s="47" t="s">
        <v>2255</v>
      </c>
      <c r="G2883" s="47" t="s">
        <v>97</v>
      </c>
      <c r="H2883" s="47" t="s">
        <v>2232</v>
      </c>
      <c r="I2883" s="47" t="n">
        <v>3</v>
      </c>
    </row>
    <row r="2884" customFormat="false" ht="15" hidden="false" customHeight="false" outlineLevel="0" collapsed="false">
      <c r="A2884" s="47" t="s">
        <v>5125</v>
      </c>
      <c r="B2884" s="47" t="s">
        <v>828</v>
      </c>
      <c r="C2884" s="48" t="n">
        <v>46077</v>
      </c>
      <c r="D2884" s="47" t="s">
        <v>75</v>
      </c>
      <c r="E2884" s="47" t="s">
        <v>63</v>
      </c>
      <c r="F2884" s="47" t="s">
        <v>2255</v>
      </c>
      <c r="G2884" s="47" t="s">
        <v>97</v>
      </c>
      <c r="H2884" s="47" t="s">
        <v>2232</v>
      </c>
      <c r="I2884" s="47" t="n">
        <v>6</v>
      </c>
    </row>
    <row r="2885" customFormat="false" ht="15" hidden="false" customHeight="false" outlineLevel="0" collapsed="false">
      <c r="A2885" s="47" t="s">
        <v>5126</v>
      </c>
      <c r="B2885" s="47" t="s">
        <v>828</v>
      </c>
      <c r="C2885" s="48" t="n">
        <v>46077</v>
      </c>
      <c r="D2885" s="47" t="s">
        <v>75</v>
      </c>
      <c r="E2885" s="47" t="s">
        <v>63</v>
      </c>
      <c r="F2885" s="47" t="s">
        <v>2252</v>
      </c>
      <c r="G2885" s="47" t="s">
        <v>97</v>
      </c>
      <c r="H2885" s="47" t="s">
        <v>2232</v>
      </c>
      <c r="I2885" s="47" t="n">
        <v>2</v>
      </c>
    </row>
    <row r="2886" customFormat="false" ht="15" hidden="false" customHeight="false" outlineLevel="0" collapsed="false">
      <c r="A2886" s="47" t="s">
        <v>5127</v>
      </c>
      <c r="B2886" s="47" t="s">
        <v>828</v>
      </c>
      <c r="C2886" s="48" t="n">
        <v>46077</v>
      </c>
      <c r="D2886" s="47" t="s">
        <v>75</v>
      </c>
      <c r="E2886" s="47" t="s">
        <v>63</v>
      </c>
      <c r="F2886" s="47" t="s">
        <v>2255</v>
      </c>
      <c r="G2886" s="47" t="s">
        <v>97</v>
      </c>
      <c r="H2886" s="47" t="s">
        <v>2232</v>
      </c>
      <c r="I2886" s="47" t="n">
        <v>7</v>
      </c>
    </row>
    <row r="2887" customFormat="false" ht="15" hidden="false" customHeight="false" outlineLevel="0" collapsed="false">
      <c r="A2887" s="47" t="s">
        <v>5128</v>
      </c>
      <c r="B2887" s="47" t="s">
        <v>828</v>
      </c>
      <c r="C2887" s="48" t="n">
        <v>46077</v>
      </c>
      <c r="D2887" s="47" t="s">
        <v>75</v>
      </c>
      <c r="E2887" s="47" t="s">
        <v>63</v>
      </c>
      <c r="F2887" s="47" t="s">
        <v>2255</v>
      </c>
      <c r="G2887" s="47" t="s">
        <v>97</v>
      </c>
      <c r="H2887" s="47" t="s">
        <v>2232</v>
      </c>
      <c r="I2887" s="47" t="n">
        <v>2</v>
      </c>
    </row>
    <row r="2888" customFormat="false" ht="15" hidden="false" customHeight="false" outlineLevel="0" collapsed="false">
      <c r="A2888" s="47" t="s">
        <v>5129</v>
      </c>
      <c r="B2888" s="47" t="s">
        <v>829</v>
      </c>
      <c r="C2888" s="48" t="n">
        <v>46077</v>
      </c>
      <c r="D2888" s="47" t="s">
        <v>73</v>
      </c>
      <c r="E2888" s="47" t="s">
        <v>64</v>
      </c>
      <c r="F2888" s="47" t="s">
        <v>2278</v>
      </c>
      <c r="G2888" s="47" t="s">
        <v>97</v>
      </c>
      <c r="H2888" s="47" t="s">
        <v>2232</v>
      </c>
      <c r="I2888" s="47" t="n">
        <v>5</v>
      </c>
    </row>
    <row r="2889" customFormat="false" ht="15" hidden="false" customHeight="false" outlineLevel="0" collapsed="false">
      <c r="A2889" s="47" t="s">
        <v>5130</v>
      </c>
      <c r="B2889" s="47" t="s">
        <v>830</v>
      </c>
      <c r="C2889" s="48" t="n">
        <v>46077</v>
      </c>
      <c r="D2889" s="47" t="s">
        <v>74</v>
      </c>
      <c r="E2889" s="47" t="s">
        <v>64</v>
      </c>
      <c r="F2889" s="47" t="s">
        <v>2280</v>
      </c>
      <c r="G2889" s="47" t="s">
        <v>96</v>
      </c>
      <c r="H2889" s="47" t="s">
        <v>2270</v>
      </c>
      <c r="I2889" s="47" t="n">
        <v>22</v>
      </c>
    </row>
    <row r="2890" customFormat="false" ht="15" hidden="false" customHeight="false" outlineLevel="0" collapsed="false">
      <c r="A2890" s="47" t="s">
        <v>5131</v>
      </c>
      <c r="B2890" s="47" t="s">
        <v>830</v>
      </c>
      <c r="C2890" s="48" t="n">
        <v>46077</v>
      </c>
      <c r="D2890" s="47" t="s">
        <v>74</v>
      </c>
      <c r="E2890" s="47" t="s">
        <v>64</v>
      </c>
      <c r="F2890" s="47" t="s">
        <v>2278</v>
      </c>
      <c r="G2890" s="47" t="s">
        <v>97</v>
      </c>
      <c r="H2890" s="47" t="s">
        <v>2232</v>
      </c>
      <c r="I2890" s="47" t="n">
        <v>6</v>
      </c>
    </row>
    <row r="2891" customFormat="false" ht="15" hidden="false" customHeight="false" outlineLevel="0" collapsed="false">
      <c r="A2891" s="47" t="s">
        <v>5132</v>
      </c>
      <c r="B2891" s="47" t="s">
        <v>830</v>
      </c>
      <c r="C2891" s="48" t="n">
        <v>46077</v>
      </c>
      <c r="D2891" s="47" t="s">
        <v>74</v>
      </c>
      <c r="E2891" s="47" t="s">
        <v>64</v>
      </c>
      <c r="F2891" s="47" t="s">
        <v>2280</v>
      </c>
      <c r="G2891" s="47" t="s">
        <v>97</v>
      </c>
      <c r="H2891" s="47" t="s">
        <v>2232</v>
      </c>
      <c r="I2891" s="47" t="n">
        <v>7</v>
      </c>
    </row>
    <row r="2892" customFormat="false" ht="15" hidden="false" customHeight="false" outlineLevel="0" collapsed="false">
      <c r="A2892" s="47" t="s">
        <v>5133</v>
      </c>
      <c r="B2892" s="47" t="s">
        <v>830</v>
      </c>
      <c r="C2892" s="48" t="n">
        <v>46077</v>
      </c>
      <c r="D2892" s="47" t="s">
        <v>74</v>
      </c>
      <c r="E2892" s="47" t="s">
        <v>64</v>
      </c>
      <c r="F2892" s="47" t="s">
        <v>2278</v>
      </c>
      <c r="G2892" s="47" t="s">
        <v>97</v>
      </c>
      <c r="H2892" s="47" t="s">
        <v>2232</v>
      </c>
      <c r="I2892" s="47" t="n">
        <v>7</v>
      </c>
    </row>
    <row r="2893" customFormat="false" ht="15" hidden="false" customHeight="false" outlineLevel="0" collapsed="false">
      <c r="A2893" s="47" t="s">
        <v>5134</v>
      </c>
      <c r="B2893" s="47" t="s">
        <v>831</v>
      </c>
      <c r="C2893" s="48" t="n">
        <v>46077</v>
      </c>
      <c r="D2893" s="47" t="s">
        <v>73</v>
      </c>
      <c r="E2893" s="47" t="s">
        <v>65</v>
      </c>
      <c r="F2893" s="47" t="s">
        <v>2289</v>
      </c>
      <c r="G2893" s="47" t="s">
        <v>97</v>
      </c>
      <c r="H2893" s="47" t="s">
        <v>2232</v>
      </c>
      <c r="I2893" s="47" t="n">
        <v>2</v>
      </c>
    </row>
    <row r="2894" customFormat="false" ht="15" hidden="false" customHeight="false" outlineLevel="0" collapsed="false">
      <c r="A2894" s="47" t="s">
        <v>5135</v>
      </c>
      <c r="B2894" s="47" t="s">
        <v>831</v>
      </c>
      <c r="C2894" s="48" t="n">
        <v>46077</v>
      </c>
      <c r="D2894" s="47" t="s">
        <v>73</v>
      </c>
      <c r="E2894" s="47" t="s">
        <v>65</v>
      </c>
      <c r="F2894" s="47" t="s">
        <v>2284</v>
      </c>
      <c r="G2894" s="47" t="s">
        <v>97</v>
      </c>
      <c r="H2894" s="47" t="s">
        <v>2232</v>
      </c>
      <c r="I2894" s="47" t="n">
        <v>4</v>
      </c>
    </row>
    <row r="2895" customFormat="false" ht="15" hidden="false" customHeight="false" outlineLevel="0" collapsed="false">
      <c r="A2895" s="47" t="s">
        <v>5136</v>
      </c>
      <c r="B2895" s="47" t="s">
        <v>831</v>
      </c>
      <c r="C2895" s="48" t="n">
        <v>46077</v>
      </c>
      <c r="D2895" s="47" t="s">
        <v>73</v>
      </c>
      <c r="E2895" s="47" t="s">
        <v>65</v>
      </c>
      <c r="F2895" s="47" t="s">
        <v>2289</v>
      </c>
      <c r="G2895" s="47" t="s">
        <v>97</v>
      </c>
      <c r="H2895" s="47" t="s">
        <v>2232</v>
      </c>
      <c r="I2895" s="47" t="n">
        <v>3</v>
      </c>
    </row>
    <row r="2896" customFormat="false" ht="15" hidden="false" customHeight="false" outlineLevel="0" collapsed="false">
      <c r="A2896" s="47" t="s">
        <v>5137</v>
      </c>
      <c r="B2896" s="47" t="s">
        <v>831</v>
      </c>
      <c r="C2896" s="48" t="n">
        <v>46077</v>
      </c>
      <c r="D2896" s="47" t="s">
        <v>73</v>
      </c>
      <c r="E2896" s="47" t="s">
        <v>65</v>
      </c>
      <c r="F2896" s="47" t="s">
        <v>2284</v>
      </c>
      <c r="G2896" s="47" t="s">
        <v>97</v>
      </c>
      <c r="H2896" s="47" t="s">
        <v>2232</v>
      </c>
      <c r="I2896" s="47" t="n">
        <v>2</v>
      </c>
    </row>
    <row r="2897" customFormat="false" ht="15" hidden="false" customHeight="false" outlineLevel="0" collapsed="false">
      <c r="A2897" s="47" t="s">
        <v>5138</v>
      </c>
      <c r="B2897" s="47" t="s">
        <v>831</v>
      </c>
      <c r="C2897" s="48" t="n">
        <v>46077</v>
      </c>
      <c r="D2897" s="47" t="s">
        <v>73</v>
      </c>
      <c r="E2897" s="47" t="s">
        <v>65</v>
      </c>
      <c r="F2897" s="47" t="s">
        <v>2284</v>
      </c>
      <c r="G2897" s="47" t="s">
        <v>97</v>
      </c>
      <c r="H2897" s="47" t="s">
        <v>2232</v>
      </c>
      <c r="I2897" s="47" t="n">
        <v>3</v>
      </c>
    </row>
    <row r="2898" customFormat="false" ht="15" hidden="false" customHeight="false" outlineLevel="0" collapsed="false">
      <c r="A2898" s="47" t="s">
        <v>5139</v>
      </c>
      <c r="B2898" s="47" t="s">
        <v>831</v>
      </c>
      <c r="C2898" s="48" t="n">
        <v>46077</v>
      </c>
      <c r="D2898" s="47" t="s">
        <v>73</v>
      </c>
      <c r="E2898" s="47" t="s">
        <v>65</v>
      </c>
      <c r="F2898" s="47" t="s">
        <v>2289</v>
      </c>
      <c r="G2898" s="47" t="s">
        <v>97</v>
      </c>
      <c r="H2898" s="47" t="s">
        <v>2232</v>
      </c>
      <c r="I2898" s="47" t="n">
        <v>5</v>
      </c>
    </row>
    <row r="2899" customFormat="false" ht="15" hidden="false" customHeight="false" outlineLevel="0" collapsed="false">
      <c r="A2899" s="47" t="s">
        <v>5140</v>
      </c>
      <c r="B2899" s="47" t="s">
        <v>831</v>
      </c>
      <c r="C2899" s="48" t="n">
        <v>46077</v>
      </c>
      <c r="D2899" s="47" t="s">
        <v>73</v>
      </c>
      <c r="E2899" s="47" t="s">
        <v>65</v>
      </c>
      <c r="F2899" s="47" t="s">
        <v>2284</v>
      </c>
      <c r="G2899" s="47" t="s">
        <v>97</v>
      </c>
      <c r="H2899" s="47" t="s">
        <v>2232</v>
      </c>
      <c r="I2899" s="47" t="n">
        <v>3</v>
      </c>
    </row>
    <row r="2900" customFormat="false" ht="15" hidden="false" customHeight="false" outlineLevel="0" collapsed="false">
      <c r="A2900" s="47" t="s">
        <v>5141</v>
      </c>
      <c r="B2900" s="47" t="s">
        <v>831</v>
      </c>
      <c r="C2900" s="48" t="n">
        <v>46077</v>
      </c>
      <c r="D2900" s="47" t="s">
        <v>73</v>
      </c>
      <c r="E2900" s="47" t="s">
        <v>65</v>
      </c>
      <c r="F2900" s="47" t="s">
        <v>2284</v>
      </c>
      <c r="G2900" s="47" t="s">
        <v>97</v>
      </c>
      <c r="H2900" s="47" t="s">
        <v>2232</v>
      </c>
      <c r="I2900" s="47" t="n">
        <v>3</v>
      </c>
    </row>
    <row r="2901" customFormat="false" ht="15" hidden="false" customHeight="false" outlineLevel="0" collapsed="false">
      <c r="A2901" s="47" t="s">
        <v>5142</v>
      </c>
      <c r="B2901" s="47" t="s">
        <v>833</v>
      </c>
      <c r="C2901" s="48" t="n">
        <v>46077</v>
      </c>
      <c r="D2901" s="47" t="s">
        <v>74</v>
      </c>
      <c r="E2901" s="47" t="s">
        <v>65</v>
      </c>
      <c r="F2901" s="47" t="s">
        <v>2284</v>
      </c>
      <c r="G2901" s="47" t="s">
        <v>97</v>
      </c>
      <c r="H2901" s="47" t="s">
        <v>2232</v>
      </c>
      <c r="I2901" s="47" t="n">
        <v>4</v>
      </c>
    </row>
    <row r="2902" customFormat="false" ht="15" hidden="false" customHeight="false" outlineLevel="0" collapsed="false">
      <c r="A2902" s="47" t="s">
        <v>5143</v>
      </c>
      <c r="B2902" s="47" t="s">
        <v>833</v>
      </c>
      <c r="C2902" s="48" t="n">
        <v>46077</v>
      </c>
      <c r="D2902" s="47" t="s">
        <v>74</v>
      </c>
      <c r="E2902" s="47" t="s">
        <v>65</v>
      </c>
      <c r="F2902" s="47" t="s">
        <v>2284</v>
      </c>
      <c r="G2902" s="47" t="s">
        <v>97</v>
      </c>
      <c r="H2902" s="47" t="s">
        <v>2232</v>
      </c>
      <c r="I2902" s="47" t="n">
        <v>5</v>
      </c>
    </row>
    <row r="2903" customFormat="false" ht="15" hidden="false" customHeight="false" outlineLevel="0" collapsed="false">
      <c r="A2903" s="47" t="s">
        <v>5144</v>
      </c>
      <c r="B2903" s="47" t="s">
        <v>833</v>
      </c>
      <c r="C2903" s="48" t="n">
        <v>46077</v>
      </c>
      <c r="D2903" s="47" t="s">
        <v>74</v>
      </c>
      <c r="E2903" s="47" t="s">
        <v>65</v>
      </c>
      <c r="F2903" s="47" t="s">
        <v>2289</v>
      </c>
      <c r="G2903" s="47" t="s">
        <v>97</v>
      </c>
      <c r="H2903" s="47" t="s">
        <v>2232</v>
      </c>
      <c r="I2903" s="47" t="n">
        <v>3</v>
      </c>
    </row>
    <row r="2904" customFormat="false" ht="15" hidden="false" customHeight="false" outlineLevel="0" collapsed="false">
      <c r="A2904" s="47" t="s">
        <v>5145</v>
      </c>
      <c r="B2904" s="47" t="s">
        <v>833</v>
      </c>
      <c r="C2904" s="48" t="n">
        <v>46077</v>
      </c>
      <c r="D2904" s="47" t="s">
        <v>74</v>
      </c>
      <c r="E2904" s="47" t="s">
        <v>65</v>
      </c>
      <c r="F2904" s="47" t="s">
        <v>2289</v>
      </c>
      <c r="G2904" s="47" t="s">
        <v>97</v>
      </c>
      <c r="H2904" s="47" t="s">
        <v>2232</v>
      </c>
      <c r="I2904" s="47" t="n">
        <v>4</v>
      </c>
    </row>
    <row r="2905" customFormat="false" ht="15" hidden="false" customHeight="false" outlineLevel="0" collapsed="false">
      <c r="A2905" s="47" t="s">
        <v>5146</v>
      </c>
      <c r="B2905" s="47" t="s">
        <v>833</v>
      </c>
      <c r="C2905" s="48" t="n">
        <v>46077</v>
      </c>
      <c r="D2905" s="47" t="s">
        <v>74</v>
      </c>
      <c r="E2905" s="47" t="s">
        <v>65</v>
      </c>
      <c r="F2905" s="47" t="s">
        <v>2284</v>
      </c>
      <c r="G2905" s="47" t="s">
        <v>97</v>
      </c>
      <c r="H2905" s="47" t="s">
        <v>2232</v>
      </c>
      <c r="I2905" s="47" t="n">
        <v>5</v>
      </c>
    </row>
    <row r="2906" customFormat="false" ht="15" hidden="false" customHeight="false" outlineLevel="0" collapsed="false">
      <c r="A2906" s="47" t="s">
        <v>5147</v>
      </c>
      <c r="B2906" s="47" t="s">
        <v>833</v>
      </c>
      <c r="C2906" s="48" t="n">
        <v>46077</v>
      </c>
      <c r="D2906" s="47" t="s">
        <v>74</v>
      </c>
      <c r="E2906" s="47" t="s">
        <v>65</v>
      </c>
      <c r="F2906" s="47" t="s">
        <v>2284</v>
      </c>
      <c r="G2906" s="47" t="s">
        <v>97</v>
      </c>
      <c r="H2906" s="47" t="s">
        <v>2232</v>
      </c>
      <c r="I2906" s="47" t="n">
        <v>2</v>
      </c>
    </row>
    <row r="2907" customFormat="false" ht="15" hidden="false" customHeight="false" outlineLevel="0" collapsed="false">
      <c r="A2907" s="47" t="s">
        <v>5148</v>
      </c>
      <c r="B2907" s="47" t="s">
        <v>834</v>
      </c>
      <c r="C2907" s="48" t="n">
        <v>46077</v>
      </c>
      <c r="D2907" s="47" t="s">
        <v>75</v>
      </c>
      <c r="E2907" s="47" t="s">
        <v>65</v>
      </c>
      <c r="F2907" s="47" t="s">
        <v>2284</v>
      </c>
      <c r="G2907" s="47" t="s">
        <v>93</v>
      </c>
      <c r="H2907" s="47" t="s">
        <v>2253</v>
      </c>
      <c r="I2907" s="47" t="n">
        <v>11</v>
      </c>
    </row>
    <row r="2908" customFormat="false" ht="15" hidden="false" customHeight="false" outlineLevel="0" collapsed="false">
      <c r="A2908" s="47" t="s">
        <v>5149</v>
      </c>
      <c r="B2908" s="47" t="s">
        <v>834</v>
      </c>
      <c r="C2908" s="48" t="n">
        <v>46077</v>
      </c>
      <c r="D2908" s="47" t="s">
        <v>75</v>
      </c>
      <c r="E2908" s="47" t="s">
        <v>65</v>
      </c>
      <c r="F2908" s="47" t="s">
        <v>2284</v>
      </c>
      <c r="G2908" s="47" t="s">
        <v>93</v>
      </c>
      <c r="H2908" s="47" t="s">
        <v>2253</v>
      </c>
      <c r="I2908" s="47" t="n">
        <v>12</v>
      </c>
    </row>
    <row r="2909" customFormat="false" ht="15" hidden="false" customHeight="false" outlineLevel="0" collapsed="false">
      <c r="A2909" s="47" t="s">
        <v>5150</v>
      </c>
      <c r="B2909" s="47" t="s">
        <v>834</v>
      </c>
      <c r="C2909" s="48" t="n">
        <v>46077</v>
      </c>
      <c r="D2909" s="47" t="s">
        <v>75</v>
      </c>
      <c r="E2909" s="47" t="s">
        <v>65</v>
      </c>
      <c r="F2909" s="47" t="s">
        <v>2289</v>
      </c>
      <c r="G2909" s="47" t="s">
        <v>97</v>
      </c>
      <c r="H2909" s="47" t="s">
        <v>2232</v>
      </c>
      <c r="I2909" s="47" t="n">
        <v>3</v>
      </c>
    </row>
    <row r="2910" customFormat="false" ht="15" hidden="false" customHeight="false" outlineLevel="0" collapsed="false">
      <c r="A2910" s="47" t="s">
        <v>5151</v>
      </c>
      <c r="B2910" s="47" t="s">
        <v>834</v>
      </c>
      <c r="C2910" s="48" t="n">
        <v>46077</v>
      </c>
      <c r="D2910" s="47" t="s">
        <v>75</v>
      </c>
      <c r="E2910" s="47" t="s">
        <v>65</v>
      </c>
      <c r="F2910" s="47" t="s">
        <v>2289</v>
      </c>
      <c r="G2910" s="47" t="s">
        <v>97</v>
      </c>
      <c r="H2910" s="47" t="s">
        <v>2232</v>
      </c>
      <c r="I2910" s="47" t="n">
        <v>3</v>
      </c>
    </row>
    <row r="2911" customFormat="false" ht="15" hidden="false" customHeight="false" outlineLevel="0" collapsed="false">
      <c r="A2911" s="47" t="s">
        <v>5152</v>
      </c>
      <c r="B2911" s="47" t="s">
        <v>834</v>
      </c>
      <c r="C2911" s="48" t="n">
        <v>46077</v>
      </c>
      <c r="D2911" s="47" t="s">
        <v>75</v>
      </c>
      <c r="E2911" s="47" t="s">
        <v>65</v>
      </c>
      <c r="F2911" s="47" t="s">
        <v>2284</v>
      </c>
      <c r="G2911" s="47" t="s">
        <v>97</v>
      </c>
      <c r="H2911" s="47" t="s">
        <v>2232</v>
      </c>
      <c r="I2911" s="47" t="n">
        <v>5</v>
      </c>
    </row>
    <row r="2912" customFormat="false" ht="15" hidden="false" customHeight="false" outlineLevel="0" collapsed="false">
      <c r="A2912" s="47" t="s">
        <v>5153</v>
      </c>
      <c r="B2912" s="47" t="s">
        <v>834</v>
      </c>
      <c r="C2912" s="48" t="n">
        <v>46077</v>
      </c>
      <c r="D2912" s="47" t="s">
        <v>75</v>
      </c>
      <c r="E2912" s="47" t="s">
        <v>65</v>
      </c>
      <c r="F2912" s="47" t="s">
        <v>2284</v>
      </c>
      <c r="G2912" s="47" t="s">
        <v>97</v>
      </c>
      <c r="H2912" s="47" t="s">
        <v>2232</v>
      </c>
      <c r="I2912" s="47" t="n">
        <v>5</v>
      </c>
    </row>
    <row r="2913" customFormat="false" ht="15" hidden="false" customHeight="false" outlineLevel="0" collapsed="false">
      <c r="A2913" s="47" t="s">
        <v>5154</v>
      </c>
      <c r="B2913" s="47" t="s">
        <v>834</v>
      </c>
      <c r="C2913" s="48" t="n">
        <v>46077</v>
      </c>
      <c r="D2913" s="47" t="s">
        <v>75</v>
      </c>
      <c r="E2913" s="47" t="s">
        <v>65</v>
      </c>
      <c r="F2913" s="47" t="s">
        <v>2284</v>
      </c>
      <c r="G2913" s="47" t="s">
        <v>97</v>
      </c>
      <c r="H2913" s="47" t="s">
        <v>2232</v>
      </c>
      <c r="I2913" s="47" t="n">
        <v>4</v>
      </c>
    </row>
    <row r="2914" customFormat="false" ht="15" hidden="false" customHeight="false" outlineLevel="0" collapsed="false">
      <c r="A2914" s="47" t="s">
        <v>5155</v>
      </c>
      <c r="B2914" s="47" t="s">
        <v>834</v>
      </c>
      <c r="C2914" s="48" t="n">
        <v>46077</v>
      </c>
      <c r="D2914" s="47" t="s">
        <v>75</v>
      </c>
      <c r="E2914" s="47" t="s">
        <v>65</v>
      </c>
      <c r="F2914" s="47" t="s">
        <v>2289</v>
      </c>
      <c r="G2914" s="47" t="s">
        <v>97</v>
      </c>
      <c r="H2914" s="47" t="s">
        <v>2232</v>
      </c>
      <c r="I2914" s="47" t="n">
        <v>4</v>
      </c>
    </row>
    <row r="2915" customFormat="false" ht="15" hidden="false" customHeight="false" outlineLevel="0" collapsed="false">
      <c r="A2915" s="47" t="s">
        <v>5156</v>
      </c>
      <c r="B2915" s="47" t="s">
        <v>834</v>
      </c>
      <c r="C2915" s="48" t="n">
        <v>46077</v>
      </c>
      <c r="D2915" s="47" t="s">
        <v>75</v>
      </c>
      <c r="E2915" s="47" t="s">
        <v>65</v>
      </c>
      <c r="F2915" s="47" t="s">
        <v>2289</v>
      </c>
      <c r="G2915" s="47" t="s">
        <v>97</v>
      </c>
      <c r="H2915" s="47" t="s">
        <v>2232</v>
      </c>
      <c r="I2915" s="47" t="n">
        <v>4</v>
      </c>
    </row>
    <row r="2916" customFormat="false" ht="15" hidden="false" customHeight="false" outlineLevel="0" collapsed="false">
      <c r="A2916" s="47" t="s">
        <v>5157</v>
      </c>
      <c r="B2916" s="47" t="s">
        <v>835</v>
      </c>
      <c r="C2916" s="48" t="n">
        <v>46078</v>
      </c>
      <c r="D2916" s="47" t="s">
        <v>73</v>
      </c>
      <c r="E2916" s="47" t="s">
        <v>62</v>
      </c>
      <c r="F2916" s="47" t="s">
        <v>2317</v>
      </c>
      <c r="G2916" s="47" t="s">
        <v>97</v>
      </c>
      <c r="H2916" s="47" t="s">
        <v>2232</v>
      </c>
      <c r="I2916" s="47" t="n">
        <v>6</v>
      </c>
    </row>
    <row r="2917" customFormat="false" ht="15" hidden="false" customHeight="false" outlineLevel="0" collapsed="false">
      <c r="A2917" s="47" t="s">
        <v>5158</v>
      </c>
      <c r="B2917" s="47" t="s">
        <v>835</v>
      </c>
      <c r="C2917" s="48" t="n">
        <v>46078</v>
      </c>
      <c r="D2917" s="47" t="s">
        <v>73</v>
      </c>
      <c r="E2917" s="47" t="s">
        <v>62</v>
      </c>
      <c r="F2917" s="47" t="s">
        <v>2231</v>
      </c>
      <c r="G2917" s="47" t="s">
        <v>97</v>
      </c>
      <c r="H2917" s="47" t="s">
        <v>2232</v>
      </c>
      <c r="I2917" s="47" t="n">
        <v>7</v>
      </c>
    </row>
    <row r="2918" customFormat="false" ht="15" hidden="false" customHeight="false" outlineLevel="0" collapsed="false">
      <c r="A2918" s="47" t="s">
        <v>5159</v>
      </c>
      <c r="B2918" s="47" t="s">
        <v>835</v>
      </c>
      <c r="C2918" s="48" t="n">
        <v>46078</v>
      </c>
      <c r="D2918" s="47" t="s">
        <v>73</v>
      </c>
      <c r="E2918" s="47" t="s">
        <v>62</v>
      </c>
      <c r="F2918" s="47" t="s">
        <v>2231</v>
      </c>
      <c r="G2918" s="47" t="s">
        <v>97</v>
      </c>
      <c r="H2918" s="47" t="s">
        <v>2232</v>
      </c>
      <c r="I2918" s="47" t="n">
        <v>5</v>
      </c>
    </row>
    <row r="2919" customFormat="false" ht="15" hidden="false" customHeight="false" outlineLevel="0" collapsed="false">
      <c r="A2919" s="47" t="s">
        <v>5160</v>
      </c>
      <c r="B2919" s="47" t="s">
        <v>835</v>
      </c>
      <c r="C2919" s="48" t="n">
        <v>46078</v>
      </c>
      <c r="D2919" s="47" t="s">
        <v>73</v>
      </c>
      <c r="E2919" s="47" t="s">
        <v>62</v>
      </c>
      <c r="F2919" s="47" t="s">
        <v>2231</v>
      </c>
      <c r="G2919" s="47" t="s">
        <v>97</v>
      </c>
      <c r="H2919" s="47" t="s">
        <v>2232</v>
      </c>
      <c r="I2919" s="47" t="n">
        <v>2</v>
      </c>
    </row>
    <row r="2920" customFormat="false" ht="15" hidden="false" customHeight="false" outlineLevel="0" collapsed="false">
      <c r="A2920" s="47" t="s">
        <v>5161</v>
      </c>
      <c r="B2920" s="47" t="s">
        <v>835</v>
      </c>
      <c r="C2920" s="48" t="n">
        <v>46078</v>
      </c>
      <c r="D2920" s="47" t="s">
        <v>73</v>
      </c>
      <c r="E2920" s="47" t="s">
        <v>62</v>
      </c>
      <c r="F2920" s="47" t="s">
        <v>2228</v>
      </c>
      <c r="G2920" s="47" t="s">
        <v>97</v>
      </c>
      <c r="H2920" s="47" t="s">
        <v>2232</v>
      </c>
      <c r="I2920" s="47" t="n">
        <v>6</v>
      </c>
    </row>
    <row r="2921" customFormat="false" ht="15" hidden="false" customHeight="false" outlineLevel="0" collapsed="false">
      <c r="A2921" s="47" t="s">
        <v>5162</v>
      </c>
      <c r="B2921" s="47" t="s">
        <v>835</v>
      </c>
      <c r="C2921" s="48" t="n">
        <v>46078</v>
      </c>
      <c r="D2921" s="47" t="s">
        <v>73</v>
      </c>
      <c r="E2921" s="47" t="s">
        <v>62</v>
      </c>
      <c r="F2921" s="47" t="s">
        <v>2228</v>
      </c>
      <c r="G2921" s="47" t="s">
        <v>98</v>
      </c>
      <c r="H2921" s="47" t="s">
        <v>2382</v>
      </c>
      <c r="I2921" s="47" t="n">
        <v>64</v>
      </c>
    </row>
    <row r="2922" customFormat="false" ht="15" hidden="false" customHeight="false" outlineLevel="0" collapsed="false">
      <c r="A2922" s="47" t="s">
        <v>5163</v>
      </c>
      <c r="B2922" s="47" t="s">
        <v>836</v>
      </c>
      <c r="C2922" s="48" t="n">
        <v>46078</v>
      </c>
      <c r="D2922" s="47" t="s">
        <v>74</v>
      </c>
      <c r="E2922" s="47" t="s">
        <v>62</v>
      </c>
      <c r="F2922" s="47" t="s">
        <v>2228</v>
      </c>
      <c r="G2922" s="47" t="s">
        <v>93</v>
      </c>
      <c r="H2922" s="47" t="s">
        <v>2253</v>
      </c>
      <c r="I2922" s="47" t="n">
        <v>27</v>
      </c>
    </row>
    <row r="2923" customFormat="false" ht="15" hidden="false" customHeight="false" outlineLevel="0" collapsed="false">
      <c r="A2923" s="47" t="s">
        <v>5164</v>
      </c>
      <c r="B2923" s="47" t="s">
        <v>836</v>
      </c>
      <c r="C2923" s="48" t="n">
        <v>46078</v>
      </c>
      <c r="D2923" s="47" t="s">
        <v>74</v>
      </c>
      <c r="E2923" s="47" t="s">
        <v>62</v>
      </c>
      <c r="F2923" s="47" t="s">
        <v>2231</v>
      </c>
      <c r="G2923" s="47" t="s">
        <v>97</v>
      </c>
      <c r="H2923" s="47" t="s">
        <v>2232</v>
      </c>
      <c r="I2923" s="47" t="n">
        <v>6</v>
      </c>
    </row>
    <row r="2924" customFormat="false" ht="15" hidden="false" customHeight="false" outlineLevel="0" collapsed="false">
      <c r="A2924" s="47" t="s">
        <v>5165</v>
      </c>
      <c r="B2924" s="47" t="s">
        <v>836</v>
      </c>
      <c r="C2924" s="48" t="n">
        <v>46078</v>
      </c>
      <c r="D2924" s="47" t="s">
        <v>74</v>
      </c>
      <c r="E2924" s="47" t="s">
        <v>62</v>
      </c>
      <c r="F2924" s="47" t="s">
        <v>2228</v>
      </c>
      <c r="G2924" s="47" t="s">
        <v>97</v>
      </c>
      <c r="H2924" s="47" t="s">
        <v>2232</v>
      </c>
      <c r="I2924" s="47" t="n">
        <v>7</v>
      </c>
    </row>
    <row r="2925" customFormat="false" ht="15" hidden="false" customHeight="false" outlineLevel="0" collapsed="false">
      <c r="A2925" s="47" t="s">
        <v>5166</v>
      </c>
      <c r="B2925" s="47" t="s">
        <v>836</v>
      </c>
      <c r="C2925" s="48" t="n">
        <v>46078</v>
      </c>
      <c r="D2925" s="47" t="s">
        <v>74</v>
      </c>
      <c r="E2925" s="47" t="s">
        <v>62</v>
      </c>
      <c r="F2925" s="47" t="s">
        <v>2231</v>
      </c>
      <c r="G2925" s="47" t="s">
        <v>97</v>
      </c>
      <c r="H2925" s="47" t="s">
        <v>2232</v>
      </c>
      <c r="I2925" s="47" t="n">
        <v>7</v>
      </c>
    </row>
    <row r="2926" customFormat="false" ht="15" hidden="false" customHeight="false" outlineLevel="0" collapsed="false">
      <c r="A2926" s="47" t="s">
        <v>5167</v>
      </c>
      <c r="B2926" s="47" t="s">
        <v>836</v>
      </c>
      <c r="C2926" s="48" t="n">
        <v>46078</v>
      </c>
      <c r="D2926" s="47" t="s">
        <v>74</v>
      </c>
      <c r="E2926" s="47" t="s">
        <v>62</v>
      </c>
      <c r="F2926" s="47" t="s">
        <v>2228</v>
      </c>
      <c r="G2926" s="47" t="s">
        <v>97</v>
      </c>
      <c r="H2926" s="47" t="s">
        <v>2232</v>
      </c>
      <c r="I2926" s="47" t="n">
        <v>2</v>
      </c>
    </row>
    <row r="2927" customFormat="false" ht="15" hidden="false" customHeight="false" outlineLevel="0" collapsed="false">
      <c r="A2927" s="47" t="s">
        <v>5168</v>
      </c>
      <c r="B2927" s="47" t="s">
        <v>836</v>
      </c>
      <c r="C2927" s="48" t="n">
        <v>46078</v>
      </c>
      <c r="D2927" s="47" t="s">
        <v>74</v>
      </c>
      <c r="E2927" s="47" t="s">
        <v>62</v>
      </c>
      <c r="F2927" s="47" t="s">
        <v>2231</v>
      </c>
      <c r="G2927" s="47" t="s">
        <v>97</v>
      </c>
      <c r="H2927" s="47" t="s">
        <v>2232</v>
      </c>
      <c r="I2927" s="47" t="n">
        <v>6</v>
      </c>
    </row>
    <row r="2928" customFormat="false" ht="15" hidden="false" customHeight="false" outlineLevel="0" collapsed="false">
      <c r="A2928" s="47" t="s">
        <v>5169</v>
      </c>
      <c r="B2928" s="47" t="s">
        <v>836</v>
      </c>
      <c r="C2928" s="48" t="n">
        <v>46078</v>
      </c>
      <c r="D2928" s="47" t="s">
        <v>74</v>
      </c>
      <c r="E2928" s="47" t="s">
        <v>62</v>
      </c>
      <c r="F2928" s="47" t="s">
        <v>2228</v>
      </c>
      <c r="G2928" s="47" t="s">
        <v>97</v>
      </c>
      <c r="H2928" s="47" t="s">
        <v>2232</v>
      </c>
      <c r="I2928" s="47" t="n">
        <v>3</v>
      </c>
    </row>
    <row r="2929" customFormat="false" ht="15" hidden="false" customHeight="false" outlineLevel="0" collapsed="false">
      <c r="A2929" s="47" t="s">
        <v>5170</v>
      </c>
      <c r="B2929" s="47" t="s">
        <v>837</v>
      </c>
      <c r="C2929" s="48" t="n">
        <v>46078</v>
      </c>
      <c r="D2929" s="47" t="s">
        <v>75</v>
      </c>
      <c r="E2929" s="47" t="s">
        <v>62</v>
      </c>
      <c r="F2929" s="47" t="s">
        <v>2231</v>
      </c>
      <c r="G2929" s="47" t="s">
        <v>97</v>
      </c>
      <c r="H2929" s="47" t="s">
        <v>2232</v>
      </c>
      <c r="I2929" s="47" t="n">
        <v>2</v>
      </c>
    </row>
    <row r="2930" customFormat="false" ht="15" hidden="false" customHeight="false" outlineLevel="0" collapsed="false">
      <c r="A2930" s="47" t="s">
        <v>5171</v>
      </c>
      <c r="B2930" s="47" t="s">
        <v>837</v>
      </c>
      <c r="C2930" s="48" t="n">
        <v>46078</v>
      </c>
      <c r="D2930" s="47" t="s">
        <v>75</v>
      </c>
      <c r="E2930" s="47" t="s">
        <v>62</v>
      </c>
      <c r="F2930" s="47" t="s">
        <v>2228</v>
      </c>
      <c r="G2930" s="47" t="s">
        <v>97</v>
      </c>
      <c r="H2930" s="47" t="s">
        <v>2232</v>
      </c>
      <c r="I2930" s="47" t="n">
        <v>7</v>
      </c>
    </row>
    <row r="2931" customFormat="false" ht="15" hidden="false" customHeight="false" outlineLevel="0" collapsed="false">
      <c r="A2931" s="47" t="s">
        <v>5172</v>
      </c>
      <c r="B2931" s="47" t="s">
        <v>837</v>
      </c>
      <c r="C2931" s="48" t="n">
        <v>46078</v>
      </c>
      <c r="D2931" s="47" t="s">
        <v>75</v>
      </c>
      <c r="E2931" s="47" t="s">
        <v>62</v>
      </c>
      <c r="F2931" s="47" t="s">
        <v>2228</v>
      </c>
      <c r="G2931" s="47" t="s">
        <v>97</v>
      </c>
      <c r="H2931" s="47" t="s">
        <v>2232</v>
      </c>
      <c r="I2931" s="47" t="n">
        <v>7</v>
      </c>
    </row>
    <row r="2932" customFormat="false" ht="15" hidden="false" customHeight="false" outlineLevel="0" collapsed="false">
      <c r="A2932" s="47" t="s">
        <v>5173</v>
      </c>
      <c r="B2932" s="47" t="s">
        <v>837</v>
      </c>
      <c r="C2932" s="48" t="n">
        <v>46078</v>
      </c>
      <c r="D2932" s="47" t="s">
        <v>75</v>
      </c>
      <c r="E2932" s="47" t="s">
        <v>62</v>
      </c>
      <c r="F2932" s="47" t="s">
        <v>2231</v>
      </c>
      <c r="G2932" s="47" t="s">
        <v>97</v>
      </c>
      <c r="H2932" s="47" t="s">
        <v>2232</v>
      </c>
      <c r="I2932" s="47" t="n">
        <v>4</v>
      </c>
    </row>
    <row r="2933" customFormat="false" ht="15" hidden="false" customHeight="false" outlineLevel="0" collapsed="false">
      <c r="A2933" s="47" t="s">
        <v>5174</v>
      </c>
      <c r="B2933" s="47" t="s">
        <v>837</v>
      </c>
      <c r="C2933" s="48" t="n">
        <v>46078</v>
      </c>
      <c r="D2933" s="47" t="s">
        <v>75</v>
      </c>
      <c r="E2933" s="47" t="s">
        <v>62</v>
      </c>
      <c r="F2933" s="47" t="s">
        <v>2317</v>
      </c>
      <c r="G2933" s="47" t="s">
        <v>97</v>
      </c>
      <c r="H2933" s="47" t="s">
        <v>2232</v>
      </c>
      <c r="I2933" s="47" t="n">
        <v>5</v>
      </c>
    </row>
    <row r="2934" customFormat="false" ht="15" hidden="false" customHeight="false" outlineLevel="0" collapsed="false">
      <c r="A2934" s="47" t="s">
        <v>5175</v>
      </c>
      <c r="B2934" s="47" t="s">
        <v>837</v>
      </c>
      <c r="C2934" s="48" t="n">
        <v>46078</v>
      </c>
      <c r="D2934" s="47" t="s">
        <v>75</v>
      </c>
      <c r="E2934" s="47" t="s">
        <v>62</v>
      </c>
      <c r="F2934" s="47" t="s">
        <v>2228</v>
      </c>
      <c r="G2934" s="47" t="s">
        <v>97</v>
      </c>
      <c r="H2934" s="47" t="s">
        <v>2232</v>
      </c>
      <c r="I2934" s="47" t="n">
        <v>5</v>
      </c>
    </row>
    <row r="2935" customFormat="false" ht="15" hidden="false" customHeight="false" outlineLevel="0" collapsed="false">
      <c r="A2935" s="47" t="s">
        <v>5176</v>
      </c>
      <c r="B2935" s="47" t="s">
        <v>838</v>
      </c>
      <c r="C2935" s="48" t="n">
        <v>46078</v>
      </c>
      <c r="D2935" s="47" t="s">
        <v>73</v>
      </c>
      <c r="E2935" s="47" t="s">
        <v>63</v>
      </c>
      <c r="F2935" s="47" t="s">
        <v>2252</v>
      </c>
      <c r="G2935" s="47" t="s">
        <v>93</v>
      </c>
      <c r="H2935" s="47" t="s">
        <v>2253</v>
      </c>
      <c r="I2935" s="47" t="n">
        <v>45</v>
      </c>
    </row>
    <row r="2936" customFormat="false" ht="15" hidden="false" customHeight="false" outlineLevel="0" collapsed="false">
      <c r="A2936" s="47" t="s">
        <v>5177</v>
      </c>
      <c r="B2936" s="47" t="s">
        <v>838</v>
      </c>
      <c r="C2936" s="48" t="n">
        <v>46078</v>
      </c>
      <c r="D2936" s="47" t="s">
        <v>73</v>
      </c>
      <c r="E2936" s="47" t="s">
        <v>63</v>
      </c>
      <c r="F2936" s="47" t="s">
        <v>2255</v>
      </c>
      <c r="G2936" s="47" t="s">
        <v>94</v>
      </c>
      <c r="H2936" s="47" t="s">
        <v>2229</v>
      </c>
      <c r="I2936" s="47" t="n">
        <v>154</v>
      </c>
    </row>
    <row r="2937" customFormat="false" ht="15" hidden="false" customHeight="false" outlineLevel="0" collapsed="false">
      <c r="A2937" s="47" t="s">
        <v>5178</v>
      </c>
      <c r="B2937" s="47" t="s">
        <v>838</v>
      </c>
      <c r="C2937" s="48" t="n">
        <v>46078</v>
      </c>
      <c r="D2937" s="47" t="s">
        <v>73</v>
      </c>
      <c r="E2937" s="47" t="s">
        <v>63</v>
      </c>
      <c r="F2937" s="47" t="s">
        <v>2252</v>
      </c>
      <c r="G2937" s="47" t="s">
        <v>97</v>
      </c>
      <c r="H2937" s="47" t="s">
        <v>2232</v>
      </c>
      <c r="I2937" s="47" t="n">
        <v>2</v>
      </c>
    </row>
    <row r="2938" customFormat="false" ht="15" hidden="false" customHeight="false" outlineLevel="0" collapsed="false">
      <c r="A2938" s="47" t="s">
        <v>5179</v>
      </c>
      <c r="B2938" s="47" t="s">
        <v>838</v>
      </c>
      <c r="C2938" s="48" t="n">
        <v>46078</v>
      </c>
      <c r="D2938" s="47" t="s">
        <v>73</v>
      </c>
      <c r="E2938" s="47" t="s">
        <v>63</v>
      </c>
      <c r="F2938" s="47" t="s">
        <v>2260</v>
      </c>
      <c r="G2938" s="47" t="s">
        <v>97</v>
      </c>
      <c r="H2938" s="47" t="s">
        <v>2232</v>
      </c>
      <c r="I2938" s="47" t="n">
        <v>5</v>
      </c>
    </row>
    <row r="2939" customFormat="false" ht="15" hidden="false" customHeight="false" outlineLevel="0" collapsed="false">
      <c r="A2939" s="47" t="s">
        <v>5180</v>
      </c>
      <c r="B2939" s="47" t="s">
        <v>838</v>
      </c>
      <c r="C2939" s="48" t="n">
        <v>46078</v>
      </c>
      <c r="D2939" s="47" t="s">
        <v>73</v>
      </c>
      <c r="E2939" s="47" t="s">
        <v>63</v>
      </c>
      <c r="F2939" s="47" t="s">
        <v>2252</v>
      </c>
      <c r="G2939" s="47" t="s">
        <v>97</v>
      </c>
      <c r="H2939" s="47" t="s">
        <v>2232</v>
      </c>
      <c r="I2939" s="47" t="n">
        <v>3</v>
      </c>
    </row>
    <row r="2940" customFormat="false" ht="15" hidden="false" customHeight="false" outlineLevel="0" collapsed="false">
      <c r="A2940" s="47" t="s">
        <v>5181</v>
      </c>
      <c r="B2940" s="47" t="s">
        <v>838</v>
      </c>
      <c r="C2940" s="48" t="n">
        <v>46078</v>
      </c>
      <c r="D2940" s="47" t="s">
        <v>73</v>
      </c>
      <c r="E2940" s="47" t="s">
        <v>63</v>
      </c>
      <c r="F2940" s="47" t="s">
        <v>2252</v>
      </c>
      <c r="G2940" s="47" t="s">
        <v>97</v>
      </c>
      <c r="H2940" s="47" t="s">
        <v>2232</v>
      </c>
      <c r="I2940" s="47" t="n">
        <v>7</v>
      </c>
    </row>
    <row r="2941" customFormat="false" ht="15" hidden="false" customHeight="false" outlineLevel="0" collapsed="false">
      <c r="A2941" s="47" t="s">
        <v>5182</v>
      </c>
      <c r="B2941" s="47" t="s">
        <v>840</v>
      </c>
      <c r="C2941" s="48" t="n">
        <v>46078</v>
      </c>
      <c r="D2941" s="47" t="s">
        <v>74</v>
      </c>
      <c r="E2941" s="47" t="s">
        <v>63</v>
      </c>
      <c r="F2941" s="47" t="s">
        <v>2260</v>
      </c>
      <c r="G2941" s="47" t="s">
        <v>93</v>
      </c>
      <c r="H2941" s="47" t="s">
        <v>2253</v>
      </c>
      <c r="I2941" s="47" t="n">
        <v>52</v>
      </c>
    </row>
    <row r="2942" customFormat="false" ht="15" hidden="false" customHeight="false" outlineLevel="0" collapsed="false">
      <c r="A2942" s="47" t="s">
        <v>5183</v>
      </c>
      <c r="B2942" s="47" t="s">
        <v>840</v>
      </c>
      <c r="C2942" s="48" t="n">
        <v>46078</v>
      </c>
      <c r="D2942" s="47" t="s">
        <v>74</v>
      </c>
      <c r="E2942" s="47" t="s">
        <v>63</v>
      </c>
      <c r="F2942" s="47" t="s">
        <v>2255</v>
      </c>
      <c r="G2942" s="47" t="s">
        <v>93</v>
      </c>
      <c r="H2942" s="47" t="s">
        <v>2253</v>
      </c>
      <c r="I2942" s="47" t="n">
        <v>97</v>
      </c>
    </row>
    <row r="2943" customFormat="false" ht="15" hidden="false" customHeight="false" outlineLevel="0" collapsed="false">
      <c r="A2943" s="47" t="s">
        <v>5184</v>
      </c>
      <c r="B2943" s="47" t="s">
        <v>840</v>
      </c>
      <c r="C2943" s="48" t="n">
        <v>46078</v>
      </c>
      <c r="D2943" s="47" t="s">
        <v>74</v>
      </c>
      <c r="E2943" s="47" t="s">
        <v>63</v>
      </c>
      <c r="F2943" s="47" t="s">
        <v>2252</v>
      </c>
      <c r="G2943" s="47" t="s">
        <v>96</v>
      </c>
      <c r="H2943" s="47" t="s">
        <v>2270</v>
      </c>
      <c r="I2943" s="47" t="n">
        <v>15</v>
      </c>
    </row>
    <row r="2944" customFormat="false" ht="15" hidden="false" customHeight="false" outlineLevel="0" collapsed="false">
      <c r="A2944" s="47" t="s">
        <v>5185</v>
      </c>
      <c r="B2944" s="47" t="s">
        <v>840</v>
      </c>
      <c r="C2944" s="48" t="n">
        <v>46078</v>
      </c>
      <c r="D2944" s="47" t="s">
        <v>74</v>
      </c>
      <c r="E2944" s="47" t="s">
        <v>63</v>
      </c>
      <c r="F2944" s="47" t="s">
        <v>2252</v>
      </c>
      <c r="G2944" s="47" t="s">
        <v>96</v>
      </c>
      <c r="H2944" s="47" t="s">
        <v>2270</v>
      </c>
      <c r="I2944" s="47" t="n">
        <v>53</v>
      </c>
    </row>
    <row r="2945" customFormat="false" ht="15" hidden="false" customHeight="false" outlineLevel="0" collapsed="false">
      <c r="A2945" s="47" t="s">
        <v>5186</v>
      </c>
      <c r="B2945" s="47" t="s">
        <v>840</v>
      </c>
      <c r="C2945" s="48" t="n">
        <v>46078</v>
      </c>
      <c r="D2945" s="47" t="s">
        <v>74</v>
      </c>
      <c r="E2945" s="47" t="s">
        <v>63</v>
      </c>
      <c r="F2945" s="47" t="s">
        <v>2252</v>
      </c>
      <c r="G2945" s="47" t="s">
        <v>96</v>
      </c>
      <c r="H2945" s="47" t="s">
        <v>2270</v>
      </c>
      <c r="I2945" s="47" t="n">
        <v>66</v>
      </c>
    </row>
    <row r="2946" customFormat="false" ht="15" hidden="false" customHeight="false" outlineLevel="0" collapsed="false">
      <c r="A2946" s="47" t="s">
        <v>5187</v>
      </c>
      <c r="B2946" s="47" t="s">
        <v>840</v>
      </c>
      <c r="C2946" s="48" t="n">
        <v>46078</v>
      </c>
      <c r="D2946" s="47" t="s">
        <v>74</v>
      </c>
      <c r="E2946" s="47" t="s">
        <v>63</v>
      </c>
      <c r="F2946" s="47" t="s">
        <v>2255</v>
      </c>
      <c r="G2946" s="47" t="s">
        <v>97</v>
      </c>
      <c r="H2946" s="47" t="s">
        <v>2232</v>
      </c>
      <c r="I2946" s="47" t="n">
        <v>2</v>
      </c>
    </row>
    <row r="2947" customFormat="false" ht="15" hidden="false" customHeight="false" outlineLevel="0" collapsed="false">
      <c r="A2947" s="47" t="s">
        <v>5188</v>
      </c>
      <c r="B2947" s="47" t="s">
        <v>840</v>
      </c>
      <c r="C2947" s="48" t="n">
        <v>46078</v>
      </c>
      <c r="D2947" s="47" t="s">
        <v>74</v>
      </c>
      <c r="E2947" s="47" t="s">
        <v>63</v>
      </c>
      <c r="F2947" s="47" t="s">
        <v>2255</v>
      </c>
      <c r="G2947" s="47" t="s">
        <v>97</v>
      </c>
      <c r="H2947" s="47" t="s">
        <v>2232</v>
      </c>
      <c r="I2947" s="47" t="n">
        <v>6</v>
      </c>
    </row>
    <row r="2948" customFormat="false" ht="15" hidden="false" customHeight="false" outlineLevel="0" collapsed="false">
      <c r="A2948" s="47" t="s">
        <v>5189</v>
      </c>
      <c r="B2948" s="47" t="s">
        <v>840</v>
      </c>
      <c r="C2948" s="48" t="n">
        <v>46078</v>
      </c>
      <c r="D2948" s="47" t="s">
        <v>74</v>
      </c>
      <c r="E2948" s="47" t="s">
        <v>63</v>
      </c>
      <c r="F2948" s="47" t="s">
        <v>2252</v>
      </c>
      <c r="G2948" s="47" t="s">
        <v>97</v>
      </c>
      <c r="H2948" s="47" t="s">
        <v>2232</v>
      </c>
      <c r="I2948" s="47" t="n">
        <v>5</v>
      </c>
    </row>
    <row r="2949" customFormat="false" ht="15" hidden="false" customHeight="false" outlineLevel="0" collapsed="false">
      <c r="A2949" s="47" t="s">
        <v>5190</v>
      </c>
      <c r="B2949" s="47" t="s">
        <v>841</v>
      </c>
      <c r="C2949" s="48" t="n">
        <v>46078</v>
      </c>
      <c r="D2949" s="47" t="s">
        <v>75</v>
      </c>
      <c r="E2949" s="47" t="s">
        <v>63</v>
      </c>
      <c r="F2949" s="47" t="s">
        <v>2255</v>
      </c>
      <c r="G2949" s="47" t="s">
        <v>97</v>
      </c>
      <c r="H2949" s="47" t="s">
        <v>2232</v>
      </c>
      <c r="I2949" s="47" t="n">
        <v>5</v>
      </c>
    </row>
    <row r="2950" customFormat="false" ht="15" hidden="false" customHeight="false" outlineLevel="0" collapsed="false">
      <c r="A2950" s="47" t="s">
        <v>5191</v>
      </c>
      <c r="B2950" s="47" t="s">
        <v>841</v>
      </c>
      <c r="C2950" s="48" t="n">
        <v>46078</v>
      </c>
      <c r="D2950" s="47" t="s">
        <v>75</v>
      </c>
      <c r="E2950" s="47" t="s">
        <v>63</v>
      </c>
      <c r="F2950" s="47" t="s">
        <v>2255</v>
      </c>
      <c r="G2950" s="47" t="s">
        <v>97</v>
      </c>
      <c r="H2950" s="47" t="s">
        <v>2232</v>
      </c>
      <c r="I2950" s="47" t="n">
        <v>5</v>
      </c>
    </row>
    <row r="2951" customFormat="false" ht="15" hidden="false" customHeight="false" outlineLevel="0" collapsed="false">
      <c r="A2951" s="47" t="s">
        <v>5192</v>
      </c>
      <c r="B2951" s="47" t="s">
        <v>841</v>
      </c>
      <c r="C2951" s="48" t="n">
        <v>46078</v>
      </c>
      <c r="D2951" s="47" t="s">
        <v>75</v>
      </c>
      <c r="E2951" s="47" t="s">
        <v>63</v>
      </c>
      <c r="F2951" s="47" t="s">
        <v>2252</v>
      </c>
      <c r="G2951" s="47" t="s">
        <v>97</v>
      </c>
      <c r="H2951" s="47" t="s">
        <v>2232</v>
      </c>
      <c r="I2951" s="47" t="n">
        <v>7</v>
      </c>
    </row>
    <row r="2952" customFormat="false" ht="15" hidden="false" customHeight="false" outlineLevel="0" collapsed="false">
      <c r="A2952" s="47" t="s">
        <v>5193</v>
      </c>
      <c r="B2952" s="47" t="s">
        <v>841</v>
      </c>
      <c r="C2952" s="48" t="n">
        <v>46078</v>
      </c>
      <c r="D2952" s="47" t="s">
        <v>75</v>
      </c>
      <c r="E2952" s="47" t="s">
        <v>63</v>
      </c>
      <c r="F2952" s="47" t="s">
        <v>2260</v>
      </c>
      <c r="G2952" s="47" t="s">
        <v>97</v>
      </c>
      <c r="H2952" s="47" t="s">
        <v>2232</v>
      </c>
      <c r="I2952" s="47" t="n">
        <v>6</v>
      </c>
    </row>
    <row r="2953" customFormat="false" ht="15" hidden="false" customHeight="false" outlineLevel="0" collapsed="false">
      <c r="A2953" s="47" t="s">
        <v>5194</v>
      </c>
      <c r="B2953" s="47" t="s">
        <v>841</v>
      </c>
      <c r="C2953" s="48" t="n">
        <v>46078</v>
      </c>
      <c r="D2953" s="47" t="s">
        <v>75</v>
      </c>
      <c r="E2953" s="47" t="s">
        <v>63</v>
      </c>
      <c r="F2953" s="47" t="s">
        <v>2255</v>
      </c>
      <c r="G2953" s="47" t="s">
        <v>97</v>
      </c>
      <c r="H2953" s="47" t="s">
        <v>2232</v>
      </c>
      <c r="I2953" s="47" t="n">
        <v>3</v>
      </c>
    </row>
    <row r="2954" customFormat="false" ht="15" hidden="false" customHeight="false" outlineLevel="0" collapsed="false">
      <c r="A2954" s="47" t="s">
        <v>5195</v>
      </c>
      <c r="B2954" s="47" t="s">
        <v>842</v>
      </c>
      <c r="C2954" s="48" t="n">
        <v>46078</v>
      </c>
      <c r="D2954" s="47" t="s">
        <v>73</v>
      </c>
      <c r="E2954" s="47" t="s">
        <v>64</v>
      </c>
      <c r="F2954" s="47" t="s">
        <v>2278</v>
      </c>
      <c r="G2954" s="47" t="s">
        <v>94</v>
      </c>
      <c r="H2954" s="47" t="s">
        <v>2229</v>
      </c>
      <c r="I2954" s="47" t="n">
        <v>81</v>
      </c>
    </row>
    <row r="2955" customFormat="false" ht="15" hidden="false" customHeight="false" outlineLevel="0" collapsed="false">
      <c r="A2955" s="47" t="s">
        <v>5196</v>
      </c>
      <c r="B2955" s="47" t="s">
        <v>842</v>
      </c>
      <c r="C2955" s="48" t="n">
        <v>46078</v>
      </c>
      <c r="D2955" s="47" t="s">
        <v>73</v>
      </c>
      <c r="E2955" s="47" t="s">
        <v>64</v>
      </c>
      <c r="F2955" s="47" t="s">
        <v>2278</v>
      </c>
      <c r="G2955" s="47" t="s">
        <v>95</v>
      </c>
      <c r="H2955" s="47" t="s">
        <v>2245</v>
      </c>
      <c r="I2955" s="47" t="n">
        <v>38</v>
      </c>
    </row>
    <row r="2956" customFormat="false" ht="15" hidden="false" customHeight="false" outlineLevel="0" collapsed="false">
      <c r="A2956" s="47" t="s">
        <v>5197</v>
      </c>
      <c r="B2956" s="47" t="s">
        <v>842</v>
      </c>
      <c r="C2956" s="48" t="n">
        <v>46078</v>
      </c>
      <c r="D2956" s="47" t="s">
        <v>73</v>
      </c>
      <c r="E2956" s="47" t="s">
        <v>64</v>
      </c>
      <c r="F2956" s="47" t="s">
        <v>2280</v>
      </c>
      <c r="G2956" s="47" t="s">
        <v>97</v>
      </c>
      <c r="H2956" s="47" t="s">
        <v>2232</v>
      </c>
      <c r="I2956" s="47" t="n">
        <v>2</v>
      </c>
    </row>
    <row r="2957" customFormat="false" ht="15" hidden="false" customHeight="false" outlineLevel="0" collapsed="false">
      <c r="A2957" s="47" t="s">
        <v>5198</v>
      </c>
      <c r="B2957" s="47" t="s">
        <v>842</v>
      </c>
      <c r="C2957" s="48" t="n">
        <v>46078</v>
      </c>
      <c r="D2957" s="47" t="s">
        <v>73</v>
      </c>
      <c r="E2957" s="47" t="s">
        <v>64</v>
      </c>
      <c r="F2957" s="47" t="s">
        <v>2278</v>
      </c>
      <c r="G2957" s="47" t="s">
        <v>97</v>
      </c>
      <c r="H2957" s="47" t="s">
        <v>2232</v>
      </c>
      <c r="I2957" s="47" t="n">
        <v>5</v>
      </c>
    </row>
    <row r="2958" customFormat="false" ht="15" hidden="false" customHeight="false" outlineLevel="0" collapsed="false">
      <c r="A2958" s="47" t="s">
        <v>5199</v>
      </c>
      <c r="B2958" s="47" t="s">
        <v>842</v>
      </c>
      <c r="C2958" s="48" t="n">
        <v>46078</v>
      </c>
      <c r="D2958" s="47" t="s">
        <v>73</v>
      </c>
      <c r="E2958" s="47" t="s">
        <v>64</v>
      </c>
      <c r="F2958" s="47" t="s">
        <v>2278</v>
      </c>
      <c r="G2958" s="47" t="s">
        <v>97</v>
      </c>
      <c r="H2958" s="47" t="s">
        <v>2232</v>
      </c>
      <c r="I2958" s="47" t="n">
        <v>7</v>
      </c>
    </row>
    <row r="2959" customFormat="false" ht="15" hidden="false" customHeight="false" outlineLevel="0" collapsed="false">
      <c r="A2959" s="47" t="s">
        <v>5200</v>
      </c>
      <c r="B2959" s="47" t="s">
        <v>842</v>
      </c>
      <c r="C2959" s="48" t="n">
        <v>46078</v>
      </c>
      <c r="D2959" s="47" t="s">
        <v>73</v>
      </c>
      <c r="E2959" s="47" t="s">
        <v>64</v>
      </c>
      <c r="F2959" s="47" t="s">
        <v>2280</v>
      </c>
      <c r="G2959" s="47" t="s">
        <v>97</v>
      </c>
      <c r="H2959" s="47" t="s">
        <v>2232</v>
      </c>
      <c r="I2959" s="47" t="n">
        <v>3</v>
      </c>
    </row>
    <row r="2960" customFormat="false" ht="15" hidden="false" customHeight="false" outlineLevel="0" collapsed="false">
      <c r="A2960" s="47" t="s">
        <v>5201</v>
      </c>
      <c r="B2960" s="47" t="s">
        <v>845</v>
      </c>
      <c r="C2960" s="48" t="n">
        <v>46078</v>
      </c>
      <c r="D2960" s="47" t="s">
        <v>73</v>
      </c>
      <c r="E2960" s="47" t="s">
        <v>65</v>
      </c>
      <c r="F2960" s="47" t="s">
        <v>2284</v>
      </c>
      <c r="G2960" s="47" t="s">
        <v>97</v>
      </c>
      <c r="H2960" s="47" t="s">
        <v>2232</v>
      </c>
      <c r="I2960" s="47" t="n">
        <v>6</v>
      </c>
    </row>
    <row r="2961" customFormat="false" ht="15" hidden="false" customHeight="false" outlineLevel="0" collapsed="false">
      <c r="A2961" s="47" t="s">
        <v>5202</v>
      </c>
      <c r="B2961" s="47" t="s">
        <v>845</v>
      </c>
      <c r="C2961" s="48" t="n">
        <v>46078</v>
      </c>
      <c r="D2961" s="47" t="s">
        <v>73</v>
      </c>
      <c r="E2961" s="47" t="s">
        <v>65</v>
      </c>
      <c r="F2961" s="47" t="s">
        <v>2289</v>
      </c>
      <c r="G2961" s="47" t="s">
        <v>97</v>
      </c>
      <c r="H2961" s="47" t="s">
        <v>2232</v>
      </c>
      <c r="I2961" s="47" t="n">
        <v>5</v>
      </c>
    </row>
    <row r="2962" customFormat="false" ht="15" hidden="false" customHeight="false" outlineLevel="0" collapsed="false">
      <c r="A2962" s="47" t="s">
        <v>5203</v>
      </c>
      <c r="B2962" s="47" t="s">
        <v>845</v>
      </c>
      <c r="C2962" s="48" t="n">
        <v>46078</v>
      </c>
      <c r="D2962" s="47" t="s">
        <v>73</v>
      </c>
      <c r="E2962" s="47" t="s">
        <v>65</v>
      </c>
      <c r="F2962" s="47" t="s">
        <v>2284</v>
      </c>
      <c r="G2962" s="47" t="s">
        <v>97</v>
      </c>
      <c r="H2962" s="47" t="s">
        <v>2232</v>
      </c>
      <c r="I2962" s="47" t="n">
        <v>3</v>
      </c>
    </row>
    <row r="2963" customFormat="false" ht="15" hidden="false" customHeight="false" outlineLevel="0" collapsed="false">
      <c r="A2963" s="47" t="s">
        <v>5204</v>
      </c>
      <c r="B2963" s="47" t="s">
        <v>845</v>
      </c>
      <c r="C2963" s="48" t="n">
        <v>46078</v>
      </c>
      <c r="D2963" s="47" t="s">
        <v>73</v>
      </c>
      <c r="E2963" s="47" t="s">
        <v>65</v>
      </c>
      <c r="F2963" s="47" t="s">
        <v>2284</v>
      </c>
      <c r="G2963" s="47" t="s">
        <v>97</v>
      </c>
      <c r="H2963" s="47" t="s">
        <v>2232</v>
      </c>
      <c r="I2963" s="47" t="n">
        <v>4</v>
      </c>
    </row>
    <row r="2964" customFormat="false" ht="15" hidden="false" customHeight="false" outlineLevel="0" collapsed="false">
      <c r="A2964" s="47" t="s">
        <v>5205</v>
      </c>
      <c r="B2964" s="47" t="s">
        <v>845</v>
      </c>
      <c r="C2964" s="48" t="n">
        <v>46078</v>
      </c>
      <c r="D2964" s="47" t="s">
        <v>73</v>
      </c>
      <c r="E2964" s="47" t="s">
        <v>65</v>
      </c>
      <c r="F2964" s="47" t="s">
        <v>2289</v>
      </c>
      <c r="G2964" s="47" t="s">
        <v>97</v>
      </c>
      <c r="H2964" s="47" t="s">
        <v>2232</v>
      </c>
      <c r="I2964" s="47" t="n">
        <v>2</v>
      </c>
    </row>
    <row r="2965" customFormat="false" ht="15" hidden="false" customHeight="false" outlineLevel="0" collapsed="false">
      <c r="A2965" s="47" t="s">
        <v>5206</v>
      </c>
      <c r="B2965" s="47" t="s">
        <v>845</v>
      </c>
      <c r="C2965" s="48" t="n">
        <v>46078</v>
      </c>
      <c r="D2965" s="47" t="s">
        <v>73</v>
      </c>
      <c r="E2965" s="47" t="s">
        <v>65</v>
      </c>
      <c r="F2965" s="47" t="s">
        <v>2289</v>
      </c>
      <c r="G2965" s="47" t="s">
        <v>97</v>
      </c>
      <c r="H2965" s="47" t="s">
        <v>2232</v>
      </c>
      <c r="I2965" s="47" t="n">
        <v>2</v>
      </c>
    </row>
    <row r="2966" customFormat="false" ht="15" hidden="false" customHeight="false" outlineLevel="0" collapsed="false">
      <c r="A2966" s="47" t="s">
        <v>5207</v>
      </c>
      <c r="B2966" s="47" t="s">
        <v>845</v>
      </c>
      <c r="C2966" s="48" t="n">
        <v>46078</v>
      </c>
      <c r="D2966" s="47" t="s">
        <v>73</v>
      </c>
      <c r="E2966" s="47" t="s">
        <v>65</v>
      </c>
      <c r="F2966" s="47" t="s">
        <v>2289</v>
      </c>
      <c r="G2966" s="47" t="s">
        <v>97</v>
      </c>
      <c r="H2966" s="47" t="s">
        <v>2232</v>
      </c>
      <c r="I2966" s="47" t="n">
        <v>5</v>
      </c>
    </row>
    <row r="2967" customFormat="false" ht="15" hidden="false" customHeight="false" outlineLevel="0" collapsed="false">
      <c r="A2967" s="47" t="s">
        <v>5208</v>
      </c>
      <c r="B2967" s="47" t="s">
        <v>845</v>
      </c>
      <c r="C2967" s="48" t="n">
        <v>46078</v>
      </c>
      <c r="D2967" s="47" t="s">
        <v>73</v>
      </c>
      <c r="E2967" s="47" t="s">
        <v>65</v>
      </c>
      <c r="F2967" s="47" t="s">
        <v>2289</v>
      </c>
      <c r="G2967" s="47" t="s">
        <v>97</v>
      </c>
      <c r="H2967" s="47" t="s">
        <v>2232</v>
      </c>
      <c r="I2967" s="47" t="n">
        <v>4</v>
      </c>
    </row>
    <row r="2968" customFormat="false" ht="15" hidden="false" customHeight="false" outlineLevel="0" collapsed="false">
      <c r="A2968" s="47" t="s">
        <v>5209</v>
      </c>
      <c r="B2968" s="47" t="s">
        <v>845</v>
      </c>
      <c r="C2968" s="48" t="n">
        <v>46078</v>
      </c>
      <c r="D2968" s="47" t="s">
        <v>73</v>
      </c>
      <c r="E2968" s="47" t="s">
        <v>65</v>
      </c>
      <c r="F2968" s="47" t="s">
        <v>2284</v>
      </c>
      <c r="G2968" s="47" t="s">
        <v>97</v>
      </c>
      <c r="H2968" s="47" t="s">
        <v>2232</v>
      </c>
      <c r="I2968" s="47" t="n">
        <v>5</v>
      </c>
    </row>
    <row r="2969" customFormat="false" ht="15" hidden="false" customHeight="false" outlineLevel="0" collapsed="false">
      <c r="A2969" s="47" t="s">
        <v>5210</v>
      </c>
      <c r="B2969" s="47" t="s">
        <v>845</v>
      </c>
      <c r="C2969" s="48" t="n">
        <v>46078</v>
      </c>
      <c r="D2969" s="47" t="s">
        <v>73</v>
      </c>
      <c r="E2969" s="47" t="s">
        <v>65</v>
      </c>
      <c r="F2969" s="47" t="s">
        <v>2284</v>
      </c>
      <c r="G2969" s="47" t="s">
        <v>98</v>
      </c>
      <c r="H2969" s="47" t="s">
        <v>2382</v>
      </c>
      <c r="I2969" s="47" t="n">
        <v>65</v>
      </c>
    </row>
    <row r="2970" customFormat="false" ht="15" hidden="false" customHeight="false" outlineLevel="0" collapsed="false">
      <c r="A2970" s="47" t="s">
        <v>5211</v>
      </c>
      <c r="B2970" s="47" t="s">
        <v>846</v>
      </c>
      <c r="C2970" s="48" t="n">
        <v>46078</v>
      </c>
      <c r="D2970" s="47" t="s">
        <v>74</v>
      </c>
      <c r="E2970" s="47" t="s">
        <v>65</v>
      </c>
      <c r="F2970" s="47" t="s">
        <v>2289</v>
      </c>
      <c r="G2970" s="47" t="s">
        <v>93</v>
      </c>
      <c r="H2970" s="47" t="s">
        <v>2253</v>
      </c>
      <c r="I2970" s="47" t="n">
        <v>51</v>
      </c>
    </row>
    <row r="2971" customFormat="false" ht="15" hidden="false" customHeight="false" outlineLevel="0" collapsed="false">
      <c r="A2971" s="47" t="s">
        <v>5212</v>
      </c>
      <c r="B2971" s="47" t="s">
        <v>846</v>
      </c>
      <c r="C2971" s="48" t="n">
        <v>46078</v>
      </c>
      <c r="D2971" s="47" t="s">
        <v>74</v>
      </c>
      <c r="E2971" s="47" t="s">
        <v>65</v>
      </c>
      <c r="F2971" s="47" t="s">
        <v>2289</v>
      </c>
      <c r="G2971" s="47" t="s">
        <v>97</v>
      </c>
      <c r="H2971" s="47" t="s">
        <v>2232</v>
      </c>
      <c r="I2971" s="47" t="n">
        <v>6</v>
      </c>
    </row>
    <row r="2972" customFormat="false" ht="15" hidden="false" customHeight="false" outlineLevel="0" collapsed="false">
      <c r="A2972" s="47" t="s">
        <v>5213</v>
      </c>
      <c r="B2972" s="47" t="s">
        <v>846</v>
      </c>
      <c r="C2972" s="48" t="n">
        <v>46078</v>
      </c>
      <c r="D2972" s="47" t="s">
        <v>74</v>
      </c>
      <c r="E2972" s="47" t="s">
        <v>65</v>
      </c>
      <c r="F2972" s="47" t="s">
        <v>2284</v>
      </c>
      <c r="G2972" s="47" t="s">
        <v>97</v>
      </c>
      <c r="H2972" s="47" t="s">
        <v>2232</v>
      </c>
      <c r="I2972" s="47" t="n">
        <v>2</v>
      </c>
    </row>
    <row r="2973" customFormat="false" ht="15" hidden="false" customHeight="false" outlineLevel="0" collapsed="false">
      <c r="A2973" s="47" t="s">
        <v>5214</v>
      </c>
      <c r="B2973" s="47" t="s">
        <v>846</v>
      </c>
      <c r="C2973" s="48" t="n">
        <v>46078</v>
      </c>
      <c r="D2973" s="47" t="s">
        <v>74</v>
      </c>
      <c r="E2973" s="47" t="s">
        <v>65</v>
      </c>
      <c r="F2973" s="47" t="s">
        <v>2284</v>
      </c>
      <c r="G2973" s="47" t="s">
        <v>97</v>
      </c>
      <c r="H2973" s="47" t="s">
        <v>2232</v>
      </c>
      <c r="I2973" s="47" t="n">
        <v>3</v>
      </c>
    </row>
    <row r="2974" customFormat="false" ht="15" hidden="false" customHeight="false" outlineLevel="0" collapsed="false">
      <c r="A2974" s="47" t="s">
        <v>5215</v>
      </c>
      <c r="B2974" s="47" t="s">
        <v>847</v>
      </c>
      <c r="C2974" s="48" t="n">
        <v>46078</v>
      </c>
      <c r="D2974" s="47" t="s">
        <v>75</v>
      </c>
      <c r="E2974" s="47" t="s">
        <v>65</v>
      </c>
      <c r="F2974" s="47" t="s">
        <v>2284</v>
      </c>
      <c r="G2974" s="47" t="s">
        <v>93</v>
      </c>
      <c r="H2974" s="47" t="s">
        <v>2253</v>
      </c>
      <c r="I2974" s="47" t="n">
        <v>39</v>
      </c>
    </row>
    <row r="2975" customFormat="false" ht="15" hidden="false" customHeight="false" outlineLevel="0" collapsed="false">
      <c r="A2975" s="47" t="s">
        <v>5216</v>
      </c>
      <c r="B2975" s="47" t="s">
        <v>847</v>
      </c>
      <c r="C2975" s="48" t="n">
        <v>46078</v>
      </c>
      <c r="D2975" s="47" t="s">
        <v>75</v>
      </c>
      <c r="E2975" s="47" t="s">
        <v>65</v>
      </c>
      <c r="F2975" s="47" t="s">
        <v>2284</v>
      </c>
      <c r="G2975" s="47" t="s">
        <v>93</v>
      </c>
      <c r="H2975" s="47" t="s">
        <v>2253</v>
      </c>
      <c r="I2975" s="47" t="n">
        <v>37</v>
      </c>
    </row>
    <row r="2976" customFormat="false" ht="15" hidden="false" customHeight="false" outlineLevel="0" collapsed="false">
      <c r="A2976" s="47" t="s">
        <v>5217</v>
      </c>
      <c r="B2976" s="47" t="s">
        <v>847</v>
      </c>
      <c r="C2976" s="48" t="n">
        <v>46078</v>
      </c>
      <c r="D2976" s="47" t="s">
        <v>75</v>
      </c>
      <c r="E2976" s="47" t="s">
        <v>65</v>
      </c>
      <c r="F2976" s="47" t="s">
        <v>2289</v>
      </c>
      <c r="G2976" s="47" t="s">
        <v>97</v>
      </c>
      <c r="H2976" s="47" t="s">
        <v>2232</v>
      </c>
      <c r="I2976" s="47" t="n">
        <v>2</v>
      </c>
    </row>
    <row r="2977" customFormat="false" ht="15" hidden="false" customHeight="false" outlineLevel="0" collapsed="false">
      <c r="A2977" s="47" t="s">
        <v>5218</v>
      </c>
      <c r="B2977" s="47" t="s">
        <v>847</v>
      </c>
      <c r="C2977" s="48" t="n">
        <v>46078</v>
      </c>
      <c r="D2977" s="47" t="s">
        <v>75</v>
      </c>
      <c r="E2977" s="47" t="s">
        <v>65</v>
      </c>
      <c r="F2977" s="47" t="s">
        <v>2284</v>
      </c>
      <c r="G2977" s="47" t="s">
        <v>97</v>
      </c>
      <c r="H2977" s="47" t="s">
        <v>2232</v>
      </c>
      <c r="I2977" s="47" t="n">
        <v>2</v>
      </c>
    </row>
    <row r="2978" customFormat="false" ht="15" hidden="false" customHeight="false" outlineLevel="0" collapsed="false">
      <c r="A2978" s="47" t="s">
        <v>5219</v>
      </c>
      <c r="B2978" s="47" t="s">
        <v>847</v>
      </c>
      <c r="C2978" s="48" t="n">
        <v>46078</v>
      </c>
      <c r="D2978" s="47" t="s">
        <v>75</v>
      </c>
      <c r="E2978" s="47" t="s">
        <v>65</v>
      </c>
      <c r="F2978" s="47" t="s">
        <v>2284</v>
      </c>
      <c r="G2978" s="47" t="s">
        <v>97</v>
      </c>
      <c r="H2978" s="47" t="s">
        <v>2232</v>
      </c>
      <c r="I2978" s="47" t="n">
        <v>3</v>
      </c>
    </row>
    <row r="2979" customFormat="false" ht="15" hidden="false" customHeight="false" outlineLevel="0" collapsed="false">
      <c r="A2979" s="47" t="s">
        <v>5220</v>
      </c>
      <c r="B2979" s="47" t="s">
        <v>847</v>
      </c>
      <c r="C2979" s="48" t="n">
        <v>46078</v>
      </c>
      <c r="D2979" s="47" t="s">
        <v>75</v>
      </c>
      <c r="E2979" s="47" t="s">
        <v>65</v>
      </c>
      <c r="F2979" s="47" t="s">
        <v>2284</v>
      </c>
      <c r="G2979" s="47" t="s">
        <v>97</v>
      </c>
      <c r="H2979" s="47" t="s">
        <v>2232</v>
      </c>
      <c r="I2979" s="47" t="n">
        <v>3</v>
      </c>
    </row>
    <row r="2980" customFormat="false" ht="15" hidden="false" customHeight="false" outlineLevel="0" collapsed="false">
      <c r="A2980" s="47" t="s">
        <v>5221</v>
      </c>
      <c r="B2980" s="47" t="s">
        <v>847</v>
      </c>
      <c r="C2980" s="48" t="n">
        <v>46078</v>
      </c>
      <c r="D2980" s="47" t="s">
        <v>75</v>
      </c>
      <c r="E2980" s="47" t="s">
        <v>65</v>
      </c>
      <c r="F2980" s="47" t="s">
        <v>2284</v>
      </c>
      <c r="G2980" s="47" t="s">
        <v>97</v>
      </c>
      <c r="H2980" s="47" t="s">
        <v>2232</v>
      </c>
      <c r="I2980" s="47" t="n">
        <v>6</v>
      </c>
    </row>
    <row r="2981" customFormat="false" ht="15" hidden="false" customHeight="false" outlineLevel="0" collapsed="false">
      <c r="A2981" s="47" t="s">
        <v>5222</v>
      </c>
      <c r="B2981" s="47" t="s">
        <v>847</v>
      </c>
      <c r="C2981" s="48" t="n">
        <v>46078</v>
      </c>
      <c r="D2981" s="47" t="s">
        <v>75</v>
      </c>
      <c r="E2981" s="47" t="s">
        <v>65</v>
      </c>
      <c r="F2981" s="47" t="s">
        <v>2284</v>
      </c>
      <c r="G2981" s="47" t="s">
        <v>97</v>
      </c>
      <c r="H2981" s="47" t="s">
        <v>2232</v>
      </c>
      <c r="I2981" s="47" t="n">
        <v>5</v>
      </c>
    </row>
    <row r="2982" customFormat="false" ht="15" hidden="false" customHeight="false" outlineLevel="0" collapsed="false">
      <c r="A2982" s="47" t="s">
        <v>5223</v>
      </c>
      <c r="B2982" s="47" t="s">
        <v>847</v>
      </c>
      <c r="C2982" s="48" t="n">
        <v>46078</v>
      </c>
      <c r="D2982" s="47" t="s">
        <v>75</v>
      </c>
      <c r="E2982" s="47" t="s">
        <v>65</v>
      </c>
      <c r="F2982" s="47" t="s">
        <v>2289</v>
      </c>
      <c r="G2982" s="47" t="s">
        <v>97</v>
      </c>
      <c r="H2982" s="47" t="s">
        <v>2232</v>
      </c>
      <c r="I2982" s="47" t="n">
        <v>3</v>
      </c>
    </row>
    <row r="2983" customFormat="false" ht="15" hidden="false" customHeight="false" outlineLevel="0" collapsed="false">
      <c r="A2983" s="47" t="s">
        <v>5224</v>
      </c>
      <c r="B2983" s="47" t="s">
        <v>848</v>
      </c>
      <c r="C2983" s="48" t="n">
        <v>46079</v>
      </c>
      <c r="D2983" s="47" t="s">
        <v>73</v>
      </c>
      <c r="E2983" s="47" t="s">
        <v>62</v>
      </c>
      <c r="F2983" s="47" t="s">
        <v>2231</v>
      </c>
      <c r="G2983" s="47" t="s">
        <v>93</v>
      </c>
      <c r="H2983" s="47" t="s">
        <v>2253</v>
      </c>
      <c r="I2983" s="47" t="n">
        <v>34</v>
      </c>
    </row>
    <row r="2984" customFormat="false" ht="15" hidden="false" customHeight="false" outlineLevel="0" collapsed="false">
      <c r="A2984" s="47" t="s">
        <v>5225</v>
      </c>
      <c r="B2984" s="47" t="s">
        <v>848</v>
      </c>
      <c r="C2984" s="48" t="n">
        <v>46079</v>
      </c>
      <c r="D2984" s="47" t="s">
        <v>73</v>
      </c>
      <c r="E2984" s="47" t="s">
        <v>62</v>
      </c>
      <c r="F2984" s="47" t="s">
        <v>2231</v>
      </c>
      <c r="G2984" s="47" t="s">
        <v>97</v>
      </c>
      <c r="H2984" s="47" t="s">
        <v>2232</v>
      </c>
      <c r="I2984" s="47" t="n">
        <v>3</v>
      </c>
    </row>
    <row r="2985" customFormat="false" ht="15" hidden="false" customHeight="false" outlineLevel="0" collapsed="false">
      <c r="A2985" s="47" t="s">
        <v>5226</v>
      </c>
      <c r="B2985" s="47" t="s">
        <v>850</v>
      </c>
      <c r="C2985" s="48" t="n">
        <v>46079</v>
      </c>
      <c r="D2985" s="47" t="s">
        <v>74</v>
      </c>
      <c r="E2985" s="47" t="s">
        <v>62</v>
      </c>
      <c r="F2985" s="47" t="s">
        <v>2231</v>
      </c>
      <c r="G2985" s="47" t="s">
        <v>96</v>
      </c>
      <c r="H2985" s="47" t="s">
        <v>2270</v>
      </c>
      <c r="I2985" s="47" t="n">
        <v>39</v>
      </c>
    </row>
    <row r="2986" customFormat="false" ht="15" hidden="false" customHeight="false" outlineLevel="0" collapsed="false">
      <c r="A2986" s="47" t="s">
        <v>5227</v>
      </c>
      <c r="B2986" s="47" t="s">
        <v>850</v>
      </c>
      <c r="C2986" s="48" t="n">
        <v>46079</v>
      </c>
      <c r="D2986" s="47" t="s">
        <v>74</v>
      </c>
      <c r="E2986" s="47" t="s">
        <v>62</v>
      </c>
      <c r="F2986" s="47" t="s">
        <v>2228</v>
      </c>
      <c r="G2986" s="47" t="s">
        <v>97</v>
      </c>
      <c r="H2986" s="47" t="s">
        <v>2232</v>
      </c>
      <c r="I2986" s="47" t="n">
        <v>6</v>
      </c>
    </row>
    <row r="2987" customFormat="false" ht="15" hidden="false" customHeight="false" outlineLevel="0" collapsed="false">
      <c r="A2987" s="47" t="s">
        <v>5228</v>
      </c>
      <c r="B2987" s="47" t="s">
        <v>850</v>
      </c>
      <c r="C2987" s="48" t="n">
        <v>46079</v>
      </c>
      <c r="D2987" s="47" t="s">
        <v>74</v>
      </c>
      <c r="E2987" s="47" t="s">
        <v>62</v>
      </c>
      <c r="F2987" s="47" t="s">
        <v>2231</v>
      </c>
      <c r="G2987" s="47" t="s">
        <v>97</v>
      </c>
      <c r="H2987" s="47" t="s">
        <v>2232</v>
      </c>
      <c r="I2987" s="47" t="n">
        <v>5</v>
      </c>
    </row>
    <row r="2988" customFormat="false" ht="15" hidden="false" customHeight="false" outlineLevel="0" collapsed="false">
      <c r="A2988" s="47" t="s">
        <v>5229</v>
      </c>
      <c r="B2988" s="47" t="s">
        <v>850</v>
      </c>
      <c r="C2988" s="48" t="n">
        <v>46079</v>
      </c>
      <c r="D2988" s="47" t="s">
        <v>74</v>
      </c>
      <c r="E2988" s="47" t="s">
        <v>62</v>
      </c>
      <c r="F2988" s="47" t="s">
        <v>2231</v>
      </c>
      <c r="G2988" s="47" t="s">
        <v>97</v>
      </c>
      <c r="H2988" s="47" t="s">
        <v>2232</v>
      </c>
      <c r="I2988" s="47" t="n">
        <v>5</v>
      </c>
    </row>
    <row r="2989" customFormat="false" ht="15" hidden="false" customHeight="false" outlineLevel="0" collapsed="false">
      <c r="A2989" s="47" t="s">
        <v>5230</v>
      </c>
      <c r="B2989" s="47" t="s">
        <v>850</v>
      </c>
      <c r="C2989" s="48" t="n">
        <v>46079</v>
      </c>
      <c r="D2989" s="47" t="s">
        <v>74</v>
      </c>
      <c r="E2989" s="47" t="s">
        <v>62</v>
      </c>
      <c r="F2989" s="47" t="s">
        <v>2231</v>
      </c>
      <c r="G2989" s="47" t="s">
        <v>97</v>
      </c>
      <c r="H2989" s="47" t="s">
        <v>2232</v>
      </c>
      <c r="I2989" s="47" t="n">
        <v>5</v>
      </c>
    </row>
    <row r="2990" customFormat="false" ht="15" hidden="false" customHeight="false" outlineLevel="0" collapsed="false">
      <c r="A2990" s="47" t="s">
        <v>5231</v>
      </c>
      <c r="B2990" s="47" t="s">
        <v>851</v>
      </c>
      <c r="C2990" s="48" t="n">
        <v>46079</v>
      </c>
      <c r="D2990" s="47" t="s">
        <v>75</v>
      </c>
      <c r="E2990" s="47" t="s">
        <v>62</v>
      </c>
      <c r="F2990" s="47" t="s">
        <v>2317</v>
      </c>
      <c r="G2990" s="47" t="s">
        <v>97</v>
      </c>
      <c r="H2990" s="47" t="s">
        <v>2232</v>
      </c>
      <c r="I2990" s="47" t="n">
        <v>3</v>
      </c>
    </row>
    <row r="2991" customFormat="false" ht="15" hidden="false" customHeight="false" outlineLevel="0" collapsed="false">
      <c r="A2991" s="47" t="s">
        <v>5232</v>
      </c>
      <c r="B2991" s="47" t="s">
        <v>851</v>
      </c>
      <c r="C2991" s="48" t="n">
        <v>46079</v>
      </c>
      <c r="D2991" s="47" t="s">
        <v>75</v>
      </c>
      <c r="E2991" s="47" t="s">
        <v>62</v>
      </c>
      <c r="F2991" s="47" t="s">
        <v>2231</v>
      </c>
      <c r="G2991" s="47" t="s">
        <v>97</v>
      </c>
      <c r="H2991" s="47" t="s">
        <v>2232</v>
      </c>
      <c r="I2991" s="47" t="n">
        <v>6</v>
      </c>
    </row>
    <row r="2992" customFormat="false" ht="15" hidden="false" customHeight="false" outlineLevel="0" collapsed="false">
      <c r="A2992" s="47" t="s">
        <v>5233</v>
      </c>
      <c r="B2992" s="47" t="s">
        <v>851</v>
      </c>
      <c r="C2992" s="48" t="n">
        <v>46079</v>
      </c>
      <c r="D2992" s="47" t="s">
        <v>75</v>
      </c>
      <c r="E2992" s="47" t="s">
        <v>62</v>
      </c>
      <c r="F2992" s="47" t="s">
        <v>2231</v>
      </c>
      <c r="G2992" s="47" t="s">
        <v>97</v>
      </c>
      <c r="H2992" s="47" t="s">
        <v>2232</v>
      </c>
      <c r="I2992" s="47" t="n">
        <v>3</v>
      </c>
    </row>
    <row r="2993" customFormat="false" ht="15" hidden="false" customHeight="false" outlineLevel="0" collapsed="false">
      <c r="A2993" s="47" t="s">
        <v>5234</v>
      </c>
      <c r="B2993" s="47" t="s">
        <v>851</v>
      </c>
      <c r="C2993" s="48" t="n">
        <v>46079</v>
      </c>
      <c r="D2993" s="47" t="s">
        <v>75</v>
      </c>
      <c r="E2993" s="47" t="s">
        <v>62</v>
      </c>
      <c r="F2993" s="47" t="s">
        <v>2231</v>
      </c>
      <c r="G2993" s="47" t="s">
        <v>97</v>
      </c>
      <c r="H2993" s="47" t="s">
        <v>2232</v>
      </c>
      <c r="I2993" s="47" t="n">
        <v>6</v>
      </c>
    </row>
    <row r="2994" customFormat="false" ht="15" hidden="false" customHeight="false" outlineLevel="0" collapsed="false">
      <c r="A2994" s="47" t="s">
        <v>5235</v>
      </c>
      <c r="B2994" s="47" t="s">
        <v>851</v>
      </c>
      <c r="C2994" s="48" t="n">
        <v>46079</v>
      </c>
      <c r="D2994" s="47" t="s">
        <v>75</v>
      </c>
      <c r="E2994" s="47" t="s">
        <v>62</v>
      </c>
      <c r="F2994" s="47" t="s">
        <v>2228</v>
      </c>
      <c r="G2994" s="47" t="s">
        <v>97</v>
      </c>
      <c r="H2994" s="47" t="s">
        <v>2232</v>
      </c>
      <c r="I2994" s="47" t="n">
        <v>2</v>
      </c>
    </row>
    <row r="2995" customFormat="false" ht="15" hidden="false" customHeight="false" outlineLevel="0" collapsed="false">
      <c r="A2995" s="47" t="s">
        <v>5236</v>
      </c>
      <c r="B2995" s="47" t="s">
        <v>852</v>
      </c>
      <c r="C2995" s="48" t="n">
        <v>46079</v>
      </c>
      <c r="D2995" s="47" t="s">
        <v>73</v>
      </c>
      <c r="E2995" s="47" t="s">
        <v>63</v>
      </c>
      <c r="F2995" s="47" t="s">
        <v>2255</v>
      </c>
      <c r="G2995" s="47" t="s">
        <v>93</v>
      </c>
      <c r="H2995" s="47" t="s">
        <v>2253</v>
      </c>
      <c r="I2995" s="47" t="n">
        <v>5</v>
      </c>
    </row>
    <row r="2996" customFormat="false" ht="15" hidden="false" customHeight="false" outlineLevel="0" collapsed="false">
      <c r="A2996" s="47" t="s">
        <v>5237</v>
      </c>
      <c r="B2996" s="47" t="s">
        <v>852</v>
      </c>
      <c r="C2996" s="48" t="n">
        <v>46079</v>
      </c>
      <c r="D2996" s="47" t="s">
        <v>73</v>
      </c>
      <c r="E2996" s="47" t="s">
        <v>63</v>
      </c>
      <c r="F2996" s="47" t="s">
        <v>2260</v>
      </c>
      <c r="G2996" s="47" t="s">
        <v>93</v>
      </c>
      <c r="H2996" s="47" t="s">
        <v>2253</v>
      </c>
      <c r="I2996" s="47" t="n">
        <v>73</v>
      </c>
    </row>
    <row r="2997" customFormat="false" ht="15" hidden="false" customHeight="false" outlineLevel="0" collapsed="false">
      <c r="A2997" s="47" t="s">
        <v>5238</v>
      </c>
      <c r="B2997" s="47" t="s">
        <v>852</v>
      </c>
      <c r="C2997" s="48" t="n">
        <v>46079</v>
      </c>
      <c r="D2997" s="47" t="s">
        <v>73</v>
      </c>
      <c r="E2997" s="47" t="s">
        <v>63</v>
      </c>
      <c r="F2997" s="47" t="s">
        <v>2255</v>
      </c>
      <c r="G2997" s="47" t="s">
        <v>93</v>
      </c>
      <c r="H2997" s="47" t="s">
        <v>2253</v>
      </c>
      <c r="I2997" s="47" t="n">
        <v>33</v>
      </c>
    </row>
    <row r="2998" customFormat="false" ht="15" hidden="false" customHeight="false" outlineLevel="0" collapsed="false">
      <c r="A2998" s="47" t="s">
        <v>5239</v>
      </c>
      <c r="B2998" s="47" t="s">
        <v>852</v>
      </c>
      <c r="C2998" s="48" t="n">
        <v>46079</v>
      </c>
      <c r="D2998" s="47" t="s">
        <v>73</v>
      </c>
      <c r="E2998" s="47" t="s">
        <v>63</v>
      </c>
      <c r="F2998" s="47" t="s">
        <v>2255</v>
      </c>
      <c r="G2998" s="47" t="s">
        <v>97</v>
      </c>
      <c r="H2998" s="47" t="s">
        <v>2232</v>
      </c>
      <c r="I2998" s="47" t="n">
        <v>3</v>
      </c>
    </row>
    <row r="2999" customFormat="false" ht="15" hidden="false" customHeight="false" outlineLevel="0" collapsed="false">
      <c r="A2999" s="47" t="s">
        <v>5240</v>
      </c>
      <c r="B2999" s="47" t="s">
        <v>852</v>
      </c>
      <c r="C2999" s="48" t="n">
        <v>46079</v>
      </c>
      <c r="D2999" s="47" t="s">
        <v>73</v>
      </c>
      <c r="E2999" s="47" t="s">
        <v>63</v>
      </c>
      <c r="F2999" s="47" t="s">
        <v>2255</v>
      </c>
      <c r="G2999" s="47" t="s">
        <v>97</v>
      </c>
      <c r="H2999" s="47" t="s">
        <v>2232</v>
      </c>
      <c r="I2999" s="47" t="n">
        <v>6</v>
      </c>
    </row>
    <row r="3000" customFormat="false" ht="15" hidden="false" customHeight="false" outlineLevel="0" collapsed="false">
      <c r="A3000" s="47" t="s">
        <v>5241</v>
      </c>
      <c r="B3000" s="47" t="s">
        <v>852</v>
      </c>
      <c r="C3000" s="48" t="n">
        <v>46079</v>
      </c>
      <c r="D3000" s="47" t="s">
        <v>73</v>
      </c>
      <c r="E3000" s="47" t="s">
        <v>63</v>
      </c>
      <c r="F3000" s="47" t="s">
        <v>2255</v>
      </c>
      <c r="G3000" s="47" t="s">
        <v>97</v>
      </c>
      <c r="H3000" s="47" t="s">
        <v>2232</v>
      </c>
      <c r="I3000" s="47" t="n">
        <v>7</v>
      </c>
    </row>
    <row r="3001" customFormat="false" ht="15" hidden="false" customHeight="false" outlineLevel="0" collapsed="false">
      <c r="A3001" s="47" t="s">
        <v>5242</v>
      </c>
      <c r="B3001" s="47" t="s">
        <v>852</v>
      </c>
      <c r="C3001" s="48" t="n">
        <v>46079</v>
      </c>
      <c r="D3001" s="47" t="s">
        <v>73</v>
      </c>
      <c r="E3001" s="47" t="s">
        <v>63</v>
      </c>
      <c r="F3001" s="47" t="s">
        <v>2260</v>
      </c>
      <c r="G3001" s="47" t="s">
        <v>97</v>
      </c>
      <c r="H3001" s="47" t="s">
        <v>2232</v>
      </c>
      <c r="I3001" s="47" t="n">
        <v>4</v>
      </c>
    </row>
    <row r="3002" customFormat="false" ht="15" hidden="false" customHeight="false" outlineLevel="0" collapsed="false">
      <c r="A3002" s="47" t="s">
        <v>5243</v>
      </c>
      <c r="B3002" s="47" t="s">
        <v>853</v>
      </c>
      <c r="C3002" s="48" t="n">
        <v>46079</v>
      </c>
      <c r="D3002" s="47" t="s">
        <v>74</v>
      </c>
      <c r="E3002" s="47" t="s">
        <v>63</v>
      </c>
      <c r="F3002" s="47" t="s">
        <v>2252</v>
      </c>
      <c r="G3002" s="47" t="s">
        <v>93</v>
      </c>
      <c r="H3002" s="47" t="s">
        <v>2253</v>
      </c>
      <c r="I3002" s="47" t="n">
        <v>54</v>
      </c>
    </row>
    <row r="3003" customFormat="false" ht="15" hidden="false" customHeight="false" outlineLevel="0" collapsed="false">
      <c r="A3003" s="47" t="s">
        <v>5244</v>
      </c>
      <c r="B3003" s="47" t="s">
        <v>853</v>
      </c>
      <c r="C3003" s="48" t="n">
        <v>46079</v>
      </c>
      <c r="D3003" s="47" t="s">
        <v>74</v>
      </c>
      <c r="E3003" s="47" t="s">
        <v>63</v>
      </c>
      <c r="F3003" s="47" t="s">
        <v>2255</v>
      </c>
      <c r="G3003" s="47" t="s">
        <v>97</v>
      </c>
      <c r="H3003" s="47" t="s">
        <v>2232</v>
      </c>
      <c r="I3003" s="47" t="n">
        <v>6</v>
      </c>
    </row>
    <row r="3004" customFormat="false" ht="15" hidden="false" customHeight="false" outlineLevel="0" collapsed="false">
      <c r="A3004" s="47" t="s">
        <v>5245</v>
      </c>
      <c r="B3004" s="47" t="s">
        <v>853</v>
      </c>
      <c r="C3004" s="48" t="n">
        <v>46079</v>
      </c>
      <c r="D3004" s="47" t="s">
        <v>74</v>
      </c>
      <c r="E3004" s="47" t="s">
        <v>63</v>
      </c>
      <c r="F3004" s="47" t="s">
        <v>2255</v>
      </c>
      <c r="G3004" s="47" t="s">
        <v>97</v>
      </c>
      <c r="H3004" s="47" t="s">
        <v>2232</v>
      </c>
      <c r="I3004" s="47" t="n">
        <v>4</v>
      </c>
    </row>
    <row r="3005" customFormat="false" ht="15" hidden="false" customHeight="false" outlineLevel="0" collapsed="false">
      <c r="A3005" s="47" t="s">
        <v>5246</v>
      </c>
      <c r="B3005" s="47" t="s">
        <v>853</v>
      </c>
      <c r="C3005" s="48" t="n">
        <v>46079</v>
      </c>
      <c r="D3005" s="47" t="s">
        <v>74</v>
      </c>
      <c r="E3005" s="47" t="s">
        <v>63</v>
      </c>
      <c r="F3005" s="47" t="s">
        <v>2252</v>
      </c>
      <c r="G3005" s="47" t="s">
        <v>97</v>
      </c>
      <c r="H3005" s="47" t="s">
        <v>2232</v>
      </c>
      <c r="I3005" s="47" t="n">
        <v>2</v>
      </c>
    </row>
    <row r="3006" customFormat="false" ht="15" hidden="false" customHeight="false" outlineLevel="0" collapsed="false">
      <c r="A3006" s="47" t="s">
        <v>5247</v>
      </c>
      <c r="B3006" s="47" t="s">
        <v>853</v>
      </c>
      <c r="C3006" s="48" t="n">
        <v>46079</v>
      </c>
      <c r="D3006" s="47" t="s">
        <v>74</v>
      </c>
      <c r="E3006" s="47" t="s">
        <v>63</v>
      </c>
      <c r="F3006" s="47" t="s">
        <v>2255</v>
      </c>
      <c r="G3006" s="47" t="s">
        <v>98</v>
      </c>
      <c r="H3006" s="47" t="s">
        <v>2382</v>
      </c>
      <c r="I3006" s="47" t="n">
        <v>47</v>
      </c>
    </row>
    <row r="3007" customFormat="false" ht="15" hidden="false" customHeight="false" outlineLevel="0" collapsed="false">
      <c r="A3007" s="47" t="s">
        <v>5248</v>
      </c>
      <c r="B3007" s="47" t="s">
        <v>854</v>
      </c>
      <c r="C3007" s="48" t="n">
        <v>46079</v>
      </c>
      <c r="D3007" s="47" t="s">
        <v>75</v>
      </c>
      <c r="E3007" s="47" t="s">
        <v>63</v>
      </c>
      <c r="F3007" s="47" t="s">
        <v>2255</v>
      </c>
      <c r="G3007" s="47" t="s">
        <v>95</v>
      </c>
      <c r="H3007" s="47" t="s">
        <v>2245</v>
      </c>
      <c r="I3007" s="47" t="n">
        <v>88</v>
      </c>
    </row>
    <row r="3008" customFormat="false" ht="15" hidden="false" customHeight="false" outlineLevel="0" collapsed="false">
      <c r="A3008" s="47" t="s">
        <v>5249</v>
      </c>
      <c r="B3008" s="47" t="s">
        <v>854</v>
      </c>
      <c r="C3008" s="48" t="n">
        <v>46079</v>
      </c>
      <c r="D3008" s="47" t="s">
        <v>75</v>
      </c>
      <c r="E3008" s="47" t="s">
        <v>63</v>
      </c>
      <c r="F3008" s="47" t="s">
        <v>2252</v>
      </c>
      <c r="G3008" s="47" t="s">
        <v>97</v>
      </c>
      <c r="H3008" s="47" t="s">
        <v>2232</v>
      </c>
      <c r="I3008" s="47" t="n">
        <v>6</v>
      </c>
    </row>
    <row r="3009" customFormat="false" ht="15" hidden="false" customHeight="false" outlineLevel="0" collapsed="false">
      <c r="A3009" s="47" t="s">
        <v>5250</v>
      </c>
      <c r="B3009" s="47" t="s">
        <v>854</v>
      </c>
      <c r="C3009" s="48" t="n">
        <v>46079</v>
      </c>
      <c r="D3009" s="47" t="s">
        <v>75</v>
      </c>
      <c r="E3009" s="47" t="s">
        <v>63</v>
      </c>
      <c r="F3009" s="47" t="s">
        <v>2252</v>
      </c>
      <c r="G3009" s="47" t="s">
        <v>97</v>
      </c>
      <c r="H3009" s="47" t="s">
        <v>2232</v>
      </c>
      <c r="I3009" s="47" t="n">
        <v>4</v>
      </c>
    </row>
    <row r="3010" customFormat="false" ht="15" hidden="false" customHeight="false" outlineLevel="0" collapsed="false">
      <c r="A3010" s="47" t="s">
        <v>5251</v>
      </c>
      <c r="B3010" s="47" t="s">
        <v>855</v>
      </c>
      <c r="C3010" s="48" t="n">
        <v>46079</v>
      </c>
      <c r="D3010" s="47" t="s">
        <v>73</v>
      </c>
      <c r="E3010" s="47" t="s">
        <v>64</v>
      </c>
      <c r="F3010" s="47" t="s">
        <v>2278</v>
      </c>
      <c r="G3010" s="47" t="s">
        <v>97</v>
      </c>
      <c r="H3010" s="47" t="s">
        <v>2232</v>
      </c>
      <c r="I3010" s="47" t="n">
        <v>7</v>
      </c>
    </row>
    <row r="3011" customFormat="false" ht="15" hidden="false" customHeight="false" outlineLevel="0" collapsed="false">
      <c r="A3011" s="47" t="s">
        <v>5252</v>
      </c>
      <c r="B3011" s="47" t="s">
        <v>855</v>
      </c>
      <c r="C3011" s="48" t="n">
        <v>46079</v>
      </c>
      <c r="D3011" s="47" t="s">
        <v>73</v>
      </c>
      <c r="E3011" s="47" t="s">
        <v>64</v>
      </c>
      <c r="F3011" s="47" t="s">
        <v>2278</v>
      </c>
      <c r="G3011" s="47" t="s">
        <v>97</v>
      </c>
      <c r="H3011" s="47" t="s">
        <v>2232</v>
      </c>
      <c r="I3011" s="47" t="n">
        <v>2</v>
      </c>
    </row>
    <row r="3012" customFormat="false" ht="15" hidden="false" customHeight="false" outlineLevel="0" collapsed="false">
      <c r="A3012" s="47" t="s">
        <v>5253</v>
      </c>
      <c r="B3012" s="47" t="s">
        <v>856</v>
      </c>
      <c r="C3012" s="48" t="n">
        <v>46079</v>
      </c>
      <c r="D3012" s="47" t="s">
        <v>74</v>
      </c>
      <c r="E3012" s="47" t="s">
        <v>64</v>
      </c>
      <c r="F3012" s="47" t="s">
        <v>2278</v>
      </c>
      <c r="G3012" s="47" t="s">
        <v>97</v>
      </c>
      <c r="H3012" s="47" t="s">
        <v>2232</v>
      </c>
      <c r="I3012" s="47" t="n">
        <v>5</v>
      </c>
    </row>
    <row r="3013" customFormat="false" ht="15" hidden="false" customHeight="false" outlineLevel="0" collapsed="false">
      <c r="A3013" s="47" t="s">
        <v>5254</v>
      </c>
      <c r="B3013" s="47" t="s">
        <v>856</v>
      </c>
      <c r="C3013" s="48" t="n">
        <v>46079</v>
      </c>
      <c r="D3013" s="47" t="s">
        <v>74</v>
      </c>
      <c r="E3013" s="47" t="s">
        <v>64</v>
      </c>
      <c r="F3013" s="47" t="s">
        <v>2280</v>
      </c>
      <c r="G3013" s="47" t="s">
        <v>97</v>
      </c>
      <c r="H3013" s="47" t="s">
        <v>2232</v>
      </c>
      <c r="I3013" s="47" t="n">
        <v>5</v>
      </c>
    </row>
    <row r="3014" customFormat="false" ht="15" hidden="false" customHeight="false" outlineLevel="0" collapsed="false">
      <c r="A3014" s="47" t="s">
        <v>5255</v>
      </c>
      <c r="B3014" s="47" t="s">
        <v>856</v>
      </c>
      <c r="C3014" s="48" t="n">
        <v>46079</v>
      </c>
      <c r="D3014" s="47" t="s">
        <v>74</v>
      </c>
      <c r="E3014" s="47" t="s">
        <v>64</v>
      </c>
      <c r="F3014" s="47" t="s">
        <v>2278</v>
      </c>
      <c r="G3014" s="47" t="s">
        <v>97</v>
      </c>
      <c r="H3014" s="47" t="s">
        <v>2232</v>
      </c>
      <c r="I3014" s="47" t="n">
        <v>3</v>
      </c>
    </row>
    <row r="3015" customFormat="false" ht="15" hidden="false" customHeight="false" outlineLevel="0" collapsed="false">
      <c r="A3015" s="47" t="s">
        <v>5256</v>
      </c>
      <c r="B3015" s="47" t="s">
        <v>856</v>
      </c>
      <c r="C3015" s="48" t="n">
        <v>46079</v>
      </c>
      <c r="D3015" s="47" t="s">
        <v>74</v>
      </c>
      <c r="E3015" s="47" t="s">
        <v>64</v>
      </c>
      <c r="F3015" s="47" t="s">
        <v>2278</v>
      </c>
      <c r="G3015" s="47" t="s">
        <v>97</v>
      </c>
      <c r="H3015" s="47" t="s">
        <v>2232</v>
      </c>
      <c r="I3015" s="47" t="n">
        <v>3</v>
      </c>
    </row>
    <row r="3016" customFormat="false" ht="15" hidden="false" customHeight="false" outlineLevel="0" collapsed="false">
      <c r="A3016" s="47" t="s">
        <v>5257</v>
      </c>
      <c r="B3016" s="47" t="s">
        <v>857</v>
      </c>
      <c r="C3016" s="48" t="n">
        <v>46079</v>
      </c>
      <c r="D3016" s="47" t="s">
        <v>73</v>
      </c>
      <c r="E3016" s="47" t="s">
        <v>65</v>
      </c>
      <c r="F3016" s="47" t="s">
        <v>2284</v>
      </c>
      <c r="G3016" s="47" t="s">
        <v>93</v>
      </c>
      <c r="H3016" s="47" t="s">
        <v>2253</v>
      </c>
      <c r="I3016" s="47" t="n">
        <v>41</v>
      </c>
    </row>
    <row r="3017" customFormat="false" ht="15" hidden="false" customHeight="false" outlineLevel="0" collapsed="false">
      <c r="A3017" s="47" t="s">
        <v>5258</v>
      </c>
      <c r="B3017" s="47" t="s">
        <v>857</v>
      </c>
      <c r="C3017" s="48" t="n">
        <v>46079</v>
      </c>
      <c r="D3017" s="47" t="s">
        <v>73</v>
      </c>
      <c r="E3017" s="47" t="s">
        <v>65</v>
      </c>
      <c r="F3017" s="47" t="s">
        <v>2284</v>
      </c>
      <c r="G3017" s="47" t="s">
        <v>95</v>
      </c>
      <c r="H3017" s="47" t="s">
        <v>2245</v>
      </c>
      <c r="I3017" s="47" t="n">
        <v>24</v>
      </c>
    </row>
    <row r="3018" customFormat="false" ht="15" hidden="false" customHeight="false" outlineLevel="0" collapsed="false">
      <c r="A3018" s="47" t="s">
        <v>5259</v>
      </c>
      <c r="B3018" s="47" t="s">
        <v>857</v>
      </c>
      <c r="C3018" s="48" t="n">
        <v>46079</v>
      </c>
      <c r="D3018" s="47" t="s">
        <v>73</v>
      </c>
      <c r="E3018" s="47" t="s">
        <v>65</v>
      </c>
      <c r="F3018" s="47" t="s">
        <v>2289</v>
      </c>
      <c r="G3018" s="47" t="s">
        <v>97</v>
      </c>
      <c r="H3018" s="47" t="s">
        <v>2232</v>
      </c>
      <c r="I3018" s="47" t="n">
        <v>2</v>
      </c>
    </row>
    <row r="3019" customFormat="false" ht="15" hidden="false" customHeight="false" outlineLevel="0" collapsed="false">
      <c r="A3019" s="47" t="s">
        <v>5260</v>
      </c>
      <c r="B3019" s="47" t="s">
        <v>857</v>
      </c>
      <c r="C3019" s="48" t="n">
        <v>46079</v>
      </c>
      <c r="D3019" s="47" t="s">
        <v>73</v>
      </c>
      <c r="E3019" s="47" t="s">
        <v>65</v>
      </c>
      <c r="F3019" s="47" t="s">
        <v>2289</v>
      </c>
      <c r="G3019" s="47" t="s">
        <v>97</v>
      </c>
      <c r="H3019" s="47" t="s">
        <v>2232</v>
      </c>
      <c r="I3019" s="47" t="n">
        <v>3</v>
      </c>
    </row>
    <row r="3020" customFormat="false" ht="15" hidden="false" customHeight="false" outlineLevel="0" collapsed="false">
      <c r="A3020" s="47" t="s">
        <v>5261</v>
      </c>
      <c r="B3020" s="47" t="s">
        <v>857</v>
      </c>
      <c r="C3020" s="48" t="n">
        <v>46079</v>
      </c>
      <c r="D3020" s="47" t="s">
        <v>73</v>
      </c>
      <c r="E3020" s="47" t="s">
        <v>65</v>
      </c>
      <c r="F3020" s="47" t="s">
        <v>2289</v>
      </c>
      <c r="G3020" s="47" t="s">
        <v>97</v>
      </c>
      <c r="H3020" s="47" t="s">
        <v>2232</v>
      </c>
      <c r="I3020" s="47" t="n">
        <v>6</v>
      </c>
    </row>
    <row r="3021" customFormat="false" ht="15" hidden="false" customHeight="false" outlineLevel="0" collapsed="false">
      <c r="A3021" s="47" t="s">
        <v>5262</v>
      </c>
      <c r="B3021" s="47" t="s">
        <v>858</v>
      </c>
      <c r="C3021" s="48" t="n">
        <v>46079</v>
      </c>
      <c r="D3021" s="47" t="s">
        <v>74</v>
      </c>
      <c r="E3021" s="47" t="s">
        <v>65</v>
      </c>
      <c r="F3021" s="47" t="s">
        <v>2284</v>
      </c>
      <c r="G3021" s="47" t="s">
        <v>93</v>
      </c>
      <c r="H3021" s="47" t="s">
        <v>2253</v>
      </c>
      <c r="I3021" s="47" t="n">
        <v>6</v>
      </c>
    </row>
    <row r="3022" customFormat="false" ht="15" hidden="false" customHeight="false" outlineLevel="0" collapsed="false">
      <c r="A3022" s="47" t="s">
        <v>5263</v>
      </c>
      <c r="B3022" s="47" t="s">
        <v>858</v>
      </c>
      <c r="C3022" s="48" t="n">
        <v>46079</v>
      </c>
      <c r="D3022" s="47" t="s">
        <v>74</v>
      </c>
      <c r="E3022" s="47" t="s">
        <v>65</v>
      </c>
      <c r="F3022" s="47" t="s">
        <v>2284</v>
      </c>
      <c r="G3022" s="47" t="s">
        <v>94</v>
      </c>
      <c r="H3022" s="47" t="s">
        <v>2229</v>
      </c>
      <c r="I3022" s="47" t="n">
        <v>65</v>
      </c>
    </row>
    <row r="3023" customFormat="false" ht="15" hidden="false" customHeight="false" outlineLevel="0" collapsed="false">
      <c r="A3023" s="47" t="s">
        <v>5264</v>
      </c>
      <c r="B3023" s="47" t="s">
        <v>858</v>
      </c>
      <c r="C3023" s="48" t="n">
        <v>46079</v>
      </c>
      <c r="D3023" s="47" t="s">
        <v>74</v>
      </c>
      <c r="E3023" s="47" t="s">
        <v>65</v>
      </c>
      <c r="F3023" s="47" t="s">
        <v>2284</v>
      </c>
      <c r="G3023" s="47" t="s">
        <v>97</v>
      </c>
      <c r="H3023" s="47" t="s">
        <v>2232</v>
      </c>
      <c r="I3023" s="47" t="n">
        <v>5</v>
      </c>
    </row>
    <row r="3024" customFormat="false" ht="15" hidden="false" customHeight="false" outlineLevel="0" collapsed="false">
      <c r="A3024" s="47" t="s">
        <v>5265</v>
      </c>
      <c r="B3024" s="47" t="s">
        <v>858</v>
      </c>
      <c r="C3024" s="48" t="n">
        <v>46079</v>
      </c>
      <c r="D3024" s="47" t="s">
        <v>74</v>
      </c>
      <c r="E3024" s="47" t="s">
        <v>65</v>
      </c>
      <c r="F3024" s="47" t="s">
        <v>2284</v>
      </c>
      <c r="G3024" s="47" t="s">
        <v>97</v>
      </c>
      <c r="H3024" s="47" t="s">
        <v>2232</v>
      </c>
      <c r="I3024" s="47" t="n">
        <v>3</v>
      </c>
    </row>
    <row r="3025" customFormat="false" ht="15" hidden="false" customHeight="false" outlineLevel="0" collapsed="false">
      <c r="A3025" s="47" t="s">
        <v>5266</v>
      </c>
      <c r="B3025" s="47" t="s">
        <v>858</v>
      </c>
      <c r="C3025" s="48" t="n">
        <v>46079</v>
      </c>
      <c r="D3025" s="47" t="s">
        <v>74</v>
      </c>
      <c r="E3025" s="47" t="s">
        <v>65</v>
      </c>
      <c r="F3025" s="47" t="s">
        <v>2284</v>
      </c>
      <c r="G3025" s="47" t="s">
        <v>97</v>
      </c>
      <c r="H3025" s="47" t="s">
        <v>2232</v>
      </c>
      <c r="I3025" s="47" t="n">
        <v>6</v>
      </c>
    </row>
    <row r="3026" customFormat="false" ht="15" hidden="false" customHeight="false" outlineLevel="0" collapsed="false">
      <c r="A3026" s="47" t="s">
        <v>5267</v>
      </c>
      <c r="B3026" s="47" t="s">
        <v>858</v>
      </c>
      <c r="C3026" s="48" t="n">
        <v>46079</v>
      </c>
      <c r="D3026" s="47" t="s">
        <v>74</v>
      </c>
      <c r="E3026" s="47" t="s">
        <v>65</v>
      </c>
      <c r="F3026" s="47" t="s">
        <v>2289</v>
      </c>
      <c r="G3026" s="47" t="s">
        <v>97</v>
      </c>
      <c r="H3026" s="47" t="s">
        <v>2232</v>
      </c>
      <c r="I3026" s="47" t="n">
        <v>3</v>
      </c>
    </row>
    <row r="3027" customFormat="false" ht="15" hidden="false" customHeight="false" outlineLevel="0" collapsed="false">
      <c r="A3027" s="47" t="s">
        <v>5268</v>
      </c>
      <c r="B3027" s="47" t="s">
        <v>858</v>
      </c>
      <c r="C3027" s="48" t="n">
        <v>46079</v>
      </c>
      <c r="D3027" s="47" t="s">
        <v>74</v>
      </c>
      <c r="E3027" s="47" t="s">
        <v>65</v>
      </c>
      <c r="F3027" s="47" t="s">
        <v>2284</v>
      </c>
      <c r="G3027" s="47" t="s">
        <v>97</v>
      </c>
      <c r="H3027" s="47" t="s">
        <v>2232</v>
      </c>
      <c r="I3027" s="47" t="n">
        <v>6</v>
      </c>
    </row>
    <row r="3028" customFormat="false" ht="15" hidden="false" customHeight="false" outlineLevel="0" collapsed="false">
      <c r="A3028" s="47" t="s">
        <v>5269</v>
      </c>
      <c r="B3028" s="47" t="s">
        <v>858</v>
      </c>
      <c r="C3028" s="48" t="n">
        <v>46079</v>
      </c>
      <c r="D3028" s="47" t="s">
        <v>74</v>
      </c>
      <c r="E3028" s="47" t="s">
        <v>65</v>
      </c>
      <c r="F3028" s="47" t="s">
        <v>2289</v>
      </c>
      <c r="G3028" s="47" t="s">
        <v>97</v>
      </c>
      <c r="H3028" s="47" t="s">
        <v>2232</v>
      </c>
      <c r="I3028" s="47" t="n">
        <v>3</v>
      </c>
    </row>
    <row r="3029" customFormat="false" ht="15" hidden="false" customHeight="false" outlineLevel="0" collapsed="false">
      <c r="A3029" s="47" t="s">
        <v>5270</v>
      </c>
      <c r="B3029" s="47" t="s">
        <v>858</v>
      </c>
      <c r="C3029" s="48" t="n">
        <v>46079</v>
      </c>
      <c r="D3029" s="47" t="s">
        <v>74</v>
      </c>
      <c r="E3029" s="47" t="s">
        <v>65</v>
      </c>
      <c r="F3029" s="47" t="s">
        <v>2289</v>
      </c>
      <c r="G3029" s="47" t="s">
        <v>97</v>
      </c>
      <c r="H3029" s="47" t="s">
        <v>2232</v>
      </c>
      <c r="I3029" s="47" t="n">
        <v>5</v>
      </c>
    </row>
    <row r="3030" customFormat="false" ht="15" hidden="false" customHeight="false" outlineLevel="0" collapsed="false">
      <c r="A3030" s="47" t="s">
        <v>5271</v>
      </c>
      <c r="B3030" s="47" t="s">
        <v>858</v>
      </c>
      <c r="C3030" s="48" t="n">
        <v>46079</v>
      </c>
      <c r="D3030" s="47" t="s">
        <v>74</v>
      </c>
      <c r="E3030" s="47" t="s">
        <v>65</v>
      </c>
      <c r="F3030" s="47" t="s">
        <v>2284</v>
      </c>
      <c r="G3030" s="47" t="s">
        <v>97</v>
      </c>
      <c r="H3030" s="47" t="s">
        <v>2232</v>
      </c>
      <c r="I3030" s="47" t="n">
        <v>4</v>
      </c>
    </row>
    <row r="3031" customFormat="false" ht="15" hidden="false" customHeight="false" outlineLevel="0" collapsed="false">
      <c r="A3031" s="47" t="s">
        <v>5272</v>
      </c>
      <c r="B3031" s="47" t="s">
        <v>860</v>
      </c>
      <c r="C3031" s="48" t="n">
        <v>46079</v>
      </c>
      <c r="D3031" s="47" t="s">
        <v>75</v>
      </c>
      <c r="E3031" s="47" t="s">
        <v>65</v>
      </c>
      <c r="F3031" s="47" t="s">
        <v>2284</v>
      </c>
      <c r="G3031" s="47" t="s">
        <v>93</v>
      </c>
      <c r="H3031" s="47" t="s">
        <v>2253</v>
      </c>
      <c r="I3031" s="47" t="n">
        <v>5</v>
      </c>
    </row>
    <row r="3032" customFormat="false" ht="15" hidden="false" customHeight="false" outlineLevel="0" collapsed="false">
      <c r="A3032" s="47" t="s">
        <v>5273</v>
      </c>
      <c r="B3032" s="47" t="s">
        <v>860</v>
      </c>
      <c r="C3032" s="48" t="n">
        <v>46079</v>
      </c>
      <c r="D3032" s="47" t="s">
        <v>75</v>
      </c>
      <c r="E3032" s="47" t="s">
        <v>65</v>
      </c>
      <c r="F3032" s="47" t="s">
        <v>2284</v>
      </c>
      <c r="G3032" s="47" t="s">
        <v>97</v>
      </c>
      <c r="H3032" s="47" t="s">
        <v>2232</v>
      </c>
      <c r="I3032" s="47" t="n">
        <v>6</v>
      </c>
    </row>
    <row r="3033" customFormat="false" ht="15" hidden="false" customHeight="false" outlineLevel="0" collapsed="false">
      <c r="A3033" s="47" t="s">
        <v>5274</v>
      </c>
      <c r="B3033" s="47" t="s">
        <v>860</v>
      </c>
      <c r="C3033" s="48" t="n">
        <v>46079</v>
      </c>
      <c r="D3033" s="47" t="s">
        <v>75</v>
      </c>
      <c r="E3033" s="47" t="s">
        <v>65</v>
      </c>
      <c r="F3033" s="47" t="s">
        <v>2284</v>
      </c>
      <c r="G3033" s="47" t="s">
        <v>97</v>
      </c>
      <c r="H3033" s="47" t="s">
        <v>2232</v>
      </c>
      <c r="I3033" s="47" t="n">
        <v>2</v>
      </c>
    </row>
    <row r="3034" customFormat="false" ht="15" hidden="false" customHeight="false" outlineLevel="0" collapsed="false">
      <c r="A3034" s="47" t="s">
        <v>5275</v>
      </c>
      <c r="B3034" s="47" t="s">
        <v>860</v>
      </c>
      <c r="C3034" s="48" t="n">
        <v>46079</v>
      </c>
      <c r="D3034" s="47" t="s">
        <v>75</v>
      </c>
      <c r="E3034" s="47" t="s">
        <v>65</v>
      </c>
      <c r="F3034" s="47" t="s">
        <v>2284</v>
      </c>
      <c r="G3034" s="47" t="s">
        <v>97</v>
      </c>
      <c r="H3034" s="47" t="s">
        <v>2232</v>
      </c>
      <c r="I3034" s="47" t="n">
        <v>2</v>
      </c>
    </row>
    <row r="3035" customFormat="false" ht="15" hidden="false" customHeight="false" outlineLevel="0" collapsed="false">
      <c r="A3035" s="47" t="s">
        <v>5276</v>
      </c>
      <c r="B3035" s="47" t="s">
        <v>860</v>
      </c>
      <c r="C3035" s="48" t="n">
        <v>46079</v>
      </c>
      <c r="D3035" s="47" t="s">
        <v>75</v>
      </c>
      <c r="E3035" s="47" t="s">
        <v>65</v>
      </c>
      <c r="F3035" s="47" t="s">
        <v>2284</v>
      </c>
      <c r="G3035" s="47" t="s">
        <v>97</v>
      </c>
      <c r="H3035" s="47" t="s">
        <v>2232</v>
      </c>
      <c r="I3035" s="47" t="n">
        <v>3</v>
      </c>
    </row>
    <row r="3036" customFormat="false" ht="15" hidden="false" customHeight="false" outlineLevel="0" collapsed="false">
      <c r="A3036" s="47" t="s">
        <v>5277</v>
      </c>
      <c r="B3036" s="47" t="s">
        <v>860</v>
      </c>
      <c r="C3036" s="48" t="n">
        <v>46079</v>
      </c>
      <c r="D3036" s="47" t="s">
        <v>75</v>
      </c>
      <c r="E3036" s="47" t="s">
        <v>65</v>
      </c>
      <c r="F3036" s="47" t="s">
        <v>2289</v>
      </c>
      <c r="G3036" s="47" t="s">
        <v>97</v>
      </c>
      <c r="H3036" s="47" t="s">
        <v>2232</v>
      </c>
      <c r="I3036" s="47" t="n">
        <v>2</v>
      </c>
    </row>
    <row r="3037" customFormat="false" ht="15" hidden="false" customHeight="false" outlineLevel="0" collapsed="false">
      <c r="A3037" s="47" t="s">
        <v>5278</v>
      </c>
      <c r="B3037" s="47" t="s">
        <v>860</v>
      </c>
      <c r="C3037" s="48" t="n">
        <v>46079</v>
      </c>
      <c r="D3037" s="47" t="s">
        <v>75</v>
      </c>
      <c r="E3037" s="47" t="s">
        <v>65</v>
      </c>
      <c r="F3037" s="47" t="s">
        <v>2289</v>
      </c>
      <c r="G3037" s="47" t="s">
        <v>97</v>
      </c>
      <c r="H3037" s="47" t="s">
        <v>2232</v>
      </c>
      <c r="I3037" s="47" t="n">
        <v>2</v>
      </c>
    </row>
    <row r="3038" customFormat="false" ht="15" hidden="false" customHeight="false" outlineLevel="0" collapsed="false">
      <c r="A3038" s="47" t="s">
        <v>5279</v>
      </c>
      <c r="B3038" s="47" t="s">
        <v>861</v>
      </c>
      <c r="C3038" s="48" t="n">
        <v>46080</v>
      </c>
      <c r="D3038" s="47" t="s">
        <v>73</v>
      </c>
      <c r="E3038" s="47" t="s">
        <v>62</v>
      </c>
      <c r="F3038" s="47" t="s">
        <v>2228</v>
      </c>
      <c r="G3038" s="47" t="s">
        <v>97</v>
      </c>
      <c r="H3038" s="47" t="s">
        <v>2232</v>
      </c>
      <c r="I3038" s="47" t="n">
        <v>5</v>
      </c>
    </row>
    <row r="3039" customFormat="false" ht="15" hidden="false" customHeight="false" outlineLevel="0" collapsed="false">
      <c r="A3039" s="47" t="s">
        <v>5280</v>
      </c>
      <c r="B3039" s="47" t="s">
        <v>861</v>
      </c>
      <c r="C3039" s="48" t="n">
        <v>46080</v>
      </c>
      <c r="D3039" s="47" t="s">
        <v>73</v>
      </c>
      <c r="E3039" s="47" t="s">
        <v>62</v>
      </c>
      <c r="F3039" s="47" t="s">
        <v>2228</v>
      </c>
      <c r="G3039" s="47" t="s">
        <v>97</v>
      </c>
      <c r="H3039" s="47" t="s">
        <v>2232</v>
      </c>
      <c r="I3039" s="47" t="n">
        <v>4</v>
      </c>
    </row>
    <row r="3040" customFormat="false" ht="15" hidden="false" customHeight="false" outlineLevel="0" collapsed="false">
      <c r="A3040" s="47" t="s">
        <v>5281</v>
      </c>
      <c r="B3040" s="47" t="s">
        <v>861</v>
      </c>
      <c r="C3040" s="48" t="n">
        <v>46080</v>
      </c>
      <c r="D3040" s="47" t="s">
        <v>73</v>
      </c>
      <c r="E3040" s="47" t="s">
        <v>62</v>
      </c>
      <c r="F3040" s="47" t="s">
        <v>2231</v>
      </c>
      <c r="G3040" s="47" t="s">
        <v>97</v>
      </c>
      <c r="H3040" s="47" t="s">
        <v>2232</v>
      </c>
      <c r="I3040" s="47" t="n">
        <v>5</v>
      </c>
    </row>
    <row r="3041" customFormat="false" ht="15" hidden="false" customHeight="false" outlineLevel="0" collapsed="false">
      <c r="A3041" s="47" t="s">
        <v>5282</v>
      </c>
      <c r="B3041" s="47" t="s">
        <v>861</v>
      </c>
      <c r="C3041" s="48" t="n">
        <v>46080</v>
      </c>
      <c r="D3041" s="47" t="s">
        <v>73</v>
      </c>
      <c r="E3041" s="47" t="s">
        <v>62</v>
      </c>
      <c r="F3041" s="47" t="s">
        <v>2228</v>
      </c>
      <c r="G3041" s="47" t="s">
        <v>97</v>
      </c>
      <c r="H3041" s="47" t="s">
        <v>2232</v>
      </c>
      <c r="I3041" s="47" t="n">
        <v>6</v>
      </c>
    </row>
    <row r="3042" customFormat="false" ht="15" hidden="false" customHeight="false" outlineLevel="0" collapsed="false">
      <c r="A3042" s="47" t="s">
        <v>5283</v>
      </c>
      <c r="B3042" s="47" t="s">
        <v>861</v>
      </c>
      <c r="C3042" s="48" t="n">
        <v>46080</v>
      </c>
      <c r="D3042" s="47" t="s">
        <v>73</v>
      </c>
      <c r="E3042" s="47" t="s">
        <v>62</v>
      </c>
      <c r="F3042" s="47" t="s">
        <v>2228</v>
      </c>
      <c r="G3042" s="47" t="s">
        <v>97</v>
      </c>
      <c r="H3042" s="47" t="s">
        <v>2232</v>
      </c>
      <c r="I3042" s="47" t="n">
        <v>2</v>
      </c>
    </row>
    <row r="3043" customFormat="false" ht="15" hidden="false" customHeight="false" outlineLevel="0" collapsed="false">
      <c r="A3043" s="47" t="s">
        <v>5284</v>
      </c>
      <c r="B3043" s="47" t="s">
        <v>862</v>
      </c>
      <c r="C3043" s="48" t="n">
        <v>46080</v>
      </c>
      <c r="D3043" s="47" t="s">
        <v>74</v>
      </c>
      <c r="E3043" s="47" t="s">
        <v>62</v>
      </c>
      <c r="F3043" s="47" t="s">
        <v>2228</v>
      </c>
      <c r="G3043" s="47" t="s">
        <v>97</v>
      </c>
      <c r="H3043" s="47" t="s">
        <v>2232</v>
      </c>
      <c r="I3043" s="47" t="n">
        <v>2</v>
      </c>
    </row>
    <row r="3044" customFormat="false" ht="15" hidden="false" customHeight="false" outlineLevel="0" collapsed="false">
      <c r="A3044" s="47" t="s">
        <v>5285</v>
      </c>
      <c r="B3044" s="47" t="s">
        <v>862</v>
      </c>
      <c r="C3044" s="48" t="n">
        <v>46080</v>
      </c>
      <c r="D3044" s="47" t="s">
        <v>74</v>
      </c>
      <c r="E3044" s="47" t="s">
        <v>62</v>
      </c>
      <c r="F3044" s="47" t="s">
        <v>2228</v>
      </c>
      <c r="G3044" s="47" t="s">
        <v>97</v>
      </c>
      <c r="H3044" s="47" t="s">
        <v>2232</v>
      </c>
      <c r="I3044" s="47" t="n">
        <v>7</v>
      </c>
    </row>
    <row r="3045" customFormat="false" ht="15" hidden="false" customHeight="false" outlineLevel="0" collapsed="false">
      <c r="A3045" s="47" t="s">
        <v>5286</v>
      </c>
      <c r="B3045" s="47" t="s">
        <v>862</v>
      </c>
      <c r="C3045" s="48" t="n">
        <v>46080</v>
      </c>
      <c r="D3045" s="47" t="s">
        <v>74</v>
      </c>
      <c r="E3045" s="47" t="s">
        <v>62</v>
      </c>
      <c r="F3045" s="47" t="s">
        <v>2231</v>
      </c>
      <c r="G3045" s="47" t="s">
        <v>97</v>
      </c>
      <c r="H3045" s="47" t="s">
        <v>2232</v>
      </c>
      <c r="I3045" s="47" t="n">
        <v>2</v>
      </c>
    </row>
    <row r="3046" customFormat="false" ht="15" hidden="false" customHeight="false" outlineLevel="0" collapsed="false">
      <c r="A3046" s="47" t="s">
        <v>5287</v>
      </c>
      <c r="B3046" s="47" t="s">
        <v>862</v>
      </c>
      <c r="C3046" s="48" t="n">
        <v>46080</v>
      </c>
      <c r="D3046" s="47" t="s">
        <v>74</v>
      </c>
      <c r="E3046" s="47" t="s">
        <v>62</v>
      </c>
      <c r="F3046" s="47" t="s">
        <v>2231</v>
      </c>
      <c r="G3046" s="47" t="s">
        <v>97</v>
      </c>
      <c r="H3046" s="47" t="s">
        <v>2232</v>
      </c>
      <c r="I3046" s="47" t="n">
        <v>7</v>
      </c>
    </row>
    <row r="3047" customFormat="false" ht="15" hidden="false" customHeight="false" outlineLevel="0" collapsed="false">
      <c r="A3047" s="47" t="s">
        <v>5288</v>
      </c>
      <c r="B3047" s="47" t="s">
        <v>862</v>
      </c>
      <c r="C3047" s="48" t="n">
        <v>46080</v>
      </c>
      <c r="D3047" s="47" t="s">
        <v>74</v>
      </c>
      <c r="E3047" s="47" t="s">
        <v>62</v>
      </c>
      <c r="F3047" s="47" t="s">
        <v>2228</v>
      </c>
      <c r="G3047" s="47" t="s">
        <v>97</v>
      </c>
      <c r="H3047" s="47" t="s">
        <v>2232</v>
      </c>
      <c r="I3047" s="47" t="n">
        <v>5</v>
      </c>
    </row>
    <row r="3048" customFormat="false" ht="15" hidden="false" customHeight="false" outlineLevel="0" collapsed="false">
      <c r="A3048" s="47" t="s">
        <v>5289</v>
      </c>
      <c r="B3048" s="47" t="s">
        <v>862</v>
      </c>
      <c r="C3048" s="48" t="n">
        <v>46080</v>
      </c>
      <c r="D3048" s="47" t="s">
        <v>74</v>
      </c>
      <c r="E3048" s="47" t="s">
        <v>62</v>
      </c>
      <c r="F3048" s="47" t="s">
        <v>2228</v>
      </c>
      <c r="G3048" s="47" t="s">
        <v>97</v>
      </c>
      <c r="H3048" s="47" t="s">
        <v>2232</v>
      </c>
      <c r="I3048" s="47" t="n">
        <v>5</v>
      </c>
    </row>
    <row r="3049" customFormat="false" ht="15" hidden="false" customHeight="false" outlineLevel="0" collapsed="false">
      <c r="A3049" s="47" t="s">
        <v>5290</v>
      </c>
      <c r="B3049" s="47" t="s">
        <v>862</v>
      </c>
      <c r="C3049" s="48" t="n">
        <v>46080</v>
      </c>
      <c r="D3049" s="47" t="s">
        <v>74</v>
      </c>
      <c r="E3049" s="47" t="s">
        <v>62</v>
      </c>
      <c r="F3049" s="47" t="s">
        <v>2231</v>
      </c>
      <c r="G3049" s="47" t="s">
        <v>97</v>
      </c>
      <c r="H3049" s="47" t="s">
        <v>2232</v>
      </c>
      <c r="I3049" s="47" t="n">
        <v>5</v>
      </c>
    </row>
    <row r="3050" customFormat="false" ht="15" hidden="false" customHeight="false" outlineLevel="0" collapsed="false">
      <c r="A3050" s="47" t="s">
        <v>5291</v>
      </c>
      <c r="B3050" s="47" t="s">
        <v>863</v>
      </c>
      <c r="C3050" s="48" t="n">
        <v>46080</v>
      </c>
      <c r="D3050" s="47" t="s">
        <v>75</v>
      </c>
      <c r="E3050" s="47" t="s">
        <v>62</v>
      </c>
      <c r="F3050" s="47" t="s">
        <v>2228</v>
      </c>
      <c r="G3050" s="47" t="s">
        <v>95</v>
      </c>
      <c r="H3050" s="47" t="s">
        <v>2245</v>
      </c>
      <c r="I3050" s="47" t="n">
        <v>30</v>
      </c>
    </row>
    <row r="3051" customFormat="false" ht="15" hidden="false" customHeight="false" outlineLevel="0" collapsed="false">
      <c r="A3051" s="47" t="s">
        <v>5292</v>
      </c>
      <c r="B3051" s="47" t="s">
        <v>863</v>
      </c>
      <c r="C3051" s="48" t="n">
        <v>46080</v>
      </c>
      <c r="D3051" s="47" t="s">
        <v>75</v>
      </c>
      <c r="E3051" s="47" t="s">
        <v>62</v>
      </c>
      <c r="F3051" s="47" t="s">
        <v>2231</v>
      </c>
      <c r="G3051" s="47" t="s">
        <v>97</v>
      </c>
      <c r="H3051" s="47" t="s">
        <v>2232</v>
      </c>
      <c r="I3051" s="47" t="n">
        <v>3</v>
      </c>
    </row>
    <row r="3052" customFormat="false" ht="15" hidden="false" customHeight="false" outlineLevel="0" collapsed="false">
      <c r="A3052" s="47" t="s">
        <v>5293</v>
      </c>
      <c r="B3052" s="47" t="s">
        <v>863</v>
      </c>
      <c r="C3052" s="48" t="n">
        <v>46080</v>
      </c>
      <c r="D3052" s="47" t="s">
        <v>75</v>
      </c>
      <c r="E3052" s="47" t="s">
        <v>62</v>
      </c>
      <c r="F3052" s="47" t="s">
        <v>2231</v>
      </c>
      <c r="G3052" s="47" t="s">
        <v>97</v>
      </c>
      <c r="H3052" s="47" t="s">
        <v>2232</v>
      </c>
      <c r="I3052" s="47" t="n">
        <v>7</v>
      </c>
    </row>
    <row r="3053" customFormat="false" ht="15" hidden="false" customHeight="false" outlineLevel="0" collapsed="false">
      <c r="A3053" s="47" t="s">
        <v>5294</v>
      </c>
      <c r="B3053" s="47" t="s">
        <v>863</v>
      </c>
      <c r="C3053" s="48" t="n">
        <v>46080</v>
      </c>
      <c r="D3053" s="47" t="s">
        <v>75</v>
      </c>
      <c r="E3053" s="47" t="s">
        <v>62</v>
      </c>
      <c r="F3053" s="47" t="s">
        <v>2231</v>
      </c>
      <c r="G3053" s="47" t="s">
        <v>97</v>
      </c>
      <c r="H3053" s="47" t="s">
        <v>2232</v>
      </c>
      <c r="I3053" s="47" t="n">
        <v>7</v>
      </c>
    </row>
    <row r="3054" customFormat="false" ht="15" hidden="false" customHeight="false" outlineLevel="0" collapsed="false">
      <c r="A3054" s="47" t="s">
        <v>5295</v>
      </c>
      <c r="B3054" s="47" t="s">
        <v>863</v>
      </c>
      <c r="C3054" s="48" t="n">
        <v>46080</v>
      </c>
      <c r="D3054" s="47" t="s">
        <v>75</v>
      </c>
      <c r="E3054" s="47" t="s">
        <v>62</v>
      </c>
      <c r="F3054" s="47" t="s">
        <v>2228</v>
      </c>
      <c r="G3054" s="47" t="s">
        <v>97</v>
      </c>
      <c r="H3054" s="47" t="s">
        <v>2232</v>
      </c>
      <c r="I3054" s="47" t="n">
        <v>7</v>
      </c>
    </row>
    <row r="3055" customFormat="false" ht="15" hidden="false" customHeight="false" outlineLevel="0" collapsed="false">
      <c r="A3055" s="47" t="s">
        <v>5296</v>
      </c>
      <c r="B3055" s="47" t="s">
        <v>864</v>
      </c>
      <c r="C3055" s="48" t="n">
        <v>46080</v>
      </c>
      <c r="D3055" s="47" t="s">
        <v>73</v>
      </c>
      <c r="E3055" s="47" t="s">
        <v>63</v>
      </c>
      <c r="F3055" s="47" t="s">
        <v>2260</v>
      </c>
      <c r="G3055" s="47" t="s">
        <v>93</v>
      </c>
      <c r="H3055" s="47" t="s">
        <v>2253</v>
      </c>
      <c r="I3055" s="47" t="n">
        <v>34</v>
      </c>
    </row>
    <row r="3056" customFormat="false" ht="15" hidden="false" customHeight="false" outlineLevel="0" collapsed="false">
      <c r="A3056" s="47" t="s">
        <v>5297</v>
      </c>
      <c r="B3056" s="47" t="s">
        <v>864</v>
      </c>
      <c r="C3056" s="48" t="n">
        <v>46080</v>
      </c>
      <c r="D3056" s="47" t="s">
        <v>73</v>
      </c>
      <c r="E3056" s="47" t="s">
        <v>63</v>
      </c>
      <c r="F3056" s="47" t="s">
        <v>2255</v>
      </c>
      <c r="G3056" s="47" t="s">
        <v>97</v>
      </c>
      <c r="H3056" s="47" t="s">
        <v>2232</v>
      </c>
      <c r="I3056" s="47" t="n">
        <v>3</v>
      </c>
    </row>
    <row r="3057" customFormat="false" ht="15" hidden="false" customHeight="false" outlineLevel="0" collapsed="false">
      <c r="A3057" s="47" t="s">
        <v>5298</v>
      </c>
      <c r="B3057" s="47" t="s">
        <v>864</v>
      </c>
      <c r="C3057" s="48" t="n">
        <v>46080</v>
      </c>
      <c r="D3057" s="47" t="s">
        <v>73</v>
      </c>
      <c r="E3057" s="47" t="s">
        <v>63</v>
      </c>
      <c r="F3057" s="47" t="s">
        <v>2260</v>
      </c>
      <c r="G3057" s="47" t="s">
        <v>97</v>
      </c>
      <c r="H3057" s="47" t="s">
        <v>2232</v>
      </c>
      <c r="I3057" s="47" t="n">
        <v>4</v>
      </c>
    </row>
    <row r="3058" customFormat="false" ht="15" hidden="false" customHeight="false" outlineLevel="0" collapsed="false">
      <c r="A3058" s="47" t="s">
        <v>5299</v>
      </c>
      <c r="B3058" s="47" t="s">
        <v>864</v>
      </c>
      <c r="C3058" s="48" t="n">
        <v>46080</v>
      </c>
      <c r="D3058" s="47" t="s">
        <v>73</v>
      </c>
      <c r="E3058" s="47" t="s">
        <v>63</v>
      </c>
      <c r="F3058" s="47" t="s">
        <v>2252</v>
      </c>
      <c r="G3058" s="47" t="s">
        <v>97</v>
      </c>
      <c r="H3058" s="47" t="s">
        <v>2232</v>
      </c>
      <c r="I3058" s="47" t="n">
        <v>4</v>
      </c>
    </row>
    <row r="3059" customFormat="false" ht="15" hidden="false" customHeight="false" outlineLevel="0" collapsed="false">
      <c r="A3059" s="47" t="s">
        <v>5300</v>
      </c>
      <c r="B3059" s="47" t="s">
        <v>864</v>
      </c>
      <c r="C3059" s="48" t="n">
        <v>46080</v>
      </c>
      <c r="D3059" s="47" t="s">
        <v>73</v>
      </c>
      <c r="E3059" s="47" t="s">
        <v>63</v>
      </c>
      <c r="F3059" s="47" t="s">
        <v>2260</v>
      </c>
      <c r="G3059" s="47" t="s">
        <v>97</v>
      </c>
      <c r="H3059" s="47" t="s">
        <v>2232</v>
      </c>
      <c r="I3059" s="47" t="n">
        <v>3</v>
      </c>
    </row>
    <row r="3060" customFormat="false" ht="15" hidden="false" customHeight="false" outlineLevel="0" collapsed="false">
      <c r="A3060" s="47" t="s">
        <v>5301</v>
      </c>
      <c r="B3060" s="47" t="s">
        <v>864</v>
      </c>
      <c r="C3060" s="48" t="n">
        <v>46080</v>
      </c>
      <c r="D3060" s="47" t="s">
        <v>73</v>
      </c>
      <c r="E3060" s="47" t="s">
        <v>63</v>
      </c>
      <c r="F3060" s="47" t="s">
        <v>2260</v>
      </c>
      <c r="G3060" s="47" t="s">
        <v>97</v>
      </c>
      <c r="H3060" s="47" t="s">
        <v>2232</v>
      </c>
      <c r="I3060" s="47" t="n">
        <v>2</v>
      </c>
    </row>
    <row r="3061" customFormat="false" ht="15" hidden="false" customHeight="false" outlineLevel="0" collapsed="false">
      <c r="A3061" s="47" t="s">
        <v>5302</v>
      </c>
      <c r="B3061" s="47" t="s">
        <v>864</v>
      </c>
      <c r="C3061" s="48" t="n">
        <v>46080</v>
      </c>
      <c r="D3061" s="47" t="s">
        <v>73</v>
      </c>
      <c r="E3061" s="47" t="s">
        <v>63</v>
      </c>
      <c r="F3061" s="47" t="s">
        <v>2255</v>
      </c>
      <c r="G3061" s="47" t="s">
        <v>97</v>
      </c>
      <c r="H3061" s="47" t="s">
        <v>2232</v>
      </c>
      <c r="I3061" s="47" t="n">
        <v>2</v>
      </c>
    </row>
    <row r="3062" customFormat="false" ht="15" hidden="false" customHeight="false" outlineLevel="0" collapsed="false">
      <c r="A3062" s="47" t="s">
        <v>5303</v>
      </c>
      <c r="B3062" s="47" t="s">
        <v>864</v>
      </c>
      <c r="C3062" s="48" t="n">
        <v>46080</v>
      </c>
      <c r="D3062" s="47" t="s">
        <v>73</v>
      </c>
      <c r="E3062" s="47" t="s">
        <v>63</v>
      </c>
      <c r="F3062" s="47" t="s">
        <v>2252</v>
      </c>
      <c r="G3062" s="47" t="s">
        <v>97</v>
      </c>
      <c r="H3062" s="47" t="s">
        <v>2232</v>
      </c>
      <c r="I3062" s="47" t="n">
        <v>7</v>
      </c>
    </row>
    <row r="3063" customFormat="false" ht="15" hidden="false" customHeight="false" outlineLevel="0" collapsed="false">
      <c r="A3063" s="47" t="s">
        <v>5304</v>
      </c>
      <c r="B3063" s="47" t="s">
        <v>866</v>
      </c>
      <c r="C3063" s="48" t="n">
        <v>46080</v>
      </c>
      <c r="D3063" s="47" t="s">
        <v>74</v>
      </c>
      <c r="E3063" s="47" t="s">
        <v>63</v>
      </c>
      <c r="F3063" s="47" t="s">
        <v>2255</v>
      </c>
      <c r="G3063" s="47" t="s">
        <v>95</v>
      </c>
      <c r="H3063" s="47" t="s">
        <v>2245</v>
      </c>
      <c r="I3063" s="47" t="n">
        <v>37</v>
      </c>
    </row>
    <row r="3064" customFormat="false" ht="15" hidden="false" customHeight="false" outlineLevel="0" collapsed="false">
      <c r="A3064" s="47" t="s">
        <v>5305</v>
      </c>
      <c r="B3064" s="47" t="s">
        <v>866</v>
      </c>
      <c r="C3064" s="48" t="n">
        <v>46080</v>
      </c>
      <c r="D3064" s="47" t="s">
        <v>74</v>
      </c>
      <c r="E3064" s="47" t="s">
        <v>63</v>
      </c>
      <c r="F3064" s="47" t="s">
        <v>2255</v>
      </c>
      <c r="G3064" s="47" t="s">
        <v>97</v>
      </c>
      <c r="H3064" s="47" t="s">
        <v>2232</v>
      </c>
      <c r="I3064" s="47" t="n">
        <v>5</v>
      </c>
    </row>
    <row r="3065" customFormat="false" ht="15" hidden="false" customHeight="false" outlineLevel="0" collapsed="false">
      <c r="A3065" s="47" t="s">
        <v>5306</v>
      </c>
      <c r="B3065" s="47" t="s">
        <v>866</v>
      </c>
      <c r="C3065" s="48" t="n">
        <v>46080</v>
      </c>
      <c r="D3065" s="47" t="s">
        <v>74</v>
      </c>
      <c r="E3065" s="47" t="s">
        <v>63</v>
      </c>
      <c r="F3065" s="47" t="s">
        <v>2255</v>
      </c>
      <c r="G3065" s="47" t="s">
        <v>97</v>
      </c>
      <c r="H3065" s="47" t="s">
        <v>2232</v>
      </c>
      <c r="I3065" s="47" t="n">
        <v>5</v>
      </c>
    </row>
    <row r="3066" customFormat="false" ht="15" hidden="false" customHeight="false" outlineLevel="0" collapsed="false">
      <c r="A3066" s="47" t="s">
        <v>5307</v>
      </c>
      <c r="B3066" s="47" t="s">
        <v>866</v>
      </c>
      <c r="C3066" s="48" t="n">
        <v>46080</v>
      </c>
      <c r="D3066" s="47" t="s">
        <v>74</v>
      </c>
      <c r="E3066" s="47" t="s">
        <v>63</v>
      </c>
      <c r="F3066" s="47" t="s">
        <v>2255</v>
      </c>
      <c r="G3066" s="47" t="s">
        <v>97</v>
      </c>
      <c r="H3066" s="47" t="s">
        <v>2232</v>
      </c>
      <c r="I3066" s="47" t="n">
        <v>6</v>
      </c>
    </row>
    <row r="3067" customFormat="false" ht="15" hidden="false" customHeight="false" outlineLevel="0" collapsed="false">
      <c r="A3067" s="47" t="s">
        <v>5308</v>
      </c>
      <c r="B3067" s="47" t="s">
        <v>866</v>
      </c>
      <c r="C3067" s="48" t="n">
        <v>46080</v>
      </c>
      <c r="D3067" s="47" t="s">
        <v>74</v>
      </c>
      <c r="E3067" s="47" t="s">
        <v>63</v>
      </c>
      <c r="F3067" s="47" t="s">
        <v>2255</v>
      </c>
      <c r="G3067" s="47" t="s">
        <v>97</v>
      </c>
      <c r="H3067" s="47" t="s">
        <v>2232</v>
      </c>
      <c r="I3067" s="47" t="n">
        <v>5</v>
      </c>
    </row>
    <row r="3068" customFormat="false" ht="15" hidden="false" customHeight="false" outlineLevel="0" collapsed="false">
      <c r="A3068" s="47" t="s">
        <v>5309</v>
      </c>
      <c r="B3068" s="47" t="s">
        <v>866</v>
      </c>
      <c r="C3068" s="48" t="n">
        <v>46080</v>
      </c>
      <c r="D3068" s="47" t="s">
        <v>74</v>
      </c>
      <c r="E3068" s="47" t="s">
        <v>63</v>
      </c>
      <c r="F3068" s="47" t="s">
        <v>2255</v>
      </c>
      <c r="G3068" s="47" t="s">
        <v>97</v>
      </c>
      <c r="H3068" s="47" t="s">
        <v>2232</v>
      </c>
      <c r="I3068" s="47" t="n">
        <v>4</v>
      </c>
    </row>
    <row r="3069" customFormat="false" ht="15" hidden="false" customHeight="false" outlineLevel="0" collapsed="false">
      <c r="A3069" s="47" t="s">
        <v>5310</v>
      </c>
      <c r="B3069" s="47" t="s">
        <v>867</v>
      </c>
      <c r="C3069" s="48" t="n">
        <v>46080</v>
      </c>
      <c r="D3069" s="47" t="s">
        <v>75</v>
      </c>
      <c r="E3069" s="47" t="s">
        <v>63</v>
      </c>
      <c r="F3069" s="47" t="s">
        <v>2255</v>
      </c>
      <c r="G3069" s="47" t="s">
        <v>95</v>
      </c>
      <c r="H3069" s="47" t="s">
        <v>2245</v>
      </c>
      <c r="I3069" s="47" t="n">
        <v>42</v>
      </c>
    </row>
    <row r="3070" customFormat="false" ht="15" hidden="false" customHeight="false" outlineLevel="0" collapsed="false">
      <c r="A3070" s="47" t="s">
        <v>5311</v>
      </c>
      <c r="B3070" s="47" t="s">
        <v>867</v>
      </c>
      <c r="C3070" s="48" t="n">
        <v>46080</v>
      </c>
      <c r="D3070" s="47" t="s">
        <v>75</v>
      </c>
      <c r="E3070" s="47" t="s">
        <v>63</v>
      </c>
      <c r="F3070" s="47" t="s">
        <v>2255</v>
      </c>
      <c r="G3070" s="47" t="s">
        <v>95</v>
      </c>
      <c r="H3070" s="47" t="s">
        <v>2245</v>
      </c>
      <c r="I3070" s="47" t="n">
        <v>30</v>
      </c>
    </row>
    <row r="3071" customFormat="false" ht="15" hidden="false" customHeight="false" outlineLevel="0" collapsed="false">
      <c r="A3071" s="47" t="s">
        <v>5312</v>
      </c>
      <c r="B3071" s="47" t="s">
        <v>867</v>
      </c>
      <c r="C3071" s="48" t="n">
        <v>46080</v>
      </c>
      <c r="D3071" s="47" t="s">
        <v>75</v>
      </c>
      <c r="E3071" s="47" t="s">
        <v>63</v>
      </c>
      <c r="F3071" s="47" t="s">
        <v>2255</v>
      </c>
      <c r="G3071" s="47" t="s">
        <v>97</v>
      </c>
      <c r="H3071" s="47" t="s">
        <v>2232</v>
      </c>
      <c r="I3071" s="47" t="n">
        <v>5</v>
      </c>
    </row>
    <row r="3072" customFormat="false" ht="15" hidden="false" customHeight="false" outlineLevel="0" collapsed="false">
      <c r="A3072" s="47" t="s">
        <v>5313</v>
      </c>
      <c r="B3072" s="47" t="s">
        <v>867</v>
      </c>
      <c r="C3072" s="48" t="n">
        <v>46080</v>
      </c>
      <c r="D3072" s="47" t="s">
        <v>75</v>
      </c>
      <c r="E3072" s="47" t="s">
        <v>63</v>
      </c>
      <c r="F3072" s="47" t="s">
        <v>2255</v>
      </c>
      <c r="G3072" s="47" t="s">
        <v>97</v>
      </c>
      <c r="H3072" s="47" t="s">
        <v>2232</v>
      </c>
      <c r="I3072" s="47" t="n">
        <v>4</v>
      </c>
    </row>
    <row r="3073" customFormat="false" ht="15" hidden="false" customHeight="false" outlineLevel="0" collapsed="false">
      <c r="A3073" s="47" t="s">
        <v>5314</v>
      </c>
      <c r="B3073" s="47" t="s">
        <v>867</v>
      </c>
      <c r="C3073" s="48" t="n">
        <v>46080</v>
      </c>
      <c r="D3073" s="47" t="s">
        <v>75</v>
      </c>
      <c r="E3073" s="47" t="s">
        <v>63</v>
      </c>
      <c r="F3073" s="47" t="s">
        <v>2260</v>
      </c>
      <c r="G3073" s="47" t="s">
        <v>97</v>
      </c>
      <c r="H3073" s="47" t="s">
        <v>2232</v>
      </c>
      <c r="I3073" s="47" t="n">
        <v>7</v>
      </c>
    </row>
    <row r="3074" customFormat="false" ht="15" hidden="false" customHeight="false" outlineLevel="0" collapsed="false">
      <c r="A3074" s="47" t="s">
        <v>5315</v>
      </c>
      <c r="B3074" s="47" t="s">
        <v>867</v>
      </c>
      <c r="C3074" s="48" t="n">
        <v>46080</v>
      </c>
      <c r="D3074" s="47" t="s">
        <v>75</v>
      </c>
      <c r="E3074" s="47" t="s">
        <v>63</v>
      </c>
      <c r="F3074" s="47" t="s">
        <v>2252</v>
      </c>
      <c r="G3074" s="47" t="s">
        <v>97</v>
      </c>
      <c r="H3074" s="47" t="s">
        <v>2232</v>
      </c>
      <c r="I3074" s="47" t="n">
        <v>3</v>
      </c>
    </row>
    <row r="3075" customFormat="false" ht="15" hidden="false" customHeight="false" outlineLevel="0" collapsed="false">
      <c r="A3075" s="47" t="s">
        <v>5316</v>
      </c>
      <c r="B3075" s="47" t="s">
        <v>867</v>
      </c>
      <c r="C3075" s="48" t="n">
        <v>46080</v>
      </c>
      <c r="D3075" s="47" t="s">
        <v>75</v>
      </c>
      <c r="E3075" s="47" t="s">
        <v>63</v>
      </c>
      <c r="F3075" s="47" t="s">
        <v>2255</v>
      </c>
      <c r="G3075" s="47" t="s">
        <v>97</v>
      </c>
      <c r="H3075" s="47" t="s">
        <v>2232</v>
      </c>
      <c r="I3075" s="47" t="n">
        <v>5</v>
      </c>
    </row>
    <row r="3076" customFormat="false" ht="15" hidden="false" customHeight="false" outlineLevel="0" collapsed="false">
      <c r="A3076" s="47" t="s">
        <v>5317</v>
      </c>
      <c r="B3076" s="47" t="s">
        <v>868</v>
      </c>
      <c r="C3076" s="48" t="n">
        <v>46080</v>
      </c>
      <c r="D3076" s="47" t="s">
        <v>73</v>
      </c>
      <c r="E3076" s="47" t="s">
        <v>64</v>
      </c>
      <c r="F3076" s="47" t="s">
        <v>2278</v>
      </c>
      <c r="G3076" s="47" t="s">
        <v>97</v>
      </c>
      <c r="H3076" s="47" t="s">
        <v>2232</v>
      </c>
      <c r="I3076" s="47" t="n">
        <v>6</v>
      </c>
    </row>
    <row r="3077" customFormat="false" ht="15" hidden="false" customHeight="false" outlineLevel="0" collapsed="false">
      <c r="A3077" s="47" t="s">
        <v>5318</v>
      </c>
      <c r="B3077" s="47" t="s">
        <v>870</v>
      </c>
      <c r="C3077" s="48" t="n">
        <v>46080</v>
      </c>
      <c r="D3077" s="47" t="s">
        <v>74</v>
      </c>
      <c r="E3077" s="47" t="s">
        <v>64</v>
      </c>
      <c r="F3077" s="47" t="s">
        <v>2278</v>
      </c>
      <c r="G3077" s="47" t="s">
        <v>97</v>
      </c>
      <c r="H3077" s="47" t="s">
        <v>2232</v>
      </c>
      <c r="I3077" s="47" t="n">
        <v>2</v>
      </c>
    </row>
    <row r="3078" customFormat="false" ht="15" hidden="false" customHeight="false" outlineLevel="0" collapsed="false">
      <c r="A3078" s="47" t="s">
        <v>5319</v>
      </c>
      <c r="B3078" s="47" t="s">
        <v>870</v>
      </c>
      <c r="C3078" s="48" t="n">
        <v>46080</v>
      </c>
      <c r="D3078" s="47" t="s">
        <v>74</v>
      </c>
      <c r="E3078" s="47" t="s">
        <v>64</v>
      </c>
      <c r="F3078" s="47" t="s">
        <v>2278</v>
      </c>
      <c r="G3078" s="47" t="s">
        <v>97</v>
      </c>
      <c r="H3078" s="47" t="s">
        <v>2232</v>
      </c>
      <c r="I3078" s="47" t="n">
        <v>2</v>
      </c>
    </row>
    <row r="3079" customFormat="false" ht="15" hidden="false" customHeight="false" outlineLevel="0" collapsed="false">
      <c r="A3079" s="47" t="s">
        <v>5320</v>
      </c>
      <c r="B3079" s="47" t="s">
        <v>871</v>
      </c>
      <c r="C3079" s="48" t="n">
        <v>46080</v>
      </c>
      <c r="D3079" s="47" t="s">
        <v>73</v>
      </c>
      <c r="E3079" s="47" t="s">
        <v>65</v>
      </c>
      <c r="F3079" s="47" t="s">
        <v>2284</v>
      </c>
      <c r="G3079" s="47" t="s">
        <v>97</v>
      </c>
      <c r="H3079" s="47" t="s">
        <v>2232</v>
      </c>
      <c r="I3079" s="47" t="n">
        <v>2</v>
      </c>
    </row>
    <row r="3080" customFormat="false" ht="15" hidden="false" customHeight="false" outlineLevel="0" collapsed="false">
      <c r="A3080" s="47" t="s">
        <v>5321</v>
      </c>
      <c r="B3080" s="47" t="s">
        <v>871</v>
      </c>
      <c r="C3080" s="48" t="n">
        <v>46080</v>
      </c>
      <c r="D3080" s="47" t="s">
        <v>73</v>
      </c>
      <c r="E3080" s="47" t="s">
        <v>65</v>
      </c>
      <c r="F3080" s="47" t="s">
        <v>2284</v>
      </c>
      <c r="G3080" s="47" t="s">
        <v>97</v>
      </c>
      <c r="H3080" s="47" t="s">
        <v>2232</v>
      </c>
      <c r="I3080" s="47" t="n">
        <v>6</v>
      </c>
    </row>
    <row r="3081" customFormat="false" ht="15" hidden="false" customHeight="false" outlineLevel="0" collapsed="false">
      <c r="A3081" s="47" t="s">
        <v>5322</v>
      </c>
      <c r="B3081" s="47" t="s">
        <v>871</v>
      </c>
      <c r="C3081" s="48" t="n">
        <v>46080</v>
      </c>
      <c r="D3081" s="47" t="s">
        <v>73</v>
      </c>
      <c r="E3081" s="47" t="s">
        <v>65</v>
      </c>
      <c r="F3081" s="47" t="s">
        <v>2284</v>
      </c>
      <c r="G3081" s="47" t="s">
        <v>97</v>
      </c>
      <c r="H3081" s="47" t="s">
        <v>2232</v>
      </c>
      <c r="I3081" s="47" t="n">
        <v>6</v>
      </c>
    </row>
    <row r="3082" customFormat="false" ht="15" hidden="false" customHeight="false" outlineLevel="0" collapsed="false">
      <c r="A3082" s="47" t="s">
        <v>5323</v>
      </c>
      <c r="B3082" s="47" t="s">
        <v>871</v>
      </c>
      <c r="C3082" s="48" t="n">
        <v>46080</v>
      </c>
      <c r="D3082" s="47" t="s">
        <v>73</v>
      </c>
      <c r="E3082" s="47" t="s">
        <v>65</v>
      </c>
      <c r="F3082" s="47" t="s">
        <v>2284</v>
      </c>
      <c r="G3082" s="47" t="s">
        <v>97</v>
      </c>
      <c r="H3082" s="47" t="s">
        <v>2232</v>
      </c>
      <c r="I3082" s="47" t="n">
        <v>6</v>
      </c>
    </row>
    <row r="3083" customFormat="false" ht="15" hidden="false" customHeight="false" outlineLevel="0" collapsed="false">
      <c r="A3083" s="47" t="s">
        <v>5324</v>
      </c>
      <c r="B3083" s="47" t="s">
        <v>871</v>
      </c>
      <c r="C3083" s="48" t="n">
        <v>46080</v>
      </c>
      <c r="D3083" s="47" t="s">
        <v>73</v>
      </c>
      <c r="E3083" s="47" t="s">
        <v>65</v>
      </c>
      <c r="F3083" s="47" t="s">
        <v>2284</v>
      </c>
      <c r="G3083" s="47" t="s">
        <v>97</v>
      </c>
      <c r="H3083" s="47" t="s">
        <v>2232</v>
      </c>
      <c r="I3083" s="47" t="n">
        <v>6</v>
      </c>
    </row>
    <row r="3084" customFormat="false" ht="15" hidden="false" customHeight="false" outlineLevel="0" collapsed="false">
      <c r="A3084" s="47" t="s">
        <v>5325</v>
      </c>
      <c r="B3084" s="47" t="s">
        <v>872</v>
      </c>
      <c r="C3084" s="48" t="n">
        <v>46080</v>
      </c>
      <c r="D3084" s="47" t="s">
        <v>74</v>
      </c>
      <c r="E3084" s="47" t="s">
        <v>65</v>
      </c>
      <c r="F3084" s="47" t="s">
        <v>2284</v>
      </c>
      <c r="G3084" s="47" t="s">
        <v>97</v>
      </c>
      <c r="H3084" s="47" t="s">
        <v>2232</v>
      </c>
      <c r="I3084" s="47" t="n">
        <v>5</v>
      </c>
    </row>
    <row r="3085" customFormat="false" ht="15" hidden="false" customHeight="false" outlineLevel="0" collapsed="false">
      <c r="A3085" s="47" t="s">
        <v>5326</v>
      </c>
      <c r="B3085" s="47" t="s">
        <v>872</v>
      </c>
      <c r="C3085" s="48" t="n">
        <v>46080</v>
      </c>
      <c r="D3085" s="47" t="s">
        <v>74</v>
      </c>
      <c r="E3085" s="47" t="s">
        <v>65</v>
      </c>
      <c r="F3085" s="47" t="s">
        <v>2289</v>
      </c>
      <c r="G3085" s="47" t="s">
        <v>97</v>
      </c>
      <c r="H3085" s="47" t="s">
        <v>2232</v>
      </c>
      <c r="I3085" s="47" t="n">
        <v>5</v>
      </c>
    </row>
    <row r="3086" customFormat="false" ht="15" hidden="false" customHeight="false" outlineLevel="0" collapsed="false">
      <c r="A3086" s="47" t="s">
        <v>5327</v>
      </c>
      <c r="B3086" s="47" t="s">
        <v>872</v>
      </c>
      <c r="C3086" s="48" t="n">
        <v>46080</v>
      </c>
      <c r="D3086" s="47" t="s">
        <v>74</v>
      </c>
      <c r="E3086" s="47" t="s">
        <v>65</v>
      </c>
      <c r="F3086" s="47" t="s">
        <v>2284</v>
      </c>
      <c r="G3086" s="47" t="s">
        <v>97</v>
      </c>
      <c r="H3086" s="47" t="s">
        <v>2232</v>
      </c>
      <c r="I3086" s="47" t="n">
        <v>2</v>
      </c>
    </row>
    <row r="3087" customFormat="false" ht="15" hidden="false" customHeight="false" outlineLevel="0" collapsed="false">
      <c r="A3087" s="47" t="s">
        <v>5328</v>
      </c>
      <c r="B3087" s="47" t="s">
        <v>872</v>
      </c>
      <c r="C3087" s="48" t="n">
        <v>46080</v>
      </c>
      <c r="D3087" s="47" t="s">
        <v>74</v>
      </c>
      <c r="E3087" s="47" t="s">
        <v>65</v>
      </c>
      <c r="F3087" s="47" t="s">
        <v>2289</v>
      </c>
      <c r="G3087" s="47" t="s">
        <v>97</v>
      </c>
      <c r="H3087" s="47" t="s">
        <v>2232</v>
      </c>
      <c r="I3087" s="47" t="n">
        <v>6</v>
      </c>
    </row>
    <row r="3088" customFormat="false" ht="15" hidden="false" customHeight="false" outlineLevel="0" collapsed="false">
      <c r="A3088" s="47" t="s">
        <v>5329</v>
      </c>
      <c r="B3088" s="47" t="s">
        <v>872</v>
      </c>
      <c r="C3088" s="48" t="n">
        <v>46080</v>
      </c>
      <c r="D3088" s="47" t="s">
        <v>74</v>
      </c>
      <c r="E3088" s="47" t="s">
        <v>65</v>
      </c>
      <c r="F3088" s="47" t="s">
        <v>2289</v>
      </c>
      <c r="G3088" s="47" t="s">
        <v>97</v>
      </c>
      <c r="H3088" s="47" t="s">
        <v>2232</v>
      </c>
      <c r="I3088" s="47" t="n">
        <v>6</v>
      </c>
    </row>
    <row r="3089" customFormat="false" ht="15" hidden="false" customHeight="false" outlineLevel="0" collapsed="false">
      <c r="A3089" s="47" t="s">
        <v>5330</v>
      </c>
      <c r="B3089" s="47" t="s">
        <v>872</v>
      </c>
      <c r="C3089" s="48" t="n">
        <v>46080</v>
      </c>
      <c r="D3089" s="47" t="s">
        <v>74</v>
      </c>
      <c r="E3089" s="47" t="s">
        <v>65</v>
      </c>
      <c r="F3089" s="47" t="s">
        <v>2284</v>
      </c>
      <c r="G3089" s="47" t="s">
        <v>97</v>
      </c>
      <c r="H3089" s="47" t="s">
        <v>2232</v>
      </c>
      <c r="I3089" s="47" t="n">
        <v>2</v>
      </c>
    </row>
    <row r="3090" customFormat="false" ht="15" hidden="false" customHeight="false" outlineLevel="0" collapsed="false">
      <c r="A3090" s="47" t="s">
        <v>5331</v>
      </c>
      <c r="B3090" s="47" t="s">
        <v>872</v>
      </c>
      <c r="C3090" s="48" t="n">
        <v>46080</v>
      </c>
      <c r="D3090" s="47" t="s">
        <v>74</v>
      </c>
      <c r="E3090" s="47" t="s">
        <v>65</v>
      </c>
      <c r="F3090" s="47" t="s">
        <v>2284</v>
      </c>
      <c r="G3090" s="47" t="s">
        <v>97</v>
      </c>
      <c r="H3090" s="47" t="s">
        <v>2232</v>
      </c>
      <c r="I3090" s="47" t="n">
        <v>3</v>
      </c>
    </row>
    <row r="3091" customFormat="false" ht="15" hidden="false" customHeight="false" outlineLevel="0" collapsed="false">
      <c r="A3091" s="47" t="s">
        <v>5332</v>
      </c>
      <c r="B3091" s="47" t="s">
        <v>872</v>
      </c>
      <c r="C3091" s="48" t="n">
        <v>46080</v>
      </c>
      <c r="D3091" s="47" t="s">
        <v>74</v>
      </c>
      <c r="E3091" s="47" t="s">
        <v>65</v>
      </c>
      <c r="F3091" s="47" t="s">
        <v>2289</v>
      </c>
      <c r="G3091" s="47" t="s">
        <v>97</v>
      </c>
      <c r="H3091" s="47" t="s">
        <v>2232</v>
      </c>
      <c r="I3091" s="47" t="n">
        <v>4</v>
      </c>
    </row>
    <row r="3092" customFormat="false" ht="15" hidden="false" customHeight="false" outlineLevel="0" collapsed="false">
      <c r="A3092" s="47" t="s">
        <v>5333</v>
      </c>
      <c r="B3092" s="47" t="s">
        <v>872</v>
      </c>
      <c r="C3092" s="48" t="n">
        <v>46080</v>
      </c>
      <c r="D3092" s="47" t="s">
        <v>74</v>
      </c>
      <c r="E3092" s="47" t="s">
        <v>65</v>
      </c>
      <c r="F3092" s="47" t="s">
        <v>2289</v>
      </c>
      <c r="G3092" s="47" t="s">
        <v>97</v>
      </c>
      <c r="H3092" s="47" t="s">
        <v>2232</v>
      </c>
      <c r="I3092" s="47" t="n">
        <v>6</v>
      </c>
    </row>
    <row r="3093" customFormat="false" ht="15" hidden="false" customHeight="false" outlineLevel="0" collapsed="false">
      <c r="A3093" s="47" t="s">
        <v>5334</v>
      </c>
      <c r="B3093" s="47" t="s">
        <v>872</v>
      </c>
      <c r="C3093" s="48" t="n">
        <v>46080</v>
      </c>
      <c r="D3093" s="47" t="s">
        <v>74</v>
      </c>
      <c r="E3093" s="47" t="s">
        <v>65</v>
      </c>
      <c r="F3093" s="47" t="s">
        <v>2289</v>
      </c>
      <c r="G3093" s="47" t="s">
        <v>97</v>
      </c>
      <c r="H3093" s="47" t="s">
        <v>2232</v>
      </c>
      <c r="I3093" s="47" t="n">
        <v>2</v>
      </c>
    </row>
    <row r="3094" customFormat="false" ht="15" hidden="false" customHeight="false" outlineLevel="0" collapsed="false">
      <c r="A3094" s="47" t="s">
        <v>5335</v>
      </c>
      <c r="B3094" s="47" t="s">
        <v>873</v>
      </c>
      <c r="C3094" s="48" t="n">
        <v>46080</v>
      </c>
      <c r="D3094" s="47" t="s">
        <v>75</v>
      </c>
      <c r="E3094" s="47" t="s">
        <v>65</v>
      </c>
      <c r="F3094" s="47" t="s">
        <v>2284</v>
      </c>
      <c r="G3094" s="47" t="s">
        <v>95</v>
      </c>
      <c r="H3094" s="47" t="s">
        <v>2245</v>
      </c>
      <c r="I3094" s="47" t="n">
        <v>25</v>
      </c>
    </row>
    <row r="3095" customFormat="false" ht="15" hidden="false" customHeight="false" outlineLevel="0" collapsed="false">
      <c r="A3095" s="47" t="s">
        <v>5336</v>
      </c>
      <c r="B3095" s="47" t="s">
        <v>873</v>
      </c>
      <c r="C3095" s="48" t="n">
        <v>46080</v>
      </c>
      <c r="D3095" s="47" t="s">
        <v>75</v>
      </c>
      <c r="E3095" s="47" t="s">
        <v>65</v>
      </c>
      <c r="F3095" s="47" t="s">
        <v>2284</v>
      </c>
      <c r="G3095" s="47" t="s">
        <v>97</v>
      </c>
      <c r="H3095" s="47" t="s">
        <v>2232</v>
      </c>
      <c r="I3095" s="47" t="n">
        <v>5</v>
      </c>
    </row>
    <row r="3096" customFormat="false" ht="15" hidden="false" customHeight="false" outlineLevel="0" collapsed="false">
      <c r="A3096" s="47" t="s">
        <v>5337</v>
      </c>
      <c r="B3096" s="47" t="s">
        <v>873</v>
      </c>
      <c r="C3096" s="48" t="n">
        <v>46080</v>
      </c>
      <c r="D3096" s="47" t="s">
        <v>75</v>
      </c>
      <c r="E3096" s="47" t="s">
        <v>65</v>
      </c>
      <c r="F3096" s="47" t="s">
        <v>2284</v>
      </c>
      <c r="G3096" s="47" t="s">
        <v>97</v>
      </c>
      <c r="H3096" s="47" t="s">
        <v>2232</v>
      </c>
      <c r="I3096" s="47" t="n">
        <v>5</v>
      </c>
    </row>
    <row r="3097" customFormat="false" ht="15" hidden="false" customHeight="false" outlineLevel="0" collapsed="false">
      <c r="A3097" s="47" t="s">
        <v>5338</v>
      </c>
      <c r="B3097" s="47" t="s">
        <v>873</v>
      </c>
      <c r="C3097" s="48" t="n">
        <v>46080</v>
      </c>
      <c r="D3097" s="47" t="s">
        <v>75</v>
      </c>
      <c r="E3097" s="47" t="s">
        <v>65</v>
      </c>
      <c r="F3097" s="47" t="s">
        <v>2284</v>
      </c>
      <c r="G3097" s="47" t="s">
        <v>97</v>
      </c>
      <c r="H3097" s="47" t="s">
        <v>2232</v>
      </c>
      <c r="I3097" s="47" t="n">
        <v>4</v>
      </c>
    </row>
    <row r="3098" customFormat="false" ht="15" hidden="false" customHeight="false" outlineLevel="0" collapsed="false">
      <c r="A3098" s="47" t="s">
        <v>5339</v>
      </c>
      <c r="B3098" s="47" t="s">
        <v>873</v>
      </c>
      <c r="C3098" s="48" t="n">
        <v>46080</v>
      </c>
      <c r="D3098" s="47" t="s">
        <v>75</v>
      </c>
      <c r="E3098" s="47" t="s">
        <v>65</v>
      </c>
      <c r="F3098" s="47" t="s">
        <v>2284</v>
      </c>
      <c r="G3098" s="47" t="s">
        <v>97</v>
      </c>
      <c r="H3098" s="47" t="s">
        <v>2232</v>
      </c>
      <c r="I3098" s="47" t="n">
        <v>6</v>
      </c>
    </row>
    <row r="3099" customFormat="false" ht="15" hidden="false" customHeight="false" outlineLevel="0" collapsed="false">
      <c r="A3099" s="47" t="s">
        <v>5340</v>
      </c>
      <c r="B3099" s="47" t="s">
        <v>873</v>
      </c>
      <c r="C3099" s="48" t="n">
        <v>46080</v>
      </c>
      <c r="D3099" s="47" t="s">
        <v>75</v>
      </c>
      <c r="E3099" s="47" t="s">
        <v>65</v>
      </c>
      <c r="F3099" s="47" t="s">
        <v>2284</v>
      </c>
      <c r="G3099" s="47" t="s">
        <v>97</v>
      </c>
      <c r="H3099" s="47" t="s">
        <v>2232</v>
      </c>
      <c r="I3099" s="47" t="n">
        <v>5</v>
      </c>
    </row>
    <row r="3100" customFormat="false" ht="15" hidden="false" customHeight="false" outlineLevel="0" collapsed="false">
      <c r="A3100" s="47" t="s">
        <v>5341</v>
      </c>
      <c r="B3100" s="47" t="s">
        <v>873</v>
      </c>
      <c r="C3100" s="48" t="n">
        <v>46080</v>
      </c>
      <c r="D3100" s="47" t="s">
        <v>75</v>
      </c>
      <c r="E3100" s="47" t="s">
        <v>65</v>
      </c>
      <c r="F3100" s="47" t="s">
        <v>2284</v>
      </c>
      <c r="G3100" s="47" t="s">
        <v>97</v>
      </c>
      <c r="H3100" s="47" t="s">
        <v>2232</v>
      </c>
      <c r="I3100" s="47" t="n">
        <v>2</v>
      </c>
    </row>
    <row r="3101" customFormat="false" ht="15" hidden="false" customHeight="false" outlineLevel="0" collapsed="false">
      <c r="A3101" s="47" t="s">
        <v>5342</v>
      </c>
      <c r="B3101" s="47" t="s">
        <v>873</v>
      </c>
      <c r="C3101" s="48" t="n">
        <v>46080</v>
      </c>
      <c r="D3101" s="47" t="s">
        <v>75</v>
      </c>
      <c r="E3101" s="47" t="s">
        <v>65</v>
      </c>
      <c r="F3101" s="47" t="s">
        <v>2284</v>
      </c>
      <c r="G3101" s="47" t="s">
        <v>97</v>
      </c>
      <c r="H3101" s="47" t="s">
        <v>2232</v>
      </c>
      <c r="I3101" s="47" t="n">
        <v>3</v>
      </c>
    </row>
    <row r="3102" customFormat="false" ht="15" hidden="false" customHeight="false" outlineLevel="0" collapsed="false">
      <c r="A3102" s="47" t="s">
        <v>5343</v>
      </c>
      <c r="B3102" s="47" t="s">
        <v>873</v>
      </c>
      <c r="C3102" s="48" t="n">
        <v>46080</v>
      </c>
      <c r="D3102" s="47" t="s">
        <v>75</v>
      </c>
      <c r="E3102" s="47" t="s">
        <v>65</v>
      </c>
      <c r="F3102" s="47" t="s">
        <v>2289</v>
      </c>
      <c r="G3102" s="47" t="s">
        <v>97</v>
      </c>
      <c r="H3102" s="47" t="s">
        <v>2232</v>
      </c>
      <c r="I3102" s="47" t="n">
        <v>5</v>
      </c>
    </row>
    <row r="3103" customFormat="false" ht="15" hidden="false" customHeight="false" outlineLevel="0" collapsed="false">
      <c r="A3103" s="47" t="s">
        <v>5344</v>
      </c>
      <c r="B3103" s="47" t="s">
        <v>873</v>
      </c>
      <c r="C3103" s="48" t="n">
        <v>46080</v>
      </c>
      <c r="D3103" s="47" t="s">
        <v>75</v>
      </c>
      <c r="E3103" s="47" t="s">
        <v>65</v>
      </c>
      <c r="F3103" s="47" t="s">
        <v>2289</v>
      </c>
      <c r="G3103" s="47" t="s">
        <v>97</v>
      </c>
      <c r="H3103" s="47" t="s">
        <v>2232</v>
      </c>
      <c r="I3103" s="47" t="n">
        <v>5</v>
      </c>
    </row>
    <row r="3104" customFormat="false" ht="15" hidden="false" customHeight="false" outlineLevel="0" collapsed="false">
      <c r="A3104" s="47" t="s">
        <v>5345</v>
      </c>
      <c r="B3104" s="47" t="s">
        <v>874</v>
      </c>
      <c r="C3104" s="48" t="n">
        <v>46081</v>
      </c>
      <c r="D3104" s="47" t="s">
        <v>73</v>
      </c>
      <c r="E3104" s="47" t="s">
        <v>62</v>
      </c>
      <c r="F3104" s="47" t="s">
        <v>2228</v>
      </c>
      <c r="G3104" s="47" t="s">
        <v>97</v>
      </c>
      <c r="H3104" s="47" t="s">
        <v>2232</v>
      </c>
      <c r="I3104" s="47" t="n">
        <v>5</v>
      </c>
    </row>
    <row r="3105" customFormat="false" ht="15" hidden="false" customHeight="false" outlineLevel="0" collapsed="false">
      <c r="A3105" s="47" t="s">
        <v>5346</v>
      </c>
      <c r="B3105" s="47" t="s">
        <v>874</v>
      </c>
      <c r="C3105" s="48" t="n">
        <v>46081</v>
      </c>
      <c r="D3105" s="47" t="s">
        <v>73</v>
      </c>
      <c r="E3105" s="47" t="s">
        <v>62</v>
      </c>
      <c r="F3105" s="47" t="s">
        <v>2231</v>
      </c>
      <c r="G3105" s="47" t="s">
        <v>97</v>
      </c>
      <c r="H3105" s="47" t="s">
        <v>2232</v>
      </c>
      <c r="I3105" s="47" t="n">
        <v>5</v>
      </c>
    </row>
    <row r="3106" customFormat="false" ht="15" hidden="false" customHeight="false" outlineLevel="0" collapsed="false">
      <c r="A3106" s="47" t="s">
        <v>5347</v>
      </c>
      <c r="B3106" s="47" t="s">
        <v>874</v>
      </c>
      <c r="C3106" s="48" t="n">
        <v>46081</v>
      </c>
      <c r="D3106" s="47" t="s">
        <v>73</v>
      </c>
      <c r="E3106" s="47" t="s">
        <v>62</v>
      </c>
      <c r="F3106" s="47" t="s">
        <v>2228</v>
      </c>
      <c r="G3106" s="47" t="s">
        <v>97</v>
      </c>
      <c r="H3106" s="47" t="s">
        <v>2232</v>
      </c>
      <c r="I3106" s="47" t="n">
        <v>5</v>
      </c>
    </row>
    <row r="3107" customFormat="false" ht="15" hidden="false" customHeight="false" outlineLevel="0" collapsed="false">
      <c r="A3107" s="47" t="s">
        <v>5348</v>
      </c>
      <c r="B3107" s="47" t="s">
        <v>874</v>
      </c>
      <c r="C3107" s="48" t="n">
        <v>46081</v>
      </c>
      <c r="D3107" s="47" t="s">
        <v>73</v>
      </c>
      <c r="E3107" s="47" t="s">
        <v>62</v>
      </c>
      <c r="F3107" s="47" t="s">
        <v>2317</v>
      </c>
      <c r="G3107" s="47" t="s">
        <v>97</v>
      </c>
      <c r="H3107" s="47" t="s">
        <v>2232</v>
      </c>
      <c r="I3107" s="47" t="n">
        <v>5</v>
      </c>
    </row>
    <row r="3108" customFormat="false" ht="15" hidden="false" customHeight="false" outlineLevel="0" collapsed="false">
      <c r="A3108" s="47" t="s">
        <v>5349</v>
      </c>
      <c r="B3108" s="47" t="s">
        <v>874</v>
      </c>
      <c r="C3108" s="48" t="n">
        <v>46081</v>
      </c>
      <c r="D3108" s="47" t="s">
        <v>73</v>
      </c>
      <c r="E3108" s="47" t="s">
        <v>62</v>
      </c>
      <c r="F3108" s="47" t="s">
        <v>2228</v>
      </c>
      <c r="G3108" s="47" t="s">
        <v>97</v>
      </c>
      <c r="H3108" s="47" t="s">
        <v>2232</v>
      </c>
      <c r="I3108" s="47" t="n">
        <v>5</v>
      </c>
    </row>
    <row r="3109" customFormat="false" ht="15" hidden="false" customHeight="false" outlineLevel="0" collapsed="false">
      <c r="A3109" s="47" t="s">
        <v>5350</v>
      </c>
      <c r="B3109" s="47" t="s">
        <v>874</v>
      </c>
      <c r="C3109" s="48" t="n">
        <v>46081</v>
      </c>
      <c r="D3109" s="47" t="s">
        <v>73</v>
      </c>
      <c r="E3109" s="47" t="s">
        <v>62</v>
      </c>
      <c r="F3109" s="47" t="s">
        <v>2228</v>
      </c>
      <c r="G3109" s="47" t="s">
        <v>97</v>
      </c>
      <c r="H3109" s="47" t="s">
        <v>2232</v>
      </c>
      <c r="I3109" s="47" t="n">
        <v>7</v>
      </c>
    </row>
    <row r="3110" customFormat="false" ht="15" hidden="false" customHeight="false" outlineLevel="0" collapsed="false">
      <c r="A3110" s="47" t="s">
        <v>5351</v>
      </c>
      <c r="B3110" s="47" t="s">
        <v>876</v>
      </c>
      <c r="C3110" s="48" t="n">
        <v>46081</v>
      </c>
      <c r="D3110" s="47" t="s">
        <v>74</v>
      </c>
      <c r="E3110" s="47" t="s">
        <v>62</v>
      </c>
      <c r="F3110" s="47" t="s">
        <v>2228</v>
      </c>
      <c r="G3110" s="47" t="s">
        <v>97</v>
      </c>
      <c r="H3110" s="47" t="s">
        <v>2232</v>
      </c>
      <c r="I3110" s="47" t="n">
        <v>6</v>
      </c>
    </row>
    <row r="3111" customFormat="false" ht="15" hidden="false" customHeight="false" outlineLevel="0" collapsed="false">
      <c r="A3111" s="47" t="s">
        <v>5352</v>
      </c>
      <c r="B3111" s="47" t="s">
        <v>876</v>
      </c>
      <c r="C3111" s="48" t="n">
        <v>46081</v>
      </c>
      <c r="D3111" s="47" t="s">
        <v>74</v>
      </c>
      <c r="E3111" s="47" t="s">
        <v>62</v>
      </c>
      <c r="F3111" s="47" t="s">
        <v>2231</v>
      </c>
      <c r="G3111" s="47" t="s">
        <v>97</v>
      </c>
      <c r="H3111" s="47" t="s">
        <v>2232</v>
      </c>
      <c r="I3111" s="47" t="n">
        <v>7</v>
      </c>
    </row>
    <row r="3112" customFormat="false" ht="15" hidden="false" customHeight="false" outlineLevel="0" collapsed="false">
      <c r="A3112" s="47" t="s">
        <v>5353</v>
      </c>
      <c r="B3112" s="47" t="s">
        <v>876</v>
      </c>
      <c r="C3112" s="48" t="n">
        <v>46081</v>
      </c>
      <c r="D3112" s="47" t="s">
        <v>74</v>
      </c>
      <c r="E3112" s="47" t="s">
        <v>62</v>
      </c>
      <c r="F3112" s="47" t="s">
        <v>2231</v>
      </c>
      <c r="G3112" s="47" t="s">
        <v>97</v>
      </c>
      <c r="H3112" s="47" t="s">
        <v>2232</v>
      </c>
      <c r="I3112" s="47" t="n">
        <v>5</v>
      </c>
    </row>
    <row r="3113" customFormat="false" ht="15" hidden="false" customHeight="false" outlineLevel="0" collapsed="false">
      <c r="A3113" s="47" t="s">
        <v>5354</v>
      </c>
      <c r="B3113" s="47" t="s">
        <v>876</v>
      </c>
      <c r="C3113" s="48" t="n">
        <v>46081</v>
      </c>
      <c r="D3113" s="47" t="s">
        <v>74</v>
      </c>
      <c r="E3113" s="47" t="s">
        <v>62</v>
      </c>
      <c r="F3113" s="47" t="s">
        <v>2317</v>
      </c>
      <c r="G3113" s="47" t="s">
        <v>97</v>
      </c>
      <c r="H3113" s="47" t="s">
        <v>2232</v>
      </c>
      <c r="I3113" s="47" t="n">
        <v>2</v>
      </c>
    </row>
    <row r="3114" customFormat="false" ht="15" hidden="false" customHeight="false" outlineLevel="0" collapsed="false">
      <c r="A3114" s="47" t="s">
        <v>5355</v>
      </c>
      <c r="B3114" s="47" t="s">
        <v>876</v>
      </c>
      <c r="C3114" s="48" t="n">
        <v>46081</v>
      </c>
      <c r="D3114" s="47" t="s">
        <v>74</v>
      </c>
      <c r="E3114" s="47" t="s">
        <v>62</v>
      </c>
      <c r="F3114" s="47" t="s">
        <v>2228</v>
      </c>
      <c r="G3114" s="47" t="s">
        <v>97</v>
      </c>
      <c r="H3114" s="47" t="s">
        <v>2232</v>
      </c>
      <c r="I3114" s="47" t="n">
        <v>4</v>
      </c>
    </row>
    <row r="3115" customFormat="false" ht="15" hidden="false" customHeight="false" outlineLevel="0" collapsed="false">
      <c r="A3115" s="47" t="s">
        <v>5356</v>
      </c>
      <c r="B3115" s="47" t="s">
        <v>876</v>
      </c>
      <c r="C3115" s="48" t="n">
        <v>46081</v>
      </c>
      <c r="D3115" s="47" t="s">
        <v>74</v>
      </c>
      <c r="E3115" s="47" t="s">
        <v>62</v>
      </c>
      <c r="F3115" s="47" t="s">
        <v>2228</v>
      </c>
      <c r="G3115" s="47" t="s">
        <v>98</v>
      </c>
      <c r="H3115" s="47" t="s">
        <v>2382</v>
      </c>
      <c r="I3115" s="47" t="n">
        <v>12</v>
      </c>
    </row>
    <row r="3116" customFormat="false" ht="15" hidden="false" customHeight="false" outlineLevel="0" collapsed="false">
      <c r="A3116" s="47" t="s">
        <v>5357</v>
      </c>
      <c r="B3116" s="47" t="s">
        <v>877</v>
      </c>
      <c r="C3116" s="48" t="n">
        <v>46081</v>
      </c>
      <c r="D3116" s="47" t="s">
        <v>75</v>
      </c>
      <c r="E3116" s="47" t="s">
        <v>62</v>
      </c>
      <c r="F3116" s="47" t="s">
        <v>2231</v>
      </c>
      <c r="G3116" s="47" t="s">
        <v>97</v>
      </c>
      <c r="H3116" s="47" t="s">
        <v>2232</v>
      </c>
      <c r="I3116" s="47" t="n">
        <v>5</v>
      </c>
    </row>
    <row r="3117" customFormat="false" ht="15" hidden="false" customHeight="false" outlineLevel="0" collapsed="false">
      <c r="A3117" s="47" t="s">
        <v>5358</v>
      </c>
      <c r="B3117" s="47" t="s">
        <v>877</v>
      </c>
      <c r="C3117" s="48" t="n">
        <v>46081</v>
      </c>
      <c r="D3117" s="47" t="s">
        <v>75</v>
      </c>
      <c r="E3117" s="47" t="s">
        <v>62</v>
      </c>
      <c r="F3117" s="47" t="s">
        <v>2228</v>
      </c>
      <c r="G3117" s="47" t="s">
        <v>97</v>
      </c>
      <c r="H3117" s="47" t="s">
        <v>2232</v>
      </c>
      <c r="I3117" s="47" t="n">
        <v>2</v>
      </c>
    </row>
    <row r="3118" customFormat="false" ht="15" hidden="false" customHeight="false" outlineLevel="0" collapsed="false">
      <c r="A3118" s="47" t="s">
        <v>5359</v>
      </c>
      <c r="B3118" s="47" t="s">
        <v>877</v>
      </c>
      <c r="C3118" s="48" t="n">
        <v>46081</v>
      </c>
      <c r="D3118" s="47" t="s">
        <v>75</v>
      </c>
      <c r="E3118" s="47" t="s">
        <v>62</v>
      </c>
      <c r="F3118" s="47" t="s">
        <v>2228</v>
      </c>
      <c r="G3118" s="47" t="s">
        <v>97</v>
      </c>
      <c r="H3118" s="47" t="s">
        <v>2232</v>
      </c>
      <c r="I3118" s="47" t="n">
        <v>6</v>
      </c>
    </row>
    <row r="3119" customFormat="false" ht="15" hidden="false" customHeight="false" outlineLevel="0" collapsed="false">
      <c r="A3119" s="47" t="s">
        <v>5360</v>
      </c>
      <c r="B3119" s="47" t="s">
        <v>878</v>
      </c>
      <c r="C3119" s="48" t="n">
        <v>46081</v>
      </c>
      <c r="D3119" s="47" t="s">
        <v>73</v>
      </c>
      <c r="E3119" s="47" t="s">
        <v>63</v>
      </c>
      <c r="F3119" s="47" t="s">
        <v>2260</v>
      </c>
      <c r="G3119" s="47" t="s">
        <v>93</v>
      </c>
      <c r="H3119" s="47" t="s">
        <v>2253</v>
      </c>
      <c r="I3119" s="47" t="n">
        <v>38</v>
      </c>
    </row>
    <row r="3120" customFormat="false" ht="15" hidden="false" customHeight="false" outlineLevel="0" collapsed="false">
      <c r="A3120" s="47" t="s">
        <v>5361</v>
      </c>
      <c r="B3120" s="47" t="s">
        <v>878</v>
      </c>
      <c r="C3120" s="48" t="n">
        <v>46081</v>
      </c>
      <c r="D3120" s="47" t="s">
        <v>73</v>
      </c>
      <c r="E3120" s="47" t="s">
        <v>63</v>
      </c>
      <c r="F3120" s="47" t="s">
        <v>2255</v>
      </c>
      <c r="G3120" s="47" t="s">
        <v>93</v>
      </c>
      <c r="H3120" s="47" t="s">
        <v>2253</v>
      </c>
      <c r="I3120" s="47" t="n">
        <v>14</v>
      </c>
    </row>
    <row r="3121" customFormat="false" ht="15" hidden="false" customHeight="false" outlineLevel="0" collapsed="false">
      <c r="A3121" s="47" t="s">
        <v>5362</v>
      </c>
      <c r="B3121" s="47" t="s">
        <v>878</v>
      </c>
      <c r="C3121" s="48" t="n">
        <v>46081</v>
      </c>
      <c r="D3121" s="47" t="s">
        <v>73</v>
      </c>
      <c r="E3121" s="47" t="s">
        <v>63</v>
      </c>
      <c r="F3121" s="47" t="s">
        <v>2252</v>
      </c>
      <c r="G3121" s="47" t="s">
        <v>97</v>
      </c>
      <c r="H3121" s="47" t="s">
        <v>2232</v>
      </c>
      <c r="I3121" s="47" t="n">
        <v>6</v>
      </c>
    </row>
    <row r="3122" customFormat="false" ht="15" hidden="false" customHeight="false" outlineLevel="0" collapsed="false">
      <c r="A3122" s="47" t="s">
        <v>5363</v>
      </c>
      <c r="B3122" s="47" t="s">
        <v>878</v>
      </c>
      <c r="C3122" s="48" t="n">
        <v>46081</v>
      </c>
      <c r="D3122" s="47" t="s">
        <v>73</v>
      </c>
      <c r="E3122" s="47" t="s">
        <v>63</v>
      </c>
      <c r="F3122" s="47" t="s">
        <v>2260</v>
      </c>
      <c r="G3122" s="47" t="s">
        <v>97</v>
      </c>
      <c r="H3122" s="47" t="s">
        <v>2232</v>
      </c>
      <c r="I3122" s="47" t="n">
        <v>5</v>
      </c>
    </row>
    <row r="3123" customFormat="false" ht="15" hidden="false" customHeight="false" outlineLevel="0" collapsed="false">
      <c r="A3123" s="47" t="s">
        <v>5364</v>
      </c>
      <c r="B3123" s="47" t="s">
        <v>879</v>
      </c>
      <c r="C3123" s="48" t="n">
        <v>46081</v>
      </c>
      <c r="D3123" s="47" t="s">
        <v>74</v>
      </c>
      <c r="E3123" s="47" t="s">
        <v>63</v>
      </c>
      <c r="F3123" s="47" t="s">
        <v>2260</v>
      </c>
      <c r="G3123" s="47" t="s">
        <v>93</v>
      </c>
      <c r="H3123" s="47" t="s">
        <v>2253</v>
      </c>
      <c r="I3123" s="47" t="n">
        <v>58</v>
      </c>
    </row>
    <row r="3124" customFormat="false" ht="15" hidden="false" customHeight="false" outlineLevel="0" collapsed="false">
      <c r="A3124" s="47" t="s">
        <v>5365</v>
      </c>
      <c r="B3124" s="47" t="s">
        <v>879</v>
      </c>
      <c r="C3124" s="48" t="n">
        <v>46081</v>
      </c>
      <c r="D3124" s="47" t="s">
        <v>74</v>
      </c>
      <c r="E3124" s="47" t="s">
        <v>63</v>
      </c>
      <c r="F3124" s="47" t="s">
        <v>2252</v>
      </c>
      <c r="G3124" s="47" t="s">
        <v>97</v>
      </c>
      <c r="H3124" s="47" t="s">
        <v>2232</v>
      </c>
      <c r="I3124" s="47" t="n">
        <v>7</v>
      </c>
    </row>
    <row r="3125" customFormat="false" ht="15" hidden="false" customHeight="false" outlineLevel="0" collapsed="false">
      <c r="A3125" s="47" t="s">
        <v>5366</v>
      </c>
      <c r="B3125" s="47" t="s">
        <v>879</v>
      </c>
      <c r="C3125" s="48" t="n">
        <v>46081</v>
      </c>
      <c r="D3125" s="47" t="s">
        <v>74</v>
      </c>
      <c r="E3125" s="47" t="s">
        <v>63</v>
      </c>
      <c r="F3125" s="47" t="s">
        <v>2252</v>
      </c>
      <c r="G3125" s="47" t="s">
        <v>97</v>
      </c>
      <c r="H3125" s="47" t="s">
        <v>2232</v>
      </c>
      <c r="I3125" s="47" t="n">
        <v>3</v>
      </c>
    </row>
    <row r="3126" customFormat="false" ht="15" hidden="false" customHeight="false" outlineLevel="0" collapsed="false">
      <c r="A3126" s="47" t="s">
        <v>5367</v>
      </c>
      <c r="B3126" s="47" t="s">
        <v>879</v>
      </c>
      <c r="C3126" s="48" t="n">
        <v>46081</v>
      </c>
      <c r="D3126" s="47" t="s">
        <v>74</v>
      </c>
      <c r="E3126" s="47" t="s">
        <v>63</v>
      </c>
      <c r="F3126" s="47" t="s">
        <v>2255</v>
      </c>
      <c r="G3126" s="47" t="s">
        <v>97</v>
      </c>
      <c r="H3126" s="47" t="s">
        <v>2232</v>
      </c>
      <c r="I3126" s="47" t="n">
        <v>2</v>
      </c>
    </row>
    <row r="3127" customFormat="false" ht="15" hidden="false" customHeight="false" outlineLevel="0" collapsed="false">
      <c r="A3127" s="47" t="s">
        <v>5368</v>
      </c>
      <c r="B3127" s="47" t="s">
        <v>880</v>
      </c>
      <c r="C3127" s="48" t="n">
        <v>46081</v>
      </c>
      <c r="D3127" s="47" t="s">
        <v>75</v>
      </c>
      <c r="E3127" s="47" t="s">
        <v>63</v>
      </c>
      <c r="F3127" s="47" t="s">
        <v>2260</v>
      </c>
      <c r="G3127" s="47" t="s">
        <v>93</v>
      </c>
      <c r="H3127" s="47" t="s">
        <v>2253</v>
      </c>
      <c r="I3127" s="47" t="n">
        <v>74</v>
      </c>
    </row>
    <row r="3128" customFormat="false" ht="15" hidden="false" customHeight="false" outlineLevel="0" collapsed="false">
      <c r="A3128" s="47" t="s">
        <v>5369</v>
      </c>
      <c r="B3128" s="47" t="s">
        <v>880</v>
      </c>
      <c r="C3128" s="48" t="n">
        <v>46081</v>
      </c>
      <c r="D3128" s="47" t="s">
        <v>75</v>
      </c>
      <c r="E3128" s="47" t="s">
        <v>63</v>
      </c>
      <c r="F3128" s="47" t="s">
        <v>2260</v>
      </c>
      <c r="G3128" s="47" t="s">
        <v>93</v>
      </c>
      <c r="H3128" s="47" t="s">
        <v>2253</v>
      </c>
      <c r="I3128" s="47" t="n">
        <v>46</v>
      </c>
    </row>
    <row r="3129" customFormat="false" ht="15" hidden="false" customHeight="false" outlineLevel="0" collapsed="false">
      <c r="A3129" s="47" t="s">
        <v>5370</v>
      </c>
      <c r="B3129" s="47" t="s">
        <v>880</v>
      </c>
      <c r="C3129" s="48" t="n">
        <v>46081</v>
      </c>
      <c r="D3129" s="47" t="s">
        <v>75</v>
      </c>
      <c r="E3129" s="47" t="s">
        <v>63</v>
      </c>
      <c r="F3129" s="47" t="s">
        <v>2255</v>
      </c>
      <c r="G3129" s="47" t="s">
        <v>97</v>
      </c>
      <c r="H3129" s="47" t="s">
        <v>2232</v>
      </c>
      <c r="I3129" s="47" t="n">
        <v>6</v>
      </c>
    </row>
    <row r="3130" customFormat="false" ht="15" hidden="false" customHeight="false" outlineLevel="0" collapsed="false">
      <c r="A3130" s="47" t="s">
        <v>5371</v>
      </c>
      <c r="B3130" s="47" t="s">
        <v>880</v>
      </c>
      <c r="C3130" s="48" t="n">
        <v>46081</v>
      </c>
      <c r="D3130" s="47" t="s">
        <v>75</v>
      </c>
      <c r="E3130" s="47" t="s">
        <v>63</v>
      </c>
      <c r="F3130" s="47" t="s">
        <v>2255</v>
      </c>
      <c r="G3130" s="47" t="s">
        <v>97</v>
      </c>
      <c r="H3130" s="47" t="s">
        <v>2232</v>
      </c>
      <c r="I3130" s="47" t="n">
        <v>5</v>
      </c>
    </row>
    <row r="3131" customFormat="false" ht="15" hidden="false" customHeight="false" outlineLevel="0" collapsed="false">
      <c r="A3131" s="47" t="s">
        <v>5372</v>
      </c>
      <c r="B3131" s="47" t="s">
        <v>880</v>
      </c>
      <c r="C3131" s="48" t="n">
        <v>46081</v>
      </c>
      <c r="D3131" s="47" t="s">
        <v>75</v>
      </c>
      <c r="E3131" s="47" t="s">
        <v>63</v>
      </c>
      <c r="F3131" s="47" t="s">
        <v>2260</v>
      </c>
      <c r="G3131" s="47" t="s">
        <v>97</v>
      </c>
      <c r="H3131" s="47" t="s">
        <v>2232</v>
      </c>
      <c r="I3131" s="47" t="n">
        <v>7</v>
      </c>
    </row>
    <row r="3132" customFormat="false" ht="15" hidden="false" customHeight="false" outlineLevel="0" collapsed="false">
      <c r="A3132" s="47" t="s">
        <v>5373</v>
      </c>
      <c r="B3132" s="47" t="s">
        <v>880</v>
      </c>
      <c r="C3132" s="48" t="n">
        <v>46081</v>
      </c>
      <c r="D3132" s="47" t="s">
        <v>75</v>
      </c>
      <c r="E3132" s="47" t="s">
        <v>63</v>
      </c>
      <c r="F3132" s="47" t="s">
        <v>2255</v>
      </c>
      <c r="G3132" s="47" t="s">
        <v>97</v>
      </c>
      <c r="H3132" s="47" t="s">
        <v>2232</v>
      </c>
      <c r="I3132" s="47" t="n">
        <v>5</v>
      </c>
    </row>
    <row r="3133" customFormat="false" ht="15" hidden="false" customHeight="false" outlineLevel="0" collapsed="false">
      <c r="A3133" s="47" t="s">
        <v>5374</v>
      </c>
      <c r="B3133" s="47" t="s">
        <v>880</v>
      </c>
      <c r="C3133" s="48" t="n">
        <v>46081</v>
      </c>
      <c r="D3133" s="47" t="s">
        <v>75</v>
      </c>
      <c r="E3133" s="47" t="s">
        <v>63</v>
      </c>
      <c r="F3133" s="47" t="s">
        <v>2255</v>
      </c>
      <c r="G3133" s="47" t="s">
        <v>97</v>
      </c>
      <c r="H3133" s="47" t="s">
        <v>2232</v>
      </c>
      <c r="I3133" s="47" t="n">
        <v>6</v>
      </c>
    </row>
    <row r="3134" customFormat="false" ht="15" hidden="false" customHeight="false" outlineLevel="0" collapsed="false">
      <c r="A3134" s="47" t="s">
        <v>5375</v>
      </c>
      <c r="B3134" s="47" t="s">
        <v>881</v>
      </c>
      <c r="C3134" s="48" t="n">
        <v>46081</v>
      </c>
      <c r="D3134" s="47" t="s">
        <v>73</v>
      </c>
      <c r="E3134" s="47" t="s">
        <v>64</v>
      </c>
      <c r="F3134" s="47" t="s">
        <v>2280</v>
      </c>
      <c r="G3134" s="47" t="s">
        <v>97</v>
      </c>
      <c r="H3134" s="47" t="s">
        <v>2232</v>
      </c>
      <c r="I3134" s="47" t="n">
        <v>5</v>
      </c>
    </row>
    <row r="3135" customFormat="false" ht="15" hidden="false" customHeight="false" outlineLevel="0" collapsed="false">
      <c r="A3135" s="47" t="s">
        <v>5376</v>
      </c>
      <c r="B3135" s="47" t="s">
        <v>882</v>
      </c>
      <c r="C3135" s="48" t="n">
        <v>46081</v>
      </c>
      <c r="D3135" s="47" t="s">
        <v>74</v>
      </c>
      <c r="E3135" s="47" t="s">
        <v>64</v>
      </c>
      <c r="F3135" s="47" t="s">
        <v>2280</v>
      </c>
      <c r="G3135" s="47" t="s">
        <v>97</v>
      </c>
      <c r="H3135" s="47" t="s">
        <v>2232</v>
      </c>
      <c r="I3135" s="47" t="n">
        <v>4</v>
      </c>
    </row>
    <row r="3136" customFormat="false" ht="15" hidden="false" customHeight="false" outlineLevel="0" collapsed="false">
      <c r="A3136" s="47" t="s">
        <v>5377</v>
      </c>
      <c r="B3136" s="47" t="s">
        <v>882</v>
      </c>
      <c r="C3136" s="48" t="n">
        <v>46081</v>
      </c>
      <c r="D3136" s="47" t="s">
        <v>74</v>
      </c>
      <c r="E3136" s="47" t="s">
        <v>64</v>
      </c>
      <c r="F3136" s="47" t="s">
        <v>2278</v>
      </c>
      <c r="G3136" s="47" t="s">
        <v>97</v>
      </c>
      <c r="H3136" s="47" t="s">
        <v>2232</v>
      </c>
      <c r="I3136" s="47" t="n">
        <v>3</v>
      </c>
    </row>
    <row r="3137" customFormat="false" ht="15" hidden="false" customHeight="false" outlineLevel="0" collapsed="false">
      <c r="A3137" s="47" t="s">
        <v>5378</v>
      </c>
      <c r="B3137" s="47" t="s">
        <v>882</v>
      </c>
      <c r="C3137" s="48" t="n">
        <v>46081</v>
      </c>
      <c r="D3137" s="47" t="s">
        <v>74</v>
      </c>
      <c r="E3137" s="47" t="s">
        <v>64</v>
      </c>
      <c r="F3137" s="47" t="s">
        <v>2278</v>
      </c>
      <c r="G3137" s="47" t="s">
        <v>97</v>
      </c>
      <c r="H3137" s="47" t="s">
        <v>2232</v>
      </c>
      <c r="I3137" s="47" t="n">
        <v>7</v>
      </c>
    </row>
    <row r="3138" customFormat="false" ht="15" hidden="false" customHeight="false" outlineLevel="0" collapsed="false">
      <c r="A3138" s="47" t="s">
        <v>5379</v>
      </c>
      <c r="B3138" s="47" t="s">
        <v>882</v>
      </c>
      <c r="C3138" s="48" t="n">
        <v>46081</v>
      </c>
      <c r="D3138" s="47" t="s">
        <v>74</v>
      </c>
      <c r="E3138" s="47" t="s">
        <v>64</v>
      </c>
      <c r="F3138" s="47" t="s">
        <v>2280</v>
      </c>
      <c r="G3138" s="47" t="s">
        <v>97</v>
      </c>
      <c r="H3138" s="47" t="s">
        <v>2232</v>
      </c>
      <c r="I3138" s="47" t="n">
        <v>4</v>
      </c>
    </row>
    <row r="3139" customFormat="false" ht="15" hidden="false" customHeight="false" outlineLevel="0" collapsed="false">
      <c r="A3139" s="47" t="s">
        <v>5380</v>
      </c>
      <c r="B3139" s="47" t="s">
        <v>882</v>
      </c>
      <c r="C3139" s="48" t="n">
        <v>46081</v>
      </c>
      <c r="D3139" s="47" t="s">
        <v>74</v>
      </c>
      <c r="E3139" s="47" t="s">
        <v>64</v>
      </c>
      <c r="F3139" s="47" t="s">
        <v>2278</v>
      </c>
      <c r="G3139" s="47" t="s">
        <v>97</v>
      </c>
      <c r="H3139" s="47" t="s">
        <v>2232</v>
      </c>
      <c r="I3139" s="47" t="n">
        <v>2</v>
      </c>
    </row>
    <row r="3140" customFormat="false" ht="15" hidden="false" customHeight="false" outlineLevel="0" collapsed="false">
      <c r="A3140" s="47" t="s">
        <v>5381</v>
      </c>
      <c r="B3140" s="47" t="s">
        <v>883</v>
      </c>
      <c r="C3140" s="48" t="n">
        <v>46081</v>
      </c>
      <c r="D3140" s="47" t="s">
        <v>73</v>
      </c>
      <c r="E3140" s="47" t="s">
        <v>65</v>
      </c>
      <c r="F3140" s="47" t="s">
        <v>2289</v>
      </c>
      <c r="G3140" s="47" t="s">
        <v>97</v>
      </c>
      <c r="H3140" s="47" t="s">
        <v>2232</v>
      </c>
      <c r="I3140" s="47" t="n">
        <v>5</v>
      </c>
    </row>
    <row r="3141" customFormat="false" ht="15" hidden="false" customHeight="false" outlineLevel="0" collapsed="false">
      <c r="A3141" s="47" t="s">
        <v>5382</v>
      </c>
      <c r="B3141" s="47" t="s">
        <v>883</v>
      </c>
      <c r="C3141" s="48" t="n">
        <v>46081</v>
      </c>
      <c r="D3141" s="47" t="s">
        <v>73</v>
      </c>
      <c r="E3141" s="47" t="s">
        <v>65</v>
      </c>
      <c r="F3141" s="47" t="s">
        <v>2284</v>
      </c>
      <c r="G3141" s="47" t="s">
        <v>97</v>
      </c>
      <c r="H3141" s="47" t="s">
        <v>2232</v>
      </c>
      <c r="I3141" s="47" t="n">
        <v>3</v>
      </c>
    </row>
    <row r="3142" customFormat="false" ht="15" hidden="false" customHeight="false" outlineLevel="0" collapsed="false">
      <c r="A3142" s="47" t="s">
        <v>5383</v>
      </c>
      <c r="B3142" s="47" t="s">
        <v>883</v>
      </c>
      <c r="C3142" s="48" t="n">
        <v>46081</v>
      </c>
      <c r="D3142" s="47" t="s">
        <v>73</v>
      </c>
      <c r="E3142" s="47" t="s">
        <v>65</v>
      </c>
      <c r="F3142" s="47" t="s">
        <v>2284</v>
      </c>
      <c r="G3142" s="47" t="s">
        <v>97</v>
      </c>
      <c r="H3142" s="47" t="s">
        <v>2232</v>
      </c>
      <c r="I3142" s="47" t="n">
        <v>6</v>
      </c>
    </row>
    <row r="3143" customFormat="false" ht="15" hidden="false" customHeight="false" outlineLevel="0" collapsed="false">
      <c r="A3143" s="47" t="s">
        <v>5384</v>
      </c>
      <c r="B3143" s="47" t="s">
        <v>883</v>
      </c>
      <c r="C3143" s="48" t="n">
        <v>46081</v>
      </c>
      <c r="D3143" s="47" t="s">
        <v>73</v>
      </c>
      <c r="E3143" s="47" t="s">
        <v>65</v>
      </c>
      <c r="F3143" s="47" t="s">
        <v>2284</v>
      </c>
      <c r="G3143" s="47" t="s">
        <v>97</v>
      </c>
      <c r="H3143" s="47" t="s">
        <v>2232</v>
      </c>
      <c r="I3143" s="47" t="n">
        <v>4</v>
      </c>
    </row>
    <row r="3144" customFormat="false" ht="15" hidden="false" customHeight="false" outlineLevel="0" collapsed="false">
      <c r="A3144" s="47" t="s">
        <v>5385</v>
      </c>
      <c r="B3144" s="47" t="s">
        <v>885</v>
      </c>
      <c r="C3144" s="48" t="n">
        <v>46081</v>
      </c>
      <c r="D3144" s="47" t="s">
        <v>74</v>
      </c>
      <c r="E3144" s="47" t="s">
        <v>65</v>
      </c>
      <c r="F3144" s="47" t="s">
        <v>2289</v>
      </c>
      <c r="G3144" s="47" t="s">
        <v>96</v>
      </c>
      <c r="H3144" s="47" t="s">
        <v>2270</v>
      </c>
      <c r="I3144" s="47" t="n">
        <v>19</v>
      </c>
    </row>
    <row r="3145" customFormat="false" ht="15" hidden="false" customHeight="false" outlineLevel="0" collapsed="false">
      <c r="A3145" s="47" t="s">
        <v>5386</v>
      </c>
      <c r="B3145" s="47" t="s">
        <v>885</v>
      </c>
      <c r="C3145" s="48" t="n">
        <v>46081</v>
      </c>
      <c r="D3145" s="47" t="s">
        <v>74</v>
      </c>
      <c r="E3145" s="47" t="s">
        <v>65</v>
      </c>
      <c r="F3145" s="47" t="s">
        <v>2284</v>
      </c>
      <c r="G3145" s="47" t="s">
        <v>97</v>
      </c>
      <c r="H3145" s="47" t="s">
        <v>2232</v>
      </c>
      <c r="I3145" s="47" t="n">
        <v>2</v>
      </c>
    </row>
    <row r="3146" customFormat="false" ht="15" hidden="false" customHeight="false" outlineLevel="0" collapsed="false">
      <c r="A3146" s="47" t="s">
        <v>5387</v>
      </c>
      <c r="B3146" s="47" t="s">
        <v>885</v>
      </c>
      <c r="C3146" s="48" t="n">
        <v>46081</v>
      </c>
      <c r="D3146" s="47" t="s">
        <v>74</v>
      </c>
      <c r="E3146" s="47" t="s">
        <v>65</v>
      </c>
      <c r="F3146" s="47" t="s">
        <v>2289</v>
      </c>
      <c r="G3146" s="47" t="s">
        <v>97</v>
      </c>
      <c r="H3146" s="47" t="s">
        <v>2232</v>
      </c>
      <c r="I3146" s="47" t="n">
        <v>4</v>
      </c>
    </row>
    <row r="3147" customFormat="false" ht="15" hidden="false" customHeight="false" outlineLevel="0" collapsed="false">
      <c r="A3147" s="47" t="s">
        <v>5388</v>
      </c>
      <c r="B3147" s="47" t="s">
        <v>885</v>
      </c>
      <c r="C3147" s="48" t="n">
        <v>46081</v>
      </c>
      <c r="D3147" s="47" t="s">
        <v>74</v>
      </c>
      <c r="E3147" s="47" t="s">
        <v>65</v>
      </c>
      <c r="F3147" s="47" t="s">
        <v>2289</v>
      </c>
      <c r="G3147" s="47" t="s">
        <v>97</v>
      </c>
      <c r="H3147" s="47" t="s">
        <v>2232</v>
      </c>
      <c r="I3147" s="47" t="n">
        <v>3</v>
      </c>
    </row>
    <row r="3148" customFormat="false" ht="15" hidden="false" customHeight="false" outlineLevel="0" collapsed="false">
      <c r="A3148" s="47" t="s">
        <v>5389</v>
      </c>
      <c r="B3148" s="47" t="s">
        <v>885</v>
      </c>
      <c r="C3148" s="48" t="n">
        <v>46081</v>
      </c>
      <c r="D3148" s="47" t="s">
        <v>74</v>
      </c>
      <c r="E3148" s="47" t="s">
        <v>65</v>
      </c>
      <c r="F3148" s="47" t="s">
        <v>2289</v>
      </c>
      <c r="G3148" s="47" t="s">
        <v>97</v>
      </c>
      <c r="H3148" s="47" t="s">
        <v>2232</v>
      </c>
      <c r="I3148" s="47" t="n">
        <v>6</v>
      </c>
    </row>
    <row r="3149" customFormat="false" ht="15" hidden="false" customHeight="false" outlineLevel="0" collapsed="false">
      <c r="A3149" s="47" t="s">
        <v>5390</v>
      </c>
      <c r="B3149" s="47" t="s">
        <v>885</v>
      </c>
      <c r="C3149" s="48" t="n">
        <v>46081</v>
      </c>
      <c r="D3149" s="47" t="s">
        <v>74</v>
      </c>
      <c r="E3149" s="47" t="s">
        <v>65</v>
      </c>
      <c r="F3149" s="47" t="s">
        <v>2289</v>
      </c>
      <c r="G3149" s="47" t="s">
        <v>97</v>
      </c>
      <c r="H3149" s="47" t="s">
        <v>2232</v>
      </c>
      <c r="I3149" s="47" t="n">
        <v>6</v>
      </c>
    </row>
    <row r="3150" customFormat="false" ht="15" hidden="false" customHeight="false" outlineLevel="0" collapsed="false">
      <c r="A3150" s="47" t="s">
        <v>5391</v>
      </c>
      <c r="B3150" s="47" t="s">
        <v>885</v>
      </c>
      <c r="C3150" s="48" t="n">
        <v>46081</v>
      </c>
      <c r="D3150" s="47" t="s">
        <v>74</v>
      </c>
      <c r="E3150" s="47" t="s">
        <v>65</v>
      </c>
      <c r="F3150" s="47" t="s">
        <v>2289</v>
      </c>
      <c r="G3150" s="47" t="s">
        <v>97</v>
      </c>
      <c r="H3150" s="47" t="s">
        <v>2232</v>
      </c>
      <c r="I3150" s="47" t="n">
        <v>5</v>
      </c>
    </row>
    <row r="3151" customFormat="false" ht="15" hidden="false" customHeight="false" outlineLevel="0" collapsed="false">
      <c r="A3151" s="47" t="s">
        <v>5392</v>
      </c>
      <c r="B3151" s="47" t="s">
        <v>886</v>
      </c>
      <c r="C3151" s="48" t="n">
        <v>46081</v>
      </c>
      <c r="D3151" s="47" t="s">
        <v>75</v>
      </c>
      <c r="E3151" s="47" t="s">
        <v>65</v>
      </c>
      <c r="F3151" s="47" t="s">
        <v>2284</v>
      </c>
      <c r="G3151" s="47" t="s">
        <v>97</v>
      </c>
      <c r="H3151" s="47" t="s">
        <v>2232</v>
      </c>
      <c r="I3151" s="47" t="n">
        <v>5</v>
      </c>
    </row>
    <row r="3152" customFormat="false" ht="15" hidden="false" customHeight="false" outlineLevel="0" collapsed="false">
      <c r="A3152" s="47" t="s">
        <v>5393</v>
      </c>
      <c r="B3152" s="47" t="s">
        <v>886</v>
      </c>
      <c r="C3152" s="48" t="n">
        <v>46081</v>
      </c>
      <c r="D3152" s="47" t="s">
        <v>75</v>
      </c>
      <c r="E3152" s="47" t="s">
        <v>65</v>
      </c>
      <c r="F3152" s="47" t="s">
        <v>2289</v>
      </c>
      <c r="G3152" s="47" t="s">
        <v>97</v>
      </c>
      <c r="H3152" s="47" t="s">
        <v>2232</v>
      </c>
      <c r="I3152" s="47" t="n">
        <v>6</v>
      </c>
    </row>
    <row r="3153" customFormat="false" ht="15" hidden="false" customHeight="false" outlineLevel="0" collapsed="false">
      <c r="A3153" s="47" t="s">
        <v>5394</v>
      </c>
      <c r="B3153" s="47" t="s">
        <v>886</v>
      </c>
      <c r="C3153" s="48" t="n">
        <v>46081</v>
      </c>
      <c r="D3153" s="47" t="s">
        <v>75</v>
      </c>
      <c r="E3153" s="47" t="s">
        <v>65</v>
      </c>
      <c r="F3153" s="47" t="s">
        <v>2284</v>
      </c>
      <c r="G3153" s="47" t="s">
        <v>97</v>
      </c>
      <c r="H3153" s="47" t="s">
        <v>2232</v>
      </c>
      <c r="I3153" s="47" t="n">
        <v>6</v>
      </c>
    </row>
    <row r="3154" customFormat="false" ht="15" hidden="false" customHeight="false" outlineLevel="0" collapsed="false">
      <c r="A3154" s="47" t="s">
        <v>5395</v>
      </c>
      <c r="B3154" s="47" t="s">
        <v>886</v>
      </c>
      <c r="C3154" s="48" t="n">
        <v>46081</v>
      </c>
      <c r="D3154" s="47" t="s">
        <v>75</v>
      </c>
      <c r="E3154" s="47" t="s">
        <v>65</v>
      </c>
      <c r="F3154" s="47" t="s">
        <v>2284</v>
      </c>
      <c r="G3154" s="47" t="s">
        <v>97</v>
      </c>
      <c r="H3154" s="47" t="s">
        <v>2232</v>
      </c>
      <c r="I3154" s="47" t="n">
        <v>4</v>
      </c>
    </row>
    <row r="3155" customFormat="false" ht="15" hidden="false" customHeight="false" outlineLevel="0" collapsed="false">
      <c r="A3155" s="47" t="s">
        <v>5396</v>
      </c>
      <c r="B3155" s="47" t="s">
        <v>886</v>
      </c>
      <c r="C3155" s="48" t="n">
        <v>46081</v>
      </c>
      <c r="D3155" s="47" t="s">
        <v>75</v>
      </c>
      <c r="E3155" s="47" t="s">
        <v>65</v>
      </c>
      <c r="F3155" s="47" t="s">
        <v>2289</v>
      </c>
      <c r="G3155" s="47" t="s">
        <v>97</v>
      </c>
      <c r="H3155" s="47" t="s">
        <v>2232</v>
      </c>
      <c r="I3155" s="47" t="n">
        <v>3</v>
      </c>
    </row>
    <row r="3156" customFormat="false" ht="15" hidden="false" customHeight="false" outlineLevel="0" collapsed="false">
      <c r="A3156" s="47" t="s">
        <v>5397</v>
      </c>
      <c r="B3156" s="47" t="s">
        <v>886</v>
      </c>
      <c r="C3156" s="48" t="n">
        <v>46081</v>
      </c>
      <c r="D3156" s="47" t="s">
        <v>75</v>
      </c>
      <c r="E3156" s="47" t="s">
        <v>65</v>
      </c>
      <c r="F3156" s="47" t="s">
        <v>2284</v>
      </c>
      <c r="G3156" s="47" t="s">
        <v>97</v>
      </c>
      <c r="H3156" s="47" t="s">
        <v>2232</v>
      </c>
      <c r="I3156" s="47" t="n">
        <v>2</v>
      </c>
    </row>
    <row r="3157" customFormat="false" ht="15" hidden="false" customHeight="false" outlineLevel="0" collapsed="false">
      <c r="A3157" s="47" t="s">
        <v>5398</v>
      </c>
      <c r="B3157" s="47" t="s">
        <v>886</v>
      </c>
      <c r="C3157" s="48" t="n">
        <v>46081</v>
      </c>
      <c r="D3157" s="47" t="s">
        <v>75</v>
      </c>
      <c r="E3157" s="47" t="s">
        <v>65</v>
      </c>
      <c r="F3157" s="47" t="s">
        <v>2284</v>
      </c>
      <c r="G3157" s="47" t="s">
        <v>97</v>
      </c>
      <c r="H3157" s="47" t="s">
        <v>2232</v>
      </c>
      <c r="I3157" s="47" t="n">
        <v>2</v>
      </c>
    </row>
    <row r="3158" customFormat="false" ht="15" hidden="false" customHeight="false" outlineLevel="0" collapsed="false">
      <c r="A3158" s="47" t="s">
        <v>5399</v>
      </c>
      <c r="B3158" s="47" t="s">
        <v>886</v>
      </c>
      <c r="C3158" s="48" t="n">
        <v>46081</v>
      </c>
      <c r="D3158" s="47" t="s">
        <v>75</v>
      </c>
      <c r="E3158" s="47" t="s">
        <v>65</v>
      </c>
      <c r="F3158" s="47" t="s">
        <v>2284</v>
      </c>
      <c r="G3158" s="47" t="s">
        <v>97</v>
      </c>
      <c r="H3158" s="47" t="s">
        <v>2232</v>
      </c>
      <c r="I3158" s="47" t="n">
        <v>3</v>
      </c>
    </row>
    <row r="3159" customFormat="false" ht="15" hidden="false" customHeight="false" outlineLevel="0" collapsed="false">
      <c r="A3159" s="47" t="s">
        <v>5400</v>
      </c>
      <c r="B3159" s="47" t="s">
        <v>886</v>
      </c>
      <c r="C3159" s="48" t="n">
        <v>46081</v>
      </c>
      <c r="D3159" s="47" t="s">
        <v>75</v>
      </c>
      <c r="E3159" s="47" t="s">
        <v>65</v>
      </c>
      <c r="F3159" s="47" t="s">
        <v>2284</v>
      </c>
      <c r="G3159" s="47" t="s">
        <v>97</v>
      </c>
      <c r="H3159" s="47" t="s">
        <v>2232</v>
      </c>
      <c r="I3159" s="47" t="n">
        <v>4</v>
      </c>
    </row>
    <row r="3160" customFormat="false" ht="15" hidden="false" customHeight="false" outlineLevel="0" collapsed="false">
      <c r="A3160" s="47" t="s">
        <v>5401</v>
      </c>
      <c r="B3160" s="47" t="s">
        <v>886</v>
      </c>
      <c r="C3160" s="48" t="n">
        <v>46081</v>
      </c>
      <c r="D3160" s="47" t="s">
        <v>75</v>
      </c>
      <c r="E3160" s="47" t="s">
        <v>65</v>
      </c>
      <c r="F3160" s="47" t="s">
        <v>2289</v>
      </c>
      <c r="G3160" s="47" t="s">
        <v>97</v>
      </c>
      <c r="H3160" s="47" t="s">
        <v>2232</v>
      </c>
      <c r="I3160" s="47" t="n">
        <v>6</v>
      </c>
    </row>
    <row r="3161" customFormat="false" ht="15" hidden="false" customHeight="false" outlineLevel="0" collapsed="false">
      <c r="A3161" s="47" t="s">
        <v>5402</v>
      </c>
      <c r="B3161" s="47" t="s">
        <v>886</v>
      </c>
      <c r="C3161" s="48" t="n">
        <v>46081</v>
      </c>
      <c r="D3161" s="47" t="s">
        <v>75</v>
      </c>
      <c r="E3161" s="47" t="s">
        <v>65</v>
      </c>
      <c r="F3161" s="47" t="s">
        <v>2284</v>
      </c>
      <c r="G3161" s="47" t="s">
        <v>97</v>
      </c>
      <c r="H3161" s="47" t="s">
        <v>2232</v>
      </c>
      <c r="I3161" s="47" t="n">
        <v>5</v>
      </c>
    </row>
    <row r="3162" customFormat="false" ht="15" hidden="false" customHeight="false" outlineLevel="0" collapsed="false">
      <c r="A3162" s="47" t="s">
        <v>5403</v>
      </c>
      <c r="B3162" s="47" t="s">
        <v>886</v>
      </c>
      <c r="C3162" s="48" t="n">
        <v>46081</v>
      </c>
      <c r="D3162" s="47" t="s">
        <v>75</v>
      </c>
      <c r="E3162" s="47" t="s">
        <v>65</v>
      </c>
      <c r="F3162" s="47" t="s">
        <v>2284</v>
      </c>
      <c r="G3162" s="47" t="s">
        <v>97</v>
      </c>
      <c r="H3162" s="47" t="s">
        <v>2232</v>
      </c>
      <c r="I3162" s="47" t="n">
        <v>3</v>
      </c>
    </row>
    <row r="3163" customFormat="false" ht="15" hidden="false" customHeight="false" outlineLevel="0" collapsed="false">
      <c r="A3163" s="47" t="s">
        <v>5404</v>
      </c>
      <c r="B3163" s="47" t="s">
        <v>886</v>
      </c>
      <c r="C3163" s="48" t="n">
        <v>46081</v>
      </c>
      <c r="D3163" s="47" t="s">
        <v>75</v>
      </c>
      <c r="E3163" s="47" t="s">
        <v>65</v>
      </c>
      <c r="F3163" s="47" t="s">
        <v>2284</v>
      </c>
      <c r="G3163" s="47" t="s">
        <v>97</v>
      </c>
      <c r="H3163" s="47" t="s">
        <v>2232</v>
      </c>
      <c r="I3163" s="47" t="n">
        <v>4</v>
      </c>
    </row>
    <row r="3164" customFormat="false" ht="15" hidden="false" customHeight="false" outlineLevel="0" collapsed="false">
      <c r="A3164" s="47" t="s">
        <v>5405</v>
      </c>
      <c r="B3164" s="47" t="s">
        <v>886</v>
      </c>
      <c r="C3164" s="48" t="n">
        <v>46081</v>
      </c>
      <c r="D3164" s="47" t="s">
        <v>75</v>
      </c>
      <c r="E3164" s="47" t="s">
        <v>65</v>
      </c>
      <c r="F3164" s="47" t="s">
        <v>2284</v>
      </c>
      <c r="G3164" s="47" t="s">
        <v>98</v>
      </c>
      <c r="H3164" s="47" t="s">
        <v>2382</v>
      </c>
      <c r="I3164" s="47" t="n">
        <v>19</v>
      </c>
    </row>
    <row r="3165" customFormat="false" ht="15" hidden="false" customHeight="false" outlineLevel="0" collapsed="false">
      <c r="A3165" s="47" t="s">
        <v>5406</v>
      </c>
      <c r="B3165" s="47" t="s">
        <v>887</v>
      </c>
      <c r="C3165" s="48" t="n">
        <v>46083</v>
      </c>
      <c r="D3165" s="47" t="s">
        <v>73</v>
      </c>
      <c r="E3165" s="47" t="s">
        <v>62</v>
      </c>
      <c r="F3165" s="47" t="s">
        <v>2228</v>
      </c>
      <c r="G3165" s="47" t="s">
        <v>97</v>
      </c>
      <c r="H3165" s="47" t="s">
        <v>2232</v>
      </c>
      <c r="I3165" s="47" t="n">
        <v>4</v>
      </c>
    </row>
    <row r="3166" customFormat="false" ht="15" hidden="false" customHeight="false" outlineLevel="0" collapsed="false">
      <c r="A3166" s="47" t="s">
        <v>5407</v>
      </c>
      <c r="B3166" s="47" t="s">
        <v>888</v>
      </c>
      <c r="C3166" s="48" t="n">
        <v>46083</v>
      </c>
      <c r="D3166" s="47" t="s">
        <v>74</v>
      </c>
      <c r="E3166" s="47" t="s">
        <v>62</v>
      </c>
      <c r="F3166" s="47" t="s">
        <v>2231</v>
      </c>
      <c r="G3166" s="47" t="s">
        <v>93</v>
      </c>
      <c r="H3166" s="47" t="s">
        <v>2253</v>
      </c>
      <c r="I3166" s="47" t="n">
        <v>5</v>
      </c>
    </row>
    <row r="3167" customFormat="false" ht="15" hidden="false" customHeight="false" outlineLevel="0" collapsed="false">
      <c r="A3167" s="47" t="s">
        <v>5408</v>
      </c>
      <c r="B3167" s="47" t="s">
        <v>888</v>
      </c>
      <c r="C3167" s="48" t="n">
        <v>46083</v>
      </c>
      <c r="D3167" s="47" t="s">
        <v>74</v>
      </c>
      <c r="E3167" s="47" t="s">
        <v>62</v>
      </c>
      <c r="F3167" s="47" t="s">
        <v>2228</v>
      </c>
      <c r="G3167" s="47" t="s">
        <v>94</v>
      </c>
      <c r="H3167" s="47" t="s">
        <v>2229</v>
      </c>
      <c r="I3167" s="47" t="n">
        <v>109</v>
      </c>
    </row>
    <row r="3168" customFormat="false" ht="15" hidden="false" customHeight="false" outlineLevel="0" collapsed="false">
      <c r="A3168" s="47" t="s">
        <v>5409</v>
      </c>
      <c r="B3168" s="47" t="s">
        <v>888</v>
      </c>
      <c r="C3168" s="48" t="n">
        <v>46083</v>
      </c>
      <c r="D3168" s="47" t="s">
        <v>74</v>
      </c>
      <c r="E3168" s="47" t="s">
        <v>62</v>
      </c>
      <c r="F3168" s="47" t="s">
        <v>2228</v>
      </c>
      <c r="G3168" s="47" t="s">
        <v>95</v>
      </c>
      <c r="H3168" s="47" t="s">
        <v>2245</v>
      </c>
      <c r="I3168" s="47" t="n">
        <v>57</v>
      </c>
    </row>
    <row r="3169" customFormat="false" ht="15" hidden="false" customHeight="false" outlineLevel="0" collapsed="false">
      <c r="A3169" s="47" t="s">
        <v>5410</v>
      </c>
      <c r="B3169" s="47" t="s">
        <v>888</v>
      </c>
      <c r="C3169" s="48" t="n">
        <v>46083</v>
      </c>
      <c r="D3169" s="47" t="s">
        <v>74</v>
      </c>
      <c r="E3169" s="47" t="s">
        <v>62</v>
      </c>
      <c r="F3169" s="47" t="s">
        <v>2228</v>
      </c>
      <c r="G3169" s="47" t="s">
        <v>97</v>
      </c>
      <c r="H3169" s="47" t="s">
        <v>2232</v>
      </c>
      <c r="I3169" s="47" t="n">
        <v>3</v>
      </c>
    </row>
    <row r="3170" customFormat="false" ht="15" hidden="false" customHeight="false" outlineLevel="0" collapsed="false">
      <c r="A3170" s="47" t="s">
        <v>5411</v>
      </c>
      <c r="B3170" s="47" t="s">
        <v>888</v>
      </c>
      <c r="C3170" s="48" t="n">
        <v>46083</v>
      </c>
      <c r="D3170" s="47" t="s">
        <v>74</v>
      </c>
      <c r="E3170" s="47" t="s">
        <v>62</v>
      </c>
      <c r="F3170" s="47" t="s">
        <v>2231</v>
      </c>
      <c r="G3170" s="47" t="s">
        <v>97</v>
      </c>
      <c r="H3170" s="47" t="s">
        <v>2232</v>
      </c>
      <c r="I3170" s="47" t="n">
        <v>2</v>
      </c>
    </row>
    <row r="3171" customFormat="false" ht="15" hidden="false" customHeight="false" outlineLevel="0" collapsed="false">
      <c r="A3171" s="47" t="s">
        <v>5412</v>
      </c>
      <c r="B3171" s="47" t="s">
        <v>888</v>
      </c>
      <c r="C3171" s="48" t="n">
        <v>46083</v>
      </c>
      <c r="D3171" s="47" t="s">
        <v>74</v>
      </c>
      <c r="E3171" s="47" t="s">
        <v>62</v>
      </c>
      <c r="F3171" s="47" t="s">
        <v>2231</v>
      </c>
      <c r="G3171" s="47" t="s">
        <v>97</v>
      </c>
      <c r="H3171" s="47" t="s">
        <v>2232</v>
      </c>
      <c r="I3171" s="47" t="n">
        <v>3</v>
      </c>
    </row>
    <row r="3172" customFormat="false" ht="15" hidden="false" customHeight="false" outlineLevel="0" collapsed="false">
      <c r="A3172" s="47" t="s">
        <v>5413</v>
      </c>
      <c r="B3172" s="47" t="s">
        <v>890</v>
      </c>
      <c r="C3172" s="48" t="n">
        <v>46083</v>
      </c>
      <c r="D3172" s="47" t="s">
        <v>75</v>
      </c>
      <c r="E3172" s="47" t="s">
        <v>62</v>
      </c>
      <c r="F3172" s="47" t="s">
        <v>2228</v>
      </c>
      <c r="G3172" s="47" t="s">
        <v>97</v>
      </c>
      <c r="H3172" s="47" t="s">
        <v>2232</v>
      </c>
      <c r="I3172" s="47" t="n">
        <v>3</v>
      </c>
    </row>
    <row r="3173" customFormat="false" ht="15" hidden="false" customHeight="false" outlineLevel="0" collapsed="false">
      <c r="A3173" s="47" t="s">
        <v>5414</v>
      </c>
      <c r="B3173" s="47" t="s">
        <v>890</v>
      </c>
      <c r="C3173" s="48" t="n">
        <v>46083</v>
      </c>
      <c r="D3173" s="47" t="s">
        <v>75</v>
      </c>
      <c r="E3173" s="47" t="s">
        <v>62</v>
      </c>
      <c r="F3173" s="47" t="s">
        <v>2228</v>
      </c>
      <c r="G3173" s="47" t="s">
        <v>97</v>
      </c>
      <c r="H3173" s="47" t="s">
        <v>2232</v>
      </c>
      <c r="I3173" s="47" t="n">
        <v>4</v>
      </c>
    </row>
    <row r="3174" customFormat="false" ht="15" hidden="false" customHeight="false" outlineLevel="0" collapsed="false">
      <c r="A3174" s="47" t="s">
        <v>5415</v>
      </c>
      <c r="B3174" s="47" t="s">
        <v>890</v>
      </c>
      <c r="C3174" s="48" t="n">
        <v>46083</v>
      </c>
      <c r="D3174" s="47" t="s">
        <v>75</v>
      </c>
      <c r="E3174" s="47" t="s">
        <v>62</v>
      </c>
      <c r="F3174" s="47" t="s">
        <v>2317</v>
      </c>
      <c r="G3174" s="47" t="s">
        <v>97</v>
      </c>
      <c r="H3174" s="47" t="s">
        <v>2232</v>
      </c>
      <c r="I3174" s="47" t="n">
        <v>6</v>
      </c>
    </row>
    <row r="3175" customFormat="false" ht="15" hidden="false" customHeight="false" outlineLevel="0" collapsed="false">
      <c r="A3175" s="47" t="s">
        <v>5416</v>
      </c>
      <c r="B3175" s="47" t="s">
        <v>891</v>
      </c>
      <c r="C3175" s="48" t="n">
        <v>46083</v>
      </c>
      <c r="D3175" s="47" t="s">
        <v>73</v>
      </c>
      <c r="E3175" s="47" t="s">
        <v>63</v>
      </c>
      <c r="F3175" s="47" t="s">
        <v>2255</v>
      </c>
      <c r="G3175" s="47" t="s">
        <v>93</v>
      </c>
      <c r="H3175" s="47" t="s">
        <v>2253</v>
      </c>
      <c r="I3175" s="47" t="n">
        <v>57</v>
      </c>
    </row>
    <row r="3176" customFormat="false" ht="15" hidden="false" customHeight="false" outlineLevel="0" collapsed="false">
      <c r="A3176" s="47" t="s">
        <v>5417</v>
      </c>
      <c r="B3176" s="47" t="s">
        <v>891</v>
      </c>
      <c r="C3176" s="48" t="n">
        <v>46083</v>
      </c>
      <c r="D3176" s="47" t="s">
        <v>73</v>
      </c>
      <c r="E3176" s="47" t="s">
        <v>63</v>
      </c>
      <c r="F3176" s="47" t="s">
        <v>2255</v>
      </c>
      <c r="G3176" s="47" t="s">
        <v>97</v>
      </c>
      <c r="H3176" s="47" t="s">
        <v>2232</v>
      </c>
      <c r="I3176" s="47" t="n">
        <v>4</v>
      </c>
    </row>
    <row r="3177" customFormat="false" ht="15" hidden="false" customHeight="false" outlineLevel="0" collapsed="false">
      <c r="A3177" s="47" t="s">
        <v>5418</v>
      </c>
      <c r="B3177" s="47" t="s">
        <v>891</v>
      </c>
      <c r="C3177" s="48" t="n">
        <v>46083</v>
      </c>
      <c r="D3177" s="47" t="s">
        <v>73</v>
      </c>
      <c r="E3177" s="47" t="s">
        <v>63</v>
      </c>
      <c r="F3177" s="47" t="s">
        <v>2255</v>
      </c>
      <c r="G3177" s="47" t="s">
        <v>97</v>
      </c>
      <c r="H3177" s="47" t="s">
        <v>2232</v>
      </c>
      <c r="I3177" s="47" t="n">
        <v>7</v>
      </c>
    </row>
    <row r="3178" customFormat="false" ht="15" hidden="false" customHeight="false" outlineLevel="0" collapsed="false">
      <c r="A3178" s="47" t="s">
        <v>5419</v>
      </c>
      <c r="B3178" s="47" t="s">
        <v>891</v>
      </c>
      <c r="C3178" s="48" t="n">
        <v>46083</v>
      </c>
      <c r="D3178" s="47" t="s">
        <v>73</v>
      </c>
      <c r="E3178" s="47" t="s">
        <v>63</v>
      </c>
      <c r="F3178" s="47" t="s">
        <v>2252</v>
      </c>
      <c r="G3178" s="47" t="s">
        <v>97</v>
      </c>
      <c r="H3178" s="47" t="s">
        <v>2232</v>
      </c>
      <c r="I3178" s="47" t="n">
        <v>6</v>
      </c>
    </row>
    <row r="3179" customFormat="false" ht="15" hidden="false" customHeight="false" outlineLevel="0" collapsed="false">
      <c r="A3179" s="47" t="s">
        <v>5420</v>
      </c>
      <c r="B3179" s="47" t="s">
        <v>891</v>
      </c>
      <c r="C3179" s="48" t="n">
        <v>46083</v>
      </c>
      <c r="D3179" s="47" t="s">
        <v>73</v>
      </c>
      <c r="E3179" s="47" t="s">
        <v>63</v>
      </c>
      <c r="F3179" s="47" t="s">
        <v>2260</v>
      </c>
      <c r="G3179" s="47" t="s">
        <v>97</v>
      </c>
      <c r="H3179" s="47" t="s">
        <v>2232</v>
      </c>
      <c r="I3179" s="47" t="n">
        <v>5</v>
      </c>
    </row>
    <row r="3180" customFormat="false" ht="15" hidden="false" customHeight="false" outlineLevel="0" collapsed="false">
      <c r="A3180" s="47" t="s">
        <v>5421</v>
      </c>
      <c r="B3180" s="47" t="s">
        <v>891</v>
      </c>
      <c r="C3180" s="48" t="n">
        <v>46083</v>
      </c>
      <c r="D3180" s="47" t="s">
        <v>73</v>
      </c>
      <c r="E3180" s="47" t="s">
        <v>63</v>
      </c>
      <c r="F3180" s="47" t="s">
        <v>2255</v>
      </c>
      <c r="G3180" s="47" t="s">
        <v>97</v>
      </c>
      <c r="H3180" s="47" t="s">
        <v>2232</v>
      </c>
      <c r="I3180" s="47" t="n">
        <v>6</v>
      </c>
    </row>
    <row r="3181" customFormat="false" ht="15" hidden="false" customHeight="false" outlineLevel="0" collapsed="false">
      <c r="A3181" s="47" t="s">
        <v>5422</v>
      </c>
      <c r="B3181" s="47" t="s">
        <v>893</v>
      </c>
      <c r="C3181" s="48" t="n">
        <v>46083</v>
      </c>
      <c r="D3181" s="47" t="s">
        <v>74</v>
      </c>
      <c r="E3181" s="47" t="s">
        <v>63</v>
      </c>
      <c r="F3181" s="47" t="s">
        <v>2255</v>
      </c>
      <c r="G3181" s="47" t="s">
        <v>93</v>
      </c>
      <c r="H3181" s="47" t="s">
        <v>2253</v>
      </c>
      <c r="I3181" s="47" t="n">
        <v>56</v>
      </c>
    </row>
    <row r="3182" customFormat="false" ht="15" hidden="false" customHeight="false" outlineLevel="0" collapsed="false">
      <c r="A3182" s="47" t="s">
        <v>5423</v>
      </c>
      <c r="B3182" s="47" t="s">
        <v>893</v>
      </c>
      <c r="C3182" s="48" t="n">
        <v>46083</v>
      </c>
      <c r="D3182" s="47" t="s">
        <v>74</v>
      </c>
      <c r="E3182" s="47" t="s">
        <v>63</v>
      </c>
      <c r="F3182" s="47" t="s">
        <v>2260</v>
      </c>
      <c r="G3182" s="47" t="s">
        <v>93</v>
      </c>
      <c r="H3182" s="47" t="s">
        <v>2253</v>
      </c>
      <c r="I3182" s="47" t="n">
        <v>40</v>
      </c>
    </row>
    <row r="3183" customFormat="false" ht="15" hidden="false" customHeight="false" outlineLevel="0" collapsed="false">
      <c r="A3183" s="47" t="s">
        <v>5424</v>
      </c>
      <c r="B3183" s="47" t="s">
        <v>893</v>
      </c>
      <c r="C3183" s="48" t="n">
        <v>46083</v>
      </c>
      <c r="D3183" s="47" t="s">
        <v>74</v>
      </c>
      <c r="E3183" s="47" t="s">
        <v>63</v>
      </c>
      <c r="F3183" s="47" t="s">
        <v>2255</v>
      </c>
      <c r="G3183" s="47" t="s">
        <v>97</v>
      </c>
      <c r="H3183" s="47" t="s">
        <v>2232</v>
      </c>
      <c r="I3183" s="47" t="n">
        <v>4</v>
      </c>
    </row>
    <row r="3184" customFormat="false" ht="15" hidden="false" customHeight="false" outlineLevel="0" collapsed="false">
      <c r="A3184" s="47" t="s">
        <v>5425</v>
      </c>
      <c r="B3184" s="47" t="s">
        <v>893</v>
      </c>
      <c r="C3184" s="48" t="n">
        <v>46083</v>
      </c>
      <c r="D3184" s="47" t="s">
        <v>74</v>
      </c>
      <c r="E3184" s="47" t="s">
        <v>63</v>
      </c>
      <c r="F3184" s="47" t="s">
        <v>2255</v>
      </c>
      <c r="G3184" s="47" t="s">
        <v>97</v>
      </c>
      <c r="H3184" s="47" t="s">
        <v>2232</v>
      </c>
      <c r="I3184" s="47" t="n">
        <v>2</v>
      </c>
    </row>
    <row r="3185" customFormat="false" ht="15" hidden="false" customHeight="false" outlineLevel="0" collapsed="false">
      <c r="A3185" s="47" t="s">
        <v>5426</v>
      </c>
      <c r="B3185" s="47" t="s">
        <v>893</v>
      </c>
      <c r="C3185" s="48" t="n">
        <v>46083</v>
      </c>
      <c r="D3185" s="47" t="s">
        <v>74</v>
      </c>
      <c r="E3185" s="47" t="s">
        <v>63</v>
      </c>
      <c r="F3185" s="47" t="s">
        <v>2260</v>
      </c>
      <c r="G3185" s="47" t="s">
        <v>97</v>
      </c>
      <c r="H3185" s="47" t="s">
        <v>2232</v>
      </c>
      <c r="I3185" s="47" t="n">
        <v>4</v>
      </c>
    </row>
    <row r="3186" customFormat="false" ht="15" hidden="false" customHeight="false" outlineLevel="0" collapsed="false">
      <c r="A3186" s="47" t="s">
        <v>5427</v>
      </c>
      <c r="B3186" s="47" t="s">
        <v>893</v>
      </c>
      <c r="C3186" s="48" t="n">
        <v>46083</v>
      </c>
      <c r="D3186" s="47" t="s">
        <v>74</v>
      </c>
      <c r="E3186" s="47" t="s">
        <v>63</v>
      </c>
      <c r="F3186" s="47" t="s">
        <v>2255</v>
      </c>
      <c r="G3186" s="47" t="s">
        <v>97</v>
      </c>
      <c r="H3186" s="47" t="s">
        <v>2232</v>
      </c>
      <c r="I3186" s="47" t="n">
        <v>2</v>
      </c>
    </row>
    <row r="3187" customFormat="false" ht="15" hidden="false" customHeight="false" outlineLevel="0" collapsed="false">
      <c r="A3187" s="47" t="s">
        <v>5428</v>
      </c>
      <c r="B3187" s="47" t="s">
        <v>893</v>
      </c>
      <c r="C3187" s="48" t="n">
        <v>46083</v>
      </c>
      <c r="D3187" s="47" t="s">
        <v>74</v>
      </c>
      <c r="E3187" s="47" t="s">
        <v>63</v>
      </c>
      <c r="F3187" s="47" t="s">
        <v>2255</v>
      </c>
      <c r="G3187" s="47" t="s">
        <v>97</v>
      </c>
      <c r="H3187" s="47" t="s">
        <v>2232</v>
      </c>
      <c r="I3187" s="47" t="n">
        <v>2</v>
      </c>
    </row>
    <row r="3188" customFormat="false" ht="15" hidden="false" customHeight="false" outlineLevel="0" collapsed="false">
      <c r="A3188" s="47" t="s">
        <v>5429</v>
      </c>
      <c r="B3188" s="47" t="s">
        <v>893</v>
      </c>
      <c r="C3188" s="48" t="n">
        <v>46083</v>
      </c>
      <c r="D3188" s="47" t="s">
        <v>74</v>
      </c>
      <c r="E3188" s="47" t="s">
        <v>63</v>
      </c>
      <c r="F3188" s="47" t="s">
        <v>2252</v>
      </c>
      <c r="G3188" s="47" t="s">
        <v>97</v>
      </c>
      <c r="H3188" s="47" t="s">
        <v>2232</v>
      </c>
      <c r="I3188" s="47" t="n">
        <v>6</v>
      </c>
    </row>
    <row r="3189" customFormat="false" ht="15" hidden="false" customHeight="false" outlineLevel="0" collapsed="false">
      <c r="A3189" s="47" t="s">
        <v>5430</v>
      </c>
      <c r="B3189" s="47" t="s">
        <v>894</v>
      </c>
      <c r="C3189" s="48" t="n">
        <v>46083</v>
      </c>
      <c r="D3189" s="47" t="s">
        <v>75</v>
      </c>
      <c r="E3189" s="47" t="s">
        <v>63</v>
      </c>
      <c r="F3189" s="47" t="s">
        <v>2255</v>
      </c>
      <c r="G3189" s="47" t="s">
        <v>97</v>
      </c>
      <c r="H3189" s="47" t="s">
        <v>2232</v>
      </c>
      <c r="I3189" s="47" t="n">
        <v>6</v>
      </c>
    </row>
    <row r="3190" customFormat="false" ht="15" hidden="false" customHeight="false" outlineLevel="0" collapsed="false">
      <c r="A3190" s="47" t="s">
        <v>5431</v>
      </c>
      <c r="B3190" s="47" t="s">
        <v>894</v>
      </c>
      <c r="C3190" s="48" t="n">
        <v>46083</v>
      </c>
      <c r="D3190" s="47" t="s">
        <v>75</v>
      </c>
      <c r="E3190" s="47" t="s">
        <v>63</v>
      </c>
      <c r="F3190" s="47" t="s">
        <v>2255</v>
      </c>
      <c r="G3190" s="47" t="s">
        <v>97</v>
      </c>
      <c r="H3190" s="47" t="s">
        <v>2232</v>
      </c>
      <c r="I3190" s="47" t="n">
        <v>6</v>
      </c>
    </row>
    <row r="3191" customFormat="false" ht="15" hidden="false" customHeight="false" outlineLevel="0" collapsed="false">
      <c r="A3191" s="47" t="s">
        <v>5432</v>
      </c>
      <c r="B3191" s="47" t="s">
        <v>894</v>
      </c>
      <c r="C3191" s="48" t="n">
        <v>46083</v>
      </c>
      <c r="D3191" s="47" t="s">
        <v>75</v>
      </c>
      <c r="E3191" s="47" t="s">
        <v>63</v>
      </c>
      <c r="F3191" s="47" t="s">
        <v>2255</v>
      </c>
      <c r="G3191" s="47" t="s">
        <v>97</v>
      </c>
      <c r="H3191" s="47" t="s">
        <v>2232</v>
      </c>
      <c r="I3191" s="47" t="n">
        <v>3</v>
      </c>
    </row>
    <row r="3192" customFormat="false" ht="15" hidden="false" customHeight="false" outlineLevel="0" collapsed="false">
      <c r="A3192" s="47" t="s">
        <v>5433</v>
      </c>
      <c r="B3192" s="47" t="s">
        <v>894</v>
      </c>
      <c r="C3192" s="48" t="n">
        <v>46083</v>
      </c>
      <c r="D3192" s="47" t="s">
        <v>75</v>
      </c>
      <c r="E3192" s="47" t="s">
        <v>63</v>
      </c>
      <c r="F3192" s="47" t="s">
        <v>2252</v>
      </c>
      <c r="G3192" s="47" t="s">
        <v>97</v>
      </c>
      <c r="H3192" s="47" t="s">
        <v>2232</v>
      </c>
      <c r="I3192" s="47" t="n">
        <v>4</v>
      </c>
    </row>
    <row r="3193" customFormat="false" ht="15" hidden="false" customHeight="false" outlineLevel="0" collapsed="false">
      <c r="A3193" s="47" t="s">
        <v>5434</v>
      </c>
      <c r="B3193" s="47" t="s">
        <v>895</v>
      </c>
      <c r="C3193" s="48" t="n">
        <v>46083</v>
      </c>
      <c r="D3193" s="47" t="s">
        <v>73</v>
      </c>
      <c r="E3193" s="47" t="s">
        <v>64</v>
      </c>
      <c r="F3193" s="47" t="s">
        <v>2280</v>
      </c>
      <c r="G3193" s="47" t="s">
        <v>97</v>
      </c>
      <c r="H3193" s="47" t="s">
        <v>2232</v>
      </c>
      <c r="I3193" s="47" t="n">
        <v>3</v>
      </c>
    </row>
    <row r="3194" customFormat="false" ht="15" hidden="false" customHeight="false" outlineLevel="0" collapsed="false">
      <c r="A3194" s="47" t="s">
        <v>5435</v>
      </c>
      <c r="B3194" s="47" t="s">
        <v>895</v>
      </c>
      <c r="C3194" s="48" t="n">
        <v>46083</v>
      </c>
      <c r="D3194" s="47" t="s">
        <v>73</v>
      </c>
      <c r="E3194" s="47" t="s">
        <v>64</v>
      </c>
      <c r="F3194" s="47" t="s">
        <v>2278</v>
      </c>
      <c r="G3194" s="47" t="s">
        <v>97</v>
      </c>
      <c r="H3194" s="47" t="s">
        <v>2232</v>
      </c>
      <c r="I3194" s="47" t="n">
        <v>5</v>
      </c>
    </row>
    <row r="3195" customFormat="false" ht="15" hidden="false" customHeight="false" outlineLevel="0" collapsed="false">
      <c r="A3195" s="47" t="s">
        <v>5436</v>
      </c>
      <c r="B3195" s="47" t="s">
        <v>897</v>
      </c>
      <c r="C3195" s="48" t="n">
        <v>46083</v>
      </c>
      <c r="D3195" s="47" t="s">
        <v>74</v>
      </c>
      <c r="E3195" s="47" t="s">
        <v>64</v>
      </c>
      <c r="F3195" s="47" t="s">
        <v>2278</v>
      </c>
      <c r="G3195" s="47" t="s">
        <v>93</v>
      </c>
      <c r="H3195" s="47" t="s">
        <v>2253</v>
      </c>
      <c r="I3195" s="47" t="n">
        <v>55</v>
      </c>
    </row>
    <row r="3196" customFormat="false" ht="15" hidden="false" customHeight="false" outlineLevel="0" collapsed="false">
      <c r="A3196" s="47" t="s">
        <v>5437</v>
      </c>
      <c r="B3196" s="47" t="s">
        <v>897</v>
      </c>
      <c r="C3196" s="48" t="n">
        <v>46083</v>
      </c>
      <c r="D3196" s="47" t="s">
        <v>74</v>
      </c>
      <c r="E3196" s="47" t="s">
        <v>64</v>
      </c>
      <c r="F3196" s="47" t="s">
        <v>2280</v>
      </c>
      <c r="G3196" s="47" t="s">
        <v>97</v>
      </c>
      <c r="H3196" s="47" t="s">
        <v>2232</v>
      </c>
      <c r="I3196" s="47" t="n">
        <v>7</v>
      </c>
    </row>
    <row r="3197" customFormat="false" ht="15" hidden="false" customHeight="false" outlineLevel="0" collapsed="false">
      <c r="A3197" s="47" t="s">
        <v>5438</v>
      </c>
      <c r="B3197" s="47" t="s">
        <v>898</v>
      </c>
      <c r="C3197" s="48" t="n">
        <v>46083</v>
      </c>
      <c r="D3197" s="47" t="s">
        <v>73</v>
      </c>
      <c r="E3197" s="47" t="s">
        <v>65</v>
      </c>
      <c r="F3197" s="47" t="s">
        <v>2284</v>
      </c>
      <c r="G3197" s="47" t="s">
        <v>97</v>
      </c>
      <c r="H3197" s="47" t="s">
        <v>2232</v>
      </c>
      <c r="I3197" s="47" t="n">
        <v>2</v>
      </c>
    </row>
    <row r="3198" customFormat="false" ht="15" hidden="false" customHeight="false" outlineLevel="0" collapsed="false">
      <c r="A3198" s="47" t="s">
        <v>5439</v>
      </c>
      <c r="B3198" s="47" t="s">
        <v>898</v>
      </c>
      <c r="C3198" s="48" t="n">
        <v>46083</v>
      </c>
      <c r="D3198" s="47" t="s">
        <v>73</v>
      </c>
      <c r="E3198" s="47" t="s">
        <v>65</v>
      </c>
      <c r="F3198" s="47" t="s">
        <v>2284</v>
      </c>
      <c r="G3198" s="47" t="s">
        <v>97</v>
      </c>
      <c r="H3198" s="47" t="s">
        <v>2232</v>
      </c>
      <c r="I3198" s="47" t="n">
        <v>6</v>
      </c>
    </row>
    <row r="3199" customFormat="false" ht="15" hidden="false" customHeight="false" outlineLevel="0" collapsed="false">
      <c r="A3199" s="47" t="s">
        <v>5440</v>
      </c>
      <c r="B3199" s="47" t="s">
        <v>898</v>
      </c>
      <c r="C3199" s="48" t="n">
        <v>46083</v>
      </c>
      <c r="D3199" s="47" t="s">
        <v>73</v>
      </c>
      <c r="E3199" s="47" t="s">
        <v>65</v>
      </c>
      <c r="F3199" s="47" t="s">
        <v>2284</v>
      </c>
      <c r="G3199" s="47" t="s">
        <v>97</v>
      </c>
      <c r="H3199" s="47" t="s">
        <v>2232</v>
      </c>
      <c r="I3199" s="47" t="n">
        <v>3</v>
      </c>
    </row>
    <row r="3200" customFormat="false" ht="15" hidden="false" customHeight="false" outlineLevel="0" collapsed="false">
      <c r="A3200" s="47" t="s">
        <v>5441</v>
      </c>
      <c r="B3200" s="47" t="s">
        <v>898</v>
      </c>
      <c r="C3200" s="48" t="n">
        <v>46083</v>
      </c>
      <c r="D3200" s="47" t="s">
        <v>73</v>
      </c>
      <c r="E3200" s="47" t="s">
        <v>65</v>
      </c>
      <c r="F3200" s="47" t="s">
        <v>2284</v>
      </c>
      <c r="G3200" s="47" t="s">
        <v>97</v>
      </c>
      <c r="H3200" s="47" t="s">
        <v>2232</v>
      </c>
      <c r="I3200" s="47" t="n">
        <v>4</v>
      </c>
    </row>
    <row r="3201" customFormat="false" ht="15" hidden="false" customHeight="false" outlineLevel="0" collapsed="false">
      <c r="A3201" s="47" t="s">
        <v>5442</v>
      </c>
      <c r="B3201" s="47" t="s">
        <v>898</v>
      </c>
      <c r="C3201" s="48" t="n">
        <v>46083</v>
      </c>
      <c r="D3201" s="47" t="s">
        <v>73</v>
      </c>
      <c r="E3201" s="47" t="s">
        <v>65</v>
      </c>
      <c r="F3201" s="47" t="s">
        <v>2284</v>
      </c>
      <c r="G3201" s="47" t="s">
        <v>97</v>
      </c>
      <c r="H3201" s="47" t="s">
        <v>2232</v>
      </c>
      <c r="I3201" s="47" t="n">
        <v>6</v>
      </c>
    </row>
    <row r="3202" customFormat="false" ht="15" hidden="false" customHeight="false" outlineLevel="0" collapsed="false">
      <c r="A3202" s="47" t="s">
        <v>5443</v>
      </c>
      <c r="B3202" s="47" t="s">
        <v>899</v>
      </c>
      <c r="C3202" s="48" t="n">
        <v>46083</v>
      </c>
      <c r="D3202" s="47" t="s">
        <v>74</v>
      </c>
      <c r="E3202" s="47" t="s">
        <v>65</v>
      </c>
      <c r="F3202" s="47" t="s">
        <v>2284</v>
      </c>
      <c r="G3202" s="47" t="s">
        <v>97</v>
      </c>
      <c r="H3202" s="47" t="s">
        <v>2232</v>
      </c>
      <c r="I3202" s="47" t="n">
        <v>6</v>
      </c>
    </row>
    <row r="3203" customFormat="false" ht="15" hidden="false" customHeight="false" outlineLevel="0" collapsed="false">
      <c r="A3203" s="47" t="s">
        <v>5444</v>
      </c>
      <c r="B3203" s="47" t="s">
        <v>899</v>
      </c>
      <c r="C3203" s="48" t="n">
        <v>46083</v>
      </c>
      <c r="D3203" s="47" t="s">
        <v>74</v>
      </c>
      <c r="E3203" s="47" t="s">
        <v>65</v>
      </c>
      <c r="F3203" s="47" t="s">
        <v>2289</v>
      </c>
      <c r="G3203" s="47" t="s">
        <v>97</v>
      </c>
      <c r="H3203" s="47" t="s">
        <v>2232</v>
      </c>
      <c r="I3203" s="47" t="n">
        <v>6</v>
      </c>
    </row>
    <row r="3204" customFormat="false" ht="15" hidden="false" customHeight="false" outlineLevel="0" collapsed="false">
      <c r="A3204" s="47" t="s">
        <v>5445</v>
      </c>
      <c r="B3204" s="47" t="s">
        <v>899</v>
      </c>
      <c r="C3204" s="48" t="n">
        <v>46083</v>
      </c>
      <c r="D3204" s="47" t="s">
        <v>74</v>
      </c>
      <c r="E3204" s="47" t="s">
        <v>65</v>
      </c>
      <c r="F3204" s="47" t="s">
        <v>2289</v>
      </c>
      <c r="G3204" s="47" t="s">
        <v>97</v>
      </c>
      <c r="H3204" s="47" t="s">
        <v>2232</v>
      </c>
      <c r="I3204" s="47" t="n">
        <v>3</v>
      </c>
    </row>
    <row r="3205" customFormat="false" ht="15" hidden="false" customHeight="false" outlineLevel="0" collapsed="false">
      <c r="A3205" s="47" t="s">
        <v>5446</v>
      </c>
      <c r="B3205" s="47" t="s">
        <v>899</v>
      </c>
      <c r="C3205" s="48" t="n">
        <v>46083</v>
      </c>
      <c r="D3205" s="47" t="s">
        <v>74</v>
      </c>
      <c r="E3205" s="47" t="s">
        <v>65</v>
      </c>
      <c r="F3205" s="47" t="s">
        <v>2284</v>
      </c>
      <c r="G3205" s="47" t="s">
        <v>97</v>
      </c>
      <c r="H3205" s="47" t="s">
        <v>2232</v>
      </c>
      <c r="I3205" s="47" t="n">
        <v>6</v>
      </c>
    </row>
    <row r="3206" customFormat="false" ht="15" hidden="false" customHeight="false" outlineLevel="0" collapsed="false">
      <c r="A3206" s="47" t="s">
        <v>5447</v>
      </c>
      <c r="B3206" s="47" t="s">
        <v>899</v>
      </c>
      <c r="C3206" s="48" t="n">
        <v>46083</v>
      </c>
      <c r="D3206" s="47" t="s">
        <v>74</v>
      </c>
      <c r="E3206" s="47" t="s">
        <v>65</v>
      </c>
      <c r="F3206" s="47" t="s">
        <v>2284</v>
      </c>
      <c r="G3206" s="47" t="s">
        <v>97</v>
      </c>
      <c r="H3206" s="47" t="s">
        <v>2232</v>
      </c>
      <c r="I3206" s="47" t="n">
        <v>6</v>
      </c>
    </row>
    <row r="3207" customFormat="false" ht="15" hidden="false" customHeight="false" outlineLevel="0" collapsed="false">
      <c r="A3207" s="47" t="s">
        <v>5448</v>
      </c>
      <c r="B3207" s="47" t="s">
        <v>899</v>
      </c>
      <c r="C3207" s="48" t="n">
        <v>46083</v>
      </c>
      <c r="D3207" s="47" t="s">
        <v>74</v>
      </c>
      <c r="E3207" s="47" t="s">
        <v>65</v>
      </c>
      <c r="F3207" s="47" t="s">
        <v>2284</v>
      </c>
      <c r="G3207" s="47" t="s">
        <v>97</v>
      </c>
      <c r="H3207" s="47" t="s">
        <v>2232</v>
      </c>
      <c r="I3207" s="47" t="n">
        <v>3</v>
      </c>
    </row>
    <row r="3208" customFormat="false" ht="15" hidden="false" customHeight="false" outlineLevel="0" collapsed="false">
      <c r="A3208" s="47" t="s">
        <v>5449</v>
      </c>
      <c r="B3208" s="47" t="s">
        <v>900</v>
      </c>
      <c r="C3208" s="48" t="n">
        <v>46083</v>
      </c>
      <c r="D3208" s="47" t="s">
        <v>75</v>
      </c>
      <c r="E3208" s="47" t="s">
        <v>65</v>
      </c>
      <c r="F3208" s="47" t="s">
        <v>2289</v>
      </c>
      <c r="G3208" s="47" t="s">
        <v>93</v>
      </c>
      <c r="H3208" s="47" t="s">
        <v>2253</v>
      </c>
      <c r="I3208" s="47" t="n">
        <v>93</v>
      </c>
    </row>
    <row r="3209" customFormat="false" ht="15" hidden="false" customHeight="false" outlineLevel="0" collapsed="false">
      <c r="A3209" s="47" t="s">
        <v>5450</v>
      </c>
      <c r="B3209" s="47" t="s">
        <v>900</v>
      </c>
      <c r="C3209" s="48" t="n">
        <v>46083</v>
      </c>
      <c r="D3209" s="47" t="s">
        <v>75</v>
      </c>
      <c r="E3209" s="47" t="s">
        <v>65</v>
      </c>
      <c r="F3209" s="47" t="s">
        <v>2284</v>
      </c>
      <c r="G3209" s="47" t="s">
        <v>95</v>
      </c>
      <c r="H3209" s="47" t="s">
        <v>2245</v>
      </c>
      <c r="I3209" s="47" t="n">
        <v>43</v>
      </c>
    </row>
    <row r="3210" customFormat="false" ht="15" hidden="false" customHeight="false" outlineLevel="0" collapsed="false">
      <c r="A3210" s="47" t="s">
        <v>5451</v>
      </c>
      <c r="B3210" s="47" t="s">
        <v>900</v>
      </c>
      <c r="C3210" s="48" t="n">
        <v>46083</v>
      </c>
      <c r="D3210" s="47" t="s">
        <v>75</v>
      </c>
      <c r="E3210" s="47" t="s">
        <v>65</v>
      </c>
      <c r="F3210" s="47" t="s">
        <v>2289</v>
      </c>
      <c r="G3210" s="47" t="s">
        <v>97</v>
      </c>
      <c r="H3210" s="47" t="s">
        <v>2232</v>
      </c>
      <c r="I3210" s="47" t="n">
        <v>5</v>
      </c>
    </row>
    <row r="3211" customFormat="false" ht="15" hidden="false" customHeight="false" outlineLevel="0" collapsed="false">
      <c r="A3211" s="47" t="s">
        <v>5452</v>
      </c>
      <c r="B3211" s="47" t="s">
        <v>900</v>
      </c>
      <c r="C3211" s="48" t="n">
        <v>46083</v>
      </c>
      <c r="D3211" s="47" t="s">
        <v>75</v>
      </c>
      <c r="E3211" s="47" t="s">
        <v>65</v>
      </c>
      <c r="F3211" s="47" t="s">
        <v>2289</v>
      </c>
      <c r="G3211" s="47" t="s">
        <v>97</v>
      </c>
      <c r="H3211" s="47" t="s">
        <v>2232</v>
      </c>
      <c r="I3211" s="47" t="n">
        <v>2</v>
      </c>
    </row>
    <row r="3212" customFormat="false" ht="15" hidden="false" customHeight="false" outlineLevel="0" collapsed="false">
      <c r="A3212" s="47" t="s">
        <v>5453</v>
      </c>
      <c r="B3212" s="47" t="s">
        <v>901</v>
      </c>
      <c r="C3212" s="48" t="n">
        <v>46084</v>
      </c>
      <c r="D3212" s="47" t="s">
        <v>73</v>
      </c>
      <c r="E3212" s="47" t="s">
        <v>62</v>
      </c>
      <c r="F3212" s="47" t="s">
        <v>2231</v>
      </c>
      <c r="G3212" s="47" t="s">
        <v>96</v>
      </c>
      <c r="H3212" s="47" t="s">
        <v>2270</v>
      </c>
      <c r="I3212" s="47" t="n">
        <v>53</v>
      </c>
    </row>
    <row r="3213" customFormat="false" ht="15" hidden="false" customHeight="false" outlineLevel="0" collapsed="false">
      <c r="A3213" s="47" t="s">
        <v>5454</v>
      </c>
      <c r="B3213" s="47" t="s">
        <v>901</v>
      </c>
      <c r="C3213" s="48" t="n">
        <v>46084</v>
      </c>
      <c r="D3213" s="47" t="s">
        <v>73</v>
      </c>
      <c r="E3213" s="47" t="s">
        <v>62</v>
      </c>
      <c r="F3213" s="47" t="s">
        <v>2231</v>
      </c>
      <c r="G3213" s="47" t="s">
        <v>96</v>
      </c>
      <c r="H3213" s="47" t="s">
        <v>2270</v>
      </c>
      <c r="I3213" s="47" t="n">
        <v>55</v>
      </c>
    </row>
    <row r="3214" customFormat="false" ht="15" hidden="false" customHeight="false" outlineLevel="0" collapsed="false">
      <c r="A3214" s="47" t="s">
        <v>5455</v>
      </c>
      <c r="B3214" s="47" t="s">
        <v>901</v>
      </c>
      <c r="C3214" s="48" t="n">
        <v>46084</v>
      </c>
      <c r="D3214" s="47" t="s">
        <v>73</v>
      </c>
      <c r="E3214" s="47" t="s">
        <v>62</v>
      </c>
      <c r="F3214" s="47" t="s">
        <v>2228</v>
      </c>
      <c r="G3214" s="47" t="s">
        <v>97</v>
      </c>
      <c r="H3214" s="47" t="s">
        <v>2232</v>
      </c>
      <c r="I3214" s="47" t="n">
        <v>6</v>
      </c>
    </row>
    <row r="3215" customFormat="false" ht="15" hidden="false" customHeight="false" outlineLevel="0" collapsed="false">
      <c r="A3215" s="47" t="s">
        <v>5456</v>
      </c>
      <c r="B3215" s="47" t="s">
        <v>902</v>
      </c>
      <c r="C3215" s="48" t="n">
        <v>46084</v>
      </c>
      <c r="D3215" s="47" t="s">
        <v>74</v>
      </c>
      <c r="E3215" s="47" t="s">
        <v>62</v>
      </c>
      <c r="F3215" s="47" t="s">
        <v>2231</v>
      </c>
      <c r="G3215" s="47" t="s">
        <v>97</v>
      </c>
      <c r="H3215" s="47" t="s">
        <v>2232</v>
      </c>
      <c r="I3215" s="47" t="n">
        <v>4</v>
      </c>
    </row>
    <row r="3216" customFormat="false" ht="15" hidden="false" customHeight="false" outlineLevel="0" collapsed="false">
      <c r="A3216" s="47" t="s">
        <v>5457</v>
      </c>
      <c r="B3216" s="47" t="s">
        <v>902</v>
      </c>
      <c r="C3216" s="48" t="n">
        <v>46084</v>
      </c>
      <c r="D3216" s="47" t="s">
        <v>74</v>
      </c>
      <c r="E3216" s="47" t="s">
        <v>62</v>
      </c>
      <c r="F3216" s="47" t="s">
        <v>2317</v>
      </c>
      <c r="G3216" s="47" t="s">
        <v>97</v>
      </c>
      <c r="H3216" s="47" t="s">
        <v>2232</v>
      </c>
      <c r="I3216" s="47" t="n">
        <v>6</v>
      </c>
    </row>
    <row r="3217" customFormat="false" ht="15" hidden="false" customHeight="false" outlineLevel="0" collapsed="false">
      <c r="A3217" s="47" t="s">
        <v>5458</v>
      </c>
      <c r="B3217" s="47" t="s">
        <v>902</v>
      </c>
      <c r="C3217" s="48" t="n">
        <v>46084</v>
      </c>
      <c r="D3217" s="47" t="s">
        <v>74</v>
      </c>
      <c r="E3217" s="47" t="s">
        <v>62</v>
      </c>
      <c r="F3217" s="47" t="s">
        <v>2228</v>
      </c>
      <c r="G3217" s="47" t="s">
        <v>97</v>
      </c>
      <c r="H3217" s="47" t="s">
        <v>2232</v>
      </c>
      <c r="I3217" s="47" t="n">
        <v>2</v>
      </c>
    </row>
    <row r="3218" customFormat="false" ht="15" hidden="false" customHeight="false" outlineLevel="0" collapsed="false">
      <c r="A3218" s="47" t="s">
        <v>5459</v>
      </c>
      <c r="B3218" s="47" t="s">
        <v>903</v>
      </c>
      <c r="C3218" s="48" t="n">
        <v>46084</v>
      </c>
      <c r="D3218" s="47" t="s">
        <v>75</v>
      </c>
      <c r="E3218" s="47" t="s">
        <v>62</v>
      </c>
      <c r="F3218" s="47" t="s">
        <v>2231</v>
      </c>
      <c r="G3218" s="47" t="s">
        <v>97</v>
      </c>
      <c r="H3218" s="47" t="s">
        <v>2232</v>
      </c>
      <c r="I3218" s="47" t="n">
        <v>2</v>
      </c>
    </row>
    <row r="3219" customFormat="false" ht="15" hidden="false" customHeight="false" outlineLevel="0" collapsed="false">
      <c r="A3219" s="47" t="s">
        <v>5460</v>
      </c>
      <c r="B3219" s="47" t="s">
        <v>903</v>
      </c>
      <c r="C3219" s="48" t="n">
        <v>46084</v>
      </c>
      <c r="D3219" s="47" t="s">
        <v>75</v>
      </c>
      <c r="E3219" s="47" t="s">
        <v>62</v>
      </c>
      <c r="F3219" s="47" t="s">
        <v>2228</v>
      </c>
      <c r="G3219" s="47" t="s">
        <v>97</v>
      </c>
      <c r="H3219" s="47" t="s">
        <v>2232</v>
      </c>
      <c r="I3219" s="47" t="n">
        <v>7</v>
      </c>
    </row>
    <row r="3220" customFormat="false" ht="15" hidden="false" customHeight="false" outlineLevel="0" collapsed="false">
      <c r="A3220" s="47" t="s">
        <v>5461</v>
      </c>
      <c r="B3220" s="47" t="s">
        <v>903</v>
      </c>
      <c r="C3220" s="48" t="n">
        <v>46084</v>
      </c>
      <c r="D3220" s="47" t="s">
        <v>75</v>
      </c>
      <c r="E3220" s="47" t="s">
        <v>62</v>
      </c>
      <c r="F3220" s="47" t="s">
        <v>2228</v>
      </c>
      <c r="G3220" s="47" t="s">
        <v>97</v>
      </c>
      <c r="H3220" s="47" t="s">
        <v>2232</v>
      </c>
      <c r="I3220" s="47" t="n">
        <v>6</v>
      </c>
    </row>
    <row r="3221" customFormat="false" ht="15" hidden="false" customHeight="false" outlineLevel="0" collapsed="false">
      <c r="A3221" s="47" t="s">
        <v>5462</v>
      </c>
      <c r="B3221" s="47" t="s">
        <v>903</v>
      </c>
      <c r="C3221" s="48" t="n">
        <v>46084</v>
      </c>
      <c r="D3221" s="47" t="s">
        <v>75</v>
      </c>
      <c r="E3221" s="47" t="s">
        <v>62</v>
      </c>
      <c r="F3221" s="47" t="s">
        <v>2228</v>
      </c>
      <c r="G3221" s="47" t="s">
        <v>97</v>
      </c>
      <c r="H3221" s="47" t="s">
        <v>2232</v>
      </c>
      <c r="I3221" s="47" t="n">
        <v>5</v>
      </c>
    </row>
    <row r="3222" customFormat="false" ht="15" hidden="false" customHeight="false" outlineLevel="0" collapsed="false">
      <c r="A3222" s="47" t="s">
        <v>5463</v>
      </c>
      <c r="B3222" s="47" t="s">
        <v>903</v>
      </c>
      <c r="C3222" s="48" t="n">
        <v>46084</v>
      </c>
      <c r="D3222" s="47" t="s">
        <v>75</v>
      </c>
      <c r="E3222" s="47" t="s">
        <v>62</v>
      </c>
      <c r="F3222" s="47" t="s">
        <v>2228</v>
      </c>
      <c r="G3222" s="47" t="s">
        <v>97</v>
      </c>
      <c r="H3222" s="47" t="s">
        <v>2232</v>
      </c>
      <c r="I3222" s="47" t="n">
        <v>4</v>
      </c>
    </row>
    <row r="3223" customFormat="false" ht="15" hidden="false" customHeight="false" outlineLevel="0" collapsed="false">
      <c r="A3223" s="47" t="s">
        <v>5464</v>
      </c>
      <c r="B3223" s="47" t="s">
        <v>903</v>
      </c>
      <c r="C3223" s="48" t="n">
        <v>46084</v>
      </c>
      <c r="D3223" s="47" t="s">
        <v>75</v>
      </c>
      <c r="E3223" s="47" t="s">
        <v>62</v>
      </c>
      <c r="F3223" s="47" t="s">
        <v>2228</v>
      </c>
      <c r="G3223" s="47" t="s">
        <v>97</v>
      </c>
      <c r="H3223" s="47" t="s">
        <v>2232</v>
      </c>
      <c r="I3223" s="47" t="n">
        <v>7</v>
      </c>
    </row>
    <row r="3224" customFormat="false" ht="15" hidden="false" customHeight="false" outlineLevel="0" collapsed="false">
      <c r="A3224" s="47" t="s">
        <v>5465</v>
      </c>
      <c r="B3224" s="47" t="s">
        <v>903</v>
      </c>
      <c r="C3224" s="48" t="n">
        <v>46084</v>
      </c>
      <c r="D3224" s="47" t="s">
        <v>75</v>
      </c>
      <c r="E3224" s="47" t="s">
        <v>62</v>
      </c>
      <c r="F3224" s="47" t="s">
        <v>2231</v>
      </c>
      <c r="G3224" s="47" t="s">
        <v>97</v>
      </c>
      <c r="H3224" s="47" t="s">
        <v>2232</v>
      </c>
      <c r="I3224" s="47" t="n">
        <v>3</v>
      </c>
    </row>
    <row r="3225" customFormat="false" ht="15" hidden="false" customHeight="false" outlineLevel="0" collapsed="false">
      <c r="A3225" s="47" t="s">
        <v>5466</v>
      </c>
      <c r="B3225" s="47" t="s">
        <v>904</v>
      </c>
      <c r="C3225" s="48" t="n">
        <v>46084</v>
      </c>
      <c r="D3225" s="47" t="s">
        <v>73</v>
      </c>
      <c r="E3225" s="47" t="s">
        <v>63</v>
      </c>
      <c r="F3225" s="47" t="s">
        <v>2255</v>
      </c>
      <c r="G3225" s="47" t="s">
        <v>93</v>
      </c>
      <c r="H3225" s="47" t="s">
        <v>2253</v>
      </c>
      <c r="I3225" s="47" t="n">
        <v>69</v>
      </c>
    </row>
    <row r="3226" customFormat="false" ht="15" hidden="false" customHeight="false" outlineLevel="0" collapsed="false">
      <c r="A3226" s="47" t="s">
        <v>5467</v>
      </c>
      <c r="B3226" s="47" t="s">
        <v>904</v>
      </c>
      <c r="C3226" s="48" t="n">
        <v>46084</v>
      </c>
      <c r="D3226" s="47" t="s">
        <v>73</v>
      </c>
      <c r="E3226" s="47" t="s">
        <v>63</v>
      </c>
      <c r="F3226" s="47" t="s">
        <v>2252</v>
      </c>
      <c r="G3226" s="47" t="s">
        <v>97</v>
      </c>
      <c r="H3226" s="47" t="s">
        <v>2232</v>
      </c>
      <c r="I3226" s="47" t="n">
        <v>2</v>
      </c>
    </row>
    <row r="3227" customFormat="false" ht="15" hidden="false" customHeight="false" outlineLevel="0" collapsed="false">
      <c r="A3227" s="47" t="s">
        <v>5468</v>
      </c>
      <c r="B3227" s="47" t="s">
        <v>904</v>
      </c>
      <c r="C3227" s="48" t="n">
        <v>46084</v>
      </c>
      <c r="D3227" s="47" t="s">
        <v>73</v>
      </c>
      <c r="E3227" s="47" t="s">
        <v>63</v>
      </c>
      <c r="F3227" s="47" t="s">
        <v>2252</v>
      </c>
      <c r="G3227" s="47" t="s">
        <v>97</v>
      </c>
      <c r="H3227" s="47" t="s">
        <v>2232</v>
      </c>
      <c r="I3227" s="47" t="n">
        <v>6</v>
      </c>
    </row>
    <row r="3228" customFormat="false" ht="15" hidden="false" customHeight="false" outlineLevel="0" collapsed="false">
      <c r="A3228" s="47" t="s">
        <v>5469</v>
      </c>
      <c r="B3228" s="47" t="s">
        <v>904</v>
      </c>
      <c r="C3228" s="48" t="n">
        <v>46084</v>
      </c>
      <c r="D3228" s="47" t="s">
        <v>73</v>
      </c>
      <c r="E3228" s="47" t="s">
        <v>63</v>
      </c>
      <c r="F3228" s="47" t="s">
        <v>2252</v>
      </c>
      <c r="G3228" s="47" t="s">
        <v>97</v>
      </c>
      <c r="H3228" s="47" t="s">
        <v>2232</v>
      </c>
      <c r="I3228" s="47" t="n">
        <v>6</v>
      </c>
    </row>
    <row r="3229" customFormat="false" ht="15" hidden="false" customHeight="false" outlineLevel="0" collapsed="false">
      <c r="A3229" s="47" t="s">
        <v>5470</v>
      </c>
      <c r="B3229" s="47" t="s">
        <v>905</v>
      </c>
      <c r="C3229" s="48" t="n">
        <v>46084</v>
      </c>
      <c r="D3229" s="47" t="s">
        <v>74</v>
      </c>
      <c r="E3229" s="47" t="s">
        <v>63</v>
      </c>
      <c r="F3229" s="47" t="s">
        <v>2255</v>
      </c>
      <c r="G3229" s="47" t="s">
        <v>94</v>
      </c>
      <c r="H3229" s="47" t="s">
        <v>2229</v>
      </c>
      <c r="I3229" s="47" t="n">
        <v>81</v>
      </c>
    </row>
    <row r="3230" customFormat="false" ht="15" hidden="false" customHeight="false" outlineLevel="0" collapsed="false">
      <c r="A3230" s="47" t="s">
        <v>5471</v>
      </c>
      <c r="B3230" s="47" t="s">
        <v>905</v>
      </c>
      <c r="C3230" s="48" t="n">
        <v>46084</v>
      </c>
      <c r="D3230" s="47" t="s">
        <v>74</v>
      </c>
      <c r="E3230" s="47" t="s">
        <v>63</v>
      </c>
      <c r="F3230" s="47" t="s">
        <v>2252</v>
      </c>
      <c r="G3230" s="47" t="s">
        <v>97</v>
      </c>
      <c r="H3230" s="47" t="s">
        <v>2232</v>
      </c>
      <c r="I3230" s="47" t="n">
        <v>4</v>
      </c>
    </row>
    <row r="3231" customFormat="false" ht="15" hidden="false" customHeight="false" outlineLevel="0" collapsed="false">
      <c r="A3231" s="47" t="s">
        <v>5472</v>
      </c>
      <c r="B3231" s="47" t="s">
        <v>905</v>
      </c>
      <c r="C3231" s="48" t="n">
        <v>46084</v>
      </c>
      <c r="D3231" s="47" t="s">
        <v>74</v>
      </c>
      <c r="E3231" s="47" t="s">
        <v>63</v>
      </c>
      <c r="F3231" s="47" t="s">
        <v>2260</v>
      </c>
      <c r="G3231" s="47" t="s">
        <v>97</v>
      </c>
      <c r="H3231" s="47" t="s">
        <v>2232</v>
      </c>
      <c r="I3231" s="47" t="n">
        <v>7</v>
      </c>
    </row>
    <row r="3232" customFormat="false" ht="15" hidden="false" customHeight="false" outlineLevel="0" collapsed="false">
      <c r="A3232" s="47" t="s">
        <v>5473</v>
      </c>
      <c r="B3232" s="47" t="s">
        <v>905</v>
      </c>
      <c r="C3232" s="48" t="n">
        <v>46084</v>
      </c>
      <c r="D3232" s="47" t="s">
        <v>74</v>
      </c>
      <c r="E3232" s="47" t="s">
        <v>63</v>
      </c>
      <c r="F3232" s="47" t="s">
        <v>2252</v>
      </c>
      <c r="G3232" s="47" t="s">
        <v>97</v>
      </c>
      <c r="H3232" s="47" t="s">
        <v>2232</v>
      </c>
      <c r="I3232" s="47" t="n">
        <v>3</v>
      </c>
    </row>
    <row r="3233" customFormat="false" ht="15" hidden="false" customHeight="false" outlineLevel="0" collapsed="false">
      <c r="A3233" s="47" t="s">
        <v>5474</v>
      </c>
      <c r="B3233" s="47" t="s">
        <v>905</v>
      </c>
      <c r="C3233" s="48" t="n">
        <v>46084</v>
      </c>
      <c r="D3233" s="47" t="s">
        <v>74</v>
      </c>
      <c r="E3233" s="47" t="s">
        <v>63</v>
      </c>
      <c r="F3233" s="47" t="s">
        <v>2260</v>
      </c>
      <c r="G3233" s="47" t="s">
        <v>97</v>
      </c>
      <c r="H3233" s="47" t="s">
        <v>2232</v>
      </c>
      <c r="I3233" s="47" t="n">
        <v>7</v>
      </c>
    </row>
    <row r="3234" customFormat="false" ht="15" hidden="false" customHeight="false" outlineLevel="0" collapsed="false">
      <c r="A3234" s="47" t="s">
        <v>5475</v>
      </c>
      <c r="B3234" s="47" t="s">
        <v>907</v>
      </c>
      <c r="C3234" s="48" t="n">
        <v>46084</v>
      </c>
      <c r="D3234" s="47" t="s">
        <v>75</v>
      </c>
      <c r="E3234" s="47" t="s">
        <v>63</v>
      </c>
      <c r="F3234" s="47" t="s">
        <v>2255</v>
      </c>
      <c r="G3234" s="47" t="s">
        <v>93</v>
      </c>
      <c r="H3234" s="47" t="s">
        <v>2253</v>
      </c>
      <c r="I3234" s="47" t="n">
        <v>16</v>
      </c>
    </row>
    <row r="3235" customFormat="false" ht="15" hidden="false" customHeight="false" outlineLevel="0" collapsed="false">
      <c r="A3235" s="47" t="s">
        <v>5476</v>
      </c>
      <c r="B3235" s="47" t="s">
        <v>907</v>
      </c>
      <c r="C3235" s="48" t="n">
        <v>46084</v>
      </c>
      <c r="D3235" s="47" t="s">
        <v>75</v>
      </c>
      <c r="E3235" s="47" t="s">
        <v>63</v>
      </c>
      <c r="F3235" s="47" t="s">
        <v>2255</v>
      </c>
      <c r="G3235" s="47" t="s">
        <v>95</v>
      </c>
      <c r="H3235" s="47" t="s">
        <v>2245</v>
      </c>
      <c r="I3235" s="47" t="n">
        <v>20</v>
      </c>
    </row>
    <row r="3236" customFormat="false" ht="15" hidden="false" customHeight="false" outlineLevel="0" collapsed="false">
      <c r="A3236" s="47" t="s">
        <v>5477</v>
      </c>
      <c r="B3236" s="47" t="s">
        <v>907</v>
      </c>
      <c r="C3236" s="48" t="n">
        <v>46084</v>
      </c>
      <c r="D3236" s="47" t="s">
        <v>75</v>
      </c>
      <c r="E3236" s="47" t="s">
        <v>63</v>
      </c>
      <c r="F3236" s="47" t="s">
        <v>2255</v>
      </c>
      <c r="G3236" s="47" t="s">
        <v>95</v>
      </c>
      <c r="H3236" s="47" t="s">
        <v>2245</v>
      </c>
      <c r="I3236" s="47" t="n">
        <v>74</v>
      </c>
    </row>
    <row r="3237" customFormat="false" ht="15" hidden="false" customHeight="false" outlineLevel="0" collapsed="false">
      <c r="A3237" s="47" t="s">
        <v>5478</v>
      </c>
      <c r="B3237" s="47" t="s">
        <v>907</v>
      </c>
      <c r="C3237" s="48" t="n">
        <v>46084</v>
      </c>
      <c r="D3237" s="47" t="s">
        <v>75</v>
      </c>
      <c r="E3237" s="47" t="s">
        <v>63</v>
      </c>
      <c r="F3237" s="47" t="s">
        <v>2252</v>
      </c>
      <c r="G3237" s="47" t="s">
        <v>97</v>
      </c>
      <c r="H3237" s="47" t="s">
        <v>2232</v>
      </c>
      <c r="I3237" s="47" t="n">
        <v>3</v>
      </c>
    </row>
    <row r="3238" customFormat="false" ht="15" hidden="false" customHeight="false" outlineLevel="0" collapsed="false">
      <c r="A3238" s="47" t="s">
        <v>5479</v>
      </c>
      <c r="B3238" s="47" t="s">
        <v>907</v>
      </c>
      <c r="C3238" s="48" t="n">
        <v>46084</v>
      </c>
      <c r="D3238" s="47" t="s">
        <v>75</v>
      </c>
      <c r="E3238" s="47" t="s">
        <v>63</v>
      </c>
      <c r="F3238" s="47" t="s">
        <v>2252</v>
      </c>
      <c r="G3238" s="47" t="s">
        <v>97</v>
      </c>
      <c r="H3238" s="47" t="s">
        <v>2232</v>
      </c>
      <c r="I3238" s="47" t="n">
        <v>4</v>
      </c>
    </row>
    <row r="3239" customFormat="false" ht="15" hidden="false" customHeight="false" outlineLevel="0" collapsed="false">
      <c r="A3239" s="47" t="s">
        <v>5480</v>
      </c>
      <c r="B3239" s="47" t="s">
        <v>907</v>
      </c>
      <c r="C3239" s="48" t="n">
        <v>46084</v>
      </c>
      <c r="D3239" s="47" t="s">
        <v>75</v>
      </c>
      <c r="E3239" s="47" t="s">
        <v>63</v>
      </c>
      <c r="F3239" s="47" t="s">
        <v>2255</v>
      </c>
      <c r="G3239" s="47" t="s">
        <v>97</v>
      </c>
      <c r="H3239" s="47" t="s">
        <v>2232</v>
      </c>
      <c r="I3239" s="47" t="n">
        <v>7</v>
      </c>
    </row>
    <row r="3240" customFormat="false" ht="15" hidden="false" customHeight="false" outlineLevel="0" collapsed="false">
      <c r="A3240" s="47" t="s">
        <v>5481</v>
      </c>
      <c r="B3240" s="47" t="s">
        <v>907</v>
      </c>
      <c r="C3240" s="48" t="n">
        <v>46084</v>
      </c>
      <c r="D3240" s="47" t="s">
        <v>75</v>
      </c>
      <c r="E3240" s="47" t="s">
        <v>63</v>
      </c>
      <c r="F3240" s="47" t="s">
        <v>2255</v>
      </c>
      <c r="G3240" s="47" t="s">
        <v>97</v>
      </c>
      <c r="H3240" s="47" t="s">
        <v>2232</v>
      </c>
      <c r="I3240" s="47" t="n">
        <v>2</v>
      </c>
    </row>
    <row r="3241" customFormat="false" ht="15" hidden="false" customHeight="false" outlineLevel="0" collapsed="false">
      <c r="A3241" s="47" t="s">
        <v>5482</v>
      </c>
      <c r="B3241" s="47" t="s">
        <v>907</v>
      </c>
      <c r="C3241" s="48" t="n">
        <v>46084</v>
      </c>
      <c r="D3241" s="47" t="s">
        <v>75</v>
      </c>
      <c r="E3241" s="47" t="s">
        <v>63</v>
      </c>
      <c r="F3241" s="47" t="s">
        <v>2255</v>
      </c>
      <c r="G3241" s="47" t="s">
        <v>98</v>
      </c>
      <c r="H3241" s="47" t="s">
        <v>2382</v>
      </c>
      <c r="I3241" s="47" t="n">
        <v>11</v>
      </c>
    </row>
    <row r="3242" customFormat="false" ht="15" hidden="false" customHeight="false" outlineLevel="0" collapsed="false">
      <c r="A3242" s="47" t="s">
        <v>5483</v>
      </c>
      <c r="B3242" s="47" t="s">
        <v>908</v>
      </c>
      <c r="C3242" s="48" t="n">
        <v>46084</v>
      </c>
      <c r="D3242" s="47" t="s">
        <v>73</v>
      </c>
      <c r="E3242" s="47" t="s">
        <v>64</v>
      </c>
      <c r="F3242" s="47" t="s">
        <v>2278</v>
      </c>
      <c r="G3242" s="47" t="s">
        <v>93</v>
      </c>
      <c r="H3242" s="47" t="s">
        <v>2253</v>
      </c>
      <c r="I3242" s="47" t="n">
        <v>47</v>
      </c>
    </row>
    <row r="3243" customFormat="false" ht="15" hidden="false" customHeight="false" outlineLevel="0" collapsed="false">
      <c r="A3243" s="47" t="s">
        <v>5484</v>
      </c>
      <c r="B3243" s="47" t="s">
        <v>909</v>
      </c>
      <c r="C3243" s="48" t="n">
        <v>46084</v>
      </c>
      <c r="D3243" s="47" t="s">
        <v>74</v>
      </c>
      <c r="E3243" s="47" t="s">
        <v>64</v>
      </c>
      <c r="F3243" s="47" t="s">
        <v>2280</v>
      </c>
      <c r="G3243" s="47" t="s">
        <v>97</v>
      </c>
      <c r="H3243" s="47" t="s">
        <v>2232</v>
      </c>
      <c r="I3243" s="47" t="n">
        <v>4</v>
      </c>
    </row>
    <row r="3244" customFormat="false" ht="15" hidden="false" customHeight="false" outlineLevel="0" collapsed="false">
      <c r="A3244" s="47" t="s">
        <v>5485</v>
      </c>
      <c r="B3244" s="47" t="s">
        <v>909</v>
      </c>
      <c r="C3244" s="48" t="n">
        <v>46084</v>
      </c>
      <c r="D3244" s="47" t="s">
        <v>74</v>
      </c>
      <c r="E3244" s="47" t="s">
        <v>64</v>
      </c>
      <c r="F3244" s="47" t="s">
        <v>2278</v>
      </c>
      <c r="G3244" s="47" t="s">
        <v>97</v>
      </c>
      <c r="H3244" s="47" t="s">
        <v>2232</v>
      </c>
      <c r="I3244" s="47" t="n">
        <v>7</v>
      </c>
    </row>
    <row r="3245" customFormat="false" ht="15" hidden="false" customHeight="false" outlineLevel="0" collapsed="false">
      <c r="A3245" s="47" t="s">
        <v>5486</v>
      </c>
      <c r="B3245" s="47" t="s">
        <v>909</v>
      </c>
      <c r="C3245" s="48" t="n">
        <v>46084</v>
      </c>
      <c r="D3245" s="47" t="s">
        <v>74</v>
      </c>
      <c r="E3245" s="47" t="s">
        <v>64</v>
      </c>
      <c r="F3245" s="47" t="s">
        <v>2280</v>
      </c>
      <c r="G3245" s="47" t="s">
        <v>97</v>
      </c>
      <c r="H3245" s="47" t="s">
        <v>2232</v>
      </c>
      <c r="I3245" s="47" t="n">
        <v>5</v>
      </c>
    </row>
    <row r="3246" customFormat="false" ht="15" hidden="false" customHeight="false" outlineLevel="0" collapsed="false">
      <c r="A3246" s="47" t="s">
        <v>5487</v>
      </c>
      <c r="B3246" s="47" t="s">
        <v>910</v>
      </c>
      <c r="C3246" s="48" t="n">
        <v>46084</v>
      </c>
      <c r="D3246" s="47" t="s">
        <v>73</v>
      </c>
      <c r="E3246" s="47" t="s">
        <v>65</v>
      </c>
      <c r="F3246" s="47" t="s">
        <v>2284</v>
      </c>
      <c r="G3246" s="47" t="s">
        <v>94</v>
      </c>
      <c r="H3246" s="47" t="s">
        <v>2229</v>
      </c>
      <c r="I3246" s="47" t="n">
        <v>43</v>
      </c>
    </row>
    <row r="3247" customFormat="false" ht="15" hidden="false" customHeight="false" outlineLevel="0" collapsed="false">
      <c r="A3247" s="47" t="s">
        <v>5488</v>
      </c>
      <c r="B3247" s="47" t="s">
        <v>910</v>
      </c>
      <c r="C3247" s="48" t="n">
        <v>46084</v>
      </c>
      <c r="D3247" s="47" t="s">
        <v>73</v>
      </c>
      <c r="E3247" s="47" t="s">
        <v>65</v>
      </c>
      <c r="F3247" s="47" t="s">
        <v>2284</v>
      </c>
      <c r="G3247" s="47" t="s">
        <v>97</v>
      </c>
      <c r="H3247" s="47" t="s">
        <v>2232</v>
      </c>
      <c r="I3247" s="47" t="n">
        <v>3</v>
      </c>
    </row>
    <row r="3248" customFormat="false" ht="15" hidden="false" customHeight="false" outlineLevel="0" collapsed="false">
      <c r="A3248" s="47" t="s">
        <v>5489</v>
      </c>
      <c r="B3248" s="47" t="s">
        <v>910</v>
      </c>
      <c r="C3248" s="48" t="n">
        <v>46084</v>
      </c>
      <c r="D3248" s="47" t="s">
        <v>73</v>
      </c>
      <c r="E3248" s="47" t="s">
        <v>65</v>
      </c>
      <c r="F3248" s="47" t="s">
        <v>2284</v>
      </c>
      <c r="G3248" s="47" t="s">
        <v>97</v>
      </c>
      <c r="H3248" s="47" t="s">
        <v>2232</v>
      </c>
      <c r="I3248" s="47" t="n">
        <v>3</v>
      </c>
    </row>
    <row r="3249" customFormat="false" ht="15" hidden="false" customHeight="false" outlineLevel="0" collapsed="false">
      <c r="A3249" s="47" t="s">
        <v>5490</v>
      </c>
      <c r="B3249" s="47" t="s">
        <v>910</v>
      </c>
      <c r="C3249" s="48" t="n">
        <v>46084</v>
      </c>
      <c r="D3249" s="47" t="s">
        <v>73</v>
      </c>
      <c r="E3249" s="47" t="s">
        <v>65</v>
      </c>
      <c r="F3249" s="47" t="s">
        <v>2289</v>
      </c>
      <c r="G3249" s="47" t="s">
        <v>97</v>
      </c>
      <c r="H3249" s="47" t="s">
        <v>2232</v>
      </c>
      <c r="I3249" s="47" t="n">
        <v>2</v>
      </c>
    </row>
    <row r="3250" customFormat="false" ht="15" hidden="false" customHeight="false" outlineLevel="0" collapsed="false">
      <c r="A3250" s="47" t="s">
        <v>5491</v>
      </c>
      <c r="B3250" s="47" t="s">
        <v>910</v>
      </c>
      <c r="C3250" s="48" t="n">
        <v>46084</v>
      </c>
      <c r="D3250" s="47" t="s">
        <v>73</v>
      </c>
      <c r="E3250" s="47" t="s">
        <v>65</v>
      </c>
      <c r="F3250" s="47" t="s">
        <v>2284</v>
      </c>
      <c r="G3250" s="47" t="s">
        <v>97</v>
      </c>
      <c r="H3250" s="47" t="s">
        <v>2232</v>
      </c>
      <c r="I3250" s="47" t="n">
        <v>2</v>
      </c>
    </row>
    <row r="3251" customFormat="false" ht="15" hidden="false" customHeight="false" outlineLevel="0" collapsed="false">
      <c r="A3251" s="47" t="s">
        <v>5492</v>
      </c>
      <c r="B3251" s="47" t="s">
        <v>910</v>
      </c>
      <c r="C3251" s="48" t="n">
        <v>46084</v>
      </c>
      <c r="D3251" s="47" t="s">
        <v>73</v>
      </c>
      <c r="E3251" s="47" t="s">
        <v>65</v>
      </c>
      <c r="F3251" s="47" t="s">
        <v>2284</v>
      </c>
      <c r="G3251" s="47" t="s">
        <v>97</v>
      </c>
      <c r="H3251" s="47" t="s">
        <v>2232</v>
      </c>
      <c r="I3251" s="47" t="n">
        <v>5</v>
      </c>
    </row>
    <row r="3252" customFormat="false" ht="15" hidden="false" customHeight="false" outlineLevel="0" collapsed="false">
      <c r="A3252" s="47" t="s">
        <v>5493</v>
      </c>
      <c r="B3252" s="47" t="s">
        <v>910</v>
      </c>
      <c r="C3252" s="48" t="n">
        <v>46084</v>
      </c>
      <c r="D3252" s="47" t="s">
        <v>73</v>
      </c>
      <c r="E3252" s="47" t="s">
        <v>65</v>
      </c>
      <c r="F3252" s="47" t="s">
        <v>2289</v>
      </c>
      <c r="G3252" s="47" t="s">
        <v>97</v>
      </c>
      <c r="H3252" s="47" t="s">
        <v>2232</v>
      </c>
      <c r="I3252" s="47" t="n">
        <v>5</v>
      </c>
    </row>
    <row r="3253" customFormat="false" ht="15" hidden="false" customHeight="false" outlineLevel="0" collapsed="false">
      <c r="A3253" s="47" t="s">
        <v>5494</v>
      </c>
      <c r="B3253" s="47" t="s">
        <v>910</v>
      </c>
      <c r="C3253" s="48" t="n">
        <v>46084</v>
      </c>
      <c r="D3253" s="47" t="s">
        <v>73</v>
      </c>
      <c r="E3253" s="47" t="s">
        <v>65</v>
      </c>
      <c r="F3253" s="47" t="s">
        <v>2289</v>
      </c>
      <c r="G3253" s="47" t="s">
        <v>97</v>
      </c>
      <c r="H3253" s="47" t="s">
        <v>2232</v>
      </c>
      <c r="I3253" s="47" t="n">
        <v>2</v>
      </c>
    </row>
    <row r="3254" customFormat="false" ht="15" hidden="false" customHeight="false" outlineLevel="0" collapsed="false">
      <c r="A3254" s="47" t="s">
        <v>5495</v>
      </c>
      <c r="B3254" s="47" t="s">
        <v>910</v>
      </c>
      <c r="C3254" s="48" t="n">
        <v>46084</v>
      </c>
      <c r="D3254" s="47" t="s">
        <v>73</v>
      </c>
      <c r="E3254" s="47" t="s">
        <v>65</v>
      </c>
      <c r="F3254" s="47" t="s">
        <v>2289</v>
      </c>
      <c r="G3254" s="47" t="s">
        <v>97</v>
      </c>
      <c r="H3254" s="47" t="s">
        <v>2232</v>
      </c>
      <c r="I3254" s="47" t="n">
        <v>4</v>
      </c>
    </row>
    <row r="3255" customFormat="false" ht="15" hidden="false" customHeight="false" outlineLevel="0" collapsed="false">
      <c r="A3255" s="47" t="s">
        <v>5496</v>
      </c>
      <c r="B3255" s="47" t="s">
        <v>910</v>
      </c>
      <c r="C3255" s="48" t="n">
        <v>46084</v>
      </c>
      <c r="D3255" s="47" t="s">
        <v>73</v>
      </c>
      <c r="E3255" s="47" t="s">
        <v>65</v>
      </c>
      <c r="F3255" s="47" t="s">
        <v>2289</v>
      </c>
      <c r="G3255" s="47" t="s">
        <v>97</v>
      </c>
      <c r="H3255" s="47" t="s">
        <v>2232</v>
      </c>
      <c r="I3255" s="47" t="n">
        <v>6</v>
      </c>
    </row>
    <row r="3256" customFormat="false" ht="15" hidden="false" customHeight="false" outlineLevel="0" collapsed="false">
      <c r="A3256" s="47" t="s">
        <v>5497</v>
      </c>
      <c r="B3256" s="47" t="s">
        <v>910</v>
      </c>
      <c r="C3256" s="48" t="n">
        <v>46084</v>
      </c>
      <c r="D3256" s="47" t="s">
        <v>73</v>
      </c>
      <c r="E3256" s="47" t="s">
        <v>65</v>
      </c>
      <c r="F3256" s="47" t="s">
        <v>2289</v>
      </c>
      <c r="G3256" s="47" t="s">
        <v>97</v>
      </c>
      <c r="H3256" s="47" t="s">
        <v>2232</v>
      </c>
      <c r="I3256" s="47" t="n">
        <v>2</v>
      </c>
    </row>
    <row r="3257" customFormat="false" ht="15" hidden="false" customHeight="false" outlineLevel="0" collapsed="false">
      <c r="A3257" s="47" t="s">
        <v>5498</v>
      </c>
      <c r="B3257" s="47" t="s">
        <v>910</v>
      </c>
      <c r="C3257" s="48" t="n">
        <v>46084</v>
      </c>
      <c r="D3257" s="47" t="s">
        <v>73</v>
      </c>
      <c r="E3257" s="47" t="s">
        <v>65</v>
      </c>
      <c r="F3257" s="47" t="s">
        <v>2289</v>
      </c>
      <c r="G3257" s="47" t="s">
        <v>97</v>
      </c>
      <c r="H3257" s="47" t="s">
        <v>2232</v>
      </c>
      <c r="I3257" s="47" t="n">
        <v>4</v>
      </c>
    </row>
    <row r="3258" customFormat="false" ht="15" hidden="false" customHeight="false" outlineLevel="0" collapsed="false">
      <c r="A3258" s="47" t="s">
        <v>5499</v>
      </c>
      <c r="B3258" s="47" t="s">
        <v>910</v>
      </c>
      <c r="C3258" s="48" t="n">
        <v>46084</v>
      </c>
      <c r="D3258" s="47" t="s">
        <v>73</v>
      </c>
      <c r="E3258" s="47" t="s">
        <v>65</v>
      </c>
      <c r="F3258" s="47" t="s">
        <v>2284</v>
      </c>
      <c r="G3258" s="47" t="s">
        <v>97</v>
      </c>
      <c r="H3258" s="47" t="s">
        <v>2232</v>
      </c>
      <c r="I3258" s="47" t="n">
        <v>3</v>
      </c>
    </row>
    <row r="3259" customFormat="false" ht="15" hidden="false" customHeight="false" outlineLevel="0" collapsed="false">
      <c r="A3259" s="47" t="s">
        <v>5500</v>
      </c>
      <c r="B3259" s="47" t="s">
        <v>912</v>
      </c>
      <c r="C3259" s="48" t="n">
        <v>46084</v>
      </c>
      <c r="D3259" s="47" t="s">
        <v>74</v>
      </c>
      <c r="E3259" s="47" t="s">
        <v>65</v>
      </c>
      <c r="F3259" s="47" t="s">
        <v>2289</v>
      </c>
      <c r="G3259" s="47" t="s">
        <v>93</v>
      </c>
      <c r="H3259" s="47" t="s">
        <v>2253</v>
      </c>
      <c r="I3259" s="47" t="n">
        <v>24</v>
      </c>
    </row>
    <row r="3260" customFormat="false" ht="15" hidden="false" customHeight="false" outlineLevel="0" collapsed="false">
      <c r="A3260" s="47" t="s">
        <v>5501</v>
      </c>
      <c r="B3260" s="47" t="s">
        <v>912</v>
      </c>
      <c r="C3260" s="48" t="n">
        <v>46084</v>
      </c>
      <c r="D3260" s="47" t="s">
        <v>74</v>
      </c>
      <c r="E3260" s="47" t="s">
        <v>65</v>
      </c>
      <c r="F3260" s="47" t="s">
        <v>2284</v>
      </c>
      <c r="G3260" s="47" t="s">
        <v>97</v>
      </c>
      <c r="H3260" s="47" t="s">
        <v>2232</v>
      </c>
      <c r="I3260" s="47" t="n">
        <v>5</v>
      </c>
    </row>
    <row r="3261" customFormat="false" ht="15" hidden="false" customHeight="false" outlineLevel="0" collapsed="false">
      <c r="A3261" s="47" t="s">
        <v>5502</v>
      </c>
      <c r="B3261" s="47" t="s">
        <v>912</v>
      </c>
      <c r="C3261" s="48" t="n">
        <v>46084</v>
      </c>
      <c r="D3261" s="47" t="s">
        <v>74</v>
      </c>
      <c r="E3261" s="47" t="s">
        <v>65</v>
      </c>
      <c r="F3261" s="47" t="s">
        <v>2284</v>
      </c>
      <c r="G3261" s="47" t="s">
        <v>97</v>
      </c>
      <c r="H3261" s="47" t="s">
        <v>2232</v>
      </c>
      <c r="I3261" s="47" t="n">
        <v>4</v>
      </c>
    </row>
    <row r="3262" customFormat="false" ht="15" hidden="false" customHeight="false" outlineLevel="0" collapsed="false">
      <c r="A3262" s="47" t="s">
        <v>5503</v>
      </c>
      <c r="B3262" s="47" t="s">
        <v>912</v>
      </c>
      <c r="C3262" s="48" t="n">
        <v>46084</v>
      </c>
      <c r="D3262" s="47" t="s">
        <v>74</v>
      </c>
      <c r="E3262" s="47" t="s">
        <v>65</v>
      </c>
      <c r="F3262" s="47" t="s">
        <v>2289</v>
      </c>
      <c r="G3262" s="47" t="s">
        <v>97</v>
      </c>
      <c r="H3262" s="47" t="s">
        <v>2232</v>
      </c>
      <c r="I3262" s="47" t="n">
        <v>6</v>
      </c>
    </row>
    <row r="3263" customFormat="false" ht="15" hidden="false" customHeight="false" outlineLevel="0" collapsed="false">
      <c r="A3263" s="47" t="s">
        <v>5504</v>
      </c>
      <c r="B3263" s="47" t="s">
        <v>912</v>
      </c>
      <c r="C3263" s="48" t="n">
        <v>46084</v>
      </c>
      <c r="D3263" s="47" t="s">
        <v>74</v>
      </c>
      <c r="E3263" s="47" t="s">
        <v>65</v>
      </c>
      <c r="F3263" s="47" t="s">
        <v>2284</v>
      </c>
      <c r="G3263" s="47" t="s">
        <v>97</v>
      </c>
      <c r="H3263" s="47" t="s">
        <v>2232</v>
      </c>
      <c r="I3263" s="47" t="n">
        <v>3</v>
      </c>
    </row>
    <row r="3264" customFormat="false" ht="15" hidden="false" customHeight="false" outlineLevel="0" collapsed="false">
      <c r="A3264" s="47" t="s">
        <v>5505</v>
      </c>
      <c r="B3264" s="47" t="s">
        <v>912</v>
      </c>
      <c r="C3264" s="48" t="n">
        <v>46084</v>
      </c>
      <c r="D3264" s="47" t="s">
        <v>74</v>
      </c>
      <c r="E3264" s="47" t="s">
        <v>65</v>
      </c>
      <c r="F3264" s="47" t="s">
        <v>2284</v>
      </c>
      <c r="G3264" s="47" t="s">
        <v>97</v>
      </c>
      <c r="H3264" s="47" t="s">
        <v>2232</v>
      </c>
      <c r="I3264" s="47" t="n">
        <v>4</v>
      </c>
    </row>
    <row r="3265" customFormat="false" ht="15" hidden="false" customHeight="false" outlineLevel="0" collapsed="false">
      <c r="A3265" s="47" t="s">
        <v>5506</v>
      </c>
      <c r="B3265" s="47" t="s">
        <v>912</v>
      </c>
      <c r="C3265" s="48" t="n">
        <v>46084</v>
      </c>
      <c r="D3265" s="47" t="s">
        <v>74</v>
      </c>
      <c r="E3265" s="47" t="s">
        <v>65</v>
      </c>
      <c r="F3265" s="47" t="s">
        <v>2289</v>
      </c>
      <c r="G3265" s="47" t="s">
        <v>97</v>
      </c>
      <c r="H3265" s="47" t="s">
        <v>2232</v>
      </c>
      <c r="I3265" s="47" t="n">
        <v>6</v>
      </c>
    </row>
    <row r="3266" customFormat="false" ht="15" hidden="false" customHeight="false" outlineLevel="0" collapsed="false">
      <c r="A3266" s="47" t="s">
        <v>5507</v>
      </c>
      <c r="B3266" s="47" t="s">
        <v>912</v>
      </c>
      <c r="C3266" s="48" t="n">
        <v>46084</v>
      </c>
      <c r="D3266" s="47" t="s">
        <v>74</v>
      </c>
      <c r="E3266" s="47" t="s">
        <v>65</v>
      </c>
      <c r="F3266" s="47" t="s">
        <v>2289</v>
      </c>
      <c r="G3266" s="47" t="s">
        <v>97</v>
      </c>
      <c r="H3266" s="47" t="s">
        <v>2232</v>
      </c>
      <c r="I3266" s="47" t="n">
        <v>3</v>
      </c>
    </row>
    <row r="3267" customFormat="false" ht="15" hidden="false" customHeight="false" outlineLevel="0" collapsed="false">
      <c r="A3267" s="47" t="s">
        <v>5508</v>
      </c>
      <c r="B3267" s="47" t="s">
        <v>913</v>
      </c>
      <c r="C3267" s="48" t="n">
        <v>46084</v>
      </c>
      <c r="D3267" s="47" t="s">
        <v>75</v>
      </c>
      <c r="E3267" s="47" t="s">
        <v>65</v>
      </c>
      <c r="F3267" s="47" t="s">
        <v>2289</v>
      </c>
      <c r="G3267" s="47" t="s">
        <v>93</v>
      </c>
      <c r="H3267" s="47" t="s">
        <v>2253</v>
      </c>
      <c r="I3267" s="47" t="n">
        <v>52</v>
      </c>
    </row>
    <row r="3268" customFormat="false" ht="15" hidden="false" customHeight="false" outlineLevel="0" collapsed="false">
      <c r="A3268" s="47" t="s">
        <v>5509</v>
      </c>
      <c r="B3268" s="47" t="s">
        <v>913</v>
      </c>
      <c r="C3268" s="48" t="n">
        <v>46084</v>
      </c>
      <c r="D3268" s="47" t="s">
        <v>75</v>
      </c>
      <c r="E3268" s="47" t="s">
        <v>65</v>
      </c>
      <c r="F3268" s="47" t="s">
        <v>2284</v>
      </c>
      <c r="G3268" s="47" t="s">
        <v>95</v>
      </c>
      <c r="H3268" s="47" t="s">
        <v>2245</v>
      </c>
      <c r="I3268" s="47" t="n">
        <v>19</v>
      </c>
    </row>
    <row r="3269" customFormat="false" ht="15" hidden="false" customHeight="false" outlineLevel="0" collapsed="false">
      <c r="A3269" s="47" t="s">
        <v>5510</v>
      </c>
      <c r="B3269" s="47" t="s">
        <v>913</v>
      </c>
      <c r="C3269" s="48" t="n">
        <v>46084</v>
      </c>
      <c r="D3269" s="47" t="s">
        <v>75</v>
      </c>
      <c r="E3269" s="47" t="s">
        <v>65</v>
      </c>
      <c r="F3269" s="47" t="s">
        <v>2289</v>
      </c>
      <c r="G3269" s="47" t="s">
        <v>97</v>
      </c>
      <c r="H3269" s="47" t="s">
        <v>2232</v>
      </c>
      <c r="I3269" s="47" t="n">
        <v>5</v>
      </c>
    </row>
    <row r="3270" customFormat="false" ht="15" hidden="false" customHeight="false" outlineLevel="0" collapsed="false">
      <c r="A3270" s="47" t="s">
        <v>5511</v>
      </c>
      <c r="B3270" s="47" t="s">
        <v>913</v>
      </c>
      <c r="C3270" s="48" t="n">
        <v>46084</v>
      </c>
      <c r="D3270" s="47" t="s">
        <v>75</v>
      </c>
      <c r="E3270" s="47" t="s">
        <v>65</v>
      </c>
      <c r="F3270" s="47" t="s">
        <v>2289</v>
      </c>
      <c r="G3270" s="47" t="s">
        <v>97</v>
      </c>
      <c r="H3270" s="47" t="s">
        <v>2232</v>
      </c>
      <c r="I3270" s="47" t="n">
        <v>4</v>
      </c>
    </row>
    <row r="3271" customFormat="false" ht="15" hidden="false" customHeight="false" outlineLevel="0" collapsed="false">
      <c r="A3271" s="47" t="s">
        <v>5512</v>
      </c>
      <c r="B3271" s="47" t="s">
        <v>913</v>
      </c>
      <c r="C3271" s="48" t="n">
        <v>46084</v>
      </c>
      <c r="D3271" s="47" t="s">
        <v>75</v>
      </c>
      <c r="E3271" s="47" t="s">
        <v>65</v>
      </c>
      <c r="F3271" s="47" t="s">
        <v>2284</v>
      </c>
      <c r="G3271" s="47" t="s">
        <v>97</v>
      </c>
      <c r="H3271" s="47" t="s">
        <v>2232</v>
      </c>
      <c r="I3271" s="47" t="n">
        <v>4</v>
      </c>
    </row>
    <row r="3272" customFormat="false" ht="15" hidden="false" customHeight="false" outlineLevel="0" collapsed="false">
      <c r="A3272" s="47" t="s">
        <v>5513</v>
      </c>
      <c r="B3272" s="47" t="s">
        <v>913</v>
      </c>
      <c r="C3272" s="48" t="n">
        <v>46084</v>
      </c>
      <c r="D3272" s="47" t="s">
        <v>75</v>
      </c>
      <c r="E3272" s="47" t="s">
        <v>65</v>
      </c>
      <c r="F3272" s="47" t="s">
        <v>2284</v>
      </c>
      <c r="G3272" s="47" t="s">
        <v>97</v>
      </c>
      <c r="H3272" s="47" t="s">
        <v>2232</v>
      </c>
      <c r="I3272" s="47" t="n">
        <v>3</v>
      </c>
    </row>
    <row r="3273" customFormat="false" ht="15" hidden="false" customHeight="false" outlineLevel="0" collapsed="false">
      <c r="A3273" s="47" t="s">
        <v>5514</v>
      </c>
      <c r="B3273" s="47" t="s">
        <v>913</v>
      </c>
      <c r="C3273" s="48" t="n">
        <v>46084</v>
      </c>
      <c r="D3273" s="47" t="s">
        <v>75</v>
      </c>
      <c r="E3273" s="47" t="s">
        <v>65</v>
      </c>
      <c r="F3273" s="47" t="s">
        <v>2284</v>
      </c>
      <c r="G3273" s="47" t="s">
        <v>97</v>
      </c>
      <c r="H3273" s="47" t="s">
        <v>2232</v>
      </c>
      <c r="I3273" s="47" t="n">
        <v>3</v>
      </c>
    </row>
    <row r="3274" customFormat="false" ht="15" hidden="false" customHeight="false" outlineLevel="0" collapsed="false">
      <c r="A3274" s="47" t="s">
        <v>5515</v>
      </c>
      <c r="B3274" s="47" t="s">
        <v>913</v>
      </c>
      <c r="C3274" s="48" t="n">
        <v>46084</v>
      </c>
      <c r="D3274" s="47" t="s">
        <v>75</v>
      </c>
      <c r="E3274" s="47" t="s">
        <v>65</v>
      </c>
      <c r="F3274" s="47" t="s">
        <v>2284</v>
      </c>
      <c r="G3274" s="47" t="s">
        <v>97</v>
      </c>
      <c r="H3274" s="47" t="s">
        <v>2232</v>
      </c>
      <c r="I3274" s="47" t="n">
        <v>2</v>
      </c>
    </row>
    <row r="3275" customFormat="false" ht="15" hidden="false" customHeight="false" outlineLevel="0" collapsed="false">
      <c r="A3275" s="47" t="s">
        <v>5516</v>
      </c>
      <c r="B3275" s="47" t="s">
        <v>913</v>
      </c>
      <c r="C3275" s="48" t="n">
        <v>46084</v>
      </c>
      <c r="D3275" s="47" t="s">
        <v>75</v>
      </c>
      <c r="E3275" s="47" t="s">
        <v>65</v>
      </c>
      <c r="F3275" s="47" t="s">
        <v>2289</v>
      </c>
      <c r="G3275" s="47" t="s">
        <v>97</v>
      </c>
      <c r="H3275" s="47" t="s">
        <v>2232</v>
      </c>
      <c r="I3275" s="47" t="n">
        <v>5</v>
      </c>
    </row>
    <row r="3276" customFormat="false" ht="15" hidden="false" customHeight="false" outlineLevel="0" collapsed="false">
      <c r="A3276" s="47" t="s">
        <v>5517</v>
      </c>
      <c r="B3276" s="47" t="s">
        <v>913</v>
      </c>
      <c r="C3276" s="48" t="n">
        <v>46084</v>
      </c>
      <c r="D3276" s="47" t="s">
        <v>75</v>
      </c>
      <c r="E3276" s="47" t="s">
        <v>65</v>
      </c>
      <c r="F3276" s="47" t="s">
        <v>2284</v>
      </c>
      <c r="G3276" s="47" t="s">
        <v>97</v>
      </c>
      <c r="H3276" s="47" t="s">
        <v>2232</v>
      </c>
      <c r="I3276" s="47" t="n">
        <v>2</v>
      </c>
    </row>
    <row r="3277" customFormat="false" ht="15" hidden="false" customHeight="false" outlineLevel="0" collapsed="false">
      <c r="A3277" s="47" t="s">
        <v>5518</v>
      </c>
      <c r="B3277" s="47" t="s">
        <v>914</v>
      </c>
      <c r="C3277" s="48" t="n">
        <v>46086</v>
      </c>
      <c r="D3277" s="47" t="s">
        <v>73</v>
      </c>
      <c r="E3277" s="47" t="s">
        <v>62</v>
      </c>
      <c r="F3277" s="47" t="s">
        <v>2228</v>
      </c>
      <c r="G3277" s="47" t="s">
        <v>97</v>
      </c>
      <c r="H3277" s="47" t="s">
        <v>2232</v>
      </c>
      <c r="I3277" s="47" t="n">
        <v>4</v>
      </c>
    </row>
    <row r="3278" customFormat="false" ht="15" hidden="false" customHeight="false" outlineLevel="0" collapsed="false">
      <c r="A3278" s="47" t="s">
        <v>5519</v>
      </c>
      <c r="B3278" s="47" t="s">
        <v>914</v>
      </c>
      <c r="C3278" s="48" t="n">
        <v>46086</v>
      </c>
      <c r="D3278" s="47" t="s">
        <v>73</v>
      </c>
      <c r="E3278" s="47" t="s">
        <v>62</v>
      </c>
      <c r="F3278" s="47" t="s">
        <v>2231</v>
      </c>
      <c r="G3278" s="47" t="s">
        <v>97</v>
      </c>
      <c r="H3278" s="47" t="s">
        <v>2232</v>
      </c>
      <c r="I3278" s="47" t="n">
        <v>4</v>
      </c>
    </row>
    <row r="3279" customFormat="false" ht="15" hidden="false" customHeight="false" outlineLevel="0" collapsed="false">
      <c r="A3279" s="47" t="s">
        <v>5520</v>
      </c>
      <c r="B3279" s="47" t="s">
        <v>914</v>
      </c>
      <c r="C3279" s="48" t="n">
        <v>46086</v>
      </c>
      <c r="D3279" s="47" t="s">
        <v>73</v>
      </c>
      <c r="E3279" s="47" t="s">
        <v>62</v>
      </c>
      <c r="F3279" s="47" t="s">
        <v>2231</v>
      </c>
      <c r="G3279" s="47" t="s">
        <v>97</v>
      </c>
      <c r="H3279" s="47" t="s">
        <v>2232</v>
      </c>
      <c r="I3279" s="47" t="n">
        <v>5</v>
      </c>
    </row>
    <row r="3280" customFormat="false" ht="15" hidden="false" customHeight="false" outlineLevel="0" collapsed="false">
      <c r="A3280" s="47" t="s">
        <v>5521</v>
      </c>
      <c r="B3280" s="47" t="s">
        <v>914</v>
      </c>
      <c r="C3280" s="48" t="n">
        <v>46086</v>
      </c>
      <c r="D3280" s="47" t="s">
        <v>73</v>
      </c>
      <c r="E3280" s="47" t="s">
        <v>62</v>
      </c>
      <c r="F3280" s="47" t="s">
        <v>2228</v>
      </c>
      <c r="G3280" s="47" t="s">
        <v>97</v>
      </c>
      <c r="H3280" s="47" t="s">
        <v>2232</v>
      </c>
      <c r="I3280" s="47" t="n">
        <v>4</v>
      </c>
    </row>
    <row r="3281" customFormat="false" ht="15" hidden="false" customHeight="false" outlineLevel="0" collapsed="false">
      <c r="A3281" s="47" t="s">
        <v>5522</v>
      </c>
      <c r="B3281" s="47" t="s">
        <v>914</v>
      </c>
      <c r="C3281" s="48" t="n">
        <v>46086</v>
      </c>
      <c r="D3281" s="47" t="s">
        <v>73</v>
      </c>
      <c r="E3281" s="47" t="s">
        <v>62</v>
      </c>
      <c r="F3281" s="47" t="s">
        <v>2317</v>
      </c>
      <c r="G3281" s="47" t="s">
        <v>97</v>
      </c>
      <c r="H3281" s="47" t="s">
        <v>2232</v>
      </c>
      <c r="I3281" s="47" t="n">
        <v>4</v>
      </c>
    </row>
    <row r="3282" customFormat="false" ht="15" hidden="false" customHeight="false" outlineLevel="0" collapsed="false">
      <c r="A3282" s="47" t="s">
        <v>5523</v>
      </c>
      <c r="B3282" s="47" t="s">
        <v>914</v>
      </c>
      <c r="C3282" s="48" t="n">
        <v>46086</v>
      </c>
      <c r="D3282" s="47" t="s">
        <v>73</v>
      </c>
      <c r="E3282" s="47" t="s">
        <v>62</v>
      </c>
      <c r="F3282" s="47" t="s">
        <v>2317</v>
      </c>
      <c r="G3282" s="47" t="s">
        <v>97</v>
      </c>
      <c r="H3282" s="47" t="s">
        <v>2232</v>
      </c>
      <c r="I3282" s="47" t="n">
        <v>5</v>
      </c>
    </row>
    <row r="3283" customFormat="false" ht="15" hidden="false" customHeight="false" outlineLevel="0" collapsed="false">
      <c r="A3283" s="47" t="s">
        <v>5524</v>
      </c>
      <c r="B3283" s="47" t="s">
        <v>914</v>
      </c>
      <c r="C3283" s="48" t="n">
        <v>46086</v>
      </c>
      <c r="D3283" s="47" t="s">
        <v>73</v>
      </c>
      <c r="E3283" s="47" t="s">
        <v>62</v>
      </c>
      <c r="F3283" s="47" t="s">
        <v>2228</v>
      </c>
      <c r="G3283" s="47" t="s">
        <v>97</v>
      </c>
      <c r="H3283" s="47" t="s">
        <v>2232</v>
      </c>
      <c r="I3283" s="47" t="n">
        <v>3</v>
      </c>
    </row>
    <row r="3284" customFormat="false" ht="15" hidden="false" customHeight="false" outlineLevel="0" collapsed="false">
      <c r="A3284" s="47" t="s">
        <v>5525</v>
      </c>
      <c r="B3284" s="47" t="s">
        <v>916</v>
      </c>
      <c r="C3284" s="48" t="n">
        <v>46086</v>
      </c>
      <c r="D3284" s="47" t="s">
        <v>74</v>
      </c>
      <c r="E3284" s="47" t="s">
        <v>62</v>
      </c>
      <c r="F3284" s="47" t="s">
        <v>2228</v>
      </c>
      <c r="G3284" s="47" t="s">
        <v>93</v>
      </c>
      <c r="H3284" s="47" t="s">
        <v>2253</v>
      </c>
      <c r="I3284" s="47" t="n">
        <v>67</v>
      </c>
    </row>
    <row r="3285" customFormat="false" ht="15" hidden="false" customHeight="false" outlineLevel="0" collapsed="false">
      <c r="A3285" s="47" t="s">
        <v>5526</v>
      </c>
      <c r="B3285" s="47" t="s">
        <v>916</v>
      </c>
      <c r="C3285" s="48" t="n">
        <v>46086</v>
      </c>
      <c r="D3285" s="47" t="s">
        <v>74</v>
      </c>
      <c r="E3285" s="47" t="s">
        <v>62</v>
      </c>
      <c r="F3285" s="47" t="s">
        <v>2228</v>
      </c>
      <c r="G3285" s="47" t="s">
        <v>97</v>
      </c>
      <c r="H3285" s="47" t="s">
        <v>2232</v>
      </c>
      <c r="I3285" s="47" t="n">
        <v>6</v>
      </c>
    </row>
    <row r="3286" customFormat="false" ht="15" hidden="false" customHeight="false" outlineLevel="0" collapsed="false">
      <c r="A3286" s="47" t="s">
        <v>5527</v>
      </c>
      <c r="B3286" s="47" t="s">
        <v>916</v>
      </c>
      <c r="C3286" s="48" t="n">
        <v>46086</v>
      </c>
      <c r="D3286" s="47" t="s">
        <v>74</v>
      </c>
      <c r="E3286" s="47" t="s">
        <v>62</v>
      </c>
      <c r="F3286" s="47" t="s">
        <v>2317</v>
      </c>
      <c r="G3286" s="47" t="s">
        <v>97</v>
      </c>
      <c r="H3286" s="47" t="s">
        <v>2232</v>
      </c>
      <c r="I3286" s="47" t="n">
        <v>7</v>
      </c>
    </row>
    <row r="3287" customFormat="false" ht="15" hidden="false" customHeight="false" outlineLevel="0" collapsed="false">
      <c r="A3287" s="47" t="s">
        <v>5528</v>
      </c>
      <c r="B3287" s="47" t="s">
        <v>916</v>
      </c>
      <c r="C3287" s="48" t="n">
        <v>46086</v>
      </c>
      <c r="D3287" s="47" t="s">
        <v>74</v>
      </c>
      <c r="E3287" s="47" t="s">
        <v>62</v>
      </c>
      <c r="F3287" s="47" t="s">
        <v>2317</v>
      </c>
      <c r="G3287" s="47" t="s">
        <v>97</v>
      </c>
      <c r="H3287" s="47" t="s">
        <v>2232</v>
      </c>
      <c r="I3287" s="47" t="n">
        <v>5</v>
      </c>
    </row>
    <row r="3288" customFormat="false" ht="15" hidden="false" customHeight="false" outlineLevel="0" collapsed="false">
      <c r="A3288" s="47" t="s">
        <v>5529</v>
      </c>
      <c r="B3288" s="47" t="s">
        <v>916</v>
      </c>
      <c r="C3288" s="48" t="n">
        <v>46086</v>
      </c>
      <c r="D3288" s="47" t="s">
        <v>74</v>
      </c>
      <c r="E3288" s="47" t="s">
        <v>62</v>
      </c>
      <c r="F3288" s="47" t="s">
        <v>2228</v>
      </c>
      <c r="G3288" s="47" t="s">
        <v>97</v>
      </c>
      <c r="H3288" s="47" t="s">
        <v>2232</v>
      </c>
      <c r="I3288" s="47" t="n">
        <v>6</v>
      </c>
    </row>
    <row r="3289" customFormat="false" ht="15" hidden="false" customHeight="false" outlineLevel="0" collapsed="false">
      <c r="A3289" s="47" t="s">
        <v>5530</v>
      </c>
      <c r="B3289" s="47" t="s">
        <v>917</v>
      </c>
      <c r="C3289" s="48" t="n">
        <v>46086</v>
      </c>
      <c r="D3289" s="47" t="s">
        <v>75</v>
      </c>
      <c r="E3289" s="47" t="s">
        <v>62</v>
      </c>
      <c r="F3289" s="47" t="s">
        <v>2231</v>
      </c>
      <c r="G3289" s="47" t="s">
        <v>96</v>
      </c>
      <c r="H3289" s="47" t="s">
        <v>2270</v>
      </c>
      <c r="I3289" s="47" t="n">
        <v>16</v>
      </c>
    </row>
    <row r="3290" customFormat="false" ht="15" hidden="false" customHeight="false" outlineLevel="0" collapsed="false">
      <c r="A3290" s="47" t="s">
        <v>5531</v>
      </c>
      <c r="B3290" s="47" t="s">
        <v>917</v>
      </c>
      <c r="C3290" s="48" t="n">
        <v>46086</v>
      </c>
      <c r="D3290" s="47" t="s">
        <v>75</v>
      </c>
      <c r="E3290" s="47" t="s">
        <v>62</v>
      </c>
      <c r="F3290" s="47" t="s">
        <v>2231</v>
      </c>
      <c r="G3290" s="47" t="s">
        <v>97</v>
      </c>
      <c r="H3290" s="47" t="s">
        <v>2232</v>
      </c>
      <c r="I3290" s="47" t="n">
        <v>2</v>
      </c>
    </row>
    <row r="3291" customFormat="false" ht="15" hidden="false" customHeight="false" outlineLevel="0" collapsed="false">
      <c r="A3291" s="47" t="s">
        <v>5532</v>
      </c>
      <c r="B3291" s="47" t="s">
        <v>917</v>
      </c>
      <c r="C3291" s="48" t="n">
        <v>46086</v>
      </c>
      <c r="D3291" s="47" t="s">
        <v>75</v>
      </c>
      <c r="E3291" s="47" t="s">
        <v>62</v>
      </c>
      <c r="F3291" s="47" t="s">
        <v>2228</v>
      </c>
      <c r="G3291" s="47" t="s">
        <v>97</v>
      </c>
      <c r="H3291" s="47" t="s">
        <v>2232</v>
      </c>
      <c r="I3291" s="47" t="n">
        <v>7</v>
      </c>
    </row>
    <row r="3292" customFormat="false" ht="15" hidden="false" customHeight="false" outlineLevel="0" collapsed="false">
      <c r="A3292" s="47" t="s">
        <v>5533</v>
      </c>
      <c r="B3292" s="47" t="s">
        <v>917</v>
      </c>
      <c r="C3292" s="48" t="n">
        <v>46086</v>
      </c>
      <c r="D3292" s="47" t="s">
        <v>75</v>
      </c>
      <c r="E3292" s="47" t="s">
        <v>62</v>
      </c>
      <c r="F3292" s="47" t="s">
        <v>2228</v>
      </c>
      <c r="G3292" s="47" t="s">
        <v>97</v>
      </c>
      <c r="H3292" s="47" t="s">
        <v>2232</v>
      </c>
      <c r="I3292" s="47" t="n">
        <v>6</v>
      </c>
    </row>
    <row r="3293" customFormat="false" ht="15" hidden="false" customHeight="false" outlineLevel="0" collapsed="false">
      <c r="A3293" s="47" t="s">
        <v>5534</v>
      </c>
      <c r="B3293" s="47" t="s">
        <v>917</v>
      </c>
      <c r="C3293" s="48" t="n">
        <v>46086</v>
      </c>
      <c r="D3293" s="47" t="s">
        <v>75</v>
      </c>
      <c r="E3293" s="47" t="s">
        <v>62</v>
      </c>
      <c r="F3293" s="47" t="s">
        <v>2228</v>
      </c>
      <c r="G3293" s="47" t="s">
        <v>97</v>
      </c>
      <c r="H3293" s="47" t="s">
        <v>2232</v>
      </c>
      <c r="I3293" s="47" t="n">
        <v>2</v>
      </c>
    </row>
    <row r="3294" customFormat="false" ht="15" hidden="false" customHeight="false" outlineLevel="0" collapsed="false">
      <c r="A3294" s="47" t="s">
        <v>5535</v>
      </c>
      <c r="B3294" s="47" t="s">
        <v>918</v>
      </c>
      <c r="C3294" s="48" t="n">
        <v>46086</v>
      </c>
      <c r="D3294" s="47" t="s">
        <v>73</v>
      </c>
      <c r="E3294" s="47" t="s">
        <v>63</v>
      </c>
      <c r="F3294" s="47" t="s">
        <v>2255</v>
      </c>
      <c r="G3294" s="47" t="s">
        <v>97</v>
      </c>
      <c r="H3294" s="47" t="s">
        <v>2232</v>
      </c>
      <c r="I3294" s="47" t="n">
        <v>2</v>
      </c>
    </row>
    <row r="3295" customFormat="false" ht="15" hidden="false" customHeight="false" outlineLevel="0" collapsed="false">
      <c r="A3295" s="47" t="s">
        <v>5536</v>
      </c>
      <c r="B3295" s="47" t="s">
        <v>918</v>
      </c>
      <c r="C3295" s="48" t="n">
        <v>46086</v>
      </c>
      <c r="D3295" s="47" t="s">
        <v>73</v>
      </c>
      <c r="E3295" s="47" t="s">
        <v>63</v>
      </c>
      <c r="F3295" s="47" t="s">
        <v>2252</v>
      </c>
      <c r="G3295" s="47" t="s">
        <v>97</v>
      </c>
      <c r="H3295" s="47" t="s">
        <v>2232</v>
      </c>
      <c r="I3295" s="47" t="n">
        <v>5</v>
      </c>
    </row>
    <row r="3296" customFormat="false" ht="15" hidden="false" customHeight="false" outlineLevel="0" collapsed="false">
      <c r="A3296" s="47" t="s">
        <v>5537</v>
      </c>
      <c r="B3296" s="47" t="s">
        <v>918</v>
      </c>
      <c r="C3296" s="48" t="n">
        <v>46086</v>
      </c>
      <c r="D3296" s="47" t="s">
        <v>73</v>
      </c>
      <c r="E3296" s="47" t="s">
        <v>63</v>
      </c>
      <c r="F3296" s="47" t="s">
        <v>2255</v>
      </c>
      <c r="G3296" s="47" t="s">
        <v>97</v>
      </c>
      <c r="H3296" s="47" t="s">
        <v>2232</v>
      </c>
      <c r="I3296" s="47" t="n">
        <v>7</v>
      </c>
    </row>
    <row r="3297" customFormat="false" ht="15" hidden="false" customHeight="false" outlineLevel="0" collapsed="false">
      <c r="A3297" s="47" t="s">
        <v>5538</v>
      </c>
      <c r="B3297" s="47" t="s">
        <v>919</v>
      </c>
      <c r="C3297" s="48" t="n">
        <v>46086</v>
      </c>
      <c r="D3297" s="47" t="s">
        <v>74</v>
      </c>
      <c r="E3297" s="47" t="s">
        <v>63</v>
      </c>
      <c r="F3297" s="47" t="s">
        <v>2252</v>
      </c>
      <c r="G3297" s="47" t="s">
        <v>97</v>
      </c>
      <c r="H3297" s="47" t="s">
        <v>2232</v>
      </c>
      <c r="I3297" s="47" t="n">
        <v>5</v>
      </c>
    </row>
    <row r="3298" customFormat="false" ht="15" hidden="false" customHeight="false" outlineLevel="0" collapsed="false">
      <c r="A3298" s="47" t="s">
        <v>5539</v>
      </c>
      <c r="B3298" s="47" t="s">
        <v>919</v>
      </c>
      <c r="C3298" s="48" t="n">
        <v>46086</v>
      </c>
      <c r="D3298" s="47" t="s">
        <v>74</v>
      </c>
      <c r="E3298" s="47" t="s">
        <v>63</v>
      </c>
      <c r="F3298" s="47" t="s">
        <v>2255</v>
      </c>
      <c r="G3298" s="47" t="s">
        <v>97</v>
      </c>
      <c r="H3298" s="47" t="s">
        <v>2232</v>
      </c>
      <c r="I3298" s="47" t="n">
        <v>6</v>
      </c>
    </row>
    <row r="3299" customFormat="false" ht="15" hidden="false" customHeight="false" outlineLevel="0" collapsed="false">
      <c r="A3299" s="47" t="s">
        <v>5540</v>
      </c>
      <c r="B3299" s="47" t="s">
        <v>919</v>
      </c>
      <c r="C3299" s="48" t="n">
        <v>46086</v>
      </c>
      <c r="D3299" s="47" t="s">
        <v>74</v>
      </c>
      <c r="E3299" s="47" t="s">
        <v>63</v>
      </c>
      <c r="F3299" s="47" t="s">
        <v>2255</v>
      </c>
      <c r="G3299" s="47" t="s">
        <v>97</v>
      </c>
      <c r="H3299" s="47" t="s">
        <v>2232</v>
      </c>
      <c r="I3299" s="47" t="n">
        <v>7</v>
      </c>
    </row>
    <row r="3300" customFormat="false" ht="15" hidden="false" customHeight="false" outlineLevel="0" collapsed="false">
      <c r="A3300" s="47" t="s">
        <v>5541</v>
      </c>
      <c r="B3300" s="47" t="s">
        <v>919</v>
      </c>
      <c r="C3300" s="48" t="n">
        <v>46086</v>
      </c>
      <c r="D3300" s="47" t="s">
        <v>74</v>
      </c>
      <c r="E3300" s="47" t="s">
        <v>63</v>
      </c>
      <c r="F3300" s="47" t="s">
        <v>2255</v>
      </c>
      <c r="G3300" s="47" t="s">
        <v>97</v>
      </c>
      <c r="H3300" s="47" t="s">
        <v>2232</v>
      </c>
      <c r="I3300" s="47" t="n">
        <v>2</v>
      </c>
    </row>
    <row r="3301" customFormat="false" ht="15" hidden="false" customHeight="false" outlineLevel="0" collapsed="false">
      <c r="A3301" s="47" t="s">
        <v>5542</v>
      </c>
      <c r="B3301" s="47" t="s">
        <v>920</v>
      </c>
      <c r="C3301" s="48" t="n">
        <v>46086</v>
      </c>
      <c r="D3301" s="47" t="s">
        <v>75</v>
      </c>
      <c r="E3301" s="47" t="s">
        <v>63</v>
      </c>
      <c r="F3301" s="47" t="s">
        <v>2252</v>
      </c>
      <c r="G3301" s="47" t="s">
        <v>97</v>
      </c>
      <c r="H3301" s="47" t="s">
        <v>2232</v>
      </c>
      <c r="I3301" s="47" t="n">
        <v>7</v>
      </c>
    </row>
    <row r="3302" customFormat="false" ht="15" hidden="false" customHeight="false" outlineLevel="0" collapsed="false">
      <c r="A3302" s="47" t="s">
        <v>5543</v>
      </c>
      <c r="B3302" s="47" t="s">
        <v>920</v>
      </c>
      <c r="C3302" s="48" t="n">
        <v>46086</v>
      </c>
      <c r="D3302" s="47" t="s">
        <v>75</v>
      </c>
      <c r="E3302" s="47" t="s">
        <v>63</v>
      </c>
      <c r="F3302" s="47" t="s">
        <v>2252</v>
      </c>
      <c r="G3302" s="47" t="s">
        <v>97</v>
      </c>
      <c r="H3302" s="47" t="s">
        <v>2232</v>
      </c>
      <c r="I3302" s="47" t="n">
        <v>4</v>
      </c>
    </row>
    <row r="3303" customFormat="false" ht="15" hidden="false" customHeight="false" outlineLevel="0" collapsed="false">
      <c r="A3303" s="47" t="s">
        <v>5544</v>
      </c>
      <c r="B3303" s="47" t="s">
        <v>920</v>
      </c>
      <c r="C3303" s="48" t="n">
        <v>46086</v>
      </c>
      <c r="D3303" s="47" t="s">
        <v>75</v>
      </c>
      <c r="E3303" s="47" t="s">
        <v>63</v>
      </c>
      <c r="F3303" s="47" t="s">
        <v>2255</v>
      </c>
      <c r="G3303" s="47" t="s">
        <v>97</v>
      </c>
      <c r="H3303" s="47" t="s">
        <v>2232</v>
      </c>
      <c r="I3303" s="47" t="n">
        <v>2</v>
      </c>
    </row>
    <row r="3304" customFormat="false" ht="15" hidden="false" customHeight="false" outlineLevel="0" collapsed="false">
      <c r="A3304" s="47" t="s">
        <v>5545</v>
      </c>
      <c r="B3304" s="47" t="s">
        <v>920</v>
      </c>
      <c r="C3304" s="48" t="n">
        <v>46086</v>
      </c>
      <c r="D3304" s="47" t="s">
        <v>75</v>
      </c>
      <c r="E3304" s="47" t="s">
        <v>63</v>
      </c>
      <c r="F3304" s="47" t="s">
        <v>2252</v>
      </c>
      <c r="G3304" s="47" t="s">
        <v>97</v>
      </c>
      <c r="H3304" s="47" t="s">
        <v>2232</v>
      </c>
      <c r="I3304" s="47" t="n">
        <v>3</v>
      </c>
    </row>
    <row r="3305" customFormat="false" ht="15" hidden="false" customHeight="false" outlineLevel="0" collapsed="false">
      <c r="A3305" s="47" t="s">
        <v>5546</v>
      </c>
      <c r="B3305" s="47" t="s">
        <v>920</v>
      </c>
      <c r="C3305" s="48" t="n">
        <v>46086</v>
      </c>
      <c r="D3305" s="47" t="s">
        <v>75</v>
      </c>
      <c r="E3305" s="47" t="s">
        <v>63</v>
      </c>
      <c r="F3305" s="47" t="s">
        <v>2255</v>
      </c>
      <c r="G3305" s="47" t="s">
        <v>97</v>
      </c>
      <c r="H3305" s="47" t="s">
        <v>2232</v>
      </c>
      <c r="I3305" s="47" t="n">
        <v>4</v>
      </c>
    </row>
    <row r="3306" customFormat="false" ht="15" hidden="false" customHeight="false" outlineLevel="0" collapsed="false">
      <c r="A3306" s="47" t="s">
        <v>5547</v>
      </c>
      <c r="B3306" s="47" t="s">
        <v>920</v>
      </c>
      <c r="C3306" s="48" t="n">
        <v>46086</v>
      </c>
      <c r="D3306" s="47" t="s">
        <v>75</v>
      </c>
      <c r="E3306" s="47" t="s">
        <v>63</v>
      </c>
      <c r="F3306" s="47" t="s">
        <v>2255</v>
      </c>
      <c r="G3306" s="47" t="s">
        <v>97</v>
      </c>
      <c r="H3306" s="47" t="s">
        <v>2232</v>
      </c>
      <c r="I3306" s="47" t="n">
        <v>2</v>
      </c>
    </row>
    <row r="3307" customFormat="false" ht="15" hidden="false" customHeight="false" outlineLevel="0" collapsed="false">
      <c r="A3307" s="47" t="s">
        <v>5548</v>
      </c>
      <c r="B3307" s="47" t="s">
        <v>921</v>
      </c>
      <c r="C3307" s="48" t="n">
        <v>46086</v>
      </c>
      <c r="D3307" s="47" t="s">
        <v>73</v>
      </c>
      <c r="E3307" s="47" t="s">
        <v>64</v>
      </c>
      <c r="F3307" s="47" t="s">
        <v>2278</v>
      </c>
      <c r="G3307" s="47" t="s">
        <v>97</v>
      </c>
      <c r="H3307" s="47" t="s">
        <v>2232</v>
      </c>
      <c r="I3307" s="47" t="n">
        <v>4</v>
      </c>
    </row>
    <row r="3308" customFormat="false" ht="15" hidden="false" customHeight="false" outlineLevel="0" collapsed="false">
      <c r="A3308" s="47" t="s">
        <v>5549</v>
      </c>
      <c r="B3308" s="47" t="s">
        <v>922</v>
      </c>
      <c r="C3308" s="48" t="n">
        <v>46086</v>
      </c>
      <c r="D3308" s="47" t="s">
        <v>74</v>
      </c>
      <c r="E3308" s="47" t="s">
        <v>64</v>
      </c>
      <c r="F3308" s="47" t="s">
        <v>2278</v>
      </c>
      <c r="G3308" s="47" t="s">
        <v>93</v>
      </c>
      <c r="H3308" s="47" t="s">
        <v>2253</v>
      </c>
      <c r="I3308" s="47" t="n">
        <v>73</v>
      </c>
    </row>
    <row r="3309" customFormat="false" ht="15" hidden="false" customHeight="false" outlineLevel="0" collapsed="false">
      <c r="A3309" s="47" t="s">
        <v>5550</v>
      </c>
      <c r="B3309" s="47" t="s">
        <v>922</v>
      </c>
      <c r="C3309" s="48" t="n">
        <v>46086</v>
      </c>
      <c r="D3309" s="47" t="s">
        <v>74</v>
      </c>
      <c r="E3309" s="47" t="s">
        <v>64</v>
      </c>
      <c r="F3309" s="47" t="s">
        <v>2278</v>
      </c>
      <c r="G3309" s="47" t="s">
        <v>94</v>
      </c>
      <c r="H3309" s="47" t="s">
        <v>2229</v>
      </c>
      <c r="I3309" s="47" t="n">
        <v>75</v>
      </c>
    </row>
    <row r="3310" customFormat="false" ht="15" hidden="false" customHeight="false" outlineLevel="0" collapsed="false">
      <c r="A3310" s="47" t="s">
        <v>5551</v>
      </c>
      <c r="B3310" s="47" t="s">
        <v>922</v>
      </c>
      <c r="C3310" s="48" t="n">
        <v>46086</v>
      </c>
      <c r="D3310" s="47" t="s">
        <v>74</v>
      </c>
      <c r="E3310" s="47" t="s">
        <v>64</v>
      </c>
      <c r="F3310" s="47" t="s">
        <v>2278</v>
      </c>
      <c r="G3310" s="47" t="s">
        <v>97</v>
      </c>
      <c r="H3310" s="47" t="s">
        <v>2232</v>
      </c>
      <c r="I3310" s="47" t="n">
        <v>5</v>
      </c>
    </row>
    <row r="3311" customFormat="false" ht="15" hidden="false" customHeight="false" outlineLevel="0" collapsed="false">
      <c r="A3311" s="47" t="s">
        <v>5552</v>
      </c>
      <c r="B3311" s="47" t="s">
        <v>922</v>
      </c>
      <c r="C3311" s="48" t="n">
        <v>46086</v>
      </c>
      <c r="D3311" s="47" t="s">
        <v>74</v>
      </c>
      <c r="E3311" s="47" t="s">
        <v>64</v>
      </c>
      <c r="F3311" s="47" t="s">
        <v>2280</v>
      </c>
      <c r="G3311" s="47" t="s">
        <v>97</v>
      </c>
      <c r="H3311" s="47" t="s">
        <v>2232</v>
      </c>
      <c r="I3311" s="47" t="n">
        <v>2</v>
      </c>
    </row>
    <row r="3312" customFormat="false" ht="15" hidden="false" customHeight="false" outlineLevel="0" collapsed="false">
      <c r="A3312" s="47" t="s">
        <v>5553</v>
      </c>
      <c r="B3312" s="47" t="s">
        <v>922</v>
      </c>
      <c r="C3312" s="48" t="n">
        <v>46086</v>
      </c>
      <c r="D3312" s="47" t="s">
        <v>74</v>
      </c>
      <c r="E3312" s="47" t="s">
        <v>64</v>
      </c>
      <c r="F3312" s="47" t="s">
        <v>2278</v>
      </c>
      <c r="G3312" s="47" t="s">
        <v>97</v>
      </c>
      <c r="H3312" s="47" t="s">
        <v>2232</v>
      </c>
      <c r="I3312" s="47" t="n">
        <v>7</v>
      </c>
    </row>
    <row r="3313" customFormat="false" ht="15" hidden="false" customHeight="false" outlineLevel="0" collapsed="false">
      <c r="A3313" s="47" t="s">
        <v>5554</v>
      </c>
      <c r="B3313" s="47" t="s">
        <v>922</v>
      </c>
      <c r="C3313" s="48" t="n">
        <v>46086</v>
      </c>
      <c r="D3313" s="47" t="s">
        <v>74</v>
      </c>
      <c r="E3313" s="47" t="s">
        <v>64</v>
      </c>
      <c r="F3313" s="47" t="s">
        <v>2280</v>
      </c>
      <c r="G3313" s="47" t="s">
        <v>97</v>
      </c>
      <c r="H3313" s="47" t="s">
        <v>2232</v>
      </c>
      <c r="I3313" s="47" t="n">
        <v>3</v>
      </c>
    </row>
    <row r="3314" customFormat="false" ht="15" hidden="false" customHeight="false" outlineLevel="0" collapsed="false">
      <c r="A3314" s="47" t="s">
        <v>5555</v>
      </c>
      <c r="B3314" s="47" t="s">
        <v>924</v>
      </c>
      <c r="C3314" s="48" t="n">
        <v>46086</v>
      </c>
      <c r="D3314" s="47" t="s">
        <v>73</v>
      </c>
      <c r="E3314" s="47" t="s">
        <v>65</v>
      </c>
      <c r="F3314" s="47" t="s">
        <v>2284</v>
      </c>
      <c r="G3314" s="47" t="s">
        <v>95</v>
      </c>
      <c r="H3314" s="47" t="s">
        <v>2245</v>
      </c>
      <c r="I3314" s="47" t="n">
        <v>29</v>
      </c>
    </row>
    <row r="3315" customFormat="false" ht="15" hidden="false" customHeight="false" outlineLevel="0" collapsed="false">
      <c r="A3315" s="47" t="s">
        <v>5556</v>
      </c>
      <c r="B3315" s="47" t="s">
        <v>924</v>
      </c>
      <c r="C3315" s="48" t="n">
        <v>46086</v>
      </c>
      <c r="D3315" s="47" t="s">
        <v>73</v>
      </c>
      <c r="E3315" s="47" t="s">
        <v>65</v>
      </c>
      <c r="F3315" s="47" t="s">
        <v>2284</v>
      </c>
      <c r="G3315" s="47" t="s">
        <v>97</v>
      </c>
      <c r="H3315" s="47" t="s">
        <v>2232</v>
      </c>
      <c r="I3315" s="47" t="n">
        <v>4</v>
      </c>
    </row>
    <row r="3316" customFormat="false" ht="15" hidden="false" customHeight="false" outlineLevel="0" collapsed="false">
      <c r="A3316" s="47" t="s">
        <v>5557</v>
      </c>
      <c r="B3316" s="47" t="s">
        <v>924</v>
      </c>
      <c r="C3316" s="48" t="n">
        <v>46086</v>
      </c>
      <c r="D3316" s="47" t="s">
        <v>73</v>
      </c>
      <c r="E3316" s="47" t="s">
        <v>65</v>
      </c>
      <c r="F3316" s="47" t="s">
        <v>2284</v>
      </c>
      <c r="G3316" s="47" t="s">
        <v>97</v>
      </c>
      <c r="H3316" s="47" t="s">
        <v>2232</v>
      </c>
      <c r="I3316" s="47" t="n">
        <v>5</v>
      </c>
    </row>
    <row r="3317" customFormat="false" ht="15" hidden="false" customHeight="false" outlineLevel="0" collapsed="false">
      <c r="A3317" s="47" t="s">
        <v>5558</v>
      </c>
      <c r="B3317" s="47" t="s">
        <v>924</v>
      </c>
      <c r="C3317" s="48" t="n">
        <v>46086</v>
      </c>
      <c r="D3317" s="47" t="s">
        <v>73</v>
      </c>
      <c r="E3317" s="47" t="s">
        <v>65</v>
      </c>
      <c r="F3317" s="47" t="s">
        <v>2284</v>
      </c>
      <c r="G3317" s="47" t="s">
        <v>97</v>
      </c>
      <c r="H3317" s="47" t="s">
        <v>2232</v>
      </c>
      <c r="I3317" s="47" t="n">
        <v>2</v>
      </c>
    </row>
    <row r="3318" customFormat="false" ht="15" hidden="false" customHeight="false" outlineLevel="0" collapsed="false">
      <c r="A3318" s="47" t="s">
        <v>5559</v>
      </c>
      <c r="B3318" s="47" t="s">
        <v>924</v>
      </c>
      <c r="C3318" s="48" t="n">
        <v>46086</v>
      </c>
      <c r="D3318" s="47" t="s">
        <v>73</v>
      </c>
      <c r="E3318" s="47" t="s">
        <v>65</v>
      </c>
      <c r="F3318" s="47" t="s">
        <v>2284</v>
      </c>
      <c r="G3318" s="47" t="s">
        <v>97</v>
      </c>
      <c r="H3318" s="47" t="s">
        <v>2232</v>
      </c>
      <c r="I3318" s="47" t="n">
        <v>4</v>
      </c>
    </row>
    <row r="3319" customFormat="false" ht="15" hidden="false" customHeight="false" outlineLevel="0" collapsed="false">
      <c r="A3319" s="47" t="s">
        <v>5560</v>
      </c>
      <c r="B3319" s="47" t="s">
        <v>924</v>
      </c>
      <c r="C3319" s="48" t="n">
        <v>46086</v>
      </c>
      <c r="D3319" s="47" t="s">
        <v>73</v>
      </c>
      <c r="E3319" s="47" t="s">
        <v>65</v>
      </c>
      <c r="F3319" s="47" t="s">
        <v>2289</v>
      </c>
      <c r="G3319" s="47" t="s">
        <v>97</v>
      </c>
      <c r="H3319" s="47" t="s">
        <v>2232</v>
      </c>
      <c r="I3319" s="47" t="n">
        <v>3</v>
      </c>
    </row>
    <row r="3320" customFormat="false" ht="15" hidden="false" customHeight="false" outlineLevel="0" collapsed="false">
      <c r="A3320" s="47" t="s">
        <v>5561</v>
      </c>
      <c r="B3320" s="47" t="s">
        <v>924</v>
      </c>
      <c r="C3320" s="48" t="n">
        <v>46086</v>
      </c>
      <c r="D3320" s="47" t="s">
        <v>73</v>
      </c>
      <c r="E3320" s="47" t="s">
        <v>65</v>
      </c>
      <c r="F3320" s="47" t="s">
        <v>2289</v>
      </c>
      <c r="G3320" s="47" t="s">
        <v>97</v>
      </c>
      <c r="H3320" s="47" t="s">
        <v>2232</v>
      </c>
      <c r="I3320" s="47" t="n">
        <v>6</v>
      </c>
    </row>
    <row r="3321" customFormat="false" ht="15" hidden="false" customHeight="false" outlineLevel="0" collapsed="false">
      <c r="A3321" s="47" t="s">
        <v>5562</v>
      </c>
      <c r="B3321" s="47" t="s">
        <v>924</v>
      </c>
      <c r="C3321" s="48" t="n">
        <v>46086</v>
      </c>
      <c r="D3321" s="47" t="s">
        <v>73</v>
      </c>
      <c r="E3321" s="47" t="s">
        <v>65</v>
      </c>
      <c r="F3321" s="47" t="s">
        <v>2289</v>
      </c>
      <c r="G3321" s="47" t="s">
        <v>97</v>
      </c>
      <c r="H3321" s="47" t="s">
        <v>2232</v>
      </c>
      <c r="I3321" s="47" t="n">
        <v>5</v>
      </c>
    </row>
    <row r="3322" customFormat="false" ht="15" hidden="false" customHeight="false" outlineLevel="0" collapsed="false">
      <c r="A3322" s="47" t="s">
        <v>5563</v>
      </c>
      <c r="B3322" s="47" t="s">
        <v>924</v>
      </c>
      <c r="C3322" s="48" t="n">
        <v>46086</v>
      </c>
      <c r="D3322" s="47" t="s">
        <v>73</v>
      </c>
      <c r="E3322" s="47" t="s">
        <v>65</v>
      </c>
      <c r="F3322" s="47" t="s">
        <v>2284</v>
      </c>
      <c r="G3322" s="47" t="s">
        <v>97</v>
      </c>
      <c r="H3322" s="47" t="s">
        <v>2232</v>
      </c>
      <c r="I3322" s="47" t="n">
        <v>5</v>
      </c>
    </row>
    <row r="3323" customFormat="false" ht="15" hidden="false" customHeight="false" outlineLevel="0" collapsed="false">
      <c r="A3323" s="47" t="s">
        <v>5564</v>
      </c>
      <c r="B3323" s="47" t="s">
        <v>925</v>
      </c>
      <c r="C3323" s="48" t="n">
        <v>46086</v>
      </c>
      <c r="D3323" s="47" t="s">
        <v>74</v>
      </c>
      <c r="E3323" s="47" t="s">
        <v>65</v>
      </c>
      <c r="F3323" s="47" t="s">
        <v>2289</v>
      </c>
      <c r="G3323" s="47" t="s">
        <v>93</v>
      </c>
      <c r="H3323" s="47" t="s">
        <v>2253</v>
      </c>
      <c r="I3323" s="47" t="n">
        <v>22</v>
      </c>
    </row>
    <row r="3324" customFormat="false" ht="15" hidden="false" customHeight="false" outlineLevel="0" collapsed="false">
      <c r="A3324" s="47" t="s">
        <v>5565</v>
      </c>
      <c r="B3324" s="47" t="s">
        <v>925</v>
      </c>
      <c r="C3324" s="48" t="n">
        <v>46086</v>
      </c>
      <c r="D3324" s="47" t="s">
        <v>74</v>
      </c>
      <c r="E3324" s="47" t="s">
        <v>65</v>
      </c>
      <c r="F3324" s="47" t="s">
        <v>2284</v>
      </c>
      <c r="G3324" s="47" t="s">
        <v>97</v>
      </c>
      <c r="H3324" s="47" t="s">
        <v>2232</v>
      </c>
      <c r="I3324" s="47" t="n">
        <v>6</v>
      </c>
    </row>
    <row r="3325" customFormat="false" ht="15" hidden="false" customHeight="false" outlineLevel="0" collapsed="false">
      <c r="A3325" s="47" t="s">
        <v>5566</v>
      </c>
      <c r="B3325" s="47" t="s">
        <v>925</v>
      </c>
      <c r="C3325" s="48" t="n">
        <v>46086</v>
      </c>
      <c r="D3325" s="47" t="s">
        <v>74</v>
      </c>
      <c r="E3325" s="47" t="s">
        <v>65</v>
      </c>
      <c r="F3325" s="47" t="s">
        <v>2284</v>
      </c>
      <c r="G3325" s="47" t="s">
        <v>97</v>
      </c>
      <c r="H3325" s="47" t="s">
        <v>2232</v>
      </c>
      <c r="I3325" s="47" t="n">
        <v>2</v>
      </c>
    </row>
    <row r="3326" customFormat="false" ht="15" hidden="false" customHeight="false" outlineLevel="0" collapsed="false">
      <c r="A3326" s="47" t="s">
        <v>5567</v>
      </c>
      <c r="B3326" s="47" t="s">
        <v>925</v>
      </c>
      <c r="C3326" s="48" t="n">
        <v>46086</v>
      </c>
      <c r="D3326" s="47" t="s">
        <v>74</v>
      </c>
      <c r="E3326" s="47" t="s">
        <v>65</v>
      </c>
      <c r="F3326" s="47" t="s">
        <v>2289</v>
      </c>
      <c r="G3326" s="47" t="s">
        <v>97</v>
      </c>
      <c r="H3326" s="47" t="s">
        <v>2232</v>
      </c>
      <c r="I3326" s="47" t="n">
        <v>6</v>
      </c>
    </row>
    <row r="3327" customFormat="false" ht="15" hidden="false" customHeight="false" outlineLevel="0" collapsed="false">
      <c r="A3327" s="47" t="s">
        <v>5568</v>
      </c>
      <c r="B3327" s="47" t="s">
        <v>925</v>
      </c>
      <c r="C3327" s="48" t="n">
        <v>46086</v>
      </c>
      <c r="D3327" s="47" t="s">
        <v>74</v>
      </c>
      <c r="E3327" s="47" t="s">
        <v>65</v>
      </c>
      <c r="F3327" s="47" t="s">
        <v>2284</v>
      </c>
      <c r="G3327" s="47" t="s">
        <v>97</v>
      </c>
      <c r="H3327" s="47" t="s">
        <v>2232</v>
      </c>
      <c r="I3327" s="47" t="n">
        <v>2</v>
      </c>
    </row>
    <row r="3328" customFormat="false" ht="15" hidden="false" customHeight="false" outlineLevel="0" collapsed="false">
      <c r="A3328" s="47" t="s">
        <v>5569</v>
      </c>
      <c r="B3328" s="47" t="s">
        <v>925</v>
      </c>
      <c r="C3328" s="48" t="n">
        <v>46086</v>
      </c>
      <c r="D3328" s="47" t="s">
        <v>74</v>
      </c>
      <c r="E3328" s="47" t="s">
        <v>65</v>
      </c>
      <c r="F3328" s="47" t="s">
        <v>2284</v>
      </c>
      <c r="G3328" s="47" t="s">
        <v>97</v>
      </c>
      <c r="H3328" s="47" t="s">
        <v>2232</v>
      </c>
      <c r="I3328" s="47" t="n">
        <v>5</v>
      </c>
    </row>
    <row r="3329" customFormat="false" ht="15" hidden="false" customHeight="false" outlineLevel="0" collapsed="false">
      <c r="A3329" s="47" t="s">
        <v>5570</v>
      </c>
      <c r="B3329" s="47" t="s">
        <v>925</v>
      </c>
      <c r="C3329" s="48" t="n">
        <v>46086</v>
      </c>
      <c r="D3329" s="47" t="s">
        <v>74</v>
      </c>
      <c r="E3329" s="47" t="s">
        <v>65</v>
      </c>
      <c r="F3329" s="47" t="s">
        <v>2289</v>
      </c>
      <c r="G3329" s="47" t="s">
        <v>97</v>
      </c>
      <c r="H3329" s="47" t="s">
        <v>2232</v>
      </c>
      <c r="I3329" s="47" t="n">
        <v>5</v>
      </c>
    </row>
    <row r="3330" customFormat="false" ht="15" hidden="false" customHeight="false" outlineLevel="0" collapsed="false">
      <c r="A3330" s="47" t="s">
        <v>5571</v>
      </c>
      <c r="B3330" s="47" t="s">
        <v>925</v>
      </c>
      <c r="C3330" s="48" t="n">
        <v>46086</v>
      </c>
      <c r="D3330" s="47" t="s">
        <v>74</v>
      </c>
      <c r="E3330" s="47" t="s">
        <v>65</v>
      </c>
      <c r="F3330" s="47" t="s">
        <v>2284</v>
      </c>
      <c r="G3330" s="47" t="s">
        <v>97</v>
      </c>
      <c r="H3330" s="47" t="s">
        <v>2232</v>
      </c>
      <c r="I3330" s="47" t="n">
        <v>4</v>
      </c>
    </row>
    <row r="3331" customFormat="false" ht="15" hidden="false" customHeight="false" outlineLevel="0" collapsed="false">
      <c r="A3331" s="47" t="s">
        <v>5572</v>
      </c>
      <c r="B3331" s="47" t="s">
        <v>925</v>
      </c>
      <c r="C3331" s="48" t="n">
        <v>46086</v>
      </c>
      <c r="D3331" s="47" t="s">
        <v>74</v>
      </c>
      <c r="E3331" s="47" t="s">
        <v>65</v>
      </c>
      <c r="F3331" s="47" t="s">
        <v>2284</v>
      </c>
      <c r="G3331" s="47" t="s">
        <v>97</v>
      </c>
      <c r="H3331" s="47" t="s">
        <v>2232</v>
      </c>
      <c r="I3331" s="47" t="n">
        <v>6</v>
      </c>
    </row>
    <row r="3332" customFormat="false" ht="15" hidden="false" customHeight="false" outlineLevel="0" collapsed="false">
      <c r="A3332" s="47" t="s">
        <v>5573</v>
      </c>
      <c r="B3332" s="47" t="s">
        <v>925</v>
      </c>
      <c r="C3332" s="48" t="n">
        <v>46086</v>
      </c>
      <c r="D3332" s="47" t="s">
        <v>74</v>
      </c>
      <c r="E3332" s="47" t="s">
        <v>65</v>
      </c>
      <c r="F3332" s="47" t="s">
        <v>2289</v>
      </c>
      <c r="G3332" s="47" t="s">
        <v>97</v>
      </c>
      <c r="H3332" s="47" t="s">
        <v>2232</v>
      </c>
      <c r="I3332" s="47" t="n">
        <v>4</v>
      </c>
    </row>
    <row r="3333" customFormat="false" ht="15" hidden="false" customHeight="false" outlineLevel="0" collapsed="false">
      <c r="A3333" s="47" t="s">
        <v>5574</v>
      </c>
      <c r="B3333" s="47" t="s">
        <v>925</v>
      </c>
      <c r="C3333" s="48" t="n">
        <v>46086</v>
      </c>
      <c r="D3333" s="47" t="s">
        <v>74</v>
      </c>
      <c r="E3333" s="47" t="s">
        <v>65</v>
      </c>
      <c r="F3333" s="47" t="s">
        <v>2284</v>
      </c>
      <c r="G3333" s="47" t="s">
        <v>97</v>
      </c>
      <c r="H3333" s="47" t="s">
        <v>2232</v>
      </c>
      <c r="I3333" s="47" t="n">
        <v>4</v>
      </c>
    </row>
    <row r="3334" customFormat="false" ht="15" hidden="false" customHeight="false" outlineLevel="0" collapsed="false">
      <c r="A3334" s="47" t="s">
        <v>5575</v>
      </c>
      <c r="B3334" s="47" t="s">
        <v>926</v>
      </c>
      <c r="C3334" s="48" t="n">
        <v>46086</v>
      </c>
      <c r="D3334" s="47" t="s">
        <v>75</v>
      </c>
      <c r="E3334" s="47" t="s">
        <v>65</v>
      </c>
      <c r="F3334" s="47" t="s">
        <v>2284</v>
      </c>
      <c r="G3334" s="47" t="s">
        <v>97</v>
      </c>
      <c r="H3334" s="47" t="s">
        <v>2232</v>
      </c>
      <c r="I3334" s="47" t="n">
        <v>2</v>
      </c>
    </row>
    <row r="3335" customFormat="false" ht="15" hidden="false" customHeight="false" outlineLevel="0" collapsed="false">
      <c r="A3335" s="47" t="s">
        <v>5576</v>
      </c>
      <c r="B3335" s="47" t="s">
        <v>926</v>
      </c>
      <c r="C3335" s="48" t="n">
        <v>46086</v>
      </c>
      <c r="D3335" s="47" t="s">
        <v>75</v>
      </c>
      <c r="E3335" s="47" t="s">
        <v>65</v>
      </c>
      <c r="F3335" s="47" t="s">
        <v>2289</v>
      </c>
      <c r="G3335" s="47" t="s">
        <v>97</v>
      </c>
      <c r="H3335" s="47" t="s">
        <v>2232</v>
      </c>
      <c r="I3335" s="47" t="n">
        <v>3</v>
      </c>
    </row>
    <row r="3336" customFormat="false" ht="15" hidden="false" customHeight="false" outlineLevel="0" collapsed="false">
      <c r="A3336" s="47" t="s">
        <v>5577</v>
      </c>
      <c r="B3336" s="47" t="s">
        <v>926</v>
      </c>
      <c r="C3336" s="48" t="n">
        <v>46086</v>
      </c>
      <c r="D3336" s="47" t="s">
        <v>75</v>
      </c>
      <c r="E3336" s="47" t="s">
        <v>65</v>
      </c>
      <c r="F3336" s="47" t="s">
        <v>2284</v>
      </c>
      <c r="G3336" s="47" t="s">
        <v>97</v>
      </c>
      <c r="H3336" s="47" t="s">
        <v>2232</v>
      </c>
      <c r="I3336" s="47" t="n">
        <v>3</v>
      </c>
    </row>
    <row r="3337" customFormat="false" ht="15" hidden="false" customHeight="false" outlineLevel="0" collapsed="false">
      <c r="A3337" s="47" t="s">
        <v>5578</v>
      </c>
      <c r="B3337" s="47" t="s">
        <v>927</v>
      </c>
      <c r="C3337" s="48" t="n">
        <v>46087</v>
      </c>
      <c r="D3337" s="47" t="s">
        <v>73</v>
      </c>
      <c r="E3337" s="47" t="s">
        <v>62</v>
      </c>
      <c r="F3337" s="47" t="s">
        <v>2317</v>
      </c>
      <c r="G3337" s="47" t="s">
        <v>97</v>
      </c>
      <c r="H3337" s="47" t="s">
        <v>2232</v>
      </c>
      <c r="I3337" s="47" t="n">
        <v>3</v>
      </c>
    </row>
    <row r="3338" customFormat="false" ht="15" hidden="false" customHeight="false" outlineLevel="0" collapsed="false">
      <c r="A3338" s="47" t="s">
        <v>5579</v>
      </c>
      <c r="B3338" s="47" t="s">
        <v>927</v>
      </c>
      <c r="C3338" s="48" t="n">
        <v>46087</v>
      </c>
      <c r="D3338" s="47" t="s">
        <v>73</v>
      </c>
      <c r="E3338" s="47" t="s">
        <v>62</v>
      </c>
      <c r="F3338" s="47" t="s">
        <v>2228</v>
      </c>
      <c r="G3338" s="47" t="s">
        <v>97</v>
      </c>
      <c r="H3338" s="47" t="s">
        <v>2232</v>
      </c>
      <c r="I3338" s="47" t="n">
        <v>5</v>
      </c>
    </row>
    <row r="3339" customFormat="false" ht="15" hidden="false" customHeight="false" outlineLevel="0" collapsed="false">
      <c r="A3339" s="47" t="s">
        <v>5580</v>
      </c>
      <c r="B3339" s="47" t="s">
        <v>928</v>
      </c>
      <c r="C3339" s="48" t="n">
        <v>46087</v>
      </c>
      <c r="D3339" s="47" t="s">
        <v>74</v>
      </c>
      <c r="E3339" s="47" t="s">
        <v>62</v>
      </c>
      <c r="F3339" s="47" t="s">
        <v>2228</v>
      </c>
      <c r="G3339" s="47" t="s">
        <v>95</v>
      </c>
      <c r="H3339" s="47" t="s">
        <v>2245</v>
      </c>
      <c r="I3339" s="47" t="n">
        <v>21</v>
      </c>
    </row>
    <row r="3340" customFormat="false" ht="15" hidden="false" customHeight="false" outlineLevel="0" collapsed="false">
      <c r="A3340" s="47" t="s">
        <v>5581</v>
      </c>
      <c r="B3340" s="47" t="s">
        <v>928</v>
      </c>
      <c r="C3340" s="48" t="n">
        <v>46087</v>
      </c>
      <c r="D3340" s="47" t="s">
        <v>74</v>
      </c>
      <c r="E3340" s="47" t="s">
        <v>62</v>
      </c>
      <c r="F3340" s="47" t="s">
        <v>2231</v>
      </c>
      <c r="G3340" s="47" t="s">
        <v>97</v>
      </c>
      <c r="H3340" s="47" t="s">
        <v>2232</v>
      </c>
      <c r="I3340" s="47" t="n">
        <v>5</v>
      </c>
    </row>
    <row r="3341" customFormat="false" ht="15" hidden="false" customHeight="false" outlineLevel="0" collapsed="false">
      <c r="A3341" s="47" t="s">
        <v>5582</v>
      </c>
      <c r="B3341" s="47" t="s">
        <v>928</v>
      </c>
      <c r="C3341" s="48" t="n">
        <v>46087</v>
      </c>
      <c r="D3341" s="47" t="s">
        <v>74</v>
      </c>
      <c r="E3341" s="47" t="s">
        <v>62</v>
      </c>
      <c r="F3341" s="47" t="s">
        <v>2228</v>
      </c>
      <c r="G3341" s="47" t="s">
        <v>97</v>
      </c>
      <c r="H3341" s="47" t="s">
        <v>2232</v>
      </c>
      <c r="I3341" s="47" t="n">
        <v>7</v>
      </c>
    </row>
    <row r="3342" customFormat="false" ht="15" hidden="false" customHeight="false" outlineLevel="0" collapsed="false">
      <c r="A3342" s="47" t="s">
        <v>5583</v>
      </c>
      <c r="B3342" s="47" t="s">
        <v>928</v>
      </c>
      <c r="C3342" s="48" t="n">
        <v>46087</v>
      </c>
      <c r="D3342" s="47" t="s">
        <v>74</v>
      </c>
      <c r="E3342" s="47" t="s">
        <v>62</v>
      </c>
      <c r="F3342" s="47" t="s">
        <v>2228</v>
      </c>
      <c r="G3342" s="47" t="s">
        <v>97</v>
      </c>
      <c r="H3342" s="47" t="s">
        <v>2232</v>
      </c>
      <c r="I3342" s="47" t="n">
        <v>4</v>
      </c>
    </row>
    <row r="3343" customFormat="false" ht="15" hidden="false" customHeight="false" outlineLevel="0" collapsed="false">
      <c r="A3343" s="47" t="s">
        <v>5584</v>
      </c>
      <c r="B3343" s="47" t="s">
        <v>928</v>
      </c>
      <c r="C3343" s="48" t="n">
        <v>46087</v>
      </c>
      <c r="D3343" s="47" t="s">
        <v>74</v>
      </c>
      <c r="E3343" s="47" t="s">
        <v>62</v>
      </c>
      <c r="F3343" s="47" t="s">
        <v>2228</v>
      </c>
      <c r="G3343" s="47" t="s">
        <v>97</v>
      </c>
      <c r="H3343" s="47" t="s">
        <v>2232</v>
      </c>
      <c r="I3343" s="47" t="n">
        <v>2</v>
      </c>
    </row>
    <row r="3344" customFormat="false" ht="15" hidden="false" customHeight="false" outlineLevel="0" collapsed="false">
      <c r="A3344" s="47" t="s">
        <v>5585</v>
      </c>
      <c r="B3344" s="47" t="s">
        <v>929</v>
      </c>
      <c r="C3344" s="48" t="n">
        <v>46087</v>
      </c>
      <c r="D3344" s="47" t="s">
        <v>75</v>
      </c>
      <c r="E3344" s="47" t="s">
        <v>62</v>
      </c>
      <c r="F3344" s="47" t="s">
        <v>2231</v>
      </c>
      <c r="G3344" s="47" t="s">
        <v>93</v>
      </c>
      <c r="H3344" s="47" t="s">
        <v>2253</v>
      </c>
      <c r="I3344" s="47" t="n">
        <v>24</v>
      </c>
    </row>
    <row r="3345" customFormat="false" ht="15" hidden="false" customHeight="false" outlineLevel="0" collapsed="false">
      <c r="A3345" s="47" t="s">
        <v>5586</v>
      </c>
      <c r="B3345" s="47" t="s">
        <v>929</v>
      </c>
      <c r="C3345" s="48" t="n">
        <v>46087</v>
      </c>
      <c r="D3345" s="47" t="s">
        <v>75</v>
      </c>
      <c r="E3345" s="47" t="s">
        <v>62</v>
      </c>
      <c r="F3345" s="47" t="s">
        <v>2228</v>
      </c>
      <c r="G3345" s="47" t="s">
        <v>93</v>
      </c>
      <c r="H3345" s="47" t="s">
        <v>2253</v>
      </c>
      <c r="I3345" s="47" t="n">
        <v>36</v>
      </c>
    </row>
    <row r="3346" customFormat="false" ht="15" hidden="false" customHeight="false" outlineLevel="0" collapsed="false">
      <c r="A3346" s="47" t="s">
        <v>5587</v>
      </c>
      <c r="B3346" s="47" t="s">
        <v>929</v>
      </c>
      <c r="C3346" s="48" t="n">
        <v>46087</v>
      </c>
      <c r="D3346" s="47" t="s">
        <v>75</v>
      </c>
      <c r="E3346" s="47" t="s">
        <v>62</v>
      </c>
      <c r="F3346" s="47" t="s">
        <v>2231</v>
      </c>
      <c r="G3346" s="47" t="s">
        <v>97</v>
      </c>
      <c r="H3346" s="47" t="s">
        <v>2232</v>
      </c>
      <c r="I3346" s="47" t="n">
        <v>5</v>
      </c>
    </row>
    <row r="3347" customFormat="false" ht="15" hidden="false" customHeight="false" outlineLevel="0" collapsed="false">
      <c r="A3347" s="47" t="s">
        <v>5588</v>
      </c>
      <c r="B3347" s="47" t="s">
        <v>929</v>
      </c>
      <c r="C3347" s="48" t="n">
        <v>46087</v>
      </c>
      <c r="D3347" s="47" t="s">
        <v>75</v>
      </c>
      <c r="E3347" s="47" t="s">
        <v>62</v>
      </c>
      <c r="F3347" s="47" t="s">
        <v>2317</v>
      </c>
      <c r="G3347" s="47" t="s">
        <v>97</v>
      </c>
      <c r="H3347" s="47" t="s">
        <v>2232</v>
      </c>
      <c r="I3347" s="47" t="n">
        <v>4</v>
      </c>
    </row>
    <row r="3348" customFormat="false" ht="15" hidden="false" customHeight="false" outlineLevel="0" collapsed="false">
      <c r="A3348" s="47" t="s">
        <v>5589</v>
      </c>
      <c r="B3348" s="47" t="s">
        <v>929</v>
      </c>
      <c r="C3348" s="48" t="n">
        <v>46087</v>
      </c>
      <c r="D3348" s="47" t="s">
        <v>75</v>
      </c>
      <c r="E3348" s="47" t="s">
        <v>62</v>
      </c>
      <c r="F3348" s="47" t="s">
        <v>2228</v>
      </c>
      <c r="G3348" s="47" t="s">
        <v>97</v>
      </c>
      <c r="H3348" s="47" t="s">
        <v>2232</v>
      </c>
      <c r="I3348" s="47" t="n">
        <v>3</v>
      </c>
    </row>
    <row r="3349" customFormat="false" ht="15" hidden="false" customHeight="false" outlineLevel="0" collapsed="false">
      <c r="A3349" s="47" t="s">
        <v>5590</v>
      </c>
      <c r="B3349" s="47" t="s">
        <v>930</v>
      </c>
      <c r="C3349" s="48" t="n">
        <v>46087</v>
      </c>
      <c r="D3349" s="47" t="s">
        <v>73</v>
      </c>
      <c r="E3349" s="47" t="s">
        <v>63</v>
      </c>
      <c r="F3349" s="47" t="s">
        <v>2255</v>
      </c>
      <c r="G3349" s="47" t="s">
        <v>93</v>
      </c>
      <c r="H3349" s="47" t="s">
        <v>2253</v>
      </c>
      <c r="I3349" s="47" t="n">
        <v>7</v>
      </c>
    </row>
    <row r="3350" customFormat="false" ht="15" hidden="false" customHeight="false" outlineLevel="0" collapsed="false">
      <c r="A3350" s="47" t="s">
        <v>5591</v>
      </c>
      <c r="B3350" s="47" t="s">
        <v>930</v>
      </c>
      <c r="C3350" s="48" t="n">
        <v>46087</v>
      </c>
      <c r="D3350" s="47" t="s">
        <v>73</v>
      </c>
      <c r="E3350" s="47" t="s">
        <v>63</v>
      </c>
      <c r="F3350" s="47" t="s">
        <v>2255</v>
      </c>
      <c r="G3350" s="47" t="s">
        <v>97</v>
      </c>
      <c r="H3350" s="47" t="s">
        <v>2232</v>
      </c>
      <c r="I3350" s="47" t="n">
        <v>6</v>
      </c>
    </row>
    <row r="3351" customFormat="false" ht="15" hidden="false" customHeight="false" outlineLevel="0" collapsed="false">
      <c r="A3351" s="47" t="s">
        <v>5592</v>
      </c>
      <c r="B3351" s="47" t="s">
        <v>930</v>
      </c>
      <c r="C3351" s="48" t="n">
        <v>46087</v>
      </c>
      <c r="D3351" s="47" t="s">
        <v>73</v>
      </c>
      <c r="E3351" s="47" t="s">
        <v>63</v>
      </c>
      <c r="F3351" s="47" t="s">
        <v>2255</v>
      </c>
      <c r="G3351" s="47" t="s">
        <v>97</v>
      </c>
      <c r="H3351" s="47" t="s">
        <v>2232</v>
      </c>
      <c r="I3351" s="47" t="n">
        <v>7</v>
      </c>
    </row>
    <row r="3352" customFormat="false" ht="15" hidden="false" customHeight="false" outlineLevel="0" collapsed="false">
      <c r="A3352" s="47" t="s">
        <v>5593</v>
      </c>
      <c r="B3352" s="47" t="s">
        <v>932</v>
      </c>
      <c r="C3352" s="48" t="n">
        <v>46087</v>
      </c>
      <c r="D3352" s="47" t="s">
        <v>74</v>
      </c>
      <c r="E3352" s="47" t="s">
        <v>63</v>
      </c>
      <c r="F3352" s="47" t="s">
        <v>2255</v>
      </c>
      <c r="G3352" s="47" t="s">
        <v>93</v>
      </c>
      <c r="H3352" s="47" t="s">
        <v>2253</v>
      </c>
      <c r="I3352" s="47" t="n">
        <v>26</v>
      </c>
    </row>
    <row r="3353" customFormat="false" ht="15" hidden="false" customHeight="false" outlineLevel="0" collapsed="false">
      <c r="A3353" s="47" t="s">
        <v>5594</v>
      </c>
      <c r="B3353" s="47" t="s">
        <v>932</v>
      </c>
      <c r="C3353" s="48" t="n">
        <v>46087</v>
      </c>
      <c r="D3353" s="47" t="s">
        <v>74</v>
      </c>
      <c r="E3353" s="47" t="s">
        <v>63</v>
      </c>
      <c r="F3353" s="47" t="s">
        <v>2252</v>
      </c>
      <c r="G3353" s="47" t="s">
        <v>97</v>
      </c>
      <c r="H3353" s="47" t="s">
        <v>2232</v>
      </c>
      <c r="I3353" s="47" t="n">
        <v>5</v>
      </c>
    </row>
    <row r="3354" customFormat="false" ht="15" hidden="false" customHeight="false" outlineLevel="0" collapsed="false">
      <c r="A3354" s="47" t="s">
        <v>5595</v>
      </c>
      <c r="B3354" s="47" t="s">
        <v>932</v>
      </c>
      <c r="C3354" s="48" t="n">
        <v>46087</v>
      </c>
      <c r="D3354" s="47" t="s">
        <v>74</v>
      </c>
      <c r="E3354" s="47" t="s">
        <v>63</v>
      </c>
      <c r="F3354" s="47" t="s">
        <v>2255</v>
      </c>
      <c r="G3354" s="47" t="s">
        <v>97</v>
      </c>
      <c r="H3354" s="47" t="s">
        <v>2232</v>
      </c>
      <c r="I3354" s="47" t="n">
        <v>4</v>
      </c>
    </row>
    <row r="3355" customFormat="false" ht="15" hidden="false" customHeight="false" outlineLevel="0" collapsed="false">
      <c r="A3355" s="47" t="s">
        <v>5596</v>
      </c>
      <c r="B3355" s="47" t="s">
        <v>933</v>
      </c>
      <c r="C3355" s="48" t="n">
        <v>46087</v>
      </c>
      <c r="D3355" s="47" t="s">
        <v>75</v>
      </c>
      <c r="E3355" s="47" t="s">
        <v>63</v>
      </c>
      <c r="F3355" s="47" t="s">
        <v>2252</v>
      </c>
      <c r="G3355" s="47" t="s">
        <v>96</v>
      </c>
      <c r="H3355" s="47" t="s">
        <v>2270</v>
      </c>
      <c r="I3355" s="47" t="n">
        <v>14</v>
      </c>
    </row>
    <row r="3356" customFormat="false" ht="15" hidden="false" customHeight="false" outlineLevel="0" collapsed="false">
      <c r="A3356" s="47" t="s">
        <v>5597</v>
      </c>
      <c r="B3356" s="47" t="s">
        <v>933</v>
      </c>
      <c r="C3356" s="48" t="n">
        <v>46087</v>
      </c>
      <c r="D3356" s="47" t="s">
        <v>75</v>
      </c>
      <c r="E3356" s="47" t="s">
        <v>63</v>
      </c>
      <c r="F3356" s="47" t="s">
        <v>2252</v>
      </c>
      <c r="G3356" s="47" t="s">
        <v>96</v>
      </c>
      <c r="H3356" s="47" t="s">
        <v>2270</v>
      </c>
      <c r="I3356" s="47" t="n">
        <v>14</v>
      </c>
    </row>
    <row r="3357" customFormat="false" ht="15" hidden="false" customHeight="false" outlineLevel="0" collapsed="false">
      <c r="A3357" s="47" t="s">
        <v>5598</v>
      </c>
      <c r="B3357" s="47" t="s">
        <v>933</v>
      </c>
      <c r="C3357" s="48" t="n">
        <v>46087</v>
      </c>
      <c r="D3357" s="47" t="s">
        <v>75</v>
      </c>
      <c r="E3357" s="47" t="s">
        <v>63</v>
      </c>
      <c r="F3357" s="47" t="s">
        <v>2260</v>
      </c>
      <c r="G3357" s="47" t="s">
        <v>97</v>
      </c>
      <c r="H3357" s="47" t="s">
        <v>2232</v>
      </c>
      <c r="I3357" s="47" t="n">
        <v>2</v>
      </c>
    </row>
    <row r="3358" customFormat="false" ht="15" hidden="false" customHeight="false" outlineLevel="0" collapsed="false">
      <c r="A3358" s="47" t="s">
        <v>5599</v>
      </c>
      <c r="B3358" s="47" t="s">
        <v>933</v>
      </c>
      <c r="C3358" s="48" t="n">
        <v>46087</v>
      </c>
      <c r="D3358" s="47" t="s">
        <v>75</v>
      </c>
      <c r="E3358" s="47" t="s">
        <v>63</v>
      </c>
      <c r="F3358" s="47" t="s">
        <v>2255</v>
      </c>
      <c r="G3358" s="47" t="s">
        <v>97</v>
      </c>
      <c r="H3358" s="47" t="s">
        <v>2232</v>
      </c>
      <c r="I3358" s="47" t="n">
        <v>6</v>
      </c>
    </row>
    <row r="3359" customFormat="false" ht="15" hidden="false" customHeight="false" outlineLevel="0" collapsed="false">
      <c r="A3359" s="47" t="s">
        <v>5600</v>
      </c>
      <c r="B3359" s="47" t="s">
        <v>934</v>
      </c>
      <c r="C3359" s="48" t="n">
        <v>46087</v>
      </c>
      <c r="D3359" s="47" t="s">
        <v>73</v>
      </c>
      <c r="E3359" s="47" t="s">
        <v>64</v>
      </c>
      <c r="F3359" s="47" t="s">
        <v>2278</v>
      </c>
      <c r="G3359" s="47" t="s">
        <v>95</v>
      </c>
      <c r="H3359" s="47" t="s">
        <v>2245</v>
      </c>
      <c r="I3359" s="47" t="n">
        <v>41</v>
      </c>
    </row>
    <row r="3360" customFormat="false" ht="15" hidden="false" customHeight="false" outlineLevel="0" collapsed="false">
      <c r="A3360" s="47" t="s">
        <v>5601</v>
      </c>
      <c r="B3360" s="47" t="s">
        <v>935</v>
      </c>
      <c r="C3360" s="48" t="n">
        <v>46087</v>
      </c>
      <c r="D3360" s="47" t="s">
        <v>74</v>
      </c>
      <c r="E3360" s="47" t="s">
        <v>64</v>
      </c>
      <c r="F3360" s="47" t="s">
        <v>2280</v>
      </c>
      <c r="G3360" s="47" t="s">
        <v>96</v>
      </c>
      <c r="H3360" s="47" t="s">
        <v>2270</v>
      </c>
      <c r="I3360" s="47" t="n">
        <v>8</v>
      </c>
    </row>
    <row r="3361" customFormat="false" ht="15" hidden="false" customHeight="false" outlineLevel="0" collapsed="false">
      <c r="A3361" s="47" t="s">
        <v>5602</v>
      </c>
      <c r="B3361" s="47" t="s">
        <v>935</v>
      </c>
      <c r="C3361" s="48" t="n">
        <v>46087</v>
      </c>
      <c r="D3361" s="47" t="s">
        <v>74</v>
      </c>
      <c r="E3361" s="47" t="s">
        <v>64</v>
      </c>
      <c r="F3361" s="47" t="s">
        <v>2280</v>
      </c>
      <c r="G3361" s="47" t="s">
        <v>97</v>
      </c>
      <c r="H3361" s="47" t="s">
        <v>2232</v>
      </c>
      <c r="I3361" s="47" t="n">
        <v>6</v>
      </c>
    </row>
    <row r="3362" customFormat="false" ht="15" hidden="false" customHeight="false" outlineLevel="0" collapsed="false">
      <c r="A3362" s="47" t="s">
        <v>5603</v>
      </c>
      <c r="B3362" s="47" t="s">
        <v>935</v>
      </c>
      <c r="C3362" s="48" t="n">
        <v>46087</v>
      </c>
      <c r="D3362" s="47" t="s">
        <v>74</v>
      </c>
      <c r="E3362" s="47" t="s">
        <v>64</v>
      </c>
      <c r="F3362" s="47" t="s">
        <v>2278</v>
      </c>
      <c r="G3362" s="47" t="s">
        <v>97</v>
      </c>
      <c r="H3362" s="47" t="s">
        <v>2232</v>
      </c>
      <c r="I3362" s="47" t="n">
        <v>5</v>
      </c>
    </row>
    <row r="3363" customFormat="false" ht="15" hidden="false" customHeight="false" outlineLevel="0" collapsed="false">
      <c r="A3363" s="47" t="s">
        <v>5604</v>
      </c>
      <c r="B3363" s="47" t="s">
        <v>935</v>
      </c>
      <c r="C3363" s="48" t="n">
        <v>46087</v>
      </c>
      <c r="D3363" s="47" t="s">
        <v>74</v>
      </c>
      <c r="E3363" s="47" t="s">
        <v>64</v>
      </c>
      <c r="F3363" s="47" t="s">
        <v>2280</v>
      </c>
      <c r="G3363" s="47" t="s">
        <v>97</v>
      </c>
      <c r="H3363" s="47" t="s">
        <v>2232</v>
      </c>
      <c r="I3363" s="47" t="n">
        <v>5</v>
      </c>
    </row>
    <row r="3364" customFormat="false" ht="15" hidden="false" customHeight="false" outlineLevel="0" collapsed="false">
      <c r="A3364" s="47" t="s">
        <v>5605</v>
      </c>
      <c r="B3364" s="47" t="s">
        <v>936</v>
      </c>
      <c r="C3364" s="48" t="n">
        <v>46087</v>
      </c>
      <c r="D3364" s="47" t="s">
        <v>73</v>
      </c>
      <c r="E3364" s="47" t="s">
        <v>65</v>
      </c>
      <c r="F3364" s="47" t="s">
        <v>2289</v>
      </c>
      <c r="G3364" s="47" t="s">
        <v>97</v>
      </c>
      <c r="H3364" s="47" t="s">
        <v>2232</v>
      </c>
      <c r="I3364" s="47" t="n">
        <v>2</v>
      </c>
    </row>
    <row r="3365" customFormat="false" ht="15" hidden="false" customHeight="false" outlineLevel="0" collapsed="false">
      <c r="A3365" s="47" t="s">
        <v>5606</v>
      </c>
      <c r="B3365" s="47" t="s">
        <v>936</v>
      </c>
      <c r="C3365" s="48" t="n">
        <v>46087</v>
      </c>
      <c r="D3365" s="47" t="s">
        <v>73</v>
      </c>
      <c r="E3365" s="47" t="s">
        <v>65</v>
      </c>
      <c r="F3365" s="47" t="s">
        <v>2289</v>
      </c>
      <c r="G3365" s="47" t="s">
        <v>97</v>
      </c>
      <c r="H3365" s="47" t="s">
        <v>2232</v>
      </c>
      <c r="I3365" s="47" t="n">
        <v>5</v>
      </c>
    </row>
    <row r="3366" customFormat="false" ht="15" hidden="false" customHeight="false" outlineLevel="0" collapsed="false">
      <c r="A3366" s="47" t="s">
        <v>5607</v>
      </c>
      <c r="B3366" s="47" t="s">
        <v>936</v>
      </c>
      <c r="C3366" s="48" t="n">
        <v>46087</v>
      </c>
      <c r="D3366" s="47" t="s">
        <v>73</v>
      </c>
      <c r="E3366" s="47" t="s">
        <v>65</v>
      </c>
      <c r="F3366" s="47" t="s">
        <v>2284</v>
      </c>
      <c r="G3366" s="47" t="s">
        <v>97</v>
      </c>
      <c r="H3366" s="47" t="s">
        <v>2232</v>
      </c>
      <c r="I3366" s="47" t="n">
        <v>5</v>
      </c>
    </row>
    <row r="3367" customFormat="false" ht="15" hidden="false" customHeight="false" outlineLevel="0" collapsed="false">
      <c r="A3367" s="47" t="s">
        <v>5608</v>
      </c>
      <c r="B3367" s="47" t="s">
        <v>936</v>
      </c>
      <c r="C3367" s="48" t="n">
        <v>46087</v>
      </c>
      <c r="D3367" s="47" t="s">
        <v>73</v>
      </c>
      <c r="E3367" s="47" t="s">
        <v>65</v>
      </c>
      <c r="F3367" s="47" t="s">
        <v>2289</v>
      </c>
      <c r="G3367" s="47" t="s">
        <v>97</v>
      </c>
      <c r="H3367" s="47" t="s">
        <v>2232</v>
      </c>
      <c r="I3367" s="47" t="n">
        <v>6</v>
      </c>
    </row>
    <row r="3368" customFormat="false" ht="15" hidden="false" customHeight="false" outlineLevel="0" collapsed="false">
      <c r="A3368" s="47" t="s">
        <v>5609</v>
      </c>
      <c r="B3368" s="47" t="s">
        <v>936</v>
      </c>
      <c r="C3368" s="48" t="n">
        <v>46087</v>
      </c>
      <c r="D3368" s="47" t="s">
        <v>73</v>
      </c>
      <c r="E3368" s="47" t="s">
        <v>65</v>
      </c>
      <c r="F3368" s="47" t="s">
        <v>2289</v>
      </c>
      <c r="G3368" s="47" t="s">
        <v>97</v>
      </c>
      <c r="H3368" s="47" t="s">
        <v>2232</v>
      </c>
      <c r="I3368" s="47" t="n">
        <v>4</v>
      </c>
    </row>
    <row r="3369" customFormat="false" ht="15" hidden="false" customHeight="false" outlineLevel="0" collapsed="false">
      <c r="A3369" s="47" t="s">
        <v>5610</v>
      </c>
      <c r="B3369" s="47" t="s">
        <v>936</v>
      </c>
      <c r="C3369" s="48" t="n">
        <v>46087</v>
      </c>
      <c r="D3369" s="47" t="s">
        <v>73</v>
      </c>
      <c r="E3369" s="47" t="s">
        <v>65</v>
      </c>
      <c r="F3369" s="47" t="s">
        <v>2284</v>
      </c>
      <c r="G3369" s="47" t="s">
        <v>97</v>
      </c>
      <c r="H3369" s="47" t="s">
        <v>2232</v>
      </c>
      <c r="I3369" s="47" t="n">
        <v>3</v>
      </c>
    </row>
    <row r="3370" customFormat="false" ht="15" hidden="false" customHeight="false" outlineLevel="0" collapsed="false">
      <c r="A3370" s="47" t="s">
        <v>5611</v>
      </c>
      <c r="B3370" s="47" t="s">
        <v>936</v>
      </c>
      <c r="C3370" s="48" t="n">
        <v>46087</v>
      </c>
      <c r="D3370" s="47" t="s">
        <v>73</v>
      </c>
      <c r="E3370" s="47" t="s">
        <v>65</v>
      </c>
      <c r="F3370" s="47" t="s">
        <v>2284</v>
      </c>
      <c r="G3370" s="47" t="s">
        <v>97</v>
      </c>
      <c r="H3370" s="47" t="s">
        <v>2232</v>
      </c>
      <c r="I3370" s="47" t="n">
        <v>5</v>
      </c>
    </row>
    <row r="3371" customFormat="false" ht="15" hidden="false" customHeight="false" outlineLevel="0" collapsed="false">
      <c r="A3371" s="47" t="s">
        <v>5612</v>
      </c>
      <c r="B3371" s="47" t="s">
        <v>936</v>
      </c>
      <c r="C3371" s="48" t="n">
        <v>46087</v>
      </c>
      <c r="D3371" s="47" t="s">
        <v>73</v>
      </c>
      <c r="E3371" s="47" t="s">
        <v>65</v>
      </c>
      <c r="F3371" s="47" t="s">
        <v>2284</v>
      </c>
      <c r="G3371" s="47" t="s">
        <v>97</v>
      </c>
      <c r="H3371" s="47" t="s">
        <v>2232</v>
      </c>
      <c r="I3371" s="47" t="n">
        <v>2</v>
      </c>
    </row>
    <row r="3372" customFormat="false" ht="15" hidden="false" customHeight="false" outlineLevel="0" collapsed="false">
      <c r="A3372" s="47" t="s">
        <v>5613</v>
      </c>
      <c r="B3372" s="47" t="s">
        <v>936</v>
      </c>
      <c r="C3372" s="48" t="n">
        <v>46087</v>
      </c>
      <c r="D3372" s="47" t="s">
        <v>73</v>
      </c>
      <c r="E3372" s="47" t="s">
        <v>65</v>
      </c>
      <c r="F3372" s="47" t="s">
        <v>2289</v>
      </c>
      <c r="G3372" s="47" t="s">
        <v>97</v>
      </c>
      <c r="H3372" s="47" t="s">
        <v>2232</v>
      </c>
      <c r="I3372" s="47" t="n">
        <v>4</v>
      </c>
    </row>
    <row r="3373" customFormat="false" ht="15" hidden="false" customHeight="false" outlineLevel="0" collapsed="false">
      <c r="A3373" s="47" t="s">
        <v>5614</v>
      </c>
      <c r="B3373" s="47" t="s">
        <v>936</v>
      </c>
      <c r="C3373" s="48" t="n">
        <v>46087</v>
      </c>
      <c r="D3373" s="47" t="s">
        <v>73</v>
      </c>
      <c r="E3373" s="47" t="s">
        <v>65</v>
      </c>
      <c r="F3373" s="47" t="s">
        <v>2284</v>
      </c>
      <c r="G3373" s="47" t="s">
        <v>97</v>
      </c>
      <c r="H3373" s="47" t="s">
        <v>2232</v>
      </c>
      <c r="I3373" s="47" t="n">
        <v>5</v>
      </c>
    </row>
    <row r="3374" customFormat="false" ht="15" hidden="false" customHeight="false" outlineLevel="0" collapsed="false">
      <c r="A3374" s="47" t="s">
        <v>5615</v>
      </c>
      <c r="B3374" s="47" t="s">
        <v>936</v>
      </c>
      <c r="C3374" s="48" t="n">
        <v>46087</v>
      </c>
      <c r="D3374" s="47" t="s">
        <v>73</v>
      </c>
      <c r="E3374" s="47" t="s">
        <v>65</v>
      </c>
      <c r="F3374" s="47" t="s">
        <v>2289</v>
      </c>
      <c r="G3374" s="47" t="s">
        <v>97</v>
      </c>
      <c r="H3374" s="47" t="s">
        <v>2232</v>
      </c>
      <c r="I3374" s="47" t="n">
        <v>4</v>
      </c>
    </row>
    <row r="3375" customFormat="false" ht="15" hidden="false" customHeight="false" outlineLevel="0" collapsed="false">
      <c r="A3375" s="47" t="s">
        <v>5616</v>
      </c>
      <c r="B3375" s="47" t="s">
        <v>936</v>
      </c>
      <c r="C3375" s="48" t="n">
        <v>46087</v>
      </c>
      <c r="D3375" s="47" t="s">
        <v>73</v>
      </c>
      <c r="E3375" s="47" t="s">
        <v>65</v>
      </c>
      <c r="F3375" s="47" t="s">
        <v>2284</v>
      </c>
      <c r="G3375" s="47" t="s">
        <v>97</v>
      </c>
      <c r="H3375" s="47" t="s">
        <v>2232</v>
      </c>
      <c r="I3375" s="47" t="n">
        <v>5</v>
      </c>
    </row>
    <row r="3376" customFormat="false" ht="15" hidden="false" customHeight="false" outlineLevel="0" collapsed="false">
      <c r="A3376" s="47" t="s">
        <v>5617</v>
      </c>
      <c r="B3376" s="47" t="s">
        <v>936</v>
      </c>
      <c r="C3376" s="48" t="n">
        <v>46087</v>
      </c>
      <c r="D3376" s="47" t="s">
        <v>73</v>
      </c>
      <c r="E3376" s="47" t="s">
        <v>65</v>
      </c>
      <c r="F3376" s="47" t="s">
        <v>2284</v>
      </c>
      <c r="G3376" s="47" t="s">
        <v>97</v>
      </c>
      <c r="H3376" s="47" t="s">
        <v>2232</v>
      </c>
      <c r="I3376" s="47" t="n">
        <v>3</v>
      </c>
    </row>
    <row r="3377" customFormat="false" ht="15" hidden="false" customHeight="false" outlineLevel="0" collapsed="false">
      <c r="A3377" s="47" t="s">
        <v>5618</v>
      </c>
      <c r="B3377" s="47" t="s">
        <v>936</v>
      </c>
      <c r="C3377" s="48" t="n">
        <v>46087</v>
      </c>
      <c r="D3377" s="47" t="s">
        <v>73</v>
      </c>
      <c r="E3377" s="47" t="s">
        <v>65</v>
      </c>
      <c r="F3377" s="47" t="s">
        <v>2284</v>
      </c>
      <c r="G3377" s="47" t="s">
        <v>97</v>
      </c>
      <c r="H3377" s="47" t="s">
        <v>2232</v>
      </c>
      <c r="I3377" s="47" t="n">
        <v>5</v>
      </c>
    </row>
    <row r="3378" customFormat="false" ht="15" hidden="false" customHeight="false" outlineLevel="0" collapsed="false">
      <c r="A3378" s="47" t="s">
        <v>5619</v>
      </c>
      <c r="B3378" s="47" t="s">
        <v>938</v>
      </c>
      <c r="C3378" s="48" t="n">
        <v>46087</v>
      </c>
      <c r="D3378" s="47" t="s">
        <v>74</v>
      </c>
      <c r="E3378" s="47" t="s">
        <v>65</v>
      </c>
      <c r="F3378" s="47" t="s">
        <v>2289</v>
      </c>
      <c r="G3378" s="47" t="s">
        <v>96</v>
      </c>
      <c r="H3378" s="47" t="s">
        <v>2270</v>
      </c>
      <c r="I3378" s="47" t="n">
        <v>5</v>
      </c>
    </row>
    <row r="3379" customFormat="false" ht="15" hidden="false" customHeight="false" outlineLevel="0" collapsed="false">
      <c r="A3379" s="47" t="s">
        <v>5620</v>
      </c>
      <c r="B3379" s="47" t="s">
        <v>938</v>
      </c>
      <c r="C3379" s="48" t="n">
        <v>46087</v>
      </c>
      <c r="D3379" s="47" t="s">
        <v>74</v>
      </c>
      <c r="E3379" s="47" t="s">
        <v>65</v>
      </c>
      <c r="F3379" s="47" t="s">
        <v>2284</v>
      </c>
      <c r="G3379" s="47" t="s">
        <v>97</v>
      </c>
      <c r="H3379" s="47" t="s">
        <v>2232</v>
      </c>
      <c r="I3379" s="47" t="n">
        <v>4</v>
      </c>
    </row>
    <row r="3380" customFormat="false" ht="15" hidden="false" customHeight="false" outlineLevel="0" collapsed="false">
      <c r="A3380" s="47" t="s">
        <v>5621</v>
      </c>
      <c r="B3380" s="47" t="s">
        <v>938</v>
      </c>
      <c r="C3380" s="48" t="n">
        <v>46087</v>
      </c>
      <c r="D3380" s="47" t="s">
        <v>74</v>
      </c>
      <c r="E3380" s="47" t="s">
        <v>65</v>
      </c>
      <c r="F3380" s="47" t="s">
        <v>2289</v>
      </c>
      <c r="G3380" s="47" t="s">
        <v>97</v>
      </c>
      <c r="H3380" s="47" t="s">
        <v>2232</v>
      </c>
      <c r="I3380" s="47" t="n">
        <v>3</v>
      </c>
    </row>
    <row r="3381" customFormat="false" ht="15" hidden="false" customHeight="false" outlineLevel="0" collapsed="false">
      <c r="A3381" s="47" t="s">
        <v>5622</v>
      </c>
      <c r="B3381" s="47" t="s">
        <v>938</v>
      </c>
      <c r="C3381" s="48" t="n">
        <v>46087</v>
      </c>
      <c r="D3381" s="47" t="s">
        <v>74</v>
      </c>
      <c r="E3381" s="47" t="s">
        <v>65</v>
      </c>
      <c r="F3381" s="47" t="s">
        <v>2289</v>
      </c>
      <c r="G3381" s="47" t="s">
        <v>97</v>
      </c>
      <c r="H3381" s="47" t="s">
        <v>2232</v>
      </c>
      <c r="I3381" s="47" t="n">
        <v>3</v>
      </c>
    </row>
    <row r="3382" customFormat="false" ht="15" hidden="false" customHeight="false" outlineLevel="0" collapsed="false">
      <c r="A3382" s="47" t="s">
        <v>5623</v>
      </c>
      <c r="B3382" s="47" t="s">
        <v>938</v>
      </c>
      <c r="C3382" s="48" t="n">
        <v>46087</v>
      </c>
      <c r="D3382" s="47" t="s">
        <v>74</v>
      </c>
      <c r="E3382" s="47" t="s">
        <v>65</v>
      </c>
      <c r="F3382" s="47" t="s">
        <v>2284</v>
      </c>
      <c r="G3382" s="47" t="s">
        <v>97</v>
      </c>
      <c r="H3382" s="47" t="s">
        <v>2232</v>
      </c>
      <c r="I3382" s="47" t="n">
        <v>5</v>
      </c>
    </row>
    <row r="3383" customFormat="false" ht="15" hidden="false" customHeight="false" outlineLevel="0" collapsed="false">
      <c r="A3383" s="47" t="s">
        <v>5624</v>
      </c>
      <c r="B3383" s="47" t="s">
        <v>938</v>
      </c>
      <c r="C3383" s="48" t="n">
        <v>46087</v>
      </c>
      <c r="D3383" s="47" t="s">
        <v>74</v>
      </c>
      <c r="E3383" s="47" t="s">
        <v>65</v>
      </c>
      <c r="F3383" s="47" t="s">
        <v>2284</v>
      </c>
      <c r="G3383" s="47" t="s">
        <v>97</v>
      </c>
      <c r="H3383" s="47" t="s">
        <v>2232</v>
      </c>
      <c r="I3383" s="47" t="n">
        <v>2</v>
      </c>
    </row>
    <row r="3384" customFormat="false" ht="15" hidden="false" customHeight="false" outlineLevel="0" collapsed="false">
      <c r="A3384" s="47" t="s">
        <v>5625</v>
      </c>
      <c r="B3384" s="47" t="s">
        <v>938</v>
      </c>
      <c r="C3384" s="48" t="n">
        <v>46087</v>
      </c>
      <c r="D3384" s="47" t="s">
        <v>74</v>
      </c>
      <c r="E3384" s="47" t="s">
        <v>65</v>
      </c>
      <c r="F3384" s="47" t="s">
        <v>2289</v>
      </c>
      <c r="G3384" s="47" t="s">
        <v>97</v>
      </c>
      <c r="H3384" s="47" t="s">
        <v>2232</v>
      </c>
      <c r="I3384" s="47" t="n">
        <v>6</v>
      </c>
    </row>
    <row r="3385" customFormat="false" ht="15" hidden="false" customHeight="false" outlineLevel="0" collapsed="false">
      <c r="A3385" s="47" t="s">
        <v>5626</v>
      </c>
      <c r="B3385" s="47" t="s">
        <v>938</v>
      </c>
      <c r="C3385" s="48" t="n">
        <v>46087</v>
      </c>
      <c r="D3385" s="47" t="s">
        <v>74</v>
      </c>
      <c r="E3385" s="47" t="s">
        <v>65</v>
      </c>
      <c r="F3385" s="47" t="s">
        <v>2284</v>
      </c>
      <c r="G3385" s="47" t="s">
        <v>97</v>
      </c>
      <c r="H3385" s="47" t="s">
        <v>2232</v>
      </c>
      <c r="I3385" s="47" t="n">
        <v>2</v>
      </c>
    </row>
    <row r="3386" customFormat="false" ht="15" hidden="false" customHeight="false" outlineLevel="0" collapsed="false">
      <c r="A3386" s="47" t="s">
        <v>5627</v>
      </c>
      <c r="B3386" s="47" t="s">
        <v>938</v>
      </c>
      <c r="C3386" s="48" t="n">
        <v>46087</v>
      </c>
      <c r="D3386" s="47" t="s">
        <v>74</v>
      </c>
      <c r="E3386" s="47" t="s">
        <v>65</v>
      </c>
      <c r="F3386" s="47" t="s">
        <v>2289</v>
      </c>
      <c r="G3386" s="47" t="s">
        <v>97</v>
      </c>
      <c r="H3386" s="47" t="s">
        <v>2232</v>
      </c>
      <c r="I3386" s="47" t="n">
        <v>5</v>
      </c>
    </row>
    <row r="3387" customFormat="false" ht="15" hidden="false" customHeight="false" outlineLevel="0" collapsed="false">
      <c r="A3387" s="47" t="s">
        <v>5628</v>
      </c>
      <c r="B3387" s="47" t="s">
        <v>938</v>
      </c>
      <c r="C3387" s="48" t="n">
        <v>46087</v>
      </c>
      <c r="D3387" s="47" t="s">
        <v>74</v>
      </c>
      <c r="E3387" s="47" t="s">
        <v>65</v>
      </c>
      <c r="F3387" s="47" t="s">
        <v>2284</v>
      </c>
      <c r="G3387" s="47" t="s">
        <v>97</v>
      </c>
      <c r="H3387" s="47" t="s">
        <v>2232</v>
      </c>
      <c r="I3387" s="47" t="n">
        <v>4</v>
      </c>
    </row>
    <row r="3388" customFormat="false" ht="15" hidden="false" customHeight="false" outlineLevel="0" collapsed="false">
      <c r="A3388" s="47" t="s">
        <v>5629</v>
      </c>
      <c r="B3388" s="47" t="s">
        <v>939</v>
      </c>
      <c r="C3388" s="48" t="n">
        <v>46087</v>
      </c>
      <c r="D3388" s="47" t="s">
        <v>75</v>
      </c>
      <c r="E3388" s="47" t="s">
        <v>65</v>
      </c>
      <c r="F3388" s="47" t="s">
        <v>2284</v>
      </c>
      <c r="G3388" s="47" t="s">
        <v>97</v>
      </c>
      <c r="H3388" s="47" t="s">
        <v>2232</v>
      </c>
      <c r="I3388" s="47" t="n">
        <v>3</v>
      </c>
    </row>
    <row r="3389" customFormat="false" ht="15" hidden="false" customHeight="false" outlineLevel="0" collapsed="false">
      <c r="A3389" s="47" t="s">
        <v>5630</v>
      </c>
      <c r="B3389" s="47" t="s">
        <v>939</v>
      </c>
      <c r="C3389" s="48" t="n">
        <v>46087</v>
      </c>
      <c r="D3389" s="47" t="s">
        <v>75</v>
      </c>
      <c r="E3389" s="47" t="s">
        <v>65</v>
      </c>
      <c r="F3389" s="47" t="s">
        <v>2284</v>
      </c>
      <c r="G3389" s="47" t="s">
        <v>97</v>
      </c>
      <c r="H3389" s="47" t="s">
        <v>2232</v>
      </c>
      <c r="I3389" s="47" t="n">
        <v>3</v>
      </c>
    </row>
    <row r="3390" customFormat="false" ht="15" hidden="false" customHeight="false" outlineLevel="0" collapsed="false">
      <c r="A3390" s="47" t="s">
        <v>5631</v>
      </c>
      <c r="B3390" s="47" t="s">
        <v>939</v>
      </c>
      <c r="C3390" s="48" t="n">
        <v>46087</v>
      </c>
      <c r="D3390" s="47" t="s">
        <v>75</v>
      </c>
      <c r="E3390" s="47" t="s">
        <v>65</v>
      </c>
      <c r="F3390" s="47" t="s">
        <v>2289</v>
      </c>
      <c r="G3390" s="47" t="s">
        <v>97</v>
      </c>
      <c r="H3390" s="47" t="s">
        <v>2232</v>
      </c>
      <c r="I3390" s="47" t="n">
        <v>3</v>
      </c>
    </row>
    <row r="3391" customFormat="false" ht="15" hidden="false" customHeight="false" outlineLevel="0" collapsed="false">
      <c r="A3391" s="47" t="s">
        <v>5632</v>
      </c>
      <c r="B3391" s="47" t="s">
        <v>939</v>
      </c>
      <c r="C3391" s="48" t="n">
        <v>46087</v>
      </c>
      <c r="D3391" s="47" t="s">
        <v>75</v>
      </c>
      <c r="E3391" s="47" t="s">
        <v>65</v>
      </c>
      <c r="F3391" s="47" t="s">
        <v>2284</v>
      </c>
      <c r="G3391" s="47" t="s">
        <v>97</v>
      </c>
      <c r="H3391" s="47" t="s">
        <v>2232</v>
      </c>
      <c r="I3391" s="47" t="n">
        <v>2</v>
      </c>
    </row>
    <row r="3392" customFormat="false" ht="15" hidden="false" customHeight="false" outlineLevel="0" collapsed="false">
      <c r="A3392" s="47" t="s">
        <v>5633</v>
      </c>
      <c r="B3392" s="47" t="s">
        <v>939</v>
      </c>
      <c r="C3392" s="48" t="n">
        <v>46087</v>
      </c>
      <c r="D3392" s="47" t="s">
        <v>75</v>
      </c>
      <c r="E3392" s="47" t="s">
        <v>65</v>
      </c>
      <c r="F3392" s="47" t="s">
        <v>2284</v>
      </c>
      <c r="G3392" s="47" t="s">
        <v>97</v>
      </c>
      <c r="H3392" s="47" t="s">
        <v>2232</v>
      </c>
      <c r="I3392" s="47" t="n">
        <v>6</v>
      </c>
    </row>
    <row r="3393" customFormat="false" ht="15" hidden="false" customHeight="false" outlineLevel="0" collapsed="false">
      <c r="A3393" s="47" t="s">
        <v>5634</v>
      </c>
      <c r="B3393" s="47" t="s">
        <v>939</v>
      </c>
      <c r="C3393" s="48" t="n">
        <v>46087</v>
      </c>
      <c r="D3393" s="47" t="s">
        <v>75</v>
      </c>
      <c r="E3393" s="47" t="s">
        <v>65</v>
      </c>
      <c r="F3393" s="47" t="s">
        <v>2284</v>
      </c>
      <c r="G3393" s="47" t="s">
        <v>97</v>
      </c>
      <c r="H3393" s="47" t="s">
        <v>2232</v>
      </c>
      <c r="I3393" s="47" t="n">
        <v>2</v>
      </c>
    </row>
    <row r="3394" customFormat="false" ht="15" hidden="false" customHeight="false" outlineLevel="0" collapsed="false">
      <c r="A3394" s="47" t="s">
        <v>5635</v>
      </c>
      <c r="B3394" s="47" t="s">
        <v>939</v>
      </c>
      <c r="C3394" s="48" t="n">
        <v>46087</v>
      </c>
      <c r="D3394" s="47" t="s">
        <v>75</v>
      </c>
      <c r="E3394" s="47" t="s">
        <v>65</v>
      </c>
      <c r="F3394" s="47" t="s">
        <v>2284</v>
      </c>
      <c r="G3394" s="47" t="s">
        <v>97</v>
      </c>
      <c r="H3394" s="47" t="s">
        <v>2232</v>
      </c>
      <c r="I3394" s="47" t="n">
        <v>6</v>
      </c>
    </row>
    <row r="3395" customFormat="false" ht="15" hidden="false" customHeight="false" outlineLevel="0" collapsed="false">
      <c r="A3395" s="47" t="s">
        <v>5636</v>
      </c>
      <c r="B3395" s="47" t="s">
        <v>939</v>
      </c>
      <c r="C3395" s="48" t="n">
        <v>46087</v>
      </c>
      <c r="D3395" s="47" t="s">
        <v>75</v>
      </c>
      <c r="E3395" s="47" t="s">
        <v>65</v>
      </c>
      <c r="F3395" s="47" t="s">
        <v>2289</v>
      </c>
      <c r="G3395" s="47" t="s">
        <v>97</v>
      </c>
      <c r="H3395" s="47" t="s">
        <v>2232</v>
      </c>
      <c r="I3395" s="47" t="n">
        <v>6</v>
      </c>
    </row>
    <row r="3396" customFormat="false" ht="15" hidden="false" customHeight="false" outlineLevel="0" collapsed="false">
      <c r="A3396" s="47" t="s">
        <v>5637</v>
      </c>
      <c r="B3396" s="47" t="s">
        <v>940</v>
      </c>
      <c r="C3396" s="48" t="n">
        <v>46088</v>
      </c>
      <c r="D3396" s="47" t="s">
        <v>73</v>
      </c>
      <c r="E3396" s="47" t="s">
        <v>62</v>
      </c>
      <c r="F3396" s="47" t="s">
        <v>2231</v>
      </c>
      <c r="G3396" s="47" t="s">
        <v>93</v>
      </c>
      <c r="H3396" s="47" t="s">
        <v>2253</v>
      </c>
      <c r="I3396" s="47" t="n">
        <v>20</v>
      </c>
    </row>
    <row r="3397" customFormat="false" ht="15" hidden="false" customHeight="false" outlineLevel="0" collapsed="false">
      <c r="A3397" s="47" t="s">
        <v>5638</v>
      </c>
      <c r="B3397" s="47" t="s">
        <v>940</v>
      </c>
      <c r="C3397" s="48" t="n">
        <v>46088</v>
      </c>
      <c r="D3397" s="47" t="s">
        <v>73</v>
      </c>
      <c r="E3397" s="47" t="s">
        <v>62</v>
      </c>
      <c r="F3397" s="47" t="s">
        <v>2228</v>
      </c>
      <c r="G3397" s="47" t="s">
        <v>95</v>
      </c>
      <c r="H3397" s="47" t="s">
        <v>2245</v>
      </c>
      <c r="I3397" s="47" t="n">
        <v>10</v>
      </c>
    </row>
    <row r="3398" customFormat="false" ht="15" hidden="false" customHeight="false" outlineLevel="0" collapsed="false">
      <c r="A3398" s="47" t="s">
        <v>5639</v>
      </c>
      <c r="B3398" s="47" t="s">
        <v>940</v>
      </c>
      <c r="C3398" s="48" t="n">
        <v>46088</v>
      </c>
      <c r="D3398" s="47" t="s">
        <v>73</v>
      </c>
      <c r="E3398" s="47" t="s">
        <v>62</v>
      </c>
      <c r="F3398" s="47" t="s">
        <v>2228</v>
      </c>
      <c r="G3398" s="47" t="s">
        <v>95</v>
      </c>
      <c r="H3398" s="47" t="s">
        <v>2245</v>
      </c>
      <c r="I3398" s="47" t="n">
        <v>35</v>
      </c>
    </row>
    <row r="3399" customFormat="false" ht="15" hidden="false" customHeight="false" outlineLevel="0" collapsed="false">
      <c r="A3399" s="47" t="s">
        <v>5640</v>
      </c>
      <c r="B3399" s="47" t="s">
        <v>940</v>
      </c>
      <c r="C3399" s="48" t="n">
        <v>46088</v>
      </c>
      <c r="D3399" s="47" t="s">
        <v>73</v>
      </c>
      <c r="E3399" s="47" t="s">
        <v>62</v>
      </c>
      <c r="F3399" s="47" t="s">
        <v>2228</v>
      </c>
      <c r="G3399" s="47" t="s">
        <v>97</v>
      </c>
      <c r="H3399" s="47" t="s">
        <v>2232</v>
      </c>
      <c r="I3399" s="47" t="n">
        <v>7</v>
      </c>
    </row>
    <row r="3400" customFormat="false" ht="15" hidden="false" customHeight="false" outlineLevel="0" collapsed="false">
      <c r="A3400" s="47" t="s">
        <v>5641</v>
      </c>
      <c r="B3400" s="47" t="s">
        <v>942</v>
      </c>
      <c r="C3400" s="48" t="n">
        <v>46088</v>
      </c>
      <c r="D3400" s="47" t="s">
        <v>74</v>
      </c>
      <c r="E3400" s="47" t="s">
        <v>62</v>
      </c>
      <c r="F3400" s="47" t="s">
        <v>2228</v>
      </c>
      <c r="G3400" s="47" t="s">
        <v>97</v>
      </c>
      <c r="H3400" s="47" t="s">
        <v>2232</v>
      </c>
      <c r="I3400" s="47" t="n">
        <v>7</v>
      </c>
    </row>
    <row r="3401" customFormat="false" ht="15" hidden="false" customHeight="false" outlineLevel="0" collapsed="false">
      <c r="A3401" s="47" t="s">
        <v>5642</v>
      </c>
      <c r="B3401" s="47" t="s">
        <v>942</v>
      </c>
      <c r="C3401" s="48" t="n">
        <v>46088</v>
      </c>
      <c r="D3401" s="47" t="s">
        <v>74</v>
      </c>
      <c r="E3401" s="47" t="s">
        <v>62</v>
      </c>
      <c r="F3401" s="47" t="s">
        <v>2228</v>
      </c>
      <c r="G3401" s="47" t="s">
        <v>97</v>
      </c>
      <c r="H3401" s="47" t="s">
        <v>2232</v>
      </c>
      <c r="I3401" s="47" t="n">
        <v>7</v>
      </c>
    </row>
    <row r="3402" customFormat="false" ht="15" hidden="false" customHeight="false" outlineLevel="0" collapsed="false">
      <c r="A3402" s="47" t="s">
        <v>5643</v>
      </c>
      <c r="B3402" s="47" t="s">
        <v>942</v>
      </c>
      <c r="C3402" s="48" t="n">
        <v>46088</v>
      </c>
      <c r="D3402" s="47" t="s">
        <v>74</v>
      </c>
      <c r="E3402" s="47" t="s">
        <v>62</v>
      </c>
      <c r="F3402" s="47" t="s">
        <v>2228</v>
      </c>
      <c r="G3402" s="47" t="s">
        <v>98</v>
      </c>
      <c r="H3402" s="47" t="s">
        <v>2382</v>
      </c>
      <c r="I3402" s="47" t="n">
        <v>51</v>
      </c>
    </row>
    <row r="3403" customFormat="false" ht="15" hidden="false" customHeight="false" outlineLevel="0" collapsed="false">
      <c r="A3403" s="47" t="s">
        <v>5644</v>
      </c>
      <c r="B3403" s="47" t="s">
        <v>943</v>
      </c>
      <c r="C3403" s="48" t="n">
        <v>46088</v>
      </c>
      <c r="D3403" s="47" t="s">
        <v>75</v>
      </c>
      <c r="E3403" s="47" t="s">
        <v>62</v>
      </c>
      <c r="F3403" s="47" t="s">
        <v>2228</v>
      </c>
      <c r="G3403" s="47" t="s">
        <v>97</v>
      </c>
      <c r="H3403" s="47" t="s">
        <v>2232</v>
      </c>
      <c r="I3403" s="47" t="n">
        <v>7</v>
      </c>
    </row>
    <row r="3404" customFormat="false" ht="15" hidden="false" customHeight="false" outlineLevel="0" collapsed="false">
      <c r="A3404" s="47" t="s">
        <v>5645</v>
      </c>
      <c r="B3404" s="47" t="s">
        <v>943</v>
      </c>
      <c r="C3404" s="48" t="n">
        <v>46088</v>
      </c>
      <c r="D3404" s="47" t="s">
        <v>75</v>
      </c>
      <c r="E3404" s="47" t="s">
        <v>62</v>
      </c>
      <c r="F3404" s="47" t="s">
        <v>2231</v>
      </c>
      <c r="G3404" s="47" t="s">
        <v>97</v>
      </c>
      <c r="H3404" s="47" t="s">
        <v>2232</v>
      </c>
      <c r="I3404" s="47" t="n">
        <v>2</v>
      </c>
    </row>
    <row r="3405" customFormat="false" ht="15" hidden="false" customHeight="false" outlineLevel="0" collapsed="false">
      <c r="A3405" s="47" t="s">
        <v>5646</v>
      </c>
      <c r="B3405" s="47" t="s">
        <v>943</v>
      </c>
      <c r="C3405" s="48" t="n">
        <v>46088</v>
      </c>
      <c r="D3405" s="47" t="s">
        <v>75</v>
      </c>
      <c r="E3405" s="47" t="s">
        <v>62</v>
      </c>
      <c r="F3405" s="47" t="s">
        <v>2228</v>
      </c>
      <c r="G3405" s="47" t="s">
        <v>97</v>
      </c>
      <c r="H3405" s="47" t="s">
        <v>2232</v>
      </c>
      <c r="I3405" s="47" t="n">
        <v>3</v>
      </c>
    </row>
    <row r="3406" customFormat="false" ht="15" hidden="false" customHeight="false" outlineLevel="0" collapsed="false">
      <c r="A3406" s="47" t="s">
        <v>5647</v>
      </c>
      <c r="B3406" s="47" t="s">
        <v>943</v>
      </c>
      <c r="C3406" s="48" t="n">
        <v>46088</v>
      </c>
      <c r="D3406" s="47" t="s">
        <v>75</v>
      </c>
      <c r="E3406" s="47" t="s">
        <v>62</v>
      </c>
      <c r="F3406" s="47" t="s">
        <v>2228</v>
      </c>
      <c r="G3406" s="47" t="s">
        <v>97</v>
      </c>
      <c r="H3406" s="47" t="s">
        <v>2232</v>
      </c>
      <c r="I3406" s="47" t="n">
        <v>5</v>
      </c>
    </row>
    <row r="3407" customFormat="false" ht="15" hidden="false" customHeight="false" outlineLevel="0" collapsed="false">
      <c r="A3407" s="47" t="s">
        <v>5648</v>
      </c>
      <c r="B3407" s="47" t="s">
        <v>943</v>
      </c>
      <c r="C3407" s="48" t="n">
        <v>46088</v>
      </c>
      <c r="D3407" s="47" t="s">
        <v>75</v>
      </c>
      <c r="E3407" s="47" t="s">
        <v>62</v>
      </c>
      <c r="F3407" s="47" t="s">
        <v>2231</v>
      </c>
      <c r="G3407" s="47" t="s">
        <v>97</v>
      </c>
      <c r="H3407" s="47" t="s">
        <v>2232</v>
      </c>
      <c r="I3407" s="47" t="n">
        <v>5</v>
      </c>
    </row>
    <row r="3408" customFormat="false" ht="15" hidden="false" customHeight="false" outlineLevel="0" collapsed="false">
      <c r="A3408" s="47" t="s">
        <v>5649</v>
      </c>
      <c r="B3408" s="47" t="s">
        <v>943</v>
      </c>
      <c r="C3408" s="48" t="n">
        <v>46088</v>
      </c>
      <c r="D3408" s="47" t="s">
        <v>75</v>
      </c>
      <c r="E3408" s="47" t="s">
        <v>62</v>
      </c>
      <c r="F3408" s="47" t="s">
        <v>2228</v>
      </c>
      <c r="G3408" s="47" t="s">
        <v>98</v>
      </c>
      <c r="H3408" s="47" t="s">
        <v>2382</v>
      </c>
      <c r="I3408" s="47" t="n">
        <v>23</v>
      </c>
    </row>
    <row r="3409" customFormat="false" ht="15" hidden="false" customHeight="false" outlineLevel="0" collapsed="false">
      <c r="A3409" s="47" t="s">
        <v>5650</v>
      </c>
      <c r="B3409" s="47" t="s">
        <v>944</v>
      </c>
      <c r="C3409" s="48" t="n">
        <v>46088</v>
      </c>
      <c r="D3409" s="47" t="s">
        <v>73</v>
      </c>
      <c r="E3409" s="47" t="s">
        <v>63</v>
      </c>
      <c r="F3409" s="47" t="s">
        <v>2255</v>
      </c>
      <c r="G3409" s="47" t="s">
        <v>93</v>
      </c>
      <c r="H3409" s="47" t="s">
        <v>2253</v>
      </c>
      <c r="I3409" s="47" t="n">
        <v>56</v>
      </c>
    </row>
    <row r="3410" customFormat="false" ht="15" hidden="false" customHeight="false" outlineLevel="0" collapsed="false">
      <c r="A3410" s="47" t="s">
        <v>5651</v>
      </c>
      <c r="B3410" s="47" t="s">
        <v>944</v>
      </c>
      <c r="C3410" s="48" t="n">
        <v>46088</v>
      </c>
      <c r="D3410" s="47" t="s">
        <v>73</v>
      </c>
      <c r="E3410" s="47" t="s">
        <v>63</v>
      </c>
      <c r="F3410" s="47" t="s">
        <v>2255</v>
      </c>
      <c r="G3410" s="47" t="s">
        <v>97</v>
      </c>
      <c r="H3410" s="47" t="s">
        <v>2232</v>
      </c>
      <c r="I3410" s="47" t="n">
        <v>6</v>
      </c>
    </row>
    <row r="3411" customFormat="false" ht="15" hidden="false" customHeight="false" outlineLevel="0" collapsed="false">
      <c r="A3411" s="47" t="s">
        <v>5652</v>
      </c>
      <c r="B3411" s="47" t="s">
        <v>944</v>
      </c>
      <c r="C3411" s="48" t="n">
        <v>46088</v>
      </c>
      <c r="D3411" s="47" t="s">
        <v>73</v>
      </c>
      <c r="E3411" s="47" t="s">
        <v>63</v>
      </c>
      <c r="F3411" s="47" t="s">
        <v>2252</v>
      </c>
      <c r="G3411" s="47" t="s">
        <v>97</v>
      </c>
      <c r="H3411" s="47" t="s">
        <v>2232</v>
      </c>
      <c r="I3411" s="47" t="n">
        <v>4</v>
      </c>
    </row>
    <row r="3412" customFormat="false" ht="15" hidden="false" customHeight="false" outlineLevel="0" collapsed="false">
      <c r="A3412" s="47" t="s">
        <v>5653</v>
      </c>
      <c r="B3412" s="47" t="s">
        <v>944</v>
      </c>
      <c r="C3412" s="48" t="n">
        <v>46088</v>
      </c>
      <c r="D3412" s="47" t="s">
        <v>73</v>
      </c>
      <c r="E3412" s="47" t="s">
        <v>63</v>
      </c>
      <c r="F3412" s="47" t="s">
        <v>2252</v>
      </c>
      <c r="G3412" s="47" t="s">
        <v>97</v>
      </c>
      <c r="H3412" s="47" t="s">
        <v>2232</v>
      </c>
      <c r="I3412" s="47" t="n">
        <v>6</v>
      </c>
    </row>
    <row r="3413" customFormat="false" ht="15" hidden="false" customHeight="false" outlineLevel="0" collapsed="false">
      <c r="A3413" s="47" t="s">
        <v>5654</v>
      </c>
      <c r="B3413" s="47" t="s">
        <v>944</v>
      </c>
      <c r="C3413" s="48" t="n">
        <v>46088</v>
      </c>
      <c r="D3413" s="47" t="s">
        <v>73</v>
      </c>
      <c r="E3413" s="47" t="s">
        <v>63</v>
      </c>
      <c r="F3413" s="47" t="s">
        <v>2255</v>
      </c>
      <c r="G3413" s="47" t="s">
        <v>97</v>
      </c>
      <c r="H3413" s="47" t="s">
        <v>2232</v>
      </c>
      <c r="I3413" s="47" t="n">
        <v>5</v>
      </c>
    </row>
    <row r="3414" customFormat="false" ht="15" hidden="false" customHeight="false" outlineLevel="0" collapsed="false">
      <c r="A3414" s="47" t="s">
        <v>5655</v>
      </c>
      <c r="B3414" s="47" t="s">
        <v>944</v>
      </c>
      <c r="C3414" s="48" t="n">
        <v>46088</v>
      </c>
      <c r="D3414" s="47" t="s">
        <v>73</v>
      </c>
      <c r="E3414" s="47" t="s">
        <v>63</v>
      </c>
      <c r="F3414" s="47" t="s">
        <v>2260</v>
      </c>
      <c r="G3414" s="47" t="s">
        <v>97</v>
      </c>
      <c r="H3414" s="47" t="s">
        <v>2232</v>
      </c>
      <c r="I3414" s="47" t="n">
        <v>4</v>
      </c>
    </row>
    <row r="3415" customFormat="false" ht="15" hidden="false" customHeight="false" outlineLevel="0" collapsed="false">
      <c r="A3415" s="47" t="s">
        <v>5656</v>
      </c>
      <c r="B3415" s="47" t="s">
        <v>944</v>
      </c>
      <c r="C3415" s="48" t="n">
        <v>46088</v>
      </c>
      <c r="D3415" s="47" t="s">
        <v>73</v>
      </c>
      <c r="E3415" s="47" t="s">
        <v>63</v>
      </c>
      <c r="F3415" s="47" t="s">
        <v>2252</v>
      </c>
      <c r="G3415" s="47" t="s">
        <v>97</v>
      </c>
      <c r="H3415" s="47" t="s">
        <v>2232</v>
      </c>
      <c r="I3415" s="47" t="n">
        <v>5</v>
      </c>
    </row>
    <row r="3416" customFormat="false" ht="15" hidden="false" customHeight="false" outlineLevel="0" collapsed="false">
      <c r="A3416" s="47" t="s">
        <v>5657</v>
      </c>
      <c r="B3416" s="47" t="s">
        <v>944</v>
      </c>
      <c r="C3416" s="48" t="n">
        <v>46088</v>
      </c>
      <c r="D3416" s="47" t="s">
        <v>73</v>
      </c>
      <c r="E3416" s="47" t="s">
        <v>63</v>
      </c>
      <c r="F3416" s="47" t="s">
        <v>2255</v>
      </c>
      <c r="G3416" s="47" t="s">
        <v>97</v>
      </c>
      <c r="H3416" s="47" t="s">
        <v>2232</v>
      </c>
      <c r="I3416" s="47" t="n">
        <v>4</v>
      </c>
    </row>
    <row r="3417" customFormat="false" ht="15" hidden="false" customHeight="false" outlineLevel="0" collapsed="false">
      <c r="A3417" s="47" t="s">
        <v>5658</v>
      </c>
      <c r="B3417" s="47" t="s">
        <v>945</v>
      </c>
      <c r="C3417" s="48" t="n">
        <v>46088</v>
      </c>
      <c r="D3417" s="47" t="s">
        <v>74</v>
      </c>
      <c r="E3417" s="47" t="s">
        <v>63</v>
      </c>
      <c r="F3417" s="47" t="s">
        <v>2255</v>
      </c>
      <c r="G3417" s="47" t="s">
        <v>93</v>
      </c>
      <c r="H3417" s="47" t="s">
        <v>2253</v>
      </c>
      <c r="I3417" s="47" t="n">
        <v>9</v>
      </c>
    </row>
    <row r="3418" customFormat="false" ht="15" hidden="false" customHeight="false" outlineLevel="0" collapsed="false">
      <c r="A3418" s="47" t="s">
        <v>5659</v>
      </c>
      <c r="B3418" s="47" t="s">
        <v>945</v>
      </c>
      <c r="C3418" s="48" t="n">
        <v>46088</v>
      </c>
      <c r="D3418" s="47" t="s">
        <v>74</v>
      </c>
      <c r="E3418" s="47" t="s">
        <v>63</v>
      </c>
      <c r="F3418" s="47" t="s">
        <v>2255</v>
      </c>
      <c r="G3418" s="47" t="s">
        <v>97</v>
      </c>
      <c r="H3418" s="47" t="s">
        <v>2232</v>
      </c>
      <c r="I3418" s="47" t="n">
        <v>6</v>
      </c>
    </row>
    <row r="3419" customFormat="false" ht="15" hidden="false" customHeight="false" outlineLevel="0" collapsed="false">
      <c r="A3419" s="47" t="s">
        <v>5660</v>
      </c>
      <c r="B3419" s="47" t="s">
        <v>945</v>
      </c>
      <c r="C3419" s="48" t="n">
        <v>46088</v>
      </c>
      <c r="D3419" s="47" t="s">
        <v>74</v>
      </c>
      <c r="E3419" s="47" t="s">
        <v>63</v>
      </c>
      <c r="F3419" s="47" t="s">
        <v>2252</v>
      </c>
      <c r="G3419" s="47" t="s">
        <v>97</v>
      </c>
      <c r="H3419" s="47" t="s">
        <v>2232</v>
      </c>
      <c r="I3419" s="47" t="n">
        <v>5</v>
      </c>
    </row>
    <row r="3420" customFormat="false" ht="15" hidden="false" customHeight="false" outlineLevel="0" collapsed="false">
      <c r="A3420" s="47" t="s">
        <v>5661</v>
      </c>
      <c r="B3420" s="47" t="s">
        <v>945</v>
      </c>
      <c r="C3420" s="48" t="n">
        <v>46088</v>
      </c>
      <c r="D3420" s="47" t="s">
        <v>74</v>
      </c>
      <c r="E3420" s="47" t="s">
        <v>63</v>
      </c>
      <c r="F3420" s="47" t="s">
        <v>2252</v>
      </c>
      <c r="G3420" s="47" t="s">
        <v>97</v>
      </c>
      <c r="H3420" s="47" t="s">
        <v>2232</v>
      </c>
      <c r="I3420" s="47" t="n">
        <v>2</v>
      </c>
    </row>
    <row r="3421" customFormat="false" ht="15" hidden="false" customHeight="false" outlineLevel="0" collapsed="false">
      <c r="A3421" s="47" t="s">
        <v>5662</v>
      </c>
      <c r="B3421" s="47" t="s">
        <v>945</v>
      </c>
      <c r="C3421" s="48" t="n">
        <v>46088</v>
      </c>
      <c r="D3421" s="47" t="s">
        <v>74</v>
      </c>
      <c r="E3421" s="47" t="s">
        <v>63</v>
      </c>
      <c r="F3421" s="47" t="s">
        <v>2260</v>
      </c>
      <c r="G3421" s="47" t="s">
        <v>97</v>
      </c>
      <c r="H3421" s="47" t="s">
        <v>2232</v>
      </c>
      <c r="I3421" s="47" t="n">
        <v>3</v>
      </c>
    </row>
    <row r="3422" customFormat="false" ht="15" hidden="false" customHeight="false" outlineLevel="0" collapsed="false">
      <c r="A3422" s="47" t="s">
        <v>5663</v>
      </c>
      <c r="B3422" s="47" t="s">
        <v>945</v>
      </c>
      <c r="C3422" s="48" t="n">
        <v>46088</v>
      </c>
      <c r="D3422" s="47" t="s">
        <v>74</v>
      </c>
      <c r="E3422" s="47" t="s">
        <v>63</v>
      </c>
      <c r="F3422" s="47" t="s">
        <v>2255</v>
      </c>
      <c r="G3422" s="47" t="s">
        <v>97</v>
      </c>
      <c r="H3422" s="47" t="s">
        <v>2232</v>
      </c>
      <c r="I3422" s="47" t="n">
        <v>4</v>
      </c>
    </row>
    <row r="3423" customFormat="false" ht="15" hidden="false" customHeight="false" outlineLevel="0" collapsed="false">
      <c r="A3423" s="47" t="s">
        <v>5664</v>
      </c>
      <c r="B3423" s="47" t="s">
        <v>946</v>
      </c>
      <c r="C3423" s="48" t="n">
        <v>46088</v>
      </c>
      <c r="D3423" s="47" t="s">
        <v>75</v>
      </c>
      <c r="E3423" s="47" t="s">
        <v>63</v>
      </c>
      <c r="F3423" s="47" t="s">
        <v>2255</v>
      </c>
      <c r="G3423" s="47" t="s">
        <v>93</v>
      </c>
      <c r="H3423" s="47" t="s">
        <v>2253</v>
      </c>
      <c r="I3423" s="47" t="n">
        <v>127</v>
      </c>
    </row>
    <row r="3424" customFormat="false" ht="15" hidden="false" customHeight="false" outlineLevel="0" collapsed="false">
      <c r="A3424" s="47" t="s">
        <v>5665</v>
      </c>
      <c r="B3424" s="47" t="s">
        <v>946</v>
      </c>
      <c r="C3424" s="48" t="n">
        <v>46088</v>
      </c>
      <c r="D3424" s="47" t="s">
        <v>75</v>
      </c>
      <c r="E3424" s="47" t="s">
        <v>63</v>
      </c>
      <c r="F3424" s="47" t="s">
        <v>2255</v>
      </c>
      <c r="G3424" s="47" t="s">
        <v>97</v>
      </c>
      <c r="H3424" s="47" t="s">
        <v>2232</v>
      </c>
      <c r="I3424" s="47" t="n">
        <v>4</v>
      </c>
    </row>
    <row r="3425" customFormat="false" ht="15" hidden="false" customHeight="false" outlineLevel="0" collapsed="false">
      <c r="A3425" s="47" t="s">
        <v>5666</v>
      </c>
      <c r="B3425" s="47" t="s">
        <v>946</v>
      </c>
      <c r="C3425" s="48" t="n">
        <v>46088</v>
      </c>
      <c r="D3425" s="47" t="s">
        <v>75</v>
      </c>
      <c r="E3425" s="47" t="s">
        <v>63</v>
      </c>
      <c r="F3425" s="47" t="s">
        <v>2255</v>
      </c>
      <c r="G3425" s="47" t="s">
        <v>97</v>
      </c>
      <c r="H3425" s="47" t="s">
        <v>2232</v>
      </c>
      <c r="I3425" s="47" t="n">
        <v>6</v>
      </c>
    </row>
    <row r="3426" customFormat="false" ht="15" hidden="false" customHeight="false" outlineLevel="0" collapsed="false">
      <c r="A3426" s="47" t="s">
        <v>5667</v>
      </c>
      <c r="B3426" s="47" t="s">
        <v>946</v>
      </c>
      <c r="C3426" s="48" t="n">
        <v>46088</v>
      </c>
      <c r="D3426" s="47" t="s">
        <v>75</v>
      </c>
      <c r="E3426" s="47" t="s">
        <v>63</v>
      </c>
      <c r="F3426" s="47" t="s">
        <v>2260</v>
      </c>
      <c r="G3426" s="47" t="s">
        <v>97</v>
      </c>
      <c r="H3426" s="47" t="s">
        <v>2232</v>
      </c>
      <c r="I3426" s="47" t="n">
        <v>2</v>
      </c>
    </row>
    <row r="3427" customFormat="false" ht="15" hidden="false" customHeight="false" outlineLevel="0" collapsed="false">
      <c r="A3427" s="47" t="s">
        <v>5668</v>
      </c>
      <c r="B3427" s="47" t="s">
        <v>946</v>
      </c>
      <c r="C3427" s="48" t="n">
        <v>46088</v>
      </c>
      <c r="D3427" s="47" t="s">
        <v>75</v>
      </c>
      <c r="E3427" s="47" t="s">
        <v>63</v>
      </c>
      <c r="F3427" s="47" t="s">
        <v>2255</v>
      </c>
      <c r="G3427" s="47" t="s">
        <v>97</v>
      </c>
      <c r="H3427" s="47" t="s">
        <v>2232</v>
      </c>
      <c r="I3427" s="47" t="n">
        <v>7</v>
      </c>
    </row>
    <row r="3428" customFormat="false" ht="15" hidden="false" customHeight="false" outlineLevel="0" collapsed="false">
      <c r="A3428" s="47" t="s">
        <v>5669</v>
      </c>
      <c r="B3428" s="47" t="s">
        <v>947</v>
      </c>
      <c r="C3428" s="48" t="n">
        <v>46088</v>
      </c>
      <c r="D3428" s="47" t="s">
        <v>73</v>
      </c>
      <c r="E3428" s="47" t="s">
        <v>64</v>
      </c>
      <c r="F3428" s="47" t="s">
        <v>2278</v>
      </c>
      <c r="G3428" s="47" t="s">
        <v>97</v>
      </c>
      <c r="H3428" s="47" t="s">
        <v>2232</v>
      </c>
      <c r="I3428" s="47" t="n">
        <v>3</v>
      </c>
    </row>
    <row r="3429" customFormat="false" ht="15" hidden="false" customHeight="false" outlineLevel="0" collapsed="false">
      <c r="A3429" s="47" t="s">
        <v>5670</v>
      </c>
      <c r="B3429" s="47" t="s">
        <v>949</v>
      </c>
      <c r="C3429" s="48" t="n">
        <v>46088</v>
      </c>
      <c r="D3429" s="47" t="s">
        <v>74</v>
      </c>
      <c r="E3429" s="47" t="s">
        <v>64</v>
      </c>
      <c r="F3429" s="47" t="s">
        <v>2280</v>
      </c>
      <c r="G3429" s="47" t="s">
        <v>93</v>
      </c>
      <c r="H3429" s="47" t="s">
        <v>2253</v>
      </c>
      <c r="I3429" s="47" t="n">
        <v>31</v>
      </c>
    </row>
    <row r="3430" customFormat="false" ht="15" hidden="false" customHeight="false" outlineLevel="0" collapsed="false">
      <c r="A3430" s="47" t="s">
        <v>5671</v>
      </c>
      <c r="B3430" s="47" t="s">
        <v>949</v>
      </c>
      <c r="C3430" s="48" t="n">
        <v>46088</v>
      </c>
      <c r="D3430" s="47" t="s">
        <v>74</v>
      </c>
      <c r="E3430" s="47" t="s">
        <v>64</v>
      </c>
      <c r="F3430" s="47" t="s">
        <v>2278</v>
      </c>
      <c r="G3430" s="47" t="s">
        <v>93</v>
      </c>
      <c r="H3430" s="47" t="s">
        <v>2253</v>
      </c>
      <c r="I3430" s="47" t="n">
        <v>22</v>
      </c>
    </row>
    <row r="3431" customFormat="false" ht="15" hidden="false" customHeight="false" outlineLevel="0" collapsed="false">
      <c r="A3431" s="47" t="s">
        <v>5672</v>
      </c>
      <c r="B3431" s="47" t="s">
        <v>949</v>
      </c>
      <c r="C3431" s="48" t="n">
        <v>46088</v>
      </c>
      <c r="D3431" s="47" t="s">
        <v>74</v>
      </c>
      <c r="E3431" s="47" t="s">
        <v>64</v>
      </c>
      <c r="F3431" s="47" t="s">
        <v>2278</v>
      </c>
      <c r="G3431" s="47" t="s">
        <v>95</v>
      </c>
      <c r="H3431" s="47" t="s">
        <v>2245</v>
      </c>
      <c r="I3431" s="47" t="n">
        <v>37</v>
      </c>
    </row>
    <row r="3432" customFormat="false" ht="15" hidden="false" customHeight="false" outlineLevel="0" collapsed="false">
      <c r="A3432" s="47" t="s">
        <v>5673</v>
      </c>
      <c r="B3432" s="47" t="s">
        <v>950</v>
      </c>
      <c r="C3432" s="48" t="n">
        <v>46088</v>
      </c>
      <c r="D3432" s="47" t="s">
        <v>73</v>
      </c>
      <c r="E3432" s="47" t="s">
        <v>65</v>
      </c>
      <c r="F3432" s="47" t="s">
        <v>2284</v>
      </c>
      <c r="G3432" s="47" t="s">
        <v>94</v>
      </c>
      <c r="H3432" s="47" t="s">
        <v>2229</v>
      </c>
      <c r="I3432" s="47" t="n">
        <v>40</v>
      </c>
    </row>
    <row r="3433" customFormat="false" ht="15" hidden="false" customHeight="false" outlineLevel="0" collapsed="false">
      <c r="A3433" s="47" t="s">
        <v>5674</v>
      </c>
      <c r="B3433" s="47" t="s">
        <v>950</v>
      </c>
      <c r="C3433" s="48" t="n">
        <v>46088</v>
      </c>
      <c r="D3433" s="47" t="s">
        <v>73</v>
      </c>
      <c r="E3433" s="47" t="s">
        <v>65</v>
      </c>
      <c r="F3433" s="47" t="s">
        <v>2284</v>
      </c>
      <c r="G3433" s="47" t="s">
        <v>97</v>
      </c>
      <c r="H3433" s="47" t="s">
        <v>2232</v>
      </c>
      <c r="I3433" s="47" t="n">
        <v>4</v>
      </c>
    </row>
    <row r="3434" customFormat="false" ht="15" hidden="false" customHeight="false" outlineLevel="0" collapsed="false">
      <c r="A3434" s="47" t="s">
        <v>5675</v>
      </c>
      <c r="B3434" s="47" t="s">
        <v>950</v>
      </c>
      <c r="C3434" s="48" t="n">
        <v>46088</v>
      </c>
      <c r="D3434" s="47" t="s">
        <v>73</v>
      </c>
      <c r="E3434" s="47" t="s">
        <v>65</v>
      </c>
      <c r="F3434" s="47" t="s">
        <v>2289</v>
      </c>
      <c r="G3434" s="47" t="s">
        <v>97</v>
      </c>
      <c r="H3434" s="47" t="s">
        <v>2232</v>
      </c>
      <c r="I3434" s="47" t="n">
        <v>2</v>
      </c>
    </row>
    <row r="3435" customFormat="false" ht="15" hidden="false" customHeight="false" outlineLevel="0" collapsed="false">
      <c r="A3435" s="47" t="s">
        <v>5676</v>
      </c>
      <c r="B3435" s="47" t="s">
        <v>950</v>
      </c>
      <c r="C3435" s="48" t="n">
        <v>46088</v>
      </c>
      <c r="D3435" s="47" t="s">
        <v>73</v>
      </c>
      <c r="E3435" s="47" t="s">
        <v>65</v>
      </c>
      <c r="F3435" s="47" t="s">
        <v>2284</v>
      </c>
      <c r="G3435" s="47" t="s">
        <v>97</v>
      </c>
      <c r="H3435" s="47" t="s">
        <v>2232</v>
      </c>
      <c r="I3435" s="47" t="n">
        <v>2</v>
      </c>
    </row>
    <row r="3436" customFormat="false" ht="15" hidden="false" customHeight="false" outlineLevel="0" collapsed="false">
      <c r="A3436" s="47" t="s">
        <v>5677</v>
      </c>
      <c r="B3436" s="47" t="s">
        <v>950</v>
      </c>
      <c r="C3436" s="48" t="n">
        <v>46088</v>
      </c>
      <c r="D3436" s="47" t="s">
        <v>73</v>
      </c>
      <c r="E3436" s="47" t="s">
        <v>65</v>
      </c>
      <c r="F3436" s="47" t="s">
        <v>2284</v>
      </c>
      <c r="G3436" s="47" t="s">
        <v>97</v>
      </c>
      <c r="H3436" s="47" t="s">
        <v>2232</v>
      </c>
      <c r="I3436" s="47" t="n">
        <v>6</v>
      </c>
    </row>
    <row r="3437" customFormat="false" ht="15" hidden="false" customHeight="false" outlineLevel="0" collapsed="false">
      <c r="A3437" s="47" t="s">
        <v>5678</v>
      </c>
      <c r="B3437" s="47" t="s">
        <v>950</v>
      </c>
      <c r="C3437" s="48" t="n">
        <v>46088</v>
      </c>
      <c r="D3437" s="47" t="s">
        <v>73</v>
      </c>
      <c r="E3437" s="47" t="s">
        <v>65</v>
      </c>
      <c r="F3437" s="47" t="s">
        <v>2284</v>
      </c>
      <c r="G3437" s="47" t="s">
        <v>97</v>
      </c>
      <c r="H3437" s="47" t="s">
        <v>2232</v>
      </c>
      <c r="I3437" s="47" t="n">
        <v>2</v>
      </c>
    </row>
    <row r="3438" customFormat="false" ht="15" hidden="false" customHeight="false" outlineLevel="0" collapsed="false">
      <c r="A3438" s="47" t="s">
        <v>5679</v>
      </c>
      <c r="B3438" s="47" t="s">
        <v>952</v>
      </c>
      <c r="C3438" s="48" t="n">
        <v>46088</v>
      </c>
      <c r="D3438" s="47" t="s">
        <v>74</v>
      </c>
      <c r="E3438" s="47" t="s">
        <v>65</v>
      </c>
      <c r="F3438" s="47" t="s">
        <v>2289</v>
      </c>
      <c r="G3438" s="47" t="s">
        <v>96</v>
      </c>
      <c r="H3438" s="47" t="s">
        <v>2270</v>
      </c>
      <c r="I3438" s="47" t="n">
        <v>12</v>
      </c>
    </row>
    <row r="3439" customFormat="false" ht="15" hidden="false" customHeight="false" outlineLevel="0" collapsed="false">
      <c r="A3439" s="47" t="s">
        <v>5680</v>
      </c>
      <c r="B3439" s="47" t="s">
        <v>952</v>
      </c>
      <c r="C3439" s="48" t="n">
        <v>46088</v>
      </c>
      <c r="D3439" s="47" t="s">
        <v>74</v>
      </c>
      <c r="E3439" s="47" t="s">
        <v>65</v>
      </c>
      <c r="F3439" s="47" t="s">
        <v>2284</v>
      </c>
      <c r="G3439" s="47" t="s">
        <v>97</v>
      </c>
      <c r="H3439" s="47" t="s">
        <v>2232</v>
      </c>
      <c r="I3439" s="47" t="n">
        <v>5</v>
      </c>
    </row>
    <row r="3440" customFormat="false" ht="15" hidden="false" customHeight="false" outlineLevel="0" collapsed="false">
      <c r="A3440" s="47" t="s">
        <v>5681</v>
      </c>
      <c r="B3440" s="47" t="s">
        <v>952</v>
      </c>
      <c r="C3440" s="48" t="n">
        <v>46088</v>
      </c>
      <c r="D3440" s="47" t="s">
        <v>74</v>
      </c>
      <c r="E3440" s="47" t="s">
        <v>65</v>
      </c>
      <c r="F3440" s="47" t="s">
        <v>2289</v>
      </c>
      <c r="G3440" s="47" t="s">
        <v>97</v>
      </c>
      <c r="H3440" s="47" t="s">
        <v>2232</v>
      </c>
      <c r="I3440" s="47" t="n">
        <v>3</v>
      </c>
    </row>
    <row r="3441" customFormat="false" ht="15" hidden="false" customHeight="false" outlineLevel="0" collapsed="false">
      <c r="A3441" s="47" t="s">
        <v>5682</v>
      </c>
      <c r="B3441" s="47" t="s">
        <v>952</v>
      </c>
      <c r="C3441" s="48" t="n">
        <v>46088</v>
      </c>
      <c r="D3441" s="47" t="s">
        <v>74</v>
      </c>
      <c r="E3441" s="47" t="s">
        <v>65</v>
      </c>
      <c r="F3441" s="47" t="s">
        <v>2284</v>
      </c>
      <c r="G3441" s="47" t="s">
        <v>97</v>
      </c>
      <c r="H3441" s="47" t="s">
        <v>2232</v>
      </c>
      <c r="I3441" s="47" t="n">
        <v>3</v>
      </c>
    </row>
    <row r="3442" customFormat="false" ht="15" hidden="false" customHeight="false" outlineLevel="0" collapsed="false">
      <c r="A3442" s="47" t="s">
        <v>5683</v>
      </c>
      <c r="B3442" s="47" t="s">
        <v>952</v>
      </c>
      <c r="C3442" s="48" t="n">
        <v>46088</v>
      </c>
      <c r="D3442" s="47" t="s">
        <v>74</v>
      </c>
      <c r="E3442" s="47" t="s">
        <v>65</v>
      </c>
      <c r="F3442" s="47" t="s">
        <v>2289</v>
      </c>
      <c r="G3442" s="47" t="s">
        <v>97</v>
      </c>
      <c r="H3442" s="47" t="s">
        <v>2232</v>
      </c>
      <c r="I3442" s="47" t="n">
        <v>6</v>
      </c>
    </row>
    <row r="3443" customFormat="false" ht="15" hidden="false" customHeight="false" outlineLevel="0" collapsed="false">
      <c r="A3443" s="47" t="s">
        <v>5684</v>
      </c>
      <c r="B3443" s="47" t="s">
        <v>952</v>
      </c>
      <c r="C3443" s="48" t="n">
        <v>46088</v>
      </c>
      <c r="D3443" s="47" t="s">
        <v>74</v>
      </c>
      <c r="E3443" s="47" t="s">
        <v>65</v>
      </c>
      <c r="F3443" s="47" t="s">
        <v>2284</v>
      </c>
      <c r="G3443" s="47" t="s">
        <v>97</v>
      </c>
      <c r="H3443" s="47" t="s">
        <v>2232</v>
      </c>
      <c r="I3443" s="47" t="n">
        <v>5</v>
      </c>
    </row>
    <row r="3444" customFormat="false" ht="15" hidden="false" customHeight="false" outlineLevel="0" collapsed="false">
      <c r="A3444" s="47" t="s">
        <v>5685</v>
      </c>
      <c r="B3444" s="47" t="s">
        <v>952</v>
      </c>
      <c r="C3444" s="48" t="n">
        <v>46088</v>
      </c>
      <c r="D3444" s="47" t="s">
        <v>74</v>
      </c>
      <c r="E3444" s="47" t="s">
        <v>65</v>
      </c>
      <c r="F3444" s="47" t="s">
        <v>2284</v>
      </c>
      <c r="G3444" s="47" t="s">
        <v>97</v>
      </c>
      <c r="H3444" s="47" t="s">
        <v>2232</v>
      </c>
      <c r="I3444" s="47" t="n">
        <v>3</v>
      </c>
    </row>
    <row r="3445" customFormat="false" ht="15" hidden="false" customHeight="false" outlineLevel="0" collapsed="false">
      <c r="A3445" s="47" t="s">
        <v>5686</v>
      </c>
      <c r="B3445" s="47" t="s">
        <v>952</v>
      </c>
      <c r="C3445" s="48" t="n">
        <v>46088</v>
      </c>
      <c r="D3445" s="47" t="s">
        <v>74</v>
      </c>
      <c r="E3445" s="47" t="s">
        <v>65</v>
      </c>
      <c r="F3445" s="47" t="s">
        <v>2284</v>
      </c>
      <c r="G3445" s="47" t="s">
        <v>97</v>
      </c>
      <c r="H3445" s="47" t="s">
        <v>2232</v>
      </c>
      <c r="I3445" s="47" t="n">
        <v>4</v>
      </c>
    </row>
    <row r="3446" customFormat="false" ht="15" hidden="false" customHeight="false" outlineLevel="0" collapsed="false">
      <c r="A3446" s="47" t="s">
        <v>5687</v>
      </c>
      <c r="B3446" s="47" t="s">
        <v>953</v>
      </c>
      <c r="C3446" s="48" t="n">
        <v>46088</v>
      </c>
      <c r="D3446" s="47" t="s">
        <v>75</v>
      </c>
      <c r="E3446" s="47" t="s">
        <v>65</v>
      </c>
      <c r="F3446" s="47" t="s">
        <v>2289</v>
      </c>
      <c r="G3446" s="47" t="s">
        <v>93</v>
      </c>
      <c r="H3446" s="47" t="s">
        <v>2253</v>
      </c>
      <c r="I3446" s="47" t="n">
        <v>50</v>
      </c>
    </row>
    <row r="3447" customFormat="false" ht="15" hidden="false" customHeight="false" outlineLevel="0" collapsed="false">
      <c r="A3447" s="47" t="s">
        <v>5688</v>
      </c>
      <c r="B3447" s="47" t="s">
        <v>953</v>
      </c>
      <c r="C3447" s="48" t="n">
        <v>46088</v>
      </c>
      <c r="D3447" s="47" t="s">
        <v>75</v>
      </c>
      <c r="E3447" s="47" t="s">
        <v>65</v>
      </c>
      <c r="F3447" s="47" t="s">
        <v>2289</v>
      </c>
      <c r="G3447" s="47" t="s">
        <v>97</v>
      </c>
      <c r="H3447" s="47" t="s">
        <v>2232</v>
      </c>
      <c r="I3447" s="47" t="n">
        <v>3</v>
      </c>
    </row>
    <row r="3448" customFormat="false" ht="15" hidden="false" customHeight="false" outlineLevel="0" collapsed="false">
      <c r="A3448" s="47" t="s">
        <v>5689</v>
      </c>
      <c r="B3448" s="47" t="s">
        <v>953</v>
      </c>
      <c r="C3448" s="48" t="n">
        <v>46088</v>
      </c>
      <c r="D3448" s="47" t="s">
        <v>75</v>
      </c>
      <c r="E3448" s="47" t="s">
        <v>65</v>
      </c>
      <c r="F3448" s="47" t="s">
        <v>2289</v>
      </c>
      <c r="G3448" s="47" t="s">
        <v>97</v>
      </c>
      <c r="H3448" s="47" t="s">
        <v>2232</v>
      </c>
      <c r="I3448" s="47" t="n">
        <v>3</v>
      </c>
    </row>
    <row r="3449" customFormat="false" ht="15" hidden="false" customHeight="false" outlineLevel="0" collapsed="false">
      <c r="A3449" s="47" t="s">
        <v>5690</v>
      </c>
      <c r="B3449" s="47" t="s">
        <v>953</v>
      </c>
      <c r="C3449" s="48" t="n">
        <v>46088</v>
      </c>
      <c r="D3449" s="47" t="s">
        <v>75</v>
      </c>
      <c r="E3449" s="47" t="s">
        <v>65</v>
      </c>
      <c r="F3449" s="47" t="s">
        <v>2289</v>
      </c>
      <c r="G3449" s="47" t="s">
        <v>97</v>
      </c>
      <c r="H3449" s="47" t="s">
        <v>2232</v>
      </c>
      <c r="I3449" s="47" t="n">
        <v>2</v>
      </c>
    </row>
    <row r="3450" customFormat="false" ht="15" hidden="false" customHeight="false" outlineLevel="0" collapsed="false">
      <c r="A3450" s="47" t="s">
        <v>5691</v>
      </c>
      <c r="B3450" s="47" t="s">
        <v>953</v>
      </c>
      <c r="C3450" s="48" t="n">
        <v>46088</v>
      </c>
      <c r="D3450" s="47" t="s">
        <v>75</v>
      </c>
      <c r="E3450" s="47" t="s">
        <v>65</v>
      </c>
      <c r="F3450" s="47" t="s">
        <v>2289</v>
      </c>
      <c r="G3450" s="47" t="s">
        <v>97</v>
      </c>
      <c r="H3450" s="47" t="s">
        <v>2232</v>
      </c>
      <c r="I3450" s="47" t="n">
        <v>2</v>
      </c>
    </row>
    <row r="3451" customFormat="false" ht="15" hidden="false" customHeight="false" outlineLevel="0" collapsed="false">
      <c r="A3451" s="47" t="s">
        <v>5692</v>
      </c>
      <c r="B3451" s="47" t="s">
        <v>953</v>
      </c>
      <c r="C3451" s="48" t="n">
        <v>46088</v>
      </c>
      <c r="D3451" s="47" t="s">
        <v>75</v>
      </c>
      <c r="E3451" s="47" t="s">
        <v>65</v>
      </c>
      <c r="F3451" s="47" t="s">
        <v>2284</v>
      </c>
      <c r="G3451" s="47" t="s">
        <v>97</v>
      </c>
      <c r="H3451" s="47" t="s">
        <v>2232</v>
      </c>
      <c r="I3451" s="47" t="n">
        <v>2</v>
      </c>
    </row>
    <row r="3452" customFormat="false" ht="15" hidden="false" customHeight="false" outlineLevel="0" collapsed="false">
      <c r="A3452" s="47" t="s">
        <v>5693</v>
      </c>
      <c r="B3452" s="47" t="s">
        <v>954</v>
      </c>
      <c r="C3452" s="48" t="n">
        <v>46090</v>
      </c>
      <c r="D3452" s="47" t="s">
        <v>73</v>
      </c>
      <c r="E3452" s="47" t="s">
        <v>62</v>
      </c>
      <c r="F3452" s="47" t="s">
        <v>2228</v>
      </c>
      <c r="G3452" s="47" t="s">
        <v>97</v>
      </c>
      <c r="H3452" s="47" t="s">
        <v>2232</v>
      </c>
      <c r="I3452" s="47" t="n">
        <v>6</v>
      </c>
    </row>
    <row r="3453" customFormat="false" ht="15" hidden="false" customHeight="false" outlineLevel="0" collapsed="false">
      <c r="A3453" s="47" t="s">
        <v>5694</v>
      </c>
      <c r="B3453" s="47" t="s">
        <v>954</v>
      </c>
      <c r="C3453" s="48" t="n">
        <v>46090</v>
      </c>
      <c r="D3453" s="47" t="s">
        <v>73</v>
      </c>
      <c r="E3453" s="47" t="s">
        <v>62</v>
      </c>
      <c r="F3453" s="47" t="s">
        <v>2228</v>
      </c>
      <c r="G3453" s="47" t="s">
        <v>97</v>
      </c>
      <c r="H3453" s="47" t="s">
        <v>2232</v>
      </c>
      <c r="I3453" s="47" t="n">
        <v>6</v>
      </c>
    </row>
    <row r="3454" customFormat="false" ht="15" hidden="false" customHeight="false" outlineLevel="0" collapsed="false">
      <c r="A3454" s="47" t="s">
        <v>5695</v>
      </c>
      <c r="B3454" s="47" t="s">
        <v>954</v>
      </c>
      <c r="C3454" s="48" t="n">
        <v>46090</v>
      </c>
      <c r="D3454" s="47" t="s">
        <v>73</v>
      </c>
      <c r="E3454" s="47" t="s">
        <v>62</v>
      </c>
      <c r="F3454" s="47" t="s">
        <v>2228</v>
      </c>
      <c r="G3454" s="47" t="s">
        <v>97</v>
      </c>
      <c r="H3454" s="47" t="s">
        <v>2232</v>
      </c>
      <c r="I3454" s="47" t="n">
        <v>5</v>
      </c>
    </row>
    <row r="3455" customFormat="false" ht="15" hidden="false" customHeight="false" outlineLevel="0" collapsed="false">
      <c r="A3455" s="47" t="s">
        <v>5696</v>
      </c>
      <c r="B3455" s="47" t="s">
        <v>955</v>
      </c>
      <c r="C3455" s="48" t="n">
        <v>46090</v>
      </c>
      <c r="D3455" s="47" t="s">
        <v>74</v>
      </c>
      <c r="E3455" s="47" t="s">
        <v>62</v>
      </c>
      <c r="F3455" s="47" t="s">
        <v>2231</v>
      </c>
      <c r="G3455" s="47" t="s">
        <v>93</v>
      </c>
      <c r="H3455" s="47" t="s">
        <v>2253</v>
      </c>
      <c r="I3455" s="47" t="n">
        <v>22</v>
      </c>
    </row>
    <row r="3456" customFormat="false" ht="15" hidden="false" customHeight="false" outlineLevel="0" collapsed="false">
      <c r="A3456" s="47" t="s">
        <v>5697</v>
      </c>
      <c r="B3456" s="47" t="s">
        <v>955</v>
      </c>
      <c r="C3456" s="48" t="n">
        <v>46090</v>
      </c>
      <c r="D3456" s="47" t="s">
        <v>74</v>
      </c>
      <c r="E3456" s="47" t="s">
        <v>62</v>
      </c>
      <c r="F3456" s="47" t="s">
        <v>2228</v>
      </c>
      <c r="G3456" s="47" t="s">
        <v>97</v>
      </c>
      <c r="H3456" s="47" t="s">
        <v>2232</v>
      </c>
      <c r="I3456" s="47" t="n">
        <v>4</v>
      </c>
    </row>
    <row r="3457" customFormat="false" ht="15" hidden="false" customHeight="false" outlineLevel="0" collapsed="false">
      <c r="A3457" s="47" t="s">
        <v>5698</v>
      </c>
      <c r="B3457" s="47" t="s">
        <v>955</v>
      </c>
      <c r="C3457" s="48" t="n">
        <v>46090</v>
      </c>
      <c r="D3457" s="47" t="s">
        <v>74</v>
      </c>
      <c r="E3457" s="47" t="s">
        <v>62</v>
      </c>
      <c r="F3457" s="47" t="s">
        <v>2228</v>
      </c>
      <c r="G3457" s="47" t="s">
        <v>97</v>
      </c>
      <c r="H3457" s="47" t="s">
        <v>2232</v>
      </c>
      <c r="I3457" s="47" t="n">
        <v>7</v>
      </c>
    </row>
    <row r="3458" customFormat="false" ht="15" hidden="false" customHeight="false" outlineLevel="0" collapsed="false">
      <c r="A3458" s="47" t="s">
        <v>5699</v>
      </c>
      <c r="B3458" s="47" t="s">
        <v>955</v>
      </c>
      <c r="C3458" s="48" t="n">
        <v>46090</v>
      </c>
      <c r="D3458" s="47" t="s">
        <v>74</v>
      </c>
      <c r="E3458" s="47" t="s">
        <v>62</v>
      </c>
      <c r="F3458" s="47" t="s">
        <v>2231</v>
      </c>
      <c r="G3458" s="47" t="s">
        <v>97</v>
      </c>
      <c r="H3458" s="47" t="s">
        <v>2232</v>
      </c>
      <c r="I3458" s="47" t="n">
        <v>6</v>
      </c>
    </row>
    <row r="3459" customFormat="false" ht="15" hidden="false" customHeight="false" outlineLevel="0" collapsed="false">
      <c r="A3459" s="47" t="s">
        <v>5700</v>
      </c>
      <c r="B3459" s="47" t="s">
        <v>955</v>
      </c>
      <c r="C3459" s="48" t="n">
        <v>46090</v>
      </c>
      <c r="D3459" s="47" t="s">
        <v>74</v>
      </c>
      <c r="E3459" s="47" t="s">
        <v>62</v>
      </c>
      <c r="F3459" s="47" t="s">
        <v>2228</v>
      </c>
      <c r="G3459" s="47" t="s">
        <v>97</v>
      </c>
      <c r="H3459" s="47" t="s">
        <v>2232</v>
      </c>
      <c r="I3459" s="47" t="n">
        <v>4</v>
      </c>
    </row>
    <row r="3460" customFormat="false" ht="15" hidden="false" customHeight="false" outlineLevel="0" collapsed="false">
      <c r="A3460" s="47" t="s">
        <v>5701</v>
      </c>
      <c r="B3460" s="47" t="s">
        <v>955</v>
      </c>
      <c r="C3460" s="48" t="n">
        <v>46090</v>
      </c>
      <c r="D3460" s="47" t="s">
        <v>74</v>
      </c>
      <c r="E3460" s="47" t="s">
        <v>62</v>
      </c>
      <c r="F3460" s="47" t="s">
        <v>2228</v>
      </c>
      <c r="G3460" s="47" t="s">
        <v>97</v>
      </c>
      <c r="H3460" s="47" t="s">
        <v>2232</v>
      </c>
      <c r="I3460" s="47" t="n">
        <v>6</v>
      </c>
    </row>
    <row r="3461" customFormat="false" ht="15" hidden="false" customHeight="false" outlineLevel="0" collapsed="false">
      <c r="A3461" s="47" t="s">
        <v>5702</v>
      </c>
      <c r="B3461" s="47" t="s">
        <v>955</v>
      </c>
      <c r="C3461" s="48" t="n">
        <v>46090</v>
      </c>
      <c r="D3461" s="47" t="s">
        <v>74</v>
      </c>
      <c r="E3461" s="47" t="s">
        <v>62</v>
      </c>
      <c r="F3461" s="47" t="s">
        <v>2228</v>
      </c>
      <c r="G3461" s="47" t="s">
        <v>97</v>
      </c>
      <c r="H3461" s="47" t="s">
        <v>2232</v>
      </c>
      <c r="I3461" s="47" t="n">
        <v>6</v>
      </c>
    </row>
    <row r="3462" customFormat="false" ht="15" hidden="false" customHeight="false" outlineLevel="0" collapsed="false">
      <c r="A3462" s="47" t="s">
        <v>5703</v>
      </c>
      <c r="B3462" s="47" t="s">
        <v>956</v>
      </c>
      <c r="C3462" s="48" t="n">
        <v>46090</v>
      </c>
      <c r="D3462" s="47" t="s">
        <v>75</v>
      </c>
      <c r="E3462" s="47" t="s">
        <v>62</v>
      </c>
      <c r="F3462" s="47" t="s">
        <v>2317</v>
      </c>
      <c r="G3462" s="47" t="s">
        <v>93</v>
      </c>
      <c r="H3462" s="47" t="s">
        <v>2253</v>
      </c>
      <c r="I3462" s="47" t="n">
        <v>29</v>
      </c>
    </row>
    <row r="3463" customFormat="false" ht="15" hidden="false" customHeight="false" outlineLevel="0" collapsed="false">
      <c r="A3463" s="47" t="s">
        <v>5704</v>
      </c>
      <c r="B3463" s="47" t="s">
        <v>956</v>
      </c>
      <c r="C3463" s="48" t="n">
        <v>46090</v>
      </c>
      <c r="D3463" s="47" t="s">
        <v>75</v>
      </c>
      <c r="E3463" s="47" t="s">
        <v>62</v>
      </c>
      <c r="F3463" s="47" t="s">
        <v>2317</v>
      </c>
      <c r="G3463" s="47" t="s">
        <v>93</v>
      </c>
      <c r="H3463" s="47" t="s">
        <v>2253</v>
      </c>
      <c r="I3463" s="47" t="n">
        <v>21</v>
      </c>
    </row>
    <row r="3464" customFormat="false" ht="15" hidden="false" customHeight="false" outlineLevel="0" collapsed="false">
      <c r="A3464" s="47" t="s">
        <v>5705</v>
      </c>
      <c r="B3464" s="47" t="s">
        <v>956</v>
      </c>
      <c r="C3464" s="48" t="n">
        <v>46090</v>
      </c>
      <c r="D3464" s="47" t="s">
        <v>75</v>
      </c>
      <c r="E3464" s="47" t="s">
        <v>62</v>
      </c>
      <c r="F3464" s="47" t="s">
        <v>2228</v>
      </c>
      <c r="G3464" s="47" t="s">
        <v>97</v>
      </c>
      <c r="H3464" s="47" t="s">
        <v>2232</v>
      </c>
      <c r="I3464" s="47" t="n">
        <v>7</v>
      </c>
    </row>
    <row r="3465" customFormat="false" ht="15" hidden="false" customHeight="false" outlineLevel="0" collapsed="false">
      <c r="A3465" s="47" t="s">
        <v>5706</v>
      </c>
      <c r="B3465" s="47" t="s">
        <v>956</v>
      </c>
      <c r="C3465" s="48" t="n">
        <v>46090</v>
      </c>
      <c r="D3465" s="47" t="s">
        <v>75</v>
      </c>
      <c r="E3465" s="47" t="s">
        <v>62</v>
      </c>
      <c r="F3465" s="47" t="s">
        <v>2231</v>
      </c>
      <c r="G3465" s="47" t="s">
        <v>97</v>
      </c>
      <c r="H3465" s="47" t="s">
        <v>2232</v>
      </c>
      <c r="I3465" s="47" t="n">
        <v>4</v>
      </c>
    </row>
    <row r="3466" customFormat="false" ht="15" hidden="false" customHeight="false" outlineLevel="0" collapsed="false">
      <c r="A3466" s="47" t="s">
        <v>5707</v>
      </c>
      <c r="B3466" s="47" t="s">
        <v>956</v>
      </c>
      <c r="C3466" s="48" t="n">
        <v>46090</v>
      </c>
      <c r="D3466" s="47" t="s">
        <v>75</v>
      </c>
      <c r="E3466" s="47" t="s">
        <v>62</v>
      </c>
      <c r="F3466" s="47" t="s">
        <v>2228</v>
      </c>
      <c r="G3466" s="47" t="s">
        <v>97</v>
      </c>
      <c r="H3466" s="47" t="s">
        <v>2232</v>
      </c>
      <c r="I3466" s="47" t="n">
        <v>4</v>
      </c>
    </row>
    <row r="3467" customFormat="false" ht="15" hidden="false" customHeight="false" outlineLevel="0" collapsed="false">
      <c r="A3467" s="47" t="s">
        <v>5708</v>
      </c>
      <c r="B3467" s="47" t="s">
        <v>956</v>
      </c>
      <c r="C3467" s="48" t="n">
        <v>46090</v>
      </c>
      <c r="D3467" s="47" t="s">
        <v>75</v>
      </c>
      <c r="E3467" s="47" t="s">
        <v>62</v>
      </c>
      <c r="F3467" s="47" t="s">
        <v>2228</v>
      </c>
      <c r="G3467" s="47" t="s">
        <v>98</v>
      </c>
      <c r="H3467" s="47" t="s">
        <v>2382</v>
      </c>
      <c r="I3467" s="47" t="n">
        <v>32</v>
      </c>
    </row>
    <row r="3468" customFormat="false" ht="15" hidden="false" customHeight="false" outlineLevel="0" collapsed="false">
      <c r="A3468" s="47" t="s">
        <v>5709</v>
      </c>
      <c r="B3468" s="47" t="s">
        <v>957</v>
      </c>
      <c r="C3468" s="48" t="n">
        <v>46090</v>
      </c>
      <c r="D3468" s="47" t="s">
        <v>73</v>
      </c>
      <c r="E3468" s="47" t="s">
        <v>63</v>
      </c>
      <c r="F3468" s="47" t="s">
        <v>2255</v>
      </c>
      <c r="G3468" s="47" t="s">
        <v>93</v>
      </c>
      <c r="H3468" s="47" t="s">
        <v>2253</v>
      </c>
      <c r="I3468" s="47" t="n">
        <v>20</v>
      </c>
    </row>
    <row r="3469" customFormat="false" ht="15" hidden="false" customHeight="false" outlineLevel="0" collapsed="false">
      <c r="A3469" s="47" t="s">
        <v>5710</v>
      </c>
      <c r="B3469" s="47" t="s">
        <v>957</v>
      </c>
      <c r="C3469" s="48" t="n">
        <v>46090</v>
      </c>
      <c r="D3469" s="47" t="s">
        <v>73</v>
      </c>
      <c r="E3469" s="47" t="s">
        <v>63</v>
      </c>
      <c r="F3469" s="47" t="s">
        <v>2252</v>
      </c>
      <c r="G3469" s="47" t="s">
        <v>97</v>
      </c>
      <c r="H3469" s="47" t="s">
        <v>2232</v>
      </c>
      <c r="I3469" s="47" t="n">
        <v>3</v>
      </c>
    </row>
    <row r="3470" customFormat="false" ht="15" hidden="false" customHeight="false" outlineLevel="0" collapsed="false">
      <c r="A3470" s="47" t="s">
        <v>5711</v>
      </c>
      <c r="B3470" s="47" t="s">
        <v>957</v>
      </c>
      <c r="C3470" s="48" t="n">
        <v>46090</v>
      </c>
      <c r="D3470" s="47" t="s">
        <v>73</v>
      </c>
      <c r="E3470" s="47" t="s">
        <v>63</v>
      </c>
      <c r="F3470" s="47" t="s">
        <v>2252</v>
      </c>
      <c r="G3470" s="47" t="s">
        <v>97</v>
      </c>
      <c r="H3470" s="47" t="s">
        <v>2232</v>
      </c>
      <c r="I3470" s="47" t="n">
        <v>2</v>
      </c>
    </row>
    <row r="3471" customFormat="false" ht="15" hidden="false" customHeight="false" outlineLevel="0" collapsed="false">
      <c r="A3471" s="47" t="s">
        <v>5712</v>
      </c>
      <c r="B3471" s="47" t="s">
        <v>957</v>
      </c>
      <c r="C3471" s="48" t="n">
        <v>46090</v>
      </c>
      <c r="D3471" s="47" t="s">
        <v>73</v>
      </c>
      <c r="E3471" s="47" t="s">
        <v>63</v>
      </c>
      <c r="F3471" s="47" t="s">
        <v>2252</v>
      </c>
      <c r="G3471" s="47" t="s">
        <v>97</v>
      </c>
      <c r="H3471" s="47" t="s">
        <v>2232</v>
      </c>
      <c r="I3471" s="47" t="n">
        <v>7</v>
      </c>
    </row>
    <row r="3472" customFormat="false" ht="15" hidden="false" customHeight="false" outlineLevel="0" collapsed="false">
      <c r="A3472" s="47" t="s">
        <v>5713</v>
      </c>
      <c r="B3472" s="47" t="s">
        <v>957</v>
      </c>
      <c r="C3472" s="48" t="n">
        <v>46090</v>
      </c>
      <c r="D3472" s="47" t="s">
        <v>73</v>
      </c>
      <c r="E3472" s="47" t="s">
        <v>63</v>
      </c>
      <c r="F3472" s="47" t="s">
        <v>2255</v>
      </c>
      <c r="G3472" s="47" t="s">
        <v>97</v>
      </c>
      <c r="H3472" s="47" t="s">
        <v>2232</v>
      </c>
      <c r="I3472" s="47" t="n">
        <v>3</v>
      </c>
    </row>
    <row r="3473" customFormat="false" ht="15" hidden="false" customHeight="false" outlineLevel="0" collapsed="false">
      <c r="A3473" s="47" t="s">
        <v>5714</v>
      </c>
      <c r="B3473" s="47" t="s">
        <v>959</v>
      </c>
      <c r="C3473" s="48" t="n">
        <v>46090</v>
      </c>
      <c r="D3473" s="47" t="s">
        <v>74</v>
      </c>
      <c r="E3473" s="47" t="s">
        <v>63</v>
      </c>
      <c r="F3473" s="47" t="s">
        <v>2252</v>
      </c>
      <c r="G3473" s="47" t="s">
        <v>96</v>
      </c>
      <c r="H3473" s="47" t="s">
        <v>2270</v>
      </c>
      <c r="I3473" s="47" t="n">
        <v>70</v>
      </c>
    </row>
    <row r="3474" customFormat="false" ht="15" hidden="false" customHeight="false" outlineLevel="0" collapsed="false">
      <c r="A3474" s="47" t="s">
        <v>5715</v>
      </c>
      <c r="B3474" s="47" t="s">
        <v>959</v>
      </c>
      <c r="C3474" s="48" t="n">
        <v>46090</v>
      </c>
      <c r="D3474" s="47" t="s">
        <v>74</v>
      </c>
      <c r="E3474" s="47" t="s">
        <v>63</v>
      </c>
      <c r="F3474" s="47" t="s">
        <v>2255</v>
      </c>
      <c r="G3474" s="47" t="s">
        <v>97</v>
      </c>
      <c r="H3474" s="47" t="s">
        <v>2232</v>
      </c>
      <c r="I3474" s="47" t="n">
        <v>5</v>
      </c>
    </row>
    <row r="3475" customFormat="false" ht="15" hidden="false" customHeight="false" outlineLevel="0" collapsed="false">
      <c r="A3475" s="47" t="s">
        <v>5716</v>
      </c>
      <c r="B3475" s="47" t="s">
        <v>959</v>
      </c>
      <c r="C3475" s="48" t="n">
        <v>46090</v>
      </c>
      <c r="D3475" s="47" t="s">
        <v>74</v>
      </c>
      <c r="E3475" s="47" t="s">
        <v>63</v>
      </c>
      <c r="F3475" s="47" t="s">
        <v>2255</v>
      </c>
      <c r="G3475" s="47" t="s">
        <v>97</v>
      </c>
      <c r="H3475" s="47" t="s">
        <v>2232</v>
      </c>
      <c r="I3475" s="47" t="n">
        <v>5</v>
      </c>
    </row>
    <row r="3476" customFormat="false" ht="15" hidden="false" customHeight="false" outlineLevel="0" collapsed="false">
      <c r="A3476" s="47" t="s">
        <v>5717</v>
      </c>
      <c r="B3476" s="47" t="s">
        <v>959</v>
      </c>
      <c r="C3476" s="48" t="n">
        <v>46090</v>
      </c>
      <c r="D3476" s="47" t="s">
        <v>74</v>
      </c>
      <c r="E3476" s="47" t="s">
        <v>63</v>
      </c>
      <c r="F3476" s="47" t="s">
        <v>2255</v>
      </c>
      <c r="G3476" s="47" t="s">
        <v>97</v>
      </c>
      <c r="H3476" s="47" t="s">
        <v>2232</v>
      </c>
      <c r="I3476" s="47" t="n">
        <v>6</v>
      </c>
    </row>
    <row r="3477" customFormat="false" ht="15" hidden="false" customHeight="false" outlineLevel="0" collapsed="false">
      <c r="A3477" s="47" t="s">
        <v>5718</v>
      </c>
      <c r="B3477" s="47" t="s">
        <v>959</v>
      </c>
      <c r="C3477" s="48" t="n">
        <v>46090</v>
      </c>
      <c r="D3477" s="47" t="s">
        <v>74</v>
      </c>
      <c r="E3477" s="47" t="s">
        <v>63</v>
      </c>
      <c r="F3477" s="47" t="s">
        <v>2255</v>
      </c>
      <c r="G3477" s="47" t="s">
        <v>97</v>
      </c>
      <c r="H3477" s="47" t="s">
        <v>2232</v>
      </c>
      <c r="I3477" s="47" t="n">
        <v>6</v>
      </c>
    </row>
    <row r="3478" customFormat="false" ht="15" hidden="false" customHeight="false" outlineLevel="0" collapsed="false">
      <c r="A3478" s="47" t="s">
        <v>5719</v>
      </c>
      <c r="B3478" s="47" t="s">
        <v>960</v>
      </c>
      <c r="C3478" s="48" t="n">
        <v>46090</v>
      </c>
      <c r="D3478" s="47" t="s">
        <v>75</v>
      </c>
      <c r="E3478" s="47" t="s">
        <v>63</v>
      </c>
      <c r="F3478" s="47" t="s">
        <v>2255</v>
      </c>
      <c r="G3478" s="47" t="s">
        <v>93</v>
      </c>
      <c r="H3478" s="47" t="s">
        <v>2253</v>
      </c>
      <c r="I3478" s="47" t="n">
        <v>34</v>
      </c>
    </row>
    <row r="3479" customFormat="false" ht="15" hidden="false" customHeight="false" outlineLevel="0" collapsed="false">
      <c r="A3479" s="47" t="s">
        <v>5720</v>
      </c>
      <c r="B3479" s="47" t="s">
        <v>960</v>
      </c>
      <c r="C3479" s="48" t="n">
        <v>46090</v>
      </c>
      <c r="D3479" s="47" t="s">
        <v>75</v>
      </c>
      <c r="E3479" s="47" t="s">
        <v>63</v>
      </c>
      <c r="F3479" s="47" t="s">
        <v>2255</v>
      </c>
      <c r="G3479" s="47" t="s">
        <v>97</v>
      </c>
      <c r="H3479" s="47" t="s">
        <v>2232</v>
      </c>
      <c r="I3479" s="47" t="n">
        <v>5</v>
      </c>
    </row>
    <row r="3480" customFormat="false" ht="15" hidden="false" customHeight="false" outlineLevel="0" collapsed="false">
      <c r="A3480" s="47" t="s">
        <v>5721</v>
      </c>
      <c r="B3480" s="47" t="s">
        <v>960</v>
      </c>
      <c r="C3480" s="48" t="n">
        <v>46090</v>
      </c>
      <c r="D3480" s="47" t="s">
        <v>75</v>
      </c>
      <c r="E3480" s="47" t="s">
        <v>63</v>
      </c>
      <c r="F3480" s="47" t="s">
        <v>2260</v>
      </c>
      <c r="G3480" s="47" t="s">
        <v>97</v>
      </c>
      <c r="H3480" s="47" t="s">
        <v>2232</v>
      </c>
      <c r="I3480" s="47" t="n">
        <v>4</v>
      </c>
    </row>
    <row r="3481" customFormat="false" ht="15" hidden="false" customHeight="false" outlineLevel="0" collapsed="false">
      <c r="A3481" s="47" t="s">
        <v>5722</v>
      </c>
      <c r="B3481" s="47" t="s">
        <v>960</v>
      </c>
      <c r="C3481" s="48" t="n">
        <v>46090</v>
      </c>
      <c r="D3481" s="47" t="s">
        <v>75</v>
      </c>
      <c r="E3481" s="47" t="s">
        <v>63</v>
      </c>
      <c r="F3481" s="47" t="s">
        <v>2255</v>
      </c>
      <c r="G3481" s="47" t="s">
        <v>97</v>
      </c>
      <c r="H3481" s="47" t="s">
        <v>2232</v>
      </c>
      <c r="I3481" s="47" t="n">
        <v>3</v>
      </c>
    </row>
    <row r="3482" customFormat="false" ht="15" hidden="false" customHeight="false" outlineLevel="0" collapsed="false">
      <c r="A3482" s="47" t="s">
        <v>5723</v>
      </c>
      <c r="B3482" s="47" t="s">
        <v>960</v>
      </c>
      <c r="C3482" s="48" t="n">
        <v>46090</v>
      </c>
      <c r="D3482" s="47" t="s">
        <v>75</v>
      </c>
      <c r="E3482" s="47" t="s">
        <v>63</v>
      </c>
      <c r="F3482" s="47" t="s">
        <v>2255</v>
      </c>
      <c r="G3482" s="47" t="s">
        <v>97</v>
      </c>
      <c r="H3482" s="47" t="s">
        <v>2232</v>
      </c>
      <c r="I3482" s="47" t="n">
        <v>2</v>
      </c>
    </row>
    <row r="3483" customFormat="false" ht="15" hidden="false" customHeight="false" outlineLevel="0" collapsed="false">
      <c r="A3483" s="47" t="s">
        <v>5724</v>
      </c>
      <c r="B3483" s="47" t="s">
        <v>960</v>
      </c>
      <c r="C3483" s="48" t="n">
        <v>46090</v>
      </c>
      <c r="D3483" s="47" t="s">
        <v>75</v>
      </c>
      <c r="E3483" s="47" t="s">
        <v>63</v>
      </c>
      <c r="F3483" s="47" t="s">
        <v>2260</v>
      </c>
      <c r="G3483" s="47" t="s">
        <v>97</v>
      </c>
      <c r="H3483" s="47" t="s">
        <v>2232</v>
      </c>
      <c r="I3483" s="47" t="n">
        <v>4</v>
      </c>
    </row>
    <row r="3484" customFormat="false" ht="15" hidden="false" customHeight="false" outlineLevel="0" collapsed="false">
      <c r="A3484" s="47" t="s">
        <v>5725</v>
      </c>
      <c r="B3484" s="47" t="s">
        <v>961</v>
      </c>
      <c r="C3484" s="48" t="n">
        <v>46090</v>
      </c>
      <c r="D3484" s="47" t="s">
        <v>73</v>
      </c>
      <c r="E3484" s="47" t="s">
        <v>64</v>
      </c>
      <c r="F3484" s="47" t="s">
        <v>2278</v>
      </c>
      <c r="G3484" s="47" t="s">
        <v>93</v>
      </c>
      <c r="H3484" s="47" t="s">
        <v>2253</v>
      </c>
      <c r="I3484" s="47" t="n">
        <v>25</v>
      </c>
    </row>
    <row r="3485" customFormat="false" ht="15" hidden="false" customHeight="false" outlineLevel="0" collapsed="false">
      <c r="A3485" s="47" t="s">
        <v>5726</v>
      </c>
      <c r="B3485" s="47" t="s">
        <v>961</v>
      </c>
      <c r="C3485" s="48" t="n">
        <v>46090</v>
      </c>
      <c r="D3485" s="47" t="s">
        <v>73</v>
      </c>
      <c r="E3485" s="47" t="s">
        <v>64</v>
      </c>
      <c r="F3485" s="47" t="s">
        <v>2278</v>
      </c>
      <c r="G3485" s="47" t="s">
        <v>97</v>
      </c>
      <c r="H3485" s="47" t="s">
        <v>2232</v>
      </c>
      <c r="I3485" s="47" t="n">
        <v>4</v>
      </c>
    </row>
    <row r="3486" customFormat="false" ht="15" hidden="false" customHeight="false" outlineLevel="0" collapsed="false">
      <c r="A3486" s="47" t="s">
        <v>5727</v>
      </c>
      <c r="B3486" s="47" t="s">
        <v>962</v>
      </c>
      <c r="C3486" s="48" t="n">
        <v>46090</v>
      </c>
      <c r="D3486" s="47" t="s">
        <v>74</v>
      </c>
      <c r="E3486" s="47" t="s">
        <v>64</v>
      </c>
      <c r="F3486" s="47" t="s">
        <v>2280</v>
      </c>
      <c r="G3486" s="47" t="s">
        <v>97</v>
      </c>
      <c r="H3486" s="47" t="s">
        <v>2232</v>
      </c>
      <c r="I3486" s="47" t="n">
        <v>3</v>
      </c>
    </row>
    <row r="3487" customFormat="false" ht="15" hidden="false" customHeight="false" outlineLevel="0" collapsed="false">
      <c r="A3487" s="47" t="s">
        <v>5728</v>
      </c>
      <c r="B3487" s="47" t="s">
        <v>962</v>
      </c>
      <c r="C3487" s="48" t="n">
        <v>46090</v>
      </c>
      <c r="D3487" s="47" t="s">
        <v>74</v>
      </c>
      <c r="E3487" s="47" t="s">
        <v>64</v>
      </c>
      <c r="F3487" s="47" t="s">
        <v>2280</v>
      </c>
      <c r="G3487" s="47" t="s">
        <v>97</v>
      </c>
      <c r="H3487" s="47" t="s">
        <v>2232</v>
      </c>
      <c r="I3487" s="47" t="n">
        <v>5</v>
      </c>
    </row>
    <row r="3488" customFormat="false" ht="15" hidden="false" customHeight="false" outlineLevel="0" collapsed="false">
      <c r="A3488" s="47" t="s">
        <v>5729</v>
      </c>
      <c r="B3488" s="47" t="s">
        <v>962</v>
      </c>
      <c r="C3488" s="48" t="n">
        <v>46090</v>
      </c>
      <c r="D3488" s="47" t="s">
        <v>74</v>
      </c>
      <c r="E3488" s="47" t="s">
        <v>64</v>
      </c>
      <c r="F3488" s="47" t="s">
        <v>2278</v>
      </c>
      <c r="G3488" s="47" t="s">
        <v>97</v>
      </c>
      <c r="H3488" s="47" t="s">
        <v>2232</v>
      </c>
      <c r="I3488" s="47" t="n">
        <v>3</v>
      </c>
    </row>
    <row r="3489" customFormat="false" ht="15" hidden="false" customHeight="false" outlineLevel="0" collapsed="false">
      <c r="A3489" s="47" t="s">
        <v>5730</v>
      </c>
      <c r="B3489" s="47" t="s">
        <v>963</v>
      </c>
      <c r="C3489" s="48" t="n">
        <v>46090</v>
      </c>
      <c r="D3489" s="47" t="s">
        <v>73</v>
      </c>
      <c r="E3489" s="47" t="s">
        <v>65</v>
      </c>
      <c r="F3489" s="47" t="s">
        <v>2284</v>
      </c>
      <c r="G3489" s="47" t="s">
        <v>97</v>
      </c>
      <c r="H3489" s="47" t="s">
        <v>2232</v>
      </c>
      <c r="I3489" s="47" t="n">
        <v>6</v>
      </c>
    </row>
    <row r="3490" customFormat="false" ht="15" hidden="false" customHeight="false" outlineLevel="0" collapsed="false">
      <c r="A3490" s="47" t="s">
        <v>5731</v>
      </c>
      <c r="B3490" s="47" t="s">
        <v>963</v>
      </c>
      <c r="C3490" s="48" t="n">
        <v>46090</v>
      </c>
      <c r="D3490" s="47" t="s">
        <v>73</v>
      </c>
      <c r="E3490" s="47" t="s">
        <v>65</v>
      </c>
      <c r="F3490" s="47" t="s">
        <v>2284</v>
      </c>
      <c r="G3490" s="47" t="s">
        <v>97</v>
      </c>
      <c r="H3490" s="47" t="s">
        <v>2232</v>
      </c>
      <c r="I3490" s="47" t="n">
        <v>6</v>
      </c>
    </row>
    <row r="3491" customFormat="false" ht="15" hidden="false" customHeight="false" outlineLevel="0" collapsed="false">
      <c r="A3491" s="47" t="s">
        <v>5732</v>
      </c>
      <c r="B3491" s="47" t="s">
        <v>963</v>
      </c>
      <c r="C3491" s="48" t="n">
        <v>46090</v>
      </c>
      <c r="D3491" s="47" t="s">
        <v>73</v>
      </c>
      <c r="E3491" s="47" t="s">
        <v>65</v>
      </c>
      <c r="F3491" s="47" t="s">
        <v>2284</v>
      </c>
      <c r="G3491" s="47" t="s">
        <v>97</v>
      </c>
      <c r="H3491" s="47" t="s">
        <v>2232</v>
      </c>
      <c r="I3491" s="47" t="n">
        <v>6</v>
      </c>
    </row>
    <row r="3492" customFormat="false" ht="15" hidden="false" customHeight="false" outlineLevel="0" collapsed="false">
      <c r="A3492" s="47" t="s">
        <v>5733</v>
      </c>
      <c r="B3492" s="47" t="s">
        <v>963</v>
      </c>
      <c r="C3492" s="48" t="n">
        <v>46090</v>
      </c>
      <c r="D3492" s="47" t="s">
        <v>73</v>
      </c>
      <c r="E3492" s="47" t="s">
        <v>65</v>
      </c>
      <c r="F3492" s="47" t="s">
        <v>2289</v>
      </c>
      <c r="G3492" s="47" t="s">
        <v>97</v>
      </c>
      <c r="H3492" s="47" t="s">
        <v>2232</v>
      </c>
      <c r="I3492" s="47" t="n">
        <v>4</v>
      </c>
    </row>
    <row r="3493" customFormat="false" ht="15" hidden="false" customHeight="false" outlineLevel="0" collapsed="false">
      <c r="A3493" s="47" t="s">
        <v>5734</v>
      </c>
      <c r="B3493" s="47" t="s">
        <v>963</v>
      </c>
      <c r="C3493" s="48" t="n">
        <v>46090</v>
      </c>
      <c r="D3493" s="47" t="s">
        <v>73</v>
      </c>
      <c r="E3493" s="47" t="s">
        <v>65</v>
      </c>
      <c r="F3493" s="47" t="s">
        <v>2284</v>
      </c>
      <c r="G3493" s="47" t="s">
        <v>97</v>
      </c>
      <c r="H3493" s="47" t="s">
        <v>2232</v>
      </c>
      <c r="I3493" s="47" t="n">
        <v>2</v>
      </c>
    </row>
    <row r="3494" customFormat="false" ht="15" hidden="false" customHeight="false" outlineLevel="0" collapsed="false">
      <c r="A3494" s="47" t="s">
        <v>5735</v>
      </c>
      <c r="B3494" s="47" t="s">
        <v>963</v>
      </c>
      <c r="C3494" s="48" t="n">
        <v>46090</v>
      </c>
      <c r="D3494" s="47" t="s">
        <v>73</v>
      </c>
      <c r="E3494" s="47" t="s">
        <v>65</v>
      </c>
      <c r="F3494" s="47" t="s">
        <v>2289</v>
      </c>
      <c r="G3494" s="47" t="s">
        <v>97</v>
      </c>
      <c r="H3494" s="47" t="s">
        <v>2232</v>
      </c>
      <c r="I3494" s="47" t="n">
        <v>6</v>
      </c>
    </row>
    <row r="3495" customFormat="false" ht="15" hidden="false" customHeight="false" outlineLevel="0" collapsed="false">
      <c r="A3495" s="47" t="s">
        <v>5736</v>
      </c>
      <c r="B3495" s="47" t="s">
        <v>963</v>
      </c>
      <c r="C3495" s="48" t="n">
        <v>46090</v>
      </c>
      <c r="D3495" s="47" t="s">
        <v>73</v>
      </c>
      <c r="E3495" s="47" t="s">
        <v>65</v>
      </c>
      <c r="F3495" s="47" t="s">
        <v>2284</v>
      </c>
      <c r="G3495" s="47" t="s">
        <v>97</v>
      </c>
      <c r="H3495" s="47" t="s">
        <v>2232</v>
      </c>
      <c r="I3495" s="47" t="n">
        <v>4</v>
      </c>
    </row>
    <row r="3496" customFormat="false" ht="15" hidden="false" customHeight="false" outlineLevel="0" collapsed="false">
      <c r="A3496" s="47" t="s">
        <v>5737</v>
      </c>
      <c r="B3496" s="47" t="s">
        <v>964</v>
      </c>
      <c r="C3496" s="48" t="n">
        <v>46090</v>
      </c>
      <c r="D3496" s="47" t="s">
        <v>74</v>
      </c>
      <c r="E3496" s="47" t="s">
        <v>65</v>
      </c>
      <c r="F3496" s="47" t="s">
        <v>2284</v>
      </c>
      <c r="G3496" s="47" t="s">
        <v>93</v>
      </c>
      <c r="H3496" s="47" t="s">
        <v>2253</v>
      </c>
      <c r="I3496" s="47" t="n">
        <v>64</v>
      </c>
    </row>
    <row r="3497" customFormat="false" ht="15" hidden="false" customHeight="false" outlineLevel="0" collapsed="false">
      <c r="A3497" s="47" t="s">
        <v>5738</v>
      </c>
      <c r="B3497" s="47" t="s">
        <v>964</v>
      </c>
      <c r="C3497" s="48" t="n">
        <v>46090</v>
      </c>
      <c r="D3497" s="47" t="s">
        <v>74</v>
      </c>
      <c r="E3497" s="47" t="s">
        <v>65</v>
      </c>
      <c r="F3497" s="47" t="s">
        <v>2284</v>
      </c>
      <c r="G3497" s="47" t="s">
        <v>97</v>
      </c>
      <c r="H3497" s="47" t="s">
        <v>2232</v>
      </c>
      <c r="I3497" s="47" t="n">
        <v>5</v>
      </c>
    </row>
    <row r="3498" customFormat="false" ht="15" hidden="false" customHeight="false" outlineLevel="0" collapsed="false">
      <c r="A3498" s="47" t="s">
        <v>5739</v>
      </c>
      <c r="B3498" s="47" t="s">
        <v>964</v>
      </c>
      <c r="C3498" s="48" t="n">
        <v>46090</v>
      </c>
      <c r="D3498" s="47" t="s">
        <v>74</v>
      </c>
      <c r="E3498" s="47" t="s">
        <v>65</v>
      </c>
      <c r="F3498" s="47" t="s">
        <v>2284</v>
      </c>
      <c r="G3498" s="47" t="s">
        <v>97</v>
      </c>
      <c r="H3498" s="47" t="s">
        <v>2232</v>
      </c>
      <c r="I3498" s="47" t="n">
        <v>6</v>
      </c>
    </row>
    <row r="3499" customFormat="false" ht="15" hidden="false" customHeight="false" outlineLevel="0" collapsed="false">
      <c r="A3499" s="47" t="s">
        <v>5740</v>
      </c>
      <c r="B3499" s="47" t="s">
        <v>964</v>
      </c>
      <c r="C3499" s="48" t="n">
        <v>46090</v>
      </c>
      <c r="D3499" s="47" t="s">
        <v>74</v>
      </c>
      <c r="E3499" s="47" t="s">
        <v>65</v>
      </c>
      <c r="F3499" s="47" t="s">
        <v>2284</v>
      </c>
      <c r="G3499" s="47" t="s">
        <v>97</v>
      </c>
      <c r="H3499" s="47" t="s">
        <v>2232</v>
      </c>
      <c r="I3499" s="47" t="n">
        <v>2</v>
      </c>
    </row>
    <row r="3500" customFormat="false" ht="15" hidden="false" customHeight="false" outlineLevel="0" collapsed="false">
      <c r="A3500" s="47" t="s">
        <v>5741</v>
      </c>
      <c r="B3500" s="47" t="s">
        <v>964</v>
      </c>
      <c r="C3500" s="48" t="n">
        <v>46090</v>
      </c>
      <c r="D3500" s="47" t="s">
        <v>74</v>
      </c>
      <c r="E3500" s="47" t="s">
        <v>65</v>
      </c>
      <c r="F3500" s="47" t="s">
        <v>2284</v>
      </c>
      <c r="G3500" s="47" t="s">
        <v>97</v>
      </c>
      <c r="H3500" s="47" t="s">
        <v>2232</v>
      </c>
      <c r="I3500" s="47" t="n">
        <v>2</v>
      </c>
    </row>
    <row r="3501" customFormat="false" ht="15" hidden="false" customHeight="false" outlineLevel="0" collapsed="false">
      <c r="A3501" s="47" t="s">
        <v>5742</v>
      </c>
      <c r="B3501" s="47" t="s">
        <v>964</v>
      </c>
      <c r="C3501" s="48" t="n">
        <v>46090</v>
      </c>
      <c r="D3501" s="47" t="s">
        <v>74</v>
      </c>
      <c r="E3501" s="47" t="s">
        <v>65</v>
      </c>
      <c r="F3501" s="47" t="s">
        <v>2284</v>
      </c>
      <c r="G3501" s="47" t="s">
        <v>97</v>
      </c>
      <c r="H3501" s="47" t="s">
        <v>2232</v>
      </c>
      <c r="I3501" s="47" t="n">
        <v>2</v>
      </c>
    </row>
    <row r="3502" customFormat="false" ht="15" hidden="false" customHeight="false" outlineLevel="0" collapsed="false">
      <c r="A3502" s="47" t="s">
        <v>5743</v>
      </c>
      <c r="B3502" s="47" t="s">
        <v>964</v>
      </c>
      <c r="C3502" s="48" t="n">
        <v>46090</v>
      </c>
      <c r="D3502" s="47" t="s">
        <v>74</v>
      </c>
      <c r="E3502" s="47" t="s">
        <v>65</v>
      </c>
      <c r="F3502" s="47" t="s">
        <v>2284</v>
      </c>
      <c r="G3502" s="47" t="s">
        <v>97</v>
      </c>
      <c r="H3502" s="47" t="s">
        <v>2232</v>
      </c>
      <c r="I3502" s="47" t="n">
        <v>6</v>
      </c>
    </row>
    <row r="3503" customFormat="false" ht="15" hidden="false" customHeight="false" outlineLevel="0" collapsed="false">
      <c r="A3503" s="47" t="s">
        <v>5744</v>
      </c>
      <c r="B3503" s="47" t="s">
        <v>965</v>
      </c>
      <c r="C3503" s="48" t="n">
        <v>46090</v>
      </c>
      <c r="D3503" s="47" t="s">
        <v>75</v>
      </c>
      <c r="E3503" s="47" t="s">
        <v>65</v>
      </c>
      <c r="F3503" s="47" t="s">
        <v>2284</v>
      </c>
      <c r="G3503" s="47" t="s">
        <v>95</v>
      </c>
      <c r="H3503" s="47" t="s">
        <v>2245</v>
      </c>
      <c r="I3503" s="47" t="n">
        <v>76</v>
      </c>
    </row>
    <row r="3504" customFormat="false" ht="15" hidden="false" customHeight="false" outlineLevel="0" collapsed="false">
      <c r="A3504" s="47" t="s">
        <v>5745</v>
      </c>
      <c r="B3504" s="47" t="s">
        <v>965</v>
      </c>
      <c r="C3504" s="48" t="n">
        <v>46090</v>
      </c>
      <c r="D3504" s="47" t="s">
        <v>75</v>
      </c>
      <c r="E3504" s="47" t="s">
        <v>65</v>
      </c>
      <c r="F3504" s="47" t="s">
        <v>2289</v>
      </c>
      <c r="G3504" s="47" t="s">
        <v>96</v>
      </c>
      <c r="H3504" s="47" t="s">
        <v>2270</v>
      </c>
      <c r="I3504" s="47" t="n">
        <v>29</v>
      </c>
    </row>
    <row r="3505" customFormat="false" ht="15" hidden="false" customHeight="false" outlineLevel="0" collapsed="false">
      <c r="A3505" s="47" t="s">
        <v>5746</v>
      </c>
      <c r="B3505" s="47" t="s">
        <v>965</v>
      </c>
      <c r="C3505" s="48" t="n">
        <v>46090</v>
      </c>
      <c r="D3505" s="47" t="s">
        <v>75</v>
      </c>
      <c r="E3505" s="47" t="s">
        <v>65</v>
      </c>
      <c r="F3505" s="47" t="s">
        <v>2284</v>
      </c>
      <c r="G3505" s="47" t="s">
        <v>97</v>
      </c>
      <c r="H3505" s="47" t="s">
        <v>2232</v>
      </c>
      <c r="I3505" s="47" t="n">
        <v>5</v>
      </c>
    </row>
    <row r="3506" customFormat="false" ht="15" hidden="false" customHeight="false" outlineLevel="0" collapsed="false">
      <c r="A3506" s="47" t="s">
        <v>5747</v>
      </c>
      <c r="B3506" s="47" t="s">
        <v>965</v>
      </c>
      <c r="C3506" s="48" t="n">
        <v>46090</v>
      </c>
      <c r="D3506" s="47" t="s">
        <v>75</v>
      </c>
      <c r="E3506" s="47" t="s">
        <v>65</v>
      </c>
      <c r="F3506" s="47" t="s">
        <v>2284</v>
      </c>
      <c r="G3506" s="47" t="s">
        <v>97</v>
      </c>
      <c r="H3506" s="47" t="s">
        <v>2232</v>
      </c>
      <c r="I3506" s="47" t="n">
        <v>4</v>
      </c>
    </row>
    <row r="3507" customFormat="false" ht="15" hidden="false" customHeight="false" outlineLevel="0" collapsed="false">
      <c r="A3507" s="47" t="s">
        <v>5748</v>
      </c>
      <c r="B3507" s="47" t="s">
        <v>965</v>
      </c>
      <c r="C3507" s="48" t="n">
        <v>46090</v>
      </c>
      <c r="D3507" s="47" t="s">
        <v>75</v>
      </c>
      <c r="E3507" s="47" t="s">
        <v>65</v>
      </c>
      <c r="F3507" s="47" t="s">
        <v>2289</v>
      </c>
      <c r="G3507" s="47" t="s">
        <v>97</v>
      </c>
      <c r="H3507" s="47" t="s">
        <v>2232</v>
      </c>
      <c r="I3507" s="47" t="n">
        <v>4</v>
      </c>
    </row>
    <row r="3508" customFormat="false" ht="15" hidden="false" customHeight="false" outlineLevel="0" collapsed="false">
      <c r="A3508" s="47" t="s">
        <v>5749</v>
      </c>
      <c r="B3508" s="47" t="s">
        <v>965</v>
      </c>
      <c r="C3508" s="48" t="n">
        <v>46090</v>
      </c>
      <c r="D3508" s="47" t="s">
        <v>75</v>
      </c>
      <c r="E3508" s="47" t="s">
        <v>65</v>
      </c>
      <c r="F3508" s="47" t="s">
        <v>2284</v>
      </c>
      <c r="G3508" s="47" t="s">
        <v>97</v>
      </c>
      <c r="H3508" s="47" t="s">
        <v>2232</v>
      </c>
      <c r="I3508" s="47" t="n">
        <v>4</v>
      </c>
    </row>
    <row r="3509" customFormat="false" ht="15" hidden="false" customHeight="false" outlineLevel="0" collapsed="false">
      <c r="A3509" s="47" t="s">
        <v>5750</v>
      </c>
      <c r="B3509" s="47" t="s">
        <v>966</v>
      </c>
      <c r="C3509" s="48" t="n">
        <v>46091</v>
      </c>
      <c r="D3509" s="47" t="s">
        <v>73</v>
      </c>
      <c r="E3509" s="47" t="s">
        <v>62</v>
      </c>
      <c r="F3509" s="47" t="s">
        <v>2231</v>
      </c>
      <c r="G3509" s="47" t="s">
        <v>93</v>
      </c>
      <c r="H3509" s="47" t="s">
        <v>2253</v>
      </c>
      <c r="I3509" s="47" t="n">
        <v>7</v>
      </c>
    </row>
    <row r="3510" customFormat="false" ht="15" hidden="false" customHeight="false" outlineLevel="0" collapsed="false">
      <c r="A3510" s="47" t="s">
        <v>5751</v>
      </c>
      <c r="B3510" s="47" t="s">
        <v>966</v>
      </c>
      <c r="C3510" s="48" t="n">
        <v>46091</v>
      </c>
      <c r="D3510" s="47" t="s">
        <v>73</v>
      </c>
      <c r="E3510" s="47" t="s">
        <v>62</v>
      </c>
      <c r="F3510" s="47" t="s">
        <v>2228</v>
      </c>
      <c r="G3510" s="47" t="s">
        <v>94</v>
      </c>
      <c r="H3510" s="47" t="s">
        <v>2229</v>
      </c>
      <c r="I3510" s="47" t="n">
        <v>134</v>
      </c>
    </row>
    <row r="3511" customFormat="false" ht="15" hidden="false" customHeight="false" outlineLevel="0" collapsed="false">
      <c r="A3511" s="47" t="s">
        <v>5752</v>
      </c>
      <c r="B3511" s="47" t="s">
        <v>966</v>
      </c>
      <c r="C3511" s="48" t="n">
        <v>46091</v>
      </c>
      <c r="D3511" s="47" t="s">
        <v>73</v>
      </c>
      <c r="E3511" s="47" t="s">
        <v>62</v>
      </c>
      <c r="F3511" s="47" t="s">
        <v>2231</v>
      </c>
      <c r="G3511" s="47" t="s">
        <v>97</v>
      </c>
      <c r="H3511" s="47" t="s">
        <v>2232</v>
      </c>
      <c r="I3511" s="47" t="n">
        <v>2</v>
      </c>
    </row>
    <row r="3512" customFormat="false" ht="15" hidden="false" customHeight="false" outlineLevel="0" collapsed="false">
      <c r="A3512" s="47" t="s">
        <v>5753</v>
      </c>
      <c r="B3512" s="47" t="s">
        <v>966</v>
      </c>
      <c r="C3512" s="48" t="n">
        <v>46091</v>
      </c>
      <c r="D3512" s="47" t="s">
        <v>73</v>
      </c>
      <c r="E3512" s="47" t="s">
        <v>62</v>
      </c>
      <c r="F3512" s="47" t="s">
        <v>2228</v>
      </c>
      <c r="G3512" s="47" t="s">
        <v>97</v>
      </c>
      <c r="H3512" s="47" t="s">
        <v>2232</v>
      </c>
      <c r="I3512" s="47" t="n">
        <v>3</v>
      </c>
    </row>
    <row r="3513" customFormat="false" ht="15" hidden="false" customHeight="false" outlineLevel="0" collapsed="false">
      <c r="A3513" s="47" t="s">
        <v>5754</v>
      </c>
      <c r="B3513" s="47" t="s">
        <v>966</v>
      </c>
      <c r="C3513" s="48" t="n">
        <v>46091</v>
      </c>
      <c r="D3513" s="47" t="s">
        <v>73</v>
      </c>
      <c r="E3513" s="47" t="s">
        <v>62</v>
      </c>
      <c r="F3513" s="47" t="s">
        <v>2228</v>
      </c>
      <c r="G3513" s="47" t="s">
        <v>97</v>
      </c>
      <c r="H3513" s="47" t="s">
        <v>2232</v>
      </c>
      <c r="I3513" s="47" t="n">
        <v>2</v>
      </c>
    </row>
    <row r="3514" customFormat="false" ht="15" hidden="false" customHeight="false" outlineLevel="0" collapsed="false">
      <c r="A3514" s="47" t="s">
        <v>5755</v>
      </c>
      <c r="B3514" s="47" t="s">
        <v>966</v>
      </c>
      <c r="C3514" s="48" t="n">
        <v>46091</v>
      </c>
      <c r="D3514" s="47" t="s">
        <v>73</v>
      </c>
      <c r="E3514" s="47" t="s">
        <v>62</v>
      </c>
      <c r="F3514" s="47" t="s">
        <v>2228</v>
      </c>
      <c r="G3514" s="47" t="s">
        <v>97</v>
      </c>
      <c r="H3514" s="47" t="s">
        <v>2232</v>
      </c>
      <c r="I3514" s="47" t="n">
        <v>7</v>
      </c>
    </row>
    <row r="3515" customFormat="false" ht="15" hidden="false" customHeight="false" outlineLevel="0" collapsed="false">
      <c r="A3515" s="47" t="s">
        <v>5756</v>
      </c>
      <c r="B3515" s="47" t="s">
        <v>968</v>
      </c>
      <c r="C3515" s="48" t="n">
        <v>46091</v>
      </c>
      <c r="D3515" s="47" t="s">
        <v>74</v>
      </c>
      <c r="E3515" s="47" t="s">
        <v>62</v>
      </c>
      <c r="F3515" s="47" t="s">
        <v>2228</v>
      </c>
      <c r="G3515" s="47" t="s">
        <v>97</v>
      </c>
      <c r="H3515" s="47" t="s">
        <v>2232</v>
      </c>
      <c r="I3515" s="47" t="n">
        <v>7</v>
      </c>
    </row>
    <row r="3516" customFormat="false" ht="15" hidden="false" customHeight="false" outlineLevel="0" collapsed="false">
      <c r="A3516" s="47" t="s">
        <v>5757</v>
      </c>
      <c r="B3516" s="47" t="s">
        <v>968</v>
      </c>
      <c r="C3516" s="48" t="n">
        <v>46091</v>
      </c>
      <c r="D3516" s="47" t="s">
        <v>74</v>
      </c>
      <c r="E3516" s="47" t="s">
        <v>62</v>
      </c>
      <c r="F3516" s="47" t="s">
        <v>2228</v>
      </c>
      <c r="G3516" s="47" t="s">
        <v>97</v>
      </c>
      <c r="H3516" s="47" t="s">
        <v>2232</v>
      </c>
      <c r="I3516" s="47" t="n">
        <v>2</v>
      </c>
    </row>
    <row r="3517" customFormat="false" ht="15" hidden="false" customHeight="false" outlineLevel="0" collapsed="false">
      <c r="A3517" s="47" t="s">
        <v>5758</v>
      </c>
      <c r="B3517" s="47" t="s">
        <v>968</v>
      </c>
      <c r="C3517" s="48" t="n">
        <v>46091</v>
      </c>
      <c r="D3517" s="47" t="s">
        <v>74</v>
      </c>
      <c r="E3517" s="47" t="s">
        <v>62</v>
      </c>
      <c r="F3517" s="47" t="s">
        <v>2228</v>
      </c>
      <c r="G3517" s="47" t="s">
        <v>97</v>
      </c>
      <c r="H3517" s="47" t="s">
        <v>2232</v>
      </c>
      <c r="I3517" s="47" t="n">
        <v>3</v>
      </c>
    </row>
    <row r="3518" customFormat="false" ht="15" hidden="false" customHeight="false" outlineLevel="0" collapsed="false">
      <c r="A3518" s="47" t="s">
        <v>5759</v>
      </c>
      <c r="B3518" s="47" t="s">
        <v>969</v>
      </c>
      <c r="C3518" s="48" t="n">
        <v>46091</v>
      </c>
      <c r="D3518" s="47" t="s">
        <v>75</v>
      </c>
      <c r="E3518" s="47" t="s">
        <v>62</v>
      </c>
      <c r="F3518" s="47" t="s">
        <v>2231</v>
      </c>
      <c r="G3518" s="47" t="s">
        <v>93</v>
      </c>
      <c r="H3518" s="47" t="s">
        <v>2253</v>
      </c>
      <c r="I3518" s="47" t="n">
        <v>10</v>
      </c>
    </row>
    <row r="3519" customFormat="false" ht="15" hidden="false" customHeight="false" outlineLevel="0" collapsed="false">
      <c r="A3519" s="47" t="s">
        <v>5760</v>
      </c>
      <c r="B3519" s="47" t="s">
        <v>969</v>
      </c>
      <c r="C3519" s="48" t="n">
        <v>46091</v>
      </c>
      <c r="D3519" s="47" t="s">
        <v>75</v>
      </c>
      <c r="E3519" s="47" t="s">
        <v>62</v>
      </c>
      <c r="F3519" s="47" t="s">
        <v>2228</v>
      </c>
      <c r="G3519" s="47" t="s">
        <v>97</v>
      </c>
      <c r="H3519" s="47" t="s">
        <v>2232</v>
      </c>
      <c r="I3519" s="47" t="n">
        <v>5</v>
      </c>
    </row>
    <row r="3520" customFormat="false" ht="15" hidden="false" customHeight="false" outlineLevel="0" collapsed="false">
      <c r="A3520" s="47" t="s">
        <v>5761</v>
      </c>
      <c r="B3520" s="47" t="s">
        <v>969</v>
      </c>
      <c r="C3520" s="48" t="n">
        <v>46091</v>
      </c>
      <c r="D3520" s="47" t="s">
        <v>75</v>
      </c>
      <c r="E3520" s="47" t="s">
        <v>62</v>
      </c>
      <c r="F3520" s="47" t="s">
        <v>2231</v>
      </c>
      <c r="G3520" s="47" t="s">
        <v>97</v>
      </c>
      <c r="H3520" s="47" t="s">
        <v>2232</v>
      </c>
      <c r="I3520" s="47" t="n">
        <v>6</v>
      </c>
    </row>
    <row r="3521" customFormat="false" ht="15" hidden="false" customHeight="false" outlineLevel="0" collapsed="false">
      <c r="A3521" s="47" t="s">
        <v>5762</v>
      </c>
      <c r="B3521" s="47" t="s">
        <v>969</v>
      </c>
      <c r="C3521" s="48" t="n">
        <v>46091</v>
      </c>
      <c r="D3521" s="47" t="s">
        <v>75</v>
      </c>
      <c r="E3521" s="47" t="s">
        <v>62</v>
      </c>
      <c r="F3521" s="47" t="s">
        <v>2317</v>
      </c>
      <c r="G3521" s="47" t="s">
        <v>97</v>
      </c>
      <c r="H3521" s="47" t="s">
        <v>2232</v>
      </c>
      <c r="I3521" s="47" t="n">
        <v>7</v>
      </c>
    </row>
    <row r="3522" customFormat="false" ht="15" hidden="false" customHeight="false" outlineLevel="0" collapsed="false">
      <c r="A3522" s="47" t="s">
        <v>5763</v>
      </c>
      <c r="B3522" s="47" t="s">
        <v>969</v>
      </c>
      <c r="C3522" s="48" t="n">
        <v>46091</v>
      </c>
      <c r="D3522" s="47" t="s">
        <v>75</v>
      </c>
      <c r="E3522" s="47" t="s">
        <v>62</v>
      </c>
      <c r="F3522" s="47" t="s">
        <v>2231</v>
      </c>
      <c r="G3522" s="47" t="s">
        <v>97</v>
      </c>
      <c r="H3522" s="47" t="s">
        <v>2232</v>
      </c>
      <c r="I3522" s="47" t="n">
        <v>4</v>
      </c>
    </row>
    <row r="3523" customFormat="false" ht="15" hidden="false" customHeight="false" outlineLevel="0" collapsed="false">
      <c r="A3523" s="47" t="s">
        <v>5764</v>
      </c>
      <c r="B3523" s="47" t="s">
        <v>969</v>
      </c>
      <c r="C3523" s="48" t="n">
        <v>46091</v>
      </c>
      <c r="D3523" s="47" t="s">
        <v>75</v>
      </c>
      <c r="E3523" s="47" t="s">
        <v>62</v>
      </c>
      <c r="F3523" s="47" t="s">
        <v>2231</v>
      </c>
      <c r="G3523" s="47" t="s">
        <v>97</v>
      </c>
      <c r="H3523" s="47" t="s">
        <v>2232</v>
      </c>
      <c r="I3523" s="47" t="n">
        <v>7</v>
      </c>
    </row>
    <row r="3524" customFormat="false" ht="15" hidden="false" customHeight="false" outlineLevel="0" collapsed="false">
      <c r="A3524" s="47" t="s">
        <v>5765</v>
      </c>
      <c r="B3524" s="47" t="s">
        <v>969</v>
      </c>
      <c r="C3524" s="48" t="n">
        <v>46091</v>
      </c>
      <c r="D3524" s="47" t="s">
        <v>75</v>
      </c>
      <c r="E3524" s="47" t="s">
        <v>62</v>
      </c>
      <c r="F3524" s="47" t="s">
        <v>2231</v>
      </c>
      <c r="G3524" s="47" t="s">
        <v>97</v>
      </c>
      <c r="H3524" s="47" t="s">
        <v>2232</v>
      </c>
      <c r="I3524" s="47" t="n">
        <v>4</v>
      </c>
    </row>
    <row r="3525" customFormat="false" ht="15" hidden="false" customHeight="false" outlineLevel="0" collapsed="false">
      <c r="A3525" s="47" t="s">
        <v>5766</v>
      </c>
      <c r="B3525" s="47" t="s">
        <v>969</v>
      </c>
      <c r="C3525" s="48" t="n">
        <v>46091</v>
      </c>
      <c r="D3525" s="47" t="s">
        <v>75</v>
      </c>
      <c r="E3525" s="47" t="s">
        <v>62</v>
      </c>
      <c r="F3525" s="47" t="s">
        <v>2231</v>
      </c>
      <c r="G3525" s="47" t="s">
        <v>97</v>
      </c>
      <c r="H3525" s="47" t="s">
        <v>2232</v>
      </c>
      <c r="I3525" s="47" t="n">
        <v>6</v>
      </c>
    </row>
    <row r="3526" customFormat="false" ht="15" hidden="false" customHeight="false" outlineLevel="0" collapsed="false">
      <c r="A3526" s="47" t="s">
        <v>5767</v>
      </c>
      <c r="B3526" s="47" t="s">
        <v>970</v>
      </c>
      <c r="C3526" s="48" t="n">
        <v>46091</v>
      </c>
      <c r="D3526" s="47" t="s">
        <v>73</v>
      </c>
      <c r="E3526" s="47" t="s">
        <v>64</v>
      </c>
      <c r="F3526" s="47" t="s">
        <v>2278</v>
      </c>
      <c r="G3526" s="47" t="s">
        <v>93</v>
      </c>
      <c r="H3526" s="47" t="s">
        <v>2253</v>
      </c>
      <c r="I3526" s="47" t="n">
        <v>6</v>
      </c>
    </row>
    <row r="3527" customFormat="false" ht="15" hidden="false" customHeight="false" outlineLevel="0" collapsed="false">
      <c r="A3527" s="47" t="s">
        <v>5768</v>
      </c>
      <c r="B3527" s="47" t="s">
        <v>970</v>
      </c>
      <c r="C3527" s="48" t="n">
        <v>46091</v>
      </c>
      <c r="D3527" s="47" t="s">
        <v>73</v>
      </c>
      <c r="E3527" s="47" t="s">
        <v>64</v>
      </c>
      <c r="F3527" s="47" t="s">
        <v>2280</v>
      </c>
      <c r="G3527" s="47" t="s">
        <v>93</v>
      </c>
      <c r="H3527" s="47" t="s">
        <v>2253</v>
      </c>
      <c r="I3527" s="47" t="n">
        <v>11</v>
      </c>
    </row>
    <row r="3528" customFormat="false" ht="15" hidden="false" customHeight="false" outlineLevel="0" collapsed="false">
      <c r="A3528" s="47" t="s">
        <v>5769</v>
      </c>
      <c r="B3528" s="47" t="s">
        <v>970</v>
      </c>
      <c r="C3528" s="48" t="n">
        <v>46091</v>
      </c>
      <c r="D3528" s="47" t="s">
        <v>73</v>
      </c>
      <c r="E3528" s="47" t="s">
        <v>64</v>
      </c>
      <c r="F3528" s="47" t="s">
        <v>2278</v>
      </c>
      <c r="G3528" s="47" t="s">
        <v>97</v>
      </c>
      <c r="H3528" s="47" t="s">
        <v>2232</v>
      </c>
      <c r="I3528" s="47" t="n">
        <v>3</v>
      </c>
    </row>
    <row r="3529" customFormat="false" ht="15" hidden="false" customHeight="false" outlineLevel="0" collapsed="false">
      <c r="A3529" s="47" t="s">
        <v>5770</v>
      </c>
      <c r="B3529" s="47" t="s">
        <v>970</v>
      </c>
      <c r="C3529" s="48" t="n">
        <v>46091</v>
      </c>
      <c r="D3529" s="47" t="s">
        <v>73</v>
      </c>
      <c r="E3529" s="47" t="s">
        <v>64</v>
      </c>
      <c r="F3529" s="47" t="s">
        <v>2280</v>
      </c>
      <c r="G3529" s="47" t="s">
        <v>97</v>
      </c>
      <c r="H3529" s="47" t="s">
        <v>2232</v>
      </c>
      <c r="I3529" s="47" t="n">
        <v>5</v>
      </c>
    </row>
    <row r="3530" customFormat="false" ht="15" hidden="false" customHeight="false" outlineLevel="0" collapsed="false">
      <c r="A3530" s="47" t="s">
        <v>5771</v>
      </c>
      <c r="B3530" s="47" t="s">
        <v>971</v>
      </c>
      <c r="C3530" s="48" t="n">
        <v>46091</v>
      </c>
      <c r="D3530" s="47" t="s">
        <v>74</v>
      </c>
      <c r="E3530" s="47" t="s">
        <v>64</v>
      </c>
      <c r="F3530" s="47" t="s">
        <v>2278</v>
      </c>
      <c r="G3530" s="47" t="s">
        <v>94</v>
      </c>
      <c r="H3530" s="47" t="s">
        <v>2229</v>
      </c>
      <c r="I3530" s="47" t="n">
        <v>91</v>
      </c>
    </row>
    <row r="3531" customFormat="false" ht="15" hidden="false" customHeight="false" outlineLevel="0" collapsed="false">
      <c r="A3531" s="47" t="s">
        <v>5772</v>
      </c>
      <c r="B3531" s="47" t="s">
        <v>971</v>
      </c>
      <c r="C3531" s="48" t="n">
        <v>46091</v>
      </c>
      <c r="D3531" s="47" t="s">
        <v>74</v>
      </c>
      <c r="E3531" s="47" t="s">
        <v>64</v>
      </c>
      <c r="F3531" s="47" t="s">
        <v>2280</v>
      </c>
      <c r="G3531" s="47" t="s">
        <v>96</v>
      </c>
      <c r="H3531" s="47" t="s">
        <v>2270</v>
      </c>
      <c r="I3531" s="47" t="n">
        <v>6</v>
      </c>
    </row>
    <row r="3532" customFormat="false" ht="15" hidden="false" customHeight="false" outlineLevel="0" collapsed="false">
      <c r="A3532" s="47" t="s">
        <v>5773</v>
      </c>
      <c r="B3532" s="47" t="s">
        <v>971</v>
      </c>
      <c r="C3532" s="48" t="n">
        <v>46091</v>
      </c>
      <c r="D3532" s="47" t="s">
        <v>74</v>
      </c>
      <c r="E3532" s="47" t="s">
        <v>64</v>
      </c>
      <c r="F3532" s="47" t="s">
        <v>2278</v>
      </c>
      <c r="G3532" s="47" t="s">
        <v>97</v>
      </c>
      <c r="H3532" s="47" t="s">
        <v>2232</v>
      </c>
      <c r="I3532" s="47" t="n">
        <v>7</v>
      </c>
    </row>
    <row r="3533" customFormat="false" ht="15" hidden="false" customHeight="false" outlineLevel="0" collapsed="false">
      <c r="A3533" s="47" t="s">
        <v>5774</v>
      </c>
      <c r="B3533" s="47" t="s">
        <v>971</v>
      </c>
      <c r="C3533" s="48" t="n">
        <v>46091</v>
      </c>
      <c r="D3533" s="47" t="s">
        <v>74</v>
      </c>
      <c r="E3533" s="47" t="s">
        <v>64</v>
      </c>
      <c r="F3533" s="47" t="s">
        <v>2280</v>
      </c>
      <c r="G3533" s="47" t="s">
        <v>97</v>
      </c>
      <c r="H3533" s="47" t="s">
        <v>2232</v>
      </c>
      <c r="I3533" s="47" t="n">
        <v>2</v>
      </c>
    </row>
    <row r="3534" customFormat="false" ht="15" hidden="false" customHeight="false" outlineLevel="0" collapsed="false">
      <c r="A3534" s="47" t="s">
        <v>5775</v>
      </c>
      <c r="B3534" s="47" t="s">
        <v>971</v>
      </c>
      <c r="C3534" s="48" t="n">
        <v>46091</v>
      </c>
      <c r="D3534" s="47" t="s">
        <v>74</v>
      </c>
      <c r="E3534" s="47" t="s">
        <v>64</v>
      </c>
      <c r="F3534" s="47" t="s">
        <v>2280</v>
      </c>
      <c r="G3534" s="47" t="s">
        <v>97</v>
      </c>
      <c r="H3534" s="47" t="s">
        <v>2232</v>
      </c>
      <c r="I3534" s="47" t="n">
        <v>4</v>
      </c>
    </row>
    <row r="3535" customFormat="false" ht="15" hidden="false" customHeight="false" outlineLevel="0" collapsed="false">
      <c r="A3535" s="47" t="s">
        <v>5776</v>
      </c>
      <c r="B3535" s="47" t="s">
        <v>971</v>
      </c>
      <c r="C3535" s="48" t="n">
        <v>46091</v>
      </c>
      <c r="D3535" s="47" t="s">
        <v>74</v>
      </c>
      <c r="E3535" s="47" t="s">
        <v>64</v>
      </c>
      <c r="F3535" s="47" t="s">
        <v>2278</v>
      </c>
      <c r="G3535" s="47" t="s">
        <v>97</v>
      </c>
      <c r="H3535" s="47" t="s">
        <v>2232</v>
      </c>
      <c r="I3535" s="47" t="n">
        <v>5</v>
      </c>
    </row>
    <row r="3536" customFormat="false" ht="15" hidden="false" customHeight="false" outlineLevel="0" collapsed="false">
      <c r="A3536" s="47" t="s">
        <v>5777</v>
      </c>
      <c r="B3536" s="47" t="s">
        <v>973</v>
      </c>
      <c r="C3536" s="48" t="n">
        <v>46091</v>
      </c>
      <c r="D3536" s="47" t="s">
        <v>73</v>
      </c>
      <c r="E3536" s="47" t="s">
        <v>65</v>
      </c>
      <c r="F3536" s="47" t="s">
        <v>2284</v>
      </c>
      <c r="G3536" s="47" t="s">
        <v>97</v>
      </c>
      <c r="H3536" s="47" t="s">
        <v>2232</v>
      </c>
      <c r="I3536" s="47" t="n">
        <v>3</v>
      </c>
    </row>
    <row r="3537" customFormat="false" ht="15" hidden="false" customHeight="false" outlineLevel="0" collapsed="false">
      <c r="A3537" s="47" t="s">
        <v>5778</v>
      </c>
      <c r="B3537" s="47" t="s">
        <v>973</v>
      </c>
      <c r="C3537" s="48" t="n">
        <v>46091</v>
      </c>
      <c r="D3537" s="47" t="s">
        <v>73</v>
      </c>
      <c r="E3537" s="47" t="s">
        <v>65</v>
      </c>
      <c r="F3537" s="47" t="s">
        <v>2289</v>
      </c>
      <c r="G3537" s="47" t="s">
        <v>97</v>
      </c>
      <c r="H3537" s="47" t="s">
        <v>2232</v>
      </c>
      <c r="I3537" s="47" t="n">
        <v>4</v>
      </c>
    </row>
    <row r="3538" customFormat="false" ht="15" hidden="false" customHeight="false" outlineLevel="0" collapsed="false">
      <c r="A3538" s="47" t="s">
        <v>5779</v>
      </c>
      <c r="B3538" s="47" t="s">
        <v>973</v>
      </c>
      <c r="C3538" s="48" t="n">
        <v>46091</v>
      </c>
      <c r="D3538" s="47" t="s">
        <v>73</v>
      </c>
      <c r="E3538" s="47" t="s">
        <v>65</v>
      </c>
      <c r="F3538" s="47" t="s">
        <v>2284</v>
      </c>
      <c r="G3538" s="47" t="s">
        <v>97</v>
      </c>
      <c r="H3538" s="47" t="s">
        <v>2232</v>
      </c>
      <c r="I3538" s="47" t="n">
        <v>2</v>
      </c>
    </row>
    <row r="3539" customFormat="false" ht="15" hidden="false" customHeight="false" outlineLevel="0" collapsed="false">
      <c r="A3539" s="47" t="s">
        <v>5780</v>
      </c>
      <c r="B3539" s="47" t="s">
        <v>973</v>
      </c>
      <c r="C3539" s="48" t="n">
        <v>46091</v>
      </c>
      <c r="D3539" s="47" t="s">
        <v>73</v>
      </c>
      <c r="E3539" s="47" t="s">
        <v>65</v>
      </c>
      <c r="F3539" s="47" t="s">
        <v>2289</v>
      </c>
      <c r="G3539" s="47" t="s">
        <v>97</v>
      </c>
      <c r="H3539" s="47" t="s">
        <v>2232</v>
      </c>
      <c r="I3539" s="47" t="n">
        <v>3</v>
      </c>
    </row>
    <row r="3540" customFormat="false" ht="15" hidden="false" customHeight="false" outlineLevel="0" collapsed="false">
      <c r="A3540" s="47" t="s">
        <v>5781</v>
      </c>
      <c r="B3540" s="47" t="s">
        <v>973</v>
      </c>
      <c r="C3540" s="48" t="n">
        <v>46091</v>
      </c>
      <c r="D3540" s="47" t="s">
        <v>73</v>
      </c>
      <c r="E3540" s="47" t="s">
        <v>65</v>
      </c>
      <c r="F3540" s="47" t="s">
        <v>2284</v>
      </c>
      <c r="G3540" s="47" t="s">
        <v>97</v>
      </c>
      <c r="H3540" s="47" t="s">
        <v>2232</v>
      </c>
      <c r="I3540" s="47" t="n">
        <v>4</v>
      </c>
    </row>
    <row r="3541" customFormat="false" ht="15" hidden="false" customHeight="false" outlineLevel="0" collapsed="false">
      <c r="A3541" s="47" t="s">
        <v>5782</v>
      </c>
      <c r="B3541" s="47" t="s">
        <v>973</v>
      </c>
      <c r="C3541" s="48" t="n">
        <v>46091</v>
      </c>
      <c r="D3541" s="47" t="s">
        <v>73</v>
      </c>
      <c r="E3541" s="47" t="s">
        <v>65</v>
      </c>
      <c r="F3541" s="47" t="s">
        <v>2284</v>
      </c>
      <c r="G3541" s="47" t="s">
        <v>97</v>
      </c>
      <c r="H3541" s="47" t="s">
        <v>2232</v>
      </c>
      <c r="I3541" s="47" t="n">
        <v>2</v>
      </c>
    </row>
    <row r="3542" customFormat="false" ht="15" hidden="false" customHeight="false" outlineLevel="0" collapsed="false">
      <c r="A3542" s="47" t="s">
        <v>5783</v>
      </c>
      <c r="B3542" s="47" t="s">
        <v>973</v>
      </c>
      <c r="C3542" s="48" t="n">
        <v>46091</v>
      </c>
      <c r="D3542" s="47" t="s">
        <v>73</v>
      </c>
      <c r="E3542" s="47" t="s">
        <v>65</v>
      </c>
      <c r="F3542" s="47" t="s">
        <v>2289</v>
      </c>
      <c r="G3542" s="47" t="s">
        <v>97</v>
      </c>
      <c r="H3542" s="47" t="s">
        <v>2232</v>
      </c>
      <c r="I3542" s="47" t="n">
        <v>4</v>
      </c>
    </row>
    <row r="3543" customFormat="false" ht="15" hidden="false" customHeight="false" outlineLevel="0" collapsed="false">
      <c r="A3543" s="47" t="s">
        <v>5784</v>
      </c>
      <c r="B3543" s="47" t="s">
        <v>973</v>
      </c>
      <c r="C3543" s="48" t="n">
        <v>46091</v>
      </c>
      <c r="D3543" s="47" t="s">
        <v>73</v>
      </c>
      <c r="E3543" s="47" t="s">
        <v>65</v>
      </c>
      <c r="F3543" s="47" t="s">
        <v>2284</v>
      </c>
      <c r="G3543" s="47" t="s">
        <v>97</v>
      </c>
      <c r="H3543" s="47" t="s">
        <v>2232</v>
      </c>
      <c r="I3543" s="47" t="n">
        <v>5</v>
      </c>
    </row>
    <row r="3544" customFormat="false" ht="15" hidden="false" customHeight="false" outlineLevel="0" collapsed="false">
      <c r="A3544" s="47" t="s">
        <v>5785</v>
      </c>
      <c r="B3544" s="47" t="s">
        <v>973</v>
      </c>
      <c r="C3544" s="48" t="n">
        <v>46091</v>
      </c>
      <c r="D3544" s="47" t="s">
        <v>73</v>
      </c>
      <c r="E3544" s="47" t="s">
        <v>65</v>
      </c>
      <c r="F3544" s="47" t="s">
        <v>2284</v>
      </c>
      <c r="G3544" s="47" t="s">
        <v>97</v>
      </c>
      <c r="H3544" s="47" t="s">
        <v>2232</v>
      </c>
      <c r="I3544" s="47" t="n">
        <v>2</v>
      </c>
    </row>
    <row r="3545" customFormat="false" ht="15" hidden="false" customHeight="false" outlineLevel="0" collapsed="false">
      <c r="A3545" s="47" t="s">
        <v>5786</v>
      </c>
      <c r="B3545" s="47" t="s">
        <v>973</v>
      </c>
      <c r="C3545" s="48" t="n">
        <v>46091</v>
      </c>
      <c r="D3545" s="47" t="s">
        <v>73</v>
      </c>
      <c r="E3545" s="47" t="s">
        <v>65</v>
      </c>
      <c r="F3545" s="47" t="s">
        <v>2284</v>
      </c>
      <c r="G3545" s="47" t="s">
        <v>97</v>
      </c>
      <c r="H3545" s="47" t="s">
        <v>2232</v>
      </c>
      <c r="I3545" s="47" t="n">
        <v>3</v>
      </c>
    </row>
    <row r="3546" customFormat="false" ht="15" hidden="false" customHeight="false" outlineLevel="0" collapsed="false">
      <c r="A3546" s="47" t="s">
        <v>5787</v>
      </c>
      <c r="B3546" s="47" t="s">
        <v>975</v>
      </c>
      <c r="C3546" s="48" t="n">
        <v>46091</v>
      </c>
      <c r="D3546" s="47" t="s">
        <v>74</v>
      </c>
      <c r="E3546" s="47" t="s">
        <v>65</v>
      </c>
      <c r="F3546" s="47" t="s">
        <v>2284</v>
      </c>
      <c r="G3546" s="47" t="s">
        <v>93</v>
      </c>
      <c r="H3546" s="47" t="s">
        <v>2253</v>
      </c>
      <c r="I3546" s="47" t="n">
        <v>49</v>
      </c>
    </row>
    <row r="3547" customFormat="false" ht="15" hidden="false" customHeight="false" outlineLevel="0" collapsed="false">
      <c r="A3547" s="47" t="s">
        <v>5788</v>
      </c>
      <c r="B3547" s="47" t="s">
        <v>975</v>
      </c>
      <c r="C3547" s="48" t="n">
        <v>46091</v>
      </c>
      <c r="D3547" s="47" t="s">
        <v>74</v>
      </c>
      <c r="E3547" s="47" t="s">
        <v>65</v>
      </c>
      <c r="F3547" s="47" t="s">
        <v>2284</v>
      </c>
      <c r="G3547" s="47" t="s">
        <v>97</v>
      </c>
      <c r="H3547" s="47" t="s">
        <v>2232</v>
      </c>
      <c r="I3547" s="47" t="n">
        <v>4</v>
      </c>
    </row>
    <row r="3548" customFormat="false" ht="15" hidden="false" customHeight="false" outlineLevel="0" collapsed="false">
      <c r="A3548" s="47" t="s">
        <v>5789</v>
      </c>
      <c r="B3548" s="47" t="s">
        <v>975</v>
      </c>
      <c r="C3548" s="48" t="n">
        <v>46091</v>
      </c>
      <c r="D3548" s="47" t="s">
        <v>74</v>
      </c>
      <c r="E3548" s="47" t="s">
        <v>65</v>
      </c>
      <c r="F3548" s="47" t="s">
        <v>2284</v>
      </c>
      <c r="G3548" s="47" t="s">
        <v>97</v>
      </c>
      <c r="H3548" s="47" t="s">
        <v>2232</v>
      </c>
      <c r="I3548" s="47" t="n">
        <v>2</v>
      </c>
    </row>
    <row r="3549" customFormat="false" ht="15" hidden="false" customHeight="false" outlineLevel="0" collapsed="false">
      <c r="A3549" s="47" t="s">
        <v>5790</v>
      </c>
      <c r="B3549" s="47" t="s">
        <v>975</v>
      </c>
      <c r="C3549" s="48" t="n">
        <v>46091</v>
      </c>
      <c r="D3549" s="47" t="s">
        <v>74</v>
      </c>
      <c r="E3549" s="47" t="s">
        <v>65</v>
      </c>
      <c r="F3549" s="47" t="s">
        <v>2289</v>
      </c>
      <c r="G3549" s="47" t="s">
        <v>97</v>
      </c>
      <c r="H3549" s="47" t="s">
        <v>2232</v>
      </c>
      <c r="I3549" s="47" t="n">
        <v>6</v>
      </c>
    </row>
    <row r="3550" customFormat="false" ht="15" hidden="false" customHeight="false" outlineLevel="0" collapsed="false">
      <c r="A3550" s="47" t="s">
        <v>5791</v>
      </c>
      <c r="B3550" s="47" t="s">
        <v>975</v>
      </c>
      <c r="C3550" s="48" t="n">
        <v>46091</v>
      </c>
      <c r="D3550" s="47" t="s">
        <v>74</v>
      </c>
      <c r="E3550" s="47" t="s">
        <v>65</v>
      </c>
      <c r="F3550" s="47" t="s">
        <v>2289</v>
      </c>
      <c r="G3550" s="47" t="s">
        <v>97</v>
      </c>
      <c r="H3550" s="47" t="s">
        <v>2232</v>
      </c>
      <c r="I3550" s="47" t="n">
        <v>6</v>
      </c>
    </row>
    <row r="3551" customFormat="false" ht="15" hidden="false" customHeight="false" outlineLevel="0" collapsed="false">
      <c r="A3551" s="47" t="s">
        <v>5792</v>
      </c>
      <c r="B3551" s="47" t="s">
        <v>975</v>
      </c>
      <c r="C3551" s="48" t="n">
        <v>46091</v>
      </c>
      <c r="D3551" s="47" t="s">
        <v>74</v>
      </c>
      <c r="E3551" s="47" t="s">
        <v>65</v>
      </c>
      <c r="F3551" s="47" t="s">
        <v>2284</v>
      </c>
      <c r="G3551" s="47" t="s">
        <v>97</v>
      </c>
      <c r="H3551" s="47" t="s">
        <v>2232</v>
      </c>
      <c r="I3551" s="47" t="n">
        <v>5</v>
      </c>
    </row>
    <row r="3552" customFormat="false" ht="15" hidden="false" customHeight="false" outlineLevel="0" collapsed="false">
      <c r="A3552" s="47" t="s">
        <v>5793</v>
      </c>
      <c r="B3552" s="47" t="s">
        <v>976</v>
      </c>
      <c r="C3552" s="48" t="n">
        <v>46091</v>
      </c>
      <c r="D3552" s="47" t="s">
        <v>75</v>
      </c>
      <c r="E3552" s="47" t="s">
        <v>65</v>
      </c>
      <c r="F3552" s="47" t="s">
        <v>2289</v>
      </c>
      <c r="G3552" s="47" t="s">
        <v>93</v>
      </c>
      <c r="H3552" s="47" t="s">
        <v>2253</v>
      </c>
      <c r="I3552" s="47" t="n">
        <v>61</v>
      </c>
    </row>
    <row r="3553" customFormat="false" ht="15" hidden="false" customHeight="false" outlineLevel="0" collapsed="false">
      <c r="A3553" s="47" t="s">
        <v>5794</v>
      </c>
      <c r="B3553" s="47" t="s">
        <v>976</v>
      </c>
      <c r="C3553" s="48" t="n">
        <v>46091</v>
      </c>
      <c r="D3553" s="47" t="s">
        <v>75</v>
      </c>
      <c r="E3553" s="47" t="s">
        <v>65</v>
      </c>
      <c r="F3553" s="47" t="s">
        <v>2284</v>
      </c>
      <c r="G3553" s="47" t="s">
        <v>97</v>
      </c>
      <c r="H3553" s="47" t="s">
        <v>2232</v>
      </c>
      <c r="I3553" s="47" t="n">
        <v>3</v>
      </c>
    </row>
    <row r="3554" customFormat="false" ht="15" hidden="false" customHeight="false" outlineLevel="0" collapsed="false">
      <c r="A3554" s="47" t="s">
        <v>5795</v>
      </c>
      <c r="B3554" s="47" t="s">
        <v>976</v>
      </c>
      <c r="C3554" s="48" t="n">
        <v>46091</v>
      </c>
      <c r="D3554" s="47" t="s">
        <v>75</v>
      </c>
      <c r="E3554" s="47" t="s">
        <v>65</v>
      </c>
      <c r="F3554" s="47" t="s">
        <v>2284</v>
      </c>
      <c r="G3554" s="47" t="s">
        <v>97</v>
      </c>
      <c r="H3554" s="47" t="s">
        <v>2232</v>
      </c>
      <c r="I3554" s="47" t="n">
        <v>3</v>
      </c>
    </row>
    <row r="3555" customFormat="false" ht="15" hidden="false" customHeight="false" outlineLevel="0" collapsed="false">
      <c r="A3555" s="47" t="s">
        <v>5796</v>
      </c>
      <c r="B3555" s="47" t="s">
        <v>976</v>
      </c>
      <c r="C3555" s="48" t="n">
        <v>46091</v>
      </c>
      <c r="D3555" s="47" t="s">
        <v>75</v>
      </c>
      <c r="E3555" s="47" t="s">
        <v>65</v>
      </c>
      <c r="F3555" s="47" t="s">
        <v>2289</v>
      </c>
      <c r="G3555" s="47" t="s">
        <v>97</v>
      </c>
      <c r="H3555" s="47" t="s">
        <v>2232</v>
      </c>
      <c r="I3555" s="47" t="n">
        <v>6</v>
      </c>
    </row>
    <row r="3556" customFormat="false" ht="15" hidden="false" customHeight="false" outlineLevel="0" collapsed="false">
      <c r="A3556" s="47" t="s">
        <v>5797</v>
      </c>
      <c r="B3556" s="47" t="s">
        <v>976</v>
      </c>
      <c r="C3556" s="48" t="n">
        <v>46091</v>
      </c>
      <c r="D3556" s="47" t="s">
        <v>75</v>
      </c>
      <c r="E3556" s="47" t="s">
        <v>65</v>
      </c>
      <c r="F3556" s="47" t="s">
        <v>2289</v>
      </c>
      <c r="G3556" s="47" t="s">
        <v>97</v>
      </c>
      <c r="H3556" s="47" t="s">
        <v>2232</v>
      </c>
      <c r="I3556" s="47" t="n">
        <v>4</v>
      </c>
    </row>
    <row r="3557" customFormat="false" ht="15" hidden="false" customHeight="false" outlineLevel="0" collapsed="false">
      <c r="A3557" s="47" t="s">
        <v>5798</v>
      </c>
      <c r="B3557" s="47" t="s">
        <v>976</v>
      </c>
      <c r="C3557" s="48" t="n">
        <v>46091</v>
      </c>
      <c r="D3557" s="47" t="s">
        <v>75</v>
      </c>
      <c r="E3557" s="47" t="s">
        <v>65</v>
      </c>
      <c r="F3557" s="47" t="s">
        <v>2284</v>
      </c>
      <c r="G3557" s="47" t="s">
        <v>97</v>
      </c>
      <c r="H3557" s="47" t="s">
        <v>2232</v>
      </c>
      <c r="I3557" s="47" t="n">
        <v>4</v>
      </c>
    </row>
    <row r="3558" customFormat="false" ht="15" hidden="false" customHeight="false" outlineLevel="0" collapsed="false">
      <c r="A3558" s="47" t="s">
        <v>5799</v>
      </c>
      <c r="B3558" s="47" t="s">
        <v>976</v>
      </c>
      <c r="C3558" s="48" t="n">
        <v>46091</v>
      </c>
      <c r="D3558" s="47" t="s">
        <v>75</v>
      </c>
      <c r="E3558" s="47" t="s">
        <v>65</v>
      </c>
      <c r="F3558" s="47" t="s">
        <v>2289</v>
      </c>
      <c r="G3558" s="47" t="s">
        <v>97</v>
      </c>
      <c r="H3558" s="47" t="s">
        <v>2232</v>
      </c>
      <c r="I3558" s="47" t="n">
        <v>4</v>
      </c>
    </row>
    <row r="3559" customFormat="false" ht="15" hidden="false" customHeight="false" outlineLevel="0" collapsed="false">
      <c r="A3559" s="47" t="s">
        <v>5800</v>
      </c>
      <c r="B3559" s="47" t="s">
        <v>976</v>
      </c>
      <c r="C3559" s="48" t="n">
        <v>46091</v>
      </c>
      <c r="D3559" s="47" t="s">
        <v>75</v>
      </c>
      <c r="E3559" s="47" t="s">
        <v>65</v>
      </c>
      <c r="F3559" s="47" t="s">
        <v>2284</v>
      </c>
      <c r="G3559" s="47" t="s">
        <v>97</v>
      </c>
      <c r="H3559" s="47" t="s">
        <v>2232</v>
      </c>
      <c r="I3559" s="47" t="n">
        <v>4</v>
      </c>
    </row>
    <row r="3560" customFormat="false" ht="15" hidden="false" customHeight="false" outlineLevel="0" collapsed="false">
      <c r="A3560" s="47" t="s">
        <v>5801</v>
      </c>
      <c r="B3560" s="47" t="s">
        <v>977</v>
      </c>
      <c r="C3560" s="48" t="n">
        <v>46092</v>
      </c>
      <c r="D3560" s="47" t="s">
        <v>73</v>
      </c>
      <c r="E3560" s="47" t="s">
        <v>62</v>
      </c>
      <c r="F3560" s="47" t="s">
        <v>2231</v>
      </c>
      <c r="G3560" s="47" t="s">
        <v>93</v>
      </c>
      <c r="H3560" s="47" t="s">
        <v>2253</v>
      </c>
      <c r="I3560" s="47" t="n">
        <v>99</v>
      </c>
    </row>
    <row r="3561" customFormat="false" ht="15" hidden="false" customHeight="false" outlineLevel="0" collapsed="false">
      <c r="A3561" s="47" t="s">
        <v>5802</v>
      </c>
      <c r="B3561" s="47" t="s">
        <v>977</v>
      </c>
      <c r="C3561" s="48" t="n">
        <v>46092</v>
      </c>
      <c r="D3561" s="47" t="s">
        <v>73</v>
      </c>
      <c r="E3561" s="47" t="s">
        <v>62</v>
      </c>
      <c r="F3561" s="47" t="s">
        <v>2228</v>
      </c>
      <c r="G3561" s="47" t="s">
        <v>95</v>
      </c>
      <c r="H3561" s="47" t="s">
        <v>2245</v>
      </c>
      <c r="I3561" s="47" t="n">
        <v>61</v>
      </c>
    </row>
    <row r="3562" customFormat="false" ht="15" hidden="false" customHeight="false" outlineLevel="0" collapsed="false">
      <c r="A3562" s="47" t="s">
        <v>5803</v>
      </c>
      <c r="B3562" s="47" t="s">
        <v>977</v>
      </c>
      <c r="C3562" s="48" t="n">
        <v>46092</v>
      </c>
      <c r="D3562" s="47" t="s">
        <v>73</v>
      </c>
      <c r="E3562" s="47" t="s">
        <v>62</v>
      </c>
      <c r="F3562" s="47" t="s">
        <v>2228</v>
      </c>
      <c r="G3562" s="47" t="s">
        <v>97</v>
      </c>
      <c r="H3562" s="47" t="s">
        <v>2232</v>
      </c>
      <c r="I3562" s="47" t="n">
        <v>3</v>
      </c>
    </row>
    <row r="3563" customFormat="false" ht="15" hidden="false" customHeight="false" outlineLevel="0" collapsed="false">
      <c r="A3563" s="47" t="s">
        <v>5804</v>
      </c>
      <c r="B3563" s="47" t="s">
        <v>977</v>
      </c>
      <c r="C3563" s="48" t="n">
        <v>46092</v>
      </c>
      <c r="D3563" s="47" t="s">
        <v>73</v>
      </c>
      <c r="E3563" s="47" t="s">
        <v>62</v>
      </c>
      <c r="F3563" s="47" t="s">
        <v>2228</v>
      </c>
      <c r="G3563" s="47" t="s">
        <v>97</v>
      </c>
      <c r="H3563" s="47" t="s">
        <v>2232</v>
      </c>
      <c r="I3563" s="47" t="n">
        <v>7</v>
      </c>
    </row>
    <row r="3564" customFormat="false" ht="15" hidden="false" customHeight="false" outlineLevel="0" collapsed="false">
      <c r="A3564" s="47" t="s">
        <v>5805</v>
      </c>
      <c r="B3564" s="47" t="s">
        <v>977</v>
      </c>
      <c r="C3564" s="48" t="n">
        <v>46092</v>
      </c>
      <c r="D3564" s="47" t="s">
        <v>73</v>
      </c>
      <c r="E3564" s="47" t="s">
        <v>62</v>
      </c>
      <c r="F3564" s="47" t="s">
        <v>2228</v>
      </c>
      <c r="G3564" s="47" t="s">
        <v>97</v>
      </c>
      <c r="H3564" s="47" t="s">
        <v>2232</v>
      </c>
      <c r="I3564" s="47" t="n">
        <v>2</v>
      </c>
    </row>
    <row r="3565" customFormat="false" ht="15" hidden="false" customHeight="false" outlineLevel="0" collapsed="false">
      <c r="A3565" s="47" t="s">
        <v>5806</v>
      </c>
      <c r="B3565" s="47" t="s">
        <v>977</v>
      </c>
      <c r="C3565" s="48" t="n">
        <v>46092</v>
      </c>
      <c r="D3565" s="47" t="s">
        <v>73</v>
      </c>
      <c r="E3565" s="47" t="s">
        <v>62</v>
      </c>
      <c r="F3565" s="47" t="s">
        <v>2228</v>
      </c>
      <c r="G3565" s="47" t="s">
        <v>97</v>
      </c>
      <c r="H3565" s="47" t="s">
        <v>2232</v>
      </c>
      <c r="I3565" s="47" t="n">
        <v>5</v>
      </c>
    </row>
    <row r="3566" customFormat="false" ht="15" hidden="false" customHeight="false" outlineLevel="0" collapsed="false">
      <c r="A3566" s="47" t="s">
        <v>5807</v>
      </c>
      <c r="B3566" s="47" t="s">
        <v>977</v>
      </c>
      <c r="C3566" s="48" t="n">
        <v>46092</v>
      </c>
      <c r="D3566" s="47" t="s">
        <v>73</v>
      </c>
      <c r="E3566" s="47" t="s">
        <v>62</v>
      </c>
      <c r="F3566" s="47" t="s">
        <v>2228</v>
      </c>
      <c r="G3566" s="47" t="s">
        <v>98</v>
      </c>
      <c r="H3566" s="47" t="s">
        <v>2382</v>
      </c>
      <c r="I3566" s="47" t="n">
        <v>25</v>
      </c>
    </row>
    <row r="3567" customFormat="false" ht="15" hidden="false" customHeight="false" outlineLevel="0" collapsed="false">
      <c r="A3567" s="47" t="s">
        <v>5808</v>
      </c>
      <c r="B3567" s="47" t="s">
        <v>978</v>
      </c>
      <c r="C3567" s="48" t="n">
        <v>46092</v>
      </c>
      <c r="D3567" s="47" t="s">
        <v>74</v>
      </c>
      <c r="E3567" s="47" t="s">
        <v>62</v>
      </c>
      <c r="F3567" s="47" t="s">
        <v>2228</v>
      </c>
      <c r="G3567" s="47" t="s">
        <v>93</v>
      </c>
      <c r="H3567" s="47" t="s">
        <v>2253</v>
      </c>
      <c r="I3567" s="47" t="n">
        <v>48</v>
      </c>
    </row>
    <row r="3568" customFormat="false" ht="15" hidden="false" customHeight="false" outlineLevel="0" collapsed="false">
      <c r="A3568" s="47" t="s">
        <v>5809</v>
      </c>
      <c r="B3568" s="47" t="s">
        <v>978</v>
      </c>
      <c r="C3568" s="48" t="n">
        <v>46092</v>
      </c>
      <c r="D3568" s="47" t="s">
        <v>74</v>
      </c>
      <c r="E3568" s="47" t="s">
        <v>62</v>
      </c>
      <c r="F3568" s="47" t="s">
        <v>2228</v>
      </c>
      <c r="G3568" s="47" t="s">
        <v>93</v>
      </c>
      <c r="H3568" s="47" t="s">
        <v>2253</v>
      </c>
      <c r="I3568" s="47" t="n">
        <v>18</v>
      </c>
    </row>
    <row r="3569" customFormat="false" ht="15" hidden="false" customHeight="false" outlineLevel="0" collapsed="false">
      <c r="A3569" s="47" t="s">
        <v>5810</v>
      </c>
      <c r="B3569" s="47" t="s">
        <v>978</v>
      </c>
      <c r="C3569" s="48" t="n">
        <v>46092</v>
      </c>
      <c r="D3569" s="47" t="s">
        <v>74</v>
      </c>
      <c r="E3569" s="47" t="s">
        <v>62</v>
      </c>
      <c r="F3569" s="47" t="s">
        <v>2231</v>
      </c>
      <c r="G3569" s="47" t="s">
        <v>96</v>
      </c>
      <c r="H3569" s="47" t="s">
        <v>2270</v>
      </c>
      <c r="I3569" s="47" t="n">
        <v>19</v>
      </c>
    </row>
    <row r="3570" customFormat="false" ht="15" hidden="false" customHeight="false" outlineLevel="0" collapsed="false">
      <c r="A3570" s="47" t="s">
        <v>5811</v>
      </c>
      <c r="B3570" s="47" t="s">
        <v>978</v>
      </c>
      <c r="C3570" s="48" t="n">
        <v>46092</v>
      </c>
      <c r="D3570" s="47" t="s">
        <v>74</v>
      </c>
      <c r="E3570" s="47" t="s">
        <v>62</v>
      </c>
      <c r="F3570" s="47" t="s">
        <v>2228</v>
      </c>
      <c r="G3570" s="47" t="s">
        <v>97</v>
      </c>
      <c r="H3570" s="47" t="s">
        <v>2232</v>
      </c>
      <c r="I3570" s="47" t="n">
        <v>7</v>
      </c>
    </row>
    <row r="3571" customFormat="false" ht="15" hidden="false" customHeight="false" outlineLevel="0" collapsed="false">
      <c r="A3571" s="47" t="s">
        <v>5812</v>
      </c>
      <c r="B3571" s="47" t="s">
        <v>978</v>
      </c>
      <c r="C3571" s="48" t="n">
        <v>46092</v>
      </c>
      <c r="D3571" s="47" t="s">
        <v>74</v>
      </c>
      <c r="E3571" s="47" t="s">
        <v>62</v>
      </c>
      <c r="F3571" s="47" t="s">
        <v>2317</v>
      </c>
      <c r="G3571" s="47" t="s">
        <v>97</v>
      </c>
      <c r="H3571" s="47" t="s">
        <v>2232</v>
      </c>
      <c r="I3571" s="47" t="n">
        <v>2</v>
      </c>
    </row>
    <row r="3572" customFormat="false" ht="15" hidden="false" customHeight="false" outlineLevel="0" collapsed="false">
      <c r="A3572" s="47" t="s">
        <v>5813</v>
      </c>
      <c r="B3572" s="47" t="s">
        <v>978</v>
      </c>
      <c r="C3572" s="48" t="n">
        <v>46092</v>
      </c>
      <c r="D3572" s="47" t="s">
        <v>74</v>
      </c>
      <c r="E3572" s="47" t="s">
        <v>62</v>
      </c>
      <c r="F3572" s="47" t="s">
        <v>2228</v>
      </c>
      <c r="G3572" s="47" t="s">
        <v>97</v>
      </c>
      <c r="H3572" s="47" t="s">
        <v>2232</v>
      </c>
      <c r="I3572" s="47" t="n">
        <v>3</v>
      </c>
    </row>
    <row r="3573" customFormat="false" ht="15" hidden="false" customHeight="false" outlineLevel="0" collapsed="false">
      <c r="A3573" s="47" t="s">
        <v>5814</v>
      </c>
      <c r="B3573" s="47" t="s">
        <v>979</v>
      </c>
      <c r="C3573" s="48" t="n">
        <v>46092</v>
      </c>
      <c r="D3573" s="47" t="s">
        <v>75</v>
      </c>
      <c r="E3573" s="47" t="s">
        <v>62</v>
      </c>
      <c r="F3573" s="47" t="s">
        <v>2231</v>
      </c>
      <c r="G3573" s="47" t="s">
        <v>97</v>
      </c>
      <c r="H3573" s="47" t="s">
        <v>2232</v>
      </c>
      <c r="I3573" s="47" t="n">
        <v>7</v>
      </c>
    </row>
    <row r="3574" customFormat="false" ht="15" hidden="false" customHeight="false" outlineLevel="0" collapsed="false">
      <c r="A3574" s="47" t="s">
        <v>5815</v>
      </c>
      <c r="B3574" s="47" t="s">
        <v>979</v>
      </c>
      <c r="C3574" s="48" t="n">
        <v>46092</v>
      </c>
      <c r="D3574" s="47" t="s">
        <v>75</v>
      </c>
      <c r="E3574" s="47" t="s">
        <v>62</v>
      </c>
      <c r="F3574" s="47" t="s">
        <v>2228</v>
      </c>
      <c r="G3574" s="47" t="s">
        <v>97</v>
      </c>
      <c r="H3574" s="47" t="s">
        <v>2232</v>
      </c>
      <c r="I3574" s="47" t="n">
        <v>4</v>
      </c>
    </row>
    <row r="3575" customFormat="false" ht="15" hidden="false" customHeight="false" outlineLevel="0" collapsed="false">
      <c r="A3575" s="47" t="s">
        <v>5816</v>
      </c>
      <c r="B3575" s="47" t="s">
        <v>979</v>
      </c>
      <c r="C3575" s="48" t="n">
        <v>46092</v>
      </c>
      <c r="D3575" s="47" t="s">
        <v>75</v>
      </c>
      <c r="E3575" s="47" t="s">
        <v>62</v>
      </c>
      <c r="F3575" s="47" t="s">
        <v>2228</v>
      </c>
      <c r="G3575" s="47" t="s">
        <v>97</v>
      </c>
      <c r="H3575" s="47" t="s">
        <v>2232</v>
      </c>
      <c r="I3575" s="47" t="n">
        <v>5</v>
      </c>
    </row>
    <row r="3576" customFormat="false" ht="15" hidden="false" customHeight="false" outlineLevel="0" collapsed="false">
      <c r="A3576" s="47" t="s">
        <v>5817</v>
      </c>
      <c r="B3576" s="47" t="s">
        <v>979</v>
      </c>
      <c r="C3576" s="48" t="n">
        <v>46092</v>
      </c>
      <c r="D3576" s="47" t="s">
        <v>75</v>
      </c>
      <c r="E3576" s="47" t="s">
        <v>62</v>
      </c>
      <c r="F3576" s="47" t="s">
        <v>2228</v>
      </c>
      <c r="G3576" s="47" t="s">
        <v>97</v>
      </c>
      <c r="H3576" s="47" t="s">
        <v>2232</v>
      </c>
      <c r="I3576" s="47" t="n">
        <v>7</v>
      </c>
    </row>
    <row r="3577" customFormat="false" ht="15" hidden="false" customHeight="false" outlineLevel="0" collapsed="false">
      <c r="A3577" s="47" t="s">
        <v>5818</v>
      </c>
      <c r="B3577" s="47" t="s">
        <v>979</v>
      </c>
      <c r="C3577" s="48" t="n">
        <v>46092</v>
      </c>
      <c r="D3577" s="47" t="s">
        <v>75</v>
      </c>
      <c r="E3577" s="47" t="s">
        <v>62</v>
      </c>
      <c r="F3577" s="47" t="s">
        <v>2231</v>
      </c>
      <c r="G3577" s="47" t="s">
        <v>97</v>
      </c>
      <c r="H3577" s="47" t="s">
        <v>2232</v>
      </c>
      <c r="I3577" s="47" t="n">
        <v>2</v>
      </c>
    </row>
    <row r="3578" customFormat="false" ht="15" hidden="false" customHeight="false" outlineLevel="0" collapsed="false">
      <c r="A3578" s="47" t="s">
        <v>5819</v>
      </c>
      <c r="B3578" s="47" t="s">
        <v>980</v>
      </c>
      <c r="C3578" s="48" t="n">
        <v>46092</v>
      </c>
      <c r="D3578" s="47" t="s">
        <v>73</v>
      </c>
      <c r="E3578" s="47" t="s">
        <v>64</v>
      </c>
      <c r="F3578" s="47" t="s">
        <v>2278</v>
      </c>
      <c r="G3578" s="47" t="s">
        <v>93</v>
      </c>
      <c r="H3578" s="47" t="s">
        <v>2253</v>
      </c>
      <c r="I3578" s="47" t="n">
        <v>21</v>
      </c>
    </row>
    <row r="3579" customFormat="false" ht="15" hidden="false" customHeight="false" outlineLevel="0" collapsed="false">
      <c r="A3579" s="47" t="s">
        <v>5820</v>
      </c>
      <c r="B3579" s="47" t="s">
        <v>980</v>
      </c>
      <c r="C3579" s="48" t="n">
        <v>46092</v>
      </c>
      <c r="D3579" s="47" t="s">
        <v>73</v>
      </c>
      <c r="E3579" s="47" t="s">
        <v>64</v>
      </c>
      <c r="F3579" s="47" t="s">
        <v>2278</v>
      </c>
      <c r="G3579" s="47" t="s">
        <v>97</v>
      </c>
      <c r="H3579" s="47" t="s">
        <v>2232</v>
      </c>
      <c r="I3579" s="47" t="n">
        <v>7</v>
      </c>
    </row>
    <row r="3580" customFormat="false" ht="15" hidden="false" customHeight="false" outlineLevel="0" collapsed="false">
      <c r="A3580" s="47" t="s">
        <v>5821</v>
      </c>
      <c r="B3580" s="47" t="s">
        <v>980</v>
      </c>
      <c r="C3580" s="48" t="n">
        <v>46092</v>
      </c>
      <c r="D3580" s="47" t="s">
        <v>73</v>
      </c>
      <c r="E3580" s="47" t="s">
        <v>64</v>
      </c>
      <c r="F3580" s="47" t="s">
        <v>2278</v>
      </c>
      <c r="G3580" s="47" t="s">
        <v>97</v>
      </c>
      <c r="H3580" s="47" t="s">
        <v>2232</v>
      </c>
      <c r="I3580" s="47" t="n">
        <v>4</v>
      </c>
    </row>
    <row r="3581" customFormat="false" ht="15" hidden="false" customHeight="false" outlineLevel="0" collapsed="false">
      <c r="A3581" s="47" t="s">
        <v>5822</v>
      </c>
      <c r="B3581" s="47" t="s">
        <v>980</v>
      </c>
      <c r="C3581" s="48" t="n">
        <v>46092</v>
      </c>
      <c r="D3581" s="47" t="s">
        <v>73</v>
      </c>
      <c r="E3581" s="47" t="s">
        <v>64</v>
      </c>
      <c r="F3581" s="47" t="s">
        <v>2278</v>
      </c>
      <c r="G3581" s="47" t="s">
        <v>97</v>
      </c>
      <c r="H3581" s="47" t="s">
        <v>2232</v>
      </c>
      <c r="I3581" s="47" t="n">
        <v>3</v>
      </c>
    </row>
    <row r="3582" customFormat="false" ht="15" hidden="false" customHeight="false" outlineLevel="0" collapsed="false">
      <c r="A3582" s="47" t="s">
        <v>5823</v>
      </c>
      <c r="B3582" s="47" t="s">
        <v>980</v>
      </c>
      <c r="C3582" s="48" t="n">
        <v>46092</v>
      </c>
      <c r="D3582" s="47" t="s">
        <v>73</v>
      </c>
      <c r="E3582" s="47" t="s">
        <v>64</v>
      </c>
      <c r="F3582" s="47" t="s">
        <v>2278</v>
      </c>
      <c r="G3582" s="47" t="s">
        <v>97</v>
      </c>
      <c r="H3582" s="47" t="s">
        <v>2232</v>
      </c>
      <c r="I3582" s="47" t="n">
        <v>7</v>
      </c>
    </row>
    <row r="3583" customFormat="false" ht="15" hidden="false" customHeight="false" outlineLevel="0" collapsed="false">
      <c r="A3583" s="47" t="s">
        <v>5824</v>
      </c>
      <c r="B3583" s="47" t="s">
        <v>980</v>
      </c>
      <c r="C3583" s="48" t="n">
        <v>46092</v>
      </c>
      <c r="D3583" s="47" t="s">
        <v>73</v>
      </c>
      <c r="E3583" s="47" t="s">
        <v>64</v>
      </c>
      <c r="F3583" s="47" t="s">
        <v>2280</v>
      </c>
      <c r="G3583" s="47" t="s">
        <v>97</v>
      </c>
      <c r="H3583" s="47" t="s">
        <v>2232</v>
      </c>
      <c r="I3583" s="47" t="n">
        <v>5</v>
      </c>
    </row>
    <row r="3584" customFormat="false" ht="15" hidden="false" customHeight="false" outlineLevel="0" collapsed="false">
      <c r="A3584" s="47" t="s">
        <v>5825</v>
      </c>
      <c r="B3584" s="47" t="s">
        <v>980</v>
      </c>
      <c r="C3584" s="48" t="n">
        <v>46092</v>
      </c>
      <c r="D3584" s="47" t="s">
        <v>73</v>
      </c>
      <c r="E3584" s="47" t="s">
        <v>64</v>
      </c>
      <c r="F3584" s="47" t="s">
        <v>2278</v>
      </c>
      <c r="G3584" s="47" t="s">
        <v>97</v>
      </c>
      <c r="H3584" s="47" t="s">
        <v>2232</v>
      </c>
      <c r="I3584" s="47" t="n">
        <v>5</v>
      </c>
    </row>
    <row r="3585" customFormat="false" ht="15" hidden="false" customHeight="false" outlineLevel="0" collapsed="false">
      <c r="A3585" s="47" t="s">
        <v>5826</v>
      </c>
      <c r="B3585" s="47" t="s">
        <v>981</v>
      </c>
      <c r="C3585" s="48" t="n">
        <v>46092</v>
      </c>
      <c r="D3585" s="47" t="s">
        <v>74</v>
      </c>
      <c r="E3585" s="47" t="s">
        <v>64</v>
      </c>
      <c r="F3585" s="47" t="s">
        <v>2278</v>
      </c>
      <c r="G3585" s="47" t="s">
        <v>93</v>
      </c>
      <c r="H3585" s="47" t="s">
        <v>2253</v>
      </c>
      <c r="I3585" s="47" t="n">
        <v>9</v>
      </c>
    </row>
    <row r="3586" customFormat="false" ht="15" hidden="false" customHeight="false" outlineLevel="0" collapsed="false">
      <c r="A3586" s="47" t="s">
        <v>5827</v>
      </c>
      <c r="B3586" s="47" t="s">
        <v>981</v>
      </c>
      <c r="C3586" s="48" t="n">
        <v>46092</v>
      </c>
      <c r="D3586" s="47" t="s">
        <v>74</v>
      </c>
      <c r="E3586" s="47" t="s">
        <v>64</v>
      </c>
      <c r="F3586" s="47" t="s">
        <v>2278</v>
      </c>
      <c r="G3586" s="47" t="s">
        <v>93</v>
      </c>
      <c r="H3586" s="47" t="s">
        <v>2253</v>
      </c>
      <c r="I3586" s="47" t="n">
        <v>9</v>
      </c>
    </row>
    <row r="3587" customFormat="false" ht="15" hidden="false" customHeight="false" outlineLevel="0" collapsed="false">
      <c r="A3587" s="47" t="s">
        <v>5828</v>
      </c>
      <c r="B3587" s="47" t="s">
        <v>981</v>
      </c>
      <c r="C3587" s="48" t="n">
        <v>46092</v>
      </c>
      <c r="D3587" s="47" t="s">
        <v>74</v>
      </c>
      <c r="E3587" s="47" t="s">
        <v>64</v>
      </c>
      <c r="F3587" s="47" t="s">
        <v>2278</v>
      </c>
      <c r="G3587" s="47" t="s">
        <v>97</v>
      </c>
      <c r="H3587" s="47" t="s">
        <v>2232</v>
      </c>
      <c r="I3587" s="47" t="n">
        <v>4</v>
      </c>
    </row>
    <row r="3588" customFormat="false" ht="15" hidden="false" customHeight="false" outlineLevel="0" collapsed="false">
      <c r="A3588" s="47" t="s">
        <v>5829</v>
      </c>
      <c r="B3588" s="47" t="s">
        <v>981</v>
      </c>
      <c r="C3588" s="48" t="n">
        <v>46092</v>
      </c>
      <c r="D3588" s="47" t="s">
        <v>74</v>
      </c>
      <c r="E3588" s="47" t="s">
        <v>64</v>
      </c>
      <c r="F3588" s="47" t="s">
        <v>2280</v>
      </c>
      <c r="G3588" s="47" t="s">
        <v>97</v>
      </c>
      <c r="H3588" s="47" t="s">
        <v>2232</v>
      </c>
      <c r="I3588" s="47" t="n">
        <v>4</v>
      </c>
    </row>
    <row r="3589" customFormat="false" ht="15" hidden="false" customHeight="false" outlineLevel="0" collapsed="false">
      <c r="A3589" s="47" t="s">
        <v>5830</v>
      </c>
      <c r="B3589" s="47" t="s">
        <v>981</v>
      </c>
      <c r="C3589" s="48" t="n">
        <v>46092</v>
      </c>
      <c r="D3589" s="47" t="s">
        <v>74</v>
      </c>
      <c r="E3589" s="47" t="s">
        <v>64</v>
      </c>
      <c r="F3589" s="47" t="s">
        <v>2278</v>
      </c>
      <c r="G3589" s="47" t="s">
        <v>97</v>
      </c>
      <c r="H3589" s="47" t="s">
        <v>2232</v>
      </c>
      <c r="I3589" s="47" t="n">
        <v>3</v>
      </c>
    </row>
    <row r="3590" customFormat="false" ht="15" hidden="false" customHeight="false" outlineLevel="0" collapsed="false">
      <c r="A3590" s="47" t="s">
        <v>5831</v>
      </c>
      <c r="B3590" s="47" t="s">
        <v>982</v>
      </c>
      <c r="C3590" s="48" t="n">
        <v>46092</v>
      </c>
      <c r="D3590" s="47" t="s">
        <v>73</v>
      </c>
      <c r="E3590" s="47" t="s">
        <v>65</v>
      </c>
      <c r="F3590" s="47" t="s">
        <v>2284</v>
      </c>
      <c r="G3590" s="47" t="s">
        <v>93</v>
      </c>
      <c r="H3590" s="47" t="s">
        <v>2253</v>
      </c>
      <c r="I3590" s="47" t="n">
        <v>6</v>
      </c>
    </row>
    <row r="3591" customFormat="false" ht="15" hidden="false" customHeight="false" outlineLevel="0" collapsed="false">
      <c r="A3591" s="47" t="s">
        <v>5832</v>
      </c>
      <c r="B3591" s="47" t="s">
        <v>982</v>
      </c>
      <c r="C3591" s="48" t="n">
        <v>46092</v>
      </c>
      <c r="D3591" s="47" t="s">
        <v>73</v>
      </c>
      <c r="E3591" s="47" t="s">
        <v>65</v>
      </c>
      <c r="F3591" s="47" t="s">
        <v>2284</v>
      </c>
      <c r="G3591" s="47" t="s">
        <v>94</v>
      </c>
      <c r="H3591" s="47" t="s">
        <v>2229</v>
      </c>
      <c r="I3591" s="47" t="n">
        <v>63</v>
      </c>
    </row>
    <row r="3592" customFormat="false" ht="15" hidden="false" customHeight="false" outlineLevel="0" collapsed="false">
      <c r="A3592" s="47" t="s">
        <v>5833</v>
      </c>
      <c r="B3592" s="47" t="s">
        <v>982</v>
      </c>
      <c r="C3592" s="48" t="n">
        <v>46092</v>
      </c>
      <c r="D3592" s="47" t="s">
        <v>73</v>
      </c>
      <c r="E3592" s="47" t="s">
        <v>65</v>
      </c>
      <c r="F3592" s="47" t="s">
        <v>2289</v>
      </c>
      <c r="G3592" s="47" t="s">
        <v>97</v>
      </c>
      <c r="H3592" s="47" t="s">
        <v>2232</v>
      </c>
      <c r="I3592" s="47" t="n">
        <v>5</v>
      </c>
    </row>
    <row r="3593" customFormat="false" ht="15" hidden="false" customHeight="false" outlineLevel="0" collapsed="false">
      <c r="A3593" s="47" t="s">
        <v>5834</v>
      </c>
      <c r="B3593" s="47" t="s">
        <v>982</v>
      </c>
      <c r="C3593" s="48" t="n">
        <v>46092</v>
      </c>
      <c r="D3593" s="47" t="s">
        <v>73</v>
      </c>
      <c r="E3593" s="47" t="s">
        <v>65</v>
      </c>
      <c r="F3593" s="47" t="s">
        <v>2289</v>
      </c>
      <c r="G3593" s="47" t="s">
        <v>97</v>
      </c>
      <c r="H3593" s="47" t="s">
        <v>2232</v>
      </c>
      <c r="I3593" s="47" t="n">
        <v>5</v>
      </c>
    </row>
    <row r="3594" customFormat="false" ht="15" hidden="false" customHeight="false" outlineLevel="0" collapsed="false">
      <c r="A3594" s="47" t="s">
        <v>5835</v>
      </c>
      <c r="B3594" s="47" t="s">
        <v>982</v>
      </c>
      <c r="C3594" s="48" t="n">
        <v>46092</v>
      </c>
      <c r="D3594" s="47" t="s">
        <v>73</v>
      </c>
      <c r="E3594" s="47" t="s">
        <v>65</v>
      </c>
      <c r="F3594" s="47" t="s">
        <v>2284</v>
      </c>
      <c r="G3594" s="47" t="s">
        <v>97</v>
      </c>
      <c r="H3594" s="47" t="s">
        <v>2232</v>
      </c>
      <c r="I3594" s="47" t="n">
        <v>6</v>
      </c>
    </row>
    <row r="3595" customFormat="false" ht="15" hidden="false" customHeight="false" outlineLevel="0" collapsed="false">
      <c r="A3595" s="47" t="s">
        <v>5836</v>
      </c>
      <c r="B3595" s="47" t="s">
        <v>982</v>
      </c>
      <c r="C3595" s="48" t="n">
        <v>46092</v>
      </c>
      <c r="D3595" s="47" t="s">
        <v>73</v>
      </c>
      <c r="E3595" s="47" t="s">
        <v>65</v>
      </c>
      <c r="F3595" s="47" t="s">
        <v>2284</v>
      </c>
      <c r="G3595" s="47" t="s">
        <v>97</v>
      </c>
      <c r="H3595" s="47" t="s">
        <v>2232</v>
      </c>
      <c r="I3595" s="47" t="n">
        <v>5</v>
      </c>
    </row>
    <row r="3596" customFormat="false" ht="15" hidden="false" customHeight="false" outlineLevel="0" collapsed="false">
      <c r="A3596" s="47" t="s">
        <v>5837</v>
      </c>
      <c r="B3596" s="47" t="s">
        <v>982</v>
      </c>
      <c r="C3596" s="48" t="n">
        <v>46092</v>
      </c>
      <c r="D3596" s="47" t="s">
        <v>73</v>
      </c>
      <c r="E3596" s="47" t="s">
        <v>65</v>
      </c>
      <c r="F3596" s="47" t="s">
        <v>2284</v>
      </c>
      <c r="G3596" s="47" t="s">
        <v>97</v>
      </c>
      <c r="H3596" s="47" t="s">
        <v>2232</v>
      </c>
      <c r="I3596" s="47" t="n">
        <v>6</v>
      </c>
    </row>
    <row r="3597" customFormat="false" ht="15" hidden="false" customHeight="false" outlineLevel="0" collapsed="false">
      <c r="A3597" s="47" t="s">
        <v>5838</v>
      </c>
      <c r="B3597" s="47" t="s">
        <v>982</v>
      </c>
      <c r="C3597" s="48" t="n">
        <v>46092</v>
      </c>
      <c r="D3597" s="47" t="s">
        <v>73</v>
      </c>
      <c r="E3597" s="47" t="s">
        <v>65</v>
      </c>
      <c r="F3597" s="47" t="s">
        <v>2289</v>
      </c>
      <c r="G3597" s="47" t="s">
        <v>97</v>
      </c>
      <c r="H3597" s="47" t="s">
        <v>2232</v>
      </c>
      <c r="I3597" s="47" t="n">
        <v>5</v>
      </c>
    </row>
    <row r="3598" customFormat="false" ht="15" hidden="false" customHeight="false" outlineLevel="0" collapsed="false">
      <c r="A3598" s="47" t="s">
        <v>5839</v>
      </c>
      <c r="B3598" s="47" t="s">
        <v>982</v>
      </c>
      <c r="C3598" s="48" t="n">
        <v>46092</v>
      </c>
      <c r="D3598" s="47" t="s">
        <v>73</v>
      </c>
      <c r="E3598" s="47" t="s">
        <v>65</v>
      </c>
      <c r="F3598" s="47" t="s">
        <v>2284</v>
      </c>
      <c r="G3598" s="47" t="s">
        <v>97</v>
      </c>
      <c r="H3598" s="47" t="s">
        <v>2232</v>
      </c>
      <c r="I3598" s="47" t="n">
        <v>2</v>
      </c>
    </row>
    <row r="3599" customFormat="false" ht="15" hidden="false" customHeight="false" outlineLevel="0" collapsed="false">
      <c r="A3599" s="47" t="s">
        <v>5840</v>
      </c>
      <c r="B3599" s="47" t="s">
        <v>982</v>
      </c>
      <c r="C3599" s="48" t="n">
        <v>46092</v>
      </c>
      <c r="D3599" s="47" t="s">
        <v>73</v>
      </c>
      <c r="E3599" s="47" t="s">
        <v>65</v>
      </c>
      <c r="F3599" s="47" t="s">
        <v>2289</v>
      </c>
      <c r="G3599" s="47" t="s">
        <v>97</v>
      </c>
      <c r="H3599" s="47" t="s">
        <v>2232</v>
      </c>
      <c r="I3599" s="47" t="n">
        <v>4</v>
      </c>
    </row>
    <row r="3600" customFormat="false" ht="15" hidden="false" customHeight="false" outlineLevel="0" collapsed="false">
      <c r="A3600" s="47" t="s">
        <v>5841</v>
      </c>
      <c r="B3600" s="47" t="s">
        <v>984</v>
      </c>
      <c r="C3600" s="48" t="n">
        <v>46092</v>
      </c>
      <c r="D3600" s="47" t="s">
        <v>74</v>
      </c>
      <c r="E3600" s="47" t="s">
        <v>65</v>
      </c>
      <c r="F3600" s="47" t="s">
        <v>2284</v>
      </c>
      <c r="G3600" s="47" t="s">
        <v>93</v>
      </c>
      <c r="H3600" s="47" t="s">
        <v>2253</v>
      </c>
      <c r="I3600" s="47" t="n">
        <v>47</v>
      </c>
    </row>
    <row r="3601" customFormat="false" ht="15" hidden="false" customHeight="false" outlineLevel="0" collapsed="false">
      <c r="A3601" s="47" t="s">
        <v>5842</v>
      </c>
      <c r="B3601" s="47" t="s">
        <v>984</v>
      </c>
      <c r="C3601" s="48" t="n">
        <v>46092</v>
      </c>
      <c r="D3601" s="47" t="s">
        <v>74</v>
      </c>
      <c r="E3601" s="47" t="s">
        <v>65</v>
      </c>
      <c r="F3601" s="47" t="s">
        <v>2284</v>
      </c>
      <c r="G3601" s="47" t="s">
        <v>97</v>
      </c>
      <c r="H3601" s="47" t="s">
        <v>2232</v>
      </c>
      <c r="I3601" s="47" t="n">
        <v>3</v>
      </c>
    </row>
    <row r="3602" customFormat="false" ht="15" hidden="false" customHeight="false" outlineLevel="0" collapsed="false">
      <c r="A3602" s="47" t="s">
        <v>5843</v>
      </c>
      <c r="B3602" s="47" t="s">
        <v>984</v>
      </c>
      <c r="C3602" s="48" t="n">
        <v>46092</v>
      </c>
      <c r="D3602" s="47" t="s">
        <v>74</v>
      </c>
      <c r="E3602" s="47" t="s">
        <v>65</v>
      </c>
      <c r="F3602" s="47" t="s">
        <v>2284</v>
      </c>
      <c r="G3602" s="47" t="s">
        <v>97</v>
      </c>
      <c r="H3602" s="47" t="s">
        <v>2232</v>
      </c>
      <c r="I3602" s="47" t="n">
        <v>4</v>
      </c>
    </row>
    <row r="3603" customFormat="false" ht="15" hidden="false" customHeight="false" outlineLevel="0" collapsed="false">
      <c r="A3603" s="47" t="s">
        <v>5844</v>
      </c>
      <c r="B3603" s="47" t="s">
        <v>984</v>
      </c>
      <c r="C3603" s="48" t="n">
        <v>46092</v>
      </c>
      <c r="D3603" s="47" t="s">
        <v>74</v>
      </c>
      <c r="E3603" s="47" t="s">
        <v>65</v>
      </c>
      <c r="F3603" s="47" t="s">
        <v>2289</v>
      </c>
      <c r="G3603" s="47" t="s">
        <v>97</v>
      </c>
      <c r="H3603" s="47" t="s">
        <v>2232</v>
      </c>
      <c r="I3603" s="47" t="n">
        <v>5</v>
      </c>
    </row>
    <row r="3604" customFormat="false" ht="15" hidden="false" customHeight="false" outlineLevel="0" collapsed="false">
      <c r="A3604" s="47" t="s">
        <v>5845</v>
      </c>
      <c r="B3604" s="47" t="s">
        <v>984</v>
      </c>
      <c r="C3604" s="48" t="n">
        <v>46092</v>
      </c>
      <c r="D3604" s="47" t="s">
        <v>74</v>
      </c>
      <c r="E3604" s="47" t="s">
        <v>65</v>
      </c>
      <c r="F3604" s="47" t="s">
        <v>2284</v>
      </c>
      <c r="G3604" s="47" t="s">
        <v>97</v>
      </c>
      <c r="H3604" s="47" t="s">
        <v>2232</v>
      </c>
      <c r="I3604" s="47" t="n">
        <v>2</v>
      </c>
    </row>
    <row r="3605" customFormat="false" ht="15" hidden="false" customHeight="false" outlineLevel="0" collapsed="false">
      <c r="A3605" s="47" t="s">
        <v>5846</v>
      </c>
      <c r="B3605" s="47" t="s">
        <v>984</v>
      </c>
      <c r="C3605" s="48" t="n">
        <v>46092</v>
      </c>
      <c r="D3605" s="47" t="s">
        <v>74</v>
      </c>
      <c r="E3605" s="47" t="s">
        <v>65</v>
      </c>
      <c r="F3605" s="47" t="s">
        <v>2289</v>
      </c>
      <c r="G3605" s="47" t="s">
        <v>97</v>
      </c>
      <c r="H3605" s="47" t="s">
        <v>2232</v>
      </c>
      <c r="I3605" s="47" t="n">
        <v>2</v>
      </c>
    </row>
    <row r="3606" customFormat="false" ht="15" hidden="false" customHeight="false" outlineLevel="0" collapsed="false">
      <c r="A3606" s="47" t="s">
        <v>5847</v>
      </c>
      <c r="B3606" s="47" t="s">
        <v>985</v>
      </c>
      <c r="C3606" s="48" t="n">
        <v>46092</v>
      </c>
      <c r="D3606" s="47" t="s">
        <v>75</v>
      </c>
      <c r="E3606" s="47" t="s">
        <v>65</v>
      </c>
      <c r="F3606" s="47" t="s">
        <v>2284</v>
      </c>
      <c r="G3606" s="47" t="s">
        <v>93</v>
      </c>
      <c r="H3606" s="47" t="s">
        <v>2253</v>
      </c>
      <c r="I3606" s="47" t="n">
        <v>27</v>
      </c>
    </row>
    <row r="3607" customFormat="false" ht="15" hidden="false" customHeight="false" outlineLevel="0" collapsed="false">
      <c r="A3607" s="47" t="s">
        <v>5848</v>
      </c>
      <c r="B3607" s="47" t="s">
        <v>985</v>
      </c>
      <c r="C3607" s="48" t="n">
        <v>46092</v>
      </c>
      <c r="D3607" s="47" t="s">
        <v>75</v>
      </c>
      <c r="E3607" s="47" t="s">
        <v>65</v>
      </c>
      <c r="F3607" s="47" t="s">
        <v>2284</v>
      </c>
      <c r="G3607" s="47" t="s">
        <v>93</v>
      </c>
      <c r="H3607" s="47" t="s">
        <v>2253</v>
      </c>
      <c r="I3607" s="47" t="n">
        <v>33</v>
      </c>
    </row>
    <row r="3608" customFormat="false" ht="15" hidden="false" customHeight="false" outlineLevel="0" collapsed="false">
      <c r="A3608" s="47" t="s">
        <v>5849</v>
      </c>
      <c r="B3608" s="47" t="s">
        <v>985</v>
      </c>
      <c r="C3608" s="48" t="n">
        <v>46092</v>
      </c>
      <c r="D3608" s="47" t="s">
        <v>75</v>
      </c>
      <c r="E3608" s="47" t="s">
        <v>65</v>
      </c>
      <c r="F3608" s="47" t="s">
        <v>2289</v>
      </c>
      <c r="G3608" s="47" t="s">
        <v>97</v>
      </c>
      <c r="H3608" s="47" t="s">
        <v>2232</v>
      </c>
      <c r="I3608" s="47" t="n">
        <v>6</v>
      </c>
    </row>
    <row r="3609" customFormat="false" ht="15" hidden="false" customHeight="false" outlineLevel="0" collapsed="false">
      <c r="A3609" s="47" t="s">
        <v>5850</v>
      </c>
      <c r="B3609" s="47" t="s">
        <v>985</v>
      </c>
      <c r="C3609" s="48" t="n">
        <v>46092</v>
      </c>
      <c r="D3609" s="47" t="s">
        <v>75</v>
      </c>
      <c r="E3609" s="47" t="s">
        <v>65</v>
      </c>
      <c r="F3609" s="47" t="s">
        <v>2284</v>
      </c>
      <c r="G3609" s="47" t="s">
        <v>97</v>
      </c>
      <c r="H3609" s="47" t="s">
        <v>2232</v>
      </c>
      <c r="I3609" s="47" t="n">
        <v>4</v>
      </c>
    </row>
    <row r="3610" customFormat="false" ht="15" hidden="false" customHeight="false" outlineLevel="0" collapsed="false">
      <c r="A3610" s="47" t="s">
        <v>5851</v>
      </c>
      <c r="B3610" s="47" t="s">
        <v>985</v>
      </c>
      <c r="C3610" s="48" t="n">
        <v>46092</v>
      </c>
      <c r="D3610" s="47" t="s">
        <v>75</v>
      </c>
      <c r="E3610" s="47" t="s">
        <v>65</v>
      </c>
      <c r="F3610" s="47" t="s">
        <v>2289</v>
      </c>
      <c r="G3610" s="47" t="s">
        <v>97</v>
      </c>
      <c r="H3610" s="47" t="s">
        <v>2232</v>
      </c>
      <c r="I3610" s="47" t="n">
        <v>2</v>
      </c>
    </row>
    <row r="3611" customFormat="false" ht="15" hidden="false" customHeight="false" outlineLevel="0" collapsed="false">
      <c r="A3611" s="47" t="s">
        <v>5852</v>
      </c>
      <c r="B3611" s="47" t="s">
        <v>985</v>
      </c>
      <c r="C3611" s="48" t="n">
        <v>46092</v>
      </c>
      <c r="D3611" s="47" t="s">
        <v>75</v>
      </c>
      <c r="E3611" s="47" t="s">
        <v>65</v>
      </c>
      <c r="F3611" s="47" t="s">
        <v>2284</v>
      </c>
      <c r="G3611" s="47" t="s">
        <v>97</v>
      </c>
      <c r="H3611" s="47" t="s">
        <v>2232</v>
      </c>
      <c r="I3611" s="47" t="n">
        <v>6</v>
      </c>
    </row>
    <row r="3612" customFormat="false" ht="15" hidden="false" customHeight="false" outlineLevel="0" collapsed="false">
      <c r="A3612" s="47" t="s">
        <v>5853</v>
      </c>
      <c r="B3612" s="47" t="s">
        <v>985</v>
      </c>
      <c r="C3612" s="48" t="n">
        <v>46092</v>
      </c>
      <c r="D3612" s="47" t="s">
        <v>75</v>
      </c>
      <c r="E3612" s="47" t="s">
        <v>65</v>
      </c>
      <c r="F3612" s="47" t="s">
        <v>2289</v>
      </c>
      <c r="G3612" s="47" t="s">
        <v>97</v>
      </c>
      <c r="H3612" s="47" t="s">
        <v>2232</v>
      </c>
      <c r="I3612" s="47" t="n">
        <v>2</v>
      </c>
    </row>
    <row r="3613" customFormat="false" ht="15" hidden="false" customHeight="false" outlineLevel="0" collapsed="false">
      <c r="A3613" s="47" t="s">
        <v>5854</v>
      </c>
      <c r="B3613" s="47" t="s">
        <v>985</v>
      </c>
      <c r="C3613" s="48" t="n">
        <v>46092</v>
      </c>
      <c r="D3613" s="47" t="s">
        <v>75</v>
      </c>
      <c r="E3613" s="47" t="s">
        <v>65</v>
      </c>
      <c r="F3613" s="47" t="s">
        <v>2284</v>
      </c>
      <c r="G3613" s="47" t="s">
        <v>97</v>
      </c>
      <c r="H3613" s="47" t="s">
        <v>2232</v>
      </c>
      <c r="I3613" s="47" t="n">
        <v>6</v>
      </c>
    </row>
    <row r="3614" customFormat="false" ht="15" hidden="false" customHeight="false" outlineLevel="0" collapsed="false">
      <c r="A3614" s="47" t="s">
        <v>5855</v>
      </c>
      <c r="B3614" s="47" t="s">
        <v>985</v>
      </c>
      <c r="C3614" s="48" t="n">
        <v>46092</v>
      </c>
      <c r="D3614" s="47" t="s">
        <v>75</v>
      </c>
      <c r="E3614" s="47" t="s">
        <v>65</v>
      </c>
      <c r="F3614" s="47" t="s">
        <v>2289</v>
      </c>
      <c r="G3614" s="47" t="s">
        <v>97</v>
      </c>
      <c r="H3614" s="47" t="s">
        <v>2232</v>
      </c>
      <c r="I3614" s="47" t="n">
        <v>6</v>
      </c>
    </row>
    <row r="3615" customFormat="false" ht="15" hidden="false" customHeight="false" outlineLevel="0" collapsed="false">
      <c r="A3615" s="47" t="s">
        <v>5856</v>
      </c>
      <c r="B3615" s="47" t="s">
        <v>985</v>
      </c>
      <c r="C3615" s="48" t="n">
        <v>46092</v>
      </c>
      <c r="D3615" s="47" t="s">
        <v>75</v>
      </c>
      <c r="E3615" s="47" t="s">
        <v>65</v>
      </c>
      <c r="F3615" s="47" t="s">
        <v>2284</v>
      </c>
      <c r="G3615" s="47" t="s">
        <v>97</v>
      </c>
      <c r="H3615" s="47" t="s">
        <v>2232</v>
      </c>
      <c r="I3615" s="47" t="n">
        <v>4</v>
      </c>
    </row>
    <row r="3616" customFormat="false" ht="15" hidden="false" customHeight="false" outlineLevel="0" collapsed="false">
      <c r="A3616" s="47" t="s">
        <v>5857</v>
      </c>
      <c r="B3616" s="47" t="s">
        <v>985</v>
      </c>
      <c r="C3616" s="48" t="n">
        <v>46092</v>
      </c>
      <c r="D3616" s="47" t="s">
        <v>75</v>
      </c>
      <c r="E3616" s="47" t="s">
        <v>65</v>
      </c>
      <c r="F3616" s="47" t="s">
        <v>2284</v>
      </c>
      <c r="G3616" s="47" t="s">
        <v>97</v>
      </c>
      <c r="H3616" s="47" t="s">
        <v>2232</v>
      </c>
      <c r="I3616" s="47" t="n">
        <v>4</v>
      </c>
    </row>
    <row r="3617" customFormat="false" ht="15" hidden="false" customHeight="false" outlineLevel="0" collapsed="false">
      <c r="A3617" s="47" t="s">
        <v>5858</v>
      </c>
      <c r="B3617" s="47" t="s">
        <v>986</v>
      </c>
      <c r="C3617" s="48" t="n">
        <v>46093</v>
      </c>
      <c r="D3617" s="47" t="s">
        <v>73</v>
      </c>
      <c r="E3617" s="47" t="s">
        <v>62</v>
      </c>
      <c r="F3617" s="47" t="s">
        <v>2231</v>
      </c>
      <c r="G3617" s="47" t="s">
        <v>97</v>
      </c>
      <c r="H3617" s="47" t="s">
        <v>2232</v>
      </c>
      <c r="I3617" s="47" t="n">
        <v>7</v>
      </c>
    </row>
    <row r="3618" customFormat="false" ht="15" hidden="false" customHeight="false" outlineLevel="0" collapsed="false">
      <c r="A3618" s="47" t="s">
        <v>5859</v>
      </c>
      <c r="B3618" s="47" t="s">
        <v>986</v>
      </c>
      <c r="C3618" s="48" t="n">
        <v>46093</v>
      </c>
      <c r="D3618" s="47" t="s">
        <v>73</v>
      </c>
      <c r="E3618" s="47" t="s">
        <v>62</v>
      </c>
      <c r="F3618" s="47" t="s">
        <v>2231</v>
      </c>
      <c r="G3618" s="47" t="s">
        <v>97</v>
      </c>
      <c r="H3618" s="47" t="s">
        <v>2232</v>
      </c>
      <c r="I3618" s="47" t="n">
        <v>2</v>
      </c>
    </row>
    <row r="3619" customFormat="false" ht="15" hidden="false" customHeight="false" outlineLevel="0" collapsed="false">
      <c r="A3619" s="47" t="s">
        <v>5860</v>
      </c>
      <c r="B3619" s="47" t="s">
        <v>988</v>
      </c>
      <c r="C3619" s="48" t="n">
        <v>46093</v>
      </c>
      <c r="D3619" s="47" t="s">
        <v>74</v>
      </c>
      <c r="E3619" s="47" t="s">
        <v>62</v>
      </c>
      <c r="F3619" s="47" t="s">
        <v>2228</v>
      </c>
      <c r="G3619" s="47" t="s">
        <v>97</v>
      </c>
      <c r="H3619" s="47" t="s">
        <v>2232</v>
      </c>
      <c r="I3619" s="47" t="n">
        <v>4</v>
      </c>
    </row>
    <row r="3620" customFormat="false" ht="15" hidden="false" customHeight="false" outlineLevel="0" collapsed="false">
      <c r="A3620" s="47" t="s">
        <v>5861</v>
      </c>
      <c r="B3620" s="47" t="s">
        <v>988</v>
      </c>
      <c r="C3620" s="48" t="n">
        <v>46093</v>
      </c>
      <c r="D3620" s="47" t="s">
        <v>74</v>
      </c>
      <c r="E3620" s="47" t="s">
        <v>62</v>
      </c>
      <c r="F3620" s="47" t="s">
        <v>2317</v>
      </c>
      <c r="G3620" s="47" t="s">
        <v>97</v>
      </c>
      <c r="H3620" s="47" t="s">
        <v>2232</v>
      </c>
      <c r="I3620" s="47" t="n">
        <v>5</v>
      </c>
    </row>
    <row r="3621" customFormat="false" ht="15" hidden="false" customHeight="false" outlineLevel="0" collapsed="false">
      <c r="A3621" s="47" t="s">
        <v>5862</v>
      </c>
      <c r="B3621" s="47" t="s">
        <v>989</v>
      </c>
      <c r="C3621" s="48" t="n">
        <v>46093</v>
      </c>
      <c r="D3621" s="47" t="s">
        <v>75</v>
      </c>
      <c r="E3621" s="47" t="s">
        <v>62</v>
      </c>
      <c r="F3621" s="47" t="s">
        <v>2228</v>
      </c>
      <c r="G3621" s="47" t="s">
        <v>93</v>
      </c>
      <c r="H3621" s="47" t="s">
        <v>2253</v>
      </c>
      <c r="I3621" s="47" t="n">
        <v>5</v>
      </c>
    </row>
    <row r="3622" customFormat="false" ht="15" hidden="false" customHeight="false" outlineLevel="0" collapsed="false">
      <c r="A3622" s="47" t="s">
        <v>5863</v>
      </c>
      <c r="B3622" s="47" t="s">
        <v>989</v>
      </c>
      <c r="C3622" s="48" t="n">
        <v>46093</v>
      </c>
      <c r="D3622" s="47" t="s">
        <v>75</v>
      </c>
      <c r="E3622" s="47" t="s">
        <v>62</v>
      </c>
      <c r="F3622" s="47" t="s">
        <v>2231</v>
      </c>
      <c r="G3622" s="47" t="s">
        <v>97</v>
      </c>
      <c r="H3622" s="47" t="s">
        <v>2232</v>
      </c>
      <c r="I3622" s="47" t="n">
        <v>3</v>
      </c>
    </row>
    <row r="3623" customFormat="false" ht="15" hidden="false" customHeight="false" outlineLevel="0" collapsed="false">
      <c r="A3623" s="47" t="s">
        <v>5864</v>
      </c>
      <c r="B3623" s="47" t="s">
        <v>989</v>
      </c>
      <c r="C3623" s="48" t="n">
        <v>46093</v>
      </c>
      <c r="D3623" s="47" t="s">
        <v>75</v>
      </c>
      <c r="E3623" s="47" t="s">
        <v>62</v>
      </c>
      <c r="F3623" s="47" t="s">
        <v>2231</v>
      </c>
      <c r="G3623" s="47" t="s">
        <v>97</v>
      </c>
      <c r="H3623" s="47" t="s">
        <v>2232</v>
      </c>
      <c r="I3623" s="47" t="n">
        <v>4</v>
      </c>
    </row>
    <row r="3624" customFormat="false" ht="15" hidden="false" customHeight="false" outlineLevel="0" collapsed="false">
      <c r="A3624" s="47" t="s">
        <v>5865</v>
      </c>
      <c r="B3624" s="47" t="s">
        <v>989</v>
      </c>
      <c r="C3624" s="48" t="n">
        <v>46093</v>
      </c>
      <c r="D3624" s="47" t="s">
        <v>75</v>
      </c>
      <c r="E3624" s="47" t="s">
        <v>62</v>
      </c>
      <c r="F3624" s="47" t="s">
        <v>2228</v>
      </c>
      <c r="G3624" s="47" t="s">
        <v>97</v>
      </c>
      <c r="H3624" s="47" t="s">
        <v>2232</v>
      </c>
      <c r="I3624" s="47" t="n">
        <v>6</v>
      </c>
    </row>
    <row r="3625" customFormat="false" ht="15" hidden="false" customHeight="false" outlineLevel="0" collapsed="false">
      <c r="A3625" s="47" t="s">
        <v>5866</v>
      </c>
      <c r="B3625" s="47" t="s">
        <v>989</v>
      </c>
      <c r="C3625" s="48" t="n">
        <v>46093</v>
      </c>
      <c r="D3625" s="47" t="s">
        <v>75</v>
      </c>
      <c r="E3625" s="47" t="s">
        <v>62</v>
      </c>
      <c r="F3625" s="47" t="s">
        <v>2317</v>
      </c>
      <c r="G3625" s="47" t="s">
        <v>97</v>
      </c>
      <c r="H3625" s="47" t="s">
        <v>2232</v>
      </c>
      <c r="I3625" s="47" t="n">
        <v>7</v>
      </c>
    </row>
    <row r="3626" customFormat="false" ht="15" hidden="false" customHeight="false" outlineLevel="0" collapsed="false">
      <c r="A3626" s="47" t="s">
        <v>5867</v>
      </c>
      <c r="B3626" s="47" t="s">
        <v>990</v>
      </c>
      <c r="C3626" s="48" t="n">
        <v>46093</v>
      </c>
      <c r="D3626" s="47" t="s">
        <v>73</v>
      </c>
      <c r="E3626" s="47" t="s">
        <v>64</v>
      </c>
      <c r="F3626" s="47" t="s">
        <v>2278</v>
      </c>
      <c r="G3626" s="47" t="s">
        <v>97</v>
      </c>
      <c r="H3626" s="47" t="s">
        <v>2232</v>
      </c>
      <c r="I3626" s="47" t="n">
        <v>3</v>
      </c>
    </row>
    <row r="3627" customFormat="false" ht="15" hidden="false" customHeight="false" outlineLevel="0" collapsed="false">
      <c r="A3627" s="47" t="s">
        <v>5868</v>
      </c>
      <c r="B3627" s="47" t="s">
        <v>992</v>
      </c>
      <c r="C3627" s="48" t="n">
        <v>46093</v>
      </c>
      <c r="D3627" s="47" t="s">
        <v>74</v>
      </c>
      <c r="E3627" s="47" t="s">
        <v>64</v>
      </c>
      <c r="F3627" s="47" t="s">
        <v>2278</v>
      </c>
      <c r="G3627" s="47" t="s">
        <v>95</v>
      </c>
      <c r="H3627" s="47" t="s">
        <v>2245</v>
      </c>
      <c r="I3627" s="47" t="n">
        <v>30</v>
      </c>
    </row>
    <row r="3628" customFormat="false" ht="15" hidden="false" customHeight="false" outlineLevel="0" collapsed="false">
      <c r="A3628" s="47" t="s">
        <v>5869</v>
      </c>
      <c r="B3628" s="47" t="s">
        <v>992</v>
      </c>
      <c r="C3628" s="48" t="n">
        <v>46093</v>
      </c>
      <c r="D3628" s="47" t="s">
        <v>74</v>
      </c>
      <c r="E3628" s="47" t="s">
        <v>64</v>
      </c>
      <c r="F3628" s="47" t="s">
        <v>2278</v>
      </c>
      <c r="G3628" s="47" t="s">
        <v>97</v>
      </c>
      <c r="H3628" s="47" t="s">
        <v>2232</v>
      </c>
      <c r="I3628" s="47" t="n">
        <v>4</v>
      </c>
    </row>
    <row r="3629" customFormat="false" ht="15" hidden="false" customHeight="false" outlineLevel="0" collapsed="false">
      <c r="A3629" s="47" t="s">
        <v>5870</v>
      </c>
      <c r="B3629" s="47" t="s">
        <v>993</v>
      </c>
      <c r="C3629" s="48" t="n">
        <v>46093</v>
      </c>
      <c r="D3629" s="47" t="s">
        <v>73</v>
      </c>
      <c r="E3629" s="47" t="s">
        <v>65</v>
      </c>
      <c r="F3629" s="47" t="s">
        <v>2289</v>
      </c>
      <c r="G3629" s="47" t="s">
        <v>97</v>
      </c>
      <c r="H3629" s="47" t="s">
        <v>2232</v>
      </c>
      <c r="I3629" s="47" t="n">
        <v>4</v>
      </c>
    </row>
    <row r="3630" customFormat="false" ht="15" hidden="false" customHeight="false" outlineLevel="0" collapsed="false">
      <c r="A3630" s="47" t="s">
        <v>5871</v>
      </c>
      <c r="B3630" s="47" t="s">
        <v>993</v>
      </c>
      <c r="C3630" s="48" t="n">
        <v>46093</v>
      </c>
      <c r="D3630" s="47" t="s">
        <v>73</v>
      </c>
      <c r="E3630" s="47" t="s">
        <v>65</v>
      </c>
      <c r="F3630" s="47" t="s">
        <v>2289</v>
      </c>
      <c r="G3630" s="47" t="s">
        <v>97</v>
      </c>
      <c r="H3630" s="47" t="s">
        <v>2232</v>
      </c>
      <c r="I3630" s="47" t="n">
        <v>4</v>
      </c>
    </row>
    <row r="3631" customFormat="false" ht="15" hidden="false" customHeight="false" outlineLevel="0" collapsed="false">
      <c r="A3631" s="47" t="s">
        <v>5872</v>
      </c>
      <c r="B3631" s="47" t="s">
        <v>993</v>
      </c>
      <c r="C3631" s="48" t="n">
        <v>46093</v>
      </c>
      <c r="D3631" s="47" t="s">
        <v>73</v>
      </c>
      <c r="E3631" s="47" t="s">
        <v>65</v>
      </c>
      <c r="F3631" s="47" t="s">
        <v>2289</v>
      </c>
      <c r="G3631" s="47" t="s">
        <v>97</v>
      </c>
      <c r="H3631" s="47" t="s">
        <v>2232</v>
      </c>
      <c r="I3631" s="47" t="n">
        <v>2</v>
      </c>
    </row>
    <row r="3632" customFormat="false" ht="15" hidden="false" customHeight="false" outlineLevel="0" collapsed="false">
      <c r="A3632" s="47" t="s">
        <v>5873</v>
      </c>
      <c r="B3632" s="47" t="s">
        <v>993</v>
      </c>
      <c r="C3632" s="48" t="n">
        <v>46093</v>
      </c>
      <c r="D3632" s="47" t="s">
        <v>73</v>
      </c>
      <c r="E3632" s="47" t="s">
        <v>65</v>
      </c>
      <c r="F3632" s="47" t="s">
        <v>2289</v>
      </c>
      <c r="G3632" s="47" t="s">
        <v>97</v>
      </c>
      <c r="H3632" s="47" t="s">
        <v>2232</v>
      </c>
      <c r="I3632" s="47" t="n">
        <v>3</v>
      </c>
    </row>
    <row r="3633" customFormat="false" ht="15" hidden="false" customHeight="false" outlineLevel="0" collapsed="false">
      <c r="A3633" s="47" t="s">
        <v>5874</v>
      </c>
      <c r="B3633" s="47" t="s">
        <v>993</v>
      </c>
      <c r="C3633" s="48" t="n">
        <v>46093</v>
      </c>
      <c r="D3633" s="47" t="s">
        <v>73</v>
      </c>
      <c r="E3633" s="47" t="s">
        <v>65</v>
      </c>
      <c r="F3633" s="47" t="s">
        <v>2289</v>
      </c>
      <c r="G3633" s="47" t="s">
        <v>97</v>
      </c>
      <c r="H3633" s="47" t="s">
        <v>2232</v>
      </c>
      <c r="I3633" s="47" t="n">
        <v>2</v>
      </c>
    </row>
    <row r="3634" customFormat="false" ht="15" hidden="false" customHeight="false" outlineLevel="0" collapsed="false">
      <c r="A3634" s="47" t="s">
        <v>5875</v>
      </c>
      <c r="B3634" s="47" t="s">
        <v>993</v>
      </c>
      <c r="C3634" s="48" t="n">
        <v>46093</v>
      </c>
      <c r="D3634" s="47" t="s">
        <v>73</v>
      </c>
      <c r="E3634" s="47" t="s">
        <v>65</v>
      </c>
      <c r="F3634" s="47" t="s">
        <v>2284</v>
      </c>
      <c r="G3634" s="47" t="s">
        <v>97</v>
      </c>
      <c r="H3634" s="47" t="s">
        <v>2232</v>
      </c>
      <c r="I3634" s="47" t="n">
        <v>5</v>
      </c>
    </row>
    <row r="3635" customFormat="false" ht="15" hidden="false" customHeight="false" outlineLevel="0" collapsed="false">
      <c r="A3635" s="47" t="s">
        <v>5876</v>
      </c>
      <c r="B3635" s="47" t="s">
        <v>993</v>
      </c>
      <c r="C3635" s="48" t="n">
        <v>46093</v>
      </c>
      <c r="D3635" s="47" t="s">
        <v>73</v>
      </c>
      <c r="E3635" s="47" t="s">
        <v>65</v>
      </c>
      <c r="F3635" s="47" t="s">
        <v>2289</v>
      </c>
      <c r="G3635" s="47" t="s">
        <v>97</v>
      </c>
      <c r="H3635" s="47" t="s">
        <v>2232</v>
      </c>
      <c r="I3635" s="47" t="n">
        <v>4</v>
      </c>
    </row>
    <row r="3636" customFormat="false" ht="15" hidden="false" customHeight="false" outlineLevel="0" collapsed="false">
      <c r="A3636" s="47" t="s">
        <v>5877</v>
      </c>
      <c r="B3636" s="47" t="s">
        <v>993</v>
      </c>
      <c r="C3636" s="48" t="n">
        <v>46093</v>
      </c>
      <c r="D3636" s="47" t="s">
        <v>73</v>
      </c>
      <c r="E3636" s="47" t="s">
        <v>65</v>
      </c>
      <c r="F3636" s="47" t="s">
        <v>2289</v>
      </c>
      <c r="G3636" s="47" t="s">
        <v>97</v>
      </c>
      <c r="H3636" s="47" t="s">
        <v>2232</v>
      </c>
      <c r="I3636" s="47" t="n">
        <v>6</v>
      </c>
    </row>
    <row r="3637" customFormat="false" ht="15" hidden="false" customHeight="false" outlineLevel="0" collapsed="false">
      <c r="A3637" s="47" t="s">
        <v>5878</v>
      </c>
      <c r="B3637" s="47" t="s">
        <v>994</v>
      </c>
      <c r="C3637" s="48" t="n">
        <v>46093</v>
      </c>
      <c r="D3637" s="47" t="s">
        <v>74</v>
      </c>
      <c r="E3637" s="47" t="s">
        <v>65</v>
      </c>
      <c r="F3637" s="47" t="s">
        <v>2289</v>
      </c>
      <c r="G3637" s="47" t="s">
        <v>96</v>
      </c>
      <c r="H3637" s="47" t="s">
        <v>2270</v>
      </c>
      <c r="I3637" s="47" t="n">
        <v>57</v>
      </c>
    </row>
    <row r="3638" customFormat="false" ht="15" hidden="false" customHeight="false" outlineLevel="0" collapsed="false">
      <c r="A3638" s="47" t="s">
        <v>5879</v>
      </c>
      <c r="B3638" s="47" t="s">
        <v>994</v>
      </c>
      <c r="C3638" s="48" t="n">
        <v>46093</v>
      </c>
      <c r="D3638" s="47" t="s">
        <v>74</v>
      </c>
      <c r="E3638" s="47" t="s">
        <v>65</v>
      </c>
      <c r="F3638" s="47" t="s">
        <v>2284</v>
      </c>
      <c r="G3638" s="47" t="s">
        <v>97</v>
      </c>
      <c r="H3638" s="47" t="s">
        <v>2232</v>
      </c>
      <c r="I3638" s="47" t="n">
        <v>2</v>
      </c>
    </row>
    <row r="3639" customFormat="false" ht="15" hidden="false" customHeight="false" outlineLevel="0" collapsed="false">
      <c r="A3639" s="47" t="s">
        <v>5880</v>
      </c>
      <c r="B3639" s="47" t="s">
        <v>994</v>
      </c>
      <c r="C3639" s="48" t="n">
        <v>46093</v>
      </c>
      <c r="D3639" s="47" t="s">
        <v>74</v>
      </c>
      <c r="E3639" s="47" t="s">
        <v>65</v>
      </c>
      <c r="F3639" s="47" t="s">
        <v>2289</v>
      </c>
      <c r="G3639" s="47" t="s">
        <v>97</v>
      </c>
      <c r="H3639" s="47" t="s">
        <v>2232</v>
      </c>
      <c r="I3639" s="47" t="n">
        <v>2</v>
      </c>
    </row>
    <row r="3640" customFormat="false" ht="15" hidden="false" customHeight="false" outlineLevel="0" collapsed="false">
      <c r="A3640" s="47" t="s">
        <v>5881</v>
      </c>
      <c r="B3640" s="47" t="s">
        <v>994</v>
      </c>
      <c r="C3640" s="48" t="n">
        <v>46093</v>
      </c>
      <c r="D3640" s="47" t="s">
        <v>74</v>
      </c>
      <c r="E3640" s="47" t="s">
        <v>65</v>
      </c>
      <c r="F3640" s="47" t="s">
        <v>2289</v>
      </c>
      <c r="G3640" s="47" t="s">
        <v>97</v>
      </c>
      <c r="H3640" s="47" t="s">
        <v>2232</v>
      </c>
      <c r="I3640" s="47" t="n">
        <v>3</v>
      </c>
    </row>
    <row r="3641" customFormat="false" ht="15" hidden="false" customHeight="false" outlineLevel="0" collapsed="false">
      <c r="A3641" s="47" t="s">
        <v>5882</v>
      </c>
      <c r="B3641" s="47" t="s">
        <v>994</v>
      </c>
      <c r="C3641" s="48" t="n">
        <v>46093</v>
      </c>
      <c r="D3641" s="47" t="s">
        <v>74</v>
      </c>
      <c r="E3641" s="47" t="s">
        <v>65</v>
      </c>
      <c r="F3641" s="47" t="s">
        <v>2284</v>
      </c>
      <c r="G3641" s="47" t="s">
        <v>97</v>
      </c>
      <c r="H3641" s="47" t="s">
        <v>2232</v>
      </c>
      <c r="I3641" s="47" t="n">
        <v>6</v>
      </c>
    </row>
    <row r="3642" customFormat="false" ht="15" hidden="false" customHeight="false" outlineLevel="0" collapsed="false">
      <c r="A3642" s="47" t="s">
        <v>5883</v>
      </c>
      <c r="B3642" s="47" t="s">
        <v>994</v>
      </c>
      <c r="C3642" s="48" t="n">
        <v>46093</v>
      </c>
      <c r="D3642" s="47" t="s">
        <v>74</v>
      </c>
      <c r="E3642" s="47" t="s">
        <v>65</v>
      </c>
      <c r="F3642" s="47" t="s">
        <v>2284</v>
      </c>
      <c r="G3642" s="47" t="s">
        <v>97</v>
      </c>
      <c r="H3642" s="47" t="s">
        <v>2232</v>
      </c>
      <c r="I3642" s="47" t="n">
        <v>4</v>
      </c>
    </row>
    <row r="3643" customFormat="false" ht="15" hidden="false" customHeight="false" outlineLevel="0" collapsed="false">
      <c r="A3643" s="47" t="s">
        <v>5884</v>
      </c>
      <c r="B3643" s="47" t="s">
        <v>994</v>
      </c>
      <c r="C3643" s="48" t="n">
        <v>46093</v>
      </c>
      <c r="D3643" s="47" t="s">
        <v>74</v>
      </c>
      <c r="E3643" s="47" t="s">
        <v>65</v>
      </c>
      <c r="F3643" s="47" t="s">
        <v>2284</v>
      </c>
      <c r="G3643" s="47" t="s">
        <v>97</v>
      </c>
      <c r="H3643" s="47" t="s">
        <v>2232</v>
      </c>
      <c r="I3643" s="47" t="n">
        <v>2</v>
      </c>
    </row>
    <row r="3644" customFormat="false" ht="15" hidden="false" customHeight="false" outlineLevel="0" collapsed="false">
      <c r="A3644" s="47" t="s">
        <v>5885</v>
      </c>
      <c r="B3644" s="47" t="s">
        <v>994</v>
      </c>
      <c r="C3644" s="48" t="n">
        <v>46093</v>
      </c>
      <c r="D3644" s="47" t="s">
        <v>74</v>
      </c>
      <c r="E3644" s="47" t="s">
        <v>65</v>
      </c>
      <c r="F3644" s="47" t="s">
        <v>2284</v>
      </c>
      <c r="G3644" s="47" t="s">
        <v>97</v>
      </c>
      <c r="H3644" s="47" t="s">
        <v>2232</v>
      </c>
      <c r="I3644" s="47" t="n">
        <v>2</v>
      </c>
    </row>
    <row r="3645" customFormat="false" ht="15" hidden="false" customHeight="false" outlineLevel="0" collapsed="false">
      <c r="A3645" s="47" t="s">
        <v>5886</v>
      </c>
      <c r="B3645" s="47" t="s">
        <v>994</v>
      </c>
      <c r="C3645" s="48" t="n">
        <v>46093</v>
      </c>
      <c r="D3645" s="47" t="s">
        <v>74</v>
      </c>
      <c r="E3645" s="47" t="s">
        <v>65</v>
      </c>
      <c r="F3645" s="47" t="s">
        <v>2284</v>
      </c>
      <c r="G3645" s="47" t="s">
        <v>97</v>
      </c>
      <c r="H3645" s="47" t="s">
        <v>2232</v>
      </c>
      <c r="I3645" s="47" t="n">
        <v>6</v>
      </c>
    </row>
    <row r="3646" customFormat="false" ht="15" hidden="false" customHeight="false" outlineLevel="0" collapsed="false">
      <c r="A3646" s="47" t="s">
        <v>5887</v>
      </c>
      <c r="B3646" s="47" t="s">
        <v>995</v>
      </c>
      <c r="C3646" s="48" t="n">
        <v>46093</v>
      </c>
      <c r="D3646" s="47" t="s">
        <v>75</v>
      </c>
      <c r="E3646" s="47" t="s">
        <v>65</v>
      </c>
      <c r="F3646" s="47" t="s">
        <v>2289</v>
      </c>
      <c r="G3646" s="47" t="s">
        <v>93</v>
      </c>
      <c r="H3646" s="47" t="s">
        <v>2253</v>
      </c>
      <c r="I3646" s="47" t="n">
        <v>12</v>
      </c>
    </row>
    <row r="3647" customFormat="false" ht="15" hidden="false" customHeight="false" outlineLevel="0" collapsed="false">
      <c r="A3647" s="47" t="s">
        <v>5888</v>
      </c>
      <c r="B3647" s="47" t="s">
        <v>995</v>
      </c>
      <c r="C3647" s="48" t="n">
        <v>46093</v>
      </c>
      <c r="D3647" s="47" t="s">
        <v>75</v>
      </c>
      <c r="E3647" s="47" t="s">
        <v>65</v>
      </c>
      <c r="F3647" s="47" t="s">
        <v>2284</v>
      </c>
      <c r="G3647" s="47" t="s">
        <v>93</v>
      </c>
      <c r="H3647" s="47" t="s">
        <v>2253</v>
      </c>
      <c r="I3647" s="47" t="n">
        <v>6</v>
      </c>
    </row>
    <row r="3648" customFormat="false" ht="15" hidden="false" customHeight="false" outlineLevel="0" collapsed="false">
      <c r="A3648" s="47" t="s">
        <v>5889</v>
      </c>
      <c r="B3648" s="47" t="s">
        <v>995</v>
      </c>
      <c r="C3648" s="48" t="n">
        <v>46093</v>
      </c>
      <c r="D3648" s="47" t="s">
        <v>75</v>
      </c>
      <c r="E3648" s="47" t="s">
        <v>65</v>
      </c>
      <c r="F3648" s="47" t="s">
        <v>2289</v>
      </c>
      <c r="G3648" s="47" t="s">
        <v>97</v>
      </c>
      <c r="H3648" s="47" t="s">
        <v>2232</v>
      </c>
      <c r="I3648" s="47" t="n">
        <v>6</v>
      </c>
    </row>
    <row r="3649" customFormat="false" ht="15" hidden="false" customHeight="false" outlineLevel="0" collapsed="false">
      <c r="A3649" s="47" t="s">
        <v>5890</v>
      </c>
      <c r="B3649" s="47" t="s">
        <v>995</v>
      </c>
      <c r="C3649" s="48" t="n">
        <v>46093</v>
      </c>
      <c r="D3649" s="47" t="s">
        <v>75</v>
      </c>
      <c r="E3649" s="47" t="s">
        <v>65</v>
      </c>
      <c r="F3649" s="47" t="s">
        <v>2289</v>
      </c>
      <c r="G3649" s="47" t="s">
        <v>97</v>
      </c>
      <c r="H3649" s="47" t="s">
        <v>2232</v>
      </c>
      <c r="I3649" s="47" t="n">
        <v>4</v>
      </c>
    </row>
    <row r="3650" customFormat="false" ht="15" hidden="false" customHeight="false" outlineLevel="0" collapsed="false">
      <c r="A3650" s="47" t="s">
        <v>5891</v>
      </c>
      <c r="B3650" s="47" t="s">
        <v>995</v>
      </c>
      <c r="C3650" s="48" t="n">
        <v>46093</v>
      </c>
      <c r="D3650" s="47" t="s">
        <v>75</v>
      </c>
      <c r="E3650" s="47" t="s">
        <v>65</v>
      </c>
      <c r="F3650" s="47" t="s">
        <v>2284</v>
      </c>
      <c r="G3650" s="47" t="s">
        <v>97</v>
      </c>
      <c r="H3650" s="47" t="s">
        <v>2232</v>
      </c>
      <c r="I3650" s="47" t="n">
        <v>4</v>
      </c>
    </row>
    <row r="3651" customFormat="false" ht="15" hidden="false" customHeight="false" outlineLevel="0" collapsed="false">
      <c r="A3651" s="47" t="s">
        <v>5892</v>
      </c>
      <c r="B3651" s="47" t="s">
        <v>995</v>
      </c>
      <c r="C3651" s="48" t="n">
        <v>46093</v>
      </c>
      <c r="D3651" s="47" t="s">
        <v>75</v>
      </c>
      <c r="E3651" s="47" t="s">
        <v>65</v>
      </c>
      <c r="F3651" s="47" t="s">
        <v>2284</v>
      </c>
      <c r="G3651" s="47" t="s">
        <v>97</v>
      </c>
      <c r="H3651" s="47" t="s">
        <v>2232</v>
      </c>
      <c r="I3651" s="47" t="n">
        <v>4</v>
      </c>
    </row>
    <row r="3652" customFormat="false" ht="15" hidden="false" customHeight="false" outlineLevel="0" collapsed="false">
      <c r="A3652" s="47" t="s">
        <v>5893</v>
      </c>
      <c r="B3652" s="47" t="s">
        <v>995</v>
      </c>
      <c r="C3652" s="48" t="n">
        <v>46093</v>
      </c>
      <c r="D3652" s="47" t="s">
        <v>75</v>
      </c>
      <c r="E3652" s="47" t="s">
        <v>65</v>
      </c>
      <c r="F3652" s="47" t="s">
        <v>2284</v>
      </c>
      <c r="G3652" s="47" t="s">
        <v>97</v>
      </c>
      <c r="H3652" s="47" t="s">
        <v>2232</v>
      </c>
      <c r="I3652" s="47" t="n">
        <v>3</v>
      </c>
    </row>
    <row r="3653" customFormat="false" ht="15" hidden="false" customHeight="false" outlineLevel="0" collapsed="false">
      <c r="A3653" s="47" t="s">
        <v>5894</v>
      </c>
      <c r="B3653" s="47" t="s">
        <v>995</v>
      </c>
      <c r="C3653" s="48" t="n">
        <v>46093</v>
      </c>
      <c r="D3653" s="47" t="s">
        <v>75</v>
      </c>
      <c r="E3653" s="47" t="s">
        <v>65</v>
      </c>
      <c r="F3653" s="47" t="s">
        <v>2284</v>
      </c>
      <c r="G3653" s="47" t="s">
        <v>97</v>
      </c>
      <c r="H3653" s="47" t="s">
        <v>2232</v>
      </c>
      <c r="I3653" s="47" t="n">
        <v>3</v>
      </c>
    </row>
    <row r="3654" customFormat="false" ht="15" hidden="false" customHeight="false" outlineLevel="0" collapsed="false">
      <c r="A3654" s="47" t="s">
        <v>5895</v>
      </c>
      <c r="B3654" s="47" t="s">
        <v>995</v>
      </c>
      <c r="C3654" s="48" t="n">
        <v>46093</v>
      </c>
      <c r="D3654" s="47" t="s">
        <v>75</v>
      </c>
      <c r="E3654" s="47" t="s">
        <v>65</v>
      </c>
      <c r="F3654" s="47" t="s">
        <v>2289</v>
      </c>
      <c r="G3654" s="47" t="s">
        <v>97</v>
      </c>
      <c r="H3654" s="47" t="s">
        <v>2232</v>
      </c>
      <c r="I3654" s="47" t="n">
        <v>4</v>
      </c>
    </row>
    <row r="3655" customFormat="false" ht="15" hidden="false" customHeight="false" outlineLevel="0" collapsed="false">
      <c r="A3655" s="47" t="s">
        <v>5896</v>
      </c>
      <c r="B3655" s="47" t="s">
        <v>995</v>
      </c>
      <c r="C3655" s="48" t="n">
        <v>46093</v>
      </c>
      <c r="D3655" s="47" t="s">
        <v>75</v>
      </c>
      <c r="E3655" s="47" t="s">
        <v>65</v>
      </c>
      <c r="F3655" s="47" t="s">
        <v>2284</v>
      </c>
      <c r="G3655" s="47" t="s">
        <v>97</v>
      </c>
      <c r="H3655" s="47" t="s">
        <v>2232</v>
      </c>
      <c r="I3655" s="47" t="n">
        <v>4</v>
      </c>
    </row>
    <row r="3656" customFormat="false" ht="15" hidden="false" customHeight="false" outlineLevel="0" collapsed="false">
      <c r="A3656" s="47" t="s">
        <v>5897</v>
      </c>
      <c r="B3656" s="47" t="s">
        <v>995</v>
      </c>
      <c r="C3656" s="48" t="n">
        <v>46093</v>
      </c>
      <c r="D3656" s="47" t="s">
        <v>75</v>
      </c>
      <c r="E3656" s="47" t="s">
        <v>65</v>
      </c>
      <c r="F3656" s="47" t="s">
        <v>2289</v>
      </c>
      <c r="G3656" s="47" t="s">
        <v>97</v>
      </c>
      <c r="H3656" s="47" t="s">
        <v>2232</v>
      </c>
      <c r="I3656" s="47" t="n">
        <v>5</v>
      </c>
    </row>
    <row r="3657" customFormat="false" ht="15" hidden="false" customHeight="false" outlineLevel="0" collapsed="false">
      <c r="A3657" s="47" t="s">
        <v>5898</v>
      </c>
      <c r="B3657" s="47" t="s">
        <v>996</v>
      </c>
      <c r="C3657" s="48" t="n">
        <v>46094</v>
      </c>
      <c r="D3657" s="47" t="s">
        <v>73</v>
      </c>
      <c r="E3657" s="47" t="s">
        <v>62</v>
      </c>
      <c r="F3657" s="47" t="s">
        <v>2317</v>
      </c>
      <c r="G3657" s="47" t="s">
        <v>93</v>
      </c>
      <c r="H3657" s="47" t="s">
        <v>2253</v>
      </c>
      <c r="I3657" s="47" t="n">
        <v>8</v>
      </c>
    </row>
    <row r="3658" customFormat="false" ht="15" hidden="false" customHeight="false" outlineLevel="0" collapsed="false">
      <c r="A3658" s="47" t="s">
        <v>5899</v>
      </c>
      <c r="B3658" s="47" t="s">
        <v>996</v>
      </c>
      <c r="C3658" s="48" t="n">
        <v>46094</v>
      </c>
      <c r="D3658" s="47" t="s">
        <v>73</v>
      </c>
      <c r="E3658" s="47" t="s">
        <v>62</v>
      </c>
      <c r="F3658" s="47" t="s">
        <v>2231</v>
      </c>
      <c r="G3658" s="47" t="s">
        <v>97</v>
      </c>
      <c r="H3658" s="47" t="s">
        <v>2232</v>
      </c>
      <c r="I3658" s="47" t="n">
        <v>5</v>
      </c>
    </row>
    <row r="3659" customFormat="false" ht="15" hidden="false" customHeight="false" outlineLevel="0" collapsed="false">
      <c r="A3659" s="47" t="s">
        <v>5900</v>
      </c>
      <c r="B3659" s="47" t="s">
        <v>996</v>
      </c>
      <c r="C3659" s="48" t="n">
        <v>46094</v>
      </c>
      <c r="D3659" s="47" t="s">
        <v>73</v>
      </c>
      <c r="E3659" s="47" t="s">
        <v>62</v>
      </c>
      <c r="F3659" s="47" t="s">
        <v>2228</v>
      </c>
      <c r="G3659" s="47" t="s">
        <v>97</v>
      </c>
      <c r="H3659" s="47" t="s">
        <v>2232</v>
      </c>
      <c r="I3659" s="47" t="n">
        <v>5</v>
      </c>
    </row>
    <row r="3660" customFormat="false" ht="15" hidden="false" customHeight="false" outlineLevel="0" collapsed="false">
      <c r="A3660" s="47" t="s">
        <v>5901</v>
      </c>
      <c r="B3660" s="47" t="s">
        <v>996</v>
      </c>
      <c r="C3660" s="48" t="n">
        <v>46094</v>
      </c>
      <c r="D3660" s="47" t="s">
        <v>73</v>
      </c>
      <c r="E3660" s="47" t="s">
        <v>62</v>
      </c>
      <c r="F3660" s="47" t="s">
        <v>2231</v>
      </c>
      <c r="G3660" s="47" t="s">
        <v>97</v>
      </c>
      <c r="H3660" s="47" t="s">
        <v>2232</v>
      </c>
      <c r="I3660" s="47" t="n">
        <v>4</v>
      </c>
    </row>
    <row r="3661" customFormat="false" ht="15" hidden="false" customHeight="false" outlineLevel="0" collapsed="false">
      <c r="A3661" s="47" t="s">
        <v>5902</v>
      </c>
      <c r="B3661" s="47" t="s">
        <v>996</v>
      </c>
      <c r="C3661" s="48" t="n">
        <v>46094</v>
      </c>
      <c r="D3661" s="47" t="s">
        <v>73</v>
      </c>
      <c r="E3661" s="47" t="s">
        <v>62</v>
      </c>
      <c r="F3661" s="47" t="s">
        <v>2228</v>
      </c>
      <c r="G3661" s="47" t="s">
        <v>97</v>
      </c>
      <c r="H3661" s="47" t="s">
        <v>2232</v>
      </c>
      <c r="I3661" s="47" t="n">
        <v>4</v>
      </c>
    </row>
    <row r="3662" customFormat="false" ht="15" hidden="false" customHeight="false" outlineLevel="0" collapsed="false">
      <c r="A3662" s="47" t="s">
        <v>5903</v>
      </c>
      <c r="B3662" s="47" t="s">
        <v>996</v>
      </c>
      <c r="C3662" s="48" t="n">
        <v>46094</v>
      </c>
      <c r="D3662" s="47" t="s">
        <v>73</v>
      </c>
      <c r="E3662" s="47" t="s">
        <v>62</v>
      </c>
      <c r="F3662" s="47" t="s">
        <v>2231</v>
      </c>
      <c r="G3662" s="47" t="s">
        <v>97</v>
      </c>
      <c r="H3662" s="47" t="s">
        <v>2232</v>
      </c>
      <c r="I3662" s="47" t="n">
        <v>7</v>
      </c>
    </row>
    <row r="3663" customFormat="false" ht="15" hidden="false" customHeight="false" outlineLevel="0" collapsed="false">
      <c r="A3663" s="47" t="s">
        <v>5904</v>
      </c>
      <c r="B3663" s="47" t="s">
        <v>996</v>
      </c>
      <c r="C3663" s="48" t="n">
        <v>46094</v>
      </c>
      <c r="D3663" s="47" t="s">
        <v>73</v>
      </c>
      <c r="E3663" s="47" t="s">
        <v>62</v>
      </c>
      <c r="F3663" s="47" t="s">
        <v>2228</v>
      </c>
      <c r="G3663" s="47" t="s">
        <v>97</v>
      </c>
      <c r="H3663" s="47" t="s">
        <v>2232</v>
      </c>
      <c r="I3663" s="47" t="n">
        <v>3</v>
      </c>
    </row>
    <row r="3664" customFormat="false" ht="15" hidden="false" customHeight="false" outlineLevel="0" collapsed="false">
      <c r="A3664" s="47" t="s">
        <v>5905</v>
      </c>
      <c r="B3664" s="47" t="s">
        <v>996</v>
      </c>
      <c r="C3664" s="48" t="n">
        <v>46094</v>
      </c>
      <c r="D3664" s="47" t="s">
        <v>73</v>
      </c>
      <c r="E3664" s="47" t="s">
        <v>62</v>
      </c>
      <c r="F3664" s="47" t="s">
        <v>2228</v>
      </c>
      <c r="G3664" s="47" t="s">
        <v>97</v>
      </c>
      <c r="H3664" s="47" t="s">
        <v>2232</v>
      </c>
      <c r="I3664" s="47" t="n">
        <v>2</v>
      </c>
    </row>
    <row r="3665" customFormat="false" ht="15" hidden="false" customHeight="false" outlineLevel="0" collapsed="false">
      <c r="A3665" s="47" t="s">
        <v>5906</v>
      </c>
      <c r="B3665" s="47" t="s">
        <v>997</v>
      </c>
      <c r="C3665" s="48" t="n">
        <v>46094</v>
      </c>
      <c r="D3665" s="47" t="s">
        <v>74</v>
      </c>
      <c r="E3665" s="47" t="s">
        <v>62</v>
      </c>
      <c r="F3665" s="47" t="s">
        <v>2231</v>
      </c>
      <c r="G3665" s="47" t="s">
        <v>97</v>
      </c>
      <c r="H3665" s="47" t="s">
        <v>2232</v>
      </c>
      <c r="I3665" s="47" t="n">
        <v>2</v>
      </c>
    </row>
    <row r="3666" customFormat="false" ht="15" hidden="false" customHeight="false" outlineLevel="0" collapsed="false">
      <c r="A3666" s="47" t="s">
        <v>5907</v>
      </c>
      <c r="B3666" s="47" t="s">
        <v>997</v>
      </c>
      <c r="C3666" s="48" t="n">
        <v>46094</v>
      </c>
      <c r="D3666" s="47" t="s">
        <v>74</v>
      </c>
      <c r="E3666" s="47" t="s">
        <v>62</v>
      </c>
      <c r="F3666" s="47" t="s">
        <v>2228</v>
      </c>
      <c r="G3666" s="47" t="s">
        <v>97</v>
      </c>
      <c r="H3666" s="47" t="s">
        <v>2232</v>
      </c>
      <c r="I3666" s="47" t="n">
        <v>2</v>
      </c>
    </row>
    <row r="3667" customFormat="false" ht="15" hidden="false" customHeight="false" outlineLevel="0" collapsed="false">
      <c r="A3667" s="47" t="s">
        <v>5908</v>
      </c>
      <c r="B3667" s="47" t="s">
        <v>997</v>
      </c>
      <c r="C3667" s="48" t="n">
        <v>46094</v>
      </c>
      <c r="D3667" s="47" t="s">
        <v>74</v>
      </c>
      <c r="E3667" s="47" t="s">
        <v>62</v>
      </c>
      <c r="F3667" s="47" t="s">
        <v>2228</v>
      </c>
      <c r="G3667" s="47" t="s">
        <v>97</v>
      </c>
      <c r="H3667" s="47" t="s">
        <v>2232</v>
      </c>
      <c r="I3667" s="47" t="n">
        <v>4</v>
      </c>
    </row>
    <row r="3668" customFormat="false" ht="15" hidden="false" customHeight="false" outlineLevel="0" collapsed="false">
      <c r="A3668" s="47" t="s">
        <v>5909</v>
      </c>
      <c r="B3668" s="47" t="s">
        <v>998</v>
      </c>
      <c r="C3668" s="48" t="n">
        <v>46094</v>
      </c>
      <c r="D3668" s="47" t="s">
        <v>75</v>
      </c>
      <c r="E3668" s="47" t="s">
        <v>62</v>
      </c>
      <c r="F3668" s="47" t="s">
        <v>2231</v>
      </c>
      <c r="G3668" s="47" t="s">
        <v>97</v>
      </c>
      <c r="H3668" s="47" t="s">
        <v>2232</v>
      </c>
      <c r="I3668" s="47" t="n">
        <v>7</v>
      </c>
    </row>
    <row r="3669" customFormat="false" ht="15" hidden="false" customHeight="false" outlineLevel="0" collapsed="false">
      <c r="A3669" s="47" t="s">
        <v>5910</v>
      </c>
      <c r="B3669" s="47" t="s">
        <v>998</v>
      </c>
      <c r="C3669" s="48" t="n">
        <v>46094</v>
      </c>
      <c r="D3669" s="47" t="s">
        <v>75</v>
      </c>
      <c r="E3669" s="47" t="s">
        <v>62</v>
      </c>
      <c r="F3669" s="47" t="s">
        <v>2317</v>
      </c>
      <c r="G3669" s="47" t="s">
        <v>97</v>
      </c>
      <c r="H3669" s="47" t="s">
        <v>2232</v>
      </c>
      <c r="I3669" s="47" t="n">
        <v>6</v>
      </c>
    </row>
    <row r="3670" customFormat="false" ht="15" hidden="false" customHeight="false" outlineLevel="0" collapsed="false">
      <c r="A3670" s="47" t="s">
        <v>5911</v>
      </c>
      <c r="B3670" s="47" t="s">
        <v>998</v>
      </c>
      <c r="C3670" s="48" t="n">
        <v>46094</v>
      </c>
      <c r="D3670" s="47" t="s">
        <v>75</v>
      </c>
      <c r="E3670" s="47" t="s">
        <v>62</v>
      </c>
      <c r="F3670" s="47" t="s">
        <v>2317</v>
      </c>
      <c r="G3670" s="47" t="s">
        <v>97</v>
      </c>
      <c r="H3670" s="47" t="s">
        <v>2232</v>
      </c>
      <c r="I3670" s="47" t="n">
        <v>6</v>
      </c>
    </row>
    <row r="3671" customFormat="false" ht="15" hidden="false" customHeight="false" outlineLevel="0" collapsed="false">
      <c r="A3671" s="47" t="s">
        <v>5912</v>
      </c>
      <c r="B3671" s="47" t="s">
        <v>998</v>
      </c>
      <c r="C3671" s="48" t="n">
        <v>46094</v>
      </c>
      <c r="D3671" s="47" t="s">
        <v>75</v>
      </c>
      <c r="E3671" s="47" t="s">
        <v>62</v>
      </c>
      <c r="F3671" s="47" t="s">
        <v>2317</v>
      </c>
      <c r="G3671" s="47" t="s">
        <v>97</v>
      </c>
      <c r="H3671" s="47" t="s">
        <v>2232</v>
      </c>
      <c r="I3671" s="47" t="n">
        <v>6</v>
      </c>
    </row>
    <row r="3672" customFormat="false" ht="15" hidden="false" customHeight="false" outlineLevel="0" collapsed="false">
      <c r="A3672" s="47" t="s">
        <v>5913</v>
      </c>
      <c r="B3672" s="47" t="s">
        <v>999</v>
      </c>
      <c r="C3672" s="48" t="n">
        <v>46094</v>
      </c>
      <c r="D3672" s="47" t="s">
        <v>73</v>
      </c>
      <c r="E3672" s="47" t="s">
        <v>63</v>
      </c>
      <c r="F3672" s="47" t="s">
        <v>2260</v>
      </c>
      <c r="G3672" s="47" t="s">
        <v>97</v>
      </c>
      <c r="H3672" s="47" t="s">
        <v>2232</v>
      </c>
      <c r="I3672" s="47" t="n">
        <v>6</v>
      </c>
    </row>
    <row r="3673" customFormat="false" ht="15" hidden="false" customHeight="false" outlineLevel="0" collapsed="false">
      <c r="A3673" s="47" t="s">
        <v>5914</v>
      </c>
      <c r="B3673" s="47" t="s">
        <v>999</v>
      </c>
      <c r="C3673" s="48" t="n">
        <v>46094</v>
      </c>
      <c r="D3673" s="47" t="s">
        <v>73</v>
      </c>
      <c r="E3673" s="47" t="s">
        <v>63</v>
      </c>
      <c r="F3673" s="47" t="s">
        <v>2252</v>
      </c>
      <c r="G3673" s="47" t="s">
        <v>97</v>
      </c>
      <c r="H3673" s="47" t="s">
        <v>2232</v>
      </c>
      <c r="I3673" s="47" t="n">
        <v>4</v>
      </c>
    </row>
    <row r="3674" customFormat="false" ht="15" hidden="false" customHeight="false" outlineLevel="0" collapsed="false">
      <c r="A3674" s="47" t="s">
        <v>5915</v>
      </c>
      <c r="B3674" s="47" t="s">
        <v>999</v>
      </c>
      <c r="C3674" s="48" t="n">
        <v>46094</v>
      </c>
      <c r="D3674" s="47" t="s">
        <v>73</v>
      </c>
      <c r="E3674" s="47" t="s">
        <v>63</v>
      </c>
      <c r="F3674" s="47" t="s">
        <v>2255</v>
      </c>
      <c r="G3674" s="47" t="s">
        <v>97</v>
      </c>
      <c r="H3674" s="47" t="s">
        <v>2232</v>
      </c>
      <c r="I3674" s="47" t="n">
        <v>4</v>
      </c>
    </row>
    <row r="3675" customFormat="false" ht="15" hidden="false" customHeight="false" outlineLevel="0" collapsed="false">
      <c r="A3675" s="47" t="s">
        <v>5916</v>
      </c>
      <c r="B3675" s="47" t="s">
        <v>999</v>
      </c>
      <c r="C3675" s="48" t="n">
        <v>46094</v>
      </c>
      <c r="D3675" s="47" t="s">
        <v>73</v>
      </c>
      <c r="E3675" s="47" t="s">
        <v>63</v>
      </c>
      <c r="F3675" s="47" t="s">
        <v>2252</v>
      </c>
      <c r="G3675" s="47" t="s">
        <v>97</v>
      </c>
      <c r="H3675" s="47" t="s">
        <v>2232</v>
      </c>
      <c r="I3675" s="47" t="n">
        <v>6</v>
      </c>
    </row>
    <row r="3676" customFormat="false" ht="15" hidden="false" customHeight="false" outlineLevel="0" collapsed="false">
      <c r="A3676" s="47" t="s">
        <v>5917</v>
      </c>
      <c r="B3676" s="47" t="s">
        <v>1000</v>
      </c>
      <c r="C3676" s="48" t="n">
        <v>46094</v>
      </c>
      <c r="D3676" s="47" t="s">
        <v>74</v>
      </c>
      <c r="E3676" s="47" t="s">
        <v>63</v>
      </c>
      <c r="F3676" s="47" t="s">
        <v>2255</v>
      </c>
      <c r="G3676" s="47" t="s">
        <v>97</v>
      </c>
      <c r="H3676" s="47" t="s">
        <v>2232</v>
      </c>
      <c r="I3676" s="47" t="n">
        <v>4</v>
      </c>
    </row>
    <row r="3677" customFormat="false" ht="15" hidden="false" customHeight="false" outlineLevel="0" collapsed="false">
      <c r="A3677" s="47" t="s">
        <v>5918</v>
      </c>
      <c r="B3677" s="47" t="s">
        <v>1000</v>
      </c>
      <c r="C3677" s="48" t="n">
        <v>46094</v>
      </c>
      <c r="D3677" s="47" t="s">
        <v>74</v>
      </c>
      <c r="E3677" s="47" t="s">
        <v>63</v>
      </c>
      <c r="F3677" s="47" t="s">
        <v>2255</v>
      </c>
      <c r="G3677" s="47" t="s">
        <v>97</v>
      </c>
      <c r="H3677" s="47" t="s">
        <v>2232</v>
      </c>
      <c r="I3677" s="47" t="n">
        <v>6</v>
      </c>
    </row>
    <row r="3678" customFormat="false" ht="15" hidden="false" customHeight="false" outlineLevel="0" collapsed="false">
      <c r="A3678" s="47" t="s">
        <v>5919</v>
      </c>
      <c r="B3678" s="47" t="s">
        <v>1000</v>
      </c>
      <c r="C3678" s="48" t="n">
        <v>46094</v>
      </c>
      <c r="D3678" s="47" t="s">
        <v>74</v>
      </c>
      <c r="E3678" s="47" t="s">
        <v>63</v>
      </c>
      <c r="F3678" s="47" t="s">
        <v>2255</v>
      </c>
      <c r="G3678" s="47" t="s">
        <v>97</v>
      </c>
      <c r="H3678" s="47" t="s">
        <v>2232</v>
      </c>
      <c r="I3678" s="47" t="n">
        <v>4</v>
      </c>
    </row>
    <row r="3679" customFormat="false" ht="15" hidden="false" customHeight="false" outlineLevel="0" collapsed="false">
      <c r="A3679" s="47" t="s">
        <v>5920</v>
      </c>
      <c r="B3679" s="47" t="s">
        <v>1001</v>
      </c>
      <c r="C3679" s="48" t="n">
        <v>46094</v>
      </c>
      <c r="D3679" s="47" t="s">
        <v>75</v>
      </c>
      <c r="E3679" s="47" t="s">
        <v>63</v>
      </c>
      <c r="F3679" s="47" t="s">
        <v>2260</v>
      </c>
      <c r="G3679" s="47" t="s">
        <v>93</v>
      </c>
      <c r="H3679" s="47" t="s">
        <v>2253</v>
      </c>
      <c r="I3679" s="47" t="n">
        <v>77</v>
      </c>
    </row>
    <row r="3680" customFormat="false" ht="15" hidden="false" customHeight="false" outlineLevel="0" collapsed="false">
      <c r="A3680" s="47" t="s">
        <v>5921</v>
      </c>
      <c r="B3680" s="47" t="s">
        <v>1001</v>
      </c>
      <c r="C3680" s="48" t="n">
        <v>46094</v>
      </c>
      <c r="D3680" s="47" t="s">
        <v>75</v>
      </c>
      <c r="E3680" s="47" t="s">
        <v>63</v>
      </c>
      <c r="F3680" s="47" t="s">
        <v>2255</v>
      </c>
      <c r="G3680" s="47" t="s">
        <v>94</v>
      </c>
      <c r="H3680" s="47" t="s">
        <v>2229</v>
      </c>
      <c r="I3680" s="47" t="n">
        <v>133</v>
      </c>
    </row>
    <row r="3681" customFormat="false" ht="15" hidden="false" customHeight="false" outlineLevel="0" collapsed="false">
      <c r="A3681" s="47" t="s">
        <v>5922</v>
      </c>
      <c r="B3681" s="47" t="s">
        <v>1001</v>
      </c>
      <c r="C3681" s="48" t="n">
        <v>46094</v>
      </c>
      <c r="D3681" s="47" t="s">
        <v>75</v>
      </c>
      <c r="E3681" s="47" t="s">
        <v>63</v>
      </c>
      <c r="F3681" s="47" t="s">
        <v>2252</v>
      </c>
      <c r="G3681" s="47" t="s">
        <v>97</v>
      </c>
      <c r="H3681" s="47" t="s">
        <v>2232</v>
      </c>
      <c r="I3681" s="47" t="n">
        <v>2</v>
      </c>
    </row>
    <row r="3682" customFormat="false" ht="15" hidden="false" customHeight="false" outlineLevel="0" collapsed="false">
      <c r="A3682" s="47" t="s">
        <v>5923</v>
      </c>
      <c r="B3682" s="47" t="s">
        <v>1001</v>
      </c>
      <c r="C3682" s="48" t="n">
        <v>46094</v>
      </c>
      <c r="D3682" s="47" t="s">
        <v>75</v>
      </c>
      <c r="E3682" s="47" t="s">
        <v>63</v>
      </c>
      <c r="F3682" s="47" t="s">
        <v>2255</v>
      </c>
      <c r="G3682" s="47" t="s">
        <v>97</v>
      </c>
      <c r="H3682" s="47" t="s">
        <v>2232</v>
      </c>
      <c r="I3682" s="47" t="n">
        <v>3</v>
      </c>
    </row>
    <row r="3683" customFormat="false" ht="15" hidden="false" customHeight="false" outlineLevel="0" collapsed="false">
      <c r="A3683" s="47" t="s">
        <v>5924</v>
      </c>
      <c r="B3683" s="47" t="s">
        <v>1001</v>
      </c>
      <c r="C3683" s="48" t="n">
        <v>46094</v>
      </c>
      <c r="D3683" s="47" t="s">
        <v>75</v>
      </c>
      <c r="E3683" s="47" t="s">
        <v>63</v>
      </c>
      <c r="F3683" s="47" t="s">
        <v>2260</v>
      </c>
      <c r="G3683" s="47" t="s">
        <v>97</v>
      </c>
      <c r="H3683" s="47" t="s">
        <v>2232</v>
      </c>
      <c r="I3683" s="47" t="n">
        <v>7</v>
      </c>
    </row>
    <row r="3684" customFormat="false" ht="15" hidden="false" customHeight="false" outlineLevel="0" collapsed="false">
      <c r="A3684" s="47" t="s">
        <v>5925</v>
      </c>
      <c r="B3684" s="47" t="s">
        <v>1001</v>
      </c>
      <c r="C3684" s="48" t="n">
        <v>46094</v>
      </c>
      <c r="D3684" s="47" t="s">
        <v>75</v>
      </c>
      <c r="E3684" s="47" t="s">
        <v>63</v>
      </c>
      <c r="F3684" s="47" t="s">
        <v>2260</v>
      </c>
      <c r="G3684" s="47" t="s">
        <v>97</v>
      </c>
      <c r="H3684" s="47" t="s">
        <v>2232</v>
      </c>
      <c r="I3684" s="47" t="n">
        <v>6</v>
      </c>
    </row>
    <row r="3685" customFormat="false" ht="15" hidden="false" customHeight="false" outlineLevel="0" collapsed="false">
      <c r="A3685" s="47" t="s">
        <v>5926</v>
      </c>
      <c r="B3685" s="47" t="s">
        <v>1001</v>
      </c>
      <c r="C3685" s="48" t="n">
        <v>46094</v>
      </c>
      <c r="D3685" s="47" t="s">
        <v>75</v>
      </c>
      <c r="E3685" s="47" t="s">
        <v>63</v>
      </c>
      <c r="F3685" s="47" t="s">
        <v>2260</v>
      </c>
      <c r="G3685" s="47" t="s">
        <v>97</v>
      </c>
      <c r="H3685" s="47" t="s">
        <v>2232</v>
      </c>
      <c r="I3685" s="47" t="n">
        <v>3</v>
      </c>
    </row>
    <row r="3686" customFormat="false" ht="15" hidden="false" customHeight="false" outlineLevel="0" collapsed="false">
      <c r="A3686" s="47" t="s">
        <v>5927</v>
      </c>
      <c r="B3686" s="47" t="s">
        <v>1001</v>
      </c>
      <c r="C3686" s="48" t="n">
        <v>46094</v>
      </c>
      <c r="D3686" s="47" t="s">
        <v>75</v>
      </c>
      <c r="E3686" s="47" t="s">
        <v>63</v>
      </c>
      <c r="F3686" s="47" t="s">
        <v>2255</v>
      </c>
      <c r="G3686" s="47" t="s">
        <v>97</v>
      </c>
      <c r="H3686" s="47" t="s">
        <v>2232</v>
      </c>
      <c r="I3686" s="47" t="n">
        <v>2</v>
      </c>
    </row>
    <row r="3687" customFormat="false" ht="15" hidden="false" customHeight="false" outlineLevel="0" collapsed="false">
      <c r="A3687" s="47" t="s">
        <v>5928</v>
      </c>
      <c r="B3687" s="47" t="s">
        <v>1001</v>
      </c>
      <c r="C3687" s="48" t="n">
        <v>46094</v>
      </c>
      <c r="D3687" s="47" t="s">
        <v>75</v>
      </c>
      <c r="E3687" s="47" t="s">
        <v>63</v>
      </c>
      <c r="F3687" s="47" t="s">
        <v>2252</v>
      </c>
      <c r="G3687" s="47" t="s">
        <v>97</v>
      </c>
      <c r="H3687" s="47" t="s">
        <v>2232</v>
      </c>
      <c r="I3687" s="47" t="n">
        <v>7</v>
      </c>
    </row>
    <row r="3688" customFormat="false" ht="15" hidden="false" customHeight="false" outlineLevel="0" collapsed="false">
      <c r="A3688" s="47" t="s">
        <v>5929</v>
      </c>
      <c r="B3688" s="47" t="s">
        <v>1001</v>
      </c>
      <c r="C3688" s="48" t="n">
        <v>46094</v>
      </c>
      <c r="D3688" s="47" t="s">
        <v>75</v>
      </c>
      <c r="E3688" s="47" t="s">
        <v>63</v>
      </c>
      <c r="F3688" s="47" t="s">
        <v>2255</v>
      </c>
      <c r="G3688" s="47" t="s">
        <v>97</v>
      </c>
      <c r="H3688" s="47" t="s">
        <v>2232</v>
      </c>
      <c r="I3688" s="47" t="n">
        <v>6</v>
      </c>
    </row>
    <row r="3689" customFormat="false" ht="15" hidden="false" customHeight="false" outlineLevel="0" collapsed="false">
      <c r="A3689" s="47" t="s">
        <v>5930</v>
      </c>
      <c r="B3689" s="47" t="s">
        <v>1003</v>
      </c>
      <c r="C3689" s="48" t="n">
        <v>46094</v>
      </c>
      <c r="D3689" s="47" t="s">
        <v>73</v>
      </c>
      <c r="E3689" s="47" t="s">
        <v>64</v>
      </c>
      <c r="F3689" s="47" t="s">
        <v>2278</v>
      </c>
      <c r="G3689" s="47" t="s">
        <v>97</v>
      </c>
      <c r="H3689" s="47" t="s">
        <v>2232</v>
      </c>
      <c r="I3689" s="47" t="n">
        <v>3</v>
      </c>
    </row>
    <row r="3690" customFormat="false" ht="15" hidden="false" customHeight="false" outlineLevel="0" collapsed="false">
      <c r="A3690" s="47" t="s">
        <v>5931</v>
      </c>
      <c r="B3690" s="47" t="s">
        <v>1003</v>
      </c>
      <c r="C3690" s="48" t="n">
        <v>46094</v>
      </c>
      <c r="D3690" s="47" t="s">
        <v>73</v>
      </c>
      <c r="E3690" s="47" t="s">
        <v>64</v>
      </c>
      <c r="F3690" s="47" t="s">
        <v>2280</v>
      </c>
      <c r="G3690" s="47" t="s">
        <v>97</v>
      </c>
      <c r="H3690" s="47" t="s">
        <v>2232</v>
      </c>
      <c r="I3690" s="47" t="n">
        <v>4</v>
      </c>
    </row>
    <row r="3691" customFormat="false" ht="15" hidden="false" customHeight="false" outlineLevel="0" collapsed="false">
      <c r="A3691" s="47" t="s">
        <v>5932</v>
      </c>
      <c r="B3691" s="47" t="s">
        <v>1003</v>
      </c>
      <c r="C3691" s="48" t="n">
        <v>46094</v>
      </c>
      <c r="D3691" s="47" t="s">
        <v>73</v>
      </c>
      <c r="E3691" s="47" t="s">
        <v>64</v>
      </c>
      <c r="F3691" s="47" t="s">
        <v>2280</v>
      </c>
      <c r="G3691" s="47" t="s">
        <v>97</v>
      </c>
      <c r="H3691" s="47" t="s">
        <v>2232</v>
      </c>
      <c r="I3691" s="47" t="n">
        <v>5</v>
      </c>
    </row>
    <row r="3692" customFormat="false" ht="15" hidden="false" customHeight="false" outlineLevel="0" collapsed="false">
      <c r="A3692" s="47" t="s">
        <v>5933</v>
      </c>
      <c r="B3692" s="47" t="s">
        <v>1004</v>
      </c>
      <c r="C3692" s="48" t="n">
        <v>46094</v>
      </c>
      <c r="D3692" s="47" t="s">
        <v>74</v>
      </c>
      <c r="E3692" s="47" t="s">
        <v>64</v>
      </c>
      <c r="F3692" s="47" t="s">
        <v>2280</v>
      </c>
      <c r="G3692" s="47" t="s">
        <v>93</v>
      </c>
      <c r="H3692" s="47" t="s">
        <v>2253</v>
      </c>
      <c r="I3692" s="47" t="n">
        <v>35</v>
      </c>
    </row>
    <row r="3693" customFormat="false" ht="15" hidden="false" customHeight="false" outlineLevel="0" collapsed="false">
      <c r="A3693" s="47" t="s">
        <v>5934</v>
      </c>
      <c r="B3693" s="47" t="s">
        <v>1004</v>
      </c>
      <c r="C3693" s="48" t="n">
        <v>46094</v>
      </c>
      <c r="D3693" s="47" t="s">
        <v>74</v>
      </c>
      <c r="E3693" s="47" t="s">
        <v>64</v>
      </c>
      <c r="F3693" s="47" t="s">
        <v>2280</v>
      </c>
      <c r="G3693" s="47" t="s">
        <v>97</v>
      </c>
      <c r="H3693" s="47" t="s">
        <v>2232</v>
      </c>
      <c r="I3693" s="47" t="n">
        <v>3</v>
      </c>
    </row>
    <row r="3694" customFormat="false" ht="15" hidden="false" customHeight="false" outlineLevel="0" collapsed="false">
      <c r="A3694" s="47" t="s">
        <v>5935</v>
      </c>
      <c r="B3694" s="47" t="s">
        <v>1004</v>
      </c>
      <c r="C3694" s="48" t="n">
        <v>46094</v>
      </c>
      <c r="D3694" s="47" t="s">
        <v>74</v>
      </c>
      <c r="E3694" s="47" t="s">
        <v>64</v>
      </c>
      <c r="F3694" s="47" t="s">
        <v>2278</v>
      </c>
      <c r="G3694" s="47" t="s">
        <v>97</v>
      </c>
      <c r="H3694" s="47" t="s">
        <v>2232</v>
      </c>
      <c r="I3694" s="47" t="n">
        <v>3</v>
      </c>
    </row>
    <row r="3695" customFormat="false" ht="15" hidden="false" customHeight="false" outlineLevel="0" collapsed="false">
      <c r="A3695" s="47" t="s">
        <v>5936</v>
      </c>
      <c r="B3695" s="47" t="s">
        <v>1005</v>
      </c>
      <c r="C3695" s="48" t="n">
        <v>46094</v>
      </c>
      <c r="D3695" s="47" t="s">
        <v>73</v>
      </c>
      <c r="E3695" s="47" t="s">
        <v>65</v>
      </c>
      <c r="F3695" s="47" t="s">
        <v>2289</v>
      </c>
      <c r="G3695" s="47" t="s">
        <v>97</v>
      </c>
      <c r="H3695" s="47" t="s">
        <v>2232</v>
      </c>
      <c r="I3695" s="47" t="n">
        <v>5</v>
      </c>
    </row>
    <row r="3696" customFormat="false" ht="15" hidden="false" customHeight="false" outlineLevel="0" collapsed="false">
      <c r="A3696" s="47" t="s">
        <v>5937</v>
      </c>
      <c r="B3696" s="47" t="s">
        <v>1005</v>
      </c>
      <c r="C3696" s="48" t="n">
        <v>46094</v>
      </c>
      <c r="D3696" s="47" t="s">
        <v>73</v>
      </c>
      <c r="E3696" s="47" t="s">
        <v>65</v>
      </c>
      <c r="F3696" s="47" t="s">
        <v>2284</v>
      </c>
      <c r="G3696" s="47" t="s">
        <v>97</v>
      </c>
      <c r="H3696" s="47" t="s">
        <v>2232</v>
      </c>
      <c r="I3696" s="47" t="n">
        <v>3</v>
      </c>
    </row>
    <row r="3697" customFormat="false" ht="15" hidden="false" customHeight="false" outlineLevel="0" collapsed="false">
      <c r="A3697" s="47" t="s">
        <v>5938</v>
      </c>
      <c r="B3697" s="47" t="s">
        <v>1005</v>
      </c>
      <c r="C3697" s="48" t="n">
        <v>46094</v>
      </c>
      <c r="D3697" s="47" t="s">
        <v>73</v>
      </c>
      <c r="E3697" s="47" t="s">
        <v>65</v>
      </c>
      <c r="F3697" s="47" t="s">
        <v>2289</v>
      </c>
      <c r="G3697" s="47" t="s">
        <v>97</v>
      </c>
      <c r="H3697" s="47" t="s">
        <v>2232</v>
      </c>
      <c r="I3697" s="47" t="n">
        <v>2</v>
      </c>
    </row>
    <row r="3698" customFormat="false" ht="15" hidden="false" customHeight="false" outlineLevel="0" collapsed="false">
      <c r="A3698" s="47" t="s">
        <v>5939</v>
      </c>
      <c r="B3698" s="47" t="s">
        <v>1005</v>
      </c>
      <c r="C3698" s="48" t="n">
        <v>46094</v>
      </c>
      <c r="D3698" s="47" t="s">
        <v>73</v>
      </c>
      <c r="E3698" s="47" t="s">
        <v>65</v>
      </c>
      <c r="F3698" s="47" t="s">
        <v>2284</v>
      </c>
      <c r="G3698" s="47" t="s">
        <v>97</v>
      </c>
      <c r="H3698" s="47" t="s">
        <v>2232</v>
      </c>
      <c r="I3698" s="47" t="n">
        <v>2</v>
      </c>
    </row>
    <row r="3699" customFormat="false" ht="15" hidden="false" customHeight="false" outlineLevel="0" collapsed="false">
      <c r="A3699" s="47" t="s">
        <v>5940</v>
      </c>
      <c r="B3699" s="47" t="s">
        <v>1005</v>
      </c>
      <c r="C3699" s="48" t="n">
        <v>46094</v>
      </c>
      <c r="D3699" s="47" t="s">
        <v>73</v>
      </c>
      <c r="E3699" s="47" t="s">
        <v>65</v>
      </c>
      <c r="F3699" s="47" t="s">
        <v>2289</v>
      </c>
      <c r="G3699" s="47" t="s">
        <v>97</v>
      </c>
      <c r="H3699" s="47" t="s">
        <v>2232</v>
      </c>
      <c r="I3699" s="47" t="n">
        <v>6</v>
      </c>
    </row>
    <row r="3700" customFormat="false" ht="15" hidden="false" customHeight="false" outlineLevel="0" collapsed="false">
      <c r="A3700" s="47" t="s">
        <v>5941</v>
      </c>
      <c r="B3700" s="47" t="s">
        <v>1005</v>
      </c>
      <c r="C3700" s="48" t="n">
        <v>46094</v>
      </c>
      <c r="D3700" s="47" t="s">
        <v>73</v>
      </c>
      <c r="E3700" s="47" t="s">
        <v>65</v>
      </c>
      <c r="F3700" s="47" t="s">
        <v>2289</v>
      </c>
      <c r="G3700" s="47" t="s">
        <v>97</v>
      </c>
      <c r="H3700" s="47" t="s">
        <v>2232</v>
      </c>
      <c r="I3700" s="47" t="n">
        <v>4</v>
      </c>
    </row>
    <row r="3701" customFormat="false" ht="15" hidden="false" customHeight="false" outlineLevel="0" collapsed="false">
      <c r="A3701" s="47" t="s">
        <v>5942</v>
      </c>
      <c r="B3701" s="47" t="s">
        <v>1005</v>
      </c>
      <c r="C3701" s="48" t="n">
        <v>46094</v>
      </c>
      <c r="D3701" s="47" t="s">
        <v>73</v>
      </c>
      <c r="E3701" s="47" t="s">
        <v>65</v>
      </c>
      <c r="F3701" s="47" t="s">
        <v>2284</v>
      </c>
      <c r="G3701" s="47" t="s">
        <v>97</v>
      </c>
      <c r="H3701" s="47" t="s">
        <v>2232</v>
      </c>
      <c r="I3701" s="47" t="n">
        <v>5</v>
      </c>
    </row>
    <row r="3702" customFormat="false" ht="15" hidden="false" customHeight="false" outlineLevel="0" collapsed="false">
      <c r="A3702" s="47" t="s">
        <v>5943</v>
      </c>
      <c r="B3702" s="47" t="s">
        <v>1005</v>
      </c>
      <c r="C3702" s="48" t="n">
        <v>46094</v>
      </c>
      <c r="D3702" s="47" t="s">
        <v>73</v>
      </c>
      <c r="E3702" s="47" t="s">
        <v>65</v>
      </c>
      <c r="F3702" s="47" t="s">
        <v>2284</v>
      </c>
      <c r="G3702" s="47" t="s">
        <v>97</v>
      </c>
      <c r="H3702" s="47" t="s">
        <v>2232</v>
      </c>
      <c r="I3702" s="47" t="n">
        <v>5</v>
      </c>
    </row>
    <row r="3703" customFormat="false" ht="15" hidden="false" customHeight="false" outlineLevel="0" collapsed="false">
      <c r="A3703" s="47" t="s">
        <v>5944</v>
      </c>
      <c r="B3703" s="47" t="s">
        <v>1007</v>
      </c>
      <c r="C3703" s="48" t="n">
        <v>46094</v>
      </c>
      <c r="D3703" s="47" t="s">
        <v>74</v>
      </c>
      <c r="E3703" s="47" t="s">
        <v>65</v>
      </c>
      <c r="F3703" s="47" t="s">
        <v>2284</v>
      </c>
      <c r="G3703" s="47" t="s">
        <v>97</v>
      </c>
      <c r="H3703" s="47" t="s">
        <v>2232</v>
      </c>
      <c r="I3703" s="47" t="n">
        <v>5</v>
      </c>
    </row>
    <row r="3704" customFormat="false" ht="15" hidden="false" customHeight="false" outlineLevel="0" collapsed="false">
      <c r="A3704" s="47" t="s">
        <v>5945</v>
      </c>
      <c r="B3704" s="47" t="s">
        <v>1007</v>
      </c>
      <c r="C3704" s="48" t="n">
        <v>46094</v>
      </c>
      <c r="D3704" s="47" t="s">
        <v>74</v>
      </c>
      <c r="E3704" s="47" t="s">
        <v>65</v>
      </c>
      <c r="F3704" s="47" t="s">
        <v>2284</v>
      </c>
      <c r="G3704" s="47" t="s">
        <v>97</v>
      </c>
      <c r="H3704" s="47" t="s">
        <v>2232</v>
      </c>
      <c r="I3704" s="47" t="n">
        <v>3</v>
      </c>
    </row>
    <row r="3705" customFormat="false" ht="15" hidden="false" customHeight="false" outlineLevel="0" collapsed="false">
      <c r="A3705" s="47" t="s">
        <v>5946</v>
      </c>
      <c r="B3705" s="47" t="s">
        <v>1007</v>
      </c>
      <c r="C3705" s="48" t="n">
        <v>46094</v>
      </c>
      <c r="D3705" s="47" t="s">
        <v>74</v>
      </c>
      <c r="E3705" s="47" t="s">
        <v>65</v>
      </c>
      <c r="F3705" s="47" t="s">
        <v>2289</v>
      </c>
      <c r="G3705" s="47" t="s">
        <v>97</v>
      </c>
      <c r="H3705" s="47" t="s">
        <v>2232</v>
      </c>
      <c r="I3705" s="47" t="n">
        <v>6</v>
      </c>
    </row>
    <row r="3706" customFormat="false" ht="15" hidden="false" customHeight="false" outlineLevel="0" collapsed="false">
      <c r="A3706" s="47" t="s">
        <v>5947</v>
      </c>
      <c r="B3706" s="47" t="s">
        <v>1007</v>
      </c>
      <c r="C3706" s="48" t="n">
        <v>46094</v>
      </c>
      <c r="D3706" s="47" t="s">
        <v>74</v>
      </c>
      <c r="E3706" s="47" t="s">
        <v>65</v>
      </c>
      <c r="F3706" s="47" t="s">
        <v>2284</v>
      </c>
      <c r="G3706" s="47" t="s">
        <v>97</v>
      </c>
      <c r="H3706" s="47" t="s">
        <v>2232</v>
      </c>
      <c r="I3706" s="47" t="n">
        <v>4</v>
      </c>
    </row>
    <row r="3707" customFormat="false" ht="15" hidden="false" customHeight="false" outlineLevel="0" collapsed="false">
      <c r="A3707" s="47" t="s">
        <v>5948</v>
      </c>
      <c r="B3707" s="47" t="s">
        <v>1007</v>
      </c>
      <c r="C3707" s="48" t="n">
        <v>46094</v>
      </c>
      <c r="D3707" s="47" t="s">
        <v>74</v>
      </c>
      <c r="E3707" s="47" t="s">
        <v>65</v>
      </c>
      <c r="F3707" s="47" t="s">
        <v>2289</v>
      </c>
      <c r="G3707" s="47" t="s">
        <v>97</v>
      </c>
      <c r="H3707" s="47" t="s">
        <v>2232</v>
      </c>
      <c r="I3707" s="47" t="n">
        <v>2</v>
      </c>
    </row>
    <row r="3708" customFormat="false" ht="15" hidden="false" customHeight="false" outlineLevel="0" collapsed="false">
      <c r="A3708" s="47" t="s">
        <v>5949</v>
      </c>
      <c r="B3708" s="47" t="s">
        <v>1007</v>
      </c>
      <c r="C3708" s="48" t="n">
        <v>46094</v>
      </c>
      <c r="D3708" s="47" t="s">
        <v>74</v>
      </c>
      <c r="E3708" s="47" t="s">
        <v>65</v>
      </c>
      <c r="F3708" s="47" t="s">
        <v>2289</v>
      </c>
      <c r="G3708" s="47" t="s">
        <v>97</v>
      </c>
      <c r="H3708" s="47" t="s">
        <v>2232</v>
      </c>
      <c r="I3708" s="47" t="n">
        <v>5</v>
      </c>
    </row>
    <row r="3709" customFormat="false" ht="15" hidden="false" customHeight="false" outlineLevel="0" collapsed="false">
      <c r="A3709" s="47" t="s">
        <v>5950</v>
      </c>
      <c r="B3709" s="47" t="s">
        <v>1008</v>
      </c>
      <c r="C3709" s="48" t="n">
        <v>46094</v>
      </c>
      <c r="D3709" s="47" t="s">
        <v>75</v>
      </c>
      <c r="E3709" s="47" t="s">
        <v>65</v>
      </c>
      <c r="F3709" s="47" t="s">
        <v>2284</v>
      </c>
      <c r="G3709" s="47" t="s">
        <v>95</v>
      </c>
      <c r="H3709" s="47" t="s">
        <v>2245</v>
      </c>
      <c r="I3709" s="47" t="n">
        <v>48</v>
      </c>
    </row>
    <row r="3710" customFormat="false" ht="15" hidden="false" customHeight="false" outlineLevel="0" collapsed="false">
      <c r="A3710" s="47" t="s">
        <v>5951</v>
      </c>
      <c r="B3710" s="47" t="s">
        <v>1008</v>
      </c>
      <c r="C3710" s="48" t="n">
        <v>46094</v>
      </c>
      <c r="D3710" s="47" t="s">
        <v>75</v>
      </c>
      <c r="E3710" s="47" t="s">
        <v>65</v>
      </c>
      <c r="F3710" s="47" t="s">
        <v>2284</v>
      </c>
      <c r="G3710" s="47" t="s">
        <v>95</v>
      </c>
      <c r="H3710" s="47" t="s">
        <v>2245</v>
      </c>
      <c r="I3710" s="47" t="n">
        <v>172</v>
      </c>
    </row>
    <row r="3711" customFormat="false" ht="15" hidden="false" customHeight="false" outlineLevel="0" collapsed="false">
      <c r="A3711" s="47" t="s">
        <v>5952</v>
      </c>
      <c r="B3711" s="47" t="s">
        <v>1008</v>
      </c>
      <c r="C3711" s="48" t="n">
        <v>46094</v>
      </c>
      <c r="D3711" s="47" t="s">
        <v>75</v>
      </c>
      <c r="E3711" s="47" t="s">
        <v>65</v>
      </c>
      <c r="F3711" s="47" t="s">
        <v>2284</v>
      </c>
      <c r="G3711" s="47" t="s">
        <v>97</v>
      </c>
      <c r="H3711" s="47" t="s">
        <v>2232</v>
      </c>
      <c r="I3711" s="47" t="n">
        <v>2</v>
      </c>
    </row>
    <row r="3712" customFormat="false" ht="15" hidden="false" customHeight="false" outlineLevel="0" collapsed="false">
      <c r="A3712" s="47" t="s">
        <v>5953</v>
      </c>
      <c r="B3712" s="47" t="s">
        <v>1008</v>
      </c>
      <c r="C3712" s="48" t="n">
        <v>46094</v>
      </c>
      <c r="D3712" s="47" t="s">
        <v>75</v>
      </c>
      <c r="E3712" s="47" t="s">
        <v>65</v>
      </c>
      <c r="F3712" s="47" t="s">
        <v>2284</v>
      </c>
      <c r="G3712" s="47" t="s">
        <v>97</v>
      </c>
      <c r="H3712" s="47" t="s">
        <v>2232</v>
      </c>
      <c r="I3712" s="47" t="n">
        <v>3</v>
      </c>
    </row>
    <row r="3713" customFormat="false" ht="15" hidden="false" customHeight="false" outlineLevel="0" collapsed="false">
      <c r="A3713" s="47" t="s">
        <v>5954</v>
      </c>
      <c r="B3713" s="47" t="s">
        <v>1008</v>
      </c>
      <c r="C3713" s="48" t="n">
        <v>46094</v>
      </c>
      <c r="D3713" s="47" t="s">
        <v>75</v>
      </c>
      <c r="E3713" s="47" t="s">
        <v>65</v>
      </c>
      <c r="F3713" s="47" t="s">
        <v>2289</v>
      </c>
      <c r="G3713" s="47" t="s">
        <v>97</v>
      </c>
      <c r="H3713" s="47" t="s">
        <v>2232</v>
      </c>
      <c r="I3713" s="47" t="n">
        <v>6</v>
      </c>
    </row>
    <row r="3714" customFormat="false" ht="15" hidden="false" customHeight="false" outlineLevel="0" collapsed="false">
      <c r="A3714" s="47" t="s">
        <v>5955</v>
      </c>
      <c r="B3714" s="47" t="s">
        <v>1008</v>
      </c>
      <c r="C3714" s="48" t="n">
        <v>46094</v>
      </c>
      <c r="D3714" s="47" t="s">
        <v>75</v>
      </c>
      <c r="E3714" s="47" t="s">
        <v>65</v>
      </c>
      <c r="F3714" s="47" t="s">
        <v>2284</v>
      </c>
      <c r="G3714" s="47" t="s">
        <v>97</v>
      </c>
      <c r="H3714" s="47" t="s">
        <v>2232</v>
      </c>
      <c r="I3714" s="47" t="n">
        <v>3</v>
      </c>
    </row>
    <row r="3715" customFormat="false" ht="15" hidden="false" customHeight="false" outlineLevel="0" collapsed="false">
      <c r="A3715" s="47" t="s">
        <v>5956</v>
      </c>
      <c r="B3715" s="47" t="s">
        <v>1008</v>
      </c>
      <c r="C3715" s="48" t="n">
        <v>46094</v>
      </c>
      <c r="D3715" s="47" t="s">
        <v>75</v>
      </c>
      <c r="E3715" s="47" t="s">
        <v>65</v>
      </c>
      <c r="F3715" s="47" t="s">
        <v>2289</v>
      </c>
      <c r="G3715" s="47" t="s">
        <v>97</v>
      </c>
      <c r="H3715" s="47" t="s">
        <v>2232</v>
      </c>
      <c r="I3715" s="47" t="n">
        <v>2</v>
      </c>
    </row>
    <row r="3716" customFormat="false" ht="15" hidden="false" customHeight="false" outlineLevel="0" collapsed="false">
      <c r="A3716" s="47" t="s">
        <v>5957</v>
      </c>
      <c r="B3716" s="47" t="s">
        <v>1008</v>
      </c>
      <c r="C3716" s="48" t="n">
        <v>46094</v>
      </c>
      <c r="D3716" s="47" t="s">
        <v>75</v>
      </c>
      <c r="E3716" s="47" t="s">
        <v>65</v>
      </c>
      <c r="F3716" s="47" t="s">
        <v>2289</v>
      </c>
      <c r="G3716" s="47" t="s">
        <v>97</v>
      </c>
      <c r="H3716" s="47" t="s">
        <v>2232</v>
      </c>
      <c r="I3716" s="47" t="n">
        <v>5</v>
      </c>
    </row>
    <row r="3717" customFormat="false" ht="15" hidden="false" customHeight="false" outlineLevel="0" collapsed="false">
      <c r="A3717" s="47" t="s">
        <v>5958</v>
      </c>
      <c r="B3717" s="47" t="s">
        <v>1008</v>
      </c>
      <c r="C3717" s="48" t="n">
        <v>46094</v>
      </c>
      <c r="D3717" s="47" t="s">
        <v>75</v>
      </c>
      <c r="E3717" s="47" t="s">
        <v>65</v>
      </c>
      <c r="F3717" s="47" t="s">
        <v>2289</v>
      </c>
      <c r="G3717" s="47" t="s">
        <v>97</v>
      </c>
      <c r="H3717" s="47" t="s">
        <v>2232</v>
      </c>
      <c r="I3717" s="47" t="n">
        <v>2</v>
      </c>
    </row>
    <row r="3718" customFormat="false" ht="15" hidden="false" customHeight="false" outlineLevel="0" collapsed="false">
      <c r="A3718" s="47" t="s">
        <v>5959</v>
      </c>
      <c r="B3718" s="47" t="s">
        <v>1008</v>
      </c>
      <c r="C3718" s="48" t="n">
        <v>46094</v>
      </c>
      <c r="D3718" s="47" t="s">
        <v>75</v>
      </c>
      <c r="E3718" s="47" t="s">
        <v>65</v>
      </c>
      <c r="F3718" s="47" t="s">
        <v>2284</v>
      </c>
      <c r="G3718" s="47" t="s">
        <v>97</v>
      </c>
      <c r="H3718" s="47" t="s">
        <v>2232</v>
      </c>
      <c r="I3718" s="47" t="n">
        <v>2</v>
      </c>
    </row>
    <row r="3719" customFormat="false" ht="15" hidden="false" customHeight="false" outlineLevel="0" collapsed="false">
      <c r="A3719" s="47" t="s">
        <v>5960</v>
      </c>
      <c r="B3719" s="47" t="s">
        <v>1009</v>
      </c>
      <c r="C3719" s="48" t="n">
        <v>46095</v>
      </c>
      <c r="D3719" s="47" t="s">
        <v>73</v>
      </c>
      <c r="E3719" s="47" t="s">
        <v>62</v>
      </c>
      <c r="F3719" s="47" t="s">
        <v>2228</v>
      </c>
      <c r="G3719" s="47" t="s">
        <v>93</v>
      </c>
      <c r="H3719" s="47" t="s">
        <v>2253</v>
      </c>
      <c r="I3719" s="47" t="n">
        <v>80</v>
      </c>
    </row>
    <row r="3720" customFormat="false" ht="15" hidden="false" customHeight="false" outlineLevel="0" collapsed="false">
      <c r="A3720" s="47" t="s">
        <v>5961</v>
      </c>
      <c r="B3720" s="47" t="s">
        <v>1009</v>
      </c>
      <c r="C3720" s="48" t="n">
        <v>46095</v>
      </c>
      <c r="D3720" s="47" t="s">
        <v>73</v>
      </c>
      <c r="E3720" s="47" t="s">
        <v>62</v>
      </c>
      <c r="F3720" s="47" t="s">
        <v>2228</v>
      </c>
      <c r="G3720" s="47" t="s">
        <v>97</v>
      </c>
      <c r="H3720" s="47" t="s">
        <v>2232</v>
      </c>
      <c r="I3720" s="47" t="n">
        <v>7</v>
      </c>
    </row>
    <row r="3721" customFormat="false" ht="15" hidden="false" customHeight="false" outlineLevel="0" collapsed="false">
      <c r="A3721" s="47" t="s">
        <v>5962</v>
      </c>
      <c r="B3721" s="47" t="s">
        <v>1009</v>
      </c>
      <c r="C3721" s="48" t="n">
        <v>46095</v>
      </c>
      <c r="D3721" s="47" t="s">
        <v>73</v>
      </c>
      <c r="E3721" s="47" t="s">
        <v>62</v>
      </c>
      <c r="F3721" s="47" t="s">
        <v>2231</v>
      </c>
      <c r="G3721" s="47" t="s">
        <v>97</v>
      </c>
      <c r="H3721" s="47" t="s">
        <v>2232</v>
      </c>
      <c r="I3721" s="47" t="n">
        <v>6</v>
      </c>
    </row>
    <row r="3722" customFormat="false" ht="15" hidden="false" customHeight="false" outlineLevel="0" collapsed="false">
      <c r="A3722" s="47" t="s">
        <v>5963</v>
      </c>
      <c r="B3722" s="47" t="s">
        <v>1009</v>
      </c>
      <c r="C3722" s="48" t="n">
        <v>46095</v>
      </c>
      <c r="D3722" s="47" t="s">
        <v>73</v>
      </c>
      <c r="E3722" s="47" t="s">
        <v>62</v>
      </c>
      <c r="F3722" s="47" t="s">
        <v>2231</v>
      </c>
      <c r="G3722" s="47" t="s">
        <v>97</v>
      </c>
      <c r="H3722" s="47" t="s">
        <v>2232</v>
      </c>
      <c r="I3722" s="47" t="n">
        <v>2</v>
      </c>
    </row>
    <row r="3723" customFormat="false" ht="15" hidden="false" customHeight="false" outlineLevel="0" collapsed="false">
      <c r="A3723" s="47" t="s">
        <v>5964</v>
      </c>
      <c r="B3723" s="47" t="s">
        <v>1009</v>
      </c>
      <c r="C3723" s="48" t="n">
        <v>46095</v>
      </c>
      <c r="D3723" s="47" t="s">
        <v>73</v>
      </c>
      <c r="E3723" s="47" t="s">
        <v>62</v>
      </c>
      <c r="F3723" s="47" t="s">
        <v>2228</v>
      </c>
      <c r="G3723" s="47" t="s">
        <v>97</v>
      </c>
      <c r="H3723" s="47" t="s">
        <v>2232</v>
      </c>
      <c r="I3723" s="47" t="n">
        <v>5</v>
      </c>
    </row>
    <row r="3724" customFormat="false" ht="15" hidden="false" customHeight="false" outlineLevel="0" collapsed="false">
      <c r="A3724" s="47" t="s">
        <v>5965</v>
      </c>
      <c r="B3724" s="47" t="s">
        <v>1009</v>
      </c>
      <c r="C3724" s="48" t="n">
        <v>46095</v>
      </c>
      <c r="D3724" s="47" t="s">
        <v>73</v>
      </c>
      <c r="E3724" s="47" t="s">
        <v>62</v>
      </c>
      <c r="F3724" s="47" t="s">
        <v>2228</v>
      </c>
      <c r="G3724" s="47" t="s">
        <v>97</v>
      </c>
      <c r="H3724" s="47" t="s">
        <v>2232</v>
      </c>
      <c r="I3724" s="47" t="n">
        <v>5</v>
      </c>
    </row>
    <row r="3725" customFormat="false" ht="15" hidden="false" customHeight="false" outlineLevel="0" collapsed="false">
      <c r="A3725" s="47" t="s">
        <v>5966</v>
      </c>
      <c r="B3725" s="47" t="s">
        <v>1009</v>
      </c>
      <c r="C3725" s="48" t="n">
        <v>46095</v>
      </c>
      <c r="D3725" s="47" t="s">
        <v>73</v>
      </c>
      <c r="E3725" s="47" t="s">
        <v>62</v>
      </c>
      <c r="F3725" s="47" t="s">
        <v>2317</v>
      </c>
      <c r="G3725" s="47" t="s">
        <v>97</v>
      </c>
      <c r="H3725" s="47" t="s">
        <v>2232</v>
      </c>
      <c r="I3725" s="47" t="n">
        <v>3</v>
      </c>
    </row>
    <row r="3726" customFormat="false" ht="15" hidden="false" customHeight="false" outlineLevel="0" collapsed="false">
      <c r="A3726" s="47" t="s">
        <v>5967</v>
      </c>
      <c r="B3726" s="47" t="s">
        <v>1011</v>
      </c>
      <c r="C3726" s="48" t="n">
        <v>46095</v>
      </c>
      <c r="D3726" s="47" t="s">
        <v>74</v>
      </c>
      <c r="E3726" s="47" t="s">
        <v>62</v>
      </c>
      <c r="F3726" s="47" t="s">
        <v>2228</v>
      </c>
      <c r="G3726" s="47" t="s">
        <v>93</v>
      </c>
      <c r="H3726" s="47" t="s">
        <v>2253</v>
      </c>
      <c r="I3726" s="47" t="n">
        <v>30</v>
      </c>
    </row>
    <row r="3727" customFormat="false" ht="15" hidden="false" customHeight="false" outlineLevel="0" collapsed="false">
      <c r="A3727" s="47" t="s">
        <v>5968</v>
      </c>
      <c r="B3727" s="47" t="s">
        <v>1011</v>
      </c>
      <c r="C3727" s="48" t="n">
        <v>46095</v>
      </c>
      <c r="D3727" s="47" t="s">
        <v>74</v>
      </c>
      <c r="E3727" s="47" t="s">
        <v>62</v>
      </c>
      <c r="F3727" s="47" t="s">
        <v>2231</v>
      </c>
      <c r="G3727" s="47" t="s">
        <v>97</v>
      </c>
      <c r="H3727" s="47" t="s">
        <v>2232</v>
      </c>
      <c r="I3727" s="47" t="n">
        <v>4</v>
      </c>
    </row>
    <row r="3728" customFormat="false" ht="15" hidden="false" customHeight="false" outlineLevel="0" collapsed="false">
      <c r="A3728" s="47" t="s">
        <v>5969</v>
      </c>
      <c r="B3728" s="47" t="s">
        <v>1011</v>
      </c>
      <c r="C3728" s="48" t="n">
        <v>46095</v>
      </c>
      <c r="D3728" s="47" t="s">
        <v>74</v>
      </c>
      <c r="E3728" s="47" t="s">
        <v>62</v>
      </c>
      <c r="F3728" s="47" t="s">
        <v>2317</v>
      </c>
      <c r="G3728" s="47" t="s">
        <v>97</v>
      </c>
      <c r="H3728" s="47" t="s">
        <v>2232</v>
      </c>
      <c r="I3728" s="47" t="n">
        <v>4</v>
      </c>
    </row>
    <row r="3729" customFormat="false" ht="15" hidden="false" customHeight="false" outlineLevel="0" collapsed="false">
      <c r="A3729" s="47" t="s">
        <v>5970</v>
      </c>
      <c r="B3729" s="47" t="s">
        <v>1011</v>
      </c>
      <c r="C3729" s="48" t="n">
        <v>46095</v>
      </c>
      <c r="D3729" s="47" t="s">
        <v>74</v>
      </c>
      <c r="E3729" s="47" t="s">
        <v>62</v>
      </c>
      <c r="F3729" s="47" t="s">
        <v>2231</v>
      </c>
      <c r="G3729" s="47" t="s">
        <v>97</v>
      </c>
      <c r="H3729" s="47" t="s">
        <v>2232</v>
      </c>
      <c r="I3729" s="47" t="n">
        <v>2</v>
      </c>
    </row>
    <row r="3730" customFormat="false" ht="15" hidden="false" customHeight="false" outlineLevel="0" collapsed="false">
      <c r="A3730" s="47" t="s">
        <v>5971</v>
      </c>
      <c r="B3730" s="47" t="s">
        <v>1011</v>
      </c>
      <c r="C3730" s="48" t="n">
        <v>46095</v>
      </c>
      <c r="D3730" s="47" t="s">
        <v>74</v>
      </c>
      <c r="E3730" s="47" t="s">
        <v>62</v>
      </c>
      <c r="F3730" s="47" t="s">
        <v>2228</v>
      </c>
      <c r="G3730" s="47" t="s">
        <v>97</v>
      </c>
      <c r="H3730" s="47" t="s">
        <v>2232</v>
      </c>
      <c r="I3730" s="47" t="n">
        <v>5</v>
      </c>
    </row>
    <row r="3731" customFormat="false" ht="15" hidden="false" customHeight="false" outlineLevel="0" collapsed="false">
      <c r="A3731" s="47" t="s">
        <v>5972</v>
      </c>
      <c r="B3731" s="47" t="s">
        <v>1012</v>
      </c>
      <c r="C3731" s="48" t="n">
        <v>46095</v>
      </c>
      <c r="D3731" s="47" t="s">
        <v>75</v>
      </c>
      <c r="E3731" s="47" t="s">
        <v>62</v>
      </c>
      <c r="F3731" s="47" t="s">
        <v>2228</v>
      </c>
      <c r="G3731" s="47" t="s">
        <v>93</v>
      </c>
      <c r="H3731" s="47" t="s">
        <v>2253</v>
      </c>
      <c r="I3731" s="47" t="n">
        <v>74</v>
      </c>
    </row>
    <row r="3732" customFormat="false" ht="15" hidden="false" customHeight="false" outlineLevel="0" collapsed="false">
      <c r="A3732" s="47" t="s">
        <v>5973</v>
      </c>
      <c r="B3732" s="47" t="s">
        <v>1012</v>
      </c>
      <c r="C3732" s="48" t="n">
        <v>46095</v>
      </c>
      <c r="D3732" s="47" t="s">
        <v>75</v>
      </c>
      <c r="E3732" s="47" t="s">
        <v>62</v>
      </c>
      <c r="F3732" s="47" t="s">
        <v>2231</v>
      </c>
      <c r="G3732" s="47" t="s">
        <v>97</v>
      </c>
      <c r="H3732" s="47" t="s">
        <v>2232</v>
      </c>
      <c r="I3732" s="47" t="n">
        <v>2</v>
      </c>
    </row>
    <row r="3733" customFormat="false" ht="15" hidden="false" customHeight="false" outlineLevel="0" collapsed="false">
      <c r="A3733" s="47" t="s">
        <v>5974</v>
      </c>
      <c r="B3733" s="47" t="s">
        <v>1012</v>
      </c>
      <c r="C3733" s="48" t="n">
        <v>46095</v>
      </c>
      <c r="D3733" s="47" t="s">
        <v>75</v>
      </c>
      <c r="E3733" s="47" t="s">
        <v>62</v>
      </c>
      <c r="F3733" s="47" t="s">
        <v>2228</v>
      </c>
      <c r="G3733" s="47" t="s">
        <v>97</v>
      </c>
      <c r="H3733" s="47" t="s">
        <v>2232</v>
      </c>
      <c r="I3733" s="47" t="n">
        <v>5</v>
      </c>
    </row>
    <row r="3734" customFormat="false" ht="15" hidden="false" customHeight="false" outlineLevel="0" collapsed="false">
      <c r="A3734" s="47" t="s">
        <v>5975</v>
      </c>
      <c r="B3734" s="47" t="s">
        <v>1012</v>
      </c>
      <c r="C3734" s="48" t="n">
        <v>46095</v>
      </c>
      <c r="D3734" s="47" t="s">
        <v>75</v>
      </c>
      <c r="E3734" s="47" t="s">
        <v>62</v>
      </c>
      <c r="F3734" s="47" t="s">
        <v>2231</v>
      </c>
      <c r="G3734" s="47" t="s">
        <v>97</v>
      </c>
      <c r="H3734" s="47" t="s">
        <v>2232</v>
      </c>
      <c r="I3734" s="47" t="n">
        <v>4</v>
      </c>
    </row>
    <row r="3735" customFormat="false" ht="15" hidden="false" customHeight="false" outlineLevel="0" collapsed="false">
      <c r="A3735" s="47" t="s">
        <v>5976</v>
      </c>
      <c r="B3735" s="47" t="s">
        <v>1012</v>
      </c>
      <c r="C3735" s="48" t="n">
        <v>46095</v>
      </c>
      <c r="D3735" s="47" t="s">
        <v>75</v>
      </c>
      <c r="E3735" s="47" t="s">
        <v>62</v>
      </c>
      <c r="F3735" s="47" t="s">
        <v>2231</v>
      </c>
      <c r="G3735" s="47" t="s">
        <v>97</v>
      </c>
      <c r="H3735" s="47" t="s">
        <v>2232</v>
      </c>
      <c r="I3735" s="47" t="n">
        <v>4</v>
      </c>
    </row>
    <row r="3736" customFormat="false" ht="15" hidden="false" customHeight="false" outlineLevel="0" collapsed="false">
      <c r="A3736" s="47" t="s">
        <v>5977</v>
      </c>
      <c r="B3736" s="47" t="s">
        <v>1012</v>
      </c>
      <c r="C3736" s="48" t="n">
        <v>46095</v>
      </c>
      <c r="D3736" s="47" t="s">
        <v>75</v>
      </c>
      <c r="E3736" s="47" t="s">
        <v>62</v>
      </c>
      <c r="F3736" s="47" t="s">
        <v>2231</v>
      </c>
      <c r="G3736" s="47" t="s">
        <v>97</v>
      </c>
      <c r="H3736" s="47" t="s">
        <v>2232</v>
      </c>
      <c r="I3736" s="47" t="n">
        <v>3</v>
      </c>
    </row>
    <row r="3737" customFormat="false" ht="15" hidden="false" customHeight="false" outlineLevel="0" collapsed="false">
      <c r="A3737" s="47" t="s">
        <v>5978</v>
      </c>
      <c r="B3737" s="47" t="s">
        <v>1013</v>
      </c>
      <c r="C3737" s="48" t="n">
        <v>46095</v>
      </c>
      <c r="D3737" s="47" t="s">
        <v>73</v>
      </c>
      <c r="E3737" s="47" t="s">
        <v>63</v>
      </c>
      <c r="F3737" s="47" t="s">
        <v>2252</v>
      </c>
      <c r="G3737" s="47" t="s">
        <v>93</v>
      </c>
      <c r="H3737" s="47" t="s">
        <v>2253</v>
      </c>
      <c r="I3737" s="47" t="n">
        <v>122</v>
      </c>
    </row>
    <row r="3738" customFormat="false" ht="15" hidden="false" customHeight="false" outlineLevel="0" collapsed="false">
      <c r="A3738" s="47" t="s">
        <v>5979</v>
      </c>
      <c r="B3738" s="47" t="s">
        <v>1013</v>
      </c>
      <c r="C3738" s="48" t="n">
        <v>46095</v>
      </c>
      <c r="D3738" s="47" t="s">
        <v>73</v>
      </c>
      <c r="E3738" s="47" t="s">
        <v>63</v>
      </c>
      <c r="F3738" s="47" t="s">
        <v>2252</v>
      </c>
      <c r="G3738" s="47" t="s">
        <v>97</v>
      </c>
      <c r="H3738" s="47" t="s">
        <v>2232</v>
      </c>
      <c r="I3738" s="47" t="n">
        <v>5</v>
      </c>
    </row>
    <row r="3739" customFormat="false" ht="15" hidden="false" customHeight="false" outlineLevel="0" collapsed="false">
      <c r="A3739" s="47" t="s">
        <v>5980</v>
      </c>
      <c r="B3739" s="47" t="s">
        <v>1013</v>
      </c>
      <c r="C3739" s="48" t="n">
        <v>46095</v>
      </c>
      <c r="D3739" s="47" t="s">
        <v>73</v>
      </c>
      <c r="E3739" s="47" t="s">
        <v>63</v>
      </c>
      <c r="F3739" s="47" t="s">
        <v>2260</v>
      </c>
      <c r="G3739" s="47" t="s">
        <v>97</v>
      </c>
      <c r="H3739" s="47" t="s">
        <v>2232</v>
      </c>
      <c r="I3739" s="47" t="n">
        <v>3</v>
      </c>
    </row>
    <row r="3740" customFormat="false" ht="15" hidden="false" customHeight="false" outlineLevel="0" collapsed="false">
      <c r="A3740" s="47" t="s">
        <v>5981</v>
      </c>
      <c r="B3740" s="47" t="s">
        <v>1013</v>
      </c>
      <c r="C3740" s="48" t="n">
        <v>46095</v>
      </c>
      <c r="D3740" s="47" t="s">
        <v>73</v>
      </c>
      <c r="E3740" s="47" t="s">
        <v>63</v>
      </c>
      <c r="F3740" s="47" t="s">
        <v>2255</v>
      </c>
      <c r="G3740" s="47" t="s">
        <v>97</v>
      </c>
      <c r="H3740" s="47" t="s">
        <v>2232</v>
      </c>
      <c r="I3740" s="47" t="n">
        <v>5</v>
      </c>
    </row>
    <row r="3741" customFormat="false" ht="15" hidden="false" customHeight="false" outlineLevel="0" collapsed="false">
      <c r="A3741" s="47" t="s">
        <v>5982</v>
      </c>
      <c r="B3741" s="47" t="s">
        <v>1013</v>
      </c>
      <c r="C3741" s="48" t="n">
        <v>46095</v>
      </c>
      <c r="D3741" s="47" t="s">
        <v>73</v>
      </c>
      <c r="E3741" s="47" t="s">
        <v>63</v>
      </c>
      <c r="F3741" s="47" t="s">
        <v>2255</v>
      </c>
      <c r="G3741" s="47" t="s">
        <v>97</v>
      </c>
      <c r="H3741" s="47" t="s">
        <v>2232</v>
      </c>
      <c r="I3741" s="47" t="n">
        <v>6</v>
      </c>
    </row>
    <row r="3742" customFormat="false" ht="15" hidden="false" customHeight="false" outlineLevel="0" collapsed="false">
      <c r="A3742" s="47" t="s">
        <v>5983</v>
      </c>
      <c r="B3742" s="47" t="s">
        <v>1013</v>
      </c>
      <c r="C3742" s="48" t="n">
        <v>46095</v>
      </c>
      <c r="D3742" s="47" t="s">
        <v>73</v>
      </c>
      <c r="E3742" s="47" t="s">
        <v>63</v>
      </c>
      <c r="F3742" s="47" t="s">
        <v>2252</v>
      </c>
      <c r="G3742" s="47" t="s">
        <v>97</v>
      </c>
      <c r="H3742" s="47" t="s">
        <v>2232</v>
      </c>
      <c r="I3742" s="47" t="n">
        <v>3</v>
      </c>
    </row>
    <row r="3743" customFormat="false" ht="15" hidden="false" customHeight="false" outlineLevel="0" collapsed="false">
      <c r="A3743" s="47" t="s">
        <v>5984</v>
      </c>
      <c r="B3743" s="47" t="s">
        <v>1014</v>
      </c>
      <c r="C3743" s="48" t="n">
        <v>46095</v>
      </c>
      <c r="D3743" s="47" t="s">
        <v>74</v>
      </c>
      <c r="E3743" s="47" t="s">
        <v>63</v>
      </c>
      <c r="F3743" s="47" t="s">
        <v>2255</v>
      </c>
      <c r="G3743" s="47" t="s">
        <v>93</v>
      </c>
      <c r="H3743" s="47" t="s">
        <v>2253</v>
      </c>
      <c r="I3743" s="47" t="n">
        <v>37</v>
      </c>
    </row>
    <row r="3744" customFormat="false" ht="15" hidden="false" customHeight="false" outlineLevel="0" collapsed="false">
      <c r="A3744" s="47" t="s">
        <v>5985</v>
      </c>
      <c r="B3744" s="47" t="s">
        <v>1014</v>
      </c>
      <c r="C3744" s="48" t="n">
        <v>46095</v>
      </c>
      <c r="D3744" s="47" t="s">
        <v>74</v>
      </c>
      <c r="E3744" s="47" t="s">
        <v>63</v>
      </c>
      <c r="F3744" s="47" t="s">
        <v>2255</v>
      </c>
      <c r="G3744" s="47" t="s">
        <v>95</v>
      </c>
      <c r="H3744" s="47" t="s">
        <v>2245</v>
      </c>
      <c r="I3744" s="47" t="n">
        <v>73</v>
      </c>
    </row>
    <row r="3745" customFormat="false" ht="15" hidden="false" customHeight="false" outlineLevel="0" collapsed="false">
      <c r="A3745" s="47" t="s">
        <v>5986</v>
      </c>
      <c r="B3745" s="47" t="s">
        <v>1014</v>
      </c>
      <c r="C3745" s="48" t="n">
        <v>46095</v>
      </c>
      <c r="D3745" s="47" t="s">
        <v>74</v>
      </c>
      <c r="E3745" s="47" t="s">
        <v>63</v>
      </c>
      <c r="F3745" s="47" t="s">
        <v>2252</v>
      </c>
      <c r="G3745" s="47" t="s">
        <v>96</v>
      </c>
      <c r="H3745" s="47" t="s">
        <v>2270</v>
      </c>
      <c r="I3745" s="47" t="n">
        <v>29</v>
      </c>
    </row>
    <row r="3746" customFormat="false" ht="15" hidden="false" customHeight="false" outlineLevel="0" collapsed="false">
      <c r="A3746" s="47" t="s">
        <v>5987</v>
      </c>
      <c r="B3746" s="47" t="s">
        <v>1014</v>
      </c>
      <c r="C3746" s="48" t="n">
        <v>46095</v>
      </c>
      <c r="D3746" s="47" t="s">
        <v>74</v>
      </c>
      <c r="E3746" s="47" t="s">
        <v>63</v>
      </c>
      <c r="F3746" s="47" t="s">
        <v>2255</v>
      </c>
      <c r="G3746" s="47" t="s">
        <v>97</v>
      </c>
      <c r="H3746" s="47" t="s">
        <v>2232</v>
      </c>
      <c r="I3746" s="47" t="n">
        <v>6</v>
      </c>
    </row>
    <row r="3747" customFormat="false" ht="15" hidden="false" customHeight="false" outlineLevel="0" collapsed="false">
      <c r="A3747" s="47" t="s">
        <v>5988</v>
      </c>
      <c r="B3747" s="47" t="s">
        <v>1014</v>
      </c>
      <c r="C3747" s="48" t="n">
        <v>46095</v>
      </c>
      <c r="D3747" s="47" t="s">
        <v>74</v>
      </c>
      <c r="E3747" s="47" t="s">
        <v>63</v>
      </c>
      <c r="F3747" s="47" t="s">
        <v>2252</v>
      </c>
      <c r="G3747" s="47" t="s">
        <v>97</v>
      </c>
      <c r="H3747" s="47" t="s">
        <v>2232</v>
      </c>
      <c r="I3747" s="47" t="n">
        <v>2</v>
      </c>
    </row>
    <row r="3748" customFormat="false" ht="15" hidden="false" customHeight="false" outlineLevel="0" collapsed="false">
      <c r="A3748" s="47" t="s">
        <v>5989</v>
      </c>
      <c r="B3748" s="47" t="s">
        <v>1014</v>
      </c>
      <c r="C3748" s="48" t="n">
        <v>46095</v>
      </c>
      <c r="D3748" s="47" t="s">
        <v>74</v>
      </c>
      <c r="E3748" s="47" t="s">
        <v>63</v>
      </c>
      <c r="F3748" s="47" t="s">
        <v>2255</v>
      </c>
      <c r="G3748" s="47" t="s">
        <v>97</v>
      </c>
      <c r="H3748" s="47" t="s">
        <v>2232</v>
      </c>
      <c r="I3748" s="47" t="n">
        <v>3</v>
      </c>
    </row>
    <row r="3749" customFormat="false" ht="15" hidden="false" customHeight="false" outlineLevel="0" collapsed="false">
      <c r="A3749" s="47" t="s">
        <v>5990</v>
      </c>
      <c r="B3749" s="47" t="s">
        <v>1015</v>
      </c>
      <c r="C3749" s="48" t="n">
        <v>46095</v>
      </c>
      <c r="D3749" s="47" t="s">
        <v>75</v>
      </c>
      <c r="E3749" s="47" t="s">
        <v>63</v>
      </c>
      <c r="F3749" s="47" t="s">
        <v>2252</v>
      </c>
      <c r="G3749" s="47" t="s">
        <v>93</v>
      </c>
      <c r="H3749" s="47" t="s">
        <v>2253</v>
      </c>
      <c r="I3749" s="47" t="n">
        <v>40</v>
      </c>
    </row>
    <row r="3750" customFormat="false" ht="15" hidden="false" customHeight="false" outlineLevel="0" collapsed="false">
      <c r="A3750" s="47" t="s">
        <v>5991</v>
      </c>
      <c r="B3750" s="47" t="s">
        <v>1015</v>
      </c>
      <c r="C3750" s="48" t="n">
        <v>46095</v>
      </c>
      <c r="D3750" s="47" t="s">
        <v>75</v>
      </c>
      <c r="E3750" s="47" t="s">
        <v>63</v>
      </c>
      <c r="F3750" s="47" t="s">
        <v>2255</v>
      </c>
      <c r="G3750" s="47" t="s">
        <v>95</v>
      </c>
      <c r="H3750" s="47" t="s">
        <v>2245</v>
      </c>
      <c r="I3750" s="47" t="n">
        <v>28</v>
      </c>
    </row>
    <row r="3751" customFormat="false" ht="15" hidden="false" customHeight="false" outlineLevel="0" collapsed="false">
      <c r="A3751" s="47" t="s">
        <v>5992</v>
      </c>
      <c r="B3751" s="47" t="s">
        <v>1015</v>
      </c>
      <c r="C3751" s="48" t="n">
        <v>46095</v>
      </c>
      <c r="D3751" s="47" t="s">
        <v>75</v>
      </c>
      <c r="E3751" s="47" t="s">
        <v>63</v>
      </c>
      <c r="F3751" s="47" t="s">
        <v>2255</v>
      </c>
      <c r="G3751" s="47" t="s">
        <v>97</v>
      </c>
      <c r="H3751" s="47" t="s">
        <v>2232</v>
      </c>
      <c r="I3751" s="47" t="n">
        <v>6</v>
      </c>
    </row>
    <row r="3752" customFormat="false" ht="15" hidden="false" customHeight="false" outlineLevel="0" collapsed="false">
      <c r="A3752" s="47" t="s">
        <v>5993</v>
      </c>
      <c r="B3752" s="47" t="s">
        <v>1015</v>
      </c>
      <c r="C3752" s="48" t="n">
        <v>46095</v>
      </c>
      <c r="D3752" s="47" t="s">
        <v>75</v>
      </c>
      <c r="E3752" s="47" t="s">
        <v>63</v>
      </c>
      <c r="F3752" s="47" t="s">
        <v>2255</v>
      </c>
      <c r="G3752" s="47" t="s">
        <v>97</v>
      </c>
      <c r="H3752" s="47" t="s">
        <v>2232</v>
      </c>
      <c r="I3752" s="47" t="n">
        <v>6</v>
      </c>
    </row>
    <row r="3753" customFormat="false" ht="15" hidden="false" customHeight="false" outlineLevel="0" collapsed="false">
      <c r="A3753" s="47" t="s">
        <v>5994</v>
      </c>
      <c r="B3753" s="47" t="s">
        <v>1015</v>
      </c>
      <c r="C3753" s="48" t="n">
        <v>46095</v>
      </c>
      <c r="D3753" s="47" t="s">
        <v>75</v>
      </c>
      <c r="E3753" s="47" t="s">
        <v>63</v>
      </c>
      <c r="F3753" s="47" t="s">
        <v>2255</v>
      </c>
      <c r="G3753" s="47" t="s">
        <v>97</v>
      </c>
      <c r="H3753" s="47" t="s">
        <v>2232</v>
      </c>
      <c r="I3753" s="47" t="n">
        <v>3</v>
      </c>
    </row>
    <row r="3754" customFormat="false" ht="15" hidden="false" customHeight="false" outlineLevel="0" collapsed="false">
      <c r="A3754" s="47" t="s">
        <v>5995</v>
      </c>
      <c r="B3754" s="47" t="s">
        <v>1015</v>
      </c>
      <c r="C3754" s="48" t="n">
        <v>46095</v>
      </c>
      <c r="D3754" s="47" t="s">
        <v>75</v>
      </c>
      <c r="E3754" s="47" t="s">
        <v>63</v>
      </c>
      <c r="F3754" s="47" t="s">
        <v>2252</v>
      </c>
      <c r="G3754" s="47" t="s">
        <v>97</v>
      </c>
      <c r="H3754" s="47" t="s">
        <v>2232</v>
      </c>
      <c r="I3754" s="47" t="n">
        <v>5</v>
      </c>
    </row>
    <row r="3755" customFormat="false" ht="15" hidden="false" customHeight="false" outlineLevel="0" collapsed="false">
      <c r="A3755" s="47" t="s">
        <v>5996</v>
      </c>
      <c r="B3755" s="47" t="s">
        <v>1015</v>
      </c>
      <c r="C3755" s="48" t="n">
        <v>46095</v>
      </c>
      <c r="D3755" s="47" t="s">
        <v>75</v>
      </c>
      <c r="E3755" s="47" t="s">
        <v>63</v>
      </c>
      <c r="F3755" s="47" t="s">
        <v>2252</v>
      </c>
      <c r="G3755" s="47" t="s">
        <v>97</v>
      </c>
      <c r="H3755" s="47" t="s">
        <v>2232</v>
      </c>
      <c r="I3755" s="47" t="n">
        <v>4</v>
      </c>
    </row>
    <row r="3756" customFormat="false" ht="15" hidden="false" customHeight="false" outlineLevel="0" collapsed="false">
      <c r="A3756" s="47" t="s">
        <v>5997</v>
      </c>
      <c r="B3756" s="47" t="s">
        <v>1015</v>
      </c>
      <c r="C3756" s="48" t="n">
        <v>46095</v>
      </c>
      <c r="D3756" s="47" t="s">
        <v>75</v>
      </c>
      <c r="E3756" s="47" t="s">
        <v>63</v>
      </c>
      <c r="F3756" s="47" t="s">
        <v>2255</v>
      </c>
      <c r="G3756" s="47" t="s">
        <v>97</v>
      </c>
      <c r="H3756" s="47" t="s">
        <v>2232</v>
      </c>
      <c r="I3756" s="47" t="n">
        <v>3</v>
      </c>
    </row>
    <row r="3757" customFormat="false" ht="15" hidden="false" customHeight="false" outlineLevel="0" collapsed="false">
      <c r="A3757" s="47" t="s">
        <v>5998</v>
      </c>
      <c r="B3757" s="47" t="s">
        <v>1015</v>
      </c>
      <c r="C3757" s="48" t="n">
        <v>46095</v>
      </c>
      <c r="D3757" s="47" t="s">
        <v>75</v>
      </c>
      <c r="E3757" s="47" t="s">
        <v>63</v>
      </c>
      <c r="F3757" s="47" t="s">
        <v>2260</v>
      </c>
      <c r="G3757" s="47" t="s">
        <v>97</v>
      </c>
      <c r="H3757" s="47" t="s">
        <v>2232</v>
      </c>
      <c r="I3757" s="47" t="n">
        <v>6</v>
      </c>
    </row>
    <row r="3758" customFormat="false" ht="15" hidden="false" customHeight="false" outlineLevel="0" collapsed="false">
      <c r="A3758" s="47" t="s">
        <v>5999</v>
      </c>
      <c r="B3758" s="47" t="s">
        <v>1016</v>
      </c>
      <c r="C3758" s="48" t="n">
        <v>46095</v>
      </c>
      <c r="D3758" s="47" t="s">
        <v>73</v>
      </c>
      <c r="E3758" s="47" t="s">
        <v>64</v>
      </c>
      <c r="F3758" s="47" t="s">
        <v>2278</v>
      </c>
      <c r="G3758" s="47" t="s">
        <v>94</v>
      </c>
      <c r="H3758" s="47" t="s">
        <v>2229</v>
      </c>
      <c r="I3758" s="47" t="n">
        <v>110</v>
      </c>
    </row>
    <row r="3759" customFormat="false" ht="15" hidden="false" customHeight="false" outlineLevel="0" collapsed="false">
      <c r="A3759" s="47" t="s">
        <v>6000</v>
      </c>
      <c r="B3759" s="47" t="s">
        <v>1016</v>
      </c>
      <c r="C3759" s="48" t="n">
        <v>46095</v>
      </c>
      <c r="D3759" s="47" t="s">
        <v>73</v>
      </c>
      <c r="E3759" s="47" t="s">
        <v>64</v>
      </c>
      <c r="F3759" s="47" t="s">
        <v>2280</v>
      </c>
      <c r="G3759" s="47" t="s">
        <v>97</v>
      </c>
      <c r="H3759" s="47" t="s">
        <v>2232</v>
      </c>
      <c r="I3759" s="47" t="n">
        <v>2</v>
      </c>
    </row>
    <row r="3760" customFormat="false" ht="15" hidden="false" customHeight="false" outlineLevel="0" collapsed="false">
      <c r="A3760" s="47" t="s">
        <v>6001</v>
      </c>
      <c r="B3760" s="47" t="s">
        <v>1016</v>
      </c>
      <c r="C3760" s="48" t="n">
        <v>46095</v>
      </c>
      <c r="D3760" s="47" t="s">
        <v>73</v>
      </c>
      <c r="E3760" s="47" t="s">
        <v>64</v>
      </c>
      <c r="F3760" s="47" t="s">
        <v>2278</v>
      </c>
      <c r="G3760" s="47" t="s">
        <v>97</v>
      </c>
      <c r="H3760" s="47" t="s">
        <v>2232</v>
      </c>
      <c r="I3760" s="47" t="n">
        <v>5</v>
      </c>
    </row>
    <row r="3761" customFormat="false" ht="15" hidden="false" customHeight="false" outlineLevel="0" collapsed="false">
      <c r="A3761" s="47" t="s">
        <v>6002</v>
      </c>
      <c r="B3761" s="47" t="s">
        <v>1016</v>
      </c>
      <c r="C3761" s="48" t="n">
        <v>46095</v>
      </c>
      <c r="D3761" s="47" t="s">
        <v>73</v>
      </c>
      <c r="E3761" s="47" t="s">
        <v>64</v>
      </c>
      <c r="F3761" s="47" t="s">
        <v>2280</v>
      </c>
      <c r="G3761" s="47" t="s">
        <v>97</v>
      </c>
      <c r="H3761" s="47" t="s">
        <v>2232</v>
      </c>
      <c r="I3761" s="47" t="n">
        <v>5</v>
      </c>
    </row>
    <row r="3762" customFormat="false" ht="15" hidden="false" customHeight="false" outlineLevel="0" collapsed="false">
      <c r="A3762" s="47" t="s">
        <v>6003</v>
      </c>
      <c r="B3762" s="47" t="s">
        <v>1016</v>
      </c>
      <c r="C3762" s="48" t="n">
        <v>46095</v>
      </c>
      <c r="D3762" s="47" t="s">
        <v>73</v>
      </c>
      <c r="E3762" s="47" t="s">
        <v>64</v>
      </c>
      <c r="F3762" s="47" t="s">
        <v>2278</v>
      </c>
      <c r="G3762" s="47" t="s">
        <v>97</v>
      </c>
      <c r="H3762" s="47" t="s">
        <v>2232</v>
      </c>
      <c r="I3762" s="47" t="n">
        <v>4</v>
      </c>
    </row>
    <row r="3763" customFormat="false" ht="15" hidden="false" customHeight="false" outlineLevel="0" collapsed="false">
      <c r="A3763" s="47" t="s">
        <v>6004</v>
      </c>
      <c r="B3763" s="47" t="s">
        <v>1016</v>
      </c>
      <c r="C3763" s="48" t="n">
        <v>46095</v>
      </c>
      <c r="D3763" s="47" t="s">
        <v>73</v>
      </c>
      <c r="E3763" s="47" t="s">
        <v>64</v>
      </c>
      <c r="F3763" s="47" t="s">
        <v>2278</v>
      </c>
      <c r="G3763" s="47" t="s">
        <v>97</v>
      </c>
      <c r="H3763" s="47" t="s">
        <v>2232</v>
      </c>
      <c r="I3763" s="47" t="n">
        <v>5</v>
      </c>
    </row>
    <row r="3764" customFormat="false" ht="15" hidden="false" customHeight="false" outlineLevel="0" collapsed="false">
      <c r="A3764" s="47" t="s">
        <v>6005</v>
      </c>
      <c r="B3764" s="47" t="s">
        <v>1016</v>
      </c>
      <c r="C3764" s="48" t="n">
        <v>46095</v>
      </c>
      <c r="D3764" s="47" t="s">
        <v>73</v>
      </c>
      <c r="E3764" s="47" t="s">
        <v>64</v>
      </c>
      <c r="F3764" s="47" t="s">
        <v>2280</v>
      </c>
      <c r="G3764" s="47" t="s">
        <v>97</v>
      </c>
      <c r="H3764" s="47" t="s">
        <v>2232</v>
      </c>
      <c r="I3764" s="47" t="n">
        <v>6</v>
      </c>
    </row>
    <row r="3765" customFormat="false" ht="15" hidden="false" customHeight="false" outlineLevel="0" collapsed="false">
      <c r="A3765" s="47" t="s">
        <v>6006</v>
      </c>
      <c r="B3765" s="47" t="s">
        <v>1018</v>
      </c>
      <c r="C3765" s="48" t="n">
        <v>46095</v>
      </c>
      <c r="D3765" s="47" t="s">
        <v>74</v>
      </c>
      <c r="E3765" s="47" t="s">
        <v>64</v>
      </c>
      <c r="F3765" s="47" t="s">
        <v>2280</v>
      </c>
      <c r="G3765" s="47" t="s">
        <v>97</v>
      </c>
      <c r="H3765" s="47" t="s">
        <v>2232</v>
      </c>
      <c r="I3765" s="47" t="n">
        <v>2</v>
      </c>
    </row>
    <row r="3766" customFormat="false" ht="15" hidden="false" customHeight="false" outlineLevel="0" collapsed="false">
      <c r="A3766" s="47" t="s">
        <v>6007</v>
      </c>
      <c r="B3766" s="47" t="s">
        <v>1018</v>
      </c>
      <c r="C3766" s="48" t="n">
        <v>46095</v>
      </c>
      <c r="D3766" s="47" t="s">
        <v>74</v>
      </c>
      <c r="E3766" s="47" t="s">
        <v>64</v>
      </c>
      <c r="F3766" s="47" t="s">
        <v>2278</v>
      </c>
      <c r="G3766" s="47" t="s">
        <v>97</v>
      </c>
      <c r="H3766" s="47" t="s">
        <v>2232</v>
      </c>
      <c r="I3766" s="47" t="n">
        <v>3</v>
      </c>
    </row>
    <row r="3767" customFormat="false" ht="15" hidden="false" customHeight="false" outlineLevel="0" collapsed="false">
      <c r="A3767" s="47" t="s">
        <v>6008</v>
      </c>
      <c r="B3767" s="47" t="s">
        <v>1019</v>
      </c>
      <c r="C3767" s="48" t="n">
        <v>46095</v>
      </c>
      <c r="D3767" s="47" t="s">
        <v>73</v>
      </c>
      <c r="E3767" s="47" t="s">
        <v>65</v>
      </c>
      <c r="F3767" s="47" t="s">
        <v>2289</v>
      </c>
      <c r="G3767" s="47" t="s">
        <v>97</v>
      </c>
      <c r="H3767" s="47" t="s">
        <v>2232</v>
      </c>
      <c r="I3767" s="47" t="n">
        <v>6</v>
      </c>
    </row>
    <row r="3768" customFormat="false" ht="15" hidden="false" customHeight="false" outlineLevel="0" collapsed="false">
      <c r="A3768" s="47" t="s">
        <v>6009</v>
      </c>
      <c r="B3768" s="47" t="s">
        <v>1019</v>
      </c>
      <c r="C3768" s="48" t="n">
        <v>46095</v>
      </c>
      <c r="D3768" s="47" t="s">
        <v>73</v>
      </c>
      <c r="E3768" s="47" t="s">
        <v>65</v>
      </c>
      <c r="F3768" s="47" t="s">
        <v>2289</v>
      </c>
      <c r="G3768" s="47" t="s">
        <v>97</v>
      </c>
      <c r="H3768" s="47" t="s">
        <v>2232</v>
      </c>
      <c r="I3768" s="47" t="n">
        <v>6</v>
      </c>
    </row>
    <row r="3769" customFormat="false" ht="15" hidden="false" customHeight="false" outlineLevel="0" collapsed="false">
      <c r="A3769" s="47" t="s">
        <v>6010</v>
      </c>
      <c r="B3769" s="47" t="s">
        <v>1019</v>
      </c>
      <c r="C3769" s="48" t="n">
        <v>46095</v>
      </c>
      <c r="D3769" s="47" t="s">
        <v>73</v>
      </c>
      <c r="E3769" s="47" t="s">
        <v>65</v>
      </c>
      <c r="F3769" s="47" t="s">
        <v>2284</v>
      </c>
      <c r="G3769" s="47" t="s">
        <v>97</v>
      </c>
      <c r="H3769" s="47" t="s">
        <v>2232</v>
      </c>
      <c r="I3769" s="47" t="n">
        <v>2</v>
      </c>
    </row>
    <row r="3770" customFormat="false" ht="15" hidden="false" customHeight="false" outlineLevel="0" collapsed="false">
      <c r="A3770" s="47" t="s">
        <v>6011</v>
      </c>
      <c r="B3770" s="47" t="s">
        <v>1020</v>
      </c>
      <c r="C3770" s="48" t="n">
        <v>46095</v>
      </c>
      <c r="D3770" s="47" t="s">
        <v>74</v>
      </c>
      <c r="E3770" s="47" t="s">
        <v>65</v>
      </c>
      <c r="F3770" s="47" t="s">
        <v>2284</v>
      </c>
      <c r="G3770" s="47" t="s">
        <v>97</v>
      </c>
      <c r="H3770" s="47" t="s">
        <v>2232</v>
      </c>
      <c r="I3770" s="47" t="n">
        <v>4</v>
      </c>
    </row>
    <row r="3771" customFormat="false" ht="15" hidden="false" customHeight="false" outlineLevel="0" collapsed="false">
      <c r="A3771" s="47" t="s">
        <v>6012</v>
      </c>
      <c r="B3771" s="47" t="s">
        <v>1020</v>
      </c>
      <c r="C3771" s="48" t="n">
        <v>46095</v>
      </c>
      <c r="D3771" s="47" t="s">
        <v>74</v>
      </c>
      <c r="E3771" s="47" t="s">
        <v>65</v>
      </c>
      <c r="F3771" s="47" t="s">
        <v>2284</v>
      </c>
      <c r="G3771" s="47" t="s">
        <v>97</v>
      </c>
      <c r="H3771" s="47" t="s">
        <v>2232</v>
      </c>
      <c r="I3771" s="47" t="n">
        <v>6</v>
      </c>
    </row>
    <row r="3772" customFormat="false" ht="15" hidden="false" customHeight="false" outlineLevel="0" collapsed="false">
      <c r="A3772" s="47" t="s">
        <v>6013</v>
      </c>
      <c r="B3772" s="47" t="s">
        <v>1020</v>
      </c>
      <c r="C3772" s="48" t="n">
        <v>46095</v>
      </c>
      <c r="D3772" s="47" t="s">
        <v>74</v>
      </c>
      <c r="E3772" s="47" t="s">
        <v>65</v>
      </c>
      <c r="F3772" s="47" t="s">
        <v>2289</v>
      </c>
      <c r="G3772" s="47" t="s">
        <v>97</v>
      </c>
      <c r="H3772" s="47" t="s">
        <v>2232</v>
      </c>
      <c r="I3772" s="47" t="n">
        <v>6</v>
      </c>
    </row>
    <row r="3773" customFormat="false" ht="15" hidden="false" customHeight="false" outlineLevel="0" collapsed="false">
      <c r="A3773" s="47" t="s">
        <v>6014</v>
      </c>
      <c r="B3773" s="47" t="s">
        <v>1020</v>
      </c>
      <c r="C3773" s="48" t="n">
        <v>46095</v>
      </c>
      <c r="D3773" s="47" t="s">
        <v>74</v>
      </c>
      <c r="E3773" s="47" t="s">
        <v>65</v>
      </c>
      <c r="F3773" s="47" t="s">
        <v>2284</v>
      </c>
      <c r="G3773" s="47" t="s">
        <v>97</v>
      </c>
      <c r="H3773" s="47" t="s">
        <v>2232</v>
      </c>
      <c r="I3773" s="47" t="n">
        <v>3</v>
      </c>
    </row>
    <row r="3774" customFormat="false" ht="15" hidden="false" customHeight="false" outlineLevel="0" collapsed="false">
      <c r="A3774" s="47" t="s">
        <v>6015</v>
      </c>
      <c r="B3774" s="47" t="s">
        <v>1020</v>
      </c>
      <c r="C3774" s="48" t="n">
        <v>46095</v>
      </c>
      <c r="D3774" s="47" t="s">
        <v>74</v>
      </c>
      <c r="E3774" s="47" t="s">
        <v>65</v>
      </c>
      <c r="F3774" s="47" t="s">
        <v>2284</v>
      </c>
      <c r="G3774" s="47" t="s">
        <v>97</v>
      </c>
      <c r="H3774" s="47" t="s">
        <v>2232</v>
      </c>
      <c r="I3774" s="47" t="n">
        <v>5</v>
      </c>
    </row>
    <row r="3775" customFormat="false" ht="15" hidden="false" customHeight="false" outlineLevel="0" collapsed="false">
      <c r="A3775" s="47" t="s">
        <v>6016</v>
      </c>
      <c r="B3775" s="47" t="s">
        <v>1020</v>
      </c>
      <c r="C3775" s="48" t="n">
        <v>46095</v>
      </c>
      <c r="D3775" s="47" t="s">
        <v>74</v>
      </c>
      <c r="E3775" s="47" t="s">
        <v>65</v>
      </c>
      <c r="F3775" s="47" t="s">
        <v>2289</v>
      </c>
      <c r="G3775" s="47" t="s">
        <v>97</v>
      </c>
      <c r="H3775" s="47" t="s">
        <v>2232</v>
      </c>
      <c r="I3775" s="47" t="n">
        <v>4</v>
      </c>
    </row>
    <row r="3776" customFormat="false" ht="15" hidden="false" customHeight="false" outlineLevel="0" collapsed="false">
      <c r="A3776" s="47" t="s">
        <v>6017</v>
      </c>
      <c r="B3776" s="47" t="s">
        <v>1020</v>
      </c>
      <c r="C3776" s="48" t="n">
        <v>46095</v>
      </c>
      <c r="D3776" s="47" t="s">
        <v>74</v>
      </c>
      <c r="E3776" s="47" t="s">
        <v>65</v>
      </c>
      <c r="F3776" s="47" t="s">
        <v>2289</v>
      </c>
      <c r="G3776" s="47" t="s">
        <v>97</v>
      </c>
      <c r="H3776" s="47" t="s">
        <v>2232</v>
      </c>
      <c r="I3776" s="47" t="n">
        <v>2</v>
      </c>
    </row>
    <row r="3777" customFormat="false" ht="15" hidden="false" customHeight="false" outlineLevel="0" collapsed="false">
      <c r="A3777" s="47" t="s">
        <v>6018</v>
      </c>
      <c r="B3777" s="47" t="s">
        <v>1020</v>
      </c>
      <c r="C3777" s="48" t="n">
        <v>46095</v>
      </c>
      <c r="D3777" s="47" t="s">
        <v>74</v>
      </c>
      <c r="E3777" s="47" t="s">
        <v>65</v>
      </c>
      <c r="F3777" s="47" t="s">
        <v>2289</v>
      </c>
      <c r="G3777" s="47" t="s">
        <v>97</v>
      </c>
      <c r="H3777" s="47" t="s">
        <v>2232</v>
      </c>
      <c r="I3777" s="47" t="n">
        <v>6</v>
      </c>
    </row>
    <row r="3778" customFormat="false" ht="15" hidden="false" customHeight="false" outlineLevel="0" collapsed="false">
      <c r="A3778" s="47" t="s">
        <v>6019</v>
      </c>
      <c r="B3778" s="47" t="s">
        <v>1021</v>
      </c>
      <c r="C3778" s="48" t="n">
        <v>46095</v>
      </c>
      <c r="D3778" s="47" t="s">
        <v>75</v>
      </c>
      <c r="E3778" s="47" t="s">
        <v>65</v>
      </c>
      <c r="F3778" s="47" t="s">
        <v>2289</v>
      </c>
      <c r="G3778" s="47" t="s">
        <v>96</v>
      </c>
      <c r="H3778" s="47" t="s">
        <v>2270</v>
      </c>
      <c r="I3778" s="47" t="n">
        <v>15</v>
      </c>
    </row>
    <row r="3779" customFormat="false" ht="15" hidden="false" customHeight="false" outlineLevel="0" collapsed="false">
      <c r="A3779" s="47" t="s">
        <v>6020</v>
      </c>
      <c r="B3779" s="47" t="s">
        <v>1021</v>
      </c>
      <c r="C3779" s="48" t="n">
        <v>46095</v>
      </c>
      <c r="D3779" s="47" t="s">
        <v>75</v>
      </c>
      <c r="E3779" s="47" t="s">
        <v>65</v>
      </c>
      <c r="F3779" s="47" t="s">
        <v>2284</v>
      </c>
      <c r="G3779" s="47" t="s">
        <v>97</v>
      </c>
      <c r="H3779" s="47" t="s">
        <v>2232</v>
      </c>
      <c r="I3779" s="47" t="n">
        <v>3</v>
      </c>
    </row>
    <row r="3780" customFormat="false" ht="15" hidden="false" customHeight="false" outlineLevel="0" collapsed="false">
      <c r="A3780" s="47" t="s">
        <v>6021</v>
      </c>
      <c r="B3780" s="47" t="s">
        <v>1021</v>
      </c>
      <c r="C3780" s="48" t="n">
        <v>46095</v>
      </c>
      <c r="D3780" s="47" t="s">
        <v>75</v>
      </c>
      <c r="E3780" s="47" t="s">
        <v>65</v>
      </c>
      <c r="F3780" s="47" t="s">
        <v>2284</v>
      </c>
      <c r="G3780" s="47" t="s">
        <v>97</v>
      </c>
      <c r="H3780" s="47" t="s">
        <v>2232</v>
      </c>
      <c r="I3780" s="47" t="n">
        <v>3</v>
      </c>
    </row>
    <row r="3781" customFormat="false" ht="15" hidden="false" customHeight="false" outlineLevel="0" collapsed="false">
      <c r="A3781" s="47" t="s">
        <v>6022</v>
      </c>
      <c r="B3781" s="47" t="s">
        <v>1021</v>
      </c>
      <c r="C3781" s="48" t="n">
        <v>46095</v>
      </c>
      <c r="D3781" s="47" t="s">
        <v>75</v>
      </c>
      <c r="E3781" s="47" t="s">
        <v>65</v>
      </c>
      <c r="F3781" s="47" t="s">
        <v>2289</v>
      </c>
      <c r="G3781" s="47" t="s">
        <v>97</v>
      </c>
      <c r="H3781" s="47" t="s">
        <v>2232</v>
      </c>
      <c r="I3781" s="47" t="n">
        <v>5</v>
      </c>
    </row>
    <row r="3782" customFormat="false" ht="15" hidden="false" customHeight="false" outlineLevel="0" collapsed="false">
      <c r="A3782" s="47" t="s">
        <v>6023</v>
      </c>
      <c r="B3782" s="47" t="s">
        <v>1022</v>
      </c>
      <c r="C3782" s="48" t="n">
        <v>46097</v>
      </c>
      <c r="D3782" s="47" t="s">
        <v>73</v>
      </c>
      <c r="E3782" s="47" t="s">
        <v>62</v>
      </c>
      <c r="F3782" s="47" t="s">
        <v>2231</v>
      </c>
      <c r="G3782" s="47" t="s">
        <v>96</v>
      </c>
      <c r="H3782" s="47" t="s">
        <v>2270</v>
      </c>
      <c r="I3782" s="47" t="n">
        <v>13</v>
      </c>
    </row>
    <row r="3783" customFormat="false" ht="15" hidden="false" customHeight="false" outlineLevel="0" collapsed="false">
      <c r="A3783" s="47" t="s">
        <v>6024</v>
      </c>
      <c r="B3783" s="47" t="s">
        <v>1022</v>
      </c>
      <c r="C3783" s="48" t="n">
        <v>46097</v>
      </c>
      <c r="D3783" s="47" t="s">
        <v>73</v>
      </c>
      <c r="E3783" s="47" t="s">
        <v>62</v>
      </c>
      <c r="F3783" s="47" t="s">
        <v>2228</v>
      </c>
      <c r="G3783" s="47" t="s">
        <v>97</v>
      </c>
      <c r="H3783" s="47" t="s">
        <v>2232</v>
      </c>
      <c r="I3783" s="47" t="n">
        <v>3</v>
      </c>
    </row>
    <row r="3784" customFormat="false" ht="15" hidden="false" customHeight="false" outlineLevel="0" collapsed="false">
      <c r="A3784" s="47" t="s">
        <v>6025</v>
      </c>
      <c r="B3784" s="47" t="s">
        <v>1022</v>
      </c>
      <c r="C3784" s="48" t="n">
        <v>46097</v>
      </c>
      <c r="D3784" s="47" t="s">
        <v>73</v>
      </c>
      <c r="E3784" s="47" t="s">
        <v>62</v>
      </c>
      <c r="F3784" s="47" t="s">
        <v>2228</v>
      </c>
      <c r="G3784" s="47" t="s">
        <v>97</v>
      </c>
      <c r="H3784" s="47" t="s">
        <v>2232</v>
      </c>
      <c r="I3784" s="47" t="n">
        <v>5</v>
      </c>
    </row>
    <row r="3785" customFormat="false" ht="15" hidden="false" customHeight="false" outlineLevel="0" collapsed="false">
      <c r="A3785" s="47" t="s">
        <v>6026</v>
      </c>
      <c r="B3785" s="47" t="s">
        <v>1022</v>
      </c>
      <c r="C3785" s="48" t="n">
        <v>46097</v>
      </c>
      <c r="D3785" s="47" t="s">
        <v>73</v>
      </c>
      <c r="E3785" s="47" t="s">
        <v>62</v>
      </c>
      <c r="F3785" s="47" t="s">
        <v>2228</v>
      </c>
      <c r="G3785" s="47" t="s">
        <v>97</v>
      </c>
      <c r="H3785" s="47" t="s">
        <v>2232</v>
      </c>
      <c r="I3785" s="47" t="n">
        <v>2</v>
      </c>
    </row>
    <row r="3786" customFormat="false" ht="15" hidden="false" customHeight="false" outlineLevel="0" collapsed="false">
      <c r="A3786" s="47" t="s">
        <v>6027</v>
      </c>
      <c r="B3786" s="47" t="s">
        <v>1022</v>
      </c>
      <c r="C3786" s="48" t="n">
        <v>46097</v>
      </c>
      <c r="D3786" s="47" t="s">
        <v>73</v>
      </c>
      <c r="E3786" s="47" t="s">
        <v>62</v>
      </c>
      <c r="F3786" s="47" t="s">
        <v>2228</v>
      </c>
      <c r="G3786" s="47" t="s">
        <v>97</v>
      </c>
      <c r="H3786" s="47" t="s">
        <v>2232</v>
      </c>
      <c r="I3786" s="47" t="n">
        <v>2</v>
      </c>
    </row>
    <row r="3787" customFormat="false" ht="15" hidden="false" customHeight="false" outlineLevel="0" collapsed="false">
      <c r="A3787" s="47" t="s">
        <v>6028</v>
      </c>
      <c r="B3787" s="47" t="s">
        <v>1022</v>
      </c>
      <c r="C3787" s="48" t="n">
        <v>46097</v>
      </c>
      <c r="D3787" s="47" t="s">
        <v>73</v>
      </c>
      <c r="E3787" s="47" t="s">
        <v>62</v>
      </c>
      <c r="F3787" s="47" t="s">
        <v>2317</v>
      </c>
      <c r="G3787" s="47" t="s">
        <v>97</v>
      </c>
      <c r="H3787" s="47" t="s">
        <v>2232</v>
      </c>
      <c r="I3787" s="47" t="n">
        <v>2</v>
      </c>
    </row>
    <row r="3788" customFormat="false" ht="15" hidden="false" customHeight="false" outlineLevel="0" collapsed="false">
      <c r="A3788" s="47" t="s">
        <v>6029</v>
      </c>
      <c r="B3788" s="47" t="s">
        <v>1022</v>
      </c>
      <c r="C3788" s="48" t="n">
        <v>46097</v>
      </c>
      <c r="D3788" s="47" t="s">
        <v>73</v>
      </c>
      <c r="E3788" s="47" t="s">
        <v>62</v>
      </c>
      <c r="F3788" s="47" t="s">
        <v>2231</v>
      </c>
      <c r="G3788" s="47" t="s">
        <v>97</v>
      </c>
      <c r="H3788" s="47" t="s">
        <v>2232</v>
      </c>
      <c r="I3788" s="47" t="n">
        <v>4</v>
      </c>
    </row>
    <row r="3789" customFormat="false" ht="15" hidden="false" customHeight="false" outlineLevel="0" collapsed="false">
      <c r="A3789" s="47" t="s">
        <v>6030</v>
      </c>
      <c r="B3789" s="47" t="s">
        <v>1022</v>
      </c>
      <c r="C3789" s="48" t="n">
        <v>46097</v>
      </c>
      <c r="D3789" s="47" t="s">
        <v>73</v>
      </c>
      <c r="E3789" s="47" t="s">
        <v>62</v>
      </c>
      <c r="F3789" s="47" t="s">
        <v>2228</v>
      </c>
      <c r="G3789" s="47" t="s">
        <v>97</v>
      </c>
      <c r="H3789" s="47" t="s">
        <v>2232</v>
      </c>
      <c r="I3789" s="47" t="n">
        <v>4</v>
      </c>
    </row>
    <row r="3790" customFormat="false" ht="15" hidden="false" customHeight="false" outlineLevel="0" collapsed="false">
      <c r="A3790" s="47" t="s">
        <v>6031</v>
      </c>
      <c r="B3790" s="47" t="s">
        <v>1023</v>
      </c>
      <c r="C3790" s="48" t="n">
        <v>46097</v>
      </c>
      <c r="D3790" s="47" t="s">
        <v>74</v>
      </c>
      <c r="E3790" s="47" t="s">
        <v>62</v>
      </c>
      <c r="F3790" s="47" t="s">
        <v>2228</v>
      </c>
      <c r="G3790" s="47" t="s">
        <v>95</v>
      </c>
      <c r="H3790" s="47" t="s">
        <v>2245</v>
      </c>
      <c r="I3790" s="47" t="n">
        <v>38</v>
      </c>
    </row>
    <row r="3791" customFormat="false" ht="15" hidden="false" customHeight="false" outlineLevel="0" collapsed="false">
      <c r="A3791" s="47" t="s">
        <v>6032</v>
      </c>
      <c r="B3791" s="47" t="s">
        <v>1023</v>
      </c>
      <c r="C3791" s="48" t="n">
        <v>46097</v>
      </c>
      <c r="D3791" s="47" t="s">
        <v>74</v>
      </c>
      <c r="E3791" s="47" t="s">
        <v>62</v>
      </c>
      <c r="F3791" s="47" t="s">
        <v>2228</v>
      </c>
      <c r="G3791" s="47" t="s">
        <v>97</v>
      </c>
      <c r="H3791" s="47" t="s">
        <v>2232</v>
      </c>
      <c r="I3791" s="47" t="n">
        <v>3</v>
      </c>
    </row>
    <row r="3792" customFormat="false" ht="15" hidden="false" customHeight="false" outlineLevel="0" collapsed="false">
      <c r="A3792" s="47" t="s">
        <v>6033</v>
      </c>
      <c r="B3792" s="47" t="s">
        <v>1023</v>
      </c>
      <c r="C3792" s="48" t="n">
        <v>46097</v>
      </c>
      <c r="D3792" s="47" t="s">
        <v>74</v>
      </c>
      <c r="E3792" s="47" t="s">
        <v>62</v>
      </c>
      <c r="F3792" s="47" t="s">
        <v>2228</v>
      </c>
      <c r="G3792" s="47" t="s">
        <v>97</v>
      </c>
      <c r="H3792" s="47" t="s">
        <v>2232</v>
      </c>
      <c r="I3792" s="47" t="n">
        <v>2</v>
      </c>
    </row>
    <row r="3793" customFormat="false" ht="15" hidden="false" customHeight="false" outlineLevel="0" collapsed="false">
      <c r="A3793" s="47" t="s">
        <v>6034</v>
      </c>
      <c r="B3793" s="47" t="s">
        <v>1023</v>
      </c>
      <c r="C3793" s="48" t="n">
        <v>46097</v>
      </c>
      <c r="D3793" s="47" t="s">
        <v>74</v>
      </c>
      <c r="E3793" s="47" t="s">
        <v>62</v>
      </c>
      <c r="F3793" s="47" t="s">
        <v>2228</v>
      </c>
      <c r="G3793" s="47" t="s">
        <v>97</v>
      </c>
      <c r="H3793" s="47" t="s">
        <v>2232</v>
      </c>
      <c r="I3793" s="47" t="n">
        <v>2</v>
      </c>
    </row>
    <row r="3794" customFormat="false" ht="15" hidden="false" customHeight="false" outlineLevel="0" collapsed="false">
      <c r="A3794" s="47" t="s">
        <v>6035</v>
      </c>
      <c r="B3794" s="47" t="s">
        <v>1023</v>
      </c>
      <c r="C3794" s="48" t="n">
        <v>46097</v>
      </c>
      <c r="D3794" s="47" t="s">
        <v>74</v>
      </c>
      <c r="E3794" s="47" t="s">
        <v>62</v>
      </c>
      <c r="F3794" s="47" t="s">
        <v>2317</v>
      </c>
      <c r="G3794" s="47" t="s">
        <v>97</v>
      </c>
      <c r="H3794" s="47" t="s">
        <v>2232</v>
      </c>
      <c r="I3794" s="47" t="n">
        <v>5</v>
      </c>
    </row>
    <row r="3795" customFormat="false" ht="15" hidden="false" customHeight="false" outlineLevel="0" collapsed="false">
      <c r="A3795" s="47" t="s">
        <v>6036</v>
      </c>
      <c r="B3795" s="47" t="s">
        <v>1023</v>
      </c>
      <c r="C3795" s="48" t="n">
        <v>46097</v>
      </c>
      <c r="D3795" s="47" t="s">
        <v>74</v>
      </c>
      <c r="E3795" s="47" t="s">
        <v>62</v>
      </c>
      <c r="F3795" s="47" t="s">
        <v>2228</v>
      </c>
      <c r="G3795" s="47" t="s">
        <v>97</v>
      </c>
      <c r="H3795" s="47" t="s">
        <v>2232</v>
      </c>
      <c r="I3795" s="47" t="n">
        <v>7</v>
      </c>
    </row>
    <row r="3796" customFormat="false" ht="15" hidden="false" customHeight="false" outlineLevel="0" collapsed="false">
      <c r="A3796" s="47" t="s">
        <v>6037</v>
      </c>
      <c r="B3796" s="47" t="s">
        <v>1024</v>
      </c>
      <c r="C3796" s="48" t="n">
        <v>46097</v>
      </c>
      <c r="D3796" s="47" t="s">
        <v>75</v>
      </c>
      <c r="E3796" s="47" t="s">
        <v>62</v>
      </c>
      <c r="F3796" s="47" t="s">
        <v>2228</v>
      </c>
      <c r="G3796" s="47" t="s">
        <v>95</v>
      </c>
      <c r="H3796" s="47" t="s">
        <v>2245</v>
      </c>
      <c r="I3796" s="47" t="n">
        <v>39</v>
      </c>
    </row>
    <row r="3797" customFormat="false" ht="15" hidden="false" customHeight="false" outlineLevel="0" collapsed="false">
      <c r="A3797" s="47" t="s">
        <v>6038</v>
      </c>
      <c r="B3797" s="47" t="s">
        <v>1024</v>
      </c>
      <c r="C3797" s="48" t="n">
        <v>46097</v>
      </c>
      <c r="D3797" s="47" t="s">
        <v>75</v>
      </c>
      <c r="E3797" s="47" t="s">
        <v>62</v>
      </c>
      <c r="F3797" s="47" t="s">
        <v>2228</v>
      </c>
      <c r="G3797" s="47" t="s">
        <v>95</v>
      </c>
      <c r="H3797" s="47" t="s">
        <v>2245</v>
      </c>
      <c r="I3797" s="47" t="n">
        <v>43</v>
      </c>
    </row>
    <row r="3798" customFormat="false" ht="15" hidden="false" customHeight="false" outlineLevel="0" collapsed="false">
      <c r="A3798" s="47" t="s">
        <v>6039</v>
      </c>
      <c r="B3798" s="47" t="s">
        <v>1024</v>
      </c>
      <c r="C3798" s="48" t="n">
        <v>46097</v>
      </c>
      <c r="D3798" s="47" t="s">
        <v>75</v>
      </c>
      <c r="E3798" s="47" t="s">
        <v>62</v>
      </c>
      <c r="F3798" s="47" t="s">
        <v>2228</v>
      </c>
      <c r="G3798" s="47" t="s">
        <v>95</v>
      </c>
      <c r="H3798" s="47" t="s">
        <v>2245</v>
      </c>
      <c r="I3798" s="47" t="n">
        <v>36</v>
      </c>
    </row>
    <row r="3799" customFormat="false" ht="15" hidden="false" customHeight="false" outlineLevel="0" collapsed="false">
      <c r="A3799" s="47" t="s">
        <v>6040</v>
      </c>
      <c r="B3799" s="47" t="s">
        <v>1024</v>
      </c>
      <c r="C3799" s="48" t="n">
        <v>46097</v>
      </c>
      <c r="D3799" s="47" t="s">
        <v>75</v>
      </c>
      <c r="E3799" s="47" t="s">
        <v>62</v>
      </c>
      <c r="F3799" s="47" t="s">
        <v>2317</v>
      </c>
      <c r="G3799" s="47" t="s">
        <v>97</v>
      </c>
      <c r="H3799" s="47" t="s">
        <v>2232</v>
      </c>
      <c r="I3799" s="47" t="n">
        <v>4</v>
      </c>
    </row>
    <row r="3800" customFormat="false" ht="15" hidden="false" customHeight="false" outlineLevel="0" collapsed="false">
      <c r="A3800" s="47" t="s">
        <v>6041</v>
      </c>
      <c r="B3800" s="47" t="s">
        <v>1024</v>
      </c>
      <c r="C3800" s="48" t="n">
        <v>46097</v>
      </c>
      <c r="D3800" s="47" t="s">
        <v>75</v>
      </c>
      <c r="E3800" s="47" t="s">
        <v>62</v>
      </c>
      <c r="F3800" s="47" t="s">
        <v>2228</v>
      </c>
      <c r="G3800" s="47" t="s">
        <v>97</v>
      </c>
      <c r="H3800" s="47" t="s">
        <v>2232</v>
      </c>
      <c r="I3800" s="47" t="n">
        <v>4</v>
      </c>
    </row>
    <row r="3801" customFormat="false" ht="15" hidden="false" customHeight="false" outlineLevel="0" collapsed="false">
      <c r="A3801" s="47" t="s">
        <v>6042</v>
      </c>
      <c r="B3801" s="47" t="s">
        <v>1024</v>
      </c>
      <c r="C3801" s="48" t="n">
        <v>46097</v>
      </c>
      <c r="D3801" s="47" t="s">
        <v>75</v>
      </c>
      <c r="E3801" s="47" t="s">
        <v>62</v>
      </c>
      <c r="F3801" s="47" t="s">
        <v>2228</v>
      </c>
      <c r="G3801" s="47" t="s">
        <v>97</v>
      </c>
      <c r="H3801" s="47" t="s">
        <v>2232</v>
      </c>
      <c r="I3801" s="47" t="n">
        <v>4</v>
      </c>
    </row>
    <row r="3802" customFormat="false" ht="15" hidden="false" customHeight="false" outlineLevel="0" collapsed="false">
      <c r="A3802" s="47" t="s">
        <v>6043</v>
      </c>
      <c r="B3802" s="47" t="s">
        <v>1024</v>
      </c>
      <c r="C3802" s="48" t="n">
        <v>46097</v>
      </c>
      <c r="D3802" s="47" t="s">
        <v>75</v>
      </c>
      <c r="E3802" s="47" t="s">
        <v>62</v>
      </c>
      <c r="F3802" s="47" t="s">
        <v>2231</v>
      </c>
      <c r="G3802" s="47" t="s">
        <v>97</v>
      </c>
      <c r="H3802" s="47" t="s">
        <v>2232</v>
      </c>
      <c r="I3802" s="47" t="n">
        <v>3</v>
      </c>
    </row>
    <row r="3803" customFormat="false" ht="15" hidden="false" customHeight="false" outlineLevel="0" collapsed="false">
      <c r="A3803" s="47" t="s">
        <v>6044</v>
      </c>
      <c r="B3803" s="47" t="s">
        <v>1024</v>
      </c>
      <c r="C3803" s="48" t="n">
        <v>46097</v>
      </c>
      <c r="D3803" s="47" t="s">
        <v>75</v>
      </c>
      <c r="E3803" s="47" t="s">
        <v>62</v>
      </c>
      <c r="F3803" s="47" t="s">
        <v>2231</v>
      </c>
      <c r="G3803" s="47" t="s">
        <v>97</v>
      </c>
      <c r="H3803" s="47" t="s">
        <v>2232</v>
      </c>
      <c r="I3803" s="47" t="n">
        <v>3</v>
      </c>
    </row>
    <row r="3804" customFormat="false" ht="15" hidden="false" customHeight="false" outlineLevel="0" collapsed="false">
      <c r="A3804" s="47" t="s">
        <v>6045</v>
      </c>
      <c r="B3804" s="47" t="s">
        <v>1024</v>
      </c>
      <c r="C3804" s="48" t="n">
        <v>46097</v>
      </c>
      <c r="D3804" s="47" t="s">
        <v>75</v>
      </c>
      <c r="E3804" s="47" t="s">
        <v>62</v>
      </c>
      <c r="F3804" s="47" t="s">
        <v>2317</v>
      </c>
      <c r="G3804" s="47" t="s">
        <v>97</v>
      </c>
      <c r="H3804" s="47" t="s">
        <v>2232</v>
      </c>
      <c r="I3804" s="47" t="n">
        <v>2</v>
      </c>
    </row>
    <row r="3805" customFormat="false" ht="15" hidden="false" customHeight="false" outlineLevel="0" collapsed="false">
      <c r="A3805" s="47" t="s">
        <v>6046</v>
      </c>
      <c r="B3805" s="47" t="s">
        <v>1025</v>
      </c>
      <c r="C3805" s="48" t="n">
        <v>46097</v>
      </c>
      <c r="D3805" s="47" t="s">
        <v>73</v>
      </c>
      <c r="E3805" s="47" t="s">
        <v>63</v>
      </c>
      <c r="F3805" s="47" t="s">
        <v>2260</v>
      </c>
      <c r="G3805" s="47" t="s">
        <v>93</v>
      </c>
      <c r="H3805" s="47" t="s">
        <v>2253</v>
      </c>
      <c r="I3805" s="47" t="n">
        <v>41</v>
      </c>
    </row>
    <row r="3806" customFormat="false" ht="15" hidden="false" customHeight="false" outlineLevel="0" collapsed="false">
      <c r="A3806" s="47" t="s">
        <v>6047</v>
      </c>
      <c r="B3806" s="47" t="s">
        <v>1025</v>
      </c>
      <c r="C3806" s="48" t="n">
        <v>46097</v>
      </c>
      <c r="D3806" s="47" t="s">
        <v>73</v>
      </c>
      <c r="E3806" s="47" t="s">
        <v>63</v>
      </c>
      <c r="F3806" s="47" t="s">
        <v>2255</v>
      </c>
      <c r="G3806" s="47" t="s">
        <v>93</v>
      </c>
      <c r="H3806" s="47" t="s">
        <v>2253</v>
      </c>
      <c r="I3806" s="47" t="n">
        <v>8</v>
      </c>
    </row>
    <row r="3807" customFormat="false" ht="15" hidden="false" customHeight="false" outlineLevel="0" collapsed="false">
      <c r="A3807" s="47" t="s">
        <v>6048</v>
      </c>
      <c r="B3807" s="47" t="s">
        <v>1025</v>
      </c>
      <c r="C3807" s="48" t="n">
        <v>46097</v>
      </c>
      <c r="D3807" s="47" t="s">
        <v>73</v>
      </c>
      <c r="E3807" s="47" t="s">
        <v>63</v>
      </c>
      <c r="F3807" s="47" t="s">
        <v>2260</v>
      </c>
      <c r="G3807" s="47" t="s">
        <v>97</v>
      </c>
      <c r="H3807" s="47" t="s">
        <v>2232</v>
      </c>
      <c r="I3807" s="47" t="n">
        <v>5</v>
      </c>
    </row>
    <row r="3808" customFormat="false" ht="15" hidden="false" customHeight="false" outlineLevel="0" collapsed="false">
      <c r="A3808" s="47" t="s">
        <v>6049</v>
      </c>
      <c r="B3808" s="47" t="s">
        <v>1025</v>
      </c>
      <c r="C3808" s="48" t="n">
        <v>46097</v>
      </c>
      <c r="D3808" s="47" t="s">
        <v>73</v>
      </c>
      <c r="E3808" s="47" t="s">
        <v>63</v>
      </c>
      <c r="F3808" s="47" t="s">
        <v>2255</v>
      </c>
      <c r="G3808" s="47" t="s">
        <v>97</v>
      </c>
      <c r="H3808" s="47" t="s">
        <v>2232</v>
      </c>
      <c r="I3808" s="47" t="n">
        <v>6</v>
      </c>
    </row>
    <row r="3809" customFormat="false" ht="15" hidden="false" customHeight="false" outlineLevel="0" collapsed="false">
      <c r="A3809" s="47" t="s">
        <v>6050</v>
      </c>
      <c r="B3809" s="47" t="s">
        <v>1025</v>
      </c>
      <c r="C3809" s="48" t="n">
        <v>46097</v>
      </c>
      <c r="D3809" s="47" t="s">
        <v>73</v>
      </c>
      <c r="E3809" s="47" t="s">
        <v>63</v>
      </c>
      <c r="F3809" s="47" t="s">
        <v>2260</v>
      </c>
      <c r="G3809" s="47" t="s">
        <v>97</v>
      </c>
      <c r="H3809" s="47" t="s">
        <v>2232</v>
      </c>
      <c r="I3809" s="47" t="n">
        <v>3</v>
      </c>
    </row>
    <row r="3810" customFormat="false" ht="15" hidden="false" customHeight="false" outlineLevel="0" collapsed="false">
      <c r="A3810" s="47" t="s">
        <v>6051</v>
      </c>
      <c r="B3810" s="47" t="s">
        <v>1025</v>
      </c>
      <c r="C3810" s="48" t="n">
        <v>46097</v>
      </c>
      <c r="D3810" s="47" t="s">
        <v>73</v>
      </c>
      <c r="E3810" s="47" t="s">
        <v>63</v>
      </c>
      <c r="F3810" s="47" t="s">
        <v>2255</v>
      </c>
      <c r="G3810" s="47" t="s">
        <v>97</v>
      </c>
      <c r="H3810" s="47" t="s">
        <v>2232</v>
      </c>
      <c r="I3810" s="47" t="n">
        <v>5</v>
      </c>
    </row>
    <row r="3811" customFormat="false" ht="15" hidden="false" customHeight="false" outlineLevel="0" collapsed="false">
      <c r="A3811" s="47" t="s">
        <v>6052</v>
      </c>
      <c r="B3811" s="47" t="s">
        <v>1025</v>
      </c>
      <c r="C3811" s="48" t="n">
        <v>46097</v>
      </c>
      <c r="D3811" s="47" t="s">
        <v>73</v>
      </c>
      <c r="E3811" s="47" t="s">
        <v>63</v>
      </c>
      <c r="F3811" s="47" t="s">
        <v>2255</v>
      </c>
      <c r="G3811" s="47" t="s">
        <v>98</v>
      </c>
      <c r="H3811" s="47" t="s">
        <v>2382</v>
      </c>
      <c r="I3811" s="47" t="n">
        <v>32</v>
      </c>
    </row>
    <row r="3812" customFormat="false" ht="15" hidden="false" customHeight="false" outlineLevel="0" collapsed="false">
      <c r="A3812" s="47" t="s">
        <v>6053</v>
      </c>
      <c r="B3812" s="47" t="s">
        <v>1027</v>
      </c>
      <c r="C3812" s="48" t="n">
        <v>46097</v>
      </c>
      <c r="D3812" s="47" t="s">
        <v>74</v>
      </c>
      <c r="E3812" s="47" t="s">
        <v>63</v>
      </c>
      <c r="F3812" s="47" t="s">
        <v>2252</v>
      </c>
      <c r="G3812" s="47" t="s">
        <v>93</v>
      </c>
      <c r="H3812" s="47" t="s">
        <v>2253</v>
      </c>
      <c r="I3812" s="47" t="n">
        <v>57</v>
      </c>
    </row>
    <row r="3813" customFormat="false" ht="15" hidden="false" customHeight="false" outlineLevel="0" collapsed="false">
      <c r="A3813" s="47" t="s">
        <v>6054</v>
      </c>
      <c r="B3813" s="47" t="s">
        <v>1027</v>
      </c>
      <c r="C3813" s="48" t="n">
        <v>46097</v>
      </c>
      <c r="D3813" s="47" t="s">
        <v>74</v>
      </c>
      <c r="E3813" s="47" t="s">
        <v>63</v>
      </c>
      <c r="F3813" s="47" t="s">
        <v>2255</v>
      </c>
      <c r="G3813" s="47" t="s">
        <v>95</v>
      </c>
      <c r="H3813" s="47" t="s">
        <v>2245</v>
      </c>
      <c r="I3813" s="47" t="n">
        <v>50</v>
      </c>
    </row>
    <row r="3814" customFormat="false" ht="15" hidden="false" customHeight="false" outlineLevel="0" collapsed="false">
      <c r="A3814" s="47" t="s">
        <v>6055</v>
      </c>
      <c r="B3814" s="47" t="s">
        <v>1027</v>
      </c>
      <c r="C3814" s="48" t="n">
        <v>46097</v>
      </c>
      <c r="D3814" s="47" t="s">
        <v>74</v>
      </c>
      <c r="E3814" s="47" t="s">
        <v>63</v>
      </c>
      <c r="F3814" s="47" t="s">
        <v>2252</v>
      </c>
      <c r="G3814" s="47" t="s">
        <v>97</v>
      </c>
      <c r="H3814" s="47" t="s">
        <v>2232</v>
      </c>
      <c r="I3814" s="47" t="n">
        <v>7</v>
      </c>
    </row>
    <row r="3815" customFormat="false" ht="15" hidden="false" customHeight="false" outlineLevel="0" collapsed="false">
      <c r="A3815" s="47" t="s">
        <v>6056</v>
      </c>
      <c r="B3815" s="47" t="s">
        <v>1027</v>
      </c>
      <c r="C3815" s="48" t="n">
        <v>46097</v>
      </c>
      <c r="D3815" s="47" t="s">
        <v>74</v>
      </c>
      <c r="E3815" s="47" t="s">
        <v>63</v>
      </c>
      <c r="F3815" s="47" t="s">
        <v>2252</v>
      </c>
      <c r="G3815" s="47" t="s">
        <v>97</v>
      </c>
      <c r="H3815" s="47" t="s">
        <v>2232</v>
      </c>
      <c r="I3815" s="47" t="n">
        <v>6</v>
      </c>
    </row>
    <row r="3816" customFormat="false" ht="15" hidden="false" customHeight="false" outlineLevel="0" collapsed="false">
      <c r="A3816" s="47" t="s">
        <v>6057</v>
      </c>
      <c r="B3816" s="47" t="s">
        <v>1027</v>
      </c>
      <c r="C3816" s="48" t="n">
        <v>46097</v>
      </c>
      <c r="D3816" s="47" t="s">
        <v>74</v>
      </c>
      <c r="E3816" s="47" t="s">
        <v>63</v>
      </c>
      <c r="F3816" s="47" t="s">
        <v>2255</v>
      </c>
      <c r="G3816" s="47" t="s">
        <v>97</v>
      </c>
      <c r="H3816" s="47" t="s">
        <v>2232</v>
      </c>
      <c r="I3816" s="47" t="n">
        <v>6</v>
      </c>
    </row>
    <row r="3817" customFormat="false" ht="15" hidden="false" customHeight="false" outlineLevel="0" collapsed="false">
      <c r="A3817" s="47" t="s">
        <v>6058</v>
      </c>
      <c r="B3817" s="47" t="s">
        <v>1027</v>
      </c>
      <c r="C3817" s="48" t="n">
        <v>46097</v>
      </c>
      <c r="D3817" s="47" t="s">
        <v>74</v>
      </c>
      <c r="E3817" s="47" t="s">
        <v>63</v>
      </c>
      <c r="F3817" s="47" t="s">
        <v>2260</v>
      </c>
      <c r="G3817" s="47" t="s">
        <v>97</v>
      </c>
      <c r="H3817" s="47" t="s">
        <v>2232</v>
      </c>
      <c r="I3817" s="47" t="n">
        <v>5</v>
      </c>
    </row>
    <row r="3818" customFormat="false" ht="15" hidden="false" customHeight="false" outlineLevel="0" collapsed="false">
      <c r="A3818" s="47" t="s">
        <v>6059</v>
      </c>
      <c r="B3818" s="47" t="s">
        <v>1027</v>
      </c>
      <c r="C3818" s="48" t="n">
        <v>46097</v>
      </c>
      <c r="D3818" s="47" t="s">
        <v>74</v>
      </c>
      <c r="E3818" s="47" t="s">
        <v>63</v>
      </c>
      <c r="F3818" s="47" t="s">
        <v>2255</v>
      </c>
      <c r="G3818" s="47" t="s">
        <v>97</v>
      </c>
      <c r="H3818" s="47" t="s">
        <v>2232</v>
      </c>
      <c r="I3818" s="47" t="n">
        <v>2</v>
      </c>
    </row>
    <row r="3819" customFormat="false" ht="15" hidden="false" customHeight="false" outlineLevel="0" collapsed="false">
      <c r="A3819" s="47" t="s">
        <v>6060</v>
      </c>
      <c r="B3819" s="47" t="s">
        <v>1027</v>
      </c>
      <c r="C3819" s="48" t="n">
        <v>46097</v>
      </c>
      <c r="D3819" s="47" t="s">
        <v>74</v>
      </c>
      <c r="E3819" s="47" t="s">
        <v>63</v>
      </c>
      <c r="F3819" s="47" t="s">
        <v>2255</v>
      </c>
      <c r="G3819" s="47" t="s">
        <v>97</v>
      </c>
      <c r="H3819" s="47" t="s">
        <v>2232</v>
      </c>
      <c r="I3819" s="47" t="n">
        <v>7</v>
      </c>
    </row>
    <row r="3820" customFormat="false" ht="15" hidden="false" customHeight="false" outlineLevel="0" collapsed="false">
      <c r="A3820" s="47" t="s">
        <v>6061</v>
      </c>
      <c r="B3820" s="47" t="s">
        <v>1028</v>
      </c>
      <c r="C3820" s="48" t="n">
        <v>46097</v>
      </c>
      <c r="D3820" s="47" t="s">
        <v>75</v>
      </c>
      <c r="E3820" s="47" t="s">
        <v>63</v>
      </c>
      <c r="F3820" s="47" t="s">
        <v>2260</v>
      </c>
      <c r="G3820" s="47" t="s">
        <v>97</v>
      </c>
      <c r="H3820" s="47" t="s">
        <v>2232</v>
      </c>
      <c r="I3820" s="47" t="n">
        <v>2</v>
      </c>
    </row>
    <row r="3821" customFormat="false" ht="15" hidden="false" customHeight="false" outlineLevel="0" collapsed="false">
      <c r="A3821" s="47" t="s">
        <v>6062</v>
      </c>
      <c r="B3821" s="47" t="s">
        <v>1028</v>
      </c>
      <c r="C3821" s="48" t="n">
        <v>46097</v>
      </c>
      <c r="D3821" s="47" t="s">
        <v>75</v>
      </c>
      <c r="E3821" s="47" t="s">
        <v>63</v>
      </c>
      <c r="F3821" s="47" t="s">
        <v>2252</v>
      </c>
      <c r="G3821" s="47" t="s">
        <v>97</v>
      </c>
      <c r="H3821" s="47" t="s">
        <v>2232</v>
      </c>
      <c r="I3821" s="47" t="n">
        <v>7</v>
      </c>
    </row>
    <row r="3822" customFormat="false" ht="15" hidden="false" customHeight="false" outlineLevel="0" collapsed="false">
      <c r="A3822" s="47" t="s">
        <v>6063</v>
      </c>
      <c r="B3822" s="47" t="s">
        <v>1028</v>
      </c>
      <c r="C3822" s="48" t="n">
        <v>46097</v>
      </c>
      <c r="D3822" s="47" t="s">
        <v>75</v>
      </c>
      <c r="E3822" s="47" t="s">
        <v>63</v>
      </c>
      <c r="F3822" s="47" t="s">
        <v>2255</v>
      </c>
      <c r="G3822" s="47" t="s">
        <v>97</v>
      </c>
      <c r="H3822" s="47" t="s">
        <v>2232</v>
      </c>
      <c r="I3822" s="47" t="n">
        <v>4</v>
      </c>
    </row>
    <row r="3823" customFormat="false" ht="15" hidden="false" customHeight="false" outlineLevel="0" collapsed="false">
      <c r="A3823" s="47" t="s">
        <v>6064</v>
      </c>
      <c r="B3823" s="47" t="s">
        <v>1028</v>
      </c>
      <c r="C3823" s="48" t="n">
        <v>46097</v>
      </c>
      <c r="D3823" s="47" t="s">
        <v>75</v>
      </c>
      <c r="E3823" s="47" t="s">
        <v>63</v>
      </c>
      <c r="F3823" s="47" t="s">
        <v>2255</v>
      </c>
      <c r="G3823" s="47" t="s">
        <v>97</v>
      </c>
      <c r="H3823" s="47" t="s">
        <v>2232</v>
      </c>
      <c r="I3823" s="47" t="n">
        <v>6</v>
      </c>
    </row>
    <row r="3824" customFormat="false" ht="15" hidden="false" customHeight="false" outlineLevel="0" collapsed="false">
      <c r="A3824" s="47" t="s">
        <v>6065</v>
      </c>
      <c r="B3824" s="47" t="s">
        <v>1028</v>
      </c>
      <c r="C3824" s="48" t="n">
        <v>46097</v>
      </c>
      <c r="D3824" s="47" t="s">
        <v>75</v>
      </c>
      <c r="E3824" s="47" t="s">
        <v>63</v>
      </c>
      <c r="F3824" s="47" t="s">
        <v>2255</v>
      </c>
      <c r="G3824" s="47" t="s">
        <v>97</v>
      </c>
      <c r="H3824" s="47" t="s">
        <v>2232</v>
      </c>
      <c r="I3824" s="47" t="n">
        <v>7</v>
      </c>
    </row>
    <row r="3825" customFormat="false" ht="15" hidden="false" customHeight="false" outlineLevel="0" collapsed="false">
      <c r="A3825" s="47" t="s">
        <v>6066</v>
      </c>
      <c r="B3825" s="47" t="s">
        <v>1028</v>
      </c>
      <c r="C3825" s="48" t="n">
        <v>46097</v>
      </c>
      <c r="D3825" s="47" t="s">
        <v>75</v>
      </c>
      <c r="E3825" s="47" t="s">
        <v>63</v>
      </c>
      <c r="F3825" s="47" t="s">
        <v>2255</v>
      </c>
      <c r="G3825" s="47" t="s">
        <v>97</v>
      </c>
      <c r="H3825" s="47" t="s">
        <v>2232</v>
      </c>
      <c r="I3825" s="47" t="n">
        <v>5</v>
      </c>
    </row>
    <row r="3826" customFormat="false" ht="15" hidden="false" customHeight="false" outlineLevel="0" collapsed="false">
      <c r="A3826" s="47" t="s">
        <v>6067</v>
      </c>
      <c r="B3826" s="47" t="s">
        <v>1028</v>
      </c>
      <c r="C3826" s="48" t="n">
        <v>46097</v>
      </c>
      <c r="D3826" s="47" t="s">
        <v>75</v>
      </c>
      <c r="E3826" s="47" t="s">
        <v>63</v>
      </c>
      <c r="F3826" s="47" t="s">
        <v>2255</v>
      </c>
      <c r="G3826" s="47" t="s">
        <v>97</v>
      </c>
      <c r="H3826" s="47" t="s">
        <v>2232</v>
      </c>
      <c r="I3826" s="47" t="n">
        <v>5</v>
      </c>
    </row>
    <row r="3827" customFormat="false" ht="15" hidden="false" customHeight="false" outlineLevel="0" collapsed="false">
      <c r="A3827" s="47" t="s">
        <v>6068</v>
      </c>
      <c r="B3827" s="47" t="s">
        <v>1029</v>
      </c>
      <c r="C3827" s="48" t="n">
        <v>46097</v>
      </c>
      <c r="D3827" s="47" t="s">
        <v>73</v>
      </c>
      <c r="E3827" s="47" t="s">
        <v>64</v>
      </c>
      <c r="F3827" s="47" t="s">
        <v>2278</v>
      </c>
      <c r="G3827" s="47" t="s">
        <v>98</v>
      </c>
      <c r="H3827" s="47" t="s">
        <v>2382</v>
      </c>
      <c r="I3827" s="47" t="n">
        <v>5</v>
      </c>
    </row>
    <row r="3828" customFormat="false" ht="15" hidden="false" customHeight="false" outlineLevel="0" collapsed="false">
      <c r="A3828" s="47" t="s">
        <v>6069</v>
      </c>
      <c r="B3828" s="47" t="s">
        <v>1030</v>
      </c>
      <c r="C3828" s="48" t="n">
        <v>46097</v>
      </c>
      <c r="D3828" s="47" t="s">
        <v>74</v>
      </c>
      <c r="E3828" s="47" t="s">
        <v>64</v>
      </c>
      <c r="F3828" s="47" t="s">
        <v>2278</v>
      </c>
      <c r="G3828" s="47" t="s">
        <v>97</v>
      </c>
      <c r="H3828" s="47" t="s">
        <v>2232</v>
      </c>
      <c r="I3828" s="47" t="n">
        <v>4</v>
      </c>
    </row>
    <row r="3829" customFormat="false" ht="15" hidden="false" customHeight="false" outlineLevel="0" collapsed="false">
      <c r="A3829" s="47" t="s">
        <v>6070</v>
      </c>
      <c r="B3829" s="47" t="s">
        <v>1030</v>
      </c>
      <c r="C3829" s="48" t="n">
        <v>46097</v>
      </c>
      <c r="D3829" s="47" t="s">
        <v>74</v>
      </c>
      <c r="E3829" s="47" t="s">
        <v>64</v>
      </c>
      <c r="F3829" s="47" t="s">
        <v>2280</v>
      </c>
      <c r="G3829" s="47" t="s">
        <v>97</v>
      </c>
      <c r="H3829" s="47" t="s">
        <v>2232</v>
      </c>
      <c r="I3829" s="47" t="n">
        <v>6</v>
      </c>
    </row>
    <row r="3830" customFormat="false" ht="15" hidden="false" customHeight="false" outlineLevel="0" collapsed="false">
      <c r="A3830" s="47" t="s">
        <v>6071</v>
      </c>
      <c r="B3830" s="47" t="s">
        <v>1030</v>
      </c>
      <c r="C3830" s="48" t="n">
        <v>46097</v>
      </c>
      <c r="D3830" s="47" t="s">
        <v>74</v>
      </c>
      <c r="E3830" s="47" t="s">
        <v>64</v>
      </c>
      <c r="F3830" s="47" t="s">
        <v>2280</v>
      </c>
      <c r="G3830" s="47" t="s">
        <v>97</v>
      </c>
      <c r="H3830" s="47" t="s">
        <v>2232</v>
      </c>
      <c r="I3830" s="47" t="n">
        <v>4</v>
      </c>
    </row>
    <row r="3831" customFormat="false" ht="15" hidden="false" customHeight="false" outlineLevel="0" collapsed="false">
      <c r="A3831" s="47" t="s">
        <v>6072</v>
      </c>
      <c r="B3831" s="47" t="s">
        <v>1030</v>
      </c>
      <c r="C3831" s="48" t="n">
        <v>46097</v>
      </c>
      <c r="D3831" s="47" t="s">
        <v>74</v>
      </c>
      <c r="E3831" s="47" t="s">
        <v>64</v>
      </c>
      <c r="F3831" s="47" t="s">
        <v>2280</v>
      </c>
      <c r="G3831" s="47" t="s">
        <v>97</v>
      </c>
      <c r="H3831" s="47" t="s">
        <v>2232</v>
      </c>
      <c r="I3831" s="47" t="n">
        <v>4</v>
      </c>
    </row>
    <row r="3832" customFormat="false" ht="15" hidden="false" customHeight="false" outlineLevel="0" collapsed="false">
      <c r="A3832" s="47" t="s">
        <v>6073</v>
      </c>
      <c r="B3832" s="47" t="s">
        <v>1031</v>
      </c>
      <c r="C3832" s="48" t="n">
        <v>46097</v>
      </c>
      <c r="D3832" s="47" t="s">
        <v>73</v>
      </c>
      <c r="E3832" s="47" t="s">
        <v>65</v>
      </c>
      <c r="F3832" s="47" t="s">
        <v>2284</v>
      </c>
      <c r="G3832" s="47" t="s">
        <v>97</v>
      </c>
      <c r="H3832" s="47" t="s">
        <v>2232</v>
      </c>
      <c r="I3832" s="47" t="n">
        <v>5</v>
      </c>
    </row>
    <row r="3833" customFormat="false" ht="15" hidden="false" customHeight="false" outlineLevel="0" collapsed="false">
      <c r="A3833" s="47" t="s">
        <v>6074</v>
      </c>
      <c r="B3833" s="47" t="s">
        <v>1031</v>
      </c>
      <c r="C3833" s="48" t="n">
        <v>46097</v>
      </c>
      <c r="D3833" s="47" t="s">
        <v>73</v>
      </c>
      <c r="E3833" s="47" t="s">
        <v>65</v>
      </c>
      <c r="F3833" s="47" t="s">
        <v>2284</v>
      </c>
      <c r="G3833" s="47" t="s">
        <v>97</v>
      </c>
      <c r="H3833" s="47" t="s">
        <v>2232</v>
      </c>
      <c r="I3833" s="47" t="n">
        <v>2</v>
      </c>
    </row>
    <row r="3834" customFormat="false" ht="15" hidden="false" customHeight="false" outlineLevel="0" collapsed="false">
      <c r="A3834" s="47" t="s">
        <v>6075</v>
      </c>
      <c r="B3834" s="47" t="s">
        <v>1031</v>
      </c>
      <c r="C3834" s="48" t="n">
        <v>46097</v>
      </c>
      <c r="D3834" s="47" t="s">
        <v>73</v>
      </c>
      <c r="E3834" s="47" t="s">
        <v>65</v>
      </c>
      <c r="F3834" s="47" t="s">
        <v>2289</v>
      </c>
      <c r="G3834" s="47" t="s">
        <v>97</v>
      </c>
      <c r="H3834" s="47" t="s">
        <v>2232</v>
      </c>
      <c r="I3834" s="47" t="n">
        <v>4</v>
      </c>
    </row>
    <row r="3835" customFormat="false" ht="15" hidden="false" customHeight="false" outlineLevel="0" collapsed="false">
      <c r="A3835" s="47" t="s">
        <v>6076</v>
      </c>
      <c r="B3835" s="47" t="s">
        <v>1031</v>
      </c>
      <c r="C3835" s="48" t="n">
        <v>46097</v>
      </c>
      <c r="D3835" s="47" t="s">
        <v>73</v>
      </c>
      <c r="E3835" s="47" t="s">
        <v>65</v>
      </c>
      <c r="F3835" s="47" t="s">
        <v>2289</v>
      </c>
      <c r="G3835" s="47" t="s">
        <v>97</v>
      </c>
      <c r="H3835" s="47" t="s">
        <v>2232</v>
      </c>
      <c r="I3835" s="47" t="n">
        <v>4</v>
      </c>
    </row>
    <row r="3836" customFormat="false" ht="15" hidden="false" customHeight="false" outlineLevel="0" collapsed="false">
      <c r="A3836" s="47" t="s">
        <v>6077</v>
      </c>
      <c r="B3836" s="47" t="s">
        <v>1031</v>
      </c>
      <c r="C3836" s="48" t="n">
        <v>46097</v>
      </c>
      <c r="D3836" s="47" t="s">
        <v>73</v>
      </c>
      <c r="E3836" s="47" t="s">
        <v>65</v>
      </c>
      <c r="F3836" s="47" t="s">
        <v>2284</v>
      </c>
      <c r="G3836" s="47" t="s">
        <v>97</v>
      </c>
      <c r="H3836" s="47" t="s">
        <v>2232</v>
      </c>
      <c r="I3836" s="47" t="n">
        <v>2</v>
      </c>
    </row>
    <row r="3837" customFormat="false" ht="15" hidden="false" customHeight="false" outlineLevel="0" collapsed="false">
      <c r="A3837" s="47" t="s">
        <v>6078</v>
      </c>
      <c r="B3837" s="47" t="s">
        <v>1031</v>
      </c>
      <c r="C3837" s="48" t="n">
        <v>46097</v>
      </c>
      <c r="D3837" s="47" t="s">
        <v>73</v>
      </c>
      <c r="E3837" s="47" t="s">
        <v>65</v>
      </c>
      <c r="F3837" s="47" t="s">
        <v>2284</v>
      </c>
      <c r="G3837" s="47" t="s">
        <v>97</v>
      </c>
      <c r="H3837" s="47" t="s">
        <v>2232</v>
      </c>
      <c r="I3837" s="47" t="n">
        <v>2</v>
      </c>
    </row>
    <row r="3838" customFormat="false" ht="15" hidden="false" customHeight="false" outlineLevel="0" collapsed="false">
      <c r="A3838" s="47" t="s">
        <v>6079</v>
      </c>
      <c r="B3838" s="47" t="s">
        <v>1031</v>
      </c>
      <c r="C3838" s="48" t="n">
        <v>46097</v>
      </c>
      <c r="D3838" s="47" t="s">
        <v>73</v>
      </c>
      <c r="E3838" s="47" t="s">
        <v>65</v>
      </c>
      <c r="F3838" s="47" t="s">
        <v>2289</v>
      </c>
      <c r="G3838" s="47" t="s">
        <v>97</v>
      </c>
      <c r="H3838" s="47" t="s">
        <v>2232</v>
      </c>
      <c r="I3838" s="47" t="n">
        <v>4</v>
      </c>
    </row>
    <row r="3839" customFormat="false" ht="15" hidden="false" customHeight="false" outlineLevel="0" collapsed="false">
      <c r="A3839" s="47" t="s">
        <v>6080</v>
      </c>
      <c r="B3839" s="47" t="s">
        <v>1031</v>
      </c>
      <c r="C3839" s="48" t="n">
        <v>46097</v>
      </c>
      <c r="D3839" s="47" t="s">
        <v>73</v>
      </c>
      <c r="E3839" s="47" t="s">
        <v>65</v>
      </c>
      <c r="F3839" s="47" t="s">
        <v>2289</v>
      </c>
      <c r="G3839" s="47" t="s">
        <v>97</v>
      </c>
      <c r="H3839" s="47" t="s">
        <v>2232</v>
      </c>
      <c r="I3839" s="47" t="n">
        <v>4</v>
      </c>
    </row>
    <row r="3840" customFormat="false" ht="15" hidden="false" customHeight="false" outlineLevel="0" collapsed="false">
      <c r="A3840" s="47" t="s">
        <v>6081</v>
      </c>
      <c r="B3840" s="47" t="s">
        <v>1031</v>
      </c>
      <c r="C3840" s="48" t="n">
        <v>46097</v>
      </c>
      <c r="D3840" s="47" t="s">
        <v>73</v>
      </c>
      <c r="E3840" s="47" t="s">
        <v>65</v>
      </c>
      <c r="F3840" s="47" t="s">
        <v>2284</v>
      </c>
      <c r="G3840" s="47" t="s">
        <v>97</v>
      </c>
      <c r="H3840" s="47" t="s">
        <v>2232</v>
      </c>
      <c r="I3840" s="47" t="n">
        <v>3</v>
      </c>
    </row>
    <row r="3841" customFormat="false" ht="15" hidden="false" customHeight="false" outlineLevel="0" collapsed="false">
      <c r="A3841" s="47" t="s">
        <v>6082</v>
      </c>
      <c r="B3841" s="47" t="s">
        <v>1031</v>
      </c>
      <c r="C3841" s="48" t="n">
        <v>46097</v>
      </c>
      <c r="D3841" s="47" t="s">
        <v>73</v>
      </c>
      <c r="E3841" s="47" t="s">
        <v>65</v>
      </c>
      <c r="F3841" s="47" t="s">
        <v>2289</v>
      </c>
      <c r="G3841" s="47" t="s">
        <v>97</v>
      </c>
      <c r="H3841" s="47" t="s">
        <v>2232</v>
      </c>
      <c r="I3841" s="47" t="n">
        <v>6</v>
      </c>
    </row>
    <row r="3842" customFormat="false" ht="15" hidden="false" customHeight="false" outlineLevel="0" collapsed="false">
      <c r="A3842" s="47" t="s">
        <v>6083</v>
      </c>
      <c r="B3842" s="47" t="s">
        <v>1032</v>
      </c>
      <c r="C3842" s="48" t="n">
        <v>46097</v>
      </c>
      <c r="D3842" s="47" t="s">
        <v>74</v>
      </c>
      <c r="E3842" s="47" t="s">
        <v>65</v>
      </c>
      <c r="F3842" s="47" t="s">
        <v>2289</v>
      </c>
      <c r="G3842" s="47" t="s">
        <v>93</v>
      </c>
      <c r="H3842" s="47" t="s">
        <v>2253</v>
      </c>
      <c r="I3842" s="47" t="n">
        <v>58</v>
      </c>
    </row>
    <row r="3843" customFormat="false" ht="15" hidden="false" customHeight="false" outlineLevel="0" collapsed="false">
      <c r="A3843" s="47" t="s">
        <v>6084</v>
      </c>
      <c r="B3843" s="47" t="s">
        <v>1032</v>
      </c>
      <c r="C3843" s="48" t="n">
        <v>46097</v>
      </c>
      <c r="D3843" s="47" t="s">
        <v>74</v>
      </c>
      <c r="E3843" s="47" t="s">
        <v>65</v>
      </c>
      <c r="F3843" s="47" t="s">
        <v>2284</v>
      </c>
      <c r="G3843" s="47" t="s">
        <v>97</v>
      </c>
      <c r="H3843" s="47" t="s">
        <v>2232</v>
      </c>
      <c r="I3843" s="47" t="n">
        <v>5</v>
      </c>
    </row>
    <row r="3844" customFormat="false" ht="15" hidden="false" customHeight="false" outlineLevel="0" collapsed="false">
      <c r="A3844" s="47" t="s">
        <v>6085</v>
      </c>
      <c r="B3844" s="47" t="s">
        <v>1032</v>
      </c>
      <c r="C3844" s="48" t="n">
        <v>46097</v>
      </c>
      <c r="D3844" s="47" t="s">
        <v>74</v>
      </c>
      <c r="E3844" s="47" t="s">
        <v>65</v>
      </c>
      <c r="F3844" s="47" t="s">
        <v>2284</v>
      </c>
      <c r="G3844" s="47" t="s">
        <v>97</v>
      </c>
      <c r="H3844" s="47" t="s">
        <v>2232</v>
      </c>
      <c r="I3844" s="47" t="n">
        <v>6</v>
      </c>
    </row>
    <row r="3845" customFormat="false" ht="15" hidden="false" customHeight="false" outlineLevel="0" collapsed="false">
      <c r="A3845" s="47" t="s">
        <v>6086</v>
      </c>
      <c r="B3845" s="47" t="s">
        <v>1032</v>
      </c>
      <c r="C3845" s="48" t="n">
        <v>46097</v>
      </c>
      <c r="D3845" s="47" t="s">
        <v>74</v>
      </c>
      <c r="E3845" s="47" t="s">
        <v>65</v>
      </c>
      <c r="F3845" s="47" t="s">
        <v>2289</v>
      </c>
      <c r="G3845" s="47" t="s">
        <v>97</v>
      </c>
      <c r="H3845" s="47" t="s">
        <v>2232</v>
      </c>
      <c r="I3845" s="47" t="n">
        <v>6</v>
      </c>
    </row>
    <row r="3846" customFormat="false" ht="15" hidden="false" customHeight="false" outlineLevel="0" collapsed="false">
      <c r="A3846" s="47" t="s">
        <v>6087</v>
      </c>
      <c r="B3846" s="47" t="s">
        <v>1033</v>
      </c>
      <c r="C3846" s="48" t="n">
        <v>46097</v>
      </c>
      <c r="D3846" s="47" t="s">
        <v>75</v>
      </c>
      <c r="E3846" s="47" t="s">
        <v>65</v>
      </c>
      <c r="F3846" s="47" t="s">
        <v>2284</v>
      </c>
      <c r="G3846" s="47" t="s">
        <v>94</v>
      </c>
      <c r="H3846" s="47" t="s">
        <v>2229</v>
      </c>
      <c r="I3846" s="47" t="n">
        <v>75</v>
      </c>
    </row>
    <row r="3847" customFormat="false" ht="15" hidden="false" customHeight="false" outlineLevel="0" collapsed="false">
      <c r="A3847" s="47" t="s">
        <v>6088</v>
      </c>
      <c r="B3847" s="47" t="s">
        <v>1033</v>
      </c>
      <c r="C3847" s="48" t="n">
        <v>46097</v>
      </c>
      <c r="D3847" s="47" t="s">
        <v>75</v>
      </c>
      <c r="E3847" s="47" t="s">
        <v>65</v>
      </c>
      <c r="F3847" s="47" t="s">
        <v>2284</v>
      </c>
      <c r="G3847" s="47" t="s">
        <v>95</v>
      </c>
      <c r="H3847" s="47" t="s">
        <v>2245</v>
      </c>
      <c r="I3847" s="47" t="n">
        <v>14</v>
      </c>
    </row>
    <row r="3848" customFormat="false" ht="15" hidden="false" customHeight="false" outlineLevel="0" collapsed="false">
      <c r="A3848" s="47" t="s">
        <v>6089</v>
      </c>
      <c r="B3848" s="47" t="s">
        <v>1033</v>
      </c>
      <c r="C3848" s="48" t="n">
        <v>46097</v>
      </c>
      <c r="D3848" s="47" t="s">
        <v>75</v>
      </c>
      <c r="E3848" s="47" t="s">
        <v>65</v>
      </c>
      <c r="F3848" s="47" t="s">
        <v>2284</v>
      </c>
      <c r="G3848" s="47" t="s">
        <v>97</v>
      </c>
      <c r="H3848" s="47" t="s">
        <v>2232</v>
      </c>
      <c r="I3848" s="47" t="n">
        <v>5</v>
      </c>
    </row>
    <row r="3849" customFormat="false" ht="15" hidden="false" customHeight="false" outlineLevel="0" collapsed="false">
      <c r="A3849" s="47" t="s">
        <v>6090</v>
      </c>
      <c r="B3849" s="47" t="s">
        <v>1033</v>
      </c>
      <c r="C3849" s="48" t="n">
        <v>46097</v>
      </c>
      <c r="D3849" s="47" t="s">
        <v>75</v>
      </c>
      <c r="E3849" s="47" t="s">
        <v>65</v>
      </c>
      <c r="F3849" s="47" t="s">
        <v>2289</v>
      </c>
      <c r="G3849" s="47" t="s">
        <v>97</v>
      </c>
      <c r="H3849" s="47" t="s">
        <v>2232</v>
      </c>
      <c r="I3849" s="47" t="n">
        <v>2</v>
      </c>
    </row>
    <row r="3850" customFormat="false" ht="15" hidden="false" customHeight="false" outlineLevel="0" collapsed="false">
      <c r="A3850" s="47" t="s">
        <v>6091</v>
      </c>
      <c r="B3850" s="47" t="s">
        <v>1033</v>
      </c>
      <c r="C3850" s="48" t="n">
        <v>46097</v>
      </c>
      <c r="D3850" s="47" t="s">
        <v>75</v>
      </c>
      <c r="E3850" s="47" t="s">
        <v>65</v>
      </c>
      <c r="F3850" s="47" t="s">
        <v>2284</v>
      </c>
      <c r="G3850" s="47" t="s">
        <v>97</v>
      </c>
      <c r="H3850" s="47" t="s">
        <v>2232</v>
      </c>
      <c r="I3850" s="47" t="n">
        <v>2</v>
      </c>
    </row>
    <row r="3851" customFormat="false" ht="15" hidden="false" customHeight="false" outlineLevel="0" collapsed="false">
      <c r="A3851" s="47" t="s">
        <v>6092</v>
      </c>
      <c r="B3851" s="47" t="s">
        <v>1033</v>
      </c>
      <c r="C3851" s="48" t="n">
        <v>46097</v>
      </c>
      <c r="D3851" s="47" t="s">
        <v>75</v>
      </c>
      <c r="E3851" s="47" t="s">
        <v>65</v>
      </c>
      <c r="F3851" s="47" t="s">
        <v>2284</v>
      </c>
      <c r="G3851" s="47" t="s">
        <v>97</v>
      </c>
      <c r="H3851" s="47" t="s">
        <v>2232</v>
      </c>
      <c r="I3851" s="47" t="n">
        <v>3</v>
      </c>
    </row>
    <row r="3852" customFormat="false" ht="15" hidden="false" customHeight="false" outlineLevel="0" collapsed="false">
      <c r="A3852" s="47" t="s">
        <v>6093</v>
      </c>
      <c r="B3852" s="47" t="s">
        <v>1033</v>
      </c>
      <c r="C3852" s="48" t="n">
        <v>46097</v>
      </c>
      <c r="D3852" s="47" t="s">
        <v>75</v>
      </c>
      <c r="E3852" s="47" t="s">
        <v>65</v>
      </c>
      <c r="F3852" s="47" t="s">
        <v>2284</v>
      </c>
      <c r="G3852" s="47" t="s">
        <v>97</v>
      </c>
      <c r="H3852" s="47" t="s">
        <v>2232</v>
      </c>
      <c r="I3852" s="47" t="n">
        <v>6</v>
      </c>
    </row>
    <row r="3853" customFormat="false" ht="15" hidden="false" customHeight="false" outlineLevel="0" collapsed="false">
      <c r="A3853" s="47" t="s">
        <v>6094</v>
      </c>
      <c r="B3853" s="47" t="s">
        <v>1033</v>
      </c>
      <c r="C3853" s="48" t="n">
        <v>46097</v>
      </c>
      <c r="D3853" s="47" t="s">
        <v>75</v>
      </c>
      <c r="E3853" s="47" t="s">
        <v>65</v>
      </c>
      <c r="F3853" s="47" t="s">
        <v>2289</v>
      </c>
      <c r="G3853" s="47" t="s">
        <v>97</v>
      </c>
      <c r="H3853" s="47" t="s">
        <v>2232</v>
      </c>
      <c r="I3853" s="47" t="n">
        <v>4</v>
      </c>
    </row>
    <row r="3854" customFormat="false" ht="15" hidden="false" customHeight="false" outlineLevel="0" collapsed="false">
      <c r="A3854" s="47" t="s">
        <v>6095</v>
      </c>
      <c r="B3854" s="47" t="s">
        <v>1033</v>
      </c>
      <c r="C3854" s="48" t="n">
        <v>46097</v>
      </c>
      <c r="D3854" s="47" t="s">
        <v>75</v>
      </c>
      <c r="E3854" s="47" t="s">
        <v>65</v>
      </c>
      <c r="F3854" s="47" t="s">
        <v>2284</v>
      </c>
      <c r="G3854" s="47" t="s">
        <v>97</v>
      </c>
      <c r="H3854" s="47" t="s">
        <v>2232</v>
      </c>
      <c r="I3854" s="47" t="n">
        <v>3</v>
      </c>
    </row>
    <row r="3855" customFormat="false" ht="15" hidden="false" customHeight="false" outlineLevel="0" collapsed="false">
      <c r="A3855" s="47" t="s">
        <v>6096</v>
      </c>
      <c r="B3855" s="47" t="s">
        <v>1033</v>
      </c>
      <c r="C3855" s="48" t="n">
        <v>46097</v>
      </c>
      <c r="D3855" s="47" t="s">
        <v>75</v>
      </c>
      <c r="E3855" s="47" t="s">
        <v>65</v>
      </c>
      <c r="F3855" s="47" t="s">
        <v>2289</v>
      </c>
      <c r="G3855" s="47" t="s">
        <v>97</v>
      </c>
      <c r="H3855" s="47" t="s">
        <v>2232</v>
      </c>
      <c r="I3855" s="47" t="n">
        <v>6</v>
      </c>
    </row>
    <row r="3856" customFormat="false" ht="15" hidden="false" customHeight="false" outlineLevel="0" collapsed="false">
      <c r="A3856" s="47" t="s">
        <v>6097</v>
      </c>
      <c r="B3856" s="47" t="s">
        <v>1033</v>
      </c>
      <c r="C3856" s="48" t="n">
        <v>46097</v>
      </c>
      <c r="D3856" s="47" t="s">
        <v>75</v>
      </c>
      <c r="E3856" s="47" t="s">
        <v>65</v>
      </c>
      <c r="F3856" s="47" t="s">
        <v>2284</v>
      </c>
      <c r="G3856" s="47" t="s">
        <v>97</v>
      </c>
      <c r="H3856" s="47" t="s">
        <v>2232</v>
      </c>
      <c r="I3856" s="47" t="n">
        <v>6</v>
      </c>
    </row>
    <row r="3857" customFormat="false" ht="15" hidden="false" customHeight="false" outlineLevel="0" collapsed="false">
      <c r="A3857" s="47" t="s">
        <v>6098</v>
      </c>
      <c r="B3857" s="47" t="s">
        <v>1033</v>
      </c>
      <c r="C3857" s="48" t="n">
        <v>46097</v>
      </c>
      <c r="D3857" s="47" t="s">
        <v>75</v>
      </c>
      <c r="E3857" s="47" t="s">
        <v>65</v>
      </c>
      <c r="F3857" s="47" t="s">
        <v>2289</v>
      </c>
      <c r="G3857" s="47" t="s">
        <v>97</v>
      </c>
      <c r="H3857" s="47" t="s">
        <v>2232</v>
      </c>
      <c r="I3857" s="47" t="n">
        <v>4</v>
      </c>
    </row>
    <row r="3858" customFormat="false" ht="15" hidden="false" customHeight="false" outlineLevel="0" collapsed="false">
      <c r="A3858" s="47" t="s">
        <v>6099</v>
      </c>
      <c r="B3858" s="47" t="s">
        <v>1033</v>
      </c>
      <c r="C3858" s="48" t="n">
        <v>46097</v>
      </c>
      <c r="D3858" s="47" t="s">
        <v>75</v>
      </c>
      <c r="E3858" s="47" t="s">
        <v>65</v>
      </c>
      <c r="F3858" s="47" t="s">
        <v>2289</v>
      </c>
      <c r="G3858" s="47" t="s">
        <v>97</v>
      </c>
      <c r="H3858" s="47" t="s">
        <v>2232</v>
      </c>
      <c r="I3858" s="47" t="n">
        <v>6</v>
      </c>
    </row>
    <row r="3859" customFormat="false" ht="15" hidden="false" customHeight="false" outlineLevel="0" collapsed="false">
      <c r="A3859" s="47" t="s">
        <v>6100</v>
      </c>
      <c r="B3859" s="47" t="s">
        <v>1033</v>
      </c>
      <c r="C3859" s="48" t="n">
        <v>46097</v>
      </c>
      <c r="D3859" s="47" t="s">
        <v>75</v>
      </c>
      <c r="E3859" s="47" t="s">
        <v>65</v>
      </c>
      <c r="F3859" s="47" t="s">
        <v>2284</v>
      </c>
      <c r="G3859" s="47" t="s">
        <v>97</v>
      </c>
      <c r="H3859" s="47" t="s">
        <v>2232</v>
      </c>
      <c r="I3859" s="47" t="n">
        <v>6</v>
      </c>
    </row>
    <row r="3860" customFormat="false" ht="15" hidden="false" customHeight="false" outlineLevel="0" collapsed="false">
      <c r="A3860" s="47" t="s">
        <v>6101</v>
      </c>
      <c r="B3860" s="47" t="s">
        <v>1033</v>
      </c>
      <c r="C3860" s="48" t="n">
        <v>46097</v>
      </c>
      <c r="D3860" s="47" t="s">
        <v>75</v>
      </c>
      <c r="E3860" s="47" t="s">
        <v>65</v>
      </c>
      <c r="F3860" s="47" t="s">
        <v>2284</v>
      </c>
      <c r="G3860" s="47" t="s">
        <v>97</v>
      </c>
      <c r="H3860" s="47" t="s">
        <v>2232</v>
      </c>
      <c r="I3860" s="47" t="n">
        <v>4</v>
      </c>
    </row>
    <row r="3861" customFormat="false" ht="15" hidden="false" customHeight="false" outlineLevel="0" collapsed="false">
      <c r="A3861" s="47" t="s">
        <v>6102</v>
      </c>
      <c r="B3861" s="47" t="s">
        <v>1035</v>
      </c>
      <c r="C3861" s="48" t="n">
        <v>46098</v>
      </c>
      <c r="D3861" s="47" t="s">
        <v>73</v>
      </c>
      <c r="E3861" s="47" t="s">
        <v>62</v>
      </c>
      <c r="F3861" s="47" t="s">
        <v>2231</v>
      </c>
      <c r="G3861" s="47" t="s">
        <v>96</v>
      </c>
      <c r="H3861" s="47" t="s">
        <v>2270</v>
      </c>
      <c r="I3861" s="47" t="n">
        <v>42</v>
      </c>
    </row>
    <row r="3862" customFormat="false" ht="15" hidden="false" customHeight="false" outlineLevel="0" collapsed="false">
      <c r="A3862" s="47" t="s">
        <v>6103</v>
      </c>
      <c r="B3862" s="47" t="s">
        <v>1035</v>
      </c>
      <c r="C3862" s="48" t="n">
        <v>46098</v>
      </c>
      <c r="D3862" s="47" t="s">
        <v>73</v>
      </c>
      <c r="E3862" s="47" t="s">
        <v>62</v>
      </c>
      <c r="F3862" s="47" t="s">
        <v>2228</v>
      </c>
      <c r="G3862" s="47" t="s">
        <v>97</v>
      </c>
      <c r="H3862" s="47" t="s">
        <v>2232</v>
      </c>
      <c r="I3862" s="47" t="n">
        <v>6</v>
      </c>
    </row>
    <row r="3863" customFormat="false" ht="15" hidden="false" customHeight="false" outlineLevel="0" collapsed="false">
      <c r="A3863" s="47" t="s">
        <v>6104</v>
      </c>
      <c r="B3863" s="47" t="s">
        <v>1035</v>
      </c>
      <c r="C3863" s="48" t="n">
        <v>46098</v>
      </c>
      <c r="D3863" s="47" t="s">
        <v>73</v>
      </c>
      <c r="E3863" s="47" t="s">
        <v>62</v>
      </c>
      <c r="F3863" s="47" t="s">
        <v>2317</v>
      </c>
      <c r="G3863" s="47" t="s">
        <v>97</v>
      </c>
      <c r="H3863" s="47" t="s">
        <v>2232</v>
      </c>
      <c r="I3863" s="47" t="n">
        <v>7</v>
      </c>
    </row>
    <row r="3864" customFormat="false" ht="15" hidden="false" customHeight="false" outlineLevel="0" collapsed="false">
      <c r="A3864" s="47" t="s">
        <v>6105</v>
      </c>
      <c r="B3864" s="47" t="s">
        <v>1036</v>
      </c>
      <c r="C3864" s="48" t="n">
        <v>46098</v>
      </c>
      <c r="D3864" s="47" t="s">
        <v>74</v>
      </c>
      <c r="E3864" s="47" t="s">
        <v>62</v>
      </c>
      <c r="F3864" s="47" t="s">
        <v>2228</v>
      </c>
      <c r="G3864" s="47" t="s">
        <v>97</v>
      </c>
      <c r="H3864" s="47" t="s">
        <v>2232</v>
      </c>
      <c r="I3864" s="47" t="n">
        <v>6</v>
      </c>
    </row>
    <row r="3865" customFormat="false" ht="15" hidden="false" customHeight="false" outlineLevel="0" collapsed="false">
      <c r="A3865" s="47" t="s">
        <v>6106</v>
      </c>
      <c r="B3865" s="47" t="s">
        <v>1036</v>
      </c>
      <c r="C3865" s="48" t="n">
        <v>46098</v>
      </c>
      <c r="D3865" s="47" t="s">
        <v>74</v>
      </c>
      <c r="E3865" s="47" t="s">
        <v>62</v>
      </c>
      <c r="F3865" s="47" t="s">
        <v>2228</v>
      </c>
      <c r="G3865" s="47" t="s">
        <v>97</v>
      </c>
      <c r="H3865" s="47" t="s">
        <v>2232</v>
      </c>
      <c r="I3865" s="47" t="n">
        <v>5</v>
      </c>
    </row>
    <row r="3866" customFormat="false" ht="15" hidden="false" customHeight="false" outlineLevel="0" collapsed="false">
      <c r="A3866" s="47" t="s">
        <v>6107</v>
      </c>
      <c r="B3866" s="47" t="s">
        <v>1036</v>
      </c>
      <c r="C3866" s="48" t="n">
        <v>46098</v>
      </c>
      <c r="D3866" s="47" t="s">
        <v>74</v>
      </c>
      <c r="E3866" s="47" t="s">
        <v>62</v>
      </c>
      <c r="F3866" s="47" t="s">
        <v>2228</v>
      </c>
      <c r="G3866" s="47" t="s">
        <v>97</v>
      </c>
      <c r="H3866" s="47" t="s">
        <v>2232</v>
      </c>
      <c r="I3866" s="47" t="n">
        <v>7</v>
      </c>
    </row>
    <row r="3867" customFormat="false" ht="15" hidden="false" customHeight="false" outlineLevel="0" collapsed="false">
      <c r="A3867" s="47" t="s">
        <v>6108</v>
      </c>
      <c r="B3867" s="47" t="s">
        <v>1036</v>
      </c>
      <c r="C3867" s="48" t="n">
        <v>46098</v>
      </c>
      <c r="D3867" s="47" t="s">
        <v>74</v>
      </c>
      <c r="E3867" s="47" t="s">
        <v>62</v>
      </c>
      <c r="F3867" s="47" t="s">
        <v>2228</v>
      </c>
      <c r="G3867" s="47" t="s">
        <v>98</v>
      </c>
      <c r="H3867" s="47" t="s">
        <v>2382</v>
      </c>
      <c r="I3867" s="47" t="n">
        <v>71</v>
      </c>
    </row>
    <row r="3868" customFormat="false" ht="15" hidden="false" customHeight="false" outlineLevel="0" collapsed="false">
      <c r="A3868" s="47" t="s">
        <v>6109</v>
      </c>
      <c r="B3868" s="47" t="s">
        <v>1037</v>
      </c>
      <c r="C3868" s="48" t="n">
        <v>46098</v>
      </c>
      <c r="D3868" s="47" t="s">
        <v>75</v>
      </c>
      <c r="E3868" s="47" t="s">
        <v>62</v>
      </c>
      <c r="F3868" s="47" t="s">
        <v>2228</v>
      </c>
      <c r="G3868" s="47" t="s">
        <v>94</v>
      </c>
      <c r="H3868" s="47" t="s">
        <v>2229</v>
      </c>
      <c r="I3868" s="47" t="n">
        <v>140</v>
      </c>
    </row>
    <row r="3869" customFormat="false" ht="15" hidden="false" customHeight="false" outlineLevel="0" collapsed="false">
      <c r="A3869" s="47" t="s">
        <v>6110</v>
      </c>
      <c r="B3869" s="47" t="s">
        <v>1037</v>
      </c>
      <c r="C3869" s="48" t="n">
        <v>46098</v>
      </c>
      <c r="D3869" s="47" t="s">
        <v>75</v>
      </c>
      <c r="E3869" s="47" t="s">
        <v>62</v>
      </c>
      <c r="F3869" s="47" t="s">
        <v>2228</v>
      </c>
      <c r="G3869" s="47" t="s">
        <v>97</v>
      </c>
      <c r="H3869" s="47" t="s">
        <v>2232</v>
      </c>
      <c r="I3869" s="47" t="n">
        <v>2</v>
      </c>
    </row>
    <row r="3870" customFormat="false" ht="15" hidden="false" customHeight="false" outlineLevel="0" collapsed="false">
      <c r="A3870" s="47" t="s">
        <v>6111</v>
      </c>
      <c r="B3870" s="47" t="s">
        <v>1037</v>
      </c>
      <c r="C3870" s="48" t="n">
        <v>46098</v>
      </c>
      <c r="D3870" s="47" t="s">
        <v>75</v>
      </c>
      <c r="E3870" s="47" t="s">
        <v>62</v>
      </c>
      <c r="F3870" s="47" t="s">
        <v>2228</v>
      </c>
      <c r="G3870" s="47" t="s">
        <v>97</v>
      </c>
      <c r="H3870" s="47" t="s">
        <v>2232</v>
      </c>
      <c r="I3870" s="47" t="n">
        <v>4</v>
      </c>
    </row>
    <row r="3871" customFormat="false" ht="15" hidden="false" customHeight="false" outlineLevel="0" collapsed="false">
      <c r="A3871" s="47" t="s">
        <v>6112</v>
      </c>
      <c r="B3871" s="47" t="s">
        <v>1037</v>
      </c>
      <c r="C3871" s="48" t="n">
        <v>46098</v>
      </c>
      <c r="D3871" s="47" t="s">
        <v>75</v>
      </c>
      <c r="E3871" s="47" t="s">
        <v>62</v>
      </c>
      <c r="F3871" s="47" t="s">
        <v>2231</v>
      </c>
      <c r="G3871" s="47" t="s">
        <v>97</v>
      </c>
      <c r="H3871" s="47" t="s">
        <v>2232</v>
      </c>
      <c r="I3871" s="47" t="n">
        <v>4</v>
      </c>
    </row>
    <row r="3872" customFormat="false" ht="15" hidden="false" customHeight="false" outlineLevel="0" collapsed="false">
      <c r="A3872" s="47" t="s">
        <v>6113</v>
      </c>
      <c r="B3872" s="47" t="s">
        <v>1037</v>
      </c>
      <c r="C3872" s="48" t="n">
        <v>46098</v>
      </c>
      <c r="D3872" s="47" t="s">
        <v>75</v>
      </c>
      <c r="E3872" s="47" t="s">
        <v>62</v>
      </c>
      <c r="F3872" s="47" t="s">
        <v>2228</v>
      </c>
      <c r="G3872" s="47" t="s">
        <v>97</v>
      </c>
      <c r="H3872" s="47" t="s">
        <v>2232</v>
      </c>
      <c r="I3872" s="47" t="n">
        <v>7</v>
      </c>
    </row>
    <row r="3873" customFormat="false" ht="15" hidden="false" customHeight="false" outlineLevel="0" collapsed="false">
      <c r="A3873" s="47" t="s">
        <v>6114</v>
      </c>
      <c r="B3873" s="47" t="s">
        <v>1037</v>
      </c>
      <c r="C3873" s="48" t="n">
        <v>46098</v>
      </c>
      <c r="D3873" s="47" t="s">
        <v>75</v>
      </c>
      <c r="E3873" s="47" t="s">
        <v>62</v>
      </c>
      <c r="F3873" s="47" t="s">
        <v>2231</v>
      </c>
      <c r="G3873" s="47" t="s">
        <v>97</v>
      </c>
      <c r="H3873" s="47" t="s">
        <v>2232</v>
      </c>
      <c r="I3873" s="47" t="n">
        <v>3</v>
      </c>
    </row>
    <row r="3874" customFormat="false" ht="15" hidden="false" customHeight="false" outlineLevel="0" collapsed="false">
      <c r="A3874" s="47" t="s">
        <v>6115</v>
      </c>
      <c r="B3874" s="47" t="s">
        <v>1039</v>
      </c>
      <c r="C3874" s="48" t="n">
        <v>46098</v>
      </c>
      <c r="D3874" s="47" t="s">
        <v>73</v>
      </c>
      <c r="E3874" s="47" t="s">
        <v>63</v>
      </c>
      <c r="F3874" s="47" t="s">
        <v>2255</v>
      </c>
      <c r="G3874" s="47" t="s">
        <v>93</v>
      </c>
      <c r="H3874" s="47" t="s">
        <v>2253</v>
      </c>
      <c r="I3874" s="47" t="n">
        <v>29</v>
      </c>
    </row>
    <row r="3875" customFormat="false" ht="15" hidden="false" customHeight="false" outlineLevel="0" collapsed="false">
      <c r="A3875" s="47" t="s">
        <v>6116</v>
      </c>
      <c r="B3875" s="47" t="s">
        <v>1039</v>
      </c>
      <c r="C3875" s="48" t="n">
        <v>46098</v>
      </c>
      <c r="D3875" s="47" t="s">
        <v>73</v>
      </c>
      <c r="E3875" s="47" t="s">
        <v>63</v>
      </c>
      <c r="F3875" s="47" t="s">
        <v>2255</v>
      </c>
      <c r="G3875" s="47" t="s">
        <v>95</v>
      </c>
      <c r="H3875" s="47" t="s">
        <v>2245</v>
      </c>
      <c r="I3875" s="47" t="n">
        <v>71</v>
      </c>
    </row>
    <row r="3876" customFormat="false" ht="15" hidden="false" customHeight="false" outlineLevel="0" collapsed="false">
      <c r="A3876" s="47" t="s">
        <v>6117</v>
      </c>
      <c r="B3876" s="47" t="s">
        <v>1039</v>
      </c>
      <c r="C3876" s="48" t="n">
        <v>46098</v>
      </c>
      <c r="D3876" s="47" t="s">
        <v>73</v>
      </c>
      <c r="E3876" s="47" t="s">
        <v>63</v>
      </c>
      <c r="F3876" s="47" t="s">
        <v>2255</v>
      </c>
      <c r="G3876" s="47" t="s">
        <v>97</v>
      </c>
      <c r="H3876" s="47" t="s">
        <v>2232</v>
      </c>
      <c r="I3876" s="47" t="n">
        <v>3</v>
      </c>
    </row>
    <row r="3877" customFormat="false" ht="15" hidden="false" customHeight="false" outlineLevel="0" collapsed="false">
      <c r="A3877" s="47" t="s">
        <v>6118</v>
      </c>
      <c r="B3877" s="47" t="s">
        <v>1039</v>
      </c>
      <c r="C3877" s="48" t="n">
        <v>46098</v>
      </c>
      <c r="D3877" s="47" t="s">
        <v>73</v>
      </c>
      <c r="E3877" s="47" t="s">
        <v>63</v>
      </c>
      <c r="F3877" s="47" t="s">
        <v>2255</v>
      </c>
      <c r="G3877" s="47" t="s">
        <v>97</v>
      </c>
      <c r="H3877" s="47" t="s">
        <v>2232</v>
      </c>
      <c r="I3877" s="47" t="n">
        <v>6</v>
      </c>
    </row>
    <row r="3878" customFormat="false" ht="15" hidden="false" customHeight="false" outlineLevel="0" collapsed="false">
      <c r="A3878" s="47" t="s">
        <v>6119</v>
      </c>
      <c r="B3878" s="47" t="s">
        <v>1039</v>
      </c>
      <c r="C3878" s="48" t="n">
        <v>46098</v>
      </c>
      <c r="D3878" s="47" t="s">
        <v>73</v>
      </c>
      <c r="E3878" s="47" t="s">
        <v>63</v>
      </c>
      <c r="F3878" s="47" t="s">
        <v>2255</v>
      </c>
      <c r="G3878" s="47" t="s">
        <v>97</v>
      </c>
      <c r="H3878" s="47" t="s">
        <v>2232</v>
      </c>
      <c r="I3878" s="47" t="n">
        <v>7</v>
      </c>
    </row>
    <row r="3879" customFormat="false" ht="15" hidden="false" customHeight="false" outlineLevel="0" collapsed="false">
      <c r="A3879" s="47" t="s">
        <v>6120</v>
      </c>
      <c r="B3879" s="47" t="s">
        <v>1039</v>
      </c>
      <c r="C3879" s="48" t="n">
        <v>46098</v>
      </c>
      <c r="D3879" s="47" t="s">
        <v>73</v>
      </c>
      <c r="E3879" s="47" t="s">
        <v>63</v>
      </c>
      <c r="F3879" s="47" t="s">
        <v>2255</v>
      </c>
      <c r="G3879" s="47" t="s">
        <v>97</v>
      </c>
      <c r="H3879" s="47" t="s">
        <v>2232</v>
      </c>
      <c r="I3879" s="47" t="n">
        <v>6</v>
      </c>
    </row>
    <row r="3880" customFormat="false" ht="15" hidden="false" customHeight="false" outlineLevel="0" collapsed="false">
      <c r="A3880" s="47" t="s">
        <v>6121</v>
      </c>
      <c r="B3880" s="47" t="s">
        <v>1039</v>
      </c>
      <c r="C3880" s="48" t="n">
        <v>46098</v>
      </c>
      <c r="D3880" s="47" t="s">
        <v>73</v>
      </c>
      <c r="E3880" s="47" t="s">
        <v>63</v>
      </c>
      <c r="F3880" s="47" t="s">
        <v>2260</v>
      </c>
      <c r="G3880" s="47" t="s">
        <v>97</v>
      </c>
      <c r="H3880" s="47" t="s">
        <v>2232</v>
      </c>
      <c r="I3880" s="47" t="n">
        <v>4</v>
      </c>
    </row>
    <row r="3881" customFormat="false" ht="15" hidden="false" customHeight="false" outlineLevel="0" collapsed="false">
      <c r="A3881" s="47" t="s">
        <v>6122</v>
      </c>
      <c r="B3881" s="47" t="s">
        <v>1039</v>
      </c>
      <c r="C3881" s="48" t="n">
        <v>46098</v>
      </c>
      <c r="D3881" s="47" t="s">
        <v>73</v>
      </c>
      <c r="E3881" s="47" t="s">
        <v>63</v>
      </c>
      <c r="F3881" s="47" t="s">
        <v>2255</v>
      </c>
      <c r="G3881" s="47" t="s">
        <v>98</v>
      </c>
      <c r="H3881" s="47" t="s">
        <v>2382</v>
      </c>
      <c r="I3881" s="47" t="n">
        <v>43</v>
      </c>
    </row>
    <row r="3882" customFormat="false" ht="15" hidden="false" customHeight="false" outlineLevel="0" collapsed="false">
      <c r="A3882" s="47" t="s">
        <v>6123</v>
      </c>
      <c r="B3882" s="47" t="s">
        <v>1040</v>
      </c>
      <c r="C3882" s="48" t="n">
        <v>46098</v>
      </c>
      <c r="D3882" s="47" t="s">
        <v>74</v>
      </c>
      <c r="E3882" s="47" t="s">
        <v>63</v>
      </c>
      <c r="F3882" s="47" t="s">
        <v>2255</v>
      </c>
      <c r="G3882" s="47" t="s">
        <v>95</v>
      </c>
      <c r="H3882" s="47" t="s">
        <v>2245</v>
      </c>
      <c r="I3882" s="47" t="n">
        <v>25</v>
      </c>
    </row>
    <row r="3883" customFormat="false" ht="15" hidden="false" customHeight="false" outlineLevel="0" collapsed="false">
      <c r="A3883" s="47" t="s">
        <v>6124</v>
      </c>
      <c r="B3883" s="47" t="s">
        <v>1040</v>
      </c>
      <c r="C3883" s="48" t="n">
        <v>46098</v>
      </c>
      <c r="D3883" s="47" t="s">
        <v>74</v>
      </c>
      <c r="E3883" s="47" t="s">
        <v>63</v>
      </c>
      <c r="F3883" s="47" t="s">
        <v>2255</v>
      </c>
      <c r="G3883" s="47" t="s">
        <v>97</v>
      </c>
      <c r="H3883" s="47" t="s">
        <v>2232</v>
      </c>
      <c r="I3883" s="47" t="n">
        <v>2</v>
      </c>
    </row>
    <row r="3884" customFormat="false" ht="15" hidden="false" customHeight="false" outlineLevel="0" collapsed="false">
      <c r="A3884" s="47" t="s">
        <v>6125</v>
      </c>
      <c r="B3884" s="47" t="s">
        <v>1040</v>
      </c>
      <c r="C3884" s="48" t="n">
        <v>46098</v>
      </c>
      <c r="D3884" s="47" t="s">
        <v>74</v>
      </c>
      <c r="E3884" s="47" t="s">
        <v>63</v>
      </c>
      <c r="F3884" s="47" t="s">
        <v>2255</v>
      </c>
      <c r="G3884" s="47" t="s">
        <v>97</v>
      </c>
      <c r="H3884" s="47" t="s">
        <v>2232</v>
      </c>
      <c r="I3884" s="47" t="n">
        <v>3</v>
      </c>
    </row>
    <row r="3885" customFormat="false" ht="15" hidden="false" customHeight="false" outlineLevel="0" collapsed="false">
      <c r="A3885" s="47" t="s">
        <v>6126</v>
      </c>
      <c r="B3885" s="47" t="s">
        <v>1040</v>
      </c>
      <c r="C3885" s="48" t="n">
        <v>46098</v>
      </c>
      <c r="D3885" s="47" t="s">
        <v>74</v>
      </c>
      <c r="E3885" s="47" t="s">
        <v>63</v>
      </c>
      <c r="F3885" s="47" t="s">
        <v>2252</v>
      </c>
      <c r="G3885" s="47" t="s">
        <v>97</v>
      </c>
      <c r="H3885" s="47" t="s">
        <v>2232</v>
      </c>
      <c r="I3885" s="47" t="n">
        <v>4</v>
      </c>
    </row>
    <row r="3886" customFormat="false" ht="15" hidden="false" customHeight="false" outlineLevel="0" collapsed="false">
      <c r="A3886" s="47" t="s">
        <v>6127</v>
      </c>
      <c r="B3886" s="47" t="s">
        <v>1041</v>
      </c>
      <c r="C3886" s="48" t="n">
        <v>46098</v>
      </c>
      <c r="D3886" s="47" t="s">
        <v>75</v>
      </c>
      <c r="E3886" s="47" t="s">
        <v>63</v>
      </c>
      <c r="F3886" s="47" t="s">
        <v>2255</v>
      </c>
      <c r="G3886" s="47" t="s">
        <v>93</v>
      </c>
      <c r="H3886" s="47" t="s">
        <v>2253</v>
      </c>
      <c r="I3886" s="47" t="n">
        <v>71</v>
      </c>
    </row>
    <row r="3887" customFormat="false" ht="15" hidden="false" customHeight="false" outlineLevel="0" collapsed="false">
      <c r="A3887" s="47" t="s">
        <v>6128</v>
      </c>
      <c r="B3887" s="47" t="s">
        <v>1041</v>
      </c>
      <c r="C3887" s="48" t="n">
        <v>46098</v>
      </c>
      <c r="D3887" s="47" t="s">
        <v>75</v>
      </c>
      <c r="E3887" s="47" t="s">
        <v>63</v>
      </c>
      <c r="F3887" s="47" t="s">
        <v>2252</v>
      </c>
      <c r="G3887" s="47" t="s">
        <v>96</v>
      </c>
      <c r="H3887" s="47" t="s">
        <v>2270</v>
      </c>
      <c r="I3887" s="47" t="n">
        <v>24</v>
      </c>
    </row>
    <row r="3888" customFormat="false" ht="15" hidden="false" customHeight="false" outlineLevel="0" collapsed="false">
      <c r="A3888" s="47" t="s">
        <v>6129</v>
      </c>
      <c r="B3888" s="47" t="s">
        <v>1041</v>
      </c>
      <c r="C3888" s="48" t="n">
        <v>46098</v>
      </c>
      <c r="D3888" s="47" t="s">
        <v>75</v>
      </c>
      <c r="E3888" s="47" t="s">
        <v>63</v>
      </c>
      <c r="F3888" s="47" t="s">
        <v>2252</v>
      </c>
      <c r="G3888" s="47" t="s">
        <v>97</v>
      </c>
      <c r="H3888" s="47" t="s">
        <v>2232</v>
      </c>
      <c r="I3888" s="47" t="n">
        <v>3</v>
      </c>
    </row>
    <row r="3889" customFormat="false" ht="15" hidden="false" customHeight="false" outlineLevel="0" collapsed="false">
      <c r="A3889" s="47" t="s">
        <v>6130</v>
      </c>
      <c r="B3889" s="47" t="s">
        <v>1041</v>
      </c>
      <c r="C3889" s="48" t="n">
        <v>46098</v>
      </c>
      <c r="D3889" s="47" t="s">
        <v>75</v>
      </c>
      <c r="E3889" s="47" t="s">
        <v>63</v>
      </c>
      <c r="F3889" s="47" t="s">
        <v>2255</v>
      </c>
      <c r="G3889" s="47" t="s">
        <v>97</v>
      </c>
      <c r="H3889" s="47" t="s">
        <v>2232</v>
      </c>
      <c r="I3889" s="47" t="n">
        <v>3</v>
      </c>
    </row>
    <row r="3890" customFormat="false" ht="15" hidden="false" customHeight="false" outlineLevel="0" collapsed="false">
      <c r="A3890" s="47" t="s">
        <v>6131</v>
      </c>
      <c r="B3890" s="47" t="s">
        <v>1041</v>
      </c>
      <c r="C3890" s="48" t="n">
        <v>46098</v>
      </c>
      <c r="D3890" s="47" t="s">
        <v>75</v>
      </c>
      <c r="E3890" s="47" t="s">
        <v>63</v>
      </c>
      <c r="F3890" s="47" t="s">
        <v>2260</v>
      </c>
      <c r="G3890" s="47" t="s">
        <v>97</v>
      </c>
      <c r="H3890" s="47" t="s">
        <v>2232</v>
      </c>
      <c r="I3890" s="47" t="n">
        <v>4</v>
      </c>
    </row>
    <row r="3891" customFormat="false" ht="15" hidden="false" customHeight="false" outlineLevel="0" collapsed="false">
      <c r="A3891" s="47" t="s">
        <v>6132</v>
      </c>
      <c r="B3891" s="47" t="s">
        <v>1041</v>
      </c>
      <c r="C3891" s="48" t="n">
        <v>46098</v>
      </c>
      <c r="D3891" s="47" t="s">
        <v>75</v>
      </c>
      <c r="E3891" s="47" t="s">
        <v>63</v>
      </c>
      <c r="F3891" s="47" t="s">
        <v>2252</v>
      </c>
      <c r="G3891" s="47" t="s">
        <v>97</v>
      </c>
      <c r="H3891" s="47" t="s">
        <v>2232</v>
      </c>
      <c r="I3891" s="47" t="n">
        <v>4</v>
      </c>
    </row>
    <row r="3892" customFormat="false" ht="15" hidden="false" customHeight="false" outlineLevel="0" collapsed="false">
      <c r="A3892" s="47" t="s">
        <v>6133</v>
      </c>
      <c r="B3892" s="47" t="s">
        <v>1042</v>
      </c>
      <c r="C3892" s="48" t="n">
        <v>46098</v>
      </c>
      <c r="D3892" s="47" t="s">
        <v>73</v>
      </c>
      <c r="E3892" s="47" t="s">
        <v>64</v>
      </c>
      <c r="F3892" s="47" t="s">
        <v>2278</v>
      </c>
      <c r="G3892" s="47" t="s">
        <v>93</v>
      </c>
      <c r="H3892" s="47" t="s">
        <v>2253</v>
      </c>
      <c r="I3892" s="47" t="n">
        <v>94</v>
      </c>
    </row>
    <row r="3893" customFormat="false" ht="15" hidden="false" customHeight="false" outlineLevel="0" collapsed="false">
      <c r="A3893" s="47" t="s">
        <v>6134</v>
      </c>
      <c r="B3893" s="47" t="s">
        <v>1042</v>
      </c>
      <c r="C3893" s="48" t="n">
        <v>46098</v>
      </c>
      <c r="D3893" s="47" t="s">
        <v>73</v>
      </c>
      <c r="E3893" s="47" t="s">
        <v>64</v>
      </c>
      <c r="F3893" s="47" t="s">
        <v>2278</v>
      </c>
      <c r="G3893" s="47" t="s">
        <v>97</v>
      </c>
      <c r="H3893" s="47" t="s">
        <v>2232</v>
      </c>
      <c r="I3893" s="47" t="n">
        <v>4</v>
      </c>
    </row>
    <row r="3894" customFormat="false" ht="15" hidden="false" customHeight="false" outlineLevel="0" collapsed="false">
      <c r="A3894" s="47" t="s">
        <v>6135</v>
      </c>
      <c r="B3894" s="47" t="s">
        <v>1042</v>
      </c>
      <c r="C3894" s="48" t="n">
        <v>46098</v>
      </c>
      <c r="D3894" s="47" t="s">
        <v>73</v>
      </c>
      <c r="E3894" s="47" t="s">
        <v>64</v>
      </c>
      <c r="F3894" s="47" t="s">
        <v>2280</v>
      </c>
      <c r="G3894" s="47" t="s">
        <v>97</v>
      </c>
      <c r="H3894" s="47" t="s">
        <v>2232</v>
      </c>
      <c r="I3894" s="47" t="n">
        <v>2</v>
      </c>
    </row>
    <row r="3895" customFormat="false" ht="15" hidden="false" customHeight="false" outlineLevel="0" collapsed="false">
      <c r="A3895" s="47" t="s">
        <v>6136</v>
      </c>
      <c r="B3895" s="47" t="s">
        <v>1042</v>
      </c>
      <c r="C3895" s="48" t="n">
        <v>46098</v>
      </c>
      <c r="D3895" s="47" t="s">
        <v>73</v>
      </c>
      <c r="E3895" s="47" t="s">
        <v>64</v>
      </c>
      <c r="F3895" s="47" t="s">
        <v>2280</v>
      </c>
      <c r="G3895" s="47" t="s">
        <v>97</v>
      </c>
      <c r="H3895" s="47" t="s">
        <v>2232</v>
      </c>
      <c r="I3895" s="47" t="n">
        <v>2</v>
      </c>
    </row>
    <row r="3896" customFormat="false" ht="15" hidden="false" customHeight="false" outlineLevel="0" collapsed="false">
      <c r="A3896" s="47" t="s">
        <v>6137</v>
      </c>
      <c r="B3896" s="47" t="s">
        <v>1042</v>
      </c>
      <c r="C3896" s="48" t="n">
        <v>46098</v>
      </c>
      <c r="D3896" s="47" t="s">
        <v>73</v>
      </c>
      <c r="E3896" s="47" t="s">
        <v>64</v>
      </c>
      <c r="F3896" s="47" t="s">
        <v>2278</v>
      </c>
      <c r="G3896" s="47" t="s">
        <v>97</v>
      </c>
      <c r="H3896" s="47" t="s">
        <v>2232</v>
      </c>
      <c r="I3896" s="47" t="n">
        <v>5</v>
      </c>
    </row>
    <row r="3897" customFormat="false" ht="15" hidden="false" customHeight="false" outlineLevel="0" collapsed="false">
      <c r="A3897" s="47" t="s">
        <v>6138</v>
      </c>
      <c r="B3897" s="47" t="s">
        <v>1042</v>
      </c>
      <c r="C3897" s="48" t="n">
        <v>46098</v>
      </c>
      <c r="D3897" s="47" t="s">
        <v>73</v>
      </c>
      <c r="E3897" s="47" t="s">
        <v>64</v>
      </c>
      <c r="F3897" s="47" t="s">
        <v>2280</v>
      </c>
      <c r="G3897" s="47" t="s">
        <v>97</v>
      </c>
      <c r="H3897" s="47" t="s">
        <v>2232</v>
      </c>
      <c r="I3897" s="47" t="n">
        <v>7</v>
      </c>
    </row>
    <row r="3898" customFormat="false" ht="15" hidden="false" customHeight="false" outlineLevel="0" collapsed="false">
      <c r="A3898" s="47" t="s">
        <v>6139</v>
      </c>
      <c r="B3898" s="47" t="s">
        <v>1042</v>
      </c>
      <c r="C3898" s="48" t="n">
        <v>46098</v>
      </c>
      <c r="D3898" s="47" t="s">
        <v>73</v>
      </c>
      <c r="E3898" s="47" t="s">
        <v>64</v>
      </c>
      <c r="F3898" s="47" t="s">
        <v>2278</v>
      </c>
      <c r="G3898" s="47" t="s">
        <v>97</v>
      </c>
      <c r="H3898" s="47" t="s">
        <v>2232</v>
      </c>
      <c r="I3898" s="47" t="n">
        <v>4</v>
      </c>
    </row>
    <row r="3899" customFormat="false" ht="15" hidden="false" customHeight="false" outlineLevel="0" collapsed="false">
      <c r="A3899" s="47" t="s">
        <v>6140</v>
      </c>
      <c r="B3899" s="47" t="s">
        <v>1044</v>
      </c>
      <c r="C3899" s="48" t="n">
        <v>46098</v>
      </c>
      <c r="D3899" s="47" t="s">
        <v>74</v>
      </c>
      <c r="E3899" s="47" t="s">
        <v>64</v>
      </c>
      <c r="F3899" s="47" t="s">
        <v>2278</v>
      </c>
      <c r="G3899" s="47" t="s">
        <v>97</v>
      </c>
      <c r="H3899" s="47" t="s">
        <v>2232</v>
      </c>
      <c r="I3899" s="47" t="n">
        <v>7</v>
      </c>
    </row>
    <row r="3900" customFormat="false" ht="15" hidden="false" customHeight="false" outlineLevel="0" collapsed="false">
      <c r="A3900" s="47" t="s">
        <v>6141</v>
      </c>
      <c r="B3900" s="47" t="s">
        <v>1044</v>
      </c>
      <c r="C3900" s="48" t="n">
        <v>46098</v>
      </c>
      <c r="D3900" s="47" t="s">
        <v>74</v>
      </c>
      <c r="E3900" s="47" t="s">
        <v>64</v>
      </c>
      <c r="F3900" s="47" t="s">
        <v>2278</v>
      </c>
      <c r="G3900" s="47" t="s">
        <v>97</v>
      </c>
      <c r="H3900" s="47" t="s">
        <v>2232</v>
      </c>
      <c r="I3900" s="47" t="n">
        <v>5</v>
      </c>
    </row>
    <row r="3901" customFormat="false" ht="15" hidden="false" customHeight="false" outlineLevel="0" collapsed="false">
      <c r="A3901" s="47" t="s">
        <v>6142</v>
      </c>
      <c r="B3901" s="47" t="s">
        <v>1044</v>
      </c>
      <c r="C3901" s="48" t="n">
        <v>46098</v>
      </c>
      <c r="D3901" s="47" t="s">
        <v>74</v>
      </c>
      <c r="E3901" s="47" t="s">
        <v>64</v>
      </c>
      <c r="F3901" s="47" t="s">
        <v>2278</v>
      </c>
      <c r="G3901" s="47" t="s">
        <v>97</v>
      </c>
      <c r="H3901" s="47" t="s">
        <v>2232</v>
      </c>
      <c r="I3901" s="47" t="n">
        <v>4</v>
      </c>
    </row>
    <row r="3902" customFormat="false" ht="15" hidden="false" customHeight="false" outlineLevel="0" collapsed="false">
      <c r="A3902" s="47" t="s">
        <v>6143</v>
      </c>
      <c r="B3902" s="47" t="s">
        <v>1045</v>
      </c>
      <c r="C3902" s="48" t="n">
        <v>46098</v>
      </c>
      <c r="D3902" s="47" t="s">
        <v>73</v>
      </c>
      <c r="E3902" s="47" t="s">
        <v>65</v>
      </c>
      <c r="F3902" s="47" t="s">
        <v>2289</v>
      </c>
      <c r="G3902" s="47" t="s">
        <v>93</v>
      </c>
      <c r="H3902" s="47" t="s">
        <v>2253</v>
      </c>
      <c r="I3902" s="47" t="n">
        <v>25</v>
      </c>
    </row>
    <row r="3903" customFormat="false" ht="15" hidden="false" customHeight="false" outlineLevel="0" collapsed="false">
      <c r="A3903" s="47" t="s">
        <v>6144</v>
      </c>
      <c r="B3903" s="47" t="s">
        <v>1045</v>
      </c>
      <c r="C3903" s="48" t="n">
        <v>46098</v>
      </c>
      <c r="D3903" s="47" t="s">
        <v>73</v>
      </c>
      <c r="E3903" s="47" t="s">
        <v>65</v>
      </c>
      <c r="F3903" s="47" t="s">
        <v>2289</v>
      </c>
      <c r="G3903" s="47" t="s">
        <v>93</v>
      </c>
      <c r="H3903" s="47" t="s">
        <v>2253</v>
      </c>
      <c r="I3903" s="47" t="n">
        <v>17</v>
      </c>
    </row>
    <row r="3904" customFormat="false" ht="15" hidden="false" customHeight="false" outlineLevel="0" collapsed="false">
      <c r="A3904" s="47" t="s">
        <v>6145</v>
      </c>
      <c r="B3904" s="47" t="s">
        <v>1045</v>
      </c>
      <c r="C3904" s="48" t="n">
        <v>46098</v>
      </c>
      <c r="D3904" s="47" t="s">
        <v>73</v>
      </c>
      <c r="E3904" s="47" t="s">
        <v>65</v>
      </c>
      <c r="F3904" s="47" t="s">
        <v>2289</v>
      </c>
      <c r="G3904" s="47" t="s">
        <v>97</v>
      </c>
      <c r="H3904" s="47" t="s">
        <v>2232</v>
      </c>
      <c r="I3904" s="47" t="n">
        <v>2</v>
      </c>
    </row>
    <row r="3905" customFormat="false" ht="15" hidden="false" customHeight="false" outlineLevel="0" collapsed="false">
      <c r="A3905" s="47" t="s">
        <v>6146</v>
      </c>
      <c r="B3905" s="47" t="s">
        <v>1045</v>
      </c>
      <c r="C3905" s="48" t="n">
        <v>46098</v>
      </c>
      <c r="D3905" s="47" t="s">
        <v>73</v>
      </c>
      <c r="E3905" s="47" t="s">
        <v>65</v>
      </c>
      <c r="F3905" s="47" t="s">
        <v>2284</v>
      </c>
      <c r="G3905" s="47" t="s">
        <v>97</v>
      </c>
      <c r="H3905" s="47" t="s">
        <v>2232</v>
      </c>
      <c r="I3905" s="47" t="n">
        <v>6</v>
      </c>
    </row>
    <row r="3906" customFormat="false" ht="15" hidden="false" customHeight="false" outlineLevel="0" collapsed="false">
      <c r="A3906" s="47" t="s">
        <v>6147</v>
      </c>
      <c r="B3906" s="47" t="s">
        <v>1045</v>
      </c>
      <c r="C3906" s="48" t="n">
        <v>46098</v>
      </c>
      <c r="D3906" s="47" t="s">
        <v>73</v>
      </c>
      <c r="E3906" s="47" t="s">
        <v>65</v>
      </c>
      <c r="F3906" s="47" t="s">
        <v>2289</v>
      </c>
      <c r="G3906" s="47" t="s">
        <v>97</v>
      </c>
      <c r="H3906" s="47" t="s">
        <v>2232</v>
      </c>
      <c r="I3906" s="47" t="n">
        <v>6</v>
      </c>
    </row>
    <row r="3907" customFormat="false" ht="15" hidden="false" customHeight="false" outlineLevel="0" collapsed="false">
      <c r="A3907" s="47" t="s">
        <v>6148</v>
      </c>
      <c r="B3907" s="47" t="s">
        <v>1045</v>
      </c>
      <c r="C3907" s="48" t="n">
        <v>46098</v>
      </c>
      <c r="D3907" s="47" t="s">
        <v>73</v>
      </c>
      <c r="E3907" s="47" t="s">
        <v>65</v>
      </c>
      <c r="F3907" s="47" t="s">
        <v>2284</v>
      </c>
      <c r="G3907" s="47" t="s">
        <v>97</v>
      </c>
      <c r="H3907" s="47" t="s">
        <v>2232</v>
      </c>
      <c r="I3907" s="47" t="n">
        <v>5</v>
      </c>
    </row>
    <row r="3908" customFormat="false" ht="15" hidden="false" customHeight="false" outlineLevel="0" collapsed="false">
      <c r="A3908" s="47" t="s">
        <v>6149</v>
      </c>
      <c r="B3908" s="47" t="s">
        <v>1045</v>
      </c>
      <c r="C3908" s="48" t="n">
        <v>46098</v>
      </c>
      <c r="D3908" s="47" t="s">
        <v>73</v>
      </c>
      <c r="E3908" s="47" t="s">
        <v>65</v>
      </c>
      <c r="F3908" s="47" t="s">
        <v>2289</v>
      </c>
      <c r="G3908" s="47" t="s">
        <v>97</v>
      </c>
      <c r="H3908" s="47" t="s">
        <v>2232</v>
      </c>
      <c r="I3908" s="47" t="n">
        <v>3</v>
      </c>
    </row>
    <row r="3909" customFormat="false" ht="15" hidden="false" customHeight="false" outlineLevel="0" collapsed="false">
      <c r="A3909" s="47" t="s">
        <v>6150</v>
      </c>
      <c r="B3909" s="47" t="s">
        <v>1045</v>
      </c>
      <c r="C3909" s="48" t="n">
        <v>46098</v>
      </c>
      <c r="D3909" s="47" t="s">
        <v>73</v>
      </c>
      <c r="E3909" s="47" t="s">
        <v>65</v>
      </c>
      <c r="F3909" s="47" t="s">
        <v>2284</v>
      </c>
      <c r="G3909" s="47" t="s">
        <v>97</v>
      </c>
      <c r="H3909" s="47" t="s">
        <v>2232</v>
      </c>
      <c r="I3909" s="47" t="n">
        <v>4</v>
      </c>
    </row>
    <row r="3910" customFormat="false" ht="15" hidden="false" customHeight="false" outlineLevel="0" collapsed="false">
      <c r="A3910" s="47" t="s">
        <v>6151</v>
      </c>
      <c r="B3910" s="47" t="s">
        <v>1045</v>
      </c>
      <c r="C3910" s="48" t="n">
        <v>46098</v>
      </c>
      <c r="D3910" s="47" t="s">
        <v>73</v>
      </c>
      <c r="E3910" s="47" t="s">
        <v>65</v>
      </c>
      <c r="F3910" s="47" t="s">
        <v>2289</v>
      </c>
      <c r="G3910" s="47" t="s">
        <v>97</v>
      </c>
      <c r="H3910" s="47" t="s">
        <v>2232</v>
      </c>
      <c r="I3910" s="47" t="n">
        <v>6</v>
      </c>
    </row>
    <row r="3911" customFormat="false" ht="15" hidden="false" customHeight="false" outlineLevel="0" collapsed="false">
      <c r="A3911" s="47" t="s">
        <v>6152</v>
      </c>
      <c r="B3911" s="47" t="s">
        <v>1045</v>
      </c>
      <c r="C3911" s="48" t="n">
        <v>46098</v>
      </c>
      <c r="D3911" s="47" t="s">
        <v>73</v>
      </c>
      <c r="E3911" s="47" t="s">
        <v>65</v>
      </c>
      <c r="F3911" s="47" t="s">
        <v>2284</v>
      </c>
      <c r="G3911" s="47" t="s">
        <v>97</v>
      </c>
      <c r="H3911" s="47" t="s">
        <v>2232</v>
      </c>
      <c r="I3911" s="47" t="n">
        <v>4</v>
      </c>
    </row>
    <row r="3912" customFormat="false" ht="15" hidden="false" customHeight="false" outlineLevel="0" collapsed="false">
      <c r="A3912" s="47" t="s">
        <v>6153</v>
      </c>
      <c r="B3912" s="47" t="s">
        <v>1045</v>
      </c>
      <c r="C3912" s="48" t="n">
        <v>46098</v>
      </c>
      <c r="D3912" s="47" t="s">
        <v>73</v>
      </c>
      <c r="E3912" s="47" t="s">
        <v>65</v>
      </c>
      <c r="F3912" s="47" t="s">
        <v>2289</v>
      </c>
      <c r="G3912" s="47" t="s">
        <v>97</v>
      </c>
      <c r="H3912" s="47" t="s">
        <v>2232</v>
      </c>
      <c r="I3912" s="47" t="n">
        <v>6</v>
      </c>
    </row>
    <row r="3913" customFormat="false" ht="15" hidden="false" customHeight="false" outlineLevel="0" collapsed="false">
      <c r="A3913" s="47" t="s">
        <v>6154</v>
      </c>
      <c r="B3913" s="47" t="s">
        <v>1045</v>
      </c>
      <c r="C3913" s="48" t="n">
        <v>46098</v>
      </c>
      <c r="D3913" s="47" t="s">
        <v>73</v>
      </c>
      <c r="E3913" s="47" t="s">
        <v>65</v>
      </c>
      <c r="F3913" s="47" t="s">
        <v>2289</v>
      </c>
      <c r="G3913" s="47" t="s">
        <v>97</v>
      </c>
      <c r="H3913" s="47" t="s">
        <v>2232</v>
      </c>
      <c r="I3913" s="47" t="n">
        <v>2</v>
      </c>
    </row>
    <row r="3914" customFormat="false" ht="15" hidden="false" customHeight="false" outlineLevel="0" collapsed="false">
      <c r="A3914" s="47" t="s">
        <v>6155</v>
      </c>
      <c r="B3914" s="47" t="s">
        <v>1045</v>
      </c>
      <c r="C3914" s="48" t="n">
        <v>46098</v>
      </c>
      <c r="D3914" s="47" t="s">
        <v>73</v>
      </c>
      <c r="E3914" s="47" t="s">
        <v>65</v>
      </c>
      <c r="F3914" s="47" t="s">
        <v>2289</v>
      </c>
      <c r="G3914" s="47" t="s">
        <v>97</v>
      </c>
      <c r="H3914" s="47" t="s">
        <v>2232</v>
      </c>
      <c r="I3914" s="47" t="n">
        <v>2</v>
      </c>
    </row>
    <row r="3915" customFormat="false" ht="15" hidden="false" customHeight="false" outlineLevel="0" collapsed="false">
      <c r="A3915" s="47" t="s">
        <v>6156</v>
      </c>
      <c r="B3915" s="47" t="s">
        <v>1045</v>
      </c>
      <c r="C3915" s="48" t="n">
        <v>46098</v>
      </c>
      <c r="D3915" s="47" t="s">
        <v>73</v>
      </c>
      <c r="E3915" s="47" t="s">
        <v>65</v>
      </c>
      <c r="F3915" s="47" t="s">
        <v>2284</v>
      </c>
      <c r="G3915" s="47" t="s">
        <v>97</v>
      </c>
      <c r="H3915" s="47" t="s">
        <v>2232</v>
      </c>
      <c r="I3915" s="47" t="n">
        <v>4</v>
      </c>
    </row>
    <row r="3916" customFormat="false" ht="15" hidden="false" customHeight="false" outlineLevel="0" collapsed="false">
      <c r="A3916" s="47" t="s">
        <v>6157</v>
      </c>
      <c r="B3916" s="47" t="s">
        <v>1046</v>
      </c>
      <c r="C3916" s="48" t="n">
        <v>46098</v>
      </c>
      <c r="D3916" s="47" t="s">
        <v>74</v>
      </c>
      <c r="E3916" s="47" t="s">
        <v>65</v>
      </c>
      <c r="F3916" s="47" t="s">
        <v>2284</v>
      </c>
      <c r="G3916" s="47" t="s">
        <v>93</v>
      </c>
      <c r="H3916" s="47" t="s">
        <v>2253</v>
      </c>
      <c r="I3916" s="47" t="n">
        <v>12</v>
      </c>
    </row>
    <row r="3917" customFormat="false" ht="15" hidden="false" customHeight="false" outlineLevel="0" collapsed="false">
      <c r="A3917" s="47" t="s">
        <v>6158</v>
      </c>
      <c r="B3917" s="47" t="s">
        <v>1046</v>
      </c>
      <c r="C3917" s="48" t="n">
        <v>46098</v>
      </c>
      <c r="D3917" s="47" t="s">
        <v>74</v>
      </c>
      <c r="E3917" s="47" t="s">
        <v>65</v>
      </c>
      <c r="F3917" s="47" t="s">
        <v>2289</v>
      </c>
      <c r="G3917" s="47" t="s">
        <v>97</v>
      </c>
      <c r="H3917" s="47" t="s">
        <v>2232</v>
      </c>
      <c r="I3917" s="47" t="n">
        <v>5</v>
      </c>
    </row>
    <row r="3918" customFormat="false" ht="15" hidden="false" customHeight="false" outlineLevel="0" collapsed="false">
      <c r="A3918" s="47" t="s">
        <v>6159</v>
      </c>
      <c r="B3918" s="47" t="s">
        <v>1046</v>
      </c>
      <c r="C3918" s="48" t="n">
        <v>46098</v>
      </c>
      <c r="D3918" s="47" t="s">
        <v>74</v>
      </c>
      <c r="E3918" s="47" t="s">
        <v>65</v>
      </c>
      <c r="F3918" s="47" t="s">
        <v>2284</v>
      </c>
      <c r="G3918" s="47" t="s">
        <v>97</v>
      </c>
      <c r="H3918" s="47" t="s">
        <v>2232</v>
      </c>
      <c r="I3918" s="47" t="n">
        <v>4</v>
      </c>
    </row>
    <row r="3919" customFormat="false" ht="15" hidden="false" customHeight="false" outlineLevel="0" collapsed="false">
      <c r="A3919" s="47" t="s">
        <v>6160</v>
      </c>
      <c r="B3919" s="47" t="s">
        <v>1046</v>
      </c>
      <c r="C3919" s="48" t="n">
        <v>46098</v>
      </c>
      <c r="D3919" s="47" t="s">
        <v>74</v>
      </c>
      <c r="E3919" s="47" t="s">
        <v>65</v>
      </c>
      <c r="F3919" s="47" t="s">
        <v>2284</v>
      </c>
      <c r="G3919" s="47" t="s">
        <v>97</v>
      </c>
      <c r="H3919" s="47" t="s">
        <v>2232</v>
      </c>
      <c r="I3919" s="47" t="n">
        <v>4</v>
      </c>
    </row>
    <row r="3920" customFormat="false" ht="15" hidden="false" customHeight="false" outlineLevel="0" collapsed="false">
      <c r="A3920" s="47" t="s">
        <v>6161</v>
      </c>
      <c r="B3920" s="47" t="s">
        <v>1046</v>
      </c>
      <c r="C3920" s="48" t="n">
        <v>46098</v>
      </c>
      <c r="D3920" s="47" t="s">
        <v>74</v>
      </c>
      <c r="E3920" s="47" t="s">
        <v>65</v>
      </c>
      <c r="F3920" s="47" t="s">
        <v>2289</v>
      </c>
      <c r="G3920" s="47" t="s">
        <v>97</v>
      </c>
      <c r="H3920" s="47" t="s">
        <v>2232</v>
      </c>
      <c r="I3920" s="47" t="n">
        <v>5</v>
      </c>
    </row>
    <row r="3921" customFormat="false" ht="15" hidden="false" customHeight="false" outlineLevel="0" collapsed="false">
      <c r="A3921" s="47" t="s">
        <v>6162</v>
      </c>
      <c r="B3921" s="47" t="s">
        <v>1046</v>
      </c>
      <c r="C3921" s="48" t="n">
        <v>46098</v>
      </c>
      <c r="D3921" s="47" t="s">
        <v>74</v>
      </c>
      <c r="E3921" s="47" t="s">
        <v>65</v>
      </c>
      <c r="F3921" s="47" t="s">
        <v>2289</v>
      </c>
      <c r="G3921" s="47" t="s">
        <v>97</v>
      </c>
      <c r="H3921" s="47" t="s">
        <v>2232</v>
      </c>
      <c r="I3921" s="47" t="n">
        <v>3</v>
      </c>
    </row>
    <row r="3922" customFormat="false" ht="15" hidden="false" customHeight="false" outlineLevel="0" collapsed="false">
      <c r="A3922" s="47" t="s">
        <v>6163</v>
      </c>
      <c r="B3922" s="47" t="s">
        <v>1047</v>
      </c>
      <c r="C3922" s="48" t="n">
        <v>46098</v>
      </c>
      <c r="D3922" s="47" t="s">
        <v>75</v>
      </c>
      <c r="E3922" s="47" t="s">
        <v>65</v>
      </c>
      <c r="F3922" s="47" t="s">
        <v>2284</v>
      </c>
      <c r="G3922" s="47" t="s">
        <v>95</v>
      </c>
      <c r="H3922" s="47" t="s">
        <v>2245</v>
      </c>
      <c r="I3922" s="47" t="n">
        <v>9</v>
      </c>
    </row>
    <row r="3923" customFormat="false" ht="15" hidden="false" customHeight="false" outlineLevel="0" collapsed="false">
      <c r="A3923" s="47" t="s">
        <v>6164</v>
      </c>
      <c r="B3923" s="47" t="s">
        <v>1047</v>
      </c>
      <c r="C3923" s="48" t="n">
        <v>46098</v>
      </c>
      <c r="D3923" s="47" t="s">
        <v>75</v>
      </c>
      <c r="E3923" s="47" t="s">
        <v>65</v>
      </c>
      <c r="F3923" s="47" t="s">
        <v>2289</v>
      </c>
      <c r="G3923" s="47" t="s">
        <v>97</v>
      </c>
      <c r="H3923" s="47" t="s">
        <v>2232</v>
      </c>
      <c r="I3923" s="47" t="n">
        <v>4</v>
      </c>
    </row>
    <row r="3924" customFormat="false" ht="15" hidden="false" customHeight="false" outlineLevel="0" collapsed="false">
      <c r="A3924" s="47" t="s">
        <v>6165</v>
      </c>
      <c r="B3924" s="47" t="s">
        <v>1047</v>
      </c>
      <c r="C3924" s="48" t="n">
        <v>46098</v>
      </c>
      <c r="D3924" s="47" t="s">
        <v>75</v>
      </c>
      <c r="E3924" s="47" t="s">
        <v>65</v>
      </c>
      <c r="F3924" s="47" t="s">
        <v>2289</v>
      </c>
      <c r="G3924" s="47" t="s">
        <v>97</v>
      </c>
      <c r="H3924" s="47" t="s">
        <v>2232</v>
      </c>
      <c r="I3924" s="47" t="n">
        <v>4</v>
      </c>
    </row>
    <row r="3925" customFormat="false" ht="15" hidden="false" customHeight="false" outlineLevel="0" collapsed="false">
      <c r="A3925" s="47" t="s">
        <v>6166</v>
      </c>
      <c r="B3925" s="47" t="s">
        <v>1047</v>
      </c>
      <c r="C3925" s="48" t="n">
        <v>46098</v>
      </c>
      <c r="D3925" s="47" t="s">
        <v>75</v>
      </c>
      <c r="E3925" s="47" t="s">
        <v>65</v>
      </c>
      <c r="F3925" s="47" t="s">
        <v>2284</v>
      </c>
      <c r="G3925" s="47" t="s">
        <v>97</v>
      </c>
      <c r="H3925" s="47" t="s">
        <v>2232</v>
      </c>
      <c r="I3925" s="47" t="n">
        <v>2</v>
      </c>
    </row>
    <row r="3926" customFormat="false" ht="15" hidden="false" customHeight="false" outlineLevel="0" collapsed="false">
      <c r="A3926" s="47" t="s">
        <v>6167</v>
      </c>
      <c r="B3926" s="47" t="s">
        <v>1047</v>
      </c>
      <c r="C3926" s="48" t="n">
        <v>46098</v>
      </c>
      <c r="D3926" s="47" t="s">
        <v>75</v>
      </c>
      <c r="E3926" s="47" t="s">
        <v>65</v>
      </c>
      <c r="F3926" s="47" t="s">
        <v>2284</v>
      </c>
      <c r="G3926" s="47" t="s">
        <v>97</v>
      </c>
      <c r="H3926" s="47" t="s">
        <v>2232</v>
      </c>
      <c r="I3926" s="47" t="n">
        <v>6</v>
      </c>
    </row>
    <row r="3927" customFormat="false" ht="15" hidden="false" customHeight="false" outlineLevel="0" collapsed="false">
      <c r="A3927" s="47" t="s">
        <v>6168</v>
      </c>
      <c r="B3927" s="47" t="s">
        <v>1048</v>
      </c>
      <c r="C3927" s="48" t="n">
        <v>46099</v>
      </c>
      <c r="D3927" s="47" t="s">
        <v>73</v>
      </c>
      <c r="E3927" s="47" t="s">
        <v>62</v>
      </c>
      <c r="F3927" s="47" t="s">
        <v>2231</v>
      </c>
      <c r="G3927" s="47" t="s">
        <v>93</v>
      </c>
      <c r="H3927" s="47" t="s">
        <v>2253</v>
      </c>
      <c r="I3927" s="47" t="n">
        <v>21</v>
      </c>
    </row>
    <row r="3928" customFormat="false" ht="15" hidden="false" customHeight="false" outlineLevel="0" collapsed="false">
      <c r="A3928" s="47" t="s">
        <v>6169</v>
      </c>
      <c r="B3928" s="47" t="s">
        <v>1048</v>
      </c>
      <c r="C3928" s="48" t="n">
        <v>46099</v>
      </c>
      <c r="D3928" s="47" t="s">
        <v>73</v>
      </c>
      <c r="E3928" s="47" t="s">
        <v>62</v>
      </c>
      <c r="F3928" s="47" t="s">
        <v>2231</v>
      </c>
      <c r="G3928" s="47" t="s">
        <v>93</v>
      </c>
      <c r="H3928" s="47" t="s">
        <v>2253</v>
      </c>
      <c r="I3928" s="47" t="n">
        <v>39</v>
      </c>
    </row>
    <row r="3929" customFormat="false" ht="15" hidden="false" customHeight="false" outlineLevel="0" collapsed="false">
      <c r="A3929" s="47" t="s">
        <v>6170</v>
      </c>
      <c r="B3929" s="47" t="s">
        <v>1048</v>
      </c>
      <c r="C3929" s="48" t="n">
        <v>46099</v>
      </c>
      <c r="D3929" s="47" t="s">
        <v>73</v>
      </c>
      <c r="E3929" s="47" t="s">
        <v>62</v>
      </c>
      <c r="F3929" s="47" t="s">
        <v>2228</v>
      </c>
      <c r="G3929" s="47" t="s">
        <v>97</v>
      </c>
      <c r="H3929" s="47" t="s">
        <v>2232</v>
      </c>
      <c r="I3929" s="47" t="n">
        <v>5</v>
      </c>
    </row>
    <row r="3930" customFormat="false" ht="15" hidden="false" customHeight="false" outlineLevel="0" collapsed="false">
      <c r="A3930" s="47" t="s">
        <v>6171</v>
      </c>
      <c r="B3930" s="47" t="s">
        <v>1048</v>
      </c>
      <c r="C3930" s="48" t="n">
        <v>46099</v>
      </c>
      <c r="D3930" s="47" t="s">
        <v>73</v>
      </c>
      <c r="E3930" s="47" t="s">
        <v>62</v>
      </c>
      <c r="F3930" s="47" t="s">
        <v>2228</v>
      </c>
      <c r="G3930" s="47" t="s">
        <v>97</v>
      </c>
      <c r="H3930" s="47" t="s">
        <v>2232</v>
      </c>
      <c r="I3930" s="47" t="n">
        <v>6</v>
      </c>
    </row>
    <row r="3931" customFormat="false" ht="15" hidden="false" customHeight="false" outlineLevel="0" collapsed="false">
      <c r="A3931" s="47" t="s">
        <v>6172</v>
      </c>
      <c r="B3931" s="47" t="s">
        <v>1049</v>
      </c>
      <c r="C3931" s="48" t="n">
        <v>46099</v>
      </c>
      <c r="D3931" s="47" t="s">
        <v>74</v>
      </c>
      <c r="E3931" s="47" t="s">
        <v>62</v>
      </c>
      <c r="F3931" s="47" t="s">
        <v>2228</v>
      </c>
      <c r="G3931" s="47" t="s">
        <v>97</v>
      </c>
      <c r="H3931" s="47" t="s">
        <v>2232</v>
      </c>
      <c r="I3931" s="47" t="n">
        <v>6</v>
      </c>
    </row>
    <row r="3932" customFormat="false" ht="15" hidden="false" customHeight="false" outlineLevel="0" collapsed="false">
      <c r="A3932" s="47" t="s">
        <v>6173</v>
      </c>
      <c r="B3932" s="47" t="s">
        <v>1049</v>
      </c>
      <c r="C3932" s="48" t="n">
        <v>46099</v>
      </c>
      <c r="D3932" s="47" t="s">
        <v>74</v>
      </c>
      <c r="E3932" s="47" t="s">
        <v>62</v>
      </c>
      <c r="F3932" s="47" t="s">
        <v>2228</v>
      </c>
      <c r="G3932" s="47" t="s">
        <v>97</v>
      </c>
      <c r="H3932" s="47" t="s">
        <v>2232</v>
      </c>
      <c r="I3932" s="47" t="n">
        <v>2</v>
      </c>
    </row>
    <row r="3933" customFormat="false" ht="15" hidden="false" customHeight="false" outlineLevel="0" collapsed="false">
      <c r="A3933" s="47" t="s">
        <v>6174</v>
      </c>
      <c r="B3933" s="47" t="s">
        <v>1049</v>
      </c>
      <c r="C3933" s="48" t="n">
        <v>46099</v>
      </c>
      <c r="D3933" s="47" t="s">
        <v>74</v>
      </c>
      <c r="E3933" s="47" t="s">
        <v>62</v>
      </c>
      <c r="F3933" s="47" t="s">
        <v>2231</v>
      </c>
      <c r="G3933" s="47" t="s">
        <v>97</v>
      </c>
      <c r="H3933" s="47" t="s">
        <v>2232</v>
      </c>
      <c r="I3933" s="47" t="n">
        <v>3</v>
      </c>
    </row>
    <row r="3934" customFormat="false" ht="15" hidden="false" customHeight="false" outlineLevel="0" collapsed="false">
      <c r="A3934" s="47" t="s">
        <v>6175</v>
      </c>
      <c r="B3934" s="47" t="s">
        <v>1049</v>
      </c>
      <c r="C3934" s="48" t="n">
        <v>46099</v>
      </c>
      <c r="D3934" s="47" t="s">
        <v>74</v>
      </c>
      <c r="E3934" s="47" t="s">
        <v>62</v>
      </c>
      <c r="F3934" s="47" t="s">
        <v>2228</v>
      </c>
      <c r="G3934" s="47" t="s">
        <v>97</v>
      </c>
      <c r="H3934" s="47" t="s">
        <v>2232</v>
      </c>
      <c r="I3934" s="47" t="n">
        <v>5</v>
      </c>
    </row>
    <row r="3935" customFormat="false" ht="15" hidden="false" customHeight="false" outlineLevel="0" collapsed="false">
      <c r="A3935" s="47" t="s">
        <v>6176</v>
      </c>
      <c r="B3935" s="47" t="s">
        <v>1049</v>
      </c>
      <c r="C3935" s="48" t="n">
        <v>46099</v>
      </c>
      <c r="D3935" s="47" t="s">
        <v>74</v>
      </c>
      <c r="E3935" s="47" t="s">
        <v>62</v>
      </c>
      <c r="F3935" s="47" t="s">
        <v>2317</v>
      </c>
      <c r="G3935" s="47" t="s">
        <v>97</v>
      </c>
      <c r="H3935" s="47" t="s">
        <v>2232</v>
      </c>
      <c r="I3935" s="47" t="n">
        <v>7</v>
      </c>
    </row>
    <row r="3936" customFormat="false" ht="15" hidden="false" customHeight="false" outlineLevel="0" collapsed="false">
      <c r="A3936" s="47" t="s">
        <v>6177</v>
      </c>
      <c r="B3936" s="47" t="s">
        <v>1049</v>
      </c>
      <c r="C3936" s="48" t="n">
        <v>46099</v>
      </c>
      <c r="D3936" s="47" t="s">
        <v>74</v>
      </c>
      <c r="E3936" s="47" t="s">
        <v>62</v>
      </c>
      <c r="F3936" s="47" t="s">
        <v>2231</v>
      </c>
      <c r="G3936" s="47" t="s">
        <v>97</v>
      </c>
      <c r="H3936" s="47" t="s">
        <v>2232</v>
      </c>
      <c r="I3936" s="47" t="n">
        <v>2</v>
      </c>
    </row>
    <row r="3937" customFormat="false" ht="15" hidden="false" customHeight="false" outlineLevel="0" collapsed="false">
      <c r="A3937" s="47" t="s">
        <v>6178</v>
      </c>
      <c r="B3937" s="47" t="s">
        <v>1049</v>
      </c>
      <c r="C3937" s="48" t="n">
        <v>46099</v>
      </c>
      <c r="D3937" s="47" t="s">
        <v>74</v>
      </c>
      <c r="E3937" s="47" t="s">
        <v>62</v>
      </c>
      <c r="F3937" s="47" t="s">
        <v>2317</v>
      </c>
      <c r="G3937" s="47" t="s">
        <v>97</v>
      </c>
      <c r="H3937" s="47" t="s">
        <v>2232</v>
      </c>
      <c r="I3937" s="47" t="n">
        <v>2</v>
      </c>
    </row>
    <row r="3938" customFormat="false" ht="15" hidden="false" customHeight="false" outlineLevel="0" collapsed="false">
      <c r="A3938" s="47" t="s">
        <v>6179</v>
      </c>
      <c r="B3938" s="47" t="s">
        <v>1050</v>
      </c>
      <c r="C3938" s="48" t="n">
        <v>46099</v>
      </c>
      <c r="D3938" s="47" t="s">
        <v>75</v>
      </c>
      <c r="E3938" s="47" t="s">
        <v>62</v>
      </c>
      <c r="F3938" s="47" t="s">
        <v>2228</v>
      </c>
      <c r="G3938" s="47" t="s">
        <v>93</v>
      </c>
      <c r="H3938" s="47" t="s">
        <v>2253</v>
      </c>
      <c r="I3938" s="47" t="n">
        <v>11</v>
      </c>
    </row>
    <row r="3939" customFormat="false" ht="15" hidden="false" customHeight="false" outlineLevel="0" collapsed="false">
      <c r="A3939" s="47" t="s">
        <v>6180</v>
      </c>
      <c r="B3939" s="47" t="s">
        <v>1050</v>
      </c>
      <c r="C3939" s="48" t="n">
        <v>46099</v>
      </c>
      <c r="D3939" s="47" t="s">
        <v>75</v>
      </c>
      <c r="E3939" s="47" t="s">
        <v>62</v>
      </c>
      <c r="F3939" s="47" t="s">
        <v>2317</v>
      </c>
      <c r="G3939" s="47" t="s">
        <v>97</v>
      </c>
      <c r="H3939" s="47" t="s">
        <v>2232</v>
      </c>
      <c r="I3939" s="47" t="n">
        <v>3</v>
      </c>
    </row>
    <row r="3940" customFormat="false" ht="15" hidden="false" customHeight="false" outlineLevel="0" collapsed="false">
      <c r="A3940" s="47" t="s">
        <v>6181</v>
      </c>
      <c r="B3940" s="47" t="s">
        <v>1050</v>
      </c>
      <c r="C3940" s="48" t="n">
        <v>46099</v>
      </c>
      <c r="D3940" s="47" t="s">
        <v>75</v>
      </c>
      <c r="E3940" s="47" t="s">
        <v>62</v>
      </c>
      <c r="F3940" s="47" t="s">
        <v>2231</v>
      </c>
      <c r="G3940" s="47" t="s">
        <v>97</v>
      </c>
      <c r="H3940" s="47" t="s">
        <v>2232</v>
      </c>
      <c r="I3940" s="47" t="n">
        <v>5</v>
      </c>
    </row>
    <row r="3941" customFormat="false" ht="15" hidden="false" customHeight="false" outlineLevel="0" collapsed="false">
      <c r="A3941" s="47" t="s">
        <v>6182</v>
      </c>
      <c r="B3941" s="47" t="s">
        <v>1050</v>
      </c>
      <c r="C3941" s="48" t="n">
        <v>46099</v>
      </c>
      <c r="D3941" s="47" t="s">
        <v>75</v>
      </c>
      <c r="E3941" s="47" t="s">
        <v>62</v>
      </c>
      <c r="F3941" s="47" t="s">
        <v>2231</v>
      </c>
      <c r="G3941" s="47" t="s">
        <v>97</v>
      </c>
      <c r="H3941" s="47" t="s">
        <v>2232</v>
      </c>
      <c r="I3941" s="47" t="n">
        <v>7</v>
      </c>
    </row>
    <row r="3942" customFormat="false" ht="15" hidden="false" customHeight="false" outlineLevel="0" collapsed="false">
      <c r="A3942" s="47" t="s">
        <v>6183</v>
      </c>
      <c r="B3942" s="47" t="s">
        <v>1050</v>
      </c>
      <c r="C3942" s="48" t="n">
        <v>46099</v>
      </c>
      <c r="D3942" s="47" t="s">
        <v>75</v>
      </c>
      <c r="E3942" s="47" t="s">
        <v>62</v>
      </c>
      <c r="F3942" s="47" t="s">
        <v>2228</v>
      </c>
      <c r="G3942" s="47" t="s">
        <v>97</v>
      </c>
      <c r="H3942" s="47" t="s">
        <v>2232</v>
      </c>
      <c r="I3942" s="47" t="n">
        <v>4</v>
      </c>
    </row>
    <row r="3943" customFormat="false" ht="15" hidden="false" customHeight="false" outlineLevel="0" collapsed="false">
      <c r="A3943" s="47" t="s">
        <v>6184</v>
      </c>
      <c r="B3943" s="47" t="s">
        <v>1050</v>
      </c>
      <c r="C3943" s="48" t="n">
        <v>46099</v>
      </c>
      <c r="D3943" s="47" t="s">
        <v>75</v>
      </c>
      <c r="E3943" s="47" t="s">
        <v>62</v>
      </c>
      <c r="F3943" s="47" t="s">
        <v>2231</v>
      </c>
      <c r="G3943" s="47" t="s">
        <v>97</v>
      </c>
      <c r="H3943" s="47" t="s">
        <v>2232</v>
      </c>
      <c r="I3943" s="47" t="n">
        <v>4</v>
      </c>
    </row>
    <row r="3944" customFormat="false" ht="15" hidden="false" customHeight="false" outlineLevel="0" collapsed="false">
      <c r="A3944" s="47" t="s">
        <v>6185</v>
      </c>
      <c r="B3944" s="47" t="s">
        <v>1051</v>
      </c>
      <c r="C3944" s="48" t="n">
        <v>46099</v>
      </c>
      <c r="D3944" s="47" t="s">
        <v>73</v>
      </c>
      <c r="E3944" s="47" t="s">
        <v>63</v>
      </c>
      <c r="F3944" s="47" t="s">
        <v>2255</v>
      </c>
      <c r="G3944" s="47" t="s">
        <v>93</v>
      </c>
      <c r="H3944" s="47" t="s">
        <v>2253</v>
      </c>
      <c r="I3944" s="47" t="n">
        <v>28</v>
      </c>
    </row>
    <row r="3945" customFormat="false" ht="15" hidden="false" customHeight="false" outlineLevel="0" collapsed="false">
      <c r="A3945" s="47" t="s">
        <v>6186</v>
      </c>
      <c r="B3945" s="47" t="s">
        <v>1051</v>
      </c>
      <c r="C3945" s="48" t="n">
        <v>46099</v>
      </c>
      <c r="D3945" s="47" t="s">
        <v>73</v>
      </c>
      <c r="E3945" s="47" t="s">
        <v>63</v>
      </c>
      <c r="F3945" s="47" t="s">
        <v>2255</v>
      </c>
      <c r="G3945" s="47" t="s">
        <v>97</v>
      </c>
      <c r="H3945" s="47" t="s">
        <v>2232</v>
      </c>
      <c r="I3945" s="47" t="n">
        <v>6</v>
      </c>
    </row>
    <row r="3946" customFormat="false" ht="15" hidden="false" customHeight="false" outlineLevel="0" collapsed="false">
      <c r="A3946" s="47" t="s">
        <v>6187</v>
      </c>
      <c r="B3946" s="47" t="s">
        <v>1051</v>
      </c>
      <c r="C3946" s="48" t="n">
        <v>46099</v>
      </c>
      <c r="D3946" s="47" t="s">
        <v>73</v>
      </c>
      <c r="E3946" s="47" t="s">
        <v>63</v>
      </c>
      <c r="F3946" s="47" t="s">
        <v>2255</v>
      </c>
      <c r="G3946" s="47" t="s">
        <v>97</v>
      </c>
      <c r="H3946" s="47" t="s">
        <v>2232</v>
      </c>
      <c r="I3946" s="47" t="n">
        <v>2</v>
      </c>
    </row>
    <row r="3947" customFormat="false" ht="15" hidden="false" customHeight="false" outlineLevel="0" collapsed="false">
      <c r="A3947" s="47" t="s">
        <v>6188</v>
      </c>
      <c r="B3947" s="47" t="s">
        <v>1051</v>
      </c>
      <c r="C3947" s="48" t="n">
        <v>46099</v>
      </c>
      <c r="D3947" s="47" t="s">
        <v>73</v>
      </c>
      <c r="E3947" s="47" t="s">
        <v>63</v>
      </c>
      <c r="F3947" s="47" t="s">
        <v>2260</v>
      </c>
      <c r="G3947" s="47" t="s">
        <v>97</v>
      </c>
      <c r="H3947" s="47" t="s">
        <v>2232</v>
      </c>
      <c r="I3947" s="47" t="n">
        <v>2</v>
      </c>
    </row>
    <row r="3948" customFormat="false" ht="15" hidden="false" customHeight="false" outlineLevel="0" collapsed="false">
      <c r="A3948" s="47" t="s">
        <v>6189</v>
      </c>
      <c r="B3948" s="47" t="s">
        <v>1051</v>
      </c>
      <c r="C3948" s="48" t="n">
        <v>46099</v>
      </c>
      <c r="D3948" s="47" t="s">
        <v>73</v>
      </c>
      <c r="E3948" s="47" t="s">
        <v>63</v>
      </c>
      <c r="F3948" s="47" t="s">
        <v>2255</v>
      </c>
      <c r="G3948" s="47" t="s">
        <v>97</v>
      </c>
      <c r="H3948" s="47" t="s">
        <v>2232</v>
      </c>
      <c r="I3948" s="47" t="n">
        <v>3</v>
      </c>
    </row>
    <row r="3949" customFormat="false" ht="15" hidden="false" customHeight="false" outlineLevel="0" collapsed="false">
      <c r="A3949" s="47" t="s">
        <v>6190</v>
      </c>
      <c r="B3949" s="47" t="s">
        <v>1051</v>
      </c>
      <c r="C3949" s="48" t="n">
        <v>46099</v>
      </c>
      <c r="D3949" s="47" t="s">
        <v>73</v>
      </c>
      <c r="E3949" s="47" t="s">
        <v>63</v>
      </c>
      <c r="F3949" s="47" t="s">
        <v>2255</v>
      </c>
      <c r="G3949" s="47" t="s">
        <v>98</v>
      </c>
      <c r="H3949" s="47" t="s">
        <v>2382</v>
      </c>
      <c r="I3949" s="47" t="n">
        <v>39</v>
      </c>
    </row>
    <row r="3950" customFormat="false" ht="15" hidden="false" customHeight="false" outlineLevel="0" collapsed="false">
      <c r="A3950" s="47" t="s">
        <v>6191</v>
      </c>
      <c r="B3950" s="47" t="s">
        <v>1053</v>
      </c>
      <c r="C3950" s="48" t="n">
        <v>46099</v>
      </c>
      <c r="D3950" s="47" t="s">
        <v>74</v>
      </c>
      <c r="E3950" s="47" t="s">
        <v>63</v>
      </c>
      <c r="F3950" s="47" t="s">
        <v>2255</v>
      </c>
      <c r="G3950" s="47" t="s">
        <v>95</v>
      </c>
      <c r="H3950" s="47" t="s">
        <v>2245</v>
      </c>
      <c r="I3950" s="47" t="n">
        <v>27</v>
      </c>
    </row>
    <row r="3951" customFormat="false" ht="15" hidden="false" customHeight="false" outlineLevel="0" collapsed="false">
      <c r="A3951" s="47" t="s">
        <v>6192</v>
      </c>
      <c r="B3951" s="47" t="s">
        <v>1053</v>
      </c>
      <c r="C3951" s="48" t="n">
        <v>46099</v>
      </c>
      <c r="D3951" s="47" t="s">
        <v>74</v>
      </c>
      <c r="E3951" s="47" t="s">
        <v>63</v>
      </c>
      <c r="F3951" s="47" t="s">
        <v>2255</v>
      </c>
      <c r="G3951" s="47" t="s">
        <v>97</v>
      </c>
      <c r="H3951" s="47" t="s">
        <v>2232</v>
      </c>
      <c r="I3951" s="47" t="n">
        <v>5</v>
      </c>
    </row>
    <row r="3952" customFormat="false" ht="15" hidden="false" customHeight="false" outlineLevel="0" collapsed="false">
      <c r="A3952" s="47" t="s">
        <v>6193</v>
      </c>
      <c r="B3952" s="47" t="s">
        <v>1053</v>
      </c>
      <c r="C3952" s="48" t="n">
        <v>46099</v>
      </c>
      <c r="D3952" s="47" t="s">
        <v>74</v>
      </c>
      <c r="E3952" s="47" t="s">
        <v>63</v>
      </c>
      <c r="F3952" s="47" t="s">
        <v>2260</v>
      </c>
      <c r="G3952" s="47" t="s">
        <v>97</v>
      </c>
      <c r="H3952" s="47" t="s">
        <v>2232</v>
      </c>
      <c r="I3952" s="47" t="n">
        <v>3</v>
      </c>
    </row>
    <row r="3953" customFormat="false" ht="15" hidden="false" customHeight="false" outlineLevel="0" collapsed="false">
      <c r="A3953" s="47" t="s">
        <v>6194</v>
      </c>
      <c r="B3953" s="47" t="s">
        <v>1053</v>
      </c>
      <c r="C3953" s="48" t="n">
        <v>46099</v>
      </c>
      <c r="D3953" s="47" t="s">
        <v>74</v>
      </c>
      <c r="E3953" s="47" t="s">
        <v>63</v>
      </c>
      <c r="F3953" s="47" t="s">
        <v>2260</v>
      </c>
      <c r="G3953" s="47" t="s">
        <v>97</v>
      </c>
      <c r="H3953" s="47" t="s">
        <v>2232</v>
      </c>
      <c r="I3953" s="47" t="n">
        <v>6</v>
      </c>
    </row>
    <row r="3954" customFormat="false" ht="15" hidden="false" customHeight="false" outlineLevel="0" collapsed="false">
      <c r="A3954" s="47" t="s">
        <v>6195</v>
      </c>
      <c r="B3954" s="47" t="s">
        <v>1053</v>
      </c>
      <c r="C3954" s="48" t="n">
        <v>46099</v>
      </c>
      <c r="D3954" s="47" t="s">
        <v>74</v>
      </c>
      <c r="E3954" s="47" t="s">
        <v>63</v>
      </c>
      <c r="F3954" s="47" t="s">
        <v>2260</v>
      </c>
      <c r="G3954" s="47" t="s">
        <v>97</v>
      </c>
      <c r="H3954" s="47" t="s">
        <v>2232</v>
      </c>
      <c r="I3954" s="47" t="n">
        <v>6</v>
      </c>
    </row>
    <row r="3955" customFormat="false" ht="15" hidden="false" customHeight="false" outlineLevel="0" collapsed="false">
      <c r="A3955" s="47" t="s">
        <v>6196</v>
      </c>
      <c r="B3955" s="47" t="s">
        <v>1053</v>
      </c>
      <c r="C3955" s="48" t="n">
        <v>46099</v>
      </c>
      <c r="D3955" s="47" t="s">
        <v>74</v>
      </c>
      <c r="E3955" s="47" t="s">
        <v>63</v>
      </c>
      <c r="F3955" s="47" t="s">
        <v>2252</v>
      </c>
      <c r="G3955" s="47" t="s">
        <v>97</v>
      </c>
      <c r="H3955" s="47" t="s">
        <v>2232</v>
      </c>
      <c r="I3955" s="47" t="n">
        <v>4</v>
      </c>
    </row>
    <row r="3956" customFormat="false" ht="15" hidden="false" customHeight="false" outlineLevel="0" collapsed="false">
      <c r="A3956" s="47" t="s">
        <v>6197</v>
      </c>
      <c r="B3956" s="47" t="s">
        <v>1053</v>
      </c>
      <c r="C3956" s="48" t="n">
        <v>46099</v>
      </c>
      <c r="D3956" s="47" t="s">
        <v>74</v>
      </c>
      <c r="E3956" s="47" t="s">
        <v>63</v>
      </c>
      <c r="F3956" s="47" t="s">
        <v>2252</v>
      </c>
      <c r="G3956" s="47" t="s">
        <v>97</v>
      </c>
      <c r="H3956" s="47" t="s">
        <v>2232</v>
      </c>
      <c r="I3956" s="47" t="n">
        <v>5</v>
      </c>
    </row>
    <row r="3957" customFormat="false" ht="15" hidden="false" customHeight="false" outlineLevel="0" collapsed="false">
      <c r="A3957" s="47" t="s">
        <v>6198</v>
      </c>
      <c r="B3957" s="47" t="s">
        <v>1053</v>
      </c>
      <c r="C3957" s="48" t="n">
        <v>46099</v>
      </c>
      <c r="D3957" s="47" t="s">
        <v>74</v>
      </c>
      <c r="E3957" s="47" t="s">
        <v>63</v>
      </c>
      <c r="F3957" s="47" t="s">
        <v>2255</v>
      </c>
      <c r="G3957" s="47" t="s">
        <v>97</v>
      </c>
      <c r="H3957" s="47" t="s">
        <v>2232</v>
      </c>
      <c r="I3957" s="47" t="n">
        <v>3</v>
      </c>
    </row>
    <row r="3958" customFormat="false" ht="15" hidden="false" customHeight="false" outlineLevel="0" collapsed="false">
      <c r="A3958" s="47" t="s">
        <v>6199</v>
      </c>
      <c r="B3958" s="47" t="s">
        <v>1053</v>
      </c>
      <c r="C3958" s="48" t="n">
        <v>46099</v>
      </c>
      <c r="D3958" s="47" t="s">
        <v>74</v>
      </c>
      <c r="E3958" s="47" t="s">
        <v>63</v>
      </c>
      <c r="F3958" s="47" t="s">
        <v>2255</v>
      </c>
      <c r="G3958" s="47" t="s">
        <v>97</v>
      </c>
      <c r="H3958" s="47" t="s">
        <v>2232</v>
      </c>
      <c r="I3958" s="47" t="n">
        <v>2</v>
      </c>
    </row>
    <row r="3959" customFormat="false" ht="15" hidden="false" customHeight="false" outlineLevel="0" collapsed="false">
      <c r="A3959" s="47" t="s">
        <v>6200</v>
      </c>
      <c r="B3959" s="47" t="s">
        <v>1053</v>
      </c>
      <c r="C3959" s="48" t="n">
        <v>46099</v>
      </c>
      <c r="D3959" s="47" t="s">
        <v>74</v>
      </c>
      <c r="E3959" s="47" t="s">
        <v>63</v>
      </c>
      <c r="F3959" s="47" t="s">
        <v>2255</v>
      </c>
      <c r="G3959" s="47" t="s">
        <v>97</v>
      </c>
      <c r="H3959" s="47" t="s">
        <v>2232</v>
      </c>
      <c r="I3959" s="47" t="n">
        <v>4</v>
      </c>
    </row>
    <row r="3960" customFormat="false" ht="15" hidden="false" customHeight="false" outlineLevel="0" collapsed="false">
      <c r="A3960" s="47" t="s">
        <v>6201</v>
      </c>
      <c r="B3960" s="47" t="s">
        <v>1053</v>
      </c>
      <c r="C3960" s="48" t="n">
        <v>46099</v>
      </c>
      <c r="D3960" s="47" t="s">
        <v>74</v>
      </c>
      <c r="E3960" s="47" t="s">
        <v>63</v>
      </c>
      <c r="F3960" s="47" t="s">
        <v>2260</v>
      </c>
      <c r="G3960" s="47" t="s">
        <v>97</v>
      </c>
      <c r="H3960" s="47" t="s">
        <v>2232</v>
      </c>
      <c r="I3960" s="47" t="n">
        <v>2</v>
      </c>
    </row>
    <row r="3961" customFormat="false" ht="15" hidden="false" customHeight="false" outlineLevel="0" collapsed="false">
      <c r="A3961" s="47" t="s">
        <v>6202</v>
      </c>
      <c r="B3961" s="47" t="s">
        <v>1054</v>
      </c>
      <c r="C3961" s="48" t="n">
        <v>46099</v>
      </c>
      <c r="D3961" s="47" t="s">
        <v>75</v>
      </c>
      <c r="E3961" s="47" t="s">
        <v>63</v>
      </c>
      <c r="F3961" s="47" t="s">
        <v>2252</v>
      </c>
      <c r="G3961" s="47" t="s">
        <v>93</v>
      </c>
      <c r="H3961" s="47" t="s">
        <v>2253</v>
      </c>
      <c r="I3961" s="47" t="n">
        <v>45</v>
      </c>
    </row>
    <row r="3962" customFormat="false" ht="15" hidden="false" customHeight="false" outlineLevel="0" collapsed="false">
      <c r="A3962" s="47" t="s">
        <v>6203</v>
      </c>
      <c r="B3962" s="47" t="s">
        <v>1054</v>
      </c>
      <c r="C3962" s="48" t="n">
        <v>46099</v>
      </c>
      <c r="D3962" s="47" t="s">
        <v>75</v>
      </c>
      <c r="E3962" s="47" t="s">
        <v>63</v>
      </c>
      <c r="F3962" s="47" t="s">
        <v>2255</v>
      </c>
      <c r="G3962" s="47" t="s">
        <v>93</v>
      </c>
      <c r="H3962" s="47" t="s">
        <v>2253</v>
      </c>
      <c r="I3962" s="47" t="n">
        <v>139</v>
      </c>
    </row>
    <row r="3963" customFormat="false" ht="15" hidden="false" customHeight="false" outlineLevel="0" collapsed="false">
      <c r="A3963" s="47" t="s">
        <v>6204</v>
      </c>
      <c r="B3963" s="47" t="s">
        <v>1054</v>
      </c>
      <c r="C3963" s="48" t="n">
        <v>46099</v>
      </c>
      <c r="D3963" s="47" t="s">
        <v>75</v>
      </c>
      <c r="E3963" s="47" t="s">
        <v>63</v>
      </c>
      <c r="F3963" s="47" t="s">
        <v>2255</v>
      </c>
      <c r="G3963" s="47" t="s">
        <v>97</v>
      </c>
      <c r="H3963" s="47" t="s">
        <v>2232</v>
      </c>
      <c r="I3963" s="47" t="n">
        <v>4</v>
      </c>
    </row>
    <row r="3964" customFormat="false" ht="15" hidden="false" customHeight="false" outlineLevel="0" collapsed="false">
      <c r="A3964" s="47" t="s">
        <v>6205</v>
      </c>
      <c r="B3964" s="47" t="s">
        <v>1055</v>
      </c>
      <c r="C3964" s="48" t="n">
        <v>46099</v>
      </c>
      <c r="D3964" s="47" t="s">
        <v>73</v>
      </c>
      <c r="E3964" s="47" t="s">
        <v>64</v>
      </c>
      <c r="F3964" s="47" t="s">
        <v>2278</v>
      </c>
      <c r="G3964" s="47" t="s">
        <v>97</v>
      </c>
      <c r="H3964" s="47" t="s">
        <v>2232</v>
      </c>
      <c r="I3964" s="47" t="n">
        <v>6</v>
      </c>
    </row>
    <row r="3965" customFormat="false" ht="15" hidden="false" customHeight="false" outlineLevel="0" collapsed="false">
      <c r="A3965" s="47" t="s">
        <v>6206</v>
      </c>
      <c r="B3965" s="47" t="s">
        <v>1055</v>
      </c>
      <c r="C3965" s="48" t="n">
        <v>46099</v>
      </c>
      <c r="D3965" s="47" t="s">
        <v>73</v>
      </c>
      <c r="E3965" s="47" t="s">
        <v>64</v>
      </c>
      <c r="F3965" s="47" t="s">
        <v>2278</v>
      </c>
      <c r="G3965" s="47" t="s">
        <v>97</v>
      </c>
      <c r="H3965" s="47" t="s">
        <v>2232</v>
      </c>
      <c r="I3965" s="47" t="n">
        <v>4</v>
      </c>
    </row>
    <row r="3966" customFormat="false" ht="15" hidden="false" customHeight="false" outlineLevel="0" collapsed="false">
      <c r="A3966" s="47" t="s">
        <v>6207</v>
      </c>
      <c r="B3966" s="47" t="s">
        <v>1055</v>
      </c>
      <c r="C3966" s="48" t="n">
        <v>46099</v>
      </c>
      <c r="D3966" s="47" t="s">
        <v>73</v>
      </c>
      <c r="E3966" s="47" t="s">
        <v>64</v>
      </c>
      <c r="F3966" s="47" t="s">
        <v>2278</v>
      </c>
      <c r="G3966" s="47" t="s">
        <v>97</v>
      </c>
      <c r="H3966" s="47" t="s">
        <v>2232</v>
      </c>
      <c r="I3966" s="47" t="n">
        <v>6</v>
      </c>
    </row>
    <row r="3967" customFormat="false" ht="15" hidden="false" customHeight="false" outlineLevel="0" collapsed="false">
      <c r="A3967" s="47" t="s">
        <v>6208</v>
      </c>
      <c r="B3967" s="47" t="s">
        <v>1056</v>
      </c>
      <c r="C3967" s="48" t="n">
        <v>46099</v>
      </c>
      <c r="D3967" s="47" t="s">
        <v>74</v>
      </c>
      <c r="E3967" s="47" t="s">
        <v>64</v>
      </c>
      <c r="F3967" s="47" t="s">
        <v>2278</v>
      </c>
      <c r="G3967" s="47" t="s">
        <v>97</v>
      </c>
      <c r="H3967" s="47" t="s">
        <v>2232</v>
      </c>
      <c r="I3967" s="47" t="n">
        <v>7</v>
      </c>
    </row>
    <row r="3968" customFormat="false" ht="15" hidden="false" customHeight="false" outlineLevel="0" collapsed="false">
      <c r="A3968" s="47" t="s">
        <v>6209</v>
      </c>
      <c r="B3968" s="47" t="s">
        <v>1056</v>
      </c>
      <c r="C3968" s="48" t="n">
        <v>46099</v>
      </c>
      <c r="D3968" s="47" t="s">
        <v>74</v>
      </c>
      <c r="E3968" s="47" t="s">
        <v>64</v>
      </c>
      <c r="F3968" s="47" t="s">
        <v>2278</v>
      </c>
      <c r="G3968" s="47" t="s">
        <v>97</v>
      </c>
      <c r="H3968" s="47" t="s">
        <v>2232</v>
      </c>
      <c r="I3968" s="47" t="n">
        <v>3</v>
      </c>
    </row>
    <row r="3969" customFormat="false" ht="15" hidden="false" customHeight="false" outlineLevel="0" collapsed="false">
      <c r="A3969" s="47" t="s">
        <v>6210</v>
      </c>
      <c r="B3969" s="47" t="s">
        <v>1056</v>
      </c>
      <c r="C3969" s="48" t="n">
        <v>46099</v>
      </c>
      <c r="D3969" s="47" t="s">
        <v>74</v>
      </c>
      <c r="E3969" s="47" t="s">
        <v>64</v>
      </c>
      <c r="F3969" s="47" t="s">
        <v>2280</v>
      </c>
      <c r="G3969" s="47" t="s">
        <v>97</v>
      </c>
      <c r="H3969" s="47" t="s">
        <v>2232</v>
      </c>
      <c r="I3969" s="47" t="n">
        <v>6</v>
      </c>
    </row>
    <row r="3970" customFormat="false" ht="15" hidden="false" customHeight="false" outlineLevel="0" collapsed="false">
      <c r="A3970" s="47" t="s">
        <v>6211</v>
      </c>
      <c r="B3970" s="47" t="s">
        <v>1057</v>
      </c>
      <c r="C3970" s="48" t="n">
        <v>46099</v>
      </c>
      <c r="D3970" s="47" t="s">
        <v>73</v>
      </c>
      <c r="E3970" s="47" t="s">
        <v>65</v>
      </c>
      <c r="F3970" s="47" t="s">
        <v>2284</v>
      </c>
      <c r="G3970" s="47" t="s">
        <v>97</v>
      </c>
      <c r="H3970" s="47" t="s">
        <v>2232</v>
      </c>
      <c r="I3970" s="47" t="n">
        <v>4</v>
      </c>
    </row>
    <row r="3971" customFormat="false" ht="15" hidden="false" customHeight="false" outlineLevel="0" collapsed="false">
      <c r="A3971" s="47" t="s">
        <v>6212</v>
      </c>
      <c r="B3971" s="47" t="s">
        <v>1057</v>
      </c>
      <c r="C3971" s="48" t="n">
        <v>46099</v>
      </c>
      <c r="D3971" s="47" t="s">
        <v>73</v>
      </c>
      <c r="E3971" s="47" t="s">
        <v>65</v>
      </c>
      <c r="F3971" s="47" t="s">
        <v>2289</v>
      </c>
      <c r="G3971" s="47" t="s">
        <v>97</v>
      </c>
      <c r="H3971" s="47" t="s">
        <v>2232</v>
      </c>
      <c r="I3971" s="47" t="n">
        <v>6</v>
      </c>
    </row>
    <row r="3972" customFormat="false" ht="15" hidden="false" customHeight="false" outlineLevel="0" collapsed="false">
      <c r="A3972" s="47" t="s">
        <v>6213</v>
      </c>
      <c r="B3972" s="47" t="s">
        <v>1057</v>
      </c>
      <c r="C3972" s="48" t="n">
        <v>46099</v>
      </c>
      <c r="D3972" s="47" t="s">
        <v>73</v>
      </c>
      <c r="E3972" s="47" t="s">
        <v>65</v>
      </c>
      <c r="F3972" s="47" t="s">
        <v>2284</v>
      </c>
      <c r="G3972" s="47" t="s">
        <v>97</v>
      </c>
      <c r="H3972" s="47" t="s">
        <v>2232</v>
      </c>
      <c r="I3972" s="47" t="n">
        <v>4</v>
      </c>
    </row>
    <row r="3973" customFormat="false" ht="15" hidden="false" customHeight="false" outlineLevel="0" collapsed="false">
      <c r="A3973" s="47" t="s">
        <v>6214</v>
      </c>
      <c r="B3973" s="47" t="s">
        <v>1059</v>
      </c>
      <c r="C3973" s="48" t="n">
        <v>46099</v>
      </c>
      <c r="D3973" s="47" t="s">
        <v>74</v>
      </c>
      <c r="E3973" s="47" t="s">
        <v>65</v>
      </c>
      <c r="F3973" s="47" t="s">
        <v>2289</v>
      </c>
      <c r="G3973" s="47" t="s">
        <v>96</v>
      </c>
      <c r="H3973" s="47" t="s">
        <v>2270</v>
      </c>
      <c r="I3973" s="47" t="n">
        <v>19</v>
      </c>
    </row>
    <row r="3974" customFormat="false" ht="15" hidden="false" customHeight="false" outlineLevel="0" collapsed="false">
      <c r="A3974" s="47" t="s">
        <v>6215</v>
      </c>
      <c r="B3974" s="47" t="s">
        <v>1059</v>
      </c>
      <c r="C3974" s="48" t="n">
        <v>46099</v>
      </c>
      <c r="D3974" s="47" t="s">
        <v>74</v>
      </c>
      <c r="E3974" s="47" t="s">
        <v>65</v>
      </c>
      <c r="F3974" s="47" t="s">
        <v>2284</v>
      </c>
      <c r="G3974" s="47" t="s">
        <v>97</v>
      </c>
      <c r="H3974" s="47" t="s">
        <v>2232</v>
      </c>
      <c r="I3974" s="47" t="n">
        <v>3</v>
      </c>
    </row>
    <row r="3975" customFormat="false" ht="15" hidden="false" customHeight="false" outlineLevel="0" collapsed="false">
      <c r="A3975" s="47" t="s">
        <v>6216</v>
      </c>
      <c r="B3975" s="47" t="s">
        <v>1059</v>
      </c>
      <c r="C3975" s="48" t="n">
        <v>46099</v>
      </c>
      <c r="D3975" s="47" t="s">
        <v>74</v>
      </c>
      <c r="E3975" s="47" t="s">
        <v>65</v>
      </c>
      <c r="F3975" s="47" t="s">
        <v>2284</v>
      </c>
      <c r="G3975" s="47" t="s">
        <v>97</v>
      </c>
      <c r="H3975" s="47" t="s">
        <v>2232</v>
      </c>
      <c r="I3975" s="47" t="n">
        <v>6</v>
      </c>
    </row>
    <row r="3976" customFormat="false" ht="15" hidden="false" customHeight="false" outlineLevel="0" collapsed="false">
      <c r="A3976" s="47" t="s">
        <v>6217</v>
      </c>
      <c r="B3976" s="47" t="s">
        <v>1059</v>
      </c>
      <c r="C3976" s="48" t="n">
        <v>46099</v>
      </c>
      <c r="D3976" s="47" t="s">
        <v>74</v>
      </c>
      <c r="E3976" s="47" t="s">
        <v>65</v>
      </c>
      <c r="F3976" s="47" t="s">
        <v>2284</v>
      </c>
      <c r="G3976" s="47" t="s">
        <v>97</v>
      </c>
      <c r="H3976" s="47" t="s">
        <v>2232</v>
      </c>
      <c r="I3976" s="47" t="n">
        <v>3</v>
      </c>
    </row>
    <row r="3977" customFormat="false" ht="15" hidden="false" customHeight="false" outlineLevel="0" collapsed="false">
      <c r="A3977" s="47" t="s">
        <v>6218</v>
      </c>
      <c r="B3977" s="47" t="s">
        <v>1060</v>
      </c>
      <c r="C3977" s="48" t="n">
        <v>46099</v>
      </c>
      <c r="D3977" s="47" t="s">
        <v>75</v>
      </c>
      <c r="E3977" s="47" t="s">
        <v>65</v>
      </c>
      <c r="F3977" s="47" t="s">
        <v>2284</v>
      </c>
      <c r="G3977" s="47" t="s">
        <v>93</v>
      </c>
      <c r="H3977" s="47" t="s">
        <v>2253</v>
      </c>
      <c r="I3977" s="47" t="n">
        <v>12</v>
      </c>
    </row>
    <row r="3978" customFormat="false" ht="15" hidden="false" customHeight="false" outlineLevel="0" collapsed="false">
      <c r="A3978" s="47" t="s">
        <v>6219</v>
      </c>
      <c r="B3978" s="47" t="s">
        <v>1060</v>
      </c>
      <c r="C3978" s="48" t="n">
        <v>46099</v>
      </c>
      <c r="D3978" s="47" t="s">
        <v>75</v>
      </c>
      <c r="E3978" s="47" t="s">
        <v>65</v>
      </c>
      <c r="F3978" s="47" t="s">
        <v>2284</v>
      </c>
      <c r="G3978" s="47" t="s">
        <v>95</v>
      </c>
      <c r="H3978" s="47" t="s">
        <v>2245</v>
      </c>
      <c r="I3978" s="47" t="n">
        <v>5</v>
      </c>
    </row>
    <row r="3979" customFormat="false" ht="15" hidden="false" customHeight="false" outlineLevel="0" collapsed="false">
      <c r="A3979" s="47" t="s">
        <v>6220</v>
      </c>
      <c r="B3979" s="47" t="s">
        <v>1060</v>
      </c>
      <c r="C3979" s="48" t="n">
        <v>46099</v>
      </c>
      <c r="D3979" s="47" t="s">
        <v>75</v>
      </c>
      <c r="E3979" s="47" t="s">
        <v>65</v>
      </c>
      <c r="F3979" s="47" t="s">
        <v>2289</v>
      </c>
      <c r="G3979" s="47" t="s">
        <v>96</v>
      </c>
      <c r="H3979" s="47" t="s">
        <v>2270</v>
      </c>
      <c r="I3979" s="47" t="n">
        <v>11</v>
      </c>
    </row>
    <row r="3980" customFormat="false" ht="15" hidden="false" customHeight="false" outlineLevel="0" collapsed="false">
      <c r="A3980" s="47" t="s">
        <v>6221</v>
      </c>
      <c r="B3980" s="47" t="s">
        <v>1060</v>
      </c>
      <c r="C3980" s="48" t="n">
        <v>46099</v>
      </c>
      <c r="D3980" s="47" t="s">
        <v>75</v>
      </c>
      <c r="E3980" s="47" t="s">
        <v>65</v>
      </c>
      <c r="F3980" s="47" t="s">
        <v>2284</v>
      </c>
      <c r="G3980" s="47" t="s">
        <v>97</v>
      </c>
      <c r="H3980" s="47" t="s">
        <v>2232</v>
      </c>
      <c r="I3980" s="47" t="n">
        <v>3</v>
      </c>
    </row>
    <row r="3981" customFormat="false" ht="15" hidden="false" customHeight="false" outlineLevel="0" collapsed="false">
      <c r="A3981" s="47" t="s">
        <v>6222</v>
      </c>
      <c r="B3981" s="47" t="s">
        <v>1060</v>
      </c>
      <c r="C3981" s="48" t="n">
        <v>46099</v>
      </c>
      <c r="D3981" s="47" t="s">
        <v>75</v>
      </c>
      <c r="E3981" s="47" t="s">
        <v>65</v>
      </c>
      <c r="F3981" s="47" t="s">
        <v>2284</v>
      </c>
      <c r="G3981" s="47" t="s">
        <v>97</v>
      </c>
      <c r="H3981" s="47" t="s">
        <v>2232</v>
      </c>
      <c r="I3981" s="47" t="n">
        <v>6</v>
      </c>
    </row>
    <row r="3982" customFormat="false" ht="15" hidden="false" customHeight="false" outlineLevel="0" collapsed="false">
      <c r="A3982" s="47" t="s">
        <v>6223</v>
      </c>
      <c r="B3982" s="47" t="s">
        <v>1060</v>
      </c>
      <c r="C3982" s="48" t="n">
        <v>46099</v>
      </c>
      <c r="D3982" s="47" t="s">
        <v>75</v>
      </c>
      <c r="E3982" s="47" t="s">
        <v>65</v>
      </c>
      <c r="F3982" s="47" t="s">
        <v>2289</v>
      </c>
      <c r="G3982" s="47" t="s">
        <v>97</v>
      </c>
      <c r="H3982" s="47" t="s">
        <v>2232</v>
      </c>
      <c r="I3982" s="47" t="n">
        <v>5</v>
      </c>
    </row>
    <row r="3983" customFormat="false" ht="15" hidden="false" customHeight="false" outlineLevel="0" collapsed="false">
      <c r="A3983" s="47" t="s">
        <v>6224</v>
      </c>
      <c r="B3983" s="47" t="s">
        <v>1060</v>
      </c>
      <c r="C3983" s="48" t="n">
        <v>46099</v>
      </c>
      <c r="D3983" s="47" t="s">
        <v>75</v>
      </c>
      <c r="E3983" s="47" t="s">
        <v>65</v>
      </c>
      <c r="F3983" s="47" t="s">
        <v>2289</v>
      </c>
      <c r="G3983" s="47" t="s">
        <v>97</v>
      </c>
      <c r="H3983" s="47" t="s">
        <v>2232</v>
      </c>
      <c r="I3983" s="47" t="n">
        <v>5</v>
      </c>
    </row>
    <row r="3984" customFormat="false" ht="15" hidden="false" customHeight="false" outlineLevel="0" collapsed="false">
      <c r="A3984" s="47" t="s">
        <v>6225</v>
      </c>
      <c r="B3984" s="47" t="s">
        <v>1060</v>
      </c>
      <c r="C3984" s="48" t="n">
        <v>46099</v>
      </c>
      <c r="D3984" s="47" t="s">
        <v>75</v>
      </c>
      <c r="E3984" s="47" t="s">
        <v>65</v>
      </c>
      <c r="F3984" s="47" t="s">
        <v>2289</v>
      </c>
      <c r="G3984" s="47" t="s">
        <v>97</v>
      </c>
      <c r="H3984" s="47" t="s">
        <v>2232</v>
      </c>
      <c r="I3984" s="47" t="n">
        <v>6</v>
      </c>
    </row>
    <row r="3985" customFormat="false" ht="15" hidden="false" customHeight="false" outlineLevel="0" collapsed="false">
      <c r="A3985" s="47" t="s">
        <v>6226</v>
      </c>
      <c r="B3985" s="47" t="s">
        <v>1060</v>
      </c>
      <c r="C3985" s="48" t="n">
        <v>46099</v>
      </c>
      <c r="D3985" s="47" t="s">
        <v>75</v>
      </c>
      <c r="E3985" s="47" t="s">
        <v>65</v>
      </c>
      <c r="F3985" s="47" t="s">
        <v>2289</v>
      </c>
      <c r="G3985" s="47" t="s">
        <v>97</v>
      </c>
      <c r="H3985" s="47" t="s">
        <v>2232</v>
      </c>
      <c r="I3985" s="47" t="n">
        <v>3</v>
      </c>
    </row>
    <row r="3986" customFormat="false" ht="15" hidden="false" customHeight="false" outlineLevel="0" collapsed="false">
      <c r="A3986" s="47" t="s">
        <v>6227</v>
      </c>
      <c r="B3986" s="47" t="s">
        <v>1060</v>
      </c>
      <c r="C3986" s="48" t="n">
        <v>46099</v>
      </c>
      <c r="D3986" s="47" t="s">
        <v>75</v>
      </c>
      <c r="E3986" s="47" t="s">
        <v>65</v>
      </c>
      <c r="F3986" s="47" t="s">
        <v>2289</v>
      </c>
      <c r="G3986" s="47" t="s">
        <v>97</v>
      </c>
      <c r="H3986" s="47" t="s">
        <v>2232</v>
      </c>
      <c r="I3986" s="47" t="n">
        <v>5</v>
      </c>
    </row>
    <row r="3987" customFormat="false" ht="15" hidden="false" customHeight="false" outlineLevel="0" collapsed="false">
      <c r="A3987" s="47" t="s">
        <v>6228</v>
      </c>
      <c r="B3987" s="47" t="s">
        <v>1060</v>
      </c>
      <c r="C3987" s="48" t="n">
        <v>46099</v>
      </c>
      <c r="D3987" s="47" t="s">
        <v>75</v>
      </c>
      <c r="E3987" s="47" t="s">
        <v>65</v>
      </c>
      <c r="F3987" s="47" t="s">
        <v>2289</v>
      </c>
      <c r="G3987" s="47" t="s">
        <v>97</v>
      </c>
      <c r="H3987" s="47" t="s">
        <v>2232</v>
      </c>
      <c r="I3987" s="47" t="n">
        <v>3</v>
      </c>
    </row>
    <row r="3988" customFormat="false" ht="15" hidden="false" customHeight="false" outlineLevel="0" collapsed="false">
      <c r="A3988" s="47" t="s">
        <v>6229</v>
      </c>
      <c r="B3988" s="47" t="s">
        <v>1060</v>
      </c>
      <c r="C3988" s="48" t="n">
        <v>46099</v>
      </c>
      <c r="D3988" s="47" t="s">
        <v>75</v>
      </c>
      <c r="E3988" s="47" t="s">
        <v>65</v>
      </c>
      <c r="F3988" s="47" t="s">
        <v>2284</v>
      </c>
      <c r="G3988" s="47" t="s">
        <v>97</v>
      </c>
      <c r="H3988" s="47" t="s">
        <v>2232</v>
      </c>
      <c r="I3988" s="47" t="n">
        <v>5</v>
      </c>
    </row>
    <row r="3989" customFormat="false" ht="15" hidden="false" customHeight="false" outlineLevel="0" collapsed="false">
      <c r="A3989" s="47" t="s">
        <v>6230</v>
      </c>
      <c r="B3989" s="47" t="s">
        <v>1061</v>
      </c>
      <c r="C3989" s="48" t="n">
        <v>46100</v>
      </c>
      <c r="D3989" s="47" t="s">
        <v>73</v>
      </c>
      <c r="E3989" s="47" t="s">
        <v>62</v>
      </c>
      <c r="F3989" s="47" t="s">
        <v>2228</v>
      </c>
      <c r="G3989" s="47" t="s">
        <v>93</v>
      </c>
      <c r="H3989" s="47" t="s">
        <v>2253</v>
      </c>
      <c r="I3989" s="47" t="n">
        <v>12</v>
      </c>
    </row>
    <row r="3990" customFormat="false" ht="15" hidden="false" customHeight="false" outlineLevel="0" collapsed="false">
      <c r="A3990" s="47" t="s">
        <v>6231</v>
      </c>
      <c r="B3990" s="47" t="s">
        <v>1061</v>
      </c>
      <c r="C3990" s="48" t="n">
        <v>46100</v>
      </c>
      <c r="D3990" s="47" t="s">
        <v>73</v>
      </c>
      <c r="E3990" s="47" t="s">
        <v>62</v>
      </c>
      <c r="F3990" s="47" t="s">
        <v>2231</v>
      </c>
      <c r="G3990" s="47" t="s">
        <v>96</v>
      </c>
      <c r="H3990" s="47" t="s">
        <v>2270</v>
      </c>
      <c r="I3990" s="47" t="n">
        <v>21</v>
      </c>
    </row>
    <row r="3991" customFormat="false" ht="15" hidden="false" customHeight="false" outlineLevel="0" collapsed="false">
      <c r="A3991" s="47" t="s">
        <v>6232</v>
      </c>
      <c r="B3991" s="47" t="s">
        <v>1061</v>
      </c>
      <c r="C3991" s="48" t="n">
        <v>46100</v>
      </c>
      <c r="D3991" s="47" t="s">
        <v>73</v>
      </c>
      <c r="E3991" s="47" t="s">
        <v>62</v>
      </c>
      <c r="F3991" s="47" t="s">
        <v>2228</v>
      </c>
      <c r="G3991" s="47" t="s">
        <v>97</v>
      </c>
      <c r="H3991" s="47" t="s">
        <v>2232</v>
      </c>
      <c r="I3991" s="47" t="n">
        <v>3</v>
      </c>
    </row>
    <row r="3992" customFormat="false" ht="15" hidden="false" customHeight="false" outlineLevel="0" collapsed="false">
      <c r="A3992" s="47" t="s">
        <v>6233</v>
      </c>
      <c r="B3992" s="47" t="s">
        <v>1061</v>
      </c>
      <c r="C3992" s="48" t="n">
        <v>46100</v>
      </c>
      <c r="D3992" s="47" t="s">
        <v>73</v>
      </c>
      <c r="E3992" s="47" t="s">
        <v>62</v>
      </c>
      <c r="F3992" s="47" t="s">
        <v>2228</v>
      </c>
      <c r="G3992" s="47" t="s">
        <v>97</v>
      </c>
      <c r="H3992" s="47" t="s">
        <v>2232</v>
      </c>
      <c r="I3992" s="47" t="n">
        <v>3</v>
      </c>
    </row>
    <row r="3993" customFormat="false" ht="15" hidden="false" customHeight="false" outlineLevel="0" collapsed="false">
      <c r="A3993" s="47" t="s">
        <v>6234</v>
      </c>
      <c r="B3993" s="47" t="s">
        <v>1061</v>
      </c>
      <c r="C3993" s="48" t="n">
        <v>46100</v>
      </c>
      <c r="D3993" s="47" t="s">
        <v>73</v>
      </c>
      <c r="E3993" s="47" t="s">
        <v>62</v>
      </c>
      <c r="F3993" s="47" t="s">
        <v>2228</v>
      </c>
      <c r="G3993" s="47" t="s">
        <v>97</v>
      </c>
      <c r="H3993" s="47" t="s">
        <v>2232</v>
      </c>
      <c r="I3993" s="47" t="n">
        <v>6</v>
      </c>
    </row>
    <row r="3994" customFormat="false" ht="15" hidden="false" customHeight="false" outlineLevel="0" collapsed="false">
      <c r="A3994" s="47" t="s">
        <v>6235</v>
      </c>
      <c r="B3994" s="47" t="s">
        <v>1061</v>
      </c>
      <c r="C3994" s="48" t="n">
        <v>46100</v>
      </c>
      <c r="D3994" s="47" t="s">
        <v>73</v>
      </c>
      <c r="E3994" s="47" t="s">
        <v>62</v>
      </c>
      <c r="F3994" s="47" t="s">
        <v>2317</v>
      </c>
      <c r="G3994" s="47" t="s">
        <v>97</v>
      </c>
      <c r="H3994" s="47" t="s">
        <v>2232</v>
      </c>
      <c r="I3994" s="47" t="n">
        <v>4</v>
      </c>
    </row>
    <row r="3995" customFormat="false" ht="15" hidden="false" customHeight="false" outlineLevel="0" collapsed="false">
      <c r="A3995" s="47" t="s">
        <v>6236</v>
      </c>
      <c r="B3995" s="47" t="s">
        <v>1063</v>
      </c>
      <c r="C3995" s="48" t="n">
        <v>46100</v>
      </c>
      <c r="D3995" s="47" t="s">
        <v>74</v>
      </c>
      <c r="E3995" s="47" t="s">
        <v>62</v>
      </c>
      <c r="F3995" s="47" t="s">
        <v>2228</v>
      </c>
      <c r="G3995" s="47" t="s">
        <v>97</v>
      </c>
      <c r="H3995" s="47" t="s">
        <v>2232</v>
      </c>
      <c r="I3995" s="47" t="n">
        <v>7</v>
      </c>
    </row>
    <row r="3996" customFormat="false" ht="15" hidden="false" customHeight="false" outlineLevel="0" collapsed="false">
      <c r="A3996" s="47" t="s">
        <v>6237</v>
      </c>
      <c r="B3996" s="47" t="s">
        <v>1063</v>
      </c>
      <c r="C3996" s="48" t="n">
        <v>46100</v>
      </c>
      <c r="D3996" s="47" t="s">
        <v>74</v>
      </c>
      <c r="E3996" s="47" t="s">
        <v>62</v>
      </c>
      <c r="F3996" s="47" t="s">
        <v>2231</v>
      </c>
      <c r="G3996" s="47" t="s">
        <v>97</v>
      </c>
      <c r="H3996" s="47" t="s">
        <v>2232</v>
      </c>
      <c r="I3996" s="47" t="n">
        <v>2</v>
      </c>
    </row>
    <row r="3997" customFormat="false" ht="15" hidden="false" customHeight="false" outlineLevel="0" collapsed="false">
      <c r="A3997" s="47" t="s">
        <v>6238</v>
      </c>
      <c r="B3997" s="47" t="s">
        <v>1063</v>
      </c>
      <c r="C3997" s="48" t="n">
        <v>46100</v>
      </c>
      <c r="D3997" s="47" t="s">
        <v>74</v>
      </c>
      <c r="E3997" s="47" t="s">
        <v>62</v>
      </c>
      <c r="F3997" s="47" t="s">
        <v>2228</v>
      </c>
      <c r="G3997" s="47" t="s">
        <v>97</v>
      </c>
      <c r="H3997" s="47" t="s">
        <v>2232</v>
      </c>
      <c r="I3997" s="47" t="n">
        <v>5</v>
      </c>
    </row>
    <row r="3998" customFormat="false" ht="15" hidden="false" customHeight="false" outlineLevel="0" collapsed="false">
      <c r="A3998" s="47" t="s">
        <v>6239</v>
      </c>
      <c r="B3998" s="47" t="s">
        <v>1064</v>
      </c>
      <c r="C3998" s="48" t="n">
        <v>46100</v>
      </c>
      <c r="D3998" s="47" t="s">
        <v>75</v>
      </c>
      <c r="E3998" s="47" t="s">
        <v>62</v>
      </c>
      <c r="F3998" s="47" t="s">
        <v>2228</v>
      </c>
      <c r="G3998" s="47" t="s">
        <v>97</v>
      </c>
      <c r="H3998" s="47" t="s">
        <v>2232</v>
      </c>
      <c r="I3998" s="47" t="n">
        <v>5</v>
      </c>
    </row>
    <row r="3999" customFormat="false" ht="15" hidden="false" customHeight="false" outlineLevel="0" collapsed="false">
      <c r="A3999" s="47" t="s">
        <v>6240</v>
      </c>
      <c r="B3999" s="47" t="s">
        <v>1064</v>
      </c>
      <c r="C3999" s="48" t="n">
        <v>46100</v>
      </c>
      <c r="D3999" s="47" t="s">
        <v>75</v>
      </c>
      <c r="E3999" s="47" t="s">
        <v>62</v>
      </c>
      <c r="F3999" s="47" t="s">
        <v>2228</v>
      </c>
      <c r="G3999" s="47" t="s">
        <v>97</v>
      </c>
      <c r="H3999" s="47" t="s">
        <v>2232</v>
      </c>
      <c r="I3999" s="47" t="n">
        <v>4</v>
      </c>
    </row>
    <row r="4000" customFormat="false" ht="15" hidden="false" customHeight="false" outlineLevel="0" collapsed="false">
      <c r="A4000" s="47" t="s">
        <v>6241</v>
      </c>
      <c r="B4000" s="47" t="s">
        <v>1064</v>
      </c>
      <c r="C4000" s="48" t="n">
        <v>46100</v>
      </c>
      <c r="D4000" s="47" t="s">
        <v>75</v>
      </c>
      <c r="E4000" s="47" t="s">
        <v>62</v>
      </c>
      <c r="F4000" s="47" t="s">
        <v>2228</v>
      </c>
      <c r="G4000" s="47" t="s">
        <v>97</v>
      </c>
      <c r="H4000" s="47" t="s">
        <v>2232</v>
      </c>
      <c r="I4000" s="47" t="n">
        <v>5</v>
      </c>
    </row>
    <row r="4001" customFormat="false" ht="15" hidden="false" customHeight="false" outlineLevel="0" collapsed="false">
      <c r="A4001" s="47" t="s">
        <v>6242</v>
      </c>
      <c r="B4001" s="47" t="s">
        <v>1065</v>
      </c>
      <c r="C4001" s="48" t="n">
        <v>46100</v>
      </c>
      <c r="D4001" s="47" t="s">
        <v>73</v>
      </c>
      <c r="E4001" s="47" t="s">
        <v>63</v>
      </c>
      <c r="F4001" s="47" t="s">
        <v>2252</v>
      </c>
      <c r="G4001" s="47" t="s">
        <v>97</v>
      </c>
      <c r="H4001" s="47" t="s">
        <v>2232</v>
      </c>
      <c r="I4001" s="47" t="n">
        <v>6</v>
      </c>
    </row>
    <row r="4002" customFormat="false" ht="15" hidden="false" customHeight="false" outlineLevel="0" collapsed="false">
      <c r="A4002" s="47" t="s">
        <v>6243</v>
      </c>
      <c r="B4002" s="47" t="s">
        <v>1065</v>
      </c>
      <c r="C4002" s="48" t="n">
        <v>46100</v>
      </c>
      <c r="D4002" s="47" t="s">
        <v>73</v>
      </c>
      <c r="E4002" s="47" t="s">
        <v>63</v>
      </c>
      <c r="F4002" s="47" t="s">
        <v>2255</v>
      </c>
      <c r="G4002" s="47" t="s">
        <v>97</v>
      </c>
      <c r="H4002" s="47" t="s">
        <v>2232</v>
      </c>
      <c r="I4002" s="47" t="n">
        <v>2</v>
      </c>
    </row>
    <row r="4003" customFormat="false" ht="15" hidden="false" customHeight="false" outlineLevel="0" collapsed="false">
      <c r="A4003" s="47" t="s">
        <v>6244</v>
      </c>
      <c r="B4003" s="47" t="s">
        <v>1065</v>
      </c>
      <c r="C4003" s="48" t="n">
        <v>46100</v>
      </c>
      <c r="D4003" s="47" t="s">
        <v>73</v>
      </c>
      <c r="E4003" s="47" t="s">
        <v>63</v>
      </c>
      <c r="F4003" s="47" t="s">
        <v>2255</v>
      </c>
      <c r="G4003" s="47" t="s">
        <v>97</v>
      </c>
      <c r="H4003" s="47" t="s">
        <v>2232</v>
      </c>
      <c r="I4003" s="47" t="n">
        <v>4</v>
      </c>
    </row>
    <row r="4004" customFormat="false" ht="15" hidden="false" customHeight="false" outlineLevel="0" collapsed="false">
      <c r="A4004" s="47" t="s">
        <v>6245</v>
      </c>
      <c r="B4004" s="47" t="s">
        <v>1066</v>
      </c>
      <c r="C4004" s="48" t="n">
        <v>46100</v>
      </c>
      <c r="D4004" s="47" t="s">
        <v>74</v>
      </c>
      <c r="E4004" s="47" t="s">
        <v>63</v>
      </c>
      <c r="F4004" s="47" t="s">
        <v>2255</v>
      </c>
      <c r="G4004" s="47" t="s">
        <v>97</v>
      </c>
      <c r="H4004" s="47" t="s">
        <v>2232</v>
      </c>
      <c r="I4004" s="47" t="n">
        <v>2</v>
      </c>
    </row>
    <row r="4005" customFormat="false" ht="15" hidden="false" customHeight="false" outlineLevel="0" collapsed="false">
      <c r="A4005" s="47" t="s">
        <v>6246</v>
      </c>
      <c r="B4005" s="47" t="s">
        <v>1066</v>
      </c>
      <c r="C4005" s="48" t="n">
        <v>46100</v>
      </c>
      <c r="D4005" s="47" t="s">
        <v>74</v>
      </c>
      <c r="E4005" s="47" t="s">
        <v>63</v>
      </c>
      <c r="F4005" s="47" t="s">
        <v>2255</v>
      </c>
      <c r="G4005" s="47" t="s">
        <v>97</v>
      </c>
      <c r="H4005" s="47" t="s">
        <v>2232</v>
      </c>
      <c r="I4005" s="47" t="n">
        <v>2</v>
      </c>
    </row>
    <row r="4006" customFormat="false" ht="15" hidden="false" customHeight="false" outlineLevel="0" collapsed="false">
      <c r="A4006" s="47" t="s">
        <v>6247</v>
      </c>
      <c r="B4006" s="47" t="s">
        <v>1066</v>
      </c>
      <c r="C4006" s="48" t="n">
        <v>46100</v>
      </c>
      <c r="D4006" s="47" t="s">
        <v>74</v>
      </c>
      <c r="E4006" s="47" t="s">
        <v>63</v>
      </c>
      <c r="F4006" s="47" t="s">
        <v>2252</v>
      </c>
      <c r="G4006" s="47" t="s">
        <v>97</v>
      </c>
      <c r="H4006" s="47" t="s">
        <v>2232</v>
      </c>
      <c r="I4006" s="47" t="n">
        <v>2</v>
      </c>
    </row>
    <row r="4007" customFormat="false" ht="15" hidden="false" customHeight="false" outlineLevel="0" collapsed="false">
      <c r="A4007" s="47" t="s">
        <v>6248</v>
      </c>
      <c r="B4007" s="47" t="s">
        <v>1066</v>
      </c>
      <c r="C4007" s="48" t="n">
        <v>46100</v>
      </c>
      <c r="D4007" s="47" t="s">
        <v>74</v>
      </c>
      <c r="E4007" s="47" t="s">
        <v>63</v>
      </c>
      <c r="F4007" s="47" t="s">
        <v>2255</v>
      </c>
      <c r="G4007" s="47" t="s">
        <v>97</v>
      </c>
      <c r="H4007" s="47" t="s">
        <v>2232</v>
      </c>
      <c r="I4007" s="47" t="n">
        <v>7</v>
      </c>
    </row>
    <row r="4008" customFormat="false" ht="15" hidden="false" customHeight="false" outlineLevel="0" collapsed="false">
      <c r="A4008" s="47" t="s">
        <v>6249</v>
      </c>
      <c r="B4008" s="47" t="s">
        <v>1067</v>
      </c>
      <c r="C4008" s="48" t="n">
        <v>46100</v>
      </c>
      <c r="D4008" s="47" t="s">
        <v>75</v>
      </c>
      <c r="E4008" s="47" t="s">
        <v>63</v>
      </c>
      <c r="F4008" s="47" t="s">
        <v>2255</v>
      </c>
      <c r="G4008" s="47" t="s">
        <v>93</v>
      </c>
      <c r="H4008" s="47" t="s">
        <v>2253</v>
      </c>
      <c r="I4008" s="47" t="n">
        <v>29</v>
      </c>
    </row>
    <row r="4009" customFormat="false" ht="15" hidden="false" customHeight="false" outlineLevel="0" collapsed="false">
      <c r="A4009" s="47" t="s">
        <v>6250</v>
      </c>
      <c r="B4009" s="47" t="s">
        <v>1067</v>
      </c>
      <c r="C4009" s="48" t="n">
        <v>46100</v>
      </c>
      <c r="D4009" s="47" t="s">
        <v>75</v>
      </c>
      <c r="E4009" s="47" t="s">
        <v>63</v>
      </c>
      <c r="F4009" s="47" t="s">
        <v>2255</v>
      </c>
      <c r="G4009" s="47" t="s">
        <v>93</v>
      </c>
      <c r="H4009" s="47" t="s">
        <v>2253</v>
      </c>
      <c r="I4009" s="47" t="n">
        <v>165</v>
      </c>
    </row>
    <row r="4010" customFormat="false" ht="15" hidden="false" customHeight="false" outlineLevel="0" collapsed="false">
      <c r="A4010" s="47" t="s">
        <v>6251</v>
      </c>
      <c r="B4010" s="47" t="s">
        <v>1067</v>
      </c>
      <c r="C4010" s="48" t="n">
        <v>46100</v>
      </c>
      <c r="D4010" s="47" t="s">
        <v>75</v>
      </c>
      <c r="E4010" s="47" t="s">
        <v>63</v>
      </c>
      <c r="F4010" s="47" t="s">
        <v>2255</v>
      </c>
      <c r="G4010" s="47" t="s">
        <v>97</v>
      </c>
      <c r="H4010" s="47" t="s">
        <v>2232</v>
      </c>
      <c r="I4010" s="47" t="n">
        <v>2</v>
      </c>
    </row>
    <row r="4011" customFormat="false" ht="15" hidden="false" customHeight="false" outlineLevel="0" collapsed="false">
      <c r="A4011" s="47" t="s">
        <v>6252</v>
      </c>
      <c r="B4011" s="47" t="s">
        <v>1067</v>
      </c>
      <c r="C4011" s="48" t="n">
        <v>46100</v>
      </c>
      <c r="D4011" s="47" t="s">
        <v>75</v>
      </c>
      <c r="E4011" s="47" t="s">
        <v>63</v>
      </c>
      <c r="F4011" s="47" t="s">
        <v>2252</v>
      </c>
      <c r="G4011" s="47" t="s">
        <v>97</v>
      </c>
      <c r="H4011" s="47" t="s">
        <v>2232</v>
      </c>
      <c r="I4011" s="47" t="n">
        <v>7</v>
      </c>
    </row>
    <row r="4012" customFormat="false" ht="15" hidden="false" customHeight="false" outlineLevel="0" collapsed="false">
      <c r="A4012" s="47" t="s">
        <v>6253</v>
      </c>
      <c r="B4012" s="47" t="s">
        <v>1067</v>
      </c>
      <c r="C4012" s="48" t="n">
        <v>46100</v>
      </c>
      <c r="D4012" s="47" t="s">
        <v>75</v>
      </c>
      <c r="E4012" s="47" t="s">
        <v>63</v>
      </c>
      <c r="F4012" s="47" t="s">
        <v>2252</v>
      </c>
      <c r="G4012" s="47" t="s">
        <v>97</v>
      </c>
      <c r="H4012" s="47" t="s">
        <v>2232</v>
      </c>
      <c r="I4012" s="47" t="n">
        <v>3</v>
      </c>
    </row>
    <row r="4013" customFormat="false" ht="15" hidden="false" customHeight="false" outlineLevel="0" collapsed="false">
      <c r="A4013" s="47" t="s">
        <v>6254</v>
      </c>
      <c r="B4013" s="47" t="s">
        <v>1067</v>
      </c>
      <c r="C4013" s="48" t="n">
        <v>46100</v>
      </c>
      <c r="D4013" s="47" t="s">
        <v>75</v>
      </c>
      <c r="E4013" s="47" t="s">
        <v>63</v>
      </c>
      <c r="F4013" s="47" t="s">
        <v>2260</v>
      </c>
      <c r="G4013" s="47" t="s">
        <v>97</v>
      </c>
      <c r="H4013" s="47" t="s">
        <v>2232</v>
      </c>
      <c r="I4013" s="47" t="n">
        <v>5</v>
      </c>
    </row>
    <row r="4014" customFormat="false" ht="15" hidden="false" customHeight="false" outlineLevel="0" collapsed="false">
      <c r="A4014" s="47" t="s">
        <v>6255</v>
      </c>
      <c r="B4014" s="47" t="s">
        <v>1067</v>
      </c>
      <c r="C4014" s="48" t="n">
        <v>46100</v>
      </c>
      <c r="D4014" s="47" t="s">
        <v>75</v>
      </c>
      <c r="E4014" s="47" t="s">
        <v>63</v>
      </c>
      <c r="F4014" s="47" t="s">
        <v>2255</v>
      </c>
      <c r="G4014" s="47" t="s">
        <v>97</v>
      </c>
      <c r="H4014" s="47" t="s">
        <v>2232</v>
      </c>
      <c r="I4014" s="47" t="n">
        <v>4</v>
      </c>
    </row>
    <row r="4015" customFormat="false" ht="15" hidden="false" customHeight="false" outlineLevel="0" collapsed="false">
      <c r="A4015" s="47" t="s">
        <v>6256</v>
      </c>
      <c r="B4015" s="47" t="s">
        <v>1067</v>
      </c>
      <c r="C4015" s="48" t="n">
        <v>46100</v>
      </c>
      <c r="D4015" s="47" t="s">
        <v>75</v>
      </c>
      <c r="E4015" s="47" t="s">
        <v>63</v>
      </c>
      <c r="F4015" s="47" t="s">
        <v>2252</v>
      </c>
      <c r="G4015" s="47" t="s">
        <v>97</v>
      </c>
      <c r="H4015" s="47" t="s">
        <v>2232</v>
      </c>
      <c r="I4015" s="47" t="n">
        <v>2</v>
      </c>
    </row>
    <row r="4016" customFormat="false" ht="15" hidden="false" customHeight="false" outlineLevel="0" collapsed="false">
      <c r="A4016" s="47" t="s">
        <v>6257</v>
      </c>
      <c r="B4016" s="47" t="s">
        <v>1067</v>
      </c>
      <c r="C4016" s="48" t="n">
        <v>46100</v>
      </c>
      <c r="D4016" s="47" t="s">
        <v>75</v>
      </c>
      <c r="E4016" s="47" t="s">
        <v>63</v>
      </c>
      <c r="F4016" s="47" t="s">
        <v>2252</v>
      </c>
      <c r="G4016" s="47" t="s">
        <v>97</v>
      </c>
      <c r="H4016" s="47" t="s">
        <v>2232</v>
      </c>
      <c r="I4016" s="47" t="n">
        <v>2</v>
      </c>
    </row>
    <row r="4017" customFormat="false" ht="15" hidden="false" customHeight="false" outlineLevel="0" collapsed="false">
      <c r="A4017" s="47" t="s">
        <v>6258</v>
      </c>
      <c r="B4017" s="47" t="s">
        <v>1067</v>
      </c>
      <c r="C4017" s="48" t="n">
        <v>46100</v>
      </c>
      <c r="D4017" s="47" t="s">
        <v>75</v>
      </c>
      <c r="E4017" s="47" t="s">
        <v>63</v>
      </c>
      <c r="F4017" s="47" t="s">
        <v>2252</v>
      </c>
      <c r="G4017" s="47" t="s">
        <v>97</v>
      </c>
      <c r="H4017" s="47" t="s">
        <v>2232</v>
      </c>
      <c r="I4017" s="47" t="n">
        <v>4</v>
      </c>
    </row>
    <row r="4018" customFormat="false" ht="15" hidden="false" customHeight="false" outlineLevel="0" collapsed="false">
      <c r="A4018" s="47" t="s">
        <v>6259</v>
      </c>
      <c r="B4018" s="47" t="s">
        <v>1067</v>
      </c>
      <c r="C4018" s="48" t="n">
        <v>46100</v>
      </c>
      <c r="D4018" s="47" t="s">
        <v>75</v>
      </c>
      <c r="E4018" s="47" t="s">
        <v>63</v>
      </c>
      <c r="F4018" s="47" t="s">
        <v>2255</v>
      </c>
      <c r="G4018" s="47" t="s">
        <v>97</v>
      </c>
      <c r="H4018" s="47" t="s">
        <v>2232</v>
      </c>
      <c r="I4018" s="47" t="n">
        <v>6</v>
      </c>
    </row>
    <row r="4019" customFormat="false" ht="15" hidden="false" customHeight="false" outlineLevel="0" collapsed="false">
      <c r="A4019" s="47" t="s">
        <v>6260</v>
      </c>
      <c r="B4019" s="47" t="s">
        <v>1067</v>
      </c>
      <c r="C4019" s="48" t="n">
        <v>46100</v>
      </c>
      <c r="D4019" s="47" t="s">
        <v>75</v>
      </c>
      <c r="E4019" s="47" t="s">
        <v>63</v>
      </c>
      <c r="F4019" s="47" t="s">
        <v>2260</v>
      </c>
      <c r="G4019" s="47" t="s">
        <v>97</v>
      </c>
      <c r="H4019" s="47" t="s">
        <v>2232</v>
      </c>
      <c r="I4019" s="47" t="n">
        <v>5</v>
      </c>
    </row>
    <row r="4020" customFormat="false" ht="15" hidden="false" customHeight="false" outlineLevel="0" collapsed="false">
      <c r="A4020" s="47" t="s">
        <v>6261</v>
      </c>
      <c r="B4020" s="47" t="s">
        <v>1067</v>
      </c>
      <c r="C4020" s="48" t="n">
        <v>46100</v>
      </c>
      <c r="D4020" s="47" t="s">
        <v>75</v>
      </c>
      <c r="E4020" s="47" t="s">
        <v>63</v>
      </c>
      <c r="F4020" s="47" t="s">
        <v>2260</v>
      </c>
      <c r="G4020" s="47" t="s">
        <v>97</v>
      </c>
      <c r="H4020" s="47" t="s">
        <v>2232</v>
      </c>
      <c r="I4020" s="47" t="n">
        <v>6</v>
      </c>
    </row>
    <row r="4021" customFormat="false" ht="15" hidden="false" customHeight="false" outlineLevel="0" collapsed="false">
      <c r="A4021" s="47" t="s">
        <v>6262</v>
      </c>
      <c r="B4021" s="47" t="s">
        <v>1068</v>
      </c>
      <c r="C4021" s="48" t="n">
        <v>46100</v>
      </c>
      <c r="D4021" s="47" t="s">
        <v>73</v>
      </c>
      <c r="E4021" s="47" t="s">
        <v>64</v>
      </c>
      <c r="F4021" s="47" t="s">
        <v>2278</v>
      </c>
      <c r="G4021" s="47" t="s">
        <v>93</v>
      </c>
      <c r="H4021" s="47" t="s">
        <v>2253</v>
      </c>
      <c r="I4021" s="47" t="n">
        <v>38</v>
      </c>
    </row>
    <row r="4022" customFormat="false" ht="15" hidden="false" customHeight="false" outlineLevel="0" collapsed="false">
      <c r="A4022" s="47" t="s">
        <v>6263</v>
      </c>
      <c r="B4022" s="47" t="s">
        <v>1068</v>
      </c>
      <c r="C4022" s="48" t="n">
        <v>46100</v>
      </c>
      <c r="D4022" s="47" t="s">
        <v>73</v>
      </c>
      <c r="E4022" s="47" t="s">
        <v>64</v>
      </c>
      <c r="F4022" s="47" t="s">
        <v>2278</v>
      </c>
      <c r="G4022" s="47" t="s">
        <v>97</v>
      </c>
      <c r="H4022" s="47" t="s">
        <v>2232</v>
      </c>
      <c r="I4022" s="47" t="n">
        <v>7</v>
      </c>
    </row>
    <row r="4023" customFormat="false" ht="15" hidden="false" customHeight="false" outlineLevel="0" collapsed="false">
      <c r="A4023" s="47" t="s">
        <v>6264</v>
      </c>
      <c r="B4023" s="47" t="s">
        <v>1068</v>
      </c>
      <c r="C4023" s="48" t="n">
        <v>46100</v>
      </c>
      <c r="D4023" s="47" t="s">
        <v>73</v>
      </c>
      <c r="E4023" s="47" t="s">
        <v>64</v>
      </c>
      <c r="F4023" s="47" t="s">
        <v>2280</v>
      </c>
      <c r="G4023" s="47" t="s">
        <v>97</v>
      </c>
      <c r="H4023" s="47" t="s">
        <v>2232</v>
      </c>
      <c r="I4023" s="47" t="n">
        <v>5</v>
      </c>
    </row>
    <row r="4024" customFormat="false" ht="15" hidden="false" customHeight="false" outlineLevel="0" collapsed="false">
      <c r="A4024" s="47" t="s">
        <v>6265</v>
      </c>
      <c r="B4024" s="47" t="s">
        <v>1068</v>
      </c>
      <c r="C4024" s="48" t="n">
        <v>46100</v>
      </c>
      <c r="D4024" s="47" t="s">
        <v>73</v>
      </c>
      <c r="E4024" s="47" t="s">
        <v>64</v>
      </c>
      <c r="F4024" s="47" t="s">
        <v>2280</v>
      </c>
      <c r="G4024" s="47" t="s">
        <v>97</v>
      </c>
      <c r="H4024" s="47" t="s">
        <v>2232</v>
      </c>
      <c r="I4024" s="47" t="n">
        <v>4</v>
      </c>
    </row>
    <row r="4025" customFormat="false" ht="15" hidden="false" customHeight="false" outlineLevel="0" collapsed="false">
      <c r="A4025" s="47" t="s">
        <v>6266</v>
      </c>
      <c r="B4025" s="47" t="s">
        <v>1070</v>
      </c>
      <c r="C4025" s="48" t="n">
        <v>46100</v>
      </c>
      <c r="D4025" s="47" t="s">
        <v>74</v>
      </c>
      <c r="E4025" s="47" t="s">
        <v>64</v>
      </c>
      <c r="F4025" s="47" t="s">
        <v>2280</v>
      </c>
      <c r="G4025" s="47" t="s">
        <v>93</v>
      </c>
      <c r="H4025" s="47" t="s">
        <v>2253</v>
      </c>
      <c r="I4025" s="47" t="n">
        <v>32</v>
      </c>
    </row>
    <row r="4026" customFormat="false" ht="15" hidden="false" customHeight="false" outlineLevel="0" collapsed="false">
      <c r="A4026" s="47" t="s">
        <v>6267</v>
      </c>
      <c r="B4026" s="47" t="s">
        <v>1070</v>
      </c>
      <c r="C4026" s="48" t="n">
        <v>46100</v>
      </c>
      <c r="D4026" s="47" t="s">
        <v>74</v>
      </c>
      <c r="E4026" s="47" t="s">
        <v>64</v>
      </c>
      <c r="F4026" s="47" t="s">
        <v>2278</v>
      </c>
      <c r="G4026" s="47" t="s">
        <v>97</v>
      </c>
      <c r="H4026" s="47" t="s">
        <v>2232</v>
      </c>
      <c r="I4026" s="47" t="n">
        <v>5</v>
      </c>
    </row>
    <row r="4027" customFormat="false" ht="15" hidden="false" customHeight="false" outlineLevel="0" collapsed="false">
      <c r="A4027" s="47" t="s">
        <v>6268</v>
      </c>
      <c r="B4027" s="47" t="s">
        <v>1070</v>
      </c>
      <c r="C4027" s="48" t="n">
        <v>46100</v>
      </c>
      <c r="D4027" s="47" t="s">
        <v>74</v>
      </c>
      <c r="E4027" s="47" t="s">
        <v>64</v>
      </c>
      <c r="F4027" s="47" t="s">
        <v>2278</v>
      </c>
      <c r="G4027" s="47" t="s">
        <v>97</v>
      </c>
      <c r="H4027" s="47" t="s">
        <v>2232</v>
      </c>
      <c r="I4027" s="47" t="n">
        <v>2</v>
      </c>
    </row>
    <row r="4028" customFormat="false" ht="15" hidden="false" customHeight="false" outlineLevel="0" collapsed="false">
      <c r="A4028" s="47" t="s">
        <v>6269</v>
      </c>
      <c r="B4028" s="47" t="s">
        <v>1071</v>
      </c>
      <c r="C4028" s="48" t="n">
        <v>46100</v>
      </c>
      <c r="D4028" s="47" t="s">
        <v>73</v>
      </c>
      <c r="E4028" s="47" t="s">
        <v>65</v>
      </c>
      <c r="F4028" s="47" t="s">
        <v>2284</v>
      </c>
      <c r="G4028" s="47" t="s">
        <v>97</v>
      </c>
      <c r="H4028" s="47" t="s">
        <v>2232</v>
      </c>
      <c r="I4028" s="47" t="n">
        <v>5</v>
      </c>
    </row>
    <row r="4029" customFormat="false" ht="15" hidden="false" customHeight="false" outlineLevel="0" collapsed="false">
      <c r="A4029" s="47" t="s">
        <v>6270</v>
      </c>
      <c r="B4029" s="47" t="s">
        <v>1071</v>
      </c>
      <c r="C4029" s="48" t="n">
        <v>46100</v>
      </c>
      <c r="D4029" s="47" t="s">
        <v>73</v>
      </c>
      <c r="E4029" s="47" t="s">
        <v>65</v>
      </c>
      <c r="F4029" s="47" t="s">
        <v>2289</v>
      </c>
      <c r="G4029" s="47" t="s">
        <v>97</v>
      </c>
      <c r="H4029" s="47" t="s">
        <v>2232</v>
      </c>
      <c r="I4029" s="47" t="n">
        <v>6</v>
      </c>
    </row>
    <row r="4030" customFormat="false" ht="15" hidden="false" customHeight="false" outlineLevel="0" collapsed="false">
      <c r="A4030" s="47" t="s">
        <v>6271</v>
      </c>
      <c r="B4030" s="47" t="s">
        <v>1071</v>
      </c>
      <c r="C4030" s="48" t="n">
        <v>46100</v>
      </c>
      <c r="D4030" s="47" t="s">
        <v>73</v>
      </c>
      <c r="E4030" s="47" t="s">
        <v>65</v>
      </c>
      <c r="F4030" s="47" t="s">
        <v>2289</v>
      </c>
      <c r="G4030" s="47" t="s">
        <v>97</v>
      </c>
      <c r="H4030" s="47" t="s">
        <v>2232</v>
      </c>
      <c r="I4030" s="47" t="n">
        <v>3</v>
      </c>
    </row>
    <row r="4031" customFormat="false" ht="15" hidden="false" customHeight="false" outlineLevel="0" collapsed="false">
      <c r="A4031" s="47" t="s">
        <v>6272</v>
      </c>
      <c r="B4031" s="47" t="s">
        <v>1072</v>
      </c>
      <c r="C4031" s="48" t="n">
        <v>46100</v>
      </c>
      <c r="D4031" s="47" t="s">
        <v>74</v>
      </c>
      <c r="E4031" s="47" t="s">
        <v>65</v>
      </c>
      <c r="F4031" s="47" t="s">
        <v>2289</v>
      </c>
      <c r="G4031" s="47" t="s">
        <v>93</v>
      </c>
      <c r="H4031" s="47" t="s">
        <v>2253</v>
      </c>
      <c r="I4031" s="47" t="n">
        <v>6</v>
      </c>
    </row>
    <row r="4032" customFormat="false" ht="15" hidden="false" customHeight="false" outlineLevel="0" collapsed="false">
      <c r="A4032" s="47" t="s">
        <v>6273</v>
      </c>
      <c r="B4032" s="47" t="s">
        <v>1072</v>
      </c>
      <c r="C4032" s="48" t="n">
        <v>46100</v>
      </c>
      <c r="D4032" s="47" t="s">
        <v>74</v>
      </c>
      <c r="E4032" s="47" t="s">
        <v>65</v>
      </c>
      <c r="F4032" s="47" t="s">
        <v>2289</v>
      </c>
      <c r="G4032" s="47" t="s">
        <v>93</v>
      </c>
      <c r="H4032" s="47" t="s">
        <v>2253</v>
      </c>
      <c r="I4032" s="47" t="n">
        <v>93</v>
      </c>
    </row>
    <row r="4033" customFormat="false" ht="15" hidden="false" customHeight="false" outlineLevel="0" collapsed="false">
      <c r="A4033" s="47" t="s">
        <v>6274</v>
      </c>
      <c r="B4033" s="47" t="s">
        <v>1072</v>
      </c>
      <c r="C4033" s="48" t="n">
        <v>46100</v>
      </c>
      <c r="D4033" s="47" t="s">
        <v>74</v>
      </c>
      <c r="E4033" s="47" t="s">
        <v>65</v>
      </c>
      <c r="F4033" s="47" t="s">
        <v>2284</v>
      </c>
      <c r="G4033" s="47" t="s">
        <v>97</v>
      </c>
      <c r="H4033" s="47" t="s">
        <v>2232</v>
      </c>
      <c r="I4033" s="47" t="n">
        <v>2</v>
      </c>
    </row>
    <row r="4034" customFormat="false" ht="15" hidden="false" customHeight="false" outlineLevel="0" collapsed="false">
      <c r="A4034" s="47" t="s">
        <v>6275</v>
      </c>
      <c r="B4034" s="47" t="s">
        <v>1072</v>
      </c>
      <c r="C4034" s="48" t="n">
        <v>46100</v>
      </c>
      <c r="D4034" s="47" t="s">
        <v>74</v>
      </c>
      <c r="E4034" s="47" t="s">
        <v>65</v>
      </c>
      <c r="F4034" s="47" t="s">
        <v>2284</v>
      </c>
      <c r="G4034" s="47" t="s">
        <v>97</v>
      </c>
      <c r="H4034" s="47" t="s">
        <v>2232</v>
      </c>
      <c r="I4034" s="47" t="n">
        <v>3</v>
      </c>
    </row>
    <row r="4035" customFormat="false" ht="15" hidden="false" customHeight="false" outlineLevel="0" collapsed="false">
      <c r="A4035" s="47" t="s">
        <v>6276</v>
      </c>
      <c r="B4035" s="47" t="s">
        <v>1072</v>
      </c>
      <c r="C4035" s="48" t="n">
        <v>46100</v>
      </c>
      <c r="D4035" s="47" t="s">
        <v>74</v>
      </c>
      <c r="E4035" s="47" t="s">
        <v>65</v>
      </c>
      <c r="F4035" s="47" t="s">
        <v>2289</v>
      </c>
      <c r="G4035" s="47" t="s">
        <v>97</v>
      </c>
      <c r="H4035" s="47" t="s">
        <v>2232</v>
      </c>
      <c r="I4035" s="47" t="n">
        <v>5</v>
      </c>
    </row>
    <row r="4036" customFormat="false" ht="15" hidden="false" customHeight="false" outlineLevel="0" collapsed="false">
      <c r="A4036" s="47" t="s">
        <v>6277</v>
      </c>
      <c r="B4036" s="47" t="s">
        <v>1072</v>
      </c>
      <c r="C4036" s="48" t="n">
        <v>46100</v>
      </c>
      <c r="D4036" s="47" t="s">
        <v>74</v>
      </c>
      <c r="E4036" s="47" t="s">
        <v>65</v>
      </c>
      <c r="F4036" s="47" t="s">
        <v>2289</v>
      </c>
      <c r="G4036" s="47" t="s">
        <v>97</v>
      </c>
      <c r="H4036" s="47" t="s">
        <v>2232</v>
      </c>
      <c r="I4036" s="47" t="n">
        <v>3</v>
      </c>
    </row>
    <row r="4037" customFormat="false" ht="15" hidden="false" customHeight="false" outlineLevel="0" collapsed="false">
      <c r="A4037" s="47" t="s">
        <v>6278</v>
      </c>
      <c r="B4037" s="47" t="s">
        <v>1072</v>
      </c>
      <c r="C4037" s="48" t="n">
        <v>46100</v>
      </c>
      <c r="D4037" s="47" t="s">
        <v>74</v>
      </c>
      <c r="E4037" s="47" t="s">
        <v>65</v>
      </c>
      <c r="F4037" s="47" t="s">
        <v>2284</v>
      </c>
      <c r="G4037" s="47" t="s">
        <v>97</v>
      </c>
      <c r="H4037" s="47" t="s">
        <v>2232</v>
      </c>
      <c r="I4037" s="47" t="n">
        <v>6</v>
      </c>
    </row>
    <row r="4038" customFormat="false" ht="15" hidden="false" customHeight="false" outlineLevel="0" collapsed="false">
      <c r="A4038" s="47" t="s">
        <v>6279</v>
      </c>
      <c r="B4038" s="47" t="s">
        <v>1072</v>
      </c>
      <c r="C4038" s="48" t="n">
        <v>46100</v>
      </c>
      <c r="D4038" s="47" t="s">
        <v>74</v>
      </c>
      <c r="E4038" s="47" t="s">
        <v>65</v>
      </c>
      <c r="F4038" s="47" t="s">
        <v>2284</v>
      </c>
      <c r="G4038" s="47" t="s">
        <v>98</v>
      </c>
      <c r="H4038" s="47" t="s">
        <v>2382</v>
      </c>
      <c r="I4038" s="47" t="n">
        <v>16</v>
      </c>
    </row>
    <row r="4039" customFormat="false" ht="15" hidden="false" customHeight="false" outlineLevel="0" collapsed="false">
      <c r="A4039" s="47" t="s">
        <v>6280</v>
      </c>
      <c r="B4039" s="47" t="s">
        <v>1073</v>
      </c>
      <c r="C4039" s="48" t="n">
        <v>46100</v>
      </c>
      <c r="D4039" s="47" t="s">
        <v>75</v>
      </c>
      <c r="E4039" s="47" t="s">
        <v>65</v>
      </c>
      <c r="F4039" s="47" t="s">
        <v>2284</v>
      </c>
      <c r="G4039" s="47" t="s">
        <v>93</v>
      </c>
      <c r="H4039" s="47" t="s">
        <v>2253</v>
      </c>
      <c r="I4039" s="47" t="n">
        <v>37</v>
      </c>
    </row>
    <row r="4040" customFormat="false" ht="15" hidden="false" customHeight="false" outlineLevel="0" collapsed="false">
      <c r="A4040" s="47" t="s">
        <v>6281</v>
      </c>
      <c r="B4040" s="47" t="s">
        <v>1073</v>
      </c>
      <c r="C4040" s="48" t="n">
        <v>46100</v>
      </c>
      <c r="D4040" s="47" t="s">
        <v>75</v>
      </c>
      <c r="E4040" s="47" t="s">
        <v>65</v>
      </c>
      <c r="F4040" s="47" t="s">
        <v>2284</v>
      </c>
      <c r="G4040" s="47" t="s">
        <v>97</v>
      </c>
      <c r="H4040" s="47" t="s">
        <v>2232</v>
      </c>
      <c r="I4040" s="47" t="n">
        <v>2</v>
      </c>
    </row>
    <row r="4041" customFormat="false" ht="15" hidden="false" customHeight="false" outlineLevel="0" collapsed="false">
      <c r="A4041" s="47" t="s">
        <v>6282</v>
      </c>
      <c r="B4041" s="47" t="s">
        <v>1073</v>
      </c>
      <c r="C4041" s="48" t="n">
        <v>46100</v>
      </c>
      <c r="D4041" s="47" t="s">
        <v>75</v>
      </c>
      <c r="E4041" s="47" t="s">
        <v>65</v>
      </c>
      <c r="F4041" s="47" t="s">
        <v>2284</v>
      </c>
      <c r="G4041" s="47" t="s">
        <v>97</v>
      </c>
      <c r="H4041" s="47" t="s">
        <v>2232</v>
      </c>
      <c r="I4041" s="47" t="n">
        <v>2</v>
      </c>
    </row>
    <row r="4042" customFormat="false" ht="15" hidden="false" customHeight="false" outlineLevel="0" collapsed="false">
      <c r="A4042" s="47" t="s">
        <v>6283</v>
      </c>
      <c r="B4042" s="47" t="s">
        <v>1073</v>
      </c>
      <c r="C4042" s="48" t="n">
        <v>46100</v>
      </c>
      <c r="D4042" s="47" t="s">
        <v>75</v>
      </c>
      <c r="E4042" s="47" t="s">
        <v>65</v>
      </c>
      <c r="F4042" s="47" t="s">
        <v>2289</v>
      </c>
      <c r="G4042" s="47" t="s">
        <v>97</v>
      </c>
      <c r="H4042" s="47" t="s">
        <v>2232</v>
      </c>
      <c r="I4042" s="47" t="n">
        <v>4</v>
      </c>
    </row>
    <row r="4043" customFormat="false" ht="15" hidden="false" customHeight="false" outlineLevel="0" collapsed="false">
      <c r="A4043" s="47" t="s">
        <v>6284</v>
      </c>
      <c r="B4043" s="47" t="s">
        <v>1073</v>
      </c>
      <c r="C4043" s="48" t="n">
        <v>46100</v>
      </c>
      <c r="D4043" s="47" t="s">
        <v>75</v>
      </c>
      <c r="E4043" s="47" t="s">
        <v>65</v>
      </c>
      <c r="F4043" s="47" t="s">
        <v>2284</v>
      </c>
      <c r="G4043" s="47" t="s">
        <v>97</v>
      </c>
      <c r="H4043" s="47" t="s">
        <v>2232</v>
      </c>
      <c r="I4043" s="47" t="n">
        <v>6</v>
      </c>
    </row>
    <row r="4044" customFormat="false" ht="15" hidden="false" customHeight="false" outlineLevel="0" collapsed="false">
      <c r="A4044" s="47" t="s">
        <v>6285</v>
      </c>
      <c r="B4044" s="47" t="s">
        <v>1073</v>
      </c>
      <c r="C4044" s="48" t="n">
        <v>46100</v>
      </c>
      <c r="D4044" s="47" t="s">
        <v>75</v>
      </c>
      <c r="E4044" s="47" t="s">
        <v>65</v>
      </c>
      <c r="F4044" s="47" t="s">
        <v>2289</v>
      </c>
      <c r="G4044" s="47" t="s">
        <v>97</v>
      </c>
      <c r="H4044" s="47" t="s">
        <v>2232</v>
      </c>
      <c r="I4044" s="47" t="n">
        <v>3</v>
      </c>
    </row>
    <row r="4045" customFormat="false" ht="15" hidden="false" customHeight="false" outlineLevel="0" collapsed="false">
      <c r="A4045" s="47" t="s">
        <v>6286</v>
      </c>
      <c r="B4045" s="47" t="s">
        <v>1073</v>
      </c>
      <c r="C4045" s="48" t="n">
        <v>46100</v>
      </c>
      <c r="D4045" s="47" t="s">
        <v>75</v>
      </c>
      <c r="E4045" s="47" t="s">
        <v>65</v>
      </c>
      <c r="F4045" s="47" t="s">
        <v>2289</v>
      </c>
      <c r="G4045" s="47" t="s">
        <v>97</v>
      </c>
      <c r="H4045" s="47" t="s">
        <v>2232</v>
      </c>
      <c r="I4045" s="47" t="n">
        <v>2</v>
      </c>
    </row>
    <row r="4046" customFormat="false" ht="15" hidden="false" customHeight="false" outlineLevel="0" collapsed="false">
      <c r="A4046" s="47" t="s">
        <v>6287</v>
      </c>
      <c r="B4046" s="47" t="s">
        <v>1073</v>
      </c>
      <c r="C4046" s="48" t="n">
        <v>46100</v>
      </c>
      <c r="D4046" s="47" t="s">
        <v>75</v>
      </c>
      <c r="E4046" s="47" t="s">
        <v>65</v>
      </c>
      <c r="F4046" s="47" t="s">
        <v>2289</v>
      </c>
      <c r="G4046" s="47" t="s">
        <v>97</v>
      </c>
      <c r="H4046" s="47" t="s">
        <v>2232</v>
      </c>
      <c r="I4046" s="47" t="n">
        <v>2</v>
      </c>
    </row>
    <row r="4047" customFormat="false" ht="15" hidden="false" customHeight="false" outlineLevel="0" collapsed="false">
      <c r="A4047" s="47" t="s">
        <v>6288</v>
      </c>
      <c r="B4047" s="47" t="s">
        <v>1073</v>
      </c>
      <c r="C4047" s="48" t="n">
        <v>46100</v>
      </c>
      <c r="D4047" s="47" t="s">
        <v>75</v>
      </c>
      <c r="E4047" s="47" t="s">
        <v>65</v>
      </c>
      <c r="F4047" s="47" t="s">
        <v>2284</v>
      </c>
      <c r="G4047" s="47" t="s">
        <v>97</v>
      </c>
      <c r="H4047" s="47" t="s">
        <v>2232</v>
      </c>
      <c r="I4047" s="47" t="n">
        <v>4</v>
      </c>
    </row>
    <row r="4048" customFormat="false" ht="15" hidden="false" customHeight="false" outlineLevel="0" collapsed="false">
      <c r="A4048" s="47" t="s">
        <v>6289</v>
      </c>
      <c r="B4048" s="47" t="s">
        <v>1074</v>
      </c>
      <c r="C4048" s="48" t="n">
        <v>46101</v>
      </c>
      <c r="D4048" s="47" t="s">
        <v>73</v>
      </c>
      <c r="E4048" s="47" t="s">
        <v>62</v>
      </c>
      <c r="F4048" s="47" t="s">
        <v>2231</v>
      </c>
      <c r="G4048" s="47" t="s">
        <v>93</v>
      </c>
      <c r="H4048" s="47" t="s">
        <v>2253</v>
      </c>
      <c r="I4048" s="47" t="n">
        <v>23</v>
      </c>
    </row>
    <row r="4049" customFormat="false" ht="15" hidden="false" customHeight="false" outlineLevel="0" collapsed="false">
      <c r="A4049" s="47" t="s">
        <v>6290</v>
      </c>
      <c r="B4049" s="47" t="s">
        <v>1074</v>
      </c>
      <c r="C4049" s="48" t="n">
        <v>46101</v>
      </c>
      <c r="D4049" s="47" t="s">
        <v>73</v>
      </c>
      <c r="E4049" s="47" t="s">
        <v>62</v>
      </c>
      <c r="F4049" s="47" t="s">
        <v>2228</v>
      </c>
      <c r="G4049" s="47" t="s">
        <v>94</v>
      </c>
      <c r="H4049" s="47" t="s">
        <v>2229</v>
      </c>
      <c r="I4049" s="47" t="n">
        <v>124</v>
      </c>
    </row>
    <row r="4050" customFormat="false" ht="15" hidden="false" customHeight="false" outlineLevel="0" collapsed="false">
      <c r="A4050" s="47" t="s">
        <v>6291</v>
      </c>
      <c r="B4050" s="47" t="s">
        <v>1074</v>
      </c>
      <c r="C4050" s="48" t="n">
        <v>46101</v>
      </c>
      <c r="D4050" s="47" t="s">
        <v>73</v>
      </c>
      <c r="E4050" s="47" t="s">
        <v>62</v>
      </c>
      <c r="F4050" s="47" t="s">
        <v>2231</v>
      </c>
      <c r="G4050" s="47" t="s">
        <v>97</v>
      </c>
      <c r="H4050" s="47" t="s">
        <v>2232</v>
      </c>
      <c r="I4050" s="47" t="n">
        <v>4</v>
      </c>
    </row>
    <row r="4051" customFormat="false" ht="15" hidden="false" customHeight="false" outlineLevel="0" collapsed="false">
      <c r="A4051" s="47" t="s">
        <v>6292</v>
      </c>
      <c r="B4051" s="47" t="s">
        <v>1074</v>
      </c>
      <c r="C4051" s="48" t="n">
        <v>46101</v>
      </c>
      <c r="D4051" s="47" t="s">
        <v>73</v>
      </c>
      <c r="E4051" s="47" t="s">
        <v>62</v>
      </c>
      <c r="F4051" s="47" t="s">
        <v>2228</v>
      </c>
      <c r="G4051" s="47" t="s">
        <v>97</v>
      </c>
      <c r="H4051" s="47" t="s">
        <v>2232</v>
      </c>
      <c r="I4051" s="47" t="n">
        <v>6</v>
      </c>
    </row>
    <row r="4052" customFormat="false" ht="15" hidden="false" customHeight="false" outlineLevel="0" collapsed="false">
      <c r="A4052" s="47" t="s">
        <v>6293</v>
      </c>
      <c r="B4052" s="47" t="s">
        <v>1074</v>
      </c>
      <c r="C4052" s="48" t="n">
        <v>46101</v>
      </c>
      <c r="D4052" s="47" t="s">
        <v>73</v>
      </c>
      <c r="E4052" s="47" t="s">
        <v>62</v>
      </c>
      <c r="F4052" s="47" t="s">
        <v>2228</v>
      </c>
      <c r="G4052" s="47" t="s">
        <v>98</v>
      </c>
      <c r="H4052" s="47" t="s">
        <v>2382</v>
      </c>
      <c r="I4052" s="47" t="n">
        <v>18</v>
      </c>
    </row>
    <row r="4053" customFormat="false" ht="15" hidden="false" customHeight="false" outlineLevel="0" collapsed="false">
      <c r="A4053" s="47" t="s">
        <v>6294</v>
      </c>
      <c r="B4053" s="47" t="s">
        <v>1076</v>
      </c>
      <c r="C4053" s="48" t="n">
        <v>46101</v>
      </c>
      <c r="D4053" s="47" t="s">
        <v>74</v>
      </c>
      <c r="E4053" s="47" t="s">
        <v>62</v>
      </c>
      <c r="F4053" s="47" t="s">
        <v>2231</v>
      </c>
      <c r="G4053" s="47" t="s">
        <v>93</v>
      </c>
      <c r="H4053" s="47" t="s">
        <v>2253</v>
      </c>
      <c r="I4053" s="47" t="n">
        <v>69</v>
      </c>
    </row>
    <row r="4054" customFormat="false" ht="15" hidden="false" customHeight="false" outlineLevel="0" collapsed="false">
      <c r="A4054" s="47" t="s">
        <v>6295</v>
      </c>
      <c r="B4054" s="47" t="s">
        <v>1076</v>
      </c>
      <c r="C4054" s="48" t="n">
        <v>46101</v>
      </c>
      <c r="D4054" s="47" t="s">
        <v>74</v>
      </c>
      <c r="E4054" s="47" t="s">
        <v>62</v>
      </c>
      <c r="F4054" s="47" t="s">
        <v>2231</v>
      </c>
      <c r="G4054" s="47" t="s">
        <v>97</v>
      </c>
      <c r="H4054" s="47" t="s">
        <v>2232</v>
      </c>
      <c r="I4054" s="47" t="n">
        <v>4</v>
      </c>
    </row>
    <row r="4055" customFormat="false" ht="15" hidden="false" customHeight="false" outlineLevel="0" collapsed="false">
      <c r="A4055" s="47" t="s">
        <v>6296</v>
      </c>
      <c r="B4055" s="47" t="s">
        <v>1076</v>
      </c>
      <c r="C4055" s="48" t="n">
        <v>46101</v>
      </c>
      <c r="D4055" s="47" t="s">
        <v>74</v>
      </c>
      <c r="E4055" s="47" t="s">
        <v>62</v>
      </c>
      <c r="F4055" s="47" t="s">
        <v>2317</v>
      </c>
      <c r="G4055" s="47" t="s">
        <v>97</v>
      </c>
      <c r="H4055" s="47" t="s">
        <v>2232</v>
      </c>
      <c r="I4055" s="47" t="n">
        <v>4</v>
      </c>
    </row>
    <row r="4056" customFormat="false" ht="15" hidden="false" customHeight="false" outlineLevel="0" collapsed="false">
      <c r="A4056" s="47" t="s">
        <v>6297</v>
      </c>
      <c r="B4056" s="47" t="s">
        <v>1076</v>
      </c>
      <c r="C4056" s="48" t="n">
        <v>46101</v>
      </c>
      <c r="D4056" s="47" t="s">
        <v>74</v>
      </c>
      <c r="E4056" s="47" t="s">
        <v>62</v>
      </c>
      <c r="F4056" s="47" t="s">
        <v>2228</v>
      </c>
      <c r="G4056" s="47" t="s">
        <v>97</v>
      </c>
      <c r="H4056" s="47" t="s">
        <v>2232</v>
      </c>
      <c r="I4056" s="47" t="n">
        <v>6</v>
      </c>
    </row>
    <row r="4057" customFormat="false" ht="15" hidden="false" customHeight="false" outlineLevel="0" collapsed="false">
      <c r="A4057" s="47" t="s">
        <v>6298</v>
      </c>
      <c r="B4057" s="47" t="s">
        <v>1076</v>
      </c>
      <c r="C4057" s="48" t="n">
        <v>46101</v>
      </c>
      <c r="D4057" s="47" t="s">
        <v>74</v>
      </c>
      <c r="E4057" s="47" t="s">
        <v>62</v>
      </c>
      <c r="F4057" s="47" t="s">
        <v>2317</v>
      </c>
      <c r="G4057" s="47" t="s">
        <v>97</v>
      </c>
      <c r="H4057" s="47" t="s">
        <v>2232</v>
      </c>
      <c r="I4057" s="47" t="n">
        <v>3</v>
      </c>
    </row>
    <row r="4058" customFormat="false" ht="15" hidden="false" customHeight="false" outlineLevel="0" collapsed="false">
      <c r="A4058" s="47" t="s">
        <v>6299</v>
      </c>
      <c r="B4058" s="47" t="s">
        <v>1076</v>
      </c>
      <c r="C4058" s="48" t="n">
        <v>46101</v>
      </c>
      <c r="D4058" s="47" t="s">
        <v>74</v>
      </c>
      <c r="E4058" s="47" t="s">
        <v>62</v>
      </c>
      <c r="F4058" s="47" t="s">
        <v>2228</v>
      </c>
      <c r="G4058" s="47" t="s">
        <v>97</v>
      </c>
      <c r="H4058" s="47" t="s">
        <v>2232</v>
      </c>
      <c r="I4058" s="47" t="n">
        <v>7</v>
      </c>
    </row>
    <row r="4059" customFormat="false" ht="15" hidden="false" customHeight="false" outlineLevel="0" collapsed="false">
      <c r="A4059" s="47" t="s">
        <v>6300</v>
      </c>
      <c r="B4059" s="47" t="s">
        <v>1076</v>
      </c>
      <c r="C4059" s="48" t="n">
        <v>46101</v>
      </c>
      <c r="D4059" s="47" t="s">
        <v>74</v>
      </c>
      <c r="E4059" s="47" t="s">
        <v>62</v>
      </c>
      <c r="F4059" s="47" t="s">
        <v>2231</v>
      </c>
      <c r="G4059" s="47" t="s">
        <v>97</v>
      </c>
      <c r="H4059" s="47" t="s">
        <v>2232</v>
      </c>
      <c r="I4059" s="47" t="n">
        <v>5</v>
      </c>
    </row>
    <row r="4060" customFormat="false" ht="15" hidden="false" customHeight="false" outlineLevel="0" collapsed="false">
      <c r="A4060" s="47" t="s">
        <v>6301</v>
      </c>
      <c r="B4060" s="47" t="s">
        <v>1076</v>
      </c>
      <c r="C4060" s="48" t="n">
        <v>46101</v>
      </c>
      <c r="D4060" s="47" t="s">
        <v>74</v>
      </c>
      <c r="E4060" s="47" t="s">
        <v>62</v>
      </c>
      <c r="F4060" s="47" t="s">
        <v>2317</v>
      </c>
      <c r="G4060" s="47" t="s">
        <v>97</v>
      </c>
      <c r="H4060" s="47" t="s">
        <v>2232</v>
      </c>
      <c r="I4060" s="47" t="n">
        <v>4</v>
      </c>
    </row>
    <row r="4061" customFormat="false" ht="15" hidden="false" customHeight="false" outlineLevel="0" collapsed="false">
      <c r="A4061" s="47" t="s">
        <v>6302</v>
      </c>
      <c r="B4061" s="47" t="s">
        <v>1076</v>
      </c>
      <c r="C4061" s="48" t="n">
        <v>46101</v>
      </c>
      <c r="D4061" s="47" t="s">
        <v>74</v>
      </c>
      <c r="E4061" s="47" t="s">
        <v>62</v>
      </c>
      <c r="F4061" s="47" t="s">
        <v>2228</v>
      </c>
      <c r="G4061" s="47" t="s">
        <v>97</v>
      </c>
      <c r="H4061" s="47" t="s">
        <v>2232</v>
      </c>
      <c r="I4061" s="47" t="n">
        <v>2</v>
      </c>
    </row>
    <row r="4062" customFormat="false" ht="15" hidden="false" customHeight="false" outlineLevel="0" collapsed="false">
      <c r="A4062" s="47" t="s">
        <v>6303</v>
      </c>
      <c r="B4062" s="47" t="s">
        <v>1076</v>
      </c>
      <c r="C4062" s="48" t="n">
        <v>46101</v>
      </c>
      <c r="D4062" s="47" t="s">
        <v>74</v>
      </c>
      <c r="E4062" s="47" t="s">
        <v>62</v>
      </c>
      <c r="F4062" s="47" t="s">
        <v>2228</v>
      </c>
      <c r="G4062" s="47" t="s">
        <v>97</v>
      </c>
      <c r="H4062" s="47" t="s">
        <v>2232</v>
      </c>
      <c r="I4062" s="47" t="n">
        <v>7</v>
      </c>
    </row>
    <row r="4063" customFormat="false" ht="15" hidden="false" customHeight="false" outlineLevel="0" collapsed="false">
      <c r="A4063" s="47" t="s">
        <v>6304</v>
      </c>
      <c r="B4063" s="47" t="s">
        <v>1076</v>
      </c>
      <c r="C4063" s="48" t="n">
        <v>46101</v>
      </c>
      <c r="D4063" s="47" t="s">
        <v>74</v>
      </c>
      <c r="E4063" s="47" t="s">
        <v>62</v>
      </c>
      <c r="F4063" s="47" t="s">
        <v>2228</v>
      </c>
      <c r="G4063" s="47" t="s">
        <v>97</v>
      </c>
      <c r="H4063" s="47" t="s">
        <v>2232</v>
      </c>
      <c r="I4063" s="47" t="n">
        <v>7</v>
      </c>
    </row>
    <row r="4064" customFormat="false" ht="15" hidden="false" customHeight="false" outlineLevel="0" collapsed="false">
      <c r="A4064" s="47" t="s">
        <v>6305</v>
      </c>
      <c r="B4064" s="47" t="s">
        <v>1077</v>
      </c>
      <c r="C4064" s="48" t="n">
        <v>46101</v>
      </c>
      <c r="D4064" s="47" t="s">
        <v>75</v>
      </c>
      <c r="E4064" s="47" t="s">
        <v>62</v>
      </c>
      <c r="F4064" s="47" t="s">
        <v>2231</v>
      </c>
      <c r="G4064" s="47" t="s">
        <v>93</v>
      </c>
      <c r="H4064" s="47" t="s">
        <v>2253</v>
      </c>
      <c r="I4064" s="47" t="n">
        <v>40</v>
      </c>
    </row>
    <row r="4065" customFormat="false" ht="15" hidden="false" customHeight="false" outlineLevel="0" collapsed="false">
      <c r="A4065" s="47" t="s">
        <v>6306</v>
      </c>
      <c r="B4065" s="47" t="s">
        <v>1077</v>
      </c>
      <c r="C4065" s="48" t="n">
        <v>46101</v>
      </c>
      <c r="D4065" s="47" t="s">
        <v>75</v>
      </c>
      <c r="E4065" s="47" t="s">
        <v>62</v>
      </c>
      <c r="F4065" s="47" t="s">
        <v>2231</v>
      </c>
      <c r="G4065" s="47" t="s">
        <v>97</v>
      </c>
      <c r="H4065" s="47" t="s">
        <v>2232</v>
      </c>
      <c r="I4065" s="47" t="n">
        <v>6</v>
      </c>
    </row>
    <row r="4066" customFormat="false" ht="15" hidden="false" customHeight="false" outlineLevel="0" collapsed="false">
      <c r="A4066" s="47" t="s">
        <v>6307</v>
      </c>
      <c r="B4066" s="47" t="s">
        <v>1077</v>
      </c>
      <c r="C4066" s="48" t="n">
        <v>46101</v>
      </c>
      <c r="D4066" s="47" t="s">
        <v>75</v>
      </c>
      <c r="E4066" s="47" t="s">
        <v>62</v>
      </c>
      <c r="F4066" s="47" t="s">
        <v>2317</v>
      </c>
      <c r="G4066" s="47" t="s">
        <v>97</v>
      </c>
      <c r="H4066" s="47" t="s">
        <v>2232</v>
      </c>
      <c r="I4066" s="47" t="n">
        <v>3</v>
      </c>
    </row>
    <row r="4067" customFormat="false" ht="15" hidden="false" customHeight="false" outlineLevel="0" collapsed="false">
      <c r="A4067" s="47" t="s">
        <v>6308</v>
      </c>
      <c r="B4067" s="47" t="s">
        <v>1077</v>
      </c>
      <c r="C4067" s="48" t="n">
        <v>46101</v>
      </c>
      <c r="D4067" s="47" t="s">
        <v>75</v>
      </c>
      <c r="E4067" s="47" t="s">
        <v>62</v>
      </c>
      <c r="F4067" s="47" t="s">
        <v>2231</v>
      </c>
      <c r="G4067" s="47" t="s">
        <v>97</v>
      </c>
      <c r="H4067" s="47" t="s">
        <v>2232</v>
      </c>
      <c r="I4067" s="47" t="n">
        <v>4</v>
      </c>
    </row>
    <row r="4068" customFormat="false" ht="15" hidden="false" customHeight="false" outlineLevel="0" collapsed="false">
      <c r="A4068" s="47" t="s">
        <v>6309</v>
      </c>
      <c r="B4068" s="47" t="s">
        <v>1077</v>
      </c>
      <c r="C4068" s="48" t="n">
        <v>46101</v>
      </c>
      <c r="D4068" s="47" t="s">
        <v>75</v>
      </c>
      <c r="E4068" s="47" t="s">
        <v>62</v>
      </c>
      <c r="F4068" s="47" t="s">
        <v>2228</v>
      </c>
      <c r="G4068" s="47" t="s">
        <v>97</v>
      </c>
      <c r="H4068" s="47" t="s">
        <v>2232</v>
      </c>
      <c r="I4068" s="47" t="n">
        <v>2</v>
      </c>
    </row>
    <row r="4069" customFormat="false" ht="15" hidden="false" customHeight="false" outlineLevel="0" collapsed="false">
      <c r="A4069" s="47" t="s">
        <v>6310</v>
      </c>
      <c r="B4069" s="47" t="s">
        <v>1077</v>
      </c>
      <c r="C4069" s="48" t="n">
        <v>46101</v>
      </c>
      <c r="D4069" s="47" t="s">
        <v>75</v>
      </c>
      <c r="E4069" s="47" t="s">
        <v>62</v>
      </c>
      <c r="F4069" s="47" t="s">
        <v>2228</v>
      </c>
      <c r="G4069" s="47" t="s">
        <v>97</v>
      </c>
      <c r="H4069" s="47" t="s">
        <v>2232</v>
      </c>
      <c r="I4069" s="47" t="n">
        <v>2</v>
      </c>
    </row>
    <row r="4070" customFormat="false" ht="15" hidden="false" customHeight="false" outlineLevel="0" collapsed="false">
      <c r="A4070" s="47" t="s">
        <v>6311</v>
      </c>
      <c r="B4070" s="47" t="s">
        <v>1078</v>
      </c>
      <c r="C4070" s="48" t="n">
        <v>46101</v>
      </c>
      <c r="D4070" s="47" t="s">
        <v>73</v>
      </c>
      <c r="E4070" s="47" t="s">
        <v>63</v>
      </c>
      <c r="F4070" s="47" t="s">
        <v>2255</v>
      </c>
      <c r="G4070" s="47" t="s">
        <v>94</v>
      </c>
      <c r="H4070" s="47" t="s">
        <v>2229</v>
      </c>
      <c r="I4070" s="47" t="n">
        <v>158</v>
      </c>
    </row>
    <row r="4071" customFormat="false" ht="15" hidden="false" customHeight="false" outlineLevel="0" collapsed="false">
      <c r="A4071" s="47" t="s">
        <v>6312</v>
      </c>
      <c r="B4071" s="47" t="s">
        <v>1078</v>
      </c>
      <c r="C4071" s="48" t="n">
        <v>46101</v>
      </c>
      <c r="D4071" s="47" t="s">
        <v>73</v>
      </c>
      <c r="E4071" s="47" t="s">
        <v>63</v>
      </c>
      <c r="F4071" s="47" t="s">
        <v>2255</v>
      </c>
      <c r="G4071" s="47" t="s">
        <v>95</v>
      </c>
      <c r="H4071" s="47" t="s">
        <v>2245</v>
      </c>
      <c r="I4071" s="47" t="n">
        <v>23</v>
      </c>
    </row>
    <row r="4072" customFormat="false" ht="15" hidden="false" customHeight="false" outlineLevel="0" collapsed="false">
      <c r="A4072" s="47" t="s">
        <v>6313</v>
      </c>
      <c r="B4072" s="47" t="s">
        <v>1078</v>
      </c>
      <c r="C4072" s="48" t="n">
        <v>46101</v>
      </c>
      <c r="D4072" s="47" t="s">
        <v>73</v>
      </c>
      <c r="E4072" s="47" t="s">
        <v>63</v>
      </c>
      <c r="F4072" s="47" t="s">
        <v>2260</v>
      </c>
      <c r="G4072" s="47" t="s">
        <v>97</v>
      </c>
      <c r="H4072" s="47" t="s">
        <v>2232</v>
      </c>
      <c r="I4072" s="47" t="n">
        <v>3</v>
      </c>
    </row>
    <row r="4073" customFormat="false" ht="15" hidden="false" customHeight="false" outlineLevel="0" collapsed="false">
      <c r="A4073" s="47" t="s">
        <v>6314</v>
      </c>
      <c r="B4073" s="47" t="s">
        <v>1078</v>
      </c>
      <c r="C4073" s="48" t="n">
        <v>46101</v>
      </c>
      <c r="D4073" s="47" t="s">
        <v>73</v>
      </c>
      <c r="E4073" s="47" t="s">
        <v>63</v>
      </c>
      <c r="F4073" s="47" t="s">
        <v>2252</v>
      </c>
      <c r="G4073" s="47" t="s">
        <v>97</v>
      </c>
      <c r="H4073" s="47" t="s">
        <v>2232</v>
      </c>
      <c r="I4073" s="47" t="n">
        <v>6</v>
      </c>
    </row>
    <row r="4074" customFormat="false" ht="15" hidden="false" customHeight="false" outlineLevel="0" collapsed="false">
      <c r="A4074" s="47" t="s">
        <v>6315</v>
      </c>
      <c r="B4074" s="47" t="s">
        <v>1080</v>
      </c>
      <c r="C4074" s="48" t="n">
        <v>46101</v>
      </c>
      <c r="D4074" s="47" t="s">
        <v>74</v>
      </c>
      <c r="E4074" s="47" t="s">
        <v>63</v>
      </c>
      <c r="F4074" s="47" t="s">
        <v>2255</v>
      </c>
      <c r="G4074" s="47" t="s">
        <v>97</v>
      </c>
      <c r="H4074" s="47" t="s">
        <v>2232</v>
      </c>
      <c r="I4074" s="47" t="n">
        <v>6</v>
      </c>
    </row>
    <row r="4075" customFormat="false" ht="15" hidden="false" customHeight="false" outlineLevel="0" collapsed="false">
      <c r="A4075" s="47" t="s">
        <v>6316</v>
      </c>
      <c r="B4075" s="47" t="s">
        <v>1080</v>
      </c>
      <c r="C4075" s="48" t="n">
        <v>46101</v>
      </c>
      <c r="D4075" s="47" t="s">
        <v>74</v>
      </c>
      <c r="E4075" s="47" t="s">
        <v>63</v>
      </c>
      <c r="F4075" s="47" t="s">
        <v>2255</v>
      </c>
      <c r="G4075" s="47" t="s">
        <v>97</v>
      </c>
      <c r="H4075" s="47" t="s">
        <v>2232</v>
      </c>
      <c r="I4075" s="47" t="n">
        <v>5</v>
      </c>
    </row>
    <row r="4076" customFormat="false" ht="15" hidden="false" customHeight="false" outlineLevel="0" collapsed="false">
      <c r="A4076" s="47" t="s">
        <v>6317</v>
      </c>
      <c r="B4076" s="47" t="s">
        <v>1080</v>
      </c>
      <c r="C4076" s="48" t="n">
        <v>46101</v>
      </c>
      <c r="D4076" s="47" t="s">
        <v>74</v>
      </c>
      <c r="E4076" s="47" t="s">
        <v>63</v>
      </c>
      <c r="F4076" s="47" t="s">
        <v>2255</v>
      </c>
      <c r="G4076" s="47" t="s">
        <v>97</v>
      </c>
      <c r="H4076" s="47" t="s">
        <v>2232</v>
      </c>
      <c r="I4076" s="47" t="n">
        <v>6</v>
      </c>
    </row>
    <row r="4077" customFormat="false" ht="15" hidden="false" customHeight="false" outlineLevel="0" collapsed="false">
      <c r="A4077" s="47" t="s">
        <v>6318</v>
      </c>
      <c r="B4077" s="47" t="s">
        <v>1080</v>
      </c>
      <c r="C4077" s="48" t="n">
        <v>46101</v>
      </c>
      <c r="D4077" s="47" t="s">
        <v>74</v>
      </c>
      <c r="E4077" s="47" t="s">
        <v>63</v>
      </c>
      <c r="F4077" s="47" t="s">
        <v>2252</v>
      </c>
      <c r="G4077" s="47" t="s">
        <v>97</v>
      </c>
      <c r="H4077" s="47" t="s">
        <v>2232</v>
      </c>
      <c r="I4077" s="47" t="n">
        <v>7</v>
      </c>
    </row>
    <row r="4078" customFormat="false" ht="15" hidden="false" customHeight="false" outlineLevel="0" collapsed="false">
      <c r="A4078" s="47" t="s">
        <v>6319</v>
      </c>
      <c r="B4078" s="47" t="s">
        <v>1081</v>
      </c>
      <c r="C4078" s="48" t="n">
        <v>46101</v>
      </c>
      <c r="D4078" s="47" t="s">
        <v>75</v>
      </c>
      <c r="E4078" s="47" t="s">
        <v>63</v>
      </c>
      <c r="F4078" s="47" t="s">
        <v>2255</v>
      </c>
      <c r="G4078" s="47" t="s">
        <v>97</v>
      </c>
      <c r="H4078" s="47" t="s">
        <v>2232</v>
      </c>
      <c r="I4078" s="47" t="n">
        <v>2</v>
      </c>
    </row>
    <row r="4079" customFormat="false" ht="15" hidden="false" customHeight="false" outlineLevel="0" collapsed="false">
      <c r="A4079" s="47" t="s">
        <v>6320</v>
      </c>
      <c r="B4079" s="47" t="s">
        <v>1081</v>
      </c>
      <c r="C4079" s="48" t="n">
        <v>46101</v>
      </c>
      <c r="D4079" s="47" t="s">
        <v>75</v>
      </c>
      <c r="E4079" s="47" t="s">
        <v>63</v>
      </c>
      <c r="F4079" s="47" t="s">
        <v>2252</v>
      </c>
      <c r="G4079" s="47" t="s">
        <v>97</v>
      </c>
      <c r="H4079" s="47" t="s">
        <v>2232</v>
      </c>
      <c r="I4079" s="47" t="n">
        <v>6</v>
      </c>
    </row>
    <row r="4080" customFormat="false" ht="15" hidden="false" customHeight="false" outlineLevel="0" collapsed="false">
      <c r="A4080" s="47" t="s">
        <v>6321</v>
      </c>
      <c r="B4080" s="47" t="s">
        <v>1081</v>
      </c>
      <c r="C4080" s="48" t="n">
        <v>46101</v>
      </c>
      <c r="D4080" s="47" t="s">
        <v>75</v>
      </c>
      <c r="E4080" s="47" t="s">
        <v>63</v>
      </c>
      <c r="F4080" s="47" t="s">
        <v>2252</v>
      </c>
      <c r="G4080" s="47" t="s">
        <v>97</v>
      </c>
      <c r="H4080" s="47" t="s">
        <v>2232</v>
      </c>
      <c r="I4080" s="47" t="n">
        <v>2</v>
      </c>
    </row>
    <row r="4081" customFormat="false" ht="15" hidden="false" customHeight="false" outlineLevel="0" collapsed="false">
      <c r="A4081" s="47" t="s">
        <v>6322</v>
      </c>
      <c r="B4081" s="47" t="s">
        <v>1081</v>
      </c>
      <c r="C4081" s="48" t="n">
        <v>46101</v>
      </c>
      <c r="D4081" s="47" t="s">
        <v>75</v>
      </c>
      <c r="E4081" s="47" t="s">
        <v>63</v>
      </c>
      <c r="F4081" s="47" t="s">
        <v>2255</v>
      </c>
      <c r="G4081" s="47" t="s">
        <v>97</v>
      </c>
      <c r="H4081" s="47" t="s">
        <v>2232</v>
      </c>
      <c r="I4081" s="47" t="n">
        <v>7</v>
      </c>
    </row>
    <row r="4082" customFormat="false" ht="15" hidden="false" customHeight="false" outlineLevel="0" collapsed="false">
      <c r="A4082" s="47" t="s">
        <v>6323</v>
      </c>
      <c r="B4082" s="47" t="s">
        <v>1081</v>
      </c>
      <c r="C4082" s="48" t="n">
        <v>46101</v>
      </c>
      <c r="D4082" s="47" t="s">
        <v>75</v>
      </c>
      <c r="E4082" s="47" t="s">
        <v>63</v>
      </c>
      <c r="F4082" s="47" t="s">
        <v>2255</v>
      </c>
      <c r="G4082" s="47" t="s">
        <v>97</v>
      </c>
      <c r="H4082" s="47" t="s">
        <v>2232</v>
      </c>
      <c r="I4082" s="47" t="n">
        <v>2</v>
      </c>
    </row>
    <row r="4083" customFormat="false" ht="15" hidden="false" customHeight="false" outlineLevel="0" collapsed="false">
      <c r="A4083" s="47" t="s">
        <v>6324</v>
      </c>
      <c r="B4083" s="47" t="s">
        <v>1081</v>
      </c>
      <c r="C4083" s="48" t="n">
        <v>46101</v>
      </c>
      <c r="D4083" s="47" t="s">
        <v>75</v>
      </c>
      <c r="E4083" s="47" t="s">
        <v>63</v>
      </c>
      <c r="F4083" s="47" t="s">
        <v>2255</v>
      </c>
      <c r="G4083" s="47" t="s">
        <v>97</v>
      </c>
      <c r="H4083" s="47" t="s">
        <v>2232</v>
      </c>
      <c r="I4083" s="47" t="n">
        <v>4</v>
      </c>
    </row>
    <row r="4084" customFormat="false" ht="15" hidden="false" customHeight="false" outlineLevel="0" collapsed="false">
      <c r="A4084" s="47" t="s">
        <v>6325</v>
      </c>
      <c r="B4084" s="47" t="s">
        <v>1081</v>
      </c>
      <c r="C4084" s="48" t="n">
        <v>46101</v>
      </c>
      <c r="D4084" s="47" t="s">
        <v>75</v>
      </c>
      <c r="E4084" s="47" t="s">
        <v>63</v>
      </c>
      <c r="F4084" s="47" t="s">
        <v>2260</v>
      </c>
      <c r="G4084" s="47" t="s">
        <v>97</v>
      </c>
      <c r="H4084" s="47" t="s">
        <v>2232</v>
      </c>
      <c r="I4084" s="47" t="n">
        <v>6</v>
      </c>
    </row>
    <row r="4085" customFormat="false" ht="15" hidden="false" customHeight="false" outlineLevel="0" collapsed="false">
      <c r="A4085" s="47" t="s">
        <v>6326</v>
      </c>
      <c r="B4085" s="47" t="s">
        <v>1081</v>
      </c>
      <c r="C4085" s="48" t="n">
        <v>46101</v>
      </c>
      <c r="D4085" s="47" t="s">
        <v>75</v>
      </c>
      <c r="E4085" s="47" t="s">
        <v>63</v>
      </c>
      <c r="F4085" s="47" t="s">
        <v>2255</v>
      </c>
      <c r="G4085" s="47" t="s">
        <v>97</v>
      </c>
      <c r="H4085" s="47" t="s">
        <v>2232</v>
      </c>
      <c r="I4085" s="47" t="n">
        <v>6</v>
      </c>
    </row>
    <row r="4086" customFormat="false" ht="15" hidden="false" customHeight="false" outlineLevel="0" collapsed="false">
      <c r="A4086" s="47" t="s">
        <v>6327</v>
      </c>
      <c r="B4086" s="47" t="s">
        <v>1082</v>
      </c>
      <c r="C4086" s="48" t="n">
        <v>46101</v>
      </c>
      <c r="D4086" s="47" t="s">
        <v>73</v>
      </c>
      <c r="E4086" s="47" t="s">
        <v>64</v>
      </c>
      <c r="F4086" s="47" t="s">
        <v>2278</v>
      </c>
      <c r="G4086" s="47" t="s">
        <v>97</v>
      </c>
      <c r="H4086" s="47" t="s">
        <v>2232</v>
      </c>
      <c r="I4086" s="47" t="n">
        <v>2</v>
      </c>
    </row>
    <row r="4087" customFormat="false" ht="15" hidden="false" customHeight="false" outlineLevel="0" collapsed="false">
      <c r="A4087" s="47" t="s">
        <v>6328</v>
      </c>
      <c r="B4087" s="47" t="s">
        <v>1083</v>
      </c>
      <c r="C4087" s="48" t="n">
        <v>46101</v>
      </c>
      <c r="D4087" s="47" t="s">
        <v>74</v>
      </c>
      <c r="E4087" s="47" t="s">
        <v>64</v>
      </c>
      <c r="F4087" s="47" t="s">
        <v>2280</v>
      </c>
      <c r="G4087" s="47" t="s">
        <v>97</v>
      </c>
      <c r="H4087" s="47" t="s">
        <v>2232</v>
      </c>
      <c r="I4087" s="47" t="n">
        <v>6</v>
      </c>
    </row>
    <row r="4088" customFormat="false" ht="15" hidden="false" customHeight="false" outlineLevel="0" collapsed="false">
      <c r="A4088" s="47" t="s">
        <v>6329</v>
      </c>
      <c r="B4088" s="47" t="s">
        <v>1083</v>
      </c>
      <c r="C4088" s="48" t="n">
        <v>46101</v>
      </c>
      <c r="D4088" s="47" t="s">
        <v>74</v>
      </c>
      <c r="E4088" s="47" t="s">
        <v>64</v>
      </c>
      <c r="F4088" s="47" t="s">
        <v>2278</v>
      </c>
      <c r="G4088" s="47" t="s">
        <v>97</v>
      </c>
      <c r="H4088" s="47" t="s">
        <v>2232</v>
      </c>
      <c r="I4088" s="47" t="n">
        <v>3</v>
      </c>
    </row>
    <row r="4089" customFormat="false" ht="15" hidden="false" customHeight="false" outlineLevel="0" collapsed="false">
      <c r="A4089" s="47" t="s">
        <v>6330</v>
      </c>
      <c r="B4089" s="47" t="s">
        <v>1084</v>
      </c>
      <c r="C4089" s="48" t="n">
        <v>46101</v>
      </c>
      <c r="D4089" s="47" t="s">
        <v>73</v>
      </c>
      <c r="E4089" s="47" t="s">
        <v>65</v>
      </c>
      <c r="F4089" s="47" t="s">
        <v>2284</v>
      </c>
      <c r="G4089" s="47" t="s">
        <v>97</v>
      </c>
      <c r="H4089" s="47" t="s">
        <v>2232</v>
      </c>
      <c r="I4089" s="47" t="n">
        <v>5</v>
      </c>
    </row>
    <row r="4090" customFormat="false" ht="15" hidden="false" customHeight="false" outlineLevel="0" collapsed="false">
      <c r="A4090" s="47" t="s">
        <v>6331</v>
      </c>
      <c r="B4090" s="47" t="s">
        <v>1084</v>
      </c>
      <c r="C4090" s="48" t="n">
        <v>46101</v>
      </c>
      <c r="D4090" s="47" t="s">
        <v>73</v>
      </c>
      <c r="E4090" s="47" t="s">
        <v>65</v>
      </c>
      <c r="F4090" s="47" t="s">
        <v>2284</v>
      </c>
      <c r="G4090" s="47" t="s">
        <v>97</v>
      </c>
      <c r="H4090" s="47" t="s">
        <v>2232</v>
      </c>
      <c r="I4090" s="47" t="n">
        <v>3</v>
      </c>
    </row>
    <row r="4091" customFormat="false" ht="15" hidden="false" customHeight="false" outlineLevel="0" collapsed="false">
      <c r="A4091" s="47" t="s">
        <v>6332</v>
      </c>
      <c r="B4091" s="47" t="s">
        <v>1084</v>
      </c>
      <c r="C4091" s="48" t="n">
        <v>46101</v>
      </c>
      <c r="D4091" s="47" t="s">
        <v>73</v>
      </c>
      <c r="E4091" s="47" t="s">
        <v>65</v>
      </c>
      <c r="F4091" s="47" t="s">
        <v>2284</v>
      </c>
      <c r="G4091" s="47" t="s">
        <v>97</v>
      </c>
      <c r="H4091" s="47" t="s">
        <v>2232</v>
      </c>
      <c r="I4091" s="47" t="n">
        <v>5</v>
      </c>
    </row>
    <row r="4092" customFormat="false" ht="15" hidden="false" customHeight="false" outlineLevel="0" collapsed="false">
      <c r="A4092" s="47" t="s">
        <v>6333</v>
      </c>
      <c r="B4092" s="47" t="s">
        <v>1084</v>
      </c>
      <c r="C4092" s="48" t="n">
        <v>46101</v>
      </c>
      <c r="D4092" s="47" t="s">
        <v>73</v>
      </c>
      <c r="E4092" s="47" t="s">
        <v>65</v>
      </c>
      <c r="F4092" s="47" t="s">
        <v>2284</v>
      </c>
      <c r="G4092" s="47" t="s">
        <v>97</v>
      </c>
      <c r="H4092" s="47" t="s">
        <v>2232</v>
      </c>
      <c r="I4092" s="47" t="n">
        <v>5</v>
      </c>
    </row>
    <row r="4093" customFormat="false" ht="15" hidden="false" customHeight="false" outlineLevel="0" collapsed="false">
      <c r="A4093" s="47" t="s">
        <v>6334</v>
      </c>
      <c r="B4093" s="47" t="s">
        <v>1084</v>
      </c>
      <c r="C4093" s="48" t="n">
        <v>46101</v>
      </c>
      <c r="D4093" s="47" t="s">
        <v>73</v>
      </c>
      <c r="E4093" s="47" t="s">
        <v>65</v>
      </c>
      <c r="F4093" s="47" t="s">
        <v>2284</v>
      </c>
      <c r="G4093" s="47" t="s">
        <v>97</v>
      </c>
      <c r="H4093" s="47" t="s">
        <v>2232</v>
      </c>
      <c r="I4093" s="47" t="n">
        <v>5</v>
      </c>
    </row>
    <row r="4094" customFormat="false" ht="15" hidden="false" customHeight="false" outlineLevel="0" collapsed="false">
      <c r="A4094" s="47" t="s">
        <v>6335</v>
      </c>
      <c r="B4094" s="47" t="s">
        <v>1085</v>
      </c>
      <c r="C4094" s="48" t="n">
        <v>46101</v>
      </c>
      <c r="D4094" s="47" t="s">
        <v>74</v>
      </c>
      <c r="E4094" s="47" t="s">
        <v>65</v>
      </c>
      <c r="F4094" s="47" t="s">
        <v>2284</v>
      </c>
      <c r="G4094" s="47" t="s">
        <v>94</v>
      </c>
      <c r="H4094" s="47" t="s">
        <v>2229</v>
      </c>
      <c r="I4094" s="47" t="n">
        <v>57</v>
      </c>
    </row>
    <row r="4095" customFormat="false" ht="15" hidden="false" customHeight="false" outlineLevel="0" collapsed="false">
      <c r="A4095" s="47" t="s">
        <v>6336</v>
      </c>
      <c r="B4095" s="47" t="s">
        <v>1085</v>
      </c>
      <c r="C4095" s="48" t="n">
        <v>46101</v>
      </c>
      <c r="D4095" s="47" t="s">
        <v>74</v>
      </c>
      <c r="E4095" s="47" t="s">
        <v>65</v>
      </c>
      <c r="F4095" s="47" t="s">
        <v>2284</v>
      </c>
      <c r="G4095" s="47" t="s">
        <v>97</v>
      </c>
      <c r="H4095" s="47" t="s">
        <v>2232</v>
      </c>
      <c r="I4095" s="47" t="n">
        <v>2</v>
      </c>
    </row>
    <row r="4096" customFormat="false" ht="15" hidden="false" customHeight="false" outlineLevel="0" collapsed="false">
      <c r="A4096" s="47" t="s">
        <v>6337</v>
      </c>
      <c r="B4096" s="47" t="s">
        <v>1085</v>
      </c>
      <c r="C4096" s="48" t="n">
        <v>46101</v>
      </c>
      <c r="D4096" s="47" t="s">
        <v>74</v>
      </c>
      <c r="E4096" s="47" t="s">
        <v>65</v>
      </c>
      <c r="F4096" s="47" t="s">
        <v>2284</v>
      </c>
      <c r="G4096" s="47" t="s">
        <v>97</v>
      </c>
      <c r="H4096" s="47" t="s">
        <v>2232</v>
      </c>
      <c r="I4096" s="47" t="n">
        <v>4</v>
      </c>
    </row>
    <row r="4097" customFormat="false" ht="15" hidden="false" customHeight="false" outlineLevel="0" collapsed="false">
      <c r="A4097" s="47" t="s">
        <v>6338</v>
      </c>
      <c r="B4097" s="47" t="s">
        <v>1085</v>
      </c>
      <c r="C4097" s="48" t="n">
        <v>46101</v>
      </c>
      <c r="D4097" s="47" t="s">
        <v>74</v>
      </c>
      <c r="E4097" s="47" t="s">
        <v>65</v>
      </c>
      <c r="F4097" s="47" t="s">
        <v>2289</v>
      </c>
      <c r="G4097" s="47" t="s">
        <v>97</v>
      </c>
      <c r="H4097" s="47" t="s">
        <v>2232</v>
      </c>
      <c r="I4097" s="47" t="n">
        <v>4</v>
      </c>
    </row>
    <row r="4098" customFormat="false" ht="15" hidden="false" customHeight="false" outlineLevel="0" collapsed="false">
      <c r="A4098" s="47" t="s">
        <v>6339</v>
      </c>
      <c r="B4098" s="47" t="s">
        <v>1085</v>
      </c>
      <c r="C4098" s="48" t="n">
        <v>46101</v>
      </c>
      <c r="D4098" s="47" t="s">
        <v>74</v>
      </c>
      <c r="E4098" s="47" t="s">
        <v>65</v>
      </c>
      <c r="F4098" s="47" t="s">
        <v>2289</v>
      </c>
      <c r="G4098" s="47" t="s">
        <v>97</v>
      </c>
      <c r="H4098" s="47" t="s">
        <v>2232</v>
      </c>
      <c r="I4098" s="47" t="n">
        <v>2</v>
      </c>
    </row>
    <row r="4099" customFormat="false" ht="15" hidden="false" customHeight="false" outlineLevel="0" collapsed="false">
      <c r="A4099" s="47" t="s">
        <v>6340</v>
      </c>
      <c r="B4099" s="47" t="s">
        <v>1085</v>
      </c>
      <c r="C4099" s="48" t="n">
        <v>46101</v>
      </c>
      <c r="D4099" s="47" t="s">
        <v>74</v>
      </c>
      <c r="E4099" s="47" t="s">
        <v>65</v>
      </c>
      <c r="F4099" s="47" t="s">
        <v>2284</v>
      </c>
      <c r="G4099" s="47" t="s">
        <v>97</v>
      </c>
      <c r="H4099" s="47" t="s">
        <v>2232</v>
      </c>
      <c r="I4099" s="47" t="n">
        <v>2</v>
      </c>
    </row>
    <row r="4100" customFormat="false" ht="15" hidden="false" customHeight="false" outlineLevel="0" collapsed="false">
      <c r="A4100" s="47" t="s">
        <v>6341</v>
      </c>
      <c r="B4100" s="47" t="s">
        <v>1085</v>
      </c>
      <c r="C4100" s="48" t="n">
        <v>46101</v>
      </c>
      <c r="D4100" s="47" t="s">
        <v>74</v>
      </c>
      <c r="E4100" s="47" t="s">
        <v>65</v>
      </c>
      <c r="F4100" s="47" t="s">
        <v>2284</v>
      </c>
      <c r="G4100" s="47" t="s">
        <v>97</v>
      </c>
      <c r="H4100" s="47" t="s">
        <v>2232</v>
      </c>
      <c r="I4100" s="47" t="n">
        <v>2</v>
      </c>
    </row>
    <row r="4101" customFormat="false" ht="15" hidden="false" customHeight="false" outlineLevel="0" collapsed="false">
      <c r="A4101" s="47" t="s">
        <v>6342</v>
      </c>
      <c r="B4101" s="47" t="s">
        <v>1085</v>
      </c>
      <c r="C4101" s="48" t="n">
        <v>46101</v>
      </c>
      <c r="D4101" s="47" t="s">
        <v>74</v>
      </c>
      <c r="E4101" s="47" t="s">
        <v>65</v>
      </c>
      <c r="F4101" s="47" t="s">
        <v>2284</v>
      </c>
      <c r="G4101" s="47" t="s">
        <v>97</v>
      </c>
      <c r="H4101" s="47" t="s">
        <v>2232</v>
      </c>
      <c r="I4101" s="47" t="n">
        <v>4</v>
      </c>
    </row>
    <row r="4102" customFormat="false" ht="15" hidden="false" customHeight="false" outlineLevel="0" collapsed="false">
      <c r="A4102" s="47" t="s">
        <v>6343</v>
      </c>
      <c r="B4102" s="47" t="s">
        <v>1085</v>
      </c>
      <c r="C4102" s="48" t="n">
        <v>46101</v>
      </c>
      <c r="D4102" s="47" t="s">
        <v>74</v>
      </c>
      <c r="E4102" s="47" t="s">
        <v>65</v>
      </c>
      <c r="F4102" s="47" t="s">
        <v>2289</v>
      </c>
      <c r="G4102" s="47" t="s">
        <v>97</v>
      </c>
      <c r="H4102" s="47" t="s">
        <v>2232</v>
      </c>
      <c r="I4102" s="47" t="n">
        <v>4</v>
      </c>
    </row>
    <row r="4103" customFormat="false" ht="15" hidden="false" customHeight="false" outlineLevel="0" collapsed="false">
      <c r="A4103" s="47" t="s">
        <v>6344</v>
      </c>
      <c r="B4103" s="47" t="s">
        <v>1087</v>
      </c>
      <c r="C4103" s="48" t="n">
        <v>46101</v>
      </c>
      <c r="D4103" s="47" t="s">
        <v>75</v>
      </c>
      <c r="E4103" s="47" t="s">
        <v>65</v>
      </c>
      <c r="F4103" s="47" t="s">
        <v>2284</v>
      </c>
      <c r="G4103" s="47" t="s">
        <v>93</v>
      </c>
      <c r="H4103" s="47" t="s">
        <v>2253</v>
      </c>
      <c r="I4103" s="47" t="n">
        <v>21</v>
      </c>
    </row>
    <row r="4104" customFormat="false" ht="15" hidden="false" customHeight="false" outlineLevel="0" collapsed="false">
      <c r="A4104" s="47" t="s">
        <v>6345</v>
      </c>
      <c r="B4104" s="47" t="s">
        <v>1087</v>
      </c>
      <c r="C4104" s="48" t="n">
        <v>46101</v>
      </c>
      <c r="D4104" s="47" t="s">
        <v>75</v>
      </c>
      <c r="E4104" s="47" t="s">
        <v>65</v>
      </c>
      <c r="F4104" s="47" t="s">
        <v>2284</v>
      </c>
      <c r="G4104" s="47" t="s">
        <v>95</v>
      </c>
      <c r="H4104" s="47" t="s">
        <v>2245</v>
      </c>
      <c r="I4104" s="47" t="n">
        <v>48</v>
      </c>
    </row>
    <row r="4105" customFormat="false" ht="15" hidden="false" customHeight="false" outlineLevel="0" collapsed="false">
      <c r="A4105" s="47" t="s">
        <v>6346</v>
      </c>
      <c r="B4105" s="47" t="s">
        <v>1087</v>
      </c>
      <c r="C4105" s="48" t="n">
        <v>46101</v>
      </c>
      <c r="D4105" s="47" t="s">
        <v>75</v>
      </c>
      <c r="E4105" s="47" t="s">
        <v>65</v>
      </c>
      <c r="F4105" s="47" t="s">
        <v>2289</v>
      </c>
      <c r="G4105" s="47" t="s">
        <v>97</v>
      </c>
      <c r="H4105" s="47" t="s">
        <v>2232</v>
      </c>
      <c r="I4105" s="47" t="n">
        <v>5</v>
      </c>
    </row>
    <row r="4106" customFormat="false" ht="15" hidden="false" customHeight="false" outlineLevel="0" collapsed="false">
      <c r="A4106" s="47" t="s">
        <v>6347</v>
      </c>
      <c r="B4106" s="47" t="s">
        <v>1087</v>
      </c>
      <c r="C4106" s="48" t="n">
        <v>46101</v>
      </c>
      <c r="D4106" s="47" t="s">
        <v>75</v>
      </c>
      <c r="E4106" s="47" t="s">
        <v>65</v>
      </c>
      <c r="F4106" s="47" t="s">
        <v>2284</v>
      </c>
      <c r="G4106" s="47" t="s">
        <v>97</v>
      </c>
      <c r="H4106" s="47" t="s">
        <v>2232</v>
      </c>
      <c r="I4106" s="47" t="n">
        <v>6</v>
      </c>
    </row>
    <row r="4107" customFormat="false" ht="15" hidden="false" customHeight="false" outlineLevel="0" collapsed="false">
      <c r="A4107" s="47" t="s">
        <v>6348</v>
      </c>
      <c r="B4107" s="47" t="s">
        <v>1087</v>
      </c>
      <c r="C4107" s="48" t="n">
        <v>46101</v>
      </c>
      <c r="D4107" s="47" t="s">
        <v>75</v>
      </c>
      <c r="E4107" s="47" t="s">
        <v>65</v>
      </c>
      <c r="F4107" s="47" t="s">
        <v>2284</v>
      </c>
      <c r="G4107" s="47" t="s">
        <v>97</v>
      </c>
      <c r="H4107" s="47" t="s">
        <v>2232</v>
      </c>
      <c r="I4107" s="47" t="n">
        <v>2</v>
      </c>
    </row>
    <row r="4108" customFormat="false" ht="15" hidden="false" customHeight="false" outlineLevel="0" collapsed="false">
      <c r="A4108" s="47" t="s">
        <v>6349</v>
      </c>
      <c r="B4108" s="47" t="s">
        <v>1087</v>
      </c>
      <c r="C4108" s="48" t="n">
        <v>46101</v>
      </c>
      <c r="D4108" s="47" t="s">
        <v>75</v>
      </c>
      <c r="E4108" s="47" t="s">
        <v>65</v>
      </c>
      <c r="F4108" s="47" t="s">
        <v>2289</v>
      </c>
      <c r="G4108" s="47" t="s">
        <v>97</v>
      </c>
      <c r="H4108" s="47" t="s">
        <v>2232</v>
      </c>
      <c r="I4108" s="47" t="n">
        <v>5</v>
      </c>
    </row>
    <row r="4109" customFormat="false" ht="15" hidden="false" customHeight="false" outlineLevel="0" collapsed="false">
      <c r="A4109" s="47" t="s">
        <v>6350</v>
      </c>
      <c r="B4109" s="47" t="s">
        <v>1087</v>
      </c>
      <c r="C4109" s="48" t="n">
        <v>46101</v>
      </c>
      <c r="D4109" s="47" t="s">
        <v>75</v>
      </c>
      <c r="E4109" s="47" t="s">
        <v>65</v>
      </c>
      <c r="F4109" s="47" t="s">
        <v>2284</v>
      </c>
      <c r="G4109" s="47" t="s">
        <v>97</v>
      </c>
      <c r="H4109" s="47" t="s">
        <v>2232</v>
      </c>
      <c r="I4109" s="47" t="n">
        <v>6</v>
      </c>
    </row>
    <row r="4110" customFormat="false" ht="15" hidden="false" customHeight="false" outlineLevel="0" collapsed="false">
      <c r="A4110" s="47" t="s">
        <v>6351</v>
      </c>
      <c r="B4110" s="47" t="s">
        <v>1087</v>
      </c>
      <c r="C4110" s="48" t="n">
        <v>46101</v>
      </c>
      <c r="D4110" s="47" t="s">
        <v>75</v>
      </c>
      <c r="E4110" s="47" t="s">
        <v>65</v>
      </c>
      <c r="F4110" s="47" t="s">
        <v>2284</v>
      </c>
      <c r="G4110" s="47" t="s">
        <v>97</v>
      </c>
      <c r="H4110" s="47" t="s">
        <v>2232</v>
      </c>
      <c r="I4110" s="47" t="n">
        <v>6</v>
      </c>
    </row>
    <row r="4111" customFormat="false" ht="15" hidden="false" customHeight="false" outlineLevel="0" collapsed="false">
      <c r="A4111" s="47" t="s">
        <v>6352</v>
      </c>
      <c r="B4111" s="47" t="s">
        <v>1088</v>
      </c>
      <c r="C4111" s="48" t="n">
        <v>46102</v>
      </c>
      <c r="D4111" s="47" t="s">
        <v>73</v>
      </c>
      <c r="E4111" s="47" t="s">
        <v>62</v>
      </c>
      <c r="F4111" s="47" t="s">
        <v>2231</v>
      </c>
      <c r="G4111" s="47" t="s">
        <v>93</v>
      </c>
      <c r="H4111" s="47" t="s">
        <v>2253</v>
      </c>
      <c r="I4111" s="47" t="n">
        <v>41</v>
      </c>
    </row>
    <row r="4112" customFormat="false" ht="15" hidden="false" customHeight="false" outlineLevel="0" collapsed="false">
      <c r="A4112" s="47" t="s">
        <v>6353</v>
      </c>
      <c r="B4112" s="47" t="s">
        <v>1088</v>
      </c>
      <c r="C4112" s="48" t="n">
        <v>46102</v>
      </c>
      <c r="D4112" s="47" t="s">
        <v>73</v>
      </c>
      <c r="E4112" s="47" t="s">
        <v>62</v>
      </c>
      <c r="F4112" s="47" t="s">
        <v>2228</v>
      </c>
      <c r="G4112" s="47" t="s">
        <v>97</v>
      </c>
      <c r="H4112" s="47" t="s">
        <v>2232</v>
      </c>
      <c r="I4112" s="47" t="n">
        <v>2</v>
      </c>
    </row>
    <row r="4113" customFormat="false" ht="15" hidden="false" customHeight="false" outlineLevel="0" collapsed="false">
      <c r="A4113" s="47" t="s">
        <v>6354</v>
      </c>
      <c r="B4113" s="47" t="s">
        <v>1088</v>
      </c>
      <c r="C4113" s="48" t="n">
        <v>46102</v>
      </c>
      <c r="D4113" s="47" t="s">
        <v>73</v>
      </c>
      <c r="E4113" s="47" t="s">
        <v>62</v>
      </c>
      <c r="F4113" s="47" t="s">
        <v>2228</v>
      </c>
      <c r="G4113" s="47" t="s">
        <v>97</v>
      </c>
      <c r="H4113" s="47" t="s">
        <v>2232</v>
      </c>
      <c r="I4113" s="47" t="n">
        <v>5</v>
      </c>
    </row>
    <row r="4114" customFormat="false" ht="15" hidden="false" customHeight="false" outlineLevel="0" collapsed="false">
      <c r="A4114" s="47" t="s">
        <v>6355</v>
      </c>
      <c r="B4114" s="47" t="s">
        <v>1088</v>
      </c>
      <c r="C4114" s="48" t="n">
        <v>46102</v>
      </c>
      <c r="D4114" s="47" t="s">
        <v>73</v>
      </c>
      <c r="E4114" s="47" t="s">
        <v>62</v>
      </c>
      <c r="F4114" s="47" t="s">
        <v>2317</v>
      </c>
      <c r="G4114" s="47" t="s">
        <v>97</v>
      </c>
      <c r="H4114" s="47" t="s">
        <v>2232</v>
      </c>
      <c r="I4114" s="47" t="n">
        <v>3</v>
      </c>
    </row>
    <row r="4115" customFormat="false" ht="15" hidden="false" customHeight="false" outlineLevel="0" collapsed="false">
      <c r="A4115" s="47" t="s">
        <v>6356</v>
      </c>
      <c r="B4115" s="47" t="s">
        <v>1088</v>
      </c>
      <c r="C4115" s="48" t="n">
        <v>46102</v>
      </c>
      <c r="D4115" s="47" t="s">
        <v>73</v>
      </c>
      <c r="E4115" s="47" t="s">
        <v>62</v>
      </c>
      <c r="F4115" s="47" t="s">
        <v>2228</v>
      </c>
      <c r="G4115" s="47" t="s">
        <v>97</v>
      </c>
      <c r="H4115" s="47" t="s">
        <v>2232</v>
      </c>
      <c r="I4115" s="47" t="n">
        <v>4</v>
      </c>
    </row>
    <row r="4116" customFormat="false" ht="15" hidden="false" customHeight="false" outlineLevel="0" collapsed="false">
      <c r="A4116" s="47" t="s">
        <v>6357</v>
      </c>
      <c r="B4116" s="47" t="s">
        <v>1088</v>
      </c>
      <c r="C4116" s="48" t="n">
        <v>46102</v>
      </c>
      <c r="D4116" s="47" t="s">
        <v>73</v>
      </c>
      <c r="E4116" s="47" t="s">
        <v>62</v>
      </c>
      <c r="F4116" s="47" t="s">
        <v>2231</v>
      </c>
      <c r="G4116" s="47" t="s">
        <v>97</v>
      </c>
      <c r="H4116" s="47" t="s">
        <v>2232</v>
      </c>
      <c r="I4116" s="47" t="n">
        <v>7</v>
      </c>
    </row>
    <row r="4117" customFormat="false" ht="15" hidden="false" customHeight="false" outlineLevel="0" collapsed="false">
      <c r="A4117" s="47" t="s">
        <v>6358</v>
      </c>
      <c r="B4117" s="47" t="s">
        <v>1088</v>
      </c>
      <c r="C4117" s="48" t="n">
        <v>46102</v>
      </c>
      <c r="D4117" s="47" t="s">
        <v>73</v>
      </c>
      <c r="E4117" s="47" t="s">
        <v>62</v>
      </c>
      <c r="F4117" s="47" t="s">
        <v>2231</v>
      </c>
      <c r="G4117" s="47" t="s">
        <v>97</v>
      </c>
      <c r="H4117" s="47" t="s">
        <v>2232</v>
      </c>
      <c r="I4117" s="47" t="n">
        <v>4</v>
      </c>
    </row>
    <row r="4118" customFormat="false" ht="15" hidden="false" customHeight="false" outlineLevel="0" collapsed="false">
      <c r="A4118" s="47" t="s">
        <v>6359</v>
      </c>
      <c r="B4118" s="47" t="s">
        <v>1089</v>
      </c>
      <c r="C4118" s="48" t="n">
        <v>46102</v>
      </c>
      <c r="D4118" s="47" t="s">
        <v>74</v>
      </c>
      <c r="E4118" s="47" t="s">
        <v>62</v>
      </c>
      <c r="F4118" s="47" t="s">
        <v>2231</v>
      </c>
      <c r="G4118" s="47" t="s">
        <v>97</v>
      </c>
      <c r="H4118" s="47" t="s">
        <v>2232</v>
      </c>
      <c r="I4118" s="47" t="n">
        <v>6</v>
      </c>
    </row>
    <row r="4119" customFormat="false" ht="15" hidden="false" customHeight="false" outlineLevel="0" collapsed="false">
      <c r="A4119" s="47" t="s">
        <v>6360</v>
      </c>
      <c r="B4119" s="47" t="s">
        <v>1089</v>
      </c>
      <c r="C4119" s="48" t="n">
        <v>46102</v>
      </c>
      <c r="D4119" s="47" t="s">
        <v>74</v>
      </c>
      <c r="E4119" s="47" t="s">
        <v>62</v>
      </c>
      <c r="F4119" s="47" t="s">
        <v>2231</v>
      </c>
      <c r="G4119" s="47" t="s">
        <v>97</v>
      </c>
      <c r="H4119" s="47" t="s">
        <v>2232</v>
      </c>
      <c r="I4119" s="47" t="n">
        <v>5</v>
      </c>
    </row>
    <row r="4120" customFormat="false" ht="15" hidden="false" customHeight="false" outlineLevel="0" collapsed="false">
      <c r="A4120" s="47" t="s">
        <v>6361</v>
      </c>
      <c r="B4120" s="47" t="s">
        <v>1089</v>
      </c>
      <c r="C4120" s="48" t="n">
        <v>46102</v>
      </c>
      <c r="D4120" s="47" t="s">
        <v>74</v>
      </c>
      <c r="E4120" s="47" t="s">
        <v>62</v>
      </c>
      <c r="F4120" s="47" t="s">
        <v>2317</v>
      </c>
      <c r="G4120" s="47" t="s">
        <v>97</v>
      </c>
      <c r="H4120" s="47" t="s">
        <v>2232</v>
      </c>
      <c r="I4120" s="47" t="n">
        <v>6</v>
      </c>
    </row>
    <row r="4121" customFormat="false" ht="15" hidden="false" customHeight="false" outlineLevel="0" collapsed="false">
      <c r="A4121" s="47" t="s">
        <v>6362</v>
      </c>
      <c r="B4121" s="47" t="s">
        <v>1089</v>
      </c>
      <c r="C4121" s="48" t="n">
        <v>46102</v>
      </c>
      <c r="D4121" s="47" t="s">
        <v>74</v>
      </c>
      <c r="E4121" s="47" t="s">
        <v>62</v>
      </c>
      <c r="F4121" s="47" t="s">
        <v>2317</v>
      </c>
      <c r="G4121" s="47" t="s">
        <v>97</v>
      </c>
      <c r="H4121" s="47" t="s">
        <v>2232</v>
      </c>
      <c r="I4121" s="47" t="n">
        <v>4</v>
      </c>
    </row>
    <row r="4122" customFormat="false" ht="15" hidden="false" customHeight="false" outlineLevel="0" collapsed="false">
      <c r="A4122" s="47" t="s">
        <v>6363</v>
      </c>
      <c r="B4122" s="47" t="s">
        <v>1089</v>
      </c>
      <c r="C4122" s="48" t="n">
        <v>46102</v>
      </c>
      <c r="D4122" s="47" t="s">
        <v>74</v>
      </c>
      <c r="E4122" s="47" t="s">
        <v>62</v>
      </c>
      <c r="F4122" s="47" t="s">
        <v>2228</v>
      </c>
      <c r="G4122" s="47" t="s">
        <v>97</v>
      </c>
      <c r="H4122" s="47" t="s">
        <v>2232</v>
      </c>
      <c r="I4122" s="47" t="n">
        <v>3</v>
      </c>
    </row>
    <row r="4123" customFormat="false" ht="15" hidden="false" customHeight="false" outlineLevel="0" collapsed="false">
      <c r="A4123" s="47" t="s">
        <v>6364</v>
      </c>
      <c r="B4123" s="47" t="s">
        <v>1089</v>
      </c>
      <c r="C4123" s="48" t="n">
        <v>46102</v>
      </c>
      <c r="D4123" s="47" t="s">
        <v>74</v>
      </c>
      <c r="E4123" s="47" t="s">
        <v>62</v>
      </c>
      <c r="F4123" s="47" t="s">
        <v>2317</v>
      </c>
      <c r="G4123" s="47" t="s">
        <v>97</v>
      </c>
      <c r="H4123" s="47" t="s">
        <v>2232</v>
      </c>
      <c r="I4123" s="47" t="n">
        <v>5</v>
      </c>
    </row>
    <row r="4124" customFormat="false" ht="15" hidden="false" customHeight="false" outlineLevel="0" collapsed="false">
      <c r="A4124" s="47" t="s">
        <v>6365</v>
      </c>
      <c r="B4124" s="47" t="s">
        <v>1090</v>
      </c>
      <c r="C4124" s="48" t="n">
        <v>46102</v>
      </c>
      <c r="D4124" s="47" t="s">
        <v>75</v>
      </c>
      <c r="E4124" s="47" t="s">
        <v>62</v>
      </c>
      <c r="F4124" s="47" t="s">
        <v>2228</v>
      </c>
      <c r="G4124" s="47" t="s">
        <v>93</v>
      </c>
      <c r="H4124" s="47" t="s">
        <v>2253</v>
      </c>
      <c r="I4124" s="47" t="n">
        <v>29</v>
      </c>
    </row>
    <row r="4125" customFormat="false" ht="15" hidden="false" customHeight="false" outlineLevel="0" collapsed="false">
      <c r="A4125" s="47" t="s">
        <v>6366</v>
      </c>
      <c r="B4125" s="47" t="s">
        <v>1090</v>
      </c>
      <c r="C4125" s="48" t="n">
        <v>46102</v>
      </c>
      <c r="D4125" s="47" t="s">
        <v>75</v>
      </c>
      <c r="E4125" s="47" t="s">
        <v>62</v>
      </c>
      <c r="F4125" s="47" t="s">
        <v>2228</v>
      </c>
      <c r="G4125" s="47" t="s">
        <v>97</v>
      </c>
      <c r="H4125" s="47" t="s">
        <v>2232</v>
      </c>
      <c r="I4125" s="47" t="n">
        <v>3</v>
      </c>
    </row>
    <row r="4126" customFormat="false" ht="15" hidden="false" customHeight="false" outlineLevel="0" collapsed="false">
      <c r="A4126" s="47" t="s">
        <v>6367</v>
      </c>
      <c r="B4126" s="47" t="s">
        <v>1090</v>
      </c>
      <c r="C4126" s="48" t="n">
        <v>46102</v>
      </c>
      <c r="D4126" s="47" t="s">
        <v>75</v>
      </c>
      <c r="E4126" s="47" t="s">
        <v>62</v>
      </c>
      <c r="F4126" s="47" t="s">
        <v>2231</v>
      </c>
      <c r="G4126" s="47" t="s">
        <v>97</v>
      </c>
      <c r="H4126" s="47" t="s">
        <v>2232</v>
      </c>
      <c r="I4126" s="47" t="n">
        <v>3</v>
      </c>
    </row>
    <row r="4127" customFormat="false" ht="15" hidden="false" customHeight="false" outlineLevel="0" collapsed="false">
      <c r="A4127" s="47" t="s">
        <v>6368</v>
      </c>
      <c r="B4127" s="47" t="s">
        <v>1090</v>
      </c>
      <c r="C4127" s="48" t="n">
        <v>46102</v>
      </c>
      <c r="D4127" s="47" t="s">
        <v>75</v>
      </c>
      <c r="E4127" s="47" t="s">
        <v>62</v>
      </c>
      <c r="F4127" s="47" t="s">
        <v>2317</v>
      </c>
      <c r="G4127" s="47" t="s">
        <v>97</v>
      </c>
      <c r="H4127" s="47" t="s">
        <v>2232</v>
      </c>
      <c r="I4127" s="47" t="n">
        <v>7</v>
      </c>
    </row>
    <row r="4128" customFormat="false" ht="15" hidden="false" customHeight="false" outlineLevel="0" collapsed="false">
      <c r="A4128" s="47" t="s">
        <v>6369</v>
      </c>
      <c r="B4128" s="47" t="s">
        <v>1090</v>
      </c>
      <c r="C4128" s="48" t="n">
        <v>46102</v>
      </c>
      <c r="D4128" s="47" t="s">
        <v>75</v>
      </c>
      <c r="E4128" s="47" t="s">
        <v>62</v>
      </c>
      <c r="F4128" s="47" t="s">
        <v>2317</v>
      </c>
      <c r="G4128" s="47" t="s">
        <v>97</v>
      </c>
      <c r="H4128" s="47" t="s">
        <v>2232</v>
      </c>
      <c r="I4128" s="47" t="n">
        <v>5</v>
      </c>
    </row>
    <row r="4129" customFormat="false" ht="15" hidden="false" customHeight="false" outlineLevel="0" collapsed="false">
      <c r="A4129" s="47" t="s">
        <v>6370</v>
      </c>
      <c r="B4129" s="47" t="s">
        <v>1090</v>
      </c>
      <c r="C4129" s="48" t="n">
        <v>46102</v>
      </c>
      <c r="D4129" s="47" t="s">
        <v>75</v>
      </c>
      <c r="E4129" s="47" t="s">
        <v>62</v>
      </c>
      <c r="F4129" s="47" t="s">
        <v>2231</v>
      </c>
      <c r="G4129" s="47" t="s">
        <v>97</v>
      </c>
      <c r="H4129" s="47" t="s">
        <v>2232</v>
      </c>
      <c r="I4129" s="47" t="n">
        <v>2</v>
      </c>
    </row>
    <row r="4130" customFormat="false" ht="15" hidden="false" customHeight="false" outlineLevel="0" collapsed="false">
      <c r="A4130" s="47" t="s">
        <v>6371</v>
      </c>
      <c r="B4130" s="47" t="s">
        <v>1091</v>
      </c>
      <c r="C4130" s="48" t="n">
        <v>46102</v>
      </c>
      <c r="D4130" s="47" t="s">
        <v>73</v>
      </c>
      <c r="E4130" s="47" t="s">
        <v>63</v>
      </c>
      <c r="F4130" s="47" t="s">
        <v>2252</v>
      </c>
      <c r="G4130" s="47" t="s">
        <v>93</v>
      </c>
      <c r="H4130" s="47" t="s">
        <v>2253</v>
      </c>
      <c r="I4130" s="47" t="n">
        <v>34</v>
      </c>
    </row>
    <row r="4131" customFormat="false" ht="15" hidden="false" customHeight="false" outlineLevel="0" collapsed="false">
      <c r="A4131" s="47" t="s">
        <v>6372</v>
      </c>
      <c r="B4131" s="47" t="s">
        <v>1091</v>
      </c>
      <c r="C4131" s="48" t="n">
        <v>46102</v>
      </c>
      <c r="D4131" s="47" t="s">
        <v>73</v>
      </c>
      <c r="E4131" s="47" t="s">
        <v>63</v>
      </c>
      <c r="F4131" s="47" t="s">
        <v>2252</v>
      </c>
      <c r="G4131" s="47" t="s">
        <v>97</v>
      </c>
      <c r="H4131" s="47" t="s">
        <v>2232</v>
      </c>
      <c r="I4131" s="47" t="n">
        <v>6</v>
      </c>
    </row>
    <row r="4132" customFormat="false" ht="15" hidden="false" customHeight="false" outlineLevel="0" collapsed="false">
      <c r="A4132" s="47" t="s">
        <v>6373</v>
      </c>
      <c r="B4132" s="47" t="s">
        <v>1091</v>
      </c>
      <c r="C4132" s="48" t="n">
        <v>46102</v>
      </c>
      <c r="D4132" s="47" t="s">
        <v>73</v>
      </c>
      <c r="E4132" s="47" t="s">
        <v>63</v>
      </c>
      <c r="F4132" s="47" t="s">
        <v>2255</v>
      </c>
      <c r="G4132" s="47" t="s">
        <v>97</v>
      </c>
      <c r="H4132" s="47" t="s">
        <v>2232</v>
      </c>
      <c r="I4132" s="47" t="n">
        <v>5</v>
      </c>
    </row>
    <row r="4133" customFormat="false" ht="15" hidden="false" customHeight="false" outlineLevel="0" collapsed="false">
      <c r="A4133" s="47" t="s">
        <v>6374</v>
      </c>
      <c r="B4133" s="47" t="s">
        <v>1092</v>
      </c>
      <c r="C4133" s="48" t="n">
        <v>46102</v>
      </c>
      <c r="D4133" s="47" t="s">
        <v>74</v>
      </c>
      <c r="E4133" s="47" t="s">
        <v>63</v>
      </c>
      <c r="F4133" s="47" t="s">
        <v>2255</v>
      </c>
      <c r="G4133" s="47" t="s">
        <v>97</v>
      </c>
      <c r="H4133" s="47" t="s">
        <v>2232</v>
      </c>
      <c r="I4133" s="47" t="n">
        <v>2</v>
      </c>
    </row>
    <row r="4134" customFormat="false" ht="15" hidden="false" customHeight="false" outlineLevel="0" collapsed="false">
      <c r="A4134" s="47" t="s">
        <v>6375</v>
      </c>
      <c r="B4134" s="47" t="s">
        <v>1092</v>
      </c>
      <c r="C4134" s="48" t="n">
        <v>46102</v>
      </c>
      <c r="D4134" s="47" t="s">
        <v>74</v>
      </c>
      <c r="E4134" s="47" t="s">
        <v>63</v>
      </c>
      <c r="F4134" s="47" t="s">
        <v>2252</v>
      </c>
      <c r="G4134" s="47" t="s">
        <v>97</v>
      </c>
      <c r="H4134" s="47" t="s">
        <v>2232</v>
      </c>
      <c r="I4134" s="47" t="n">
        <v>4</v>
      </c>
    </row>
    <row r="4135" customFormat="false" ht="15" hidden="false" customHeight="false" outlineLevel="0" collapsed="false">
      <c r="A4135" s="47" t="s">
        <v>6376</v>
      </c>
      <c r="B4135" s="47" t="s">
        <v>1092</v>
      </c>
      <c r="C4135" s="48" t="n">
        <v>46102</v>
      </c>
      <c r="D4135" s="47" t="s">
        <v>74</v>
      </c>
      <c r="E4135" s="47" t="s">
        <v>63</v>
      </c>
      <c r="F4135" s="47" t="s">
        <v>2252</v>
      </c>
      <c r="G4135" s="47" t="s">
        <v>97</v>
      </c>
      <c r="H4135" s="47" t="s">
        <v>2232</v>
      </c>
      <c r="I4135" s="47" t="n">
        <v>3</v>
      </c>
    </row>
    <row r="4136" customFormat="false" ht="15" hidden="false" customHeight="false" outlineLevel="0" collapsed="false">
      <c r="A4136" s="47" t="s">
        <v>6377</v>
      </c>
      <c r="B4136" s="47" t="s">
        <v>1092</v>
      </c>
      <c r="C4136" s="48" t="n">
        <v>46102</v>
      </c>
      <c r="D4136" s="47" t="s">
        <v>74</v>
      </c>
      <c r="E4136" s="47" t="s">
        <v>63</v>
      </c>
      <c r="F4136" s="47" t="s">
        <v>2255</v>
      </c>
      <c r="G4136" s="47" t="s">
        <v>97</v>
      </c>
      <c r="H4136" s="47" t="s">
        <v>2232</v>
      </c>
      <c r="I4136" s="47" t="n">
        <v>6</v>
      </c>
    </row>
    <row r="4137" customFormat="false" ht="15" hidden="false" customHeight="false" outlineLevel="0" collapsed="false">
      <c r="A4137" s="47" t="s">
        <v>6378</v>
      </c>
      <c r="B4137" s="47" t="s">
        <v>1092</v>
      </c>
      <c r="C4137" s="48" t="n">
        <v>46102</v>
      </c>
      <c r="D4137" s="47" t="s">
        <v>74</v>
      </c>
      <c r="E4137" s="47" t="s">
        <v>63</v>
      </c>
      <c r="F4137" s="47" t="s">
        <v>2255</v>
      </c>
      <c r="G4137" s="47" t="s">
        <v>97</v>
      </c>
      <c r="H4137" s="47" t="s">
        <v>2232</v>
      </c>
      <c r="I4137" s="47" t="n">
        <v>6</v>
      </c>
    </row>
    <row r="4138" customFormat="false" ht="15" hidden="false" customHeight="false" outlineLevel="0" collapsed="false">
      <c r="A4138" s="47" t="s">
        <v>6379</v>
      </c>
      <c r="B4138" s="47" t="s">
        <v>1093</v>
      </c>
      <c r="C4138" s="48" t="n">
        <v>46102</v>
      </c>
      <c r="D4138" s="47" t="s">
        <v>75</v>
      </c>
      <c r="E4138" s="47" t="s">
        <v>63</v>
      </c>
      <c r="F4138" s="47" t="s">
        <v>2255</v>
      </c>
      <c r="G4138" s="47" t="s">
        <v>95</v>
      </c>
      <c r="H4138" s="47" t="s">
        <v>2245</v>
      </c>
      <c r="I4138" s="47" t="n">
        <v>22</v>
      </c>
    </row>
    <row r="4139" customFormat="false" ht="15" hidden="false" customHeight="false" outlineLevel="0" collapsed="false">
      <c r="A4139" s="47" t="s">
        <v>6380</v>
      </c>
      <c r="B4139" s="47" t="s">
        <v>1093</v>
      </c>
      <c r="C4139" s="48" t="n">
        <v>46102</v>
      </c>
      <c r="D4139" s="47" t="s">
        <v>75</v>
      </c>
      <c r="E4139" s="47" t="s">
        <v>63</v>
      </c>
      <c r="F4139" s="47" t="s">
        <v>2255</v>
      </c>
      <c r="G4139" s="47" t="s">
        <v>97</v>
      </c>
      <c r="H4139" s="47" t="s">
        <v>2232</v>
      </c>
      <c r="I4139" s="47" t="n">
        <v>5</v>
      </c>
    </row>
    <row r="4140" customFormat="false" ht="15" hidden="false" customHeight="false" outlineLevel="0" collapsed="false">
      <c r="A4140" s="47" t="s">
        <v>6381</v>
      </c>
      <c r="B4140" s="47" t="s">
        <v>1093</v>
      </c>
      <c r="C4140" s="48" t="n">
        <v>46102</v>
      </c>
      <c r="D4140" s="47" t="s">
        <v>75</v>
      </c>
      <c r="E4140" s="47" t="s">
        <v>63</v>
      </c>
      <c r="F4140" s="47" t="s">
        <v>2252</v>
      </c>
      <c r="G4140" s="47" t="s">
        <v>97</v>
      </c>
      <c r="H4140" s="47" t="s">
        <v>2232</v>
      </c>
      <c r="I4140" s="47" t="n">
        <v>3</v>
      </c>
    </row>
    <row r="4141" customFormat="false" ht="15" hidden="false" customHeight="false" outlineLevel="0" collapsed="false">
      <c r="A4141" s="47" t="s">
        <v>6382</v>
      </c>
      <c r="B4141" s="47" t="s">
        <v>1093</v>
      </c>
      <c r="C4141" s="48" t="n">
        <v>46102</v>
      </c>
      <c r="D4141" s="47" t="s">
        <v>75</v>
      </c>
      <c r="E4141" s="47" t="s">
        <v>63</v>
      </c>
      <c r="F4141" s="47" t="s">
        <v>2255</v>
      </c>
      <c r="G4141" s="47" t="s">
        <v>97</v>
      </c>
      <c r="H4141" s="47" t="s">
        <v>2232</v>
      </c>
      <c r="I4141" s="47" t="n">
        <v>4</v>
      </c>
    </row>
    <row r="4142" customFormat="false" ht="15" hidden="false" customHeight="false" outlineLevel="0" collapsed="false">
      <c r="A4142" s="47" t="s">
        <v>6383</v>
      </c>
      <c r="B4142" s="47" t="s">
        <v>1094</v>
      </c>
      <c r="C4142" s="48" t="n">
        <v>46102</v>
      </c>
      <c r="D4142" s="47" t="s">
        <v>73</v>
      </c>
      <c r="E4142" s="47" t="s">
        <v>64</v>
      </c>
      <c r="F4142" s="47" t="s">
        <v>2278</v>
      </c>
      <c r="G4142" s="47" t="s">
        <v>93</v>
      </c>
      <c r="H4142" s="47" t="s">
        <v>2253</v>
      </c>
      <c r="I4142" s="47" t="n">
        <v>57</v>
      </c>
    </row>
    <row r="4143" customFormat="false" ht="15" hidden="false" customHeight="false" outlineLevel="0" collapsed="false">
      <c r="A4143" s="47" t="s">
        <v>6384</v>
      </c>
      <c r="B4143" s="47" t="s">
        <v>1094</v>
      </c>
      <c r="C4143" s="48" t="n">
        <v>46102</v>
      </c>
      <c r="D4143" s="47" t="s">
        <v>73</v>
      </c>
      <c r="E4143" s="47" t="s">
        <v>64</v>
      </c>
      <c r="F4143" s="47" t="s">
        <v>2280</v>
      </c>
      <c r="G4143" s="47" t="s">
        <v>96</v>
      </c>
      <c r="H4143" s="47" t="s">
        <v>2270</v>
      </c>
      <c r="I4143" s="47" t="n">
        <v>23</v>
      </c>
    </row>
    <row r="4144" customFormat="false" ht="15" hidden="false" customHeight="false" outlineLevel="0" collapsed="false">
      <c r="A4144" s="47" t="s">
        <v>6385</v>
      </c>
      <c r="B4144" s="47" t="s">
        <v>1094</v>
      </c>
      <c r="C4144" s="48" t="n">
        <v>46102</v>
      </c>
      <c r="D4144" s="47" t="s">
        <v>73</v>
      </c>
      <c r="E4144" s="47" t="s">
        <v>64</v>
      </c>
      <c r="F4144" s="47" t="s">
        <v>2280</v>
      </c>
      <c r="G4144" s="47" t="s">
        <v>96</v>
      </c>
      <c r="H4144" s="47" t="s">
        <v>2270</v>
      </c>
      <c r="I4144" s="47" t="n">
        <v>8</v>
      </c>
    </row>
    <row r="4145" customFormat="false" ht="15" hidden="false" customHeight="false" outlineLevel="0" collapsed="false">
      <c r="A4145" s="47" t="s">
        <v>6386</v>
      </c>
      <c r="B4145" s="47" t="s">
        <v>1094</v>
      </c>
      <c r="C4145" s="48" t="n">
        <v>46102</v>
      </c>
      <c r="D4145" s="47" t="s">
        <v>73</v>
      </c>
      <c r="E4145" s="47" t="s">
        <v>64</v>
      </c>
      <c r="F4145" s="47" t="s">
        <v>2280</v>
      </c>
      <c r="G4145" s="47" t="s">
        <v>96</v>
      </c>
      <c r="H4145" s="47" t="s">
        <v>2270</v>
      </c>
      <c r="I4145" s="47" t="n">
        <v>11</v>
      </c>
    </row>
    <row r="4146" customFormat="false" ht="15" hidden="false" customHeight="false" outlineLevel="0" collapsed="false">
      <c r="A4146" s="47" t="s">
        <v>6387</v>
      </c>
      <c r="B4146" s="47" t="s">
        <v>1094</v>
      </c>
      <c r="C4146" s="48" t="n">
        <v>46102</v>
      </c>
      <c r="D4146" s="47" t="s">
        <v>73</v>
      </c>
      <c r="E4146" s="47" t="s">
        <v>64</v>
      </c>
      <c r="F4146" s="47" t="s">
        <v>2278</v>
      </c>
      <c r="G4146" s="47" t="s">
        <v>97</v>
      </c>
      <c r="H4146" s="47" t="s">
        <v>2232</v>
      </c>
      <c r="I4146" s="47" t="n">
        <v>5</v>
      </c>
    </row>
    <row r="4147" customFormat="false" ht="15" hidden="false" customHeight="false" outlineLevel="0" collapsed="false">
      <c r="A4147" s="47" t="s">
        <v>6388</v>
      </c>
      <c r="B4147" s="47" t="s">
        <v>1094</v>
      </c>
      <c r="C4147" s="48" t="n">
        <v>46102</v>
      </c>
      <c r="D4147" s="47" t="s">
        <v>73</v>
      </c>
      <c r="E4147" s="47" t="s">
        <v>64</v>
      </c>
      <c r="F4147" s="47" t="s">
        <v>2278</v>
      </c>
      <c r="G4147" s="47" t="s">
        <v>97</v>
      </c>
      <c r="H4147" s="47" t="s">
        <v>2232</v>
      </c>
      <c r="I4147" s="47" t="n">
        <v>5</v>
      </c>
    </row>
    <row r="4148" customFormat="false" ht="15" hidden="false" customHeight="false" outlineLevel="0" collapsed="false">
      <c r="A4148" s="47" t="s">
        <v>6389</v>
      </c>
      <c r="B4148" s="47" t="s">
        <v>1094</v>
      </c>
      <c r="C4148" s="48" t="n">
        <v>46102</v>
      </c>
      <c r="D4148" s="47" t="s">
        <v>73</v>
      </c>
      <c r="E4148" s="47" t="s">
        <v>64</v>
      </c>
      <c r="F4148" s="47" t="s">
        <v>2278</v>
      </c>
      <c r="G4148" s="47" t="s">
        <v>97</v>
      </c>
      <c r="H4148" s="47" t="s">
        <v>2232</v>
      </c>
      <c r="I4148" s="47" t="n">
        <v>7</v>
      </c>
    </row>
    <row r="4149" customFormat="false" ht="15" hidden="false" customHeight="false" outlineLevel="0" collapsed="false">
      <c r="A4149" s="47" t="s">
        <v>6390</v>
      </c>
      <c r="B4149" s="47" t="s">
        <v>1094</v>
      </c>
      <c r="C4149" s="48" t="n">
        <v>46102</v>
      </c>
      <c r="D4149" s="47" t="s">
        <v>73</v>
      </c>
      <c r="E4149" s="47" t="s">
        <v>64</v>
      </c>
      <c r="F4149" s="47" t="s">
        <v>2278</v>
      </c>
      <c r="G4149" s="47" t="s">
        <v>97</v>
      </c>
      <c r="H4149" s="47" t="s">
        <v>2232</v>
      </c>
      <c r="I4149" s="47" t="n">
        <v>2</v>
      </c>
    </row>
    <row r="4150" customFormat="false" ht="15" hidden="false" customHeight="false" outlineLevel="0" collapsed="false">
      <c r="A4150" s="47" t="s">
        <v>6391</v>
      </c>
      <c r="B4150" s="47" t="s">
        <v>1094</v>
      </c>
      <c r="C4150" s="48" t="n">
        <v>46102</v>
      </c>
      <c r="D4150" s="47" t="s">
        <v>73</v>
      </c>
      <c r="E4150" s="47" t="s">
        <v>64</v>
      </c>
      <c r="F4150" s="47" t="s">
        <v>2278</v>
      </c>
      <c r="G4150" s="47" t="s">
        <v>97</v>
      </c>
      <c r="H4150" s="47" t="s">
        <v>2232</v>
      </c>
      <c r="I4150" s="47" t="n">
        <v>2</v>
      </c>
    </row>
    <row r="4151" customFormat="false" ht="15" hidden="false" customHeight="false" outlineLevel="0" collapsed="false">
      <c r="A4151" s="47" t="s">
        <v>6392</v>
      </c>
      <c r="B4151" s="47" t="s">
        <v>1095</v>
      </c>
      <c r="C4151" s="48" t="n">
        <v>46102</v>
      </c>
      <c r="D4151" s="47" t="s">
        <v>74</v>
      </c>
      <c r="E4151" s="47" t="s">
        <v>64</v>
      </c>
      <c r="F4151" s="47" t="s">
        <v>2278</v>
      </c>
      <c r="G4151" s="47" t="s">
        <v>93</v>
      </c>
      <c r="H4151" s="47" t="s">
        <v>2253</v>
      </c>
      <c r="I4151" s="47" t="n">
        <v>69</v>
      </c>
    </row>
    <row r="4152" customFormat="false" ht="15" hidden="false" customHeight="false" outlineLevel="0" collapsed="false">
      <c r="A4152" s="47" t="s">
        <v>6393</v>
      </c>
      <c r="B4152" s="47" t="s">
        <v>1095</v>
      </c>
      <c r="C4152" s="48" t="n">
        <v>46102</v>
      </c>
      <c r="D4152" s="47" t="s">
        <v>74</v>
      </c>
      <c r="E4152" s="47" t="s">
        <v>64</v>
      </c>
      <c r="F4152" s="47" t="s">
        <v>2278</v>
      </c>
      <c r="G4152" s="47" t="s">
        <v>93</v>
      </c>
      <c r="H4152" s="47" t="s">
        <v>2253</v>
      </c>
      <c r="I4152" s="47" t="n">
        <v>5</v>
      </c>
    </row>
    <row r="4153" customFormat="false" ht="15" hidden="false" customHeight="false" outlineLevel="0" collapsed="false">
      <c r="A4153" s="47" t="s">
        <v>6394</v>
      </c>
      <c r="B4153" s="47" t="s">
        <v>1095</v>
      </c>
      <c r="C4153" s="48" t="n">
        <v>46102</v>
      </c>
      <c r="D4153" s="47" t="s">
        <v>74</v>
      </c>
      <c r="E4153" s="47" t="s">
        <v>64</v>
      </c>
      <c r="F4153" s="47" t="s">
        <v>2278</v>
      </c>
      <c r="G4153" s="47" t="s">
        <v>94</v>
      </c>
      <c r="H4153" s="47" t="s">
        <v>2229</v>
      </c>
      <c r="I4153" s="47" t="n">
        <v>92</v>
      </c>
    </row>
    <row r="4154" customFormat="false" ht="15" hidden="false" customHeight="false" outlineLevel="0" collapsed="false">
      <c r="A4154" s="47" t="s">
        <v>6395</v>
      </c>
      <c r="B4154" s="47" t="s">
        <v>1095</v>
      </c>
      <c r="C4154" s="48" t="n">
        <v>46102</v>
      </c>
      <c r="D4154" s="47" t="s">
        <v>74</v>
      </c>
      <c r="E4154" s="47" t="s">
        <v>64</v>
      </c>
      <c r="F4154" s="47" t="s">
        <v>2278</v>
      </c>
      <c r="G4154" s="47" t="s">
        <v>97</v>
      </c>
      <c r="H4154" s="47" t="s">
        <v>2232</v>
      </c>
      <c r="I4154" s="47" t="n">
        <v>4</v>
      </c>
    </row>
    <row r="4155" customFormat="false" ht="15" hidden="false" customHeight="false" outlineLevel="0" collapsed="false">
      <c r="A4155" s="47" t="s">
        <v>6396</v>
      </c>
      <c r="B4155" s="47" t="s">
        <v>1095</v>
      </c>
      <c r="C4155" s="48" t="n">
        <v>46102</v>
      </c>
      <c r="D4155" s="47" t="s">
        <v>74</v>
      </c>
      <c r="E4155" s="47" t="s">
        <v>64</v>
      </c>
      <c r="F4155" s="47" t="s">
        <v>2278</v>
      </c>
      <c r="G4155" s="47" t="s">
        <v>97</v>
      </c>
      <c r="H4155" s="47" t="s">
        <v>2232</v>
      </c>
      <c r="I4155" s="47" t="n">
        <v>4</v>
      </c>
    </row>
    <row r="4156" customFormat="false" ht="15" hidden="false" customHeight="false" outlineLevel="0" collapsed="false">
      <c r="A4156" s="47" t="s">
        <v>6397</v>
      </c>
      <c r="B4156" s="47" t="s">
        <v>1095</v>
      </c>
      <c r="C4156" s="48" t="n">
        <v>46102</v>
      </c>
      <c r="D4156" s="47" t="s">
        <v>74</v>
      </c>
      <c r="E4156" s="47" t="s">
        <v>64</v>
      </c>
      <c r="F4156" s="47" t="s">
        <v>2278</v>
      </c>
      <c r="G4156" s="47" t="s">
        <v>98</v>
      </c>
      <c r="H4156" s="47" t="s">
        <v>2382</v>
      </c>
      <c r="I4156" s="47" t="n">
        <v>44</v>
      </c>
    </row>
    <row r="4157" customFormat="false" ht="15" hidden="false" customHeight="false" outlineLevel="0" collapsed="false">
      <c r="A4157" s="47" t="s">
        <v>6398</v>
      </c>
      <c r="B4157" s="47" t="s">
        <v>1097</v>
      </c>
      <c r="C4157" s="48" t="n">
        <v>46102</v>
      </c>
      <c r="D4157" s="47" t="s">
        <v>73</v>
      </c>
      <c r="E4157" s="47" t="s">
        <v>65</v>
      </c>
      <c r="F4157" s="47" t="s">
        <v>2284</v>
      </c>
      <c r="G4157" s="47" t="s">
        <v>93</v>
      </c>
      <c r="H4157" s="47" t="s">
        <v>2253</v>
      </c>
      <c r="I4157" s="47" t="n">
        <v>15</v>
      </c>
    </row>
    <row r="4158" customFormat="false" ht="15" hidden="false" customHeight="false" outlineLevel="0" collapsed="false">
      <c r="A4158" s="47" t="s">
        <v>6399</v>
      </c>
      <c r="B4158" s="47" t="s">
        <v>1097</v>
      </c>
      <c r="C4158" s="48" t="n">
        <v>46102</v>
      </c>
      <c r="D4158" s="47" t="s">
        <v>73</v>
      </c>
      <c r="E4158" s="47" t="s">
        <v>65</v>
      </c>
      <c r="F4158" s="47" t="s">
        <v>2284</v>
      </c>
      <c r="G4158" s="47" t="s">
        <v>95</v>
      </c>
      <c r="H4158" s="47" t="s">
        <v>2245</v>
      </c>
      <c r="I4158" s="47" t="n">
        <v>49</v>
      </c>
    </row>
    <row r="4159" customFormat="false" ht="15" hidden="false" customHeight="false" outlineLevel="0" collapsed="false">
      <c r="A4159" s="47" t="s">
        <v>6400</v>
      </c>
      <c r="B4159" s="47" t="s">
        <v>1097</v>
      </c>
      <c r="C4159" s="48" t="n">
        <v>46102</v>
      </c>
      <c r="D4159" s="47" t="s">
        <v>73</v>
      </c>
      <c r="E4159" s="47" t="s">
        <v>65</v>
      </c>
      <c r="F4159" s="47" t="s">
        <v>2289</v>
      </c>
      <c r="G4159" s="47" t="s">
        <v>97</v>
      </c>
      <c r="H4159" s="47" t="s">
        <v>2232</v>
      </c>
      <c r="I4159" s="47" t="n">
        <v>6</v>
      </c>
    </row>
    <row r="4160" customFormat="false" ht="15" hidden="false" customHeight="false" outlineLevel="0" collapsed="false">
      <c r="A4160" s="47" t="s">
        <v>6401</v>
      </c>
      <c r="B4160" s="47" t="s">
        <v>1098</v>
      </c>
      <c r="C4160" s="48" t="n">
        <v>46102</v>
      </c>
      <c r="D4160" s="47" t="s">
        <v>74</v>
      </c>
      <c r="E4160" s="47" t="s">
        <v>65</v>
      </c>
      <c r="F4160" s="47" t="s">
        <v>2284</v>
      </c>
      <c r="G4160" s="47" t="s">
        <v>93</v>
      </c>
      <c r="H4160" s="47" t="s">
        <v>2253</v>
      </c>
      <c r="I4160" s="47" t="n">
        <v>33</v>
      </c>
    </row>
    <row r="4161" customFormat="false" ht="15" hidden="false" customHeight="false" outlineLevel="0" collapsed="false">
      <c r="A4161" s="47" t="s">
        <v>6402</v>
      </c>
      <c r="B4161" s="47" t="s">
        <v>1098</v>
      </c>
      <c r="C4161" s="48" t="n">
        <v>46102</v>
      </c>
      <c r="D4161" s="47" t="s">
        <v>74</v>
      </c>
      <c r="E4161" s="47" t="s">
        <v>65</v>
      </c>
      <c r="F4161" s="47" t="s">
        <v>2284</v>
      </c>
      <c r="G4161" s="47" t="s">
        <v>97</v>
      </c>
      <c r="H4161" s="47" t="s">
        <v>2232</v>
      </c>
      <c r="I4161" s="47" t="n">
        <v>6</v>
      </c>
    </row>
    <row r="4162" customFormat="false" ht="15" hidden="false" customHeight="false" outlineLevel="0" collapsed="false">
      <c r="A4162" s="47" t="s">
        <v>6403</v>
      </c>
      <c r="B4162" s="47" t="s">
        <v>1098</v>
      </c>
      <c r="C4162" s="48" t="n">
        <v>46102</v>
      </c>
      <c r="D4162" s="47" t="s">
        <v>74</v>
      </c>
      <c r="E4162" s="47" t="s">
        <v>65</v>
      </c>
      <c r="F4162" s="47" t="s">
        <v>2289</v>
      </c>
      <c r="G4162" s="47" t="s">
        <v>97</v>
      </c>
      <c r="H4162" s="47" t="s">
        <v>2232</v>
      </c>
      <c r="I4162" s="47" t="n">
        <v>5</v>
      </c>
    </row>
    <row r="4163" customFormat="false" ht="15" hidden="false" customHeight="false" outlineLevel="0" collapsed="false">
      <c r="A4163" s="47" t="s">
        <v>6404</v>
      </c>
      <c r="B4163" s="47" t="s">
        <v>1098</v>
      </c>
      <c r="C4163" s="48" t="n">
        <v>46102</v>
      </c>
      <c r="D4163" s="47" t="s">
        <v>74</v>
      </c>
      <c r="E4163" s="47" t="s">
        <v>65</v>
      </c>
      <c r="F4163" s="47" t="s">
        <v>2289</v>
      </c>
      <c r="G4163" s="47" t="s">
        <v>97</v>
      </c>
      <c r="H4163" s="47" t="s">
        <v>2232</v>
      </c>
      <c r="I4163" s="47" t="n">
        <v>3</v>
      </c>
    </row>
    <row r="4164" customFormat="false" ht="15" hidden="false" customHeight="false" outlineLevel="0" collapsed="false">
      <c r="A4164" s="47" t="s">
        <v>6405</v>
      </c>
      <c r="B4164" s="47" t="s">
        <v>1098</v>
      </c>
      <c r="C4164" s="48" t="n">
        <v>46102</v>
      </c>
      <c r="D4164" s="47" t="s">
        <v>74</v>
      </c>
      <c r="E4164" s="47" t="s">
        <v>65</v>
      </c>
      <c r="F4164" s="47" t="s">
        <v>2284</v>
      </c>
      <c r="G4164" s="47" t="s">
        <v>97</v>
      </c>
      <c r="H4164" s="47" t="s">
        <v>2232</v>
      </c>
      <c r="I4164" s="47" t="n">
        <v>4</v>
      </c>
    </row>
    <row r="4165" customFormat="false" ht="15" hidden="false" customHeight="false" outlineLevel="0" collapsed="false">
      <c r="A4165" s="47" t="s">
        <v>6406</v>
      </c>
      <c r="B4165" s="47" t="s">
        <v>1098</v>
      </c>
      <c r="C4165" s="48" t="n">
        <v>46102</v>
      </c>
      <c r="D4165" s="47" t="s">
        <v>74</v>
      </c>
      <c r="E4165" s="47" t="s">
        <v>65</v>
      </c>
      <c r="F4165" s="47" t="s">
        <v>2289</v>
      </c>
      <c r="G4165" s="47" t="s">
        <v>97</v>
      </c>
      <c r="H4165" s="47" t="s">
        <v>2232</v>
      </c>
      <c r="I4165" s="47" t="n">
        <v>5</v>
      </c>
    </row>
    <row r="4166" customFormat="false" ht="15" hidden="false" customHeight="false" outlineLevel="0" collapsed="false">
      <c r="A4166" s="47" t="s">
        <v>6407</v>
      </c>
      <c r="B4166" s="47" t="s">
        <v>1098</v>
      </c>
      <c r="C4166" s="48" t="n">
        <v>46102</v>
      </c>
      <c r="D4166" s="47" t="s">
        <v>74</v>
      </c>
      <c r="E4166" s="47" t="s">
        <v>65</v>
      </c>
      <c r="F4166" s="47" t="s">
        <v>2284</v>
      </c>
      <c r="G4166" s="47" t="s">
        <v>97</v>
      </c>
      <c r="H4166" s="47" t="s">
        <v>2232</v>
      </c>
      <c r="I4166" s="47" t="n">
        <v>5</v>
      </c>
    </row>
    <row r="4167" customFormat="false" ht="15" hidden="false" customHeight="false" outlineLevel="0" collapsed="false">
      <c r="A4167" s="47" t="s">
        <v>6408</v>
      </c>
      <c r="B4167" s="47" t="s">
        <v>1099</v>
      </c>
      <c r="C4167" s="48" t="n">
        <v>46102</v>
      </c>
      <c r="D4167" s="47" t="s">
        <v>75</v>
      </c>
      <c r="E4167" s="47" t="s">
        <v>65</v>
      </c>
      <c r="F4167" s="47" t="s">
        <v>2289</v>
      </c>
      <c r="G4167" s="47" t="s">
        <v>93</v>
      </c>
      <c r="H4167" s="47" t="s">
        <v>2253</v>
      </c>
      <c r="I4167" s="47" t="n">
        <v>13</v>
      </c>
    </row>
    <row r="4168" customFormat="false" ht="15" hidden="false" customHeight="false" outlineLevel="0" collapsed="false">
      <c r="A4168" s="47" t="s">
        <v>6409</v>
      </c>
      <c r="B4168" s="47" t="s">
        <v>1099</v>
      </c>
      <c r="C4168" s="48" t="n">
        <v>46102</v>
      </c>
      <c r="D4168" s="47" t="s">
        <v>75</v>
      </c>
      <c r="E4168" s="47" t="s">
        <v>65</v>
      </c>
      <c r="F4168" s="47" t="s">
        <v>2289</v>
      </c>
      <c r="G4168" s="47" t="s">
        <v>97</v>
      </c>
      <c r="H4168" s="47" t="s">
        <v>2232</v>
      </c>
      <c r="I4168" s="47" t="n">
        <v>2</v>
      </c>
    </row>
    <row r="4169" customFormat="false" ht="15" hidden="false" customHeight="false" outlineLevel="0" collapsed="false">
      <c r="A4169" s="47" t="s">
        <v>6410</v>
      </c>
      <c r="B4169" s="47" t="s">
        <v>1099</v>
      </c>
      <c r="C4169" s="48" t="n">
        <v>46102</v>
      </c>
      <c r="D4169" s="47" t="s">
        <v>75</v>
      </c>
      <c r="E4169" s="47" t="s">
        <v>65</v>
      </c>
      <c r="F4169" s="47" t="s">
        <v>2289</v>
      </c>
      <c r="G4169" s="47" t="s">
        <v>97</v>
      </c>
      <c r="H4169" s="47" t="s">
        <v>2232</v>
      </c>
      <c r="I4169" s="47" t="n">
        <v>6</v>
      </c>
    </row>
    <row r="4170" customFormat="false" ht="15" hidden="false" customHeight="false" outlineLevel="0" collapsed="false">
      <c r="A4170" s="47" t="s">
        <v>6411</v>
      </c>
      <c r="B4170" s="47" t="s">
        <v>1099</v>
      </c>
      <c r="C4170" s="48" t="n">
        <v>46102</v>
      </c>
      <c r="D4170" s="47" t="s">
        <v>75</v>
      </c>
      <c r="E4170" s="47" t="s">
        <v>65</v>
      </c>
      <c r="F4170" s="47" t="s">
        <v>2284</v>
      </c>
      <c r="G4170" s="47" t="s">
        <v>97</v>
      </c>
      <c r="H4170" s="47" t="s">
        <v>2232</v>
      </c>
      <c r="I4170" s="47" t="n">
        <v>2</v>
      </c>
    </row>
    <row r="4171" customFormat="false" ht="15" hidden="false" customHeight="false" outlineLevel="0" collapsed="false">
      <c r="A4171" s="47" t="s">
        <v>6412</v>
      </c>
      <c r="B4171" s="47" t="s">
        <v>1099</v>
      </c>
      <c r="C4171" s="48" t="n">
        <v>46102</v>
      </c>
      <c r="D4171" s="47" t="s">
        <v>75</v>
      </c>
      <c r="E4171" s="47" t="s">
        <v>65</v>
      </c>
      <c r="F4171" s="47" t="s">
        <v>2289</v>
      </c>
      <c r="G4171" s="47" t="s">
        <v>97</v>
      </c>
      <c r="H4171" s="47" t="s">
        <v>2232</v>
      </c>
      <c r="I4171" s="47" t="n">
        <v>4</v>
      </c>
    </row>
    <row r="4172" customFormat="false" ht="15" hidden="false" customHeight="false" outlineLevel="0" collapsed="false">
      <c r="A4172" s="47" t="s">
        <v>6413</v>
      </c>
      <c r="B4172" s="47" t="s">
        <v>1099</v>
      </c>
      <c r="C4172" s="48" t="n">
        <v>46102</v>
      </c>
      <c r="D4172" s="47" t="s">
        <v>75</v>
      </c>
      <c r="E4172" s="47" t="s">
        <v>65</v>
      </c>
      <c r="F4172" s="47" t="s">
        <v>2284</v>
      </c>
      <c r="G4172" s="47" t="s">
        <v>97</v>
      </c>
      <c r="H4172" s="47" t="s">
        <v>2232</v>
      </c>
      <c r="I4172" s="47" t="n">
        <v>6</v>
      </c>
    </row>
    <row r="4173" customFormat="false" ht="15" hidden="false" customHeight="false" outlineLevel="0" collapsed="false">
      <c r="A4173" s="47" t="s">
        <v>6414</v>
      </c>
      <c r="B4173" s="47" t="s">
        <v>1099</v>
      </c>
      <c r="C4173" s="48" t="n">
        <v>46102</v>
      </c>
      <c r="D4173" s="47" t="s">
        <v>75</v>
      </c>
      <c r="E4173" s="47" t="s">
        <v>65</v>
      </c>
      <c r="F4173" s="47" t="s">
        <v>2284</v>
      </c>
      <c r="G4173" s="47" t="s">
        <v>97</v>
      </c>
      <c r="H4173" s="47" t="s">
        <v>2232</v>
      </c>
      <c r="I4173" s="47" t="n">
        <v>4</v>
      </c>
    </row>
    <row r="4174" customFormat="false" ht="15" hidden="false" customHeight="false" outlineLevel="0" collapsed="false">
      <c r="A4174" s="47" t="s">
        <v>6415</v>
      </c>
      <c r="B4174" s="47" t="s">
        <v>1099</v>
      </c>
      <c r="C4174" s="48" t="n">
        <v>46102</v>
      </c>
      <c r="D4174" s="47" t="s">
        <v>75</v>
      </c>
      <c r="E4174" s="47" t="s">
        <v>65</v>
      </c>
      <c r="F4174" s="47" t="s">
        <v>2284</v>
      </c>
      <c r="G4174" s="47" t="s">
        <v>97</v>
      </c>
      <c r="H4174" s="47" t="s">
        <v>2232</v>
      </c>
      <c r="I4174" s="47" t="n">
        <v>2</v>
      </c>
    </row>
    <row r="4175" customFormat="false" ht="15" hidden="false" customHeight="false" outlineLevel="0" collapsed="false">
      <c r="A4175" s="47" t="s">
        <v>6416</v>
      </c>
      <c r="B4175" s="47" t="s">
        <v>1100</v>
      </c>
      <c r="C4175" s="48" t="n">
        <v>46104</v>
      </c>
      <c r="D4175" s="47" t="s">
        <v>73</v>
      </c>
      <c r="E4175" s="47" t="s">
        <v>62</v>
      </c>
      <c r="F4175" s="47" t="s">
        <v>2228</v>
      </c>
      <c r="G4175" s="47" t="s">
        <v>95</v>
      </c>
      <c r="H4175" s="47" t="s">
        <v>2245</v>
      </c>
      <c r="I4175" s="47" t="n">
        <v>19</v>
      </c>
    </row>
    <row r="4176" customFormat="false" ht="15" hidden="false" customHeight="false" outlineLevel="0" collapsed="false">
      <c r="A4176" s="47" t="s">
        <v>6417</v>
      </c>
      <c r="B4176" s="47" t="s">
        <v>1100</v>
      </c>
      <c r="C4176" s="48" t="n">
        <v>46104</v>
      </c>
      <c r="D4176" s="47" t="s">
        <v>73</v>
      </c>
      <c r="E4176" s="47" t="s">
        <v>62</v>
      </c>
      <c r="F4176" s="47" t="s">
        <v>2228</v>
      </c>
      <c r="G4176" s="47" t="s">
        <v>97</v>
      </c>
      <c r="H4176" s="47" t="s">
        <v>2232</v>
      </c>
      <c r="I4176" s="47" t="n">
        <v>6</v>
      </c>
    </row>
    <row r="4177" customFormat="false" ht="15" hidden="false" customHeight="false" outlineLevel="0" collapsed="false">
      <c r="A4177" s="47" t="s">
        <v>6418</v>
      </c>
      <c r="B4177" s="47" t="s">
        <v>1100</v>
      </c>
      <c r="C4177" s="48" t="n">
        <v>46104</v>
      </c>
      <c r="D4177" s="47" t="s">
        <v>73</v>
      </c>
      <c r="E4177" s="47" t="s">
        <v>62</v>
      </c>
      <c r="F4177" s="47" t="s">
        <v>2228</v>
      </c>
      <c r="G4177" s="47" t="s">
        <v>97</v>
      </c>
      <c r="H4177" s="47" t="s">
        <v>2232</v>
      </c>
      <c r="I4177" s="47" t="n">
        <v>4</v>
      </c>
    </row>
    <row r="4178" customFormat="false" ht="15" hidden="false" customHeight="false" outlineLevel="0" collapsed="false">
      <c r="A4178" s="47" t="s">
        <v>6419</v>
      </c>
      <c r="B4178" s="47" t="s">
        <v>1100</v>
      </c>
      <c r="C4178" s="48" t="n">
        <v>46104</v>
      </c>
      <c r="D4178" s="47" t="s">
        <v>73</v>
      </c>
      <c r="E4178" s="47" t="s">
        <v>62</v>
      </c>
      <c r="F4178" s="47" t="s">
        <v>2317</v>
      </c>
      <c r="G4178" s="47" t="s">
        <v>97</v>
      </c>
      <c r="H4178" s="47" t="s">
        <v>2232</v>
      </c>
      <c r="I4178" s="47" t="n">
        <v>5</v>
      </c>
    </row>
    <row r="4179" customFormat="false" ht="15" hidden="false" customHeight="false" outlineLevel="0" collapsed="false">
      <c r="A4179" s="47" t="s">
        <v>6420</v>
      </c>
      <c r="B4179" s="47" t="s">
        <v>1102</v>
      </c>
      <c r="C4179" s="48" t="n">
        <v>46104</v>
      </c>
      <c r="D4179" s="47" t="s">
        <v>74</v>
      </c>
      <c r="E4179" s="47" t="s">
        <v>62</v>
      </c>
      <c r="F4179" s="47" t="s">
        <v>2228</v>
      </c>
      <c r="G4179" s="47" t="s">
        <v>97</v>
      </c>
      <c r="H4179" s="47" t="s">
        <v>2232</v>
      </c>
      <c r="I4179" s="47" t="n">
        <v>3</v>
      </c>
    </row>
    <row r="4180" customFormat="false" ht="15" hidden="false" customHeight="false" outlineLevel="0" collapsed="false">
      <c r="A4180" s="47" t="s">
        <v>6421</v>
      </c>
      <c r="B4180" s="47" t="s">
        <v>1102</v>
      </c>
      <c r="C4180" s="48" t="n">
        <v>46104</v>
      </c>
      <c r="D4180" s="47" t="s">
        <v>74</v>
      </c>
      <c r="E4180" s="47" t="s">
        <v>62</v>
      </c>
      <c r="F4180" s="47" t="s">
        <v>2228</v>
      </c>
      <c r="G4180" s="47" t="s">
        <v>97</v>
      </c>
      <c r="H4180" s="47" t="s">
        <v>2232</v>
      </c>
      <c r="I4180" s="47" t="n">
        <v>2</v>
      </c>
    </row>
    <row r="4181" customFormat="false" ht="15" hidden="false" customHeight="false" outlineLevel="0" collapsed="false">
      <c r="A4181" s="47" t="s">
        <v>6422</v>
      </c>
      <c r="B4181" s="47" t="s">
        <v>1102</v>
      </c>
      <c r="C4181" s="48" t="n">
        <v>46104</v>
      </c>
      <c r="D4181" s="47" t="s">
        <v>74</v>
      </c>
      <c r="E4181" s="47" t="s">
        <v>62</v>
      </c>
      <c r="F4181" s="47" t="s">
        <v>2228</v>
      </c>
      <c r="G4181" s="47" t="s">
        <v>97</v>
      </c>
      <c r="H4181" s="47" t="s">
        <v>2232</v>
      </c>
      <c r="I4181" s="47" t="n">
        <v>2</v>
      </c>
    </row>
    <row r="4182" customFormat="false" ht="15" hidden="false" customHeight="false" outlineLevel="0" collapsed="false">
      <c r="A4182" s="47" t="s">
        <v>6423</v>
      </c>
      <c r="B4182" s="47" t="s">
        <v>1103</v>
      </c>
      <c r="C4182" s="48" t="n">
        <v>46104</v>
      </c>
      <c r="D4182" s="47" t="s">
        <v>75</v>
      </c>
      <c r="E4182" s="47" t="s">
        <v>62</v>
      </c>
      <c r="F4182" s="47" t="s">
        <v>2231</v>
      </c>
      <c r="G4182" s="47" t="s">
        <v>96</v>
      </c>
      <c r="H4182" s="47" t="s">
        <v>2270</v>
      </c>
      <c r="I4182" s="47" t="n">
        <v>27</v>
      </c>
    </row>
    <row r="4183" customFormat="false" ht="15" hidden="false" customHeight="false" outlineLevel="0" collapsed="false">
      <c r="A4183" s="47" t="s">
        <v>6424</v>
      </c>
      <c r="B4183" s="47" t="s">
        <v>1103</v>
      </c>
      <c r="C4183" s="48" t="n">
        <v>46104</v>
      </c>
      <c r="D4183" s="47" t="s">
        <v>75</v>
      </c>
      <c r="E4183" s="47" t="s">
        <v>62</v>
      </c>
      <c r="F4183" s="47" t="s">
        <v>2231</v>
      </c>
      <c r="G4183" s="47" t="s">
        <v>96</v>
      </c>
      <c r="H4183" s="47" t="s">
        <v>2270</v>
      </c>
      <c r="I4183" s="47" t="n">
        <v>14</v>
      </c>
    </row>
    <row r="4184" customFormat="false" ht="15" hidden="false" customHeight="false" outlineLevel="0" collapsed="false">
      <c r="A4184" s="47" t="s">
        <v>6425</v>
      </c>
      <c r="B4184" s="47" t="s">
        <v>1103</v>
      </c>
      <c r="C4184" s="48" t="n">
        <v>46104</v>
      </c>
      <c r="D4184" s="47" t="s">
        <v>75</v>
      </c>
      <c r="E4184" s="47" t="s">
        <v>62</v>
      </c>
      <c r="F4184" s="47" t="s">
        <v>2231</v>
      </c>
      <c r="G4184" s="47" t="s">
        <v>97</v>
      </c>
      <c r="H4184" s="47" t="s">
        <v>2232</v>
      </c>
      <c r="I4184" s="47" t="n">
        <v>5</v>
      </c>
    </row>
    <row r="4185" customFormat="false" ht="15" hidden="false" customHeight="false" outlineLevel="0" collapsed="false">
      <c r="A4185" s="47" t="s">
        <v>6426</v>
      </c>
      <c r="B4185" s="47" t="s">
        <v>1103</v>
      </c>
      <c r="C4185" s="48" t="n">
        <v>46104</v>
      </c>
      <c r="D4185" s="47" t="s">
        <v>75</v>
      </c>
      <c r="E4185" s="47" t="s">
        <v>62</v>
      </c>
      <c r="F4185" s="47" t="s">
        <v>2228</v>
      </c>
      <c r="G4185" s="47" t="s">
        <v>97</v>
      </c>
      <c r="H4185" s="47" t="s">
        <v>2232</v>
      </c>
      <c r="I4185" s="47" t="n">
        <v>3</v>
      </c>
    </row>
    <row r="4186" customFormat="false" ht="15" hidden="false" customHeight="false" outlineLevel="0" collapsed="false">
      <c r="A4186" s="47" t="s">
        <v>6427</v>
      </c>
      <c r="B4186" s="47" t="s">
        <v>1103</v>
      </c>
      <c r="C4186" s="48" t="n">
        <v>46104</v>
      </c>
      <c r="D4186" s="47" t="s">
        <v>75</v>
      </c>
      <c r="E4186" s="47" t="s">
        <v>62</v>
      </c>
      <c r="F4186" s="47" t="s">
        <v>2228</v>
      </c>
      <c r="G4186" s="47" t="s">
        <v>97</v>
      </c>
      <c r="H4186" s="47" t="s">
        <v>2232</v>
      </c>
      <c r="I4186" s="47" t="n">
        <v>7</v>
      </c>
    </row>
    <row r="4187" customFormat="false" ht="15" hidden="false" customHeight="false" outlineLevel="0" collapsed="false">
      <c r="A4187" s="47" t="s">
        <v>6428</v>
      </c>
      <c r="B4187" s="47" t="s">
        <v>1103</v>
      </c>
      <c r="C4187" s="48" t="n">
        <v>46104</v>
      </c>
      <c r="D4187" s="47" t="s">
        <v>75</v>
      </c>
      <c r="E4187" s="47" t="s">
        <v>62</v>
      </c>
      <c r="F4187" s="47" t="s">
        <v>2228</v>
      </c>
      <c r="G4187" s="47" t="s">
        <v>97</v>
      </c>
      <c r="H4187" s="47" t="s">
        <v>2232</v>
      </c>
      <c r="I4187" s="47" t="n">
        <v>2</v>
      </c>
    </row>
    <row r="4188" customFormat="false" ht="15" hidden="false" customHeight="false" outlineLevel="0" collapsed="false">
      <c r="A4188" s="47" t="s">
        <v>6429</v>
      </c>
      <c r="B4188" s="47" t="s">
        <v>1103</v>
      </c>
      <c r="C4188" s="48" t="n">
        <v>46104</v>
      </c>
      <c r="D4188" s="47" t="s">
        <v>75</v>
      </c>
      <c r="E4188" s="47" t="s">
        <v>62</v>
      </c>
      <c r="F4188" s="47" t="s">
        <v>2228</v>
      </c>
      <c r="G4188" s="47" t="s">
        <v>97</v>
      </c>
      <c r="H4188" s="47" t="s">
        <v>2232</v>
      </c>
      <c r="I4188" s="47" t="n">
        <v>7</v>
      </c>
    </row>
    <row r="4189" customFormat="false" ht="15" hidden="false" customHeight="false" outlineLevel="0" collapsed="false">
      <c r="A4189" s="47" t="s">
        <v>6430</v>
      </c>
      <c r="B4189" s="47" t="s">
        <v>1103</v>
      </c>
      <c r="C4189" s="48" t="n">
        <v>46104</v>
      </c>
      <c r="D4189" s="47" t="s">
        <v>75</v>
      </c>
      <c r="E4189" s="47" t="s">
        <v>62</v>
      </c>
      <c r="F4189" s="47" t="s">
        <v>2231</v>
      </c>
      <c r="G4189" s="47" t="s">
        <v>97</v>
      </c>
      <c r="H4189" s="47" t="s">
        <v>2232</v>
      </c>
      <c r="I4189" s="47" t="n">
        <v>2</v>
      </c>
    </row>
    <row r="4190" customFormat="false" ht="15" hidden="false" customHeight="false" outlineLevel="0" collapsed="false">
      <c r="A4190" s="47" t="s">
        <v>6431</v>
      </c>
      <c r="B4190" s="47" t="s">
        <v>1103</v>
      </c>
      <c r="C4190" s="48" t="n">
        <v>46104</v>
      </c>
      <c r="D4190" s="47" t="s">
        <v>75</v>
      </c>
      <c r="E4190" s="47" t="s">
        <v>62</v>
      </c>
      <c r="F4190" s="47" t="s">
        <v>2228</v>
      </c>
      <c r="G4190" s="47" t="s">
        <v>97</v>
      </c>
      <c r="H4190" s="47" t="s">
        <v>2232</v>
      </c>
      <c r="I4190" s="47" t="n">
        <v>6</v>
      </c>
    </row>
    <row r="4191" customFormat="false" ht="15" hidden="false" customHeight="false" outlineLevel="0" collapsed="false">
      <c r="A4191" s="47" t="s">
        <v>6432</v>
      </c>
      <c r="B4191" s="47" t="s">
        <v>1103</v>
      </c>
      <c r="C4191" s="48" t="n">
        <v>46104</v>
      </c>
      <c r="D4191" s="47" t="s">
        <v>75</v>
      </c>
      <c r="E4191" s="47" t="s">
        <v>62</v>
      </c>
      <c r="F4191" s="47" t="s">
        <v>2231</v>
      </c>
      <c r="G4191" s="47" t="s">
        <v>97</v>
      </c>
      <c r="H4191" s="47" t="s">
        <v>2232</v>
      </c>
      <c r="I4191" s="47" t="n">
        <v>6</v>
      </c>
    </row>
    <row r="4192" customFormat="false" ht="15" hidden="false" customHeight="false" outlineLevel="0" collapsed="false">
      <c r="A4192" s="47" t="s">
        <v>6433</v>
      </c>
      <c r="B4192" s="47" t="s">
        <v>1103</v>
      </c>
      <c r="C4192" s="48" t="n">
        <v>46104</v>
      </c>
      <c r="D4192" s="47" t="s">
        <v>75</v>
      </c>
      <c r="E4192" s="47" t="s">
        <v>62</v>
      </c>
      <c r="F4192" s="47" t="s">
        <v>2228</v>
      </c>
      <c r="G4192" s="47" t="s">
        <v>97</v>
      </c>
      <c r="H4192" s="47" t="s">
        <v>2232</v>
      </c>
      <c r="I4192" s="47" t="n">
        <v>6</v>
      </c>
    </row>
    <row r="4193" customFormat="false" ht="15" hidden="false" customHeight="false" outlineLevel="0" collapsed="false">
      <c r="A4193" s="47" t="s">
        <v>6434</v>
      </c>
      <c r="B4193" s="47" t="s">
        <v>1104</v>
      </c>
      <c r="C4193" s="48" t="n">
        <v>46104</v>
      </c>
      <c r="D4193" s="47" t="s">
        <v>73</v>
      </c>
      <c r="E4193" s="47" t="s">
        <v>63</v>
      </c>
      <c r="F4193" s="47" t="s">
        <v>2252</v>
      </c>
      <c r="G4193" s="47" t="s">
        <v>96</v>
      </c>
      <c r="H4193" s="47" t="s">
        <v>2270</v>
      </c>
      <c r="I4193" s="47" t="n">
        <v>14</v>
      </c>
    </row>
    <row r="4194" customFormat="false" ht="15" hidden="false" customHeight="false" outlineLevel="0" collapsed="false">
      <c r="A4194" s="47" t="s">
        <v>6435</v>
      </c>
      <c r="B4194" s="47" t="s">
        <v>1104</v>
      </c>
      <c r="C4194" s="48" t="n">
        <v>46104</v>
      </c>
      <c r="D4194" s="47" t="s">
        <v>73</v>
      </c>
      <c r="E4194" s="47" t="s">
        <v>63</v>
      </c>
      <c r="F4194" s="47" t="s">
        <v>2260</v>
      </c>
      <c r="G4194" s="47" t="s">
        <v>97</v>
      </c>
      <c r="H4194" s="47" t="s">
        <v>2232</v>
      </c>
      <c r="I4194" s="47" t="n">
        <v>5</v>
      </c>
    </row>
    <row r="4195" customFormat="false" ht="15" hidden="false" customHeight="false" outlineLevel="0" collapsed="false">
      <c r="A4195" s="47" t="s">
        <v>6436</v>
      </c>
      <c r="B4195" s="47" t="s">
        <v>1104</v>
      </c>
      <c r="C4195" s="48" t="n">
        <v>46104</v>
      </c>
      <c r="D4195" s="47" t="s">
        <v>73</v>
      </c>
      <c r="E4195" s="47" t="s">
        <v>63</v>
      </c>
      <c r="F4195" s="47" t="s">
        <v>2252</v>
      </c>
      <c r="G4195" s="47" t="s">
        <v>97</v>
      </c>
      <c r="H4195" s="47" t="s">
        <v>2232</v>
      </c>
      <c r="I4195" s="47" t="n">
        <v>2</v>
      </c>
    </row>
    <row r="4196" customFormat="false" ht="15" hidden="false" customHeight="false" outlineLevel="0" collapsed="false">
      <c r="A4196" s="47" t="s">
        <v>6437</v>
      </c>
      <c r="B4196" s="47" t="s">
        <v>1104</v>
      </c>
      <c r="C4196" s="48" t="n">
        <v>46104</v>
      </c>
      <c r="D4196" s="47" t="s">
        <v>73</v>
      </c>
      <c r="E4196" s="47" t="s">
        <v>63</v>
      </c>
      <c r="F4196" s="47" t="s">
        <v>2255</v>
      </c>
      <c r="G4196" s="47" t="s">
        <v>97</v>
      </c>
      <c r="H4196" s="47" t="s">
        <v>2232</v>
      </c>
      <c r="I4196" s="47" t="n">
        <v>3</v>
      </c>
    </row>
    <row r="4197" customFormat="false" ht="15" hidden="false" customHeight="false" outlineLevel="0" collapsed="false">
      <c r="A4197" s="47" t="s">
        <v>6438</v>
      </c>
      <c r="B4197" s="47" t="s">
        <v>1104</v>
      </c>
      <c r="C4197" s="48" t="n">
        <v>46104</v>
      </c>
      <c r="D4197" s="47" t="s">
        <v>73</v>
      </c>
      <c r="E4197" s="47" t="s">
        <v>63</v>
      </c>
      <c r="F4197" s="47" t="s">
        <v>2255</v>
      </c>
      <c r="G4197" s="47" t="s">
        <v>97</v>
      </c>
      <c r="H4197" s="47" t="s">
        <v>2232</v>
      </c>
      <c r="I4197" s="47" t="n">
        <v>5</v>
      </c>
    </row>
    <row r="4198" customFormat="false" ht="15" hidden="false" customHeight="false" outlineLevel="0" collapsed="false">
      <c r="A4198" s="47" t="s">
        <v>6439</v>
      </c>
      <c r="B4198" s="47" t="s">
        <v>1104</v>
      </c>
      <c r="C4198" s="48" t="n">
        <v>46104</v>
      </c>
      <c r="D4198" s="47" t="s">
        <v>73</v>
      </c>
      <c r="E4198" s="47" t="s">
        <v>63</v>
      </c>
      <c r="F4198" s="47" t="s">
        <v>2255</v>
      </c>
      <c r="G4198" s="47" t="s">
        <v>97</v>
      </c>
      <c r="H4198" s="47" t="s">
        <v>2232</v>
      </c>
      <c r="I4198" s="47" t="n">
        <v>4</v>
      </c>
    </row>
    <row r="4199" customFormat="false" ht="15" hidden="false" customHeight="false" outlineLevel="0" collapsed="false">
      <c r="A4199" s="47" t="s">
        <v>6440</v>
      </c>
      <c r="B4199" s="47" t="s">
        <v>1104</v>
      </c>
      <c r="C4199" s="48" t="n">
        <v>46104</v>
      </c>
      <c r="D4199" s="47" t="s">
        <v>73</v>
      </c>
      <c r="E4199" s="47" t="s">
        <v>63</v>
      </c>
      <c r="F4199" s="47" t="s">
        <v>2255</v>
      </c>
      <c r="G4199" s="47" t="s">
        <v>97</v>
      </c>
      <c r="H4199" s="47" t="s">
        <v>2232</v>
      </c>
      <c r="I4199" s="47" t="n">
        <v>3</v>
      </c>
    </row>
    <row r="4200" customFormat="false" ht="15" hidden="false" customHeight="false" outlineLevel="0" collapsed="false">
      <c r="A4200" s="47" t="s">
        <v>6441</v>
      </c>
      <c r="B4200" s="47" t="s">
        <v>1104</v>
      </c>
      <c r="C4200" s="48" t="n">
        <v>46104</v>
      </c>
      <c r="D4200" s="47" t="s">
        <v>73</v>
      </c>
      <c r="E4200" s="47" t="s">
        <v>63</v>
      </c>
      <c r="F4200" s="47" t="s">
        <v>2255</v>
      </c>
      <c r="G4200" s="47" t="s">
        <v>97</v>
      </c>
      <c r="H4200" s="47" t="s">
        <v>2232</v>
      </c>
      <c r="I4200" s="47" t="n">
        <v>2</v>
      </c>
    </row>
    <row r="4201" customFormat="false" ht="15" hidden="false" customHeight="false" outlineLevel="0" collapsed="false">
      <c r="A4201" s="47" t="s">
        <v>6442</v>
      </c>
      <c r="B4201" s="47" t="s">
        <v>1104</v>
      </c>
      <c r="C4201" s="48" t="n">
        <v>46104</v>
      </c>
      <c r="D4201" s="47" t="s">
        <v>73</v>
      </c>
      <c r="E4201" s="47" t="s">
        <v>63</v>
      </c>
      <c r="F4201" s="47" t="s">
        <v>2255</v>
      </c>
      <c r="G4201" s="47" t="s">
        <v>97</v>
      </c>
      <c r="H4201" s="47" t="s">
        <v>2232</v>
      </c>
      <c r="I4201" s="47" t="n">
        <v>6</v>
      </c>
    </row>
    <row r="4202" customFormat="false" ht="15" hidden="false" customHeight="false" outlineLevel="0" collapsed="false">
      <c r="A4202" s="47" t="s">
        <v>6443</v>
      </c>
      <c r="B4202" s="47" t="s">
        <v>1106</v>
      </c>
      <c r="C4202" s="48" t="n">
        <v>46104</v>
      </c>
      <c r="D4202" s="47" t="s">
        <v>74</v>
      </c>
      <c r="E4202" s="47" t="s">
        <v>63</v>
      </c>
      <c r="F4202" s="47" t="s">
        <v>2255</v>
      </c>
      <c r="G4202" s="47" t="s">
        <v>95</v>
      </c>
      <c r="H4202" s="47" t="s">
        <v>2245</v>
      </c>
      <c r="I4202" s="47" t="n">
        <v>19</v>
      </c>
    </row>
    <row r="4203" customFormat="false" ht="15" hidden="false" customHeight="false" outlineLevel="0" collapsed="false">
      <c r="A4203" s="47" t="s">
        <v>6444</v>
      </c>
      <c r="B4203" s="47" t="s">
        <v>1106</v>
      </c>
      <c r="C4203" s="48" t="n">
        <v>46104</v>
      </c>
      <c r="D4203" s="47" t="s">
        <v>74</v>
      </c>
      <c r="E4203" s="47" t="s">
        <v>63</v>
      </c>
      <c r="F4203" s="47" t="s">
        <v>2255</v>
      </c>
      <c r="G4203" s="47" t="s">
        <v>95</v>
      </c>
      <c r="H4203" s="47" t="s">
        <v>2245</v>
      </c>
      <c r="I4203" s="47" t="n">
        <v>25</v>
      </c>
    </row>
    <row r="4204" customFormat="false" ht="15" hidden="false" customHeight="false" outlineLevel="0" collapsed="false">
      <c r="A4204" s="47" t="s">
        <v>6445</v>
      </c>
      <c r="B4204" s="47" t="s">
        <v>1106</v>
      </c>
      <c r="C4204" s="48" t="n">
        <v>46104</v>
      </c>
      <c r="D4204" s="47" t="s">
        <v>74</v>
      </c>
      <c r="E4204" s="47" t="s">
        <v>63</v>
      </c>
      <c r="F4204" s="47" t="s">
        <v>2252</v>
      </c>
      <c r="G4204" s="47" t="s">
        <v>96</v>
      </c>
      <c r="H4204" s="47" t="s">
        <v>2270</v>
      </c>
      <c r="I4204" s="47" t="n">
        <v>97</v>
      </c>
    </row>
    <row r="4205" customFormat="false" ht="15" hidden="false" customHeight="false" outlineLevel="0" collapsed="false">
      <c r="A4205" s="47" t="s">
        <v>6446</v>
      </c>
      <c r="B4205" s="47" t="s">
        <v>1106</v>
      </c>
      <c r="C4205" s="48" t="n">
        <v>46104</v>
      </c>
      <c r="D4205" s="47" t="s">
        <v>74</v>
      </c>
      <c r="E4205" s="47" t="s">
        <v>63</v>
      </c>
      <c r="F4205" s="47" t="s">
        <v>2252</v>
      </c>
      <c r="G4205" s="47" t="s">
        <v>97</v>
      </c>
      <c r="H4205" s="47" t="s">
        <v>2232</v>
      </c>
      <c r="I4205" s="47" t="n">
        <v>2</v>
      </c>
    </row>
    <row r="4206" customFormat="false" ht="15" hidden="false" customHeight="false" outlineLevel="0" collapsed="false">
      <c r="A4206" s="47" t="s">
        <v>6447</v>
      </c>
      <c r="B4206" s="47" t="s">
        <v>1106</v>
      </c>
      <c r="C4206" s="48" t="n">
        <v>46104</v>
      </c>
      <c r="D4206" s="47" t="s">
        <v>74</v>
      </c>
      <c r="E4206" s="47" t="s">
        <v>63</v>
      </c>
      <c r="F4206" s="47" t="s">
        <v>2255</v>
      </c>
      <c r="G4206" s="47" t="s">
        <v>97</v>
      </c>
      <c r="H4206" s="47" t="s">
        <v>2232</v>
      </c>
      <c r="I4206" s="47" t="n">
        <v>3</v>
      </c>
    </row>
    <row r="4207" customFormat="false" ht="15" hidden="false" customHeight="false" outlineLevel="0" collapsed="false">
      <c r="A4207" s="47" t="s">
        <v>6448</v>
      </c>
      <c r="B4207" s="47" t="s">
        <v>1107</v>
      </c>
      <c r="C4207" s="48" t="n">
        <v>46104</v>
      </c>
      <c r="D4207" s="47" t="s">
        <v>75</v>
      </c>
      <c r="E4207" s="47" t="s">
        <v>63</v>
      </c>
      <c r="F4207" s="47" t="s">
        <v>2255</v>
      </c>
      <c r="G4207" s="47" t="s">
        <v>97</v>
      </c>
      <c r="H4207" s="47" t="s">
        <v>2232</v>
      </c>
      <c r="I4207" s="47" t="n">
        <v>2</v>
      </c>
    </row>
    <row r="4208" customFormat="false" ht="15" hidden="false" customHeight="false" outlineLevel="0" collapsed="false">
      <c r="A4208" s="47" t="s">
        <v>6449</v>
      </c>
      <c r="B4208" s="47" t="s">
        <v>1107</v>
      </c>
      <c r="C4208" s="48" t="n">
        <v>46104</v>
      </c>
      <c r="D4208" s="47" t="s">
        <v>75</v>
      </c>
      <c r="E4208" s="47" t="s">
        <v>63</v>
      </c>
      <c r="F4208" s="47" t="s">
        <v>2255</v>
      </c>
      <c r="G4208" s="47" t="s">
        <v>97</v>
      </c>
      <c r="H4208" s="47" t="s">
        <v>2232</v>
      </c>
      <c r="I4208" s="47" t="n">
        <v>6</v>
      </c>
    </row>
    <row r="4209" customFormat="false" ht="15" hidden="false" customHeight="false" outlineLevel="0" collapsed="false">
      <c r="A4209" s="47" t="s">
        <v>6450</v>
      </c>
      <c r="B4209" s="47" t="s">
        <v>1107</v>
      </c>
      <c r="C4209" s="48" t="n">
        <v>46104</v>
      </c>
      <c r="D4209" s="47" t="s">
        <v>75</v>
      </c>
      <c r="E4209" s="47" t="s">
        <v>63</v>
      </c>
      <c r="F4209" s="47" t="s">
        <v>2252</v>
      </c>
      <c r="G4209" s="47" t="s">
        <v>97</v>
      </c>
      <c r="H4209" s="47" t="s">
        <v>2232</v>
      </c>
      <c r="I4209" s="47" t="n">
        <v>2</v>
      </c>
    </row>
    <row r="4210" customFormat="false" ht="15" hidden="false" customHeight="false" outlineLevel="0" collapsed="false">
      <c r="A4210" s="47" t="s">
        <v>6451</v>
      </c>
      <c r="B4210" s="47" t="s">
        <v>1107</v>
      </c>
      <c r="C4210" s="48" t="n">
        <v>46104</v>
      </c>
      <c r="D4210" s="47" t="s">
        <v>75</v>
      </c>
      <c r="E4210" s="47" t="s">
        <v>63</v>
      </c>
      <c r="F4210" s="47" t="s">
        <v>2255</v>
      </c>
      <c r="G4210" s="47" t="s">
        <v>97</v>
      </c>
      <c r="H4210" s="47" t="s">
        <v>2232</v>
      </c>
      <c r="I4210" s="47" t="n">
        <v>5</v>
      </c>
    </row>
    <row r="4211" customFormat="false" ht="15" hidden="false" customHeight="false" outlineLevel="0" collapsed="false">
      <c r="A4211" s="47" t="s">
        <v>6452</v>
      </c>
      <c r="B4211" s="47" t="s">
        <v>1107</v>
      </c>
      <c r="C4211" s="48" t="n">
        <v>46104</v>
      </c>
      <c r="D4211" s="47" t="s">
        <v>75</v>
      </c>
      <c r="E4211" s="47" t="s">
        <v>63</v>
      </c>
      <c r="F4211" s="47" t="s">
        <v>2252</v>
      </c>
      <c r="G4211" s="47" t="s">
        <v>97</v>
      </c>
      <c r="H4211" s="47" t="s">
        <v>2232</v>
      </c>
      <c r="I4211" s="47" t="n">
        <v>3</v>
      </c>
    </row>
    <row r="4212" customFormat="false" ht="15" hidden="false" customHeight="false" outlineLevel="0" collapsed="false">
      <c r="A4212" s="47" t="s">
        <v>6453</v>
      </c>
      <c r="B4212" s="47" t="s">
        <v>1107</v>
      </c>
      <c r="C4212" s="48" t="n">
        <v>46104</v>
      </c>
      <c r="D4212" s="47" t="s">
        <v>75</v>
      </c>
      <c r="E4212" s="47" t="s">
        <v>63</v>
      </c>
      <c r="F4212" s="47" t="s">
        <v>2255</v>
      </c>
      <c r="G4212" s="47" t="s">
        <v>98</v>
      </c>
      <c r="H4212" s="47" t="s">
        <v>2382</v>
      </c>
      <c r="I4212" s="47" t="n">
        <v>17</v>
      </c>
    </row>
    <row r="4213" customFormat="false" ht="15" hidden="false" customHeight="false" outlineLevel="0" collapsed="false">
      <c r="A4213" s="47" t="s">
        <v>6454</v>
      </c>
      <c r="B4213" s="47" t="s">
        <v>1108</v>
      </c>
      <c r="C4213" s="48" t="n">
        <v>46104</v>
      </c>
      <c r="D4213" s="47" t="s">
        <v>73</v>
      </c>
      <c r="E4213" s="47" t="s">
        <v>64</v>
      </c>
      <c r="F4213" s="47" t="s">
        <v>2280</v>
      </c>
      <c r="G4213" s="47" t="s">
        <v>93</v>
      </c>
      <c r="H4213" s="47" t="s">
        <v>2253</v>
      </c>
      <c r="I4213" s="47" t="n">
        <v>36</v>
      </c>
    </row>
    <row r="4214" customFormat="false" ht="15" hidden="false" customHeight="false" outlineLevel="0" collapsed="false">
      <c r="A4214" s="47" t="s">
        <v>6455</v>
      </c>
      <c r="B4214" s="47" t="s">
        <v>1108</v>
      </c>
      <c r="C4214" s="48" t="n">
        <v>46104</v>
      </c>
      <c r="D4214" s="47" t="s">
        <v>73</v>
      </c>
      <c r="E4214" s="47" t="s">
        <v>64</v>
      </c>
      <c r="F4214" s="47" t="s">
        <v>2280</v>
      </c>
      <c r="G4214" s="47" t="s">
        <v>93</v>
      </c>
      <c r="H4214" s="47" t="s">
        <v>2253</v>
      </c>
      <c r="I4214" s="47" t="n">
        <v>35</v>
      </c>
    </row>
    <row r="4215" customFormat="false" ht="15" hidden="false" customHeight="false" outlineLevel="0" collapsed="false">
      <c r="A4215" s="47" t="s">
        <v>6456</v>
      </c>
      <c r="B4215" s="47" t="s">
        <v>1108</v>
      </c>
      <c r="C4215" s="48" t="n">
        <v>46104</v>
      </c>
      <c r="D4215" s="47" t="s">
        <v>73</v>
      </c>
      <c r="E4215" s="47" t="s">
        <v>64</v>
      </c>
      <c r="F4215" s="47" t="s">
        <v>2278</v>
      </c>
      <c r="G4215" s="47" t="s">
        <v>95</v>
      </c>
      <c r="H4215" s="47" t="s">
        <v>2245</v>
      </c>
      <c r="I4215" s="47" t="n">
        <v>52</v>
      </c>
    </row>
    <row r="4216" customFormat="false" ht="15" hidden="false" customHeight="false" outlineLevel="0" collapsed="false">
      <c r="A4216" s="47" t="s">
        <v>6457</v>
      </c>
      <c r="B4216" s="47" t="s">
        <v>1108</v>
      </c>
      <c r="C4216" s="48" t="n">
        <v>46104</v>
      </c>
      <c r="D4216" s="47" t="s">
        <v>73</v>
      </c>
      <c r="E4216" s="47" t="s">
        <v>64</v>
      </c>
      <c r="F4216" s="47" t="s">
        <v>2278</v>
      </c>
      <c r="G4216" s="47" t="s">
        <v>97</v>
      </c>
      <c r="H4216" s="47" t="s">
        <v>2232</v>
      </c>
      <c r="I4216" s="47" t="n">
        <v>4</v>
      </c>
    </row>
    <row r="4217" customFormat="false" ht="15" hidden="false" customHeight="false" outlineLevel="0" collapsed="false">
      <c r="A4217" s="47" t="s">
        <v>6458</v>
      </c>
      <c r="B4217" s="47" t="s">
        <v>1108</v>
      </c>
      <c r="C4217" s="48" t="n">
        <v>46104</v>
      </c>
      <c r="D4217" s="47" t="s">
        <v>73</v>
      </c>
      <c r="E4217" s="47" t="s">
        <v>64</v>
      </c>
      <c r="F4217" s="47" t="s">
        <v>2278</v>
      </c>
      <c r="G4217" s="47" t="s">
        <v>97</v>
      </c>
      <c r="H4217" s="47" t="s">
        <v>2232</v>
      </c>
      <c r="I4217" s="47" t="n">
        <v>7</v>
      </c>
    </row>
    <row r="4218" customFormat="false" ht="15" hidden="false" customHeight="false" outlineLevel="0" collapsed="false">
      <c r="A4218" s="47" t="s">
        <v>6459</v>
      </c>
      <c r="B4218" s="47" t="s">
        <v>1109</v>
      </c>
      <c r="C4218" s="48" t="n">
        <v>46104</v>
      </c>
      <c r="D4218" s="47" t="s">
        <v>74</v>
      </c>
      <c r="E4218" s="47" t="s">
        <v>64</v>
      </c>
      <c r="F4218" s="47" t="s">
        <v>2278</v>
      </c>
      <c r="G4218" s="47" t="s">
        <v>97</v>
      </c>
      <c r="H4218" s="47" t="s">
        <v>2232</v>
      </c>
      <c r="I4218" s="47" t="n">
        <v>7</v>
      </c>
    </row>
    <row r="4219" customFormat="false" ht="15" hidden="false" customHeight="false" outlineLevel="0" collapsed="false">
      <c r="A4219" s="47" t="s">
        <v>6460</v>
      </c>
      <c r="B4219" s="47" t="s">
        <v>1109</v>
      </c>
      <c r="C4219" s="48" t="n">
        <v>46104</v>
      </c>
      <c r="D4219" s="47" t="s">
        <v>74</v>
      </c>
      <c r="E4219" s="47" t="s">
        <v>64</v>
      </c>
      <c r="F4219" s="47" t="s">
        <v>2278</v>
      </c>
      <c r="G4219" s="47" t="s">
        <v>97</v>
      </c>
      <c r="H4219" s="47" t="s">
        <v>2232</v>
      </c>
      <c r="I4219" s="47" t="n">
        <v>5</v>
      </c>
    </row>
    <row r="4220" customFormat="false" ht="15" hidden="false" customHeight="false" outlineLevel="0" collapsed="false">
      <c r="A4220" s="47" t="s">
        <v>6461</v>
      </c>
      <c r="B4220" s="47" t="s">
        <v>1109</v>
      </c>
      <c r="C4220" s="48" t="n">
        <v>46104</v>
      </c>
      <c r="D4220" s="47" t="s">
        <v>74</v>
      </c>
      <c r="E4220" s="47" t="s">
        <v>64</v>
      </c>
      <c r="F4220" s="47" t="s">
        <v>2278</v>
      </c>
      <c r="G4220" s="47" t="s">
        <v>97</v>
      </c>
      <c r="H4220" s="47" t="s">
        <v>2232</v>
      </c>
      <c r="I4220" s="47" t="n">
        <v>2</v>
      </c>
    </row>
    <row r="4221" customFormat="false" ht="15" hidden="false" customHeight="false" outlineLevel="0" collapsed="false">
      <c r="A4221" s="47" t="s">
        <v>6462</v>
      </c>
      <c r="B4221" s="47" t="s">
        <v>1109</v>
      </c>
      <c r="C4221" s="48" t="n">
        <v>46104</v>
      </c>
      <c r="D4221" s="47" t="s">
        <v>74</v>
      </c>
      <c r="E4221" s="47" t="s">
        <v>64</v>
      </c>
      <c r="F4221" s="47" t="s">
        <v>2278</v>
      </c>
      <c r="G4221" s="47" t="s">
        <v>97</v>
      </c>
      <c r="H4221" s="47" t="s">
        <v>2232</v>
      </c>
      <c r="I4221" s="47" t="n">
        <v>5</v>
      </c>
    </row>
    <row r="4222" customFormat="false" ht="15" hidden="false" customHeight="false" outlineLevel="0" collapsed="false">
      <c r="A4222" s="47" t="s">
        <v>6463</v>
      </c>
      <c r="B4222" s="47" t="s">
        <v>1110</v>
      </c>
      <c r="C4222" s="48" t="n">
        <v>46104</v>
      </c>
      <c r="D4222" s="47" t="s">
        <v>73</v>
      </c>
      <c r="E4222" s="47" t="s">
        <v>65</v>
      </c>
      <c r="F4222" s="47" t="s">
        <v>2284</v>
      </c>
      <c r="G4222" s="47" t="s">
        <v>97</v>
      </c>
      <c r="H4222" s="47" t="s">
        <v>2232</v>
      </c>
      <c r="I4222" s="47" t="n">
        <v>6</v>
      </c>
    </row>
    <row r="4223" customFormat="false" ht="15" hidden="false" customHeight="false" outlineLevel="0" collapsed="false">
      <c r="A4223" s="47" t="s">
        <v>6464</v>
      </c>
      <c r="B4223" s="47" t="s">
        <v>1110</v>
      </c>
      <c r="C4223" s="48" t="n">
        <v>46104</v>
      </c>
      <c r="D4223" s="47" t="s">
        <v>73</v>
      </c>
      <c r="E4223" s="47" t="s">
        <v>65</v>
      </c>
      <c r="F4223" s="47" t="s">
        <v>2284</v>
      </c>
      <c r="G4223" s="47" t="s">
        <v>97</v>
      </c>
      <c r="H4223" s="47" t="s">
        <v>2232</v>
      </c>
      <c r="I4223" s="47" t="n">
        <v>5</v>
      </c>
    </row>
    <row r="4224" customFormat="false" ht="15" hidden="false" customHeight="false" outlineLevel="0" collapsed="false">
      <c r="A4224" s="47" t="s">
        <v>6465</v>
      </c>
      <c r="B4224" s="47" t="s">
        <v>1110</v>
      </c>
      <c r="C4224" s="48" t="n">
        <v>46104</v>
      </c>
      <c r="D4224" s="47" t="s">
        <v>73</v>
      </c>
      <c r="E4224" s="47" t="s">
        <v>65</v>
      </c>
      <c r="F4224" s="47" t="s">
        <v>2289</v>
      </c>
      <c r="G4224" s="47" t="s">
        <v>97</v>
      </c>
      <c r="H4224" s="47" t="s">
        <v>2232</v>
      </c>
      <c r="I4224" s="47" t="n">
        <v>2</v>
      </c>
    </row>
    <row r="4225" customFormat="false" ht="15" hidden="false" customHeight="false" outlineLevel="0" collapsed="false">
      <c r="A4225" s="47" t="s">
        <v>6466</v>
      </c>
      <c r="B4225" s="47" t="s">
        <v>1110</v>
      </c>
      <c r="C4225" s="48" t="n">
        <v>46104</v>
      </c>
      <c r="D4225" s="47" t="s">
        <v>73</v>
      </c>
      <c r="E4225" s="47" t="s">
        <v>65</v>
      </c>
      <c r="F4225" s="47" t="s">
        <v>2284</v>
      </c>
      <c r="G4225" s="47" t="s">
        <v>97</v>
      </c>
      <c r="H4225" s="47" t="s">
        <v>2232</v>
      </c>
      <c r="I4225" s="47" t="n">
        <v>2</v>
      </c>
    </row>
    <row r="4226" customFormat="false" ht="15" hidden="false" customHeight="false" outlineLevel="0" collapsed="false">
      <c r="A4226" s="47" t="s">
        <v>6467</v>
      </c>
      <c r="B4226" s="47" t="s">
        <v>1110</v>
      </c>
      <c r="C4226" s="48" t="n">
        <v>46104</v>
      </c>
      <c r="D4226" s="47" t="s">
        <v>73</v>
      </c>
      <c r="E4226" s="47" t="s">
        <v>65</v>
      </c>
      <c r="F4226" s="47" t="s">
        <v>2284</v>
      </c>
      <c r="G4226" s="47" t="s">
        <v>97</v>
      </c>
      <c r="H4226" s="47" t="s">
        <v>2232</v>
      </c>
      <c r="I4226" s="47" t="n">
        <v>3</v>
      </c>
    </row>
    <row r="4227" customFormat="false" ht="15" hidden="false" customHeight="false" outlineLevel="0" collapsed="false">
      <c r="A4227" s="47" t="s">
        <v>6468</v>
      </c>
      <c r="B4227" s="47" t="s">
        <v>1110</v>
      </c>
      <c r="C4227" s="48" t="n">
        <v>46104</v>
      </c>
      <c r="D4227" s="47" t="s">
        <v>73</v>
      </c>
      <c r="E4227" s="47" t="s">
        <v>65</v>
      </c>
      <c r="F4227" s="47" t="s">
        <v>2284</v>
      </c>
      <c r="G4227" s="47" t="s">
        <v>97</v>
      </c>
      <c r="H4227" s="47" t="s">
        <v>2232</v>
      </c>
      <c r="I4227" s="47" t="n">
        <v>4</v>
      </c>
    </row>
    <row r="4228" customFormat="false" ht="15" hidden="false" customHeight="false" outlineLevel="0" collapsed="false">
      <c r="A4228" s="47" t="s">
        <v>6469</v>
      </c>
      <c r="B4228" s="47" t="s">
        <v>1110</v>
      </c>
      <c r="C4228" s="48" t="n">
        <v>46104</v>
      </c>
      <c r="D4228" s="47" t="s">
        <v>73</v>
      </c>
      <c r="E4228" s="47" t="s">
        <v>65</v>
      </c>
      <c r="F4228" s="47" t="s">
        <v>2289</v>
      </c>
      <c r="G4228" s="47" t="s">
        <v>97</v>
      </c>
      <c r="H4228" s="47" t="s">
        <v>2232</v>
      </c>
      <c r="I4228" s="47" t="n">
        <v>5</v>
      </c>
    </row>
    <row r="4229" customFormat="false" ht="15" hidden="false" customHeight="false" outlineLevel="0" collapsed="false">
      <c r="A4229" s="47" t="s">
        <v>6470</v>
      </c>
      <c r="B4229" s="47" t="s">
        <v>1110</v>
      </c>
      <c r="C4229" s="48" t="n">
        <v>46104</v>
      </c>
      <c r="D4229" s="47" t="s">
        <v>73</v>
      </c>
      <c r="E4229" s="47" t="s">
        <v>65</v>
      </c>
      <c r="F4229" s="47" t="s">
        <v>2289</v>
      </c>
      <c r="G4229" s="47" t="s">
        <v>97</v>
      </c>
      <c r="H4229" s="47" t="s">
        <v>2232</v>
      </c>
      <c r="I4229" s="47" t="n">
        <v>4</v>
      </c>
    </row>
    <row r="4230" customFormat="false" ht="15" hidden="false" customHeight="false" outlineLevel="0" collapsed="false">
      <c r="A4230" s="47" t="s">
        <v>6471</v>
      </c>
      <c r="B4230" s="47" t="s">
        <v>1111</v>
      </c>
      <c r="C4230" s="48" t="n">
        <v>46104</v>
      </c>
      <c r="D4230" s="47" t="s">
        <v>74</v>
      </c>
      <c r="E4230" s="47" t="s">
        <v>65</v>
      </c>
      <c r="F4230" s="47" t="s">
        <v>2284</v>
      </c>
      <c r="G4230" s="47" t="s">
        <v>94</v>
      </c>
      <c r="H4230" s="47" t="s">
        <v>2229</v>
      </c>
      <c r="I4230" s="47" t="n">
        <v>64</v>
      </c>
    </row>
    <row r="4231" customFormat="false" ht="15" hidden="false" customHeight="false" outlineLevel="0" collapsed="false">
      <c r="A4231" s="47" t="s">
        <v>6472</v>
      </c>
      <c r="B4231" s="47" t="s">
        <v>1111</v>
      </c>
      <c r="C4231" s="48" t="n">
        <v>46104</v>
      </c>
      <c r="D4231" s="47" t="s">
        <v>74</v>
      </c>
      <c r="E4231" s="47" t="s">
        <v>65</v>
      </c>
      <c r="F4231" s="47" t="s">
        <v>2284</v>
      </c>
      <c r="G4231" s="47" t="s">
        <v>97</v>
      </c>
      <c r="H4231" s="47" t="s">
        <v>2232</v>
      </c>
      <c r="I4231" s="47" t="n">
        <v>3</v>
      </c>
    </row>
    <row r="4232" customFormat="false" ht="15" hidden="false" customHeight="false" outlineLevel="0" collapsed="false">
      <c r="A4232" s="47" t="s">
        <v>6473</v>
      </c>
      <c r="B4232" s="47" t="s">
        <v>1111</v>
      </c>
      <c r="C4232" s="48" t="n">
        <v>46104</v>
      </c>
      <c r="D4232" s="47" t="s">
        <v>74</v>
      </c>
      <c r="E4232" s="47" t="s">
        <v>65</v>
      </c>
      <c r="F4232" s="47" t="s">
        <v>2284</v>
      </c>
      <c r="G4232" s="47" t="s">
        <v>97</v>
      </c>
      <c r="H4232" s="47" t="s">
        <v>2232</v>
      </c>
      <c r="I4232" s="47" t="n">
        <v>2</v>
      </c>
    </row>
    <row r="4233" customFormat="false" ht="15" hidden="false" customHeight="false" outlineLevel="0" collapsed="false">
      <c r="A4233" s="47" t="s">
        <v>6474</v>
      </c>
      <c r="B4233" s="47" t="s">
        <v>1111</v>
      </c>
      <c r="C4233" s="48" t="n">
        <v>46104</v>
      </c>
      <c r="D4233" s="47" t="s">
        <v>74</v>
      </c>
      <c r="E4233" s="47" t="s">
        <v>65</v>
      </c>
      <c r="F4233" s="47" t="s">
        <v>2284</v>
      </c>
      <c r="G4233" s="47" t="s">
        <v>97</v>
      </c>
      <c r="H4233" s="47" t="s">
        <v>2232</v>
      </c>
      <c r="I4233" s="47" t="n">
        <v>3</v>
      </c>
    </row>
    <row r="4234" customFormat="false" ht="15" hidden="false" customHeight="false" outlineLevel="0" collapsed="false">
      <c r="A4234" s="47" t="s">
        <v>6475</v>
      </c>
      <c r="B4234" s="47" t="s">
        <v>1111</v>
      </c>
      <c r="C4234" s="48" t="n">
        <v>46104</v>
      </c>
      <c r="D4234" s="47" t="s">
        <v>74</v>
      </c>
      <c r="E4234" s="47" t="s">
        <v>65</v>
      </c>
      <c r="F4234" s="47" t="s">
        <v>2284</v>
      </c>
      <c r="G4234" s="47" t="s">
        <v>97</v>
      </c>
      <c r="H4234" s="47" t="s">
        <v>2232</v>
      </c>
      <c r="I4234" s="47" t="n">
        <v>3</v>
      </c>
    </row>
    <row r="4235" customFormat="false" ht="15" hidden="false" customHeight="false" outlineLevel="0" collapsed="false">
      <c r="A4235" s="47" t="s">
        <v>6476</v>
      </c>
      <c r="B4235" s="47" t="s">
        <v>1111</v>
      </c>
      <c r="C4235" s="48" t="n">
        <v>46104</v>
      </c>
      <c r="D4235" s="47" t="s">
        <v>74</v>
      </c>
      <c r="E4235" s="47" t="s">
        <v>65</v>
      </c>
      <c r="F4235" s="47" t="s">
        <v>2284</v>
      </c>
      <c r="G4235" s="47" t="s">
        <v>97</v>
      </c>
      <c r="H4235" s="47" t="s">
        <v>2232</v>
      </c>
      <c r="I4235" s="47" t="n">
        <v>5</v>
      </c>
    </row>
    <row r="4236" customFormat="false" ht="15" hidden="false" customHeight="false" outlineLevel="0" collapsed="false">
      <c r="A4236" s="47" t="s">
        <v>6477</v>
      </c>
      <c r="B4236" s="47" t="s">
        <v>1111</v>
      </c>
      <c r="C4236" s="48" t="n">
        <v>46104</v>
      </c>
      <c r="D4236" s="47" t="s">
        <v>74</v>
      </c>
      <c r="E4236" s="47" t="s">
        <v>65</v>
      </c>
      <c r="F4236" s="47" t="s">
        <v>2284</v>
      </c>
      <c r="G4236" s="47" t="s">
        <v>97</v>
      </c>
      <c r="H4236" s="47" t="s">
        <v>2232</v>
      </c>
      <c r="I4236" s="47" t="n">
        <v>4</v>
      </c>
    </row>
    <row r="4237" customFormat="false" ht="15" hidden="false" customHeight="false" outlineLevel="0" collapsed="false">
      <c r="A4237" s="47" t="s">
        <v>6478</v>
      </c>
      <c r="B4237" s="47" t="s">
        <v>1111</v>
      </c>
      <c r="C4237" s="48" t="n">
        <v>46104</v>
      </c>
      <c r="D4237" s="47" t="s">
        <v>74</v>
      </c>
      <c r="E4237" s="47" t="s">
        <v>65</v>
      </c>
      <c r="F4237" s="47" t="s">
        <v>2284</v>
      </c>
      <c r="G4237" s="47" t="s">
        <v>97</v>
      </c>
      <c r="H4237" s="47" t="s">
        <v>2232</v>
      </c>
      <c r="I4237" s="47" t="n">
        <v>5</v>
      </c>
    </row>
    <row r="4238" customFormat="false" ht="15" hidden="false" customHeight="false" outlineLevel="0" collapsed="false">
      <c r="A4238" s="47" t="s">
        <v>6479</v>
      </c>
      <c r="B4238" s="47" t="s">
        <v>1111</v>
      </c>
      <c r="C4238" s="48" t="n">
        <v>46104</v>
      </c>
      <c r="D4238" s="47" t="s">
        <v>74</v>
      </c>
      <c r="E4238" s="47" t="s">
        <v>65</v>
      </c>
      <c r="F4238" s="47" t="s">
        <v>2284</v>
      </c>
      <c r="G4238" s="47" t="s">
        <v>97</v>
      </c>
      <c r="H4238" s="47" t="s">
        <v>2232</v>
      </c>
      <c r="I4238" s="47" t="n">
        <v>6</v>
      </c>
    </row>
    <row r="4239" customFormat="false" ht="15" hidden="false" customHeight="false" outlineLevel="0" collapsed="false">
      <c r="A4239" s="47" t="s">
        <v>6480</v>
      </c>
      <c r="B4239" s="47" t="s">
        <v>1113</v>
      </c>
      <c r="C4239" s="48" t="n">
        <v>46104</v>
      </c>
      <c r="D4239" s="47" t="s">
        <v>75</v>
      </c>
      <c r="E4239" s="47" t="s">
        <v>65</v>
      </c>
      <c r="F4239" s="47" t="s">
        <v>2284</v>
      </c>
      <c r="G4239" s="47" t="s">
        <v>97</v>
      </c>
      <c r="H4239" s="47" t="s">
        <v>2232</v>
      </c>
      <c r="I4239" s="47" t="n">
        <v>4</v>
      </c>
    </row>
    <row r="4240" customFormat="false" ht="15" hidden="false" customHeight="false" outlineLevel="0" collapsed="false">
      <c r="A4240" s="47" t="s">
        <v>6481</v>
      </c>
      <c r="B4240" s="47" t="s">
        <v>1113</v>
      </c>
      <c r="C4240" s="48" t="n">
        <v>46104</v>
      </c>
      <c r="D4240" s="47" t="s">
        <v>75</v>
      </c>
      <c r="E4240" s="47" t="s">
        <v>65</v>
      </c>
      <c r="F4240" s="47" t="s">
        <v>2284</v>
      </c>
      <c r="G4240" s="47" t="s">
        <v>97</v>
      </c>
      <c r="H4240" s="47" t="s">
        <v>2232</v>
      </c>
      <c r="I4240" s="47" t="n">
        <v>2</v>
      </c>
    </row>
    <row r="4241" customFormat="false" ht="15" hidden="false" customHeight="false" outlineLevel="0" collapsed="false">
      <c r="A4241" s="47" t="s">
        <v>6482</v>
      </c>
      <c r="B4241" s="47" t="s">
        <v>1113</v>
      </c>
      <c r="C4241" s="48" t="n">
        <v>46104</v>
      </c>
      <c r="D4241" s="47" t="s">
        <v>75</v>
      </c>
      <c r="E4241" s="47" t="s">
        <v>65</v>
      </c>
      <c r="F4241" s="47" t="s">
        <v>2289</v>
      </c>
      <c r="G4241" s="47" t="s">
        <v>97</v>
      </c>
      <c r="H4241" s="47" t="s">
        <v>2232</v>
      </c>
      <c r="I4241" s="47" t="n">
        <v>4</v>
      </c>
    </row>
    <row r="4242" customFormat="false" ht="15" hidden="false" customHeight="false" outlineLevel="0" collapsed="false">
      <c r="A4242" s="47" t="s">
        <v>6483</v>
      </c>
      <c r="B4242" s="47" t="s">
        <v>1113</v>
      </c>
      <c r="C4242" s="48" t="n">
        <v>46104</v>
      </c>
      <c r="D4242" s="47" t="s">
        <v>75</v>
      </c>
      <c r="E4242" s="47" t="s">
        <v>65</v>
      </c>
      <c r="F4242" s="47" t="s">
        <v>2289</v>
      </c>
      <c r="G4242" s="47" t="s">
        <v>97</v>
      </c>
      <c r="H4242" s="47" t="s">
        <v>2232</v>
      </c>
      <c r="I4242" s="47" t="n">
        <v>4</v>
      </c>
    </row>
    <row r="4243" customFormat="false" ht="15" hidden="false" customHeight="false" outlineLevel="0" collapsed="false">
      <c r="A4243" s="47" t="s">
        <v>6484</v>
      </c>
      <c r="B4243" s="47" t="s">
        <v>1113</v>
      </c>
      <c r="C4243" s="48" t="n">
        <v>46104</v>
      </c>
      <c r="D4243" s="47" t="s">
        <v>75</v>
      </c>
      <c r="E4243" s="47" t="s">
        <v>65</v>
      </c>
      <c r="F4243" s="47" t="s">
        <v>2284</v>
      </c>
      <c r="G4243" s="47" t="s">
        <v>97</v>
      </c>
      <c r="H4243" s="47" t="s">
        <v>2232</v>
      </c>
      <c r="I4243" s="47" t="n">
        <v>2</v>
      </c>
    </row>
    <row r="4244" customFormat="false" ht="15" hidden="false" customHeight="false" outlineLevel="0" collapsed="false">
      <c r="A4244" s="47" t="s">
        <v>6485</v>
      </c>
      <c r="B4244" s="47" t="s">
        <v>1113</v>
      </c>
      <c r="C4244" s="48" t="n">
        <v>46104</v>
      </c>
      <c r="D4244" s="47" t="s">
        <v>75</v>
      </c>
      <c r="E4244" s="47" t="s">
        <v>65</v>
      </c>
      <c r="F4244" s="47" t="s">
        <v>2284</v>
      </c>
      <c r="G4244" s="47" t="s">
        <v>97</v>
      </c>
      <c r="H4244" s="47" t="s">
        <v>2232</v>
      </c>
      <c r="I4244" s="47" t="n">
        <v>4</v>
      </c>
    </row>
    <row r="4245" customFormat="false" ht="15" hidden="false" customHeight="false" outlineLevel="0" collapsed="false">
      <c r="A4245" s="47" t="s">
        <v>6486</v>
      </c>
      <c r="B4245" s="47" t="s">
        <v>1113</v>
      </c>
      <c r="C4245" s="48" t="n">
        <v>46104</v>
      </c>
      <c r="D4245" s="47" t="s">
        <v>75</v>
      </c>
      <c r="E4245" s="47" t="s">
        <v>65</v>
      </c>
      <c r="F4245" s="47" t="s">
        <v>2289</v>
      </c>
      <c r="G4245" s="47" t="s">
        <v>97</v>
      </c>
      <c r="H4245" s="47" t="s">
        <v>2232</v>
      </c>
      <c r="I4245" s="47" t="n">
        <v>5</v>
      </c>
    </row>
    <row r="4246" customFormat="false" ht="15" hidden="false" customHeight="false" outlineLevel="0" collapsed="false">
      <c r="A4246" s="47" t="s">
        <v>6487</v>
      </c>
      <c r="B4246" s="47" t="s">
        <v>1113</v>
      </c>
      <c r="C4246" s="48" t="n">
        <v>46104</v>
      </c>
      <c r="D4246" s="47" t="s">
        <v>75</v>
      </c>
      <c r="E4246" s="47" t="s">
        <v>65</v>
      </c>
      <c r="F4246" s="47" t="s">
        <v>2289</v>
      </c>
      <c r="G4246" s="47" t="s">
        <v>97</v>
      </c>
      <c r="H4246" s="47" t="s">
        <v>2232</v>
      </c>
      <c r="I4246" s="47" t="n">
        <v>4</v>
      </c>
    </row>
    <row r="4247" customFormat="false" ht="15" hidden="false" customHeight="false" outlineLevel="0" collapsed="false">
      <c r="A4247" s="47" t="s">
        <v>6488</v>
      </c>
      <c r="B4247" s="47" t="s">
        <v>1114</v>
      </c>
      <c r="C4247" s="48" t="n">
        <v>46105</v>
      </c>
      <c r="D4247" s="47" t="s">
        <v>73</v>
      </c>
      <c r="E4247" s="47" t="s">
        <v>62</v>
      </c>
      <c r="F4247" s="47" t="s">
        <v>2228</v>
      </c>
      <c r="G4247" s="47" t="s">
        <v>94</v>
      </c>
      <c r="H4247" s="47" t="s">
        <v>2229</v>
      </c>
      <c r="I4247" s="47" t="n">
        <v>168</v>
      </c>
    </row>
    <row r="4248" customFormat="false" ht="15" hidden="false" customHeight="false" outlineLevel="0" collapsed="false">
      <c r="A4248" s="47" t="s">
        <v>6489</v>
      </c>
      <c r="B4248" s="47" t="s">
        <v>1114</v>
      </c>
      <c r="C4248" s="48" t="n">
        <v>46105</v>
      </c>
      <c r="D4248" s="47" t="s">
        <v>73</v>
      </c>
      <c r="E4248" s="47" t="s">
        <v>62</v>
      </c>
      <c r="F4248" s="47" t="s">
        <v>2228</v>
      </c>
      <c r="G4248" s="47" t="s">
        <v>97</v>
      </c>
      <c r="H4248" s="47" t="s">
        <v>2232</v>
      </c>
      <c r="I4248" s="47" t="n">
        <v>4</v>
      </c>
    </row>
    <row r="4249" customFormat="false" ht="15" hidden="false" customHeight="false" outlineLevel="0" collapsed="false">
      <c r="A4249" s="47" t="s">
        <v>6490</v>
      </c>
      <c r="B4249" s="47" t="s">
        <v>1114</v>
      </c>
      <c r="C4249" s="48" t="n">
        <v>46105</v>
      </c>
      <c r="D4249" s="47" t="s">
        <v>73</v>
      </c>
      <c r="E4249" s="47" t="s">
        <v>62</v>
      </c>
      <c r="F4249" s="47" t="s">
        <v>2228</v>
      </c>
      <c r="G4249" s="47" t="s">
        <v>97</v>
      </c>
      <c r="H4249" s="47" t="s">
        <v>2232</v>
      </c>
      <c r="I4249" s="47" t="n">
        <v>4</v>
      </c>
    </row>
    <row r="4250" customFormat="false" ht="15" hidden="false" customHeight="false" outlineLevel="0" collapsed="false">
      <c r="A4250" s="47" t="s">
        <v>6491</v>
      </c>
      <c r="B4250" s="47" t="s">
        <v>1114</v>
      </c>
      <c r="C4250" s="48" t="n">
        <v>46105</v>
      </c>
      <c r="D4250" s="47" t="s">
        <v>73</v>
      </c>
      <c r="E4250" s="47" t="s">
        <v>62</v>
      </c>
      <c r="F4250" s="47" t="s">
        <v>2228</v>
      </c>
      <c r="G4250" s="47" t="s">
        <v>97</v>
      </c>
      <c r="H4250" s="47" t="s">
        <v>2232</v>
      </c>
      <c r="I4250" s="47" t="n">
        <v>5</v>
      </c>
    </row>
    <row r="4251" customFormat="false" ht="15" hidden="false" customHeight="false" outlineLevel="0" collapsed="false">
      <c r="A4251" s="47" t="s">
        <v>6492</v>
      </c>
      <c r="B4251" s="47" t="s">
        <v>1114</v>
      </c>
      <c r="C4251" s="48" t="n">
        <v>46105</v>
      </c>
      <c r="D4251" s="47" t="s">
        <v>73</v>
      </c>
      <c r="E4251" s="47" t="s">
        <v>62</v>
      </c>
      <c r="F4251" s="47" t="s">
        <v>2228</v>
      </c>
      <c r="G4251" s="47" t="s">
        <v>98</v>
      </c>
      <c r="H4251" s="47" t="s">
        <v>2382</v>
      </c>
      <c r="I4251" s="47" t="n">
        <v>107</v>
      </c>
    </row>
    <row r="4252" customFormat="false" ht="15" hidden="false" customHeight="false" outlineLevel="0" collapsed="false">
      <c r="A4252" s="47" t="s">
        <v>6493</v>
      </c>
      <c r="B4252" s="47" t="s">
        <v>1116</v>
      </c>
      <c r="C4252" s="48" t="n">
        <v>46105</v>
      </c>
      <c r="D4252" s="47" t="s">
        <v>74</v>
      </c>
      <c r="E4252" s="47" t="s">
        <v>62</v>
      </c>
      <c r="F4252" s="47" t="s">
        <v>2317</v>
      </c>
      <c r="G4252" s="47" t="s">
        <v>97</v>
      </c>
      <c r="H4252" s="47" t="s">
        <v>2232</v>
      </c>
      <c r="I4252" s="47" t="n">
        <v>7</v>
      </c>
    </row>
    <row r="4253" customFormat="false" ht="15" hidden="false" customHeight="false" outlineLevel="0" collapsed="false">
      <c r="A4253" s="47" t="s">
        <v>6494</v>
      </c>
      <c r="B4253" s="47" t="s">
        <v>1116</v>
      </c>
      <c r="C4253" s="48" t="n">
        <v>46105</v>
      </c>
      <c r="D4253" s="47" t="s">
        <v>74</v>
      </c>
      <c r="E4253" s="47" t="s">
        <v>62</v>
      </c>
      <c r="F4253" s="47" t="s">
        <v>2228</v>
      </c>
      <c r="G4253" s="47" t="s">
        <v>97</v>
      </c>
      <c r="H4253" s="47" t="s">
        <v>2232</v>
      </c>
      <c r="I4253" s="47" t="n">
        <v>2</v>
      </c>
    </row>
    <row r="4254" customFormat="false" ht="15" hidden="false" customHeight="false" outlineLevel="0" collapsed="false">
      <c r="A4254" s="47" t="s">
        <v>6495</v>
      </c>
      <c r="B4254" s="47" t="s">
        <v>1117</v>
      </c>
      <c r="C4254" s="48" t="n">
        <v>46105</v>
      </c>
      <c r="D4254" s="47" t="s">
        <v>75</v>
      </c>
      <c r="E4254" s="47" t="s">
        <v>62</v>
      </c>
      <c r="F4254" s="47" t="s">
        <v>2231</v>
      </c>
      <c r="G4254" s="47" t="s">
        <v>96</v>
      </c>
      <c r="H4254" s="47" t="s">
        <v>2270</v>
      </c>
      <c r="I4254" s="47" t="n">
        <v>18</v>
      </c>
    </row>
    <row r="4255" customFormat="false" ht="15" hidden="false" customHeight="false" outlineLevel="0" collapsed="false">
      <c r="A4255" s="47" t="s">
        <v>6496</v>
      </c>
      <c r="B4255" s="47" t="s">
        <v>1117</v>
      </c>
      <c r="C4255" s="48" t="n">
        <v>46105</v>
      </c>
      <c r="D4255" s="47" t="s">
        <v>75</v>
      </c>
      <c r="E4255" s="47" t="s">
        <v>62</v>
      </c>
      <c r="F4255" s="47" t="s">
        <v>2231</v>
      </c>
      <c r="G4255" s="47" t="s">
        <v>97</v>
      </c>
      <c r="H4255" s="47" t="s">
        <v>2232</v>
      </c>
      <c r="I4255" s="47" t="n">
        <v>5</v>
      </c>
    </row>
    <row r="4256" customFormat="false" ht="15" hidden="false" customHeight="false" outlineLevel="0" collapsed="false">
      <c r="A4256" s="47" t="s">
        <v>6497</v>
      </c>
      <c r="B4256" s="47" t="s">
        <v>1117</v>
      </c>
      <c r="C4256" s="48" t="n">
        <v>46105</v>
      </c>
      <c r="D4256" s="47" t="s">
        <v>75</v>
      </c>
      <c r="E4256" s="47" t="s">
        <v>62</v>
      </c>
      <c r="F4256" s="47" t="s">
        <v>2228</v>
      </c>
      <c r="G4256" s="47" t="s">
        <v>97</v>
      </c>
      <c r="H4256" s="47" t="s">
        <v>2232</v>
      </c>
      <c r="I4256" s="47" t="n">
        <v>7</v>
      </c>
    </row>
    <row r="4257" customFormat="false" ht="15" hidden="false" customHeight="false" outlineLevel="0" collapsed="false">
      <c r="A4257" s="47" t="s">
        <v>6498</v>
      </c>
      <c r="B4257" s="47" t="s">
        <v>1117</v>
      </c>
      <c r="C4257" s="48" t="n">
        <v>46105</v>
      </c>
      <c r="D4257" s="47" t="s">
        <v>75</v>
      </c>
      <c r="E4257" s="47" t="s">
        <v>62</v>
      </c>
      <c r="F4257" s="47" t="s">
        <v>2228</v>
      </c>
      <c r="G4257" s="47" t="s">
        <v>97</v>
      </c>
      <c r="H4257" s="47" t="s">
        <v>2232</v>
      </c>
      <c r="I4257" s="47" t="n">
        <v>3</v>
      </c>
    </row>
    <row r="4258" customFormat="false" ht="15" hidden="false" customHeight="false" outlineLevel="0" collapsed="false">
      <c r="A4258" s="47" t="s">
        <v>6499</v>
      </c>
      <c r="B4258" s="47" t="s">
        <v>1117</v>
      </c>
      <c r="C4258" s="48" t="n">
        <v>46105</v>
      </c>
      <c r="D4258" s="47" t="s">
        <v>75</v>
      </c>
      <c r="E4258" s="47" t="s">
        <v>62</v>
      </c>
      <c r="F4258" s="47" t="s">
        <v>2317</v>
      </c>
      <c r="G4258" s="47" t="s">
        <v>97</v>
      </c>
      <c r="H4258" s="47" t="s">
        <v>2232</v>
      </c>
      <c r="I4258" s="47" t="n">
        <v>4</v>
      </c>
    </row>
    <row r="4259" customFormat="false" ht="15" hidden="false" customHeight="false" outlineLevel="0" collapsed="false">
      <c r="A4259" s="47" t="s">
        <v>6500</v>
      </c>
      <c r="B4259" s="47" t="s">
        <v>1117</v>
      </c>
      <c r="C4259" s="48" t="n">
        <v>46105</v>
      </c>
      <c r="D4259" s="47" t="s">
        <v>75</v>
      </c>
      <c r="E4259" s="47" t="s">
        <v>62</v>
      </c>
      <c r="F4259" s="47" t="s">
        <v>2317</v>
      </c>
      <c r="G4259" s="47" t="s">
        <v>97</v>
      </c>
      <c r="H4259" s="47" t="s">
        <v>2232</v>
      </c>
      <c r="I4259" s="47" t="n">
        <v>2</v>
      </c>
    </row>
    <row r="4260" customFormat="false" ht="15" hidden="false" customHeight="false" outlineLevel="0" collapsed="false">
      <c r="A4260" s="47" t="s">
        <v>6501</v>
      </c>
      <c r="B4260" s="47" t="s">
        <v>1118</v>
      </c>
      <c r="C4260" s="48" t="n">
        <v>46105</v>
      </c>
      <c r="D4260" s="47" t="s">
        <v>73</v>
      </c>
      <c r="E4260" s="47" t="s">
        <v>63</v>
      </c>
      <c r="F4260" s="47" t="s">
        <v>2255</v>
      </c>
      <c r="G4260" s="47" t="s">
        <v>93</v>
      </c>
      <c r="H4260" s="47" t="s">
        <v>2253</v>
      </c>
      <c r="I4260" s="47" t="n">
        <v>10</v>
      </c>
    </row>
    <row r="4261" customFormat="false" ht="15" hidden="false" customHeight="false" outlineLevel="0" collapsed="false">
      <c r="A4261" s="47" t="s">
        <v>6502</v>
      </c>
      <c r="B4261" s="47" t="s">
        <v>1118</v>
      </c>
      <c r="C4261" s="48" t="n">
        <v>46105</v>
      </c>
      <c r="D4261" s="47" t="s">
        <v>73</v>
      </c>
      <c r="E4261" s="47" t="s">
        <v>63</v>
      </c>
      <c r="F4261" s="47" t="s">
        <v>2252</v>
      </c>
      <c r="G4261" s="47" t="s">
        <v>96</v>
      </c>
      <c r="H4261" s="47" t="s">
        <v>2270</v>
      </c>
      <c r="I4261" s="47" t="n">
        <v>29</v>
      </c>
    </row>
    <row r="4262" customFormat="false" ht="15" hidden="false" customHeight="false" outlineLevel="0" collapsed="false">
      <c r="A4262" s="47" t="s">
        <v>6503</v>
      </c>
      <c r="B4262" s="47" t="s">
        <v>1118</v>
      </c>
      <c r="C4262" s="48" t="n">
        <v>46105</v>
      </c>
      <c r="D4262" s="47" t="s">
        <v>73</v>
      </c>
      <c r="E4262" s="47" t="s">
        <v>63</v>
      </c>
      <c r="F4262" s="47" t="s">
        <v>2255</v>
      </c>
      <c r="G4262" s="47" t="s">
        <v>97</v>
      </c>
      <c r="H4262" s="47" t="s">
        <v>2232</v>
      </c>
      <c r="I4262" s="47" t="n">
        <v>7</v>
      </c>
    </row>
    <row r="4263" customFormat="false" ht="15" hidden="false" customHeight="false" outlineLevel="0" collapsed="false">
      <c r="A4263" s="47" t="s">
        <v>6504</v>
      </c>
      <c r="B4263" s="47" t="s">
        <v>1118</v>
      </c>
      <c r="C4263" s="48" t="n">
        <v>46105</v>
      </c>
      <c r="D4263" s="47" t="s">
        <v>73</v>
      </c>
      <c r="E4263" s="47" t="s">
        <v>63</v>
      </c>
      <c r="F4263" s="47" t="s">
        <v>2255</v>
      </c>
      <c r="G4263" s="47" t="s">
        <v>97</v>
      </c>
      <c r="H4263" s="47" t="s">
        <v>2232</v>
      </c>
      <c r="I4263" s="47" t="n">
        <v>2</v>
      </c>
    </row>
    <row r="4264" customFormat="false" ht="15" hidden="false" customHeight="false" outlineLevel="0" collapsed="false">
      <c r="A4264" s="47" t="s">
        <v>6505</v>
      </c>
      <c r="B4264" s="47" t="s">
        <v>1119</v>
      </c>
      <c r="C4264" s="48" t="n">
        <v>46105</v>
      </c>
      <c r="D4264" s="47" t="s">
        <v>74</v>
      </c>
      <c r="E4264" s="47" t="s">
        <v>63</v>
      </c>
      <c r="F4264" s="47" t="s">
        <v>2255</v>
      </c>
      <c r="G4264" s="47" t="s">
        <v>97</v>
      </c>
      <c r="H4264" s="47" t="s">
        <v>2232</v>
      </c>
      <c r="I4264" s="47" t="n">
        <v>4</v>
      </c>
    </row>
    <row r="4265" customFormat="false" ht="15" hidden="false" customHeight="false" outlineLevel="0" collapsed="false">
      <c r="A4265" s="47" t="s">
        <v>6506</v>
      </c>
      <c r="B4265" s="47" t="s">
        <v>1119</v>
      </c>
      <c r="C4265" s="48" t="n">
        <v>46105</v>
      </c>
      <c r="D4265" s="47" t="s">
        <v>74</v>
      </c>
      <c r="E4265" s="47" t="s">
        <v>63</v>
      </c>
      <c r="F4265" s="47" t="s">
        <v>2255</v>
      </c>
      <c r="G4265" s="47" t="s">
        <v>97</v>
      </c>
      <c r="H4265" s="47" t="s">
        <v>2232</v>
      </c>
      <c r="I4265" s="47" t="n">
        <v>4</v>
      </c>
    </row>
    <row r="4266" customFormat="false" ht="15" hidden="false" customHeight="false" outlineLevel="0" collapsed="false">
      <c r="A4266" s="47" t="s">
        <v>6507</v>
      </c>
      <c r="B4266" s="47" t="s">
        <v>1119</v>
      </c>
      <c r="C4266" s="48" t="n">
        <v>46105</v>
      </c>
      <c r="D4266" s="47" t="s">
        <v>74</v>
      </c>
      <c r="E4266" s="47" t="s">
        <v>63</v>
      </c>
      <c r="F4266" s="47" t="s">
        <v>2255</v>
      </c>
      <c r="G4266" s="47" t="s">
        <v>97</v>
      </c>
      <c r="H4266" s="47" t="s">
        <v>2232</v>
      </c>
      <c r="I4266" s="47" t="n">
        <v>5</v>
      </c>
    </row>
    <row r="4267" customFormat="false" ht="15" hidden="false" customHeight="false" outlineLevel="0" collapsed="false">
      <c r="A4267" s="47" t="s">
        <v>6508</v>
      </c>
      <c r="B4267" s="47" t="s">
        <v>1119</v>
      </c>
      <c r="C4267" s="48" t="n">
        <v>46105</v>
      </c>
      <c r="D4267" s="47" t="s">
        <v>74</v>
      </c>
      <c r="E4267" s="47" t="s">
        <v>63</v>
      </c>
      <c r="F4267" s="47" t="s">
        <v>2252</v>
      </c>
      <c r="G4267" s="47" t="s">
        <v>97</v>
      </c>
      <c r="H4267" s="47" t="s">
        <v>2232</v>
      </c>
      <c r="I4267" s="47" t="n">
        <v>6</v>
      </c>
    </row>
    <row r="4268" customFormat="false" ht="15" hidden="false" customHeight="false" outlineLevel="0" collapsed="false">
      <c r="A4268" s="47" t="s">
        <v>6509</v>
      </c>
      <c r="B4268" s="47" t="s">
        <v>1119</v>
      </c>
      <c r="C4268" s="48" t="n">
        <v>46105</v>
      </c>
      <c r="D4268" s="47" t="s">
        <v>74</v>
      </c>
      <c r="E4268" s="47" t="s">
        <v>63</v>
      </c>
      <c r="F4268" s="47" t="s">
        <v>2260</v>
      </c>
      <c r="G4268" s="47" t="s">
        <v>97</v>
      </c>
      <c r="H4268" s="47" t="s">
        <v>2232</v>
      </c>
      <c r="I4268" s="47" t="n">
        <v>3</v>
      </c>
    </row>
    <row r="4269" customFormat="false" ht="15" hidden="false" customHeight="false" outlineLevel="0" collapsed="false">
      <c r="A4269" s="47" t="s">
        <v>6510</v>
      </c>
      <c r="B4269" s="47" t="s">
        <v>1119</v>
      </c>
      <c r="C4269" s="48" t="n">
        <v>46105</v>
      </c>
      <c r="D4269" s="47" t="s">
        <v>74</v>
      </c>
      <c r="E4269" s="47" t="s">
        <v>63</v>
      </c>
      <c r="F4269" s="47" t="s">
        <v>2255</v>
      </c>
      <c r="G4269" s="47" t="s">
        <v>97</v>
      </c>
      <c r="H4269" s="47" t="s">
        <v>2232</v>
      </c>
      <c r="I4269" s="47" t="n">
        <v>6</v>
      </c>
    </row>
    <row r="4270" customFormat="false" ht="15" hidden="false" customHeight="false" outlineLevel="0" collapsed="false">
      <c r="A4270" s="47" t="s">
        <v>6511</v>
      </c>
      <c r="B4270" s="47" t="s">
        <v>1120</v>
      </c>
      <c r="C4270" s="48" t="n">
        <v>46105</v>
      </c>
      <c r="D4270" s="47" t="s">
        <v>75</v>
      </c>
      <c r="E4270" s="47" t="s">
        <v>63</v>
      </c>
      <c r="F4270" s="47" t="s">
        <v>2255</v>
      </c>
      <c r="G4270" s="47" t="s">
        <v>95</v>
      </c>
      <c r="H4270" s="47" t="s">
        <v>2245</v>
      </c>
      <c r="I4270" s="47" t="n">
        <v>12</v>
      </c>
    </row>
    <row r="4271" customFormat="false" ht="15" hidden="false" customHeight="false" outlineLevel="0" collapsed="false">
      <c r="A4271" s="47" t="s">
        <v>6512</v>
      </c>
      <c r="B4271" s="47" t="s">
        <v>1120</v>
      </c>
      <c r="C4271" s="48" t="n">
        <v>46105</v>
      </c>
      <c r="D4271" s="47" t="s">
        <v>75</v>
      </c>
      <c r="E4271" s="47" t="s">
        <v>63</v>
      </c>
      <c r="F4271" s="47" t="s">
        <v>2252</v>
      </c>
      <c r="G4271" s="47" t="s">
        <v>96</v>
      </c>
      <c r="H4271" s="47" t="s">
        <v>2270</v>
      </c>
      <c r="I4271" s="47" t="n">
        <v>50</v>
      </c>
    </row>
    <row r="4272" customFormat="false" ht="15" hidden="false" customHeight="false" outlineLevel="0" collapsed="false">
      <c r="A4272" s="47" t="s">
        <v>6513</v>
      </c>
      <c r="B4272" s="47" t="s">
        <v>1120</v>
      </c>
      <c r="C4272" s="48" t="n">
        <v>46105</v>
      </c>
      <c r="D4272" s="47" t="s">
        <v>75</v>
      </c>
      <c r="E4272" s="47" t="s">
        <v>63</v>
      </c>
      <c r="F4272" s="47" t="s">
        <v>2255</v>
      </c>
      <c r="G4272" s="47" t="s">
        <v>97</v>
      </c>
      <c r="H4272" s="47" t="s">
        <v>2232</v>
      </c>
      <c r="I4272" s="47" t="n">
        <v>6</v>
      </c>
    </row>
    <row r="4273" customFormat="false" ht="15" hidden="false" customHeight="false" outlineLevel="0" collapsed="false">
      <c r="A4273" s="47" t="s">
        <v>6514</v>
      </c>
      <c r="B4273" s="47" t="s">
        <v>1120</v>
      </c>
      <c r="C4273" s="48" t="n">
        <v>46105</v>
      </c>
      <c r="D4273" s="47" t="s">
        <v>75</v>
      </c>
      <c r="E4273" s="47" t="s">
        <v>63</v>
      </c>
      <c r="F4273" s="47" t="s">
        <v>2255</v>
      </c>
      <c r="G4273" s="47" t="s">
        <v>97</v>
      </c>
      <c r="H4273" s="47" t="s">
        <v>2232</v>
      </c>
      <c r="I4273" s="47" t="n">
        <v>2</v>
      </c>
    </row>
    <row r="4274" customFormat="false" ht="15" hidden="false" customHeight="false" outlineLevel="0" collapsed="false">
      <c r="A4274" s="47" t="s">
        <v>6515</v>
      </c>
      <c r="B4274" s="47" t="s">
        <v>1120</v>
      </c>
      <c r="C4274" s="48" t="n">
        <v>46105</v>
      </c>
      <c r="D4274" s="47" t="s">
        <v>75</v>
      </c>
      <c r="E4274" s="47" t="s">
        <v>63</v>
      </c>
      <c r="F4274" s="47" t="s">
        <v>2255</v>
      </c>
      <c r="G4274" s="47" t="s">
        <v>97</v>
      </c>
      <c r="H4274" s="47" t="s">
        <v>2232</v>
      </c>
      <c r="I4274" s="47" t="n">
        <v>4</v>
      </c>
    </row>
    <row r="4275" customFormat="false" ht="15" hidden="false" customHeight="false" outlineLevel="0" collapsed="false">
      <c r="A4275" s="47" t="s">
        <v>6516</v>
      </c>
      <c r="B4275" s="47" t="s">
        <v>1120</v>
      </c>
      <c r="C4275" s="48" t="n">
        <v>46105</v>
      </c>
      <c r="D4275" s="47" t="s">
        <v>75</v>
      </c>
      <c r="E4275" s="47" t="s">
        <v>63</v>
      </c>
      <c r="F4275" s="47" t="s">
        <v>2255</v>
      </c>
      <c r="G4275" s="47" t="s">
        <v>97</v>
      </c>
      <c r="H4275" s="47" t="s">
        <v>2232</v>
      </c>
      <c r="I4275" s="47" t="n">
        <v>3</v>
      </c>
    </row>
    <row r="4276" customFormat="false" ht="15" hidden="false" customHeight="false" outlineLevel="0" collapsed="false">
      <c r="A4276" s="47" t="s">
        <v>6517</v>
      </c>
      <c r="B4276" s="47" t="s">
        <v>1120</v>
      </c>
      <c r="C4276" s="48" t="n">
        <v>46105</v>
      </c>
      <c r="D4276" s="47" t="s">
        <v>75</v>
      </c>
      <c r="E4276" s="47" t="s">
        <v>63</v>
      </c>
      <c r="F4276" s="47" t="s">
        <v>2260</v>
      </c>
      <c r="G4276" s="47" t="s">
        <v>97</v>
      </c>
      <c r="H4276" s="47" t="s">
        <v>2232</v>
      </c>
      <c r="I4276" s="47" t="n">
        <v>7</v>
      </c>
    </row>
    <row r="4277" customFormat="false" ht="15" hidden="false" customHeight="false" outlineLevel="0" collapsed="false">
      <c r="A4277" s="47" t="s">
        <v>6518</v>
      </c>
      <c r="B4277" s="47" t="s">
        <v>1120</v>
      </c>
      <c r="C4277" s="48" t="n">
        <v>46105</v>
      </c>
      <c r="D4277" s="47" t="s">
        <v>75</v>
      </c>
      <c r="E4277" s="47" t="s">
        <v>63</v>
      </c>
      <c r="F4277" s="47" t="s">
        <v>2260</v>
      </c>
      <c r="G4277" s="47" t="s">
        <v>97</v>
      </c>
      <c r="H4277" s="47" t="s">
        <v>2232</v>
      </c>
      <c r="I4277" s="47" t="n">
        <v>2</v>
      </c>
    </row>
    <row r="4278" customFormat="false" ht="15" hidden="false" customHeight="false" outlineLevel="0" collapsed="false">
      <c r="A4278" s="47" t="s">
        <v>6519</v>
      </c>
      <c r="B4278" s="47" t="s">
        <v>1120</v>
      </c>
      <c r="C4278" s="48" t="n">
        <v>46105</v>
      </c>
      <c r="D4278" s="47" t="s">
        <v>75</v>
      </c>
      <c r="E4278" s="47" t="s">
        <v>63</v>
      </c>
      <c r="F4278" s="47" t="s">
        <v>2255</v>
      </c>
      <c r="G4278" s="47" t="s">
        <v>97</v>
      </c>
      <c r="H4278" s="47" t="s">
        <v>2232</v>
      </c>
      <c r="I4278" s="47" t="n">
        <v>3</v>
      </c>
    </row>
    <row r="4279" customFormat="false" ht="15" hidden="false" customHeight="false" outlineLevel="0" collapsed="false">
      <c r="A4279" s="47" t="s">
        <v>6520</v>
      </c>
      <c r="B4279" s="47" t="s">
        <v>1120</v>
      </c>
      <c r="C4279" s="48" t="n">
        <v>46105</v>
      </c>
      <c r="D4279" s="47" t="s">
        <v>75</v>
      </c>
      <c r="E4279" s="47" t="s">
        <v>63</v>
      </c>
      <c r="F4279" s="47" t="s">
        <v>2255</v>
      </c>
      <c r="G4279" s="47" t="s">
        <v>98</v>
      </c>
      <c r="H4279" s="47" t="s">
        <v>2382</v>
      </c>
      <c r="I4279" s="47" t="n">
        <v>64</v>
      </c>
    </row>
    <row r="4280" customFormat="false" ht="15" hidden="false" customHeight="false" outlineLevel="0" collapsed="false">
      <c r="A4280" s="47" t="s">
        <v>6521</v>
      </c>
      <c r="B4280" s="47" t="s">
        <v>1120</v>
      </c>
      <c r="C4280" s="48" t="n">
        <v>46105</v>
      </c>
      <c r="D4280" s="47" t="s">
        <v>75</v>
      </c>
      <c r="E4280" s="47" t="s">
        <v>63</v>
      </c>
      <c r="F4280" s="47" t="s">
        <v>2255</v>
      </c>
      <c r="G4280" s="47" t="s">
        <v>98</v>
      </c>
      <c r="H4280" s="47" t="s">
        <v>2382</v>
      </c>
      <c r="I4280" s="47" t="n">
        <v>20</v>
      </c>
    </row>
    <row r="4281" customFormat="false" ht="15" hidden="false" customHeight="false" outlineLevel="0" collapsed="false">
      <c r="A4281" s="47" t="s">
        <v>6522</v>
      </c>
      <c r="B4281" s="47" t="s">
        <v>1121</v>
      </c>
      <c r="C4281" s="48" t="n">
        <v>46105</v>
      </c>
      <c r="D4281" s="47" t="s">
        <v>73</v>
      </c>
      <c r="E4281" s="47" t="s">
        <v>64</v>
      </c>
      <c r="F4281" s="47" t="s">
        <v>2278</v>
      </c>
      <c r="G4281" s="47" t="s">
        <v>97</v>
      </c>
      <c r="H4281" s="47" t="s">
        <v>2232</v>
      </c>
      <c r="I4281" s="47" t="n">
        <v>3</v>
      </c>
    </row>
    <row r="4282" customFormat="false" ht="15" hidden="false" customHeight="false" outlineLevel="0" collapsed="false">
      <c r="A4282" s="47" t="s">
        <v>6523</v>
      </c>
      <c r="B4282" s="47" t="s">
        <v>1121</v>
      </c>
      <c r="C4282" s="48" t="n">
        <v>46105</v>
      </c>
      <c r="D4282" s="47" t="s">
        <v>73</v>
      </c>
      <c r="E4282" s="47" t="s">
        <v>64</v>
      </c>
      <c r="F4282" s="47" t="s">
        <v>2278</v>
      </c>
      <c r="G4282" s="47" t="s">
        <v>97</v>
      </c>
      <c r="H4282" s="47" t="s">
        <v>2232</v>
      </c>
      <c r="I4282" s="47" t="n">
        <v>5</v>
      </c>
    </row>
    <row r="4283" customFormat="false" ht="15" hidden="false" customHeight="false" outlineLevel="0" collapsed="false">
      <c r="A4283" s="47" t="s">
        <v>6524</v>
      </c>
      <c r="B4283" s="47" t="s">
        <v>1121</v>
      </c>
      <c r="C4283" s="48" t="n">
        <v>46105</v>
      </c>
      <c r="D4283" s="47" t="s">
        <v>73</v>
      </c>
      <c r="E4283" s="47" t="s">
        <v>64</v>
      </c>
      <c r="F4283" s="47" t="s">
        <v>2278</v>
      </c>
      <c r="G4283" s="47" t="s">
        <v>97</v>
      </c>
      <c r="H4283" s="47" t="s">
        <v>2232</v>
      </c>
      <c r="I4283" s="47" t="n">
        <v>5</v>
      </c>
    </row>
    <row r="4284" customFormat="false" ht="15" hidden="false" customHeight="false" outlineLevel="0" collapsed="false">
      <c r="A4284" s="47" t="s">
        <v>6525</v>
      </c>
      <c r="B4284" s="47" t="s">
        <v>1121</v>
      </c>
      <c r="C4284" s="48" t="n">
        <v>46105</v>
      </c>
      <c r="D4284" s="47" t="s">
        <v>73</v>
      </c>
      <c r="E4284" s="47" t="s">
        <v>64</v>
      </c>
      <c r="F4284" s="47" t="s">
        <v>2280</v>
      </c>
      <c r="G4284" s="47" t="s">
        <v>97</v>
      </c>
      <c r="H4284" s="47" t="s">
        <v>2232</v>
      </c>
      <c r="I4284" s="47" t="n">
        <v>4</v>
      </c>
    </row>
    <row r="4285" customFormat="false" ht="15" hidden="false" customHeight="false" outlineLevel="0" collapsed="false">
      <c r="A4285" s="47" t="s">
        <v>6526</v>
      </c>
      <c r="B4285" s="47" t="s">
        <v>1123</v>
      </c>
      <c r="C4285" s="48" t="n">
        <v>46105</v>
      </c>
      <c r="D4285" s="47" t="s">
        <v>74</v>
      </c>
      <c r="E4285" s="47" t="s">
        <v>64</v>
      </c>
      <c r="F4285" s="47" t="s">
        <v>2280</v>
      </c>
      <c r="G4285" s="47" t="s">
        <v>97</v>
      </c>
      <c r="H4285" s="47" t="s">
        <v>2232</v>
      </c>
      <c r="I4285" s="47" t="n">
        <v>3</v>
      </c>
    </row>
    <row r="4286" customFormat="false" ht="15" hidden="false" customHeight="false" outlineLevel="0" collapsed="false">
      <c r="A4286" s="47" t="s">
        <v>6527</v>
      </c>
      <c r="B4286" s="47" t="s">
        <v>1124</v>
      </c>
      <c r="C4286" s="48" t="n">
        <v>46105</v>
      </c>
      <c r="D4286" s="47" t="s">
        <v>73</v>
      </c>
      <c r="E4286" s="47" t="s">
        <v>65</v>
      </c>
      <c r="F4286" s="47" t="s">
        <v>2289</v>
      </c>
      <c r="G4286" s="47" t="s">
        <v>97</v>
      </c>
      <c r="H4286" s="47" t="s">
        <v>2232</v>
      </c>
      <c r="I4286" s="47" t="n">
        <v>3</v>
      </c>
    </row>
    <row r="4287" customFormat="false" ht="15" hidden="false" customHeight="false" outlineLevel="0" collapsed="false">
      <c r="A4287" s="47" t="s">
        <v>6528</v>
      </c>
      <c r="B4287" s="47" t="s">
        <v>1124</v>
      </c>
      <c r="C4287" s="48" t="n">
        <v>46105</v>
      </c>
      <c r="D4287" s="47" t="s">
        <v>73</v>
      </c>
      <c r="E4287" s="47" t="s">
        <v>65</v>
      </c>
      <c r="F4287" s="47" t="s">
        <v>2284</v>
      </c>
      <c r="G4287" s="47" t="s">
        <v>97</v>
      </c>
      <c r="H4287" s="47" t="s">
        <v>2232</v>
      </c>
      <c r="I4287" s="47" t="n">
        <v>3</v>
      </c>
    </row>
    <row r="4288" customFormat="false" ht="15" hidden="false" customHeight="false" outlineLevel="0" collapsed="false">
      <c r="A4288" s="47" t="s">
        <v>6529</v>
      </c>
      <c r="B4288" s="47" t="s">
        <v>1124</v>
      </c>
      <c r="C4288" s="48" t="n">
        <v>46105</v>
      </c>
      <c r="D4288" s="47" t="s">
        <v>73</v>
      </c>
      <c r="E4288" s="47" t="s">
        <v>65</v>
      </c>
      <c r="F4288" s="47" t="s">
        <v>2289</v>
      </c>
      <c r="G4288" s="47" t="s">
        <v>97</v>
      </c>
      <c r="H4288" s="47" t="s">
        <v>2232</v>
      </c>
      <c r="I4288" s="47" t="n">
        <v>4</v>
      </c>
    </row>
    <row r="4289" customFormat="false" ht="15" hidden="false" customHeight="false" outlineLevel="0" collapsed="false">
      <c r="A4289" s="47" t="s">
        <v>6530</v>
      </c>
      <c r="B4289" s="47" t="s">
        <v>1125</v>
      </c>
      <c r="C4289" s="48" t="n">
        <v>46105</v>
      </c>
      <c r="D4289" s="47" t="s">
        <v>74</v>
      </c>
      <c r="E4289" s="47" t="s">
        <v>65</v>
      </c>
      <c r="F4289" s="47" t="s">
        <v>2284</v>
      </c>
      <c r="G4289" s="47" t="s">
        <v>97</v>
      </c>
      <c r="H4289" s="47" t="s">
        <v>2232</v>
      </c>
      <c r="I4289" s="47" t="n">
        <v>6</v>
      </c>
    </row>
    <row r="4290" customFormat="false" ht="15" hidden="false" customHeight="false" outlineLevel="0" collapsed="false">
      <c r="A4290" s="47" t="s">
        <v>6531</v>
      </c>
      <c r="B4290" s="47" t="s">
        <v>1125</v>
      </c>
      <c r="C4290" s="48" t="n">
        <v>46105</v>
      </c>
      <c r="D4290" s="47" t="s">
        <v>74</v>
      </c>
      <c r="E4290" s="47" t="s">
        <v>65</v>
      </c>
      <c r="F4290" s="47" t="s">
        <v>2284</v>
      </c>
      <c r="G4290" s="47" t="s">
        <v>97</v>
      </c>
      <c r="H4290" s="47" t="s">
        <v>2232</v>
      </c>
      <c r="I4290" s="47" t="n">
        <v>6</v>
      </c>
    </row>
    <row r="4291" customFormat="false" ht="15" hidden="false" customHeight="false" outlineLevel="0" collapsed="false">
      <c r="A4291" s="47" t="s">
        <v>6532</v>
      </c>
      <c r="B4291" s="47" t="s">
        <v>1125</v>
      </c>
      <c r="C4291" s="48" t="n">
        <v>46105</v>
      </c>
      <c r="D4291" s="47" t="s">
        <v>74</v>
      </c>
      <c r="E4291" s="47" t="s">
        <v>65</v>
      </c>
      <c r="F4291" s="47" t="s">
        <v>2284</v>
      </c>
      <c r="G4291" s="47" t="s">
        <v>97</v>
      </c>
      <c r="H4291" s="47" t="s">
        <v>2232</v>
      </c>
      <c r="I4291" s="47" t="n">
        <v>5</v>
      </c>
    </row>
    <row r="4292" customFormat="false" ht="15" hidden="false" customHeight="false" outlineLevel="0" collapsed="false">
      <c r="A4292" s="47" t="s">
        <v>6533</v>
      </c>
      <c r="B4292" s="47" t="s">
        <v>1126</v>
      </c>
      <c r="C4292" s="48" t="n">
        <v>46105</v>
      </c>
      <c r="D4292" s="47" t="s">
        <v>75</v>
      </c>
      <c r="E4292" s="47" t="s">
        <v>65</v>
      </c>
      <c r="F4292" s="47" t="s">
        <v>2284</v>
      </c>
      <c r="G4292" s="47" t="s">
        <v>95</v>
      </c>
      <c r="H4292" s="47" t="s">
        <v>2245</v>
      </c>
      <c r="I4292" s="47" t="n">
        <v>11</v>
      </c>
    </row>
    <row r="4293" customFormat="false" ht="15" hidden="false" customHeight="false" outlineLevel="0" collapsed="false">
      <c r="A4293" s="47" t="s">
        <v>6534</v>
      </c>
      <c r="B4293" s="47" t="s">
        <v>1126</v>
      </c>
      <c r="C4293" s="48" t="n">
        <v>46105</v>
      </c>
      <c r="D4293" s="47" t="s">
        <v>75</v>
      </c>
      <c r="E4293" s="47" t="s">
        <v>65</v>
      </c>
      <c r="F4293" s="47" t="s">
        <v>2284</v>
      </c>
      <c r="G4293" s="47" t="s">
        <v>97</v>
      </c>
      <c r="H4293" s="47" t="s">
        <v>2232</v>
      </c>
      <c r="I4293" s="47" t="n">
        <v>6</v>
      </c>
    </row>
    <row r="4294" customFormat="false" ht="15" hidden="false" customHeight="false" outlineLevel="0" collapsed="false">
      <c r="A4294" s="47" t="s">
        <v>6535</v>
      </c>
      <c r="B4294" s="47" t="s">
        <v>1126</v>
      </c>
      <c r="C4294" s="48" t="n">
        <v>46105</v>
      </c>
      <c r="D4294" s="47" t="s">
        <v>75</v>
      </c>
      <c r="E4294" s="47" t="s">
        <v>65</v>
      </c>
      <c r="F4294" s="47" t="s">
        <v>2284</v>
      </c>
      <c r="G4294" s="47" t="s">
        <v>97</v>
      </c>
      <c r="H4294" s="47" t="s">
        <v>2232</v>
      </c>
      <c r="I4294" s="47" t="n">
        <v>6</v>
      </c>
    </row>
    <row r="4295" customFormat="false" ht="15" hidden="false" customHeight="false" outlineLevel="0" collapsed="false">
      <c r="A4295" s="47" t="s">
        <v>6536</v>
      </c>
      <c r="B4295" s="47" t="s">
        <v>1126</v>
      </c>
      <c r="C4295" s="48" t="n">
        <v>46105</v>
      </c>
      <c r="D4295" s="47" t="s">
        <v>75</v>
      </c>
      <c r="E4295" s="47" t="s">
        <v>65</v>
      </c>
      <c r="F4295" s="47" t="s">
        <v>2284</v>
      </c>
      <c r="G4295" s="47" t="s">
        <v>97</v>
      </c>
      <c r="H4295" s="47" t="s">
        <v>2232</v>
      </c>
      <c r="I4295" s="47" t="n">
        <v>5</v>
      </c>
    </row>
    <row r="4296" customFormat="false" ht="15" hidden="false" customHeight="false" outlineLevel="0" collapsed="false">
      <c r="A4296" s="47" t="s">
        <v>6537</v>
      </c>
      <c r="B4296" s="47" t="s">
        <v>1126</v>
      </c>
      <c r="C4296" s="48" t="n">
        <v>46105</v>
      </c>
      <c r="D4296" s="47" t="s">
        <v>75</v>
      </c>
      <c r="E4296" s="47" t="s">
        <v>65</v>
      </c>
      <c r="F4296" s="47" t="s">
        <v>2289</v>
      </c>
      <c r="G4296" s="47" t="s">
        <v>97</v>
      </c>
      <c r="H4296" s="47" t="s">
        <v>2232</v>
      </c>
      <c r="I4296" s="47" t="n">
        <v>2</v>
      </c>
    </row>
    <row r="4297" customFormat="false" ht="15" hidden="false" customHeight="false" outlineLevel="0" collapsed="false">
      <c r="A4297" s="47" t="s">
        <v>6538</v>
      </c>
      <c r="B4297" s="47" t="s">
        <v>1126</v>
      </c>
      <c r="C4297" s="48" t="n">
        <v>46105</v>
      </c>
      <c r="D4297" s="47" t="s">
        <v>75</v>
      </c>
      <c r="E4297" s="47" t="s">
        <v>65</v>
      </c>
      <c r="F4297" s="47" t="s">
        <v>2284</v>
      </c>
      <c r="G4297" s="47" t="s">
        <v>97</v>
      </c>
      <c r="H4297" s="47" t="s">
        <v>2232</v>
      </c>
      <c r="I4297" s="47" t="n">
        <v>3</v>
      </c>
    </row>
    <row r="4298" customFormat="false" ht="15" hidden="false" customHeight="false" outlineLevel="0" collapsed="false">
      <c r="A4298" s="47" t="s">
        <v>6539</v>
      </c>
      <c r="B4298" s="47" t="s">
        <v>1126</v>
      </c>
      <c r="C4298" s="48" t="n">
        <v>46105</v>
      </c>
      <c r="D4298" s="47" t="s">
        <v>75</v>
      </c>
      <c r="E4298" s="47" t="s">
        <v>65</v>
      </c>
      <c r="F4298" s="47" t="s">
        <v>2284</v>
      </c>
      <c r="G4298" s="47" t="s">
        <v>97</v>
      </c>
      <c r="H4298" s="47" t="s">
        <v>2232</v>
      </c>
      <c r="I4298" s="47" t="n">
        <v>6</v>
      </c>
    </row>
    <row r="4299" customFormat="false" ht="15" hidden="false" customHeight="false" outlineLevel="0" collapsed="false">
      <c r="A4299" s="47" t="s">
        <v>6540</v>
      </c>
      <c r="B4299" s="47" t="s">
        <v>1126</v>
      </c>
      <c r="C4299" s="48" t="n">
        <v>46105</v>
      </c>
      <c r="D4299" s="47" t="s">
        <v>75</v>
      </c>
      <c r="E4299" s="47" t="s">
        <v>65</v>
      </c>
      <c r="F4299" s="47" t="s">
        <v>2284</v>
      </c>
      <c r="G4299" s="47" t="s">
        <v>97</v>
      </c>
      <c r="H4299" s="47" t="s">
        <v>2232</v>
      </c>
      <c r="I4299" s="47" t="n">
        <v>4</v>
      </c>
    </row>
    <row r="4300" customFormat="false" ht="15" hidden="false" customHeight="false" outlineLevel="0" collapsed="false">
      <c r="A4300" s="47" t="s">
        <v>6541</v>
      </c>
      <c r="B4300" s="47" t="s">
        <v>1126</v>
      </c>
      <c r="C4300" s="48" t="n">
        <v>46105</v>
      </c>
      <c r="D4300" s="47" t="s">
        <v>75</v>
      </c>
      <c r="E4300" s="47" t="s">
        <v>65</v>
      </c>
      <c r="F4300" s="47" t="s">
        <v>2284</v>
      </c>
      <c r="G4300" s="47" t="s">
        <v>97</v>
      </c>
      <c r="H4300" s="47" t="s">
        <v>2232</v>
      </c>
      <c r="I4300" s="47" t="n">
        <v>5</v>
      </c>
    </row>
    <row r="4301" customFormat="false" ht="15" hidden="false" customHeight="false" outlineLevel="0" collapsed="false">
      <c r="A4301" s="47" t="s">
        <v>6542</v>
      </c>
      <c r="B4301" s="47" t="s">
        <v>1126</v>
      </c>
      <c r="C4301" s="48" t="n">
        <v>46105</v>
      </c>
      <c r="D4301" s="47" t="s">
        <v>75</v>
      </c>
      <c r="E4301" s="47" t="s">
        <v>65</v>
      </c>
      <c r="F4301" s="47" t="s">
        <v>2289</v>
      </c>
      <c r="G4301" s="47" t="s">
        <v>97</v>
      </c>
      <c r="H4301" s="47" t="s">
        <v>2232</v>
      </c>
      <c r="I4301" s="47" t="n">
        <v>2</v>
      </c>
    </row>
    <row r="4302" customFormat="false" ht="15" hidden="false" customHeight="false" outlineLevel="0" collapsed="false">
      <c r="A4302" s="47" t="s">
        <v>6543</v>
      </c>
      <c r="B4302" s="47" t="s">
        <v>1126</v>
      </c>
      <c r="C4302" s="48" t="n">
        <v>46105</v>
      </c>
      <c r="D4302" s="47" t="s">
        <v>75</v>
      </c>
      <c r="E4302" s="47" t="s">
        <v>65</v>
      </c>
      <c r="F4302" s="47" t="s">
        <v>2284</v>
      </c>
      <c r="G4302" s="47" t="s">
        <v>97</v>
      </c>
      <c r="H4302" s="47" t="s">
        <v>2232</v>
      </c>
      <c r="I4302" s="47" t="n">
        <v>5</v>
      </c>
    </row>
    <row r="4303" customFormat="false" ht="15" hidden="false" customHeight="false" outlineLevel="0" collapsed="false">
      <c r="A4303" s="47" t="s">
        <v>6544</v>
      </c>
      <c r="B4303" s="47" t="s">
        <v>1126</v>
      </c>
      <c r="C4303" s="48" t="n">
        <v>46105</v>
      </c>
      <c r="D4303" s="47" t="s">
        <v>75</v>
      </c>
      <c r="E4303" s="47" t="s">
        <v>65</v>
      </c>
      <c r="F4303" s="47" t="s">
        <v>2284</v>
      </c>
      <c r="G4303" s="47" t="s">
        <v>97</v>
      </c>
      <c r="H4303" s="47" t="s">
        <v>2232</v>
      </c>
      <c r="I4303" s="47" t="n">
        <v>5</v>
      </c>
    </row>
    <row r="4304" customFormat="false" ht="15" hidden="false" customHeight="false" outlineLevel="0" collapsed="false">
      <c r="A4304" s="47" t="s">
        <v>6545</v>
      </c>
      <c r="B4304" s="47" t="s">
        <v>1126</v>
      </c>
      <c r="C4304" s="48" t="n">
        <v>46105</v>
      </c>
      <c r="D4304" s="47" t="s">
        <v>75</v>
      </c>
      <c r="E4304" s="47" t="s">
        <v>65</v>
      </c>
      <c r="F4304" s="47" t="s">
        <v>2289</v>
      </c>
      <c r="G4304" s="47" t="s">
        <v>97</v>
      </c>
      <c r="H4304" s="47" t="s">
        <v>2232</v>
      </c>
      <c r="I4304" s="47" t="n">
        <v>2</v>
      </c>
    </row>
    <row r="4305" customFormat="false" ht="15" hidden="false" customHeight="false" outlineLevel="0" collapsed="false">
      <c r="A4305" s="47" t="s">
        <v>6546</v>
      </c>
      <c r="B4305" s="47" t="s">
        <v>1126</v>
      </c>
      <c r="C4305" s="48" t="n">
        <v>46105</v>
      </c>
      <c r="D4305" s="47" t="s">
        <v>75</v>
      </c>
      <c r="E4305" s="47" t="s">
        <v>65</v>
      </c>
      <c r="F4305" s="47" t="s">
        <v>2289</v>
      </c>
      <c r="G4305" s="47" t="s">
        <v>97</v>
      </c>
      <c r="H4305" s="47" t="s">
        <v>2232</v>
      </c>
      <c r="I4305" s="47" t="n">
        <v>5</v>
      </c>
    </row>
    <row r="4306" customFormat="false" ht="15" hidden="false" customHeight="false" outlineLevel="0" collapsed="false">
      <c r="A4306" s="47" t="s">
        <v>6547</v>
      </c>
      <c r="B4306" s="47" t="s">
        <v>1126</v>
      </c>
      <c r="C4306" s="48" t="n">
        <v>46105</v>
      </c>
      <c r="D4306" s="47" t="s">
        <v>75</v>
      </c>
      <c r="E4306" s="47" t="s">
        <v>65</v>
      </c>
      <c r="F4306" s="47" t="s">
        <v>2289</v>
      </c>
      <c r="G4306" s="47" t="s">
        <v>97</v>
      </c>
      <c r="H4306" s="47" t="s">
        <v>2232</v>
      </c>
      <c r="I4306" s="47" t="n">
        <v>6</v>
      </c>
    </row>
    <row r="4307" customFormat="false" ht="15" hidden="false" customHeight="false" outlineLevel="0" collapsed="false">
      <c r="A4307" s="47" t="s">
        <v>6548</v>
      </c>
      <c r="B4307" s="47" t="s">
        <v>1126</v>
      </c>
      <c r="C4307" s="48" t="n">
        <v>46105</v>
      </c>
      <c r="D4307" s="47" t="s">
        <v>75</v>
      </c>
      <c r="E4307" s="47" t="s">
        <v>65</v>
      </c>
      <c r="F4307" s="47" t="s">
        <v>2289</v>
      </c>
      <c r="G4307" s="47" t="s">
        <v>97</v>
      </c>
      <c r="H4307" s="47" t="s">
        <v>2232</v>
      </c>
      <c r="I4307" s="47" t="n">
        <v>6</v>
      </c>
    </row>
    <row r="4308" customFormat="false" ht="15" hidden="false" customHeight="false" outlineLevel="0" collapsed="false">
      <c r="A4308" s="47" t="s">
        <v>6549</v>
      </c>
      <c r="B4308" s="47" t="s">
        <v>1127</v>
      </c>
      <c r="C4308" s="48" t="n">
        <v>46106</v>
      </c>
      <c r="D4308" s="47" t="s">
        <v>73</v>
      </c>
      <c r="E4308" s="47" t="s">
        <v>62</v>
      </c>
      <c r="F4308" s="47" t="s">
        <v>2228</v>
      </c>
      <c r="G4308" s="47" t="s">
        <v>95</v>
      </c>
      <c r="H4308" s="47" t="s">
        <v>2245</v>
      </c>
      <c r="I4308" s="47" t="n">
        <v>8</v>
      </c>
    </row>
    <row r="4309" customFormat="false" ht="15" hidden="false" customHeight="false" outlineLevel="0" collapsed="false">
      <c r="A4309" s="47" t="s">
        <v>6550</v>
      </c>
      <c r="B4309" s="47" t="s">
        <v>1127</v>
      </c>
      <c r="C4309" s="48" t="n">
        <v>46106</v>
      </c>
      <c r="D4309" s="47" t="s">
        <v>73</v>
      </c>
      <c r="E4309" s="47" t="s">
        <v>62</v>
      </c>
      <c r="F4309" s="47" t="s">
        <v>2228</v>
      </c>
      <c r="G4309" s="47" t="s">
        <v>97</v>
      </c>
      <c r="H4309" s="47" t="s">
        <v>2232</v>
      </c>
      <c r="I4309" s="47" t="n">
        <v>4</v>
      </c>
    </row>
    <row r="4310" customFormat="false" ht="15" hidden="false" customHeight="false" outlineLevel="0" collapsed="false">
      <c r="A4310" s="47" t="s">
        <v>6551</v>
      </c>
      <c r="B4310" s="47" t="s">
        <v>1127</v>
      </c>
      <c r="C4310" s="48" t="n">
        <v>46106</v>
      </c>
      <c r="D4310" s="47" t="s">
        <v>73</v>
      </c>
      <c r="E4310" s="47" t="s">
        <v>62</v>
      </c>
      <c r="F4310" s="47" t="s">
        <v>2228</v>
      </c>
      <c r="G4310" s="47" t="s">
        <v>97</v>
      </c>
      <c r="H4310" s="47" t="s">
        <v>2232</v>
      </c>
      <c r="I4310" s="47" t="n">
        <v>4</v>
      </c>
    </row>
    <row r="4311" customFormat="false" ht="15" hidden="false" customHeight="false" outlineLevel="0" collapsed="false">
      <c r="A4311" s="47" t="s">
        <v>6552</v>
      </c>
      <c r="B4311" s="47" t="s">
        <v>1127</v>
      </c>
      <c r="C4311" s="48" t="n">
        <v>46106</v>
      </c>
      <c r="D4311" s="47" t="s">
        <v>73</v>
      </c>
      <c r="E4311" s="47" t="s">
        <v>62</v>
      </c>
      <c r="F4311" s="47" t="s">
        <v>2231</v>
      </c>
      <c r="G4311" s="47" t="s">
        <v>97</v>
      </c>
      <c r="H4311" s="47" t="s">
        <v>2232</v>
      </c>
      <c r="I4311" s="47" t="n">
        <v>2</v>
      </c>
    </row>
    <row r="4312" customFormat="false" ht="15" hidden="false" customHeight="false" outlineLevel="0" collapsed="false">
      <c r="A4312" s="47" t="s">
        <v>6553</v>
      </c>
      <c r="B4312" s="47" t="s">
        <v>1128</v>
      </c>
      <c r="C4312" s="48" t="n">
        <v>46106</v>
      </c>
      <c r="D4312" s="47" t="s">
        <v>74</v>
      </c>
      <c r="E4312" s="47" t="s">
        <v>62</v>
      </c>
      <c r="F4312" s="47" t="s">
        <v>2231</v>
      </c>
      <c r="G4312" s="47" t="s">
        <v>96</v>
      </c>
      <c r="H4312" s="47" t="s">
        <v>2270</v>
      </c>
      <c r="I4312" s="47" t="n">
        <v>5</v>
      </c>
    </row>
    <row r="4313" customFormat="false" ht="15" hidden="false" customHeight="false" outlineLevel="0" collapsed="false">
      <c r="A4313" s="47" t="s">
        <v>6554</v>
      </c>
      <c r="B4313" s="47" t="s">
        <v>1128</v>
      </c>
      <c r="C4313" s="48" t="n">
        <v>46106</v>
      </c>
      <c r="D4313" s="47" t="s">
        <v>74</v>
      </c>
      <c r="E4313" s="47" t="s">
        <v>62</v>
      </c>
      <c r="F4313" s="47" t="s">
        <v>2231</v>
      </c>
      <c r="G4313" s="47" t="s">
        <v>97</v>
      </c>
      <c r="H4313" s="47" t="s">
        <v>2232</v>
      </c>
      <c r="I4313" s="47" t="n">
        <v>6</v>
      </c>
    </row>
    <row r="4314" customFormat="false" ht="15" hidden="false" customHeight="false" outlineLevel="0" collapsed="false">
      <c r="A4314" s="47" t="s">
        <v>6555</v>
      </c>
      <c r="B4314" s="47" t="s">
        <v>1129</v>
      </c>
      <c r="C4314" s="48" t="n">
        <v>46106</v>
      </c>
      <c r="D4314" s="47" t="s">
        <v>75</v>
      </c>
      <c r="E4314" s="47" t="s">
        <v>62</v>
      </c>
      <c r="F4314" s="47" t="s">
        <v>2231</v>
      </c>
      <c r="G4314" s="47" t="s">
        <v>97</v>
      </c>
      <c r="H4314" s="47" t="s">
        <v>2232</v>
      </c>
      <c r="I4314" s="47" t="n">
        <v>4</v>
      </c>
    </row>
    <row r="4315" customFormat="false" ht="15" hidden="false" customHeight="false" outlineLevel="0" collapsed="false">
      <c r="A4315" s="47" t="s">
        <v>6556</v>
      </c>
      <c r="B4315" s="47" t="s">
        <v>1129</v>
      </c>
      <c r="C4315" s="48" t="n">
        <v>46106</v>
      </c>
      <c r="D4315" s="47" t="s">
        <v>75</v>
      </c>
      <c r="E4315" s="47" t="s">
        <v>62</v>
      </c>
      <c r="F4315" s="47" t="s">
        <v>2231</v>
      </c>
      <c r="G4315" s="47" t="s">
        <v>97</v>
      </c>
      <c r="H4315" s="47" t="s">
        <v>2232</v>
      </c>
      <c r="I4315" s="47" t="n">
        <v>6</v>
      </c>
    </row>
    <row r="4316" customFormat="false" ht="15" hidden="false" customHeight="false" outlineLevel="0" collapsed="false">
      <c r="A4316" s="47" t="s">
        <v>6557</v>
      </c>
      <c r="B4316" s="47" t="s">
        <v>1130</v>
      </c>
      <c r="C4316" s="48" t="n">
        <v>46106</v>
      </c>
      <c r="D4316" s="47" t="s">
        <v>73</v>
      </c>
      <c r="E4316" s="47" t="s">
        <v>63</v>
      </c>
      <c r="F4316" s="47" t="s">
        <v>2255</v>
      </c>
      <c r="G4316" s="47" t="s">
        <v>95</v>
      </c>
      <c r="H4316" s="47" t="s">
        <v>2245</v>
      </c>
      <c r="I4316" s="47" t="n">
        <v>42</v>
      </c>
    </row>
    <row r="4317" customFormat="false" ht="15" hidden="false" customHeight="false" outlineLevel="0" collapsed="false">
      <c r="A4317" s="47" t="s">
        <v>6558</v>
      </c>
      <c r="B4317" s="47" t="s">
        <v>1130</v>
      </c>
      <c r="C4317" s="48" t="n">
        <v>46106</v>
      </c>
      <c r="D4317" s="47" t="s">
        <v>73</v>
      </c>
      <c r="E4317" s="47" t="s">
        <v>63</v>
      </c>
      <c r="F4317" s="47" t="s">
        <v>2255</v>
      </c>
      <c r="G4317" s="47" t="s">
        <v>97</v>
      </c>
      <c r="H4317" s="47" t="s">
        <v>2232</v>
      </c>
      <c r="I4317" s="47" t="n">
        <v>4</v>
      </c>
    </row>
    <row r="4318" customFormat="false" ht="15" hidden="false" customHeight="false" outlineLevel="0" collapsed="false">
      <c r="A4318" s="47" t="s">
        <v>6559</v>
      </c>
      <c r="B4318" s="47" t="s">
        <v>1130</v>
      </c>
      <c r="C4318" s="48" t="n">
        <v>46106</v>
      </c>
      <c r="D4318" s="47" t="s">
        <v>73</v>
      </c>
      <c r="E4318" s="47" t="s">
        <v>63</v>
      </c>
      <c r="F4318" s="47" t="s">
        <v>2255</v>
      </c>
      <c r="G4318" s="47" t="s">
        <v>97</v>
      </c>
      <c r="H4318" s="47" t="s">
        <v>2232</v>
      </c>
      <c r="I4318" s="47" t="n">
        <v>4</v>
      </c>
    </row>
    <row r="4319" customFormat="false" ht="15" hidden="false" customHeight="false" outlineLevel="0" collapsed="false">
      <c r="A4319" s="47" t="s">
        <v>6560</v>
      </c>
      <c r="B4319" s="47" t="s">
        <v>1130</v>
      </c>
      <c r="C4319" s="48" t="n">
        <v>46106</v>
      </c>
      <c r="D4319" s="47" t="s">
        <v>73</v>
      </c>
      <c r="E4319" s="47" t="s">
        <v>63</v>
      </c>
      <c r="F4319" s="47" t="s">
        <v>2255</v>
      </c>
      <c r="G4319" s="47" t="s">
        <v>97</v>
      </c>
      <c r="H4319" s="47" t="s">
        <v>2232</v>
      </c>
      <c r="I4319" s="47" t="n">
        <v>3</v>
      </c>
    </row>
    <row r="4320" customFormat="false" ht="15" hidden="false" customHeight="false" outlineLevel="0" collapsed="false">
      <c r="A4320" s="47" t="s">
        <v>6561</v>
      </c>
      <c r="B4320" s="47" t="s">
        <v>1130</v>
      </c>
      <c r="C4320" s="48" t="n">
        <v>46106</v>
      </c>
      <c r="D4320" s="47" t="s">
        <v>73</v>
      </c>
      <c r="E4320" s="47" t="s">
        <v>63</v>
      </c>
      <c r="F4320" s="47" t="s">
        <v>2255</v>
      </c>
      <c r="G4320" s="47" t="s">
        <v>97</v>
      </c>
      <c r="H4320" s="47" t="s">
        <v>2232</v>
      </c>
      <c r="I4320" s="47" t="n">
        <v>4</v>
      </c>
    </row>
    <row r="4321" customFormat="false" ht="15" hidden="false" customHeight="false" outlineLevel="0" collapsed="false">
      <c r="A4321" s="47" t="s">
        <v>6562</v>
      </c>
      <c r="B4321" s="47" t="s">
        <v>1131</v>
      </c>
      <c r="C4321" s="48" t="n">
        <v>46106</v>
      </c>
      <c r="D4321" s="47" t="s">
        <v>74</v>
      </c>
      <c r="E4321" s="47" t="s">
        <v>63</v>
      </c>
      <c r="F4321" s="47" t="s">
        <v>2252</v>
      </c>
      <c r="G4321" s="47" t="s">
        <v>93</v>
      </c>
      <c r="H4321" s="47" t="s">
        <v>2253</v>
      </c>
      <c r="I4321" s="47" t="n">
        <v>14</v>
      </c>
    </row>
    <row r="4322" customFormat="false" ht="15" hidden="false" customHeight="false" outlineLevel="0" collapsed="false">
      <c r="A4322" s="47" t="s">
        <v>6563</v>
      </c>
      <c r="B4322" s="47" t="s">
        <v>1131</v>
      </c>
      <c r="C4322" s="48" t="n">
        <v>46106</v>
      </c>
      <c r="D4322" s="47" t="s">
        <v>74</v>
      </c>
      <c r="E4322" s="47" t="s">
        <v>63</v>
      </c>
      <c r="F4322" s="47" t="s">
        <v>2255</v>
      </c>
      <c r="G4322" s="47" t="s">
        <v>94</v>
      </c>
      <c r="H4322" s="47" t="s">
        <v>2229</v>
      </c>
      <c r="I4322" s="47" t="n">
        <v>123</v>
      </c>
    </row>
    <row r="4323" customFormat="false" ht="15" hidden="false" customHeight="false" outlineLevel="0" collapsed="false">
      <c r="A4323" s="47" t="s">
        <v>6564</v>
      </c>
      <c r="B4323" s="47" t="s">
        <v>1131</v>
      </c>
      <c r="C4323" s="48" t="n">
        <v>46106</v>
      </c>
      <c r="D4323" s="47" t="s">
        <v>74</v>
      </c>
      <c r="E4323" s="47" t="s">
        <v>63</v>
      </c>
      <c r="F4323" s="47" t="s">
        <v>2252</v>
      </c>
      <c r="G4323" s="47" t="s">
        <v>96</v>
      </c>
      <c r="H4323" s="47" t="s">
        <v>2270</v>
      </c>
      <c r="I4323" s="47" t="n">
        <v>8</v>
      </c>
    </row>
    <row r="4324" customFormat="false" ht="15" hidden="false" customHeight="false" outlineLevel="0" collapsed="false">
      <c r="A4324" s="47" t="s">
        <v>6565</v>
      </c>
      <c r="B4324" s="47" t="s">
        <v>1131</v>
      </c>
      <c r="C4324" s="48" t="n">
        <v>46106</v>
      </c>
      <c r="D4324" s="47" t="s">
        <v>74</v>
      </c>
      <c r="E4324" s="47" t="s">
        <v>63</v>
      </c>
      <c r="F4324" s="47" t="s">
        <v>2255</v>
      </c>
      <c r="G4324" s="47" t="s">
        <v>97</v>
      </c>
      <c r="H4324" s="47" t="s">
        <v>2232</v>
      </c>
      <c r="I4324" s="47" t="n">
        <v>2</v>
      </c>
    </row>
    <row r="4325" customFormat="false" ht="15" hidden="false" customHeight="false" outlineLevel="0" collapsed="false">
      <c r="A4325" s="47" t="s">
        <v>6566</v>
      </c>
      <c r="B4325" s="47" t="s">
        <v>1131</v>
      </c>
      <c r="C4325" s="48" t="n">
        <v>46106</v>
      </c>
      <c r="D4325" s="47" t="s">
        <v>74</v>
      </c>
      <c r="E4325" s="47" t="s">
        <v>63</v>
      </c>
      <c r="F4325" s="47" t="s">
        <v>2252</v>
      </c>
      <c r="G4325" s="47" t="s">
        <v>97</v>
      </c>
      <c r="H4325" s="47" t="s">
        <v>2232</v>
      </c>
      <c r="I4325" s="47" t="n">
        <v>2</v>
      </c>
    </row>
    <row r="4326" customFormat="false" ht="15" hidden="false" customHeight="false" outlineLevel="0" collapsed="false">
      <c r="A4326" s="47" t="s">
        <v>6567</v>
      </c>
      <c r="B4326" s="47" t="s">
        <v>1131</v>
      </c>
      <c r="C4326" s="48" t="n">
        <v>46106</v>
      </c>
      <c r="D4326" s="47" t="s">
        <v>74</v>
      </c>
      <c r="E4326" s="47" t="s">
        <v>63</v>
      </c>
      <c r="F4326" s="47" t="s">
        <v>2252</v>
      </c>
      <c r="G4326" s="47" t="s">
        <v>97</v>
      </c>
      <c r="H4326" s="47" t="s">
        <v>2232</v>
      </c>
      <c r="I4326" s="47" t="n">
        <v>6</v>
      </c>
    </row>
    <row r="4327" customFormat="false" ht="15" hidden="false" customHeight="false" outlineLevel="0" collapsed="false">
      <c r="A4327" s="47" t="s">
        <v>6568</v>
      </c>
      <c r="B4327" s="47" t="s">
        <v>1131</v>
      </c>
      <c r="C4327" s="48" t="n">
        <v>46106</v>
      </c>
      <c r="D4327" s="47" t="s">
        <v>74</v>
      </c>
      <c r="E4327" s="47" t="s">
        <v>63</v>
      </c>
      <c r="F4327" s="47" t="s">
        <v>2255</v>
      </c>
      <c r="G4327" s="47" t="s">
        <v>97</v>
      </c>
      <c r="H4327" s="47" t="s">
        <v>2232</v>
      </c>
      <c r="I4327" s="47" t="n">
        <v>2</v>
      </c>
    </row>
    <row r="4328" customFormat="false" ht="15" hidden="false" customHeight="false" outlineLevel="0" collapsed="false">
      <c r="A4328" s="47" t="s">
        <v>6569</v>
      </c>
      <c r="B4328" s="47" t="s">
        <v>1131</v>
      </c>
      <c r="C4328" s="48" t="n">
        <v>46106</v>
      </c>
      <c r="D4328" s="47" t="s">
        <v>74</v>
      </c>
      <c r="E4328" s="47" t="s">
        <v>63</v>
      </c>
      <c r="F4328" s="47" t="s">
        <v>2252</v>
      </c>
      <c r="G4328" s="47" t="s">
        <v>97</v>
      </c>
      <c r="H4328" s="47" t="s">
        <v>2232</v>
      </c>
      <c r="I4328" s="47" t="n">
        <v>4</v>
      </c>
    </row>
    <row r="4329" customFormat="false" ht="15" hidden="false" customHeight="false" outlineLevel="0" collapsed="false">
      <c r="A4329" s="47" t="s">
        <v>6570</v>
      </c>
      <c r="B4329" s="47" t="s">
        <v>1133</v>
      </c>
      <c r="C4329" s="48" t="n">
        <v>46106</v>
      </c>
      <c r="D4329" s="47" t="s">
        <v>75</v>
      </c>
      <c r="E4329" s="47" t="s">
        <v>63</v>
      </c>
      <c r="F4329" s="47" t="s">
        <v>2255</v>
      </c>
      <c r="G4329" s="47" t="s">
        <v>93</v>
      </c>
      <c r="H4329" s="47" t="s">
        <v>2253</v>
      </c>
      <c r="I4329" s="47" t="n">
        <v>134</v>
      </c>
    </row>
    <row r="4330" customFormat="false" ht="15" hidden="false" customHeight="false" outlineLevel="0" collapsed="false">
      <c r="A4330" s="47" t="s">
        <v>6571</v>
      </c>
      <c r="B4330" s="47" t="s">
        <v>1133</v>
      </c>
      <c r="C4330" s="48" t="n">
        <v>46106</v>
      </c>
      <c r="D4330" s="47" t="s">
        <v>75</v>
      </c>
      <c r="E4330" s="47" t="s">
        <v>63</v>
      </c>
      <c r="F4330" s="47" t="s">
        <v>2255</v>
      </c>
      <c r="G4330" s="47" t="s">
        <v>93</v>
      </c>
      <c r="H4330" s="47" t="s">
        <v>2253</v>
      </c>
      <c r="I4330" s="47" t="n">
        <v>34</v>
      </c>
    </row>
    <row r="4331" customFormat="false" ht="15" hidden="false" customHeight="false" outlineLevel="0" collapsed="false">
      <c r="A4331" s="47" t="s">
        <v>6572</v>
      </c>
      <c r="B4331" s="47" t="s">
        <v>1133</v>
      </c>
      <c r="C4331" s="48" t="n">
        <v>46106</v>
      </c>
      <c r="D4331" s="47" t="s">
        <v>75</v>
      </c>
      <c r="E4331" s="47" t="s">
        <v>63</v>
      </c>
      <c r="F4331" s="47" t="s">
        <v>2255</v>
      </c>
      <c r="G4331" s="47" t="s">
        <v>97</v>
      </c>
      <c r="H4331" s="47" t="s">
        <v>2232</v>
      </c>
      <c r="I4331" s="47" t="n">
        <v>4</v>
      </c>
    </row>
    <row r="4332" customFormat="false" ht="15" hidden="false" customHeight="false" outlineLevel="0" collapsed="false">
      <c r="A4332" s="47" t="s">
        <v>6573</v>
      </c>
      <c r="B4332" s="47" t="s">
        <v>1133</v>
      </c>
      <c r="C4332" s="48" t="n">
        <v>46106</v>
      </c>
      <c r="D4332" s="47" t="s">
        <v>75</v>
      </c>
      <c r="E4332" s="47" t="s">
        <v>63</v>
      </c>
      <c r="F4332" s="47" t="s">
        <v>2252</v>
      </c>
      <c r="G4332" s="47" t="s">
        <v>97</v>
      </c>
      <c r="H4332" s="47" t="s">
        <v>2232</v>
      </c>
      <c r="I4332" s="47" t="n">
        <v>5</v>
      </c>
    </row>
    <row r="4333" customFormat="false" ht="15" hidden="false" customHeight="false" outlineLevel="0" collapsed="false">
      <c r="A4333" s="47" t="s">
        <v>6574</v>
      </c>
      <c r="B4333" s="47" t="s">
        <v>1133</v>
      </c>
      <c r="C4333" s="48" t="n">
        <v>46106</v>
      </c>
      <c r="D4333" s="47" t="s">
        <v>75</v>
      </c>
      <c r="E4333" s="47" t="s">
        <v>63</v>
      </c>
      <c r="F4333" s="47" t="s">
        <v>2255</v>
      </c>
      <c r="G4333" s="47" t="s">
        <v>97</v>
      </c>
      <c r="H4333" s="47" t="s">
        <v>2232</v>
      </c>
      <c r="I4333" s="47" t="n">
        <v>3</v>
      </c>
    </row>
    <row r="4334" customFormat="false" ht="15" hidden="false" customHeight="false" outlineLevel="0" collapsed="false">
      <c r="A4334" s="47" t="s">
        <v>6575</v>
      </c>
      <c r="B4334" s="47" t="s">
        <v>1134</v>
      </c>
      <c r="C4334" s="48" t="n">
        <v>46106</v>
      </c>
      <c r="D4334" s="47" t="s">
        <v>73</v>
      </c>
      <c r="E4334" s="47" t="s">
        <v>64</v>
      </c>
      <c r="F4334" s="47" t="s">
        <v>2278</v>
      </c>
      <c r="G4334" s="47" t="s">
        <v>97</v>
      </c>
      <c r="H4334" s="47" t="s">
        <v>2232</v>
      </c>
      <c r="I4334" s="47" t="n">
        <v>5</v>
      </c>
    </row>
    <row r="4335" customFormat="false" ht="15" hidden="false" customHeight="false" outlineLevel="0" collapsed="false">
      <c r="A4335" s="47" t="s">
        <v>6576</v>
      </c>
      <c r="B4335" s="47" t="s">
        <v>1134</v>
      </c>
      <c r="C4335" s="48" t="n">
        <v>46106</v>
      </c>
      <c r="D4335" s="47" t="s">
        <v>73</v>
      </c>
      <c r="E4335" s="47" t="s">
        <v>64</v>
      </c>
      <c r="F4335" s="47" t="s">
        <v>2278</v>
      </c>
      <c r="G4335" s="47" t="s">
        <v>97</v>
      </c>
      <c r="H4335" s="47" t="s">
        <v>2232</v>
      </c>
      <c r="I4335" s="47" t="n">
        <v>3</v>
      </c>
    </row>
    <row r="4336" customFormat="false" ht="15" hidden="false" customHeight="false" outlineLevel="0" collapsed="false">
      <c r="A4336" s="47" t="s">
        <v>6577</v>
      </c>
      <c r="B4336" s="47" t="s">
        <v>1135</v>
      </c>
      <c r="C4336" s="48" t="n">
        <v>46106</v>
      </c>
      <c r="D4336" s="47" t="s">
        <v>74</v>
      </c>
      <c r="E4336" s="47" t="s">
        <v>64</v>
      </c>
      <c r="F4336" s="47" t="s">
        <v>2280</v>
      </c>
      <c r="G4336" s="47" t="s">
        <v>96</v>
      </c>
      <c r="H4336" s="47" t="s">
        <v>2270</v>
      </c>
      <c r="I4336" s="47" t="n">
        <v>37</v>
      </c>
    </row>
    <row r="4337" customFormat="false" ht="15" hidden="false" customHeight="false" outlineLevel="0" collapsed="false">
      <c r="A4337" s="47" t="s">
        <v>6578</v>
      </c>
      <c r="B4337" s="47" t="s">
        <v>1135</v>
      </c>
      <c r="C4337" s="48" t="n">
        <v>46106</v>
      </c>
      <c r="D4337" s="47" t="s">
        <v>74</v>
      </c>
      <c r="E4337" s="47" t="s">
        <v>64</v>
      </c>
      <c r="F4337" s="47" t="s">
        <v>2278</v>
      </c>
      <c r="G4337" s="47" t="s">
        <v>97</v>
      </c>
      <c r="H4337" s="47" t="s">
        <v>2232</v>
      </c>
      <c r="I4337" s="47" t="n">
        <v>4</v>
      </c>
    </row>
    <row r="4338" customFormat="false" ht="15" hidden="false" customHeight="false" outlineLevel="0" collapsed="false">
      <c r="A4338" s="47" t="s">
        <v>6579</v>
      </c>
      <c r="B4338" s="47" t="s">
        <v>1135</v>
      </c>
      <c r="C4338" s="48" t="n">
        <v>46106</v>
      </c>
      <c r="D4338" s="47" t="s">
        <v>74</v>
      </c>
      <c r="E4338" s="47" t="s">
        <v>64</v>
      </c>
      <c r="F4338" s="47" t="s">
        <v>2280</v>
      </c>
      <c r="G4338" s="47" t="s">
        <v>97</v>
      </c>
      <c r="H4338" s="47" t="s">
        <v>2232</v>
      </c>
      <c r="I4338" s="47" t="n">
        <v>3</v>
      </c>
    </row>
    <row r="4339" customFormat="false" ht="15" hidden="false" customHeight="false" outlineLevel="0" collapsed="false">
      <c r="A4339" s="47" t="s">
        <v>6580</v>
      </c>
      <c r="B4339" s="47" t="s">
        <v>1135</v>
      </c>
      <c r="C4339" s="48" t="n">
        <v>46106</v>
      </c>
      <c r="D4339" s="47" t="s">
        <v>74</v>
      </c>
      <c r="E4339" s="47" t="s">
        <v>64</v>
      </c>
      <c r="F4339" s="47" t="s">
        <v>2280</v>
      </c>
      <c r="G4339" s="47" t="s">
        <v>97</v>
      </c>
      <c r="H4339" s="47" t="s">
        <v>2232</v>
      </c>
      <c r="I4339" s="47" t="n">
        <v>2</v>
      </c>
    </row>
    <row r="4340" customFormat="false" ht="15" hidden="false" customHeight="false" outlineLevel="0" collapsed="false">
      <c r="A4340" s="47" t="s">
        <v>6581</v>
      </c>
      <c r="B4340" s="47" t="s">
        <v>1136</v>
      </c>
      <c r="C4340" s="48" t="n">
        <v>46106</v>
      </c>
      <c r="D4340" s="47" t="s">
        <v>73</v>
      </c>
      <c r="E4340" s="47" t="s">
        <v>65</v>
      </c>
      <c r="F4340" s="47" t="s">
        <v>2289</v>
      </c>
      <c r="G4340" s="47" t="s">
        <v>96</v>
      </c>
      <c r="H4340" s="47" t="s">
        <v>2270</v>
      </c>
      <c r="I4340" s="47" t="n">
        <v>14</v>
      </c>
    </row>
    <row r="4341" customFormat="false" ht="15" hidden="false" customHeight="false" outlineLevel="0" collapsed="false">
      <c r="A4341" s="47" t="s">
        <v>6582</v>
      </c>
      <c r="B4341" s="47" t="s">
        <v>1136</v>
      </c>
      <c r="C4341" s="48" t="n">
        <v>46106</v>
      </c>
      <c r="D4341" s="47" t="s">
        <v>73</v>
      </c>
      <c r="E4341" s="47" t="s">
        <v>65</v>
      </c>
      <c r="F4341" s="47" t="s">
        <v>2289</v>
      </c>
      <c r="G4341" s="47" t="s">
        <v>97</v>
      </c>
      <c r="H4341" s="47" t="s">
        <v>2232</v>
      </c>
      <c r="I4341" s="47" t="n">
        <v>2</v>
      </c>
    </row>
    <row r="4342" customFormat="false" ht="15" hidden="false" customHeight="false" outlineLevel="0" collapsed="false">
      <c r="A4342" s="47" t="s">
        <v>6583</v>
      </c>
      <c r="B4342" s="47" t="s">
        <v>1136</v>
      </c>
      <c r="C4342" s="48" t="n">
        <v>46106</v>
      </c>
      <c r="D4342" s="47" t="s">
        <v>73</v>
      </c>
      <c r="E4342" s="47" t="s">
        <v>65</v>
      </c>
      <c r="F4342" s="47" t="s">
        <v>2289</v>
      </c>
      <c r="G4342" s="47" t="s">
        <v>97</v>
      </c>
      <c r="H4342" s="47" t="s">
        <v>2232</v>
      </c>
      <c r="I4342" s="47" t="n">
        <v>3</v>
      </c>
    </row>
    <row r="4343" customFormat="false" ht="15" hidden="false" customHeight="false" outlineLevel="0" collapsed="false">
      <c r="A4343" s="47" t="s">
        <v>6584</v>
      </c>
      <c r="B4343" s="47" t="s">
        <v>1136</v>
      </c>
      <c r="C4343" s="48" t="n">
        <v>46106</v>
      </c>
      <c r="D4343" s="47" t="s">
        <v>73</v>
      </c>
      <c r="E4343" s="47" t="s">
        <v>65</v>
      </c>
      <c r="F4343" s="47" t="s">
        <v>2284</v>
      </c>
      <c r="G4343" s="47" t="s">
        <v>97</v>
      </c>
      <c r="H4343" s="47" t="s">
        <v>2232</v>
      </c>
      <c r="I4343" s="47" t="n">
        <v>5</v>
      </c>
    </row>
    <row r="4344" customFormat="false" ht="15" hidden="false" customHeight="false" outlineLevel="0" collapsed="false">
      <c r="A4344" s="47" t="s">
        <v>6585</v>
      </c>
      <c r="B4344" s="47" t="s">
        <v>1138</v>
      </c>
      <c r="C4344" s="48" t="n">
        <v>46106</v>
      </c>
      <c r="D4344" s="47" t="s">
        <v>74</v>
      </c>
      <c r="E4344" s="47" t="s">
        <v>65</v>
      </c>
      <c r="F4344" s="47" t="s">
        <v>2284</v>
      </c>
      <c r="G4344" s="47" t="s">
        <v>97</v>
      </c>
      <c r="H4344" s="47" t="s">
        <v>2232</v>
      </c>
      <c r="I4344" s="47" t="n">
        <v>4</v>
      </c>
    </row>
    <row r="4345" customFormat="false" ht="15" hidden="false" customHeight="false" outlineLevel="0" collapsed="false">
      <c r="A4345" s="47" t="s">
        <v>6586</v>
      </c>
      <c r="B4345" s="47" t="s">
        <v>1138</v>
      </c>
      <c r="C4345" s="48" t="n">
        <v>46106</v>
      </c>
      <c r="D4345" s="47" t="s">
        <v>74</v>
      </c>
      <c r="E4345" s="47" t="s">
        <v>65</v>
      </c>
      <c r="F4345" s="47" t="s">
        <v>2284</v>
      </c>
      <c r="G4345" s="47" t="s">
        <v>97</v>
      </c>
      <c r="H4345" s="47" t="s">
        <v>2232</v>
      </c>
      <c r="I4345" s="47" t="n">
        <v>2</v>
      </c>
    </row>
    <row r="4346" customFormat="false" ht="15" hidden="false" customHeight="false" outlineLevel="0" collapsed="false">
      <c r="A4346" s="47" t="s">
        <v>6587</v>
      </c>
      <c r="B4346" s="47" t="s">
        <v>1138</v>
      </c>
      <c r="C4346" s="48" t="n">
        <v>46106</v>
      </c>
      <c r="D4346" s="47" t="s">
        <v>74</v>
      </c>
      <c r="E4346" s="47" t="s">
        <v>65</v>
      </c>
      <c r="F4346" s="47" t="s">
        <v>2284</v>
      </c>
      <c r="G4346" s="47" t="s">
        <v>97</v>
      </c>
      <c r="H4346" s="47" t="s">
        <v>2232</v>
      </c>
      <c r="I4346" s="47" t="n">
        <v>6</v>
      </c>
    </row>
    <row r="4347" customFormat="false" ht="15" hidden="false" customHeight="false" outlineLevel="0" collapsed="false">
      <c r="A4347" s="47" t="s">
        <v>6588</v>
      </c>
      <c r="B4347" s="47" t="s">
        <v>1138</v>
      </c>
      <c r="C4347" s="48" t="n">
        <v>46106</v>
      </c>
      <c r="D4347" s="47" t="s">
        <v>74</v>
      </c>
      <c r="E4347" s="47" t="s">
        <v>65</v>
      </c>
      <c r="F4347" s="47" t="s">
        <v>2284</v>
      </c>
      <c r="G4347" s="47" t="s">
        <v>97</v>
      </c>
      <c r="H4347" s="47" t="s">
        <v>2232</v>
      </c>
      <c r="I4347" s="47" t="n">
        <v>2</v>
      </c>
    </row>
    <row r="4348" customFormat="false" ht="15" hidden="false" customHeight="false" outlineLevel="0" collapsed="false">
      <c r="A4348" s="47" t="s">
        <v>6589</v>
      </c>
      <c r="B4348" s="47" t="s">
        <v>1138</v>
      </c>
      <c r="C4348" s="48" t="n">
        <v>46106</v>
      </c>
      <c r="D4348" s="47" t="s">
        <v>74</v>
      </c>
      <c r="E4348" s="47" t="s">
        <v>65</v>
      </c>
      <c r="F4348" s="47" t="s">
        <v>2284</v>
      </c>
      <c r="G4348" s="47" t="s">
        <v>97</v>
      </c>
      <c r="H4348" s="47" t="s">
        <v>2232</v>
      </c>
      <c r="I4348" s="47" t="n">
        <v>3</v>
      </c>
    </row>
    <row r="4349" customFormat="false" ht="15" hidden="false" customHeight="false" outlineLevel="0" collapsed="false">
      <c r="A4349" s="47" t="s">
        <v>6590</v>
      </c>
      <c r="B4349" s="47" t="s">
        <v>1138</v>
      </c>
      <c r="C4349" s="48" t="n">
        <v>46106</v>
      </c>
      <c r="D4349" s="47" t="s">
        <v>74</v>
      </c>
      <c r="E4349" s="47" t="s">
        <v>65</v>
      </c>
      <c r="F4349" s="47" t="s">
        <v>2289</v>
      </c>
      <c r="G4349" s="47" t="s">
        <v>97</v>
      </c>
      <c r="H4349" s="47" t="s">
        <v>2232</v>
      </c>
      <c r="I4349" s="47" t="n">
        <v>3</v>
      </c>
    </row>
    <row r="4350" customFormat="false" ht="15" hidden="false" customHeight="false" outlineLevel="0" collapsed="false">
      <c r="A4350" s="47" t="s">
        <v>6591</v>
      </c>
      <c r="B4350" s="47" t="s">
        <v>1138</v>
      </c>
      <c r="C4350" s="48" t="n">
        <v>46106</v>
      </c>
      <c r="D4350" s="47" t="s">
        <v>74</v>
      </c>
      <c r="E4350" s="47" t="s">
        <v>65</v>
      </c>
      <c r="F4350" s="47" t="s">
        <v>2289</v>
      </c>
      <c r="G4350" s="47" t="s">
        <v>97</v>
      </c>
      <c r="H4350" s="47" t="s">
        <v>2232</v>
      </c>
      <c r="I4350" s="47" t="n">
        <v>6</v>
      </c>
    </row>
    <row r="4351" customFormat="false" ht="15" hidden="false" customHeight="false" outlineLevel="0" collapsed="false">
      <c r="A4351" s="47" t="s">
        <v>6592</v>
      </c>
      <c r="B4351" s="47" t="s">
        <v>1138</v>
      </c>
      <c r="C4351" s="48" t="n">
        <v>46106</v>
      </c>
      <c r="D4351" s="47" t="s">
        <v>74</v>
      </c>
      <c r="E4351" s="47" t="s">
        <v>65</v>
      </c>
      <c r="F4351" s="47" t="s">
        <v>2284</v>
      </c>
      <c r="G4351" s="47" t="s">
        <v>97</v>
      </c>
      <c r="H4351" s="47" t="s">
        <v>2232</v>
      </c>
      <c r="I4351" s="47" t="n">
        <v>6</v>
      </c>
    </row>
    <row r="4352" customFormat="false" ht="15" hidden="false" customHeight="false" outlineLevel="0" collapsed="false">
      <c r="A4352" s="47" t="s">
        <v>6593</v>
      </c>
      <c r="B4352" s="47" t="s">
        <v>1138</v>
      </c>
      <c r="C4352" s="48" t="n">
        <v>46106</v>
      </c>
      <c r="D4352" s="47" t="s">
        <v>74</v>
      </c>
      <c r="E4352" s="47" t="s">
        <v>65</v>
      </c>
      <c r="F4352" s="47" t="s">
        <v>2289</v>
      </c>
      <c r="G4352" s="47" t="s">
        <v>97</v>
      </c>
      <c r="H4352" s="47" t="s">
        <v>2232</v>
      </c>
      <c r="I4352" s="47" t="n">
        <v>4</v>
      </c>
    </row>
    <row r="4353" customFormat="false" ht="15" hidden="false" customHeight="false" outlineLevel="0" collapsed="false">
      <c r="A4353" s="47" t="s">
        <v>6594</v>
      </c>
      <c r="B4353" s="47" t="s">
        <v>1138</v>
      </c>
      <c r="C4353" s="48" t="n">
        <v>46106</v>
      </c>
      <c r="D4353" s="47" t="s">
        <v>74</v>
      </c>
      <c r="E4353" s="47" t="s">
        <v>65</v>
      </c>
      <c r="F4353" s="47" t="s">
        <v>2284</v>
      </c>
      <c r="G4353" s="47" t="s">
        <v>97</v>
      </c>
      <c r="H4353" s="47" t="s">
        <v>2232</v>
      </c>
      <c r="I4353" s="47" t="n">
        <v>6</v>
      </c>
    </row>
    <row r="4354" customFormat="false" ht="15" hidden="false" customHeight="false" outlineLevel="0" collapsed="false">
      <c r="A4354" s="47" t="s">
        <v>6595</v>
      </c>
      <c r="B4354" s="47" t="s">
        <v>1139</v>
      </c>
      <c r="C4354" s="48" t="n">
        <v>46106</v>
      </c>
      <c r="D4354" s="47" t="s">
        <v>75</v>
      </c>
      <c r="E4354" s="47" t="s">
        <v>65</v>
      </c>
      <c r="F4354" s="47" t="s">
        <v>2289</v>
      </c>
      <c r="G4354" s="47" t="s">
        <v>97</v>
      </c>
      <c r="H4354" s="47" t="s">
        <v>2232</v>
      </c>
      <c r="I4354" s="47" t="n">
        <v>3</v>
      </c>
    </row>
    <row r="4355" customFormat="false" ht="15" hidden="false" customHeight="false" outlineLevel="0" collapsed="false">
      <c r="A4355" s="47" t="s">
        <v>6596</v>
      </c>
      <c r="B4355" s="47" t="s">
        <v>1139</v>
      </c>
      <c r="C4355" s="48" t="n">
        <v>46106</v>
      </c>
      <c r="D4355" s="47" t="s">
        <v>75</v>
      </c>
      <c r="E4355" s="47" t="s">
        <v>65</v>
      </c>
      <c r="F4355" s="47" t="s">
        <v>2284</v>
      </c>
      <c r="G4355" s="47" t="s">
        <v>97</v>
      </c>
      <c r="H4355" s="47" t="s">
        <v>2232</v>
      </c>
      <c r="I4355" s="47" t="n">
        <v>2</v>
      </c>
    </row>
    <row r="4356" customFormat="false" ht="15" hidden="false" customHeight="false" outlineLevel="0" collapsed="false">
      <c r="A4356" s="47" t="s">
        <v>6597</v>
      </c>
      <c r="B4356" s="47" t="s">
        <v>1139</v>
      </c>
      <c r="C4356" s="48" t="n">
        <v>46106</v>
      </c>
      <c r="D4356" s="47" t="s">
        <v>75</v>
      </c>
      <c r="E4356" s="47" t="s">
        <v>65</v>
      </c>
      <c r="F4356" s="47" t="s">
        <v>2284</v>
      </c>
      <c r="G4356" s="47" t="s">
        <v>97</v>
      </c>
      <c r="H4356" s="47" t="s">
        <v>2232</v>
      </c>
      <c r="I4356" s="47" t="n">
        <v>3</v>
      </c>
    </row>
    <row r="4357" customFormat="false" ht="15" hidden="false" customHeight="false" outlineLevel="0" collapsed="false">
      <c r="A4357" s="47" t="s">
        <v>6598</v>
      </c>
      <c r="B4357" s="47" t="s">
        <v>1139</v>
      </c>
      <c r="C4357" s="48" t="n">
        <v>46106</v>
      </c>
      <c r="D4357" s="47" t="s">
        <v>75</v>
      </c>
      <c r="E4357" s="47" t="s">
        <v>65</v>
      </c>
      <c r="F4357" s="47" t="s">
        <v>2289</v>
      </c>
      <c r="G4357" s="47" t="s">
        <v>97</v>
      </c>
      <c r="H4357" s="47" t="s">
        <v>2232</v>
      </c>
      <c r="I4357" s="47" t="n">
        <v>5</v>
      </c>
    </row>
    <row r="4358" customFormat="false" ht="15" hidden="false" customHeight="false" outlineLevel="0" collapsed="false">
      <c r="A4358" s="47" t="s">
        <v>6599</v>
      </c>
      <c r="B4358" s="47" t="s">
        <v>1139</v>
      </c>
      <c r="C4358" s="48" t="n">
        <v>46106</v>
      </c>
      <c r="D4358" s="47" t="s">
        <v>75</v>
      </c>
      <c r="E4358" s="47" t="s">
        <v>65</v>
      </c>
      <c r="F4358" s="47" t="s">
        <v>2289</v>
      </c>
      <c r="G4358" s="47" t="s">
        <v>97</v>
      </c>
      <c r="H4358" s="47" t="s">
        <v>2232</v>
      </c>
      <c r="I4358" s="47" t="n">
        <v>4</v>
      </c>
    </row>
    <row r="4359" customFormat="false" ht="15" hidden="false" customHeight="false" outlineLevel="0" collapsed="false">
      <c r="A4359" s="47" t="s">
        <v>6600</v>
      </c>
      <c r="B4359" s="47" t="s">
        <v>1139</v>
      </c>
      <c r="C4359" s="48" t="n">
        <v>46106</v>
      </c>
      <c r="D4359" s="47" t="s">
        <v>75</v>
      </c>
      <c r="E4359" s="47" t="s">
        <v>65</v>
      </c>
      <c r="F4359" s="47" t="s">
        <v>2289</v>
      </c>
      <c r="G4359" s="47" t="s">
        <v>97</v>
      </c>
      <c r="H4359" s="47" t="s">
        <v>2232</v>
      </c>
      <c r="I4359" s="47" t="n">
        <v>6</v>
      </c>
    </row>
    <row r="4360" customFormat="false" ht="15" hidden="false" customHeight="false" outlineLevel="0" collapsed="false">
      <c r="A4360" s="47" t="s">
        <v>6601</v>
      </c>
      <c r="B4360" s="47" t="s">
        <v>1139</v>
      </c>
      <c r="C4360" s="48" t="n">
        <v>46106</v>
      </c>
      <c r="D4360" s="47" t="s">
        <v>75</v>
      </c>
      <c r="E4360" s="47" t="s">
        <v>65</v>
      </c>
      <c r="F4360" s="47" t="s">
        <v>2284</v>
      </c>
      <c r="G4360" s="47" t="s">
        <v>97</v>
      </c>
      <c r="H4360" s="47" t="s">
        <v>2232</v>
      </c>
      <c r="I4360" s="47" t="n">
        <v>5</v>
      </c>
    </row>
    <row r="4361" customFormat="false" ht="15" hidden="false" customHeight="false" outlineLevel="0" collapsed="false">
      <c r="A4361" s="47" t="s">
        <v>6602</v>
      </c>
      <c r="B4361" s="47" t="s">
        <v>1139</v>
      </c>
      <c r="C4361" s="48" t="n">
        <v>46106</v>
      </c>
      <c r="D4361" s="47" t="s">
        <v>75</v>
      </c>
      <c r="E4361" s="47" t="s">
        <v>65</v>
      </c>
      <c r="F4361" s="47" t="s">
        <v>2284</v>
      </c>
      <c r="G4361" s="47" t="s">
        <v>97</v>
      </c>
      <c r="H4361" s="47" t="s">
        <v>2232</v>
      </c>
      <c r="I4361" s="47" t="n">
        <v>2</v>
      </c>
    </row>
    <row r="4362" customFormat="false" ht="15" hidden="false" customHeight="false" outlineLevel="0" collapsed="false">
      <c r="A4362" s="47" t="s">
        <v>6603</v>
      </c>
      <c r="B4362" s="47" t="s">
        <v>1139</v>
      </c>
      <c r="C4362" s="48" t="n">
        <v>46106</v>
      </c>
      <c r="D4362" s="47" t="s">
        <v>75</v>
      </c>
      <c r="E4362" s="47" t="s">
        <v>65</v>
      </c>
      <c r="F4362" s="47" t="s">
        <v>2289</v>
      </c>
      <c r="G4362" s="47" t="s">
        <v>97</v>
      </c>
      <c r="H4362" s="47" t="s">
        <v>2232</v>
      </c>
      <c r="I4362" s="47" t="n">
        <v>2</v>
      </c>
    </row>
    <row r="4363" customFormat="false" ht="15" hidden="false" customHeight="false" outlineLevel="0" collapsed="false">
      <c r="A4363" s="47" t="s">
        <v>6604</v>
      </c>
      <c r="B4363" s="47" t="s">
        <v>1140</v>
      </c>
      <c r="C4363" s="48" t="n">
        <v>46107</v>
      </c>
      <c r="D4363" s="47" t="s">
        <v>73</v>
      </c>
      <c r="E4363" s="47" t="s">
        <v>62</v>
      </c>
      <c r="F4363" s="47" t="s">
        <v>2317</v>
      </c>
      <c r="G4363" s="47" t="s">
        <v>97</v>
      </c>
      <c r="H4363" s="47" t="s">
        <v>2232</v>
      </c>
      <c r="I4363" s="47" t="n">
        <v>4</v>
      </c>
    </row>
    <row r="4364" customFormat="false" ht="15" hidden="false" customHeight="false" outlineLevel="0" collapsed="false">
      <c r="A4364" s="47" t="s">
        <v>6605</v>
      </c>
      <c r="B4364" s="47" t="s">
        <v>1140</v>
      </c>
      <c r="C4364" s="48" t="n">
        <v>46107</v>
      </c>
      <c r="D4364" s="47" t="s">
        <v>73</v>
      </c>
      <c r="E4364" s="47" t="s">
        <v>62</v>
      </c>
      <c r="F4364" s="47" t="s">
        <v>2231</v>
      </c>
      <c r="G4364" s="47" t="s">
        <v>97</v>
      </c>
      <c r="H4364" s="47" t="s">
        <v>2232</v>
      </c>
      <c r="I4364" s="47" t="n">
        <v>7</v>
      </c>
    </row>
    <row r="4365" customFormat="false" ht="15" hidden="false" customHeight="false" outlineLevel="0" collapsed="false">
      <c r="A4365" s="47" t="s">
        <v>6606</v>
      </c>
      <c r="B4365" s="47" t="s">
        <v>1140</v>
      </c>
      <c r="C4365" s="48" t="n">
        <v>46107</v>
      </c>
      <c r="D4365" s="47" t="s">
        <v>73</v>
      </c>
      <c r="E4365" s="47" t="s">
        <v>62</v>
      </c>
      <c r="F4365" s="47" t="s">
        <v>2231</v>
      </c>
      <c r="G4365" s="47" t="s">
        <v>97</v>
      </c>
      <c r="H4365" s="47" t="s">
        <v>2232</v>
      </c>
      <c r="I4365" s="47" t="n">
        <v>6</v>
      </c>
    </row>
    <row r="4366" customFormat="false" ht="15" hidden="false" customHeight="false" outlineLevel="0" collapsed="false">
      <c r="A4366" s="47" t="s">
        <v>6607</v>
      </c>
      <c r="B4366" s="47" t="s">
        <v>1142</v>
      </c>
      <c r="C4366" s="48" t="n">
        <v>46107</v>
      </c>
      <c r="D4366" s="47" t="s">
        <v>74</v>
      </c>
      <c r="E4366" s="47" t="s">
        <v>62</v>
      </c>
      <c r="F4366" s="47" t="s">
        <v>2231</v>
      </c>
      <c r="G4366" s="47" t="s">
        <v>97</v>
      </c>
      <c r="H4366" s="47" t="s">
        <v>2232</v>
      </c>
      <c r="I4366" s="47" t="n">
        <v>7</v>
      </c>
    </row>
    <row r="4367" customFormat="false" ht="15" hidden="false" customHeight="false" outlineLevel="0" collapsed="false">
      <c r="A4367" s="47" t="s">
        <v>6608</v>
      </c>
      <c r="B4367" s="47" t="s">
        <v>1142</v>
      </c>
      <c r="C4367" s="48" t="n">
        <v>46107</v>
      </c>
      <c r="D4367" s="47" t="s">
        <v>74</v>
      </c>
      <c r="E4367" s="47" t="s">
        <v>62</v>
      </c>
      <c r="F4367" s="47" t="s">
        <v>2228</v>
      </c>
      <c r="G4367" s="47" t="s">
        <v>97</v>
      </c>
      <c r="H4367" s="47" t="s">
        <v>2232</v>
      </c>
      <c r="I4367" s="47" t="n">
        <v>2</v>
      </c>
    </row>
    <row r="4368" customFormat="false" ht="15" hidden="false" customHeight="false" outlineLevel="0" collapsed="false">
      <c r="A4368" s="47" t="s">
        <v>6609</v>
      </c>
      <c r="B4368" s="47" t="s">
        <v>1142</v>
      </c>
      <c r="C4368" s="48" t="n">
        <v>46107</v>
      </c>
      <c r="D4368" s="47" t="s">
        <v>74</v>
      </c>
      <c r="E4368" s="47" t="s">
        <v>62</v>
      </c>
      <c r="F4368" s="47" t="s">
        <v>2231</v>
      </c>
      <c r="G4368" s="47" t="s">
        <v>97</v>
      </c>
      <c r="H4368" s="47" t="s">
        <v>2232</v>
      </c>
      <c r="I4368" s="47" t="n">
        <v>7</v>
      </c>
    </row>
    <row r="4369" customFormat="false" ht="15" hidden="false" customHeight="false" outlineLevel="0" collapsed="false">
      <c r="A4369" s="47" t="s">
        <v>6610</v>
      </c>
      <c r="B4369" s="47" t="s">
        <v>1143</v>
      </c>
      <c r="C4369" s="48" t="n">
        <v>46107</v>
      </c>
      <c r="D4369" s="47" t="s">
        <v>75</v>
      </c>
      <c r="E4369" s="47" t="s">
        <v>62</v>
      </c>
      <c r="F4369" s="47" t="s">
        <v>2228</v>
      </c>
      <c r="G4369" s="47" t="s">
        <v>95</v>
      </c>
      <c r="H4369" s="47" t="s">
        <v>2245</v>
      </c>
      <c r="I4369" s="47" t="n">
        <v>35</v>
      </c>
    </row>
    <row r="4370" customFormat="false" ht="15" hidden="false" customHeight="false" outlineLevel="0" collapsed="false">
      <c r="A4370" s="47" t="s">
        <v>6611</v>
      </c>
      <c r="B4370" s="47" t="s">
        <v>1143</v>
      </c>
      <c r="C4370" s="48" t="n">
        <v>46107</v>
      </c>
      <c r="D4370" s="47" t="s">
        <v>75</v>
      </c>
      <c r="E4370" s="47" t="s">
        <v>62</v>
      </c>
      <c r="F4370" s="47" t="s">
        <v>2231</v>
      </c>
      <c r="G4370" s="47" t="s">
        <v>96</v>
      </c>
      <c r="H4370" s="47" t="s">
        <v>2270</v>
      </c>
      <c r="I4370" s="47" t="n">
        <v>9</v>
      </c>
    </row>
    <row r="4371" customFormat="false" ht="15" hidden="false" customHeight="false" outlineLevel="0" collapsed="false">
      <c r="A4371" s="47" t="s">
        <v>6612</v>
      </c>
      <c r="B4371" s="47" t="s">
        <v>1143</v>
      </c>
      <c r="C4371" s="48" t="n">
        <v>46107</v>
      </c>
      <c r="D4371" s="47" t="s">
        <v>75</v>
      </c>
      <c r="E4371" s="47" t="s">
        <v>62</v>
      </c>
      <c r="F4371" s="47" t="s">
        <v>2228</v>
      </c>
      <c r="G4371" s="47" t="s">
        <v>97</v>
      </c>
      <c r="H4371" s="47" t="s">
        <v>2232</v>
      </c>
      <c r="I4371" s="47" t="n">
        <v>2</v>
      </c>
    </row>
    <row r="4372" customFormat="false" ht="15" hidden="false" customHeight="false" outlineLevel="0" collapsed="false">
      <c r="A4372" s="47" t="s">
        <v>6613</v>
      </c>
      <c r="B4372" s="47" t="s">
        <v>1143</v>
      </c>
      <c r="C4372" s="48" t="n">
        <v>46107</v>
      </c>
      <c r="D4372" s="47" t="s">
        <v>75</v>
      </c>
      <c r="E4372" s="47" t="s">
        <v>62</v>
      </c>
      <c r="F4372" s="47" t="s">
        <v>2231</v>
      </c>
      <c r="G4372" s="47" t="s">
        <v>97</v>
      </c>
      <c r="H4372" s="47" t="s">
        <v>2232</v>
      </c>
      <c r="I4372" s="47" t="n">
        <v>6</v>
      </c>
    </row>
    <row r="4373" customFormat="false" ht="15" hidden="false" customHeight="false" outlineLevel="0" collapsed="false">
      <c r="A4373" s="47" t="s">
        <v>6614</v>
      </c>
      <c r="B4373" s="47" t="s">
        <v>1143</v>
      </c>
      <c r="C4373" s="48" t="n">
        <v>46107</v>
      </c>
      <c r="D4373" s="47" t="s">
        <v>75</v>
      </c>
      <c r="E4373" s="47" t="s">
        <v>62</v>
      </c>
      <c r="F4373" s="47" t="s">
        <v>2228</v>
      </c>
      <c r="G4373" s="47" t="s">
        <v>97</v>
      </c>
      <c r="H4373" s="47" t="s">
        <v>2232</v>
      </c>
      <c r="I4373" s="47" t="n">
        <v>6</v>
      </c>
    </row>
    <row r="4374" customFormat="false" ht="15" hidden="false" customHeight="false" outlineLevel="0" collapsed="false">
      <c r="A4374" s="47" t="s">
        <v>6615</v>
      </c>
      <c r="B4374" s="47" t="s">
        <v>1144</v>
      </c>
      <c r="C4374" s="48" t="n">
        <v>46107</v>
      </c>
      <c r="D4374" s="47" t="s">
        <v>73</v>
      </c>
      <c r="E4374" s="47" t="s">
        <v>63</v>
      </c>
      <c r="F4374" s="47" t="s">
        <v>2252</v>
      </c>
      <c r="G4374" s="47" t="s">
        <v>96</v>
      </c>
      <c r="H4374" s="47" t="s">
        <v>2270</v>
      </c>
      <c r="I4374" s="47" t="n">
        <v>10</v>
      </c>
    </row>
    <row r="4375" customFormat="false" ht="15" hidden="false" customHeight="false" outlineLevel="0" collapsed="false">
      <c r="A4375" s="47" t="s">
        <v>6616</v>
      </c>
      <c r="B4375" s="47" t="s">
        <v>1144</v>
      </c>
      <c r="C4375" s="48" t="n">
        <v>46107</v>
      </c>
      <c r="D4375" s="47" t="s">
        <v>73</v>
      </c>
      <c r="E4375" s="47" t="s">
        <v>63</v>
      </c>
      <c r="F4375" s="47" t="s">
        <v>2260</v>
      </c>
      <c r="G4375" s="47" t="s">
        <v>97</v>
      </c>
      <c r="H4375" s="47" t="s">
        <v>2232</v>
      </c>
      <c r="I4375" s="47" t="n">
        <v>3</v>
      </c>
    </row>
    <row r="4376" customFormat="false" ht="15" hidden="false" customHeight="false" outlineLevel="0" collapsed="false">
      <c r="A4376" s="47" t="s">
        <v>6617</v>
      </c>
      <c r="B4376" s="47" t="s">
        <v>1144</v>
      </c>
      <c r="C4376" s="48" t="n">
        <v>46107</v>
      </c>
      <c r="D4376" s="47" t="s">
        <v>73</v>
      </c>
      <c r="E4376" s="47" t="s">
        <v>63</v>
      </c>
      <c r="F4376" s="47" t="s">
        <v>2255</v>
      </c>
      <c r="G4376" s="47" t="s">
        <v>97</v>
      </c>
      <c r="H4376" s="47" t="s">
        <v>2232</v>
      </c>
      <c r="I4376" s="47" t="n">
        <v>5</v>
      </c>
    </row>
    <row r="4377" customFormat="false" ht="15" hidden="false" customHeight="false" outlineLevel="0" collapsed="false">
      <c r="A4377" s="47" t="s">
        <v>6618</v>
      </c>
      <c r="B4377" s="47" t="s">
        <v>1144</v>
      </c>
      <c r="C4377" s="48" t="n">
        <v>46107</v>
      </c>
      <c r="D4377" s="47" t="s">
        <v>73</v>
      </c>
      <c r="E4377" s="47" t="s">
        <v>63</v>
      </c>
      <c r="F4377" s="47" t="s">
        <v>2255</v>
      </c>
      <c r="G4377" s="47" t="s">
        <v>97</v>
      </c>
      <c r="H4377" s="47" t="s">
        <v>2232</v>
      </c>
      <c r="I4377" s="47" t="n">
        <v>2</v>
      </c>
    </row>
    <row r="4378" customFormat="false" ht="15" hidden="false" customHeight="false" outlineLevel="0" collapsed="false">
      <c r="A4378" s="47" t="s">
        <v>6619</v>
      </c>
      <c r="B4378" s="47" t="s">
        <v>1144</v>
      </c>
      <c r="C4378" s="48" t="n">
        <v>46107</v>
      </c>
      <c r="D4378" s="47" t="s">
        <v>73</v>
      </c>
      <c r="E4378" s="47" t="s">
        <v>63</v>
      </c>
      <c r="F4378" s="47" t="s">
        <v>2252</v>
      </c>
      <c r="G4378" s="47" t="s">
        <v>97</v>
      </c>
      <c r="H4378" s="47" t="s">
        <v>2232</v>
      </c>
      <c r="I4378" s="47" t="n">
        <v>4</v>
      </c>
    </row>
    <row r="4379" customFormat="false" ht="15" hidden="false" customHeight="false" outlineLevel="0" collapsed="false">
      <c r="A4379" s="47" t="s">
        <v>6620</v>
      </c>
      <c r="B4379" s="47" t="s">
        <v>1144</v>
      </c>
      <c r="C4379" s="48" t="n">
        <v>46107</v>
      </c>
      <c r="D4379" s="47" t="s">
        <v>73</v>
      </c>
      <c r="E4379" s="47" t="s">
        <v>63</v>
      </c>
      <c r="F4379" s="47" t="s">
        <v>2255</v>
      </c>
      <c r="G4379" s="47" t="s">
        <v>97</v>
      </c>
      <c r="H4379" s="47" t="s">
        <v>2232</v>
      </c>
      <c r="I4379" s="47" t="n">
        <v>4</v>
      </c>
    </row>
    <row r="4380" customFormat="false" ht="15" hidden="false" customHeight="false" outlineLevel="0" collapsed="false">
      <c r="A4380" s="47" t="s">
        <v>6621</v>
      </c>
      <c r="B4380" s="47" t="s">
        <v>1144</v>
      </c>
      <c r="C4380" s="48" t="n">
        <v>46107</v>
      </c>
      <c r="D4380" s="47" t="s">
        <v>73</v>
      </c>
      <c r="E4380" s="47" t="s">
        <v>63</v>
      </c>
      <c r="F4380" s="47" t="s">
        <v>2255</v>
      </c>
      <c r="G4380" s="47" t="s">
        <v>97</v>
      </c>
      <c r="H4380" s="47" t="s">
        <v>2232</v>
      </c>
      <c r="I4380" s="47" t="n">
        <v>7</v>
      </c>
    </row>
    <row r="4381" customFormat="false" ht="15" hidden="false" customHeight="false" outlineLevel="0" collapsed="false">
      <c r="A4381" s="47" t="s">
        <v>6622</v>
      </c>
      <c r="B4381" s="47" t="s">
        <v>1144</v>
      </c>
      <c r="C4381" s="48" t="n">
        <v>46107</v>
      </c>
      <c r="D4381" s="47" t="s">
        <v>73</v>
      </c>
      <c r="E4381" s="47" t="s">
        <v>63</v>
      </c>
      <c r="F4381" s="47" t="s">
        <v>2255</v>
      </c>
      <c r="G4381" s="47" t="s">
        <v>97</v>
      </c>
      <c r="H4381" s="47" t="s">
        <v>2232</v>
      </c>
      <c r="I4381" s="47" t="n">
        <v>3</v>
      </c>
    </row>
    <row r="4382" customFormat="false" ht="15" hidden="false" customHeight="false" outlineLevel="0" collapsed="false">
      <c r="A4382" s="47" t="s">
        <v>6623</v>
      </c>
      <c r="B4382" s="47" t="s">
        <v>1145</v>
      </c>
      <c r="C4382" s="48" t="n">
        <v>46107</v>
      </c>
      <c r="D4382" s="47" t="s">
        <v>74</v>
      </c>
      <c r="E4382" s="47" t="s">
        <v>63</v>
      </c>
      <c r="F4382" s="47" t="s">
        <v>2255</v>
      </c>
      <c r="G4382" s="47" t="s">
        <v>97</v>
      </c>
      <c r="H4382" s="47" t="s">
        <v>2232</v>
      </c>
      <c r="I4382" s="47" t="n">
        <v>6</v>
      </c>
    </row>
    <row r="4383" customFormat="false" ht="15" hidden="false" customHeight="false" outlineLevel="0" collapsed="false">
      <c r="A4383" s="47" t="s">
        <v>6624</v>
      </c>
      <c r="B4383" s="47" t="s">
        <v>1145</v>
      </c>
      <c r="C4383" s="48" t="n">
        <v>46107</v>
      </c>
      <c r="D4383" s="47" t="s">
        <v>74</v>
      </c>
      <c r="E4383" s="47" t="s">
        <v>63</v>
      </c>
      <c r="F4383" s="47" t="s">
        <v>2252</v>
      </c>
      <c r="G4383" s="47" t="s">
        <v>97</v>
      </c>
      <c r="H4383" s="47" t="s">
        <v>2232</v>
      </c>
      <c r="I4383" s="47" t="n">
        <v>2</v>
      </c>
    </row>
    <row r="4384" customFormat="false" ht="15" hidden="false" customHeight="false" outlineLevel="0" collapsed="false">
      <c r="A4384" s="47" t="s">
        <v>6625</v>
      </c>
      <c r="B4384" s="47" t="s">
        <v>1145</v>
      </c>
      <c r="C4384" s="48" t="n">
        <v>46107</v>
      </c>
      <c r="D4384" s="47" t="s">
        <v>74</v>
      </c>
      <c r="E4384" s="47" t="s">
        <v>63</v>
      </c>
      <c r="F4384" s="47" t="s">
        <v>2260</v>
      </c>
      <c r="G4384" s="47" t="s">
        <v>97</v>
      </c>
      <c r="H4384" s="47" t="s">
        <v>2232</v>
      </c>
      <c r="I4384" s="47" t="n">
        <v>5</v>
      </c>
    </row>
    <row r="4385" customFormat="false" ht="15" hidden="false" customHeight="false" outlineLevel="0" collapsed="false">
      <c r="A4385" s="47" t="s">
        <v>6626</v>
      </c>
      <c r="B4385" s="47" t="s">
        <v>1146</v>
      </c>
      <c r="C4385" s="48" t="n">
        <v>46107</v>
      </c>
      <c r="D4385" s="47" t="s">
        <v>75</v>
      </c>
      <c r="E4385" s="47" t="s">
        <v>63</v>
      </c>
      <c r="F4385" s="47" t="s">
        <v>2252</v>
      </c>
      <c r="G4385" s="47" t="s">
        <v>93</v>
      </c>
      <c r="H4385" s="47" t="s">
        <v>2253</v>
      </c>
      <c r="I4385" s="47" t="n">
        <v>25</v>
      </c>
    </row>
    <row r="4386" customFormat="false" ht="15" hidden="false" customHeight="false" outlineLevel="0" collapsed="false">
      <c r="A4386" s="47" t="s">
        <v>6627</v>
      </c>
      <c r="B4386" s="47" t="s">
        <v>1146</v>
      </c>
      <c r="C4386" s="48" t="n">
        <v>46107</v>
      </c>
      <c r="D4386" s="47" t="s">
        <v>75</v>
      </c>
      <c r="E4386" s="47" t="s">
        <v>63</v>
      </c>
      <c r="F4386" s="47" t="s">
        <v>2252</v>
      </c>
      <c r="G4386" s="47" t="s">
        <v>93</v>
      </c>
      <c r="H4386" s="47" t="s">
        <v>2253</v>
      </c>
      <c r="I4386" s="47" t="n">
        <v>17</v>
      </c>
    </row>
    <row r="4387" customFormat="false" ht="15" hidden="false" customHeight="false" outlineLevel="0" collapsed="false">
      <c r="A4387" s="47" t="s">
        <v>6628</v>
      </c>
      <c r="B4387" s="47" t="s">
        <v>1146</v>
      </c>
      <c r="C4387" s="48" t="n">
        <v>46107</v>
      </c>
      <c r="D4387" s="47" t="s">
        <v>75</v>
      </c>
      <c r="E4387" s="47" t="s">
        <v>63</v>
      </c>
      <c r="F4387" s="47" t="s">
        <v>2252</v>
      </c>
      <c r="G4387" s="47" t="s">
        <v>96</v>
      </c>
      <c r="H4387" s="47" t="s">
        <v>2270</v>
      </c>
      <c r="I4387" s="47" t="n">
        <v>9</v>
      </c>
    </row>
    <row r="4388" customFormat="false" ht="15" hidden="false" customHeight="false" outlineLevel="0" collapsed="false">
      <c r="A4388" s="47" t="s">
        <v>6629</v>
      </c>
      <c r="B4388" s="47" t="s">
        <v>1146</v>
      </c>
      <c r="C4388" s="48" t="n">
        <v>46107</v>
      </c>
      <c r="D4388" s="47" t="s">
        <v>75</v>
      </c>
      <c r="E4388" s="47" t="s">
        <v>63</v>
      </c>
      <c r="F4388" s="47" t="s">
        <v>2252</v>
      </c>
      <c r="G4388" s="47" t="s">
        <v>97</v>
      </c>
      <c r="H4388" s="47" t="s">
        <v>2232</v>
      </c>
      <c r="I4388" s="47" t="n">
        <v>7</v>
      </c>
    </row>
    <row r="4389" customFormat="false" ht="15" hidden="false" customHeight="false" outlineLevel="0" collapsed="false">
      <c r="A4389" s="47" t="s">
        <v>6630</v>
      </c>
      <c r="B4389" s="47" t="s">
        <v>1146</v>
      </c>
      <c r="C4389" s="48" t="n">
        <v>46107</v>
      </c>
      <c r="D4389" s="47" t="s">
        <v>75</v>
      </c>
      <c r="E4389" s="47" t="s">
        <v>63</v>
      </c>
      <c r="F4389" s="47" t="s">
        <v>2252</v>
      </c>
      <c r="G4389" s="47" t="s">
        <v>97</v>
      </c>
      <c r="H4389" s="47" t="s">
        <v>2232</v>
      </c>
      <c r="I4389" s="47" t="n">
        <v>3</v>
      </c>
    </row>
    <row r="4390" customFormat="false" ht="15" hidden="false" customHeight="false" outlineLevel="0" collapsed="false">
      <c r="A4390" s="47" t="s">
        <v>6631</v>
      </c>
      <c r="B4390" s="47" t="s">
        <v>1147</v>
      </c>
      <c r="C4390" s="48" t="n">
        <v>46107</v>
      </c>
      <c r="D4390" s="47" t="s">
        <v>73</v>
      </c>
      <c r="E4390" s="47" t="s">
        <v>64</v>
      </c>
      <c r="F4390" s="47" t="s">
        <v>2278</v>
      </c>
      <c r="G4390" s="47" t="s">
        <v>97</v>
      </c>
      <c r="H4390" s="47" t="s">
        <v>2232</v>
      </c>
      <c r="I4390" s="47" t="n">
        <v>2</v>
      </c>
    </row>
    <row r="4391" customFormat="false" ht="15" hidden="false" customHeight="false" outlineLevel="0" collapsed="false">
      <c r="A4391" s="47" t="s">
        <v>6632</v>
      </c>
      <c r="B4391" s="47" t="s">
        <v>1147</v>
      </c>
      <c r="C4391" s="48" t="n">
        <v>46107</v>
      </c>
      <c r="D4391" s="47" t="s">
        <v>73</v>
      </c>
      <c r="E4391" s="47" t="s">
        <v>64</v>
      </c>
      <c r="F4391" s="47" t="s">
        <v>2278</v>
      </c>
      <c r="G4391" s="47" t="s">
        <v>97</v>
      </c>
      <c r="H4391" s="47" t="s">
        <v>2232</v>
      </c>
      <c r="I4391" s="47" t="n">
        <v>6</v>
      </c>
    </row>
    <row r="4392" customFormat="false" ht="15" hidden="false" customHeight="false" outlineLevel="0" collapsed="false">
      <c r="A4392" s="47" t="s">
        <v>6633</v>
      </c>
      <c r="B4392" s="47" t="s">
        <v>1147</v>
      </c>
      <c r="C4392" s="48" t="n">
        <v>46107</v>
      </c>
      <c r="D4392" s="47" t="s">
        <v>73</v>
      </c>
      <c r="E4392" s="47" t="s">
        <v>64</v>
      </c>
      <c r="F4392" s="47" t="s">
        <v>2280</v>
      </c>
      <c r="G4392" s="47" t="s">
        <v>97</v>
      </c>
      <c r="H4392" s="47" t="s">
        <v>2232</v>
      </c>
      <c r="I4392" s="47" t="n">
        <v>5</v>
      </c>
    </row>
    <row r="4393" customFormat="false" ht="15" hidden="false" customHeight="false" outlineLevel="0" collapsed="false">
      <c r="A4393" s="47" t="s">
        <v>6634</v>
      </c>
      <c r="B4393" s="47" t="s">
        <v>1147</v>
      </c>
      <c r="C4393" s="48" t="n">
        <v>46107</v>
      </c>
      <c r="D4393" s="47" t="s">
        <v>73</v>
      </c>
      <c r="E4393" s="47" t="s">
        <v>64</v>
      </c>
      <c r="F4393" s="47" t="s">
        <v>2278</v>
      </c>
      <c r="G4393" s="47" t="s">
        <v>97</v>
      </c>
      <c r="H4393" s="47" t="s">
        <v>2232</v>
      </c>
      <c r="I4393" s="47" t="n">
        <v>6</v>
      </c>
    </row>
    <row r="4394" customFormat="false" ht="15" hidden="false" customHeight="false" outlineLevel="0" collapsed="false">
      <c r="A4394" s="47" t="s">
        <v>6635</v>
      </c>
      <c r="B4394" s="47" t="s">
        <v>1147</v>
      </c>
      <c r="C4394" s="48" t="n">
        <v>46107</v>
      </c>
      <c r="D4394" s="47" t="s">
        <v>73</v>
      </c>
      <c r="E4394" s="47" t="s">
        <v>64</v>
      </c>
      <c r="F4394" s="47" t="s">
        <v>2278</v>
      </c>
      <c r="G4394" s="47" t="s">
        <v>97</v>
      </c>
      <c r="H4394" s="47" t="s">
        <v>2232</v>
      </c>
      <c r="I4394" s="47" t="n">
        <v>5</v>
      </c>
    </row>
    <row r="4395" customFormat="false" ht="15" hidden="false" customHeight="false" outlineLevel="0" collapsed="false">
      <c r="A4395" s="47" t="s">
        <v>6636</v>
      </c>
      <c r="B4395" s="47" t="s">
        <v>1147</v>
      </c>
      <c r="C4395" s="48" t="n">
        <v>46107</v>
      </c>
      <c r="D4395" s="47" t="s">
        <v>73</v>
      </c>
      <c r="E4395" s="47" t="s">
        <v>64</v>
      </c>
      <c r="F4395" s="47" t="s">
        <v>2280</v>
      </c>
      <c r="G4395" s="47" t="s">
        <v>97</v>
      </c>
      <c r="H4395" s="47" t="s">
        <v>2232</v>
      </c>
      <c r="I4395" s="47" t="n">
        <v>7</v>
      </c>
    </row>
    <row r="4396" customFormat="false" ht="15" hidden="false" customHeight="false" outlineLevel="0" collapsed="false">
      <c r="A4396" s="47" t="s">
        <v>6637</v>
      </c>
      <c r="B4396" s="47" t="s">
        <v>1147</v>
      </c>
      <c r="C4396" s="48" t="n">
        <v>46107</v>
      </c>
      <c r="D4396" s="47" t="s">
        <v>73</v>
      </c>
      <c r="E4396" s="47" t="s">
        <v>64</v>
      </c>
      <c r="F4396" s="47" t="s">
        <v>2278</v>
      </c>
      <c r="G4396" s="47" t="s">
        <v>97</v>
      </c>
      <c r="H4396" s="47" t="s">
        <v>2232</v>
      </c>
      <c r="I4396" s="47" t="n">
        <v>2</v>
      </c>
    </row>
    <row r="4397" customFormat="false" ht="15" hidden="false" customHeight="false" outlineLevel="0" collapsed="false">
      <c r="A4397" s="47" t="s">
        <v>6638</v>
      </c>
      <c r="B4397" s="47" t="s">
        <v>1149</v>
      </c>
      <c r="C4397" s="48" t="n">
        <v>46107</v>
      </c>
      <c r="D4397" s="47" t="s">
        <v>74</v>
      </c>
      <c r="E4397" s="47" t="s">
        <v>64</v>
      </c>
      <c r="F4397" s="47" t="s">
        <v>2280</v>
      </c>
      <c r="G4397" s="47" t="s">
        <v>97</v>
      </c>
      <c r="H4397" s="47" t="s">
        <v>2232</v>
      </c>
      <c r="I4397" s="47" t="n">
        <v>5</v>
      </c>
    </row>
    <row r="4398" customFormat="false" ht="15" hidden="false" customHeight="false" outlineLevel="0" collapsed="false">
      <c r="A4398" s="47" t="s">
        <v>6639</v>
      </c>
      <c r="B4398" s="47" t="s">
        <v>1149</v>
      </c>
      <c r="C4398" s="48" t="n">
        <v>46107</v>
      </c>
      <c r="D4398" s="47" t="s">
        <v>74</v>
      </c>
      <c r="E4398" s="47" t="s">
        <v>64</v>
      </c>
      <c r="F4398" s="47" t="s">
        <v>2280</v>
      </c>
      <c r="G4398" s="47" t="s">
        <v>97</v>
      </c>
      <c r="H4398" s="47" t="s">
        <v>2232</v>
      </c>
      <c r="I4398" s="47" t="n">
        <v>2</v>
      </c>
    </row>
    <row r="4399" customFormat="false" ht="15" hidden="false" customHeight="false" outlineLevel="0" collapsed="false">
      <c r="A4399" s="47" t="s">
        <v>6640</v>
      </c>
      <c r="B4399" s="47" t="s">
        <v>1150</v>
      </c>
      <c r="C4399" s="48" t="n">
        <v>46107</v>
      </c>
      <c r="D4399" s="47" t="s">
        <v>73</v>
      </c>
      <c r="E4399" s="47" t="s">
        <v>65</v>
      </c>
      <c r="F4399" s="47" t="s">
        <v>2284</v>
      </c>
      <c r="G4399" s="47" t="s">
        <v>94</v>
      </c>
      <c r="H4399" s="47" t="s">
        <v>2229</v>
      </c>
      <c r="I4399" s="47" t="n">
        <v>54</v>
      </c>
    </row>
    <row r="4400" customFormat="false" ht="15" hidden="false" customHeight="false" outlineLevel="0" collapsed="false">
      <c r="A4400" s="47" t="s">
        <v>6641</v>
      </c>
      <c r="B4400" s="47" t="s">
        <v>1150</v>
      </c>
      <c r="C4400" s="48" t="n">
        <v>46107</v>
      </c>
      <c r="D4400" s="47" t="s">
        <v>73</v>
      </c>
      <c r="E4400" s="47" t="s">
        <v>65</v>
      </c>
      <c r="F4400" s="47" t="s">
        <v>2284</v>
      </c>
      <c r="G4400" s="47" t="s">
        <v>95</v>
      </c>
      <c r="H4400" s="47" t="s">
        <v>2245</v>
      </c>
      <c r="I4400" s="47" t="n">
        <v>51</v>
      </c>
    </row>
    <row r="4401" customFormat="false" ht="15" hidden="false" customHeight="false" outlineLevel="0" collapsed="false">
      <c r="A4401" s="47" t="s">
        <v>6642</v>
      </c>
      <c r="B4401" s="47" t="s">
        <v>1150</v>
      </c>
      <c r="C4401" s="48" t="n">
        <v>46107</v>
      </c>
      <c r="D4401" s="47" t="s">
        <v>73</v>
      </c>
      <c r="E4401" s="47" t="s">
        <v>65</v>
      </c>
      <c r="F4401" s="47" t="s">
        <v>2289</v>
      </c>
      <c r="G4401" s="47" t="s">
        <v>97</v>
      </c>
      <c r="H4401" s="47" t="s">
        <v>2232</v>
      </c>
      <c r="I4401" s="47" t="n">
        <v>3</v>
      </c>
    </row>
    <row r="4402" customFormat="false" ht="15" hidden="false" customHeight="false" outlineLevel="0" collapsed="false">
      <c r="A4402" s="47" t="s">
        <v>6643</v>
      </c>
      <c r="B4402" s="47" t="s">
        <v>1150</v>
      </c>
      <c r="C4402" s="48" t="n">
        <v>46107</v>
      </c>
      <c r="D4402" s="47" t="s">
        <v>73</v>
      </c>
      <c r="E4402" s="47" t="s">
        <v>65</v>
      </c>
      <c r="F4402" s="47" t="s">
        <v>2289</v>
      </c>
      <c r="G4402" s="47" t="s">
        <v>97</v>
      </c>
      <c r="H4402" s="47" t="s">
        <v>2232</v>
      </c>
      <c r="I4402" s="47" t="n">
        <v>3</v>
      </c>
    </row>
    <row r="4403" customFormat="false" ht="15" hidden="false" customHeight="false" outlineLevel="0" collapsed="false">
      <c r="A4403" s="47" t="s">
        <v>6644</v>
      </c>
      <c r="B4403" s="47" t="s">
        <v>1150</v>
      </c>
      <c r="C4403" s="48" t="n">
        <v>46107</v>
      </c>
      <c r="D4403" s="47" t="s">
        <v>73</v>
      </c>
      <c r="E4403" s="47" t="s">
        <v>65</v>
      </c>
      <c r="F4403" s="47" t="s">
        <v>2284</v>
      </c>
      <c r="G4403" s="47" t="s">
        <v>97</v>
      </c>
      <c r="H4403" s="47" t="s">
        <v>2232</v>
      </c>
      <c r="I4403" s="47" t="n">
        <v>2</v>
      </c>
    </row>
    <row r="4404" customFormat="false" ht="15" hidden="false" customHeight="false" outlineLevel="0" collapsed="false">
      <c r="A4404" s="47" t="s">
        <v>6645</v>
      </c>
      <c r="B4404" s="47" t="s">
        <v>1150</v>
      </c>
      <c r="C4404" s="48" t="n">
        <v>46107</v>
      </c>
      <c r="D4404" s="47" t="s">
        <v>73</v>
      </c>
      <c r="E4404" s="47" t="s">
        <v>65</v>
      </c>
      <c r="F4404" s="47" t="s">
        <v>2284</v>
      </c>
      <c r="G4404" s="47" t="s">
        <v>97</v>
      </c>
      <c r="H4404" s="47" t="s">
        <v>2232</v>
      </c>
      <c r="I4404" s="47" t="n">
        <v>3</v>
      </c>
    </row>
    <row r="4405" customFormat="false" ht="15" hidden="false" customHeight="false" outlineLevel="0" collapsed="false">
      <c r="A4405" s="47" t="s">
        <v>6646</v>
      </c>
      <c r="B4405" s="47" t="s">
        <v>1150</v>
      </c>
      <c r="C4405" s="48" t="n">
        <v>46107</v>
      </c>
      <c r="D4405" s="47" t="s">
        <v>73</v>
      </c>
      <c r="E4405" s="47" t="s">
        <v>65</v>
      </c>
      <c r="F4405" s="47" t="s">
        <v>2284</v>
      </c>
      <c r="G4405" s="47" t="s">
        <v>97</v>
      </c>
      <c r="H4405" s="47" t="s">
        <v>2232</v>
      </c>
      <c r="I4405" s="47" t="n">
        <v>4</v>
      </c>
    </row>
    <row r="4406" customFormat="false" ht="15" hidden="false" customHeight="false" outlineLevel="0" collapsed="false">
      <c r="A4406" s="47" t="s">
        <v>6647</v>
      </c>
      <c r="B4406" s="47" t="s">
        <v>1150</v>
      </c>
      <c r="C4406" s="48" t="n">
        <v>46107</v>
      </c>
      <c r="D4406" s="47" t="s">
        <v>73</v>
      </c>
      <c r="E4406" s="47" t="s">
        <v>65</v>
      </c>
      <c r="F4406" s="47" t="s">
        <v>2284</v>
      </c>
      <c r="G4406" s="47" t="s">
        <v>97</v>
      </c>
      <c r="H4406" s="47" t="s">
        <v>2232</v>
      </c>
      <c r="I4406" s="47" t="n">
        <v>6</v>
      </c>
    </row>
    <row r="4407" customFormat="false" ht="15" hidden="false" customHeight="false" outlineLevel="0" collapsed="false">
      <c r="A4407" s="47" t="s">
        <v>6648</v>
      </c>
      <c r="B4407" s="47" t="s">
        <v>1152</v>
      </c>
      <c r="C4407" s="48" t="n">
        <v>46107</v>
      </c>
      <c r="D4407" s="47" t="s">
        <v>74</v>
      </c>
      <c r="E4407" s="47" t="s">
        <v>65</v>
      </c>
      <c r="F4407" s="47" t="s">
        <v>2284</v>
      </c>
      <c r="G4407" s="47" t="s">
        <v>93</v>
      </c>
      <c r="H4407" s="47" t="s">
        <v>2253</v>
      </c>
      <c r="I4407" s="47" t="n">
        <v>5</v>
      </c>
    </row>
    <row r="4408" customFormat="false" ht="15" hidden="false" customHeight="false" outlineLevel="0" collapsed="false">
      <c r="A4408" s="47" t="s">
        <v>6649</v>
      </c>
      <c r="B4408" s="47" t="s">
        <v>1152</v>
      </c>
      <c r="C4408" s="48" t="n">
        <v>46107</v>
      </c>
      <c r="D4408" s="47" t="s">
        <v>74</v>
      </c>
      <c r="E4408" s="47" t="s">
        <v>65</v>
      </c>
      <c r="F4408" s="47" t="s">
        <v>2284</v>
      </c>
      <c r="G4408" s="47" t="s">
        <v>93</v>
      </c>
      <c r="H4408" s="47" t="s">
        <v>2253</v>
      </c>
      <c r="I4408" s="47" t="n">
        <v>39</v>
      </c>
    </row>
    <row r="4409" customFormat="false" ht="15" hidden="false" customHeight="false" outlineLevel="0" collapsed="false">
      <c r="A4409" s="47" t="s">
        <v>6650</v>
      </c>
      <c r="B4409" s="47" t="s">
        <v>1152</v>
      </c>
      <c r="C4409" s="48" t="n">
        <v>46107</v>
      </c>
      <c r="D4409" s="47" t="s">
        <v>74</v>
      </c>
      <c r="E4409" s="47" t="s">
        <v>65</v>
      </c>
      <c r="F4409" s="47" t="s">
        <v>2284</v>
      </c>
      <c r="G4409" s="47" t="s">
        <v>95</v>
      </c>
      <c r="H4409" s="47" t="s">
        <v>2245</v>
      </c>
      <c r="I4409" s="47" t="n">
        <v>20</v>
      </c>
    </row>
    <row r="4410" customFormat="false" ht="15" hidden="false" customHeight="false" outlineLevel="0" collapsed="false">
      <c r="A4410" s="47" t="s">
        <v>6651</v>
      </c>
      <c r="B4410" s="47" t="s">
        <v>1152</v>
      </c>
      <c r="C4410" s="48" t="n">
        <v>46107</v>
      </c>
      <c r="D4410" s="47" t="s">
        <v>74</v>
      </c>
      <c r="E4410" s="47" t="s">
        <v>65</v>
      </c>
      <c r="F4410" s="47" t="s">
        <v>2289</v>
      </c>
      <c r="G4410" s="47" t="s">
        <v>97</v>
      </c>
      <c r="H4410" s="47" t="s">
        <v>2232</v>
      </c>
      <c r="I4410" s="47" t="n">
        <v>3</v>
      </c>
    </row>
    <row r="4411" customFormat="false" ht="15" hidden="false" customHeight="false" outlineLevel="0" collapsed="false">
      <c r="A4411" s="47" t="s">
        <v>6652</v>
      </c>
      <c r="B4411" s="47" t="s">
        <v>1152</v>
      </c>
      <c r="C4411" s="48" t="n">
        <v>46107</v>
      </c>
      <c r="D4411" s="47" t="s">
        <v>74</v>
      </c>
      <c r="E4411" s="47" t="s">
        <v>65</v>
      </c>
      <c r="F4411" s="47" t="s">
        <v>2289</v>
      </c>
      <c r="G4411" s="47" t="s">
        <v>97</v>
      </c>
      <c r="H4411" s="47" t="s">
        <v>2232</v>
      </c>
      <c r="I4411" s="47" t="n">
        <v>2</v>
      </c>
    </row>
    <row r="4412" customFormat="false" ht="15" hidden="false" customHeight="false" outlineLevel="0" collapsed="false">
      <c r="A4412" s="47" t="s">
        <v>6653</v>
      </c>
      <c r="B4412" s="47" t="s">
        <v>1152</v>
      </c>
      <c r="C4412" s="48" t="n">
        <v>46107</v>
      </c>
      <c r="D4412" s="47" t="s">
        <v>74</v>
      </c>
      <c r="E4412" s="47" t="s">
        <v>65</v>
      </c>
      <c r="F4412" s="47" t="s">
        <v>2284</v>
      </c>
      <c r="G4412" s="47" t="s">
        <v>97</v>
      </c>
      <c r="H4412" s="47" t="s">
        <v>2232</v>
      </c>
      <c r="I4412" s="47" t="n">
        <v>2</v>
      </c>
    </row>
    <row r="4413" customFormat="false" ht="15" hidden="false" customHeight="false" outlineLevel="0" collapsed="false">
      <c r="A4413" s="47" t="s">
        <v>6654</v>
      </c>
      <c r="B4413" s="47" t="s">
        <v>1152</v>
      </c>
      <c r="C4413" s="48" t="n">
        <v>46107</v>
      </c>
      <c r="D4413" s="47" t="s">
        <v>74</v>
      </c>
      <c r="E4413" s="47" t="s">
        <v>65</v>
      </c>
      <c r="F4413" s="47" t="s">
        <v>2289</v>
      </c>
      <c r="G4413" s="47" t="s">
        <v>97</v>
      </c>
      <c r="H4413" s="47" t="s">
        <v>2232</v>
      </c>
      <c r="I4413" s="47" t="n">
        <v>4</v>
      </c>
    </row>
    <row r="4414" customFormat="false" ht="15" hidden="false" customHeight="false" outlineLevel="0" collapsed="false">
      <c r="A4414" s="47" t="s">
        <v>6655</v>
      </c>
      <c r="B4414" s="47" t="s">
        <v>1152</v>
      </c>
      <c r="C4414" s="48" t="n">
        <v>46107</v>
      </c>
      <c r="D4414" s="47" t="s">
        <v>74</v>
      </c>
      <c r="E4414" s="47" t="s">
        <v>65</v>
      </c>
      <c r="F4414" s="47" t="s">
        <v>2289</v>
      </c>
      <c r="G4414" s="47" t="s">
        <v>97</v>
      </c>
      <c r="H4414" s="47" t="s">
        <v>2232</v>
      </c>
      <c r="I4414" s="47" t="n">
        <v>6</v>
      </c>
    </row>
    <row r="4415" customFormat="false" ht="15" hidden="false" customHeight="false" outlineLevel="0" collapsed="false">
      <c r="A4415" s="47" t="s">
        <v>6656</v>
      </c>
      <c r="B4415" s="47" t="s">
        <v>1153</v>
      </c>
      <c r="C4415" s="48" t="n">
        <v>46107</v>
      </c>
      <c r="D4415" s="47" t="s">
        <v>75</v>
      </c>
      <c r="E4415" s="47" t="s">
        <v>65</v>
      </c>
      <c r="F4415" s="47" t="s">
        <v>2289</v>
      </c>
      <c r="G4415" s="47" t="s">
        <v>97</v>
      </c>
      <c r="H4415" s="47" t="s">
        <v>2232</v>
      </c>
      <c r="I4415" s="47" t="n">
        <v>4</v>
      </c>
    </row>
    <row r="4416" customFormat="false" ht="15" hidden="false" customHeight="false" outlineLevel="0" collapsed="false">
      <c r="A4416" s="47" t="s">
        <v>6657</v>
      </c>
      <c r="B4416" s="47" t="s">
        <v>1153</v>
      </c>
      <c r="C4416" s="48" t="n">
        <v>46107</v>
      </c>
      <c r="D4416" s="47" t="s">
        <v>75</v>
      </c>
      <c r="E4416" s="47" t="s">
        <v>65</v>
      </c>
      <c r="F4416" s="47" t="s">
        <v>2284</v>
      </c>
      <c r="G4416" s="47" t="s">
        <v>97</v>
      </c>
      <c r="H4416" s="47" t="s">
        <v>2232</v>
      </c>
      <c r="I4416" s="47" t="n">
        <v>2</v>
      </c>
    </row>
    <row r="4417" customFormat="false" ht="15" hidden="false" customHeight="false" outlineLevel="0" collapsed="false">
      <c r="A4417" s="47" t="s">
        <v>6658</v>
      </c>
      <c r="B4417" s="47" t="s">
        <v>1153</v>
      </c>
      <c r="C4417" s="48" t="n">
        <v>46107</v>
      </c>
      <c r="D4417" s="47" t="s">
        <v>75</v>
      </c>
      <c r="E4417" s="47" t="s">
        <v>65</v>
      </c>
      <c r="F4417" s="47" t="s">
        <v>2284</v>
      </c>
      <c r="G4417" s="47" t="s">
        <v>97</v>
      </c>
      <c r="H4417" s="47" t="s">
        <v>2232</v>
      </c>
      <c r="I4417" s="47" t="n">
        <v>2</v>
      </c>
    </row>
    <row r="4418" customFormat="false" ht="15" hidden="false" customHeight="false" outlineLevel="0" collapsed="false">
      <c r="A4418" s="47" t="s">
        <v>6659</v>
      </c>
      <c r="B4418" s="47" t="s">
        <v>1153</v>
      </c>
      <c r="C4418" s="48" t="n">
        <v>46107</v>
      </c>
      <c r="D4418" s="47" t="s">
        <v>75</v>
      </c>
      <c r="E4418" s="47" t="s">
        <v>65</v>
      </c>
      <c r="F4418" s="47" t="s">
        <v>2284</v>
      </c>
      <c r="G4418" s="47" t="s">
        <v>97</v>
      </c>
      <c r="H4418" s="47" t="s">
        <v>2232</v>
      </c>
      <c r="I4418" s="47" t="n">
        <v>2</v>
      </c>
    </row>
    <row r="4419" customFormat="false" ht="15" hidden="false" customHeight="false" outlineLevel="0" collapsed="false">
      <c r="A4419" s="47" t="s">
        <v>6660</v>
      </c>
      <c r="B4419" s="47" t="s">
        <v>1153</v>
      </c>
      <c r="C4419" s="48" t="n">
        <v>46107</v>
      </c>
      <c r="D4419" s="47" t="s">
        <v>75</v>
      </c>
      <c r="E4419" s="47" t="s">
        <v>65</v>
      </c>
      <c r="F4419" s="47" t="s">
        <v>2289</v>
      </c>
      <c r="G4419" s="47" t="s">
        <v>97</v>
      </c>
      <c r="H4419" s="47" t="s">
        <v>2232</v>
      </c>
      <c r="I4419" s="47" t="n">
        <v>4</v>
      </c>
    </row>
    <row r="4420" customFormat="false" ht="15" hidden="false" customHeight="false" outlineLevel="0" collapsed="false">
      <c r="A4420" s="47" t="s">
        <v>6661</v>
      </c>
      <c r="B4420" s="47" t="s">
        <v>1153</v>
      </c>
      <c r="C4420" s="48" t="n">
        <v>46107</v>
      </c>
      <c r="D4420" s="47" t="s">
        <v>75</v>
      </c>
      <c r="E4420" s="47" t="s">
        <v>65</v>
      </c>
      <c r="F4420" s="47" t="s">
        <v>2289</v>
      </c>
      <c r="G4420" s="47" t="s">
        <v>97</v>
      </c>
      <c r="H4420" s="47" t="s">
        <v>2232</v>
      </c>
      <c r="I4420" s="47" t="n">
        <v>6</v>
      </c>
    </row>
    <row r="4421" customFormat="false" ht="15" hidden="false" customHeight="false" outlineLevel="0" collapsed="false">
      <c r="A4421" s="47" t="s">
        <v>6662</v>
      </c>
      <c r="B4421" s="47" t="s">
        <v>1153</v>
      </c>
      <c r="C4421" s="48" t="n">
        <v>46107</v>
      </c>
      <c r="D4421" s="47" t="s">
        <v>75</v>
      </c>
      <c r="E4421" s="47" t="s">
        <v>65</v>
      </c>
      <c r="F4421" s="47" t="s">
        <v>2284</v>
      </c>
      <c r="G4421" s="47" t="s">
        <v>97</v>
      </c>
      <c r="H4421" s="47" t="s">
        <v>2232</v>
      </c>
      <c r="I4421" s="47" t="n">
        <v>2</v>
      </c>
    </row>
    <row r="4422" customFormat="false" ht="15" hidden="false" customHeight="false" outlineLevel="0" collapsed="false">
      <c r="A4422" s="47" t="s">
        <v>6663</v>
      </c>
      <c r="B4422" s="47" t="s">
        <v>1153</v>
      </c>
      <c r="C4422" s="48" t="n">
        <v>46107</v>
      </c>
      <c r="D4422" s="47" t="s">
        <v>75</v>
      </c>
      <c r="E4422" s="47" t="s">
        <v>65</v>
      </c>
      <c r="F4422" s="47" t="s">
        <v>2284</v>
      </c>
      <c r="G4422" s="47" t="s">
        <v>97</v>
      </c>
      <c r="H4422" s="47" t="s">
        <v>2232</v>
      </c>
      <c r="I4422" s="47" t="n">
        <v>2</v>
      </c>
    </row>
    <row r="4423" customFormat="false" ht="15" hidden="false" customHeight="false" outlineLevel="0" collapsed="false">
      <c r="A4423" s="47" t="s">
        <v>6664</v>
      </c>
      <c r="B4423" s="47" t="s">
        <v>1153</v>
      </c>
      <c r="C4423" s="48" t="n">
        <v>46107</v>
      </c>
      <c r="D4423" s="47" t="s">
        <v>75</v>
      </c>
      <c r="E4423" s="47" t="s">
        <v>65</v>
      </c>
      <c r="F4423" s="47" t="s">
        <v>2289</v>
      </c>
      <c r="G4423" s="47" t="s">
        <v>97</v>
      </c>
      <c r="H4423" s="47" t="s">
        <v>2232</v>
      </c>
      <c r="I4423" s="47" t="n">
        <v>3</v>
      </c>
    </row>
    <row r="4424" customFormat="false" ht="15" hidden="false" customHeight="false" outlineLevel="0" collapsed="false">
      <c r="A4424" s="47" t="s">
        <v>6665</v>
      </c>
      <c r="B4424" s="47" t="s">
        <v>1153</v>
      </c>
      <c r="C4424" s="48" t="n">
        <v>46107</v>
      </c>
      <c r="D4424" s="47" t="s">
        <v>75</v>
      </c>
      <c r="E4424" s="47" t="s">
        <v>65</v>
      </c>
      <c r="F4424" s="47" t="s">
        <v>2289</v>
      </c>
      <c r="G4424" s="47" t="s">
        <v>97</v>
      </c>
      <c r="H4424" s="47" t="s">
        <v>2232</v>
      </c>
      <c r="I4424" s="47" t="n">
        <v>2</v>
      </c>
    </row>
    <row r="4425" customFormat="false" ht="15" hidden="false" customHeight="false" outlineLevel="0" collapsed="false">
      <c r="A4425" s="47" t="s">
        <v>6666</v>
      </c>
      <c r="B4425" s="47" t="s">
        <v>1153</v>
      </c>
      <c r="C4425" s="48" t="n">
        <v>46107</v>
      </c>
      <c r="D4425" s="47" t="s">
        <v>75</v>
      </c>
      <c r="E4425" s="47" t="s">
        <v>65</v>
      </c>
      <c r="F4425" s="47" t="s">
        <v>2284</v>
      </c>
      <c r="G4425" s="47" t="s">
        <v>97</v>
      </c>
      <c r="H4425" s="47" t="s">
        <v>2232</v>
      </c>
      <c r="I4425" s="47" t="n">
        <v>2</v>
      </c>
    </row>
    <row r="4426" customFormat="false" ht="15" hidden="false" customHeight="false" outlineLevel="0" collapsed="false">
      <c r="A4426" s="47" t="s">
        <v>6667</v>
      </c>
      <c r="B4426" s="47" t="s">
        <v>1153</v>
      </c>
      <c r="C4426" s="48" t="n">
        <v>46107</v>
      </c>
      <c r="D4426" s="47" t="s">
        <v>75</v>
      </c>
      <c r="E4426" s="47" t="s">
        <v>65</v>
      </c>
      <c r="F4426" s="47" t="s">
        <v>2284</v>
      </c>
      <c r="G4426" s="47" t="s">
        <v>97</v>
      </c>
      <c r="H4426" s="47" t="s">
        <v>2232</v>
      </c>
      <c r="I4426" s="47" t="n">
        <v>3</v>
      </c>
    </row>
    <row r="4427" customFormat="false" ht="15" hidden="false" customHeight="false" outlineLevel="0" collapsed="false">
      <c r="A4427" s="47" t="s">
        <v>6668</v>
      </c>
      <c r="B4427" s="47" t="s">
        <v>1154</v>
      </c>
      <c r="C4427" s="48" t="n">
        <v>46108</v>
      </c>
      <c r="D4427" s="47" t="s">
        <v>73</v>
      </c>
      <c r="E4427" s="47" t="s">
        <v>62</v>
      </c>
      <c r="F4427" s="47" t="s">
        <v>2228</v>
      </c>
      <c r="G4427" s="47" t="s">
        <v>94</v>
      </c>
      <c r="H4427" s="47" t="s">
        <v>2229</v>
      </c>
      <c r="I4427" s="47" t="n">
        <v>163</v>
      </c>
    </row>
    <row r="4428" customFormat="false" ht="15" hidden="false" customHeight="false" outlineLevel="0" collapsed="false">
      <c r="A4428" s="47" t="s">
        <v>6669</v>
      </c>
      <c r="B4428" s="47" t="s">
        <v>1154</v>
      </c>
      <c r="C4428" s="48" t="n">
        <v>46108</v>
      </c>
      <c r="D4428" s="47" t="s">
        <v>73</v>
      </c>
      <c r="E4428" s="47" t="s">
        <v>62</v>
      </c>
      <c r="F4428" s="47" t="s">
        <v>2317</v>
      </c>
      <c r="G4428" s="47" t="s">
        <v>97</v>
      </c>
      <c r="H4428" s="47" t="s">
        <v>2232</v>
      </c>
      <c r="I4428" s="47" t="n">
        <v>3</v>
      </c>
    </row>
    <row r="4429" customFormat="false" ht="15" hidden="false" customHeight="false" outlineLevel="0" collapsed="false">
      <c r="A4429" s="47" t="s">
        <v>6670</v>
      </c>
      <c r="B4429" s="47" t="s">
        <v>1154</v>
      </c>
      <c r="C4429" s="48" t="n">
        <v>46108</v>
      </c>
      <c r="D4429" s="47" t="s">
        <v>73</v>
      </c>
      <c r="E4429" s="47" t="s">
        <v>62</v>
      </c>
      <c r="F4429" s="47" t="s">
        <v>2231</v>
      </c>
      <c r="G4429" s="47" t="s">
        <v>97</v>
      </c>
      <c r="H4429" s="47" t="s">
        <v>2232</v>
      </c>
      <c r="I4429" s="47" t="n">
        <v>3</v>
      </c>
    </row>
    <row r="4430" customFormat="false" ht="15" hidden="false" customHeight="false" outlineLevel="0" collapsed="false">
      <c r="A4430" s="47" t="s">
        <v>6671</v>
      </c>
      <c r="B4430" s="47" t="s">
        <v>1154</v>
      </c>
      <c r="C4430" s="48" t="n">
        <v>46108</v>
      </c>
      <c r="D4430" s="47" t="s">
        <v>73</v>
      </c>
      <c r="E4430" s="47" t="s">
        <v>62</v>
      </c>
      <c r="F4430" s="47" t="s">
        <v>2317</v>
      </c>
      <c r="G4430" s="47" t="s">
        <v>97</v>
      </c>
      <c r="H4430" s="47" t="s">
        <v>2232</v>
      </c>
      <c r="I4430" s="47" t="n">
        <v>7</v>
      </c>
    </row>
    <row r="4431" customFormat="false" ht="15" hidden="false" customHeight="false" outlineLevel="0" collapsed="false">
      <c r="A4431" s="47" t="s">
        <v>6672</v>
      </c>
      <c r="B4431" s="47" t="s">
        <v>1156</v>
      </c>
      <c r="C4431" s="48" t="n">
        <v>46108</v>
      </c>
      <c r="D4431" s="47" t="s">
        <v>74</v>
      </c>
      <c r="E4431" s="47" t="s">
        <v>62</v>
      </c>
      <c r="F4431" s="47" t="s">
        <v>2231</v>
      </c>
      <c r="G4431" s="47" t="s">
        <v>96</v>
      </c>
      <c r="H4431" s="47" t="s">
        <v>2270</v>
      </c>
      <c r="I4431" s="47" t="n">
        <v>23</v>
      </c>
    </row>
    <row r="4432" customFormat="false" ht="15" hidden="false" customHeight="false" outlineLevel="0" collapsed="false">
      <c r="A4432" s="47" t="s">
        <v>6673</v>
      </c>
      <c r="B4432" s="47" t="s">
        <v>1156</v>
      </c>
      <c r="C4432" s="48" t="n">
        <v>46108</v>
      </c>
      <c r="D4432" s="47" t="s">
        <v>74</v>
      </c>
      <c r="E4432" s="47" t="s">
        <v>62</v>
      </c>
      <c r="F4432" s="47" t="s">
        <v>2228</v>
      </c>
      <c r="G4432" s="47" t="s">
        <v>97</v>
      </c>
      <c r="H4432" s="47" t="s">
        <v>2232</v>
      </c>
      <c r="I4432" s="47" t="n">
        <v>6</v>
      </c>
    </row>
    <row r="4433" customFormat="false" ht="15" hidden="false" customHeight="false" outlineLevel="0" collapsed="false">
      <c r="A4433" s="47" t="s">
        <v>6674</v>
      </c>
      <c r="B4433" s="47" t="s">
        <v>1156</v>
      </c>
      <c r="C4433" s="48" t="n">
        <v>46108</v>
      </c>
      <c r="D4433" s="47" t="s">
        <v>74</v>
      </c>
      <c r="E4433" s="47" t="s">
        <v>62</v>
      </c>
      <c r="F4433" s="47" t="s">
        <v>2228</v>
      </c>
      <c r="G4433" s="47" t="s">
        <v>97</v>
      </c>
      <c r="H4433" s="47" t="s">
        <v>2232</v>
      </c>
      <c r="I4433" s="47" t="n">
        <v>6</v>
      </c>
    </row>
    <row r="4434" customFormat="false" ht="15" hidden="false" customHeight="false" outlineLevel="0" collapsed="false">
      <c r="A4434" s="47" t="s">
        <v>6675</v>
      </c>
      <c r="B4434" s="47" t="s">
        <v>1156</v>
      </c>
      <c r="C4434" s="48" t="n">
        <v>46108</v>
      </c>
      <c r="D4434" s="47" t="s">
        <v>74</v>
      </c>
      <c r="E4434" s="47" t="s">
        <v>62</v>
      </c>
      <c r="F4434" s="47" t="s">
        <v>2228</v>
      </c>
      <c r="G4434" s="47" t="s">
        <v>97</v>
      </c>
      <c r="H4434" s="47" t="s">
        <v>2232</v>
      </c>
      <c r="I4434" s="47" t="n">
        <v>6</v>
      </c>
    </row>
    <row r="4435" customFormat="false" ht="15" hidden="false" customHeight="false" outlineLevel="0" collapsed="false">
      <c r="A4435" s="47" t="s">
        <v>6676</v>
      </c>
      <c r="B4435" s="47" t="s">
        <v>1156</v>
      </c>
      <c r="C4435" s="48" t="n">
        <v>46108</v>
      </c>
      <c r="D4435" s="47" t="s">
        <v>74</v>
      </c>
      <c r="E4435" s="47" t="s">
        <v>62</v>
      </c>
      <c r="F4435" s="47" t="s">
        <v>2231</v>
      </c>
      <c r="G4435" s="47" t="s">
        <v>97</v>
      </c>
      <c r="H4435" s="47" t="s">
        <v>2232</v>
      </c>
      <c r="I4435" s="47" t="n">
        <v>3</v>
      </c>
    </row>
    <row r="4436" customFormat="false" ht="15" hidden="false" customHeight="false" outlineLevel="0" collapsed="false">
      <c r="A4436" s="47" t="s">
        <v>6677</v>
      </c>
      <c r="B4436" s="47" t="s">
        <v>1156</v>
      </c>
      <c r="C4436" s="48" t="n">
        <v>46108</v>
      </c>
      <c r="D4436" s="47" t="s">
        <v>74</v>
      </c>
      <c r="E4436" s="47" t="s">
        <v>62</v>
      </c>
      <c r="F4436" s="47" t="s">
        <v>2317</v>
      </c>
      <c r="G4436" s="47" t="s">
        <v>97</v>
      </c>
      <c r="H4436" s="47" t="s">
        <v>2232</v>
      </c>
      <c r="I4436" s="47" t="n">
        <v>4</v>
      </c>
    </row>
    <row r="4437" customFormat="false" ht="15" hidden="false" customHeight="false" outlineLevel="0" collapsed="false">
      <c r="A4437" s="47" t="s">
        <v>6678</v>
      </c>
      <c r="B4437" s="47" t="s">
        <v>1157</v>
      </c>
      <c r="C4437" s="48" t="n">
        <v>46108</v>
      </c>
      <c r="D4437" s="47" t="s">
        <v>75</v>
      </c>
      <c r="E4437" s="47" t="s">
        <v>62</v>
      </c>
      <c r="F4437" s="47" t="s">
        <v>2231</v>
      </c>
      <c r="G4437" s="47" t="s">
        <v>93</v>
      </c>
      <c r="H4437" s="47" t="s">
        <v>2253</v>
      </c>
      <c r="I4437" s="47" t="n">
        <v>38</v>
      </c>
    </row>
    <row r="4438" customFormat="false" ht="15" hidden="false" customHeight="false" outlineLevel="0" collapsed="false">
      <c r="A4438" s="47" t="s">
        <v>6679</v>
      </c>
      <c r="B4438" s="47" t="s">
        <v>1157</v>
      </c>
      <c r="C4438" s="48" t="n">
        <v>46108</v>
      </c>
      <c r="D4438" s="47" t="s">
        <v>75</v>
      </c>
      <c r="E4438" s="47" t="s">
        <v>62</v>
      </c>
      <c r="F4438" s="47" t="s">
        <v>2228</v>
      </c>
      <c r="G4438" s="47" t="s">
        <v>97</v>
      </c>
      <c r="H4438" s="47" t="s">
        <v>2232</v>
      </c>
      <c r="I4438" s="47" t="n">
        <v>6</v>
      </c>
    </row>
    <row r="4439" customFormat="false" ht="15" hidden="false" customHeight="false" outlineLevel="0" collapsed="false">
      <c r="A4439" s="47" t="s">
        <v>6680</v>
      </c>
      <c r="B4439" s="47" t="s">
        <v>1157</v>
      </c>
      <c r="C4439" s="48" t="n">
        <v>46108</v>
      </c>
      <c r="D4439" s="47" t="s">
        <v>75</v>
      </c>
      <c r="E4439" s="47" t="s">
        <v>62</v>
      </c>
      <c r="F4439" s="47" t="s">
        <v>2228</v>
      </c>
      <c r="G4439" s="47" t="s">
        <v>97</v>
      </c>
      <c r="H4439" s="47" t="s">
        <v>2232</v>
      </c>
      <c r="I4439" s="47" t="n">
        <v>7</v>
      </c>
    </row>
    <row r="4440" customFormat="false" ht="15" hidden="false" customHeight="false" outlineLevel="0" collapsed="false">
      <c r="A4440" s="47" t="s">
        <v>6681</v>
      </c>
      <c r="B4440" s="47" t="s">
        <v>1157</v>
      </c>
      <c r="C4440" s="48" t="n">
        <v>46108</v>
      </c>
      <c r="D4440" s="47" t="s">
        <v>75</v>
      </c>
      <c r="E4440" s="47" t="s">
        <v>62</v>
      </c>
      <c r="F4440" s="47" t="s">
        <v>2231</v>
      </c>
      <c r="G4440" s="47" t="s">
        <v>97</v>
      </c>
      <c r="H4440" s="47" t="s">
        <v>2232</v>
      </c>
      <c r="I4440" s="47" t="n">
        <v>2</v>
      </c>
    </row>
    <row r="4441" customFormat="false" ht="15" hidden="false" customHeight="false" outlineLevel="0" collapsed="false">
      <c r="A4441" s="47" t="s">
        <v>6682</v>
      </c>
      <c r="B4441" s="47" t="s">
        <v>1157</v>
      </c>
      <c r="C4441" s="48" t="n">
        <v>46108</v>
      </c>
      <c r="D4441" s="47" t="s">
        <v>75</v>
      </c>
      <c r="E4441" s="47" t="s">
        <v>62</v>
      </c>
      <c r="F4441" s="47" t="s">
        <v>2231</v>
      </c>
      <c r="G4441" s="47" t="s">
        <v>97</v>
      </c>
      <c r="H4441" s="47" t="s">
        <v>2232</v>
      </c>
      <c r="I4441" s="47" t="n">
        <v>7</v>
      </c>
    </row>
    <row r="4442" customFormat="false" ht="15" hidden="false" customHeight="false" outlineLevel="0" collapsed="false">
      <c r="A4442" s="47" t="s">
        <v>6683</v>
      </c>
      <c r="B4442" s="47" t="s">
        <v>1157</v>
      </c>
      <c r="C4442" s="48" t="n">
        <v>46108</v>
      </c>
      <c r="D4442" s="47" t="s">
        <v>75</v>
      </c>
      <c r="E4442" s="47" t="s">
        <v>62</v>
      </c>
      <c r="F4442" s="47" t="s">
        <v>2231</v>
      </c>
      <c r="G4442" s="47" t="s">
        <v>97</v>
      </c>
      <c r="H4442" s="47" t="s">
        <v>2232</v>
      </c>
      <c r="I4442" s="47" t="n">
        <v>6</v>
      </c>
    </row>
    <row r="4443" customFormat="false" ht="15" hidden="false" customHeight="false" outlineLevel="0" collapsed="false">
      <c r="A4443" s="47" t="s">
        <v>6684</v>
      </c>
      <c r="B4443" s="47" t="s">
        <v>1158</v>
      </c>
      <c r="C4443" s="48" t="n">
        <v>46108</v>
      </c>
      <c r="D4443" s="47" t="s">
        <v>73</v>
      </c>
      <c r="E4443" s="47" t="s">
        <v>63</v>
      </c>
      <c r="F4443" s="47" t="s">
        <v>2252</v>
      </c>
      <c r="G4443" s="47" t="s">
        <v>97</v>
      </c>
      <c r="H4443" s="47" t="s">
        <v>2232</v>
      </c>
      <c r="I4443" s="47" t="n">
        <v>6</v>
      </c>
    </row>
    <row r="4444" customFormat="false" ht="15" hidden="false" customHeight="false" outlineLevel="0" collapsed="false">
      <c r="A4444" s="47" t="s">
        <v>6685</v>
      </c>
      <c r="B4444" s="47" t="s">
        <v>1158</v>
      </c>
      <c r="C4444" s="48" t="n">
        <v>46108</v>
      </c>
      <c r="D4444" s="47" t="s">
        <v>73</v>
      </c>
      <c r="E4444" s="47" t="s">
        <v>63</v>
      </c>
      <c r="F4444" s="47" t="s">
        <v>2255</v>
      </c>
      <c r="G4444" s="47" t="s">
        <v>97</v>
      </c>
      <c r="H4444" s="47" t="s">
        <v>2232</v>
      </c>
      <c r="I4444" s="47" t="n">
        <v>5</v>
      </c>
    </row>
    <row r="4445" customFormat="false" ht="15" hidden="false" customHeight="false" outlineLevel="0" collapsed="false">
      <c r="A4445" s="47" t="s">
        <v>6686</v>
      </c>
      <c r="B4445" s="47" t="s">
        <v>1158</v>
      </c>
      <c r="C4445" s="48" t="n">
        <v>46108</v>
      </c>
      <c r="D4445" s="47" t="s">
        <v>73</v>
      </c>
      <c r="E4445" s="47" t="s">
        <v>63</v>
      </c>
      <c r="F4445" s="47" t="s">
        <v>2255</v>
      </c>
      <c r="G4445" s="47" t="s">
        <v>97</v>
      </c>
      <c r="H4445" s="47" t="s">
        <v>2232</v>
      </c>
      <c r="I4445" s="47" t="n">
        <v>7</v>
      </c>
    </row>
    <row r="4446" customFormat="false" ht="15" hidden="false" customHeight="false" outlineLevel="0" collapsed="false">
      <c r="A4446" s="47" t="s">
        <v>6687</v>
      </c>
      <c r="B4446" s="47" t="s">
        <v>1158</v>
      </c>
      <c r="C4446" s="48" t="n">
        <v>46108</v>
      </c>
      <c r="D4446" s="47" t="s">
        <v>73</v>
      </c>
      <c r="E4446" s="47" t="s">
        <v>63</v>
      </c>
      <c r="F4446" s="47" t="s">
        <v>2252</v>
      </c>
      <c r="G4446" s="47" t="s">
        <v>97</v>
      </c>
      <c r="H4446" s="47" t="s">
        <v>2232</v>
      </c>
      <c r="I4446" s="47" t="n">
        <v>4</v>
      </c>
    </row>
    <row r="4447" customFormat="false" ht="15" hidden="false" customHeight="false" outlineLevel="0" collapsed="false">
      <c r="A4447" s="47" t="s">
        <v>6688</v>
      </c>
      <c r="B4447" s="47" t="s">
        <v>1160</v>
      </c>
      <c r="C4447" s="48" t="n">
        <v>46108</v>
      </c>
      <c r="D4447" s="47" t="s">
        <v>74</v>
      </c>
      <c r="E4447" s="47" t="s">
        <v>63</v>
      </c>
      <c r="F4447" s="47" t="s">
        <v>2255</v>
      </c>
      <c r="G4447" s="47" t="s">
        <v>95</v>
      </c>
      <c r="H4447" s="47" t="s">
        <v>2245</v>
      </c>
      <c r="I4447" s="47" t="n">
        <v>42</v>
      </c>
    </row>
    <row r="4448" customFormat="false" ht="15" hidden="false" customHeight="false" outlineLevel="0" collapsed="false">
      <c r="A4448" s="47" t="s">
        <v>6689</v>
      </c>
      <c r="B4448" s="47" t="s">
        <v>1160</v>
      </c>
      <c r="C4448" s="48" t="n">
        <v>46108</v>
      </c>
      <c r="D4448" s="47" t="s">
        <v>74</v>
      </c>
      <c r="E4448" s="47" t="s">
        <v>63</v>
      </c>
      <c r="F4448" s="47" t="s">
        <v>2252</v>
      </c>
      <c r="G4448" s="47" t="s">
        <v>97</v>
      </c>
      <c r="H4448" s="47" t="s">
        <v>2232</v>
      </c>
      <c r="I4448" s="47" t="n">
        <v>4</v>
      </c>
    </row>
    <row r="4449" customFormat="false" ht="15" hidden="false" customHeight="false" outlineLevel="0" collapsed="false">
      <c r="A4449" s="47" t="s">
        <v>6690</v>
      </c>
      <c r="B4449" s="47" t="s">
        <v>1160</v>
      </c>
      <c r="C4449" s="48" t="n">
        <v>46108</v>
      </c>
      <c r="D4449" s="47" t="s">
        <v>74</v>
      </c>
      <c r="E4449" s="47" t="s">
        <v>63</v>
      </c>
      <c r="F4449" s="47" t="s">
        <v>2260</v>
      </c>
      <c r="G4449" s="47" t="s">
        <v>97</v>
      </c>
      <c r="H4449" s="47" t="s">
        <v>2232</v>
      </c>
      <c r="I4449" s="47" t="n">
        <v>4</v>
      </c>
    </row>
    <row r="4450" customFormat="false" ht="15" hidden="false" customHeight="false" outlineLevel="0" collapsed="false">
      <c r="A4450" s="47" t="s">
        <v>6691</v>
      </c>
      <c r="B4450" s="47" t="s">
        <v>1161</v>
      </c>
      <c r="C4450" s="48" t="n">
        <v>46108</v>
      </c>
      <c r="D4450" s="47" t="s">
        <v>75</v>
      </c>
      <c r="E4450" s="47" t="s">
        <v>63</v>
      </c>
      <c r="F4450" s="47" t="s">
        <v>2255</v>
      </c>
      <c r="G4450" s="47" t="s">
        <v>93</v>
      </c>
      <c r="H4450" s="47" t="s">
        <v>2253</v>
      </c>
      <c r="I4450" s="47" t="n">
        <v>55</v>
      </c>
    </row>
    <row r="4451" customFormat="false" ht="15" hidden="false" customHeight="false" outlineLevel="0" collapsed="false">
      <c r="A4451" s="47" t="s">
        <v>6692</v>
      </c>
      <c r="B4451" s="47" t="s">
        <v>1161</v>
      </c>
      <c r="C4451" s="48" t="n">
        <v>46108</v>
      </c>
      <c r="D4451" s="47" t="s">
        <v>75</v>
      </c>
      <c r="E4451" s="47" t="s">
        <v>63</v>
      </c>
      <c r="F4451" s="47" t="s">
        <v>2252</v>
      </c>
      <c r="G4451" s="47" t="s">
        <v>96</v>
      </c>
      <c r="H4451" s="47" t="s">
        <v>2270</v>
      </c>
      <c r="I4451" s="47" t="n">
        <v>14</v>
      </c>
    </row>
    <row r="4452" customFormat="false" ht="15" hidden="false" customHeight="false" outlineLevel="0" collapsed="false">
      <c r="A4452" s="47" t="s">
        <v>6693</v>
      </c>
      <c r="B4452" s="47" t="s">
        <v>1161</v>
      </c>
      <c r="C4452" s="48" t="n">
        <v>46108</v>
      </c>
      <c r="D4452" s="47" t="s">
        <v>75</v>
      </c>
      <c r="E4452" s="47" t="s">
        <v>63</v>
      </c>
      <c r="F4452" s="47" t="s">
        <v>2255</v>
      </c>
      <c r="G4452" s="47" t="s">
        <v>97</v>
      </c>
      <c r="H4452" s="47" t="s">
        <v>2232</v>
      </c>
      <c r="I4452" s="47" t="n">
        <v>6</v>
      </c>
    </row>
    <row r="4453" customFormat="false" ht="15" hidden="false" customHeight="false" outlineLevel="0" collapsed="false">
      <c r="A4453" s="47" t="s">
        <v>6694</v>
      </c>
      <c r="B4453" s="47" t="s">
        <v>1161</v>
      </c>
      <c r="C4453" s="48" t="n">
        <v>46108</v>
      </c>
      <c r="D4453" s="47" t="s">
        <v>75</v>
      </c>
      <c r="E4453" s="47" t="s">
        <v>63</v>
      </c>
      <c r="F4453" s="47" t="s">
        <v>2255</v>
      </c>
      <c r="G4453" s="47" t="s">
        <v>97</v>
      </c>
      <c r="H4453" s="47" t="s">
        <v>2232</v>
      </c>
      <c r="I4453" s="47" t="n">
        <v>4</v>
      </c>
    </row>
    <row r="4454" customFormat="false" ht="15" hidden="false" customHeight="false" outlineLevel="0" collapsed="false">
      <c r="A4454" s="47" t="s">
        <v>6695</v>
      </c>
      <c r="B4454" s="47" t="s">
        <v>1161</v>
      </c>
      <c r="C4454" s="48" t="n">
        <v>46108</v>
      </c>
      <c r="D4454" s="47" t="s">
        <v>75</v>
      </c>
      <c r="E4454" s="47" t="s">
        <v>63</v>
      </c>
      <c r="F4454" s="47" t="s">
        <v>2255</v>
      </c>
      <c r="G4454" s="47" t="s">
        <v>97</v>
      </c>
      <c r="H4454" s="47" t="s">
        <v>2232</v>
      </c>
      <c r="I4454" s="47" t="n">
        <v>5</v>
      </c>
    </row>
    <row r="4455" customFormat="false" ht="15" hidden="false" customHeight="false" outlineLevel="0" collapsed="false">
      <c r="A4455" s="47" t="s">
        <v>6696</v>
      </c>
      <c r="B4455" s="47" t="s">
        <v>1161</v>
      </c>
      <c r="C4455" s="48" t="n">
        <v>46108</v>
      </c>
      <c r="D4455" s="47" t="s">
        <v>75</v>
      </c>
      <c r="E4455" s="47" t="s">
        <v>63</v>
      </c>
      <c r="F4455" s="47" t="s">
        <v>2255</v>
      </c>
      <c r="G4455" s="47" t="s">
        <v>97</v>
      </c>
      <c r="H4455" s="47" t="s">
        <v>2232</v>
      </c>
      <c r="I4455" s="47" t="n">
        <v>5</v>
      </c>
    </row>
    <row r="4456" customFormat="false" ht="15" hidden="false" customHeight="false" outlineLevel="0" collapsed="false">
      <c r="A4456" s="47" t="s">
        <v>6697</v>
      </c>
      <c r="B4456" s="47" t="s">
        <v>1161</v>
      </c>
      <c r="C4456" s="48" t="n">
        <v>46108</v>
      </c>
      <c r="D4456" s="47" t="s">
        <v>75</v>
      </c>
      <c r="E4456" s="47" t="s">
        <v>63</v>
      </c>
      <c r="F4456" s="47" t="s">
        <v>2260</v>
      </c>
      <c r="G4456" s="47" t="s">
        <v>97</v>
      </c>
      <c r="H4456" s="47" t="s">
        <v>2232</v>
      </c>
      <c r="I4456" s="47" t="n">
        <v>7</v>
      </c>
    </row>
    <row r="4457" customFormat="false" ht="15" hidden="false" customHeight="false" outlineLevel="0" collapsed="false">
      <c r="A4457" s="47" t="s">
        <v>6698</v>
      </c>
      <c r="B4457" s="47" t="s">
        <v>1161</v>
      </c>
      <c r="C4457" s="48" t="n">
        <v>46108</v>
      </c>
      <c r="D4457" s="47" t="s">
        <v>75</v>
      </c>
      <c r="E4457" s="47" t="s">
        <v>63</v>
      </c>
      <c r="F4457" s="47" t="s">
        <v>2252</v>
      </c>
      <c r="G4457" s="47" t="s">
        <v>97</v>
      </c>
      <c r="H4457" s="47" t="s">
        <v>2232</v>
      </c>
      <c r="I4457" s="47" t="n">
        <v>7</v>
      </c>
    </row>
    <row r="4458" customFormat="false" ht="15" hidden="false" customHeight="false" outlineLevel="0" collapsed="false">
      <c r="A4458" s="47" t="s">
        <v>6699</v>
      </c>
      <c r="B4458" s="47" t="s">
        <v>1161</v>
      </c>
      <c r="C4458" s="48" t="n">
        <v>46108</v>
      </c>
      <c r="D4458" s="47" t="s">
        <v>75</v>
      </c>
      <c r="E4458" s="47" t="s">
        <v>63</v>
      </c>
      <c r="F4458" s="47" t="s">
        <v>2255</v>
      </c>
      <c r="G4458" s="47" t="s">
        <v>97</v>
      </c>
      <c r="H4458" s="47" t="s">
        <v>2232</v>
      </c>
      <c r="I4458" s="47" t="n">
        <v>5</v>
      </c>
    </row>
    <row r="4459" customFormat="false" ht="15" hidden="false" customHeight="false" outlineLevel="0" collapsed="false">
      <c r="A4459" s="47" t="s">
        <v>6700</v>
      </c>
      <c r="B4459" s="47" t="s">
        <v>1161</v>
      </c>
      <c r="C4459" s="48" t="n">
        <v>46108</v>
      </c>
      <c r="D4459" s="47" t="s">
        <v>75</v>
      </c>
      <c r="E4459" s="47" t="s">
        <v>63</v>
      </c>
      <c r="F4459" s="47" t="s">
        <v>2255</v>
      </c>
      <c r="G4459" s="47" t="s">
        <v>97</v>
      </c>
      <c r="H4459" s="47" t="s">
        <v>2232</v>
      </c>
      <c r="I4459" s="47" t="n">
        <v>6</v>
      </c>
    </row>
    <row r="4460" customFormat="false" ht="15" hidden="false" customHeight="false" outlineLevel="0" collapsed="false">
      <c r="A4460" s="47" t="s">
        <v>6701</v>
      </c>
      <c r="B4460" s="47" t="s">
        <v>1162</v>
      </c>
      <c r="C4460" s="48" t="n">
        <v>46108</v>
      </c>
      <c r="D4460" s="47" t="s">
        <v>73</v>
      </c>
      <c r="E4460" s="47" t="s">
        <v>64</v>
      </c>
      <c r="F4460" s="47" t="s">
        <v>2278</v>
      </c>
      <c r="G4460" s="47" t="s">
        <v>97</v>
      </c>
      <c r="H4460" s="47" t="s">
        <v>2232</v>
      </c>
      <c r="I4460" s="47" t="n">
        <v>3</v>
      </c>
    </row>
    <row r="4461" customFormat="false" ht="15" hidden="false" customHeight="false" outlineLevel="0" collapsed="false">
      <c r="A4461" s="47" t="s">
        <v>6702</v>
      </c>
      <c r="B4461" s="47" t="s">
        <v>1162</v>
      </c>
      <c r="C4461" s="48" t="n">
        <v>46108</v>
      </c>
      <c r="D4461" s="47" t="s">
        <v>73</v>
      </c>
      <c r="E4461" s="47" t="s">
        <v>64</v>
      </c>
      <c r="F4461" s="47" t="s">
        <v>2278</v>
      </c>
      <c r="G4461" s="47" t="s">
        <v>97</v>
      </c>
      <c r="H4461" s="47" t="s">
        <v>2232</v>
      </c>
      <c r="I4461" s="47" t="n">
        <v>7</v>
      </c>
    </row>
    <row r="4462" customFormat="false" ht="15" hidden="false" customHeight="false" outlineLevel="0" collapsed="false">
      <c r="A4462" s="47" t="s">
        <v>6703</v>
      </c>
      <c r="B4462" s="47" t="s">
        <v>1162</v>
      </c>
      <c r="C4462" s="48" t="n">
        <v>46108</v>
      </c>
      <c r="D4462" s="47" t="s">
        <v>73</v>
      </c>
      <c r="E4462" s="47" t="s">
        <v>64</v>
      </c>
      <c r="F4462" s="47" t="s">
        <v>2278</v>
      </c>
      <c r="G4462" s="47" t="s">
        <v>97</v>
      </c>
      <c r="H4462" s="47" t="s">
        <v>2232</v>
      </c>
      <c r="I4462" s="47" t="n">
        <v>7</v>
      </c>
    </row>
    <row r="4463" customFormat="false" ht="15" hidden="false" customHeight="false" outlineLevel="0" collapsed="false">
      <c r="A4463" s="47" t="s">
        <v>6704</v>
      </c>
      <c r="B4463" s="47" t="s">
        <v>1163</v>
      </c>
      <c r="C4463" s="48" t="n">
        <v>46108</v>
      </c>
      <c r="D4463" s="47" t="s">
        <v>74</v>
      </c>
      <c r="E4463" s="47" t="s">
        <v>64</v>
      </c>
      <c r="F4463" s="47" t="s">
        <v>2278</v>
      </c>
      <c r="G4463" s="47" t="s">
        <v>93</v>
      </c>
      <c r="H4463" s="47" t="s">
        <v>2253</v>
      </c>
      <c r="I4463" s="47" t="n">
        <v>53</v>
      </c>
    </row>
    <row r="4464" customFormat="false" ht="15" hidden="false" customHeight="false" outlineLevel="0" collapsed="false">
      <c r="A4464" s="47" t="s">
        <v>6705</v>
      </c>
      <c r="B4464" s="47" t="s">
        <v>1163</v>
      </c>
      <c r="C4464" s="48" t="n">
        <v>46108</v>
      </c>
      <c r="D4464" s="47" t="s">
        <v>74</v>
      </c>
      <c r="E4464" s="47" t="s">
        <v>64</v>
      </c>
      <c r="F4464" s="47" t="s">
        <v>2278</v>
      </c>
      <c r="G4464" s="47" t="s">
        <v>97</v>
      </c>
      <c r="H4464" s="47" t="s">
        <v>2232</v>
      </c>
      <c r="I4464" s="47" t="n">
        <v>4</v>
      </c>
    </row>
    <row r="4465" customFormat="false" ht="15" hidden="false" customHeight="false" outlineLevel="0" collapsed="false">
      <c r="A4465" s="47" t="s">
        <v>6706</v>
      </c>
      <c r="B4465" s="47" t="s">
        <v>1163</v>
      </c>
      <c r="C4465" s="48" t="n">
        <v>46108</v>
      </c>
      <c r="D4465" s="47" t="s">
        <v>74</v>
      </c>
      <c r="E4465" s="47" t="s">
        <v>64</v>
      </c>
      <c r="F4465" s="47" t="s">
        <v>2280</v>
      </c>
      <c r="G4465" s="47" t="s">
        <v>97</v>
      </c>
      <c r="H4465" s="47" t="s">
        <v>2232</v>
      </c>
      <c r="I4465" s="47" t="n">
        <v>2</v>
      </c>
    </row>
    <row r="4466" customFormat="false" ht="15" hidden="false" customHeight="false" outlineLevel="0" collapsed="false">
      <c r="A4466" s="47" t="s">
        <v>6707</v>
      </c>
      <c r="B4466" s="47" t="s">
        <v>1163</v>
      </c>
      <c r="C4466" s="48" t="n">
        <v>46108</v>
      </c>
      <c r="D4466" s="47" t="s">
        <v>74</v>
      </c>
      <c r="E4466" s="47" t="s">
        <v>64</v>
      </c>
      <c r="F4466" s="47" t="s">
        <v>2278</v>
      </c>
      <c r="G4466" s="47" t="s">
        <v>97</v>
      </c>
      <c r="H4466" s="47" t="s">
        <v>2232</v>
      </c>
      <c r="I4466" s="47" t="n">
        <v>2</v>
      </c>
    </row>
    <row r="4467" customFormat="false" ht="15" hidden="false" customHeight="false" outlineLevel="0" collapsed="false">
      <c r="A4467" s="47" t="s">
        <v>6708</v>
      </c>
      <c r="B4467" s="47" t="s">
        <v>1163</v>
      </c>
      <c r="C4467" s="48" t="n">
        <v>46108</v>
      </c>
      <c r="D4467" s="47" t="s">
        <v>74</v>
      </c>
      <c r="E4467" s="47" t="s">
        <v>64</v>
      </c>
      <c r="F4467" s="47" t="s">
        <v>2280</v>
      </c>
      <c r="G4467" s="47" t="s">
        <v>97</v>
      </c>
      <c r="H4467" s="47" t="s">
        <v>2232</v>
      </c>
      <c r="I4467" s="47" t="n">
        <v>4</v>
      </c>
    </row>
    <row r="4468" customFormat="false" ht="15" hidden="false" customHeight="false" outlineLevel="0" collapsed="false">
      <c r="A4468" s="47" t="s">
        <v>6709</v>
      </c>
      <c r="B4468" s="47" t="s">
        <v>1163</v>
      </c>
      <c r="C4468" s="48" t="n">
        <v>46108</v>
      </c>
      <c r="D4468" s="47" t="s">
        <v>74</v>
      </c>
      <c r="E4468" s="47" t="s">
        <v>64</v>
      </c>
      <c r="F4468" s="47" t="s">
        <v>2278</v>
      </c>
      <c r="G4468" s="47" t="s">
        <v>97</v>
      </c>
      <c r="H4468" s="47" t="s">
        <v>2232</v>
      </c>
      <c r="I4468" s="47" t="n">
        <v>6</v>
      </c>
    </row>
    <row r="4469" customFormat="false" ht="15" hidden="false" customHeight="false" outlineLevel="0" collapsed="false">
      <c r="A4469" s="47" t="s">
        <v>6710</v>
      </c>
      <c r="B4469" s="47" t="s">
        <v>1164</v>
      </c>
      <c r="C4469" s="48" t="n">
        <v>46108</v>
      </c>
      <c r="D4469" s="47" t="s">
        <v>73</v>
      </c>
      <c r="E4469" s="47" t="s">
        <v>65</v>
      </c>
      <c r="F4469" s="47" t="s">
        <v>2289</v>
      </c>
      <c r="G4469" s="47" t="s">
        <v>97</v>
      </c>
      <c r="H4469" s="47" t="s">
        <v>2232</v>
      </c>
      <c r="I4469" s="47" t="n">
        <v>6</v>
      </c>
    </row>
    <row r="4470" customFormat="false" ht="15" hidden="false" customHeight="false" outlineLevel="0" collapsed="false">
      <c r="A4470" s="47" t="s">
        <v>6711</v>
      </c>
      <c r="B4470" s="47" t="s">
        <v>1164</v>
      </c>
      <c r="C4470" s="48" t="n">
        <v>46108</v>
      </c>
      <c r="D4470" s="47" t="s">
        <v>73</v>
      </c>
      <c r="E4470" s="47" t="s">
        <v>65</v>
      </c>
      <c r="F4470" s="47" t="s">
        <v>2284</v>
      </c>
      <c r="G4470" s="47" t="s">
        <v>97</v>
      </c>
      <c r="H4470" s="47" t="s">
        <v>2232</v>
      </c>
      <c r="I4470" s="47" t="n">
        <v>6</v>
      </c>
    </row>
    <row r="4471" customFormat="false" ht="15" hidden="false" customHeight="false" outlineLevel="0" collapsed="false">
      <c r="A4471" s="47" t="s">
        <v>6712</v>
      </c>
      <c r="B4471" s="47" t="s">
        <v>1164</v>
      </c>
      <c r="C4471" s="48" t="n">
        <v>46108</v>
      </c>
      <c r="D4471" s="47" t="s">
        <v>73</v>
      </c>
      <c r="E4471" s="47" t="s">
        <v>65</v>
      </c>
      <c r="F4471" s="47" t="s">
        <v>2284</v>
      </c>
      <c r="G4471" s="47" t="s">
        <v>97</v>
      </c>
      <c r="H4471" s="47" t="s">
        <v>2232</v>
      </c>
      <c r="I4471" s="47" t="n">
        <v>4</v>
      </c>
    </row>
    <row r="4472" customFormat="false" ht="15" hidden="false" customHeight="false" outlineLevel="0" collapsed="false">
      <c r="A4472" s="47" t="s">
        <v>6713</v>
      </c>
      <c r="B4472" s="47" t="s">
        <v>1164</v>
      </c>
      <c r="C4472" s="48" t="n">
        <v>46108</v>
      </c>
      <c r="D4472" s="47" t="s">
        <v>73</v>
      </c>
      <c r="E4472" s="47" t="s">
        <v>65</v>
      </c>
      <c r="F4472" s="47" t="s">
        <v>2289</v>
      </c>
      <c r="G4472" s="47" t="s">
        <v>97</v>
      </c>
      <c r="H4472" s="47" t="s">
        <v>2232</v>
      </c>
      <c r="I4472" s="47" t="n">
        <v>2</v>
      </c>
    </row>
    <row r="4473" customFormat="false" ht="15" hidden="false" customHeight="false" outlineLevel="0" collapsed="false">
      <c r="A4473" s="47" t="s">
        <v>6714</v>
      </c>
      <c r="B4473" s="47" t="s">
        <v>1164</v>
      </c>
      <c r="C4473" s="48" t="n">
        <v>46108</v>
      </c>
      <c r="D4473" s="47" t="s">
        <v>73</v>
      </c>
      <c r="E4473" s="47" t="s">
        <v>65</v>
      </c>
      <c r="F4473" s="47" t="s">
        <v>2289</v>
      </c>
      <c r="G4473" s="47" t="s">
        <v>97</v>
      </c>
      <c r="H4473" s="47" t="s">
        <v>2232</v>
      </c>
      <c r="I4473" s="47" t="n">
        <v>6</v>
      </c>
    </row>
    <row r="4474" customFormat="false" ht="15" hidden="false" customHeight="false" outlineLevel="0" collapsed="false">
      <c r="A4474" s="47" t="s">
        <v>6715</v>
      </c>
      <c r="B4474" s="47" t="s">
        <v>1165</v>
      </c>
      <c r="C4474" s="48" t="n">
        <v>46108</v>
      </c>
      <c r="D4474" s="47" t="s">
        <v>74</v>
      </c>
      <c r="E4474" s="47" t="s">
        <v>65</v>
      </c>
      <c r="F4474" s="47" t="s">
        <v>2284</v>
      </c>
      <c r="G4474" s="47" t="s">
        <v>93</v>
      </c>
      <c r="H4474" s="47" t="s">
        <v>2253</v>
      </c>
      <c r="I4474" s="47" t="n">
        <v>46</v>
      </c>
    </row>
    <row r="4475" customFormat="false" ht="15" hidden="false" customHeight="false" outlineLevel="0" collapsed="false">
      <c r="A4475" s="47" t="s">
        <v>6716</v>
      </c>
      <c r="B4475" s="47" t="s">
        <v>1165</v>
      </c>
      <c r="C4475" s="48" t="n">
        <v>46108</v>
      </c>
      <c r="D4475" s="47" t="s">
        <v>74</v>
      </c>
      <c r="E4475" s="47" t="s">
        <v>65</v>
      </c>
      <c r="F4475" s="47" t="s">
        <v>2289</v>
      </c>
      <c r="G4475" s="47" t="s">
        <v>97</v>
      </c>
      <c r="H4475" s="47" t="s">
        <v>2232</v>
      </c>
      <c r="I4475" s="47" t="n">
        <v>5</v>
      </c>
    </row>
    <row r="4476" customFormat="false" ht="15" hidden="false" customHeight="false" outlineLevel="0" collapsed="false">
      <c r="A4476" s="47" t="s">
        <v>6717</v>
      </c>
      <c r="B4476" s="47" t="s">
        <v>1165</v>
      </c>
      <c r="C4476" s="48" t="n">
        <v>46108</v>
      </c>
      <c r="D4476" s="47" t="s">
        <v>74</v>
      </c>
      <c r="E4476" s="47" t="s">
        <v>65</v>
      </c>
      <c r="F4476" s="47" t="s">
        <v>2284</v>
      </c>
      <c r="G4476" s="47" t="s">
        <v>97</v>
      </c>
      <c r="H4476" s="47" t="s">
        <v>2232</v>
      </c>
      <c r="I4476" s="47" t="n">
        <v>6</v>
      </c>
    </row>
    <row r="4477" customFormat="false" ht="15" hidden="false" customHeight="false" outlineLevel="0" collapsed="false">
      <c r="A4477" s="47" t="s">
        <v>6718</v>
      </c>
      <c r="B4477" s="47" t="s">
        <v>1165</v>
      </c>
      <c r="C4477" s="48" t="n">
        <v>46108</v>
      </c>
      <c r="D4477" s="47" t="s">
        <v>74</v>
      </c>
      <c r="E4477" s="47" t="s">
        <v>65</v>
      </c>
      <c r="F4477" s="47" t="s">
        <v>2284</v>
      </c>
      <c r="G4477" s="47" t="s">
        <v>97</v>
      </c>
      <c r="H4477" s="47" t="s">
        <v>2232</v>
      </c>
      <c r="I4477" s="47" t="n">
        <v>6</v>
      </c>
    </row>
    <row r="4478" customFormat="false" ht="15" hidden="false" customHeight="false" outlineLevel="0" collapsed="false">
      <c r="A4478" s="47" t="s">
        <v>6719</v>
      </c>
      <c r="B4478" s="47" t="s">
        <v>1165</v>
      </c>
      <c r="C4478" s="48" t="n">
        <v>46108</v>
      </c>
      <c r="D4478" s="47" t="s">
        <v>74</v>
      </c>
      <c r="E4478" s="47" t="s">
        <v>65</v>
      </c>
      <c r="F4478" s="47" t="s">
        <v>2284</v>
      </c>
      <c r="G4478" s="47" t="s">
        <v>97</v>
      </c>
      <c r="H4478" s="47" t="s">
        <v>2232</v>
      </c>
      <c r="I4478" s="47" t="n">
        <v>4</v>
      </c>
    </row>
    <row r="4479" customFormat="false" ht="15" hidden="false" customHeight="false" outlineLevel="0" collapsed="false">
      <c r="A4479" s="47" t="s">
        <v>6720</v>
      </c>
      <c r="B4479" s="47" t="s">
        <v>1165</v>
      </c>
      <c r="C4479" s="48" t="n">
        <v>46108</v>
      </c>
      <c r="D4479" s="47" t="s">
        <v>74</v>
      </c>
      <c r="E4479" s="47" t="s">
        <v>65</v>
      </c>
      <c r="F4479" s="47" t="s">
        <v>2284</v>
      </c>
      <c r="G4479" s="47" t="s">
        <v>97</v>
      </c>
      <c r="H4479" s="47" t="s">
        <v>2232</v>
      </c>
      <c r="I4479" s="47" t="n">
        <v>4</v>
      </c>
    </row>
    <row r="4480" customFormat="false" ht="15" hidden="false" customHeight="false" outlineLevel="0" collapsed="false">
      <c r="A4480" s="47" t="s">
        <v>6721</v>
      </c>
      <c r="B4480" s="47" t="s">
        <v>1165</v>
      </c>
      <c r="C4480" s="48" t="n">
        <v>46108</v>
      </c>
      <c r="D4480" s="47" t="s">
        <v>74</v>
      </c>
      <c r="E4480" s="47" t="s">
        <v>65</v>
      </c>
      <c r="F4480" s="47" t="s">
        <v>2284</v>
      </c>
      <c r="G4480" s="47" t="s">
        <v>97</v>
      </c>
      <c r="H4480" s="47" t="s">
        <v>2232</v>
      </c>
      <c r="I4480" s="47" t="n">
        <v>5</v>
      </c>
    </row>
    <row r="4481" customFormat="false" ht="15" hidden="false" customHeight="false" outlineLevel="0" collapsed="false">
      <c r="A4481" s="47" t="s">
        <v>6722</v>
      </c>
      <c r="B4481" s="47" t="s">
        <v>1165</v>
      </c>
      <c r="C4481" s="48" t="n">
        <v>46108</v>
      </c>
      <c r="D4481" s="47" t="s">
        <v>74</v>
      </c>
      <c r="E4481" s="47" t="s">
        <v>65</v>
      </c>
      <c r="F4481" s="47" t="s">
        <v>2289</v>
      </c>
      <c r="G4481" s="47" t="s">
        <v>97</v>
      </c>
      <c r="H4481" s="47" t="s">
        <v>2232</v>
      </c>
      <c r="I4481" s="47" t="n">
        <v>5</v>
      </c>
    </row>
    <row r="4482" customFormat="false" ht="15" hidden="false" customHeight="false" outlineLevel="0" collapsed="false">
      <c r="A4482" s="47" t="s">
        <v>6723</v>
      </c>
      <c r="B4482" s="47" t="s">
        <v>1165</v>
      </c>
      <c r="C4482" s="48" t="n">
        <v>46108</v>
      </c>
      <c r="D4482" s="47" t="s">
        <v>74</v>
      </c>
      <c r="E4482" s="47" t="s">
        <v>65</v>
      </c>
      <c r="F4482" s="47" t="s">
        <v>2289</v>
      </c>
      <c r="G4482" s="47" t="s">
        <v>97</v>
      </c>
      <c r="H4482" s="47" t="s">
        <v>2232</v>
      </c>
      <c r="I4482" s="47" t="n">
        <v>4</v>
      </c>
    </row>
    <row r="4483" customFormat="false" ht="15" hidden="false" customHeight="false" outlineLevel="0" collapsed="false">
      <c r="A4483" s="47" t="s">
        <v>6724</v>
      </c>
      <c r="B4483" s="47" t="s">
        <v>1166</v>
      </c>
      <c r="C4483" s="48" t="n">
        <v>46108</v>
      </c>
      <c r="D4483" s="47" t="s">
        <v>75</v>
      </c>
      <c r="E4483" s="47" t="s">
        <v>65</v>
      </c>
      <c r="F4483" s="47" t="s">
        <v>2284</v>
      </c>
      <c r="G4483" s="47" t="s">
        <v>95</v>
      </c>
      <c r="H4483" s="47" t="s">
        <v>2245</v>
      </c>
      <c r="I4483" s="47" t="n">
        <v>29</v>
      </c>
    </row>
    <row r="4484" customFormat="false" ht="15" hidden="false" customHeight="false" outlineLevel="0" collapsed="false">
      <c r="A4484" s="47" t="s">
        <v>6725</v>
      </c>
      <c r="B4484" s="47" t="s">
        <v>1166</v>
      </c>
      <c r="C4484" s="48" t="n">
        <v>46108</v>
      </c>
      <c r="D4484" s="47" t="s">
        <v>75</v>
      </c>
      <c r="E4484" s="47" t="s">
        <v>65</v>
      </c>
      <c r="F4484" s="47" t="s">
        <v>2284</v>
      </c>
      <c r="G4484" s="47" t="s">
        <v>97</v>
      </c>
      <c r="H4484" s="47" t="s">
        <v>2232</v>
      </c>
      <c r="I4484" s="47" t="n">
        <v>4</v>
      </c>
    </row>
    <row r="4485" customFormat="false" ht="15" hidden="false" customHeight="false" outlineLevel="0" collapsed="false">
      <c r="A4485" s="47" t="s">
        <v>6726</v>
      </c>
      <c r="B4485" s="47" t="s">
        <v>1166</v>
      </c>
      <c r="C4485" s="48" t="n">
        <v>46108</v>
      </c>
      <c r="D4485" s="47" t="s">
        <v>75</v>
      </c>
      <c r="E4485" s="47" t="s">
        <v>65</v>
      </c>
      <c r="F4485" s="47" t="s">
        <v>2284</v>
      </c>
      <c r="G4485" s="47" t="s">
        <v>97</v>
      </c>
      <c r="H4485" s="47" t="s">
        <v>2232</v>
      </c>
      <c r="I4485" s="47" t="n">
        <v>2</v>
      </c>
    </row>
    <row r="4486" customFormat="false" ht="15" hidden="false" customHeight="false" outlineLevel="0" collapsed="false">
      <c r="A4486" s="47" t="s">
        <v>6727</v>
      </c>
      <c r="B4486" s="47" t="s">
        <v>1166</v>
      </c>
      <c r="C4486" s="48" t="n">
        <v>46108</v>
      </c>
      <c r="D4486" s="47" t="s">
        <v>75</v>
      </c>
      <c r="E4486" s="47" t="s">
        <v>65</v>
      </c>
      <c r="F4486" s="47" t="s">
        <v>2289</v>
      </c>
      <c r="G4486" s="47" t="s">
        <v>97</v>
      </c>
      <c r="H4486" s="47" t="s">
        <v>2232</v>
      </c>
      <c r="I4486" s="47" t="n">
        <v>6</v>
      </c>
    </row>
    <row r="4487" customFormat="false" ht="15" hidden="false" customHeight="false" outlineLevel="0" collapsed="false">
      <c r="A4487" s="47" t="s">
        <v>6728</v>
      </c>
      <c r="B4487" s="47" t="s">
        <v>1166</v>
      </c>
      <c r="C4487" s="48" t="n">
        <v>46108</v>
      </c>
      <c r="D4487" s="47" t="s">
        <v>75</v>
      </c>
      <c r="E4487" s="47" t="s">
        <v>65</v>
      </c>
      <c r="F4487" s="47" t="s">
        <v>2284</v>
      </c>
      <c r="G4487" s="47" t="s">
        <v>97</v>
      </c>
      <c r="H4487" s="47" t="s">
        <v>2232</v>
      </c>
      <c r="I4487" s="47" t="n">
        <v>2</v>
      </c>
    </row>
    <row r="4488" customFormat="false" ht="15" hidden="false" customHeight="false" outlineLevel="0" collapsed="false">
      <c r="A4488" s="47" t="s">
        <v>6729</v>
      </c>
      <c r="B4488" s="47" t="s">
        <v>1166</v>
      </c>
      <c r="C4488" s="48" t="n">
        <v>46108</v>
      </c>
      <c r="D4488" s="47" t="s">
        <v>75</v>
      </c>
      <c r="E4488" s="47" t="s">
        <v>65</v>
      </c>
      <c r="F4488" s="47" t="s">
        <v>2284</v>
      </c>
      <c r="G4488" s="47" t="s">
        <v>97</v>
      </c>
      <c r="H4488" s="47" t="s">
        <v>2232</v>
      </c>
      <c r="I4488" s="47" t="n">
        <v>6</v>
      </c>
    </row>
    <row r="4489" customFormat="false" ht="15" hidden="false" customHeight="false" outlineLevel="0" collapsed="false">
      <c r="A4489" s="47" t="s">
        <v>6730</v>
      </c>
      <c r="B4489" s="47" t="s">
        <v>1167</v>
      </c>
      <c r="C4489" s="48" t="n">
        <v>46109</v>
      </c>
      <c r="D4489" s="47" t="s">
        <v>73</v>
      </c>
      <c r="E4489" s="47" t="s">
        <v>62</v>
      </c>
      <c r="F4489" s="47" t="s">
        <v>2317</v>
      </c>
      <c r="G4489" s="47" t="s">
        <v>93</v>
      </c>
      <c r="H4489" s="47" t="s">
        <v>2253</v>
      </c>
      <c r="I4489" s="47" t="n">
        <v>16</v>
      </c>
    </row>
    <row r="4490" customFormat="false" ht="15" hidden="false" customHeight="false" outlineLevel="0" collapsed="false">
      <c r="A4490" s="47" t="s">
        <v>6731</v>
      </c>
      <c r="B4490" s="47" t="s">
        <v>1167</v>
      </c>
      <c r="C4490" s="48" t="n">
        <v>46109</v>
      </c>
      <c r="D4490" s="47" t="s">
        <v>73</v>
      </c>
      <c r="E4490" s="47" t="s">
        <v>62</v>
      </c>
      <c r="F4490" s="47" t="s">
        <v>2317</v>
      </c>
      <c r="G4490" s="47" t="s">
        <v>93</v>
      </c>
      <c r="H4490" s="47" t="s">
        <v>2253</v>
      </c>
      <c r="I4490" s="47" t="n">
        <v>23</v>
      </c>
    </row>
    <row r="4491" customFormat="false" ht="15" hidden="false" customHeight="false" outlineLevel="0" collapsed="false">
      <c r="A4491" s="47" t="s">
        <v>6732</v>
      </c>
      <c r="B4491" s="47" t="s">
        <v>1167</v>
      </c>
      <c r="C4491" s="48" t="n">
        <v>46109</v>
      </c>
      <c r="D4491" s="47" t="s">
        <v>73</v>
      </c>
      <c r="E4491" s="47" t="s">
        <v>62</v>
      </c>
      <c r="F4491" s="47" t="s">
        <v>2228</v>
      </c>
      <c r="G4491" s="47" t="s">
        <v>97</v>
      </c>
      <c r="H4491" s="47" t="s">
        <v>2232</v>
      </c>
      <c r="I4491" s="47" t="n">
        <v>3</v>
      </c>
    </row>
    <row r="4492" customFormat="false" ht="15" hidden="false" customHeight="false" outlineLevel="0" collapsed="false">
      <c r="A4492" s="47" t="s">
        <v>6733</v>
      </c>
      <c r="B4492" s="47" t="s">
        <v>1167</v>
      </c>
      <c r="C4492" s="48" t="n">
        <v>46109</v>
      </c>
      <c r="D4492" s="47" t="s">
        <v>73</v>
      </c>
      <c r="E4492" s="47" t="s">
        <v>62</v>
      </c>
      <c r="F4492" s="47" t="s">
        <v>2228</v>
      </c>
      <c r="G4492" s="47" t="s">
        <v>97</v>
      </c>
      <c r="H4492" s="47" t="s">
        <v>2232</v>
      </c>
      <c r="I4492" s="47" t="n">
        <v>7</v>
      </c>
    </row>
    <row r="4493" customFormat="false" ht="15" hidden="false" customHeight="false" outlineLevel="0" collapsed="false">
      <c r="A4493" s="47" t="s">
        <v>6734</v>
      </c>
      <c r="B4493" s="47" t="s">
        <v>1167</v>
      </c>
      <c r="C4493" s="48" t="n">
        <v>46109</v>
      </c>
      <c r="D4493" s="47" t="s">
        <v>73</v>
      </c>
      <c r="E4493" s="47" t="s">
        <v>62</v>
      </c>
      <c r="F4493" s="47" t="s">
        <v>2231</v>
      </c>
      <c r="G4493" s="47" t="s">
        <v>97</v>
      </c>
      <c r="H4493" s="47" t="s">
        <v>2232</v>
      </c>
      <c r="I4493" s="47" t="n">
        <v>6</v>
      </c>
    </row>
    <row r="4494" customFormat="false" ht="15" hidden="false" customHeight="false" outlineLevel="0" collapsed="false">
      <c r="A4494" s="47" t="s">
        <v>6735</v>
      </c>
      <c r="B4494" s="47" t="s">
        <v>1167</v>
      </c>
      <c r="C4494" s="48" t="n">
        <v>46109</v>
      </c>
      <c r="D4494" s="47" t="s">
        <v>73</v>
      </c>
      <c r="E4494" s="47" t="s">
        <v>62</v>
      </c>
      <c r="F4494" s="47" t="s">
        <v>2228</v>
      </c>
      <c r="G4494" s="47" t="s">
        <v>97</v>
      </c>
      <c r="H4494" s="47" t="s">
        <v>2232</v>
      </c>
      <c r="I4494" s="47" t="n">
        <v>6</v>
      </c>
    </row>
    <row r="4495" customFormat="false" ht="15" hidden="false" customHeight="false" outlineLevel="0" collapsed="false">
      <c r="A4495" s="47" t="s">
        <v>6736</v>
      </c>
      <c r="B4495" s="47" t="s">
        <v>1167</v>
      </c>
      <c r="C4495" s="48" t="n">
        <v>46109</v>
      </c>
      <c r="D4495" s="47" t="s">
        <v>73</v>
      </c>
      <c r="E4495" s="47" t="s">
        <v>62</v>
      </c>
      <c r="F4495" s="47" t="s">
        <v>2231</v>
      </c>
      <c r="G4495" s="47" t="s">
        <v>97</v>
      </c>
      <c r="H4495" s="47" t="s">
        <v>2232</v>
      </c>
      <c r="I4495" s="47" t="n">
        <v>3</v>
      </c>
    </row>
    <row r="4496" customFormat="false" ht="15" hidden="false" customHeight="false" outlineLevel="0" collapsed="false">
      <c r="A4496" s="47" t="s">
        <v>6737</v>
      </c>
      <c r="B4496" s="47" t="s">
        <v>1167</v>
      </c>
      <c r="C4496" s="48" t="n">
        <v>46109</v>
      </c>
      <c r="D4496" s="47" t="s">
        <v>73</v>
      </c>
      <c r="E4496" s="47" t="s">
        <v>62</v>
      </c>
      <c r="F4496" s="47" t="s">
        <v>2228</v>
      </c>
      <c r="G4496" s="47" t="s">
        <v>97</v>
      </c>
      <c r="H4496" s="47" t="s">
        <v>2232</v>
      </c>
      <c r="I4496" s="47" t="n">
        <v>4</v>
      </c>
    </row>
    <row r="4497" customFormat="false" ht="15" hidden="false" customHeight="false" outlineLevel="0" collapsed="false">
      <c r="A4497" s="47" t="s">
        <v>6738</v>
      </c>
      <c r="B4497" s="47" t="s">
        <v>1167</v>
      </c>
      <c r="C4497" s="48" t="n">
        <v>46109</v>
      </c>
      <c r="D4497" s="47" t="s">
        <v>73</v>
      </c>
      <c r="E4497" s="47" t="s">
        <v>62</v>
      </c>
      <c r="F4497" s="47" t="s">
        <v>2228</v>
      </c>
      <c r="G4497" s="47" t="s">
        <v>97</v>
      </c>
      <c r="H4497" s="47" t="s">
        <v>2232</v>
      </c>
      <c r="I4497" s="47" t="n">
        <v>7</v>
      </c>
    </row>
    <row r="4498" customFormat="false" ht="15" hidden="false" customHeight="false" outlineLevel="0" collapsed="false">
      <c r="A4498" s="47" t="s">
        <v>6739</v>
      </c>
      <c r="B4498" s="47" t="s">
        <v>1167</v>
      </c>
      <c r="C4498" s="48" t="n">
        <v>46109</v>
      </c>
      <c r="D4498" s="47" t="s">
        <v>73</v>
      </c>
      <c r="E4498" s="47" t="s">
        <v>62</v>
      </c>
      <c r="F4498" s="47" t="s">
        <v>2317</v>
      </c>
      <c r="G4498" s="47" t="s">
        <v>97</v>
      </c>
      <c r="H4498" s="47" t="s">
        <v>2232</v>
      </c>
      <c r="I4498" s="47" t="n">
        <v>4</v>
      </c>
    </row>
    <row r="4499" customFormat="false" ht="15" hidden="false" customHeight="false" outlineLevel="0" collapsed="false">
      <c r="A4499" s="47" t="s">
        <v>6740</v>
      </c>
      <c r="B4499" s="47" t="s">
        <v>1168</v>
      </c>
      <c r="C4499" s="48" t="n">
        <v>46109</v>
      </c>
      <c r="D4499" s="47" t="s">
        <v>74</v>
      </c>
      <c r="E4499" s="47" t="s">
        <v>62</v>
      </c>
      <c r="F4499" s="47" t="s">
        <v>2231</v>
      </c>
      <c r="G4499" s="47" t="s">
        <v>96</v>
      </c>
      <c r="H4499" s="47" t="s">
        <v>2270</v>
      </c>
      <c r="I4499" s="47" t="n">
        <v>27</v>
      </c>
    </row>
    <row r="4500" customFormat="false" ht="15" hidden="false" customHeight="false" outlineLevel="0" collapsed="false">
      <c r="A4500" s="47" t="s">
        <v>6741</v>
      </c>
      <c r="B4500" s="47" t="s">
        <v>1168</v>
      </c>
      <c r="C4500" s="48" t="n">
        <v>46109</v>
      </c>
      <c r="D4500" s="47" t="s">
        <v>74</v>
      </c>
      <c r="E4500" s="47" t="s">
        <v>62</v>
      </c>
      <c r="F4500" s="47" t="s">
        <v>2231</v>
      </c>
      <c r="G4500" s="47" t="s">
        <v>97</v>
      </c>
      <c r="H4500" s="47" t="s">
        <v>2232</v>
      </c>
      <c r="I4500" s="47" t="n">
        <v>4</v>
      </c>
    </row>
    <row r="4501" customFormat="false" ht="15" hidden="false" customHeight="false" outlineLevel="0" collapsed="false">
      <c r="A4501" s="47" t="s">
        <v>6742</v>
      </c>
      <c r="B4501" s="47" t="s">
        <v>1168</v>
      </c>
      <c r="C4501" s="48" t="n">
        <v>46109</v>
      </c>
      <c r="D4501" s="47" t="s">
        <v>74</v>
      </c>
      <c r="E4501" s="47" t="s">
        <v>62</v>
      </c>
      <c r="F4501" s="47" t="s">
        <v>2231</v>
      </c>
      <c r="G4501" s="47" t="s">
        <v>97</v>
      </c>
      <c r="H4501" s="47" t="s">
        <v>2232</v>
      </c>
      <c r="I4501" s="47" t="n">
        <v>7</v>
      </c>
    </row>
    <row r="4502" customFormat="false" ht="15" hidden="false" customHeight="false" outlineLevel="0" collapsed="false">
      <c r="A4502" s="47" t="s">
        <v>6743</v>
      </c>
      <c r="B4502" s="47" t="s">
        <v>1168</v>
      </c>
      <c r="C4502" s="48" t="n">
        <v>46109</v>
      </c>
      <c r="D4502" s="47" t="s">
        <v>74</v>
      </c>
      <c r="E4502" s="47" t="s">
        <v>62</v>
      </c>
      <c r="F4502" s="47" t="s">
        <v>2228</v>
      </c>
      <c r="G4502" s="47" t="s">
        <v>97</v>
      </c>
      <c r="H4502" s="47" t="s">
        <v>2232</v>
      </c>
      <c r="I4502" s="47" t="n">
        <v>2</v>
      </c>
    </row>
    <row r="4503" customFormat="false" ht="15" hidden="false" customHeight="false" outlineLevel="0" collapsed="false">
      <c r="A4503" s="47" t="s">
        <v>6744</v>
      </c>
      <c r="B4503" s="47" t="s">
        <v>1168</v>
      </c>
      <c r="C4503" s="48" t="n">
        <v>46109</v>
      </c>
      <c r="D4503" s="47" t="s">
        <v>74</v>
      </c>
      <c r="E4503" s="47" t="s">
        <v>62</v>
      </c>
      <c r="F4503" s="47" t="s">
        <v>2228</v>
      </c>
      <c r="G4503" s="47" t="s">
        <v>97</v>
      </c>
      <c r="H4503" s="47" t="s">
        <v>2232</v>
      </c>
      <c r="I4503" s="47" t="n">
        <v>5</v>
      </c>
    </row>
    <row r="4504" customFormat="false" ht="15" hidden="false" customHeight="false" outlineLevel="0" collapsed="false">
      <c r="A4504" s="47" t="s">
        <v>6745</v>
      </c>
      <c r="B4504" s="47" t="s">
        <v>1168</v>
      </c>
      <c r="C4504" s="48" t="n">
        <v>46109</v>
      </c>
      <c r="D4504" s="47" t="s">
        <v>74</v>
      </c>
      <c r="E4504" s="47" t="s">
        <v>62</v>
      </c>
      <c r="F4504" s="47" t="s">
        <v>2228</v>
      </c>
      <c r="G4504" s="47" t="s">
        <v>97</v>
      </c>
      <c r="H4504" s="47" t="s">
        <v>2232</v>
      </c>
      <c r="I4504" s="47" t="n">
        <v>7</v>
      </c>
    </row>
    <row r="4505" customFormat="false" ht="15" hidden="false" customHeight="false" outlineLevel="0" collapsed="false">
      <c r="A4505" s="47" t="s">
        <v>6746</v>
      </c>
      <c r="B4505" s="47" t="s">
        <v>1168</v>
      </c>
      <c r="C4505" s="48" t="n">
        <v>46109</v>
      </c>
      <c r="D4505" s="47" t="s">
        <v>74</v>
      </c>
      <c r="E4505" s="47" t="s">
        <v>62</v>
      </c>
      <c r="F4505" s="47" t="s">
        <v>2228</v>
      </c>
      <c r="G4505" s="47" t="s">
        <v>97</v>
      </c>
      <c r="H4505" s="47" t="s">
        <v>2232</v>
      </c>
      <c r="I4505" s="47" t="n">
        <v>6</v>
      </c>
    </row>
    <row r="4506" customFormat="false" ht="15" hidden="false" customHeight="false" outlineLevel="0" collapsed="false">
      <c r="A4506" s="47" t="s">
        <v>6747</v>
      </c>
      <c r="B4506" s="47" t="s">
        <v>1169</v>
      </c>
      <c r="C4506" s="48" t="n">
        <v>46109</v>
      </c>
      <c r="D4506" s="47" t="s">
        <v>75</v>
      </c>
      <c r="E4506" s="47" t="s">
        <v>62</v>
      </c>
      <c r="F4506" s="47" t="s">
        <v>2228</v>
      </c>
      <c r="G4506" s="47" t="s">
        <v>97</v>
      </c>
      <c r="H4506" s="47" t="s">
        <v>2232</v>
      </c>
      <c r="I4506" s="47" t="n">
        <v>2</v>
      </c>
    </row>
    <row r="4507" customFormat="false" ht="15" hidden="false" customHeight="false" outlineLevel="0" collapsed="false">
      <c r="A4507" s="47" t="s">
        <v>6748</v>
      </c>
      <c r="B4507" s="47" t="s">
        <v>1169</v>
      </c>
      <c r="C4507" s="48" t="n">
        <v>46109</v>
      </c>
      <c r="D4507" s="47" t="s">
        <v>75</v>
      </c>
      <c r="E4507" s="47" t="s">
        <v>62</v>
      </c>
      <c r="F4507" s="47" t="s">
        <v>2231</v>
      </c>
      <c r="G4507" s="47" t="s">
        <v>97</v>
      </c>
      <c r="H4507" s="47" t="s">
        <v>2232</v>
      </c>
      <c r="I4507" s="47" t="n">
        <v>6</v>
      </c>
    </row>
    <row r="4508" customFormat="false" ht="15" hidden="false" customHeight="false" outlineLevel="0" collapsed="false">
      <c r="A4508" s="47" t="s">
        <v>6749</v>
      </c>
      <c r="B4508" s="47" t="s">
        <v>1169</v>
      </c>
      <c r="C4508" s="48" t="n">
        <v>46109</v>
      </c>
      <c r="D4508" s="47" t="s">
        <v>75</v>
      </c>
      <c r="E4508" s="47" t="s">
        <v>62</v>
      </c>
      <c r="F4508" s="47" t="s">
        <v>2228</v>
      </c>
      <c r="G4508" s="47" t="s">
        <v>97</v>
      </c>
      <c r="H4508" s="47" t="s">
        <v>2232</v>
      </c>
      <c r="I4508" s="47" t="n">
        <v>5</v>
      </c>
    </row>
    <row r="4509" customFormat="false" ht="15" hidden="false" customHeight="false" outlineLevel="0" collapsed="false">
      <c r="A4509" s="47" t="s">
        <v>6750</v>
      </c>
      <c r="B4509" s="47" t="s">
        <v>1169</v>
      </c>
      <c r="C4509" s="48" t="n">
        <v>46109</v>
      </c>
      <c r="D4509" s="47" t="s">
        <v>75</v>
      </c>
      <c r="E4509" s="47" t="s">
        <v>62</v>
      </c>
      <c r="F4509" s="47" t="s">
        <v>2231</v>
      </c>
      <c r="G4509" s="47" t="s">
        <v>97</v>
      </c>
      <c r="H4509" s="47" t="s">
        <v>2232</v>
      </c>
      <c r="I4509" s="47" t="n">
        <v>4</v>
      </c>
    </row>
    <row r="4510" customFormat="false" ht="15" hidden="false" customHeight="false" outlineLevel="0" collapsed="false">
      <c r="A4510" s="47" t="s">
        <v>6751</v>
      </c>
      <c r="B4510" s="47" t="s">
        <v>1169</v>
      </c>
      <c r="C4510" s="48" t="n">
        <v>46109</v>
      </c>
      <c r="D4510" s="47" t="s">
        <v>75</v>
      </c>
      <c r="E4510" s="47" t="s">
        <v>62</v>
      </c>
      <c r="F4510" s="47" t="s">
        <v>2231</v>
      </c>
      <c r="G4510" s="47" t="s">
        <v>97</v>
      </c>
      <c r="H4510" s="47" t="s">
        <v>2232</v>
      </c>
      <c r="I4510" s="47" t="n">
        <v>5</v>
      </c>
    </row>
    <row r="4511" customFormat="false" ht="15" hidden="false" customHeight="false" outlineLevel="0" collapsed="false">
      <c r="A4511" s="47" t="s">
        <v>6752</v>
      </c>
      <c r="B4511" s="47" t="s">
        <v>1169</v>
      </c>
      <c r="C4511" s="48" t="n">
        <v>46109</v>
      </c>
      <c r="D4511" s="47" t="s">
        <v>75</v>
      </c>
      <c r="E4511" s="47" t="s">
        <v>62</v>
      </c>
      <c r="F4511" s="47" t="s">
        <v>2228</v>
      </c>
      <c r="G4511" s="47" t="s">
        <v>97</v>
      </c>
      <c r="H4511" s="47" t="s">
        <v>2232</v>
      </c>
      <c r="I4511" s="47" t="n">
        <v>6</v>
      </c>
    </row>
    <row r="4512" customFormat="false" ht="15" hidden="false" customHeight="false" outlineLevel="0" collapsed="false">
      <c r="A4512" s="47" t="s">
        <v>6753</v>
      </c>
      <c r="B4512" s="47" t="s">
        <v>1170</v>
      </c>
      <c r="C4512" s="48" t="n">
        <v>46109</v>
      </c>
      <c r="D4512" s="47" t="s">
        <v>73</v>
      </c>
      <c r="E4512" s="47" t="s">
        <v>63</v>
      </c>
      <c r="F4512" s="47" t="s">
        <v>2252</v>
      </c>
      <c r="G4512" s="47" t="s">
        <v>93</v>
      </c>
      <c r="H4512" s="47" t="s">
        <v>2253</v>
      </c>
      <c r="I4512" s="47" t="n">
        <v>126</v>
      </c>
    </row>
    <row r="4513" customFormat="false" ht="15" hidden="false" customHeight="false" outlineLevel="0" collapsed="false">
      <c r="A4513" s="47" t="s">
        <v>6754</v>
      </c>
      <c r="B4513" s="47" t="s">
        <v>1170</v>
      </c>
      <c r="C4513" s="48" t="n">
        <v>46109</v>
      </c>
      <c r="D4513" s="47" t="s">
        <v>73</v>
      </c>
      <c r="E4513" s="47" t="s">
        <v>63</v>
      </c>
      <c r="F4513" s="47" t="s">
        <v>2252</v>
      </c>
      <c r="G4513" s="47" t="s">
        <v>96</v>
      </c>
      <c r="H4513" s="47" t="s">
        <v>2270</v>
      </c>
      <c r="I4513" s="47" t="n">
        <v>28</v>
      </c>
    </row>
    <row r="4514" customFormat="false" ht="15" hidden="false" customHeight="false" outlineLevel="0" collapsed="false">
      <c r="A4514" s="47" t="s">
        <v>6755</v>
      </c>
      <c r="B4514" s="47" t="s">
        <v>1170</v>
      </c>
      <c r="C4514" s="48" t="n">
        <v>46109</v>
      </c>
      <c r="D4514" s="47" t="s">
        <v>73</v>
      </c>
      <c r="E4514" s="47" t="s">
        <v>63</v>
      </c>
      <c r="F4514" s="47" t="s">
        <v>2260</v>
      </c>
      <c r="G4514" s="47" t="s">
        <v>97</v>
      </c>
      <c r="H4514" s="47" t="s">
        <v>2232</v>
      </c>
      <c r="I4514" s="47" t="n">
        <v>7</v>
      </c>
    </row>
    <row r="4515" customFormat="false" ht="15" hidden="false" customHeight="false" outlineLevel="0" collapsed="false">
      <c r="A4515" s="47" t="s">
        <v>6756</v>
      </c>
      <c r="B4515" s="47" t="s">
        <v>1171</v>
      </c>
      <c r="C4515" s="48" t="n">
        <v>46109</v>
      </c>
      <c r="D4515" s="47" t="s">
        <v>74</v>
      </c>
      <c r="E4515" s="47" t="s">
        <v>63</v>
      </c>
      <c r="F4515" s="47" t="s">
        <v>2252</v>
      </c>
      <c r="G4515" s="47" t="s">
        <v>97</v>
      </c>
      <c r="H4515" s="47" t="s">
        <v>2232</v>
      </c>
      <c r="I4515" s="47" t="n">
        <v>7</v>
      </c>
    </row>
    <row r="4516" customFormat="false" ht="15" hidden="false" customHeight="false" outlineLevel="0" collapsed="false">
      <c r="A4516" s="47" t="s">
        <v>6757</v>
      </c>
      <c r="B4516" s="47" t="s">
        <v>1171</v>
      </c>
      <c r="C4516" s="48" t="n">
        <v>46109</v>
      </c>
      <c r="D4516" s="47" t="s">
        <v>74</v>
      </c>
      <c r="E4516" s="47" t="s">
        <v>63</v>
      </c>
      <c r="F4516" s="47" t="s">
        <v>2252</v>
      </c>
      <c r="G4516" s="47" t="s">
        <v>97</v>
      </c>
      <c r="H4516" s="47" t="s">
        <v>2232</v>
      </c>
      <c r="I4516" s="47" t="n">
        <v>7</v>
      </c>
    </row>
    <row r="4517" customFormat="false" ht="15" hidden="false" customHeight="false" outlineLevel="0" collapsed="false">
      <c r="A4517" s="47" t="s">
        <v>6758</v>
      </c>
      <c r="B4517" s="47" t="s">
        <v>1171</v>
      </c>
      <c r="C4517" s="48" t="n">
        <v>46109</v>
      </c>
      <c r="D4517" s="47" t="s">
        <v>74</v>
      </c>
      <c r="E4517" s="47" t="s">
        <v>63</v>
      </c>
      <c r="F4517" s="47" t="s">
        <v>2260</v>
      </c>
      <c r="G4517" s="47" t="s">
        <v>97</v>
      </c>
      <c r="H4517" s="47" t="s">
        <v>2232</v>
      </c>
      <c r="I4517" s="47" t="n">
        <v>5</v>
      </c>
    </row>
    <row r="4518" customFormat="false" ht="15" hidden="false" customHeight="false" outlineLevel="0" collapsed="false">
      <c r="A4518" s="47" t="s">
        <v>6759</v>
      </c>
      <c r="B4518" s="47" t="s">
        <v>1172</v>
      </c>
      <c r="C4518" s="48" t="n">
        <v>46109</v>
      </c>
      <c r="D4518" s="47" t="s">
        <v>75</v>
      </c>
      <c r="E4518" s="47" t="s">
        <v>63</v>
      </c>
      <c r="F4518" s="47" t="s">
        <v>2255</v>
      </c>
      <c r="G4518" s="47" t="s">
        <v>93</v>
      </c>
      <c r="H4518" s="47" t="s">
        <v>2253</v>
      </c>
      <c r="I4518" s="47" t="n">
        <v>91</v>
      </c>
    </row>
    <row r="4519" customFormat="false" ht="15" hidden="false" customHeight="false" outlineLevel="0" collapsed="false">
      <c r="A4519" s="47" t="s">
        <v>6760</v>
      </c>
      <c r="B4519" s="47" t="s">
        <v>1172</v>
      </c>
      <c r="C4519" s="48" t="n">
        <v>46109</v>
      </c>
      <c r="D4519" s="47" t="s">
        <v>75</v>
      </c>
      <c r="E4519" s="47" t="s">
        <v>63</v>
      </c>
      <c r="F4519" s="47" t="s">
        <v>2255</v>
      </c>
      <c r="G4519" s="47" t="s">
        <v>93</v>
      </c>
      <c r="H4519" s="47" t="s">
        <v>2253</v>
      </c>
      <c r="I4519" s="47" t="n">
        <v>53</v>
      </c>
    </row>
    <row r="4520" customFormat="false" ht="15" hidden="false" customHeight="false" outlineLevel="0" collapsed="false">
      <c r="A4520" s="47" t="s">
        <v>6761</v>
      </c>
      <c r="B4520" s="47" t="s">
        <v>1172</v>
      </c>
      <c r="C4520" s="48" t="n">
        <v>46109</v>
      </c>
      <c r="D4520" s="47" t="s">
        <v>75</v>
      </c>
      <c r="E4520" s="47" t="s">
        <v>63</v>
      </c>
      <c r="F4520" s="47" t="s">
        <v>2252</v>
      </c>
      <c r="G4520" s="47" t="s">
        <v>96</v>
      </c>
      <c r="H4520" s="47" t="s">
        <v>2270</v>
      </c>
      <c r="I4520" s="47" t="n">
        <v>22</v>
      </c>
    </row>
    <row r="4521" customFormat="false" ht="15" hidden="false" customHeight="false" outlineLevel="0" collapsed="false">
      <c r="A4521" s="47" t="s">
        <v>6762</v>
      </c>
      <c r="B4521" s="47" t="s">
        <v>1172</v>
      </c>
      <c r="C4521" s="48" t="n">
        <v>46109</v>
      </c>
      <c r="D4521" s="47" t="s">
        <v>75</v>
      </c>
      <c r="E4521" s="47" t="s">
        <v>63</v>
      </c>
      <c r="F4521" s="47" t="s">
        <v>2255</v>
      </c>
      <c r="G4521" s="47" t="s">
        <v>97</v>
      </c>
      <c r="H4521" s="47" t="s">
        <v>2232</v>
      </c>
      <c r="I4521" s="47" t="n">
        <v>2</v>
      </c>
    </row>
    <row r="4522" customFormat="false" ht="15" hidden="false" customHeight="false" outlineLevel="0" collapsed="false">
      <c r="A4522" s="47" t="s">
        <v>6763</v>
      </c>
      <c r="B4522" s="47" t="s">
        <v>1172</v>
      </c>
      <c r="C4522" s="48" t="n">
        <v>46109</v>
      </c>
      <c r="D4522" s="47" t="s">
        <v>75</v>
      </c>
      <c r="E4522" s="47" t="s">
        <v>63</v>
      </c>
      <c r="F4522" s="47" t="s">
        <v>2252</v>
      </c>
      <c r="G4522" s="47" t="s">
        <v>97</v>
      </c>
      <c r="H4522" s="47" t="s">
        <v>2232</v>
      </c>
      <c r="I4522" s="47" t="n">
        <v>6</v>
      </c>
    </row>
    <row r="4523" customFormat="false" ht="15" hidden="false" customHeight="false" outlineLevel="0" collapsed="false">
      <c r="A4523" s="47" t="s">
        <v>6764</v>
      </c>
      <c r="B4523" s="47" t="s">
        <v>1172</v>
      </c>
      <c r="C4523" s="48" t="n">
        <v>46109</v>
      </c>
      <c r="D4523" s="47" t="s">
        <v>75</v>
      </c>
      <c r="E4523" s="47" t="s">
        <v>63</v>
      </c>
      <c r="F4523" s="47" t="s">
        <v>2255</v>
      </c>
      <c r="G4523" s="47" t="s">
        <v>97</v>
      </c>
      <c r="H4523" s="47" t="s">
        <v>2232</v>
      </c>
      <c r="I4523" s="47" t="n">
        <v>3</v>
      </c>
    </row>
    <row r="4524" customFormat="false" ht="15" hidden="false" customHeight="false" outlineLevel="0" collapsed="false">
      <c r="A4524" s="47" t="s">
        <v>6765</v>
      </c>
      <c r="B4524" s="47" t="s">
        <v>1172</v>
      </c>
      <c r="C4524" s="48" t="n">
        <v>46109</v>
      </c>
      <c r="D4524" s="47" t="s">
        <v>75</v>
      </c>
      <c r="E4524" s="47" t="s">
        <v>63</v>
      </c>
      <c r="F4524" s="47" t="s">
        <v>2255</v>
      </c>
      <c r="G4524" s="47" t="s">
        <v>97</v>
      </c>
      <c r="H4524" s="47" t="s">
        <v>2232</v>
      </c>
      <c r="I4524" s="47" t="n">
        <v>2</v>
      </c>
    </row>
    <row r="4525" customFormat="false" ht="15" hidden="false" customHeight="false" outlineLevel="0" collapsed="false">
      <c r="A4525" s="47" t="s">
        <v>6766</v>
      </c>
      <c r="B4525" s="47" t="s">
        <v>1173</v>
      </c>
      <c r="C4525" s="48" t="n">
        <v>46109</v>
      </c>
      <c r="D4525" s="47" t="s">
        <v>73</v>
      </c>
      <c r="E4525" s="47" t="s">
        <v>64</v>
      </c>
      <c r="F4525" s="47" t="s">
        <v>2278</v>
      </c>
      <c r="G4525" s="47" t="s">
        <v>93</v>
      </c>
      <c r="H4525" s="47" t="s">
        <v>2253</v>
      </c>
      <c r="I4525" s="47" t="n">
        <v>13</v>
      </c>
    </row>
    <row r="4526" customFormat="false" ht="15" hidden="false" customHeight="false" outlineLevel="0" collapsed="false">
      <c r="A4526" s="47" t="s">
        <v>6767</v>
      </c>
      <c r="B4526" s="47" t="s">
        <v>1173</v>
      </c>
      <c r="C4526" s="48" t="n">
        <v>46109</v>
      </c>
      <c r="D4526" s="47" t="s">
        <v>73</v>
      </c>
      <c r="E4526" s="47" t="s">
        <v>64</v>
      </c>
      <c r="F4526" s="47" t="s">
        <v>2278</v>
      </c>
      <c r="G4526" s="47" t="s">
        <v>93</v>
      </c>
      <c r="H4526" s="47" t="s">
        <v>2253</v>
      </c>
      <c r="I4526" s="47" t="n">
        <v>7</v>
      </c>
    </row>
    <row r="4527" customFormat="false" ht="15" hidden="false" customHeight="false" outlineLevel="0" collapsed="false">
      <c r="A4527" s="47" t="s">
        <v>6768</v>
      </c>
      <c r="B4527" s="47" t="s">
        <v>1173</v>
      </c>
      <c r="C4527" s="48" t="n">
        <v>46109</v>
      </c>
      <c r="D4527" s="47" t="s">
        <v>73</v>
      </c>
      <c r="E4527" s="47" t="s">
        <v>64</v>
      </c>
      <c r="F4527" s="47" t="s">
        <v>2278</v>
      </c>
      <c r="G4527" s="47" t="s">
        <v>94</v>
      </c>
      <c r="H4527" s="47" t="s">
        <v>2229</v>
      </c>
      <c r="I4527" s="47" t="n">
        <v>119</v>
      </c>
    </row>
    <row r="4528" customFormat="false" ht="15" hidden="false" customHeight="false" outlineLevel="0" collapsed="false">
      <c r="A4528" s="47" t="s">
        <v>6769</v>
      </c>
      <c r="B4528" s="47" t="s">
        <v>1173</v>
      </c>
      <c r="C4528" s="48" t="n">
        <v>46109</v>
      </c>
      <c r="D4528" s="47" t="s">
        <v>73</v>
      </c>
      <c r="E4528" s="47" t="s">
        <v>64</v>
      </c>
      <c r="F4528" s="47" t="s">
        <v>2280</v>
      </c>
      <c r="G4528" s="47" t="s">
        <v>97</v>
      </c>
      <c r="H4528" s="47" t="s">
        <v>2232</v>
      </c>
      <c r="I4528" s="47" t="n">
        <v>6</v>
      </c>
    </row>
    <row r="4529" customFormat="false" ht="15" hidden="false" customHeight="false" outlineLevel="0" collapsed="false">
      <c r="A4529" s="47" t="s">
        <v>6770</v>
      </c>
      <c r="B4529" s="47" t="s">
        <v>1173</v>
      </c>
      <c r="C4529" s="48" t="n">
        <v>46109</v>
      </c>
      <c r="D4529" s="47" t="s">
        <v>73</v>
      </c>
      <c r="E4529" s="47" t="s">
        <v>64</v>
      </c>
      <c r="F4529" s="47" t="s">
        <v>2278</v>
      </c>
      <c r="G4529" s="47" t="s">
        <v>97</v>
      </c>
      <c r="H4529" s="47" t="s">
        <v>2232</v>
      </c>
      <c r="I4529" s="47" t="n">
        <v>6</v>
      </c>
    </row>
    <row r="4530" customFormat="false" ht="15" hidden="false" customHeight="false" outlineLevel="0" collapsed="false">
      <c r="A4530" s="47" t="s">
        <v>6771</v>
      </c>
      <c r="B4530" s="47" t="s">
        <v>1173</v>
      </c>
      <c r="C4530" s="48" t="n">
        <v>46109</v>
      </c>
      <c r="D4530" s="47" t="s">
        <v>73</v>
      </c>
      <c r="E4530" s="47" t="s">
        <v>64</v>
      </c>
      <c r="F4530" s="47" t="s">
        <v>2278</v>
      </c>
      <c r="G4530" s="47" t="s">
        <v>97</v>
      </c>
      <c r="H4530" s="47" t="s">
        <v>2232</v>
      </c>
      <c r="I4530" s="47" t="n">
        <v>5</v>
      </c>
    </row>
    <row r="4531" customFormat="false" ht="15" hidden="false" customHeight="false" outlineLevel="0" collapsed="false">
      <c r="A4531" s="47" t="s">
        <v>6772</v>
      </c>
      <c r="B4531" s="47" t="s">
        <v>1175</v>
      </c>
      <c r="C4531" s="48" t="n">
        <v>46109</v>
      </c>
      <c r="D4531" s="47" t="s">
        <v>74</v>
      </c>
      <c r="E4531" s="47" t="s">
        <v>64</v>
      </c>
      <c r="F4531" s="47" t="s">
        <v>2278</v>
      </c>
      <c r="G4531" s="47" t="s">
        <v>95</v>
      </c>
      <c r="H4531" s="47" t="s">
        <v>2245</v>
      </c>
      <c r="I4531" s="47" t="n">
        <v>13</v>
      </c>
    </row>
    <row r="4532" customFormat="false" ht="15" hidden="false" customHeight="false" outlineLevel="0" collapsed="false">
      <c r="A4532" s="47" t="s">
        <v>6773</v>
      </c>
      <c r="B4532" s="47" t="s">
        <v>1175</v>
      </c>
      <c r="C4532" s="48" t="n">
        <v>46109</v>
      </c>
      <c r="D4532" s="47" t="s">
        <v>74</v>
      </c>
      <c r="E4532" s="47" t="s">
        <v>64</v>
      </c>
      <c r="F4532" s="47" t="s">
        <v>2278</v>
      </c>
      <c r="G4532" s="47" t="s">
        <v>97</v>
      </c>
      <c r="H4532" s="47" t="s">
        <v>2232</v>
      </c>
      <c r="I4532" s="47" t="n">
        <v>4</v>
      </c>
    </row>
    <row r="4533" customFormat="false" ht="15" hidden="false" customHeight="false" outlineLevel="0" collapsed="false">
      <c r="A4533" s="47" t="s">
        <v>6774</v>
      </c>
      <c r="B4533" s="47" t="s">
        <v>1175</v>
      </c>
      <c r="C4533" s="48" t="n">
        <v>46109</v>
      </c>
      <c r="D4533" s="47" t="s">
        <v>74</v>
      </c>
      <c r="E4533" s="47" t="s">
        <v>64</v>
      </c>
      <c r="F4533" s="47" t="s">
        <v>2278</v>
      </c>
      <c r="G4533" s="47" t="s">
        <v>97</v>
      </c>
      <c r="H4533" s="47" t="s">
        <v>2232</v>
      </c>
      <c r="I4533" s="47" t="n">
        <v>3</v>
      </c>
    </row>
    <row r="4534" customFormat="false" ht="15" hidden="false" customHeight="false" outlineLevel="0" collapsed="false">
      <c r="A4534" s="47" t="s">
        <v>6775</v>
      </c>
      <c r="B4534" s="47" t="s">
        <v>1175</v>
      </c>
      <c r="C4534" s="48" t="n">
        <v>46109</v>
      </c>
      <c r="D4534" s="47" t="s">
        <v>74</v>
      </c>
      <c r="E4534" s="47" t="s">
        <v>64</v>
      </c>
      <c r="F4534" s="47" t="s">
        <v>2278</v>
      </c>
      <c r="G4534" s="47" t="s">
        <v>97</v>
      </c>
      <c r="H4534" s="47" t="s">
        <v>2232</v>
      </c>
      <c r="I4534" s="47" t="n">
        <v>6</v>
      </c>
    </row>
    <row r="4535" customFormat="false" ht="15" hidden="false" customHeight="false" outlineLevel="0" collapsed="false">
      <c r="A4535" s="47" t="s">
        <v>6776</v>
      </c>
      <c r="B4535" s="47" t="s">
        <v>1175</v>
      </c>
      <c r="C4535" s="48" t="n">
        <v>46109</v>
      </c>
      <c r="D4535" s="47" t="s">
        <v>74</v>
      </c>
      <c r="E4535" s="47" t="s">
        <v>64</v>
      </c>
      <c r="F4535" s="47" t="s">
        <v>2278</v>
      </c>
      <c r="G4535" s="47" t="s">
        <v>98</v>
      </c>
      <c r="H4535" s="47" t="s">
        <v>2382</v>
      </c>
      <c r="I4535" s="47" t="n">
        <v>60</v>
      </c>
    </row>
    <row r="4536" customFormat="false" ht="15" hidden="false" customHeight="false" outlineLevel="0" collapsed="false">
      <c r="A4536" s="47" t="s">
        <v>6777</v>
      </c>
      <c r="B4536" s="47" t="s">
        <v>1176</v>
      </c>
      <c r="C4536" s="48" t="n">
        <v>46109</v>
      </c>
      <c r="D4536" s="47" t="s">
        <v>73</v>
      </c>
      <c r="E4536" s="47" t="s">
        <v>65</v>
      </c>
      <c r="F4536" s="47" t="s">
        <v>2289</v>
      </c>
      <c r="G4536" s="47" t="s">
        <v>97</v>
      </c>
      <c r="H4536" s="47" t="s">
        <v>2232</v>
      </c>
      <c r="I4536" s="47" t="n">
        <v>2</v>
      </c>
    </row>
    <row r="4537" customFormat="false" ht="15" hidden="false" customHeight="false" outlineLevel="0" collapsed="false">
      <c r="A4537" s="47" t="s">
        <v>6778</v>
      </c>
      <c r="B4537" s="47" t="s">
        <v>1176</v>
      </c>
      <c r="C4537" s="48" t="n">
        <v>46109</v>
      </c>
      <c r="D4537" s="47" t="s">
        <v>73</v>
      </c>
      <c r="E4537" s="47" t="s">
        <v>65</v>
      </c>
      <c r="F4537" s="47" t="s">
        <v>2284</v>
      </c>
      <c r="G4537" s="47" t="s">
        <v>97</v>
      </c>
      <c r="H4537" s="47" t="s">
        <v>2232</v>
      </c>
      <c r="I4537" s="47" t="n">
        <v>2</v>
      </c>
    </row>
    <row r="4538" customFormat="false" ht="15" hidden="false" customHeight="false" outlineLevel="0" collapsed="false">
      <c r="A4538" s="47" t="s">
        <v>6779</v>
      </c>
      <c r="B4538" s="47" t="s">
        <v>1176</v>
      </c>
      <c r="C4538" s="48" t="n">
        <v>46109</v>
      </c>
      <c r="D4538" s="47" t="s">
        <v>73</v>
      </c>
      <c r="E4538" s="47" t="s">
        <v>65</v>
      </c>
      <c r="F4538" s="47" t="s">
        <v>2284</v>
      </c>
      <c r="G4538" s="47" t="s">
        <v>97</v>
      </c>
      <c r="H4538" s="47" t="s">
        <v>2232</v>
      </c>
      <c r="I4538" s="47" t="n">
        <v>6</v>
      </c>
    </row>
    <row r="4539" customFormat="false" ht="15" hidden="false" customHeight="false" outlineLevel="0" collapsed="false">
      <c r="A4539" s="47" t="s">
        <v>6780</v>
      </c>
      <c r="B4539" s="47" t="s">
        <v>1176</v>
      </c>
      <c r="C4539" s="48" t="n">
        <v>46109</v>
      </c>
      <c r="D4539" s="47" t="s">
        <v>73</v>
      </c>
      <c r="E4539" s="47" t="s">
        <v>65</v>
      </c>
      <c r="F4539" s="47" t="s">
        <v>2284</v>
      </c>
      <c r="G4539" s="47" t="s">
        <v>97</v>
      </c>
      <c r="H4539" s="47" t="s">
        <v>2232</v>
      </c>
      <c r="I4539" s="47" t="n">
        <v>3</v>
      </c>
    </row>
    <row r="4540" customFormat="false" ht="15" hidden="false" customHeight="false" outlineLevel="0" collapsed="false">
      <c r="A4540" s="47" t="s">
        <v>6781</v>
      </c>
      <c r="B4540" s="47" t="s">
        <v>1176</v>
      </c>
      <c r="C4540" s="48" t="n">
        <v>46109</v>
      </c>
      <c r="D4540" s="47" t="s">
        <v>73</v>
      </c>
      <c r="E4540" s="47" t="s">
        <v>65</v>
      </c>
      <c r="F4540" s="47" t="s">
        <v>2289</v>
      </c>
      <c r="G4540" s="47" t="s">
        <v>97</v>
      </c>
      <c r="H4540" s="47" t="s">
        <v>2232</v>
      </c>
      <c r="I4540" s="47" t="n">
        <v>3</v>
      </c>
    </row>
    <row r="4541" customFormat="false" ht="15" hidden="false" customHeight="false" outlineLevel="0" collapsed="false">
      <c r="A4541" s="47" t="s">
        <v>6782</v>
      </c>
      <c r="B4541" s="47" t="s">
        <v>1176</v>
      </c>
      <c r="C4541" s="48" t="n">
        <v>46109</v>
      </c>
      <c r="D4541" s="47" t="s">
        <v>73</v>
      </c>
      <c r="E4541" s="47" t="s">
        <v>65</v>
      </c>
      <c r="F4541" s="47" t="s">
        <v>2284</v>
      </c>
      <c r="G4541" s="47" t="s">
        <v>97</v>
      </c>
      <c r="H4541" s="47" t="s">
        <v>2232</v>
      </c>
      <c r="I4541" s="47" t="n">
        <v>3</v>
      </c>
    </row>
    <row r="4542" customFormat="false" ht="15" hidden="false" customHeight="false" outlineLevel="0" collapsed="false">
      <c r="A4542" s="47" t="s">
        <v>6783</v>
      </c>
      <c r="B4542" s="47" t="s">
        <v>1176</v>
      </c>
      <c r="C4542" s="48" t="n">
        <v>46109</v>
      </c>
      <c r="D4542" s="47" t="s">
        <v>73</v>
      </c>
      <c r="E4542" s="47" t="s">
        <v>65</v>
      </c>
      <c r="F4542" s="47" t="s">
        <v>2284</v>
      </c>
      <c r="G4542" s="47" t="s">
        <v>97</v>
      </c>
      <c r="H4542" s="47" t="s">
        <v>2232</v>
      </c>
      <c r="I4542" s="47" t="n">
        <v>4</v>
      </c>
    </row>
    <row r="4543" customFormat="false" ht="15" hidden="false" customHeight="false" outlineLevel="0" collapsed="false">
      <c r="A4543" s="47" t="s">
        <v>6784</v>
      </c>
      <c r="B4543" s="47" t="s">
        <v>1176</v>
      </c>
      <c r="C4543" s="48" t="n">
        <v>46109</v>
      </c>
      <c r="D4543" s="47" t="s">
        <v>73</v>
      </c>
      <c r="E4543" s="47" t="s">
        <v>65</v>
      </c>
      <c r="F4543" s="47" t="s">
        <v>2284</v>
      </c>
      <c r="G4543" s="47" t="s">
        <v>97</v>
      </c>
      <c r="H4543" s="47" t="s">
        <v>2232</v>
      </c>
      <c r="I4543" s="47" t="n">
        <v>4</v>
      </c>
    </row>
    <row r="4544" customFormat="false" ht="15" hidden="false" customHeight="false" outlineLevel="0" collapsed="false">
      <c r="A4544" s="47" t="s">
        <v>6785</v>
      </c>
      <c r="B4544" s="47" t="s">
        <v>1176</v>
      </c>
      <c r="C4544" s="48" t="n">
        <v>46109</v>
      </c>
      <c r="D4544" s="47" t="s">
        <v>73</v>
      </c>
      <c r="E4544" s="47" t="s">
        <v>65</v>
      </c>
      <c r="F4544" s="47" t="s">
        <v>2284</v>
      </c>
      <c r="G4544" s="47" t="s">
        <v>97</v>
      </c>
      <c r="H4544" s="47" t="s">
        <v>2232</v>
      </c>
      <c r="I4544" s="47" t="n">
        <v>2</v>
      </c>
    </row>
    <row r="4545" customFormat="false" ht="15" hidden="false" customHeight="false" outlineLevel="0" collapsed="false">
      <c r="A4545" s="47" t="s">
        <v>6786</v>
      </c>
      <c r="B4545" s="47" t="s">
        <v>1177</v>
      </c>
      <c r="C4545" s="48" t="n">
        <v>46109</v>
      </c>
      <c r="D4545" s="47" t="s">
        <v>74</v>
      </c>
      <c r="E4545" s="47" t="s">
        <v>65</v>
      </c>
      <c r="F4545" s="47" t="s">
        <v>2284</v>
      </c>
      <c r="G4545" s="47" t="s">
        <v>93</v>
      </c>
      <c r="H4545" s="47" t="s">
        <v>2253</v>
      </c>
      <c r="I4545" s="47" t="n">
        <v>34</v>
      </c>
    </row>
    <row r="4546" customFormat="false" ht="15" hidden="false" customHeight="false" outlineLevel="0" collapsed="false">
      <c r="A4546" s="47" t="s">
        <v>6787</v>
      </c>
      <c r="B4546" s="47" t="s">
        <v>1177</v>
      </c>
      <c r="C4546" s="48" t="n">
        <v>46109</v>
      </c>
      <c r="D4546" s="47" t="s">
        <v>74</v>
      </c>
      <c r="E4546" s="47" t="s">
        <v>65</v>
      </c>
      <c r="F4546" s="47" t="s">
        <v>2284</v>
      </c>
      <c r="G4546" s="47" t="s">
        <v>93</v>
      </c>
      <c r="H4546" s="47" t="s">
        <v>2253</v>
      </c>
      <c r="I4546" s="47" t="n">
        <v>7</v>
      </c>
    </row>
    <row r="4547" customFormat="false" ht="15" hidden="false" customHeight="false" outlineLevel="0" collapsed="false">
      <c r="A4547" s="47" t="s">
        <v>6788</v>
      </c>
      <c r="B4547" s="47" t="s">
        <v>1177</v>
      </c>
      <c r="C4547" s="48" t="n">
        <v>46109</v>
      </c>
      <c r="D4547" s="47" t="s">
        <v>74</v>
      </c>
      <c r="E4547" s="47" t="s">
        <v>65</v>
      </c>
      <c r="F4547" s="47" t="s">
        <v>2289</v>
      </c>
      <c r="G4547" s="47" t="s">
        <v>93</v>
      </c>
      <c r="H4547" s="47" t="s">
        <v>2253</v>
      </c>
      <c r="I4547" s="47" t="n">
        <v>19</v>
      </c>
    </row>
    <row r="4548" customFormat="false" ht="15" hidden="false" customHeight="false" outlineLevel="0" collapsed="false">
      <c r="A4548" s="47" t="s">
        <v>6789</v>
      </c>
      <c r="B4548" s="47" t="s">
        <v>1177</v>
      </c>
      <c r="C4548" s="48" t="n">
        <v>46109</v>
      </c>
      <c r="D4548" s="47" t="s">
        <v>74</v>
      </c>
      <c r="E4548" s="47" t="s">
        <v>65</v>
      </c>
      <c r="F4548" s="47" t="s">
        <v>2284</v>
      </c>
      <c r="G4548" s="47" t="s">
        <v>94</v>
      </c>
      <c r="H4548" s="47" t="s">
        <v>2229</v>
      </c>
      <c r="I4548" s="47" t="n">
        <v>65</v>
      </c>
    </row>
    <row r="4549" customFormat="false" ht="15" hidden="false" customHeight="false" outlineLevel="0" collapsed="false">
      <c r="A4549" s="47" t="s">
        <v>6790</v>
      </c>
      <c r="B4549" s="47" t="s">
        <v>1177</v>
      </c>
      <c r="C4549" s="48" t="n">
        <v>46109</v>
      </c>
      <c r="D4549" s="47" t="s">
        <v>74</v>
      </c>
      <c r="E4549" s="47" t="s">
        <v>65</v>
      </c>
      <c r="F4549" s="47" t="s">
        <v>2284</v>
      </c>
      <c r="G4549" s="47" t="s">
        <v>97</v>
      </c>
      <c r="H4549" s="47" t="s">
        <v>2232</v>
      </c>
      <c r="I4549" s="47" t="n">
        <v>3</v>
      </c>
    </row>
    <row r="4550" customFormat="false" ht="15" hidden="false" customHeight="false" outlineLevel="0" collapsed="false">
      <c r="A4550" s="47" t="s">
        <v>6791</v>
      </c>
      <c r="B4550" s="47" t="s">
        <v>1177</v>
      </c>
      <c r="C4550" s="48" t="n">
        <v>46109</v>
      </c>
      <c r="D4550" s="47" t="s">
        <v>74</v>
      </c>
      <c r="E4550" s="47" t="s">
        <v>65</v>
      </c>
      <c r="F4550" s="47" t="s">
        <v>2284</v>
      </c>
      <c r="G4550" s="47" t="s">
        <v>97</v>
      </c>
      <c r="H4550" s="47" t="s">
        <v>2232</v>
      </c>
      <c r="I4550" s="47" t="n">
        <v>3</v>
      </c>
    </row>
    <row r="4551" customFormat="false" ht="15" hidden="false" customHeight="false" outlineLevel="0" collapsed="false">
      <c r="A4551" s="47" t="s">
        <v>6792</v>
      </c>
      <c r="B4551" s="47" t="s">
        <v>1179</v>
      </c>
      <c r="C4551" s="48" t="n">
        <v>46109</v>
      </c>
      <c r="D4551" s="47" t="s">
        <v>75</v>
      </c>
      <c r="E4551" s="47" t="s">
        <v>65</v>
      </c>
      <c r="F4551" s="47" t="s">
        <v>2289</v>
      </c>
      <c r="G4551" s="47" t="s">
        <v>93</v>
      </c>
      <c r="H4551" s="47" t="s">
        <v>2253</v>
      </c>
      <c r="I4551" s="47" t="n">
        <v>16</v>
      </c>
    </row>
    <row r="4552" customFormat="false" ht="15" hidden="false" customHeight="false" outlineLevel="0" collapsed="false">
      <c r="A4552" s="47" t="s">
        <v>6793</v>
      </c>
      <c r="B4552" s="47" t="s">
        <v>1179</v>
      </c>
      <c r="C4552" s="48" t="n">
        <v>46109</v>
      </c>
      <c r="D4552" s="47" t="s">
        <v>75</v>
      </c>
      <c r="E4552" s="47" t="s">
        <v>65</v>
      </c>
      <c r="F4552" s="47" t="s">
        <v>2289</v>
      </c>
      <c r="G4552" s="47" t="s">
        <v>96</v>
      </c>
      <c r="H4552" s="47" t="s">
        <v>2270</v>
      </c>
      <c r="I4552" s="47" t="n">
        <v>11</v>
      </c>
    </row>
    <row r="4553" customFormat="false" ht="15" hidden="false" customHeight="false" outlineLevel="0" collapsed="false">
      <c r="A4553" s="47" t="s">
        <v>6794</v>
      </c>
      <c r="B4553" s="47" t="s">
        <v>1179</v>
      </c>
      <c r="C4553" s="48" t="n">
        <v>46109</v>
      </c>
      <c r="D4553" s="47" t="s">
        <v>75</v>
      </c>
      <c r="E4553" s="47" t="s">
        <v>65</v>
      </c>
      <c r="F4553" s="47" t="s">
        <v>2284</v>
      </c>
      <c r="G4553" s="47" t="s">
        <v>97</v>
      </c>
      <c r="H4553" s="47" t="s">
        <v>2232</v>
      </c>
      <c r="I4553" s="47" t="n">
        <v>3</v>
      </c>
    </row>
    <row r="4554" customFormat="false" ht="15" hidden="false" customHeight="false" outlineLevel="0" collapsed="false">
      <c r="A4554" s="47" t="s">
        <v>6795</v>
      </c>
      <c r="B4554" s="47" t="s">
        <v>1179</v>
      </c>
      <c r="C4554" s="48" t="n">
        <v>46109</v>
      </c>
      <c r="D4554" s="47" t="s">
        <v>75</v>
      </c>
      <c r="E4554" s="47" t="s">
        <v>65</v>
      </c>
      <c r="F4554" s="47" t="s">
        <v>2289</v>
      </c>
      <c r="G4554" s="47" t="s">
        <v>97</v>
      </c>
      <c r="H4554" s="47" t="s">
        <v>2232</v>
      </c>
      <c r="I4554" s="47" t="n">
        <v>5</v>
      </c>
    </row>
    <row r="4555" customFormat="false" ht="15" hidden="false" customHeight="false" outlineLevel="0" collapsed="false">
      <c r="A4555" s="47" t="s">
        <v>6796</v>
      </c>
      <c r="B4555" s="47" t="s">
        <v>1179</v>
      </c>
      <c r="C4555" s="48" t="n">
        <v>46109</v>
      </c>
      <c r="D4555" s="47" t="s">
        <v>75</v>
      </c>
      <c r="E4555" s="47" t="s">
        <v>65</v>
      </c>
      <c r="F4555" s="47" t="s">
        <v>2289</v>
      </c>
      <c r="G4555" s="47" t="s">
        <v>97</v>
      </c>
      <c r="H4555" s="47" t="s">
        <v>2232</v>
      </c>
      <c r="I4555" s="47" t="n">
        <v>5</v>
      </c>
    </row>
    <row r="4556" customFormat="false" ht="15" hidden="false" customHeight="false" outlineLevel="0" collapsed="false">
      <c r="A4556" s="47" t="s">
        <v>6797</v>
      </c>
      <c r="B4556" s="47" t="s">
        <v>1179</v>
      </c>
      <c r="C4556" s="48" t="n">
        <v>46109</v>
      </c>
      <c r="D4556" s="47" t="s">
        <v>75</v>
      </c>
      <c r="E4556" s="47" t="s">
        <v>65</v>
      </c>
      <c r="F4556" s="47" t="s">
        <v>2289</v>
      </c>
      <c r="G4556" s="47" t="s">
        <v>97</v>
      </c>
      <c r="H4556" s="47" t="s">
        <v>2232</v>
      </c>
      <c r="I4556" s="47" t="n">
        <v>2</v>
      </c>
    </row>
    <row r="4557" customFormat="false" ht="15" hidden="false" customHeight="false" outlineLevel="0" collapsed="false">
      <c r="A4557" s="47" t="s">
        <v>6798</v>
      </c>
      <c r="B4557" s="47" t="s">
        <v>1179</v>
      </c>
      <c r="C4557" s="48" t="n">
        <v>46109</v>
      </c>
      <c r="D4557" s="47" t="s">
        <v>75</v>
      </c>
      <c r="E4557" s="47" t="s">
        <v>65</v>
      </c>
      <c r="F4557" s="47" t="s">
        <v>2284</v>
      </c>
      <c r="G4557" s="47" t="s">
        <v>97</v>
      </c>
      <c r="H4557" s="47" t="s">
        <v>2232</v>
      </c>
      <c r="I4557" s="47" t="n">
        <v>3</v>
      </c>
    </row>
    <row r="4558" customFormat="false" ht="15" hidden="false" customHeight="false" outlineLevel="0" collapsed="false">
      <c r="A4558" s="47" t="s">
        <v>6799</v>
      </c>
      <c r="B4558" s="47" t="s">
        <v>1179</v>
      </c>
      <c r="C4558" s="48" t="n">
        <v>46109</v>
      </c>
      <c r="D4558" s="47" t="s">
        <v>75</v>
      </c>
      <c r="E4558" s="47" t="s">
        <v>65</v>
      </c>
      <c r="F4558" s="47" t="s">
        <v>2289</v>
      </c>
      <c r="G4558" s="47" t="s">
        <v>97</v>
      </c>
      <c r="H4558" s="47" t="s">
        <v>2232</v>
      </c>
      <c r="I4558" s="47" t="n">
        <v>2</v>
      </c>
    </row>
    <row r="4559" customFormat="false" ht="15" hidden="false" customHeight="false" outlineLevel="0" collapsed="false">
      <c r="A4559" s="47" t="s">
        <v>6800</v>
      </c>
      <c r="B4559" s="47" t="s">
        <v>1179</v>
      </c>
      <c r="C4559" s="48" t="n">
        <v>46109</v>
      </c>
      <c r="D4559" s="47" t="s">
        <v>75</v>
      </c>
      <c r="E4559" s="47" t="s">
        <v>65</v>
      </c>
      <c r="F4559" s="47" t="s">
        <v>2284</v>
      </c>
      <c r="G4559" s="47" t="s">
        <v>97</v>
      </c>
      <c r="H4559" s="47" t="s">
        <v>2232</v>
      </c>
      <c r="I4559" s="47" t="n">
        <v>4</v>
      </c>
    </row>
    <row r="4560" customFormat="false" ht="15" hidden="false" customHeight="false" outlineLevel="0" collapsed="false">
      <c r="A4560" s="47" t="s">
        <v>6801</v>
      </c>
      <c r="B4560" s="47" t="s">
        <v>1179</v>
      </c>
      <c r="C4560" s="48" t="n">
        <v>46109</v>
      </c>
      <c r="D4560" s="47" t="s">
        <v>75</v>
      </c>
      <c r="E4560" s="47" t="s">
        <v>65</v>
      </c>
      <c r="F4560" s="47" t="s">
        <v>2284</v>
      </c>
      <c r="G4560" s="47" t="s">
        <v>97</v>
      </c>
      <c r="H4560" s="47" t="s">
        <v>2232</v>
      </c>
      <c r="I4560" s="47" t="n">
        <v>2</v>
      </c>
    </row>
    <row r="4561" customFormat="false" ht="15" hidden="false" customHeight="false" outlineLevel="0" collapsed="false">
      <c r="A4561" s="47" t="s">
        <v>6802</v>
      </c>
      <c r="B4561" s="47" t="s">
        <v>1179</v>
      </c>
      <c r="C4561" s="48" t="n">
        <v>46109</v>
      </c>
      <c r="D4561" s="47" t="s">
        <v>75</v>
      </c>
      <c r="E4561" s="47" t="s">
        <v>65</v>
      </c>
      <c r="F4561" s="47" t="s">
        <v>2289</v>
      </c>
      <c r="G4561" s="47" t="s">
        <v>97</v>
      </c>
      <c r="H4561" s="47" t="s">
        <v>2232</v>
      </c>
      <c r="I4561" s="47" t="n">
        <v>2</v>
      </c>
    </row>
    <row r="4562" customFormat="false" ht="15" hidden="false" customHeight="false" outlineLevel="0" collapsed="false">
      <c r="A4562" s="47" t="s">
        <v>6803</v>
      </c>
      <c r="B4562" s="47" t="s">
        <v>1179</v>
      </c>
      <c r="C4562" s="48" t="n">
        <v>46109</v>
      </c>
      <c r="D4562" s="47" t="s">
        <v>75</v>
      </c>
      <c r="E4562" s="47" t="s">
        <v>65</v>
      </c>
      <c r="F4562" s="47" t="s">
        <v>2284</v>
      </c>
      <c r="G4562" s="47" t="s">
        <v>97</v>
      </c>
      <c r="H4562" s="47" t="s">
        <v>2232</v>
      </c>
      <c r="I4562" s="47" t="n">
        <v>5</v>
      </c>
    </row>
    <row r="4563" customFormat="false" ht="15" hidden="false" customHeight="false" outlineLevel="0" collapsed="false">
      <c r="A4563" s="47" t="s">
        <v>6804</v>
      </c>
      <c r="B4563" s="47" t="s">
        <v>1180</v>
      </c>
      <c r="C4563" s="48" t="n">
        <v>46111</v>
      </c>
      <c r="D4563" s="47" t="s">
        <v>73</v>
      </c>
      <c r="E4563" s="47" t="s">
        <v>62</v>
      </c>
      <c r="F4563" s="47" t="s">
        <v>2228</v>
      </c>
      <c r="G4563" s="47" t="s">
        <v>93</v>
      </c>
      <c r="H4563" s="47" t="s">
        <v>2253</v>
      </c>
      <c r="I4563" s="47" t="n">
        <v>41</v>
      </c>
    </row>
    <row r="4564" customFormat="false" ht="15" hidden="false" customHeight="false" outlineLevel="0" collapsed="false">
      <c r="A4564" s="47" t="s">
        <v>6805</v>
      </c>
      <c r="B4564" s="47" t="s">
        <v>1180</v>
      </c>
      <c r="C4564" s="48" t="n">
        <v>46111</v>
      </c>
      <c r="D4564" s="47" t="s">
        <v>73</v>
      </c>
      <c r="E4564" s="47" t="s">
        <v>62</v>
      </c>
      <c r="F4564" s="47" t="s">
        <v>2228</v>
      </c>
      <c r="G4564" s="47" t="s">
        <v>93</v>
      </c>
      <c r="H4564" s="47" t="s">
        <v>2253</v>
      </c>
      <c r="I4564" s="47" t="n">
        <v>5</v>
      </c>
    </row>
    <row r="4565" customFormat="false" ht="15" hidden="false" customHeight="false" outlineLevel="0" collapsed="false">
      <c r="A4565" s="47" t="s">
        <v>6806</v>
      </c>
      <c r="B4565" s="47" t="s">
        <v>1180</v>
      </c>
      <c r="C4565" s="48" t="n">
        <v>46111</v>
      </c>
      <c r="D4565" s="47" t="s">
        <v>73</v>
      </c>
      <c r="E4565" s="47" t="s">
        <v>62</v>
      </c>
      <c r="F4565" s="47" t="s">
        <v>2228</v>
      </c>
      <c r="G4565" s="47" t="s">
        <v>95</v>
      </c>
      <c r="H4565" s="47" t="s">
        <v>2245</v>
      </c>
      <c r="I4565" s="47" t="n">
        <v>40</v>
      </c>
    </row>
    <row r="4566" customFormat="false" ht="15" hidden="false" customHeight="false" outlineLevel="0" collapsed="false">
      <c r="A4566" s="47" t="s">
        <v>6807</v>
      </c>
      <c r="B4566" s="47" t="s">
        <v>1180</v>
      </c>
      <c r="C4566" s="48" t="n">
        <v>46111</v>
      </c>
      <c r="D4566" s="47" t="s">
        <v>73</v>
      </c>
      <c r="E4566" s="47" t="s">
        <v>62</v>
      </c>
      <c r="F4566" s="47" t="s">
        <v>2231</v>
      </c>
      <c r="G4566" s="47" t="s">
        <v>97</v>
      </c>
      <c r="H4566" s="47" t="s">
        <v>2232</v>
      </c>
      <c r="I4566" s="47" t="n">
        <v>3</v>
      </c>
    </row>
    <row r="4567" customFormat="false" ht="15" hidden="false" customHeight="false" outlineLevel="0" collapsed="false">
      <c r="A4567" s="47" t="s">
        <v>6808</v>
      </c>
      <c r="B4567" s="47" t="s">
        <v>1180</v>
      </c>
      <c r="C4567" s="48" t="n">
        <v>46111</v>
      </c>
      <c r="D4567" s="47" t="s">
        <v>73</v>
      </c>
      <c r="E4567" s="47" t="s">
        <v>62</v>
      </c>
      <c r="F4567" s="47" t="s">
        <v>2231</v>
      </c>
      <c r="G4567" s="47" t="s">
        <v>97</v>
      </c>
      <c r="H4567" s="47" t="s">
        <v>2232</v>
      </c>
      <c r="I4567" s="47" t="n">
        <v>2</v>
      </c>
    </row>
    <row r="4568" customFormat="false" ht="15" hidden="false" customHeight="false" outlineLevel="0" collapsed="false">
      <c r="A4568" s="47" t="s">
        <v>6809</v>
      </c>
      <c r="B4568" s="47" t="s">
        <v>1180</v>
      </c>
      <c r="C4568" s="48" t="n">
        <v>46111</v>
      </c>
      <c r="D4568" s="47" t="s">
        <v>73</v>
      </c>
      <c r="E4568" s="47" t="s">
        <v>62</v>
      </c>
      <c r="F4568" s="47" t="s">
        <v>2317</v>
      </c>
      <c r="G4568" s="47" t="s">
        <v>97</v>
      </c>
      <c r="H4568" s="47" t="s">
        <v>2232</v>
      </c>
      <c r="I4568" s="47" t="n">
        <v>6</v>
      </c>
    </row>
    <row r="4569" customFormat="false" ht="15" hidden="false" customHeight="false" outlineLevel="0" collapsed="false">
      <c r="A4569" s="47" t="s">
        <v>6810</v>
      </c>
      <c r="B4569" s="47" t="s">
        <v>1180</v>
      </c>
      <c r="C4569" s="48" t="n">
        <v>46111</v>
      </c>
      <c r="D4569" s="47" t="s">
        <v>73</v>
      </c>
      <c r="E4569" s="47" t="s">
        <v>62</v>
      </c>
      <c r="F4569" s="47" t="s">
        <v>2228</v>
      </c>
      <c r="G4569" s="47" t="s">
        <v>97</v>
      </c>
      <c r="H4569" s="47" t="s">
        <v>2232</v>
      </c>
      <c r="I4569" s="47" t="n">
        <v>7</v>
      </c>
    </row>
    <row r="4570" customFormat="false" ht="15" hidden="false" customHeight="false" outlineLevel="0" collapsed="false">
      <c r="A4570" s="47" t="s">
        <v>6811</v>
      </c>
      <c r="B4570" s="47" t="s">
        <v>1182</v>
      </c>
      <c r="C4570" s="48" t="n">
        <v>46111</v>
      </c>
      <c r="D4570" s="47" t="s">
        <v>74</v>
      </c>
      <c r="E4570" s="47" t="s">
        <v>62</v>
      </c>
      <c r="F4570" s="47" t="s">
        <v>2228</v>
      </c>
      <c r="G4570" s="47" t="s">
        <v>97</v>
      </c>
      <c r="H4570" s="47" t="s">
        <v>2232</v>
      </c>
      <c r="I4570" s="47" t="n">
        <v>5</v>
      </c>
    </row>
    <row r="4571" customFormat="false" ht="15" hidden="false" customHeight="false" outlineLevel="0" collapsed="false">
      <c r="A4571" s="47" t="s">
        <v>6812</v>
      </c>
      <c r="B4571" s="47" t="s">
        <v>1182</v>
      </c>
      <c r="C4571" s="48" t="n">
        <v>46111</v>
      </c>
      <c r="D4571" s="47" t="s">
        <v>74</v>
      </c>
      <c r="E4571" s="47" t="s">
        <v>62</v>
      </c>
      <c r="F4571" s="47" t="s">
        <v>2231</v>
      </c>
      <c r="G4571" s="47" t="s">
        <v>97</v>
      </c>
      <c r="H4571" s="47" t="s">
        <v>2232</v>
      </c>
      <c r="I4571" s="47" t="n">
        <v>5</v>
      </c>
    </row>
    <row r="4572" customFormat="false" ht="15" hidden="false" customHeight="false" outlineLevel="0" collapsed="false">
      <c r="A4572" s="47" t="s">
        <v>6813</v>
      </c>
      <c r="B4572" s="47" t="s">
        <v>1182</v>
      </c>
      <c r="C4572" s="48" t="n">
        <v>46111</v>
      </c>
      <c r="D4572" s="47" t="s">
        <v>74</v>
      </c>
      <c r="E4572" s="47" t="s">
        <v>62</v>
      </c>
      <c r="F4572" s="47" t="s">
        <v>2228</v>
      </c>
      <c r="G4572" s="47" t="s">
        <v>97</v>
      </c>
      <c r="H4572" s="47" t="s">
        <v>2232</v>
      </c>
      <c r="I4572" s="47" t="n">
        <v>4</v>
      </c>
    </row>
    <row r="4573" customFormat="false" ht="15" hidden="false" customHeight="false" outlineLevel="0" collapsed="false">
      <c r="A4573" s="47" t="s">
        <v>6814</v>
      </c>
      <c r="B4573" s="47" t="s">
        <v>1182</v>
      </c>
      <c r="C4573" s="48" t="n">
        <v>46111</v>
      </c>
      <c r="D4573" s="47" t="s">
        <v>74</v>
      </c>
      <c r="E4573" s="47" t="s">
        <v>62</v>
      </c>
      <c r="F4573" s="47" t="s">
        <v>2228</v>
      </c>
      <c r="G4573" s="47" t="s">
        <v>97</v>
      </c>
      <c r="H4573" s="47" t="s">
        <v>2232</v>
      </c>
      <c r="I4573" s="47" t="n">
        <v>6</v>
      </c>
    </row>
    <row r="4574" customFormat="false" ht="15" hidden="false" customHeight="false" outlineLevel="0" collapsed="false">
      <c r="A4574" s="47" t="s">
        <v>6815</v>
      </c>
      <c r="B4574" s="47" t="s">
        <v>1182</v>
      </c>
      <c r="C4574" s="48" t="n">
        <v>46111</v>
      </c>
      <c r="D4574" s="47" t="s">
        <v>74</v>
      </c>
      <c r="E4574" s="47" t="s">
        <v>62</v>
      </c>
      <c r="F4574" s="47" t="s">
        <v>2228</v>
      </c>
      <c r="G4574" s="47" t="s">
        <v>97</v>
      </c>
      <c r="H4574" s="47" t="s">
        <v>2232</v>
      </c>
      <c r="I4574" s="47" t="n">
        <v>4</v>
      </c>
    </row>
    <row r="4575" customFormat="false" ht="15" hidden="false" customHeight="false" outlineLevel="0" collapsed="false">
      <c r="A4575" s="47" t="s">
        <v>6816</v>
      </c>
      <c r="B4575" s="47" t="s">
        <v>1182</v>
      </c>
      <c r="C4575" s="48" t="n">
        <v>46111</v>
      </c>
      <c r="D4575" s="47" t="s">
        <v>74</v>
      </c>
      <c r="E4575" s="47" t="s">
        <v>62</v>
      </c>
      <c r="F4575" s="47" t="s">
        <v>2228</v>
      </c>
      <c r="G4575" s="47" t="s">
        <v>98</v>
      </c>
      <c r="H4575" s="47" t="s">
        <v>2382</v>
      </c>
      <c r="I4575" s="47" t="n">
        <v>20</v>
      </c>
    </row>
    <row r="4576" customFormat="false" ht="15" hidden="false" customHeight="false" outlineLevel="0" collapsed="false">
      <c r="A4576" s="47" t="s">
        <v>6817</v>
      </c>
      <c r="B4576" s="47" t="s">
        <v>1183</v>
      </c>
      <c r="C4576" s="48" t="n">
        <v>46111</v>
      </c>
      <c r="D4576" s="47" t="s">
        <v>75</v>
      </c>
      <c r="E4576" s="47" t="s">
        <v>62</v>
      </c>
      <c r="F4576" s="47" t="s">
        <v>2228</v>
      </c>
      <c r="G4576" s="47" t="s">
        <v>95</v>
      </c>
      <c r="H4576" s="47" t="s">
        <v>2245</v>
      </c>
      <c r="I4576" s="47" t="n">
        <v>75</v>
      </c>
    </row>
    <row r="4577" customFormat="false" ht="15" hidden="false" customHeight="false" outlineLevel="0" collapsed="false">
      <c r="A4577" s="47" t="s">
        <v>6818</v>
      </c>
      <c r="B4577" s="47" t="s">
        <v>1183</v>
      </c>
      <c r="C4577" s="48" t="n">
        <v>46111</v>
      </c>
      <c r="D4577" s="47" t="s">
        <v>75</v>
      </c>
      <c r="E4577" s="47" t="s">
        <v>62</v>
      </c>
      <c r="F4577" s="47" t="s">
        <v>2231</v>
      </c>
      <c r="G4577" s="47" t="s">
        <v>96</v>
      </c>
      <c r="H4577" s="47" t="s">
        <v>2270</v>
      </c>
      <c r="I4577" s="47" t="n">
        <v>12</v>
      </c>
    </row>
    <row r="4578" customFormat="false" ht="15" hidden="false" customHeight="false" outlineLevel="0" collapsed="false">
      <c r="A4578" s="47" t="s">
        <v>6819</v>
      </c>
      <c r="B4578" s="47" t="s">
        <v>1183</v>
      </c>
      <c r="C4578" s="48" t="n">
        <v>46111</v>
      </c>
      <c r="D4578" s="47" t="s">
        <v>75</v>
      </c>
      <c r="E4578" s="47" t="s">
        <v>62</v>
      </c>
      <c r="F4578" s="47" t="s">
        <v>2231</v>
      </c>
      <c r="G4578" s="47" t="s">
        <v>96</v>
      </c>
      <c r="H4578" s="47" t="s">
        <v>2270</v>
      </c>
      <c r="I4578" s="47" t="n">
        <v>12</v>
      </c>
    </row>
    <row r="4579" customFormat="false" ht="15" hidden="false" customHeight="false" outlineLevel="0" collapsed="false">
      <c r="A4579" s="47" t="s">
        <v>6820</v>
      </c>
      <c r="B4579" s="47" t="s">
        <v>1183</v>
      </c>
      <c r="C4579" s="48" t="n">
        <v>46111</v>
      </c>
      <c r="D4579" s="47" t="s">
        <v>75</v>
      </c>
      <c r="E4579" s="47" t="s">
        <v>62</v>
      </c>
      <c r="F4579" s="47" t="s">
        <v>2231</v>
      </c>
      <c r="G4579" s="47" t="s">
        <v>97</v>
      </c>
      <c r="H4579" s="47" t="s">
        <v>2232</v>
      </c>
      <c r="I4579" s="47" t="n">
        <v>7</v>
      </c>
    </row>
    <row r="4580" customFormat="false" ht="15" hidden="false" customHeight="false" outlineLevel="0" collapsed="false">
      <c r="A4580" s="47" t="s">
        <v>6821</v>
      </c>
      <c r="B4580" s="47" t="s">
        <v>1183</v>
      </c>
      <c r="C4580" s="48" t="n">
        <v>46111</v>
      </c>
      <c r="D4580" s="47" t="s">
        <v>75</v>
      </c>
      <c r="E4580" s="47" t="s">
        <v>62</v>
      </c>
      <c r="F4580" s="47" t="s">
        <v>2228</v>
      </c>
      <c r="G4580" s="47" t="s">
        <v>97</v>
      </c>
      <c r="H4580" s="47" t="s">
        <v>2232</v>
      </c>
      <c r="I4580" s="47" t="n">
        <v>2</v>
      </c>
    </row>
    <row r="4581" customFormat="false" ht="15" hidden="false" customHeight="false" outlineLevel="0" collapsed="false">
      <c r="A4581" s="47" t="s">
        <v>6822</v>
      </c>
      <c r="B4581" s="47" t="s">
        <v>1183</v>
      </c>
      <c r="C4581" s="48" t="n">
        <v>46111</v>
      </c>
      <c r="D4581" s="47" t="s">
        <v>75</v>
      </c>
      <c r="E4581" s="47" t="s">
        <v>62</v>
      </c>
      <c r="F4581" s="47" t="s">
        <v>2228</v>
      </c>
      <c r="G4581" s="47" t="s">
        <v>97</v>
      </c>
      <c r="H4581" s="47" t="s">
        <v>2232</v>
      </c>
      <c r="I4581" s="47" t="n">
        <v>4</v>
      </c>
    </row>
    <row r="4582" customFormat="false" ht="15" hidden="false" customHeight="false" outlineLevel="0" collapsed="false">
      <c r="A4582" s="47" t="s">
        <v>6823</v>
      </c>
      <c r="B4582" s="47" t="s">
        <v>1183</v>
      </c>
      <c r="C4582" s="48" t="n">
        <v>46111</v>
      </c>
      <c r="D4582" s="47" t="s">
        <v>75</v>
      </c>
      <c r="E4582" s="47" t="s">
        <v>62</v>
      </c>
      <c r="F4582" s="47" t="s">
        <v>2228</v>
      </c>
      <c r="G4582" s="47" t="s">
        <v>97</v>
      </c>
      <c r="H4582" s="47" t="s">
        <v>2232</v>
      </c>
      <c r="I4582" s="47" t="n">
        <v>6</v>
      </c>
    </row>
    <row r="4583" customFormat="false" ht="15" hidden="false" customHeight="false" outlineLevel="0" collapsed="false">
      <c r="A4583" s="47" t="s">
        <v>6824</v>
      </c>
      <c r="B4583" s="47" t="s">
        <v>1184</v>
      </c>
      <c r="C4583" s="48" t="n">
        <v>46111</v>
      </c>
      <c r="D4583" s="47" t="s">
        <v>73</v>
      </c>
      <c r="E4583" s="47" t="s">
        <v>63</v>
      </c>
      <c r="F4583" s="47" t="s">
        <v>2255</v>
      </c>
      <c r="G4583" s="47" t="s">
        <v>97</v>
      </c>
      <c r="H4583" s="47" t="s">
        <v>2232</v>
      </c>
      <c r="I4583" s="47" t="n">
        <v>5</v>
      </c>
    </row>
    <row r="4584" customFormat="false" ht="15" hidden="false" customHeight="false" outlineLevel="0" collapsed="false">
      <c r="A4584" s="47" t="s">
        <v>6825</v>
      </c>
      <c r="B4584" s="47" t="s">
        <v>1184</v>
      </c>
      <c r="C4584" s="48" t="n">
        <v>46111</v>
      </c>
      <c r="D4584" s="47" t="s">
        <v>73</v>
      </c>
      <c r="E4584" s="47" t="s">
        <v>63</v>
      </c>
      <c r="F4584" s="47" t="s">
        <v>2252</v>
      </c>
      <c r="G4584" s="47" t="s">
        <v>97</v>
      </c>
      <c r="H4584" s="47" t="s">
        <v>2232</v>
      </c>
      <c r="I4584" s="47" t="n">
        <v>3</v>
      </c>
    </row>
    <row r="4585" customFormat="false" ht="15" hidden="false" customHeight="false" outlineLevel="0" collapsed="false">
      <c r="A4585" s="47" t="s">
        <v>6826</v>
      </c>
      <c r="B4585" s="47" t="s">
        <v>1184</v>
      </c>
      <c r="C4585" s="48" t="n">
        <v>46111</v>
      </c>
      <c r="D4585" s="47" t="s">
        <v>73</v>
      </c>
      <c r="E4585" s="47" t="s">
        <v>63</v>
      </c>
      <c r="F4585" s="47" t="s">
        <v>2255</v>
      </c>
      <c r="G4585" s="47" t="s">
        <v>97</v>
      </c>
      <c r="H4585" s="47" t="s">
        <v>2232</v>
      </c>
      <c r="I4585" s="47" t="n">
        <v>3</v>
      </c>
    </row>
    <row r="4586" customFormat="false" ht="15" hidden="false" customHeight="false" outlineLevel="0" collapsed="false">
      <c r="A4586" s="47" t="s">
        <v>6827</v>
      </c>
      <c r="B4586" s="47" t="s">
        <v>1185</v>
      </c>
      <c r="C4586" s="48" t="n">
        <v>46111</v>
      </c>
      <c r="D4586" s="47" t="s">
        <v>74</v>
      </c>
      <c r="E4586" s="47" t="s">
        <v>63</v>
      </c>
      <c r="F4586" s="47" t="s">
        <v>2255</v>
      </c>
      <c r="G4586" s="47" t="s">
        <v>94</v>
      </c>
      <c r="H4586" s="47" t="s">
        <v>2229</v>
      </c>
      <c r="I4586" s="47" t="n">
        <v>94</v>
      </c>
    </row>
    <row r="4587" customFormat="false" ht="15" hidden="false" customHeight="false" outlineLevel="0" collapsed="false">
      <c r="A4587" s="47" t="s">
        <v>6828</v>
      </c>
      <c r="B4587" s="47" t="s">
        <v>1185</v>
      </c>
      <c r="C4587" s="48" t="n">
        <v>46111</v>
      </c>
      <c r="D4587" s="47" t="s">
        <v>74</v>
      </c>
      <c r="E4587" s="47" t="s">
        <v>63</v>
      </c>
      <c r="F4587" s="47" t="s">
        <v>2255</v>
      </c>
      <c r="G4587" s="47" t="s">
        <v>97</v>
      </c>
      <c r="H4587" s="47" t="s">
        <v>2232</v>
      </c>
      <c r="I4587" s="47" t="n">
        <v>2</v>
      </c>
    </row>
    <row r="4588" customFormat="false" ht="15" hidden="false" customHeight="false" outlineLevel="0" collapsed="false">
      <c r="A4588" s="47" t="s">
        <v>6829</v>
      </c>
      <c r="B4588" s="47" t="s">
        <v>1185</v>
      </c>
      <c r="C4588" s="48" t="n">
        <v>46111</v>
      </c>
      <c r="D4588" s="47" t="s">
        <v>74</v>
      </c>
      <c r="E4588" s="47" t="s">
        <v>63</v>
      </c>
      <c r="F4588" s="47" t="s">
        <v>2252</v>
      </c>
      <c r="G4588" s="47" t="s">
        <v>97</v>
      </c>
      <c r="H4588" s="47" t="s">
        <v>2232</v>
      </c>
      <c r="I4588" s="47" t="n">
        <v>3</v>
      </c>
    </row>
    <row r="4589" customFormat="false" ht="15" hidden="false" customHeight="false" outlineLevel="0" collapsed="false">
      <c r="A4589" s="47" t="s">
        <v>6830</v>
      </c>
      <c r="B4589" s="47" t="s">
        <v>1187</v>
      </c>
      <c r="C4589" s="48" t="n">
        <v>46111</v>
      </c>
      <c r="D4589" s="47" t="s">
        <v>75</v>
      </c>
      <c r="E4589" s="47" t="s">
        <v>63</v>
      </c>
      <c r="F4589" s="47" t="s">
        <v>2255</v>
      </c>
      <c r="G4589" s="47" t="s">
        <v>93</v>
      </c>
      <c r="H4589" s="47" t="s">
        <v>2253</v>
      </c>
      <c r="I4589" s="47" t="n">
        <v>99</v>
      </c>
    </row>
    <row r="4590" customFormat="false" ht="15" hidden="false" customHeight="false" outlineLevel="0" collapsed="false">
      <c r="A4590" s="47" t="s">
        <v>6831</v>
      </c>
      <c r="B4590" s="47" t="s">
        <v>1187</v>
      </c>
      <c r="C4590" s="48" t="n">
        <v>46111</v>
      </c>
      <c r="D4590" s="47" t="s">
        <v>75</v>
      </c>
      <c r="E4590" s="47" t="s">
        <v>63</v>
      </c>
      <c r="F4590" s="47" t="s">
        <v>2252</v>
      </c>
      <c r="G4590" s="47" t="s">
        <v>96</v>
      </c>
      <c r="H4590" s="47" t="s">
        <v>2270</v>
      </c>
      <c r="I4590" s="47" t="n">
        <v>71</v>
      </c>
    </row>
    <row r="4591" customFormat="false" ht="15" hidden="false" customHeight="false" outlineLevel="0" collapsed="false">
      <c r="A4591" s="47" t="s">
        <v>6832</v>
      </c>
      <c r="B4591" s="47" t="s">
        <v>1187</v>
      </c>
      <c r="C4591" s="48" t="n">
        <v>46111</v>
      </c>
      <c r="D4591" s="47" t="s">
        <v>75</v>
      </c>
      <c r="E4591" s="47" t="s">
        <v>63</v>
      </c>
      <c r="F4591" s="47" t="s">
        <v>2255</v>
      </c>
      <c r="G4591" s="47" t="s">
        <v>97</v>
      </c>
      <c r="H4591" s="47" t="s">
        <v>2232</v>
      </c>
      <c r="I4591" s="47" t="n">
        <v>7</v>
      </c>
    </row>
    <row r="4592" customFormat="false" ht="15" hidden="false" customHeight="false" outlineLevel="0" collapsed="false">
      <c r="A4592" s="47" t="s">
        <v>6833</v>
      </c>
      <c r="B4592" s="47" t="s">
        <v>1187</v>
      </c>
      <c r="C4592" s="48" t="n">
        <v>46111</v>
      </c>
      <c r="D4592" s="47" t="s">
        <v>75</v>
      </c>
      <c r="E4592" s="47" t="s">
        <v>63</v>
      </c>
      <c r="F4592" s="47" t="s">
        <v>2255</v>
      </c>
      <c r="G4592" s="47" t="s">
        <v>97</v>
      </c>
      <c r="H4592" s="47" t="s">
        <v>2232</v>
      </c>
      <c r="I4592" s="47" t="n">
        <v>4</v>
      </c>
    </row>
    <row r="4593" customFormat="false" ht="15" hidden="false" customHeight="false" outlineLevel="0" collapsed="false">
      <c r="A4593" s="47" t="s">
        <v>6834</v>
      </c>
      <c r="B4593" s="47" t="s">
        <v>1188</v>
      </c>
      <c r="C4593" s="48" t="n">
        <v>46111</v>
      </c>
      <c r="D4593" s="47" t="s">
        <v>73</v>
      </c>
      <c r="E4593" s="47" t="s">
        <v>64</v>
      </c>
      <c r="F4593" s="47" t="s">
        <v>2278</v>
      </c>
      <c r="G4593" s="47" t="s">
        <v>97</v>
      </c>
      <c r="H4593" s="47" t="s">
        <v>2232</v>
      </c>
      <c r="I4593" s="47" t="n">
        <v>5</v>
      </c>
    </row>
    <row r="4594" customFormat="false" ht="15" hidden="false" customHeight="false" outlineLevel="0" collapsed="false">
      <c r="A4594" s="47" t="s">
        <v>6835</v>
      </c>
      <c r="B4594" s="47" t="s">
        <v>1188</v>
      </c>
      <c r="C4594" s="48" t="n">
        <v>46111</v>
      </c>
      <c r="D4594" s="47" t="s">
        <v>73</v>
      </c>
      <c r="E4594" s="47" t="s">
        <v>64</v>
      </c>
      <c r="F4594" s="47" t="s">
        <v>2278</v>
      </c>
      <c r="G4594" s="47" t="s">
        <v>97</v>
      </c>
      <c r="H4594" s="47" t="s">
        <v>2232</v>
      </c>
      <c r="I4594" s="47" t="n">
        <v>2</v>
      </c>
    </row>
    <row r="4595" customFormat="false" ht="15" hidden="false" customHeight="false" outlineLevel="0" collapsed="false">
      <c r="A4595" s="47" t="s">
        <v>6836</v>
      </c>
      <c r="B4595" s="47" t="s">
        <v>1188</v>
      </c>
      <c r="C4595" s="48" t="n">
        <v>46111</v>
      </c>
      <c r="D4595" s="47" t="s">
        <v>73</v>
      </c>
      <c r="E4595" s="47" t="s">
        <v>64</v>
      </c>
      <c r="F4595" s="47" t="s">
        <v>2278</v>
      </c>
      <c r="G4595" s="47" t="s">
        <v>97</v>
      </c>
      <c r="H4595" s="47" t="s">
        <v>2232</v>
      </c>
      <c r="I4595" s="47" t="n">
        <v>4</v>
      </c>
    </row>
    <row r="4596" customFormat="false" ht="15" hidden="false" customHeight="false" outlineLevel="0" collapsed="false">
      <c r="A4596" s="47" t="s">
        <v>6837</v>
      </c>
      <c r="B4596" s="47" t="s">
        <v>1189</v>
      </c>
      <c r="C4596" s="48" t="n">
        <v>46111</v>
      </c>
      <c r="D4596" s="47" t="s">
        <v>74</v>
      </c>
      <c r="E4596" s="47" t="s">
        <v>64</v>
      </c>
      <c r="F4596" s="47" t="s">
        <v>2278</v>
      </c>
      <c r="G4596" s="47" t="s">
        <v>97</v>
      </c>
      <c r="H4596" s="47" t="s">
        <v>2232</v>
      </c>
      <c r="I4596" s="47" t="n">
        <v>7</v>
      </c>
    </row>
    <row r="4597" customFormat="false" ht="15" hidden="false" customHeight="false" outlineLevel="0" collapsed="false">
      <c r="A4597" s="47" t="s">
        <v>6838</v>
      </c>
      <c r="B4597" s="47" t="s">
        <v>1189</v>
      </c>
      <c r="C4597" s="48" t="n">
        <v>46111</v>
      </c>
      <c r="D4597" s="47" t="s">
        <v>74</v>
      </c>
      <c r="E4597" s="47" t="s">
        <v>64</v>
      </c>
      <c r="F4597" s="47" t="s">
        <v>2280</v>
      </c>
      <c r="G4597" s="47" t="s">
        <v>97</v>
      </c>
      <c r="H4597" s="47" t="s">
        <v>2232</v>
      </c>
      <c r="I4597" s="47" t="n">
        <v>7</v>
      </c>
    </row>
    <row r="4598" customFormat="false" ht="15" hidden="false" customHeight="false" outlineLevel="0" collapsed="false">
      <c r="A4598" s="47" t="s">
        <v>6839</v>
      </c>
      <c r="B4598" s="47" t="s">
        <v>1189</v>
      </c>
      <c r="C4598" s="48" t="n">
        <v>46111</v>
      </c>
      <c r="D4598" s="47" t="s">
        <v>74</v>
      </c>
      <c r="E4598" s="47" t="s">
        <v>64</v>
      </c>
      <c r="F4598" s="47" t="s">
        <v>2278</v>
      </c>
      <c r="G4598" s="47" t="s">
        <v>97</v>
      </c>
      <c r="H4598" s="47" t="s">
        <v>2232</v>
      </c>
      <c r="I4598" s="47" t="n">
        <v>6</v>
      </c>
    </row>
    <row r="4599" customFormat="false" ht="15" hidden="false" customHeight="false" outlineLevel="0" collapsed="false">
      <c r="A4599" s="47" t="s">
        <v>6840</v>
      </c>
      <c r="B4599" s="47" t="s">
        <v>1189</v>
      </c>
      <c r="C4599" s="48" t="n">
        <v>46111</v>
      </c>
      <c r="D4599" s="47" t="s">
        <v>74</v>
      </c>
      <c r="E4599" s="47" t="s">
        <v>64</v>
      </c>
      <c r="F4599" s="47" t="s">
        <v>2278</v>
      </c>
      <c r="G4599" s="47" t="s">
        <v>97</v>
      </c>
      <c r="H4599" s="47" t="s">
        <v>2232</v>
      </c>
      <c r="I4599" s="47" t="n">
        <v>6</v>
      </c>
    </row>
    <row r="4600" customFormat="false" ht="15" hidden="false" customHeight="false" outlineLevel="0" collapsed="false">
      <c r="A4600" s="47" t="s">
        <v>6841</v>
      </c>
      <c r="B4600" s="47" t="s">
        <v>1190</v>
      </c>
      <c r="C4600" s="48" t="n">
        <v>46111</v>
      </c>
      <c r="D4600" s="47" t="s">
        <v>73</v>
      </c>
      <c r="E4600" s="47" t="s">
        <v>65</v>
      </c>
      <c r="F4600" s="47" t="s">
        <v>2284</v>
      </c>
      <c r="G4600" s="47" t="s">
        <v>97</v>
      </c>
      <c r="H4600" s="47" t="s">
        <v>2232</v>
      </c>
      <c r="I4600" s="47" t="n">
        <v>6</v>
      </c>
    </row>
    <row r="4601" customFormat="false" ht="15" hidden="false" customHeight="false" outlineLevel="0" collapsed="false">
      <c r="A4601" s="47" t="s">
        <v>6842</v>
      </c>
      <c r="B4601" s="47" t="s">
        <v>1190</v>
      </c>
      <c r="C4601" s="48" t="n">
        <v>46111</v>
      </c>
      <c r="D4601" s="47" t="s">
        <v>73</v>
      </c>
      <c r="E4601" s="47" t="s">
        <v>65</v>
      </c>
      <c r="F4601" s="47" t="s">
        <v>2289</v>
      </c>
      <c r="G4601" s="47" t="s">
        <v>97</v>
      </c>
      <c r="H4601" s="47" t="s">
        <v>2232</v>
      </c>
      <c r="I4601" s="47" t="n">
        <v>6</v>
      </c>
    </row>
    <row r="4602" customFormat="false" ht="15" hidden="false" customHeight="false" outlineLevel="0" collapsed="false">
      <c r="A4602" s="47" t="s">
        <v>6843</v>
      </c>
      <c r="B4602" s="47" t="s">
        <v>1190</v>
      </c>
      <c r="C4602" s="48" t="n">
        <v>46111</v>
      </c>
      <c r="D4602" s="47" t="s">
        <v>73</v>
      </c>
      <c r="E4602" s="47" t="s">
        <v>65</v>
      </c>
      <c r="F4602" s="47" t="s">
        <v>2289</v>
      </c>
      <c r="G4602" s="47" t="s">
        <v>97</v>
      </c>
      <c r="H4602" s="47" t="s">
        <v>2232</v>
      </c>
      <c r="I4602" s="47" t="n">
        <v>4</v>
      </c>
    </row>
    <row r="4603" customFormat="false" ht="15" hidden="false" customHeight="false" outlineLevel="0" collapsed="false">
      <c r="A4603" s="47" t="s">
        <v>6844</v>
      </c>
      <c r="B4603" s="47" t="s">
        <v>1190</v>
      </c>
      <c r="C4603" s="48" t="n">
        <v>46111</v>
      </c>
      <c r="D4603" s="47" t="s">
        <v>73</v>
      </c>
      <c r="E4603" s="47" t="s">
        <v>65</v>
      </c>
      <c r="F4603" s="47" t="s">
        <v>2284</v>
      </c>
      <c r="G4603" s="47" t="s">
        <v>97</v>
      </c>
      <c r="H4603" s="47" t="s">
        <v>2232</v>
      </c>
      <c r="I4603" s="47" t="n">
        <v>4</v>
      </c>
    </row>
    <row r="4604" customFormat="false" ht="15" hidden="false" customHeight="false" outlineLevel="0" collapsed="false">
      <c r="A4604" s="47" t="s">
        <v>6845</v>
      </c>
      <c r="B4604" s="47" t="s">
        <v>1190</v>
      </c>
      <c r="C4604" s="48" t="n">
        <v>46111</v>
      </c>
      <c r="D4604" s="47" t="s">
        <v>73</v>
      </c>
      <c r="E4604" s="47" t="s">
        <v>65</v>
      </c>
      <c r="F4604" s="47" t="s">
        <v>2284</v>
      </c>
      <c r="G4604" s="47" t="s">
        <v>97</v>
      </c>
      <c r="H4604" s="47" t="s">
        <v>2232</v>
      </c>
      <c r="I4604" s="47" t="n">
        <v>4</v>
      </c>
    </row>
    <row r="4605" customFormat="false" ht="15" hidden="false" customHeight="false" outlineLevel="0" collapsed="false">
      <c r="A4605" s="47" t="s">
        <v>6846</v>
      </c>
      <c r="B4605" s="47" t="s">
        <v>1190</v>
      </c>
      <c r="C4605" s="48" t="n">
        <v>46111</v>
      </c>
      <c r="D4605" s="47" t="s">
        <v>73</v>
      </c>
      <c r="E4605" s="47" t="s">
        <v>65</v>
      </c>
      <c r="F4605" s="47" t="s">
        <v>2284</v>
      </c>
      <c r="G4605" s="47" t="s">
        <v>97</v>
      </c>
      <c r="H4605" s="47" t="s">
        <v>2232</v>
      </c>
      <c r="I4605" s="47" t="n">
        <v>5</v>
      </c>
    </row>
    <row r="4606" customFormat="false" ht="15" hidden="false" customHeight="false" outlineLevel="0" collapsed="false">
      <c r="A4606" s="47" t="s">
        <v>6847</v>
      </c>
      <c r="B4606" s="47" t="s">
        <v>1190</v>
      </c>
      <c r="C4606" s="48" t="n">
        <v>46111</v>
      </c>
      <c r="D4606" s="47" t="s">
        <v>73</v>
      </c>
      <c r="E4606" s="47" t="s">
        <v>65</v>
      </c>
      <c r="F4606" s="47" t="s">
        <v>2284</v>
      </c>
      <c r="G4606" s="47" t="s">
        <v>97</v>
      </c>
      <c r="H4606" s="47" t="s">
        <v>2232</v>
      </c>
      <c r="I4606" s="47" t="n">
        <v>4</v>
      </c>
    </row>
    <row r="4607" customFormat="false" ht="15" hidden="false" customHeight="false" outlineLevel="0" collapsed="false">
      <c r="A4607" s="47" t="s">
        <v>6848</v>
      </c>
      <c r="B4607" s="47" t="s">
        <v>1190</v>
      </c>
      <c r="C4607" s="48" t="n">
        <v>46111</v>
      </c>
      <c r="D4607" s="47" t="s">
        <v>73</v>
      </c>
      <c r="E4607" s="47" t="s">
        <v>65</v>
      </c>
      <c r="F4607" s="47" t="s">
        <v>2284</v>
      </c>
      <c r="G4607" s="47" t="s">
        <v>97</v>
      </c>
      <c r="H4607" s="47" t="s">
        <v>2232</v>
      </c>
      <c r="I4607" s="47" t="n">
        <v>6</v>
      </c>
    </row>
    <row r="4608" customFormat="false" ht="15" hidden="false" customHeight="false" outlineLevel="0" collapsed="false">
      <c r="A4608" s="47" t="s">
        <v>6849</v>
      </c>
      <c r="B4608" s="47" t="s">
        <v>1190</v>
      </c>
      <c r="C4608" s="48" t="n">
        <v>46111</v>
      </c>
      <c r="D4608" s="47" t="s">
        <v>73</v>
      </c>
      <c r="E4608" s="47" t="s">
        <v>65</v>
      </c>
      <c r="F4608" s="47" t="s">
        <v>2284</v>
      </c>
      <c r="G4608" s="47" t="s">
        <v>97</v>
      </c>
      <c r="H4608" s="47" t="s">
        <v>2232</v>
      </c>
      <c r="I4608" s="47" t="n">
        <v>5</v>
      </c>
    </row>
    <row r="4609" customFormat="false" ht="15" hidden="false" customHeight="false" outlineLevel="0" collapsed="false">
      <c r="A4609" s="47" t="s">
        <v>6850</v>
      </c>
      <c r="B4609" s="47" t="s">
        <v>1190</v>
      </c>
      <c r="C4609" s="48" t="n">
        <v>46111</v>
      </c>
      <c r="D4609" s="47" t="s">
        <v>73</v>
      </c>
      <c r="E4609" s="47" t="s">
        <v>65</v>
      </c>
      <c r="F4609" s="47" t="s">
        <v>2284</v>
      </c>
      <c r="G4609" s="47" t="s">
        <v>97</v>
      </c>
      <c r="H4609" s="47" t="s">
        <v>2232</v>
      </c>
      <c r="I4609" s="47" t="n">
        <v>6</v>
      </c>
    </row>
    <row r="4610" customFormat="false" ht="15" hidden="false" customHeight="false" outlineLevel="0" collapsed="false">
      <c r="A4610" s="47" t="s">
        <v>6851</v>
      </c>
      <c r="B4610" s="47" t="s">
        <v>1190</v>
      </c>
      <c r="C4610" s="48" t="n">
        <v>46111</v>
      </c>
      <c r="D4610" s="47" t="s">
        <v>73</v>
      </c>
      <c r="E4610" s="47" t="s">
        <v>65</v>
      </c>
      <c r="F4610" s="47" t="s">
        <v>2284</v>
      </c>
      <c r="G4610" s="47" t="s">
        <v>97</v>
      </c>
      <c r="H4610" s="47" t="s">
        <v>2232</v>
      </c>
      <c r="I4610" s="47" t="n">
        <v>3</v>
      </c>
    </row>
    <row r="4611" customFormat="false" ht="15" hidden="false" customHeight="false" outlineLevel="0" collapsed="false">
      <c r="A4611" s="47" t="s">
        <v>6852</v>
      </c>
      <c r="B4611" s="47" t="s">
        <v>1190</v>
      </c>
      <c r="C4611" s="48" t="n">
        <v>46111</v>
      </c>
      <c r="D4611" s="47" t="s">
        <v>73</v>
      </c>
      <c r="E4611" s="47" t="s">
        <v>65</v>
      </c>
      <c r="F4611" s="47" t="s">
        <v>2284</v>
      </c>
      <c r="G4611" s="47" t="s">
        <v>97</v>
      </c>
      <c r="H4611" s="47" t="s">
        <v>2232</v>
      </c>
      <c r="I4611" s="47" t="n">
        <v>5</v>
      </c>
    </row>
    <row r="4612" customFormat="false" ht="15" hidden="false" customHeight="false" outlineLevel="0" collapsed="false">
      <c r="A4612" s="47" t="s">
        <v>6853</v>
      </c>
      <c r="B4612" s="47" t="s">
        <v>1190</v>
      </c>
      <c r="C4612" s="48" t="n">
        <v>46111</v>
      </c>
      <c r="D4612" s="47" t="s">
        <v>73</v>
      </c>
      <c r="E4612" s="47" t="s">
        <v>65</v>
      </c>
      <c r="F4612" s="47" t="s">
        <v>2284</v>
      </c>
      <c r="G4612" s="47" t="s">
        <v>97</v>
      </c>
      <c r="H4612" s="47" t="s">
        <v>2232</v>
      </c>
      <c r="I4612" s="47" t="n">
        <v>6</v>
      </c>
    </row>
    <row r="4613" customFormat="false" ht="15" hidden="false" customHeight="false" outlineLevel="0" collapsed="false">
      <c r="A4613" s="47" t="s">
        <v>6854</v>
      </c>
      <c r="B4613" s="47" t="s">
        <v>1191</v>
      </c>
      <c r="C4613" s="48" t="n">
        <v>46111</v>
      </c>
      <c r="D4613" s="47" t="s">
        <v>74</v>
      </c>
      <c r="E4613" s="47" t="s">
        <v>65</v>
      </c>
      <c r="F4613" s="47" t="s">
        <v>2289</v>
      </c>
      <c r="G4613" s="47" t="s">
        <v>97</v>
      </c>
      <c r="H4613" s="47" t="s">
        <v>2232</v>
      </c>
      <c r="I4613" s="47" t="n">
        <v>6</v>
      </c>
    </row>
    <row r="4614" customFormat="false" ht="15" hidden="false" customHeight="false" outlineLevel="0" collapsed="false">
      <c r="A4614" s="47" t="s">
        <v>6855</v>
      </c>
      <c r="B4614" s="47" t="s">
        <v>1191</v>
      </c>
      <c r="C4614" s="48" t="n">
        <v>46111</v>
      </c>
      <c r="D4614" s="47" t="s">
        <v>74</v>
      </c>
      <c r="E4614" s="47" t="s">
        <v>65</v>
      </c>
      <c r="F4614" s="47" t="s">
        <v>2284</v>
      </c>
      <c r="G4614" s="47" t="s">
        <v>97</v>
      </c>
      <c r="H4614" s="47" t="s">
        <v>2232</v>
      </c>
      <c r="I4614" s="47" t="n">
        <v>5</v>
      </c>
    </row>
    <row r="4615" customFormat="false" ht="15" hidden="false" customHeight="false" outlineLevel="0" collapsed="false">
      <c r="A4615" s="47" t="s">
        <v>6856</v>
      </c>
      <c r="B4615" s="47" t="s">
        <v>1191</v>
      </c>
      <c r="C4615" s="48" t="n">
        <v>46111</v>
      </c>
      <c r="D4615" s="47" t="s">
        <v>74</v>
      </c>
      <c r="E4615" s="47" t="s">
        <v>65</v>
      </c>
      <c r="F4615" s="47" t="s">
        <v>2284</v>
      </c>
      <c r="G4615" s="47" t="s">
        <v>97</v>
      </c>
      <c r="H4615" s="47" t="s">
        <v>2232</v>
      </c>
      <c r="I4615" s="47" t="n">
        <v>4</v>
      </c>
    </row>
    <row r="4616" customFormat="false" ht="15" hidden="false" customHeight="false" outlineLevel="0" collapsed="false">
      <c r="A4616" s="47" t="s">
        <v>6857</v>
      </c>
      <c r="B4616" s="47" t="s">
        <v>1191</v>
      </c>
      <c r="C4616" s="48" t="n">
        <v>46111</v>
      </c>
      <c r="D4616" s="47" t="s">
        <v>74</v>
      </c>
      <c r="E4616" s="47" t="s">
        <v>65</v>
      </c>
      <c r="F4616" s="47" t="s">
        <v>2289</v>
      </c>
      <c r="G4616" s="47" t="s">
        <v>97</v>
      </c>
      <c r="H4616" s="47" t="s">
        <v>2232</v>
      </c>
      <c r="I4616" s="47" t="n">
        <v>4</v>
      </c>
    </row>
    <row r="4617" customFormat="false" ht="15" hidden="false" customHeight="false" outlineLevel="0" collapsed="false">
      <c r="A4617" s="47" t="s">
        <v>6858</v>
      </c>
      <c r="B4617" s="47" t="s">
        <v>1191</v>
      </c>
      <c r="C4617" s="48" t="n">
        <v>46111</v>
      </c>
      <c r="D4617" s="47" t="s">
        <v>74</v>
      </c>
      <c r="E4617" s="47" t="s">
        <v>65</v>
      </c>
      <c r="F4617" s="47" t="s">
        <v>2284</v>
      </c>
      <c r="G4617" s="47" t="s">
        <v>97</v>
      </c>
      <c r="H4617" s="47" t="s">
        <v>2232</v>
      </c>
      <c r="I4617" s="47" t="n">
        <v>5</v>
      </c>
    </row>
    <row r="4618" customFormat="false" ht="15" hidden="false" customHeight="false" outlineLevel="0" collapsed="false">
      <c r="A4618" s="47" t="s">
        <v>6859</v>
      </c>
      <c r="B4618" s="47" t="s">
        <v>1191</v>
      </c>
      <c r="C4618" s="48" t="n">
        <v>46111</v>
      </c>
      <c r="D4618" s="47" t="s">
        <v>74</v>
      </c>
      <c r="E4618" s="47" t="s">
        <v>65</v>
      </c>
      <c r="F4618" s="47" t="s">
        <v>2284</v>
      </c>
      <c r="G4618" s="47" t="s">
        <v>97</v>
      </c>
      <c r="H4618" s="47" t="s">
        <v>2232</v>
      </c>
      <c r="I4618" s="47" t="n">
        <v>5</v>
      </c>
    </row>
    <row r="4619" customFormat="false" ht="15" hidden="false" customHeight="false" outlineLevel="0" collapsed="false">
      <c r="A4619" s="47" t="s">
        <v>6860</v>
      </c>
      <c r="B4619" s="47" t="s">
        <v>1191</v>
      </c>
      <c r="C4619" s="48" t="n">
        <v>46111</v>
      </c>
      <c r="D4619" s="47" t="s">
        <v>74</v>
      </c>
      <c r="E4619" s="47" t="s">
        <v>65</v>
      </c>
      <c r="F4619" s="47" t="s">
        <v>2284</v>
      </c>
      <c r="G4619" s="47" t="s">
        <v>97</v>
      </c>
      <c r="H4619" s="47" t="s">
        <v>2232</v>
      </c>
      <c r="I4619" s="47" t="n">
        <v>6</v>
      </c>
    </row>
    <row r="4620" customFormat="false" ht="15" hidden="false" customHeight="false" outlineLevel="0" collapsed="false">
      <c r="A4620" s="47" t="s">
        <v>6861</v>
      </c>
      <c r="B4620" s="47" t="s">
        <v>1191</v>
      </c>
      <c r="C4620" s="48" t="n">
        <v>46111</v>
      </c>
      <c r="D4620" s="47" t="s">
        <v>74</v>
      </c>
      <c r="E4620" s="47" t="s">
        <v>65</v>
      </c>
      <c r="F4620" s="47" t="s">
        <v>2289</v>
      </c>
      <c r="G4620" s="47" t="s">
        <v>97</v>
      </c>
      <c r="H4620" s="47" t="s">
        <v>2232</v>
      </c>
      <c r="I4620" s="47" t="n">
        <v>4</v>
      </c>
    </row>
    <row r="4621" customFormat="false" ht="15" hidden="false" customHeight="false" outlineLevel="0" collapsed="false">
      <c r="A4621" s="47" t="s">
        <v>6862</v>
      </c>
      <c r="B4621" s="47" t="s">
        <v>1191</v>
      </c>
      <c r="C4621" s="48" t="n">
        <v>46111</v>
      </c>
      <c r="D4621" s="47" t="s">
        <v>74</v>
      </c>
      <c r="E4621" s="47" t="s">
        <v>65</v>
      </c>
      <c r="F4621" s="47" t="s">
        <v>2284</v>
      </c>
      <c r="G4621" s="47" t="s">
        <v>97</v>
      </c>
      <c r="H4621" s="47" t="s">
        <v>2232</v>
      </c>
      <c r="I4621" s="47" t="n">
        <v>2</v>
      </c>
    </row>
    <row r="4622" customFormat="false" ht="15" hidden="false" customHeight="false" outlineLevel="0" collapsed="false">
      <c r="A4622" s="47" t="s">
        <v>6863</v>
      </c>
      <c r="B4622" s="47" t="s">
        <v>1192</v>
      </c>
      <c r="C4622" s="48" t="n">
        <v>46111</v>
      </c>
      <c r="D4622" s="47" t="s">
        <v>75</v>
      </c>
      <c r="E4622" s="47" t="s">
        <v>65</v>
      </c>
      <c r="F4622" s="47" t="s">
        <v>2289</v>
      </c>
      <c r="G4622" s="47" t="s">
        <v>97</v>
      </c>
      <c r="H4622" s="47" t="s">
        <v>2232</v>
      </c>
      <c r="I4622" s="47" t="n">
        <v>5</v>
      </c>
    </row>
    <row r="4623" customFormat="false" ht="15" hidden="false" customHeight="false" outlineLevel="0" collapsed="false">
      <c r="A4623" s="47" t="s">
        <v>6864</v>
      </c>
      <c r="B4623" s="47" t="s">
        <v>1192</v>
      </c>
      <c r="C4623" s="48" t="n">
        <v>46111</v>
      </c>
      <c r="D4623" s="47" t="s">
        <v>75</v>
      </c>
      <c r="E4623" s="47" t="s">
        <v>65</v>
      </c>
      <c r="F4623" s="47" t="s">
        <v>2289</v>
      </c>
      <c r="G4623" s="47" t="s">
        <v>97</v>
      </c>
      <c r="H4623" s="47" t="s">
        <v>2232</v>
      </c>
      <c r="I4623" s="47" t="n">
        <v>5</v>
      </c>
    </row>
    <row r="4624" customFormat="false" ht="15" hidden="false" customHeight="false" outlineLevel="0" collapsed="false">
      <c r="A4624" s="47" t="s">
        <v>6865</v>
      </c>
      <c r="B4624" s="47" t="s">
        <v>1192</v>
      </c>
      <c r="C4624" s="48" t="n">
        <v>46111</v>
      </c>
      <c r="D4624" s="47" t="s">
        <v>75</v>
      </c>
      <c r="E4624" s="47" t="s">
        <v>65</v>
      </c>
      <c r="F4624" s="47" t="s">
        <v>2289</v>
      </c>
      <c r="G4624" s="47" t="s">
        <v>97</v>
      </c>
      <c r="H4624" s="47" t="s">
        <v>2232</v>
      </c>
      <c r="I4624" s="47" t="n">
        <v>4</v>
      </c>
    </row>
    <row r="4625" customFormat="false" ht="15" hidden="false" customHeight="false" outlineLevel="0" collapsed="false">
      <c r="A4625" s="47" t="s">
        <v>6866</v>
      </c>
      <c r="B4625" s="47" t="s">
        <v>1192</v>
      </c>
      <c r="C4625" s="48" t="n">
        <v>46111</v>
      </c>
      <c r="D4625" s="47" t="s">
        <v>75</v>
      </c>
      <c r="E4625" s="47" t="s">
        <v>65</v>
      </c>
      <c r="F4625" s="47" t="s">
        <v>2284</v>
      </c>
      <c r="G4625" s="47" t="s">
        <v>97</v>
      </c>
      <c r="H4625" s="47" t="s">
        <v>2232</v>
      </c>
      <c r="I4625" s="47" t="n">
        <v>6</v>
      </c>
    </row>
    <row r="4626" customFormat="false" ht="15" hidden="false" customHeight="false" outlineLevel="0" collapsed="false">
      <c r="A4626" s="47" t="s">
        <v>6867</v>
      </c>
      <c r="B4626" s="47" t="s">
        <v>1192</v>
      </c>
      <c r="C4626" s="48" t="n">
        <v>46111</v>
      </c>
      <c r="D4626" s="47" t="s">
        <v>75</v>
      </c>
      <c r="E4626" s="47" t="s">
        <v>65</v>
      </c>
      <c r="F4626" s="47" t="s">
        <v>2284</v>
      </c>
      <c r="G4626" s="47" t="s">
        <v>97</v>
      </c>
      <c r="H4626" s="47" t="s">
        <v>2232</v>
      </c>
      <c r="I4626" s="47" t="n">
        <v>5</v>
      </c>
    </row>
    <row r="4627" customFormat="false" ht="15" hidden="false" customHeight="false" outlineLevel="0" collapsed="false">
      <c r="A4627" s="47" t="s">
        <v>6868</v>
      </c>
      <c r="B4627" s="47" t="s">
        <v>1192</v>
      </c>
      <c r="C4627" s="48" t="n">
        <v>46111</v>
      </c>
      <c r="D4627" s="47" t="s">
        <v>75</v>
      </c>
      <c r="E4627" s="47" t="s">
        <v>65</v>
      </c>
      <c r="F4627" s="47" t="s">
        <v>2289</v>
      </c>
      <c r="G4627" s="47" t="s">
        <v>97</v>
      </c>
      <c r="H4627" s="47" t="s">
        <v>2232</v>
      </c>
      <c r="I4627" s="47" t="n">
        <v>5</v>
      </c>
    </row>
    <row r="4628" customFormat="false" ht="15" hidden="false" customHeight="false" outlineLevel="0" collapsed="false">
      <c r="A4628" s="47" t="s">
        <v>6869</v>
      </c>
      <c r="B4628" s="47" t="s">
        <v>1192</v>
      </c>
      <c r="C4628" s="48" t="n">
        <v>46111</v>
      </c>
      <c r="D4628" s="47" t="s">
        <v>75</v>
      </c>
      <c r="E4628" s="47" t="s">
        <v>65</v>
      </c>
      <c r="F4628" s="47" t="s">
        <v>2284</v>
      </c>
      <c r="G4628" s="47" t="s">
        <v>97</v>
      </c>
      <c r="H4628" s="47" t="s">
        <v>2232</v>
      </c>
      <c r="I4628" s="47" t="n">
        <v>4</v>
      </c>
    </row>
    <row r="4629" customFormat="false" ht="15" hidden="false" customHeight="false" outlineLevel="0" collapsed="false">
      <c r="A4629" s="47" t="s">
        <v>6870</v>
      </c>
      <c r="B4629" s="47" t="s">
        <v>1192</v>
      </c>
      <c r="C4629" s="48" t="n">
        <v>46111</v>
      </c>
      <c r="D4629" s="47" t="s">
        <v>75</v>
      </c>
      <c r="E4629" s="47" t="s">
        <v>65</v>
      </c>
      <c r="F4629" s="47" t="s">
        <v>2289</v>
      </c>
      <c r="G4629" s="47" t="s">
        <v>97</v>
      </c>
      <c r="H4629" s="47" t="s">
        <v>2232</v>
      </c>
      <c r="I4629" s="47" t="n">
        <v>4</v>
      </c>
    </row>
    <row r="4630" customFormat="false" ht="15" hidden="false" customHeight="false" outlineLevel="0" collapsed="false">
      <c r="A4630" s="47" t="s">
        <v>6871</v>
      </c>
      <c r="B4630" s="47" t="s">
        <v>1193</v>
      </c>
      <c r="C4630" s="48" t="n">
        <v>46112</v>
      </c>
      <c r="D4630" s="47" t="s">
        <v>73</v>
      </c>
      <c r="E4630" s="47" t="s">
        <v>62</v>
      </c>
      <c r="F4630" s="47" t="s">
        <v>2231</v>
      </c>
      <c r="G4630" s="47" t="s">
        <v>97</v>
      </c>
      <c r="H4630" s="47" t="s">
        <v>2232</v>
      </c>
      <c r="I4630" s="47" t="n">
        <v>4</v>
      </c>
    </row>
    <row r="4631" customFormat="false" ht="15" hidden="false" customHeight="false" outlineLevel="0" collapsed="false">
      <c r="A4631" s="47" t="s">
        <v>6872</v>
      </c>
      <c r="B4631" s="47" t="s">
        <v>1193</v>
      </c>
      <c r="C4631" s="48" t="n">
        <v>46112</v>
      </c>
      <c r="D4631" s="47" t="s">
        <v>73</v>
      </c>
      <c r="E4631" s="47" t="s">
        <v>62</v>
      </c>
      <c r="F4631" s="47" t="s">
        <v>2231</v>
      </c>
      <c r="G4631" s="47" t="s">
        <v>97</v>
      </c>
      <c r="H4631" s="47" t="s">
        <v>2232</v>
      </c>
      <c r="I4631" s="47" t="n">
        <v>3</v>
      </c>
    </row>
    <row r="4632" customFormat="false" ht="15" hidden="false" customHeight="false" outlineLevel="0" collapsed="false">
      <c r="A4632" s="47" t="s">
        <v>6873</v>
      </c>
      <c r="B4632" s="47" t="s">
        <v>1194</v>
      </c>
      <c r="C4632" s="48" t="n">
        <v>46112</v>
      </c>
      <c r="D4632" s="47" t="s">
        <v>74</v>
      </c>
      <c r="E4632" s="47" t="s">
        <v>62</v>
      </c>
      <c r="F4632" s="47" t="s">
        <v>2231</v>
      </c>
      <c r="G4632" s="47" t="s">
        <v>93</v>
      </c>
      <c r="H4632" s="47" t="s">
        <v>2253</v>
      </c>
      <c r="I4632" s="47" t="n">
        <v>10</v>
      </c>
    </row>
    <row r="4633" customFormat="false" ht="15" hidden="false" customHeight="false" outlineLevel="0" collapsed="false">
      <c r="A4633" s="47" t="s">
        <v>6874</v>
      </c>
      <c r="B4633" s="47" t="s">
        <v>1194</v>
      </c>
      <c r="C4633" s="48" t="n">
        <v>46112</v>
      </c>
      <c r="D4633" s="47" t="s">
        <v>74</v>
      </c>
      <c r="E4633" s="47" t="s">
        <v>62</v>
      </c>
      <c r="F4633" s="47" t="s">
        <v>2228</v>
      </c>
      <c r="G4633" s="47" t="s">
        <v>97</v>
      </c>
      <c r="H4633" s="47" t="s">
        <v>2232</v>
      </c>
      <c r="I4633" s="47" t="n">
        <v>5</v>
      </c>
    </row>
    <row r="4634" customFormat="false" ht="15" hidden="false" customHeight="false" outlineLevel="0" collapsed="false">
      <c r="A4634" s="47" t="s">
        <v>6875</v>
      </c>
      <c r="B4634" s="47" t="s">
        <v>1194</v>
      </c>
      <c r="C4634" s="48" t="n">
        <v>46112</v>
      </c>
      <c r="D4634" s="47" t="s">
        <v>74</v>
      </c>
      <c r="E4634" s="47" t="s">
        <v>62</v>
      </c>
      <c r="F4634" s="47" t="s">
        <v>2317</v>
      </c>
      <c r="G4634" s="47" t="s">
        <v>97</v>
      </c>
      <c r="H4634" s="47" t="s">
        <v>2232</v>
      </c>
      <c r="I4634" s="47" t="n">
        <v>6</v>
      </c>
    </row>
    <row r="4635" customFormat="false" ht="15" hidden="false" customHeight="false" outlineLevel="0" collapsed="false">
      <c r="A4635" s="47" t="s">
        <v>6876</v>
      </c>
      <c r="B4635" s="47" t="s">
        <v>1194</v>
      </c>
      <c r="C4635" s="48" t="n">
        <v>46112</v>
      </c>
      <c r="D4635" s="47" t="s">
        <v>74</v>
      </c>
      <c r="E4635" s="47" t="s">
        <v>62</v>
      </c>
      <c r="F4635" s="47" t="s">
        <v>2231</v>
      </c>
      <c r="G4635" s="47" t="s">
        <v>97</v>
      </c>
      <c r="H4635" s="47" t="s">
        <v>2232</v>
      </c>
      <c r="I4635" s="47" t="n">
        <v>4</v>
      </c>
    </row>
    <row r="4636" customFormat="false" ht="15" hidden="false" customHeight="false" outlineLevel="0" collapsed="false">
      <c r="A4636" s="47" t="s">
        <v>6877</v>
      </c>
      <c r="B4636" s="47" t="s">
        <v>1195</v>
      </c>
      <c r="C4636" s="48" t="n">
        <v>46112</v>
      </c>
      <c r="D4636" s="47" t="s">
        <v>75</v>
      </c>
      <c r="E4636" s="47" t="s">
        <v>62</v>
      </c>
      <c r="F4636" s="47" t="s">
        <v>2317</v>
      </c>
      <c r="G4636" s="47" t="s">
        <v>93</v>
      </c>
      <c r="H4636" s="47" t="s">
        <v>2253</v>
      </c>
      <c r="I4636" s="47" t="n">
        <v>76</v>
      </c>
    </row>
    <row r="4637" customFormat="false" ht="15" hidden="false" customHeight="false" outlineLevel="0" collapsed="false">
      <c r="A4637" s="47" t="s">
        <v>6878</v>
      </c>
      <c r="B4637" s="47" t="s">
        <v>1195</v>
      </c>
      <c r="C4637" s="48" t="n">
        <v>46112</v>
      </c>
      <c r="D4637" s="47" t="s">
        <v>75</v>
      </c>
      <c r="E4637" s="47" t="s">
        <v>62</v>
      </c>
      <c r="F4637" s="47" t="s">
        <v>2228</v>
      </c>
      <c r="G4637" s="47" t="s">
        <v>93</v>
      </c>
      <c r="H4637" s="47" t="s">
        <v>2253</v>
      </c>
      <c r="I4637" s="47" t="n">
        <v>35</v>
      </c>
    </row>
    <row r="4638" customFormat="false" ht="15" hidden="false" customHeight="false" outlineLevel="0" collapsed="false">
      <c r="A4638" s="47" t="s">
        <v>6879</v>
      </c>
      <c r="B4638" s="47" t="s">
        <v>1195</v>
      </c>
      <c r="C4638" s="48" t="n">
        <v>46112</v>
      </c>
      <c r="D4638" s="47" t="s">
        <v>75</v>
      </c>
      <c r="E4638" s="47" t="s">
        <v>62</v>
      </c>
      <c r="F4638" s="47" t="s">
        <v>2228</v>
      </c>
      <c r="G4638" s="47" t="s">
        <v>97</v>
      </c>
      <c r="H4638" s="47" t="s">
        <v>2232</v>
      </c>
      <c r="I4638" s="47" t="n">
        <v>2</v>
      </c>
    </row>
    <row r="4639" customFormat="false" ht="15" hidden="false" customHeight="false" outlineLevel="0" collapsed="false">
      <c r="A4639" s="47" t="s">
        <v>6880</v>
      </c>
      <c r="B4639" s="47" t="s">
        <v>1195</v>
      </c>
      <c r="C4639" s="48" t="n">
        <v>46112</v>
      </c>
      <c r="D4639" s="47" t="s">
        <v>75</v>
      </c>
      <c r="E4639" s="47" t="s">
        <v>62</v>
      </c>
      <c r="F4639" s="47" t="s">
        <v>2231</v>
      </c>
      <c r="G4639" s="47" t="s">
        <v>97</v>
      </c>
      <c r="H4639" s="47" t="s">
        <v>2232</v>
      </c>
      <c r="I4639" s="47" t="n">
        <v>4</v>
      </c>
    </row>
    <row r="4640" customFormat="false" ht="15" hidden="false" customHeight="false" outlineLevel="0" collapsed="false">
      <c r="A4640" s="47" t="s">
        <v>6881</v>
      </c>
      <c r="B4640" s="47" t="s">
        <v>1195</v>
      </c>
      <c r="C4640" s="48" t="n">
        <v>46112</v>
      </c>
      <c r="D4640" s="47" t="s">
        <v>75</v>
      </c>
      <c r="E4640" s="47" t="s">
        <v>62</v>
      </c>
      <c r="F4640" s="47" t="s">
        <v>2228</v>
      </c>
      <c r="G4640" s="47" t="s">
        <v>97</v>
      </c>
      <c r="H4640" s="47" t="s">
        <v>2232</v>
      </c>
      <c r="I4640" s="47" t="n">
        <v>4</v>
      </c>
    </row>
    <row r="4641" customFormat="false" ht="15" hidden="false" customHeight="false" outlineLevel="0" collapsed="false">
      <c r="A4641" s="47" t="s">
        <v>6882</v>
      </c>
      <c r="B4641" s="47" t="s">
        <v>1195</v>
      </c>
      <c r="C4641" s="48" t="n">
        <v>46112</v>
      </c>
      <c r="D4641" s="47" t="s">
        <v>75</v>
      </c>
      <c r="E4641" s="47" t="s">
        <v>62</v>
      </c>
      <c r="F4641" s="47" t="s">
        <v>2231</v>
      </c>
      <c r="G4641" s="47" t="s">
        <v>97</v>
      </c>
      <c r="H4641" s="47" t="s">
        <v>2232</v>
      </c>
      <c r="I4641" s="47" t="n">
        <v>6</v>
      </c>
    </row>
    <row r="4642" customFormat="false" ht="15" hidden="false" customHeight="false" outlineLevel="0" collapsed="false">
      <c r="A4642" s="47" t="s">
        <v>6883</v>
      </c>
      <c r="B4642" s="47" t="s">
        <v>1195</v>
      </c>
      <c r="C4642" s="48" t="n">
        <v>46112</v>
      </c>
      <c r="D4642" s="47" t="s">
        <v>75</v>
      </c>
      <c r="E4642" s="47" t="s">
        <v>62</v>
      </c>
      <c r="F4642" s="47" t="s">
        <v>2228</v>
      </c>
      <c r="G4642" s="47" t="s">
        <v>97</v>
      </c>
      <c r="H4642" s="47" t="s">
        <v>2232</v>
      </c>
      <c r="I4642" s="47" t="n">
        <v>4</v>
      </c>
    </row>
    <row r="4643" customFormat="false" ht="15" hidden="false" customHeight="false" outlineLevel="0" collapsed="false">
      <c r="A4643" s="47" t="s">
        <v>6884</v>
      </c>
      <c r="B4643" s="47" t="s">
        <v>1196</v>
      </c>
      <c r="C4643" s="48" t="n">
        <v>46112</v>
      </c>
      <c r="D4643" s="47" t="s">
        <v>73</v>
      </c>
      <c r="E4643" s="47" t="s">
        <v>63</v>
      </c>
      <c r="F4643" s="47" t="s">
        <v>2252</v>
      </c>
      <c r="G4643" s="47" t="s">
        <v>93</v>
      </c>
      <c r="H4643" s="47" t="s">
        <v>2253</v>
      </c>
      <c r="I4643" s="47" t="n">
        <v>60</v>
      </c>
    </row>
    <row r="4644" customFormat="false" ht="15" hidden="false" customHeight="false" outlineLevel="0" collapsed="false">
      <c r="A4644" s="47" t="s">
        <v>6885</v>
      </c>
      <c r="B4644" s="47" t="s">
        <v>1196</v>
      </c>
      <c r="C4644" s="48" t="n">
        <v>46112</v>
      </c>
      <c r="D4644" s="47" t="s">
        <v>73</v>
      </c>
      <c r="E4644" s="47" t="s">
        <v>63</v>
      </c>
      <c r="F4644" s="47" t="s">
        <v>2255</v>
      </c>
      <c r="G4644" s="47" t="s">
        <v>97</v>
      </c>
      <c r="H4644" s="47" t="s">
        <v>2232</v>
      </c>
      <c r="I4644" s="47" t="n">
        <v>6</v>
      </c>
    </row>
    <row r="4645" customFormat="false" ht="15" hidden="false" customHeight="false" outlineLevel="0" collapsed="false">
      <c r="A4645" s="47" t="s">
        <v>6886</v>
      </c>
      <c r="B4645" s="47" t="s">
        <v>1196</v>
      </c>
      <c r="C4645" s="48" t="n">
        <v>46112</v>
      </c>
      <c r="D4645" s="47" t="s">
        <v>73</v>
      </c>
      <c r="E4645" s="47" t="s">
        <v>63</v>
      </c>
      <c r="F4645" s="47" t="s">
        <v>2255</v>
      </c>
      <c r="G4645" s="47" t="s">
        <v>97</v>
      </c>
      <c r="H4645" s="47" t="s">
        <v>2232</v>
      </c>
      <c r="I4645" s="47" t="n">
        <v>2</v>
      </c>
    </row>
    <row r="4646" customFormat="false" ht="15" hidden="false" customHeight="false" outlineLevel="0" collapsed="false">
      <c r="A4646" s="47" t="s">
        <v>6887</v>
      </c>
      <c r="B4646" s="47" t="s">
        <v>1196</v>
      </c>
      <c r="C4646" s="48" t="n">
        <v>46112</v>
      </c>
      <c r="D4646" s="47" t="s">
        <v>73</v>
      </c>
      <c r="E4646" s="47" t="s">
        <v>63</v>
      </c>
      <c r="F4646" s="47" t="s">
        <v>2260</v>
      </c>
      <c r="G4646" s="47" t="s">
        <v>97</v>
      </c>
      <c r="H4646" s="47" t="s">
        <v>2232</v>
      </c>
      <c r="I4646" s="47" t="n">
        <v>6</v>
      </c>
    </row>
    <row r="4647" customFormat="false" ht="15" hidden="false" customHeight="false" outlineLevel="0" collapsed="false">
      <c r="A4647" s="47" t="s">
        <v>6888</v>
      </c>
      <c r="B4647" s="47" t="s">
        <v>1196</v>
      </c>
      <c r="C4647" s="48" t="n">
        <v>46112</v>
      </c>
      <c r="D4647" s="47" t="s">
        <v>73</v>
      </c>
      <c r="E4647" s="47" t="s">
        <v>63</v>
      </c>
      <c r="F4647" s="47" t="s">
        <v>2255</v>
      </c>
      <c r="G4647" s="47" t="s">
        <v>97</v>
      </c>
      <c r="H4647" s="47" t="s">
        <v>2232</v>
      </c>
      <c r="I4647" s="47" t="n">
        <v>4</v>
      </c>
    </row>
    <row r="4648" customFormat="false" ht="15" hidden="false" customHeight="false" outlineLevel="0" collapsed="false">
      <c r="A4648" s="47" t="s">
        <v>6889</v>
      </c>
      <c r="B4648" s="47" t="s">
        <v>1196</v>
      </c>
      <c r="C4648" s="48" t="n">
        <v>46112</v>
      </c>
      <c r="D4648" s="47" t="s">
        <v>73</v>
      </c>
      <c r="E4648" s="47" t="s">
        <v>63</v>
      </c>
      <c r="F4648" s="47" t="s">
        <v>2255</v>
      </c>
      <c r="G4648" s="47" t="s">
        <v>97</v>
      </c>
      <c r="H4648" s="47" t="s">
        <v>2232</v>
      </c>
      <c r="I4648" s="47" t="n">
        <v>5</v>
      </c>
    </row>
    <row r="4649" customFormat="false" ht="15" hidden="false" customHeight="false" outlineLevel="0" collapsed="false">
      <c r="A4649" s="47" t="s">
        <v>6890</v>
      </c>
      <c r="B4649" s="47" t="s">
        <v>1196</v>
      </c>
      <c r="C4649" s="48" t="n">
        <v>46112</v>
      </c>
      <c r="D4649" s="47" t="s">
        <v>73</v>
      </c>
      <c r="E4649" s="47" t="s">
        <v>63</v>
      </c>
      <c r="F4649" s="47" t="s">
        <v>2255</v>
      </c>
      <c r="G4649" s="47" t="s">
        <v>97</v>
      </c>
      <c r="H4649" s="47" t="s">
        <v>2232</v>
      </c>
      <c r="I4649" s="47" t="n">
        <v>5</v>
      </c>
    </row>
    <row r="4650" customFormat="false" ht="15" hidden="false" customHeight="false" outlineLevel="0" collapsed="false">
      <c r="A4650" s="47" t="s">
        <v>6891</v>
      </c>
      <c r="B4650" s="47" t="s">
        <v>1196</v>
      </c>
      <c r="C4650" s="48" t="n">
        <v>46112</v>
      </c>
      <c r="D4650" s="47" t="s">
        <v>73</v>
      </c>
      <c r="E4650" s="47" t="s">
        <v>63</v>
      </c>
      <c r="F4650" s="47" t="s">
        <v>2255</v>
      </c>
      <c r="G4650" s="47" t="s">
        <v>97</v>
      </c>
      <c r="H4650" s="47" t="s">
        <v>2232</v>
      </c>
      <c r="I4650" s="47" t="n">
        <v>6</v>
      </c>
    </row>
    <row r="4651" customFormat="false" ht="15" hidden="false" customHeight="false" outlineLevel="0" collapsed="false">
      <c r="A4651" s="47" t="s">
        <v>6892</v>
      </c>
      <c r="B4651" s="47" t="s">
        <v>1197</v>
      </c>
      <c r="C4651" s="48" t="n">
        <v>46112</v>
      </c>
      <c r="D4651" s="47" t="s">
        <v>74</v>
      </c>
      <c r="E4651" s="47" t="s">
        <v>63</v>
      </c>
      <c r="F4651" s="47" t="s">
        <v>2252</v>
      </c>
      <c r="G4651" s="47" t="s">
        <v>93</v>
      </c>
      <c r="H4651" s="47" t="s">
        <v>2253</v>
      </c>
      <c r="I4651" s="47" t="n">
        <v>61</v>
      </c>
    </row>
    <row r="4652" customFormat="false" ht="15" hidden="false" customHeight="false" outlineLevel="0" collapsed="false">
      <c r="A4652" s="47" t="s">
        <v>6893</v>
      </c>
      <c r="B4652" s="47" t="s">
        <v>1197</v>
      </c>
      <c r="C4652" s="48" t="n">
        <v>46112</v>
      </c>
      <c r="D4652" s="47" t="s">
        <v>74</v>
      </c>
      <c r="E4652" s="47" t="s">
        <v>63</v>
      </c>
      <c r="F4652" s="47" t="s">
        <v>2255</v>
      </c>
      <c r="G4652" s="47" t="s">
        <v>97</v>
      </c>
      <c r="H4652" s="47" t="s">
        <v>2232</v>
      </c>
      <c r="I4652" s="47" t="n">
        <v>2</v>
      </c>
    </row>
    <row r="4653" customFormat="false" ht="15" hidden="false" customHeight="false" outlineLevel="0" collapsed="false">
      <c r="A4653" s="47" t="s">
        <v>6894</v>
      </c>
      <c r="B4653" s="47" t="s">
        <v>1197</v>
      </c>
      <c r="C4653" s="48" t="n">
        <v>46112</v>
      </c>
      <c r="D4653" s="47" t="s">
        <v>74</v>
      </c>
      <c r="E4653" s="47" t="s">
        <v>63</v>
      </c>
      <c r="F4653" s="47" t="s">
        <v>2255</v>
      </c>
      <c r="G4653" s="47" t="s">
        <v>97</v>
      </c>
      <c r="H4653" s="47" t="s">
        <v>2232</v>
      </c>
      <c r="I4653" s="47" t="n">
        <v>3</v>
      </c>
    </row>
    <row r="4654" customFormat="false" ht="15" hidden="false" customHeight="false" outlineLevel="0" collapsed="false">
      <c r="A4654" s="47" t="s">
        <v>6895</v>
      </c>
      <c r="B4654" s="47" t="s">
        <v>1198</v>
      </c>
      <c r="C4654" s="48" t="n">
        <v>46112</v>
      </c>
      <c r="D4654" s="47" t="s">
        <v>75</v>
      </c>
      <c r="E4654" s="47" t="s">
        <v>63</v>
      </c>
      <c r="F4654" s="47" t="s">
        <v>2252</v>
      </c>
      <c r="G4654" s="47" t="s">
        <v>96</v>
      </c>
      <c r="H4654" s="47" t="s">
        <v>2270</v>
      </c>
      <c r="I4654" s="47" t="n">
        <v>22</v>
      </c>
    </row>
    <row r="4655" customFormat="false" ht="15" hidden="false" customHeight="false" outlineLevel="0" collapsed="false">
      <c r="A4655" s="47" t="s">
        <v>6896</v>
      </c>
      <c r="B4655" s="47" t="s">
        <v>1198</v>
      </c>
      <c r="C4655" s="48" t="n">
        <v>46112</v>
      </c>
      <c r="D4655" s="47" t="s">
        <v>75</v>
      </c>
      <c r="E4655" s="47" t="s">
        <v>63</v>
      </c>
      <c r="F4655" s="47" t="s">
        <v>2252</v>
      </c>
      <c r="G4655" s="47" t="s">
        <v>96</v>
      </c>
      <c r="H4655" s="47" t="s">
        <v>2270</v>
      </c>
      <c r="I4655" s="47" t="n">
        <v>31</v>
      </c>
    </row>
    <row r="4656" customFormat="false" ht="15" hidden="false" customHeight="false" outlineLevel="0" collapsed="false">
      <c r="A4656" s="47" t="s">
        <v>6897</v>
      </c>
      <c r="B4656" s="47" t="s">
        <v>1198</v>
      </c>
      <c r="C4656" s="48" t="n">
        <v>46112</v>
      </c>
      <c r="D4656" s="47" t="s">
        <v>75</v>
      </c>
      <c r="E4656" s="47" t="s">
        <v>63</v>
      </c>
      <c r="F4656" s="47" t="s">
        <v>2252</v>
      </c>
      <c r="G4656" s="47" t="s">
        <v>97</v>
      </c>
      <c r="H4656" s="47" t="s">
        <v>2232</v>
      </c>
      <c r="I4656" s="47" t="n">
        <v>6</v>
      </c>
    </row>
    <row r="4657" customFormat="false" ht="15" hidden="false" customHeight="false" outlineLevel="0" collapsed="false">
      <c r="A4657" s="47" t="s">
        <v>6898</v>
      </c>
      <c r="B4657" s="47" t="s">
        <v>1198</v>
      </c>
      <c r="C4657" s="48" t="n">
        <v>46112</v>
      </c>
      <c r="D4657" s="47" t="s">
        <v>75</v>
      </c>
      <c r="E4657" s="47" t="s">
        <v>63</v>
      </c>
      <c r="F4657" s="47" t="s">
        <v>2255</v>
      </c>
      <c r="G4657" s="47" t="s">
        <v>97</v>
      </c>
      <c r="H4657" s="47" t="s">
        <v>2232</v>
      </c>
      <c r="I4657" s="47" t="n">
        <v>7</v>
      </c>
    </row>
    <row r="4658" customFormat="false" ht="15" hidden="false" customHeight="false" outlineLevel="0" collapsed="false">
      <c r="A4658" s="47" t="s">
        <v>6899</v>
      </c>
      <c r="B4658" s="47" t="s">
        <v>1198</v>
      </c>
      <c r="C4658" s="48" t="n">
        <v>46112</v>
      </c>
      <c r="D4658" s="47" t="s">
        <v>75</v>
      </c>
      <c r="E4658" s="47" t="s">
        <v>63</v>
      </c>
      <c r="F4658" s="47" t="s">
        <v>2255</v>
      </c>
      <c r="G4658" s="47" t="s">
        <v>97</v>
      </c>
      <c r="H4658" s="47" t="s">
        <v>2232</v>
      </c>
      <c r="I4658" s="47" t="n">
        <v>5</v>
      </c>
    </row>
    <row r="4659" customFormat="false" ht="15" hidden="false" customHeight="false" outlineLevel="0" collapsed="false">
      <c r="A4659" s="47" t="s">
        <v>6900</v>
      </c>
      <c r="B4659" s="47" t="s">
        <v>1198</v>
      </c>
      <c r="C4659" s="48" t="n">
        <v>46112</v>
      </c>
      <c r="D4659" s="47" t="s">
        <v>75</v>
      </c>
      <c r="E4659" s="47" t="s">
        <v>63</v>
      </c>
      <c r="F4659" s="47" t="s">
        <v>2252</v>
      </c>
      <c r="G4659" s="47" t="s">
        <v>97</v>
      </c>
      <c r="H4659" s="47" t="s">
        <v>2232</v>
      </c>
      <c r="I4659" s="47" t="n">
        <v>6</v>
      </c>
    </row>
    <row r="4660" customFormat="false" ht="15" hidden="false" customHeight="false" outlineLevel="0" collapsed="false">
      <c r="A4660" s="47" t="s">
        <v>6901</v>
      </c>
      <c r="B4660" s="47" t="s">
        <v>1198</v>
      </c>
      <c r="C4660" s="48" t="n">
        <v>46112</v>
      </c>
      <c r="D4660" s="47" t="s">
        <v>75</v>
      </c>
      <c r="E4660" s="47" t="s">
        <v>63</v>
      </c>
      <c r="F4660" s="47" t="s">
        <v>2260</v>
      </c>
      <c r="G4660" s="47" t="s">
        <v>97</v>
      </c>
      <c r="H4660" s="47" t="s">
        <v>2232</v>
      </c>
      <c r="I4660" s="47" t="n">
        <v>3</v>
      </c>
    </row>
    <row r="4661" customFormat="false" ht="15" hidden="false" customHeight="false" outlineLevel="0" collapsed="false">
      <c r="A4661" s="47" t="s">
        <v>6902</v>
      </c>
      <c r="B4661" s="47" t="s">
        <v>1198</v>
      </c>
      <c r="C4661" s="48" t="n">
        <v>46112</v>
      </c>
      <c r="D4661" s="47" t="s">
        <v>75</v>
      </c>
      <c r="E4661" s="47" t="s">
        <v>63</v>
      </c>
      <c r="F4661" s="47" t="s">
        <v>2255</v>
      </c>
      <c r="G4661" s="47" t="s">
        <v>97</v>
      </c>
      <c r="H4661" s="47" t="s">
        <v>2232</v>
      </c>
      <c r="I4661" s="47" t="n">
        <v>5</v>
      </c>
    </row>
    <row r="4662" customFormat="false" ht="15" hidden="false" customHeight="false" outlineLevel="0" collapsed="false">
      <c r="A4662" s="47" t="s">
        <v>6903</v>
      </c>
      <c r="B4662" s="47" t="s">
        <v>1198</v>
      </c>
      <c r="C4662" s="48" t="n">
        <v>46112</v>
      </c>
      <c r="D4662" s="47" t="s">
        <v>75</v>
      </c>
      <c r="E4662" s="47" t="s">
        <v>63</v>
      </c>
      <c r="F4662" s="47" t="s">
        <v>2255</v>
      </c>
      <c r="G4662" s="47" t="s">
        <v>97</v>
      </c>
      <c r="H4662" s="47" t="s">
        <v>2232</v>
      </c>
      <c r="I4662" s="47" t="n">
        <v>7</v>
      </c>
    </row>
    <row r="4663" customFormat="false" ht="15" hidden="false" customHeight="false" outlineLevel="0" collapsed="false">
      <c r="A4663" s="47" t="s">
        <v>6904</v>
      </c>
      <c r="B4663" s="47" t="s">
        <v>1199</v>
      </c>
      <c r="C4663" s="48" t="n">
        <v>46112</v>
      </c>
      <c r="D4663" s="47" t="s">
        <v>73</v>
      </c>
      <c r="E4663" s="47" t="s">
        <v>64</v>
      </c>
      <c r="F4663" s="47" t="s">
        <v>2280</v>
      </c>
      <c r="G4663" s="47" t="s">
        <v>93</v>
      </c>
      <c r="H4663" s="47" t="s">
        <v>2253</v>
      </c>
      <c r="I4663" s="47" t="n">
        <v>13</v>
      </c>
    </row>
    <row r="4664" customFormat="false" ht="15" hidden="false" customHeight="false" outlineLevel="0" collapsed="false">
      <c r="A4664" s="47" t="s">
        <v>6905</v>
      </c>
      <c r="B4664" s="47" t="s">
        <v>1199</v>
      </c>
      <c r="C4664" s="48" t="n">
        <v>46112</v>
      </c>
      <c r="D4664" s="47" t="s">
        <v>73</v>
      </c>
      <c r="E4664" s="47" t="s">
        <v>64</v>
      </c>
      <c r="F4664" s="47" t="s">
        <v>2280</v>
      </c>
      <c r="G4664" s="47" t="s">
        <v>97</v>
      </c>
      <c r="H4664" s="47" t="s">
        <v>2232</v>
      </c>
      <c r="I4664" s="47" t="n">
        <v>5</v>
      </c>
    </row>
    <row r="4665" customFormat="false" ht="15" hidden="false" customHeight="false" outlineLevel="0" collapsed="false">
      <c r="A4665" s="47" t="s">
        <v>6906</v>
      </c>
      <c r="B4665" s="47" t="s">
        <v>1201</v>
      </c>
      <c r="C4665" s="48" t="n">
        <v>46112</v>
      </c>
      <c r="D4665" s="47" t="s">
        <v>74</v>
      </c>
      <c r="E4665" s="47" t="s">
        <v>64</v>
      </c>
      <c r="F4665" s="47" t="s">
        <v>2278</v>
      </c>
      <c r="G4665" s="47" t="s">
        <v>97</v>
      </c>
      <c r="H4665" s="47" t="s">
        <v>2232</v>
      </c>
      <c r="I4665" s="47" t="n">
        <v>2</v>
      </c>
    </row>
    <row r="4666" customFormat="false" ht="15" hidden="false" customHeight="false" outlineLevel="0" collapsed="false">
      <c r="A4666" s="47" t="s">
        <v>6907</v>
      </c>
      <c r="B4666" s="47" t="s">
        <v>1201</v>
      </c>
      <c r="C4666" s="48" t="n">
        <v>46112</v>
      </c>
      <c r="D4666" s="47" t="s">
        <v>74</v>
      </c>
      <c r="E4666" s="47" t="s">
        <v>64</v>
      </c>
      <c r="F4666" s="47" t="s">
        <v>2278</v>
      </c>
      <c r="G4666" s="47" t="s">
        <v>97</v>
      </c>
      <c r="H4666" s="47" t="s">
        <v>2232</v>
      </c>
      <c r="I4666" s="47" t="n">
        <v>7</v>
      </c>
    </row>
    <row r="4667" customFormat="false" ht="15" hidden="false" customHeight="false" outlineLevel="0" collapsed="false">
      <c r="A4667" s="47" t="s">
        <v>6908</v>
      </c>
      <c r="B4667" s="47" t="s">
        <v>1201</v>
      </c>
      <c r="C4667" s="48" t="n">
        <v>46112</v>
      </c>
      <c r="D4667" s="47" t="s">
        <v>74</v>
      </c>
      <c r="E4667" s="47" t="s">
        <v>64</v>
      </c>
      <c r="F4667" s="47" t="s">
        <v>2278</v>
      </c>
      <c r="G4667" s="47" t="s">
        <v>97</v>
      </c>
      <c r="H4667" s="47" t="s">
        <v>2232</v>
      </c>
      <c r="I4667" s="47" t="n">
        <v>2</v>
      </c>
    </row>
    <row r="4668" customFormat="false" ht="15" hidden="false" customHeight="false" outlineLevel="0" collapsed="false">
      <c r="A4668" s="47" t="s">
        <v>6909</v>
      </c>
      <c r="B4668" s="47" t="s">
        <v>1201</v>
      </c>
      <c r="C4668" s="48" t="n">
        <v>46112</v>
      </c>
      <c r="D4668" s="47" t="s">
        <v>74</v>
      </c>
      <c r="E4668" s="47" t="s">
        <v>64</v>
      </c>
      <c r="F4668" s="47" t="s">
        <v>2278</v>
      </c>
      <c r="G4668" s="47" t="s">
        <v>97</v>
      </c>
      <c r="H4668" s="47" t="s">
        <v>2232</v>
      </c>
      <c r="I4668" s="47" t="n">
        <v>2</v>
      </c>
    </row>
    <row r="4669" customFormat="false" ht="15" hidden="false" customHeight="false" outlineLevel="0" collapsed="false">
      <c r="A4669" s="47" t="s">
        <v>6910</v>
      </c>
      <c r="B4669" s="47" t="s">
        <v>1201</v>
      </c>
      <c r="C4669" s="48" t="n">
        <v>46112</v>
      </c>
      <c r="D4669" s="47" t="s">
        <v>74</v>
      </c>
      <c r="E4669" s="47" t="s">
        <v>64</v>
      </c>
      <c r="F4669" s="47" t="s">
        <v>2278</v>
      </c>
      <c r="G4669" s="47" t="s">
        <v>97</v>
      </c>
      <c r="H4669" s="47" t="s">
        <v>2232</v>
      </c>
      <c r="I4669" s="47" t="n">
        <v>4</v>
      </c>
    </row>
    <row r="4670" customFormat="false" ht="15" hidden="false" customHeight="false" outlineLevel="0" collapsed="false">
      <c r="A4670" s="47" t="s">
        <v>6911</v>
      </c>
      <c r="B4670" s="47" t="s">
        <v>1201</v>
      </c>
      <c r="C4670" s="48" t="n">
        <v>46112</v>
      </c>
      <c r="D4670" s="47" t="s">
        <v>74</v>
      </c>
      <c r="E4670" s="47" t="s">
        <v>64</v>
      </c>
      <c r="F4670" s="47" t="s">
        <v>2278</v>
      </c>
      <c r="G4670" s="47" t="s">
        <v>97</v>
      </c>
      <c r="H4670" s="47" t="s">
        <v>2232</v>
      </c>
      <c r="I4670" s="47" t="n">
        <v>7</v>
      </c>
    </row>
    <row r="4671" customFormat="false" ht="15" hidden="false" customHeight="false" outlineLevel="0" collapsed="false">
      <c r="A4671" s="47" t="s">
        <v>6912</v>
      </c>
      <c r="B4671" s="47" t="s">
        <v>1202</v>
      </c>
      <c r="C4671" s="48" t="n">
        <v>46112</v>
      </c>
      <c r="D4671" s="47" t="s">
        <v>73</v>
      </c>
      <c r="E4671" s="47" t="s">
        <v>65</v>
      </c>
      <c r="F4671" s="47" t="s">
        <v>2289</v>
      </c>
      <c r="G4671" s="47" t="s">
        <v>93</v>
      </c>
      <c r="H4671" s="47" t="s">
        <v>2253</v>
      </c>
      <c r="I4671" s="47" t="n">
        <v>26</v>
      </c>
    </row>
    <row r="4672" customFormat="false" ht="15" hidden="false" customHeight="false" outlineLevel="0" collapsed="false">
      <c r="A4672" s="47" t="s">
        <v>6913</v>
      </c>
      <c r="B4672" s="47" t="s">
        <v>1202</v>
      </c>
      <c r="C4672" s="48" t="n">
        <v>46112</v>
      </c>
      <c r="D4672" s="47" t="s">
        <v>73</v>
      </c>
      <c r="E4672" s="47" t="s">
        <v>65</v>
      </c>
      <c r="F4672" s="47" t="s">
        <v>2289</v>
      </c>
      <c r="G4672" s="47" t="s">
        <v>97</v>
      </c>
      <c r="H4672" s="47" t="s">
        <v>2232</v>
      </c>
      <c r="I4672" s="47" t="n">
        <v>5</v>
      </c>
    </row>
    <row r="4673" customFormat="false" ht="15" hidden="false" customHeight="false" outlineLevel="0" collapsed="false">
      <c r="A4673" s="47" t="s">
        <v>6914</v>
      </c>
      <c r="B4673" s="47" t="s">
        <v>1202</v>
      </c>
      <c r="C4673" s="48" t="n">
        <v>46112</v>
      </c>
      <c r="D4673" s="47" t="s">
        <v>73</v>
      </c>
      <c r="E4673" s="47" t="s">
        <v>65</v>
      </c>
      <c r="F4673" s="47" t="s">
        <v>2289</v>
      </c>
      <c r="G4673" s="47" t="s">
        <v>97</v>
      </c>
      <c r="H4673" s="47" t="s">
        <v>2232</v>
      </c>
      <c r="I4673" s="47" t="n">
        <v>6</v>
      </c>
    </row>
    <row r="4674" customFormat="false" ht="15" hidden="false" customHeight="false" outlineLevel="0" collapsed="false">
      <c r="A4674" s="47" t="s">
        <v>6915</v>
      </c>
      <c r="B4674" s="47" t="s">
        <v>1202</v>
      </c>
      <c r="C4674" s="48" t="n">
        <v>46112</v>
      </c>
      <c r="D4674" s="47" t="s">
        <v>73</v>
      </c>
      <c r="E4674" s="47" t="s">
        <v>65</v>
      </c>
      <c r="F4674" s="47" t="s">
        <v>2284</v>
      </c>
      <c r="G4674" s="47" t="s">
        <v>97</v>
      </c>
      <c r="H4674" s="47" t="s">
        <v>2232</v>
      </c>
      <c r="I4674" s="47" t="n">
        <v>4</v>
      </c>
    </row>
    <row r="4675" customFormat="false" ht="15" hidden="false" customHeight="false" outlineLevel="0" collapsed="false">
      <c r="A4675" s="47" t="s">
        <v>6916</v>
      </c>
      <c r="B4675" s="47" t="s">
        <v>1202</v>
      </c>
      <c r="C4675" s="48" t="n">
        <v>46112</v>
      </c>
      <c r="D4675" s="47" t="s">
        <v>73</v>
      </c>
      <c r="E4675" s="47" t="s">
        <v>65</v>
      </c>
      <c r="F4675" s="47" t="s">
        <v>2289</v>
      </c>
      <c r="G4675" s="47" t="s">
        <v>97</v>
      </c>
      <c r="H4675" s="47" t="s">
        <v>2232</v>
      </c>
      <c r="I4675" s="47" t="n">
        <v>4</v>
      </c>
    </row>
    <row r="4676" customFormat="false" ht="15" hidden="false" customHeight="false" outlineLevel="0" collapsed="false">
      <c r="A4676" s="47" t="s">
        <v>6917</v>
      </c>
      <c r="B4676" s="47" t="s">
        <v>1202</v>
      </c>
      <c r="C4676" s="48" t="n">
        <v>46112</v>
      </c>
      <c r="D4676" s="47" t="s">
        <v>73</v>
      </c>
      <c r="E4676" s="47" t="s">
        <v>65</v>
      </c>
      <c r="F4676" s="47" t="s">
        <v>2284</v>
      </c>
      <c r="G4676" s="47" t="s">
        <v>97</v>
      </c>
      <c r="H4676" s="47" t="s">
        <v>2232</v>
      </c>
      <c r="I4676" s="47" t="n">
        <v>5</v>
      </c>
    </row>
    <row r="4677" customFormat="false" ht="15" hidden="false" customHeight="false" outlineLevel="0" collapsed="false">
      <c r="A4677" s="47" t="s">
        <v>6918</v>
      </c>
      <c r="B4677" s="47" t="s">
        <v>1202</v>
      </c>
      <c r="C4677" s="48" t="n">
        <v>46112</v>
      </c>
      <c r="D4677" s="47" t="s">
        <v>73</v>
      </c>
      <c r="E4677" s="47" t="s">
        <v>65</v>
      </c>
      <c r="F4677" s="47" t="s">
        <v>2284</v>
      </c>
      <c r="G4677" s="47" t="s">
        <v>97</v>
      </c>
      <c r="H4677" s="47" t="s">
        <v>2232</v>
      </c>
      <c r="I4677" s="47" t="n">
        <v>3</v>
      </c>
    </row>
    <row r="4678" customFormat="false" ht="15" hidden="false" customHeight="false" outlineLevel="0" collapsed="false">
      <c r="A4678" s="47" t="s">
        <v>6919</v>
      </c>
      <c r="B4678" s="47" t="s">
        <v>1202</v>
      </c>
      <c r="C4678" s="48" t="n">
        <v>46112</v>
      </c>
      <c r="D4678" s="47" t="s">
        <v>73</v>
      </c>
      <c r="E4678" s="47" t="s">
        <v>65</v>
      </c>
      <c r="F4678" s="47" t="s">
        <v>2289</v>
      </c>
      <c r="G4678" s="47" t="s">
        <v>97</v>
      </c>
      <c r="H4678" s="47" t="s">
        <v>2232</v>
      </c>
      <c r="I4678" s="47" t="n">
        <v>4</v>
      </c>
    </row>
    <row r="4679" customFormat="false" ht="15" hidden="false" customHeight="false" outlineLevel="0" collapsed="false">
      <c r="A4679" s="47" t="s">
        <v>6920</v>
      </c>
      <c r="B4679" s="47" t="s">
        <v>1202</v>
      </c>
      <c r="C4679" s="48" t="n">
        <v>46112</v>
      </c>
      <c r="D4679" s="47" t="s">
        <v>73</v>
      </c>
      <c r="E4679" s="47" t="s">
        <v>65</v>
      </c>
      <c r="F4679" s="47" t="s">
        <v>2284</v>
      </c>
      <c r="G4679" s="47" t="s">
        <v>97</v>
      </c>
      <c r="H4679" s="47" t="s">
        <v>2232</v>
      </c>
      <c r="I4679" s="47" t="n">
        <v>3</v>
      </c>
    </row>
    <row r="4680" customFormat="false" ht="15" hidden="false" customHeight="false" outlineLevel="0" collapsed="false">
      <c r="A4680" s="47" t="s">
        <v>6921</v>
      </c>
      <c r="B4680" s="47" t="s">
        <v>1202</v>
      </c>
      <c r="C4680" s="48" t="n">
        <v>46112</v>
      </c>
      <c r="D4680" s="47" t="s">
        <v>73</v>
      </c>
      <c r="E4680" s="47" t="s">
        <v>65</v>
      </c>
      <c r="F4680" s="47" t="s">
        <v>2284</v>
      </c>
      <c r="G4680" s="47" t="s">
        <v>97</v>
      </c>
      <c r="H4680" s="47" t="s">
        <v>2232</v>
      </c>
      <c r="I4680" s="47" t="n">
        <v>3</v>
      </c>
    </row>
    <row r="4681" customFormat="false" ht="15" hidden="false" customHeight="false" outlineLevel="0" collapsed="false">
      <c r="A4681" s="47" t="s">
        <v>6922</v>
      </c>
      <c r="B4681" s="47" t="s">
        <v>1204</v>
      </c>
      <c r="C4681" s="48" t="n">
        <v>46112</v>
      </c>
      <c r="D4681" s="47" t="s">
        <v>74</v>
      </c>
      <c r="E4681" s="47" t="s">
        <v>65</v>
      </c>
      <c r="F4681" s="47" t="s">
        <v>2284</v>
      </c>
      <c r="G4681" s="47" t="s">
        <v>93</v>
      </c>
      <c r="H4681" s="47" t="s">
        <v>2253</v>
      </c>
      <c r="I4681" s="47" t="n">
        <v>75</v>
      </c>
    </row>
    <row r="4682" customFormat="false" ht="15" hidden="false" customHeight="false" outlineLevel="0" collapsed="false">
      <c r="A4682" s="47" t="s">
        <v>6923</v>
      </c>
      <c r="B4682" s="47" t="s">
        <v>1204</v>
      </c>
      <c r="C4682" s="48" t="n">
        <v>46112</v>
      </c>
      <c r="D4682" s="47" t="s">
        <v>74</v>
      </c>
      <c r="E4682" s="47" t="s">
        <v>65</v>
      </c>
      <c r="F4682" s="47" t="s">
        <v>2289</v>
      </c>
      <c r="G4682" s="47" t="s">
        <v>97</v>
      </c>
      <c r="H4682" s="47" t="s">
        <v>2232</v>
      </c>
      <c r="I4682" s="47" t="n">
        <v>4</v>
      </c>
    </row>
    <row r="4683" customFormat="false" ht="15" hidden="false" customHeight="false" outlineLevel="0" collapsed="false">
      <c r="A4683" s="47" t="s">
        <v>6924</v>
      </c>
      <c r="B4683" s="47" t="s">
        <v>1204</v>
      </c>
      <c r="C4683" s="48" t="n">
        <v>46112</v>
      </c>
      <c r="D4683" s="47" t="s">
        <v>74</v>
      </c>
      <c r="E4683" s="47" t="s">
        <v>65</v>
      </c>
      <c r="F4683" s="47" t="s">
        <v>2289</v>
      </c>
      <c r="G4683" s="47" t="s">
        <v>97</v>
      </c>
      <c r="H4683" s="47" t="s">
        <v>2232</v>
      </c>
      <c r="I4683" s="47" t="n">
        <v>2</v>
      </c>
    </row>
    <row r="4684" customFormat="false" ht="15" hidden="false" customHeight="false" outlineLevel="0" collapsed="false">
      <c r="A4684" s="47" t="s">
        <v>6925</v>
      </c>
      <c r="B4684" s="47" t="s">
        <v>1204</v>
      </c>
      <c r="C4684" s="48" t="n">
        <v>46112</v>
      </c>
      <c r="D4684" s="47" t="s">
        <v>74</v>
      </c>
      <c r="E4684" s="47" t="s">
        <v>65</v>
      </c>
      <c r="F4684" s="47" t="s">
        <v>2284</v>
      </c>
      <c r="G4684" s="47" t="s">
        <v>97</v>
      </c>
      <c r="H4684" s="47" t="s">
        <v>2232</v>
      </c>
      <c r="I4684" s="47" t="n">
        <v>5</v>
      </c>
    </row>
    <row r="4685" customFormat="false" ht="15" hidden="false" customHeight="false" outlineLevel="0" collapsed="false">
      <c r="A4685" s="47" t="s">
        <v>6926</v>
      </c>
      <c r="B4685" s="47" t="s">
        <v>1204</v>
      </c>
      <c r="C4685" s="48" t="n">
        <v>46112</v>
      </c>
      <c r="D4685" s="47" t="s">
        <v>74</v>
      </c>
      <c r="E4685" s="47" t="s">
        <v>65</v>
      </c>
      <c r="F4685" s="47" t="s">
        <v>2284</v>
      </c>
      <c r="G4685" s="47" t="s">
        <v>97</v>
      </c>
      <c r="H4685" s="47" t="s">
        <v>2232</v>
      </c>
      <c r="I4685" s="47" t="n">
        <v>5</v>
      </c>
    </row>
    <row r="4686" customFormat="false" ht="15" hidden="false" customHeight="false" outlineLevel="0" collapsed="false">
      <c r="A4686" s="47" t="s">
        <v>6927</v>
      </c>
      <c r="B4686" s="47" t="s">
        <v>1204</v>
      </c>
      <c r="C4686" s="48" t="n">
        <v>46112</v>
      </c>
      <c r="D4686" s="47" t="s">
        <v>74</v>
      </c>
      <c r="E4686" s="47" t="s">
        <v>65</v>
      </c>
      <c r="F4686" s="47" t="s">
        <v>2289</v>
      </c>
      <c r="G4686" s="47" t="s">
        <v>97</v>
      </c>
      <c r="H4686" s="47" t="s">
        <v>2232</v>
      </c>
      <c r="I4686" s="47" t="n">
        <v>5</v>
      </c>
    </row>
    <row r="4687" customFormat="false" ht="15" hidden="false" customHeight="false" outlineLevel="0" collapsed="false">
      <c r="A4687" s="47" t="s">
        <v>6928</v>
      </c>
      <c r="B4687" s="47" t="s">
        <v>1204</v>
      </c>
      <c r="C4687" s="48" t="n">
        <v>46112</v>
      </c>
      <c r="D4687" s="47" t="s">
        <v>74</v>
      </c>
      <c r="E4687" s="47" t="s">
        <v>65</v>
      </c>
      <c r="F4687" s="47" t="s">
        <v>2284</v>
      </c>
      <c r="G4687" s="47" t="s">
        <v>97</v>
      </c>
      <c r="H4687" s="47" t="s">
        <v>2232</v>
      </c>
      <c r="I4687" s="47" t="n">
        <v>4</v>
      </c>
    </row>
    <row r="4688" customFormat="false" ht="15" hidden="false" customHeight="false" outlineLevel="0" collapsed="false">
      <c r="A4688" s="47" t="s">
        <v>6929</v>
      </c>
      <c r="B4688" s="47" t="s">
        <v>1204</v>
      </c>
      <c r="C4688" s="48" t="n">
        <v>46112</v>
      </c>
      <c r="D4688" s="47" t="s">
        <v>74</v>
      </c>
      <c r="E4688" s="47" t="s">
        <v>65</v>
      </c>
      <c r="F4688" s="47" t="s">
        <v>2289</v>
      </c>
      <c r="G4688" s="47" t="s">
        <v>97</v>
      </c>
      <c r="H4688" s="47" t="s">
        <v>2232</v>
      </c>
      <c r="I4688" s="47" t="n">
        <v>4</v>
      </c>
    </row>
    <row r="4689" customFormat="false" ht="15" hidden="false" customHeight="false" outlineLevel="0" collapsed="false">
      <c r="A4689" s="47" t="s">
        <v>6930</v>
      </c>
      <c r="B4689" s="47" t="s">
        <v>1205</v>
      </c>
      <c r="C4689" s="48" t="n">
        <v>46112</v>
      </c>
      <c r="D4689" s="47" t="s">
        <v>75</v>
      </c>
      <c r="E4689" s="47" t="s">
        <v>65</v>
      </c>
      <c r="F4689" s="47" t="s">
        <v>2284</v>
      </c>
      <c r="G4689" s="47" t="s">
        <v>93</v>
      </c>
      <c r="H4689" s="47" t="s">
        <v>2253</v>
      </c>
      <c r="I4689" s="47" t="n">
        <v>34</v>
      </c>
    </row>
    <row r="4690" customFormat="false" ht="15" hidden="false" customHeight="false" outlineLevel="0" collapsed="false">
      <c r="A4690" s="47" t="s">
        <v>6931</v>
      </c>
      <c r="B4690" s="47" t="s">
        <v>1205</v>
      </c>
      <c r="C4690" s="48" t="n">
        <v>46112</v>
      </c>
      <c r="D4690" s="47" t="s">
        <v>75</v>
      </c>
      <c r="E4690" s="47" t="s">
        <v>65</v>
      </c>
      <c r="F4690" s="47" t="s">
        <v>2284</v>
      </c>
      <c r="G4690" s="47" t="s">
        <v>95</v>
      </c>
      <c r="H4690" s="47" t="s">
        <v>2245</v>
      </c>
      <c r="I4690" s="47" t="n">
        <v>18</v>
      </c>
    </row>
    <row r="4691" customFormat="false" ht="15" hidden="false" customHeight="false" outlineLevel="0" collapsed="false">
      <c r="A4691" s="47" t="s">
        <v>6932</v>
      </c>
      <c r="B4691" s="47" t="s">
        <v>1205</v>
      </c>
      <c r="C4691" s="48" t="n">
        <v>46112</v>
      </c>
      <c r="D4691" s="47" t="s">
        <v>75</v>
      </c>
      <c r="E4691" s="47" t="s">
        <v>65</v>
      </c>
      <c r="F4691" s="47" t="s">
        <v>2289</v>
      </c>
      <c r="G4691" s="47" t="s">
        <v>97</v>
      </c>
      <c r="H4691" s="47" t="s">
        <v>2232</v>
      </c>
      <c r="I4691" s="47" t="n">
        <v>3</v>
      </c>
    </row>
    <row r="4692" customFormat="false" ht="15" hidden="false" customHeight="false" outlineLevel="0" collapsed="false">
      <c r="A4692" s="47" t="s">
        <v>6933</v>
      </c>
      <c r="B4692" s="47" t="s">
        <v>1205</v>
      </c>
      <c r="C4692" s="48" t="n">
        <v>46112</v>
      </c>
      <c r="D4692" s="47" t="s">
        <v>75</v>
      </c>
      <c r="E4692" s="47" t="s">
        <v>65</v>
      </c>
      <c r="F4692" s="47" t="s">
        <v>2284</v>
      </c>
      <c r="G4692" s="47" t="s">
        <v>97</v>
      </c>
      <c r="H4692" s="47" t="s">
        <v>2232</v>
      </c>
      <c r="I4692" s="47" t="n">
        <v>5</v>
      </c>
    </row>
    <row r="4693" customFormat="false" ht="15" hidden="false" customHeight="false" outlineLevel="0" collapsed="false">
      <c r="A4693" s="47" t="s">
        <v>6934</v>
      </c>
      <c r="B4693" s="47" t="s">
        <v>1205</v>
      </c>
      <c r="C4693" s="48" t="n">
        <v>46112</v>
      </c>
      <c r="D4693" s="47" t="s">
        <v>75</v>
      </c>
      <c r="E4693" s="47" t="s">
        <v>65</v>
      </c>
      <c r="F4693" s="47" t="s">
        <v>2289</v>
      </c>
      <c r="G4693" s="47" t="s">
        <v>97</v>
      </c>
      <c r="H4693" s="47" t="s">
        <v>2232</v>
      </c>
      <c r="I4693" s="47" t="n">
        <v>4</v>
      </c>
    </row>
    <row r="4694" customFormat="false" ht="15" hidden="false" customHeight="false" outlineLevel="0" collapsed="false">
      <c r="A4694" s="47" t="s">
        <v>6935</v>
      </c>
      <c r="B4694" s="47" t="s">
        <v>1205</v>
      </c>
      <c r="C4694" s="48" t="n">
        <v>46112</v>
      </c>
      <c r="D4694" s="47" t="s">
        <v>75</v>
      </c>
      <c r="E4694" s="47" t="s">
        <v>65</v>
      </c>
      <c r="F4694" s="47" t="s">
        <v>2289</v>
      </c>
      <c r="G4694" s="47" t="s">
        <v>97</v>
      </c>
      <c r="H4694" s="47" t="s">
        <v>2232</v>
      </c>
      <c r="I4694" s="47" t="n">
        <v>5</v>
      </c>
    </row>
    <row r="4695" customFormat="false" ht="15" hidden="false" customHeight="false" outlineLevel="0" collapsed="false">
      <c r="A4695" s="47" t="s">
        <v>6936</v>
      </c>
      <c r="B4695" s="47" t="s">
        <v>1206</v>
      </c>
      <c r="C4695" s="48" t="n">
        <v>46113</v>
      </c>
      <c r="D4695" s="47" t="s">
        <v>73</v>
      </c>
      <c r="E4695" s="47" t="s">
        <v>62</v>
      </c>
      <c r="F4695" s="47" t="s">
        <v>2228</v>
      </c>
      <c r="G4695" s="47" t="s">
        <v>95</v>
      </c>
      <c r="H4695" s="47" t="s">
        <v>2245</v>
      </c>
      <c r="I4695" s="47" t="n">
        <v>34</v>
      </c>
    </row>
    <row r="4696" customFormat="false" ht="15" hidden="false" customHeight="false" outlineLevel="0" collapsed="false">
      <c r="A4696" s="47" t="s">
        <v>6937</v>
      </c>
      <c r="B4696" s="47" t="s">
        <v>1206</v>
      </c>
      <c r="C4696" s="48" t="n">
        <v>46113</v>
      </c>
      <c r="D4696" s="47" t="s">
        <v>73</v>
      </c>
      <c r="E4696" s="47" t="s">
        <v>62</v>
      </c>
      <c r="F4696" s="47" t="s">
        <v>2228</v>
      </c>
      <c r="G4696" s="47" t="s">
        <v>97</v>
      </c>
      <c r="H4696" s="47" t="s">
        <v>2232</v>
      </c>
      <c r="I4696" s="47" t="n">
        <v>5</v>
      </c>
    </row>
    <row r="4697" customFormat="false" ht="15" hidden="false" customHeight="false" outlineLevel="0" collapsed="false">
      <c r="A4697" s="47" t="s">
        <v>6938</v>
      </c>
      <c r="B4697" s="47" t="s">
        <v>1206</v>
      </c>
      <c r="C4697" s="48" t="n">
        <v>46113</v>
      </c>
      <c r="D4697" s="47" t="s">
        <v>73</v>
      </c>
      <c r="E4697" s="47" t="s">
        <v>62</v>
      </c>
      <c r="F4697" s="47" t="s">
        <v>2231</v>
      </c>
      <c r="G4697" s="47" t="s">
        <v>97</v>
      </c>
      <c r="H4697" s="47" t="s">
        <v>2232</v>
      </c>
      <c r="I4697" s="47" t="n">
        <v>6</v>
      </c>
    </row>
    <row r="4698" customFormat="false" ht="15" hidden="false" customHeight="false" outlineLevel="0" collapsed="false">
      <c r="A4698" s="47" t="s">
        <v>6939</v>
      </c>
      <c r="B4698" s="47" t="s">
        <v>1208</v>
      </c>
      <c r="C4698" s="48" t="n">
        <v>46113</v>
      </c>
      <c r="D4698" s="47" t="s">
        <v>74</v>
      </c>
      <c r="E4698" s="47" t="s">
        <v>62</v>
      </c>
      <c r="F4698" s="47" t="s">
        <v>2231</v>
      </c>
      <c r="G4698" s="47" t="s">
        <v>96</v>
      </c>
      <c r="H4698" s="47" t="s">
        <v>2270</v>
      </c>
      <c r="I4698" s="47" t="n">
        <v>13</v>
      </c>
    </row>
    <row r="4699" customFormat="false" ht="15" hidden="false" customHeight="false" outlineLevel="0" collapsed="false">
      <c r="A4699" s="47" t="s">
        <v>6940</v>
      </c>
      <c r="B4699" s="47" t="s">
        <v>1208</v>
      </c>
      <c r="C4699" s="48" t="n">
        <v>46113</v>
      </c>
      <c r="D4699" s="47" t="s">
        <v>74</v>
      </c>
      <c r="E4699" s="47" t="s">
        <v>62</v>
      </c>
      <c r="F4699" s="47" t="s">
        <v>2228</v>
      </c>
      <c r="G4699" s="47" t="s">
        <v>97</v>
      </c>
      <c r="H4699" s="47" t="s">
        <v>2232</v>
      </c>
      <c r="I4699" s="47" t="n">
        <v>7</v>
      </c>
    </row>
    <row r="4700" customFormat="false" ht="15" hidden="false" customHeight="false" outlineLevel="0" collapsed="false">
      <c r="A4700" s="47" t="s">
        <v>6941</v>
      </c>
      <c r="B4700" s="47" t="s">
        <v>1208</v>
      </c>
      <c r="C4700" s="48" t="n">
        <v>46113</v>
      </c>
      <c r="D4700" s="47" t="s">
        <v>74</v>
      </c>
      <c r="E4700" s="47" t="s">
        <v>62</v>
      </c>
      <c r="F4700" s="47" t="s">
        <v>2231</v>
      </c>
      <c r="G4700" s="47" t="s">
        <v>97</v>
      </c>
      <c r="H4700" s="47" t="s">
        <v>2232</v>
      </c>
      <c r="I4700" s="47" t="n">
        <v>5</v>
      </c>
    </row>
    <row r="4701" customFormat="false" ht="15" hidden="false" customHeight="false" outlineLevel="0" collapsed="false">
      <c r="A4701" s="47" t="s">
        <v>6942</v>
      </c>
      <c r="B4701" s="47" t="s">
        <v>1208</v>
      </c>
      <c r="C4701" s="48" t="n">
        <v>46113</v>
      </c>
      <c r="D4701" s="47" t="s">
        <v>74</v>
      </c>
      <c r="E4701" s="47" t="s">
        <v>62</v>
      </c>
      <c r="F4701" s="47" t="s">
        <v>2228</v>
      </c>
      <c r="G4701" s="47" t="s">
        <v>97</v>
      </c>
      <c r="H4701" s="47" t="s">
        <v>2232</v>
      </c>
      <c r="I4701" s="47" t="n">
        <v>7</v>
      </c>
    </row>
    <row r="4702" customFormat="false" ht="15" hidden="false" customHeight="false" outlineLevel="0" collapsed="false">
      <c r="A4702" s="47" t="s">
        <v>6943</v>
      </c>
      <c r="B4702" s="47" t="s">
        <v>1208</v>
      </c>
      <c r="C4702" s="48" t="n">
        <v>46113</v>
      </c>
      <c r="D4702" s="47" t="s">
        <v>74</v>
      </c>
      <c r="E4702" s="47" t="s">
        <v>62</v>
      </c>
      <c r="F4702" s="47" t="s">
        <v>2228</v>
      </c>
      <c r="G4702" s="47" t="s">
        <v>97</v>
      </c>
      <c r="H4702" s="47" t="s">
        <v>2232</v>
      </c>
      <c r="I4702" s="47" t="n">
        <v>3</v>
      </c>
    </row>
    <row r="4703" customFormat="false" ht="15" hidden="false" customHeight="false" outlineLevel="0" collapsed="false">
      <c r="A4703" s="47" t="s">
        <v>6944</v>
      </c>
      <c r="B4703" s="47" t="s">
        <v>1208</v>
      </c>
      <c r="C4703" s="48" t="n">
        <v>46113</v>
      </c>
      <c r="D4703" s="47" t="s">
        <v>74</v>
      </c>
      <c r="E4703" s="47" t="s">
        <v>62</v>
      </c>
      <c r="F4703" s="47" t="s">
        <v>2228</v>
      </c>
      <c r="G4703" s="47" t="s">
        <v>97</v>
      </c>
      <c r="H4703" s="47" t="s">
        <v>2232</v>
      </c>
      <c r="I4703" s="47" t="n">
        <v>2</v>
      </c>
    </row>
    <row r="4704" customFormat="false" ht="15" hidden="false" customHeight="false" outlineLevel="0" collapsed="false">
      <c r="A4704" s="47" t="s">
        <v>6945</v>
      </c>
      <c r="B4704" s="47" t="s">
        <v>1208</v>
      </c>
      <c r="C4704" s="48" t="n">
        <v>46113</v>
      </c>
      <c r="D4704" s="47" t="s">
        <v>74</v>
      </c>
      <c r="E4704" s="47" t="s">
        <v>62</v>
      </c>
      <c r="F4704" s="47" t="s">
        <v>2228</v>
      </c>
      <c r="G4704" s="47" t="s">
        <v>97</v>
      </c>
      <c r="H4704" s="47" t="s">
        <v>2232</v>
      </c>
      <c r="I4704" s="47" t="n">
        <v>6</v>
      </c>
    </row>
    <row r="4705" customFormat="false" ht="15" hidden="false" customHeight="false" outlineLevel="0" collapsed="false">
      <c r="A4705" s="47" t="s">
        <v>6946</v>
      </c>
      <c r="B4705" s="47" t="s">
        <v>1208</v>
      </c>
      <c r="C4705" s="48" t="n">
        <v>46113</v>
      </c>
      <c r="D4705" s="47" t="s">
        <v>74</v>
      </c>
      <c r="E4705" s="47" t="s">
        <v>62</v>
      </c>
      <c r="F4705" s="47" t="s">
        <v>2228</v>
      </c>
      <c r="G4705" s="47" t="s">
        <v>97</v>
      </c>
      <c r="H4705" s="47" t="s">
        <v>2232</v>
      </c>
      <c r="I4705" s="47" t="n">
        <v>6</v>
      </c>
    </row>
    <row r="4706" customFormat="false" ht="15" hidden="false" customHeight="false" outlineLevel="0" collapsed="false">
      <c r="A4706" s="47" t="s">
        <v>6947</v>
      </c>
      <c r="B4706" s="47" t="s">
        <v>1209</v>
      </c>
      <c r="C4706" s="48" t="n">
        <v>46113</v>
      </c>
      <c r="D4706" s="47" t="s">
        <v>75</v>
      </c>
      <c r="E4706" s="47" t="s">
        <v>62</v>
      </c>
      <c r="F4706" s="47" t="s">
        <v>2231</v>
      </c>
      <c r="G4706" s="47" t="s">
        <v>93</v>
      </c>
      <c r="H4706" s="47" t="s">
        <v>2253</v>
      </c>
      <c r="I4706" s="47" t="n">
        <v>48</v>
      </c>
    </row>
    <row r="4707" customFormat="false" ht="15" hidden="false" customHeight="false" outlineLevel="0" collapsed="false">
      <c r="A4707" s="47" t="s">
        <v>6948</v>
      </c>
      <c r="B4707" s="47" t="s">
        <v>1209</v>
      </c>
      <c r="C4707" s="48" t="n">
        <v>46113</v>
      </c>
      <c r="D4707" s="47" t="s">
        <v>75</v>
      </c>
      <c r="E4707" s="47" t="s">
        <v>62</v>
      </c>
      <c r="F4707" s="47" t="s">
        <v>2228</v>
      </c>
      <c r="G4707" s="47" t="s">
        <v>95</v>
      </c>
      <c r="H4707" s="47" t="s">
        <v>2245</v>
      </c>
      <c r="I4707" s="47" t="n">
        <v>16</v>
      </c>
    </row>
    <row r="4708" customFormat="false" ht="15" hidden="false" customHeight="false" outlineLevel="0" collapsed="false">
      <c r="A4708" s="47" t="s">
        <v>6949</v>
      </c>
      <c r="B4708" s="47" t="s">
        <v>1209</v>
      </c>
      <c r="C4708" s="48" t="n">
        <v>46113</v>
      </c>
      <c r="D4708" s="47" t="s">
        <v>75</v>
      </c>
      <c r="E4708" s="47" t="s">
        <v>62</v>
      </c>
      <c r="F4708" s="47" t="s">
        <v>2231</v>
      </c>
      <c r="G4708" s="47" t="s">
        <v>97</v>
      </c>
      <c r="H4708" s="47" t="s">
        <v>2232</v>
      </c>
      <c r="I4708" s="47" t="n">
        <v>3</v>
      </c>
    </row>
    <row r="4709" customFormat="false" ht="15" hidden="false" customHeight="false" outlineLevel="0" collapsed="false">
      <c r="A4709" s="47" t="s">
        <v>6950</v>
      </c>
      <c r="B4709" s="47" t="s">
        <v>1209</v>
      </c>
      <c r="C4709" s="48" t="n">
        <v>46113</v>
      </c>
      <c r="D4709" s="47" t="s">
        <v>75</v>
      </c>
      <c r="E4709" s="47" t="s">
        <v>62</v>
      </c>
      <c r="F4709" s="47" t="s">
        <v>2228</v>
      </c>
      <c r="G4709" s="47" t="s">
        <v>97</v>
      </c>
      <c r="H4709" s="47" t="s">
        <v>2232</v>
      </c>
      <c r="I4709" s="47" t="n">
        <v>3</v>
      </c>
    </row>
    <row r="4710" customFormat="false" ht="15" hidden="false" customHeight="false" outlineLevel="0" collapsed="false">
      <c r="A4710" s="47" t="s">
        <v>6951</v>
      </c>
      <c r="B4710" s="47" t="s">
        <v>1209</v>
      </c>
      <c r="C4710" s="48" t="n">
        <v>46113</v>
      </c>
      <c r="D4710" s="47" t="s">
        <v>75</v>
      </c>
      <c r="E4710" s="47" t="s">
        <v>62</v>
      </c>
      <c r="F4710" s="47" t="s">
        <v>2317</v>
      </c>
      <c r="G4710" s="47" t="s">
        <v>97</v>
      </c>
      <c r="H4710" s="47" t="s">
        <v>2232</v>
      </c>
      <c r="I4710" s="47" t="n">
        <v>7</v>
      </c>
    </row>
    <row r="4711" customFormat="false" ht="15" hidden="false" customHeight="false" outlineLevel="0" collapsed="false">
      <c r="A4711" s="47" t="s">
        <v>6952</v>
      </c>
      <c r="B4711" s="47" t="s">
        <v>1210</v>
      </c>
      <c r="C4711" s="48" t="n">
        <v>46113</v>
      </c>
      <c r="D4711" s="47" t="s">
        <v>73</v>
      </c>
      <c r="E4711" s="47" t="s">
        <v>63</v>
      </c>
      <c r="F4711" s="47" t="s">
        <v>2255</v>
      </c>
      <c r="G4711" s="47" t="s">
        <v>93</v>
      </c>
      <c r="H4711" s="47" t="s">
        <v>2253</v>
      </c>
      <c r="I4711" s="47" t="n">
        <v>29</v>
      </c>
    </row>
    <row r="4712" customFormat="false" ht="15" hidden="false" customHeight="false" outlineLevel="0" collapsed="false">
      <c r="A4712" s="47" t="s">
        <v>6953</v>
      </c>
      <c r="B4712" s="47" t="s">
        <v>1210</v>
      </c>
      <c r="C4712" s="48" t="n">
        <v>46113</v>
      </c>
      <c r="D4712" s="47" t="s">
        <v>73</v>
      </c>
      <c r="E4712" s="47" t="s">
        <v>63</v>
      </c>
      <c r="F4712" s="47" t="s">
        <v>2255</v>
      </c>
      <c r="G4712" s="47" t="s">
        <v>93</v>
      </c>
      <c r="H4712" s="47" t="s">
        <v>2253</v>
      </c>
      <c r="I4712" s="47" t="n">
        <v>158</v>
      </c>
    </row>
    <row r="4713" customFormat="false" ht="15" hidden="false" customHeight="false" outlineLevel="0" collapsed="false">
      <c r="A4713" s="47" t="s">
        <v>6954</v>
      </c>
      <c r="B4713" s="47" t="s">
        <v>1210</v>
      </c>
      <c r="C4713" s="48" t="n">
        <v>46113</v>
      </c>
      <c r="D4713" s="47" t="s">
        <v>73</v>
      </c>
      <c r="E4713" s="47" t="s">
        <v>63</v>
      </c>
      <c r="F4713" s="47" t="s">
        <v>2255</v>
      </c>
      <c r="G4713" s="47" t="s">
        <v>93</v>
      </c>
      <c r="H4713" s="47" t="s">
        <v>2253</v>
      </c>
      <c r="I4713" s="47" t="n">
        <v>20</v>
      </c>
    </row>
    <row r="4714" customFormat="false" ht="15" hidden="false" customHeight="false" outlineLevel="0" collapsed="false">
      <c r="A4714" s="47" t="s">
        <v>6955</v>
      </c>
      <c r="B4714" s="47" t="s">
        <v>1210</v>
      </c>
      <c r="C4714" s="48" t="n">
        <v>46113</v>
      </c>
      <c r="D4714" s="47" t="s">
        <v>73</v>
      </c>
      <c r="E4714" s="47" t="s">
        <v>63</v>
      </c>
      <c r="F4714" s="47" t="s">
        <v>2255</v>
      </c>
      <c r="G4714" s="47" t="s">
        <v>97</v>
      </c>
      <c r="H4714" s="47" t="s">
        <v>2232</v>
      </c>
      <c r="I4714" s="47" t="n">
        <v>7</v>
      </c>
    </row>
    <row r="4715" customFormat="false" ht="15" hidden="false" customHeight="false" outlineLevel="0" collapsed="false">
      <c r="A4715" s="47" t="s">
        <v>6956</v>
      </c>
      <c r="B4715" s="47" t="s">
        <v>1210</v>
      </c>
      <c r="C4715" s="48" t="n">
        <v>46113</v>
      </c>
      <c r="D4715" s="47" t="s">
        <v>73</v>
      </c>
      <c r="E4715" s="47" t="s">
        <v>63</v>
      </c>
      <c r="F4715" s="47" t="s">
        <v>2255</v>
      </c>
      <c r="G4715" s="47" t="s">
        <v>97</v>
      </c>
      <c r="H4715" s="47" t="s">
        <v>2232</v>
      </c>
      <c r="I4715" s="47" t="n">
        <v>4</v>
      </c>
    </row>
    <row r="4716" customFormat="false" ht="15" hidden="false" customHeight="false" outlineLevel="0" collapsed="false">
      <c r="A4716" s="47" t="s">
        <v>6957</v>
      </c>
      <c r="B4716" s="47" t="s">
        <v>1210</v>
      </c>
      <c r="C4716" s="48" t="n">
        <v>46113</v>
      </c>
      <c r="D4716" s="47" t="s">
        <v>73</v>
      </c>
      <c r="E4716" s="47" t="s">
        <v>63</v>
      </c>
      <c r="F4716" s="47" t="s">
        <v>2252</v>
      </c>
      <c r="G4716" s="47" t="s">
        <v>97</v>
      </c>
      <c r="H4716" s="47" t="s">
        <v>2232</v>
      </c>
      <c r="I4716" s="47" t="n">
        <v>5</v>
      </c>
    </row>
    <row r="4717" customFormat="false" ht="15" hidden="false" customHeight="false" outlineLevel="0" collapsed="false">
      <c r="A4717" s="47" t="s">
        <v>6958</v>
      </c>
      <c r="B4717" s="47" t="s">
        <v>1212</v>
      </c>
      <c r="C4717" s="48" t="n">
        <v>46113</v>
      </c>
      <c r="D4717" s="47" t="s">
        <v>74</v>
      </c>
      <c r="E4717" s="47" t="s">
        <v>63</v>
      </c>
      <c r="F4717" s="47" t="s">
        <v>2260</v>
      </c>
      <c r="G4717" s="47" t="s">
        <v>93</v>
      </c>
      <c r="H4717" s="47" t="s">
        <v>2253</v>
      </c>
      <c r="I4717" s="47" t="n">
        <v>51</v>
      </c>
    </row>
    <row r="4718" customFormat="false" ht="15" hidden="false" customHeight="false" outlineLevel="0" collapsed="false">
      <c r="A4718" s="47" t="s">
        <v>6959</v>
      </c>
      <c r="B4718" s="47" t="s">
        <v>1212</v>
      </c>
      <c r="C4718" s="48" t="n">
        <v>46113</v>
      </c>
      <c r="D4718" s="47" t="s">
        <v>74</v>
      </c>
      <c r="E4718" s="47" t="s">
        <v>63</v>
      </c>
      <c r="F4718" s="47" t="s">
        <v>2255</v>
      </c>
      <c r="G4718" s="47" t="s">
        <v>97</v>
      </c>
      <c r="H4718" s="47" t="s">
        <v>2232</v>
      </c>
      <c r="I4718" s="47" t="n">
        <v>7</v>
      </c>
    </row>
    <row r="4719" customFormat="false" ht="15" hidden="false" customHeight="false" outlineLevel="0" collapsed="false">
      <c r="A4719" s="47" t="s">
        <v>6960</v>
      </c>
      <c r="B4719" s="47" t="s">
        <v>1212</v>
      </c>
      <c r="C4719" s="48" t="n">
        <v>46113</v>
      </c>
      <c r="D4719" s="47" t="s">
        <v>74</v>
      </c>
      <c r="E4719" s="47" t="s">
        <v>63</v>
      </c>
      <c r="F4719" s="47" t="s">
        <v>2252</v>
      </c>
      <c r="G4719" s="47" t="s">
        <v>97</v>
      </c>
      <c r="H4719" s="47" t="s">
        <v>2232</v>
      </c>
      <c r="I4719" s="47" t="n">
        <v>3</v>
      </c>
    </row>
    <row r="4720" customFormat="false" ht="15" hidden="false" customHeight="false" outlineLevel="0" collapsed="false">
      <c r="A4720" s="47" t="s">
        <v>6961</v>
      </c>
      <c r="B4720" s="47" t="s">
        <v>1212</v>
      </c>
      <c r="C4720" s="48" t="n">
        <v>46113</v>
      </c>
      <c r="D4720" s="47" t="s">
        <v>74</v>
      </c>
      <c r="E4720" s="47" t="s">
        <v>63</v>
      </c>
      <c r="F4720" s="47" t="s">
        <v>2255</v>
      </c>
      <c r="G4720" s="47" t="s">
        <v>97</v>
      </c>
      <c r="H4720" s="47" t="s">
        <v>2232</v>
      </c>
      <c r="I4720" s="47" t="n">
        <v>6</v>
      </c>
    </row>
    <row r="4721" customFormat="false" ht="15" hidden="false" customHeight="false" outlineLevel="0" collapsed="false">
      <c r="A4721" s="47" t="s">
        <v>6962</v>
      </c>
      <c r="B4721" s="47" t="s">
        <v>1212</v>
      </c>
      <c r="C4721" s="48" t="n">
        <v>46113</v>
      </c>
      <c r="D4721" s="47" t="s">
        <v>74</v>
      </c>
      <c r="E4721" s="47" t="s">
        <v>63</v>
      </c>
      <c r="F4721" s="47" t="s">
        <v>2252</v>
      </c>
      <c r="G4721" s="47" t="s">
        <v>97</v>
      </c>
      <c r="H4721" s="47" t="s">
        <v>2232</v>
      </c>
      <c r="I4721" s="47" t="n">
        <v>4</v>
      </c>
    </row>
    <row r="4722" customFormat="false" ht="15" hidden="false" customHeight="false" outlineLevel="0" collapsed="false">
      <c r="A4722" s="47" t="s">
        <v>6963</v>
      </c>
      <c r="B4722" s="47" t="s">
        <v>1212</v>
      </c>
      <c r="C4722" s="48" t="n">
        <v>46113</v>
      </c>
      <c r="D4722" s="47" t="s">
        <v>74</v>
      </c>
      <c r="E4722" s="47" t="s">
        <v>63</v>
      </c>
      <c r="F4722" s="47" t="s">
        <v>2252</v>
      </c>
      <c r="G4722" s="47" t="s">
        <v>97</v>
      </c>
      <c r="H4722" s="47" t="s">
        <v>2232</v>
      </c>
      <c r="I4722" s="47" t="n">
        <v>7</v>
      </c>
    </row>
    <row r="4723" customFormat="false" ht="15" hidden="false" customHeight="false" outlineLevel="0" collapsed="false">
      <c r="A4723" s="47" t="s">
        <v>6964</v>
      </c>
      <c r="B4723" s="47" t="s">
        <v>1213</v>
      </c>
      <c r="C4723" s="48" t="n">
        <v>46113</v>
      </c>
      <c r="D4723" s="47" t="s">
        <v>75</v>
      </c>
      <c r="E4723" s="47" t="s">
        <v>63</v>
      </c>
      <c r="F4723" s="47" t="s">
        <v>2255</v>
      </c>
      <c r="G4723" s="47" t="s">
        <v>97</v>
      </c>
      <c r="H4723" s="47" t="s">
        <v>2232</v>
      </c>
      <c r="I4723" s="47" t="n">
        <v>6</v>
      </c>
    </row>
    <row r="4724" customFormat="false" ht="15" hidden="false" customHeight="false" outlineLevel="0" collapsed="false">
      <c r="A4724" s="47" t="s">
        <v>6965</v>
      </c>
      <c r="B4724" s="47" t="s">
        <v>1213</v>
      </c>
      <c r="C4724" s="48" t="n">
        <v>46113</v>
      </c>
      <c r="D4724" s="47" t="s">
        <v>75</v>
      </c>
      <c r="E4724" s="47" t="s">
        <v>63</v>
      </c>
      <c r="F4724" s="47" t="s">
        <v>2252</v>
      </c>
      <c r="G4724" s="47" t="s">
        <v>97</v>
      </c>
      <c r="H4724" s="47" t="s">
        <v>2232</v>
      </c>
      <c r="I4724" s="47" t="n">
        <v>5</v>
      </c>
    </row>
    <row r="4725" customFormat="false" ht="15" hidden="false" customHeight="false" outlineLevel="0" collapsed="false">
      <c r="A4725" s="47" t="s">
        <v>6966</v>
      </c>
      <c r="B4725" s="47" t="s">
        <v>1213</v>
      </c>
      <c r="C4725" s="48" t="n">
        <v>46113</v>
      </c>
      <c r="D4725" s="47" t="s">
        <v>75</v>
      </c>
      <c r="E4725" s="47" t="s">
        <v>63</v>
      </c>
      <c r="F4725" s="47" t="s">
        <v>2255</v>
      </c>
      <c r="G4725" s="47" t="s">
        <v>97</v>
      </c>
      <c r="H4725" s="47" t="s">
        <v>2232</v>
      </c>
      <c r="I4725" s="47" t="n">
        <v>2</v>
      </c>
    </row>
    <row r="4726" customFormat="false" ht="15" hidden="false" customHeight="false" outlineLevel="0" collapsed="false">
      <c r="A4726" s="47" t="s">
        <v>6967</v>
      </c>
      <c r="B4726" s="47" t="s">
        <v>1213</v>
      </c>
      <c r="C4726" s="48" t="n">
        <v>46113</v>
      </c>
      <c r="D4726" s="47" t="s">
        <v>75</v>
      </c>
      <c r="E4726" s="47" t="s">
        <v>63</v>
      </c>
      <c r="F4726" s="47" t="s">
        <v>2255</v>
      </c>
      <c r="G4726" s="47" t="s">
        <v>97</v>
      </c>
      <c r="H4726" s="47" t="s">
        <v>2232</v>
      </c>
      <c r="I4726" s="47" t="n">
        <v>6</v>
      </c>
    </row>
    <row r="4727" customFormat="false" ht="15" hidden="false" customHeight="false" outlineLevel="0" collapsed="false">
      <c r="A4727" s="47" t="s">
        <v>6968</v>
      </c>
      <c r="B4727" s="47" t="s">
        <v>1214</v>
      </c>
      <c r="C4727" s="48" t="n">
        <v>46113</v>
      </c>
      <c r="D4727" s="47" t="s">
        <v>73</v>
      </c>
      <c r="E4727" s="47" t="s">
        <v>64</v>
      </c>
      <c r="F4727" s="47" t="s">
        <v>2278</v>
      </c>
      <c r="G4727" s="47" t="s">
        <v>97</v>
      </c>
      <c r="H4727" s="47" t="s">
        <v>2232</v>
      </c>
      <c r="I4727" s="47" t="n">
        <v>3</v>
      </c>
    </row>
    <row r="4728" customFormat="false" ht="15" hidden="false" customHeight="false" outlineLevel="0" collapsed="false">
      <c r="A4728" s="47" t="s">
        <v>6969</v>
      </c>
      <c r="B4728" s="47" t="s">
        <v>1214</v>
      </c>
      <c r="C4728" s="48" t="n">
        <v>46113</v>
      </c>
      <c r="D4728" s="47" t="s">
        <v>73</v>
      </c>
      <c r="E4728" s="47" t="s">
        <v>64</v>
      </c>
      <c r="F4728" s="47" t="s">
        <v>2278</v>
      </c>
      <c r="G4728" s="47" t="s">
        <v>97</v>
      </c>
      <c r="H4728" s="47" t="s">
        <v>2232</v>
      </c>
      <c r="I4728" s="47" t="n">
        <v>6</v>
      </c>
    </row>
    <row r="4729" customFormat="false" ht="15" hidden="false" customHeight="false" outlineLevel="0" collapsed="false">
      <c r="A4729" s="47" t="s">
        <v>6970</v>
      </c>
      <c r="B4729" s="47" t="s">
        <v>1214</v>
      </c>
      <c r="C4729" s="48" t="n">
        <v>46113</v>
      </c>
      <c r="D4729" s="47" t="s">
        <v>73</v>
      </c>
      <c r="E4729" s="47" t="s">
        <v>64</v>
      </c>
      <c r="F4729" s="47" t="s">
        <v>2280</v>
      </c>
      <c r="G4729" s="47" t="s">
        <v>97</v>
      </c>
      <c r="H4729" s="47" t="s">
        <v>2232</v>
      </c>
      <c r="I4729" s="47" t="n">
        <v>3</v>
      </c>
    </row>
    <row r="4730" customFormat="false" ht="15" hidden="false" customHeight="false" outlineLevel="0" collapsed="false">
      <c r="A4730" s="47" t="s">
        <v>6971</v>
      </c>
      <c r="B4730" s="47" t="s">
        <v>1215</v>
      </c>
      <c r="C4730" s="48" t="n">
        <v>46113</v>
      </c>
      <c r="D4730" s="47" t="s">
        <v>74</v>
      </c>
      <c r="E4730" s="47" t="s">
        <v>64</v>
      </c>
      <c r="F4730" s="47" t="s">
        <v>2280</v>
      </c>
      <c r="G4730" s="47" t="s">
        <v>97</v>
      </c>
      <c r="H4730" s="47" t="s">
        <v>2232</v>
      </c>
      <c r="I4730" s="47" t="n">
        <v>3</v>
      </c>
    </row>
    <row r="4731" customFormat="false" ht="15" hidden="false" customHeight="false" outlineLevel="0" collapsed="false">
      <c r="A4731" s="47" t="s">
        <v>6972</v>
      </c>
      <c r="B4731" s="47" t="s">
        <v>1215</v>
      </c>
      <c r="C4731" s="48" t="n">
        <v>46113</v>
      </c>
      <c r="D4731" s="47" t="s">
        <v>74</v>
      </c>
      <c r="E4731" s="47" t="s">
        <v>64</v>
      </c>
      <c r="F4731" s="47" t="s">
        <v>2278</v>
      </c>
      <c r="G4731" s="47" t="s">
        <v>97</v>
      </c>
      <c r="H4731" s="47" t="s">
        <v>2232</v>
      </c>
      <c r="I4731" s="47" t="n">
        <v>5</v>
      </c>
    </row>
    <row r="4732" customFormat="false" ht="15" hidden="false" customHeight="false" outlineLevel="0" collapsed="false">
      <c r="A4732" s="47" t="s">
        <v>6973</v>
      </c>
      <c r="B4732" s="47" t="s">
        <v>1215</v>
      </c>
      <c r="C4732" s="48" t="n">
        <v>46113</v>
      </c>
      <c r="D4732" s="47" t="s">
        <v>74</v>
      </c>
      <c r="E4732" s="47" t="s">
        <v>64</v>
      </c>
      <c r="F4732" s="47" t="s">
        <v>2278</v>
      </c>
      <c r="G4732" s="47" t="s">
        <v>97</v>
      </c>
      <c r="H4732" s="47" t="s">
        <v>2232</v>
      </c>
      <c r="I4732" s="47" t="n">
        <v>6</v>
      </c>
    </row>
    <row r="4733" customFormat="false" ht="15" hidden="false" customHeight="false" outlineLevel="0" collapsed="false">
      <c r="A4733" s="47" t="s">
        <v>6974</v>
      </c>
      <c r="B4733" s="47" t="s">
        <v>1215</v>
      </c>
      <c r="C4733" s="48" t="n">
        <v>46113</v>
      </c>
      <c r="D4733" s="47" t="s">
        <v>74</v>
      </c>
      <c r="E4733" s="47" t="s">
        <v>64</v>
      </c>
      <c r="F4733" s="47" t="s">
        <v>2280</v>
      </c>
      <c r="G4733" s="47" t="s">
        <v>97</v>
      </c>
      <c r="H4733" s="47" t="s">
        <v>2232</v>
      </c>
      <c r="I4733" s="47" t="n">
        <v>7</v>
      </c>
    </row>
    <row r="4734" customFormat="false" ht="15" hidden="false" customHeight="false" outlineLevel="0" collapsed="false">
      <c r="A4734" s="47" t="s">
        <v>6975</v>
      </c>
      <c r="B4734" s="47" t="s">
        <v>1216</v>
      </c>
      <c r="C4734" s="48" t="n">
        <v>46113</v>
      </c>
      <c r="D4734" s="47" t="s">
        <v>73</v>
      </c>
      <c r="E4734" s="47" t="s">
        <v>65</v>
      </c>
      <c r="F4734" s="47" t="s">
        <v>2284</v>
      </c>
      <c r="G4734" s="47" t="s">
        <v>97</v>
      </c>
      <c r="H4734" s="47" t="s">
        <v>2232</v>
      </c>
      <c r="I4734" s="47" t="n">
        <v>6</v>
      </c>
    </row>
    <row r="4735" customFormat="false" ht="15" hidden="false" customHeight="false" outlineLevel="0" collapsed="false">
      <c r="A4735" s="47" t="s">
        <v>6976</v>
      </c>
      <c r="B4735" s="47" t="s">
        <v>1216</v>
      </c>
      <c r="C4735" s="48" t="n">
        <v>46113</v>
      </c>
      <c r="D4735" s="47" t="s">
        <v>73</v>
      </c>
      <c r="E4735" s="47" t="s">
        <v>65</v>
      </c>
      <c r="F4735" s="47" t="s">
        <v>2284</v>
      </c>
      <c r="G4735" s="47" t="s">
        <v>97</v>
      </c>
      <c r="H4735" s="47" t="s">
        <v>2232</v>
      </c>
      <c r="I4735" s="47" t="n">
        <v>6</v>
      </c>
    </row>
    <row r="4736" customFormat="false" ht="15" hidden="false" customHeight="false" outlineLevel="0" collapsed="false">
      <c r="A4736" s="47" t="s">
        <v>6977</v>
      </c>
      <c r="B4736" s="47" t="s">
        <v>1216</v>
      </c>
      <c r="C4736" s="48" t="n">
        <v>46113</v>
      </c>
      <c r="D4736" s="47" t="s">
        <v>73</v>
      </c>
      <c r="E4736" s="47" t="s">
        <v>65</v>
      </c>
      <c r="F4736" s="47" t="s">
        <v>2284</v>
      </c>
      <c r="G4736" s="47" t="s">
        <v>97</v>
      </c>
      <c r="H4736" s="47" t="s">
        <v>2232</v>
      </c>
      <c r="I4736" s="47" t="n">
        <v>5</v>
      </c>
    </row>
    <row r="4737" customFormat="false" ht="15" hidden="false" customHeight="false" outlineLevel="0" collapsed="false">
      <c r="A4737" s="47" t="s">
        <v>6978</v>
      </c>
      <c r="B4737" s="47" t="s">
        <v>1216</v>
      </c>
      <c r="C4737" s="48" t="n">
        <v>46113</v>
      </c>
      <c r="D4737" s="47" t="s">
        <v>73</v>
      </c>
      <c r="E4737" s="47" t="s">
        <v>65</v>
      </c>
      <c r="F4737" s="47" t="s">
        <v>2284</v>
      </c>
      <c r="G4737" s="47" t="s">
        <v>97</v>
      </c>
      <c r="H4737" s="47" t="s">
        <v>2232</v>
      </c>
      <c r="I4737" s="47" t="n">
        <v>4</v>
      </c>
    </row>
    <row r="4738" customFormat="false" ht="15" hidden="false" customHeight="false" outlineLevel="0" collapsed="false">
      <c r="A4738" s="47" t="s">
        <v>6979</v>
      </c>
      <c r="B4738" s="47" t="s">
        <v>1216</v>
      </c>
      <c r="C4738" s="48" t="n">
        <v>46113</v>
      </c>
      <c r="D4738" s="47" t="s">
        <v>73</v>
      </c>
      <c r="E4738" s="47" t="s">
        <v>65</v>
      </c>
      <c r="F4738" s="47" t="s">
        <v>2289</v>
      </c>
      <c r="G4738" s="47" t="s">
        <v>97</v>
      </c>
      <c r="H4738" s="47" t="s">
        <v>2232</v>
      </c>
      <c r="I4738" s="47" t="n">
        <v>4</v>
      </c>
    </row>
    <row r="4739" customFormat="false" ht="15" hidden="false" customHeight="false" outlineLevel="0" collapsed="false">
      <c r="A4739" s="47" t="s">
        <v>6980</v>
      </c>
      <c r="B4739" s="47" t="s">
        <v>1216</v>
      </c>
      <c r="C4739" s="48" t="n">
        <v>46113</v>
      </c>
      <c r="D4739" s="47" t="s">
        <v>73</v>
      </c>
      <c r="E4739" s="47" t="s">
        <v>65</v>
      </c>
      <c r="F4739" s="47" t="s">
        <v>2284</v>
      </c>
      <c r="G4739" s="47" t="s">
        <v>97</v>
      </c>
      <c r="H4739" s="47" t="s">
        <v>2232</v>
      </c>
      <c r="I4739" s="47" t="n">
        <v>2</v>
      </c>
    </row>
    <row r="4740" customFormat="false" ht="15" hidden="false" customHeight="false" outlineLevel="0" collapsed="false">
      <c r="A4740" s="47" t="s">
        <v>6981</v>
      </c>
      <c r="B4740" s="47" t="s">
        <v>1216</v>
      </c>
      <c r="C4740" s="48" t="n">
        <v>46113</v>
      </c>
      <c r="D4740" s="47" t="s">
        <v>73</v>
      </c>
      <c r="E4740" s="47" t="s">
        <v>65</v>
      </c>
      <c r="F4740" s="47" t="s">
        <v>2284</v>
      </c>
      <c r="G4740" s="47" t="s">
        <v>97</v>
      </c>
      <c r="H4740" s="47" t="s">
        <v>2232</v>
      </c>
      <c r="I4740" s="47" t="n">
        <v>3</v>
      </c>
    </row>
    <row r="4741" customFormat="false" ht="15" hidden="false" customHeight="false" outlineLevel="0" collapsed="false">
      <c r="A4741" s="47" t="s">
        <v>6982</v>
      </c>
      <c r="B4741" s="47" t="s">
        <v>1217</v>
      </c>
      <c r="C4741" s="48" t="n">
        <v>46113</v>
      </c>
      <c r="D4741" s="47" t="s">
        <v>74</v>
      </c>
      <c r="E4741" s="47" t="s">
        <v>65</v>
      </c>
      <c r="F4741" s="47" t="s">
        <v>2289</v>
      </c>
      <c r="G4741" s="47" t="s">
        <v>96</v>
      </c>
      <c r="H4741" s="47" t="s">
        <v>2270</v>
      </c>
      <c r="I4741" s="47" t="n">
        <v>32</v>
      </c>
    </row>
    <row r="4742" customFormat="false" ht="15" hidden="false" customHeight="false" outlineLevel="0" collapsed="false">
      <c r="A4742" s="47" t="s">
        <v>6983</v>
      </c>
      <c r="B4742" s="47" t="s">
        <v>1217</v>
      </c>
      <c r="C4742" s="48" t="n">
        <v>46113</v>
      </c>
      <c r="D4742" s="47" t="s">
        <v>74</v>
      </c>
      <c r="E4742" s="47" t="s">
        <v>65</v>
      </c>
      <c r="F4742" s="47" t="s">
        <v>2289</v>
      </c>
      <c r="G4742" s="47" t="s">
        <v>97</v>
      </c>
      <c r="H4742" s="47" t="s">
        <v>2232</v>
      </c>
      <c r="I4742" s="47" t="n">
        <v>2</v>
      </c>
    </row>
    <row r="4743" customFormat="false" ht="15" hidden="false" customHeight="false" outlineLevel="0" collapsed="false">
      <c r="A4743" s="47" t="s">
        <v>6984</v>
      </c>
      <c r="B4743" s="47" t="s">
        <v>1217</v>
      </c>
      <c r="C4743" s="48" t="n">
        <v>46113</v>
      </c>
      <c r="D4743" s="47" t="s">
        <v>74</v>
      </c>
      <c r="E4743" s="47" t="s">
        <v>65</v>
      </c>
      <c r="F4743" s="47" t="s">
        <v>2289</v>
      </c>
      <c r="G4743" s="47" t="s">
        <v>97</v>
      </c>
      <c r="H4743" s="47" t="s">
        <v>2232</v>
      </c>
      <c r="I4743" s="47" t="n">
        <v>6</v>
      </c>
    </row>
    <row r="4744" customFormat="false" ht="15" hidden="false" customHeight="false" outlineLevel="0" collapsed="false">
      <c r="A4744" s="47" t="s">
        <v>6985</v>
      </c>
      <c r="B4744" s="47" t="s">
        <v>1217</v>
      </c>
      <c r="C4744" s="48" t="n">
        <v>46113</v>
      </c>
      <c r="D4744" s="47" t="s">
        <v>74</v>
      </c>
      <c r="E4744" s="47" t="s">
        <v>65</v>
      </c>
      <c r="F4744" s="47" t="s">
        <v>2284</v>
      </c>
      <c r="G4744" s="47" t="s">
        <v>97</v>
      </c>
      <c r="H4744" s="47" t="s">
        <v>2232</v>
      </c>
      <c r="I4744" s="47" t="n">
        <v>4</v>
      </c>
    </row>
    <row r="4745" customFormat="false" ht="15" hidden="false" customHeight="false" outlineLevel="0" collapsed="false">
      <c r="A4745" s="47" t="s">
        <v>6986</v>
      </c>
      <c r="B4745" s="47" t="s">
        <v>1217</v>
      </c>
      <c r="C4745" s="48" t="n">
        <v>46113</v>
      </c>
      <c r="D4745" s="47" t="s">
        <v>74</v>
      </c>
      <c r="E4745" s="47" t="s">
        <v>65</v>
      </c>
      <c r="F4745" s="47" t="s">
        <v>2284</v>
      </c>
      <c r="G4745" s="47" t="s">
        <v>97</v>
      </c>
      <c r="H4745" s="47" t="s">
        <v>2232</v>
      </c>
      <c r="I4745" s="47" t="n">
        <v>2</v>
      </c>
    </row>
    <row r="4746" customFormat="false" ht="15" hidden="false" customHeight="false" outlineLevel="0" collapsed="false">
      <c r="A4746" s="47" t="s">
        <v>6987</v>
      </c>
      <c r="B4746" s="47" t="s">
        <v>1217</v>
      </c>
      <c r="C4746" s="48" t="n">
        <v>46113</v>
      </c>
      <c r="D4746" s="47" t="s">
        <v>74</v>
      </c>
      <c r="E4746" s="47" t="s">
        <v>65</v>
      </c>
      <c r="F4746" s="47" t="s">
        <v>2284</v>
      </c>
      <c r="G4746" s="47" t="s">
        <v>97</v>
      </c>
      <c r="H4746" s="47" t="s">
        <v>2232</v>
      </c>
      <c r="I4746" s="47" t="n">
        <v>6</v>
      </c>
    </row>
    <row r="4747" customFormat="false" ht="15" hidden="false" customHeight="false" outlineLevel="0" collapsed="false">
      <c r="A4747" s="47" t="s">
        <v>6988</v>
      </c>
      <c r="B4747" s="47" t="s">
        <v>1218</v>
      </c>
      <c r="C4747" s="48" t="n">
        <v>46113</v>
      </c>
      <c r="D4747" s="47" t="s">
        <v>75</v>
      </c>
      <c r="E4747" s="47" t="s">
        <v>65</v>
      </c>
      <c r="F4747" s="47" t="s">
        <v>2289</v>
      </c>
      <c r="G4747" s="47" t="s">
        <v>97</v>
      </c>
      <c r="H4747" s="47" t="s">
        <v>2232</v>
      </c>
      <c r="I4747" s="47" t="n">
        <v>5</v>
      </c>
    </row>
    <row r="4748" customFormat="false" ht="15" hidden="false" customHeight="false" outlineLevel="0" collapsed="false">
      <c r="A4748" s="47" t="s">
        <v>6989</v>
      </c>
      <c r="B4748" s="47" t="s">
        <v>1218</v>
      </c>
      <c r="C4748" s="48" t="n">
        <v>46113</v>
      </c>
      <c r="D4748" s="47" t="s">
        <v>75</v>
      </c>
      <c r="E4748" s="47" t="s">
        <v>65</v>
      </c>
      <c r="F4748" s="47" t="s">
        <v>2284</v>
      </c>
      <c r="G4748" s="47" t="s">
        <v>97</v>
      </c>
      <c r="H4748" s="47" t="s">
        <v>2232</v>
      </c>
      <c r="I4748" s="47" t="n">
        <v>5</v>
      </c>
    </row>
    <row r="4749" customFormat="false" ht="15" hidden="false" customHeight="false" outlineLevel="0" collapsed="false">
      <c r="A4749" s="47" t="s">
        <v>6990</v>
      </c>
      <c r="B4749" s="47" t="s">
        <v>1218</v>
      </c>
      <c r="C4749" s="48" t="n">
        <v>46113</v>
      </c>
      <c r="D4749" s="47" t="s">
        <v>75</v>
      </c>
      <c r="E4749" s="47" t="s">
        <v>65</v>
      </c>
      <c r="F4749" s="47" t="s">
        <v>2289</v>
      </c>
      <c r="G4749" s="47" t="s">
        <v>97</v>
      </c>
      <c r="H4749" s="47" t="s">
        <v>2232</v>
      </c>
      <c r="I4749" s="47" t="n">
        <v>3</v>
      </c>
    </row>
    <row r="4750" customFormat="false" ht="15" hidden="false" customHeight="false" outlineLevel="0" collapsed="false">
      <c r="A4750" s="47" t="s">
        <v>6991</v>
      </c>
      <c r="B4750" s="47" t="s">
        <v>1218</v>
      </c>
      <c r="C4750" s="48" t="n">
        <v>46113</v>
      </c>
      <c r="D4750" s="47" t="s">
        <v>75</v>
      </c>
      <c r="E4750" s="47" t="s">
        <v>65</v>
      </c>
      <c r="F4750" s="47" t="s">
        <v>2284</v>
      </c>
      <c r="G4750" s="47" t="s">
        <v>97</v>
      </c>
      <c r="H4750" s="47" t="s">
        <v>2232</v>
      </c>
      <c r="I4750" s="47" t="n">
        <v>2</v>
      </c>
    </row>
    <row r="4751" customFormat="false" ht="15" hidden="false" customHeight="false" outlineLevel="0" collapsed="false">
      <c r="A4751" s="47" t="s">
        <v>6992</v>
      </c>
      <c r="B4751" s="47" t="s">
        <v>1218</v>
      </c>
      <c r="C4751" s="48" t="n">
        <v>46113</v>
      </c>
      <c r="D4751" s="47" t="s">
        <v>75</v>
      </c>
      <c r="E4751" s="47" t="s">
        <v>65</v>
      </c>
      <c r="F4751" s="47" t="s">
        <v>2284</v>
      </c>
      <c r="G4751" s="47" t="s">
        <v>97</v>
      </c>
      <c r="H4751" s="47" t="s">
        <v>2232</v>
      </c>
      <c r="I4751" s="47" t="n">
        <v>4</v>
      </c>
    </row>
    <row r="4752" customFormat="false" ht="15" hidden="false" customHeight="false" outlineLevel="0" collapsed="false">
      <c r="A4752" s="47" t="s">
        <v>6993</v>
      </c>
      <c r="B4752" s="47" t="s">
        <v>1218</v>
      </c>
      <c r="C4752" s="48" t="n">
        <v>46113</v>
      </c>
      <c r="D4752" s="47" t="s">
        <v>75</v>
      </c>
      <c r="E4752" s="47" t="s">
        <v>65</v>
      </c>
      <c r="F4752" s="47" t="s">
        <v>2289</v>
      </c>
      <c r="G4752" s="47" t="s">
        <v>97</v>
      </c>
      <c r="H4752" s="47" t="s">
        <v>2232</v>
      </c>
      <c r="I4752" s="47" t="n">
        <v>5</v>
      </c>
    </row>
    <row r="4753" customFormat="false" ht="15" hidden="false" customHeight="false" outlineLevel="0" collapsed="false">
      <c r="A4753" s="47" t="s">
        <v>6994</v>
      </c>
      <c r="B4753" s="47" t="s">
        <v>1218</v>
      </c>
      <c r="C4753" s="48" t="n">
        <v>46113</v>
      </c>
      <c r="D4753" s="47" t="s">
        <v>75</v>
      </c>
      <c r="E4753" s="47" t="s">
        <v>65</v>
      </c>
      <c r="F4753" s="47" t="s">
        <v>2284</v>
      </c>
      <c r="G4753" s="47" t="s">
        <v>97</v>
      </c>
      <c r="H4753" s="47" t="s">
        <v>2232</v>
      </c>
      <c r="I4753" s="47" t="n">
        <v>2</v>
      </c>
    </row>
    <row r="4754" customFormat="false" ht="15" hidden="false" customHeight="false" outlineLevel="0" collapsed="false">
      <c r="A4754" s="47" t="s">
        <v>6995</v>
      </c>
      <c r="B4754" s="47" t="s">
        <v>1218</v>
      </c>
      <c r="C4754" s="48" t="n">
        <v>46113</v>
      </c>
      <c r="D4754" s="47" t="s">
        <v>75</v>
      </c>
      <c r="E4754" s="47" t="s">
        <v>65</v>
      </c>
      <c r="F4754" s="47" t="s">
        <v>2284</v>
      </c>
      <c r="G4754" s="47" t="s">
        <v>97</v>
      </c>
      <c r="H4754" s="47" t="s">
        <v>2232</v>
      </c>
      <c r="I4754" s="47" t="n">
        <v>2</v>
      </c>
    </row>
    <row r="4755" customFormat="false" ht="15" hidden="false" customHeight="false" outlineLevel="0" collapsed="false">
      <c r="A4755" s="47" t="s">
        <v>6996</v>
      </c>
      <c r="B4755" s="47" t="s">
        <v>1218</v>
      </c>
      <c r="C4755" s="48" t="n">
        <v>46113</v>
      </c>
      <c r="D4755" s="47" t="s">
        <v>75</v>
      </c>
      <c r="E4755" s="47" t="s">
        <v>65</v>
      </c>
      <c r="F4755" s="47" t="s">
        <v>2289</v>
      </c>
      <c r="G4755" s="47" t="s">
        <v>97</v>
      </c>
      <c r="H4755" s="47" t="s">
        <v>2232</v>
      </c>
      <c r="I4755" s="47" t="n">
        <v>5</v>
      </c>
    </row>
    <row r="4756" customFormat="false" ht="15" hidden="false" customHeight="false" outlineLevel="0" collapsed="false">
      <c r="A4756" s="47" t="s">
        <v>6997</v>
      </c>
      <c r="B4756" s="47" t="s">
        <v>1218</v>
      </c>
      <c r="C4756" s="48" t="n">
        <v>46113</v>
      </c>
      <c r="D4756" s="47" t="s">
        <v>75</v>
      </c>
      <c r="E4756" s="47" t="s">
        <v>65</v>
      </c>
      <c r="F4756" s="47" t="s">
        <v>2284</v>
      </c>
      <c r="G4756" s="47" t="s">
        <v>97</v>
      </c>
      <c r="H4756" s="47" t="s">
        <v>2232</v>
      </c>
      <c r="I4756" s="47" t="n">
        <v>2</v>
      </c>
    </row>
    <row r="4757" customFormat="false" ht="15" hidden="false" customHeight="false" outlineLevel="0" collapsed="false">
      <c r="A4757" s="47" t="s">
        <v>6998</v>
      </c>
      <c r="B4757" s="47" t="s">
        <v>1218</v>
      </c>
      <c r="C4757" s="48" t="n">
        <v>46113</v>
      </c>
      <c r="D4757" s="47" t="s">
        <v>75</v>
      </c>
      <c r="E4757" s="47" t="s">
        <v>65</v>
      </c>
      <c r="F4757" s="47" t="s">
        <v>2284</v>
      </c>
      <c r="G4757" s="47" t="s">
        <v>97</v>
      </c>
      <c r="H4757" s="47" t="s">
        <v>2232</v>
      </c>
      <c r="I4757" s="47" t="n">
        <v>6</v>
      </c>
    </row>
    <row r="4758" customFormat="false" ht="15" hidden="false" customHeight="false" outlineLevel="0" collapsed="false">
      <c r="A4758" s="47" t="s">
        <v>6999</v>
      </c>
      <c r="B4758" s="47" t="s">
        <v>1218</v>
      </c>
      <c r="C4758" s="48" t="n">
        <v>46113</v>
      </c>
      <c r="D4758" s="47" t="s">
        <v>75</v>
      </c>
      <c r="E4758" s="47" t="s">
        <v>65</v>
      </c>
      <c r="F4758" s="47" t="s">
        <v>2284</v>
      </c>
      <c r="G4758" s="47" t="s">
        <v>97</v>
      </c>
      <c r="H4758" s="47" t="s">
        <v>2232</v>
      </c>
      <c r="I4758" s="47" t="n">
        <v>4</v>
      </c>
    </row>
    <row r="4759" customFormat="false" ht="15" hidden="false" customHeight="false" outlineLevel="0" collapsed="false">
      <c r="A4759" s="47" t="s">
        <v>7000</v>
      </c>
      <c r="B4759" s="47" t="s">
        <v>1219</v>
      </c>
      <c r="C4759" s="48" t="n">
        <v>46114</v>
      </c>
      <c r="D4759" s="47" t="s">
        <v>73</v>
      </c>
      <c r="E4759" s="47" t="s">
        <v>62</v>
      </c>
      <c r="F4759" s="47" t="s">
        <v>2317</v>
      </c>
      <c r="G4759" s="47" t="s">
        <v>97</v>
      </c>
      <c r="H4759" s="47" t="s">
        <v>2232</v>
      </c>
      <c r="I4759" s="47" t="n">
        <v>6</v>
      </c>
    </row>
    <row r="4760" customFormat="false" ht="15" hidden="false" customHeight="false" outlineLevel="0" collapsed="false">
      <c r="A4760" s="47" t="s">
        <v>7001</v>
      </c>
      <c r="B4760" s="47" t="s">
        <v>1219</v>
      </c>
      <c r="C4760" s="48" t="n">
        <v>46114</v>
      </c>
      <c r="D4760" s="47" t="s">
        <v>73</v>
      </c>
      <c r="E4760" s="47" t="s">
        <v>62</v>
      </c>
      <c r="F4760" s="47" t="s">
        <v>2228</v>
      </c>
      <c r="G4760" s="47" t="s">
        <v>97</v>
      </c>
      <c r="H4760" s="47" t="s">
        <v>2232</v>
      </c>
      <c r="I4760" s="47" t="n">
        <v>5</v>
      </c>
    </row>
    <row r="4761" customFormat="false" ht="15" hidden="false" customHeight="false" outlineLevel="0" collapsed="false">
      <c r="A4761" s="47" t="s">
        <v>7002</v>
      </c>
      <c r="B4761" s="47" t="s">
        <v>1219</v>
      </c>
      <c r="C4761" s="48" t="n">
        <v>46114</v>
      </c>
      <c r="D4761" s="47" t="s">
        <v>73</v>
      </c>
      <c r="E4761" s="47" t="s">
        <v>62</v>
      </c>
      <c r="F4761" s="47" t="s">
        <v>2228</v>
      </c>
      <c r="G4761" s="47" t="s">
        <v>97</v>
      </c>
      <c r="H4761" s="47" t="s">
        <v>2232</v>
      </c>
      <c r="I4761" s="47" t="n">
        <v>5</v>
      </c>
    </row>
    <row r="4762" customFormat="false" ht="15" hidden="false" customHeight="false" outlineLevel="0" collapsed="false">
      <c r="A4762" s="47" t="s">
        <v>7003</v>
      </c>
      <c r="B4762" s="47" t="s">
        <v>1219</v>
      </c>
      <c r="C4762" s="48" t="n">
        <v>46114</v>
      </c>
      <c r="D4762" s="47" t="s">
        <v>73</v>
      </c>
      <c r="E4762" s="47" t="s">
        <v>62</v>
      </c>
      <c r="F4762" s="47" t="s">
        <v>2228</v>
      </c>
      <c r="G4762" s="47" t="s">
        <v>97</v>
      </c>
      <c r="H4762" s="47" t="s">
        <v>2232</v>
      </c>
      <c r="I4762" s="47" t="n">
        <v>6</v>
      </c>
    </row>
    <row r="4763" customFormat="false" ht="15" hidden="false" customHeight="false" outlineLevel="0" collapsed="false">
      <c r="A4763" s="47" t="s">
        <v>7004</v>
      </c>
      <c r="B4763" s="47" t="s">
        <v>1220</v>
      </c>
      <c r="C4763" s="48" t="n">
        <v>46114</v>
      </c>
      <c r="D4763" s="47" t="s">
        <v>74</v>
      </c>
      <c r="E4763" s="47" t="s">
        <v>62</v>
      </c>
      <c r="F4763" s="47" t="s">
        <v>2317</v>
      </c>
      <c r="G4763" s="47" t="s">
        <v>93</v>
      </c>
      <c r="H4763" s="47" t="s">
        <v>2253</v>
      </c>
      <c r="I4763" s="47" t="n">
        <v>61</v>
      </c>
    </row>
    <row r="4764" customFormat="false" ht="15" hidden="false" customHeight="false" outlineLevel="0" collapsed="false">
      <c r="A4764" s="47" t="s">
        <v>7005</v>
      </c>
      <c r="B4764" s="47" t="s">
        <v>1220</v>
      </c>
      <c r="C4764" s="48" t="n">
        <v>46114</v>
      </c>
      <c r="D4764" s="47" t="s">
        <v>74</v>
      </c>
      <c r="E4764" s="47" t="s">
        <v>62</v>
      </c>
      <c r="F4764" s="47" t="s">
        <v>2228</v>
      </c>
      <c r="G4764" s="47" t="s">
        <v>94</v>
      </c>
      <c r="H4764" s="47" t="s">
        <v>2229</v>
      </c>
      <c r="I4764" s="47" t="n">
        <v>136</v>
      </c>
    </row>
    <row r="4765" customFormat="false" ht="15" hidden="false" customHeight="false" outlineLevel="0" collapsed="false">
      <c r="A4765" s="47" t="s">
        <v>7006</v>
      </c>
      <c r="B4765" s="47" t="s">
        <v>1220</v>
      </c>
      <c r="C4765" s="48" t="n">
        <v>46114</v>
      </c>
      <c r="D4765" s="47" t="s">
        <v>74</v>
      </c>
      <c r="E4765" s="47" t="s">
        <v>62</v>
      </c>
      <c r="F4765" s="47" t="s">
        <v>2231</v>
      </c>
      <c r="G4765" s="47" t="s">
        <v>96</v>
      </c>
      <c r="H4765" s="47" t="s">
        <v>2270</v>
      </c>
      <c r="I4765" s="47" t="n">
        <v>65</v>
      </c>
    </row>
    <row r="4766" customFormat="false" ht="15" hidden="false" customHeight="false" outlineLevel="0" collapsed="false">
      <c r="A4766" s="47" t="s">
        <v>7007</v>
      </c>
      <c r="B4766" s="47" t="s">
        <v>1220</v>
      </c>
      <c r="C4766" s="48" t="n">
        <v>46114</v>
      </c>
      <c r="D4766" s="47" t="s">
        <v>74</v>
      </c>
      <c r="E4766" s="47" t="s">
        <v>62</v>
      </c>
      <c r="F4766" s="47" t="s">
        <v>2317</v>
      </c>
      <c r="G4766" s="47" t="s">
        <v>97</v>
      </c>
      <c r="H4766" s="47" t="s">
        <v>2232</v>
      </c>
      <c r="I4766" s="47" t="n">
        <v>2</v>
      </c>
    </row>
    <row r="4767" customFormat="false" ht="15" hidden="false" customHeight="false" outlineLevel="0" collapsed="false">
      <c r="A4767" s="47" t="s">
        <v>7008</v>
      </c>
      <c r="B4767" s="47" t="s">
        <v>1220</v>
      </c>
      <c r="C4767" s="48" t="n">
        <v>46114</v>
      </c>
      <c r="D4767" s="47" t="s">
        <v>74</v>
      </c>
      <c r="E4767" s="47" t="s">
        <v>62</v>
      </c>
      <c r="F4767" s="47" t="s">
        <v>2228</v>
      </c>
      <c r="G4767" s="47" t="s">
        <v>97</v>
      </c>
      <c r="H4767" s="47" t="s">
        <v>2232</v>
      </c>
      <c r="I4767" s="47" t="n">
        <v>3</v>
      </c>
    </row>
    <row r="4768" customFormat="false" ht="15" hidden="false" customHeight="false" outlineLevel="0" collapsed="false">
      <c r="A4768" s="47" t="s">
        <v>7009</v>
      </c>
      <c r="B4768" s="47" t="s">
        <v>1220</v>
      </c>
      <c r="C4768" s="48" t="n">
        <v>46114</v>
      </c>
      <c r="D4768" s="47" t="s">
        <v>74</v>
      </c>
      <c r="E4768" s="47" t="s">
        <v>62</v>
      </c>
      <c r="F4768" s="47" t="s">
        <v>2228</v>
      </c>
      <c r="G4768" s="47" t="s">
        <v>97</v>
      </c>
      <c r="H4768" s="47" t="s">
        <v>2232</v>
      </c>
      <c r="I4768" s="47" t="n">
        <v>4</v>
      </c>
    </row>
    <row r="4769" customFormat="false" ht="15" hidden="false" customHeight="false" outlineLevel="0" collapsed="false">
      <c r="A4769" s="47" t="s">
        <v>7010</v>
      </c>
      <c r="B4769" s="47" t="s">
        <v>1220</v>
      </c>
      <c r="C4769" s="48" t="n">
        <v>46114</v>
      </c>
      <c r="D4769" s="47" t="s">
        <v>74</v>
      </c>
      <c r="E4769" s="47" t="s">
        <v>62</v>
      </c>
      <c r="F4769" s="47" t="s">
        <v>2317</v>
      </c>
      <c r="G4769" s="47" t="s">
        <v>97</v>
      </c>
      <c r="H4769" s="47" t="s">
        <v>2232</v>
      </c>
      <c r="I4769" s="47" t="n">
        <v>2</v>
      </c>
    </row>
    <row r="4770" customFormat="false" ht="15" hidden="false" customHeight="false" outlineLevel="0" collapsed="false">
      <c r="A4770" s="47" t="s">
        <v>7011</v>
      </c>
      <c r="B4770" s="47" t="s">
        <v>1220</v>
      </c>
      <c r="C4770" s="48" t="n">
        <v>46114</v>
      </c>
      <c r="D4770" s="47" t="s">
        <v>74</v>
      </c>
      <c r="E4770" s="47" t="s">
        <v>62</v>
      </c>
      <c r="F4770" s="47" t="s">
        <v>2231</v>
      </c>
      <c r="G4770" s="47" t="s">
        <v>97</v>
      </c>
      <c r="H4770" s="47" t="s">
        <v>2232</v>
      </c>
      <c r="I4770" s="47" t="n">
        <v>6</v>
      </c>
    </row>
    <row r="4771" customFormat="false" ht="15" hidden="false" customHeight="false" outlineLevel="0" collapsed="false">
      <c r="A4771" s="47" t="s">
        <v>7012</v>
      </c>
      <c r="B4771" s="47" t="s">
        <v>1222</v>
      </c>
      <c r="C4771" s="48" t="n">
        <v>46114</v>
      </c>
      <c r="D4771" s="47" t="s">
        <v>75</v>
      </c>
      <c r="E4771" s="47" t="s">
        <v>62</v>
      </c>
      <c r="F4771" s="47" t="s">
        <v>2231</v>
      </c>
      <c r="G4771" s="47" t="s">
        <v>97</v>
      </c>
      <c r="H4771" s="47" t="s">
        <v>2232</v>
      </c>
      <c r="I4771" s="47" t="n">
        <v>7</v>
      </c>
    </row>
    <row r="4772" customFormat="false" ht="15" hidden="false" customHeight="false" outlineLevel="0" collapsed="false">
      <c r="A4772" s="47" t="s">
        <v>7013</v>
      </c>
      <c r="B4772" s="47" t="s">
        <v>1222</v>
      </c>
      <c r="C4772" s="48" t="n">
        <v>46114</v>
      </c>
      <c r="D4772" s="47" t="s">
        <v>75</v>
      </c>
      <c r="E4772" s="47" t="s">
        <v>62</v>
      </c>
      <c r="F4772" s="47" t="s">
        <v>2228</v>
      </c>
      <c r="G4772" s="47" t="s">
        <v>97</v>
      </c>
      <c r="H4772" s="47" t="s">
        <v>2232</v>
      </c>
      <c r="I4772" s="47" t="n">
        <v>4</v>
      </c>
    </row>
    <row r="4773" customFormat="false" ht="15" hidden="false" customHeight="false" outlineLevel="0" collapsed="false">
      <c r="A4773" s="47" t="s">
        <v>7014</v>
      </c>
      <c r="B4773" s="47" t="s">
        <v>1222</v>
      </c>
      <c r="C4773" s="48" t="n">
        <v>46114</v>
      </c>
      <c r="D4773" s="47" t="s">
        <v>75</v>
      </c>
      <c r="E4773" s="47" t="s">
        <v>62</v>
      </c>
      <c r="F4773" s="47" t="s">
        <v>2228</v>
      </c>
      <c r="G4773" s="47" t="s">
        <v>97</v>
      </c>
      <c r="H4773" s="47" t="s">
        <v>2232</v>
      </c>
      <c r="I4773" s="47" t="n">
        <v>5</v>
      </c>
    </row>
    <row r="4774" customFormat="false" ht="15" hidden="false" customHeight="false" outlineLevel="0" collapsed="false">
      <c r="A4774" s="47" t="s">
        <v>7015</v>
      </c>
      <c r="B4774" s="47" t="s">
        <v>1222</v>
      </c>
      <c r="C4774" s="48" t="n">
        <v>46114</v>
      </c>
      <c r="D4774" s="47" t="s">
        <v>75</v>
      </c>
      <c r="E4774" s="47" t="s">
        <v>62</v>
      </c>
      <c r="F4774" s="47" t="s">
        <v>2317</v>
      </c>
      <c r="G4774" s="47" t="s">
        <v>97</v>
      </c>
      <c r="H4774" s="47" t="s">
        <v>2232</v>
      </c>
      <c r="I4774" s="47" t="n">
        <v>2</v>
      </c>
    </row>
    <row r="4775" customFormat="false" ht="15" hidden="false" customHeight="false" outlineLevel="0" collapsed="false">
      <c r="A4775" s="47" t="s">
        <v>7016</v>
      </c>
      <c r="B4775" s="47" t="s">
        <v>1223</v>
      </c>
      <c r="C4775" s="48" t="n">
        <v>46114</v>
      </c>
      <c r="D4775" s="47" t="s">
        <v>73</v>
      </c>
      <c r="E4775" s="47" t="s">
        <v>63</v>
      </c>
      <c r="F4775" s="47" t="s">
        <v>2255</v>
      </c>
      <c r="G4775" s="47" t="s">
        <v>97</v>
      </c>
      <c r="H4775" s="47" t="s">
        <v>2232</v>
      </c>
      <c r="I4775" s="47" t="n">
        <v>3</v>
      </c>
    </row>
    <row r="4776" customFormat="false" ht="15" hidden="false" customHeight="false" outlineLevel="0" collapsed="false">
      <c r="A4776" s="47" t="s">
        <v>7017</v>
      </c>
      <c r="B4776" s="47" t="s">
        <v>1223</v>
      </c>
      <c r="C4776" s="48" t="n">
        <v>46114</v>
      </c>
      <c r="D4776" s="47" t="s">
        <v>73</v>
      </c>
      <c r="E4776" s="47" t="s">
        <v>63</v>
      </c>
      <c r="F4776" s="47" t="s">
        <v>2252</v>
      </c>
      <c r="G4776" s="47" t="s">
        <v>97</v>
      </c>
      <c r="H4776" s="47" t="s">
        <v>2232</v>
      </c>
      <c r="I4776" s="47" t="n">
        <v>4</v>
      </c>
    </row>
    <row r="4777" customFormat="false" ht="15" hidden="false" customHeight="false" outlineLevel="0" collapsed="false">
      <c r="A4777" s="47" t="s">
        <v>7018</v>
      </c>
      <c r="B4777" s="47" t="s">
        <v>1224</v>
      </c>
      <c r="C4777" s="48" t="n">
        <v>46114</v>
      </c>
      <c r="D4777" s="47" t="s">
        <v>74</v>
      </c>
      <c r="E4777" s="47" t="s">
        <v>63</v>
      </c>
      <c r="F4777" s="47" t="s">
        <v>2255</v>
      </c>
      <c r="G4777" s="47" t="s">
        <v>93</v>
      </c>
      <c r="H4777" s="47" t="s">
        <v>2253</v>
      </c>
      <c r="I4777" s="47" t="n">
        <v>18</v>
      </c>
    </row>
    <row r="4778" customFormat="false" ht="15" hidden="false" customHeight="false" outlineLevel="0" collapsed="false">
      <c r="A4778" s="47" t="s">
        <v>7019</v>
      </c>
      <c r="B4778" s="47" t="s">
        <v>1224</v>
      </c>
      <c r="C4778" s="48" t="n">
        <v>46114</v>
      </c>
      <c r="D4778" s="47" t="s">
        <v>74</v>
      </c>
      <c r="E4778" s="47" t="s">
        <v>63</v>
      </c>
      <c r="F4778" s="47" t="s">
        <v>2255</v>
      </c>
      <c r="G4778" s="47" t="s">
        <v>93</v>
      </c>
      <c r="H4778" s="47" t="s">
        <v>2253</v>
      </c>
      <c r="I4778" s="47" t="n">
        <v>90</v>
      </c>
    </row>
    <row r="4779" customFormat="false" ht="15" hidden="false" customHeight="false" outlineLevel="0" collapsed="false">
      <c r="A4779" s="47" t="s">
        <v>7020</v>
      </c>
      <c r="B4779" s="47" t="s">
        <v>1224</v>
      </c>
      <c r="C4779" s="48" t="n">
        <v>46114</v>
      </c>
      <c r="D4779" s="47" t="s">
        <v>74</v>
      </c>
      <c r="E4779" s="47" t="s">
        <v>63</v>
      </c>
      <c r="F4779" s="47" t="s">
        <v>2252</v>
      </c>
      <c r="G4779" s="47" t="s">
        <v>97</v>
      </c>
      <c r="H4779" s="47" t="s">
        <v>2232</v>
      </c>
      <c r="I4779" s="47" t="n">
        <v>6</v>
      </c>
    </row>
    <row r="4780" customFormat="false" ht="15" hidden="false" customHeight="false" outlineLevel="0" collapsed="false">
      <c r="A4780" s="47" t="s">
        <v>7021</v>
      </c>
      <c r="B4780" s="47" t="s">
        <v>1224</v>
      </c>
      <c r="C4780" s="48" t="n">
        <v>46114</v>
      </c>
      <c r="D4780" s="47" t="s">
        <v>74</v>
      </c>
      <c r="E4780" s="47" t="s">
        <v>63</v>
      </c>
      <c r="F4780" s="47" t="s">
        <v>2252</v>
      </c>
      <c r="G4780" s="47" t="s">
        <v>97</v>
      </c>
      <c r="H4780" s="47" t="s">
        <v>2232</v>
      </c>
      <c r="I4780" s="47" t="n">
        <v>2</v>
      </c>
    </row>
    <row r="4781" customFormat="false" ht="15" hidden="false" customHeight="false" outlineLevel="0" collapsed="false">
      <c r="A4781" s="47" t="s">
        <v>7022</v>
      </c>
      <c r="B4781" s="47" t="s">
        <v>1224</v>
      </c>
      <c r="C4781" s="48" t="n">
        <v>46114</v>
      </c>
      <c r="D4781" s="47" t="s">
        <v>74</v>
      </c>
      <c r="E4781" s="47" t="s">
        <v>63</v>
      </c>
      <c r="F4781" s="47" t="s">
        <v>2255</v>
      </c>
      <c r="G4781" s="47" t="s">
        <v>97</v>
      </c>
      <c r="H4781" s="47" t="s">
        <v>2232</v>
      </c>
      <c r="I4781" s="47" t="n">
        <v>7</v>
      </c>
    </row>
    <row r="4782" customFormat="false" ht="15" hidden="false" customHeight="false" outlineLevel="0" collapsed="false">
      <c r="A4782" s="47" t="s">
        <v>7023</v>
      </c>
      <c r="B4782" s="47" t="s">
        <v>1225</v>
      </c>
      <c r="C4782" s="48" t="n">
        <v>46114</v>
      </c>
      <c r="D4782" s="47" t="s">
        <v>75</v>
      </c>
      <c r="E4782" s="47" t="s">
        <v>63</v>
      </c>
      <c r="F4782" s="47" t="s">
        <v>2255</v>
      </c>
      <c r="G4782" s="47" t="s">
        <v>93</v>
      </c>
      <c r="H4782" s="47" t="s">
        <v>2253</v>
      </c>
      <c r="I4782" s="47" t="n">
        <v>66</v>
      </c>
    </row>
    <row r="4783" customFormat="false" ht="15" hidden="false" customHeight="false" outlineLevel="0" collapsed="false">
      <c r="A4783" s="47" t="s">
        <v>7024</v>
      </c>
      <c r="B4783" s="47" t="s">
        <v>1225</v>
      </c>
      <c r="C4783" s="48" t="n">
        <v>46114</v>
      </c>
      <c r="D4783" s="47" t="s">
        <v>75</v>
      </c>
      <c r="E4783" s="47" t="s">
        <v>63</v>
      </c>
      <c r="F4783" s="47" t="s">
        <v>2255</v>
      </c>
      <c r="G4783" s="47" t="s">
        <v>93</v>
      </c>
      <c r="H4783" s="47" t="s">
        <v>2253</v>
      </c>
      <c r="I4783" s="47" t="n">
        <v>130</v>
      </c>
    </row>
    <row r="4784" customFormat="false" ht="15" hidden="false" customHeight="false" outlineLevel="0" collapsed="false">
      <c r="A4784" s="47" t="s">
        <v>7025</v>
      </c>
      <c r="B4784" s="47" t="s">
        <v>1225</v>
      </c>
      <c r="C4784" s="48" t="n">
        <v>46114</v>
      </c>
      <c r="D4784" s="47" t="s">
        <v>75</v>
      </c>
      <c r="E4784" s="47" t="s">
        <v>63</v>
      </c>
      <c r="F4784" s="47" t="s">
        <v>2255</v>
      </c>
      <c r="G4784" s="47" t="s">
        <v>97</v>
      </c>
      <c r="H4784" s="47" t="s">
        <v>2232</v>
      </c>
      <c r="I4784" s="47" t="n">
        <v>7</v>
      </c>
    </row>
    <row r="4785" customFormat="false" ht="15" hidden="false" customHeight="false" outlineLevel="0" collapsed="false">
      <c r="A4785" s="47" t="s">
        <v>7026</v>
      </c>
      <c r="B4785" s="47" t="s">
        <v>1225</v>
      </c>
      <c r="C4785" s="48" t="n">
        <v>46114</v>
      </c>
      <c r="D4785" s="47" t="s">
        <v>75</v>
      </c>
      <c r="E4785" s="47" t="s">
        <v>63</v>
      </c>
      <c r="F4785" s="47" t="s">
        <v>2252</v>
      </c>
      <c r="G4785" s="47" t="s">
        <v>97</v>
      </c>
      <c r="H4785" s="47" t="s">
        <v>2232</v>
      </c>
      <c r="I4785" s="47" t="n">
        <v>5</v>
      </c>
    </row>
    <row r="4786" customFormat="false" ht="15" hidden="false" customHeight="false" outlineLevel="0" collapsed="false">
      <c r="A4786" s="47" t="s">
        <v>7027</v>
      </c>
      <c r="B4786" s="47" t="s">
        <v>1225</v>
      </c>
      <c r="C4786" s="48" t="n">
        <v>46114</v>
      </c>
      <c r="D4786" s="47" t="s">
        <v>75</v>
      </c>
      <c r="E4786" s="47" t="s">
        <v>63</v>
      </c>
      <c r="F4786" s="47" t="s">
        <v>2255</v>
      </c>
      <c r="G4786" s="47" t="s">
        <v>97</v>
      </c>
      <c r="H4786" s="47" t="s">
        <v>2232</v>
      </c>
      <c r="I4786" s="47" t="n">
        <v>5</v>
      </c>
    </row>
    <row r="4787" customFormat="false" ht="15" hidden="false" customHeight="false" outlineLevel="0" collapsed="false">
      <c r="A4787" s="47" t="s">
        <v>7028</v>
      </c>
      <c r="B4787" s="47" t="s">
        <v>1225</v>
      </c>
      <c r="C4787" s="48" t="n">
        <v>46114</v>
      </c>
      <c r="D4787" s="47" t="s">
        <v>75</v>
      </c>
      <c r="E4787" s="47" t="s">
        <v>63</v>
      </c>
      <c r="F4787" s="47" t="s">
        <v>2255</v>
      </c>
      <c r="G4787" s="47" t="s">
        <v>97</v>
      </c>
      <c r="H4787" s="47" t="s">
        <v>2232</v>
      </c>
      <c r="I4787" s="47" t="n">
        <v>4</v>
      </c>
    </row>
    <row r="4788" customFormat="false" ht="15" hidden="false" customHeight="false" outlineLevel="0" collapsed="false">
      <c r="A4788" s="47" t="s">
        <v>7029</v>
      </c>
      <c r="B4788" s="47" t="s">
        <v>1225</v>
      </c>
      <c r="C4788" s="48" t="n">
        <v>46114</v>
      </c>
      <c r="D4788" s="47" t="s">
        <v>75</v>
      </c>
      <c r="E4788" s="47" t="s">
        <v>63</v>
      </c>
      <c r="F4788" s="47" t="s">
        <v>2255</v>
      </c>
      <c r="G4788" s="47" t="s">
        <v>97</v>
      </c>
      <c r="H4788" s="47" t="s">
        <v>2232</v>
      </c>
      <c r="I4788" s="47" t="n">
        <v>7</v>
      </c>
    </row>
    <row r="4789" customFormat="false" ht="15" hidden="false" customHeight="false" outlineLevel="0" collapsed="false">
      <c r="A4789" s="47" t="s">
        <v>7030</v>
      </c>
      <c r="B4789" s="47" t="s">
        <v>1225</v>
      </c>
      <c r="C4789" s="48" t="n">
        <v>46114</v>
      </c>
      <c r="D4789" s="47" t="s">
        <v>75</v>
      </c>
      <c r="E4789" s="47" t="s">
        <v>63</v>
      </c>
      <c r="F4789" s="47" t="s">
        <v>2255</v>
      </c>
      <c r="G4789" s="47" t="s">
        <v>97</v>
      </c>
      <c r="H4789" s="47" t="s">
        <v>2232</v>
      </c>
      <c r="I4789" s="47" t="n">
        <v>5</v>
      </c>
    </row>
    <row r="4790" customFormat="false" ht="15" hidden="false" customHeight="false" outlineLevel="0" collapsed="false">
      <c r="A4790" s="47" t="s">
        <v>7031</v>
      </c>
      <c r="B4790" s="47" t="s">
        <v>1225</v>
      </c>
      <c r="C4790" s="48" t="n">
        <v>46114</v>
      </c>
      <c r="D4790" s="47" t="s">
        <v>75</v>
      </c>
      <c r="E4790" s="47" t="s">
        <v>63</v>
      </c>
      <c r="F4790" s="47" t="s">
        <v>2260</v>
      </c>
      <c r="G4790" s="47" t="s">
        <v>97</v>
      </c>
      <c r="H4790" s="47" t="s">
        <v>2232</v>
      </c>
      <c r="I4790" s="47" t="n">
        <v>6</v>
      </c>
    </row>
    <row r="4791" customFormat="false" ht="15" hidden="false" customHeight="false" outlineLevel="0" collapsed="false">
      <c r="A4791" s="47" t="s">
        <v>7032</v>
      </c>
      <c r="B4791" s="47" t="s">
        <v>1226</v>
      </c>
      <c r="C4791" s="48" t="n">
        <v>46114</v>
      </c>
      <c r="D4791" s="47" t="s">
        <v>73</v>
      </c>
      <c r="E4791" s="47" t="s">
        <v>64</v>
      </c>
      <c r="F4791" s="47" t="s">
        <v>2280</v>
      </c>
      <c r="G4791" s="47" t="s">
        <v>97</v>
      </c>
      <c r="H4791" s="47" t="s">
        <v>2232</v>
      </c>
      <c r="I4791" s="47" t="n">
        <v>3</v>
      </c>
    </row>
    <row r="4792" customFormat="false" ht="15" hidden="false" customHeight="false" outlineLevel="0" collapsed="false">
      <c r="A4792" s="47" t="s">
        <v>7033</v>
      </c>
      <c r="B4792" s="47" t="s">
        <v>1226</v>
      </c>
      <c r="C4792" s="48" t="n">
        <v>46114</v>
      </c>
      <c r="D4792" s="47" t="s">
        <v>73</v>
      </c>
      <c r="E4792" s="47" t="s">
        <v>64</v>
      </c>
      <c r="F4792" s="47" t="s">
        <v>2280</v>
      </c>
      <c r="G4792" s="47" t="s">
        <v>97</v>
      </c>
      <c r="H4792" s="47" t="s">
        <v>2232</v>
      </c>
      <c r="I4792" s="47" t="n">
        <v>2</v>
      </c>
    </row>
    <row r="4793" customFormat="false" ht="15" hidden="false" customHeight="false" outlineLevel="0" collapsed="false">
      <c r="A4793" s="47" t="s">
        <v>7034</v>
      </c>
      <c r="B4793" s="47" t="s">
        <v>1226</v>
      </c>
      <c r="C4793" s="48" t="n">
        <v>46114</v>
      </c>
      <c r="D4793" s="47" t="s">
        <v>73</v>
      </c>
      <c r="E4793" s="47" t="s">
        <v>64</v>
      </c>
      <c r="F4793" s="47" t="s">
        <v>2278</v>
      </c>
      <c r="G4793" s="47" t="s">
        <v>97</v>
      </c>
      <c r="H4793" s="47" t="s">
        <v>2232</v>
      </c>
      <c r="I4793" s="47" t="n">
        <v>2</v>
      </c>
    </row>
    <row r="4794" customFormat="false" ht="15" hidden="false" customHeight="false" outlineLevel="0" collapsed="false">
      <c r="A4794" s="47" t="s">
        <v>7035</v>
      </c>
      <c r="B4794" s="47" t="s">
        <v>1228</v>
      </c>
      <c r="C4794" s="48" t="n">
        <v>46114</v>
      </c>
      <c r="D4794" s="47" t="s">
        <v>74</v>
      </c>
      <c r="E4794" s="47" t="s">
        <v>64</v>
      </c>
      <c r="F4794" s="47" t="s">
        <v>2280</v>
      </c>
      <c r="G4794" s="47" t="s">
        <v>97</v>
      </c>
      <c r="H4794" s="47" t="s">
        <v>2232</v>
      </c>
      <c r="I4794" s="47" t="n">
        <v>4</v>
      </c>
    </row>
    <row r="4795" customFormat="false" ht="15" hidden="false" customHeight="false" outlineLevel="0" collapsed="false">
      <c r="A4795" s="47" t="s">
        <v>7036</v>
      </c>
      <c r="B4795" s="47" t="s">
        <v>1228</v>
      </c>
      <c r="C4795" s="48" t="n">
        <v>46114</v>
      </c>
      <c r="D4795" s="47" t="s">
        <v>74</v>
      </c>
      <c r="E4795" s="47" t="s">
        <v>64</v>
      </c>
      <c r="F4795" s="47" t="s">
        <v>2280</v>
      </c>
      <c r="G4795" s="47" t="s">
        <v>97</v>
      </c>
      <c r="H4795" s="47" t="s">
        <v>2232</v>
      </c>
      <c r="I4795" s="47" t="n">
        <v>5</v>
      </c>
    </row>
    <row r="4796" customFormat="false" ht="15" hidden="false" customHeight="false" outlineLevel="0" collapsed="false">
      <c r="A4796" s="47" t="s">
        <v>7037</v>
      </c>
      <c r="B4796" s="47" t="s">
        <v>1228</v>
      </c>
      <c r="C4796" s="48" t="n">
        <v>46114</v>
      </c>
      <c r="D4796" s="47" t="s">
        <v>74</v>
      </c>
      <c r="E4796" s="47" t="s">
        <v>64</v>
      </c>
      <c r="F4796" s="47" t="s">
        <v>2280</v>
      </c>
      <c r="G4796" s="47" t="s">
        <v>97</v>
      </c>
      <c r="H4796" s="47" t="s">
        <v>2232</v>
      </c>
      <c r="I4796" s="47" t="n">
        <v>2</v>
      </c>
    </row>
    <row r="4797" customFormat="false" ht="15" hidden="false" customHeight="false" outlineLevel="0" collapsed="false">
      <c r="A4797" s="47" t="s">
        <v>7038</v>
      </c>
      <c r="B4797" s="47" t="s">
        <v>1229</v>
      </c>
      <c r="C4797" s="48" t="n">
        <v>46114</v>
      </c>
      <c r="D4797" s="47" t="s">
        <v>73</v>
      </c>
      <c r="E4797" s="47" t="s">
        <v>65</v>
      </c>
      <c r="F4797" s="47" t="s">
        <v>2289</v>
      </c>
      <c r="G4797" s="47" t="s">
        <v>93</v>
      </c>
      <c r="H4797" s="47" t="s">
        <v>2253</v>
      </c>
      <c r="I4797" s="47" t="n">
        <v>15</v>
      </c>
    </row>
    <row r="4798" customFormat="false" ht="15" hidden="false" customHeight="false" outlineLevel="0" collapsed="false">
      <c r="A4798" s="47" t="s">
        <v>7039</v>
      </c>
      <c r="B4798" s="47" t="s">
        <v>1229</v>
      </c>
      <c r="C4798" s="48" t="n">
        <v>46114</v>
      </c>
      <c r="D4798" s="47" t="s">
        <v>73</v>
      </c>
      <c r="E4798" s="47" t="s">
        <v>65</v>
      </c>
      <c r="F4798" s="47" t="s">
        <v>2284</v>
      </c>
      <c r="G4798" s="47" t="s">
        <v>94</v>
      </c>
      <c r="H4798" s="47" t="s">
        <v>2229</v>
      </c>
      <c r="I4798" s="47" t="n">
        <v>46</v>
      </c>
    </row>
    <row r="4799" customFormat="false" ht="15" hidden="false" customHeight="false" outlineLevel="0" collapsed="false">
      <c r="A4799" s="47" t="s">
        <v>7040</v>
      </c>
      <c r="B4799" s="47" t="s">
        <v>1229</v>
      </c>
      <c r="C4799" s="48" t="n">
        <v>46114</v>
      </c>
      <c r="D4799" s="47" t="s">
        <v>73</v>
      </c>
      <c r="E4799" s="47" t="s">
        <v>65</v>
      </c>
      <c r="F4799" s="47" t="s">
        <v>2284</v>
      </c>
      <c r="G4799" s="47" t="s">
        <v>95</v>
      </c>
      <c r="H4799" s="47" t="s">
        <v>2245</v>
      </c>
      <c r="I4799" s="47" t="n">
        <v>18</v>
      </c>
    </row>
    <row r="4800" customFormat="false" ht="15" hidden="false" customHeight="false" outlineLevel="0" collapsed="false">
      <c r="A4800" s="47" t="s">
        <v>7041</v>
      </c>
      <c r="B4800" s="47" t="s">
        <v>1229</v>
      </c>
      <c r="C4800" s="48" t="n">
        <v>46114</v>
      </c>
      <c r="D4800" s="47" t="s">
        <v>73</v>
      </c>
      <c r="E4800" s="47" t="s">
        <v>65</v>
      </c>
      <c r="F4800" s="47" t="s">
        <v>2289</v>
      </c>
      <c r="G4800" s="47" t="s">
        <v>96</v>
      </c>
      <c r="H4800" s="47" t="s">
        <v>2270</v>
      </c>
      <c r="I4800" s="47" t="n">
        <v>5</v>
      </c>
    </row>
    <row r="4801" customFormat="false" ht="15" hidden="false" customHeight="false" outlineLevel="0" collapsed="false">
      <c r="A4801" s="47" t="s">
        <v>7042</v>
      </c>
      <c r="B4801" s="47" t="s">
        <v>1229</v>
      </c>
      <c r="C4801" s="48" t="n">
        <v>46114</v>
      </c>
      <c r="D4801" s="47" t="s">
        <v>73</v>
      </c>
      <c r="E4801" s="47" t="s">
        <v>65</v>
      </c>
      <c r="F4801" s="47" t="s">
        <v>2289</v>
      </c>
      <c r="G4801" s="47" t="s">
        <v>97</v>
      </c>
      <c r="H4801" s="47" t="s">
        <v>2232</v>
      </c>
      <c r="I4801" s="47" t="n">
        <v>3</v>
      </c>
    </row>
    <row r="4802" customFormat="false" ht="15" hidden="false" customHeight="false" outlineLevel="0" collapsed="false">
      <c r="A4802" s="47" t="s">
        <v>7043</v>
      </c>
      <c r="B4802" s="47" t="s">
        <v>1229</v>
      </c>
      <c r="C4802" s="48" t="n">
        <v>46114</v>
      </c>
      <c r="D4802" s="47" t="s">
        <v>73</v>
      </c>
      <c r="E4802" s="47" t="s">
        <v>65</v>
      </c>
      <c r="F4802" s="47" t="s">
        <v>2284</v>
      </c>
      <c r="G4802" s="47" t="s">
        <v>97</v>
      </c>
      <c r="H4802" s="47" t="s">
        <v>2232</v>
      </c>
      <c r="I4802" s="47" t="n">
        <v>3</v>
      </c>
    </row>
    <row r="4803" customFormat="false" ht="15" hidden="false" customHeight="false" outlineLevel="0" collapsed="false">
      <c r="A4803" s="47" t="s">
        <v>7044</v>
      </c>
      <c r="B4803" s="47" t="s">
        <v>1229</v>
      </c>
      <c r="C4803" s="48" t="n">
        <v>46114</v>
      </c>
      <c r="D4803" s="47" t="s">
        <v>73</v>
      </c>
      <c r="E4803" s="47" t="s">
        <v>65</v>
      </c>
      <c r="F4803" s="47" t="s">
        <v>2289</v>
      </c>
      <c r="G4803" s="47" t="s">
        <v>97</v>
      </c>
      <c r="H4803" s="47" t="s">
        <v>2232</v>
      </c>
      <c r="I4803" s="47" t="n">
        <v>5</v>
      </c>
    </row>
    <row r="4804" customFormat="false" ht="15" hidden="false" customHeight="false" outlineLevel="0" collapsed="false">
      <c r="A4804" s="47" t="s">
        <v>7045</v>
      </c>
      <c r="B4804" s="47" t="s">
        <v>1229</v>
      </c>
      <c r="C4804" s="48" t="n">
        <v>46114</v>
      </c>
      <c r="D4804" s="47" t="s">
        <v>73</v>
      </c>
      <c r="E4804" s="47" t="s">
        <v>65</v>
      </c>
      <c r="F4804" s="47" t="s">
        <v>2284</v>
      </c>
      <c r="G4804" s="47" t="s">
        <v>97</v>
      </c>
      <c r="H4804" s="47" t="s">
        <v>2232</v>
      </c>
      <c r="I4804" s="47" t="n">
        <v>2</v>
      </c>
    </row>
    <row r="4805" customFormat="false" ht="15" hidden="false" customHeight="false" outlineLevel="0" collapsed="false">
      <c r="A4805" s="47" t="s">
        <v>7046</v>
      </c>
      <c r="B4805" s="47" t="s">
        <v>1229</v>
      </c>
      <c r="C4805" s="48" t="n">
        <v>46114</v>
      </c>
      <c r="D4805" s="47" t="s">
        <v>73</v>
      </c>
      <c r="E4805" s="47" t="s">
        <v>65</v>
      </c>
      <c r="F4805" s="47" t="s">
        <v>2284</v>
      </c>
      <c r="G4805" s="47" t="s">
        <v>97</v>
      </c>
      <c r="H4805" s="47" t="s">
        <v>2232</v>
      </c>
      <c r="I4805" s="47" t="n">
        <v>4</v>
      </c>
    </row>
    <row r="4806" customFormat="false" ht="15" hidden="false" customHeight="false" outlineLevel="0" collapsed="false">
      <c r="A4806" s="47" t="s">
        <v>7047</v>
      </c>
      <c r="B4806" s="47" t="s">
        <v>1229</v>
      </c>
      <c r="C4806" s="48" t="n">
        <v>46114</v>
      </c>
      <c r="D4806" s="47" t="s">
        <v>73</v>
      </c>
      <c r="E4806" s="47" t="s">
        <v>65</v>
      </c>
      <c r="F4806" s="47" t="s">
        <v>2284</v>
      </c>
      <c r="G4806" s="47" t="s">
        <v>97</v>
      </c>
      <c r="H4806" s="47" t="s">
        <v>2232</v>
      </c>
      <c r="I4806" s="47" t="n">
        <v>5</v>
      </c>
    </row>
    <row r="4807" customFormat="false" ht="15" hidden="false" customHeight="false" outlineLevel="0" collapsed="false">
      <c r="A4807" s="47" t="s">
        <v>7048</v>
      </c>
      <c r="B4807" s="47" t="s">
        <v>1229</v>
      </c>
      <c r="C4807" s="48" t="n">
        <v>46114</v>
      </c>
      <c r="D4807" s="47" t="s">
        <v>73</v>
      </c>
      <c r="E4807" s="47" t="s">
        <v>65</v>
      </c>
      <c r="F4807" s="47" t="s">
        <v>2284</v>
      </c>
      <c r="G4807" s="47" t="s">
        <v>97</v>
      </c>
      <c r="H4807" s="47" t="s">
        <v>2232</v>
      </c>
      <c r="I4807" s="47" t="n">
        <v>5</v>
      </c>
    </row>
    <row r="4808" customFormat="false" ht="15" hidden="false" customHeight="false" outlineLevel="0" collapsed="false">
      <c r="A4808" s="47" t="s">
        <v>7049</v>
      </c>
      <c r="B4808" s="47" t="s">
        <v>1229</v>
      </c>
      <c r="C4808" s="48" t="n">
        <v>46114</v>
      </c>
      <c r="D4808" s="47" t="s">
        <v>73</v>
      </c>
      <c r="E4808" s="47" t="s">
        <v>65</v>
      </c>
      <c r="F4808" s="47" t="s">
        <v>2284</v>
      </c>
      <c r="G4808" s="47" t="s">
        <v>97</v>
      </c>
      <c r="H4808" s="47" t="s">
        <v>2232</v>
      </c>
      <c r="I4808" s="47" t="n">
        <v>4</v>
      </c>
    </row>
    <row r="4809" customFormat="false" ht="15" hidden="false" customHeight="false" outlineLevel="0" collapsed="false">
      <c r="A4809" s="47" t="s">
        <v>7050</v>
      </c>
      <c r="B4809" s="47" t="s">
        <v>1231</v>
      </c>
      <c r="C4809" s="48" t="n">
        <v>46114</v>
      </c>
      <c r="D4809" s="47" t="s">
        <v>74</v>
      </c>
      <c r="E4809" s="47" t="s">
        <v>65</v>
      </c>
      <c r="F4809" s="47" t="s">
        <v>2284</v>
      </c>
      <c r="G4809" s="47" t="s">
        <v>93</v>
      </c>
      <c r="H4809" s="47" t="s">
        <v>2253</v>
      </c>
      <c r="I4809" s="47" t="n">
        <v>23</v>
      </c>
    </row>
    <row r="4810" customFormat="false" ht="15" hidden="false" customHeight="false" outlineLevel="0" collapsed="false">
      <c r="A4810" s="47" t="s">
        <v>7051</v>
      </c>
      <c r="B4810" s="47" t="s">
        <v>1231</v>
      </c>
      <c r="C4810" s="48" t="n">
        <v>46114</v>
      </c>
      <c r="D4810" s="47" t="s">
        <v>74</v>
      </c>
      <c r="E4810" s="47" t="s">
        <v>65</v>
      </c>
      <c r="F4810" s="47" t="s">
        <v>2284</v>
      </c>
      <c r="G4810" s="47" t="s">
        <v>95</v>
      </c>
      <c r="H4810" s="47" t="s">
        <v>2245</v>
      </c>
      <c r="I4810" s="47" t="n">
        <v>19</v>
      </c>
    </row>
    <row r="4811" customFormat="false" ht="15" hidden="false" customHeight="false" outlineLevel="0" collapsed="false">
      <c r="A4811" s="47" t="s">
        <v>7052</v>
      </c>
      <c r="B4811" s="47" t="s">
        <v>1231</v>
      </c>
      <c r="C4811" s="48" t="n">
        <v>46114</v>
      </c>
      <c r="D4811" s="47" t="s">
        <v>74</v>
      </c>
      <c r="E4811" s="47" t="s">
        <v>65</v>
      </c>
      <c r="F4811" s="47" t="s">
        <v>2289</v>
      </c>
      <c r="G4811" s="47" t="s">
        <v>97</v>
      </c>
      <c r="H4811" s="47" t="s">
        <v>2232</v>
      </c>
      <c r="I4811" s="47" t="n">
        <v>2</v>
      </c>
    </row>
    <row r="4812" customFormat="false" ht="15" hidden="false" customHeight="false" outlineLevel="0" collapsed="false">
      <c r="A4812" s="47" t="s">
        <v>7053</v>
      </c>
      <c r="B4812" s="47" t="s">
        <v>1231</v>
      </c>
      <c r="C4812" s="48" t="n">
        <v>46114</v>
      </c>
      <c r="D4812" s="47" t="s">
        <v>74</v>
      </c>
      <c r="E4812" s="47" t="s">
        <v>65</v>
      </c>
      <c r="F4812" s="47" t="s">
        <v>2284</v>
      </c>
      <c r="G4812" s="47" t="s">
        <v>97</v>
      </c>
      <c r="H4812" s="47" t="s">
        <v>2232</v>
      </c>
      <c r="I4812" s="47" t="n">
        <v>4</v>
      </c>
    </row>
    <row r="4813" customFormat="false" ht="15" hidden="false" customHeight="false" outlineLevel="0" collapsed="false">
      <c r="A4813" s="47" t="s">
        <v>7054</v>
      </c>
      <c r="B4813" s="47" t="s">
        <v>1231</v>
      </c>
      <c r="C4813" s="48" t="n">
        <v>46114</v>
      </c>
      <c r="D4813" s="47" t="s">
        <v>74</v>
      </c>
      <c r="E4813" s="47" t="s">
        <v>65</v>
      </c>
      <c r="F4813" s="47" t="s">
        <v>2289</v>
      </c>
      <c r="G4813" s="47" t="s">
        <v>97</v>
      </c>
      <c r="H4813" s="47" t="s">
        <v>2232</v>
      </c>
      <c r="I4813" s="47" t="n">
        <v>2</v>
      </c>
    </row>
    <row r="4814" customFormat="false" ht="15" hidden="false" customHeight="false" outlineLevel="0" collapsed="false">
      <c r="A4814" s="47" t="s">
        <v>7055</v>
      </c>
      <c r="B4814" s="47" t="s">
        <v>1231</v>
      </c>
      <c r="C4814" s="48" t="n">
        <v>46114</v>
      </c>
      <c r="D4814" s="47" t="s">
        <v>74</v>
      </c>
      <c r="E4814" s="47" t="s">
        <v>65</v>
      </c>
      <c r="F4814" s="47" t="s">
        <v>2289</v>
      </c>
      <c r="G4814" s="47" t="s">
        <v>97</v>
      </c>
      <c r="H4814" s="47" t="s">
        <v>2232</v>
      </c>
      <c r="I4814" s="47" t="n">
        <v>3</v>
      </c>
    </row>
    <row r="4815" customFormat="false" ht="15" hidden="false" customHeight="false" outlineLevel="0" collapsed="false">
      <c r="A4815" s="47" t="s">
        <v>7056</v>
      </c>
      <c r="B4815" s="47" t="s">
        <v>1232</v>
      </c>
      <c r="C4815" s="48" t="n">
        <v>46114</v>
      </c>
      <c r="D4815" s="47" t="s">
        <v>75</v>
      </c>
      <c r="E4815" s="47" t="s">
        <v>65</v>
      </c>
      <c r="F4815" s="47" t="s">
        <v>2284</v>
      </c>
      <c r="G4815" s="47" t="s">
        <v>95</v>
      </c>
      <c r="H4815" s="47" t="s">
        <v>2245</v>
      </c>
      <c r="I4815" s="47" t="n">
        <v>36</v>
      </c>
    </row>
    <row r="4816" customFormat="false" ht="15" hidden="false" customHeight="false" outlineLevel="0" collapsed="false">
      <c r="A4816" s="47" t="s">
        <v>7057</v>
      </c>
      <c r="B4816" s="47" t="s">
        <v>1232</v>
      </c>
      <c r="C4816" s="48" t="n">
        <v>46114</v>
      </c>
      <c r="D4816" s="47" t="s">
        <v>75</v>
      </c>
      <c r="E4816" s="47" t="s">
        <v>65</v>
      </c>
      <c r="F4816" s="47" t="s">
        <v>2289</v>
      </c>
      <c r="G4816" s="47" t="s">
        <v>97</v>
      </c>
      <c r="H4816" s="47" t="s">
        <v>2232</v>
      </c>
      <c r="I4816" s="47" t="n">
        <v>3</v>
      </c>
    </row>
    <row r="4817" customFormat="false" ht="15" hidden="false" customHeight="false" outlineLevel="0" collapsed="false">
      <c r="A4817" s="47" t="s">
        <v>7058</v>
      </c>
      <c r="B4817" s="47" t="s">
        <v>1232</v>
      </c>
      <c r="C4817" s="48" t="n">
        <v>46114</v>
      </c>
      <c r="D4817" s="47" t="s">
        <v>75</v>
      </c>
      <c r="E4817" s="47" t="s">
        <v>65</v>
      </c>
      <c r="F4817" s="47" t="s">
        <v>2284</v>
      </c>
      <c r="G4817" s="47" t="s">
        <v>97</v>
      </c>
      <c r="H4817" s="47" t="s">
        <v>2232</v>
      </c>
      <c r="I4817" s="47" t="n">
        <v>5</v>
      </c>
    </row>
    <row r="4818" customFormat="false" ht="15" hidden="false" customHeight="false" outlineLevel="0" collapsed="false">
      <c r="A4818" s="47" t="s">
        <v>7059</v>
      </c>
      <c r="B4818" s="47" t="s">
        <v>1232</v>
      </c>
      <c r="C4818" s="48" t="n">
        <v>46114</v>
      </c>
      <c r="D4818" s="47" t="s">
        <v>75</v>
      </c>
      <c r="E4818" s="47" t="s">
        <v>65</v>
      </c>
      <c r="F4818" s="47" t="s">
        <v>2284</v>
      </c>
      <c r="G4818" s="47" t="s">
        <v>97</v>
      </c>
      <c r="H4818" s="47" t="s">
        <v>2232</v>
      </c>
      <c r="I4818" s="47" t="n">
        <v>4</v>
      </c>
    </row>
    <row r="4819" customFormat="false" ht="15" hidden="false" customHeight="false" outlineLevel="0" collapsed="false">
      <c r="A4819" s="47" t="s">
        <v>7060</v>
      </c>
      <c r="B4819" s="47" t="s">
        <v>1232</v>
      </c>
      <c r="C4819" s="48" t="n">
        <v>46114</v>
      </c>
      <c r="D4819" s="47" t="s">
        <v>75</v>
      </c>
      <c r="E4819" s="47" t="s">
        <v>65</v>
      </c>
      <c r="F4819" s="47" t="s">
        <v>2284</v>
      </c>
      <c r="G4819" s="47" t="s">
        <v>97</v>
      </c>
      <c r="H4819" s="47" t="s">
        <v>2232</v>
      </c>
      <c r="I4819" s="47" t="n">
        <v>3</v>
      </c>
    </row>
    <row r="4820" customFormat="false" ht="15" hidden="false" customHeight="false" outlineLevel="0" collapsed="false">
      <c r="A4820" s="47" t="s">
        <v>7061</v>
      </c>
      <c r="B4820" s="47" t="s">
        <v>1232</v>
      </c>
      <c r="C4820" s="48" t="n">
        <v>46114</v>
      </c>
      <c r="D4820" s="47" t="s">
        <v>75</v>
      </c>
      <c r="E4820" s="47" t="s">
        <v>65</v>
      </c>
      <c r="F4820" s="47" t="s">
        <v>2284</v>
      </c>
      <c r="G4820" s="47" t="s">
        <v>97</v>
      </c>
      <c r="H4820" s="47" t="s">
        <v>2232</v>
      </c>
      <c r="I4820" s="47" t="n">
        <v>6</v>
      </c>
    </row>
    <row r="4821" customFormat="false" ht="15" hidden="false" customHeight="false" outlineLevel="0" collapsed="false">
      <c r="A4821" s="47" t="s">
        <v>7062</v>
      </c>
      <c r="B4821" s="47" t="s">
        <v>1232</v>
      </c>
      <c r="C4821" s="48" t="n">
        <v>46114</v>
      </c>
      <c r="D4821" s="47" t="s">
        <v>75</v>
      </c>
      <c r="E4821" s="47" t="s">
        <v>65</v>
      </c>
      <c r="F4821" s="47" t="s">
        <v>2289</v>
      </c>
      <c r="G4821" s="47" t="s">
        <v>97</v>
      </c>
      <c r="H4821" s="47" t="s">
        <v>2232</v>
      </c>
      <c r="I4821" s="47" t="n">
        <v>3</v>
      </c>
    </row>
    <row r="4822" customFormat="false" ht="15" hidden="false" customHeight="false" outlineLevel="0" collapsed="false">
      <c r="A4822" s="47" t="s">
        <v>7063</v>
      </c>
      <c r="B4822" s="47" t="s">
        <v>1232</v>
      </c>
      <c r="C4822" s="48" t="n">
        <v>46114</v>
      </c>
      <c r="D4822" s="47" t="s">
        <v>75</v>
      </c>
      <c r="E4822" s="47" t="s">
        <v>65</v>
      </c>
      <c r="F4822" s="47" t="s">
        <v>2284</v>
      </c>
      <c r="G4822" s="47" t="s">
        <v>97</v>
      </c>
      <c r="H4822" s="47" t="s">
        <v>2232</v>
      </c>
      <c r="I4822" s="47" t="n">
        <v>2</v>
      </c>
    </row>
    <row r="4823" customFormat="false" ht="15" hidden="false" customHeight="false" outlineLevel="0" collapsed="false">
      <c r="A4823" s="47" t="s">
        <v>7064</v>
      </c>
      <c r="B4823" s="47" t="s">
        <v>1233</v>
      </c>
      <c r="C4823" s="48" t="n">
        <v>46115</v>
      </c>
      <c r="D4823" s="47" t="s">
        <v>73</v>
      </c>
      <c r="E4823" s="47" t="s">
        <v>62</v>
      </c>
      <c r="F4823" s="47" t="s">
        <v>2228</v>
      </c>
      <c r="G4823" s="47" t="s">
        <v>97</v>
      </c>
      <c r="H4823" s="47" t="s">
        <v>2232</v>
      </c>
      <c r="I4823" s="47" t="n">
        <v>7</v>
      </c>
    </row>
    <row r="4824" customFormat="false" ht="15" hidden="false" customHeight="false" outlineLevel="0" collapsed="false">
      <c r="A4824" s="47" t="s">
        <v>7065</v>
      </c>
      <c r="B4824" s="47" t="s">
        <v>1233</v>
      </c>
      <c r="C4824" s="48" t="n">
        <v>46115</v>
      </c>
      <c r="D4824" s="47" t="s">
        <v>73</v>
      </c>
      <c r="E4824" s="47" t="s">
        <v>62</v>
      </c>
      <c r="F4824" s="47" t="s">
        <v>2228</v>
      </c>
      <c r="G4824" s="47" t="s">
        <v>97</v>
      </c>
      <c r="H4824" s="47" t="s">
        <v>2232</v>
      </c>
      <c r="I4824" s="47" t="n">
        <v>6</v>
      </c>
    </row>
    <row r="4825" customFormat="false" ht="15" hidden="false" customHeight="false" outlineLevel="0" collapsed="false">
      <c r="A4825" s="47" t="s">
        <v>7066</v>
      </c>
      <c r="B4825" s="47" t="s">
        <v>1233</v>
      </c>
      <c r="C4825" s="48" t="n">
        <v>46115</v>
      </c>
      <c r="D4825" s="47" t="s">
        <v>73</v>
      </c>
      <c r="E4825" s="47" t="s">
        <v>62</v>
      </c>
      <c r="F4825" s="47" t="s">
        <v>2228</v>
      </c>
      <c r="G4825" s="47" t="s">
        <v>97</v>
      </c>
      <c r="H4825" s="47" t="s">
        <v>2232</v>
      </c>
      <c r="I4825" s="47" t="n">
        <v>7</v>
      </c>
    </row>
    <row r="4826" customFormat="false" ht="15" hidden="false" customHeight="false" outlineLevel="0" collapsed="false">
      <c r="A4826" s="47" t="s">
        <v>7067</v>
      </c>
      <c r="B4826" s="47" t="s">
        <v>1234</v>
      </c>
      <c r="C4826" s="48" t="n">
        <v>46115</v>
      </c>
      <c r="D4826" s="47" t="s">
        <v>74</v>
      </c>
      <c r="E4826" s="47" t="s">
        <v>62</v>
      </c>
      <c r="F4826" s="47" t="s">
        <v>2228</v>
      </c>
      <c r="G4826" s="47" t="s">
        <v>93</v>
      </c>
      <c r="H4826" s="47" t="s">
        <v>2253</v>
      </c>
      <c r="I4826" s="47" t="n">
        <v>20</v>
      </c>
    </row>
    <row r="4827" customFormat="false" ht="15" hidden="false" customHeight="false" outlineLevel="0" collapsed="false">
      <c r="A4827" s="47" t="s">
        <v>7068</v>
      </c>
      <c r="B4827" s="47" t="s">
        <v>1234</v>
      </c>
      <c r="C4827" s="48" t="n">
        <v>46115</v>
      </c>
      <c r="D4827" s="47" t="s">
        <v>74</v>
      </c>
      <c r="E4827" s="47" t="s">
        <v>62</v>
      </c>
      <c r="F4827" s="47" t="s">
        <v>2231</v>
      </c>
      <c r="G4827" s="47" t="s">
        <v>97</v>
      </c>
      <c r="H4827" s="47" t="s">
        <v>2232</v>
      </c>
      <c r="I4827" s="47" t="n">
        <v>2</v>
      </c>
    </row>
    <row r="4828" customFormat="false" ht="15" hidden="false" customHeight="false" outlineLevel="0" collapsed="false">
      <c r="A4828" s="47" t="s">
        <v>7069</v>
      </c>
      <c r="B4828" s="47" t="s">
        <v>1234</v>
      </c>
      <c r="C4828" s="48" t="n">
        <v>46115</v>
      </c>
      <c r="D4828" s="47" t="s">
        <v>74</v>
      </c>
      <c r="E4828" s="47" t="s">
        <v>62</v>
      </c>
      <c r="F4828" s="47" t="s">
        <v>2228</v>
      </c>
      <c r="G4828" s="47" t="s">
        <v>97</v>
      </c>
      <c r="H4828" s="47" t="s">
        <v>2232</v>
      </c>
      <c r="I4828" s="47" t="n">
        <v>3</v>
      </c>
    </row>
    <row r="4829" customFormat="false" ht="15" hidden="false" customHeight="false" outlineLevel="0" collapsed="false">
      <c r="A4829" s="47" t="s">
        <v>7070</v>
      </c>
      <c r="B4829" s="47" t="s">
        <v>1234</v>
      </c>
      <c r="C4829" s="48" t="n">
        <v>46115</v>
      </c>
      <c r="D4829" s="47" t="s">
        <v>74</v>
      </c>
      <c r="E4829" s="47" t="s">
        <v>62</v>
      </c>
      <c r="F4829" s="47" t="s">
        <v>2231</v>
      </c>
      <c r="G4829" s="47" t="s">
        <v>97</v>
      </c>
      <c r="H4829" s="47" t="s">
        <v>2232</v>
      </c>
      <c r="I4829" s="47" t="n">
        <v>5</v>
      </c>
    </row>
    <row r="4830" customFormat="false" ht="15" hidden="false" customHeight="false" outlineLevel="0" collapsed="false">
      <c r="A4830" s="47" t="s">
        <v>7071</v>
      </c>
      <c r="B4830" s="47" t="s">
        <v>1234</v>
      </c>
      <c r="C4830" s="48" t="n">
        <v>46115</v>
      </c>
      <c r="D4830" s="47" t="s">
        <v>74</v>
      </c>
      <c r="E4830" s="47" t="s">
        <v>62</v>
      </c>
      <c r="F4830" s="47" t="s">
        <v>2228</v>
      </c>
      <c r="G4830" s="47" t="s">
        <v>97</v>
      </c>
      <c r="H4830" s="47" t="s">
        <v>2232</v>
      </c>
      <c r="I4830" s="47" t="n">
        <v>6</v>
      </c>
    </row>
    <row r="4831" customFormat="false" ht="15" hidden="false" customHeight="false" outlineLevel="0" collapsed="false">
      <c r="A4831" s="47" t="s">
        <v>7072</v>
      </c>
      <c r="B4831" s="47" t="s">
        <v>1234</v>
      </c>
      <c r="C4831" s="48" t="n">
        <v>46115</v>
      </c>
      <c r="D4831" s="47" t="s">
        <v>74</v>
      </c>
      <c r="E4831" s="47" t="s">
        <v>62</v>
      </c>
      <c r="F4831" s="47" t="s">
        <v>2231</v>
      </c>
      <c r="G4831" s="47" t="s">
        <v>97</v>
      </c>
      <c r="H4831" s="47" t="s">
        <v>2232</v>
      </c>
      <c r="I4831" s="47" t="n">
        <v>3</v>
      </c>
    </row>
    <row r="4832" customFormat="false" ht="15" hidden="false" customHeight="false" outlineLevel="0" collapsed="false">
      <c r="A4832" s="47" t="s">
        <v>7073</v>
      </c>
      <c r="B4832" s="47" t="s">
        <v>1234</v>
      </c>
      <c r="C4832" s="48" t="n">
        <v>46115</v>
      </c>
      <c r="D4832" s="47" t="s">
        <v>74</v>
      </c>
      <c r="E4832" s="47" t="s">
        <v>62</v>
      </c>
      <c r="F4832" s="47" t="s">
        <v>2228</v>
      </c>
      <c r="G4832" s="47" t="s">
        <v>98</v>
      </c>
      <c r="H4832" s="47" t="s">
        <v>2382</v>
      </c>
      <c r="I4832" s="47" t="n">
        <v>31</v>
      </c>
    </row>
    <row r="4833" customFormat="false" ht="15" hidden="false" customHeight="false" outlineLevel="0" collapsed="false">
      <c r="A4833" s="47" t="s">
        <v>7074</v>
      </c>
      <c r="B4833" s="47" t="s">
        <v>1235</v>
      </c>
      <c r="C4833" s="48" t="n">
        <v>46115</v>
      </c>
      <c r="D4833" s="47" t="s">
        <v>75</v>
      </c>
      <c r="E4833" s="47" t="s">
        <v>62</v>
      </c>
      <c r="F4833" s="47" t="s">
        <v>2317</v>
      </c>
      <c r="G4833" s="47" t="s">
        <v>93</v>
      </c>
      <c r="H4833" s="47" t="s">
        <v>2253</v>
      </c>
      <c r="I4833" s="47" t="n">
        <v>32</v>
      </c>
    </row>
    <row r="4834" customFormat="false" ht="15" hidden="false" customHeight="false" outlineLevel="0" collapsed="false">
      <c r="A4834" s="47" t="s">
        <v>7075</v>
      </c>
      <c r="B4834" s="47" t="s">
        <v>1235</v>
      </c>
      <c r="C4834" s="48" t="n">
        <v>46115</v>
      </c>
      <c r="D4834" s="47" t="s">
        <v>75</v>
      </c>
      <c r="E4834" s="47" t="s">
        <v>62</v>
      </c>
      <c r="F4834" s="47" t="s">
        <v>2317</v>
      </c>
      <c r="G4834" s="47" t="s">
        <v>97</v>
      </c>
      <c r="H4834" s="47" t="s">
        <v>2232</v>
      </c>
      <c r="I4834" s="47" t="n">
        <v>6</v>
      </c>
    </row>
    <row r="4835" customFormat="false" ht="15" hidden="false" customHeight="false" outlineLevel="0" collapsed="false">
      <c r="A4835" s="47" t="s">
        <v>7076</v>
      </c>
      <c r="B4835" s="47" t="s">
        <v>1235</v>
      </c>
      <c r="C4835" s="48" t="n">
        <v>46115</v>
      </c>
      <c r="D4835" s="47" t="s">
        <v>75</v>
      </c>
      <c r="E4835" s="47" t="s">
        <v>62</v>
      </c>
      <c r="F4835" s="47" t="s">
        <v>2317</v>
      </c>
      <c r="G4835" s="47" t="s">
        <v>97</v>
      </c>
      <c r="H4835" s="47" t="s">
        <v>2232</v>
      </c>
      <c r="I4835" s="47" t="n">
        <v>7</v>
      </c>
    </row>
    <row r="4836" customFormat="false" ht="15" hidden="false" customHeight="false" outlineLevel="0" collapsed="false">
      <c r="A4836" s="47" t="s">
        <v>7077</v>
      </c>
      <c r="B4836" s="47" t="s">
        <v>1235</v>
      </c>
      <c r="C4836" s="48" t="n">
        <v>46115</v>
      </c>
      <c r="D4836" s="47" t="s">
        <v>75</v>
      </c>
      <c r="E4836" s="47" t="s">
        <v>62</v>
      </c>
      <c r="F4836" s="47" t="s">
        <v>2228</v>
      </c>
      <c r="G4836" s="47" t="s">
        <v>97</v>
      </c>
      <c r="H4836" s="47" t="s">
        <v>2232</v>
      </c>
      <c r="I4836" s="47" t="n">
        <v>5</v>
      </c>
    </row>
    <row r="4837" customFormat="false" ht="15" hidden="false" customHeight="false" outlineLevel="0" collapsed="false">
      <c r="A4837" s="47" t="s">
        <v>7078</v>
      </c>
      <c r="B4837" s="47" t="s">
        <v>1235</v>
      </c>
      <c r="C4837" s="48" t="n">
        <v>46115</v>
      </c>
      <c r="D4837" s="47" t="s">
        <v>75</v>
      </c>
      <c r="E4837" s="47" t="s">
        <v>62</v>
      </c>
      <c r="F4837" s="47" t="s">
        <v>2228</v>
      </c>
      <c r="G4837" s="47" t="s">
        <v>97</v>
      </c>
      <c r="H4837" s="47" t="s">
        <v>2232</v>
      </c>
      <c r="I4837" s="47" t="n">
        <v>5</v>
      </c>
    </row>
    <row r="4838" customFormat="false" ht="15" hidden="false" customHeight="false" outlineLevel="0" collapsed="false">
      <c r="A4838" s="47" t="s">
        <v>7079</v>
      </c>
      <c r="B4838" s="47" t="s">
        <v>1235</v>
      </c>
      <c r="C4838" s="48" t="n">
        <v>46115</v>
      </c>
      <c r="D4838" s="47" t="s">
        <v>75</v>
      </c>
      <c r="E4838" s="47" t="s">
        <v>62</v>
      </c>
      <c r="F4838" s="47" t="s">
        <v>2228</v>
      </c>
      <c r="G4838" s="47" t="s">
        <v>97</v>
      </c>
      <c r="H4838" s="47" t="s">
        <v>2232</v>
      </c>
      <c r="I4838" s="47" t="n">
        <v>3</v>
      </c>
    </row>
    <row r="4839" customFormat="false" ht="15" hidden="false" customHeight="false" outlineLevel="0" collapsed="false">
      <c r="A4839" s="47" t="s">
        <v>7080</v>
      </c>
      <c r="B4839" s="47" t="s">
        <v>1235</v>
      </c>
      <c r="C4839" s="48" t="n">
        <v>46115</v>
      </c>
      <c r="D4839" s="47" t="s">
        <v>75</v>
      </c>
      <c r="E4839" s="47" t="s">
        <v>62</v>
      </c>
      <c r="F4839" s="47" t="s">
        <v>2231</v>
      </c>
      <c r="G4839" s="47" t="s">
        <v>97</v>
      </c>
      <c r="H4839" s="47" t="s">
        <v>2232</v>
      </c>
      <c r="I4839" s="47" t="n">
        <v>4</v>
      </c>
    </row>
    <row r="4840" customFormat="false" ht="15" hidden="false" customHeight="false" outlineLevel="0" collapsed="false">
      <c r="A4840" s="47" t="s">
        <v>7081</v>
      </c>
      <c r="B4840" s="47" t="s">
        <v>1235</v>
      </c>
      <c r="C4840" s="48" t="n">
        <v>46115</v>
      </c>
      <c r="D4840" s="47" t="s">
        <v>75</v>
      </c>
      <c r="E4840" s="47" t="s">
        <v>62</v>
      </c>
      <c r="F4840" s="47" t="s">
        <v>2231</v>
      </c>
      <c r="G4840" s="47" t="s">
        <v>97</v>
      </c>
      <c r="H4840" s="47" t="s">
        <v>2232</v>
      </c>
      <c r="I4840" s="47" t="n">
        <v>2</v>
      </c>
    </row>
    <row r="4841" customFormat="false" ht="15" hidden="false" customHeight="false" outlineLevel="0" collapsed="false">
      <c r="A4841" s="47" t="s">
        <v>7082</v>
      </c>
      <c r="B4841" s="47" t="s">
        <v>1235</v>
      </c>
      <c r="C4841" s="48" t="n">
        <v>46115</v>
      </c>
      <c r="D4841" s="47" t="s">
        <v>75</v>
      </c>
      <c r="E4841" s="47" t="s">
        <v>62</v>
      </c>
      <c r="F4841" s="47" t="s">
        <v>2228</v>
      </c>
      <c r="G4841" s="47" t="s">
        <v>97</v>
      </c>
      <c r="H4841" s="47" t="s">
        <v>2232</v>
      </c>
      <c r="I4841" s="47" t="n">
        <v>2</v>
      </c>
    </row>
    <row r="4842" customFormat="false" ht="15" hidden="false" customHeight="false" outlineLevel="0" collapsed="false">
      <c r="A4842" s="47" t="s">
        <v>7083</v>
      </c>
      <c r="B4842" s="47" t="s">
        <v>1236</v>
      </c>
      <c r="C4842" s="48" t="n">
        <v>46115</v>
      </c>
      <c r="D4842" s="47" t="s">
        <v>73</v>
      </c>
      <c r="E4842" s="47" t="s">
        <v>63</v>
      </c>
      <c r="F4842" s="47" t="s">
        <v>2255</v>
      </c>
      <c r="G4842" s="47" t="s">
        <v>94</v>
      </c>
      <c r="H4842" s="47" t="s">
        <v>2229</v>
      </c>
      <c r="I4842" s="47" t="n">
        <v>120</v>
      </c>
    </row>
    <row r="4843" customFormat="false" ht="15" hidden="false" customHeight="false" outlineLevel="0" collapsed="false">
      <c r="A4843" s="47" t="s">
        <v>7084</v>
      </c>
      <c r="B4843" s="47" t="s">
        <v>1236</v>
      </c>
      <c r="C4843" s="48" t="n">
        <v>46115</v>
      </c>
      <c r="D4843" s="47" t="s">
        <v>73</v>
      </c>
      <c r="E4843" s="47" t="s">
        <v>63</v>
      </c>
      <c r="F4843" s="47" t="s">
        <v>2255</v>
      </c>
      <c r="G4843" s="47" t="s">
        <v>97</v>
      </c>
      <c r="H4843" s="47" t="s">
        <v>2232</v>
      </c>
      <c r="I4843" s="47" t="n">
        <v>6</v>
      </c>
    </row>
    <row r="4844" customFormat="false" ht="15" hidden="false" customHeight="false" outlineLevel="0" collapsed="false">
      <c r="A4844" s="47" t="s">
        <v>7085</v>
      </c>
      <c r="B4844" s="47" t="s">
        <v>1236</v>
      </c>
      <c r="C4844" s="48" t="n">
        <v>46115</v>
      </c>
      <c r="D4844" s="47" t="s">
        <v>73</v>
      </c>
      <c r="E4844" s="47" t="s">
        <v>63</v>
      </c>
      <c r="F4844" s="47" t="s">
        <v>2252</v>
      </c>
      <c r="G4844" s="47" t="s">
        <v>97</v>
      </c>
      <c r="H4844" s="47" t="s">
        <v>2232</v>
      </c>
      <c r="I4844" s="47" t="n">
        <v>2</v>
      </c>
    </row>
    <row r="4845" customFormat="false" ht="15" hidden="false" customHeight="false" outlineLevel="0" collapsed="false">
      <c r="A4845" s="47" t="s">
        <v>7086</v>
      </c>
      <c r="B4845" s="47" t="s">
        <v>1236</v>
      </c>
      <c r="C4845" s="48" t="n">
        <v>46115</v>
      </c>
      <c r="D4845" s="47" t="s">
        <v>73</v>
      </c>
      <c r="E4845" s="47" t="s">
        <v>63</v>
      </c>
      <c r="F4845" s="47" t="s">
        <v>2255</v>
      </c>
      <c r="G4845" s="47" t="s">
        <v>97</v>
      </c>
      <c r="H4845" s="47" t="s">
        <v>2232</v>
      </c>
      <c r="I4845" s="47" t="n">
        <v>5</v>
      </c>
    </row>
    <row r="4846" customFormat="false" ht="15" hidden="false" customHeight="false" outlineLevel="0" collapsed="false">
      <c r="A4846" s="47" t="s">
        <v>7087</v>
      </c>
      <c r="B4846" s="47" t="s">
        <v>1236</v>
      </c>
      <c r="C4846" s="48" t="n">
        <v>46115</v>
      </c>
      <c r="D4846" s="47" t="s">
        <v>73</v>
      </c>
      <c r="E4846" s="47" t="s">
        <v>63</v>
      </c>
      <c r="F4846" s="47" t="s">
        <v>2255</v>
      </c>
      <c r="G4846" s="47" t="s">
        <v>97</v>
      </c>
      <c r="H4846" s="47" t="s">
        <v>2232</v>
      </c>
      <c r="I4846" s="47" t="n">
        <v>5</v>
      </c>
    </row>
    <row r="4847" customFormat="false" ht="15" hidden="false" customHeight="false" outlineLevel="0" collapsed="false">
      <c r="A4847" s="47" t="s">
        <v>7088</v>
      </c>
      <c r="B4847" s="47" t="s">
        <v>1236</v>
      </c>
      <c r="C4847" s="48" t="n">
        <v>46115</v>
      </c>
      <c r="D4847" s="47" t="s">
        <v>73</v>
      </c>
      <c r="E4847" s="47" t="s">
        <v>63</v>
      </c>
      <c r="F4847" s="47" t="s">
        <v>2255</v>
      </c>
      <c r="G4847" s="47" t="s">
        <v>97</v>
      </c>
      <c r="H4847" s="47" t="s">
        <v>2232</v>
      </c>
      <c r="I4847" s="47" t="n">
        <v>5</v>
      </c>
    </row>
    <row r="4848" customFormat="false" ht="15" hidden="false" customHeight="false" outlineLevel="0" collapsed="false">
      <c r="A4848" s="47" t="s">
        <v>7089</v>
      </c>
      <c r="B4848" s="47" t="s">
        <v>1236</v>
      </c>
      <c r="C4848" s="48" t="n">
        <v>46115</v>
      </c>
      <c r="D4848" s="47" t="s">
        <v>73</v>
      </c>
      <c r="E4848" s="47" t="s">
        <v>63</v>
      </c>
      <c r="F4848" s="47" t="s">
        <v>2255</v>
      </c>
      <c r="G4848" s="47" t="s">
        <v>97</v>
      </c>
      <c r="H4848" s="47" t="s">
        <v>2232</v>
      </c>
      <c r="I4848" s="47" t="n">
        <v>7</v>
      </c>
    </row>
    <row r="4849" customFormat="false" ht="15" hidden="false" customHeight="false" outlineLevel="0" collapsed="false">
      <c r="A4849" s="47" t="s">
        <v>7090</v>
      </c>
      <c r="B4849" s="47" t="s">
        <v>1238</v>
      </c>
      <c r="C4849" s="48" t="n">
        <v>46115</v>
      </c>
      <c r="D4849" s="47" t="s">
        <v>74</v>
      </c>
      <c r="E4849" s="47" t="s">
        <v>63</v>
      </c>
      <c r="F4849" s="47" t="s">
        <v>2255</v>
      </c>
      <c r="G4849" s="47" t="s">
        <v>93</v>
      </c>
      <c r="H4849" s="47" t="s">
        <v>2253</v>
      </c>
      <c r="I4849" s="47" t="n">
        <v>111</v>
      </c>
    </row>
    <row r="4850" customFormat="false" ht="15" hidden="false" customHeight="false" outlineLevel="0" collapsed="false">
      <c r="A4850" s="47" t="s">
        <v>7091</v>
      </c>
      <c r="B4850" s="47" t="s">
        <v>1238</v>
      </c>
      <c r="C4850" s="48" t="n">
        <v>46115</v>
      </c>
      <c r="D4850" s="47" t="s">
        <v>74</v>
      </c>
      <c r="E4850" s="47" t="s">
        <v>63</v>
      </c>
      <c r="F4850" s="47" t="s">
        <v>2252</v>
      </c>
      <c r="G4850" s="47" t="s">
        <v>96</v>
      </c>
      <c r="H4850" s="47" t="s">
        <v>2270</v>
      </c>
      <c r="I4850" s="47" t="n">
        <v>9</v>
      </c>
    </row>
    <row r="4851" customFormat="false" ht="15" hidden="false" customHeight="false" outlineLevel="0" collapsed="false">
      <c r="A4851" s="47" t="s">
        <v>7092</v>
      </c>
      <c r="B4851" s="47" t="s">
        <v>1238</v>
      </c>
      <c r="C4851" s="48" t="n">
        <v>46115</v>
      </c>
      <c r="D4851" s="47" t="s">
        <v>74</v>
      </c>
      <c r="E4851" s="47" t="s">
        <v>63</v>
      </c>
      <c r="F4851" s="47" t="s">
        <v>2255</v>
      </c>
      <c r="G4851" s="47" t="s">
        <v>97</v>
      </c>
      <c r="H4851" s="47" t="s">
        <v>2232</v>
      </c>
      <c r="I4851" s="47" t="n">
        <v>2</v>
      </c>
    </row>
    <row r="4852" customFormat="false" ht="15" hidden="false" customHeight="false" outlineLevel="0" collapsed="false">
      <c r="A4852" s="47" t="s">
        <v>7093</v>
      </c>
      <c r="B4852" s="47" t="s">
        <v>1239</v>
      </c>
      <c r="C4852" s="48" t="n">
        <v>46115</v>
      </c>
      <c r="D4852" s="47" t="s">
        <v>75</v>
      </c>
      <c r="E4852" s="47" t="s">
        <v>63</v>
      </c>
      <c r="F4852" s="47" t="s">
        <v>2255</v>
      </c>
      <c r="G4852" s="47" t="s">
        <v>93</v>
      </c>
      <c r="H4852" s="47" t="s">
        <v>2253</v>
      </c>
      <c r="I4852" s="47" t="n">
        <v>22</v>
      </c>
    </row>
    <row r="4853" customFormat="false" ht="15" hidden="false" customHeight="false" outlineLevel="0" collapsed="false">
      <c r="A4853" s="47" t="s">
        <v>7094</v>
      </c>
      <c r="B4853" s="47" t="s">
        <v>1239</v>
      </c>
      <c r="C4853" s="48" t="n">
        <v>46115</v>
      </c>
      <c r="D4853" s="47" t="s">
        <v>75</v>
      </c>
      <c r="E4853" s="47" t="s">
        <v>63</v>
      </c>
      <c r="F4853" s="47" t="s">
        <v>2255</v>
      </c>
      <c r="G4853" s="47" t="s">
        <v>97</v>
      </c>
      <c r="H4853" s="47" t="s">
        <v>2232</v>
      </c>
      <c r="I4853" s="47" t="n">
        <v>7</v>
      </c>
    </row>
    <row r="4854" customFormat="false" ht="15" hidden="false" customHeight="false" outlineLevel="0" collapsed="false">
      <c r="A4854" s="47" t="s">
        <v>7095</v>
      </c>
      <c r="B4854" s="47" t="s">
        <v>1239</v>
      </c>
      <c r="C4854" s="48" t="n">
        <v>46115</v>
      </c>
      <c r="D4854" s="47" t="s">
        <v>75</v>
      </c>
      <c r="E4854" s="47" t="s">
        <v>63</v>
      </c>
      <c r="F4854" s="47" t="s">
        <v>2255</v>
      </c>
      <c r="G4854" s="47" t="s">
        <v>97</v>
      </c>
      <c r="H4854" s="47" t="s">
        <v>2232</v>
      </c>
      <c r="I4854" s="47" t="n">
        <v>5</v>
      </c>
    </row>
    <row r="4855" customFormat="false" ht="15" hidden="false" customHeight="false" outlineLevel="0" collapsed="false">
      <c r="A4855" s="47" t="s">
        <v>7096</v>
      </c>
      <c r="B4855" s="47" t="s">
        <v>1239</v>
      </c>
      <c r="C4855" s="48" t="n">
        <v>46115</v>
      </c>
      <c r="D4855" s="47" t="s">
        <v>75</v>
      </c>
      <c r="E4855" s="47" t="s">
        <v>63</v>
      </c>
      <c r="F4855" s="47" t="s">
        <v>2255</v>
      </c>
      <c r="G4855" s="47" t="s">
        <v>97</v>
      </c>
      <c r="H4855" s="47" t="s">
        <v>2232</v>
      </c>
      <c r="I4855" s="47" t="n">
        <v>2</v>
      </c>
    </row>
    <row r="4856" customFormat="false" ht="15" hidden="false" customHeight="false" outlineLevel="0" collapsed="false">
      <c r="A4856" s="47" t="s">
        <v>7097</v>
      </c>
      <c r="B4856" s="47" t="s">
        <v>1239</v>
      </c>
      <c r="C4856" s="48" t="n">
        <v>46115</v>
      </c>
      <c r="D4856" s="47" t="s">
        <v>75</v>
      </c>
      <c r="E4856" s="47" t="s">
        <v>63</v>
      </c>
      <c r="F4856" s="47" t="s">
        <v>2255</v>
      </c>
      <c r="G4856" s="47" t="s">
        <v>97</v>
      </c>
      <c r="H4856" s="47" t="s">
        <v>2232</v>
      </c>
      <c r="I4856" s="47" t="n">
        <v>5</v>
      </c>
    </row>
    <row r="4857" customFormat="false" ht="15" hidden="false" customHeight="false" outlineLevel="0" collapsed="false">
      <c r="A4857" s="47" t="s">
        <v>7098</v>
      </c>
      <c r="B4857" s="47" t="s">
        <v>1240</v>
      </c>
      <c r="C4857" s="48" t="n">
        <v>46115</v>
      </c>
      <c r="D4857" s="47" t="s">
        <v>73</v>
      </c>
      <c r="E4857" s="47" t="s">
        <v>64</v>
      </c>
      <c r="F4857" s="47" t="s">
        <v>2278</v>
      </c>
      <c r="G4857" s="47" t="s">
        <v>97</v>
      </c>
      <c r="H4857" s="47" t="s">
        <v>2232</v>
      </c>
      <c r="I4857" s="47" t="n">
        <v>7</v>
      </c>
    </row>
    <row r="4858" customFormat="false" ht="15" hidden="false" customHeight="false" outlineLevel="0" collapsed="false">
      <c r="A4858" s="47" t="s">
        <v>7099</v>
      </c>
      <c r="B4858" s="47" t="s">
        <v>1240</v>
      </c>
      <c r="C4858" s="48" t="n">
        <v>46115</v>
      </c>
      <c r="D4858" s="47" t="s">
        <v>73</v>
      </c>
      <c r="E4858" s="47" t="s">
        <v>64</v>
      </c>
      <c r="F4858" s="47" t="s">
        <v>2280</v>
      </c>
      <c r="G4858" s="47" t="s">
        <v>97</v>
      </c>
      <c r="H4858" s="47" t="s">
        <v>2232</v>
      </c>
      <c r="I4858" s="47" t="n">
        <v>4</v>
      </c>
    </row>
    <row r="4859" customFormat="false" ht="15" hidden="false" customHeight="false" outlineLevel="0" collapsed="false">
      <c r="A4859" s="47" t="s">
        <v>7100</v>
      </c>
      <c r="B4859" s="47" t="s">
        <v>1241</v>
      </c>
      <c r="C4859" s="48" t="n">
        <v>46115</v>
      </c>
      <c r="D4859" s="47" t="s">
        <v>74</v>
      </c>
      <c r="E4859" s="47" t="s">
        <v>64</v>
      </c>
      <c r="F4859" s="47" t="s">
        <v>2280</v>
      </c>
      <c r="G4859" s="47" t="s">
        <v>93</v>
      </c>
      <c r="H4859" s="47" t="s">
        <v>2253</v>
      </c>
      <c r="I4859" s="47" t="n">
        <v>6</v>
      </c>
    </row>
    <row r="4860" customFormat="false" ht="15" hidden="false" customHeight="false" outlineLevel="0" collapsed="false">
      <c r="A4860" s="47" t="s">
        <v>7101</v>
      </c>
      <c r="B4860" s="47" t="s">
        <v>1241</v>
      </c>
      <c r="C4860" s="48" t="n">
        <v>46115</v>
      </c>
      <c r="D4860" s="47" t="s">
        <v>74</v>
      </c>
      <c r="E4860" s="47" t="s">
        <v>64</v>
      </c>
      <c r="F4860" s="47" t="s">
        <v>2278</v>
      </c>
      <c r="G4860" s="47" t="s">
        <v>94</v>
      </c>
      <c r="H4860" s="47" t="s">
        <v>2229</v>
      </c>
      <c r="I4860" s="47" t="n">
        <v>106</v>
      </c>
    </row>
    <row r="4861" customFormat="false" ht="15" hidden="false" customHeight="false" outlineLevel="0" collapsed="false">
      <c r="A4861" s="47" t="s">
        <v>7102</v>
      </c>
      <c r="B4861" s="47" t="s">
        <v>1241</v>
      </c>
      <c r="C4861" s="48" t="n">
        <v>46115</v>
      </c>
      <c r="D4861" s="47" t="s">
        <v>74</v>
      </c>
      <c r="E4861" s="47" t="s">
        <v>64</v>
      </c>
      <c r="F4861" s="47" t="s">
        <v>2278</v>
      </c>
      <c r="G4861" s="47" t="s">
        <v>95</v>
      </c>
      <c r="H4861" s="47" t="s">
        <v>2245</v>
      </c>
      <c r="I4861" s="47" t="n">
        <v>37</v>
      </c>
    </row>
    <row r="4862" customFormat="false" ht="15" hidden="false" customHeight="false" outlineLevel="0" collapsed="false">
      <c r="A4862" s="47" t="s">
        <v>7103</v>
      </c>
      <c r="B4862" s="47" t="s">
        <v>1241</v>
      </c>
      <c r="C4862" s="48" t="n">
        <v>46115</v>
      </c>
      <c r="D4862" s="47" t="s">
        <v>74</v>
      </c>
      <c r="E4862" s="47" t="s">
        <v>64</v>
      </c>
      <c r="F4862" s="47" t="s">
        <v>2280</v>
      </c>
      <c r="G4862" s="47" t="s">
        <v>96</v>
      </c>
      <c r="H4862" s="47" t="s">
        <v>2270</v>
      </c>
      <c r="I4862" s="47" t="n">
        <v>18</v>
      </c>
    </row>
    <row r="4863" customFormat="false" ht="15" hidden="false" customHeight="false" outlineLevel="0" collapsed="false">
      <c r="A4863" s="47" t="s">
        <v>7104</v>
      </c>
      <c r="B4863" s="47" t="s">
        <v>1241</v>
      </c>
      <c r="C4863" s="48" t="n">
        <v>46115</v>
      </c>
      <c r="D4863" s="47" t="s">
        <v>74</v>
      </c>
      <c r="E4863" s="47" t="s">
        <v>64</v>
      </c>
      <c r="F4863" s="47" t="s">
        <v>2278</v>
      </c>
      <c r="G4863" s="47" t="s">
        <v>97</v>
      </c>
      <c r="H4863" s="47" t="s">
        <v>2232</v>
      </c>
      <c r="I4863" s="47" t="n">
        <v>5</v>
      </c>
    </row>
    <row r="4864" customFormat="false" ht="15" hidden="false" customHeight="false" outlineLevel="0" collapsed="false">
      <c r="A4864" s="47" t="s">
        <v>7105</v>
      </c>
      <c r="B4864" s="47" t="s">
        <v>1241</v>
      </c>
      <c r="C4864" s="48" t="n">
        <v>46115</v>
      </c>
      <c r="D4864" s="47" t="s">
        <v>74</v>
      </c>
      <c r="E4864" s="47" t="s">
        <v>64</v>
      </c>
      <c r="F4864" s="47" t="s">
        <v>2278</v>
      </c>
      <c r="G4864" s="47" t="s">
        <v>97</v>
      </c>
      <c r="H4864" s="47" t="s">
        <v>2232</v>
      </c>
      <c r="I4864" s="47" t="n">
        <v>5</v>
      </c>
    </row>
    <row r="4865" customFormat="false" ht="15" hidden="false" customHeight="false" outlineLevel="0" collapsed="false">
      <c r="A4865" s="47" t="s">
        <v>7106</v>
      </c>
      <c r="B4865" s="47" t="s">
        <v>1241</v>
      </c>
      <c r="C4865" s="48" t="n">
        <v>46115</v>
      </c>
      <c r="D4865" s="47" t="s">
        <v>74</v>
      </c>
      <c r="E4865" s="47" t="s">
        <v>64</v>
      </c>
      <c r="F4865" s="47" t="s">
        <v>2278</v>
      </c>
      <c r="G4865" s="47" t="s">
        <v>97</v>
      </c>
      <c r="H4865" s="47" t="s">
        <v>2232</v>
      </c>
      <c r="I4865" s="47" t="n">
        <v>5</v>
      </c>
    </row>
    <row r="4866" customFormat="false" ht="15" hidden="false" customHeight="false" outlineLevel="0" collapsed="false">
      <c r="A4866" s="47" t="s">
        <v>7107</v>
      </c>
      <c r="B4866" s="47" t="s">
        <v>1243</v>
      </c>
      <c r="C4866" s="48" t="n">
        <v>46115</v>
      </c>
      <c r="D4866" s="47" t="s">
        <v>73</v>
      </c>
      <c r="E4866" s="47" t="s">
        <v>65</v>
      </c>
      <c r="F4866" s="47" t="s">
        <v>2284</v>
      </c>
      <c r="G4866" s="47" t="s">
        <v>95</v>
      </c>
      <c r="H4866" s="47" t="s">
        <v>2245</v>
      </c>
      <c r="I4866" s="47" t="n">
        <v>16</v>
      </c>
    </row>
    <row r="4867" customFormat="false" ht="15" hidden="false" customHeight="false" outlineLevel="0" collapsed="false">
      <c r="A4867" s="47" t="s">
        <v>7108</v>
      </c>
      <c r="B4867" s="47" t="s">
        <v>1243</v>
      </c>
      <c r="C4867" s="48" t="n">
        <v>46115</v>
      </c>
      <c r="D4867" s="47" t="s">
        <v>73</v>
      </c>
      <c r="E4867" s="47" t="s">
        <v>65</v>
      </c>
      <c r="F4867" s="47" t="s">
        <v>2284</v>
      </c>
      <c r="G4867" s="47" t="s">
        <v>97</v>
      </c>
      <c r="H4867" s="47" t="s">
        <v>2232</v>
      </c>
      <c r="I4867" s="47" t="n">
        <v>5</v>
      </c>
    </row>
    <row r="4868" customFormat="false" ht="15" hidden="false" customHeight="false" outlineLevel="0" collapsed="false">
      <c r="A4868" s="47" t="s">
        <v>7109</v>
      </c>
      <c r="B4868" s="47" t="s">
        <v>1243</v>
      </c>
      <c r="C4868" s="48" t="n">
        <v>46115</v>
      </c>
      <c r="D4868" s="47" t="s">
        <v>73</v>
      </c>
      <c r="E4868" s="47" t="s">
        <v>65</v>
      </c>
      <c r="F4868" s="47" t="s">
        <v>2284</v>
      </c>
      <c r="G4868" s="47" t="s">
        <v>97</v>
      </c>
      <c r="H4868" s="47" t="s">
        <v>2232</v>
      </c>
      <c r="I4868" s="47" t="n">
        <v>5</v>
      </c>
    </row>
    <row r="4869" customFormat="false" ht="15" hidden="false" customHeight="false" outlineLevel="0" collapsed="false">
      <c r="A4869" s="47" t="s">
        <v>7110</v>
      </c>
      <c r="B4869" s="47" t="s">
        <v>1243</v>
      </c>
      <c r="C4869" s="48" t="n">
        <v>46115</v>
      </c>
      <c r="D4869" s="47" t="s">
        <v>73</v>
      </c>
      <c r="E4869" s="47" t="s">
        <v>65</v>
      </c>
      <c r="F4869" s="47" t="s">
        <v>2284</v>
      </c>
      <c r="G4869" s="47" t="s">
        <v>97</v>
      </c>
      <c r="H4869" s="47" t="s">
        <v>2232</v>
      </c>
      <c r="I4869" s="47" t="n">
        <v>3</v>
      </c>
    </row>
    <row r="4870" customFormat="false" ht="15" hidden="false" customHeight="false" outlineLevel="0" collapsed="false">
      <c r="A4870" s="47" t="s">
        <v>7111</v>
      </c>
      <c r="B4870" s="47" t="s">
        <v>1243</v>
      </c>
      <c r="C4870" s="48" t="n">
        <v>46115</v>
      </c>
      <c r="D4870" s="47" t="s">
        <v>73</v>
      </c>
      <c r="E4870" s="47" t="s">
        <v>65</v>
      </c>
      <c r="F4870" s="47" t="s">
        <v>2284</v>
      </c>
      <c r="G4870" s="47" t="s">
        <v>97</v>
      </c>
      <c r="H4870" s="47" t="s">
        <v>2232</v>
      </c>
      <c r="I4870" s="47" t="n">
        <v>5</v>
      </c>
    </row>
    <row r="4871" customFormat="false" ht="15" hidden="false" customHeight="false" outlineLevel="0" collapsed="false">
      <c r="A4871" s="47" t="s">
        <v>7112</v>
      </c>
      <c r="B4871" s="47" t="s">
        <v>1243</v>
      </c>
      <c r="C4871" s="48" t="n">
        <v>46115</v>
      </c>
      <c r="D4871" s="47" t="s">
        <v>73</v>
      </c>
      <c r="E4871" s="47" t="s">
        <v>65</v>
      </c>
      <c r="F4871" s="47" t="s">
        <v>2289</v>
      </c>
      <c r="G4871" s="47" t="s">
        <v>97</v>
      </c>
      <c r="H4871" s="47" t="s">
        <v>2232</v>
      </c>
      <c r="I4871" s="47" t="n">
        <v>4</v>
      </c>
    </row>
    <row r="4872" customFormat="false" ht="15" hidden="false" customHeight="false" outlineLevel="0" collapsed="false">
      <c r="A4872" s="47" t="s">
        <v>7113</v>
      </c>
      <c r="B4872" s="47" t="s">
        <v>1243</v>
      </c>
      <c r="C4872" s="48" t="n">
        <v>46115</v>
      </c>
      <c r="D4872" s="47" t="s">
        <v>73</v>
      </c>
      <c r="E4872" s="47" t="s">
        <v>65</v>
      </c>
      <c r="F4872" s="47" t="s">
        <v>2284</v>
      </c>
      <c r="G4872" s="47" t="s">
        <v>97</v>
      </c>
      <c r="H4872" s="47" t="s">
        <v>2232</v>
      </c>
      <c r="I4872" s="47" t="n">
        <v>5</v>
      </c>
    </row>
    <row r="4873" customFormat="false" ht="15" hidden="false" customHeight="false" outlineLevel="0" collapsed="false">
      <c r="A4873" s="47" t="s">
        <v>7114</v>
      </c>
      <c r="B4873" s="47" t="s">
        <v>1243</v>
      </c>
      <c r="C4873" s="48" t="n">
        <v>46115</v>
      </c>
      <c r="D4873" s="47" t="s">
        <v>73</v>
      </c>
      <c r="E4873" s="47" t="s">
        <v>65</v>
      </c>
      <c r="F4873" s="47" t="s">
        <v>2289</v>
      </c>
      <c r="G4873" s="47" t="s">
        <v>97</v>
      </c>
      <c r="H4873" s="47" t="s">
        <v>2232</v>
      </c>
      <c r="I4873" s="47" t="n">
        <v>3</v>
      </c>
    </row>
    <row r="4874" customFormat="false" ht="15" hidden="false" customHeight="false" outlineLevel="0" collapsed="false">
      <c r="A4874" s="47" t="s">
        <v>7115</v>
      </c>
      <c r="B4874" s="47" t="s">
        <v>1243</v>
      </c>
      <c r="C4874" s="48" t="n">
        <v>46115</v>
      </c>
      <c r="D4874" s="47" t="s">
        <v>73</v>
      </c>
      <c r="E4874" s="47" t="s">
        <v>65</v>
      </c>
      <c r="F4874" s="47" t="s">
        <v>2284</v>
      </c>
      <c r="G4874" s="47" t="s">
        <v>97</v>
      </c>
      <c r="H4874" s="47" t="s">
        <v>2232</v>
      </c>
      <c r="I4874" s="47" t="n">
        <v>5</v>
      </c>
    </row>
    <row r="4875" customFormat="false" ht="15" hidden="false" customHeight="false" outlineLevel="0" collapsed="false">
      <c r="A4875" s="47" t="s">
        <v>7116</v>
      </c>
      <c r="B4875" s="47" t="s">
        <v>1243</v>
      </c>
      <c r="C4875" s="48" t="n">
        <v>46115</v>
      </c>
      <c r="D4875" s="47" t="s">
        <v>73</v>
      </c>
      <c r="E4875" s="47" t="s">
        <v>65</v>
      </c>
      <c r="F4875" s="47" t="s">
        <v>2289</v>
      </c>
      <c r="G4875" s="47" t="s">
        <v>97</v>
      </c>
      <c r="H4875" s="47" t="s">
        <v>2232</v>
      </c>
      <c r="I4875" s="47" t="n">
        <v>6</v>
      </c>
    </row>
    <row r="4876" customFormat="false" ht="15" hidden="false" customHeight="false" outlineLevel="0" collapsed="false">
      <c r="A4876" s="47" t="s">
        <v>7117</v>
      </c>
      <c r="B4876" s="47" t="s">
        <v>1243</v>
      </c>
      <c r="C4876" s="48" t="n">
        <v>46115</v>
      </c>
      <c r="D4876" s="47" t="s">
        <v>73</v>
      </c>
      <c r="E4876" s="47" t="s">
        <v>65</v>
      </c>
      <c r="F4876" s="47" t="s">
        <v>2284</v>
      </c>
      <c r="G4876" s="47" t="s">
        <v>97</v>
      </c>
      <c r="H4876" s="47" t="s">
        <v>2232</v>
      </c>
      <c r="I4876" s="47" t="n">
        <v>4</v>
      </c>
    </row>
    <row r="4877" customFormat="false" ht="15" hidden="false" customHeight="false" outlineLevel="0" collapsed="false">
      <c r="A4877" s="47" t="s">
        <v>7118</v>
      </c>
      <c r="B4877" s="47" t="s">
        <v>1243</v>
      </c>
      <c r="C4877" s="48" t="n">
        <v>46115</v>
      </c>
      <c r="D4877" s="47" t="s">
        <v>73</v>
      </c>
      <c r="E4877" s="47" t="s">
        <v>65</v>
      </c>
      <c r="F4877" s="47" t="s">
        <v>2289</v>
      </c>
      <c r="G4877" s="47" t="s">
        <v>97</v>
      </c>
      <c r="H4877" s="47" t="s">
        <v>2232</v>
      </c>
      <c r="I4877" s="47" t="n">
        <v>5</v>
      </c>
    </row>
    <row r="4878" customFormat="false" ht="15" hidden="false" customHeight="false" outlineLevel="0" collapsed="false">
      <c r="A4878" s="47" t="s">
        <v>7119</v>
      </c>
      <c r="B4878" s="47" t="s">
        <v>1244</v>
      </c>
      <c r="C4878" s="48" t="n">
        <v>46115</v>
      </c>
      <c r="D4878" s="47" t="s">
        <v>74</v>
      </c>
      <c r="E4878" s="47" t="s">
        <v>65</v>
      </c>
      <c r="F4878" s="47" t="s">
        <v>2284</v>
      </c>
      <c r="G4878" s="47" t="s">
        <v>95</v>
      </c>
      <c r="H4878" s="47" t="s">
        <v>2245</v>
      </c>
      <c r="I4878" s="47" t="n">
        <v>29</v>
      </c>
    </row>
    <row r="4879" customFormat="false" ht="15" hidden="false" customHeight="false" outlineLevel="0" collapsed="false">
      <c r="A4879" s="47" t="s">
        <v>7120</v>
      </c>
      <c r="B4879" s="47" t="s">
        <v>1244</v>
      </c>
      <c r="C4879" s="48" t="n">
        <v>46115</v>
      </c>
      <c r="D4879" s="47" t="s">
        <v>74</v>
      </c>
      <c r="E4879" s="47" t="s">
        <v>65</v>
      </c>
      <c r="F4879" s="47" t="s">
        <v>2284</v>
      </c>
      <c r="G4879" s="47" t="s">
        <v>97</v>
      </c>
      <c r="H4879" s="47" t="s">
        <v>2232</v>
      </c>
      <c r="I4879" s="47" t="n">
        <v>2</v>
      </c>
    </row>
    <row r="4880" customFormat="false" ht="15" hidden="false" customHeight="false" outlineLevel="0" collapsed="false">
      <c r="A4880" s="47" t="s">
        <v>7121</v>
      </c>
      <c r="B4880" s="47" t="s">
        <v>1244</v>
      </c>
      <c r="C4880" s="48" t="n">
        <v>46115</v>
      </c>
      <c r="D4880" s="47" t="s">
        <v>74</v>
      </c>
      <c r="E4880" s="47" t="s">
        <v>65</v>
      </c>
      <c r="F4880" s="47" t="s">
        <v>2284</v>
      </c>
      <c r="G4880" s="47" t="s">
        <v>97</v>
      </c>
      <c r="H4880" s="47" t="s">
        <v>2232</v>
      </c>
      <c r="I4880" s="47" t="n">
        <v>5</v>
      </c>
    </row>
    <row r="4881" customFormat="false" ht="15" hidden="false" customHeight="false" outlineLevel="0" collapsed="false">
      <c r="A4881" s="47" t="s">
        <v>7122</v>
      </c>
      <c r="B4881" s="47" t="s">
        <v>1244</v>
      </c>
      <c r="C4881" s="48" t="n">
        <v>46115</v>
      </c>
      <c r="D4881" s="47" t="s">
        <v>74</v>
      </c>
      <c r="E4881" s="47" t="s">
        <v>65</v>
      </c>
      <c r="F4881" s="47" t="s">
        <v>2284</v>
      </c>
      <c r="G4881" s="47" t="s">
        <v>97</v>
      </c>
      <c r="H4881" s="47" t="s">
        <v>2232</v>
      </c>
      <c r="I4881" s="47" t="n">
        <v>6</v>
      </c>
    </row>
    <row r="4882" customFormat="false" ht="15" hidden="false" customHeight="false" outlineLevel="0" collapsed="false">
      <c r="A4882" s="47" t="s">
        <v>7123</v>
      </c>
      <c r="B4882" s="47" t="s">
        <v>1244</v>
      </c>
      <c r="C4882" s="48" t="n">
        <v>46115</v>
      </c>
      <c r="D4882" s="47" t="s">
        <v>74</v>
      </c>
      <c r="E4882" s="47" t="s">
        <v>65</v>
      </c>
      <c r="F4882" s="47" t="s">
        <v>2284</v>
      </c>
      <c r="G4882" s="47" t="s">
        <v>97</v>
      </c>
      <c r="H4882" s="47" t="s">
        <v>2232</v>
      </c>
      <c r="I4882" s="47" t="n">
        <v>2</v>
      </c>
    </row>
    <row r="4883" customFormat="false" ht="15" hidden="false" customHeight="false" outlineLevel="0" collapsed="false">
      <c r="A4883" s="47" t="s">
        <v>7124</v>
      </c>
      <c r="B4883" s="47" t="s">
        <v>1244</v>
      </c>
      <c r="C4883" s="48" t="n">
        <v>46115</v>
      </c>
      <c r="D4883" s="47" t="s">
        <v>74</v>
      </c>
      <c r="E4883" s="47" t="s">
        <v>65</v>
      </c>
      <c r="F4883" s="47" t="s">
        <v>2284</v>
      </c>
      <c r="G4883" s="47" t="s">
        <v>97</v>
      </c>
      <c r="H4883" s="47" t="s">
        <v>2232</v>
      </c>
      <c r="I4883" s="47" t="n">
        <v>2</v>
      </c>
    </row>
    <row r="4884" customFormat="false" ht="15" hidden="false" customHeight="false" outlineLevel="0" collapsed="false">
      <c r="A4884" s="47" t="s">
        <v>7125</v>
      </c>
      <c r="B4884" s="47" t="s">
        <v>1244</v>
      </c>
      <c r="C4884" s="48" t="n">
        <v>46115</v>
      </c>
      <c r="D4884" s="47" t="s">
        <v>74</v>
      </c>
      <c r="E4884" s="47" t="s">
        <v>65</v>
      </c>
      <c r="F4884" s="47" t="s">
        <v>2289</v>
      </c>
      <c r="G4884" s="47" t="s">
        <v>97</v>
      </c>
      <c r="H4884" s="47" t="s">
        <v>2232</v>
      </c>
      <c r="I4884" s="47" t="n">
        <v>3</v>
      </c>
    </row>
    <row r="4885" customFormat="false" ht="15" hidden="false" customHeight="false" outlineLevel="0" collapsed="false">
      <c r="A4885" s="47" t="s">
        <v>7126</v>
      </c>
      <c r="B4885" s="47" t="s">
        <v>1245</v>
      </c>
      <c r="C4885" s="48" t="n">
        <v>46115</v>
      </c>
      <c r="D4885" s="47" t="s">
        <v>75</v>
      </c>
      <c r="E4885" s="47" t="s">
        <v>65</v>
      </c>
      <c r="F4885" s="47" t="s">
        <v>2289</v>
      </c>
      <c r="G4885" s="47" t="s">
        <v>97</v>
      </c>
      <c r="H4885" s="47" t="s">
        <v>2232</v>
      </c>
      <c r="I4885" s="47" t="n">
        <v>5</v>
      </c>
    </row>
    <row r="4886" customFormat="false" ht="15" hidden="false" customHeight="false" outlineLevel="0" collapsed="false">
      <c r="A4886" s="47" t="s">
        <v>7127</v>
      </c>
      <c r="B4886" s="47" t="s">
        <v>1245</v>
      </c>
      <c r="C4886" s="48" t="n">
        <v>46115</v>
      </c>
      <c r="D4886" s="47" t="s">
        <v>75</v>
      </c>
      <c r="E4886" s="47" t="s">
        <v>65</v>
      </c>
      <c r="F4886" s="47" t="s">
        <v>2284</v>
      </c>
      <c r="G4886" s="47" t="s">
        <v>97</v>
      </c>
      <c r="H4886" s="47" t="s">
        <v>2232</v>
      </c>
      <c r="I4886" s="47" t="n">
        <v>6</v>
      </c>
    </row>
    <row r="4887" customFormat="false" ht="15" hidden="false" customHeight="false" outlineLevel="0" collapsed="false">
      <c r="A4887" s="47" t="s">
        <v>7128</v>
      </c>
      <c r="B4887" s="47" t="s">
        <v>1245</v>
      </c>
      <c r="C4887" s="48" t="n">
        <v>46115</v>
      </c>
      <c r="D4887" s="47" t="s">
        <v>75</v>
      </c>
      <c r="E4887" s="47" t="s">
        <v>65</v>
      </c>
      <c r="F4887" s="47" t="s">
        <v>2284</v>
      </c>
      <c r="G4887" s="47" t="s">
        <v>97</v>
      </c>
      <c r="H4887" s="47" t="s">
        <v>2232</v>
      </c>
      <c r="I4887" s="47" t="n">
        <v>4</v>
      </c>
    </row>
    <row r="4888" customFormat="false" ht="15" hidden="false" customHeight="false" outlineLevel="0" collapsed="false">
      <c r="A4888" s="47" t="s">
        <v>7129</v>
      </c>
      <c r="B4888" s="47" t="s">
        <v>1245</v>
      </c>
      <c r="C4888" s="48" t="n">
        <v>46115</v>
      </c>
      <c r="D4888" s="47" t="s">
        <v>75</v>
      </c>
      <c r="E4888" s="47" t="s">
        <v>65</v>
      </c>
      <c r="F4888" s="47" t="s">
        <v>2289</v>
      </c>
      <c r="G4888" s="47" t="s">
        <v>97</v>
      </c>
      <c r="H4888" s="47" t="s">
        <v>2232</v>
      </c>
      <c r="I4888" s="47" t="n">
        <v>6</v>
      </c>
    </row>
    <row r="4889" customFormat="false" ht="15" hidden="false" customHeight="false" outlineLevel="0" collapsed="false">
      <c r="A4889" s="47" t="s">
        <v>7130</v>
      </c>
      <c r="B4889" s="47" t="s">
        <v>1245</v>
      </c>
      <c r="C4889" s="48" t="n">
        <v>46115</v>
      </c>
      <c r="D4889" s="47" t="s">
        <v>75</v>
      </c>
      <c r="E4889" s="47" t="s">
        <v>65</v>
      </c>
      <c r="F4889" s="47" t="s">
        <v>2289</v>
      </c>
      <c r="G4889" s="47" t="s">
        <v>97</v>
      </c>
      <c r="H4889" s="47" t="s">
        <v>2232</v>
      </c>
      <c r="I4889" s="47" t="n">
        <v>3</v>
      </c>
    </row>
    <row r="4890" customFormat="false" ht="15" hidden="false" customHeight="false" outlineLevel="0" collapsed="false">
      <c r="A4890" s="47" t="s">
        <v>7131</v>
      </c>
      <c r="B4890" s="47" t="s">
        <v>1245</v>
      </c>
      <c r="C4890" s="48" t="n">
        <v>46115</v>
      </c>
      <c r="D4890" s="47" t="s">
        <v>75</v>
      </c>
      <c r="E4890" s="47" t="s">
        <v>65</v>
      </c>
      <c r="F4890" s="47" t="s">
        <v>2289</v>
      </c>
      <c r="G4890" s="47" t="s">
        <v>97</v>
      </c>
      <c r="H4890" s="47" t="s">
        <v>2232</v>
      </c>
      <c r="I4890" s="47" t="n">
        <v>3</v>
      </c>
    </row>
    <row r="4891" customFormat="false" ht="15" hidden="false" customHeight="false" outlineLevel="0" collapsed="false">
      <c r="A4891" s="47" t="s">
        <v>7132</v>
      </c>
      <c r="B4891" s="47" t="s">
        <v>1245</v>
      </c>
      <c r="C4891" s="48" t="n">
        <v>46115</v>
      </c>
      <c r="D4891" s="47" t="s">
        <v>75</v>
      </c>
      <c r="E4891" s="47" t="s">
        <v>65</v>
      </c>
      <c r="F4891" s="47" t="s">
        <v>2284</v>
      </c>
      <c r="G4891" s="47" t="s">
        <v>97</v>
      </c>
      <c r="H4891" s="47" t="s">
        <v>2232</v>
      </c>
      <c r="I4891" s="47" t="n">
        <v>3</v>
      </c>
    </row>
    <row r="4892" customFormat="false" ht="15" hidden="false" customHeight="false" outlineLevel="0" collapsed="false">
      <c r="A4892" s="47" t="s">
        <v>7133</v>
      </c>
      <c r="B4892" s="47" t="s">
        <v>1245</v>
      </c>
      <c r="C4892" s="48" t="n">
        <v>46115</v>
      </c>
      <c r="D4892" s="47" t="s">
        <v>75</v>
      </c>
      <c r="E4892" s="47" t="s">
        <v>65</v>
      </c>
      <c r="F4892" s="47" t="s">
        <v>2289</v>
      </c>
      <c r="G4892" s="47" t="s">
        <v>97</v>
      </c>
      <c r="H4892" s="47" t="s">
        <v>2232</v>
      </c>
      <c r="I4892" s="47" t="n">
        <v>4</v>
      </c>
    </row>
    <row r="4893" customFormat="false" ht="15" hidden="false" customHeight="false" outlineLevel="0" collapsed="false">
      <c r="A4893" s="47" t="s">
        <v>7134</v>
      </c>
      <c r="B4893" s="47" t="s">
        <v>1246</v>
      </c>
      <c r="C4893" s="48" t="n">
        <v>46116</v>
      </c>
      <c r="D4893" s="47" t="s">
        <v>73</v>
      </c>
      <c r="E4893" s="47" t="s">
        <v>62</v>
      </c>
      <c r="F4893" s="47" t="s">
        <v>2231</v>
      </c>
      <c r="G4893" s="47" t="s">
        <v>93</v>
      </c>
      <c r="H4893" s="47" t="s">
        <v>2253</v>
      </c>
      <c r="I4893" s="47" t="n">
        <v>30</v>
      </c>
    </row>
    <row r="4894" customFormat="false" ht="15" hidden="false" customHeight="false" outlineLevel="0" collapsed="false">
      <c r="A4894" s="47" t="s">
        <v>7135</v>
      </c>
      <c r="B4894" s="47" t="s">
        <v>1246</v>
      </c>
      <c r="C4894" s="48" t="n">
        <v>46116</v>
      </c>
      <c r="D4894" s="47" t="s">
        <v>73</v>
      </c>
      <c r="E4894" s="47" t="s">
        <v>62</v>
      </c>
      <c r="F4894" s="47" t="s">
        <v>2317</v>
      </c>
      <c r="G4894" s="47" t="s">
        <v>97</v>
      </c>
      <c r="H4894" s="47" t="s">
        <v>2232</v>
      </c>
      <c r="I4894" s="47" t="n">
        <v>2</v>
      </c>
    </row>
    <row r="4895" customFormat="false" ht="15" hidden="false" customHeight="false" outlineLevel="0" collapsed="false">
      <c r="A4895" s="47" t="s">
        <v>7136</v>
      </c>
      <c r="B4895" s="47" t="s">
        <v>1246</v>
      </c>
      <c r="C4895" s="48" t="n">
        <v>46116</v>
      </c>
      <c r="D4895" s="47" t="s">
        <v>73</v>
      </c>
      <c r="E4895" s="47" t="s">
        <v>62</v>
      </c>
      <c r="F4895" s="47" t="s">
        <v>2228</v>
      </c>
      <c r="G4895" s="47" t="s">
        <v>97</v>
      </c>
      <c r="H4895" s="47" t="s">
        <v>2232</v>
      </c>
      <c r="I4895" s="47" t="n">
        <v>7</v>
      </c>
    </row>
    <row r="4896" customFormat="false" ht="15" hidden="false" customHeight="false" outlineLevel="0" collapsed="false">
      <c r="A4896" s="47" t="s">
        <v>7137</v>
      </c>
      <c r="B4896" s="47" t="s">
        <v>1246</v>
      </c>
      <c r="C4896" s="48" t="n">
        <v>46116</v>
      </c>
      <c r="D4896" s="47" t="s">
        <v>73</v>
      </c>
      <c r="E4896" s="47" t="s">
        <v>62</v>
      </c>
      <c r="F4896" s="47" t="s">
        <v>2228</v>
      </c>
      <c r="G4896" s="47" t="s">
        <v>97</v>
      </c>
      <c r="H4896" s="47" t="s">
        <v>2232</v>
      </c>
      <c r="I4896" s="47" t="n">
        <v>3</v>
      </c>
    </row>
    <row r="4897" customFormat="false" ht="15" hidden="false" customHeight="false" outlineLevel="0" collapsed="false">
      <c r="A4897" s="47" t="s">
        <v>7138</v>
      </c>
      <c r="B4897" s="47" t="s">
        <v>1246</v>
      </c>
      <c r="C4897" s="48" t="n">
        <v>46116</v>
      </c>
      <c r="D4897" s="47" t="s">
        <v>73</v>
      </c>
      <c r="E4897" s="47" t="s">
        <v>62</v>
      </c>
      <c r="F4897" s="47" t="s">
        <v>2231</v>
      </c>
      <c r="G4897" s="47" t="s">
        <v>97</v>
      </c>
      <c r="H4897" s="47" t="s">
        <v>2232</v>
      </c>
      <c r="I4897" s="47" t="n">
        <v>3</v>
      </c>
    </row>
    <row r="4898" customFormat="false" ht="15" hidden="false" customHeight="false" outlineLevel="0" collapsed="false">
      <c r="A4898" s="47" t="s">
        <v>7139</v>
      </c>
      <c r="B4898" s="47" t="s">
        <v>1246</v>
      </c>
      <c r="C4898" s="48" t="n">
        <v>46116</v>
      </c>
      <c r="D4898" s="47" t="s">
        <v>73</v>
      </c>
      <c r="E4898" s="47" t="s">
        <v>62</v>
      </c>
      <c r="F4898" s="47" t="s">
        <v>2231</v>
      </c>
      <c r="G4898" s="47" t="s">
        <v>97</v>
      </c>
      <c r="H4898" s="47" t="s">
        <v>2232</v>
      </c>
      <c r="I4898" s="47" t="n">
        <v>4</v>
      </c>
    </row>
    <row r="4899" customFormat="false" ht="15" hidden="false" customHeight="false" outlineLevel="0" collapsed="false">
      <c r="A4899" s="47" t="s">
        <v>7140</v>
      </c>
      <c r="B4899" s="47" t="s">
        <v>1246</v>
      </c>
      <c r="C4899" s="48" t="n">
        <v>46116</v>
      </c>
      <c r="D4899" s="47" t="s">
        <v>73</v>
      </c>
      <c r="E4899" s="47" t="s">
        <v>62</v>
      </c>
      <c r="F4899" s="47" t="s">
        <v>2317</v>
      </c>
      <c r="G4899" s="47" t="s">
        <v>97</v>
      </c>
      <c r="H4899" s="47" t="s">
        <v>2232</v>
      </c>
      <c r="I4899" s="47" t="n">
        <v>2</v>
      </c>
    </row>
    <row r="4900" customFormat="false" ht="15" hidden="false" customHeight="false" outlineLevel="0" collapsed="false">
      <c r="A4900" s="47" t="s">
        <v>7141</v>
      </c>
      <c r="B4900" s="47" t="s">
        <v>1248</v>
      </c>
      <c r="C4900" s="48" t="n">
        <v>46116</v>
      </c>
      <c r="D4900" s="47" t="s">
        <v>74</v>
      </c>
      <c r="E4900" s="47" t="s">
        <v>62</v>
      </c>
      <c r="F4900" s="47" t="s">
        <v>2231</v>
      </c>
      <c r="G4900" s="47" t="s">
        <v>96</v>
      </c>
      <c r="H4900" s="47" t="s">
        <v>2270</v>
      </c>
      <c r="I4900" s="47" t="n">
        <v>28</v>
      </c>
    </row>
    <row r="4901" customFormat="false" ht="15" hidden="false" customHeight="false" outlineLevel="0" collapsed="false">
      <c r="A4901" s="47" t="s">
        <v>7142</v>
      </c>
      <c r="B4901" s="47" t="s">
        <v>1248</v>
      </c>
      <c r="C4901" s="48" t="n">
        <v>46116</v>
      </c>
      <c r="D4901" s="47" t="s">
        <v>74</v>
      </c>
      <c r="E4901" s="47" t="s">
        <v>62</v>
      </c>
      <c r="F4901" s="47" t="s">
        <v>2317</v>
      </c>
      <c r="G4901" s="47" t="s">
        <v>97</v>
      </c>
      <c r="H4901" s="47" t="s">
        <v>2232</v>
      </c>
      <c r="I4901" s="47" t="n">
        <v>3</v>
      </c>
    </row>
    <row r="4902" customFormat="false" ht="15" hidden="false" customHeight="false" outlineLevel="0" collapsed="false">
      <c r="A4902" s="47" t="s">
        <v>7143</v>
      </c>
      <c r="B4902" s="47" t="s">
        <v>1248</v>
      </c>
      <c r="C4902" s="48" t="n">
        <v>46116</v>
      </c>
      <c r="D4902" s="47" t="s">
        <v>74</v>
      </c>
      <c r="E4902" s="47" t="s">
        <v>62</v>
      </c>
      <c r="F4902" s="47" t="s">
        <v>2228</v>
      </c>
      <c r="G4902" s="47" t="s">
        <v>97</v>
      </c>
      <c r="H4902" s="47" t="s">
        <v>2232</v>
      </c>
      <c r="I4902" s="47" t="n">
        <v>5</v>
      </c>
    </row>
    <row r="4903" customFormat="false" ht="15" hidden="false" customHeight="false" outlineLevel="0" collapsed="false">
      <c r="A4903" s="47" t="s">
        <v>7144</v>
      </c>
      <c r="B4903" s="47" t="s">
        <v>1248</v>
      </c>
      <c r="C4903" s="48" t="n">
        <v>46116</v>
      </c>
      <c r="D4903" s="47" t="s">
        <v>74</v>
      </c>
      <c r="E4903" s="47" t="s">
        <v>62</v>
      </c>
      <c r="F4903" s="47" t="s">
        <v>2228</v>
      </c>
      <c r="G4903" s="47" t="s">
        <v>97</v>
      </c>
      <c r="H4903" s="47" t="s">
        <v>2232</v>
      </c>
      <c r="I4903" s="47" t="n">
        <v>6</v>
      </c>
    </row>
    <row r="4904" customFormat="false" ht="15" hidden="false" customHeight="false" outlineLevel="0" collapsed="false">
      <c r="A4904" s="47" t="s">
        <v>7145</v>
      </c>
      <c r="B4904" s="47" t="s">
        <v>1249</v>
      </c>
      <c r="C4904" s="48" t="n">
        <v>46116</v>
      </c>
      <c r="D4904" s="47" t="s">
        <v>75</v>
      </c>
      <c r="E4904" s="47" t="s">
        <v>62</v>
      </c>
      <c r="F4904" s="47" t="s">
        <v>2228</v>
      </c>
      <c r="G4904" s="47" t="s">
        <v>95</v>
      </c>
      <c r="H4904" s="47" t="s">
        <v>2245</v>
      </c>
      <c r="I4904" s="47" t="n">
        <v>37</v>
      </c>
    </row>
    <row r="4905" customFormat="false" ht="15" hidden="false" customHeight="false" outlineLevel="0" collapsed="false">
      <c r="A4905" s="47" t="s">
        <v>7146</v>
      </c>
      <c r="B4905" s="47" t="s">
        <v>1249</v>
      </c>
      <c r="C4905" s="48" t="n">
        <v>46116</v>
      </c>
      <c r="D4905" s="47" t="s">
        <v>75</v>
      </c>
      <c r="E4905" s="47" t="s">
        <v>62</v>
      </c>
      <c r="F4905" s="47" t="s">
        <v>2231</v>
      </c>
      <c r="G4905" s="47" t="s">
        <v>96</v>
      </c>
      <c r="H4905" s="47" t="s">
        <v>2270</v>
      </c>
      <c r="I4905" s="47" t="n">
        <v>13</v>
      </c>
    </row>
    <row r="4906" customFormat="false" ht="15" hidden="false" customHeight="false" outlineLevel="0" collapsed="false">
      <c r="A4906" s="47" t="s">
        <v>7147</v>
      </c>
      <c r="B4906" s="47" t="s">
        <v>1249</v>
      </c>
      <c r="C4906" s="48" t="n">
        <v>46116</v>
      </c>
      <c r="D4906" s="47" t="s">
        <v>75</v>
      </c>
      <c r="E4906" s="47" t="s">
        <v>62</v>
      </c>
      <c r="F4906" s="47" t="s">
        <v>2231</v>
      </c>
      <c r="G4906" s="47" t="s">
        <v>97</v>
      </c>
      <c r="H4906" s="47" t="s">
        <v>2232</v>
      </c>
      <c r="I4906" s="47" t="n">
        <v>3</v>
      </c>
    </row>
    <row r="4907" customFormat="false" ht="15" hidden="false" customHeight="false" outlineLevel="0" collapsed="false">
      <c r="A4907" s="47" t="s">
        <v>7148</v>
      </c>
      <c r="B4907" s="47" t="s">
        <v>1249</v>
      </c>
      <c r="C4907" s="48" t="n">
        <v>46116</v>
      </c>
      <c r="D4907" s="47" t="s">
        <v>75</v>
      </c>
      <c r="E4907" s="47" t="s">
        <v>62</v>
      </c>
      <c r="F4907" s="47" t="s">
        <v>2228</v>
      </c>
      <c r="G4907" s="47" t="s">
        <v>97</v>
      </c>
      <c r="H4907" s="47" t="s">
        <v>2232</v>
      </c>
      <c r="I4907" s="47" t="n">
        <v>5</v>
      </c>
    </row>
    <row r="4908" customFormat="false" ht="15" hidden="false" customHeight="false" outlineLevel="0" collapsed="false">
      <c r="A4908" s="47" t="s">
        <v>7149</v>
      </c>
      <c r="B4908" s="47" t="s">
        <v>1249</v>
      </c>
      <c r="C4908" s="48" t="n">
        <v>46116</v>
      </c>
      <c r="D4908" s="47" t="s">
        <v>75</v>
      </c>
      <c r="E4908" s="47" t="s">
        <v>62</v>
      </c>
      <c r="F4908" s="47" t="s">
        <v>2228</v>
      </c>
      <c r="G4908" s="47" t="s">
        <v>97</v>
      </c>
      <c r="H4908" s="47" t="s">
        <v>2232</v>
      </c>
      <c r="I4908" s="47" t="n">
        <v>4</v>
      </c>
    </row>
    <row r="4909" customFormat="false" ht="15" hidden="false" customHeight="false" outlineLevel="0" collapsed="false">
      <c r="A4909" s="47" t="s">
        <v>7150</v>
      </c>
      <c r="B4909" s="47" t="s">
        <v>1250</v>
      </c>
      <c r="C4909" s="48" t="n">
        <v>46116</v>
      </c>
      <c r="D4909" s="47" t="s">
        <v>73</v>
      </c>
      <c r="E4909" s="47" t="s">
        <v>63</v>
      </c>
      <c r="F4909" s="47" t="s">
        <v>2252</v>
      </c>
      <c r="G4909" s="47" t="s">
        <v>93</v>
      </c>
      <c r="H4909" s="47" t="s">
        <v>2253</v>
      </c>
      <c r="I4909" s="47" t="n">
        <v>12</v>
      </c>
    </row>
    <row r="4910" customFormat="false" ht="15" hidden="false" customHeight="false" outlineLevel="0" collapsed="false">
      <c r="A4910" s="47" t="s">
        <v>7151</v>
      </c>
      <c r="B4910" s="47" t="s">
        <v>1250</v>
      </c>
      <c r="C4910" s="48" t="n">
        <v>46116</v>
      </c>
      <c r="D4910" s="47" t="s">
        <v>73</v>
      </c>
      <c r="E4910" s="47" t="s">
        <v>63</v>
      </c>
      <c r="F4910" s="47" t="s">
        <v>2255</v>
      </c>
      <c r="G4910" s="47" t="s">
        <v>95</v>
      </c>
      <c r="H4910" s="47" t="s">
        <v>2245</v>
      </c>
      <c r="I4910" s="47" t="n">
        <v>39</v>
      </c>
    </row>
    <row r="4911" customFormat="false" ht="15" hidden="false" customHeight="false" outlineLevel="0" collapsed="false">
      <c r="A4911" s="47" t="s">
        <v>7152</v>
      </c>
      <c r="B4911" s="47" t="s">
        <v>1250</v>
      </c>
      <c r="C4911" s="48" t="n">
        <v>46116</v>
      </c>
      <c r="D4911" s="47" t="s">
        <v>73</v>
      </c>
      <c r="E4911" s="47" t="s">
        <v>63</v>
      </c>
      <c r="F4911" s="47" t="s">
        <v>2252</v>
      </c>
      <c r="G4911" s="47" t="s">
        <v>96</v>
      </c>
      <c r="H4911" s="47" t="s">
        <v>2270</v>
      </c>
      <c r="I4911" s="47" t="n">
        <v>21</v>
      </c>
    </row>
    <row r="4912" customFormat="false" ht="15" hidden="false" customHeight="false" outlineLevel="0" collapsed="false">
      <c r="A4912" s="47" t="s">
        <v>7153</v>
      </c>
      <c r="B4912" s="47" t="s">
        <v>1250</v>
      </c>
      <c r="C4912" s="48" t="n">
        <v>46116</v>
      </c>
      <c r="D4912" s="47" t="s">
        <v>73</v>
      </c>
      <c r="E4912" s="47" t="s">
        <v>63</v>
      </c>
      <c r="F4912" s="47" t="s">
        <v>2255</v>
      </c>
      <c r="G4912" s="47" t="s">
        <v>97</v>
      </c>
      <c r="H4912" s="47" t="s">
        <v>2232</v>
      </c>
      <c r="I4912" s="47" t="n">
        <v>2</v>
      </c>
    </row>
    <row r="4913" customFormat="false" ht="15" hidden="false" customHeight="false" outlineLevel="0" collapsed="false">
      <c r="A4913" s="47" t="s">
        <v>7154</v>
      </c>
      <c r="B4913" s="47" t="s">
        <v>1250</v>
      </c>
      <c r="C4913" s="48" t="n">
        <v>46116</v>
      </c>
      <c r="D4913" s="47" t="s">
        <v>73</v>
      </c>
      <c r="E4913" s="47" t="s">
        <v>63</v>
      </c>
      <c r="F4913" s="47" t="s">
        <v>2255</v>
      </c>
      <c r="G4913" s="47" t="s">
        <v>97</v>
      </c>
      <c r="H4913" s="47" t="s">
        <v>2232</v>
      </c>
      <c r="I4913" s="47" t="n">
        <v>2</v>
      </c>
    </row>
    <row r="4914" customFormat="false" ht="15" hidden="false" customHeight="false" outlineLevel="0" collapsed="false">
      <c r="A4914" s="47" t="s">
        <v>7155</v>
      </c>
      <c r="B4914" s="47" t="s">
        <v>1250</v>
      </c>
      <c r="C4914" s="48" t="n">
        <v>46116</v>
      </c>
      <c r="D4914" s="47" t="s">
        <v>73</v>
      </c>
      <c r="E4914" s="47" t="s">
        <v>63</v>
      </c>
      <c r="F4914" s="47" t="s">
        <v>2255</v>
      </c>
      <c r="G4914" s="47" t="s">
        <v>97</v>
      </c>
      <c r="H4914" s="47" t="s">
        <v>2232</v>
      </c>
      <c r="I4914" s="47" t="n">
        <v>3</v>
      </c>
    </row>
    <row r="4915" customFormat="false" ht="15" hidden="false" customHeight="false" outlineLevel="0" collapsed="false">
      <c r="A4915" s="47" t="s">
        <v>7156</v>
      </c>
      <c r="B4915" s="47" t="s">
        <v>1250</v>
      </c>
      <c r="C4915" s="48" t="n">
        <v>46116</v>
      </c>
      <c r="D4915" s="47" t="s">
        <v>73</v>
      </c>
      <c r="E4915" s="47" t="s">
        <v>63</v>
      </c>
      <c r="F4915" s="47" t="s">
        <v>2260</v>
      </c>
      <c r="G4915" s="47" t="s">
        <v>97</v>
      </c>
      <c r="H4915" s="47" t="s">
        <v>2232</v>
      </c>
      <c r="I4915" s="47" t="n">
        <v>3</v>
      </c>
    </row>
    <row r="4916" customFormat="false" ht="15" hidden="false" customHeight="false" outlineLevel="0" collapsed="false">
      <c r="A4916" s="47" t="s">
        <v>7157</v>
      </c>
      <c r="B4916" s="47" t="s">
        <v>1250</v>
      </c>
      <c r="C4916" s="48" t="n">
        <v>46116</v>
      </c>
      <c r="D4916" s="47" t="s">
        <v>73</v>
      </c>
      <c r="E4916" s="47" t="s">
        <v>63</v>
      </c>
      <c r="F4916" s="47" t="s">
        <v>2255</v>
      </c>
      <c r="G4916" s="47" t="s">
        <v>97</v>
      </c>
      <c r="H4916" s="47" t="s">
        <v>2232</v>
      </c>
      <c r="I4916" s="47" t="n">
        <v>5</v>
      </c>
    </row>
    <row r="4917" customFormat="false" ht="15" hidden="false" customHeight="false" outlineLevel="0" collapsed="false">
      <c r="A4917" s="47" t="s">
        <v>7158</v>
      </c>
      <c r="B4917" s="47" t="s">
        <v>1250</v>
      </c>
      <c r="C4917" s="48" t="n">
        <v>46116</v>
      </c>
      <c r="D4917" s="47" t="s">
        <v>73</v>
      </c>
      <c r="E4917" s="47" t="s">
        <v>63</v>
      </c>
      <c r="F4917" s="47" t="s">
        <v>2252</v>
      </c>
      <c r="G4917" s="47" t="s">
        <v>97</v>
      </c>
      <c r="H4917" s="47" t="s">
        <v>2232</v>
      </c>
      <c r="I4917" s="47" t="n">
        <v>3</v>
      </c>
    </row>
    <row r="4918" customFormat="false" ht="15" hidden="false" customHeight="false" outlineLevel="0" collapsed="false">
      <c r="A4918" s="47" t="s">
        <v>7159</v>
      </c>
      <c r="B4918" s="47" t="s">
        <v>1250</v>
      </c>
      <c r="C4918" s="48" t="n">
        <v>46116</v>
      </c>
      <c r="D4918" s="47" t="s">
        <v>73</v>
      </c>
      <c r="E4918" s="47" t="s">
        <v>63</v>
      </c>
      <c r="F4918" s="47" t="s">
        <v>2255</v>
      </c>
      <c r="G4918" s="47" t="s">
        <v>97</v>
      </c>
      <c r="H4918" s="47" t="s">
        <v>2232</v>
      </c>
      <c r="I4918" s="47" t="n">
        <v>2</v>
      </c>
    </row>
    <row r="4919" customFormat="false" ht="15" hidden="false" customHeight="false" outlineLevel="0" collapsed="false">
      <c r="A4919" s="47" t="s">
        <v>7160</v>
      </c>
      <c r="B4919" s="47" t="s">
        <v>1251</v>
      </c>
      <c r="C4919" s="48" t="n">
        <v>46116</v>
      </c>
      <c r="D4919" s="47" t="s">
        <v>74</v>
      </c>
      <c r="E4919" s="47" t="s">
        <v>63</v>
      </c>
      <c r="F4919" s="47" t="s">
        <v>2255</v>
      </c>
      <c r="G4919" s="47" t="s">
        <v>93</v>
      </c>
      <c r="H4919" s="47" t="s">
        <v>2253</v>
      </c>
      <c r="I4919" s="47" t="n">
        <v>28</v>
      </c>
    </row>
    <row r="4920" customFormat="false" ht="15" hidden="false" customHeight="false" outlineLevel="0" collapsed="false">
      <c r="A4920" s="47" t="s">
        <v>7161</v>
      </c>
      <c r="B4920" s="47" t="s">
        <v>1251</v>
      </c>
      <c r="C4920" s="48" t="n">
        <v>46116</v>
      </c>
      <c r="D4920" s="47" t="s">
        <v>74</v>
      </c>
      <c r="E4920" s="47" t="s">
        <v>63</v>
      </c>
      <c r="F4920" s="47" t="s">
        <v>2255</v>
      </c>
      <c r="G4920" s="47" t="s">
        <v>93</v>
      </c>
      <c r="H4920" s="47" t="s">
        <v>2253</v>
      </c>
      <c r="I4920" s="47" t="n">
        <v>21</v>
      </c>
    </row>
    <row r="4921" customFormat="false" ht="15" hidden="false" customHeight="false" outlineLevel="0" collapsed="false">
      <c r="A4921" s="47" t="s">
        <v>7162</v>
      </c>
      <c r="B4921" s="47" t="s">
        <v>1251</v>
      </c>
      <c r="C4921" s="48" t="n">
        <v>46116</v>
      </c>
      <c r="D4921" s="47" t="s">
        <v>74</v>
      </c>
      <c r="E4921" s="47" t="s">
        <v>63</v>
      </c>
      <c r="F4921" s="47" t="s">
        <v>2255</v>
      </c>
      <c r="G4921" s="47" t="s">
        <v>93</v>
      </c>
      <c r="H4921" s="47" t="s">
        <v>2253</v>
      </c>
      <c r="I4921" s="47" t="n">
        <v>57</v>
      </c>
    </row>
    <row r="4922" customFormat="false" ht="15" hidden="false" customHeight="false" outlineLevel="0" collapsed="false">
      <c r="A4922" s="47" t="s">
        <v>7163</v>
      </c>
      <c r="B4922" s="47" t="s">
        <v>1251</v>
      </c>
      <c r="C4922" s="48" t="n">
        <v>46116</v>
      </c>
      <c r="D4922" s="47" t="s">
        <v>74</v>
      </c>
      <c r="E4922" s="47" t="s">
        <v>63</v>
      </c>
      <c r="F4922" s="47" t="s">
        <v>2255</v>
      </c>
      <c r="G4922" s="47" t="s">
        <v>93</v>
      </c>
      <c r="H4922" s="47" t="s">
        <v>2253</v>
      </c>
      <c r="I4922" s="47" t="n">
        <v>68</v>
      </c>
    </row>
    <row r="4923" customFormat="false" ht="15" hidden="false" customHeight="false" outlineLevel="0" collapsed="false">
      <c r="A4923" s="47" t="s">
        <v>7164</v>
      </c>
      <c r="B4923" s="47" t="s">
        <v>1251</v>
      </c>
      <c r="C4923" s="48" t="n">
        <v>46116</v>
      </c>
      <c r="D4923" s="47" t="s">
        <v>74</v>
      </c>
      <c r="E4923" s="47" t="s">
        <v>63</v>
      </c>
      <c r="F4923" s="47" t="s">
        <v>2255</v>
      </c>
      <c r="G4923" s="47" t="s">
        <v>93</v>
      </c>
      <c r="H4923" s="47" t="s">
        <v>2253</v>
      </c>
      <c r="I4923" s="47" t="n">
        <v>104</v>
      </c>
    </row>
    <row r="4924" customFormat="false" ht="15" hidden="false" customHeight="false" outlineLevel="0" collapsed="false">
      <c r="A4924" s="47" t="s">
        <v>7165</v>
      </c>
      <c r="B4924" s="47" t="s">
        <v>1251</v>
      </c>
      <c r="C4924" s="48" t="n">
        <v>46116</v>
      </c>
      <c r="D4924" s="47" t="s">
        <v>74</v>
      </c>
      <c r="E4924" s="47" t="s">
        <v>63</v>
      </c>
      <c r="F4924" s="47" t="s">
        <v>2255</v>
      </c>
      <c r="G4924" s="47" t="s">
        <v>97</v>
      </c>
      <c r="H4924" s="47" t="s">
        <v>2232</v>
      </c>
      <c r="I4924" s="47" t="n">
        <v>2</v>
      </c>
    </row>
    <row r="4925" customFormat="false" ht="15" hidden="false" customHeight="false" outlineLevel="0" collapsed="false">
      <c r="A4925" s="47" t="s">
        <v>7166</v>
      </c>
      <c r="B4925" s="47" t="s">
        <v>1251</v>
      </c>
      <c r="C4925" s="48" t="n">
        <v>46116</v>
      </c>
      <c r="D4925" s="47" t="s">
        <v>74</v>
      </c>
      <c r="E4925" s="47" t="s">
        <v>63</v>
      </c>
      <c r="F4925" s="47" t="s">
        <v>2252</v>
      </c>
      <c r="G4925" s="47" t="s">
        <v>97</v>
      </c>
      <c r="H4925" s="47" t="s">
        <v>2232</v>
      </c>
      <c r="I4925" s="47" t="n">
        <v>5</v>
      </c>
    </row>
    <row r="4926" customFormat="false" ht="15" hidden="false" customHeight="false" outlineLevel="0" collapsed="false">
      <c r="A4926" s="47" t="s">
        <v>7167</v>
      </c>
      <c r="B4926" s="47" t="s">
        <v>1251</v>
      </c>
      <c r="C4926" s="48" t="n">
        <v>46116</v>
      </c>
      <c r="D4926" s="47" t="s">
        <v>74</v>
      </c>
      <c r="E4926" s="47" t="s">
        <v>63</v>
      </c>
      <c r="F4926" s="47" t="s">
        <v>2260</v>
      </c>
      <c r="G4926" s="47" t="s">
        <v>97</v>
      </c>
      <c r="H4926" s="47" t="s">
        <v>2232</v>
      </c>
      <c r="I4926" s="47" t="n">
        <v>5</v>
      </c>
    </row>
    <row r="4927" customFormat="false" ht="15" hidden="false" customHeight="false" outlineLevel="0" collapsed="false">
      <c r="A4927" s="47" t="s">
        <v>7168</v>
      </c>
      <c r="B4927" s="47" t="s">
        <v>1251</v>
      </c>
      <c r="C4927" s="48" t="n">
        <v>46116</v>
      </c>
      <c r="D4927" s="47" t="s">
        <v>74</v>
      </c>
      <c r="E4927" s="47" t="s">
        <v>63</v>
      </c>
      <c r="F4927" s="47" t="s">
        <v>2252</v>
      </c>
      <c r="G4927" s="47" t="s">
        <v>97</v>
      </c>
      <c r="H4927" s="47" t="s">
        <v>2232</v>
      </c>
      <c r="I4927" s="47" t="n">
        <v>2</v>
      </c>
    </row>
    <row r="4928" customFormat="false" ht="15" hidden="false" customHeight="false" outlineLevel="0" collapsed="false">
      <c r="A4928" s="47" t="s">
        <v>7169</v>
      </c>
      <c r="B4928" s="47" t="s">
        <v>1251</v>
      </c>
      <c r="C4928" s="48" t="n">
        <v>46116</v>
      </c>
      <c r="D4928" s="47" t="s">
        <v>74</v>
      </c>
      <c r="E4928" s="47" t="s">
        <v>63</v>
      </c>
      <c r="F4928" s="47" t="s">
        <v>2255</v>
      </c>
      <c r="G4928" s="47" t="s">
        <v>97</v>
      </c>
      <c r="H4928" s="47" t="s">
        <v>2232</v>
      </c>
      <c r="I4928" s="47" t="n">
        <v>5</v>
      </c>
    </row>
    <row r="4929" customFormat="false" ht="15" hidden="false" customHeight="false" outlineLevel="0" collapsed="false">
      <c r="A4929" s="47" t="s">
        <v>7170</v>
      </c>
      <c r="B4929" s="47" t="s">
        <v>1252</v>
      </c>
      <c r="C4929" s="48" t="n">
        <v>46116</v>
      </c>
      <c r="D4929" s="47" t="s">
        <v>75</v>
      </c>
      <c r="E4929" s="47" t="s">
        <v>63</v>
      </c>
      <c r="F4929" s="47" t="s">
        <v>2255</v>
      </c>
      <c r="G4929" s="47" t="s">
        <v>93</v>
      </c>
      <c r="H4929" s="47" t="s">
        <v>2253</v>
      </c>
      <c r="I4929" s="47" t="n">
        <v>20</v>
      </c>
    </row>
    <row r="4930" customFormat="false" ht="15" hidden="false" customHeight="false" outlineLevel="0" collapsed="false">
      <c r="A4930" s="47" t="s">
        <v>7171</v>
      </c>
      <c r="B4930" s="47" t="s">
        <v>1252</v>
      </c>
      <c r="C4930" s="48" t="n">
        <v>46116</v>
      </c>
      <c r="D4930" s="47" t="s">
        <v>75</v>
      </c>
      <c r="E4930" s="47" t="s">
        <v>63</v>
      </c>
      <c r="F4930" s="47" t="s">
        <v>2255</v>
      </c>
      <c r="G4930" s="47" t="s">
        <v>93</v>
      </c>
      <c r="H4930" s="47" t="s">
        <v>2253</v>
      </c>
      <c r="I4930" s="47" t="n">
        <v>167</v>
      </c>
    </row>
    <row r="4931" customFormat="false" ht="15" hidden="false" customHeight="false" outlineLevel="0" collapsed="false">
      <c r="A4931" s="47" t="s">
        <v>7172</v>
      </c>
      <c r="B4931" s="47" t="s">
        <v>1252</v>
      </c>
      <c r="C4931" s="48" t="n">
        <v>46116</v>
      </c>
      <c r="D4931" s="47" t="s">
        <v>75</v>
      </c>
      <c r="E4931" s="47" t="s">
        <v>63</v>
      </c>
      <c r="F4931" s="47" t="s">
        <v>2255</v>
      </c>
      <c r="G4931" s="47" t="s">
        <v>93</v>
      </c>
      <c r="H4931" s="47" t="s">
        <v>2253</v>
      </c>
      <c r="I4931" s="47" t="n">
        <v>51</v>
      </c>
    </row>
    <row r="4932" customFormat="false" ht="15" hidden="false" customHeight="false" outlineLevel="0" collapsed="false">
      <c r="A4932" s="47" t="s">
        <v>7173</v>
      </c>
      <c r="B4932" s="47" t="s">
        <v>1252</v>
      </c>
      <c r="C4932" s="48" t="n">
        <v>46116</v>
      </c>
      <c r="D4932" s="47" t="s">
        <v>75</v>
      </c>
      <c r="E4932" s="47" t="s">
        <v>63</v>
      </c>
      <c r="F4932" s="47" t="s">
        <v>2252</v>
      </c>
      <c r="G4932" s="47" t="s">
        <v>96</v>
      </c>
      <c r="H4932" s="47" t="s">
        <v>2270</v>
      </c>
      <c r="I4932" s="47" t="n">
        <v>21</v>
      </c>
    </row>
    <row r="4933" customFormat="false" ht="15" hidden="false" customHeight="false" outlineLevel="0" collapsed="false">
      <c r="A4933" s="47" t="s">
        <v>7174</v>
      </c>
      <c r="B4933" s="47" t="s">
        <v>1252</v>
      </c>
      <c r="C4933" s="48" t="n">
        <v>46116</v>
      </c>
      <c r="D4933" s="47" t="s">
        <v>75</v>
      </c>
      <c r="E4933" s="47" t="s">
        <v>63</v>
      </c>
      <c r="F4933" s="47" t="s">
        <v>2255</v>
      </c>
      <c r="G4933" s="47" t="s">
        <v>97</v>
      </c>
      <c r="H4933" s="47" t="s">
        <v>2232</v>
      </c>
      <c r="I4933" s="47" t="n">
        <v>4</v>
      </c>
    </row>
    <row r="4934" customFormat="false" ht="15" hidden="false" customHeight="false" outlineLevel="0" collapsed="false">
      <c r="A4934" s="47" t="s">
        <v>7175</v>
      </c>
      <c r="B4934" s="47" t="s">
        <v>1252</v>
      </c>
      <c r="C4934" s="48" t="n">
        <v>46116</v>
      </c>
      <c r="D4934" s="47" t="s">
        <v>75</v>
      </c>
      <c r="E4934" s="47" t="s">
        <v>63</v>
      </c>
      <c r="F4934" s="47" t="s">
        <v>2252</v>
      </c>
      <c r="G4934" s="47" t="s">
        <v>97</v>
      </c>
      <c r="H4934" s="47" t="s">
        <v>2232</v>
      </c>
      <c r="I4934" s="47" t="n">
        <v>3</v>
      </c>
    </row>
    <row r="4935" customFormat="false" ht="15" hidden="false" customHeight="false" outlineLevel="0" collapsed="false">
      <c r="A4935" s="47" t="s">
        <v>7176</v>
      </c>
      <c r="B4935" s="47" t="s">
        <v>1252</v>
      </c>
      <c r="C4935" s="48" t="n">
        <v>46116</v>
      </c>
      <c r="D4935" s="47" t="s">
        <v>75</v>
      </c>
      <c r="E4935" s="47" t="s">
        <v>63</v>
      </c>
      <c r="F4935" s="47" t="s">
        <v>2255</v>
      </c>
      <c r="G4935" s="47" t="s">
        <v>97</v>
      </c>
      <c r="H4935" s="47" t="s">
        <v>2232</v>
      </c>
      <c r="I4935" s="47" t="n">
        <v>2</v>
      </c>
    </row>
    <row r="4936" customFormat="false" ht="15" hidden="false" customHeight="false" outlineLevel="0" collapsed="false">
      <c r="A4936" s="47" t="s">
        <v>7177</v>
      </c>
      <c r="B4936" s="47" t="s">
        <v>1252</v>
      </c>
      <c r="C4936" s="48" t="n">
        <v>46116</v>
      </c>
      <c r="D4936" s="47" t="s">
        <v>75</v>
      </c>
      <c r="E4936" s="47" t="s">
        <v>63</v>
      </c>
      <c r="F4936" s="47" t="s">
        <v>2252</v>
      </c>
      <c r="G4936" s="47" t="s">
        <v>97</v>
      </c>
      <c r="H4936" s="47" t="s">
        <v>2232</v>
      </c>
      <c r="I4936" s="47" t="n">
        <v>2</v>
      </c>
    </row>
    <row r="4937" customFormat="false" ht="15" hidden="false" customHeight="false" outlineLevel="0" collapsed="false">
      <c r="A4937" s="47" t="s">
        <v>7178</v>
      </c>
      <c r="B4937" s="47" t="s">
        <v>1252</v>
      </c>
      <c r="C4937" s="48" t="n">
        <v>46116</v>
      </c>
      <c r="D4937" s="47" t="s">
        <v>75</v>
      </c>
      <c r="E4937" s="47" t="s">
        <v>63</v>
      </c>
      <c r="F4937" s="47" t="s">
        <v>2255</v>
      </c>
      <c r="G4937" s="47" t="s">
        <v>97</v>
      </c>
      <c r="H4937" s="47" t="s">
        <v>2232</v>
      </c>
      <c r="I4937" s="47" t="n">
        <v>4</v>
      </c>
    </row>
    <row r="4938" customFormat="false" ht="15" hidden="false" customHeight="false" outlineLevel="0" collapsed="false">
      <c r="A4938" s="47" t="s">
        <v>7179</v>
      </c>
      <c r="B4938" s="47" t="s">
        <v>1252</v>
      </c>
      <c r="C4938" s="48" t="n">
        <v>46116</v>
      </c>
      <c r="D4938" s="47" t="s">
        <v>75</v>
      </c>
      <c r="E4938" s="47" t="s">
        <v>63</v>
      </c>
      <c r="F4938" s="47" t="s">
        <v>2252</v>
      </c>
      <c r="G4938" s="47" t="s">
        <v>97</v>
      </c>
      <c r="H4938" s="47" t="s">
        <v>2232</v>
      </c>
      <c r="I4938" s="47" t="n">
        <v>4</v>
      </c>
    </row>
    <row r="4939" customFormat="false" ht="15" hidden="false" customHeight="false" outlineLevel="0" collapsed="false">
      <c r="A4939" s="47" t="s">
        <v>7180</v>
      </c>
      <c r="B4939" s="47" t="s">
        <v>1252</v>
      </c>
      <c r="C4939" s="48" t="n">
        <v>46116</v>
      </c>
      <c r="D4939" s="47" t="s">
        <v>75</v>
      </c>
      <c r="E4939" s="47" t="s">
        <v>63</v>
      </c>
      <c r="F4939" s="47" t="s">
        <v>2255</v>
      </c>
      <c r="G4939" s="47" t="s">
        <v>98</v>
      </c>
      <c r="H4939" s="47" t="s">
        <v>2382</v>
      </c>
      <c r="I4939" s="47" t="n">
        <v>16</v>
      </c>
    </row>
    <row r="4940" customFormat="false" ht="15" hidden="false" customHeight="false" outlineLevel="0" collapsed="false">
      <c r="A4940" s="47" t="s">
        <v>7181</v>
      </c>
      <c r="B4940" s="47" t="s">
        <v>1253</v>
      </c>
      <c r="C4940" s="48" t="n">
        <v>46116</v>
      </c>
      <c r="D4940" s="47" t="s">
        <v>73</v>
      </c>
      <c r="E4940" s="47" t="s">
        <v>64</v>
      </c>
      <c r="F4940" s="47" t="s">
        <v>2280</v>
      </c>
      <c r="G4940" s="47" t="s">
        <v>93</v>
      </c>
      <c r="H4940" s="47" t="s">
        <v>2253</v>
      </c>
      <c r="I4940" s="47" t="n">
        <v>24</v>
      </c>
    </row>
    <row r="4941" customFormat="false" ht="15" hidden="false" customHeight="false" outlineLevel="0" collapsed="false">
      <c r="A4941" s="47" t="s">
        <v>7182</v>
      </c>
      <c r="B4941" s="47" t="s">
        <v>1253</v>
      </c>
      <c r="C4941" s="48" t="n">
        <v>46116</v>
      </c>
      <c r="D4941" s="47" t="s">
        <v>73</v>
      </c>
      <c r="E4941" s="47" t="s">
        <v>64</v>
      </c>
      <c r="F4941" s="47" t="s">
        <v>2278</v>
      </c>
      <c r="G4941" s="47" t="s">
        <v>97</v>
      </c>
      <c r="H4941" s="47" t="s">
        <v>2232</v>
      </c>
      <c r="I4941" s="47" t="n">
        <v>6</v>
      </c>
    </row>
    <row r="4942" customFormat="false" ht="15" hidden="false" customHeight="false" outlineLevel="0" collapsed="false">
      <c r="A4942" s="47" t="s">
        <v>7183</v>
      </c>
      <c r="B4942" s="47" t="s">
        <v>1253</v>
      </c>
      <c r="C4942" s="48" t="n">
        <v>46116</v>
      </c>
      <c r="D4942" s="47" t="s">
        <v>73</v>
      </c>
      <c r="E4942" s="47" t="s">
        <v>64</v>
      </c>
      <c r="F4942" s="47" t="s">
        <v>2280</v>
      </c>
      <c r="G4942" s="47" t="s">
        <v>97</v>
      </c>
      <c r="H4942" s="47" t="s">
        <v>2232</v>
      </c>
      <c r="I4942" s="47" t="n">
        <v>3</v>
      </c>
    </row>
    <row r="4943" customFormat="false" ht="15" hidden="false" customHeight="false" outlineLevel="0" collapsed="false">
      <c r="A4943" s="47" t="s">
        <v>7184</v>
      </c>
      <c r="B4943" s="47" t="s">
        <v>1253</v>
      </c>
      <c r="C4943" s="48" t="n">
        <v>46116</v>
      </c>
      <c r="D4943" s="47" t="s">
        <v>73</v>
      </c>
      <c r="E4943" s="47" t="s">
        <v>64</v>
      </c>
      <c r="F4943" s="47" t="s">
        <v>2278</v>
      </c>
      <c r="G4943" s="47" t="s">
        <v>97</v>
      </c>
      <c r="H4943" s="47" t="s">
        <v>2232</v>
      </c>
      <c r="I4943" s="47" t="n">
        <v>4</v>
      </c>
    </row>
    <row r="4944" customFormat="false" ht="15" hidden="false" customHeight="false" outlineLevel="0" collapsed="false">
      <c r="A4944" s="47" t="s">
        <v>7185</v>
      </c>
      <c r="B4944" s="47" t="s">
        <v>1254</v>
      </c>
      <c r="C4944" s="48" t="n">
        <v>46116</v>
      </c>
      <c r="D4944" s="47" t="s">
        <v>74</v>
      </c>
      <c r="E4944" s="47" t="s">
        <v>64</v>
      </c>
      <c r="F4944" s="47" t="s">
        <v>2278</v>
      </c>
      <c r="G4944" s="47" t="s">
        <v>97</v>
      </c>
      <c r="H4944" s="47" t="s">
        <v>2232</v>
      </c>
      <c r="I4944" s="47" t="n">
        <v>3</v>
      </c>
    </row>
    <row r="4945" customFormat="false" ht="15" hidden="false" customHeight="false" outlineLevel="0" collapsed="false">
      <c r="A4945" s="47" t="s">
        <v>7186</v>
      </c>
      <c r="B4945" s="47" t="s">
        <v>1254</v>
      </c>
      <c r="C4945" s="48" t="n">
        <v>46116</v>
      </c>
      <c r="D4945" s="47" t="s">
        <v>74</v>
      </c>
      <c r="E4945" s="47" t="s">
        <v>64</v>
      </c>
      <c r="F4945" s="47" t="s">
        <v>2278</v>
      </c>
      <c r="G4945" s="47" t="s">
        <v>97</v>
      </c>
      <c r="H4945" s="47" t="s">
        <v>2232</v>
      </c>
      <c r="I4945" s="47" t="n">
        <v>4</v>
      </c>
    </row>
    <row r="4946" customFormat="false" ht="15" hidden="false" customHeight="false" outlineLevel="0" collapsed="false">
      <c r="A4946" s="47" t="s">
        <v>7187</v>
      </c>
      <c r="B4946" s="47" t="s">
        <v>1255</v>
      </c>
      <c r="C4946" s="48" t="n">
        <v>46116</v>
      </c>
      <c r="D4946" s="47" t="s">
        <v>73</v>
      </c>
      <c r="E4946" s="47" t="s">
        <v>65</v>
      </c>
      <c r="F4946" s="47" t="s">
        <v>2289</v>
      </c>
      <c r="G4946" s="47" t="s">
        <v>97</v>
      </c>
      <c r="H4946" s="47" t="s">
        <v>2232</v>
      </c>
      <c r="I4946" s="47" t="n">
        <v>4</v>
      </c>
    </row>
    <row r="4947" customFormat="false" ht="15" hidden="false" customHeight="false" outlineLevel="0" collapsed="false">
      <c r="A4947" s="47" t="s">
        <v>7188</v>
      </c>
      <c r="B4947" s="47" t="s">
        <v>1255</v>
      </c>
      <c r="C4947" s="48" t="n">
        <v>46116</v>
      </c>
      <c r="D4947" s="47" t="s">
        <v>73</v>
      </c>
      <c r="E4947" s="47" t="s">
        <v>65</v>
      </c>
      <c r="F4947" s="47" t="s">
        <v>2289</v>
      </c>
      <c r="G4947" s="47" t="s">
        <v>97</v>
      </c>
      <c r="H4947" s="47" t="s">
        <v>2232</v>
      </c>
      <c r="I4947" s="47" t="n">
        <v>2</v>
      </c>
    </row>
    <row r="4948" customFormat="false" ht="15" hidden="false" customHeight="false" outlineLevel="0" collapsed="false">
      <c r="A4948" s="47" t="s">
        <v>7189</v>
      </c>
      <c r="B4948" s="47" t="s">
        <v>1255</v>
      </c>
      <c r="C4948" s="48" t="n">
        <v>46116</v>
      </c>
      <c r="D4948" s="47" t="s">
        <v>73</v>
      </c>
      <c r="E4948" s="47" t="s">
        <v>65</v>
      </c>
      <c r="F4948" s="47" t="s">
        <v>2289</v>
      </c>
      <c r="G4948" s="47" t="s">
        <v>97</v>
      </c>
      <c r="H4948" s="47" t="s">
        <v>2232</v>
      </c>
      <c r="I4948" s="47" t="n">
        <v>3</v>
      </c>
    </row>
    <row r="4949" customFormat="false" ht="15" hidden="false" customHeight="false" outlineLevel="0" collapsed="false">
      <c r="A4949" s="47" t="s">
        <v>7190</v>
      </c>
      <c r="B4949" s="47" t="s">
        <v>1255</v>
      </c>
      <c r="C4949" s="48" t="n">
        <v>46116</v>
      </c>
      <c r="D4949" s="47" t="s">
        <v>73</v>
      </c>
      <c r="E4949" s="47" t="s">
        <v>65</v>
      </c>
      <c r="F4949" s="47" t="s">
        <v>2284</v>
      </c>
      <c r="G4949" s="47" t="s">
        <v>97</v>
      </c>
      <c r="H4949" s="47" t="s">
        <v>2232</v>
      </c>
      <c r="I4949" s="47" t="n">
        <v>6</v>
      </c>
    </row>
    <row r="4950" customFormat="false" ht="15" hidden="false" customHeight="false" outlineLevel="0" collapsed="false">
      <c r="A4950" s="47" t="s">
        <v>7191</v>
      </c>
      <c r="B4950" s="47" t="s">
        <v>1255</v>
      </c>
      <c r="C4950" s="48" t="n">
        <v>46116</v>
      </c>
      <c r="D4950" s="47" t="s">
        <v>73</v>
      </c>
      <c r="E4950" s="47" t="s">
        <v>65</v>
      </c>
      <c r="F4950" s="47" t="s">
        <v>2284</v>
      </c>
      <c r="G4950" s="47" t="s">
        <v>97</v>
      </c>
      <c r="H4950" s="47" t="s">
        <v>2232</v>
      </c>
      <c r="I4950" s="47" t="n">
        <v>6</v>
      </c>
    </row>
    <row r="4951" customFormat="false" ht="15" hidden="false" customHeight="false" outlineLevel="0" collapsed="false">
      <c r="A4951" s="47" t="s">
        <v>7192</v>
      </c>
      <c r="B4951" s="47" t="s">
        <v>1255</v>
      </c>
      <c r="C4951" s="48" t="n">
        <v>46116</v>
      </c>
      <c r="D4951" s="47" t="s">
        <v>73</v>
      </c>
      <c r="E4951" s="47" t="s">
        <v>65</v>
      </c>
      <c r="F4951" s="47" t="s">
        <v>2289</v>
      </c>
      <c r="G4951" s="47" t="s">
        <v>97</v>
      </c>
      <c r="H4951" s="47" t="s">
        <v>2232</v>
      </c>
      <c r="I4951" s="47" t="n">
        <v>4</v>
      </c>
    </row>
    <row r="4952" customFormat="false" ht="15" hidden="false" customHeight="false" outlineLevel="0" collapsed="false">
      <c r="A4952" s="47" t="s">
        <v>7193</v>
      </c>
      <c r="B4952" s="47" t="s">
        <v>1255</v>
      </c>
      <c r="C4952" s="48" t="n">
        <v>46116</v>
      </c>
      <c r="D4952" s="47" t="s">
        <v>73</v>
      </c>
      <c r="E4952" s="47" t="s">
        <v>65</v>
      </c>
      <c r="F4952" s="47" t="s">
        <v>2284</v>
      </c>
      <c r="G4952" s="47" t="s">
        <v>98</v>
      </c>
      <c r="H4952" s="47" t="s">
        <v>2382</v>
      </c>
      <c r="I4952" s="47" t="n">
        <v>14</v>
      </c>
    </row>
    <row r="4953" customFormat="false" ht="15" hidden="false" customHeight="false" outlineLevel="0" collapsed="false">
      <c r="A4953" s="47" t="s">
        <v>7194</v>
      </c>
      <c r="B4953" s="47" t="s">
        <v>1257</v>
      </c>
      <c r="C4953" s="48" t="n">
        <v>46116</v>
      </c>
      <c r="D4953" s="47" t="s">
        <v>74</v>
      </c>
      <c r="E4953" s="47" t="s">
        <v>65</v>
      </c>
      <c r="F4953" s="47" t="s">
        <v>2284</v>
      </c>
      <c r="G4953" s="47" t="s">
        <v>97</v>
      </c>
      <c r="H4953" s="47" t="s">
        <v>2232</v>
      </c>
      <c r="I4953" s="47" t="n">
        <v>6</v>
      </c>
    </row>
    <row r="4954" customFormat="false" ht="15" hidden="false" customHeight="false" outlineLevel="0" collapsed="false">
      <c r="A4954" s="47" t="s">
        <v>7195</v>
      </c>
      <c r="B4954" s="47" t="s">
        <v>1257</v>
      </c>
      <c r="C4954" s="48" t="n">
        <v>46116</v>
      </c>
      <c r="D4954" s="47" t="s">
        <v>74</v>
      </c>
      <c r="E4954" s="47" t="s">
        <v>65</v>
      </c>
      <c r="F4954" s="47" t="s">
        <v>2289</v>
      </c>
      <c r="G4954" s="47" t="s">
        <v>97</v>
      </c>
      <c r="H4954" s="47" t="s">
        <v>2232</v>
      </c>
      <c r="I4954" s="47" t="n">
        <v>5</v>
      </c>
    </row>
    <row r="4955" customFormat="false" ht="15" hidden="false" customHeight="false" outlineLevel="0" collapsed="false">
      <c r="A4955" s="47" t="s">
        <v>7196</v>
      </c>
      <c r="B4955" s="47" t="s">
        <v>1257</v>
      </c>
      <c r="C4955" s="48" t="n">
        <v>46116</v>
      </c>
      <c r="D4955" s="47" t="s">
        <v>74</v>
      </c>
      <c r="E4955" s="47" t="s">
        <v>65</v>
      </c>
      <c r="F4955" s="47" t="s">
        <v>2284</v>
      </c>
      <c r="G4955" s="47" t="s">
        <v>97</v>
      </c>
      <c r="H4955" s="47" t="s">
        <v>2232</v>
      </c>
      <c r="I4955" s="47" t="n">
        <v>2</v>
      </c>
    </row>
    <row r="4956" customFormat="false" ht="15" hidden="false" customHeight="false" outlineLevel="0" collapsed="false">
      <c r="A4956" s="47" t="s">
        <v>7197</v>
      </c>
      <c r="B4956" s="47" t="s">
        <v>1257</v>
      </c>
      <c r="C4956" s="48" t="n">
        <v>46116</v>
      </c>
      <c r="D4956" s="47" t="s">
        <v>74</v>
      </c>
      <c r="E4956" s="47" t="s">
        <v>65</v>
      </c>
      <c r="F4956" s="47" t="s">
        <v>2284</v>
      </c>
      <c r="G4956" s="47" t="s">
        <v>97</v>
      </c>
      <c r="H4956" s="47" t="s">
        <v>2232</v>
      </c>
      <c r="I4956" s="47" t="n">
        <v>5</v>
      </c>
    </row>
    <row r="4957" customFormat="false" ht="15" hidden="false" customHeight="false" outlineLevel="0" collapsed="false">
      <c r="A4957" s="47" t="s">
        <v>7198</v>
      </c>
      <c r="B4957" s="47" t="s">
        <v>1257</v>
      </c>
      <c r="C4957" s="48" t="n">
        <v>46116</v>
      </c>
      <c r="D4957" s="47" t="s">
        <v>74</v>
      </c>
      <c r="E4957" s="47" t="s">
        <v>65</v>
      </c>
      <c r="F4957" s="47" t="s">
        <v>2284</v>
      </c>
      <c r="G4957" s="47" t="s">
        <v>97</v>
      </c>
      <c r="H4957" s="47" t="s">
        <v>2232</v>
      </c>
      <c r="I4957" s="47" t="n">
        <v>5</v>
      </c>
    </row>
    <row r="4958" customFormat="false" ht="15" hidden="false" customHeight="false" outlineLevel="0" collapsed="false">
      <c r="A4958" s="47" t="s">
        <v>7199</v>
      </c>
      <c r="B4958" s="47" t="s">
        <v>1257</v>
      </c>
      <c r="C4958" s="48" t="n">
        <v>46116</v>
      </c>
      <c r="D4958" s="47" t="s">
        <v>74</v>
      </c>
      <c r="E4958" s="47" t="s">
        <v>65</v>
      </c>
      <c r="F4958" s="47" t="s">
        <v>2284</v>
      </c>
      <c r="G4958" s="47" t="s">
        <v>97</v>
      </c>
      <c r="H4958" s="47" t="s">
        <v>2232</v>
      </c>
      <c r="I4958" s="47" t="n">
        <v>2</v>
      </c>
    </row>
    <row r="4959" customFormat="false" ht="15" hidden="false" customHeight="false" outlineLevel="0" collapsed="false">
      <c r="A4959" s="47" t="s">
        <v>7200</v>
      </c>
      <c r="B4959" s="47" t="s">
        <v>1258</v>
      </c>
      <c r="C4959" s="48" t="n">
        <v>46116</v>
      </c>
      <c r="D4959" s="47" t="s">
        <v>75</v>
      </c>
      <c r="E4959" s="47" t="s">
        <v>65</v>
      </c>
      <c r="F4959" s="47" t="s">
        <v>2284</v>
      </c>
      <c r="G4959" s="47" t="s">
        <v>95</v>
      </c>
      <c r="H4959" s="47" t="s">
        <v>2245</v>
      </c>
      <c r="I4959" s="47" t="n">
        <v>21</v>
      </c>
    </row>
    <row r="4960" customFormat="false" ht="15" hidden="false" customHeight="false" outlineLevel="0" collapsed="false">
      <c r="A4960" s="47" t="s">
        <v>7201</v>
      </c>
      <c r="B4960" s="47" t="s">
        <v>1258</v>
      </c>
      <c r="C4960" s="48" t="n">
        <v>46116</v>
      </c>
      <c r="D4960" s="47" t="s">
        <v>75</v>
      </c>
      <c r="E4960" s="47" t="s">
        <v>65</v>
      </c>
      <c r="F4960" s="47" t="s">
        <v>2284</v>
      </c>
      <c r="G4960" s="47" t="s">
        <v>97</v>
      </c>
      <c r="H4960" s="47" t="s">
        <v>2232</v>
      </c>
      <c r="I4960" s="47" t="n">
        <v>5</v>
      </c>
    </row>
    <row r="4961" customFormat="false" ht="15" hidden="false" customHeight="false" outlineLevel="0" collapsed="false">
      <c r="A4961" s="47" t="s">
        <v>7202</v>
      </c>
      <c r="B4961" s="47" t="s">
        <v>1258</v>
      </c>
      <c r="C4961" s="48" t="n">
        <v>46116</v>
      </c>
      <c r="D4961" s="47" t="s">
        <v>75</v>
      </c>
      <c r="E4961" s="47" t="s">
        <v>65</v>
      </c>
      <c r="F4961" s="47" t="s">
        <v>2284</v>
      </c>
      <c r="G4961" s="47" t="s">
        <v>97</v>
      </c>
      <c r="H4961" s="47" t="s">
        <v>2232</v>
      </c>
      <c r="I4961" s="47" t="n">
        <v>5</v>
      </c>
    </row>
    <row r="4962" customFormat="false" ht="15" hidden="false" customHeight="false" outlineLevel="0" collapsed="false">
      <c r="A4962" s="47" t="s">
        <v>7203</v>
      </c>
      <c r="B4962" s="47" t="s">
        <v>1258</v>
      </c>
      <c r="C4962" s="48" t="n">
        <v>46116</v>
      </c>
      <c r="D4962" s="47" t="s">
        <v>75</v>
      </c>
      <c r="E4962" s="47" t="s">
        <v>65</v>
      </c>
      <c r="F4962" s="47" t="s">
        <v>2284</v>
      </c>
      <c r="G4962" s="47" t="s">
        <v>97</v>
      </c>
      <c r="H4962" s="47" t="s">
        <v>2232</v>
      </c>
      <c r="I4962" s="47" t="n">
        <v>3</v>
      </c>
    </row>
    <row r="4963" customFormat="false" ht="15" hidden="false" customHeight="false" outlineLevel="0" collapsed="false">
      <c r="A4963" s="47" t="s">
        <v>7204</v>
      </c>
      <c r="B4963" s="47" t="s">
        <v>1258</v>
      </c>
      <c r="C4963" s="48" t="n">
        <v>46116</v>
      </c>
      <c r="D4963" s="47" t="s">
        <v>75</v>
      </c>
      <c r="E4963" s="47" t="s">
        <v>65</v>
      </c>
      <c r="F4963" s="47" t="s">
        <v>2289</v>
      </c>
      <c r="G4963" s="47" t="s">
        <v>97</v>
      </c>
      <c r="H4963" s="47" t="s">
        <v>2232</v>
      </c>
      <c r="I4963" s="47" t="n">
        <v>4</v>
      </c>
    </row>
    <row r="4964" customFormat="false" ht="15" hidden="false" customHeight="false" outlineLevel="0" collapsed="false">
      <c r="A4964" s="47" t="s">
        <v>7205</v>
      </c>
      <c r="B4964" s="47" t="s">
        <v>1258</v>
      </c>
      <c r="C4964" s="48" t="n">
        <v>46116</v>
      </c>
      <c r="D4964" s="47" t="s">
        <v>75</v>
      </c>
      <c r="E4964" s="47" t="s">
        <v>65</v>
      </c>
      <c r="F4964" s="47" t="s">
        <v>2284</v>
      </c>
      <c r="G4964" s="47" t="s">
        <v>97</v>
      </c>
      <c r="H4964" s="47" t="s">
        <v>2232</v>
      </c>
      <c r="I4964" s="47" t="n">
        <v>6</v>
      </c>
    </row>
    <row r="4965" customFormat="false" ht="15" hidden="false" customHeight="false" outlineLevel="0" collapsed="false">
      <c r="A4965" s="47" t="s">
        <v>7206</v>
      </c>
      <c r="B4965" s="47" t="s">
        <v>1259</v>
      </c>
      <c r="C4965" s="48" t="n">
        <v>46118</v>
      </c>
      <c r="D4965" s="47" t="s">
        <v>73</v>
      </c>
      <c r="E4965" s="47" t="s">
        <v>62</v>
      </c>
      <c r="F4965" s="47" t="s">
        <v>2228</v>
      </c>
      <c r="G4965" s="47" t="s">
        <v>94</v>
      </c>
      <c r="H4965" s="47" t="s">
        <v>2229</v>
      </c>
      <c r="I4965" s="47" t="n">
        <v>141</v>
      </c>
    </row>
    <row r="4966" customFormat="false" ht="15" hidden="false" customHeight="false" outlineLevel="0" collapsed="false">
      <c r="A4966" s="47" t="s">
        <v>7207</v>
      </c>
      <c r="B4966" s="47" t="s">
        <v>1259</v>
      </c>
      <c r="C4966" s="48" t="n">
        <v>46118</v>
      </c>
      <c r="D4966" s="47" t="s">
        <v>73</v>
      </c>
      <c r="E4966" s="47" t="s">
        <v>62</v>
      </c>
      <c r="F4966" s="47" t="s">
        <v>2231</v>
      </c>
      <c r="G4966" s="47" t="s">
        <v>96</v>
      </c>
      <c r="H4966" s="47" t="s">
        <v>2270</v>
      </c>
      <c r="I4966" s="47" t="n">
        <v>40</v>
      </c>
    </row>
    <row r="4967" customFormat="false" ht="15" hidden="false" customHeight="false" outlineLevel="0" collapsed="false">
      <c r="A4967" s="47" t="s">
        <v>7208</v>
      </c>
      <c r="B4967" s="47" t="s">
        <v>1259</v>
      </c>
      <c r="C4967" s="48" t="n">
        <v>46118</v>
      </c>
      <c r="D4967" s="47" t="s">
        <v>73</v>
      </c>
      <c r="E4967" s="47" t="s">
        <v>62</v>
      </c>
      <c r="F4967" s="47" t="s">
        <v>2228</v>
      </c>
      <c r="G4967" s="47" t="s">
        <v>97</v>
      </c>
      <c r="H4967" s="47" t="s">
        <v>2232</v>
      </c>
      <c r="I4967" s="47" t="n">
        <v>6</v>
      </c>
    </row>
    <row r="4968" customFormat="false" ht="15" hidden="false" customHeight="false" outlineLevel="0" collapsed="false">
      <c r="A4968" s="47" t="s">
        <v>7209</v>
      </c>
      <c r="B4968" s="47" t="s">
        <v>1259</v>
      </c>
      <c r="C4968" s="48" t="n">
        <v>46118</v>
      </c>
      <c r="D4968" s="47" t="s">
        <v>73</v>
      </c>
      <c r="E4968" s="47" t="s">
        <v>62</v>
      </c>
      <c r="F4968" s="47" t="s">
        <v>2228</v>
      </c>
      <c r="G4968" s="47" t="s">
        <v>97</v>
      </c>
      <c r="H4968" s="47" t="s">
        <v>2232</v>
      </c>
      <c r="I4968" s="47" t="n">
        <v>3</v>
      </c>
    </row>
    <row r="4969" customFormat="false" ht="15" hidden="false" customHeight="false" outlineLevel="0" collapsed="false">
      <c r="A4969" s="47" t="s">
        <v>7210</v>
      </c>
      <c r="B4969" s="47" t="s">
        <v>1261</v>
      </c>
      <c r="C4969" s="48" t="n">
        <v>46118</v>
      </c>
      <c r="D4969" s="47" t="s">
        <v>74</v>
      </c>
      <c r="E4969" s="47" t="s">
        <v>62</v>
      </c>
      <c r="F4969" s="47" t="s">
        <v>2231</v>
      </c>
      <c r="G4969" s="47" t="s">
        <v>93</v>
      </c>
      <c r="H4969" s="47" t="s">
        <v>2253</v>
      </c>
      <c r="I4969" s="47" t="n">
        <v>24</v>
      </c>
    </row>
    <row r="4970" customFormat="false" ht="15" hidden="false" customHeight="false" outlineLevel="0" collapsed="false">
      <c r="A4970" s="47" t="s">
        <v>7211</v>
      </c>
      <c r="B4970" s="47" t="s">
        <v>1261</v>
      </c>
      <c r="C4970" s="48" t="n">
        <v>46118</v>
      </c>
      <c r="D4970" s="47" t="s">
        <v>74</v>
      </c>
      <c r="E4970" s="47" t="s">
        <v>62</v>
      </c>
      <c r="F4970" s="47" t="s">
        <v>2317</v>
      </c>
      <c r="G4970" s="47" t="s">
        <v>97</v>
      </c>
      <c r="H4970" s="47" t="s">
        <v>2232</v>
      </c>
      <c r="I4970" s="47" t="n">
        <v>2</v>
      </c>
    </row>
    <row r="4971" customFormat="false" ht="15" hidden="false" customHeight="false" outlineLevel="0" collapsed="false">
      <c r="A4971" s="47" t="s">
        <v>7212</v>
      </c>
      <c r="B4971" s="47" t="s">
        <v>1261</v>
      </c>
      <c r="C4971" s="48" t="n">
        <v>46118</v>
      </c>
      <c r="D4971" s="47" t="s">
        <v>74</v>
      </c>
      <c r="E4971" s="47" t="s">
        <v>62</v>
      </c>
      <c r="F4971" s="47" t="s">
        <v>2228</v>
      </c>
      <c r="G4971" s="47" t="s">
        <v>97</v>
      </c>
      <c r="H4971" s="47" t="s">
        <v>2232</v>
      </c>
      <c r="I4971" s="47" t="n">
        <v>5</v>
      </c>
    </row>
    <row r="4972" customFormat="false" ht="15" hidden="false" customHeight="false" outlineLevel="0" collapsed="false">
      <c r="A4972" s="47" t="s">
        <v>7213</v>
      </c>
      <c r="B4972" s="47" t="s">
        <v>1261</v>
      </c>
      <c r="C4972" s="48" t="n">
        <v>46118</v>
      </c>
      <c r="D4972" s="47" t="s">
        <v>74</v>
      </c>
      <c r="E4972" s="47" t="s">
        <v>62</v>
      </c>
      <c r="F4972" s="47" t="s">
        <v>2317</v>
      </c>
      <c r="G4972" s="47" t="s">
        <v>97</v>
      </c>
      <c r="H4972" s="47" t="s">
        <v>2232</v>
      </c>
      <c r="I4972" s="47" t="n">
        <v>4</v>
      </c>
    </row>
    <row r="4973" customFormat="false" ht="15" hidden="false" customHeight="false" outlineLevel="0" collapsed="false">
      <c r="A4973" s="47" t="s">
        <v>7214</v>
      </c>
      <c r="B4973" s="47" t="s">
        <v>1261</v>
      </c>
      <c r="C4973" s="48" t="n">
        <v>46118</v>
      </c>
      <c r="D4973" s="47" t="s">
        <v>74</v>
      </c>
      <c r="E4973" s="47" t="s">
        <v>62</v>
      </c>
      <c r="F4973" s="47" t="s">
        <v>2231</v>
      </c>
      <c r="G4973" s="47" t="s">
        <v>97</v>
      </c>
      <c r="H4973" s="47" t="s">
        <v>2232</v>
      </c>
      <c r="I4973" s="47" t="n">
        <v>2</v>
      </c>
    </row>
    <row r="4974" customFormat="false" ht="15" hidden="false" customHeight="false" outlineLevel="0" collapsed="false">
      <c r="A4974" s="47" t="s">
        <v>7215</v>
      </c>
      <c r="B4974" s="47" t="s">
        <v>1261</v>
      </c>
      <c r="C4974" s="48" t="n">
        <v>46118</v>
      </c>
      <c r="D4974" s="47" t="s">
        <v>74</v>
      </c>
      <c r="E4974" s="47" t="s">
        <v>62</v>
      </c>
      <c r="F4974" s="47" t="s">
        <v>2228</v>
      </c>
      <c r="G4974" s="47" t="s">
        <v>97</v>
      </c>
      <c r="H4974" s="47" t="s">
        <v>2232</v>
      </c>
      <c r="I4974" s="47" t="n">
        <v>5</v>
      </c>
    </row>
    <row r="4975" customFormat="false" ht="15" hidden="false" customHeight="false" outlineLevel="0" collapsed="false">
      <c r="A4975" s="47" t="s">
        <v>7216</v>
      </c>
      <c r="B4975" s="47" t="s">
        <v>1261</v>
      </c>
      <c r="C4975" s="48" t="n">
        <v>46118</v>
      </c>
      <c r="D4975" s="47" t="s">
        <v>74</v>
      </c>
      <c r="E4975" s="47" t="s">
        <v>62</v>
      </c>
      <c r="F4975" s="47" t="s">
        <v>2317</v>
      </c>
      <c r="G4975" s="47" t="s">
        <v>97</v>
      </c>
      <c r="H4975" s="47" t="s">
        <v>2232</v>
      </c>
      <c r="I4975" s="47" t="n">
        <v>4</v>
      </c>
    </row>
    <row r="4976" customFormat="false" ht="15" hidden="false" customHeight="false" outlineLevel="0" collapsed="false">
      <c r="A4976" s="47" t="s">
        <v>7217</v>
      </c>
      <c r="B4976" s="47" t="s">
        <v>1262</v>
      </c>
      <c r="C4976" s="48" t="n">
        <v>46118</v>
      </c>
      <c r="D4976" s="47" t="s">
        <v>75</v>
      </c>
      <c r="E4976" s="47" t="s">
        <v>62</v>
      </c>
      <c r="F4976" s="47" t="s">
        <v>2228</v>
      </c>
      <c r="G4976" s="47" t="s">
        <v>97</v>
      </c>
      <c r="H4976" s="47" t="s">
        <v>2232</v>
      </c>
      <c r="I4976" s="47" t="n">
        <v>4</v>
      </c>
    </row>
    <row r="4977" customFormat="false" ht="15" hidden="false" customHeight="false" outlineLevel="0" collapsed="false">
      <c r="A4977" s="47" t="s">
        <v>7218</v>
      </c>
      <c r="B4977" s="47" t="s">
        <v>1262</v>
      </c>
      <c r="C4977" s="48" t="n">
        <v>46118</v>
      </c>
      <c r="D4977" s="47" t="s">
        <v>75</v>
      </c>
      <c r="E4977" s="47" t="s">
        <v>62</v>
      </c>
      <c r="F4977" s="47" t="s">
        <v>2231</v>
      </c>
      <c r="G4977" s="47" t="s">
        <v>97</v>
      </c>
      <c r="H4977" s="47" t="s">
        <v>2232</v>
      </c>
      <c r="I4977" s="47" t="n">
        <v>5</v>
      </c>
    </row>
    <row r="4978" customFormat="false" ht="15" hidden="false" customHeight="false" outlineLevel="0" collapsed="false">
      <c r="A4978" s="47" t="s">
        <v>7219</v>
      </c>
      <c r="B4978" s="47" t="s">
        <v>1262</v>
      </c>
      <c r="C4978" s="48" t="n">
        <v>46118</v>
      </c>
      <c r="D4978" s="47" t="s">
        <v>75</v>
      </c>
      <c r="E4978" s="47" t="s">
        <v>62</v>
      </c>
      <c r="F4978" s="47" t="s">
        <v>2317</v>
      </c>
      <c r="G4978" s="47" t="s">
        <v>97</v>
      </c>
      <c r="H4978" s="47" t="s">
        <v>2232</v>
      </c>
      <c r="I4978" s="47" t="n">
        <v>7</v>
      </c>
    </row>
    <row r="4979" customFormat="false" ht="15" hidden="false" customHeight="false" outlineLevel="0" collapsed="false">
      <c r="A4979" s="47" t="s">
        <v>7220</v>
      </c>
      <c r="B4979" s="47" t="s">
        <v>1263</v>
      </c>
      <c r="C4979" s="48" t="n">
        <v>46118</v>
      </c>
      <c r="D4979" s="47" t="s">
        <v>73</v>
      </c>
      <c r="E4979" s="47" t="s">
        <v>63</v>
      </c>
      <c r="F4979" s="47" t="s">
        <v>2255</v>
      </c>
      <c r="G4979" s="47" t="s">
        <v>93</v>
      </c>
      <c r="H4979" s="47" t="s">
        <v>2253</v>
      </c>
      <c r="I4979" s="47" t="n">
        <v>99</v>
      </c>
    </row>
    <row r="4980" customFormat="false" ht="15" hidden="false" customHeight="false" outlineLevel="0" collapsed="false">
      <c r="A4980" s="47" t="s">
        <v>7221</v>
      </c>
      <c r="B4980" s="47" t="s">
        <v>1263</v>
      </c>
      <c r="C4980" s="48" t="n">
        <v>46118</v>
      </c>
      <c r="D4980" s="47" t="s">
        <v>73</v>
      </c>
      <c r="E4980" s="47" t="s">
        <v>63</v>
      </c>
      <c r="F4980" s="47" t="s">
        <v>2255</v>
      </c>
      <c r="G4980" s="47" t="s">
        <v>93</v>
      </c>
      <c r="H4980" s="47" t="s">
        <v>2253</v>
      </c>
      <c r="I4980" s="47" t="n">
        <v>80</v>
      </c>
    </row>
    <row r="4981" customFormat="false" ht="15" hidden="false" customHeight="false" outlineLevel="0" collapsed="false">
      <c r="A4981" s="47" t="s">
        <v>7222</v>
      </c>
      <c r="B4981" s="47" t="s">
        <v>1263</v>
      </c>
      <c r="C4981" s="48" t="n">
        <v>46118</v>
      </c>
      <c r="D4981" s="47" t="s">
        <v>73</v>
      </c>
      <c r="E4981" s="47" t="s">
        <v>63</v>
      </c>
      <c r="F4981" s="47" t="s">
        <v>2255</v>
      </c>
      <c r="G4981" s="47" t="s">
        <v>97</v>
      </c>
      <c r="H4981" s="47" t="s">
        <v>2232</v>
      </c>
      <c r="I4981" s="47" t="n">
        <v>5</v>
      </c>
    </row>
    <row r="4982" customFormat="false" ht="15" hidden="false" customHeight="false" outlineLevel="0" collapsed="false">
      <c r="A4982" s="47" t="s">
        <v>7223</v>
      </c>
      <c r="B4982" s="47" t="s">
        <v>1263</v>
      </c>
      <c r="C4982" s="48" t="n">
        <v>46118</v>
      </c>
      <c r="D4982" s="47" t="s">
        <v>73</v>
      </c>
      <c r="E4982" s="47" t="s">
        <v>63</v>
      </c>
      <c r="F4982" s="47" t="s">
        <v>2255</v>
      </c>
      <c r="G4982" s="47" t="s">
        <v>97</v>
      </c>
      <c r="H4982" s="47" t="s">
        <v>2232</v>
      </c>
      <c r="I4982" s="47" t="n">
        <v>3</v>
      </c>
    </row>
    <row r="4983" customFormat="false" ht="15" hidden="false" customHeight="false" outlineLevel="0" collapsed="false">
      <c r="A4983" s="47" t="s">
        <v>7224</v>
      </c>
      <c r="B4983" s="47" t="s">
        <v>1265</v>
      </c>
      <c r="C4983" s="48" t="n">
        <v>46118</v>
      </c>
      <c r="D4983" s="47" t="s">
        <v>74</v>
      </c>
      <c r="E4983" s="47" t="s">
        <v>63</v>
      </c>
      <c r="F4983" s="47" t="s">
        <v>2252</v>
      </c>
      <c r="G4983" s="47" t="s">
        <v>93</v>
      </c>
      <c r="H4983" s="47" t="s">
        <v>2253</v>
      </c>
      <c r="I4983" s="47" t="n">
        <v>13</v>
      </c>
    </row>
    <row r="4984" customFormat="false" ht="15" hidden="false" customHeight="false" outlineLevel="0" collapsed="false">
      <c r="A4984" s="47" t="s">
        <v>7225</v>
      </c>
      <c r="B4984" s="47" t="s">
        <v>1265</v>
      </c>
      <c r="C4984" s="48" t="n">
        <v>46118</v>
      </c>
      <c r="D4984" s="47" t="s">
        <v>74</v>
      </c>
      <c r="E4984" s="47" t="s">
        <v>63</v>
      </c>
      <c r="F4984" s="47" t="s">
        <v>2255</v>
      </c>
      <c r="G4984" s="47" t="s">
        <v>93</v>
      </c>
      <c r="H4984" s="47" t="s">
        <v>2253</v>
      </c>
      <c r="I4984" s="47" t="n">
        <v>120</v>
      </c>
    </row>
    <row r="4985" customFormat="false" ht="15" hidden="false" customHeight="false" outlineLevel="0" collapsed="false">
      <c r="A4985" s="47" t="s">
        <v>7226</v>
      </c>
      <c r="B4985" s="47" t="s">
        <v>1265</v>
      </c>
      <c r="C4985" s="48" t="n">
        <v>46118</v>
      </c>
      <c r="D4985" s="47" t="s">
        <v>74</v>
      </c>
      <c r="E4985" s="47" t="s">
        <v>63</v>
      </c>
      <c r="F4985" s="47" t="s">
        <v>2252</v>
      </c>
      <c r="G4985" s="47" t="s">
        <v>97</v>
      </c>
      <c r="H4985" s="47" t="s">
        <v>2232</v>
      </c>
      <c r="I4985" s="47" t="n">
        <v>4</v>
      </c>
    </row>
    <row r="4986" customFormat="false" ht="15" hidden="false" customHeight="false" outlineLevel="0" collapsed="false">
      <c r="A4986" s="47" t="s">
        <v>7227</v>
      </c>
      <c r="B4986" s="47" t="s">
        <v>1265</v>
      </c>
      <c r="C4986" s="48" t="n">
        <v>46118</v>
      </c>
      <c r="D4986" s="47" t="s">
        <v>74</v>
      </c>
      <c r="E4986" s="47" t="s">
        <v>63</v>
      </c>
      <c r="F4986" s="47" t="s">
        <v>2252</v>
      </c>
      <c r="G4986" s="47" t="s">
        <v>97</v>
      </c>
      <c r="H4986" s="47" t="s">
        <v>2232</v>
      </c>
      <c r="I4986" s="47" t="n">
        <v>3</v>
      </c>
    </row>
    <row r="4987" customFormat="false" ht="15" hidden="false" customHeight="false" outlineLevel="0" collapsed="false">
      <c r="A4987" s="47" t="s">
        <v>7228</v>
      </c>
      <c r="B4987" s="47" t="s">
        <v>1265</v>
      </c>
      <c r="C4987" s="48" t="n">
        <v>46118</v>
      </c>
      <c r="D4987" s="47" t="s">
        <v>74</v>
      </c>
      <c r="E4987" s="47" t="s">
        <v>63</v>
      </c>
      <c r="F4987" s="47" t="s">
        <v>2252</v>
      </c>
      <c r="G4987" s="47" t="s">
        <v>97</v>
      </c>
      <c r="H4987" s="47" t="s">
        <v>2232</v>
      </c>
      <c r="I4987" s="47" t="n">
        <v>5</v>
      </c>
    </row>
    <row r="4988" customFormat="false" ht="15" hidden="false" customHeight="false" outlineLevel="0" collapsed="false">
      <c r="A4988" s="47" t="s">
        <v>7229</v>
      </c>
      <c r="B4988" s="47" t="s">
        <v>1265</v>
      </c>
      <c r="C4988" s="48" t="n">
        <v>46118</v>
      </c>
      <c r="D4988" s="47" t="s">
        <v>74</v>
      </c>
      <c r="E4988" s="47" t="s">
        <v>63</v>
      </c>
      <c r="F4988" s="47" t="s">
        <v>2255</v>
      </c>
      <c r="G4988" s="47" t="s">
        <v>97</v>
      </c>
      <c r="H4988" s="47" t="s">
        <v>2232</v>
      </c>
      <c r="I4988" s="47" t="n">
        <v>5</v>
      </c>
    </row>
    <row r="4989" customFormat="false" ht="15" hidden="false" customHeight="false" outlineLevel="0" collapsed="false">
      <c r="A4989" s="47" t="s">
        <v>7230</v>
      </c>
      <c r="B4989" s="47" t="s">
        <v>1265</v>
      </c>
      <c r="C4989" s="48" t="n">
        <v>46118</v>
      </c>
      <c r="D4989" s="47" t="s">
        <v>74</v>
      </c>
      <c r="E4989" s="47" t="s">
        <v>63</v>
      </c>
      <c r="F4989" s="47" t="s">
        <v>2252</v>
      </c>
      <c r="G4989" s="47" t="s">
        <v>97</v>
      </c>
      <c r="H4989" s="47" t="s">
        <v>2232</v>
      </c>
      <c r="I4989" s="47" t="n">
        <v>6</v>
      </c>
    </row>
    <row r="4990" customFormat="false" ht="15" hidden="false" customHeight="false" outlineLevel="0" collapsed="false">
      <c r="A4990" s="47" t="s">
        <v>7231</v>
      </c>
      <c r="B4990" s="47" t="s">
        <v>1266</v>
      </c>
      <c r="C4990" s="48" t="n">
        <v>46118</v>
      </c>
      <c r="D4990" s="47" t="s">
        <v>75</v>
      </c>
      <c r="E4990" s="47" t="s">
        <v>63</v>
      </c>
      <c r="F4990" s="47" t="s">
        <v>2255</v>
      </c>
      <c r="G4990" s="47" t="s">
        <v>93</v>
      </c>
      <c r="H4990" s="47" t="s">
        <v>2253</v>
      </c>
      <c r="I4990" s="47" t="n">
        <v>105</v>
      </c>
    </row>
    <row r="4991" customFormat="false" ht="15" hidden="false" customHeight="false" outlineLevel="0" collapsed="false">
      <c r="A4991" s="47" t="s">
        <v>7232</v>
      </c>
      <c r="B4991" s="47" t="s">
        <v>1266</v>
      </c>
      <c r="C4991" s="48" t="n">
        <v>46118</v>
      </c>
      <c r="D4991" s="47" t="s">
        <v>75</v>
      </c>
      <c r="E4991" s="47" t="s">
        <v>63</v>
      </c>
      <c r="F4991" s="47" t="s">
        <v>2252</v>
      </c>
      <c r="G4991" s="47" t="s">
        <v>96</v>
      </c>
      <c r="H4991" s="47" t="s">
        <v>2270</v>
      </c>
      <c r="I4991" s="47" t="n">
        <v>18</v>
      </c>
    </row>
    <row r="4992" customFormat="false" ht="15" hidden="false" customHeight="false" outlineLevel="0" collapsed="false">
      <c r="A4992" s="47" t="s">
        <v>7233</v>
      </c>
      <c r="B4992" s="47" t="s">
        <v>1266</v>
      </c>
      <c r="C4992" s="48" t="n">
        <v>46118</v>
      </c>
      <c r="D4992" s="47" t="s">
        <v>75</v>
      </c>
      <c r="E4992" s="47" t="s">
        <v>63</v>
      </c>
      <c r="F4992" s="47" t="s">
        <v>2260</v>
      </c>
      <c r="G4992" s="47" t="s">
        <v>97</v>
      </c>
      <c r="H4992" s="47" t="s">
        <v>2232</v>
      </c>
      <c r="I4992" s="47" t="n">
        <v>5</v>
      </c>
    </row>
    <row r="4993" customFormat="false" ht="15" hidden="false" customHeight="false" outlineLevel="0" collapsed="false">
      <c r="A4993" s="47" t="s">
        <v>7234</v>
      </c>
      <c r="B4993" s="47" t="s">
        <v>1266</v>
      </c>
      <c r="C4993" s="48" t="n">
        <v>46118</v>
      </c>
      <c r="D4993" s="47" t="s">
        <v>75</v>
      </c>
      <c r="E4993" s="47" t="s">
        <v>63</v>
      </c>
      <c r="F4993" s="47" t="s">
        <v>2255</v>
      </c>
      <c r="G4993" s="47" t="s">
        <v>97</v>
      </c>
      <c r="H4993" s="47" t="s">
        <v>2232</v>
      </c>
      <c r="I4993" s="47" t="n">
        <v>5</v>
      </c>
    </row>
    <row r="4994" customFormat="false" ht="15" hidden="false" customHeight="false" outlineLevel="0" collapsed="false">
      <c r="A4994" s="47" t="s">
        <v>7235</v>
      </c>
      <c r="B4994" s="47" t="s">
        <v>1266</v>
      </c>
      <c r="C4994" s="48" t="n">
        <v>46118</v>
      </c>
      <c r="D4994" s="47" t="s">
        <v>75</v>
      </c>
      <c r="E4994" s="47" t="s">
        <v>63</v>
      </c>
      <c r="F4994" s="47" t="s">
        <v>2255</v>
      </c>
      <c r="G4994" s="47" t="s">
        <v>97</v>
      </c>
      <c r="H4994" s="47" t="s">
        <v>2232</v>
      </c>
      <c r="I4994" s="47" t="n">
        <v>2</v>
      </c>
    </row>
    <row r="4995" customFormat="false" ht="15" hidden="false" customHeight="false" outlineLevel="0" collapsed="false">
      <c r="A4995" s="47" t="s">
        <v>7236</v>
      </c>
      <c r="B4995" s="47" t="s">
        <v>1267</v>
      </c>
      <c r="C4995" s="48" t="n">
        <v>46118</v>
      </c>
      <c r="D4995" s="47" t="s">
        <v>73</v>
      </c>
      <c r="E4995" s="47" t="s">
        <v>64</v>
      </c>
      <c r="F4995" s="47" t="s">
        <v>2280</v>
      </c>
      <c r="G4995" s="47" t="s">
        <v>97</v>
      </c>
      <c r="H4995" s="47" t="s">
        <v>2232</v>
      </c>
      <c r="I4995" s="47" t="n">
        <v>3</v>
      </c>
    </row>
    <row r="4996" customFormat="false" ht="15" hidden="false" customHeight="false" outlineLevel="0" collapsed="false">
      <c r="A4996" s="47" t="s">
        <v>7237</v>
      </c>
      <c r="B4996" s="47" t="s">
        <v>1267</v>
      </c>
      <c r="C4996" s="48" t="n">
        <v>46118</v>
      </c>
      <c r="D4996" s="47" t="s">
        <v>73</v>
      </c>
      <c r="E4996" s="47" t="s">
        <v>64</v>
      </c>
      <c r="F4996" s="47" t="s">
        <v>2280</v>
      </c>
      <c r="G4996" s="47" t="s">
        <v>97</v>
      </c>
      <c r="H4996" s="47" t="s">
        <v>2232</v>
      </c>
      <c r="I4996" s="47" t="n">
        <v>5</v>
      </c>
    </row>
    <row r="4997" customFormat="false" ht="15" hidden="false" customHeight="false" outlineLevel="0" collapsed="false">
      <c r="A4997" s="47" t="s">
        <v>7238</v>
      </c>
      <c r="B4997" s="47" t="s">
        <v>1269</v>
      </c>
      <c r="C4997" s="48" t="n">
        <v>46118</v>
      </c>
      <c r="D4997" s="47" t="s">
        <v>74</v>
      </c>
      <c r="E4997" s="47" t="s">
        <v>64</v>
      </c>
      <c r="F4997" s="47" t="s">
        <v>2278</v>
      </c>
      <c r="G4997" s="47" t="s">
        <v>93</v>
      </c>
      <c r="H4997" s="47" t="s">
        <v>2253</v>
      </c>
      <c r="I4997" s="47" t="n">
        <v>5</v>
      </c>
    </row>
    <row r="4998" customFormat="false" ht="15" hidden="false" customHeight="false" outlineLevel="0" collapsed="false">
      <c r="A4998" s="47" t="s">
        <v>7239</v>
      </c>
      <c r="B4998" s="47" t="s">
        <v>1269</v>
      </c>
      <c r="C4998" s="48" t="n">
        <v>46118</v>
      </c>
      <c r="D4998" s="47" t="s">
        <v>74</v>
      </c>
      <c r="E4998" s="47" t="s">
        <v>64</v>
      </c>
      <c r="F4998" s="47" t="s">
        <v>2280</v>
      </c>
      <c r="G4998" s="47" t="s">
        <v>93</v>
      </c>
      <c r="H4998" s="47" t="s">
        <v>2253</v>
      </c>
      <c r="I4998" s="47" t="n">
        <v>33</v>
      </c>
    </row>
    <row r="4999" customFormat="false" ht="15" hidden="false" customHeight="false" outlineLevel="0" collapsed="false">
      <c r="A4999" s="47" t="s">
        <v>7240</v>
      </c>
      <c r="B4999" s="47" t="s">
        <v>1269</v>
      </c>
      <c r="C4999" s="48" t="n">
        <v>46118</v>
      </c>
      <c r="D4999" s="47" t="s">
        <v>74</v>
      </c>
      <c r="E4999" s="47" t="s">
        <v>64</v>
      </c>
      <c r="F4999" s="47" t="s">
        <v>2280</v>
      </c>
      <c r="G4999" s="47" t="s">
        <v>96</v>
      </c>
      <c r="H4999" s="47" t="s">
        <v>2270</v>
      </c>
      <c r="I4999" s="47" t="n">
        <v>66</v>
      </c>
    </row>
    <row r="5000" customFormat="false" ht="15" hidden="false" customHeight="false" outlineLevel="0" collapsed="false">
      <c r="A5000" s="47" t="s">
        <v>7241</v>
      </c>
      <c r="B5000" s="47" t="s">
        <v>1269</v>
      </c>
      <c r="C5000" s="48" t="n">
        <v>46118</v>
      </c>
      <c r="D5000" s="47" t="s">
        <v>74</v>
      </c>
      <c r="E5000" s="47" t="s">
        <v>64</v>
      </c>
      <c r="F5000" s="47" t="s">
        <v>2280</v>
      </c>
      <c r="G5000" s="47" t="s">
        <v>97</v>
      </c>
      <c r="H5000" s="47" t="s">
        <v>2232</v>
      </c>
      <c r="I5000" s="47" t="n">
        <v>7</v>
      </c>
    </row>
    <row r="5001" customFormat="false" ht="15" hidden="false" customHeight="false" outlineLevel="0" collapsed="false">
      <c r="A5001" s="47" t="s">
        <v>7242</v>
      </c>
      <c r="B5001" s="47" t="s">
        <v>1269</v>
      </c>
      <c r="C5001" s="48" t="n">
        <v>46118</v>
      </c>
      <c r="D5001" s="47" t="s">
        <v>74</v>
      </c>
      <c r="E5001" s="47" t="s">
        <v>64</v>
      </c>
      <c r="F5001" s="47" t="s">
        <v>2280</v>
      </c>
      <c r="G5001" s="47" t="s">
        <v>97</v>
      </c>
      <c r="H5001" s="47" t="s">
        <v>2232</v>
      </c>
      <c r="I5001" s="47" t="n">
        <v>4</v>
      </c>
    </row>
    <row r="5002" customFormat="false" ht="15" hidden="false" customHeight="false" outlineLevel="0" collapsed="false">
      <c r="A5002" s="47" t="s">
        <v>7243</v>
      </c>
      <c r="B5002" s="47" t="s">
        <v>1270</v>
      </c>
      <c r="C5002" s="48" t="n">
        <v>46118</v>
      </c>
      <c r="D5002" s="47" t="s">
        <v>73</v>
      </c>
      <c r="E5002" s="47" t="s">
        <v>65</v>
      </c>
      <c r="F5002" s="47" t="s">
        <v>2284</v>
      </c>
      <c r="G5002" s="47" t="s">
        <v>94</v>
      </c>
      <c r="H5002" s="47" t="s">
        <v>2229</v>
      </c>
      <c r="I5002" s="47" t="n">
        <v>51</v>
      </c>
    </row>
    <row r="5003" customFormat="false" ht="15" hidden="false" customHeight="false" outlineLevel="0" collapsed="false">
      <c r="A5003" s="47" t="s">
        <v>7244</v>
      </c>
      <c r="B5003" s="47" t="s">
        <v>1270</v>
      </c>
      <c r="C5003" s="48" t="n">
        <v>46118</v>
      </c>
      <c r="D5003" s="47" t="s">
        <v>73</v>
      </c>
      <c r="E5003" s="47" t="s">
        <v>65</v>
      </c>
      <c r="F5003" s="47" t="s">
        <v>2284</v>
      </c>
      <c r="G5003" s="47" t="s">
        <v>95</v>
      </c>
      <c r="H5003" s="47" t="s">
        <v>2245</v>
      </c>
      <c r="I5003" s="47" t="n">
        <v>11</v>
      </c>
    </row>
    <row r="5004" customFormat="false" ht="15" hidden="false" customHeight="false" outlineLevel="0" collapsed="false">
      <c r="A5004" s="47" t="s">
        <v>7245</v>
      </c>
      <c r="B5004" s="47" t="s">
        <v>1270</v>
      </c>
      <c r="C5004" s="48" t="n">
        <v>46118</v>
      </c>
      <c r="D5004" s="47" t="s">
        <v>73</v>
      </c>
      <c r="E5004" s="47" t="s">
        <v>65</v>
      </c>
      <c r="F5004" s="47" t="s">
        <v>2284</v>
      </c>
      <c r="G5004" s="47" t="s">
        <v>97</v>
      </c>
      <c r="H5004" s="47" t="s">
        <v>2232</v>
      </c>
      <c r="I5004" s="47" t="n">
        <v>4</v>
      </c>
    </row>
    <row r="5005" customFormat="false" ht="15" hidden="false" customHeight="false" outlineLevel="0" collapsed="false">
      <c r="A5005" s="47" t="s">
        <v>7246</v>
      </c>
      <c r="B5005" s="47" t="s">
        <v>1270</v>
      </c>
      <c r="C5005" s="48" t="n">
        <v>46118</v>
      </c>
      <c r="D5005" s="47" t="s">
        <v>73</v>
      </c>
      <c r="E5005" s="47" t="s">
        <v>65</v>
      </c>
      <c r="F5005" s="47" t="s">
        <v>2284</v>
      </c>
      <c r="G5005" s="47" t="s">
        <v>97</v>
      </c>
      <c r="H5005" s="47" t="s">
        <v>2232</v>
      </c>
      <c r="I5005" s="47" t="n">
        <v>4</v>
      </c>
    </row>
    <row r="5006" customFormat="false" ht="15" hidden="false" customHeight="false" outlineLevel="0" collapsed="false">
      <c r="A5006" s="47" t="s">
        <v>7247</v>
      </c>
      <c r="B5006" s="47" t="s">
        <v>1270</v>
      </c>
      <c r="C5006" s="48" t="n">
        <v>46118</v>
      </c>
      <c r="D5006" s="47" t="s">
        <v>73</v>
      </c>
      <c r="E5006" s="47" t="s">
        <v>65</v>
      </c>
      <c r="F5006" s="47" t="s">
        <v>2284</v>
      </c>
      <c r="G5006" s="47" t="s">
        <v>97</v>
      </c>
      <c r="H5006" s="47" t="s">
        <v>2232</v>
      </c>
      <c r="I5006" s="47" t="n">
        <v>3</v>
      </c>
    </row>
    <row r="5007" customFormat="false" ht="15" hidden="false" customHeight="false" outlineLevel="0" collapsed="false">
      <c r="A5007" s="47" t="s">
        <v>7248</v>
      </c>
      <c r="B5007" s="47" t="s">
        <v>1270</v>
      </c>
      <c r="C5007" s="48" t="n">
        <v>46118</v>
      </c>
      <c r="D5007" s="47" t="s">
        <v>73</v>
      </c>
      <c r="E5007" s="47" t="s">
        <v>65</v>
      </c>
      <c r="F5007" s="47" t="s">
        <v>2289</v>
      </c>
      <c r="G5007" s="47" t="s">
        <v>97</v>
      </c>
      <c r="H5007" s="47" t="s">
        <v>2232</v>
      </c>
      <c r="I5007" s="47" t="n">
        <v>6</v>
      </c>
    </row>
    <row r="5008" customFormat="false" ht="15" hidden="false" customHeight="false" outlineLevel="0" collapsed="false">
      <c r="A5008" s="47" t="s">
        <v>7249</v>
      </c>
      <c r="B5008" s="47" t="s">
        <v>1270</v>
      </c>
      <c r="C5008" s="48" t="n">
        <v>46118</v>
      </c>
      <c r="D5008" s="47" t="s">
        <v>73</v>
      </c>
      <c r="E5008" s="47" t="s">
        <v>65</v>
      </c>
      <c r="F5008" s="47" t="s">
        <v>2289</v>
      </c>
      <c r="G5008" s="47" t="s">
        <v>97</v>
      </c>
      <c r="H5008" s="47" t="s">
        <v>2232</v>
      </c>
      <c r="I5008" s="47" t="n">
        <v>2</v>
      </c>
    </row>
    <row r="5009" customFormat="false" ht="15" hidden="false" customHeight="false" outlineLevel="0" collapsed="false">
      <c r="A5009" s="47" t="s">
        <v>7250</v>
      </c>
      <c r="B5009" s="47" t="s">
        <v>1272</v>
      </c>
      <c r="C5009" s="48" t="n">
        <v>46118</v>
      </c>
      <c r="D5009" s="47" t="s">
        <v>74</v>
      </c>
      <c r="E5009" s="47" t="s">
        <v>65</v>
      </c>
      <c r="F5009" s="47" t="s">
        <v>2284</v>
      </c>
      <c r="G5009" s="47" t="s">
        <v>93</v>
      </c>
      <c r="H5009" s="47" t="s">
        <v>2253</v>
      </c>
      <c r="I5009" s="47" t="n">
        <v>39</v>
      </c>
    </row>
    <row r="5010" customFormat="false" ht="15" hidden="false" customHeight="false" outlineLevel="0" collapsed="false">
      <c r="A5010" s="47" t="s">
        <v>7251</v>
      </c>
      <c r="B5010" s="47" t="s">
        <v>1272</v>
      </c>
      <c r="C5010" s="48" t="n">
        <v>46118</v>
      </c>
      <c r="D5010" s="47" t="s">
        <v>74</v>
      </c>
      <c r="E5010" s="47" t="s">
        <v>65</v>
      </c>
      <c r="F5010" s="47" t="s">
        <v>2284</v>
      </c>
      <c r="G5010" s="47" t="s">
        <v>97</v>
      </c>
      <c r="H5010" s="47" t="s">
        <v>2232</v>
      </c>
      <c r="I5010" s="47" t="n">
        <v>4</v>
      </c>
    </row>
    <row r="5011" customFormat="false" ht="15" hidden="false" customHeight="false" outlineLevel="0" collapsed="false">
      <c r="A5011" s="47" t="s">
        <v>7252</v>
      </c>
      <c r="B5011" s="47" t="s">
        <v>1272</v>
      </c>
      <c r="C5011" s="48" t="n">
        <v>46118</v>
      </c>
      <c r="D5011" s="47" t="s">
        <v>74</v>
      </c>
      <c r="E5011" s="47" t="s">
        <v>65</v>
      </c>
      <c r="F5011" s="47" t="s">
        <v>2284</v>
      </c>
      <c r="G5011" s="47" t="s">
        <v>97</v>
      </c>
      <c r="H5011" s="47" t="s">
        <v>2232</v>
      </c>
      <c r="I5011" s="47" t="n">
        <v>2</v>
      </c>
    </row>
    <row r="5012" customFormat="false" ht="15" hidden="false" customHeight="false" outlineLevel="0" collapsed="false">
      <c r="A5012" s="47" t="s">
        <v>7253</v>
      </c>
      <c r="B5012" s="47" t="s">
        <v>1272</v>
      </c>
      <c r="C5012" s="48" t="n">
        <v>46118</v>
      </c>
      <c r="D5012" s="47" t="s">
        <v>74</v>
      </c>
      <c r="E5012" s="47" t="s">
        <v>65</v>
      </c>
      <c r="F5012" s="47" t="s">
        <v>2289</v>
      </c>
      <c r="G5012" s="47" t="s">
        <v>97</v>
      </c>
      <c r="H5012" s="47" t="s">
        <v>2232</v>
      </c>
      <c r="I5012" s="47" t="n">
        <v>2</v>
      </c>
    </row>
    <row r="5013" customFormat="false" ht="15" hidden="false" customHeight="false" outlineLevel="0" collapsed="false">
      <c r="A5013" s="47" t="s">
        <v>7254</v>
      </c>
      <c r="B5013" s="47" t="s">
        <v>1272</v>
      </c>
      <c r="C5013" s="48" t="n">
        <v>46118</v>
      </c>
      <c r="D5013" s="47" t="s">
        <v>74</v>
      </c>
      <c r="E5013" s="47" t="s">
        <v>65</v>
      </c>
      <c r="F5013" s="47" t="s">
        <v>2284</v>
      </c>
      <c r="G5013" s="47" t="s">
        <v>97</v>
      </c>
      <c r="H5013" s="47" t="s">
        <v>2232</v>
      </c>
      <c r="I5013" s="47" t="n">
        <v>5</v>
      </c>
    </row>
    <row r="5014" customFormat="false" ht="15" hidden="false" customHeight="false" outlineLevel="0" collapsed="false">
      <c r="A5014" s="47" t="s">
        <v>7255</v>
      </c>
      <c r="B5014" s="47" t="s">
        <v>1272</v>
      </c>
      <c r="C5014" s="48" t="n">
        <v>46118</v>
      </c>
      <c r="D5014" s="47" t="s">
        <v>74</v>
      </c>
      <c r="E5014" s="47" t="s">
        <v>65</v>
      </c>
      <c r="F5014" s="47" t="s">
        <v>2284</v>
      </c>
      <c r="G5014" s="47" t="s">
        <v>97</v>
      </c>
      <c r="H5014" s="47" t="s">
        <v>2232</v>
      </c>
      <c r="I5014" s="47" t="n">
        <v>2</v>
      </c>
    </row>
    <row r="5015" customFormat="false" ht="15" hidden="false" customHeight="false" outlineLevel="0" collapsed="false">
      <c r="A5015" s="47" t="s">
        <v>7256</v>
      </c>
      <c r="B5015" s="47" t="s">
        <v>1272</v>
      </c>
      <c r="C5015" s="48" t="n">
        <v>46118</v>
      </c>
      <c r="D5015" s="47" t="s">
        <v>74</v>
      </c>
      <c r="E5015" s="47" t="s">
        <v>65</v>
      </c>
      <c r="F5015" s="47" t="s">
        <v>2284</v>
      </c>
      <c r="G5015" s="47" t="s">
        <v>97</v>
      </c>
      <c r="H5015" s="47" t="s">
        <v>2232</v>
      </c>
      <c r="I5015" s="47" t="n">
        <v>4</v>
      </c>
    </row>
    <row r="5016" customFormat="false" ht="15" hidden="false" customHeight="false" outlineLevel="0" collapsed="false">
      <c r="A5016" s="47" t="s">
        <v>7257</v>
      </c>
      <c r="B5016" s="47" t="s">
        <v>1272</v>
      </c>
      <c r="C5016" s="48" t="n">
        <v>46118</v>
      </c>
      <c r="D5016" s="47" t="s">
        <v>74</v>
      </c>
      <c r="E5016" s="47" t="s">
        <v>65</v>
      </c>
      <c r="F5016" s="47" t="s">
        <v>2284</v>
      </c>
      <c r="G5016" s="47" t="s">
        <v>97</v>
      </c>
      <c r="H5016" s="47" t="s">
        <v>2232</v>
      </c>
      <c r="I5016" s="47" t="n">
        <v>6</v>
      </c>
    </row>
    <row r="5017" customFormat="false" ht="15" hidden="false" customHeight="false" outlineLevel="0" collapsed="false">
      <c r="A5017" s="47" t="s">
        <v>7258</v>
      </c>
      <c r="B5017" s="47" t="s">
        <v>1272</v>
      </c>
      <c r="C5017" s="48" t="n">
        <v>46118</v>
      </c>
      <c r="D5017" s="47" t="s">
        <v>74</v>
      </c>
      <c r="E5017" s="47" t="s">
        <v>65</v>
      </c>
      <c r="F5017" s="47" t="s">
        <v>2289</v>
      </c>
      <c r="G5017" s="47" t="s">
        <v>97</v>
      </c>
      <c r="H5017" s="47" t="s">
        <v>2232</v>
      </c>
      <c r="I5017" s="47" t="n">
        <v>3</v>
      </c>
    </row>
    <row r="5018" customFormat="false" ht="15" hidden="false" customHeight="false" outlineLevel="0" collapsed="false">
      <c r="A5018" s="47" t="s">
        <v>7259</v>
      </c>
      <c r="B5018" s="47" t="s">
        <v>1273</v>
      </c>
      <c r="C5018" s="48" t="n">
        <v>46118</v>
      </c>
      <c r="D5018" s="47" t="s">
        <v>75</v>
      </c>
      <c r="E5018" s="47" t="s">
        <v>65</v>
      </c>
      <c r="F5018" s="47" t="s">
        <v>2289</v>
      </c>
      <c r="G5018" s="47" t="s">
        <v>93</v>
      </c>
      <c r="H5018" s="47" t="s">
        <v>2253</v>
      </c>
      <c r="I5018" s="47" t="n">
        <v>13</v>
      </c>
    </row>
    <row r="5019" customFormat="false" ht="15" hidden="false" customHeight="false" outlineLevel="0" collapsed="false">
      <c r="A5019" s="47" t="s">
        <v>7260</v>
      </c>
      <c r="B5019" s="47" t="s">
        <v>1273</v>
      </c>
      <c r="C5019" s="48" t="n">
        <v>46118</v>
      </c>
      <c r="D5019" s="47" t="s">
        <v>75</v>
      </c>
      <c r="E5019" s="47" t="s">
        <v>65</v>
      </c>
      <c r="F5019" s="47" t="s">
        <v>2284</v>
      </c>
      <c r="G5019" s="47" t="s">
        <v>97</v>
      </c>
      <c r="H5019" s="47" t="s">
        <v>2232</v>
      </c>
      <c r="I5019" s="47" t="n">
        <v>4</v>
      </c>
    </row>
    <row r="5020" customFormat="false" ht="15" hidden="false" customHeight="false" outlineLevel="0" collapsed="false">
      <c r="A5020" s="47" t="s">
        <v>7261</v>
      </c>
      <c r="B5020" s="47" t="s">
        <v>1273</v>
      </c>
      <c r="C5020" s="48" t="n">
        <v>46118</v>
      </c>
      <c r="D5020" s="47" t="s">
        <v>75</v>
      </c>
      <c r="E5020" s="47" t="s">
        <v>65</v>
      </c>
      <c r="F5020" s="47" t="s">
        <v>2289</v>
      </c>
      <c r="G5020" s="47" t="s">
        <v>97</v>
      </c>
      <c r="H5020" s="47" t="s">
        <v>2232</v>
      </c>
      <c r="I5020" s="47" t="n">
        <v>3</v>
      </c>
    </row>
    <row r="5021" customFormat="false" ht="15" hidden="false" customHeight="false" outlineLevel="0" collapsed="false">
      <c r="A5021" s="47" t="s">
        <v>7262</v>
      </c>
      <c r="B5021" s="47" t="s">
        <v>1273</v>
      </c>
      <c r="C5021" s="48" t="n">
        <v>46118</v>
      </c>
      <c r="D5021" s="47" t="s">
        <v>75</v>
      </c>
      <c r="E5021" s="47" t="s">
        <v>65</v>
      </c>
      <c r="F5021" s="47" t="s">
        <v>2284</v>
      </c>
      <c r="G5021" s="47" t="s">
        <v>97</v>
      </c>
      <c r="H5021" s="47" t="s">
        <v>2232</v>
      </c>
      <c r="I5021" s="47" t="n">
        <v>5</v>
      </c>
    </row>
    <row r="5022" customFormat="false" ht="15" hidden="false" customHeight="false" outlineLevel="0" collapsed="false">
      <c r="A5022" s="47" t="s">
        <v>7263</v>
      </c>
      <c r="B5022" s="47" t="s">
        <v>1274</v>
      </c>
      <c r="C5022" s="48" t="n">
        <v>46119</v>
      </c>
      <c r="D5022" s="47" t="s">
        <v>73</v>
      </c>
      <c r="E5022" s="47" t="s">
        <v>62</v>
      </c>
      <c r="F5022" s="47" t="s">
        <v>2231</v>
      </c>
      <c r="G5022" s="47" t="s">
        <v>96</v>
      </c>
      <c r="H5022" s="47" t="s">
        <v>2270</v>
      </c>
      <c r="I5022" s="47" t="n">
        <v>13</v>
      </c>
    </row>
    <row r="5023" customFormat="false" ht="15" hidden="false" customHeight="false" outlineLevel="0" collapsed="false">
      <c r="A5023" s="47" t="s">
        <v>7264</v>
      </c>
      <c r="B5023" s="47" t="s">
        <v>1274</v>
      </c>
      <c r="C5023" s="48" t="n">
        <v>46119</v>
      </c>
      <c r="D5023" s="47" t="s">
        <v>73</v>
      </c>
      <c r="E5023" s="47" t="s">
        <v>62</v>
      </c>
      <c r="F5023" s="47" t="s">
        <v>2317</v>
      </c>
      <c r="G5023" s="47" t="s">
        <v>97</v>
      </c>
      <c r="H5023" s="47" t="s">
        <v>2232</v>
      </c>
      <c r="I5023" s="47" t="n">
        <v>5</v>
      </c>
    </row>
    <row r="5024" customFormat="false" ht="15" hidden="false" customHeight="false" outlineLevel="0" collapsed="false">
      <c r="A5024" s="47" t="s">
        <v>7265</v>
      </c>
      <c r="B5024" s="47" t="s">
        <v>1274</v>
      </c>
      <c r="C5024" s="48" t="n">
        <v>46119</v>
      </c>
      <c r="D5024" s="47" t="s">
        <v>73</v>
      </c>
      <c r="E5024" s="47" t="s">
        <v>62</v>
      </c>
      <c r="F5024" s="47" t="s">
        <v>2228</v>
      </c>
      <c r="G5024" s="47" t="s">
        <v>97</v>
      </c>
      <c r="H5024" s="47" t="s">
        <v>2232</v>
      </c>
      <c r="I5024" s="47" t="n">
        <v>3</v>
      </c>
    </row>
    <row r="5025" customFormat="false" ht="15" hidden="false" customHeight="false" outlineLevel="0" collapsed="false">
      <c r="A5025" s="47" t="s">
        <v>7266</v>
      </c>
      <c r="B5025" s="47" t="s">
        <v>1274</v>
      </c>
      <c r="C5025" s="48" t="n">
        <v>46119</v>
      </c>
      <c r="D5025" s="47" t="s">
        <v>73</v>
      </c>
      <c r="E5025" s="47" t="s">
        <v>62</v>
      </c>
      <c r="F5025" s="47" t="s">
        <v>2317</v>
      </c>
      <c r="G5025" s="47" t="s">
        <v>97</v>
      </c>
      <c r="H5025" s="47" t="s">
        <v>2232</v>
      </c>
      <c r="I5025" s="47" t="n">
        <v>7</v>
      </c>
    </row>
    <row r="5026" customFormat="false" ht="15" hidden="false" customHeight="false" outlineLevel="0" collapsed="false">
      <c r="A5026" s="47" t="s">
        <v>7267</v>
      </c>
      <c r="B5026" s="47" t="s">
        <v>1274</v>
      </c>
      <c r="C5026" s="48" t="n">
        <v>46119</v>
      </c>
      <c r="D5026" s="47" t="s">
        <v>73</v>
      </c>
      <c r="E5026" s="47" t="s">
        <v>62</v>
      </c>
      <c r="F5026" s="47" t="s">
        <v>2228</v>
      </c>
      <c r="G5026" s="47" t="s">
        <v>97</v>
      </c>
      <c r="H5026" s="47" t="s">
        <v>2232</v>
      </c>
      <c r="I5026" s="47" t="n">
        <v>3</v>
      </c>
    </row>
    <row r="5027" customFormat="false" ht="15" hidden="false" customHeight="false" outlineLevel="0" collapsed="false">
      <c r="A5027" s="47" t="s">
        <v>7268</v>
      </c>
      <c r="B5027" s="47" t="s">
        <v>1275</v>
      </c>
      <c r="C5027" s="48" t="n">
        <v>46119</v>
      </c>
      <c r="D5027" s="47" t="s">
        <v>74</v>
      </c>
      <c r="E5027" s="47" t="s">
        <v>62</v>
      </c>
      <c r="F5027" s="47" t="s">
        <v>2228</v>
      </c>
      <c r="G5027" s="47" t="s">
        <v>97</v>
      </c>
      <c r="H5027" s="47" t="s">
        <v>2232</v>
      </c>
      <c r="I5027" s="47" t="n">
        <v>3</v>
      </c>
    </row>
    <row r="5028" customFormat="false" ht="15" hidden="false" customHeight="false" outlineLevel="0" collapsed="false">
      <c r="A5028" s="47" t="s">
        <v>7269</v>
      </c>
      <c r="B5028" s="47" t="s">
        <v>1275</v>
      </c>
      <c r="C5028" s="48" t="n">
        <v>46119</v>
      </c>
      <c r="D5028" s="47" t="s">
        <v>74</v>
      </c>
      <c r="E5028" s="47" t="s">
        <v>62</v>
      </c>
      <c r="F5028" s="47" t="s">
        <v>2317</v>
      </c>
      <c r="G5028" s="47" t="s">
        <v>97</v>
      </c>
      <c r="H5028" s="47" t="s">
        <v>2232</v>
      </c>
      <c r="I5028" s="47" t="n">
        <v>3</v>
      </c>
    </row>
    <row r="5029" customFormat="false" ht="15" hidden="false" customHeight="false" outlineLevel="0" collapsed="false">
      <c r="A5029" s="47" t="s">
        <v>7270</v>
      </c>
      <c r="B5029" s="47" t="s">
        <v>1275</v>
      </c>
      <c r="C5029" s="48" t="n">
        <v>46119</v>
      </c>
      <c r="D5029" s="47" t="s">
        <v>74</v>
      </c>
      <c r="E5029" s="47" t="s">
        <v>62</v>
      </c>
      <c r="F5029" s="47" t="s">
        <v>2231</v>
      </c>
      <c r="G5029" s="47" t="s">
        <v>97</v>
      </c>
      <c r="H5029" s="47" t="s">
        <v>2232</v>
      </c>
      <c r="I5029" s="47" t="n">
        <v>4</v>
      </c>
    </row>
    <row r="5030" customFormat="false" ht="15" hidden="false" customHeight="false" outlineLevel="0" collapsed="false">
      <c r="A5030" s="47" t="s">
        <v>7271</v>
      </c>
      <c r="B5030" s="47" t="s">
        <v>1275</v>
      </c>
      <c r="C5030" s="48" t="n">
        <v>46119</v>
      </c>
      <c r="D5030" s="47" t="s">
        <v>74</v>
      </c>
      <c r="E5030" s="47" t="s">
        <v>62</v>
      </c>
      <c r="F5030" s="47" t="s">
        <v>2317</v>
      </c>
      <c r="G5030" s="47" t="s">
        <v>97</v>
      </c>
      <c r="H5030" s="47" t="s">
        <v>2232</v>
      </c>
      <c r="I5030" s="47" t="n">
        <v>6</v>
      </c>
    </row>
    <row r="5031" customFormat="false" ht="15" hidden="false" customHeight="false" outlineLevel="0" collapsed="false">
      <c r="A5031" s="47" t="s">
        <v>7272</v>
      </c>
      <c r="B5031" s="47" t="s">
        <v>1275</v>
      </c>
      <c r="C5031" s="48" t="n">
        <v>46119</v>
      </c>
      <c r="D5031" s="47" t="s">
        <v>74</v>
      </c>
      <c r="E5031" s="47" t="s">
        <v>62</v>
      </c>
      <c r="F5031" s="47" t="s">
        <v>2317</v>
      </c>
      <c r="G5031" s="47" t="s">
        <v>97</v>
      </c>
      <c r="H5031" s="47" t="s">
        <v>2232</v>
      </c>
      <c r="I5031" s="47" t="n">
        <v>5</v>
      </c>
    </row>
    <row r="5032" customFormat="false" ht="15" hidden="false" customHeight="false" outlineLevel="0" collapsed="false">
      <c r="A5032" s="47" t="s">
        <v>7273</v>
      </c>
      <c r="B5032" s="47" t="s">
        <v>1275</v>
      </c>
      <c r="C5032" s="48" t="n">
        <v>46119</v>
      </c>
      <c r="D5032" s="47" t="s">
        <v>74</v>
      </c>
      <c r="E5032" s="47" t="s">
        <v>62</v>
      </c>
      <c r="F5032" s="47" t="s">
        <v>2231</v>
      </c>
      <c r="G5032" s="47" t="s">
        <v>97</v>
      </c>
      <c r="H5032" s="47" t="s">
        <v>2232</v>
      </c>
      <c r="I5032" s="47" t="n">
        <v>3</v>
      </c>
    </row>
    <row r="5033" customFormat="false" ht="15" hidden="false" customHeight="false" outlineLevel="0" collapsed="false">
      <c r="A5033" s="47" t="s">
        <v>7274</v>
      </c>
      <c r="B5033" s="47" t="s">
        <v>1276</v>
      </c>
      <c r="C5033" s="48" t="n">
        <v>46119</v>
      </c>
      <c r="D5033" s="47" t="s">
        <v>75</v>
      </c>
      <c r="E5033" s="47" t="s">
        <v>62</v>
      </c>
      <c r="F5033" s="47" t="s">
        <v>2231</v>
      </c>
      <c r="G5033" s="47" t="s">
        <v>96</v>
      </c>
      <c r="H5033" s="47" t="s">
        <v>2270</v>
      </c>
      <c r="I5033" s="47" t="n">
        <v>35</v>
      </c>
    </row>
    <row r="5034" customFormat="false" ht="15" hidden="false" customHeight="false" outlineLevel="0" collapsed="false">
      <c r="A5034" s="47" t="s">
        <v>7275</v>
      </c>
      <c r="B5034" s="47" t="s">
        <v>1276</v>
      </c>
      <c r="C5034" s="48" t="n">
        <v>46119</v>
      </c>
      <c r="D5034" s="47" t="s">
        <v>75</v>
      </c>
      <c r="E5034" s="47" t="s">
        <v>62</v>
      </c>
      <c r="F5034" s="47" t="s">
        <v>2228</v>
      </c>
      <c r="G5034" s="47" t="s">
        <v>97</v>
      </c>
      <c r="H5034" s="47" t="s">
        <v>2232</v>
      </c>
      <c r="I5034" s="47" t="n">
        <v>3</v>
      </c>
    </row>
    <row r="5035" customFormat="false" ht="15" hidden="false" customHeight="false" outlineLevel="0" collapsed="false">
      <c r="A5035" s="47" t="s">
        <v>7276</v>
      </c>
      <c r="B5035" s="47" t="s">
        <v>1276</v>
      </c>
      <c r="C5035" s="48" t="n">
        <v>46119</v>
      </c>
      <c r="D5035" s="47" t="s">
        <v>75</v>
      </c>
      <c r="E5035" s="47" t="s">
        <v>62</v>
      </c>
      <c r="F5035" s="47" t="s">
        <v>2228</v>
      </c>
      <c r="G5035" s="47" t="s">
        <v>97</v>
      </c>
      <c r="H5035" s="47" t="s">
        <v>2232</v>
      </c>
      <c r="I5035" s="47" t="n">
        <v>7</v>
      </c>
    </row>
    <row r="5036" customFormat="false" ht="15" hidden="false" customHeight="false" outlineLevel="0" collapsed="false">
      <c r="A5036" s="47" t="s">
        <v>7277</v>
      </c>
      <c r="B5036" s="47" t="s">
        <v>1276</v>
      </c>
      <c r="C5036" s="48" t="n">
        <v>46119</v>
      </c>
      <c r="D5036" s="47" t="s">
        <v>75</v>
      </c>
      <c r="E5036" s="47" t="s">
        <v>62</v>
      </c>
      <c r="F5036" s="47" t="s">
        <v>2228</v>
      </c>
      <c r="G5036" s="47" t="s">
        <v>97</v>
      </c>
      <c r="H5036" s="47" t="s">
        <v>2232</v>
      </c>
      <c r="I5036" s="47" t="n">
        <v>4</v>
      </c>
    </row>
    <row r="5037" customFormat="false" ht="15" hidden="false" customHeight="false" outlineLevel="0" collapsed="false">
      <c r="A5037" s="47" t="s">
        <v>7278</v>
      </c>
      <c r="B5037" s="47" t="s">
        <v>1276</v>
      </c>
      <c r="C5037" s="48" t="n">
        <v>46119</v>
      </c>
      <c r="D5037" s="47" t="s">
        <v>75</v>
      </c>
      <c r="E5037" s="47" t="s">
        <v>62</v>
      </c>
      <c r="F5037" s="47" t="s">
        <v>2228</v>
      </c>
      <c r="G5037" s="47" t="s">
        <v>97</v>
      </c>
      <c r="H5037" s="47" t="s">
        <v>2232</v>
      </c>
      <c r="I5037" s="47" t="n">
        <v>7</v>
      </c>
    </row>
    <row r="5038" customFormat="false" ht="15" hidden="false" customHeight="false" outlineLevel="0" collapsed="false">
      <c r="A5038" s="47" t="s">
        <v>7279</v>
      </c>
      <c r="B5038" s="47" t="s">
        <v>1277</v>
      </c>
      <c r="C5038" s="48" t="n">
        <v>46119</v>
      </c>
      <c r="D5038" s="47" t="s">
        <v>73</v>
      </c>
      <c r="E5038" s="47" t="s">
        <v>63</v>
      </c>
      <c r="F5038" s="47" t="s">
        <v>2255</v>
      </c>
      <c r="G5038" s="47" t="s">
        <v>93</v>
      </c>
      <c r="H5038" s="47" t="s">
        <v>2253</v>
      </c>
      <c r="I5038" s="47" t="n">
        <v>127</v>
      </c>
    </row>
    <row r="5039" customFormat="false" ht="15" hidden="false" customHeight="false" outlineLevel="0" collapsed="false">
      <c r="A5039" s="47" t="s">
        <v>7280</v>
      </c>
      <c r="B5039" s="47" t="s">
        <v>1277</v>
      </c>
      <c r="C5039" s="48" t="n">
        <v>46119</v>
      </c>
      <c r="D5039" s="47" t="s">
        <v>73</v>
      </c>
      <c r="E5039" s="47" t="s">
        <v>63</v>
      </c>
      <c r="F5039" s="47" t="s">
        <v>2255</v>
      </c>
      <c r="G5039" s="47" t="s">
        <v>93</v>
      </c>
      <c r="H5039" s="47" t="s">
        <v>2253</v>
      </c>
      <c r="I5039" s="47" t="n">
        <v>68</v>
      </c>
    </row>
    <row r="5040" customFormat="false" ht="15" hidden="false" customHeight="false" outlineLevel="0" collapsed="false">
      <c r="A5040" s="47" t="s">
        <v>7281</v>
      </c>
      <c r="B5040" s="47" t="s">
        <v>1277</v>
      </c>
      <c r="C5040" s="48" t="n">
        <v>46119</v>
      </c>
      <c r="D5040" s="47" t="s">
        <v>73</v>
      </c>
      <c r="E5040" s="47" t="s">
        <v>63</v>
      </c>
      <c r="F5040" s="47" t="s">
        <v>2255</v>
      </c>
      <c r="G5040" s="47" t="s">
        <v>97</v>
      </c>
      <c r="H5040" s="47" t="s">
        <v>2232</v>
      </c>
      <c r="I5040" s="47" t="n">
        <v>4</v>
      </c>
    </row>
    <row r="5041" customFormat="false" ht="15" hidden="false" customHeight="false" outlineLevel="0" collapsed="false">
      <c r="A5041" s="47" t="s">
        <v>7282</v>
      </c>
      <c r="B5041" s="47" t="s">
        <v>1277</v>
      </c>
      <c r="C5041" s="48" t="n">
        <v>46119</v>
      </c>
      <c r="D5041" s="47" t="s">
        <v>73</v>
      </c>
      <c r="E5041" s="47" t="s">
        <v>63</v>
      </c>
      <c r="F5041" s="47" t="s">
        <v>2252</v>
      </c>
      <c r="G5041" s="47" t="s">
        <v>97</v>
      </c>
      <c r="H5041" s="47" t="s">
        <v>2232</v>
      </c>
      <c r="I5041" s="47" t="n">
        <v>3</v>
      </c>
    </row>
    <row r="5042" customFormat="false" ht="15" hidden="false" customHeight="false" outlineLevel="0" collapsed="false">
      <c r="A5042" s="47" t="s">
        <v>7283</v>
      </c>
      <c r="B5042" s="47" t="s">
        <v>1277</v>
      </c>
      <c r="C5042" s="48" t="n">
        <v>46119</v>
      </c>
      <c r="D5042" s="47" t="s">
        <v>73</v>
      </c>
      <c r="E5042" s="47" t="s">
        <v>63</v>
      </c>
      <c r="F5042" s="47" t="s">
        <v>2252</v>
      </c>
      <c r="G5042" s="47" t="s">
        <v>97</v>
      </c>
      <c r="H5042" s="47" t="s">
        <v>2232</v>
      </c>
      <c r="I5042" s="47" t="n">
        <v>4</v>
      </c>
    </row>
    <row r="5043" customFormat="false" ht="15" hidden="false" customHeight="false" outlineLevel="0" collapsed="false">
      <c r="A5043" s="47" t="s">
        <v>7284</v>
      </c>
      <c r="B5043" s="47" t="s">
        <v>1277</v>
      </c>
      <c r="C5043" s="48" t="n">
        <v>46119</v>
      </c>
      <c r="D5043" s="47" t="s">
        <v>73</v>
      </c>
      <c r="E5043" s="47" t="s">
        <v>63</v>
      </c>
      <c r="F5043" s="47" t="s">
        <v>2255</v>
      </c>
      <c r="G5043" s="47" t="s">
        <v>97</v>
      </c>
      <c r="H5043" s="47" t="s">
        <v>2232</v>
      </c>
      <c r="I5043" s="47" t="n">
        <v>6</v>
      </c>
    </row>
    <row r="5044" customFormat="false" ht="15" hidden="false" customHeight="false" outlineLevel="0" collapsed="false">
      <c r="A5044" s="47" t="s">
        <v>7285</v>
      </c>
      <c r="B5044" s="47" t="s">
        <v>1277</v>
      </c>
      <c r="C5044" s="48" t="n">
        <v>46119</v>
      </c>
      <c r="D5044" s="47" t="s">
        <v>73</v>
      </c>
      <c r="E5044" s="47" t="s">
        <v>63</v>
      </c>
      <c r="F5044" s="47" t="s">
        <v>2255</v>
      </c>
      <c r="G5044" s="47" t="s">
        <v>97</v>
      </c>
      <c r="H5044" s="47" t="s">
        <v>2232</v>
      </c>
      <c r="I5044" s="47" t="n">
        <v>7</v>
      </c>
    </row>
    <row r="5045" customFormat="false" ht="15" hidden="false" customHeight="false" outlineLevel="0" collapsed="false">
      <c r="A5045" s="47" t="s">
        <v>7286</v>
      </c>
      <c r="B5045" s="47" t="s">
        <v>1278</v>
      </c>
      <c r="C5045" s="48" t="n">
        <v>46119</v>
      </c>
      <c r="D5045" s="47" t="s">
        <v>74</v>
      </c>
      <c r="E5045" s="47" t="s">
        <v>63</v>
      </c>
      <c r="F5045" s="47" t="s">
        <v>2255</v>
      </c>
      <c r="G5045" s="47" t="s">
        <v>93</v>
      </c>
      <c r="H5045" s="47" t="s">
        <v>2253</v>
      </c>
      <c r="I5045" s="47" t="n">
        <v>44</v>
      </c>
    </row>
    <row r="5046" customFormat="false" ht="15" hidden="false" customHeight="false" outlineLevel="0" collapsed="false">
      <c r="A5046" s="47" t="s">
        <v>7287</v>
      </c>
      <c r="B5046" s="47" t="s">
        <v>1278</v>
      </c>
      <c r="C5046" s="48" t="n">
        <v>46119</v>
      </c>
      <c r="D5046" s="47" t="s">
        <v>74</v>
      </c>
      <c r="E5046" s="47" t="s">
        <v>63</v>
      </c>
      <c r="F5046" s="47" t="s">
        <v>2255</v>
      </c>
      <c r="G5046" s="47" t="s">
        <v>93</v>
      </c>
      <c r="H5046" s="47" t="s">
        <v>2253</v>
      </c>
      <c r="I5046" s="47" t="n">
        <v>16</v>
      </c>
    </row>
    <row r="5047" customFormat="false" ht="15" hidden="false" customHeight="false" outlineLevel="0" collapsed="false">
      <c r="A5047" s="47" t="s">
        <v>7288</v>
      </c>
      <c r="B5047" s="47" t="s">
        <v>1278</v>
      </c>
      <c r="C5047" s="48" t="n">
        <v>46119</v>
      </c>
      <c r="D5047" s="47" t="s">
        <v>74</v>
      </c>
      <c r="E5047" s="47" t="s">
        <v>63</v>
      </c>
      <c r="F5047" s="47" t="s">
        <v>2255</v>
      </c>
      <c r="G5047" s="47" t="s">
        <v>93</v>
      </c>
      <c r="H5047" s="47" t="s">
        <v>2253</v>
      </c>
      <c r="I5047" s="47" t="n">
        <v>22</v>
      </c>
    </row>
    <row r="5048" customFormat="false" ht="15" hidden="false" customHeight="false" outlineLevel="0" collapsed="false">
      <c r="A5048" s="47" t="s">
        <v>7289</v>
      </c>
      <c r="B5048" s="47" t="s">
        <v>1278</v>
      </c>
      <c r="C5048" s="48" t="n">
        <v>46119</v>
      </c>
      <c r="D5048" s="47" t="s">
        <v>74</v>
      </c>
      <c r="E5048" s="47" t="s">
        <v>63</v>
      </c>
      <c r="F5048" s="47" t="s">
        <v>2255</v>
      </c>
      <c r="G5048" s="47" t="s">
        <v>93</v>
      </c>
      <c r="H5048" s="47" t="s">
        <v>2253</v>
      </c>
      <c r="I5048" s="47" t="n">
        <v>98</v>
      </c>
    </row>
    <row r="5049" customFormat="false" ht="15" hidden="false" customHeight="false" outlineLevel="0" collapsed="false">
      <c r="A5049" s="47" t="s">
        <v>7290</v>
      </c>
      <c r="B5049" s="47" t="s">
        <v>1278</v>
      </c>
      <c r="C5049" s="48" t="n">
        <v>46119</v>
      </c>
      <c r="D5049" s="47" t="s">
        <v>74</v>
      </c>
      <c r="E5049" s="47" t="s">
        <v>63</v>
      </c>
      <c r="F5049" s="47" t="s">
        <v>2260</v>
      </c>
      <c r="G5049" s="47" t="s">
        <v>97</v>
      </c>
      <c r="H5049" s="47" t="s">
        <v>2232</v>
      </c>
      <c r="I5049" s="47" t="n">
        <v>3</v>
      </c>
    </row>
    <row r="5050" customFormat="false" ht="15" hidden="false" customHeight="false" outlineLevel="0" collapsed="false">
      <c r="A5050" s="47" t="s">
        <v>7291</v>
      </c>
      <c r="B5050" s="47" t="s">
        <v>1278</v>
      </c>
      <c r="C5050" s="48" t="n">
        <v>46119</v>
      </c>
      <c r="D5050" s="47" t="s">
        <v>74</v>
      </c>
      <c r="E5050" s="47" t="s">
        <v>63</v>
      </c>
      <c r="F5050" s="47" t="s">
        <v>2255</v>
      </c>
      <c r="G5050" s="47" t="s">
        <v>97</v>
      </c>
      <c r="H5050" s="47" t="s">
        <v>2232</v>
      </c>
      <c r="I5050" s="47" t="n">
        <v>5</v>
      </c>
    </row>
    <row r="5051" customFormat="false" ht="15" hidden="false" customHeight="false" outlineLevel="0" collapsed="false">
      <c r="A5051" s="47" t="s">
        <v>7292</v>
      </c>
      <c r="B5051" s="47" t="s">
        <v>1278</v>
      </c>
      <c r="C5051" s="48" t="n">
        <v>46119</v>
      </c>
      <c r="D5051" s="47" t="s">
        <v>74</v>
      </c>
      <c r="E5051" s="47" t="s">
        <v>63</v>
      </c>
      <c r="F5051" s="47" t="s">
        <v>2252</v>
      </c>
      <c r="G5051" s="47" t="s">
        <v>97</v>
      </c>
      <c r="H5051" s="47" t="s">
        <v>2232</v>
      </c>
      <c r="I5051" s="47" t="n">
        <v>2</v>
      </c>
    </row>
    <row r="5052" customFormat="false" ht="15" hidden="false" customHeight="false" outlineLevel="0" collapsed="false">
      <c r="A5052" s="47" t="s">
        <v>7293</v>
      </c>
      <c r="B5052" s="47" t="s">
        <v>1278</v>
      </c>
      <c r="C5052" s="48" t="n">
        <v>46119</v>
      </c>
      <c r="D5052" s="47" t="s">
        <v>74</v>
      </c>
      <c r="E5052" s="47" t="s">
        <v>63</v>
      </c>
      <c r="F5052" s="47" t="s">
        <v>2252</v>
      </c>
      <c r="G5052" s="47" t="s">
        <v>97</v>
      </c>
      <c r="H5052" s="47" t="s">
        <v>2232</v>
      </c>
      <c r="I5052" s="47" t="n">
        <v>7</v>
      </c>
    </row>
    <row r="5053" customFormat="false" ht="15" hidden="false" customHeight="false" outlineLevel="0" collapsed="false">
      <c r="A5053" s="47" t="s">
        <v>7294</v>
      </c>
      <c r="B5053" s="47" t="s">
        <v>1278</v>
      </c>
      <c r="C5053" s="48" t="n">
        <v>46119</v>
      </c>
      <c r="D5053" s="47" t="s">
        <v>74</v>
      </c>
      <c r="E5053" s="47" t="s">
        <v>63</v>
      </c>
      <c r="F5053" s="47" t="s">
        <v>2255</v>
      </c>
      <c r="G5053" s="47" t="s">
        <v>97</v>
      </c>
      <c r="H5053" s="47" t="s">
        <v>2232</v>
      </c>
      <c r="I5053" s="47" t="n">
        <v>5</v>
      </c>
    </row>
    <row r="5054" customFormat="false" ht="15" hidden="false" customHeight="false" outlineLevel="0" collapsed="false">
      <c r="A5054" s="47" t="s">
        <v>7295</v>
      </c>
      <c r="B5054" s="47" t="s">
        <v>1278</v>
      </c>
      <c r="C5054" s="48" t="n">
        <v>46119</v>
      </c>
      <c r="D5054" s="47" t="s">
        <v>74</v>
      </c>
      <c r="E5054" s="47" t="s">
        <v>63</v>
      </c>
      <c r="F5054" s="47" t="s">
        <v>2255</v>
      </c>
      <c r="G5054" s="47" t="s">
        <v>97</v>
      </c>
      <c r="H5054" s="47" t="s">
        <v>2232</v>
      </c>
      <c r="I5054" s="47" t="n">
        <v>7</v>
      </c>
    </row>
    <row r="5055" customFormat="false" ht="15" hidden="false" customHeight="false" outlineLevel="0" collapsed="false">
      <c r="A5055" s="47" t="s">
        <v>7296</v>
      </c>
      <c r="B5055" s="47" t="s">
        <v>1278</v>
      </c>
      <c r="C5055" s="48" t="n">
        <v>46119</v>
      </c>
      <c r="D5055" s="47" t="s">
        <v>74</v>
      </c>
      <c r="E5055" s="47" t="s">
        <v>63</v>
      </c>
      <c r="F5055" s="47" t="s">
        <v>2255</v>
      </c>
      <c r="G5055" s="47" t="s">
        <v>98</v>
      </c>
      <c r="H5055" s="47" t="s">
        <v>2382</v>
      </c>
      <c r="I5055" s="47" t="n">
        <v>38</v>
      </c>
    </row>
    <row r="5056" customFormat="false" ht="15" hidden="false" customHeight="false" outlineLevel="0" collapsed="false">
      <c r="A5056" s="47" t="s">
        <v>7297</v>
      </c>
      <c r="B5056" s="47" t="s">
        <v>1279</v>
      </c>
      <c r="C5056" s="48" t="n">
        <v>46119</v>
      </c>
      <c r="D5056" s="47" t="s">
        <v>75</v>
      </c>
      <c r="E5056" s="47" t="s">
        <v>63</v>
      </c>
      <c r="F5056" s="47" t="s">
        <v>2255</v>
      </c>
      <c r="G5056" s="47" t="s">
        <v>93</v>
      </c>
      <c r="H5056" s="47" t="s">
        <v>2253</v>
      </c>
      <c r="I5056" s="47" t="n">
        <v>25</v>
      </c>
    </row>
    <row r="5057" customFormat="false" ht="15" hidden="false" customHeight="false" outlineLevel="0" collapsed="false">
      <c r="A5057" s="47" t="s">
        <v>7298</v>
      </c>
      <c r="B5057" s="47" t="s">
        <v>1279</v>
      </c>
      <c r="C5057" s="48" t="n">
        <v>46119</v>
      </c>
      <c r="D5057" s="47" t="s">
        <v>75</v>
      </c>
      <c r="E5057" s="47" t="s">
        <v>63</v>
      </c>
      <c r="F5057" s="47" t="s">
        <v>2260</v>
      </c>
      <c r="G5057" s="47" t="s">
        <v>93</v>
      </c>
      <c r="H5057" s="47" t="s">
        <v>2253</v>
      </c>
      <c r="I5057" s="47" t="n">
        <v>51</v>
      </c>
    </row>
    <row r="5058" customFormat="false" ht="15" hidden="false" customHeight="false" outlineLevel="0" collapsed="false">
      <c r="A5058" s="47" t="s">
        <v>7299</v>
      </c>
      <c r="B5058" s="47" t="s">
        <v>1279</v>
      </c>
      <c r="C5058" s="48" t="n">
        <v>46119</v>
      </c>
      <c r="D5058" s="47" t="s">
        <v>75</v>
      </c>
      <c r="E5058" s="47" t="s">
        <v>63</v>
      </c>
      <c r="F5058" s="47" t="s">
        <v>2260</v>
      </c>
      <c r="G5058" s="47" t="s">
        <v>93</v>
      </c>
      <c r="H5058" s="47" t="s">
        <v>2253</v>
      </c>
      <c r="I5058" s="47" t="n">
        <v>101</v>
      </c>
    </row>
    <row r="5059" customFormat="false" ht="15" hidden="false" customHeight="false" outlineLevel="0" collapsed="false">
      <c r="A5059" s="47" t="s">
        <v>7300</v>
      </c>
      <c r="B5059" s="47" t="s">
        <v>1279</v>
      </c>
      <c r="C5059" s="48" t="n">
        <v>46119</v>
      </c>
      <c r="D5059" s="47" t="s">
        <v>75</v>
      </c>
      <c r="E5059" s="47" t="s">
        <v>63</v>
      </c>
      <c r="F5059" s="47" t="s">
        <v>2255</v>
      </c>
      <c r="G5059" s="47" t="s">
        <v>97</v>
      </c>
      <c r="H5059" s="47" t="s">
        <v>2232</v>
      </c>
      <c r="I5059" s="47" t="n">
        <v>6</v>
      </c>
    </row>
    <row r="5060" customFormat="false" ht="15" hidden="false" customHeight="false" outlineLevel="0" collapsed="false">
      <c r="A5060" s="47" t="s">
        <v>7301</v>
      </c>
      <c r="B5060" s="47" t="s">
        <v>1279</v>
      </c>
      <c r="C5060" s="48" t="n">
        <v>46119</v>
      </c>
      <c r="D5060" s="47" t="s">
        <v>75</v>
      </c>
      <c r="E5060" s="47" t="s">
        <v>63</v>
      </c>
      <c r="F5060" s="47" t="s">
        <v>2255</v>
      </c>
      <c r="G5060" s="47" t="s">
        <v>97</v>
      </c>
      <c r="H5060" s="47" t="s">
        <v>2232</v>
      </c>
      <c r="I5060" s="47" t="n">
        <v>3</v>
      </c>
    </row>
    <row r="5061" customFormat="false" ht="15" hidden="false" customHeight="false" outlineLevel="0" collapsed="false">
      <c r="A5061" s="47" t="s">
        <v>7302</v>
      </c>
      <c r="B5061" s="47" t="s">
        <v>1279</v>
      </c>
      <c r="C5061" s="48" t="n">
        <v>46119</v>
      </c>
      <c r="D5061" s="47" t="s">
        <v>75</v>
      </c>
      <c r="E5061" s="47" t="s">
        <v>63</v>
      </c>
      <c r="F5061" s="47" t="s">
        <v>2255</v>
      </c>
      <c r="G5061" s="47" t="s">
        <v>97</v>
      </c>
      <c r="H5061" s="47" t="s">
        <v>2232</v>
      </c>
      <c r="I5061" s="47" t="n">
        <v>2</v>
      </c>
    </row>
    <row r="5062" customFormat="false" ht="15" hidden="false" customHeight="false" outlineLevel="0" collapsed="false">
      <c r="A5062" s="47" t="s">
        <v>7303</v>
      </c>
      <c r="B5062" s="47" t="s">
        <v>1279</v>
      </c>
      <c r="C5062" s="48" t="n">
        <v>46119</v>
      </c>
      <c r="D5062" s="47" t="s">
        <v>75</v>
      </c>
      <c r="E5062" s="47" t="s">
        <v>63</v>
      </c>
      <c r="F5062" s="47" t="s">
        <v>2260</v>
      </c>
      <c r="G5062" s="47" t="s">
        <v>97</v>
      </c>
      <c r="H5062" s="47" t="s">
        <v>2232</v>
      </c>
      <c r="I5062" s="47" t="n">
        <v>3</v>
      </c>
    </row>
    <row r="5063" customFormat="false" ht="15" hidden="false" customHeight="false" outlineLevel="0" collapsed="false">
      <c r="A5063" s="47" t="s">
        <v>7304</v>
      </c>
      <c r="B5063" s="47" t="s">
        <v>1279</v>
      </c>
      <c r="C5063" s="48" t="n">
        <v>46119</v>
      </c>
      <c r="D5063" s="47" t="s">
        <v>75</v>
      </c>
      <c r="E5063" s="47" t="s">
        <v>63</v>
      </c>
      <c r="F5063" s="47" t="s">
        <v>2255</v>
      </c>
      <c r="G5063" s="47" t="s">
        <v>97</v>
      </c>
      <c r="H5063" s="47" t="s">
        <v>2232</v>
      </c>
      <c r="I5063" s="47" t="n">
        <v>3</v>
      </c>
    </row>
    <row r="5064" customFormat="false" ht="15" hidden="false" customHeight="false" outlineLevel="0" collapsed="false">
      <c r="A5064" s="47" t="s">
        <v>7305</v>
      </c>
      <c r="B5064" s="47" t="s">
        <v>1280</v>
      </c>
      <c r="C5064" s="48" t="n">
        <v>46119</v>
      </c>
      <c r="D5064" s="47" t="s">
        <v>73</v>
      </c>
      <c r="E5064" s="47" t="s">
        <v>64</v>
      </c>
      <c r="F5064" s="47" t="s">
        <v>2278</v>
      </c>
      <c r="G5064" s="47" t="s">
        <v>97</v>
      </c>
      <c r="H5064" s="47" t="s">
        <v>2232</v>
      </c>
      <c r="I5064" s="47" t="n">
        <v>3</v>
      </c>
    </row>
    <row r="5065" customFormat="false" ht="15" hidden="false" customHeight="false" outlineLevel="0" collapsed="false">
      <c r="A5065" s="47" t="s">
        <v>7306</v>
      </c>
      <c r="B5065" s="47" t="s">
        <v>1280</v>
      </c>
      <c r="C5065" s="48" t="n">
        <v>46119</v>
      </c>
      <c r="D5065" s="47" t="s">
        <v>73</v>
      </c>
      <c r="E5065" s="47" t="s">
        <v>64</v>
      </c>
      <c r="F5065" s="47" t="s">
        <v>2278</v>
      </c>
      <c r="G5065" s="47" t="s">
        <v>97</v>
      </c>
      <c r="H5065" s="47" t="s">
        <v>2232</v>
      </c>
      <c r="I5065" s="47" t="n">
        <v>7</v>
      </c>
    </row>
    <row r="5066" customFormat="false" ht="15" hidden="false" customHeight="false" outlineLevel="0" collapsed="false">
      <c r="A5066" s="47" t="s">
        <v>7307</v>
      </c>
      <c r="B5066" s="47" t="s">
        <v>1280</v>
      </c>
      <c r="C5066" s="48" t="n">
        <v>46119</v>
      </c>
      <c r="D5066" s="47" t="s">
        <v>73</v>
      </c>
      <c r="E5066" s="47" t="s">
        <v>64</v>
      </c>
      <c r="F5066" s="47" t="s">
        <v>2278</v>
      </c>
      <c r="G5066" s="47" t="s">
        <v>97</v>
      </c>
      <c r="H5066" s="47" t="s">
        <v>2232</v>
      </c>
      <c r="I5066" s="47" t="n">
        <v>7</v>
      </c>
    </row>
    <row r="5067" customFormat="false" ht="15" hidden="false" customHeight="false" outlineLevel="0" collapsed="false">
      <c r="A5067" s="47" t="s">
        <v>7308</v>
      </c>
      <c r="B5067" s="47" t="s">
        <v>1280</v>
      </c>
      <c r="C5067" s="48" t="n">
        <v>46119</v>
      </c>
      <c r="D5067" s="47" t="s">
        <v>73</v>
      </c>
      <c r="E5067" s="47" t="s">
        <v>64</v>
      </c>
      <c r="F5067" s="47" t="s">
        <v>2280</v>
      </c>
      <c r="G5067" s="47" t="s">
        <v>97</v>
      </c>
      <c r="H5067" s="47" t="s">
        <v>2232</v>
      </c>
      <c r="I5067" s="47" t="n">
        <v>6</v>
      </c>
    </row>
    <row r="5068" customFormat="false" ht="15" hidden="false" customHeight="false" outlineLevel="0" collapsed="false">
      <c r="A5068" s="47" t="s">
        <v>7309</v>
      </c>
      <c r="B5068" s="47" t="s">
        <v>1281</v>
      </c>
      <c r="C5068" s="48" t="n">
        <v>46119</v>
      </c>
      <c r="D5068" s="47" t="s">
        <v>74</v>
      </c>
      <c r="E5068" s="47" t="s">
        <v>64</v>
      </c>
      <c r="F5068" s="47" t="s">
        <v>2278</v>
      </c>
      <c r="G5068" s="47" t="s">
        <v>95</v>
      </c>
      <c r="H5068" s="47" t="s">
        <v>2245</v>
      </c>
      <c r="I5068" s="47" t="n">
        <v>29</v>
      </c>
    </row>
    <row r="5069" customFormat="false" ht="15" hidden="false" customHeight="false" outlineLevel="0" collapsed="false">
      <c r="A5069" s="47" t="s">
        <v>7310</v>
      </c>
      <c r="B5069" s="47" t="s">
        <v>1281</v>
      </c>
      <c r="C5069" s="48" t="n">
        <v>46119</v>
      </c>
      <c r="D5069" s="47" t="s">
        <v>74</v>
      </c>
      <c r="E5069" s="47" t="s">
        <v>64</v>
      </c>
      <c r="F5069" s="47" t="s">
        <v>2278</v>
      </c>
      <c r="G5069" s="47" t="s">
        <v>97</v>
      </c>
      <c r="H5069" s="47" t="s">
        <v>2232</v>
      </c>
      <c r="I5069" s="47" t="n">
        <v>4</v>
      </c>
    </row>
    <row r="5070" customFormat="false" ht="15" hidden="false" customHeight="false" outlineLevel="0" collapsed="false">
      <c r="A5070" s="47" t="s">
        <v>7311</v>
      </c>
      <c r="B5070" s="47" t="s">
        <v>1281</v>
      </c>
      <c r="C5070" s="48" t="n">
        <v>46119</v>
      </c>
      <c r="D5070" s="47" t="s">
        <v>74</v>
      </c>
      <c r="E5070" s="47" t="s">
        <v>64</v>
      </c>
      <c r="F5070" s="47" t="s">
        <v>2280</v>
      </c>
      <c r="G5070" s="47" t="s">
        <v>97</v>
      </c>
      <c r="H5070" s="47" t="s">
        <v>2232</v>
      </c>
      <c r="I5070" s="47" t="n">
        <v>4</v>
      </c>
    </row>
    <row r="5071" customFormat="false" ht="15" hidden="false" customHeight="false" outlineLevel="0" collapsed="false">
      <c r="A5071" s="47" t="s">
        <v>7312</v>
      </c>
      <c r="B5071" s="47" t="s">
        <v>1281</v>
      </c>
      <c r="C5071" s="48" t="n">
        <v>46119</v>
      </c>
      <c r="D5071" s="47" t="s">
        <v>74</v>
      </c>
      <c r="E5071" s="47" t="s">
        <v>64</v>
      </c>
      <c r="F5071" s="47" t="s">
        <v>2280</v>
      </c>
      <c r="G5071" s="47" t="s">
        <v>97</v>
      </c>
      <c r="H5071" s="47" t="s">
        <v>2232</v>
      </c>
      <c r="I5071" s="47" t="n">
        <v>7</v>
      </c>
    </row>
    <row r="5072" customFormat="false" ht="15" hidden="false" customHeight="false" outlineLevel="0" collapsed="false">
      <c r="A5072" s="47" t="s">
        <v>7313</v>
      </c>
      <c r="B5072" s="47" t="s">
        <v>1281</v>
      </c>
      <c r="C5072" s="48" t="n">
        <v>46119</v>
      </c>
      <c r="D5072" s="47" t="s">
        <v>74</v>
      </c>
      <c r="E5072" s="47" t="s">
        <v>64</v>
      </c>
      <c r="F5072" s="47" t="s">
        <v>2280</v>
      </c>
      <c r="G5072" s="47" t="s">
        <v>97</v>
      </c>
      <c r="H5072" s="47" t="s">
        <v>2232</v>
      </c>
      <c r="I5072" s="47" t="n">
        <v>7</v>
      </c>
    </row>
    <row r="5073" customFormat="false" ht="15" hidden="false" customHeight="false" outlineLevel="0" collapsed="false">
      <c r="A5073" s="47" t="s">
        <v>7314</v>
      </c>
      <c r="B5073" s="47" t="s">
        <v>1281</v>
      </c>
      <c r="C5073" s="48" t="n">
        <v>46119</v>
      </c>
      <c r="D5073" s="47" t="s">
        <v>74</v>
      </c>
      <c r="E5073" s="47" t="s">
        <v>64</v>
      </c>
      <c r="F5073" s="47" t="s">
        <v>2280</v>
      </c>
      <c r="G5073" s="47" t="s">
        <v>97</v>
      </c>
      <c r="H5073" s="47" t="s">
        <v>2232</v>
      </c>
      <c r="I5073" s="47" t="n">
        <v>6</v>
      </c>
    </row>
    <row r="5074" customFormat="false" ht="15" hidden="false" customHeight="false" outlineLevel="0" collapsed="false">
      <c r="A5074" s="47" t="s">
        <v>7315</v>
      </c>
      <c r="B5074" s="47" t="s">
        <v>1281</v>
      </c>
      <c r="C5074" s="48" t="n">
        <v>46119</v>
      </c>
      <c r="D5074" s="47" t="s">
        <v>74</v>
      </c>
      <c r="E5074" s="47" t="s">
        <v>64</v>
      </c>
      <c r="F5074" s="47" t="s">
        <v>2278</v>
      </c>
      <c r="G5074" s="47" t="s">
        <v>97</v>
      </c>
      <c r="H5074" s="47" t="s">
        <v>2232</v>
      </c>
      <c r="I5074" s="47" t="n">
        <v>5</v>
      </c>
    </row>
    <row r="5075" customFormat="false" ht="15" hidden="false" customHeight="false" outlineLevel="0" collapsed="false">
      <c r="A5075" s="47" t="s">
        <v>7316</v>
      </c>
      <c r="B5075" s="47" t="s">
        <v>1281</v>
      </c>
      <c r="C5075" s="48" t="n">
        <v>46119</v>
      </c>
      <c r="D5075" s="47" t="s">
        <v>74</v>
      </c>
      <c r="E5075" s="47" t="s">
        <v>64</v>
      </c>
      <c r="F5075" s="47" t="s">
        <v>2280</v>
      </c>
      <c r="G5075" s="47" t="s">
        <v>97</v>
      </c>
      <c r="H5075" s="47" t="s">
        <v>2232</v>
      </c>
      <c r="I5075" s="47" t="n">
        <v>2</v>
      </c>
    </row>
    <row r="5076" customFormat="false" ht="15" hidden="false" customHeight="false" outlineLevel="0" collapsed="false">
      <c r="A5076" s="47" t="s">
        <v>7317</v>
      </c>
      <c r="B5076" s="47" t="s">
        <v>1282</v>
      </c>
      <c r="C5076" s="48" t="n">
        <v>46119</v>
      </c>
      <c r="D5076" s="47" t="s">
        <v>73</v>
      </c>
      <c r="E5076" s="47" t="s">
        <v>65</v>
      </c>
      <c r="F5076" s="47" t="s">
        <v>2284</v>
      </c>
      <c r="G5076" s="47" t="s">
        <v>95</v>
      </c>
      <c r="H5076" s="47" t="s">
        <v>2245</v>
      </c>
      <c r="I5076" s="47" t="n">
        <v>83</v>
      </c>
    </row>
    <row r="5077" customFormat="false" ht="15" hidden="false" customHeight="false" outlineLevel="0" collapsed="false">
      <c r="A5077" s="47" t="s">
        <v>7318</v>
      </c>
      <c r="B5077" s="47" t="s">
        <v>1282</v>
      </c>
      <c r="C5077" s="48" t="n">
        <v>46119</v>
      </c>
      <c r="D5077" s="47" t="s">
        <v>73</v>
      </c>
      <c r="E5077" s="47" t="s">
        <v>65</v>
      </c>
      <c r="F5077" s="47" t="s">
        <v>2289</v>
      </c>
      <c r="G5077" s="47" t="s">
        <v>97</v>
      </c>
      <c r="H5077" s="47" t="s">
        <v>2232</v>
      </c>
      <c r="I5077" s="47" t="n">
        <v>3</v>
      </c>
    </row>
    <row r="5078" customFormat="false" ht="15" hidden="false" customHeight="false" outlineLevel="0" collapsed="false">
      <c r="A5078" s="47" t="s">
        <v>7319</v>
      </c>
      <c r="B5078" s="47" t="s">
        <v>1282</v>
      </c>
      <c r="C5078" s="48" t="n">
        <v>46119</v>
      </c>
      <c r="D5078" s="47" t="s">
        <v>73</v>
      </c>
      <c r="E5078" s="47" t="s">
        <v>65</v>
      </c>
      <c r="F5078" s="47" t="s">
        <v>2284</v>
      </c>
      <c r="G5078" s="47" t="s">
        <v>97</v>
      </c>
      <c r="H5078" s="47" t="s">
        <v>2232</v>
      </c>
      <c r="I5078" s="47" t="n">
        <v>2</v>
      </c>
    </row>
    <row r="5079" customFormat="false" ht="15" hidden="false" customHeight="false" outlineLevel="0" collapsed="false">
      <c r="A5079" s="47" t="s">
        <v>7320</v>
      </c>
      <c r="B5079" s="47" t="s">
        <v>1282</v>
      </c>
      <c r="C5079" s="48" t="n">
        <v>46119</v>
      </c>
      <c r="D5079" s="47" t="s">
        <v>73</v>
      </c>
      <c r="E5079" s="47" t="s">
        <v>65</v>
      </c>
      <c r="F5079" s="47" t="s">
        <v>2289</v>
      </c>
      <c r="G5079" s="47" t="s">
        <v>97</v>
      </c>
      <c r="H5079" s="47" t="s">
        <v>2232</v>
      </c>
      <c r="I5079" s="47" t="n">
        <v>6</v>
      </c>
    </row>
    <row r="5080" customFormat="false" ht="15" hidden="false" customHeight="false" outlineLevel="0" collapsed="false">
      <c r="A5080" s="47" t="s">
        <v>7321</v>
      </c>
      <c r="B5080" s="47" t="s">
        <v>1282</v>
      </c>
      <c r="C5080" s="48" t="n">
        <v>46119</v>
      </c>
      <c r="D5080" s="47" t="s">
        <v>73</v>
      </c>
      <c r="E5080" s="47" t="s">
        <v>65</v>
      </c>
      <c r="F5080" s="47" t="s">
        <v>2289</v>
      </c>
      <c r="G5080" s="47" t="s">
        <v>97</v>
      </c>
      <c r="H5080" s="47" t="s">
        <v>2232</v>
      </c>
      <c r="I5080" s="47" t="n">
        <v>2</v>
      </c>
    </row>
    <row r="5081" customFormat="false" ht="15" hidden="false" customHeight="false" outlineLevel="0" collapsed="false">
      <c r="A5081" s="47" t="s">
        <v>7322</v>
      </c>
      <c r="B5081" s="47" t="s">
        <v>1283</v>
      </c>
      <c r="C5081" s="48" t="n">
        <v>46119</v>
      </c>
      <c r="D5081" s="47" t="s">
        <v>74</v>
      </c>
      <c r="E5081" s="47" t="s">
        <v>65</v>
      </c>
      <c r="F5081" s="47" t="s">
        <v>2284</v>
      </c>
      <c r="G5081" s="47" t="s">
        <v>95</v>
      </c>
      <c r="H5081" s="47" t="s">
        <v>2245</v>
      </c>
      <c r="I5081" s="47" t="n">
        <v>130</v>
      </c>
    </row>
    <row r="5082" customFormat="false" ht="15" hidden="false" customHeight="false" outlineLevel="0" collapsed="false">
      <c r="A5082" s="47" t="s">
        <v>7323</v>
      </c>
      <c r="B5082" s="47" t="s">
        <v>1283</v>
      </c>
      <c r="C5082" s="48" t="n">
        <v>46119</v>
      </c>
      <c r="D5082" s="47" t="s">
        <v>74</v>
      </c>
      <c r="E5082" s="47" t="s">
        <v>65</v>
      </c>
      <c r="F5082" s="47" t="s">
        <v>2284</v>
      </c>
      <c r="G5082" s="47" t="s">
        <v>97</v>
      </c>
      <c r="H5082" s="47" t="s">
        <v>2232</v>
      </c>
      <c r="I5082" s="47" t="n">
        <v>4</v>
      </c>
    </row>
    <row r="5083" customFormat="false" ht="15" hidden="false" customHeight="false" outlineLevel="0" collapsed="false">
      <c r="A5083" s="47" t="s">
        <v>7324</v>
      </c>
      <c r="B5083" s="47" t="s">
        <v>1283</v>
      </c>
      <c r="C5083" s="48" t="n">
        <v>46119</v>
      </c>
      <c r="D5083" s="47" t="s">
        <v>74</v>
      </c>
      <c r="E5083" s="47" t="s">
        <v>65</v>
      </c>
      <c r="F5083" s="47" t="s">
        <v>2289</v>
      </c>
      <c r="G5083" s="47" t="s">
        <v>97</v>
      </c>
      <c r="H5083" s="47" t="s">
        <v>2232</v>
      </c>
      <c r="I5083" s="47" t="n">
        <v>6</v>
      </c>
    </row>
    <row r="5084" customFormat="false" ht="15" hidden="false" customHeight="false" outlineLevel="0" collapsed="false">
      <c r="A5084" s="47" t="s">
        <v>7325</v>
      </c>
      <c r="B5084" s="47" t="s">
        <v>1283</v>
      </c>
      <c r="C5084" s="48" t="n">
        <v>46119</v>
      </c>
      <c r="D5084" s="47" t="s">
        <v>74</v>
      </c>
      <c r="E5084" s="47" t="s">
        <v>65</v>
      </c>
      <c r="F5084" s="47" t="s">
        <v>2284</v>
      </c>
      <c r="G5084" s="47" t="s">
        <v>97</v>
      </c>
      <c r="H5084" s="47" t="s">
        <v>2232</v>
      </c>
      <c r="I5084" s="47" t="n">
        <v>4</v>
      </c>
    </row>
    <row r="5085" customFormat="false" ht="15" hidden="false" customHeight="false" outlineLevel="0" collapsed="false">
      <c r="A5085" s="47" t="s">
        <v>7326</v>
      </c>
      <c r="B5085" s="47" t="s">
        <v>1283</v>
      </c>
      <c r="C5085" s="48" t="n">
        <v>46119</v>
      </c>
      <c r="D5085" s="47" t="s">
        <v>74</v>
      </c>
      <c r="E5085" s="47" t="s">
        <v>65</v>
      </c>
      <c r="F5085" s="47" t="s">
        <v>2284</v>
      </c>
      <c r="G5085" s="47" t="s">
        <v>97</v>
      </c>
      <c r="H5085" s="47" t="s">
        <v>2232</v>
      </c>
      <c r="I5085" s="47" t="n">
        <v>2</v>
      </c>
    </row>
    <row r="5086" customFormat="false" ht="15" hidden="false" customHeight="false" outlineLevel="0" collapsed="false">
      <c r="A5086" s="47" t="s">
        <v>7327</v>
      </c>
      <c r="B5086" s="47" t="s">
        <v>1283</v>
      </c>
      <c r="C5086" s="48" t="n">
        <v>46119</v>
      </c>
      <c r="D5086" s="47" t="s">
        <v>74</v>
      </c>
      <c r="E5086" s="47" t="s">
        <v>65</v>
      </c>
      <c r="F5086" s="47" t="s">
        <v>2284</v>
      </c>
      <c r="G5086" s="47" t="s">
        <v>97</v>
      </c>
      <c r="H5086" s="47" t="s">
        <v>2232</v>
      </c>
      <c r="I5086" s="47" t="n">
        <v>4</v>
      </c>
    </row>
    <row r="5087" customFormat="false" ht="15" hidden="false" customHeight="false" outlineLevel="0" collapsed="false">
      <c r="A5087" s="47" t="s">
        <v>7328</v>
      </c>
      <c r="B5087" s="47" t="s">
        <v>1283</v>
      </c>
      <c r="C5087" s="48" t="n">
        <v>46119</v>
      </c>
      <c r="D5087" s="47" t="s">
        <v>74</v>
      </c>
      <c r="E5087" s="47" t="s">
        <v>65</v>
      </c>
      <c r="F5087" s="47" t="s">
        <v>2289</v>
      </c>
      <c r="G5087" s="47" t="s">
        <v>97</v>
      </c>
      <c r="H5087" s="47" t="s">
        <v>2232</v>
      </c>
      <c r="I5087" s="47" t="n">
        <v>3</v>
      </c>
    </row>
    <row r="5088" customFormat="false" ht="15" hidden="false" customHeight="false" outlineLevel="0" collapsed="false">
      <c r="A5088" s="47" t="s">
        <v>7329</v>
      </c>
      <c r="B5088" s="47" t="s">
        <v>1283</v>
      </c>
      <c r="C5088" s="48" t="n">
        <v>46119</v>
      </c>
      <c r="D5088" s="47" t="s">
        <v>74</v>
      </c>
      <c r="E5088" s="47" t="s">
        <v>65</v>
      </c>
      <c r="F5088" s="47" t="s">
        <v>2284</v>
      </c>
      <c r="G5088" s="47" t="s">
        <v>97</v>
      </c>
      <c r="H5088" s="47" t="s">
        <v>2232</v>
      </c>
      <c r="I5088" s="47" t="n">
        <v>5</v>
      </c>
    </row>
    <row r="5089" customFormat="false" ht="15" hidden="false" customHeight="false" outlineLevel="0" collapsed="false">
      <c r="A5089" s="47" t="s">
        <v>7330</v>
      </c>
      <c r="B5089" s="47" t="s">
        <v>1283</v>
      </c>
      <c r="C5089" s="48" t="n">
        <v>46119</v>
      </c>
      <c r="D5089" s="47" t="s">
        <v>74</v>
      </c>
      <c r="E5089" s="47" t="s">
        <v>65</v>
      </c>
      <c r="F5089" s="47" t="s">
        <v>2289</v>
      </c>
      <c r="G5089" s="47" t="s">
        <v>97</v>
      </c>
      <c r="H5089" s="47" t="s">
        <v>2232</v>
      </c>
      <c r="I5089" s="47" t="n">
        <v>2</v>
      </c>
    </row>
    <row r="5090" customFormat="false" ht="15" hidden="false" customHeight="false" outlineLevel="0" collapsed="false">
      <c r="A5090" s="47" t="s">
        <v>7331</v>
      </c>
      <c r="B5090" s="47" t="s">
        <v>1284</v>
      </c>
      <c r="C5090" s="48" t="n">
        <v>46119</v>
      </c>
      <c r="D5090" s="47" t="s">
        <v>75</v>
      </c>
      <c r="E5090" s="47" t="s">
        <v>65</v>
      </c>
      <c r="F5090" s="47" t="s">
        <v>2289</v>
      </c>
      <c r="G5090" s="47" t="s">
        <v>97</v>
      </c>
      <c r="H5090" s="47" t="s">
        <v>2232</v>
      </c>
      <c r="I5090" s="47" t="n">
        <v>6</v>
      </c>
    </row>
    <row r="5091" customFormat="false" ht="15" hidden="false" customHeight="false" outlineLevel="0" collapsed="false">
      <c r="A5091" s="47" t="s">
        <v>7332</v>
      </c>
      <c r="B5091" s="47" t="s">
        <v>1284</v>
      </c>
      <c r="C5091" s="48" t="n">
        <v>46119</v>
      </c>
      <c r="D5091" s="47" t="s">
        <v>75</v>
      </c>
      <c r="E5091" s="47" t="s">
        <v>65</v>
      </c>
      <c r="F5091" s="47" t="s">
        <v>2284</v>
      </c>
      <c r="G5091" s="47" t="s">
        <v>97</v>
      </c>
      <c r="H5091" s="47" t="s">
        <v>2232</v>
      </c>
      <c r="I5091" s="47" t="n">
        <v>3</v>
      </c>
    </row>
    <row r="5092" customFormat="false" ht="15" hidden="false" customHeight="false" outlineLevel="0" collapsed="false">
      <c r="A5092" s="47" t="s">
        <v>7333</v>
      </c>
      <c r="B5092" s="47" t="s">
        <v>1284</v>
      </c>
      <c r="C5092" s="48" t="n">
        <v>46119</v>
      </c>
      <c r="D5092" s="47" t="s">
        <v>75</v>
      </c>
      <c r="E5092" s="47" t="s">
        <v>65</v>
      </c>
      <c r="F5092" s="47" t="s">
        <v>2284</v>
      </c>
      <c r="G5092" s="47" t="s">
        <v>97</v>
      </c>
      <c r="H5092" s="47" t="s">
        <v>2232</v>
      </c>
      <c r="I5092" s="47" t="n">
        <v>6</v>
      </c>
    </row>
    <row r="5093" customFormat="false" ht="15" hidden="false" customHeight="false" outlineLevel="0" collapsed="false">
      <c r="A5093" s="47" t="s">
        <v>7334</v>
      </c>
      <c r="B5093" s="47" t="s">
        <v>1284</v>
      </c>
      <c r="C5093" s="48" t="n">
        <v>46119</v>
      </c>
      <c r="D5093" s="47" t="s">
        <v>75</v>
      </c>
      <c r="E5093" s="47" t="s">
        <v>65</v>
      </c>
      <c r="F5093" s="47" t="s">
        <v>2284</v>
      </c>
      <c r="G5093" s="47" t="s">
        <v>97</v>
      </c>
      <c r="H5093" s="47" t="s">
        <v>2232</v>
      </c>
      <c r="I5093" s="47" t="n">
        <v>6</v>
      </c>
    </row>
    <row r="5094" customFormat="false" ht="15" hidden="false" customHeight="false" outlineLevel="0" collapsed="false">
      <c r="A5094" s="47" t="s">
        <v>7335</v>
      </c>
      <c r="B5094" s="47" t="s">
        <v>1285</v>
      </c>
      <c r="C5094" s="48" t="n">
        <v>46120</v>
      </c>
      <c r="D5094" s="47" t="s">
        <v>73</v>
      </c>
      <c r="E5094" s="47" t="s">
        <v>62</v>
      </c>
      <c r="F5094" s="47" t="s">
        <v>2228</v>
      </c>
      <c r="G5094" s="47" t="s">
        <v>97</v>
      </c>
      <c r="H5094" s="47" t="s">
        <v>2232</v>
      </c>
      <c r="I5094" s="47" t="n">
        <v>6</v>
      </c>
    </row>
    <row r="5095" customFormat="false" ht="15" hidden="false" customHeight="false" outlineLevel="0" collapsed="false">
      <c r="A5095" s="47" t="s">
        <v>7336</v>
      </c>
      <c r="B5095" s="47" t="s">
        <v>1285</v>
      </c>
      <c r="C5095" s="48" t="n">
        <v>46120</v>
      </c>
      <c r="D5095" s="47" t="s">
        <v>73</v>
      </c>
      <c r="E5095" s="47" t="s">
        <v>62</v>
      </c>
      <c r="F5095" s="47" t="s">
        <v>2228</v>
      </c>
      <c r="G5095" s="47" t="s">
        <v>97</v>
      </c>
      <c r="H5095" s="47" t="s">
        <v>2232</v>
      </c>
      <c r="I5095" s="47" t="n">
        <v>5</v>
      </c>
    </row>
    <row r="5096" customFormat="false" ht="15" hidden="false" customHeight="false" outlineLevel="0" collapsed="false">
      <c r="A5096" s="47" t="s">
        <v>7337</v>
      </c>
      <c r="B5096" s="47" t="s">
        <v>1285</v>
      </c>
      <c r="C5096" s="48" t="n">
        <v>46120</v>
      </c>
      <c r="D5096" s="47" t="s">
        <v>73</v>
      </c>
      <c r="E5096" s="47" t="s">
        <v>62</v>
      </c>
      <c r="F5096" s="47" t="s">
        <v>2231</v>
      </c>
      <c r="G5096" s="47" t="s">
        <v>97</v>
      </c>
      <c r="H5096" s="47" t="s">
        <v>2232</v>
      </c>
      <c r="I5096" s="47" t="n">
        <v>6</v>
      </c>
    </row>
    <row r="5097" customFormat="false" ht="15" hidden="false" customHeight="false" outlineLevel="0" collapsed="false">
      <c r="A5097" s="47" t="s">
        <v>7338</v>
      </c>
      <c r="B5097" s="47" t="s">
        <v>1285</v>
      </c>
      <c r="C5097" s="48" t="n">
        <v>46120</v>
      </c>
      <c r="D5097" s="47" t="s">
        <v>73</v>
      </c>
      <c r="E5097" s="47" t="s">
        <v>62</v>
      </c>
      <c r="F5097" s="47" t="s">
        <v>2231</v>
      </c>
      <c r="G5097" s="47" t="s">
        <v>97</v>
      </c>
      <c r="H5097" s="47" t="s">
        <v>2232</v>
      </c>
      <c r="I5097" s="47" t="n">
        <v>4</v>
      </c>
    </row>
    <row r="5098" customFormat="false" ht="15" hidden="false" customHeight="false" outlineLevel="0" collapsed="false">
      <c r="A5098" s="47" t="s">
        <v>7339</v>
      </c>
      <c r="B5098" s="47" t="s">
        <v>1285</v>
      </c>
      <c r="C5098" s="48" t="n">
        <v>46120</v>
      </c>
      <c r="D5098" s="47" t="s">
        <v>73</v>
      </c>
      <c r="E5098" s="47" t="s">
        <v>62</v>
      </c>
      <c r="F5098" s="47" t="s">
        <v>2228</v>
      </c>
      <c r="G5098" s="47" t="s">
        <v>97</v>
      </c>
      <c r="H5098" s="47" t="s">
        <v>2232</v>
      </c>
      <c r="I5098" s="47" t="n">
        <v>7</v>
      </c>
    </row>
    <row r="5099" customFormat="false" ht="15" hidden="false" customHeight="false" outlineLevel="0" collapsed="false">
      <c r="A5099" s="47" t="s">
        <v>7340</v>
      </c>
      <c r="B5099" s="47" t="s">
        <v>1285</v>
      </c>
      <c r="C5099" s="48" t="n">
        <v>46120</v>
      </c>
      <c r="D5099" s="47" t="s">
        <v>73</v>
      </c>
      <c r="E5099" s="47" t="s">
        <v>62</v>
      </c>
      <c r="F5099" s="47" t="s">
        <v>2231</v>
      </c>
      <c r="G5099" s="47" t="s">
        <v>97</v>
      </c>
      <c r="H5099" s="47" t="s">
        <v>2232</v>
      </c>
      <c r="I5099" s="47" t="n">
        <v>5</v>
      </c>
    </row>
    <row r="5100" customFormat="false" ht="15" hidden="false" customHeight="false" outlineLevel="0" collapsed="false">
      <c r="A5100" s="47" t="s">
        <v>7341</v>
      </c>
      <c r="B5100" s="47" t="s">
        <v>1285</v>
      </c>
      <c r="C5100" s="48" t="n">
        <v>46120</v>
      </c>
      <c r="D5100" s="47" t="s">
        <v>73</v>
      </c>
      <c r="E5100" s="47" t="s">
        <v>62</v>
      </c>
      <c r="F5100" s="47" t="s">
        <v>2231</v>
      </c>
      <c r="G5100" s="47" t="s">
        <v>97</v>
      </c>
      <c r="H5100" s="47" t="s">
        <v>2232</v>
      </c>
      <c r="I5100" s="47" t="n">
        <v>2</v>
      </c>
    </row>
    <row r="5101" customFormat="false" ht="15" hidden="false" customHeight="false" outlineLevel="0" collapsed="false">
      <c r="A5101" s="47" t="s">
        <v>7342</v>
      </c>
      <c r="B5101" s="47" t="s">
        <v>1285</v>
      </c>
      <c r="C5101" s="48" t="n">
        <v>46120</v>
      </c>
      <c r="D5101" s="47" t="s">
        <v>73</v>
      </c>
      <c r="E5101" s="47" t="s">
        <v>62</v>
      </c>
      <c r="F5101" s="47" t="s">
        <v>2231</v>
      </c>
      <c r="G5101" s="47" t="s">
        <v>97</v>
      </c>
      <c r="H5101" s="47" t="s">
        <v>2232</v>
      </c>
      <c r="I5101" s="47" t="n">
        <v>6</v>
      </c>
    </row>
    <row r="5102" customFormat="false" ht="15" hidden="false" customHeight="false" outlineLevel="0" collapsed="false">
      <c r="A5102" s="47" t="s">
        <v>7343</v>
      </c>
      <c r="B5102" s="47" t="s">
        <v>1285</v>
      </c>
      <c r="C5102" s="48" t="n">
        <v>46120</v>
      </c>
      <c r="D5102" s="47" t="s">
        <v>73</v>
      </c>
      <c r="E5102" s="47" t="s">
        <v>62</v>
      </c>
      <c r="F5102" s="47" t="s">
        <v>2231</v>
      </c>
      <c r="G5102" s="47" t="s">
        <v>97</v>
      </c>
      <c r="H5102" s="47" t="s">
        <v>2232</v>
      </c>
      <c r="I5102" s="47" t="n">
        <v>3</v>
      </c>
    </row>
    <row r="5103" customFormat="false" ht="15" hidden="false" customHeight="false" outlineLevel="0" collapsed="false">
      <c r="A5103" s="47" t="s">
        <v>7344</v>
      </c>
      <c r="B5103" s="47" t="s">
        <v>1287</v>
      </c>
      <c r="C5103" s="48" t="n">
        <v>46120</v>
      </c>
      <c r="D5103" s="47" t="s">
        <v>74</v>
      </c>
      <c r="E5103" s="47" t="s">
        <v>62</v>
      </c>
      <c r="F5103" s="47" t="s">
        <v>2228</v>
      </c>
      <c r="G5103" s="47" t="s">
        <v>97</v>
      </c>
      <c r="H5103" s="47" t="s">
        <v>2232</v>
      </c>
      <c r="I5103" s="47" t="n">
        <v>7</v>
      </c>
    </row>
    <row r="5104" customFormat="false" ht="15" hidden="false" customHeight="false" outlineLevel="0" collapsed="false">
      <c r="A5104" s="47" t="s">
        <v>7345</v>
      </c>
      <c r="B5104" s="47" t="s">
        <v>1287</v>
      </c>
      <c r="C5104" s="48" t="n">
        <v>46120</v>
      </c>
      <c r="D5104" s="47" t="s">
        <v>74</v>
      </c>
      <c r="E5104" s="47" t="s">
        <v>62</v>
      </c>
      <c r="F5104" s="47" t="s">
        <v>2228</v>
      </c>
      <c r="G5104" s="47" t="s">
        <v>97</v>
      </c>
      <c r="H5104" s="47" t="s">
        <v>2232</v>
      </c>
      <c r="I5104" s="47" t="n">
        <v>3</v>
      </c>
    </row>
    <row r="5105" customFormat="false" ht="15" hidden="false" customHeight="false" outlineLevel="0" collapsed="false">
      <c r="A5105" s="47" t="s">
        <v>7346</v>
      </c>
      <c r="B5105" s="47" t="s">
        <v>1287</v>
      </c>
      <c r="C5105" s="48" t="n">
        <v>46120</v>
      </c>
      <c r="D5105" s="47" t="s">
        <v>74</v>
      </c>
      <c r="E5105" s="47" t="s">
        <v>62</v>
      </c>
      <c r="F5105" s="47" t="s">
        <v>2228</v>
      </c>
      <c r="G5105" s="47" t="s">
        <v>97</v>
      </c>
      <c r="H5105" s="47" t="s">
        <v>2232</v>
      </c>
      <c r="I5105" s="47" t="n">
        <v>3</v>
      </c>
    </row>
    <row r="5106" customFormat="false" ht="15" hidden="false" customHeight="false" outlineLevel="0" collapsed="false">
      <c r="A5106" s="47" t="s">
        <v>7347</v>
      </c>
      <c r="B5106" s="47" t="s">
        <v>1288</v>
      </c>
      <c r="C5106" s="48" t="n">
        <v>46120</v>
      </c>
      <c r="D5106" s="47" t="s">
        <v>75</v>
      </c>
      <c r="E5106" s="47" t="s">
        <v>62</v>
      </c>
      <c r="F5106" s="47" t="s">
        <v>2231</v>
      </c>
      <c r="G5106" s="47" t="s">
        <v>97</v>
      </c>
      <c r="H5106" s="47" t="s">
        <v>2232</v>
      </c>
      <c r="I5106" s="47" t="n">
        <v>3</v>
      </c>
    </row>
    <row r="5107" customFormat="false" ht="15" hidden="false" customHeight="false" outlineLevel="0" collapsed="false">
      <c r="A5107" s="47" t="s">
        <v>7348</v>
      </c>
      <c r="B5107" s="47" t="s">
        <v>1288</v>
      </c>
      <c r="C5107" s="48" t="n">
        <v>46120</v>
      </c>
      <c r="D5107" s="47" t="s">
        <v>75</v>
      </c>
      <c r="E5107" s="47" t="s">
        <v>62</v>
      </c>
      <c r="F5107" s="47" t="s">
        <v>2231</v>
      </c>
      <c r="G5107" s="47" t="s">
        <v>97</v>
      </c>
      <c r="H5107" s="47" t="s">
        <v>2232</v>
      </c>
      <c r="I5107" s="47" t="n">
        <v>2</v>
      </c>
    </row>
    <row r="5108" customFormat="false" ht="15" hidden="false" customHeight="false" outlineLevel="0" collapsed="false">
      <c r="A5108" s="47" t="s">
        <v>7349</v>
      </c>
      <c r="B5108" s="47" t="s">
        <v>1288</v>
      </c>
      <c r="C5108" s="48" t="n">
        <v>46120</v>
      </c>
      <c r="D5108" s="47" t="s">
        <v>75</v>
      </c>
      <c r="E5108" s="47" t="s">
        <v>62</v>
      </c>
      <c r="F5108" s="47" t="s">
        <v>2231</v>
      </c>
      <c r="G5108" s="47" t="s">
        <v>97</v>
      </c>
      <c r="H5108" s="47" t="s">
        <v>2232</v>
      </c>
      <c r="I5108" s="47" t="n">
        <v>7</v>
      </c>
    </row>
    <row r="5109" customFormat="false" ht="15" hidden="false" customHeight="false" outlineLevel="0" collapsed="false">
      <c r="A5109" s="47" t="s">
        <v>7350</v>
      </c>
      <c r="B5109" s="47" t="s">
        <v>1288</v>
      </c>
      <c r="C5109" s="48" t="n">
        <v>46120</v>
      </c>
      <c r="D5109" s="47" t="s">
        <v>75</v>
      </c>
      <c r="E5109" s="47" t="s">
        <v>62</v>
      </c>
      <c r="F5109" s="47" t="s">
        <v>2231</v>
      </c>
      <c r="G5109" s="47" t="s">
        <v>97</v>
      </c>
      <c r="H5109" s="47" t="s">
        <v>2232</v>
      </c>
      <c r="I5109" s="47" t="n">
        <v>6</v>
      </c>
    </row>
    <row r="5110" customFormat="false" ht="15" hidden="false" customHeight="false" outlineLevel="0" collapsed="false">
      <c r="A5110" s="47" t="s">
        <v>7351</v>
      </c>
      <c r="B5110" s="47" t="s">
        <v>1288</v>
      </c>
      <c r="C5110" s="48" t="n">
        <v>46120</v>
      </c>
      <c r="D5110" s="47" t="s">
        <v>75</v>
      </c>
      <c r="E5110" s="47" t="s">
        <v>62</v>
      </c>
      <c r="F5110" s="47" t="s">
        <v>2228</v>
      </c>
      <c r="G5110" s="47" t="s">
        <v>97</v>
      </c>
      <c r="H5110" s="47" t="s">
        <v>2232</v>
      </c>
      <c r="I5110" s="47" t="n">
        <v>6</v>
      </c>
    </row>
    <row r="5111" customFormat="false" ht="15" hidden="false" customHeight="false" outlineLevel="0" collapsed="false">
      <c r="A5111" s="47" t="s">
        <v>7352</v>
      </c>
      <c r="B5111" s="47" t="s">
        <v>1289</v>
      </c>
      <c r="C5111" s="48" t="n">
        <v>46120</v>
      </c>
      <c r="D5111" s="47" t="s">
        <v>73</v>
      </c>
      <c r="E5111" s="47" t="s">
        <v>63</v>
      </c>
      <c r="F5111" s="47" t="s">
        <v>2252</v>
      </c>
      <c r="G5111" s="47" t="s">
        <v>93</v>
      </c>
      <c r="H5111" s="47" t="s">
        <v>2253</v>
      </c>
      <c r="I5111" s="47" t="n">
        <v>29</v>
      </c>
    </row>
    <row r="5112" customFormat="false" ht="15" hidden="false" customHeight="false" outlineLevel="0" collapsed="false">
      <c r="A5112" s="47" t="s">
        <v>7353</v>
      </c>
      <c r="B5112" s="47" t="s">
        <v>1289</v>
      </c>
      <c r="C5112" s="48" t="n">
        <v>46120</v>
      </c>
      <c r="D5112" s="47" t="s">
        <v>73</v>
      </c>
      <c r="E5112" s="47" t="s">
        <v>63</v>
      </c>
      <c r="F5112" s="47" t="s">
        <v>2255</v>
      </c>
      <c r="G5112" s="47" t="s">
        <v>93</v>
      </c>
      <c r="H5112" s="47" t="s">
        <v>2253</v>
      </c>
      <c r="I5112" s="47" t="n">
        <v>135</v>
      </c>
    </row>
    <row r="5113" customFormat="false" ht="15" hidden="false" customHeight="false" outlineLevel="0" collapsed="false">
      <c r="A5113" s="47" t="s">
        <v>7354</v>
      </c>
      <c r="B5113" s="47" t="s">
        <v>1289</v>
      </c>
      <c r="C5113" s="48" t="n">
        <v>46120</v>
      </c>
      <c r="D5113" s="47" t="s">
        <v>73</v>
      </c>
      <c r="E5113" s="47" t="s">
        <v>63</v>
      </c>
      <c r="F5113" s="47" t="s">
        <v>2255</v>
      </c>
      <c r="G5113" s="47" t="s">
        <v>97</v>
      </c>
      <c r="H5113" s="47" t="s">
        <v>2232</v>
      </c>
      <c r="I5113" s="47" t="n">
        <v>6</v>
      </c>
    </row>
    <row r="5114" customFormat="false" ht="15" hidden="false" customHeight="false" outlineLevel="0" collapsed="false">
      <c r="A5114" s="47" t="s">
        <v>7355</v>
      </c>
      <c r="B5114" s="47" t="s">
        <v>1291</v>
      </c>
      <c r="C5114" s="48" t="n">
        <v>46120</v>
      </c>
      <c r="D5114" s="47" t="s">
        <v>74</v>
      </c>
      <c r="E5114" s="47" t="s">
        <v>63</v>
      </c>
      <c r="F5114" s="47" t="s">
        <v>2255</v>
      </c>
      <c r="G5114" s="47" t="s">
        <v>93</v>
      </c>
      <c r="H5114" s="47" t="s">
        <v>2253</v>
      </c>
      <c r="I5114" s="47" t="n">
        <v>15</v>
      </c>
    </row>
    <row r="5115" customFormat="false" ht="15" hidden="false" customHeight="false" outlineLevel="0" collapsed="false">
      <c r="A5115" s="47" t="s">
        <v>7356</v>
      </c>
      <c r="B5115" s="47" t="s">
        <v>1291</v>
      </c>
      <c r="C5115" s="48" t="n">
        <v>46120</v>
      </c>
      <c r="D5115" s="47" t="s">
        <v>74</v>
      </c>
      <c r="E5115" s="47" t="s">
        <v>63</v>
      </c>
      <c r="F5115" s="47" t="s">
        <v>2255</v>
      </c>
      <c r="G5115" s="47" t="s">
        <v>95</v>
      </c>
      <c r="H5115" s="47" t="s">
        <v>2245</v>
      </c>
      <c r="I5115" s="47" t="n">
        <v>16</v>
      </c>
    </row>
    <row r="5116" customFormat="false" ht="15" hidden="false" customHeight="false" outlineLevel="0" collapsed="false">
      <c r="A5116" s="47" t="s">
        <v>7357</v>
      </c>
      <c r="B5116" s="47" t="s">
        <v>1291</v>
      </c>
      <c r="C5116" s="48" t="n">
        <v>46120</v>
      </c>
      <c r="D5116" s="47" t="s">
        <v>74</v>
      </c>
      <c r="E5116" s="47" t="s">
        <v>63</v>
      </c>
      <c r="F5116" s="47" t="s">
        <v>2252</v>
      </c>
      <c r="G5116" s="47" t="s">
        <v>97</v>
      </c>
      <c r="H5116" s="47" t="s">
        <v>2232</v>
      </c>
      <c r="I5116" s="47" t="n">
        <v>6</v>
      </c>
    </row>
    <row r="5117" customFormat="false" ht="15" hidden="false" customHeight="false" outlineLevel="0" collapsed="false">
      <c r="A5117" s="47" t="s">
        <v>7358</v>
      </c>
      <c r="B5117" s="47" t="s">
        <v>1291</v>
      </c>
      <c r="C5117" s="48" t="n">
        <v>46120</v>
      </c>
      <c r="D5117" s="47" t="s">
        <v>74</v>
      </c>
      <c r="E5117" s="47" t="s">
        <v>63</v>
      </c>
      <c r="F5117" s="47" t="s">
        <v>2255</v>
      </c>
      <c r="G5117" s="47" t="s">
        <v>97</v>
      </c>
      <c r="H5117" s="47" t="s">
        <v>2232</v>
      </c>
      <c r="I5117" s="47" t="n">
        <v>5</v>
      </c>
    </row>
    <row r="5118" customFormat="false" ht="15" hidden="false" customHeight="false" outlineLevel="0" collapsed="false">
      <c r="A5118" s="47" t="s">
        <v>7359</v>
      </c>
      <c r="B5118" s="47" t="s">
        <v>1291</v>
      </c>
      <c r="C5118" s="48" t="n">
        <v>46120</v>
      </c>
      <c r="D5118" s="47" t="s">
        <v>74</v>
      </c>
      <c r="E5118" s="47" t="s">
        <v>63</v>
      </c>
      <c r="F5118" s="47" t="s">
        <v>2255</v>
      </c>
      <c r="G5118" s="47" t="s">
        <v>97</v>
      </c>
      <c r="H5118" s="47" t="s">
        <v>2232</v>
      </c>
      <c r="I5118" s="47" t="n">
        <v>6</v>
      </c>
    </row>
    <row r="5119" customFormat="false" ht="15" hidden="false" customHeight="false" outlineLevel="0" collapsed="false">
      <c r="A5119" s="47" t="s">
        <v>7360</v>
      </c>
      <c r="B5119" s="47" t="s">
        <v>1291</v>
      </c>
      <c r="C5119" s="48" t="n">
        <v>46120</v>
      </c>
      <c r="D5119" s="47" t="s">
        <v>74</v>
      </c>
      <c r="E5119" s="47" t="s">
        <v>63</v>
      </c>
      <c r="F5119" s="47" t="s">
        <v>2255</v>
      </c>
      <c r="G5119" s="47" t="s">
        <v>97</v>
      </c>
      <c r="H5119" s="47" t="s">
        <v>2232</v>
      </c>
      <c r="I5119" s="47" t="n">
        <v>4</v>
      </c>
    </row>
    <row r="5120" customFormat="false" ht="15" hidden="false" customHeight="false" outlineLevel="0" collapsed="false">
      <c r="A5120" s="47" t="s">
        <v>7361</v>
      </c>
      <c r="B5120" s="47" t="s">
        <v>1292</v>
      </c>
      <c r="C5120" s="48" t="n">
        <v>46120</v>
      </c>
      <c r="D5120" s="47" t="s">
        <v>75</v>
      </c>
      <c r="E5120" s="47" t="s">
        <v>63</v>
      </c>
      <c r="F5120" s="47" t="s">
        <v>2255</v>
      </c>
      <c r="G5120" s="47" t="s">
        <v>93</v>
      </c>
      <c r="H5120" s="47" t="s">
        <v>2253</v>
      </c>
      <c r="I5120" s="47" t="n">
        <v>36</v>
      </c>
    </row>
    <row r="5121" customFormat="false" ht="15" hidden="false" customHeight="false" outlineLevel="0" collapsed="false">
      <c r="A5121" s="47" t="s">
        <v>7362</v>
      </c>
      <c r="B5121" s="47" t="s">
        <v>1292</v>
      </c>
      <c r="C5121" s="48" t="n">
        <v>46120</v>
      </c>
      <c r="D5121" s="47" t="s">
        <v>75</v>
      </c>
      <c r="E5121" s="47" t="s">
        <v>63</v>
      </c>
      <c r="F5121" s="47" t="s">
        <v>2255</v>
      </c>
      <c r="G5121" s="47" t="s">
        <v>93</v>
      </c>
      <c r="H5121" s="47" t="s">
        <v>2253</v>
      </c>
      <c r="I5121" s="47" t="n">
        <v>32</v>
      </c>
    </row>
    <row r="5122" customFormat="false" ht="15" hidden="false" customHeight="false" outlineLevel="0" collapsed="false">
      <c r="A5122" s="47" t="s">
        <v>7363</v>
      </c>
      <c r="B5122" s="47" t="s">
        <v>1292</v>
      </c>
      <c r="C5122" s="48" t="n">
        <v>46120</v>
      </c>
      <c r="D5122" s="47" t="s">
        <v>75</v>
      </c>
      <c r="E5122" s="47" t="s">
        <v>63</v>
      </c>
      <c r="F5122" s="47" t="s">
        <v>2255</v>
      </c>
      <c r="G5122" s="47" t="s">
        <v>95</v>
      </c>
      <c r="H5122" s="47" t="s">
        <v>2245</v>
      </c>
      <c r="I5122" s="47" t="n">
        <v>26</v>
      </c>
    </row>
    <row r="5123" customFormat="false" ht="15" hidden="false" customHeight="false" outlineLevel="0" collapsed="false">
      <c r="A5123" s="47" t="s">
        <v>7364</v>
      </c>
      <c r="B5123" s="47" t="s">
        <v>1292</v>
      </c>
      <c r="C5123" s="48" t="n">
        <v>46120</v>
      </c>
      <c r="D5123" s="47" t="s">
        <v>75</v>
      </c>
      <c r="E5123" s="47" t="s">
        <v>63</v>
      </c>
      <c r="F5123" s="47" t="s">
        <v>2255</v>
      </c>
      <c r="G5123" s="47" t="s">
        <v>97</v>
      </c>
      <c r="H5123" s="47" t="s">
        <v>2232</v>
      </c>
      <c r="I5123" s="47" t="n">
        <v>4</v>
      </c>
    </row>
    <row r="5124" customFormat="false" ht="15" hidden="false" customHeight="false" outlineLevel="0" collapsed="false">
      <c r="A5124" s="47" t="s">
        <v>7365</v>
      </c>
      <c r="B5124" s="47" t="s">
        <v>1292</v>
      </c>
      <c r="C5124" s="48" t="n">
        <v>46120</v>
      </c>
      <c r="D5124" s="47" t="s">
        <v>75</v>
      </c>
      <c r="E5124" s="47" t="s">
        <v>63</v>
      </c>
      <c r="F5124" s="47" t="s">
        <v>2252</v>
      </c>
      <c r="G5124" s="47" t="s">
        <v>97</v>
      </c>
      <c r="H5124" s="47" t="s">
        <v>2232</v>
      </c>
      <c r="I5124" s="47" t="n">
        <v>5</v>
      </c>
    </row>
    <row r="5125" customFormat="false" ht="15" hidden="false" customHeight="false" outlineLevel="0" collapsed="false">
      <c r="A5125" s="47" t="s">
        <v>7366</v>
      </c>
      <c r="B5125" s="47" t="s">
        <v>1292</v>
      </c>
      <c r="C5125" s="48" t="n">
        <v>46120</v>
      </c>
      <c r="D5125" s="47" t="s">
        <v>75</v>
      </c>
      <c r="E5125" s="47" t="s">
        <v>63</v>
      </c>
      <c r="F5125" s="47" t="s">
        <v>2252</v>
      </c>
      <c r="G5125" s="47" t="s">
        <v>97</v>
      </c>
      <c r="H5125" s="47" t="s">
        <v>2232</v>
      </c>
      <c r="I5125" s="47" t="n">
        <v>2</v>
      </c>
    </row>
    <row r="5126" customFormat="false" ht="15" hidden="false" customHeight="false" outlineLevel="0" collapsed="false">
      <c r="A5126" s="47" t="s">
        <v>7367</v>
      </c>
      <c r="B5126" s="47" t="s">
        <v>1292</v>
      </c>
      <c r="C5126" s="48" t="n">
        <v>46120</v>
      </c>
      <c r="D5126" s="47" t="s">
        <v>75</v>
      </c>
      <c r="E5126" s="47" t="s">
        <v>63</v>
      </c>
      <c r="F5126" s="47" t="s">
        <v>2260</v>
      </c>
      <c r="G5126" s="47" t="s">
        <v>97</v>
      </c>
      <c r="H5126" s="47" t="s">
        <v>2232</v>
      </c>
      <c r="I5126" s="47" t="n">
        <v>2</v>
      </c>
    </row>
    <row r="5127" customFormat="false" ht="15" hidden="false" customHeight="false" outlineLevel="0" collapsed="false">
      <c r="A5127" s="47" t="s">
        <v>7368</v>
      </c>
      <c r="B5127" s="47" t="s">
        <v>1292</v>
      </c>
      <c r="C5127" s="48" t="n">
        <v>46120</v>
      </c>
      <c r="D5127" s="47" t="s">
        <v>75</v>
      </c>
      <c r="E5127" s="47" t="s">
        <v>63</v>
      </c>
      <c r="F5127" s="47" t="s">
        <v>2255</v>
      </c>
      <c r="G5127" s="47" t="s">
        <v>97</v>
      </c>
      <c r="H5127" s="47" t="s">
        <v>2232</v>
      </c>
      <c r="I5127" s="47" t="n">
        <v>4</v>
      </c>
    </row>
    <row r="5128" customFormat="false" ht="15" hidden="false" customHeight="false" outlineLevel="0" collapsed="false">
      <c r="A5128" s="47" t="s">
        <v>7369</v>
      </c>
      <c r="B5128" s="47" t="s">
        <v>1292</v>
      </c>
      <c r="C5128" s="48" t="n">
        <v>46120</v>
      </c>
      <c r="D5128" s="47" t="s">
        <v>75</v>
      </c>
      <c r="E5128" s="47" t="s">
        <v>63</v>
      </c>
      <c r="F5128" s="47" t="s">
        <v>2255</v>
      </c>
      <c r="G5128" s="47" t="s">
        <v>97</v>
      </c>
      <c r="H5128" s="47" t="s">
        <v>2232</v>
      </c>
      <c r="I5128" s="47" t="n">
        <v>7</v>
      </c>
    </row>
    <row r="5129" customFormat="false" ht="15" hidden="false" customHeight="false" outlineLevel="0" collapsed="false">
      <c r="A5129" s="47" t="s">
        <v>7370</v>
      </c>
      <c r="B5129" s="47" t="s">
        <v>1293</v>
      </c>
      <c r="C5129" s="48" t="n">
        <v>46120</v>
      </c>
      <c r="D5129" s="47" t="s">
        <v>73</v>
      </c>
      <c r="E5129" s="47" t="s">
        <v>64</v>
      </c>
      <c r="F5129" s="47" t="s">
        <v>2278</v>
      </c>
      <c r="G5129" s="47" t="s">
        <v>97</v>
      </c>
      <c r="H5129" s="47" t="s">
        <v>2232</v>
      </c>
      <c r="I5129" s="47" t="n">
        <v>4</v>
      </c>
    </row>
    <row r="5130" customFormat="false" ht="15" hidden="false" customHeight="false" outlineLevel="0" collapsed="false">
      <c r="A5130" s="47" t="s">
        <v>7371</v>
      </c>
      <c r="B5130" s="47" t="s">
        <v>1293</v>
      </c>
      <c r="C5130" s="48" t="n">
        <v>46120</v>
      </c>
      <c r="D5130" s="47" t="s">
        <v>73</v>
      </c>
      <c r="E5130" s="47" t="s">
        <v>64</v>
      </c>
      <c r="F5130" s="47" t="s">
        <v>2280</v>
      </c>
      <c r="G5130" s="47" t="s">
        <v>97</v>
      </c>
      <c r="H5130" s="47" t="s">
        <v>2232</v>
      </c>
      <c r="I5130" s="47" t="n">
        <v>5</v>
      </c>
    </row>
    <row r="5131" customFormat="false" ht="15" hidden="false" customHeight="false" outlineLevel="0" collapsed="false">
      <c r="A5131" s="47" t="s">
        <v>7372</v>
      </c>
      <c r="B5131" s="47" t="s">
        <v>1293</v>
      </c>
      <c r="C5131" s="48" t="n">
        <v>46120</v>
      </c>
      <c r="D5131" s="47" t="s">
        <v>73</v>
      </c>
      <c r="E5131" s="47" t="s">
        <v>64</v>
      </c>
      <c r="F5131" s="47" t="s">
        <v>2280</v>
      </c>
      <c r="G5131" s="47" t="s">
        <v>97</v>
      </c>
      <c r="H5131" s="47" t="s">
        <v>2232</v>
      </c>
      <c r="I5131" s="47" t="n">
        <v>2</v>
      </c>
    </row>
    <row r="5132" customFormat="false" ht="15" hidden="false" customHeight="false" outlineLevel="0" collapsed="false">
      <c r="A5132" s="47" t="s">
        <v>7373</v>
      </c>
      <c r="B5132" s="47" t="s">
        <v>1293</v>
      </c>
      <c r="C5132" s="48" t="n">
        <v>46120</v>
      </c>
      <c r="D5132" s="47" t="s">
        <v>73</v>
      </c>
      <c r="E5132" s="47" t="s">
        <v>64</v>
      </c>
      <c r="F5132" s="47" t="s">
        <v>2278</v>
      </c>
      <c r="G5132" s="47" t="s">
        <v>97</v>
      </c>
      <c r="H5132" s="47" t="s">
        <v>2232</v>
      </c>
      <c r="I5132" s="47" t="n">
        <v>7</v>
      </c>
    </row>
    <row r="5133" customFormat="false" ht="15" hidden="false" customHeight="false" outlineLevel="0" collapsed="false">
      <c r="A5133" s="47" t="s">
        <v>7374</v>
      </c>
      <c r="B5133" s="47" t="s">
        <v>1293</v>
      </c>
      <c r="C5133" s="48" t="n">
        <v>46120</v>
      </c>
      <c r="D5133" s="47" t="s">
        <v>73</v>
      </c>
      <c r="E5133" s="47" t="s">
        <v>64</v>
      </c>
      <c r="F5133" s="47" t="s">
        <v>2280</v>
      </c>
      <c r="G5133" s="47" t="s">
        <v>97</v>
      </c>
      <c r="H5133" s="47" t="s">
        <v>2232</v>
      </c>
      <c r="I5133" s="47" t="n">
        <v>7</v>
      </c>
    </row>
    <row r="5134" customFormat="false" ht="15" hidden="false" customHeight="false" outlineLevel="0" collapsed="false">
      <c r="A5134" s="47" t="s">
        <v>7375</v>
      </c>
      <c r="B5134" s="47" t="s">
        <v>1293</v>
      </c>
      <c r="C5134" s="48" t="n">
        <v>46120</v>
      </c>
      <c r="D5134" s="47" t="s">
        <v>73</v>
      </c>
      <c r="E5134" s="47" t="s">
        <v>64</v>
      </c>
      <c r="F5134" s="47" t="s">
        <v>2280</v>
      </c>
      <c r="G5134" s="47" t="s">
        <v>97</v>
      </c>
      <c r="H5134" s="47" t="s">
        <v>2232</v>
      </c>
      <c r="I5134" s="47" t="n">
        <v>2</v>
      </c>
    </row>
    <row r="5135" customFormat="false" ht="15" hidden="false" customHeight="false" outlineLevel="0" collapsed="false">
      <c r="A5135" s="47" t="s">
        <v>7376</v>
      </c>
      <c r="B5135" s="47" t="s">
        <v>1294</v>
      </c>
      <c r="C5135" s="48" t="n">
        <v>46120</v>
      </c>
      <c r="D5135" s="47" t="s">
        <v>74</v>
      </c>
      <c r="E5135" s="47" t="s">
        <v>64</v>
      </c>
      <c r="F5135" s="47" t="s">
        <v>2278</v>
      </c>
      <c r="G5135" s="47" t="s">
        <v>93</v>
      </c>
      <c r="H5135" s="47" t="s">
        <v>2253</v>
      </c>
      <c r="I5135" s="47" t="n">
        <v>30</v>
      </c>
    </row>
    <row r="5136" customFormat="false" ht="15" hidden="false" customHeight="false" outlineLevel="0" collapsed="false">
      <c r="A5136" s="47" t="s">
        <v>7377</v>
      </c>
      <c r="B5136" s="47" t="s">
        <v>1294</v>
      </c>
      <c r="C5136" s="48" t="n">
        <v>46120</v>
      </c>
      <c r="D5136" s="47" t="s">
        <v>74</v>
      </c>
      <c r="E5136" s="47" t="s">
        <v>64</v>
      </c>
      <c r="F5136" s="47" t="s">
        <v>2278</v>
      </c>
      <c r="G5136" s="47" t="s">
        <v>94</v>
      </c>
      <c r="H5136" s="47" t="s">
        <v>2229</v>
      </c>
      <c r="I5136" s="47" t="n">
        <v>103</v>
      </c>
    </row>
    <row r="5137" customFormat="false" ht="15" hidden="false" customHeight="false" outlineLevel="0" collapsed="false">
      <c r="A5137" s="47" t="s">
        <v>7378</v>
      </c>
      <c r="B5137" s="47" t="s">
        <v>1294</v>
      </c>
      <c r="C5137" s="48" t="n">
        <v>46120</v>
      </c>
      <c r="D5137" s="47" t="s">
        <v>74</v>
      </c>
      <c r="E5137" s="47" t="s">
        <v>64</v>
      </c>
      <c r="F5137" s="47" t="s">
        <v>2278</v>
      </c>
      <c r="G5137" s="47" t="s">
        <v>97</v>
      </c>
      <c r="H5137" s="47" t="s">
        <v>2232</v>
      </c>
      <c r="I5137" s="47" t="n">
        <v>7</v>
      </c>
    </row>
    <row r="5138" customFormat="false" ht="15" hidden="false" customHeight="false" outlineLevel="0" collapsed="false">
      <c r="A5138" s="47" t="s">
        <v>7379</v>
      </c>
      <c r="B5138" s="47" t="s">
        <v>1294</v>
      </c>
      <c r="C5138" s="48" t="n">
        <v>46120</v>
      </c>
      <c r="D5138" s="47" t="s">
        <v>74</v>
      </c>
      <c r="E5138" s="47" t="s">
        <v>64</v>
      </c>
      <c r="F5138" s="47" t="s">
        <v>2280</v>
      </c>
      <c r="G5138" s="47" t="s">
        <v>97</v>
      </c>
      <c r="H5138" s="47" t="s">
        <v>2232</v>
      </c>
      <c r="I5138" s="47" t="n">
        <v>7</v>
      </c>
    </row>
    <row r="5139" customFormat="false" ht="15" hidden="false" customHeight="false" outlineLevel="0" collapsed="false">
      <c r="A5139" s="47" t="s">
        <v>7380</v>
      </c>
      <c r="B5139" s="47" t="s">
        <v>1294</v>
      </c>
      <c r="C5139" s="48" t="n">
        <v>46120</v>
      </c>
      <c r="D5139" s="47" t="s">
        <v>74</v>
      </c>
      <c r="E5139" s="47" t="s">
        <v>64</v>
      </c>
      <c r="F5139" s="47" t="s">
        <v>2278</v>
      </c>
      <c r="G5139" s="47" t="s">
        <v>97</v>
      </c>
      <c r="H5139" s="47" t="s">
        <v>2232</v>
      </c>
      <c r="I5139" s="47" t="n">
        <v>3</v>
      </c>
    </row>
    <row r="5140" customFormat="false" ht="15" hidden="false" customHeight="false" outlineLevel="0" collapsed="false">
      <c r="A5140" s="47" t="s">
        <v>7381</v>
      </c>
      <c r="B5140" s="47" t="s">
        <v>1296</v>
      </c>
      <c r="C5140" s="48" t="n">
        <v>46120</v>
      </c>
      <c r="D5140" s="47" t="s">
        <v>73</v>
      </c>
      <c r="E5140" s="47" t="s">
        <v>65</v>
      </c>
      <c r="F5140" s="47" t="s">
        <v>2284</v>
      </c>
      <c r="G5140" s="47" t="s">
        <v>97</v>
      </c>
      <c r="H5140" s="47" t="s">
        <v>2232</v>
      </c>
      <c r="I5140" s="47" t="n">
        <v>4</v>
      </c>
    </row>
    <row r="5141" customFormat="false" ht="15" hidden="false" customHeight="false" outlineLevel="0" collapsed="false">
      <c r="A5141" s="47" t="s">
        <v>7382</v>
      </c>
      <c r="B5141" s="47" t="s">
        <v>1296</v>
      </c>
      <c r="C5141" s="48" t="n">
        <v>46120</v>
      </c>
      <c r="D5141" s="47" t="s">
        <v>73</v>
      </c>
      <c r="E5141" s="47" t="s">
        <v>65</v>
      </c>
      <c r="F5141" s="47" t="s">
        <v>2289</v>
      </c>
      <c r="G5141" s="47" t="s">
        <v>97</v>
      </c>
      <c r="H5141" s="47" t="s">
        <v>2232</v>
      </c>
      <c r="I5141" s="47" t="n">
        <v>3</v>
      </c>
    </row>
    <row r="5142" customFormat="false" ht="15" hidden="false" customHeight="false" outlineLevel="0" collapsed="false">
      <c r="A5142" s="47" t="s">
        <v>7383</v>
      </c>
      <c r="B5142" s="47" t="s">
        <v>1296</v>
      </c>
      <c r="C5142" s="48" t="n">
        <v>46120</v>
      </c>
      <c r="D5142" s="47" t="s">
        <v>73</v>
      </c>
      <c r="E5142" s="47" t="s">
        <v>65</v>
      </c>
      <c r="F5142" s="47" t="s">
        <v>2289</v>
      </c>
      <c r="G5142" s="47" t="s">
        <v>97</v>
      </c>
      <c r="H5142" s="47" t="s">
        <v>2232</v>
      </c>
      <c r="I5142" s="47" t="n">
        <v>2</v>
      </c>
    </row>
    <row r="5143" customFormat="false" ht="15" hidden="false" customHeight="false" outlineLevel="0" collapsed="false">
      <c r="A5143" s="47" t="s">
        <v>7384</v>
      </c>
      <c r="B5143" s="47" t="s">
        <v>1296</v>
      </c>
      <c r="C5143" s="48" t="n">
        <v>46120</v>
      </c>
      <c r="D5143" s="47" t="s">
        <v>73</v>
      </c>
      <c r="E5143" s="47" t="s">
        <v>65</v>
      </c>
      <c r="F5143" s="47" t="s">
        <v>2284</v>
      </c>
      <c r="G5143" s="47" t="s">
        <v>97</v>
      </c>
      <c r="H5143" s="47" t="s">
        <v>2232</v>
      </c>
      <c r="I5143" s="47" t="n">
        <v>4</v>
      </c>
    </row>
    <row r="5144" customFormat="false" ht="15" hidden="false" customHeight="false" outlineLevel="0" collapsed="false">
      <c r="A5144" s="47" t="s">
        <v>7385</v>
      </c>
      <c r="B5144" s="47" t="s">
        <v>1296</v>
      </c>
      <c r="C5144" s="48" t="n">
        <v>46120</v>
      </c>
      <c r="D5144" s="47" t="s">
        <v>73</v>
      </c>
      <c r="E5144" s="47" t="s">
        <v>65</v>
      </c>
      <c r="F5144" s="47" t="s">
        <v>2289</v>
      </c>
      <c r="G5144" s="47" t="s">
        <v>97</v>
      </c>
      <c r="H5144" s="47" t="s">
        <v>2232</v>
      </c>
      <c r="I5144" s="47" t="n">
        <v>5</v>
      </c>
    </row>
    <row r="5145" customFormat="false" ht="15" hidden="false" customHeight="false" outlineLevel="0" collapsed="false">
      <c r="A5145" s="47" t="s">
        <v>7386</v>
      </c>
      <c r="B5145" s="47" t="s">
        <v>1296</v>
      </c>
      <c r="C5145" s="48" t="n">
        <v>46120</v>
      </c>
      <c r="D5145" s="47" t="s">
        <v>73</v>
      </c>
      <c r="E5145" s="47" t="s">
        <v>65</v>
      </c>
      <c r="F5145" s="47" t="s">
        <v>2289</v>
      </c>
      <c r="G5145" s="47" t="s">
        <v>97</v>
      </c>
      <c r="H5145" s="47" t="s">
        <v>2232</v>
      </c>
      <c r="I5145" s="47" t="n">
        <v>3</v>
      </c>
    </row>
    <row r="5146" customFormat="false" ht="15" hidden="false" customHeight="false" outlineLevel="0" collapsed="false">
      <c r="A5146" s="47" t="s">
        <v>7387</v>
      </c>
      <c r="B5146" s="47" t="s">
        <v>1297</v>
      </c>
      <c r="C5146" s="48" t="n">
        <v>46120</v>
      </c>
      <c r="D5146" s="47" t="s">
        <v>74</v>
      </c>
      <c r="E5146" s="47" t="s">
        <v>65</v>
      </c>
      <c r="F5146" s="47" t="s">
        <v>2284</v>
      </c>
      <c r="G5146" s="47" t="s">
        <v>94</v>
      </c>
      <c r="H5146" s="47" t="s">
        <v>2229</v>
      </c>
      <c r="I5146" s="47" t="n">
        <v>51</v>
      </c>
    </row>
    <row r="5147" customFormat="false" ht="15" hidden="false" customHeight="false" outlineLevel="0" collapsed="false">
      <c r="A5147" s="47" t="s">
        <v>7388</v>
      </c>
      <c r="B5147" s="47" t="s">
        <v>1297</v>
      </c>
      <c r="C5147" s="48" t="n">
        <v>46120</v>
      </c>
      <c r="D5147" s="47" t="s">
        <v>74</v>
      </c>
      <c r="E5147" s="47" t="s">
        <v>65</v>
      </c>
      <c r="F5147" s="47" t="s">
        <v>2284</v>
      </c>
      <c r="G5147" s="47" t="s">
        <v>97</v>
      </c>
      <c r="H5147" s="47" t="s">
        <v>2232</v>
      </c>
      <c r="I5147" s="47" t="n">
        <v>3</v>
      </c>
    </row>
    <row r="5148" customFormat="false" ht="15" hidden="false" customHeight="false" outlineLevel="0" collapsed="false">
      <c r="A5148" s="47" t="s">
        <v>7389</v>
      </c>
      <c r="B5148" s="47" t="s">
        <v>1297</v>
      </c>
      <c r="C5148" s="48" t="n">
        <v>46120</v>
      </c>
      <c r="D5148" s="47" t="s">
        <v>74</v>
      </c>
      <c r="E5148" s="47" t="s">
        <v>65</v>
      </c>
      <c r="F5148" s="47" t="s">
        <v>2284</v>
      </c>
      <c r="G5148" s="47" t="s">
        <v>97</v>
      </c>
      <c r="H5148" s="47" t="s">
        <v>2232</v>
      </c>
      <c r="I5148" s="47" t="n">
        <v>2</v>
      </c>
    </row>
    <row r="5149" customFormat="false" ht="15" hidden="false" customHeight="false" outlineLevel="0" collapsed="false">
      <c r="A5149" s="47" t="s">
        <v>7390</v>
      </c>
      <c r="B5149" s="47" t="s">
        <v>1297</v>
      </c>
      <c r="C5149" s="48" t="n">
        <v>46120</v>
      </c>
      <c r="D5149" s="47" t="s">
        <v>74</v>
      </c>
      <c r="E5149" s="47" t="s">
        <v>65</v>
      </c>
      <c r="F5149" s="47" t="s">
        <v>2284</v>
      </c>
      <c r="G5149" s="47" t="s">
        <v>97</v>
      </c>
      <c r="H5149" s="47" t="s">
        <v>2232</v>
      </c>
      <c r="I5149" s="47" t="n">
        <v>6</v>
      </c>
    </row>
    <row r="5150" customFormat="false" ht="15" hidden="false" customHeight="false" outlineLevel="0" collapsed="false">
      <c r="A5150" s="47" t="s">
        <v>7391</v>
      </c>
      <c r="B5150" s="47" t="s">
        <v>1297</v>
      </c>
      <c r="C5150" s="48" t="n">
        <v>46120</v>
      </c>
      <c r="D5150" s="47" t="s">
        <v>74</v>
      </c>
      <c r="E5150" s="47" t="s">
        <v>65</v>
      </c>
      <c r="F5150" s="47" t="s">
        <v>2289</v>
      </c>
      <c r="G5150" s="47" t="s">
        <v>97</v>
      </c>
      <c r="H5150" s="47" t="s">
        <v>2232</v>
      </c>
      <c r="I5150" s="47" t="n">
        <v>5</v>
      </c>
    </row>
    <row r="5151" customFormat="false" ht="15" hidden="false" customHeight="false" outlineLevel="0" collapsed="false">
      <c r="A5151" s="47" t="s">
        <v>7392</v>
      </c>
      <c r="B5151" s="47" t="s">
        <v>1297</v>
      </c>
      <c r="C5151" s="48" t="n">
        <v>46120</v>
      </c>
      <c r="D5151" s="47" t="s">
        <v>74</v>
      </c>
      <c r="E5151" s="47" t="s">
        <v>65</v>
      </c>
      <c r="F5151" s="47" t="s">
        <v>2284</v>
      </c>
      <c r="G5151" s="47" t="s">
        <v>97</v>
      </c>
      <c r="H5151" s="47" t="s">
        <v>2232</v>
      </c>
      <c r="I5151" s="47" t="n">
        <v>4</v>
      </c>
    </row>
    <row r="5152" customFormat="false" ht="15" hidden="false" customHeight="false" outlineLevel="0" collapsed="false">
      <c r="A5152" s="47" t="s">
        <v>7393</v>
      </c>
      <c r="B5152" s="47" t="s">
        <v>1297</v>
      </c>
      <c r="C5152" s="48" t="n">
        <v>46120</v>
      </c>
      <c r="D5152" s="47" t="s">
        <v>74</v>
      </c>
      <c r="E5152" s="47" t="s">
        <v>65</v>
      </c>
      <c r="F5152" s="47" t="s">
        <v>2284</v>
      </c>
      <c r="G5152" s="47" t="s">
        <v>97</v>
      </c>
      <c r="H5152" s="47" t="s">
        <v>2232</v>
      </c>
      <c r="I5152" s="47" t="n">
        <v>6</v>
      </c>
    </row>
    <row r="5153" customFormat="false" ht="15" hidden="false" customHeight="false" outlineLevel="0" collapsed="false">
      <c r="A5153" s="47" t="s">
        <v>7394</v>
      </c>
      <c r="B5153" s="47" t="s">
        <v>1297</v>
      </c>
      <c r="C5153" s="48" t="n">
        <v>46120</v>
      </c>
      <c r="D5153" s="47" t="s">
        <v>74</v>
      </c>
      <c r="E5153" s="47" t="s">
        <v>65</v>
      </c>
      <c r="F5153" s="47" t="s">
        <v>2284</v>
      </c>
      <c r="G5153" s="47" t="s">
        <v>97</v>
      </c>
      <c r="H5153" s="47" t="s">
        <v>2232</v>
      </c>
      <c r="I5153" s="47" t="n">
        <v>2</v>
      </c>
    </row>
    <row r="5154" customFormat="false" ht="15" hidden="false" customHeight="false" outlineLevel="0" collapsed="false">
      <c r="A5154" s="47" t="s">
        <v>7395</v>
      </c>
      <c r="B5154" s="47" t="s">
        <v>1297</v>
      </c>
      <c r="C5154" s="48" t="n">
        <v>46120</v>
      </c>
      <c r="D5154" s="47" t="s">
        <v>74</v>
      </c>
      <c r="E5154" s="47" t="s">
        <v>65</v>
      </c>
      <c r="F5154" s="47" t="s">
        <v>2284</v>
      </c>
      <c r="G5154" s="47" t="s">
        <v>97</v>
      </c>
      <c r="H5154" s="47" t="s">
        <v>2232</v>
      </c>
      <c r="I5154" s="47" t="n">
        <v>2</v>
      </c>
    </row>
    <row r="5155" customFormat="false" ht="15" hidden="false" customHeight="false" outlineLevel="0" collapsed="false">
      <c r="A5155" s="47" t="s">
        <v>7396</v>
      </c>
      <c r="B5155" s="47" t="s">
        <v>1297</v>
      </c>
      <c r="C5155" s="48" t="n">
        <v>46120</v>
      </c>
      <c r="D5155" s="47" t="s">
        <v>74</v>
      </c>
      <c r="E5155" s="47" t="s">
        <v>65</v>
      </c>
      <c r="F5155" s="47" t="s">
        <v>2289</v>
      </c>
      <c r="G5155" s="47" t="s">
        <v>97</v>
      </c>
      <c r="H5155" s="47" t="s">
        <v>2232</v>
      </c>
      <c r="I5155" s="47" t="n">
        <v>6</v>
      </c>
    </row>
    <row r="5156" customFormat="false" ht="15" hidden="false" customHeight="false" outlineLevel="0" collapsed="false">
      <c r="A5156" s="47" t="s">
        <v>7397</v>
      </c>
      <c r="B5156" s="47" t="s">
        <v>1297</v>
      </c>
      <c r="C5156" s="48" t="n">
        <v>46120</v>
      </c>
      <c r="D5156" s="47" t="s">
        <v>74</v>
      </c>
      <c r="E5156" s="47" t="s">
        <v>65</v>
      </c>
      <c r="F5156" s="47" t="s">
        <v>2284</v>
      </c>
      <c r="G5156" s="47" t="s">
        <v>97</v>
      </c>
      <c r="H5156" s="47" t="s">
        <v>2232</v>
      </c>
      <c r="I5156" s="47" t="n">
        <v>4</v>
      </c>
    </row>
    <row r="5157" customFormat="false" ht="15" hidden="false" customHeight="false" outlineLevel="0" collapsed="false">
      <c r="A5157" s="47" t="s">
        <v>7398</v>
      </c>
      <c r="B5157" s="47" t="s">
        <v>1297</v>
      </c>
      <c r="C5157" s="48" t="n">
        <v>46120</v>
      </c>
      <c r="D5157" s="47" t="s">
        <v>74</v>
      </c>
      <c r="E5157" s="47" t="s">
        <v>65</v>
      </c>
      <c r="F5157" s="47" t="s">
        <v>2289</v>
      </c>
      <c r="G5157" s="47" t="s">
        <v>97</v>
      </c>
      <c r="H5157" s="47" t="s">
        <v>2232</v>
      </c>
      <c r="I5157" s="47" t="n">
        <v>3</v>
      </c>
    </row>
    <row r="5158" customFormat="false" ht="15" hidden="false" customHeight="false" outlineLevel="0" collapsed="false">
      <c r="A5158" s="47" t="s">
        <v>7399</v>
      </c>
      <c r="B5158" s="47" t="s">
        <v>1297</v>
      </c>
      <c r="C5158" s="48" t="n">
        <v>46120</v>
      </c>
      <c r="D5158" s="47" t="s">
        <v>74</v>
      </c>
      <c r="E5158" s="47" t="s">
        <v>65</v>
      </c>
      <c r="F5158" s="47" t="s">
        <v>2284</v>
      </c>
      <c r="G5158" s="47" t="s">
        <v>97</v>
      </c>
      <c r="H5158" s="47" t="s">
        <v>2232</v>
      </c>
      <c r="I5158" s="47" t="n">
        <v>2</v>
      </c>
    </row>
    <row r="5159" customFormat="false" ht="15" hidden="false" customHeight="false" outlineLevel="0" collapsed="false">
      <c r="A5159" s="47" t="s">
        <v>7400</v>
      </c>
      <c r="B5159" s="47" t="s">
        <v>1299</v>
      </c>
      <c r="C5159" s="48" t="n">
        <v>46120</v>
      </c>
      <c r="D5159" s="47" t="s">
        <v>75</v>
      </c>
      <c r="E5159" s="47" t="s">
        <v>65</v>
      </c>
      <c r="F5159" s="47" t="s">
        <v>2289</v>
      </c>
      <c r="G5159" s="47" t="s">
        <v>97</v>
      </c>
      <c r="H5159" s="47" t="s">
        <v>2232</v>
      </c>
      <c r="I5159" s="47" t="n">
        <v>5</v>
      </c>
    </row>
    <row r="5160" customFormat="false" ht="15" hidden="false" customHeight="false" outlineLevel="0" collapsed="false">
      <c r="A5160" s="47" t="s">
        <v>7401</v>
      </c>
      <c r="B5160" s="47" t="s">
        <v>1299</v>
      </c>
      <c r="C5160" s="48" t="n">
        <v>46120</v>
      </c>
      <c r="D5160" s="47" t="s">
        <v>75</v>
      </c>
      <c r="E5160" s="47" t="s">
        <v>65</v>
      </c>
      <c r="F5160" s="47" t="s">
        <v>2289</v>
      </c>
      <c r="G5160" s="47" t="s">
        <v>97</v>
      </c>
      <c r="H5160" s="47" t="s">
        <v>2232</v>
      </c>
      <c r="I5160" s="47" t="n">
        <v>2</v>
      </c>
    </row>
    <row r="5161" customFormat="false" ht="15" hidden="false" customHeight="false" outlineLevel="0" collapsed="false">
      <c r="A5161" s="47" t="s">
        <v>7402</v>
      </c>
      <c r="B5161" s="47" t="s">
        <v>1299</v>
      </c>
      <c r="C5161" s="48" t="n">
        <v>46120</v>
      </c>
      <c r="D5161" s="47" t="s">
        <v>75</v>
      </c>
      <c r="E5161" s="47" t="s">
        <v>65</v>
      </c>
      <c r="F5161" s="47" t="s">
        <v>2289</v>
      </c>
      <c r="G5161" s="47" t="s">
        <v>97</v>
      </c>
      <c r="H5161" s="47" t="s">
        <v>2232</v>
      </c>
      <c r="I5161" s="47" t="n">
        <v>6</v>
      </c>
    </row>
    <row r="5162" customFormat="false" ht="15" hidden="false" customHeight="false" outlineLevel="0" collapsed="false">
      <c r="A5162" s="47" t="s">
        <v>7403</v>
      </c>
      <c r="B5162" s="47" t="s">
        <v>1300</v>
      </c>
      <c r="C5162" s="48" t="n">
        <v>46121</v>
      </c>
      <c r="D5162" s="47" t="s">
        <v>73</v>
      </c>
      <c r="E5162" s="47" t="s">
        <v>62</v>
      </c>
      <c r="F5162" s="47" t="s">
        <v>2231</v>
      </c>
      <c r="G5162" s="47" t="s">
        <v>97</v>
      </c>
      <c r="H5162" s="47" t="s">
        <v>2232</v>
      </c>
      <c r="I5162" s="47" t="n">
        <v>2</v>
      </c>
    </row>
    <row r="5163" customFormat="false" ht="15" hidden="false" customHeight="false" outlineLevel="0" collapsed="false">
      <c r="A5163" s="47" t="s">
        <v>7404</v>
      </c>
      <c r="B5163" s="47" t="s">
        <v>1300</v>
      </c>
      <c r="C5163" s="48" t="n">
        <v>46121</v>
      </c>
      <c r="D5163" s="47" t="s">
        <v>73</v>
      </c>
      <c r="E5163" s="47" t="s">
        <v>62</v>
      </c>
      <c r="F5163" s="47" t="s">
        <v>2231</v>
      </c>
      <c r="G5163" s="47" t="s">
        <v>97</v>
      </c>
      <c r="H5163" s="47" t="s">
        <v>2232</v>
      </c>
      <c r="I5163" s="47" t="n">
        <v>5</v>
      </c>
    </row>
    <row r="5164" customFormat="false" ht="15" hidden="false" customHeight="false" outlineLevel="0" collapsed="false">
      <c r="A5164" s="47" t="s">
        <v>7405</v>
      </c>
      <c r="B5164" s="47" t="s">
        <v>1300</v>
      </c>
      <c r="C5164" s="48" t="n">
        <v>46121</v>
      </c>
      <c r="D5164" s="47" t="s">
        <v>73</v>
      </c>
      <c r="E5164" s="47" t="s">
        <v>62</v>
      </c>
      <c r="F5164" s="47" t="s">
        <v>2317</v>
      </c>
      <c r="G5164" s="47" t="s">
        <v>97</v>
      </c>
      <c r="H5164" s="47" t="s">
        <v>2232</v>
      </c>
      <c r="I5164" s="47" t="n">
        <v>4</v>
      </c>
    </row>
    <row r="5165" customFormat="false" ht="15" hidden="false" customHeight="false" outlineLevel="0" collapsed="false">
      <c r="A5165" s="47" t="s">
        <v>7406</v>
      </c>
      <c r="B5165" s="47" t="s">
        <v>1300</v>
      </c>
      <c r="C5165" s="48" t="n">
        <v>46121</v>
      </c>
      <c r="D5165" s="47" t="s">
        <v>73</v>
      </c>
      <c r="E5165" s="47" t="s">
        <v>62</v>
      </c>
      <c r="F5165" s="47" t="s">
        <v>2231</v>
      </c>
      <c r="G5165" s="47" t="s">
        <v>97</v>
      </c>
      <c r="H5165" s="47" t="s">
        <v>2232</v>
      </c>
      <c r="I5165" s="47" t="n">
        <v>3</v>
      </c>
    </row>
    <row r="5166" customFormat="false" ht="15" hidden="false" customHeight="false" outlineLevel="0" collapsed="false">
      <c r="A5166" s="47" t="s">
        <v>7407</v>
      </c>
      <c r="B5166" s="47" t="s">
        <v>1301</v>
      </c>
      <c r="C5166" s="48" t="n">
        <v>46121</v>
      </c>
      <c r="D5166" s="47" t="s">
        <v>74</v>
      </c>
      <c r="E5166" s="47" t="s">
        <v>62</v>
      </c>
      <c r="F5166" s="47" t="s">
        <v>2231</v>
      </c>
      <c r="G5166" s="47" t="s">
        <v>93</v>
      </c>
      <c r="H5166" s="47" t="s">
        <v>2253</v>
      </c>
      <c r="I5166" s="47" t="n">
        <v>43</v>
      </c>
    </row>
    <row r="5167" customFormat="false" ht="15" hidden="false" customHeight="false" outlineLevel="0" collapsed="false">
      <c r="A5167" s="47" t="s">
        <v>7408</v>
      </c>
      <c r="B5167" s="47" t="s">
        <v>1301</v>
      </c>
      <c r="C5167" s="48" t="n">
        <v>46121</v>
      </c>
      <c r="D5167" s="47" t="s">
        <v>74</v>
      </c>
      <c r="E5167" s="47" t="s">
        <v>62</v>
      </c>
      <c r="F5167" s="47" t="s">
        <v>2228</v>
      </c>
      <c r="G5167" s="47" t="s">
        <v>95</v>
      </c>
      <c r="H5167" s="47" t="s">
        <v>2245</v>
      </c>
      <c r="I5167" s="47" t="n">
        <v>102</v>
      </c>
    </row>
    <row r="5168" customFormat="false" ht="15" hidden="false" customHeight="false" outlineLevel="0" collapsed="false">
      <c r="A5168" s="47" t="s">
        <v>7409</v>
      </c>
      <c r="B5168" s="47" t="s">
        <v>1301</v>
      </c>
      <c r="C5168" s="48" t="n">
        <v>46121</v>
      </c>
      <c r="D5168" s="47" t="s">
        <v>74</v>
      </c>
      <c r="E5168" s="47" t="s">
        <v>62</v>
      </c>
      <c r="F5168" s="47" t="s">
        <v>2231</v>
      </c>
      <c r="G5168" s="47" t="s">
        <v>97</v>
      </c>
      <c r="H5168" s="47" t="s">
        <v>2232</v>
      </c>
      <c r="I5168" s="47" t="n">
        <v>7</v>
      </c>
    </row>
    <row r="5169" customFormat="false" ht="15" hidden="false" customHeight="false" outlineLevel="0" collapsed="false">
      <c r="A5169" s="47" t="s">
        <v>7410</v>
      </c>
      <c r="B5169" s="47" t="s">
        <v>1301</v>
      </c>
      <c r="C5169" s="48" t="n">
        <v>46121</v>
      </c>
      <c r="D5169" s="47" t="s">
        <v>74</v>
      </c>
      <c r="E5169" s="47" t="s">
        <v>62</v>
      </c>
      <c r="F5169" s="47" t="s">
        <v>2317</v>
      </c>
      <c r="G5169" s="47" t="s">
        <v>97</v>
      </c>
      <c r="H5169" s="47" t="s">
        <v>2232</v>
      </c>
      <c r="I5169" s="47" t="n">
        <v>4</v>
      </c>
    </row>
    <row r="5170" customFormat="false" ht="15" hidden="false" customHeight="false" outlineLevel="0" collapsed="false">
      <c r="A5170" s="47" t="s">
        <v>7411</v>
      </c>
      <c r="B5170" s="47" t="s">
        <v>1302</v>
      </c>
      <c r="C5170" s="48" t="n">
        <v>46121</v>
      </c>
      <c r="D5170" s="47" t="s">
        <v>75</v>
      </c>
      <c r="E5170" s="47" t="s">
        <v>62</v>
      </c>
      <c r="F5170" s="47" t="s">
        <v>2228</v>
      </c>
      <c r="G5170" s="47" t="s">
        <v>93</v>
      </c>
      <c r="H5170" s="47" t="s">
        <v>2253</v>
      </c>
      <c r="I5170" s="47" t="n">
        <v>46</v>
      </c>
    </row>
    <row r="5171" customFormat="false" ht="15" hidden="false" customHeight="false" outlineLevel="0" collapsed="false">
      <c r="A5171" s="47" t="s">
        <v>7412</v>
      </c>
      <c r="B5171" s="47" t="s">
        <v>1302</v>
      </c>
      <c r="C5171" s="48" t="n">
        <v>46121</v>
      </c>
      <c r="D5171" s="47" t="s">
        <v>75</v>
      </c>
      <c r="E5171" s="47" t="s">
        <v>62</v>
      </c>
      <c r="F5171" s="47" t="s">
        <v>2228</v>
      </c>
      <c r="G5171" s="47" t="s">
        <v>95</v>
      </c>
      <c r="H5171" s="47" t="s">
        <v>2245</v>
      </c>
      <c r="I5171" s="47" t="n">
        <v>24</v>
      </c>
    </row>
    <row r="5172" customFormat="false" ht="15" hidden="false" customHeight="false" outlineLevel="0" collapsed="false">
      <c r="A5172" s="47" t="s">
        <v>7413</v>
      </c>
      <c r="B5172" s="47" t="s">
        <v>1302</v>
      </c>
      <c r="C5172" s="48" t="n">
        <v>46121</v>
      </c>
      <c r="D5172" s="47" t="s">
        <v>75</v>
      </c>
      <c r="E5172" s="47" t="s">
        <v>62</v>
      </c>
      <c r="F5172" s="47" t="s">
        <v>2228</v>
      </c>
      <c r="G5172" s="47" t="s">
        <v>97</v>
      </c>
      <c r="H5172" s="47" t="s">
        <v>2232</v>
      </c>
      <c r="I5172" s="47" t="n">
        <v>6</v>
      </c>
    </row>
    <row r="5173" customFormat="false" ht="15" hidden="false" customHeight="false" outlineLevel="0" collapsed="false">
      <c r="A5173" s="47" t="s">
        <v>7414</v>
      </c>
      <c r="B5173" s="47" t="s">
        <v>1302</v>
      </c>
      <c r="C5173" s="48" t="n">
        <v>46121</v>
      </c>
      <c r="D5173" s="47" t="s">
        <v>75</v>
      </c>
      <c r="E5173" s="47" t="s">
        <v>62</v>
      </c>
      <c r="F5173" s="47" t="s">
        <v>2317</v>
      </c>
      <c r="G5173" s="47" t="s">
        <v>97</v>
      </c>
      <c r="H5173" s="47" t="s">
        <v>2232</v>
      </c>
      <c r="I5173" s="47" t="n">
        <v>3</v>
      </c>
    </row>
    <row r="5174" customFormat="false" ht="15" hidden="false" customHeight="false" outlineLevel="0" collapsed="false">
      <c r="A5174" s="47" t="s">
        <v>7415</v>
      </c>
      <c r="B5174" s="47" t="s">
        <v>1302</v>
      </c>
      <c r="C5174" s="48" t="n">
        <v>46121</v>
      </c>
      <c r="D5174" s="47" t="s">
        <v>75</v>
      </c>
      <c r="E5174" s="47" t="s">
        <v>62</v>
      </c>
      <c r="F5174" s="47" t="s">
        <v>2231</v>
      </c>
      <c r="G5174" s="47" t="s">
        <v>97</v>
      </c>
      <c r="H5174" s="47" t="s">
        <v>2232</v>
      </c>
      <c r="I5174" s="47" t="n">
        <v>5</v>
      </c>
    </row>
    <row r="5175" customFormat="false" ht="15" hidden="false" customHeight="false" outlineLevel="0" collapsed="false">
      <c r="A5175" s="47" t="s">
        <v>7416</v>
      </c>
      <c r="B5175" s="47" t="s">
        <v>1303</v>
      </c>
      <c r="C5175" s="48" t="n">
        <v>46121</v>
      </c>
      <c r="D5175" s="47" t="s">
        <v>73</v>
      </c>
      <c r="E5175" s="47" t="s">
        <v>63</v>
      </c>
      <c r="F5175" s="47" t="s">
        <v>2255</v>
      </c>
      <c r="G5175" s="47" t="s">
        <v>93</v>
      </c>
      <c r="H5175" s="47" t="s">
        <v>2253</v>
      </c>
      <c r="I5175" s="47" t="n">
        <v>6</v>
      </c>
    </row>
    <row r="5176" customFormat="false" ht="15" hidden="false" customHeight="false" outlineLevel="0" collapsed="false">
      <c r="A5176" s="47" t="s">
        <v>7417</v>
      </c>
      <c r="B5176" s="47" t="s">
        <v>1303</v>
      </c>
      <c r="C5176" s="48" t="n">
        <v>46121</v>
      </c>
      <c r="D5176" s="47" t="s">
        <v>73</v>
      </c>
      <c r="E5176" s="47" t="s">
        <v>63</v>
      </c>
      <c r="F5176" s="47" t="s">
        <v>2255</v>
      </c>
      <c r="G5176" s="47" t="s">
        <v>93</v>
      </c>
      <c r="H5176" s="47" t="s">
        <v>2253</v>
      </c>
      <c r="I5176" s="47" t="n">
        <v>85</v>
      </c>
    </row>
    <row r="5177" customFormat="false" ht="15" hidden="false" customHeight="false" outlineLevel="0" collapsed="false">
      <c r="A5177" s="47" t="s">
        <v>7418</v>
      </c>
      <c r="B5177" s="47" t="s">
        <v>1303</v>
      </c>
      <c r="C5177" s="48" t="n">
        <v>46121</v>
      </c>
      <c r="D5177" s="47" t="s">
        <v>73</v>
      </c>
      <c r="E5177" s="47" t="s">
        <v>63</v>
      </c>
      <c r="F5177" s="47" t="s">
        <v>2255</v>
      </c>
      <c r="G5177" s="47" t="s">
        <v>93</v>
      </c>
      <c r="H5177" s="47" t="s">
        <v>2253</v>
      </c>
      <c r="I5177" s="47" t="n">
        <v>87</v>
      </c>
    </row>
    <row r="5178" customFormat="false" ht="15" hidden="false" customHeight="false" outlineLevel="0" collapsed="false">
      <c r="A5178" s="47" t="s">
        <v>7419</v>
      </c>
      <c r="B5178" s="47" t="s">
        <v>1303</v>
      </c>
      <c r="C5178" s="48" t="n">
        <v>46121</v>
      </c>
      <c r="D5178" s="47" t="s">
        <v>73</v>
      </c>
      <c r="E5178" s="47" t="s">
        <v>63</v>
      </c>
      <c r="F5178" s="47" t="s">
        <v>2260</v>
      </c>
      <c r="G5178" s="47" t="s">
        <v>97</v>
      </c>
      <c r="H5178" s="47" t="s">
        <v>2232</v>
      </c>
      <c r="I5178" s="47" t="n">
        <v>6</v>
      </c>
    </row>
    <row r="5179" customFormat="false" ht="15" hidden="false" customHeight="false" outlineLevel="0" collapsed="false">
      <c r="A5179" s="47" t="s">
        <v>7420</v>
      </c>
      <c r="B5179" s="47" t="s">
        <v>1303</v>
      </c>
      <c r="C5179" s="48" t="n">
        <v>46121</v>
      </c>
      <c r="D5179" s="47" t="s">
        <v>73</v>
      </c>
      <c r="E5179" s="47" t="s">
        <v>63</v>
      </c>
      <c r="F5179" s="47" t="s">
        <v>2260</v>
      </c>
      <c r="G5179" s="47" t="s">
        <v>97</v>
      </c>
      <c r="H5179" s="47" t="s">
        <v>2232</v>
      </c>
      <c r="I5179" s="47" t="n">
        <v>2</v>
      </c>
    </row>
    <row r="5180" customFormat="false" ht="15" hidden="false" customHeight="false" outlineLevel="0" collapsed="false">
      <c r="A5180" s="47" t="s">
        <v>7421</v>
      </c>
      <c r="B5180" s="47" t="s">
        <v>1303</v>
      </c>
      <c r="C5180" s="48" t="n">
        <v>46121</v>
      </c>
      <c r="D5180" s="47" t="s">
        <v>73</v>
      </c>
      <c r="E5180" s="47" t="s">
        <v>63</v>
      </c>
      <c r="F5180" s="47" t="s">
        <v>2252</v>
      </c>
      <c r="G5180" s="47" t="s">
        <v>97</v>
      </c>
      <c r="H5180" s="47" t="s">
        <v>2232</v>
      </c>
      <c r="I5180" s="47" t="n">
        <v>4</v>
      </c>
    </row>
    <row r="5181" customFormat="false" ht="15" hidden="false" customHeight="false" outlineLevel="0" collapsed="false">
      <c r="A5181" s="47" t="s">
        <v>7422</v>
      </c>
      <c r="B5181" s="47" t="s">
        <v>1303</v>
      </c>
      <c r="C5181" s="48" t="n">
        <v>46121</v>
      </c>
      <c r="D5181" s="47" t="s">
        <v>73</v>
      </c>
      <c r="E5181" s="47" t="s">
        <v>63</v>
      </c>
      <c r="F5181" s="47" t="s">
        <v>2252</v>
      </c>
      <c r="G5181" s="47" t="s">
        <v>97</v>
      </c>
      <c r="H5181" s="47" t="s">
        <v>2232</v>
      </c>
      <c r="I5181" s="47" t="n">
        <v>6</v>
      </c>
    </row>
    <row r="5182" customFormat="false" ht="15" hidden="false" customHeight="false" outlineLevel="0" collapsed="false">
      <c r="A5182" s="47" t="s">
        <v>7423</v>
      </c>
      <c r="B5182" s="47" t="s">
        <v>1303</v>
      </c>
      <c r="C5182" s="48" t="n">
        <v>46121</v>
      </c>
      <c r="D5182" s="47" t="s">
        <v>73</v>
      </c>
      <c r="E5182" s="47" t="s">
        <v>63</v>
      </c>
      <c r="F5182" s="47" t="s">
        <v>2252</v>
      </c>
      <c r="G5182" s="47" t="s">
        <v>97</v>
      </c>
      <c r="H5182" s="47" t="s">
        <v>2232</v>
      </c>
      <c r="I5182" s="47" t="n">
        <v>7</v>
      </c>
    </row>
    <row r="5183" customFormat="false" ht="15" hidden="false" customHeight="false" outlineLevel="0" collapsed="false">
      <c r="A5183" s="47" t="s">
        <v>7424</v>
      </c>
      <c r="B5183" s="47" t="s">
        <v>1303</v>
      </c>
      <c r="C5183" s="48" t="n">
        <v>46121</v>
      </c>
      <c r="D5183" s="47" t="s">
        <v>73</v>
      </c>
      <c r="E5183" s="47" t="s">
        <v>63</v>
      </c>
      <c r="F5183" s="47" t="s">
        <v>2255</v>
      </c>
      <c r="G5183" s="47" t="s">
        <v>97</v>
      </c>
      <c r="H5183" s="47" t="s">
        <v>2232</v>
      </c>
      <c r="I5183" s="47" t="n">
        <v>7</v>
      </c>
    </row>
    <row r="5184" customFormat="false" ht="15" hidden="false" customHeight="false" outlineLevel="0" collapsed="false">
      <c r="A5184" s="47" t="s">
        <v>7425</v>
      </c>
      <c r="B5184" s="47" t="s">
        <v>1304</v>
      </c>
      <c r="C5184" s="48" t="n">
        <v>46121</v>
      </c>
      <c r="D5184" s="47" t="s">
        <v>74</v>
      </c>
      <c r="E5184" s="47" t="s">
        <v>63</v>
      </c>
      <c r="F5184" s="47" t="s">
        <v>2255</v>
      </c>
      <c r="G5184" s="47" t="s">
        <v>93</v>
      </c>
      <c r="H5184" s="47" t="s">
        <v>2253</v>
      </c>
      <c r="I5184" s="47" t="n">
        <v>98</v>
      </c>
    </row>
    <row r="5185" customFormat="false" ht="15" hidden="false" customHeight="false" outlineLevel="0" collapsed="false">
      <c r="A5185" s="47" t="s">
        <v>7426</v>
      </c>
      <c r="B5185" s="47" t="s">
        <v>1304</v>
      </c>
      <c r="C5185" s="48" t="n">
        <v>46121</v>
      </c>
      <c r="D5185" s="47" t="s">
        <v>74</v>
      </c>
      <c r="E5185" s="47" t="s">
        <v>63</v>
      </c>
      <c r="F5185" s="47" t="s">
        <v>2255</v>
      </c>
      <c r="G5185" s="47" t="s">
        <v>93</v>
      </c>
      <c r="H5185" s="47" t="s">
        <v>2253</v>
      </c>
      <c r="I5185" s="47" t="n">
        <v>66</v>
      </c>
    </row>
    <row r="5186" customFormat="false" ht="15" hidden="false" customHeight="false" outlineLevel="0" collapsed="false">
      <c r="A5186" s="47" t="s">
        <v>7427</v>
      </c>
      <c r="B5186" s="47" t="s">
        <v>1304</v>
      </c>
      <c r="C5186" s="48" t="n">
        <v>46121</v>
      </c>
      <c r="D5186" s="47" t="s">
        <v>74</v>
      </c>
      <c r="E5186" s="47" t="s">
        <v>63</v>
      </c>
      <c r="F5186" s="47" t="s">
        <v>2255</v>
      </c>
      <c r="G5186" s="47" t="s">
        <v>94</v>
      </c>
      <c r="H5186" s="47" t="s">
        <v>2229</v>
      </c>
      <c r="I5186" s="47" t="n">
        <v>111</v>
      </c>
    </row>
    <row r="5187" customFormat="false" ht="15" hidden="false" customHeight="false" outlineLevel="0" collapsed="false">
      <c r="A5187" s="47" t="s">
        <v>7428</v>
      </c>
      <c r="B5187" s="47" t="s">
        <v>1304</v>
      </c>
      <c r="C5187" s="48" t="n">
        <v>46121</v>
      </c>
      <c r="D5187" s="47" t="s">
        <v>74</v>
      </c>
      <c r="E5187" s="47" t="s">
        <v>63</v>
      </c>
      <c r="F5187" s="47" t="s">
        <v>2252</v>
      </c>
      <c r="G5187" s="47" t="s">
        <v>96</v>
      </c>
      <c r="H5187" s="47" t="s">
        <v>2270</v>
      </c>
      <c r="I5187" s="47" t="n">
        <v>13</v>
      </c>
    </row>
    <row r="5188" customFormat="false" ht="15" hidden="false" customHeight="false" outlineLevel="0" collapsed="false">
      <c r="A5188" s="47" t="s">
        <v>7429</v>
      </c>
      <c r="B5188" s="47" t="s">
        <v>1304</v>
      </c>
      <c r="C5188" s="48" t="n">
        <v>46121</v>
      </c>
      <c r="D5188" s="47" t="s">
        <v>74</v>
      </c>
      <c r="E5188" s="47" t="s">
        <v>63</v>
      </c>
      <c r="F5188" s="47" t="s">
        <v>2252</v>
      </c>
      <c r="G5188" s="47" t="s">
        <v>97</v>
      </c>
      <c r="H5188" s="47" t="s">
        <v>2232</v>
      </c>
      <c r="I5188" s="47" t="n">
        <v>4</v>
      </c>
    </row>
    <row r="5189" customFormat="false" ht="15" hidden="false" customHeight="false" outlineLevel="0" collapsed="false">
      <c r="A5189" s="47" t="s">
        <v>7430</v>
      </c>
      <c r="B5189" s="47" t="s">
        <v>1304</v>
      </c>
      <c r="C5189" s="48" t="n">
        <v>46121</v>
      </c>
      <c r="D5189" s="47" t="s">
        <v>74</v>
      </c>
      <c r="E5189" s="47" t="s">
        <v>63</v>
      </c>
      <c r="F5189" s="47" t="s">
        <v>2252</v>
      </c>
      <c r="G5189" s="47" t="s">
        <v>97</v>
      </c>
      <c r="H5189" s="47" t="s">
        <v>2232</v>
      </c>
      <c r="I5189" s="47" t="n">
        <v>5</v>
      </c>
    </row>
    <row r="5190" customFormat="false" ht="15" hidden="false" customHeight="false" outlineLevel="0" collapsed="false">
      <c r="A5190" s="47" t="s">
        <v>7431</v>
      </c>
      <c r="B5190" s="47" t="s">
        <v>1306</v>
      </c>
      <c r="C5190" s="48" t="n">
        <v>46121</v>
      </c>
      <c r="D5190" s="47" t="s">
        <v>75</v>
      </c>
      <c r="E5190" s="47" t="s">
        <v>63</v>
      </c>
      <c r="F5190" s="47" t="s">
        <v>2255</v>
      </c>
      <c r="G5190" s="47" t="s">
        <v>93</v>
      </c>
      <c r="H5190" s="47" t="s">
        <v>2253</v>
      </c>
      <c r="I5190" s="47" t="n">
        <v>120</v>
      </c>
    </row>
    <row r="5191" customFormat="false" ht="15" hidden="false" customHeight="false" outlineLevel="0" collapsed="false">
      <c r="A5191" s="47" t="s">
        <v>7432</v>
      </c>
      <c r="B5191" s="47" t="s">
        <v>1307</v>
      </c>
      <c r="C5191" s="48" t="n">
        <v>46121</v>
      </c>
      <c r="D5191" s="47" t="s">
        <v>73</v>
      </c>
      <c r="E5191" s="47" t="s">
        <v>64</v>
      </c>
      <c r="F5191" s="47" t="s">
        <v>2280</v>
      </c>
      <c r="G5191" s="47" t="s">
        <v>93</v>
      </c>
      <c r="H5191" s="47" t="s">
        <v>2253</v>
      </c>
      <c r="I5191" s="47" t="n">
        <v>25</v>
      </c>
    </row>
    <row r="5192" customFormat="false" ht="15" hidden="false" customHeight="false" outlineLevel="0" collapsed="false">
      <c r="A5192" s="47" t="s">
        <v>7433</v>
      </c>
      <c r="B5192" s="47" t="s">
        <v>1308</v>
      </c>
      <c r="C5192" s="48" t="n">
        <v>46121</v>
      </c>
      <c r="D5192" s="47" t="s">
        <v>74</v>
      </c>
      <c r="E5192" s="47" t="s">
        <v>64</v>
      </c>
      <c r="F5192" s="47" t="s">
        <v>2280</v>
      </c>
      <c r="G5192" s="47" t="s">
        <v>93</v>
      </c>
      <c r="H5192" s="47" t="s">
        <v>2253</v>
      </c>
      <c r="I5192" s="47" t="n">
        <v>5</v>
      </c>
    </row>
    <row r="5193" customFormat="false" ht="15" hidden="false" customHeight="false" outlineLevel="0" collapsed="false">
      <c r="A5193" s="47" t="s">
        <v>7434</v>
      </c>
      <c r="B5193" s="47" t="s">
        <v>1308</v>
      </c>
      <c r="C5193" s="48" t="n">
        <v>46121</v>
      </c>
      <c r="D5193" s="47" t="s">
        <v>74</v>
      </c>
      <c r="E5193" s="47" t="s">
        <v>64</v>
      </c>
      <c r="F5193" s="47" t="s">
        <v>2278</v>
      </c>
      <c r="G5193" s="47" t="s">
        <v>95</v>
      </c>
      <c r="H5193" s="47" t="s">
        <v>2245</v>
      </c>
      <c r="I5193" s="47" t="n">
        <v>83</v>
      </c>
    </row>
    <row r="5194" customFormat="false" ht="15" hidden="false" customHeight="false" outlineLevel="0" collapsed="false">
      <c r="A5194" s="47" t="s">
        <v>7435</v>
      </c>
      <c r="B5194" s="47" t="s">
        <v>1308</v>
      </c>
      <c r="C5194" s="48" t="n">
        <v>46121</v>
      </c>
      <c r="D5194" s="47" t="s">
        <v>74</v>
      </c>
      <c r="E5194" s="47" t="s">
        <v>64</v>
      </c>
      <c r="F5194" s="47" t="s">
        <v>2278</v>
      </c>
      <c r="G5194" s="47" t="s">
        <v>97</v>
      </c>
      <c r="H5194" s="47" t="s">
        <v>2232</v>
      </c>
      <c r="I5194" s="47" t="n">
        <v>5</v>
      </c>
    </row>
    <row r="5195" customFormat="false" ht="15" hidden="false" customHeight="false" outlineLevel="0" collapsed="false">
      <c r="A5195" s="47" t="s">
        <v>7436</v>
      </c>
      <c r="B5195" s="47" t="s">
        <v>1308</v>
      </c>
      <c r="C5195" s="48" t="n">
        <v>46121</v>
      </c>
      <c r="D5195" s="47" t="s">
        <v>74</v>
      </c>
      <c r="E5195" s="47" t="s">
        <v>64</v>
      </c>
      <c r="F5195" s="47" t="s">
        <v>2278</v>
      </c>
      <c r="G5195" s="47" t="s">
        <v>97</v>
      </c>
      <c r="H5195" s="47" t="s">
        <v>2232</v>
      </c>
      <c r="I5195" s="47" t="n">
        <v>4</v>
      </c>
    </row>
    <row r="5196" customFormat="false" ht="15" hidden="false" customHeight="false" outlineLevel="0" collapsed="false">
      <c r="A5196" s="47" t="s">
        <v>7437</v>
      </c>
      <c r="B5196" s="47" t="s">
        <v>1308</v>
      </c>
      <c r="C5196" s="48" t="n">
        <v>46121</v>
      </c>
      <c r="D5196" s="47" t="s">
        <v>74</v>
      </c>
      <c r="E5196" s="47" t="s">
        <v>64</v>
      </c>
      <c r="F5196" s="47" t="s">
        <v>2278</v>
      </c>
      <c r="G5196" s="47" t="s">
        <v>97</v>
      </c>
      <c r="H5196" s="47" t="s">
        <v>2232</v>
      </c>
      <c r="I5196" s="47" t="n">
        <v>7</v>
      </c>
    </row>
    <row r="5197" customFormat="false" ht="15" hidden="false" customHeight="false" outlineLevel="0" collapsed="false">
      <c r="A5197" s="47" t="s">
        <v>7438</v>
      </c>
      <c r="B5197" s="47" t="s">
        <v>1309</v>
      </c>
      <c r="C5197" s="48" t="n">
        <v>46121</v>
      </c>
      <c r="D5197" s="47" t="s">
        <v>73</v>
      </c>
      <c r="E5197" s="47" t="s">
        <v>65</v>
      </c>
      <c r="F5197" s="47" t="s">
        <v>2284</v>
      </c>
      <c r="G5197" s="47" t="s">
        <v>97</v>
      </c>
      <c r="H5197" s="47" t="s">
        <v>2232</v>
      </c>
      <c r="I5197" s="47" t="n">
        <v>3</v>
      </c>
    </row>
    <row r="5198" customFormat="false" ht="15" hidden="false" customHeight="false" outlineLevel="0" collapsed="false">
      <c r="A5198" s="47" t="s">
        <v>7439</v>
      </c>
      <c r="B5198" s="47" t="s">
        <v>1309</v>
      </c>
      <c r="C5198" s="48" t="n">
        <v>46121</v>
      </c>
      <c r="D5198" s="47" t="s">
        <v>73</v>
      </c>
      <c r="E5198" s="47" t="s">
        <v>65</v>
      </c>
      <c r="F5198" s="47" t="s">
        <v>2284</v>
      </c>
      <c r="G5198" s="47" t="s">
        <v>97</v>
      </c>
      <c r="H5198" s="47" t="s">
        <v>2232</v>
      </c>
      <c r="I5198" s="47" t="n">
        <v>5</v>
      </c>
    </row>
    <row r="5199" customFormat="false" ht="15" hidden="false" customHeight="false" outlineLevel="0" collapsed="false">
      <c r="A5199" s="47" t="s">
        <v>7440</v>
      </c>
      <c r="B5199" s="47" t="s">
        <v>1309</v>
      </c>
      <c r="C5199" s="48" t="n">
        <v>46121</v>
      </c>
      <c r="D5199" s="47" t="s">
        <v>73</v>
      </c>
      <c r="E5199" s="47" t="s">
        <v>65</v>
      </c>
      <c r="F5199" s="47" t="s">
        <v>2284</v>
      </c>
      <c r="G5199" s="47" t="s">
        <v>97</v>
      </c>
      <c r="H5199" s="47" t="s">
        <v>2232</v>
      </c>
      <c r="I5199" s="47" t="n">
        <v>4</v>
      </c>
    </row>
    <row r="5200" customFormat="false" ht="15" hidden="false" customHeight="false" outlineLevel="0" collapsed="false">
      <c r="A5200" s="47" t="s">
        <v>7441</v>
      </c>
      <c r="B5200" s="47" t="s">
        <v>1309</v>
      </c>
      <c r="C5200" s="48" t="n">
        <v>46121</v>
      </c>
      <c r="D5200" s="47" t="s">
        <v>73</v>
      </c>
      <c r="E5200" s="47" t="s">
        <v>65</v>
      </c>
      <c r="F5200" s="47" t="s">
        <v>2289</v>
      </c>
      <c r="G5200" s="47" t="s">
        <v>97</v>
      </c>
      <c r="H5200" s="47" t="s">
        <v>2232</v>
      </c>
      <c r="I5200" s="47" t="n">
        <v>5</v>
      </c>
    </row>
    <row r="5201" customFormat="false" ht="15" hidden="false" customHeight="false" outlineLevel="0" collapsed="false">
      <c r="A5201" s="47" t="s">
        <v>7442</v>
      </c>
      <c r="B5201" s="47" t="s">
        <v>1309</v>
      </c>
      <c r="C5201" s="48" t="n">
        <v>46121</v>
      </c>
      <c r="D5201" s="47" t="s">
        <v>73</v>
      </c>
      <c r="E5201" s="47" t="s">
        <v>65</v>
      </c>
      <c r="F5201" s="47" t="s">
        <v>2284</v>
      </c>
      <c r="G5201" s="47" t="s">
        <v>97</v>
      </c>
      <c r="H5201" s="47" t="s">
        <v>2232</v>
      </c>
      <c r="I5201" s="47" t="n">
        <v>5</v>
      </c>
    </row>
    <row r="5202" customFormat="false" ht="15" hidden="false" customHeight="false" outlineLevel="0" collapsed="false">
      <c r="A5202" s="47" t="s">
        <v>7443</v>
      </c>
      <c r="B5202" s="47" t="s">
        <v>1309</v>
      </c>
      <c r="C5202" s="48" t="n">
        <v>46121</v>
      </c>
      <c r="D5202" s="47" t="s">
        <v>73</v>
      </c>
      <c r="E5202" s="47" t="s">
        <v>65</v>
      </c>
      <c r="F5202" s="47" t="s">
        <v>2284</v>
      </c>
      <c r="G5202" s="47" t="s">
        <v>97</v>
      </c>
      <c r="H5202" s="47" t="s">
        <v>2232</v>
      </c>
      <c r="I5202" s="47" t="n">
        <v>3</v>
      </c>
    </row>
    <row r="5203" customFormat="false" ht="15" hidden="false" customHeight="false" outlineLevel="0" collapsed="false">
      <c r="A5203" s="47" t="s">
        <v>7444</v>
      </c>
      <c r="B5203" s="47" t="s">
        <v>1309</v>
      </c>
      <c r="C5203" s="48" t="n">
        <v>46121</v>
      </c>
      <c r="D5203" s="47" t="s">
        <v>73</v>
      </c>
      <c r="E5203" s="47" t="s">
        <v>65</v>
      </c>
      <c r="F5203" s="47" t="s">
        <v>2284</v>
      </c>
      <c r="G5203" s="47" t="s">
        <v>97</v>
      </c>
      <c r="H5203" s="47" t="s">
        <v>2232</v>
      </c>
      <c r="I5203" s="47" t="n">
        <v>3</v>
      </c>
    </row>
    <row r="5204" customFormat="false" ht="15" hidden="false" customHeight="false" outlineLevel="0" collapsed="false">
      <c r="A5204" s="47" t="s">
        <v>7445</v>
      </c>
      <c r="B5204" s="47" t="s">
        <v>1309</v>
      </c>
      <c r="C5204" s="48" t="n">
        <v>46121</v>
      </c>
      <c r="D5204" s="47" t="s">
        <v>73</v>
      </c>
      <c r="E5204" s="47" t="s">
        <v>65</v>
      </c>
      <c r="F5204" s="47" t="s">
        <v>2289</v>
      </c>
      <c r="G5204" s="47" t="s">
        <v>97</v>
      </c>
      <c r="H5204" s="47" t="s">
        <v>2232</v>
      </c>
      <c r="I5204" s="47" t="n">
        <v>6</v>
      </c>
    </row>
    <row r="5205" customFormat="false" ht="15" hidden="false" customHeight="false" outlineLevel="0" collapsed="false">
      <c r="A5205" s="47" t="s">
        <v>7446</v>
      </c>
      <c r="B5205" s="47" t="s">
        <v>1309</v>
      </c>
      <c r="C5205" s="48" t="n">
        <v>46121</v>
      </c>
      <c r="D5205" s="47" t="s">
        <v>73</v>
      </c>
      <c r="E5205" s="47" t="s">
        <v>65</v>
      </c>
      <c r="F5205" s="47" t="s">
        <v>2284</v>
      </c>
      <c r="G5205" s="47" t="s">
        <v>97</v>
      </c>
      <c r="H5205" s="47" t="s">
        <v>2232</v>
      </c>
      <c r="I5205" s="47" t="n">
        <v>6</v>
      </c>
    </row>
    <row r="5206" customFormat="false" ht="15" hidden="false" customHeight="false" outlineLevel="0" collapsed="false">
      <c r="A5206" s="47" t="s">
        <v>7447</v>
      </c>
      <c r="B5206" s="47" t="s">
        <v>1310</v>
      </c>
      <c r="C5206" s="48" t="n">
        <v>46121</v>
      </c>
      <c r="D5206" s="47" t="s">
        <v>74</v>
      </c>
      <c r="E5206" s="47" t="s">
        <v>65</v>
      </c>
      <c r="F5206" s="47" t="s">
        <v>2289</v>
      </c>
      <c r="G5206" s="47" t="s">
        <v>93</v>
      </c>
      <c r="H5206" s="47" t="s">
        <v>2253</v>
      </c>
      <c r="I5206" s="47" t="n">
        <v>10</v>
      </c>
    </row>
    <row r="5207" customFormat="false" ht="15" hidden="false" customHeight="false" outlineLevel="0" collapsed="false">
      <c r="A5207" s="47" t="s">
        <v>7448</v>
      </c>
      <c r="B5207" s="47" t="s">
        <v>1310</v>
      </c>
      <c r="C5207" s="48" t="n">
        <v>46121</v>
      </c>
      <c r="D5207" s="47" t="s">
        <v>74</v>
      </c>
      <c r="E5207" s="47" t="s">
        <v>65</v>
      </c>
      <c r="F5207" s="47" t="s">
        <v>2284</v>
      </c>
      <c r="G5207" s="47" t="s">
        <v>95</v>
      </c>
      <c r="H5207" s="47" t="s">
        <v>2245</v>
      </c>
      <c r="I5207" s="47" t="n">
        <v>12</v>
      </c>
    </row>
    <row r="5208" customFormat="false" ht="15" hidden="false" customHeight="false" outlineLevel="0" collapsed="false">
      <c r="A5208" s="47" t="s">
        <v>7449</v>
      </c>
      <c r="B5208" s="47" t="s">
        <v>1310</v>
      </c>
      <c r="C5208" s="48" t="n">
        <v>46121</v>
      </c>
      <c r="D5208" s="47" t="s">
        <v>74</v>
      </c>
      <c r="E5208" s="47" t="s">
        <v>65</v>
      </c>
      <c r="F5208" s="47" t="s">
        <v>2289</v>
      </c>
      <c r="G5208" s="47" t="s">
        <v>97</v>
      </c>
      <c r="H5208" s="47" t="s">
        <v>2232</v>
      </c>
      <c r="I5208" s="47" t="n">
        <v>5</v>
      </c>
    </row>
    <row r="5209" customFormat="false" ht="15" hidden="false" customHeight="false" outlineLevel="0" collapsed="false">
      <c r="A5209" s="47" t="s">
        <v>7450</v>
      </c>
      <c r="B5209" s="47" t="s">
        <v>1310</v>
      </c>
      <c r="C5209" s="48" t="n">
        <v>46121</v>
      </c>
      <c r="D5209" s="47" t="s">
        <v>74</v>
      </c>
      <c r="E5209" s="47" t="s">
        <v>65</v>
      </c>
      <c r="F5209" s="47" t="s">
        <v>2289</v>
      </c>
      <c r="G5209" s="47" t="s">
        <v>97</v>
      </c>
      <c r="H5209" s="47" t="s">
        <v>2232</v>
      </c>
      <c r="I5209" s="47" t="n">
        <v>4</v>
      </c>
    </row>
    <row r="5210" customFormat="false" ht="15" hidden="false" customHeight="false" outlineLevel="0" collapsed="false">
      <c r="A5210" s="47" t="s">
        <v>7451</v>
      </c>
      <c r="B5210" s="47" t="s">
        <v>1310</v>
      </c>
      <c r="C5210" s="48" t="n">
        <v>46121</v>
      </c>
      <c r="D5210" s="47" t="s">
        <v>74</v>
      </c>
      <c r="E5210" s="47" t="s">
        <v>65</v>
      </c>
      <c r="F5210" s="47" t="s">
        <v>2284</v>
      </c>
      <c r="G5210" s="47" t="s">
        <v>97</v>
      </c>
      <c r="H5210" s="47" t="s">
        <v>2232</v>
      </c>
      <c r="I5210" s="47" t="n">
        <v>3</v>
      </c>
    </row>
    <row r="5211" customFormat="false" ht="15" hidden="false" customHeight="false" outlineLevel="0" collapsed="false">
      <c r="A5211" s="47" t="s">
        <v>7452</v>
      </c>
      <c r="B5211" s="47" t="s">
        <v>1310</v>
      </c>
      <c r="C5211" s="48" t="n">
        <v>46121</v>
      </c>
      <c r="D5211" s="47" t="s">
        <v>74</v>
      </c>
      <c r="E5211" s="47" t="s">
        <v>65</v>
      </c>
      <c r="F5211" s="47" t="s">
        <v>2284</v>
      </c>
      <c r="G5211" s="47" t="s">
        <v>97</v>
      </c>
      <c r="H5211" s="47" t="s">
        <v>2232</v>
      </c>
      <c r="I5211" s="47" t="n">
        <v>3</v>
      </c>
    </row>
    <row r="5212" customFormat="false" ht="15" hidden="false" customHeight="false" outlineLevel="0" collapsed="false">
      <c r="A5212" s="47" t="s">
        <v>7453</v>
      </c>
      <c r="B5212" s="47" t="s">
        <v>1310</v>
      </c>
      <c r="C5212" s="48" t="n">
        <v>46121</v>
      </c>
      <c r="D5212" s="47" t="s">
        <v>74</v>
      </c>
      <c r="E5212" s="47" t="s">
        <v>65</v>
      </c>
      <c r="F5212" s="47" t="s">
        <v>2284</v>
      </c>
      <c r="G5212" s="47" t="s">
        <v>97</v>
      </c>
      <c r="H5212" s="47" t="s">
        <v>2232</v>
      </c>
      <c r="I5212" s="47" t="n">
        <v>3</v>
      </c>
    </row>
    <row r="5213" customFormat="false" ht="15" hidden="false" customHeight="false" outlineLevel="0" collapsed="false">
      <c r="A5213" s="47" t="s">
        <v>7454</v>
      </c>
      <c r="B5213" s="47" t="s">
        <v>1310</v>
      </c>
      <c r="C5213" s="48" t="n">
        <v>46121</v>
      </c>
      <c r="D5213" s="47" t="s">
        <v>74</v>
      </c>
      <c r="E5213" s="47" t="s">
        <v>65</v>
      </c>
      <c r="F5213" s="47" t="s">
        <v>2284</v>
      </c>
      <c r="G5213" s="47" t="s">
        <v>97</v>
      </c>
      <c r="H5213" s="47" t="s">
        <v>2232</v>
      </c>
      <c r="I5213" s="47" t="n">
        <v>5</v>
      </c>
    </row>
    <row r="5214" customFormat="false" ht="15" hidden="false" customHeight="false" outlineLevel="0" collapsed="false">
      <c r="A5214" s="47" t="s">
        <v>7455</v>
      </c>
      <c r="B5214" s="47" t="s">
        <v>1310</v>
      </c>
      <c r="C5214" s="48" t="n">
        <v>46121</v>
      </c>
      <c r="D5214" s="47" t="s">
        <v>74</v>
      </c>
      <c r="E5214" s="47" t="s">
        <v>65</v>
      </c>
      <c r="F5214" s="47" t="s">
        <v>2284</v>
      </c>
      <c r="G5214" s="47" t="s">
        <v>97</v>
      </c>
      <c r="H5214" s="47" t="s">
        <v>2232</v>
      </c>
      <c r="I5214" s="47" t="n">
        <v>4</v>
      </c>
    </row>
    <row r="5215" customFormat="false" ht="15" hidden="false" customHeight="false" outlineLevel="0" collapsed="false">
      <c r="A5215" s="47" t="s">
        <v>7456</v>
      </c>
      <c r="B5215" s="47" t="s">
        <v>1311</v>
      </c>
      <c r="C5215" s="48" t="n">
        <v>46121</v>
      </c>
      <c r="D5215" s="47" t="s">
        <v>75</v>
      </c>
      <c r="E5215" s="47" t="s">
        <v>65</v>
      </c>
      <c r="F5215" s="47" t="s">
        <v>2284</v>
      </c>
      <c r="G5215" s="47" t="s">
        <v>97</v>
      </c>
      <c r="H5215" s="47" t="s">
        <v>2232</v>
      </c>
      <c r="I5215" s="47" t="n">
        <v>2</v>
      </c>
    </row>
    <row r="5216" customFormat="false" ht="15" hidden="false" customHeight="false" outlineLevel="0" collapsed="false">
      <c r="A5216" s="47" t="s">
        <v>7457</v>
      </c>
      <c r="B5216" s="47" t="s">
        <v>1311</v>
      </c>
      <c r="C5216" s="48" t="n">
        <v>46121</v>
      </c>
      <c r="D5216" s="47" t="s">
        <v>75</v>
      </c>
      <c r="E5216" s="47" t="s">
        <v>65</v>
      </c>
      <c r="F5216" s="47" t="s">
        <v>2289</v>
      </c>
      <c r="G5216" s="47" t="s">
        <v>97</v>
      </c>
      <c r="H5216" s="47" t="s">
        <v>2232</v>
      </c>
      <c r="I5216" s="47" t="n">
        <v>3</v>
      </c>
    </row>
    <row r="5217" customFormat="false" ht="15" hidden="false" customHeight="false" outlineLevel="0" collapsed="false">
      <c r="A5217" s="47" t="s">
        <v>7458</v>
      </c>
      <c r="B5217" s="47" t="s">
        <v>1311</v>
      </c>
      <c r="C5217" s="48" t="n">
        <v>46121</v>
      </c>
      <c r="D5217" s="47" t="s">
        <v>75</v>
      </c>
      <c r="E5217" s="47" t="s">
        <v>65</v>
      </c>
      <c r="F5217" s="47" t="s">
        <v>2289</v>
      </c>
      <c r="G5217" s="47" t="s">
        <v>97</v>
      </c>
      <c r="H5217" s="47" t="s">
        <v>2232</v>
      </c>
      <c r="I5217" s="47" t="n">
        <v>6</v>
      </c>
    </row>
    <row r="5218" customFormat="false" ht="15" hidden="false" customHeight="false" outlineLevel="0" collapsed="false">
      <c r="A5218" s="47" t="s">
        <v>7459</v>
      </c>
      <c r="B5218" s="47" t="s">
        <v>1311</v>
      </c>
      <c r="C5218" s="48" t="n">
        <v>46121</v>
      </c>
      <c r="D5218" s="47" t="s">
        <v>75</v>
      </c>
      <c r="E5218" s="47" t="s">
        <v>65</v>
      </c>
      <c r="F5218" s="47" t="s">
        <v>2284</v>
      </c>
      <c r="G5218" s="47" t="s">
        <v>97</v>
      </c>
      <c r="H5218" s="47" t="s">
        <v>2232</v>
      </c>
      <c r="I5218" s="47" t="n">
        <v>5</v>
      </c>
    </row>
    <row r="5219" customFormat="false" ht="15" hidden="false" customHeight="false" outlineLevel="0" collapsed="false">
      <c r="A5219" s="47" t="s">
        <v>7460</v>
      </c>
      <c r="B5219" s="47" t="s">
        <v>1311</v>
      </c>
      <c r="C5219" s="48" t="n">
        <v>46121</v>
      </c>
      <c r="D5219" s="47" t="s">
        <v>75</v>
      </c>
      <c r="E5219" s="47" t="s">
        <v>65</v>
      </c>
      <c r="F5219" s="47" t="s">
        <v>2289</v>
      </c>
      <c r="G5219" s="47" t="s">
        <v>97</v>
      </c>
      <c r="H5219" s="47" t="s">
        <v>2232</v>
      </c>
      <c r="I5219" s="47" t="n">
        <v>5</v>
      </c>
    </row>
    <row r="5220" customFormat="false" ht="15" hidden="false" customHeight="false" outlineLevel="0" collapsed="false">
      <c r="A5220" s="47" t="s">
        <v>7461</v>
      </c>
      <c r="B5220" s="47" t="s">
        <v>1312</v>
      </c>
      <c r="C5220" s="48" t="n">
        <v>46122</v>
      </c>
      <c r="D5220" s="47" t="s">
        <v>73</v>
      </c>
      <c r="E5220" s="47" t="s">
        <v>62</v>
      </c>
      <c r="F5220" s="47" t="s">
        <v>2231</v>
      </c>
      <c r="G5220" s="47" t="s">
        <v>93</v>
      </c>
      <c r="H5220" s="47" t="s">
        <v>2253</v>
      </c>
      <c r="I5220" s="47" t="n">
        <v>162</v>
      </c>
    </row>
    <row r="5221" customFormat="false" ht="15" hidden="false" customHeight="false" outlineLevel="0" collapsed="false">
      <c r="A5221" s="47" t="s">
        <v>7462</v>
      </c>
      <c r="B5221" s="47" t="s">
        <v>1314</v>
      </c>
      <c r="C5221" s="48" t="n">
        <v>46122</v>
      </c>
      <c r="D5221" s="47" t="s">
        <v>74</v>
      </c>
      <c r="E5221" s="47" t="s">
        <v>62</v>
      </c>
      <c r="F5221" s="47" t="s">
        <v>2228</v>
      </c>
      <c r="G5221" s="47" t="s">
        <v>93</v>
      </c>
      <c r="H5221" s="47" t="s">
        <v>2253</v>
      </c>
      <c r="I5221" s="47" t="n">
        <v>9</v>
      </c>
    </row>
    <row r="5222" customFormat="false" ht="15" hidden="false" customHeight="false" outlineLevel="0" collapsed="false">
      <c r="A5222" s="47" t="s">
        <v>7463</v>
      </c>
      <c r="B5222" s="47" t="s">
        <v>1314</v>
      </c>
      <c r="C5222" s="48" t="n">
        <v>46122</v>
      </c>
      <c r="D5222" s="47" t="s">
        <v>74</v>
      </c>
      <c r="E5222" s="47" t="s">
        <v>62</v>
      </c>
      <c r="F5222" s="47" t="s">
        <v>2228</v>
      </c>
      <c r="G5222" s="47" t="s">
        <v>97</v>
      </c>
      <c r="H5222" s="47" t="s">
        <v>2232</v>
      </c>
      <c r="I5222" s="47" t="n">
        <v>2</v>
      </c>
    </row>
    <row r="5223" customFormat="false" ht="15" hidden="false" customHeight="false" outlineLevel="0" collapsed="false">
      <c r="A5223" s="47" t="s">
        <v>7464</v>
      </c>
      <c r="B5223" s="47" t="s">
        <v>1314</v>
      </c>
      <c r="C5223" s="48" t="n">
        <v>46122</v>
      </c>
      <c r="D5223" s="47" t="s">
        <v>74</v>
      </c>
      <c r="E5223" s="47" t="s">
        <v>62</v>
      </c>
      <c r="F5223" s="47" t="s">
        <v>2228</v>
      </c>
      <c r="G5223" s="47" t="s">
        <v>97</v>
      </c>
      <c r="H5223" s="47" t="s">
        <v>2232</v>
      </c>
      <c r="I5223" s="47" t="n">
        <v>6</v>
      </c>
    </row>
    <row r="5224" customFormat="false" ht="15" hidden="false" customHeight="false" outlineLevel="0" collapsed="false">
      <c r="A5224" s="47" t="s">
        <v>7465</v>
      </c>
      <c r="B5224" s="47" t="s">
        <v>1314</v>
      </c>
      <c r="C5224" s="48" t="n">
        <v>46122</v>
      </c>
      <c r="D5224" s="47" t="s">
        <v>74</v>
      </c>
      <c r="E5224" s="47" t="s">
        <v>62</v>
      </c>
      <c r="F5224" s="47" t="s">
        <v>2228</v>
      </c>
      <c r="G5224" s="47" t="s">
        <v>97</v>
      </c>
      <c r="H5224" s="47" t="s">
        <v>2232</v>
      </c>
      <c r="I5224" s="47" t="n">
        <v>7</v>
      </c>
    </row>
    <row r="5225" customFormat="false" ht="15" hidden="false" customHeight="false" outlineLevel="0" collapsed="false">
      <c r="A5225" s="47" t="s">
        <v>7466</v>
      </c>
      <c r="B5225" s="47" t="s">
        <v>1314</v>
      </c>
      <c r="C5225" s="48" t="n">
        <v>46122</v>
      </c>
      <c r="D5225" s="47" t="s">
        <v>74</v>
      </c>
      <c r="E5225" s="47" t="s">
        <v>62</v>
      </c>
      <c r="F5225" s="47" t="s">
        <v>2228</v>
      </c>
      <c r="G5225" s="47" t="s">
        <v>97</v>
      </c>
      <c r="H5225" s="47" t="s">
        <v>2232</v>
      </c>
      <c r="I5225" s="47" t="n">
        <v>2</v>
      </c>
    </row>
    <row r="5226" customFormat="false" ht="15" hidden="false" customHeight="false" outlineLevel="0" collapsed="false">
      <c r="A5226" s="47" t="s">
        <v>7467</v>
      </c>
      <c r="B5226" s="47" t="s">
        <v>1315</v>
      </c>
      <c r="C5226" s="48" t="n">
        <v>46122</v>
      </c>
      <c r="D5226" s="47" t="s">
        <v>75</v>
      </c>
      <c r="E5226" s="47" t="s">
        <v>62</v>
      </c>
      <c r="F5226" s="47" t="s">
        <v>2228</v>
      </c>
      <c r="G5226" s="47" t="s">
        <v>97</v>
      </c>
      <c r="H5226" s="47" t="s">
        <v>2232</v>
      </c>
      <c r="I5226" s="47" t="n">
        <v>6</v>
      </c>
    </row>
    <row r="5227" customFormat="false" ht="15" hidden="false" customHeight="false" outlineLevel="0" collapsed="false">
      <c r="A5227" s="47" t="s">
        <v>7468</v>
      </c>
      <c r="B5227" s="47" t="s">
        <v>1315</v>
      </c>
      <c r="C5227" s="48" t="n">
        <v>46122</v>
      </c>
      <c r="D5227" s="47" t="s">
        <v>75</v>
      </c>
      <c r="E5227" s="47" t="s">
        <v>62</v>
      </c>
      <c r="F5227" s="47" t="s">
        <v>2228</v>
      </c>
      <c r="G5227" s="47" t="s">
        <v>97</v>
      </c>
      <c r="H5227" s="47" t="s">
        <v>2232</v>
      </c>
      <c r="I5227" s="47" t="n">
        <v>2</v>
      </c>
    </row>
    <row r="5228" customFormat="false" ht="15" hidden="false" customHeight="false" outlineLevel="0" collapsed="false">
      <c r="A5228" s="47" t="s">
        <v>7469</v>
      </c>
      <c r="B5228" s="47" t="s">
        <v>1315</v>
      </c>
      <c r="C5228" s="48" t="n">
        <v>46122</v>
      </c>
      <c r="D5228" s="47" t="s">
        <v>75</v>
      </c>
      <c r="E5228" s="47" t="s">
        <v>62</v>
      </c>
      <c r="F5228" s="47" t="s">
        <v>2228</v>
      </c>
      <c r="G5228" s="47" t="s">
        <v>97</v>
      </c>
      <c r="H5228" s="47" t="s">
        <v>2232</v>
      </c>
      <c r="I5228" s="47" t="n">
        <v>2</v>
      </c>
    </row>
    <row r="5229" customFormat="false" ht="15" hidden="false" customHeight="false" outlineLevel="0" collapsed="false">
      <c r="A5229" s="47" t="s">
        <v>7470</v>
      </c>
      <c r="B5229" s="47" t="s">
        <v>1315</v>
      </c>
      <c r="C5229" s="48" t="n">
        <v>46122</v>
      </c>
      <c r="D5229" s="47" t="s">
        <v>75</v>
      </c>
      <c r="E5229" s="47" t="s">
        <v>62</v>
      </c>
      <c r="F5229" s="47" t="s">
        <v>2228</v>
      </c>
      <c r="G5229" s="47" t="s">
        <v>97</v>
      </c>
      <c r="H5229" s="47" t="s">
        <v>2232</v>
      </c>
      <c r="I5229" s="47" t="n">
        <v>5</v>
      </c>
    </row>
    <row r="5230" customFormat="false" ht="15" hidden="false" customHeight="false" outlineLevel="0" collapsed="false">
      <c r="A5230" s="47" t="s">
        <v>7471</v>
      </c>
      <c r="B5230" s="47" t="s">
        <v>1315</v>
      </c>
      <c r="C5230" s="48" t="n">
        <v>46122</v>
      </c>
      <c r="D5230" s="47" t="s">
        <v>75</v>
      </c>
      <c r="E5230" s="47" t="s">
        <v>62</v>
      </c>
      <c r="F5230" s="47" t="s">
        <v>2317</v>
      </c>
      <c r="G5230" s="47" t="s">
        <v>97</v>
      </c>
      <c r="H5230" s="47" t="s">
        <v>2232</v>
      </c>
      <c r="I5230" s="47" t="n">
        <v>3</v>
      </c>
    </row>
    <row r="5231" customFormat="false" ht="15" hidden="false" customHeight="false" outlineLevel="0" collapsed="false">
      <c r="A5231" s="47" t="s">
        <v>7472</v>
      </c>
      <c r="B5231" s="47" t="s">
        <v>1315</v>
      </c>
      <c r="C5231" s="48" t="n">
        <v>46122</v>
      </c>
      <c r="D5231" s="47" t="s">
        <v>75</v>
      </c>
      <c r="E5231" s="47" t="s">
        <v>62</v>
      </c>
      <c r="F5231" s="47" t="s">
        <v>2231</v>
      </c>
      <c r="G5231" s="47" t="s">
        <v>97</v>
      </c>
      <c r="H5231" s="47" t="s">
        <v>2232</v>
      </c>
      <c r="I5231" s="47" t="n">
        <v>2</v>
      </c>
    </row>
    <row r="5232" customFormat="false" ht="15" hidden="false" customHeight="false" outlineLevel="0" collapsed="false">
      <c r="A5232" s="47" t="s">
        <v>7473</v>
      </c>
      <c r="B5232" s="47" t="s">
        <v>1315</v>
      </c>
      <c r="C5232" s="48" t="n">
        <v>46122</v>
      </c>
      <c r="D5232" s="47" t="s">
        <v>75</v>
      </c>
      <c r="E5232" s="47" t="s">
        <v>62</v>
      </c>
      <c r="F5232" s="47" t="s">
        <v>2228</v>
      </c>
      <c r="G5232" s="47" t="s">
        <v>97</v>
      </c>
      <c r="H5232" s="47" t="s">
        <v>2232</v>
      </c>
      <c r="I5232" s="47" t="n">
        <v>2</v>
      </c>
    </row>
    <row r="5233" customFormat="false" ht="15" hidden="false" customHeight="false" outlineLevel="0" collapsed="false">
      <c r="A5233" s="47" t="s">
        <v>7474</v>
      </c>
      <c r="B5233" s="47" t="s">
        <v>1316</v>
      </c>
      <c r="C5233" s="48" t="n">
        <v>46122</v>
      </c>
      <c r="D5233" s="47" t="s">
        <v>73</v>
      </c>
      <c r="E5233" s="47" t="s">
        <v>63</v>
      </c>
      <c r="F5233" s="47" t="s">
        <v>2255</v>
      </c>
      <c r="G5233" s="47" t="s">
        <v>93</v>
      </c>
      <c r="H5233" s="47" t="s">
        <v>2253</v>
      </c>
      <c r="I5233" s="47" t="n">
        <v>64</v>
      </c>
    </row>
    <row r="5234" customFormat="false" ht="15" hidden="false" customHeight="false" outlineLevel="0" collapsed="false">
      <c r="A5234" s="47" t="s">
        <v>7475</v>
      </c>
      <c r="B5234" s="47" t="s">
        <v>1316</v>
      </c>
      <c r="C5234" s="48" t="n">
        <v>46122</v>
      </c>
      <c r="D5234" s="47" t="s">
        <v>73</v>
      </c>
      <c r="E5234" s="47" t="s">
        <v>63</v>
      </c>
      <c r="F5234" s="47" t="s">
        <v>2255</v>
      </c>
      <c r="G5234" s="47" t="s">
        <v>93</v>
      </c>
      <c r="H5234" s="47" t="s">
        <v>2253</v>
      </c>
      <c r="I5234" s="47" t="n">
        <v>70</v>
      </c>
    </row>
    <row r="5235" customFormat="false" ht="15" hidden="false" customHeight="false" outlineLevel="0" collapsed="false">
      <c r="A5235" s="47" t="s">
        <v>7476</v>
      </c>
      <c r="B5235" s="47" t="s">
        <v>1316</v>
      </c>
      <c r="C5235" s="48" t="n">
        <v>46122</v>
      </c>
      <c r="D5235" s="47" t="s">
        <v>73</v>
      </c>
      <c r="E5235" s="47" t="s">
        <v>63</v>
      </c>
      <c r="F5235" s="47" t="s">
        <v>2255</v>
      </c>
      <c r="G5235" s="47" t="s">
        <v>93</v>
      </c>
      <c r="H5235" s="47" t="s">
        <v>2253</v>
      </c>
      <c r="I5235" s="47" t="n">
        <v>36</v>
      </c>
    </row>
    <row r="5236" customFormat="false" ht="15" hidden="false" customHeight="false" outlineLevel="0" collapsed="false">
      <c r="A5236" s="47" t="s">
        <v>7477</v>
      </c>
      <c r="B5236" s="47" t="s">
        <v>1316</v>
      </c>
      <c r="C5236" s="48" t="n">
        <v>46122</v>
      </c>
      <c r="D5236" s="47" t="s">
        <v>73</v>
      </c>
      <c r="E5236" s="47" t="s">
        <v>63</v>
      </c>
      <c r="F5236" s="47" t="s">
        <v>2255</v>
      </c>
      <c r="G5236" s="47" t="s">
        <v>97</v>
      </c>
      <c r="H5236" s="47" t="s">
        <v>2232</v>
      </c>
      <c r="I5236" s="47" t="n">
        <v>3</v>
      </c>
    </row>
    <row r="5237" customFormat="false" ht="15" hidden="false" customHeight="false" outlineLevel="0" collapsed="false">
      <c r="A5237" s="47" t="s">
        <v>7478</v>
      </c>
      <c r="B5237" s="47" t="s">
        <v>1316</v>
      </c>
      <c r="C5237" s="48" t="n">
        <v>46122</v>
      </c>
      <c r="D5237" s="47" t="s">
        <v>73</v>
      </c>
      <c r="E5237" s="47" t="s">
        <v>63</v>
      </c>
      <c r="F5237" s="47" t="s">
        <v>2255</v>
      </c>
      <c r="G5237" s="47" t="s">
        <v>97</v>
      </c>
      <c r="H5237" s="47" t="s">
        <v>2232</v>
      </c>
      <c r="I5237" s="47" t="n">
        <v>5</v>
      </c>
    </row>
    <row r="5238" customFormat="false" ht="15" hidden="false" customHeight="false" outlineLevel="0" collapsed="false">
      <c r="A5238" s="47" t="s">
        <v>7479</v>
      </c>
      <c r="B5238" s="47" t="s">
        <v>1316</v>
      </c>
      <c r="C5238" s="48" t="n">
        <v>46122</v>
      </c>
      <c r="D5238" s="47" t="s">
        <v>73</v>
      </c>
      <c r="E5238" s="47" t="s">
        <v>63</v>
      </c>
      <c r="F5238" s="47" t="s">
        <v>2255</v>
      </c>
      <c r="G5238" s="47" t="s">
        <v>97</v>
      </c>
      <c r="H5238" s="47" t="s">
        <v>2232</v>
      </c>
      <c r="I5238" s="47" t="n">
        <v>6</v>
      </c>
    </row>
    <row r="5239" customFormat="false" ht="15" hidden="false" customHeight="false" outlineLevel="0" collapsed="false">
      <c r="A5239" s="47" t="s">
        <v>7480</v>
      </c>
      <c r="B5239" s="47" t="s">
        <v>1316</v>
      </c>
      <c r="C5239" s="48" t="n">
        <v>46122</v>
      </c>
      <c r="D5239" s="47" t="s">
        <v>73</v>
      </c>
      <c r="E5239" s="47" t="s">
        <v>63</v>
      </c>
      <c r="F5239" s="47" t="s">
        <v>2252</v>
      </c>
      <c r="G5239" s="47" t="s">
        <v>97</v>
      </c>
      <c r="H5239" s="47" t="s">
        <v>2232</v>
      </c>
      <c r="I5239" s="47" t="n">
        <v>6</v>
      </c>
    </row>
    <row r="5240" customFormat="false" ht="15" hidden="false" customHeight="false" outlineLevel="0" collapsed="false">
      <c r="A5240" s="47" t="s">
        <v>7481</v>
      </c>
      <c r="B5240" s="47" t="s">
        <v>1317</v>
      </c>
      <c r="C5240" s="48" t="n">
        <v>46122</v>
      </c>
      <c r="D5240" s="47" t="s">
        <v>74</v>
      </c>
      <c r="E5240" s="47" t="s">
        <v>63</v>
      </c>
      <c r="F5240" s="47" t="s">
        <v>2255</v>
      </c>
      <c r="G5240" s="47" t="s">
        <v>93</v>
      </c>
      <c r="H5240" s="47" t="s">
        <v>2253</v>
      </c>
      <c r="I5240" s="47" t="n">
        <v>53</v>
      </c>
    </row>
    <row r="5241" customFormat="false" ht="15" hidden="false" customHeight="false" outlineLevel="0" collapsed="false">
      <c r="A5241" s="47" t="s">
        <v>7482</v>
      </c>
      <c r="B5241" s="47" t="s">
        <v>1317</v>
      </c>
      <c r="C5241" s="48" t="n">
        <v>46122</v>
      </c>
      <c r="D5241" s="47" t="s">
        <v>74</v>
      </c>
      <c r="E5241" s="47" t="s">
        <v>63</v>
      </c>
      <c r="F5241" s="47" t="s">
        <v>2255</v>
      </c>
      <c r="G5241" s="47" t="s">
        <v>93</v>
      </c>
      <c r="H5241" s="47" t="s">
        <v>2253</v>
      </c>
      <c r="I5241" s="47" t="n">
        <v>98</v>
      </c>
    </row>
    <row r="5242" customFormat="false" ht="15" hidden="false" customHeight="false" outlineLevel="0" collapsed="false">
      <c r="A5242" s="47" t="s">
        <v>7483</v>
      </c>
      <c r="B5242" s="47" t="s">
        <v>1317</v>
      </c>
      <c r="C5242" s="48" t="n">
        <v>46122</v>
      </c>
      <c r="D5242" s="47" t="s">
        <v>74</v>
      </c>
      <c r="E5242" s="47" t="s">
        <v>63</v>
      </c>
      <c r="F5242" s="47" t="s">
        <v>2255</v>
      </c>
      <c r="G5242" s="47" t="s">
        <v>97</v>
      </c>
      <c r="H5242" s="47" t="s">
        <v>2232</v>
      </c>
      <c r="I5242" s="47" t="n">
        <v>4</v>
      </c>
    </row>
    <row r="5243" customFormat="false" ht="15" hidden="false" customHeight="false" outlineLevel="0" collapsed="false">
      <c r="A5243" s="47" t="s">
        <v>7484</v>
      </c>
      <c r="B5243" s="47" t="s">
        <v>1317</v>
      </c>
      <c r="C5243" s="48" t="n">
        <v>46122</v>
      </c>
      <c r="D5243" s="47" t="s">
        <v>74</v>
      </c>
      <c r="E5243" s="47" t="s">
        <v>63</v>
      </c>
      <c r="F5243" s="47" t="s">
        <v>2252</v>
      </c>
      <c r="G5243" s="47" t="s">
        <v>97</v>
      </c>
      <c r="H5243" s="47" t="s">
        <v>2232</v>
      </c>
      <c r="I5243" s="47" t="n">
        <v>5</v>
      </c>
    </row>
    <row r="5244" customFormat="false" ht="15" hidden="false" customHeight="false" outlineLevel="0" collapsed="false">
      <c r="A5244" s="47" t="s">
        <v>7485</v>
      </c>
      <c r="B5244" s="47" t="s">
        <v>1317</v>
      </c>
      <c r="C5244" s="48" t="n">
        <v>46122</v>
      </c>
      <c r="D5244" s="47" t="s">
        <v>74</v>
      </c>
      <c r="E5244" s="47" t="s">
        <v>63</v>
      </c>
      <c r="F5244" s="47" t="s">
        <v>2255</v>
      </c>
      <c r="G5244" s="47" t="s">
        <v>97</v>
      </c>
      <c r="H5244" s="47" t="s">
        <v>2232</v>
      </c>
      <c r="I5244" s="47" t="n">
        <v>4</v>
      </c>
    </row>
    <row r="5245" customFormat="false" ht="15" hidden="false" customHeight="false" outlineLevel="0" collapsed="false">
      <c r="A5245" s="47" t="s">
        <v>7486</v>
      </c>
      <c r="B5245" s="47" t="s">
        <v>1317</v>
      </c>
      <c r="C5245" s="48" t="n">
        <v>46122</v>
      </c>
      <c r="D5245" s="47" t="s">
        <v>74</v>
      </c>
      <c r="E5245" s="47" t="s">
        <v>63</v>
      </c>
      <c r="F5245" s="47" t="s">
        <v>2260</v>
      </c>
      <c r="G5245" s="47" t="s">
        <v>97</v>
      </c>
      <c r="H5245" s="47" t="s">
        <v>2232</v>
      </c>
      <c r="I5245" s="47" t="n">
        <v>7</v>
      </c>
    </row>
    <row r="5246" customFormat="false" ht="15" hidden="false" customHeight="false" outlineLevel="0" collapsed="false">
      <c r="A5246" s="47" t="s">
        <v>7487</v>
      </c>
      <c r="B5246" s="47" t="s">
        <v>1317</v>
      </c>
      <c r="C5246" s="48" t="n">
        <v>46122</v>
      </c>
      <c r="D5246" s="47" t="s">
        <v>74</v>
      </c>
      <c r="E5246" s="47" t="s">
        <v>63</v>
      </c>
      <c r="F5246" s="47" t="s">
        <v>2255</v>
      </c>
      <c r="G5246" s="47" t="s">
        <v>98</v>
      </c>
      <c r="H5246" s="47" t="s">
        <v>2382</v>
      </c>
      <c r="I5246" s="47" t="n">
        <v>36</v>
      </c>
    </row>
    <row r="5247" customFormat="false" ht="15" hidden="false" customHeight="false" outlineLevel="0" collapsed="false">
      <c r="A5247" s="47" t="s">
        <v>7488</v>
      </c>
      <c r="B5247" s="47" t="s">
        <v>1318</v>
      </c>
      <c r="C5247" s="48" t="n">
        <v>46122</v>
      </c>
      <c r="D5247" s="47" t="s">
        <v>75</v>
      </c>
      <c r="E5247" s="47" t="s">
        <v>63</v>
      </c>
      <c r="F5247" s="47" t="s">
        <v>2252</v>
      </c>
      <c r="G5247" s="47" t="s">
        <v>93</v>
      </c>
      <c r="H5247" s="47" t="s">
        <v>2253</v>
      </c>
      <c r="I5247" s="47" t="n">
        <v>29</v>
      </c>
    </row>
    <row r="5248" customFormat="false" ht="15" hidden="false" customHeight="false" outlineLevel="0" collapsed="false">
      <c r="A5248" s="47" t="s">
        <v>7489</v>
      </c>
      <c r="B5248" s="47" t="s">
        <v>1318</v>
      </c>
      <c r="C5248" s="48" t="n">
        <v>46122</v>
      </c>
      <c r="D5248" s="47" t="s">
        <v>75</v>
      </c>
      <c r="E5248" s="47" t="s">
        <v>63</v>
      </c>
      <c r="F5248" s="47" t="s">
        <v>2255</v>
      </c>
      <c r="G5248" s="47" t="s">
        <v>93</v>
      </c>
      <c r="H5248" s="47" t="s">
        <v>2253</v>
      </c>
      <c r="I5248" s="47" t="n">
        <v>167</v>
      </c>
    </row>
    <row r="5249" customFormat="false" ht="15" hidden="false" customHeight="false" outlineLevel="0" collapsed="false">
      <c r="A5249" s="47" t="s">
        <v>7490</v>
      </c>
      <c r="B5249" s="47" t="s">
        <v>1318</v>
      </c>
      <c r="C5249" s="48" t="n">
        <v>46122</v>
      </c>
      <c r="D5249" s="47" t="s">
        <v>75</v>
      </c>
      <c r="E5249" s="47" t="s">
        <v>63</v>
      </c>
      <c r="F5249" s="47" t="s">
        <v>2255</v>
      </c>
      <c r="G5249" s="47" t="s">
        <v>93</v>
      </c>
      <c r="H5249" s="47" t="s">
        <v>2253</v>
      </c>
      <c r="I5249" s="47" t="n">
        <v>32</v>
      </c>
    </row>
    <row r="5250" customFormat="false" ht="15" hidden="false" customHeight="false" outlineLevel="0" collapsed="false">
      <c r="A5250" s="47" t="s">
        <v>7491</v>
      </c>
      <c r="B5250" s="47" t="s">
        <v>1318</v>
      </c>
      <c r="C5250" s="48" t="n">
        <v>46122</v>
      </c>
      <c r="D5250" s="47" t="s">
        <v>75</v>
      </c>
      <c r="E5250" s="47" t="s">
        <v>63</v>
      </c>
      <c r="F5250" s="47" t="s">
        <v>2252</v>
      </c>
      <c r="G5250" s="47" t="s">
        <v>96</v>
      </c>
      <c r="H5250" s="47" t="s">
        <v>2270</v>
      </c>
      <c r="I5250" s="47" t="n">
        <v>5</v>
      </c>
    </row>
    <row r="5251" customFormat="false" ht="15" hidden="false" customHeight="false" outlineLevel="0" collapsed="false">
      <c r="A5251" s="47" t="s">
        <v>7492</v>
      </c>
      <c r="B5251" s="47" t="s">
        <v>1318</v>
      </c>
      <c r="C5251" s="48" t="n">
        <v>46122</v>
      </c>
      <c r="D5251" s="47" t="s">
        <v>75</v>
      </c>
      <c r="E5251" s="47" t="s">
        <v>63</v>
      </c>
      <c r="F5251" s="47" t="s">
        <v>2252</v>
      </c>
      <c r="G5251" s="47" t="s">
        <v>97</v>
      </c>
      <c r="H5251" s="47" t="s">
        <v>2232</v>
      </c>
      <c r="I5251" s="47" t="n">
        <v>2</v>
      </c>
    </row>
    <row r="5252" customFormat="false" ht="15" hidden="false" customHeight="false" outlineLevel="0" collapsed="false">
      <c r="A5252" s="47" t="s">
        <v>7493</v>
      </c>
      <c r="B5252" s="47" t="s">
        <v>1318</v>
      </c>
      <c r="C5252" s="48" t="n">
        <v>46122</v>
      </c>
      <c r="D5252" s="47" t="s">
        <v>75</v>
      </c>
      <c r="E5252" s="47" t="s">
        <v>63</v>
      </c>
      <c r="F5252" s="47" t="s">
        <v>2255</v>
      </c>
      <c r="G5252" s="47" t="s">
        <v>97</v>
      </c>
      <c r="H5252" s="47" t="s">
        <v>2232</v>
      </c>
      <c r="I5252" s="47" t="n">
        <v>7</v>
      </c>
    </row>
    <row r="5253" customFormat="false" ht="15" hidden="false" customHeight="false" outlineLevel="0" collapsed="false">
      <c r="A5253" s="47" t="s">
        <v>7494</v>
      </c>
      <c r="B5253" s="47" t="s">
        <v>1318</v>
      </c>
      <c r="C5253" s="48" t="n">
        <v>46122</v>
      </c>
      <c r="D5253" s="47" t="s">
        <v>75</v>
      </c>
      <c r="E5253" s="47" t="s">
        <v>63</v>
      </c>
      <c r="F5253" s="47" t="s">
        <v>2255</v>
      </c>
      <c r="G5253" s="47" t="s">
        <v>97</v>
      </c>
      <c r="H5253" s="47" t="s">
        <v>2232</v>
      </c>
      <c r="I5253" s="47" t="n">
        <v>4</v>
      </c>
    </row>
    <row r="5254" customFormat="false" ht="15" hidden="false" customHeight="false" outlineLevel="0" collapsed="false">
      <c r="A5254" s="47" t="s">
        <v>7495</v>
      </c>
      <c r="B5254" s="47" t="s">
        <v>1318</v>
      </c>
      <c r="C5254" s="48" t="n">
        <v>46122</v>
      </c>
      <c r="D5254" s="47" t="s">
        <v>75</v>
      </c>
      <c r="E5254" s="47" t="s">
        <v>63</v>
      </c>
      <c r="F5254" s="47" t="s">
        <v>2252</v>
      </c>
      <c r="G5254" s="47" t="s">
        <v>97</v>
      </c>
      <c r="H5254" s="47" t="s">
        <v>2232</v>
      </c>
      <c r="I5254" s="47" t="n">
        <v>2</v>
      </c>
    </row>
    <row r="5255" customFormat="false" ht="15" hidden="false" customHeight="false" outlineLevel="0" collapsed="false">
      <c r="A5255" s="47" t="s">
        <v>7496</v>
      </c>
      <c r="B5255" s="47" t="s">
        <v>1319</v>
      </c>
      <c r="C5255" s="48" t="n">
        <v>46122</v>
      </c>
      <c r="D5255" s="47" t="s">
        <v>73</v>
      </c>
      <c r="E5255" s="47" t="s">
        <v>64</v>
      </c>
      <c r="F5255" s="47" t="s">
        <v>2278</v>
      </c>
      <c r="G5255" s="47" t="s">
        <v>97</v>
      </c>
      <c r="H5255" s="47" t="s">
        <v>2232</v>
      </c>
      <c r="I5255" s="47" t="n">
        <v>7</v>
      </c>
    </row>
    <row r="5256" customFormat="false" ht="15" hidden="false" customHeight="false" outlineLevel="0" collapsed="false">
      <c r="A5256" s="47" t="s">
        <v>7497</v>
      </c>
      <c r="B5256" s="47" t="s">
        <v>1321</v>
      </c>
      <c r="C5256" s="48" t="n">
        <v>46122</v>
      </c>
      <c r="D5256" s="47" t="s">
        <v>74</v>
      </c>
      <c r="E5256" s="47" t="s">
        <v>64</v>
      </c>
      <c r="F5256" s="47" t="s">
        <v>2278</v>
      </c>
      <c r="G5256" s="47" t="s">
        <v>97</v>
      </c>
      <c r="H5256" s="47" t="s">
        <v>2232</v>
      </c>
      <c r="I5256" s="47" t="n">
        <v>5</v>
      </c>
    </row>
    <row r="5257" customFormat="false" ht="15" hidden="false" customHeight="false" outlineLevel="0" collapsed="false">
      <c r="A5257" s="47" t="s">
        <v>7498</v>
      </c>
      <c r="B5257" s="47" t="s">
        <v>1321</v>
      </c>
      <c r="C5257" s="48" t="n">
        <v>46122</v>
      </c>
      <c r="D5257" s="47" t="s">
        <v>74</v>
      </c>
      <c r="E5257" s="47" t="s">
        <v>64</v>
      </c>
      <c r="F5257" s="47" t="s">
        <v>2278</v>
      </c>
      <c r="G5257" s="47" t="s">
        <v>97</v>
      </c>
      <c r="H5257" s="47" t="s">
        <v>2232</v>
      </c>
      <c r="I5257" s="47" t="n">
        <v>4</v>
      </c>
    </row>
    <row r="5258" customFormat="false" ht="15" hidden="false" customHeight="false" outlineLevel="0" collapsed="false">
      <c r="A5258" s="47" t="s">
        <v>7499</v>
      </c>
      <c r="B5258" s="47" t="s">
        <v>1321</v>
      </c>
      <c r="C5258" s="48" t="n">
        <v>46122</v>
      </c>
      <c r="D5258" s="47" t="s">
        <v>74</v>
      </c>
      <c r="E5258" s="47" t="s">
        <v>64</v>
      </c>
      <c r="F5258" s="47" t="s">
        <v>2278</v>
      </c>
      <c r="G5258" s="47" t="s">
        <v>97</v>
      </c>
      <c r="H5258" s="47" t="s">
        <v>2232</v>
      </c>
      <c r="I5258" s="47" t="n">
        <v>4</v>
      </c>
    </row>
    <row r="5259" customFormat="false" ht="15" hidden="false" customHeight="false" outlineLevel="0" collapsed="false">
      <c r="A5259" s="47" t="s">
        <v>7500</v>
      </c>
      <c r="B5259" s="47" t="s">
        <v>1322</v>
      </c>
      <c r="C5259" s="48" t="n">
        <v>46122</v>
      </c>
      <c r="D5259" s="47" t="s">
        <v>73</v>
      </c>
      <c r="E5259" s="47" t="s">
        <v>65</v>
      </c>
      <c r="F5259" s="47" t="s">
        <v>2284</v>
      </c>
      <c r="G5259" s="47" t="s">
        <v>93</v>
      </c>
      <c r="H5259" s="47" t="s">
        <v>2253</v>
      </c>
      <c r="I5259" s="47" t="n">
        <v>41</v>
      </c>
    </row>
    <row r="5260" customFormat="false" ht="15" hidden="false" customHeight="false" outlineLevel="0" collapsed="false">
      <c r="A5260" s="47" t="s">
        <v>7501</v>
      </c>
      <c r="B5260" s="47" t="s">
        <v>1322</v>
      </c>
      <c r="C5260" s="48" t="n">
        <v>46122</v>
      </c>
      <c r="D5260" s="47" t="s">
        <v>73</v>
      </c>
      <c r="E5260" s="47" t="s">
        <v>65</v>
      </c>
      <c r="F5260" s="47" t="s">
        <v>2284</v>
      </c>
      <c r="G5260" s="47" t="s">
        <v>97</v>
      </c>
      <c r="H5260" s="47" t="s">
        <v>2232</v>
      </c>
      <c r="I5260" s="47" t="n">
        <v>6</v>
      </c>
    </row>
    <row r="5261" customFormat="false" ht="15" hidden="false" customHeight="false" outlineLevel="0" collapsed="false">
      <c r="A5261" s="47" t="s">
        <v>7502</v>
      </c>
      <c r="B5261" s="47" t="s">
        <v>1322</v>
      </c>
      <c r="C5261" s="48" t="n">
        <v>46122</v>
      </c>
      <c r="D5261" s="47" t="s">
        <v>73</v>
      </c>
      <c r="E5261" s="47" t="s">
        <v>65</v>
      </c>
      <c r="F5261" s="47" t="s">
        <v>2289</v>
      </c>
      <c r="G5261" s="47" t="s">
        <v>97</v>
      </c>
      <c r="H5261" s="47" t="s">
        <v>2232</v>
      </c>
      <c r="I5261" s="47" t="n">
        <v>6</v>
      </c>
    </row>
    <row r="5262" customFormat="false" ht="15" hidden="false" customHeight="false" outlineLevel="0" collapsed="false">
      <c r="A5262" s="47" t="s">
        <v>7503</v>
      </c>
      <c r="B5262" s="47" t="s">
        <v>1322</v>
      </c>
      <c r="C5262" s="48" t="n">
        <v>46122</v>
      </c>
      <c r="D5262" s="47" t="s">
        <v>73</v>
      </c>
      <c r="E5262" s="47" t="s">
        <v>65</v>
      </c>
      <c r="F5262" s="47" t="s">
        <v>2284</v>
      </c>
      <c r="G5262" s="47" t="s">
        <v>97</v>
      </c>
      <c r="H5262" s="47" t="s">
        <v>2232</v>
      </c>
      <c r="I5262" s="47" t="n">
        <v>2</v>
      </c>
    </row>
    <row r="5263" customFormat="false" ht="15" hidden="false" customHeight="false" outlineLevel="0" collapsed="false">
      <c r="A5263" s="47" t="s">
        <v>7504</v>
      </c>
      <c r="B5263" s="47" t="s">
        <v>1322</v>
      </c>
      <c r="C5263" s="48" t="n">
        <v>46122</v>
      </c>
      <c r="D5263" s="47" t="s">
        <v>73</v>
      </c>
      <c r="E5263" s="47" t="s">
        <v>65</v>
      </c>
      <c r="F5263" s="47" t="s">
        <v>2284</v>
      </c>
      <c r="G5263" s="47" t="s">
        <v>97</v>
      </c>
      <c r="H5263" s="47" t="s">
        <v>2232</v>
      </c>
      <c r="I5263" s="47" t="n">
        <v>3</v>
      </c>
    </row>
    <row r="5264" customFormat="false" ht="15" hidden="false" customHeight="false" outlineLevel="0" collapsed="false">
      <c r="A5264" s="47" t="s">
        <v>7505</v>
      </c>
      <c r="B5264" s="47" t="s">
        <v>1322</v>
      </c>
      <c r="C5264" s="48" t="n">
        <v>46122</v>
      </c>
      <c r="D5264" s="47" t="s">
        <v>73</v>
      </c>
      <c r="E5264" s="47" t="s">
        <v>65</v>
      </c>
      <c r="F5264" s="47" t="s">
        <v>2289</v>
      </c>
      <c r="G5264" s="47" t="s">
        <v>97</v>
      </c>
      <c r="H5264" s="47" t="s">
        <v>2232</v>
      </c>
      <c r="I5264" s="47" t="n">
        <v>3</v>
      </c>
    </row>
    <row r="5265" customFormat="false" ht="15" hidden="false" customHeight="false" outlineLevel="0" collapsed="false">
      <c r="A5265" s="47" t="s">
        <v>7506</v>
      </c>
      <c r="B5265" s="47" t="s">
        <v>1322</v>
      </c>
      <c r="C5265" s="48" t="n">
        <v>46122</v>
      </c>
      <c r="D5265" s="47" t="s">
        <v>73</v>
      </c>
      <c r="E5265" s="47" t="s">
        <v>65</v>
      </c>
      <c r="F5265" s="47" t="s">
        <v>2284</v>
      </c>
      <c r="G5265" s="47" t="s">
        <v>97</v>
      </c>
      <c r="H5265" s="47" t="s">
        <v>2232</v>
      </c>
      <c r="I5265" s="47" t="n">
        <v>6</v>
      </c>
    </row>
    <row r="5266" customFormat="false" ht="15" hidden="false" customHeight="false" outlineLevel="0" collapsed="false">
      <c r="A5266" s="47" t="s">
        <v>7507</v>
      </c>
      <c r="B5266" s="47" t="s">
        <v>1324</v>
      </c>
      <c r="C5266" s="48" t="n">
        <v>46122</v>
      </c>
      <c r="D5266" s="47" t="s">
        <v>74</v>
      </c>
      <c r="E5266" s="47" t="s">
        <v>65</v>
      </c>
      <c r="F5266" s="47" t="s">
        <v>2289</v>
      </c>
      <c r="G5266" s="47" t="s">
        <v>97</v>
      </c>
      <c r="H5266" s="47" t="s">
        <v>2232</v>
      </c>
      <c r="I5266" s="47" t="n">
        <v>3</v>
      </c>
    </row>
    <row r="5267" customFormat="false" ht="15" hidden="false" customHeight="false" outlineLevel="0" collapsed="false">
      <c r="A5267" s="47" t="s">
        <v>7508</v>
      </c>
      <c r="B5267" s="47" t="s">
        <v>1324</v>
      </c>
      <c r="C5267" s="48" t="n">
        <v>46122</v>
      </c>
      <c r="D5267" s="47" t="s">
        <v>74</v>
      </c>
      <c r="E5267" s="47" t="s">
        <v>65</v>
      </c>
      <c r="F5267" s="47" t="s">
        <v>2289</v>
      </c>
      <c r="G5267" s="47" t="s">
        <v>97</v>
      </c>
      <c r="H5267" s="47" t="s">
        <v>2232</v>
      </c>
      <c r="I5267" s="47" t="n">
        <v>2</v>
      </c>
    </row>
    <row r="5268" customFormat="false" ht="15" hidden="false" customHeight="false" outlineLevel="0" collapsed="false">
      <c r="A5268" s="47" t="s">
        <v>7509</v>
      </c>
      <c r="B5268" s="47" t="s">
        <v>1324</v>
      </c>
      <c r="C5268" s="48" t="n">
        <v>46122</v>
      </c>
      <c r="D5268" s="47" t="s">
        <v>74</v>
      </c>
      <c r="E5268" s="47" t="s">
        <v>65</v>
      </c>
      <c r="F5268" s="47" t="s">
        <v>2284</v>
      </c>
      <c r="G5268" s="47" t="s">
        <v>97</v>
      </c>
      <c r="H5268" s="47" t="s">
        <v>2232</v>
      </c>
      <c r="I5268" s="47" t="n">
        <v>4</v>
      </c>
    </row>
    <row r="5269" customFormat="false" ht="15" hidden="false" customHeight="false" outlineLevel="0" collapsed="false">
      <c r="A5269" s="47" t="s">
        <v>7510</v>
      </c>
      <c r="B5269" s="47" t="s">
        <v>1324</v>
      </c>
      <c r="C5269" s="48" t="n">
        <v>46122</v>
      </c>
      <c r="D5269" s="47" t="s">
        <v>74</v>
      </c>
      <c r="E5269" s="47" t="s">
        <v>65</v>
      </c>
      <c r="F5269" s="47" t="s">
        <v>2289</v>
      </c>
      <c r="G5269" s="47" t="s">
        <v>97</v>
      </c>
      <c r="H5269" s="47" t="s">
        <v>2232</v>
      </c>
      <c r="I5269" s="47" t="n">
        <v>6</v>
      </c>
    </row>
    <row r="5270" customFormat="false" ht="15" hidden="false" customHeight="false" outlineLevel="0" collapsed="false">
      <c r="A5270" s="47" t="s">
        <v>7511</v>
      </c>
      <c r="B5270" s="47" t="s">
        <v>1324</v>
      </c>
      <c r="C5270" s="48" t="n">
        <v>46122</v>
      </c>
      <c r="D5270" s="47" t="s">
        <v>74</v>
      </c>
      <c r="E5270" s="47" t="s">
        <v>65</v>
      </c>
      <c r="F5270" s="47" t="s">
        <v>2284</v>
      </c>
      <c r="G5270" s="47" t="s">
        <v>97</v>
      </c>
      <c r="H5270" s="47" t="s">
        <v>2232</v>
      </c>
      <c r="I5270" s="47" t="n">
        <v>6</v>
      </c>
    </row>
    <row r="5271" customFormat="false" ht="15" hidden="false" customHeight="false" outlineLevel="0" collapsed="false">
      <c r="A5271" s="47" t="s">
        <v>7512</v>
      </c>
      <c r="B5271" s="47" t="s">
        <v>1324</v>
      </c>
      <c r="C5271" s="48" t="n">
        <v>46122</v>
      </c>
      <c r="D5271" s="47" t="s">
        <v>74</v>
      </c>
      <c r="E5271" s="47" t="s">
        <v>65</v>
      </c>
      <c r="F5271" s="47" t="s">
        <v>2289</v>
      </c>
      <c r="G5271" s="47" t="s">
        <v>97</v>
      </c>
      <c r="H5271" s="47" t="s">
        <v>2232</v>
      </c>
      <c r="I5271" s="47" t="n">
        <v>4</v>
      </c>
    </row>
    <row r="5272" customFormat="false" ht="15" hidden="false" customHeight="false" outlineLevel="0" collapsed="false">
      <c r="A5272" s="47" t="s">
        <v>7513</v>
      </c>
      <c r="B5272" s="47" t="s">
        <v>1324</v>
      </c>
      <c r="C5272" s="48" t="n">
        <v>46122</v>
      </c>
      <c r="D5272" s="47" t="s">
        <v>74</v>
      </c>
      <c r="E5272" s="47" t="s">
        <v>65</v>
      </c>
      <c r="F5272" s="47" t="s">
        <v>2289</v>
      </c>
      <c r="G5272" s="47" t="s">
        <v>97</v>
      </c>
      <c r="H5272" s="47" t="s">
        <v>2232</v>
      </c>
      <c r="I5272" s="47" t="n">
        <v>4</v>
      </c>
    </row>
    <row r="5273" customFormat="false" ht="15" hidden="false" customHeight="false" outlineLevel="0" collapsed="false">
      <c r="A5273" s="47" t="s">
        <v>7514</v>
      </c>
      <c r="B5273" s="47" t="s">
        <v>1324</v>
      </c>
      <c r="C5273" s="48" t="n">
        <v>46122</v>
      </c>
      <c r="D5273" s="47" t="s">
        <v>74</v>
      </c>
      <c r="E5273" s="47" t="s">
        <v>65</v>
      </c>
      <c r="F5273" s="47" t="s">
        <v>2289</v>
      </c>
      <c r="G5273" s="47" t="s">
        <v>97</v>
      </c>
      <c r="H5273" s="47" t="s">
        <v>2232</v>
      </c>
      <c r="I5273" s="47" t="n">
        <v>2</v>
      </c>
    </row>
    <row r="5274" customFormat="false" ht="15" hidden="false" customHeight="false" outlineLevel="0" collapsed="false">
      <c r="A5274" s="47" t="s">
        <v>7515</v>
      </c>
      <c r="B5274" s="47" t="s">
        <v>1325</v>
      </c>
      <c r="C5274" s="48" t="n">
        <v>46122</v>
      </c>
      <c r="D5274" s="47" t="s">
        <v>75</v>
      </c>
      <c r="E5274" s="47" t="s">
        <v>65</v>
      </c>
      <c r="F5274" s="47" t="s">
        <v>2284</v>
      </c>
      <c r="G5274" s="47" t="s">
        <v>97</v>
      </c>
      <c r="H5274" s="47" t="s">
        <v>2232</v>
      </c>
      <c r="I5274" s="47" t="n">
        <v>5</v>
      </c>
    </row>
    <row r="5275" customFormat="false" ht="15" hidden="false" customHeight="false" outlineLevel="0" collapsed="false">
      <c r="A5275" s="47" t="s">
        <v>7516</v>
      </c>
      <c r="B5275" s="47" t="s">
        <v>1325</v>
      </c>
      <c r="C5275" s="48" t="n">
        <v>46122</v>
      </c>
      <c r="D5275" s="47" t="s">
        <v>75</v>
      </c>
      <c r="E5275" s="47" t="s">
        <v>65</v>
      </c>
      <c r="F5275" s="47" t="s">
        <v>2289</v>
      </c>
      <c r="G5275" s="47" t="s">
        <v>97</v>
      </c>
      <c r="H5275" s="47" t="s">
        <v>2232</v>
      </c>
      <c r="I5275" s="47" t="n">
        <v>6</v>
      </c>
    </row>
    <row r="5276" customFormat="false" ht="15" hidden="false" customHeight="false" outlineLevel="0" collapsed="false">
      <c r="A5276" s="47" t="s">
        <v>7517</v>
      </c>
      <c r="B5276" s="47" t="s">
        <v>1325</v>
      </c>
      <c r="C5276" s="48" t="n">
        <v>46122</v>
      </c>
      <c r="D5276" s="47" t="s">
        <v>75</v>
      </c>
      <c r="E5276" s="47" t="s">
        <v>65</v>
      </c>
      <c r="F5276" s="47" t="s">
        <v>2289</v>
      </c>
      <c r="G5276" s="47" t="s">
        <v>97</v>
      </c>
      <c r="H5276" s="47" t="s">
        <v>2232</v>
      </c>
      <c r="I5276" s="47" t="n">
        <v>5</v>
      </c>
    </row>
    <row r="5277" customFormat="false" ht="15" hidden="false" customHeight="false" outlineLevel="0" collapsed="false">
      <c r="A5277" s="47" t="s">
        <v>7518</v>
      </c>
      <c r="B5277" s="47" t="s">
        <v>1325</v>
      </c>
      <c r="C5277" s="48" t="n">
        <v>46122</v>
      </c>
      <c r="D5277" s="47" t="s">
        <v>75</v>
      </c>
      <c r="E5277" s="47" t="s">
        <v>65</v>
      </c>
      <c r="F5277" s="47" t="s">
        <v>2284</v>
      </c>
      <c r="G5277" s="47" t="s">
        <v>97</v>
      </c>
      <c r="H5277" s="47" t="s">
        <v>2232</v>
      </c>
      <c r="I5277" s="47" t="n">
        <v>4</v>
      </c>
    </row>
    <row r="5278" customFormat="false" ht="15" hidden="false" customHeight="false" outlineLevel="0" collapsed="false">
      <c r="A5278" s="47" t="s">
        <v>7519</v>
      </c>
      <c r="B5278" s="47" t="s">
        <v>1325</v>
      </c>
      <c r="C5278" s="48" t="n">
        <v>46122</v>
      </c>
      <c r="D5278" s="47" t="s">
        <v>75</v>
      </c>
      <c r="E5278" s="47" t="s">
        <v>65</v>
      </c>
      <c r="F5278" s="47" t="s">
        <v>2284</v>
      </c>
      <c r="G5278" s="47" t="s">
        <v>97</v>
      </c>
      <c r="H5278" s="47" t="s">
        <v>2232</v>
      </c>
      <c r="I5278" s="47" t="n">
        <v>4</v>
      </c>
    </row>
    <row r="5279" customFormat="false" ht="15" hidden="false" customHeight="false" outlineLevel="0" collapsed="false">
      <c r="A5279" s="47" t="s">
        <v>7520</v>
      </c>
      <c r="B5279" s="47" t="s">
        <v>1325</v>
      </c>
      <c r="C5279" s="48" t="n">
        <v>46122</v>
      </c>
      <c r="D5279" s="47" t="s">
        <v>75</v>
      </c>
      <c r="E5279" s="47" t="s">
        <v>65</v>
      </c>
      <c r="F5279" s="47" t="s">
        <v>2284</v>
      </c>
      <c r="G5279" s="47" t="s">
        <v>97</v>
      </c>
      <c r="H5279" s="47" t="s">
        <v>2232</v>
      </c>
      <c r="I5279" s="47" t="n">
        <v>2</v>
      </c>
    </row>
    <row r="5280" customFormat="false" ht="15" hidden="false" customHeight="false" outlineLevel="0" collapsed="false">
      <c r="A5280" s="47" t="s">
        <v>7521</v>
      </c>
      <c r="B5280" s="47" t="s">
        <v>1325</v>
      </c>
      <c r="C5280" s="48" t="n">
        <v>46122</v>
      </c>
      <c r="D5280" s="47" t="s">
        <v>75</v>
      </c>
      <c r="E5280" s="47" t="s">
        <v>65</v>
      </c>
      <c r="F5280" s="47" t="s">
        <v>2289</v>
      </c>
      <c r="G5280" s="47" t="s">
        <v>97</v>
      </c>
      <c r="H5280" s="47" t="s">
        <v>2232</v>
      </c>
      <c r="I5280" s="47" t="n">
        <v>3</v>
      </c>
    </row>
    <row r="5281" customFormat="false" ht="15" hidden="false" customHeight="false" outlineLevel="0" collapsed="false">
      <c r="A5281" s="47" t="s">
        <v>7522</v>
      </c>
      <c r="B5281" s="47" t="s">
        <v>1326</v>
      </c>
      <c r="C5281" s="48" t="n">
        <v>46123</v>
      </c>
      <c r="D5281" s="47" t="s">
        <v>73</v>
      </c>
      <c r="E5281" s="47" t="s">
        <v>62</v>
      </c>
      <c r="F5281" s="47" t="s">
        <v>2228</v>
      </c>
      <c r="G5281" s="47" t="s">
        <v>93</v>
      </c>
      <c r="H5281" s="47" t="s">
        <v>2253</v>
      </c>
      <c r="I5281" s="47" t="n">
        <v>39</v>
      </c>
    </row>
    <row r="5282" customFormat="false" ht="15" hidden="false" customHeight="false" outlineLevel="0" collapsed="false">
      <c r="A5282" s="47" t="s">
        <v>7523</v>
      </c>
      <c r="B5282" s="47" t="s">
        <v>1326</v>
      </c>
      <c r="C5282" s="48" t="n">
        <v>46123</v>
      </c>
      <c r="D5282" s="47" t="s">
        <v>73</v>
      </c>
      <c r="E5282" s="47" t="s">
        <v>62</v>
      </c>
      <c r="F5282" s="47" t="s">
        <v>2228</v>
      </c>
      <c r="G5282" s="47" t="s">
        <v>97</v>
      </c>
      <c r="H5282" s="47" t="s">
        <v>2232</v>
      </c>
      <c r="I5282" s="47" t="n">
        <v>4</v>
      </c>
    </row>
    <row r="5283" customFormat="false" ht="15" hidden="false" customHeight="false" outlineLevel="0" collapsed="false">
      <c r="A5283" s="47" t="s">
        <v>7524</v>
      </c>
      <c r="B5283" s="47" t="s">
        <v>1326</v>
      </c>
      <c r="C5283" s="48" t="n">
        <v>46123</v>
      </c>
      <c r="D5283" s="47" t="s">
        <v>73</v>
      </c>
      <c r="E5283" s="47" t="s">
        <v>62</v>
      </c>
      <c r="F5283" s="47" t="s">
        <v>2317</v>
      </c>
      <c r="G5283" s="47" t="s">
        <v>97</v>
      </c>
      <c r="H5283" s="47" t="s">
        <v>2232</v>
      </c>
      <c r="I5283" s="47" t="n">
        <v>7</v>
      </c>
    </row>
    <row r="5284" customFormat="false" ht="15" hidden="false" customHeight="false" outlineLevel="0" collapsed="false">
      <c r="A5284" s="47" t="s">
        <v>7525</v>
      </c>
      <c r="B5284" s="47" t="s">
        <v>1326</v>
      </c>
      <c r="C5284" s="48" t="n">
        <v>46123</v>
      </c>
      <c r="D5284" s="47" t="s">
        <v>73</v>
      </c>
      <c r="E5284" s="47" t="s">
        <v>62</v>
      </c>
      <c r="F5284" s="47" t="s">
        <v>2228</v>
      </c>
      <c r="G5284" s="47" t="s">
        <v>97</v>
      </c>
      <c r="H5284" s="47" t="s">
        <v>2232</v>
      </c>
      <c r="I5284" s="47" t="n">
        <v>3</v>
      </c>
    </row>
    <row r="5285" customFormat="false" ht="15" hidden="false" customHeight="false" outlineLevel="0" collapsed="false">
      <c r="A5285" s="47" t="s">
        <v>7526</v>
      </c>
      <c r="B5285" s="47" t="s">
        <v>1326</v>
      </c>
      <c r="C5285" s="48" t="n">
        <v>46123</v>
      </c>
      <c r="D5285" s="47" t="s">
        <v>73</v>
      </c>
      <c r="E5285" s="47" t="s">
        <v>62</v>
      </c>
      <c r="F5285" s="47" t="s">
        <v>2317</v>
      </c>
      <c r="G5285" s="47" t="s">
        <v>97</v>
      </c>
      <c r="H5285" s="47" t="s">
        <v>2232</v>
      </c>
      <c r="I5285" s="47" t="n">
        <v>6</v>
      </c>
    </row>
    <row r="5286" customFormat="false" ht="15" hidden="false" customHeight="false" outlineLevel="0" collapsed="false">
      <c r="A5286" s="47" t="s">
        <v>7527</v>
      </c>
      <c r="B5286" s="47" t="s">
        <v>1327</v>
      </c>
      <c r="C5286" s="48" t="n">
        <v>46123</v>
      </c>
      <c r="D5286" s="47" t="s">
        <v>74</v>
      </c>
      <c r="E5286" s="47" t="s">
        <v>62</v>
      </c>
      <c r="F5286" s="47" t="s">
        <v>2231</v>
      </c>
      <c r="G5286" s="47" t="s">
        <v>93</v>
      </c>
      <c r="H5286" s="47" t="s">
        <v>2253</v>
      </c>
      <c r="I5286" s="47" t="n">
        <v>49</v>
      </c>
    </row>
    <row r="5287" customFormat="false" ht="15" hidden="false" customHeight="false" outlineLevel="0" collapsed="false">
      <c r="A5287" s="47" t="s">
        <v>7528</v>
      </c>
      <c r="B5287" s="47" t="s">
        <v>1327</v>
      </c>
      <c r="C5287" s="48" t="n">
        <v>46123</v>
      </c>
      <c r="D5287" s="47" t="s">
        <v>74</v>
      </c>
      <c r="E5287" s="47" t="s">
        <v>62</v>
      </c>
      <c r="F5287" s="47" t="s">
        <v>2228</v>
      </c>
      <c r="G5287" s="47" t="s">
        <v>97</v>
      </c>
      <c r="H5287" s="47" t="s">
        <v>2232</v>
      </c>
      <c r="I5287" s="47" t="n">
        <v>5</v>
      </c>
    </row>
    <row r="5288" customFormat="false" ht="15" hidden="false" customHeight="false" outlineLevel="0" collapsed="false">
      <c r="A5288" s="47" t="s">
        <v>7529</v>
      </c>
      <c r="B5288" s="47" t="s">
        <v>1327</v>
      </c>
      <c r="C5288" s="48" t="n">
        <v>46123</v>
      </c>
      <c r="D5288" s="47" t="s">
        <v>74</v>
      </c>
      <c r="E5288" s="47" t="s">
        <v>62</v>
      </c>
      <c r="F5288" s="47" t="s">
        <v>2231</v>
      </c>
      <c r="G5288" s="47" t="s">
        <v>97</v>
      </c>
      <c r="H5288" s="47" t="s">
        <v>2232</v>
      </c>
      <c r="I5288" s="47" t="n">
        <v>5</v>
      </c>
    </row>
    <row r="5289" customFormat="false" ht="15" hidden="false" customHeight="false" outlineLevel="0" collapsed="false">
      <c r="A5289" s="47" t="s">
        <v>7530</v>
      </c>
      <c r="B5289" s="47" t="s">
        <v>1327</v>
      </c>
      <c r="C5289" s="48" t="n">
        <v>46123</v>
      </c>
      <c r="D5289" s="47" t="s">
        <v>74</v>
      </c>
      <c r="E5289" s="47" t="s">
        <v>62</v>
      </c>
      <c r="F5289" s="47" t="s">
        <v>2228</v>
      </c>
      <c r="G5289" s="47" t="s">
        <v>97</v>
      </c>
      <c r="H5289" s="47" t="s">
        <v>2232</v>
      </c>
      <c r="I5289" s="47" t="n">
        <v>6</v>
      </c>
    </row>
    <row r="5290" customFormat="false" ht="15" hidden="false" customHeight="false" outlineLevel="0" collapsed="false">
      <c r="A5290" s="47" t="s">
        <v>7531</v>
      </c>
      <c r="B5290" s="47" t="s">
        <v>1327</v>
      </c>
      <c r="C5290" s="48" t="n">
        <v>46123</v>
      </c>
      <c r="D5290" s="47" t="s">
        <v>74</v>
      </c>
      <c r="E5290" s="47" t="s">
        <v>62</v>
      </c>
      <c r="F5290" s="47" t="s">
        <v>2228</v>
      </c>
      <c r="G5290" s="47" t="s">
        <v>97</v>
      </c>
      <c r="H5290" s="47" t="s">
        <v>2232</v>
      </c>
      <c r="I5290" s="47" t="n">
        <v>5</v>
      </c>
    </row>
    <row r="5291" customFormat="false" ht="15" hidden="false" customHeight="false" outlineLevel="0" collapsed="false">
      <c r="A5291" s="47" t="s">
        <v>7532</v>
      </c>
      <c r="B5291" s="47" t="s">
        <v>1327</v>
      </c>
      <c r="C5291" s="48" t="n">
        <v>46123</v>
      </c>
      <c r="D5291" s="47" t="s">
        <v>74</v>
      </c>
      <c r="E5291" s="47" t="s">
        <v>62</v>
      </c>
      <c r="F5291" s="47" t="s">
        <v>2317</v>
      </c>
      <c r="G5291" s="47" t="s">
        <v>97</v>
      </c>
      <c r="H5291" s="47" t="s">
        <v>2232</v>
      </c>
      <c r="I5291" s="47" t="n">
        <v>2</v>
      </c>
    </row>
    <row r="5292" customFormat="false" ht="15" hidden="false" customHeight="false" outlineLevel="0" collapsed="false">
      <c r="A5292" s="47" t="s">
        <v>7533</v>
      </c>
      <c r="B5292" s="47" t="s">
        <v>1327</v>
      </c>
      <c r="C5292" s="48" t="n">
        <v>46123</v>
      </c>
      <c r="D5292" s="47" t="s">
        <v>74</v>
      </c>
      <c r="E5292" s="47" t="s">
        <v>62</v>
      </c>
      <c r="F5292" s="47" t="s">
        <v>2228</v>
      </c>
      <c r="G5292" s="47" t="s">
        <v>97</v>
      </c>
      <c r="H5292" s="47" t="s">
        <v>2232</v>
      </c>
      <c r="I5292" s="47" t="n">
        <v>4</v>
      </c>
    </row>
    <row r="5293" customFormat="false" ht="15" hidden="false" customHeight="false" outlineLevel="0" collapsed="false">
      <c r="A5293" s="47" t="s">
        <v>7534</v>
      </c>
      <c r="B5293" s="47" t="s">
        <v>1327</v>
      </c>
      <c r="C5293" s="48" t="n">
        <v>46123</v>
      </c>
      <c r="D5293" s="47" t="s">
        <v>74</v>
      </c>
      <c r="E5293" s="47" t="s">
        <v>62</v>
      </c>
      <c r="F5293" s="47" t="s">
        <v>2228</v>
      </c>
      <c r="G5293" s="47" t="s">
        <v>97</v>
      </c>
      <c r="H5293" s="47" t="s">
        <v>2232</v>
      </c>
      <c r="I5293" s="47" t="n">
        <v>2</v>
      </c>
    </row>
    <row r="5294" customFormat="false" ht="15" hidden="false" customHeight="false" outlineLevel="0" collapsed="false">
      <c r="A5294" s="47" t="s">
        <v>7535</v>
      </c>
      <c r="B5294" s="47" t="s">
        <v>1328</v>
      </c>
      <c r="C5294" s="48" t="n">
        <v>46123</v>
      </c>
      <c r="D5294" s="47" t="s">
        <v>75</v>
      </c>
      <c r="E5294" s="47" t="s">
        <v>62</v>
      </c>
      <c r="F5294" s="47" t="s">
        <v>2228</v>
      </c>
      <c r="G5294" s="47" t="s">
        <v>94</v>
      </c>
      <c r="H5294" s="47" t="s">
        <v>2229</v>
      </c>
      <c r="I5294" s="47" t="n">
        <v>90</v>
      </c>
    </row>
    <row r="5295" customFormat="false" ht="15" hidden="false" customHeight="false" outlineLevel="0" collapsed="false">
      <c r="A5295" s="47" t="s">
        <v>7536</v>
      </c>
      <c r="B5295" s="47" t="s">
        <v>1328</v>
      </c>
      <c r="C5295" s="48" t="n">
        <v>46123</v>
      </c>
      <c r="D5295" s="47" t="s">
        <v>75</v>
      </c>
      <c r="E5295" s="47" t="s">
        <v>62</v>
      </c>
      <c r="F5295" s="47" t="s">
        <v>2228</v>
      </c>
      <c r="G5295" s="47" t="s">
        <v>95</v>
      </c>
      <c r="H5295" s="47" t="s">
        <v>2245</v>
      </c>
      <c r="I5295" s="47" t="n">
        <v>12</v>
      </c>
    </row>
    <row r="5296" customFormat="false" ht="15" hidden="false" customHeight="false" outlineLevel="0" collapsed="false">
      <c r="A5296" s="47" t="s">
        <v>7537</v>
      </c>
      <c r="B5296" s="47" t="s">
        <v>1328</v>
      </c>
      <c r="C5296" s="48" t="n">
        <v>46123</v>
      </c>
      <c r="D5296" s="47" t="s">
        <v>75</v>
      </c>
      <c r="E5296" s="47" t="s">
        <v>62</v>
      </c>
      <c r="F5296" s="47" t="s">
        <v>2317</v>
      </c>
      <c r="G5296" s="47" t="s">
        <v>97</v>
      </c>
      <c r="H5296" s="47" t="s">
        <v>2232</v>
      </c>
      <c r="I5296" s="47" t="n">
        <v>6</v>
      </c>
    </row>
    <row r="5297" customFormat="false" ht="15" hidden="false" customHeight="false" outlineLevel="0" collapsed="false">
      <c r="A5297" s="47" t="s">
        <v>7538</v>
      </c>
      <c r="B5297" s="47" t="s">
        <v>1330</v>
      </c>
      <c r="C5297" s="48" t="n">
        <v>46123</v>
      </c>
      <c r="D5297" s="47" t="s">
        <v>73</v>
      </c>
      <c r="E5297" s="47" t="s">
        <v>63</v>
      </c>
      <c r="F5297" s="47" t="s">
        <v>2255</v>
      </c>
      <c r="G5297" s="47" t="s">
        <v>93</v>
      </c>
      <c r="H5297" s="47" t="s">
        <v>2253</v>
      </c>
      <c r="I5297" s="47" t="n">
        <v>46</v>
      </c>
    </row>
    <row r="5298" customFormat="false" ht="15" hidden="false" customHeight="false" outlineLevel="0" collapsed="false">
      <c r="A5298" s="47" t="s">
        <v>7539</v>
      </c>
      <c r="B5298" s="47" t="s">
        <v>1330</v>
      </c>
      <c r="C5298" s="48" t="n">
        <v>46123</v>
      </c>
      <c r="D5298" s="47" t="s">
        <v>73</v>
      </c>
      <c r="E5298" s="47" t="s">
        <v>63</v>
      </c>
      <c r="F5298" s="47" t="s">
        <v>2260</v>
      </c>
      <c r="G5298" s="47" t="s">
        <v>97</v>
      </c>
      <c r="H5298" s="47" t="s">
        <v>2232</v>
      </c>
      <c r="I5298" s="47" t="n">
        <v>5</v>
      </c>
    </row>
    <row r="5299" customFormat="false" ht="15" hidden="false" customHeight="false" outlineLevel="0" collapsed="false">
      <c r="A5299" s="47" t="s">
        <v>7540</v>
      </c>
      <c r="B5299" s="47" t="s">
        <v>1330</v>
      </c>
      <c r="C5299" s="48" t="n">
        <v>46123</v>
      </c>
      <c r="D5299" s="47" t="s">
        <v>73</v>
      </c>
      <c r="E5299" s="47" t="s">
        <v>63</v>
      </c>
      <c r="F5299" s="47" t="s">
        <v>2260</v>
      </c>
      <c r="G5299" s="47" t="s">
        <v>97</v>
      </c>
      <c r="H5299" s="47" t="s">
        <v>2232</v>
      </c>
      <c r="I5299" s="47" t="n">
        <v>6</v>
      </c>
    </row>
    <row r="5300" customFormat="false" ht="15" hidden="false" customHeight="false" outlineLevel="0" collapsed="false">
      <c r="A5300" s="47" t="s">
        <v>7541</v>
      </c>
      <c r="B5300" s="47" t="s">
        <v>1332</v>
      </c>
      <c r="C5300" s="48" t="n">
        <v>46123</v>
      </c>
      <c r="D5300" s="47" t="s">
        <v>74</v>
      </c>
      <c r="E5300" s="47" t="s">
        <v>63</v>
      </c>
      <c r="F5300" s="47" t="s">
        <v>2252</v>
      </c>
      <c r="G5300" s="47" t="s">
        <v>93</v>
      </c>
      <c r="H5300" s="47" t="s">
        <v>2253</v>
      </c>
      <c r="I5300" s="47" t="n">
        <v>74</v>
      </c>
    </row>
    <row r="5301" customFormat="false" ht="15" hidden="false" customHeight="false" outlineLevel="0" collapsed="false">
      <c r="A5301" s="47" t="s">
        <v>7542</v>
      </c>
      <c r="B5301" s="47" t="s">
        <v>1332</v>
      </c>
      <c r="C5301" s="48" t="n">
        <v>46123</v>
      </c>
      <c r="D5301" s="47" t="s">
        <v>74</v>
      </c>
      <c r="E5301" s="47" t="s">
        <v>63</v>
      </c>
      <c r="F5301" s="47" t="s">
        <v>2255</v>
      </c>
      <c r="G5301" s="47" t="s">
        <v>93</v>
      </c>
      <c r="H5301" s="47" t="s">
        <v>2253</v>
      </c>
      <c r="I5301" s="47" t="n">
        <v>85</v>
      </c>
    </row>
    <row r="5302" customFormat="false" ht="15" hidden="false" customHeight="false" outlineLevel="0" collapsed="false">
      <c r="A5302" s="47" t="s">
        <v>7543</v>
      </c>
      <c r="B5302" s="47" t="s">
        <v>1332</v>
      </c>
      <c r="C5302" s="48" t="n">
        <v>46123</v>
      </c>
      <c r="D5302" s="47" t="s">
        <v>74</v>
      </c>
      <c r="E5302" s="47" t="s">
        <v>63</v>
      </c>
      <c r="F5302" s="47" t="s">
        <v>2255</v>
      </c>
      <c r="G5302" s="47" t="s">
        <v>93</v>
      </c>
      <c r="H5302" s="47" t="s">
        <v>2253</v>
      </c>
      <c r="I5302" s="47" t="n">
        <v>58</v>
      </c>
    </row>
    <row r="5303" customFormat="false" ht="15" hidden="false" customHeight="false" outlineLevel="0" collapsed="false">
      <c r="A5303" s="47" t="s">
        <v>7544</v>
      </c>
      <c r="B5303" s="47" t="s">
        <v>1332</v>
      </c>
      <c r="C5303" s="48" t="n">
        <v>46123</v>
      </c>
      <c r="D5303" s="47" t="s">
        <v>74</v>
      </c>
      <c r="E5303" s="47" t="s">
        <v>63</v>
      </c>
      <c r="F5303" s="47" t="s">
        <v>2255</v>
      </c>
      <c r="G5303" s="47" t="s">
        <v>93</v>
      </c>
      <c r="H5303" s="47" t="s">
        <v>2253</v>
      </c>
      <c r="I5303" s="47" t="n">
        <v>73</v>
      </c>
    </row>
    <row r="5304" customFormat="false" ht="15" hidden="false" customHeight="false" outlineLevel="0" collapsed="false">
      <c r="A5304" s="47" t="s">
        <v>7545</v>
      </c>
      <c r="B5304" s="47" t="s">
        <v>1332</v>
      </c>
      <c r="C5304" s="48" t="n">
        <v>46123</v>
      </c>
      <c r="D5304" s="47" t="s">
        <v>74</v>
      </c>
      <c r="E5304" s="47" t="s">
        <v>63</v>
      </c>
      <c r="F5304" s="47" t="s">
        <v>2252</v>
      </c>
      <c r="G5304" s="47" t="s">
        <v>97</v>
      </c>
      <c r="H5304" s="47" t="s">
        <v>2232</v>
      </c>
      <c r="I5304" s="47" t="n">
        <v>3</v>
      </c>
    </row>
    <row r="5305" customFormat="false" ht="15" hidden="false" customHeight="false" outlineLevel="0" collapsed="false">
      <c r="A5305" s="47" t="s">
        <v>7546</v>
      </c>
      <c r="B5305" s="47" t="s">
        <v>1332</v>
      </c>
      <c r="C5305" s="48" t="n">
        <v>46123</v>
      </c>
      <c r="D5305" s="47" t="s">
        <v>74</v>
      </c>
      <c r="E5305" s="47" t="s">
        <v>63</v>
      </c>
      <c r="F5305" s="47" t="s">
        <v>2255</v>
      </c>
      <c r="G5305" s="47" t="s">
        <v>97</v>
      </c>
      <c r="H5305" s="47" t="s">
        <v>2232</v>
      </c>
      <c r="I5305" s="47" t="n">
        <v>7</v>
      </c>
    </row>
    <row r="5306" customFormat="false" ht="15" hidden="false" customHeight="false" outlineLevel="0" collapsed="false">
      <c r="A5306" s="47" t="s">
        <v>7547</v>
      </c>
      <c r="B5306" s="47" t="s">
        <v>1333</v>
      </c>
      <c r="C5306" s="48" t="n">
        <v>46123</v>
      </c>
      <c r="D5306" s="47" t="s">
        <v>75</v>
      </c>
      <c r="E5306" s="47" t="s">
        <v>63</v>
      </c>
      <c r="F5306" s="47" t="s">
        <v>2255</v>
      </c>
      <c r="G5306" s="47" t="s">
        <v>93</v>
      </c>
      <c r="H5306" s="47" t="s">
        <v>2253</v>
      </c>
      <c r="I5306" s="47" t="n">
        <v>22</v>
      </c>
    </row>
    <row r="5307" customFormat="false" ht="15" hidden="false" customHeight="false" outlineLevel="0" collapsed="false">
      <c r="A5307" s="47" t="s">
        <v>7548</v>
      </c>
      <c r="B5307" s="47" t="s">
        <v>1333</v>
      </c>
      <c r="C5307" s="48" t="n">
        <v>46123</v>
      </c>
      <c r="D5307" s="47" t="s">
        <v>75</v>
      </c>
      <c r="E5307" s="47" t="s">
        <v>63</v>
      </c>
      <c r="F5307" s="47" t="s">
        <v>2255</v>
      </c>
      <c r="G5307" s="47" t="s">
        <v>97</v>
      </c>
      <c r="H5307" s="47" t="s">
        <v>2232</v>
      </c>
      <c r="I5307" s="47" t="n">
        <v>6</v>
      </c>
    </row>
    <row r="5308" customFormat="false" ht="15" hidden="false" customHeight="false" outlineLevel="0" collapsed="false">
      <c r="A5308" s="47" t="s">
        <v>7549</v>
      </c>
      <c r="B5308" s="47" t="s">
        <v>1333</v>
      </c>
      <c r="C5308" s="48" t="n">
        <v>46123</v>
      </c>
      <c r="D5308" s="47" t="s">
        <v>75</v>
      </c>
      <c r="E5308" s="47" t="s">
        <v>63</v>
      </c>
      <c r="F5308" s="47" t="s">
        <v>2252</v>
      </c>
      <c r="G5308" s="47" t="s">
        <v>97</v>
      </c>
      <c r="H5308" s="47" t="s">
        <v>2232</v>
      </c>
      <c r="I5308" s="47" t="n">
        <v>7</v>
      </c>
    </row>
    <row r="5309" customFormat="false" ht="15" hidden="false" customHeight="false" outlineLevel="0" collapsed="false">
      <c r="A5309" s="47" t="s">
        <v>7550</v>
      </c>
      <c r="B5309" s="47" t="s">
        <v>1333</v>
      </c>
      <c r="C5309" s="48" t="n">
        <v>46123</v>
      </c>
      <c r="D5309" s="47" t="s">
        <v>75</v>
      </c>
      <c r="E5309" s="47" t="s">
        <v>63</v>
      </c>
      <c r="F5309" s="47" t="s">
        <v>2255</v>
      </c>
      <c r="G5309" s="47" t="s">
        <v>97</v>
      </c>
      <c r="H5309" s="47" t="s">
        <v>2232</v>
      </c>
      <c r="I5309" s="47" t="n">
        <v>7</v>
      </c>
    </row>
    <row r="5310" customFormat="false" ht="15" hidden="false" customHeight="false" outlineLevel="0" collapsed="false">
      <c r="A5310" s="47" t="s">
        <v>7551</v>
      </c>
      <c r="B5310" s="47" t="s">
        <v>1333</v>
      </c>
      <c r="C5310" s="48" t="n">
        <v>46123</v>
      </c>
      <c r="D5310" s="47" t="s">
        <v>75</v>
      </c>
      <c r="E5310" s="47" t="s">
        <v>63</v>
      </c>
      <c r="F5310" s="47" t="s">
        <v>2260</v>
      </c>
      <c r="G5310" s="47" t="s">
        <v>97</v>
      </c>
      <c r="H5310" s="47" t="s">
        <v>2232</v>
      </c>
      <c r="I5310" s="47" t="n">
        <v>7</v>
      </c>
    </row>
    <row r="5311" customFormat="false" ht="15" hidden="false" customHeight="false" outlineLevel="0" collapsed="false">
      <c r="A5311" s="47" t="s">
        <v>7552</v>
      </c>
      <c r="B5311" s="47" t="s">
        <v>1333</v>
      </c>
      <c r="C5311" s="48" t="n">
        <v>46123</v>
      </c>
      <c r="D5311" s="47" t="s">
        <v>75</v>
      </c>
      <c r="E5311" s="47" t="s">
        <v>63</v>
      </c>
      <c r="F5311" s="47" t="s">
        <v>2252</v>
      </c>
      <c r="G5311" s="47" t="s">
        <v>97</v>
      </c>
      <c r="H5311" s="47" t="s">
        <v>2232</v>
      </c>
      <c r="I5311" s="47" t="n">
        <v>2</v>
      </c>
    </row>
    <row r="5312" customFormat="false" ht="15" hidden="false" customHeight="false" outlineLevel="0" collapsed="false">
      <c r="A5312" s="47" t="s">
        <v>7553</v>
      </c>
      <c r="B5312" s="47" t="s">
        <v>1333</v>
      </c>
      <c r="C5312" s="48" t="n">
        <v>46123</v>
      </c>
      <c r="D5312" s="47" t="s">
        <v>75</v>
      </c>
      <c r="E5312" s="47" t="s">
        <v>63</v>
      </c>
      <c r="F5312" s="47" t="s">
        <v>2260</v>
      </c>
      <c r="G5312" s="47" t="s">
        <v>97</v>
      </c>
      <c r="H5312" s="47" t="s">
        <v>2232</v>
      </c>
      <c r="I5312" s="47" t="n">
        <v>2</v>
      </c>
    </row>
    <row r="5313" customFormat="false" ht="15" hidden="false" customHeight="false" outlineLevel="0" collapsed="false">
      <c r="A5313" s="47" t="s">
        <v>7554</v>
      </c>
      <c r="B5313" s="47" t="s">
        <v>1333</v>
      </c>
      <c r="C5313" s="48" t="n">
        <v>46123</v>
      </c>
      <c r="D5313" s="47" t="s">
        <v>75</v>
      </c>
      <c r="E5313" s="47" t="s">
        <v>63</v>
      </c>
      <c r="F5313" s="47" t="s">
        <v>2255</v>
      </c>
      <c r="G5313" s="47" t="s">
        <v>97</v>
      </c>
      <c r="H5313" s="47" t="s">
        <v>2232</v>
      </c>
      <c r="I5313" s="47" t="n">
        <v>2</v>
      </c>
    </row>
    <row r="5314" customFormat="false" ht="15" hidden="false" customHeight="false" outlineLevel="0" collapsed="false">
      <c r="A5314" s="47" t="s">
        <v>7555</v>
      </c>
      <c r="B5314" s="47" t="s">
        <v>1334</v>
      </c>
      <c r="C5314" s="48" t="n">
        <v>46123</v>
      </c>
      <c r="D5314" s="47" t="s">
        <v>73</v>
      </c>
      <c r="E5314" s="47" t="s">
        <v>64</v>
      </c>
      <c r="F5314" s="47" t="s">
        <v>2280</v>
      </c>
      <c r="G5314" s="47" t="s">
        <v>96</v>
      </c>
      <c r="H5314" s="47" t="s">
        <v>2270</v>
      </c>
      <c r="I5314" s="47" t="n">
        <v>38</v>
      </c>
    </row>
    <row r="5315" customFormat="false" ht="15" hidden="false" customHeight="false" outlineLevel="0" collapsed="false">
      <c r="A5315" s="47" t="s">
        <v>7556</v>
      </c>
      <c r="B5315" s="47" t="s">
        <v>1334</v>
      </c>
      <c r="C5315" s="48" t="n">
        <v>46123</v>
      </c>
      <c r="D5315" s="47" t="s">
        <v>73</v>
      </c>
      <c r="E5315" s="47" t="s">
        <v>64</v>
      </c>
      <c r="F5315" s="47" t="s">
        <v>2278</v>
      </c>
      <c r="G5315" s="47" t="s">
        <v>97</v>
      </c>
      <c r="H5315" s="47" t="s">
        <v>2232</v>
      </c>
      <c r="I5315" s="47" t="n">
        <v>3</v>
      </c>
    </row>
    <row r="5316" customFormat="false" ht="15" hidden="false" customHeight="false" outlineLevel="0" collapsed="false">
      <c r="A5316" s="47" t="s">
        <v>7557</v>
      </c>
      <c r="B5316" s="47" t="s">
        <v>1334</v>
      </c>
      <c r="C5316" s="48" t="n">
        <v>46123</v>
      </c>
      <c r="D5316" s="47" t="s">
        <v>73</v>
      </c>
      <c r="E5316" s="47" t="s">
        <v>64</v>
      </c>
      <c r="F5316" s="47" t="s">
        <v>2280</v>
      </c>
      <c r="G5316" s="47" t="s">
        <v>97</v>
      </c>
      <c r="H5316" s="47" t="s">
        <v>2232</v>
      </c>
      <c r="I5316" s="47" t="n">
        <v>4</v>
      </c>
    </row>
    <row r="5317" customFormat="false" ht="15" hidden="false" customHeight="false" outlineLevel="0" collapsed="false">
      <c r="A5317" s="47" t="s">
        <v>7558</v>
      </c>
      <c r="B5317" s="47" t="s">
        <v>1334</v>
      </c>
      <c r="C5317" s="48" t="n">
        <v>46123</v>
      </c>
      <c r="D5317" s="47" t="s">
        <v>73</v>
      </c>
      <c r="E5317" s="47" t="s">
        <v>64</v>
      </c>
      <c r="F5317" s="47" t="s">
        <v>2278</v>
      </c>
      <c r="G5317" s="47" t="s">
        <v>97</v>
      </c>
      <c r="H5317" s="47" t="s">
        <v>2232</v>
      </c>
      <c r="I5317" s="47" t="n">
        <v>2</v>
      </c>
    </row>
    <row r="5318" customFormat="false" ht="15" hidden="false" customHeight="false" outlineLevel="0" collapsed="false">
      <c r="A5318" s="47" t="s">
        <v>7559</v>
      </c>
      <c r="B5318" s="47" t="s">
        <v>1334</v>
      </c>
      <c r="C5318" s="48" t="n">
        <v>46123</v>
      </c>
      <c r="D5318" s="47" t="s">
        <v>73</v>
      </c>
      <c r="E5318" s="47" t="s">
        <v>64</v>
      </c>
      <c r="F5318" s="47" t="s">
        <v>2278</v>
      </c>
      <c r="G5318" s="47" t="s">
        <v>97</v>
      </c>
      <c r="H5318" s="47" t="s">
        <v>2232</v>
      </c>
      <c r="I5318" s="47" t="n">
        <v>3</v>
      </c>
    </row>
    <row r="5319" customFormat="false" ht="15" hidden="false" customHeight="false" outlineLevel="0" collapsed="false">
      <c r="A5319" s="47" t="s">
        <v>7560</v>
      </c>
      <c r="B5319" s="47" t="s">
        <v>1334</v>
      </c>
      <c r="C5319" s="48" t="n">
        <v>46123</v>
      </c>
      <c r="D5319" s="47" t="s">
        <v>73</v>
      </c>
      <c r="E5319" s="47" t="s">
        <v>64</v>
      </c>
      <c r="F5319" s="47" t="s">
        <v>2278</v>
      </c>
      <c r="G5319" s="47" t="s">
        <v>97</v>
      </c>
      <c r="H5319" s="47" t="s">
        <v>2232</v>
      </c>
      <c r="I5319" s="47" t="n">
        <v>7</v>
      </c>
    </row>
    <row r="5320" customFormat="false" ht="15" hidden="false" customHeight="false" outlineLevel="0" collapsed="false">
      <c r="A5320" s="47" t="s">
        <v>7561</v>
      </c>
      <c r="B5320" s="47" t="s">
        <v>1335</v>
      </c>
      <c r="C5320" s="48" t="n">
        <v>46123</v>
      </c>
      <c r="D5320" s="47" t="s">
        <v>74</v>
      </c>
      <c r="E5320" s="47" t="s">
        <v>64</v>
      </c>
      <c r="F5320" s="47" t="s">
        <v>2280</v>
      </c>
      <c r="G5320" s="47" t="s">
        <v>96</v>
      </c>
      <c r="H5320" s="47" t="s">
        <v>2270</v>
      </c>
      <c r="I5320" s="47" t="n">
        <v>61</v>
      </c>
    </row>
    <row r="5321" customFormat="false" ht="15" hidden="false" customHeight="false" outlineLevel="0" collapsed="false">
      <c r="A5321" s="47" t="s">
        <v>7562</v>
      </c>
      <c r="B5321" s="47" t="s">
        <v>1335</v>
      </c>
      <c r="C5321" s="48" t="n">
        <v>46123</v>
      </c>
      <c r="D5321" s="47" t="s">
        <v>74</v>
      </c>
      <c r="E5321" s="47" t="s">
        <v>64</v>
      </c>
      <c r="F5321" s="47" t="s">
        <v>2278</v>
      </c>
      <c r="G5321" s="47" t="s">
        <v>97</v>
      </c>
      <c r="H5321" s="47" t="s">
        <v>2232</v>
      </c>
      <c r="I5321" s="47" t="n">
        <v>4</v>
      </c>
    </row>
    <row r="5322" customFormat="false" ht="15" hidden="false" customHeight="false" outlineLevel="0" collapsed="false">
      <c r="A5322" s="47" t="s">
        <v>7563</v>
      </c>
      <c r="B5322" s="47" t="s">
        <v>1335</v>
      </c>
      <c r="C5322" s="48" t="n">
        <v>46123</v>
      </c>
      <c r="D5322" s="47" t="s">
        <v>74</v>
      </c>
      <c r="E5322" s="47" t="s">
        <v>64</v>
      </c>
      <c r="F5322" s="47" t="s">
        <v>2280</v>
      </c>
      <c r="G5322" s="47" t="s">
        <v>97</v>
      </c>
      <c r="H5322" s="47" t="s">
        <v>2232</v>
      </c>
      <c r="I5322" s="47" t="n">
        <v>7</v>
      </c>
    </row>
    <row r="5323" customFormat="false" ht="15" hidden="false" customHeight="false" outlineLevel="0" collapsed="false">
      <c r="A5323" s="47" t="s">
        <v>7564</v>
      </c>
      <c r="B5323" s="47" t="s">
        <v>1336</v>
      </c>
      <c r="C5323" s="48" t="n">
        <v>46123</v>
      </c>
      <c r="D5323" s="47" t="s">
        <v>73</v>
      </c>
      <c r="E5323" s="47" t="s">
        <v>65</v>
      </c>
      <c r="F5323" s="47" t="s">
        <v>2289</v>
      </c>
      <c r="G5323" s="47" t="s">
        <v>97</v>
      </c>
      <c r="H5323" s="47" t="s">
        <v>2232</v>
      </c>
      <c r="I5323" s="47" t="n">
        <v>2</v>
      </c>
    </row>
    <row r="5324" customFormat="false" ht="15" hidden="false" customHeight="false" outlineLevel="0" collapsed="false">
      <c r="A5324" s="47" t="s">
        <v>7565</v>
      </c>
      <c r="B5324" s="47" t="s">
        <v>1336</v>
      </c>
      <c r="C5324" s="48" t="n">
        <v>46123</v>
      </c>
      <c r="D5324" s="47" t="s">
        <v>73</v>
      </c>
      <c r="E5324" s="47" t="s">
        <v>65</v>
      </c>
      <c r="F5324" s="47" t="s">
        <v>2289</v>
      </c>
      <c r="G5324" s="47" t="s">
        <v>97</v>
      </c>
      <c r="H5324" s="47" t="s">
        <v>2232</v>
      </c>
      <c r="I5324" s="47" t="n">
        <v>5</v>
      </c>
    </row>
    <row r="5325" customFormat="false" ht="15" hidden="false" customHeight="false" outlineLevel="0" collapsed="false">
      <c r="A5325" s="47" t="s">
        <v>7566</v>
      </c>
      <c r="B5325" s="47" t="s">
        <v>1336</v>
      </c>
      <c r="C5325" s="48" t="n">
        <v>46123</v>
      </c>
      <c r="D5325" s="47" t="s">
        <v>73</v>
      </c>
      <c r="E5325" s="47" t="s">
        <v>65</v>
      </c>
      <c r="F5325" s="47" t="s">
        <v>2289</v>
      </c>
      <c r="G5325" s="47" t="s">
        <v>97</v>
      </c>
      <c r="H5325" s="47" t="s">
        <v>2232</v>
      </c>
      <c r="I5325" s="47" t="n">
        <v>2</v>
      </c>
    </row>
    <row r="5326" customFormat="false" ht="15" hidden="false" customHeight="false" outlineLevel="0" collapsed="false">
      <c r="A5326" s="47" t="s">
        <v>7567</v>
      </c>
      <c r="B5326" s="47" t="s">
        <v>1336</v>
      </c>
      <c r="C5326" s="48" t="n">
        <v>46123</v>
      </c>
      <c r="D5326" s="47" t="s">
        <v>73</v>
      </c>
      <c r="E5326" s="47" t="s">
        <v>65</v>
      </c>
      <c r="F5326" s="47" t="s">
        <v>2284</v>
      </c>
      <c r="G5326" s="47" t="s">
        <v>97</v>
      </c>
      <c r="H5326" s="47" t="s">
        <v>2232</v>
      </c>
      <c r="I5326" s="47" t="n">
        <v>2</v>
      </c>
    </row>
    <row r="5327" customFormat="false" ht="15" hidden="false" customHeight="false" outlineLevel="0" collapsed="false">
      <c r="A5327" s="47" t="s">
        <v>7568</v>
      </c>
      <c r="B5327" s="47" t="s">
        <v>1337</v>
      </c>
      <c r="C5327" s="48" t="n">
        <v>46123</v>
      </c>
      <c r="D5327" s="47" t="s">
        <v>74</v>
      </c>
      <c r="E5327" s="47" t="s">
        <v>65</v>
      </c>
      <c r="F5327" s="47" t="s">
        <v>2289</v>
      </c>
      <c r="G5327" s="47" t="s">
        <v>97</v>
      </c>
      <c r="H5327" s="47" t="s">
        <v>2232</v>
      </c>
      <c r="I5327" s="47" t="n">
        <v>3</v>
      </c>
    </row>
    <row r="5328" customFormat="false" ht="15" hidden="false" customHeight="false" outlineLevel="0" collapsed="false">
      <c r="A5328" s="47" t="s">
        <v>7569</v>
      </c>
      <c r="B5328" s="47" t="s">
        <v>1337</v>
      </c>
      <c r="C5328" s="48" t="n">
        <v>46123</v>
      </c>
      <c r="D5328" s="47" t="s">
        <v>74</v>
      </c>
      <c r="E5328" s="47" t="s">
        <v>65</v>
      </c>
      <c r="F5328" s="47" t="s">
        <v>2284</v>
      </c>
      <c r="G5328" s="47" t="s">
        <v>97</v>
      </c>
      <c r="H5328" s="47" t="s">
        <v>2232</v>
      </c>
      <c r="I5328" s="47" t="n">
        <v>2</v>
      </c>
    </row>
    <row r="5329" customFormat="false" ht="15" hidden="false" customHeight="false" outlineLevel="0" collapsed="false">
      <c r="A5329" s="47" t="s">
        <v>7570</v>
      </c>
      <c r="B5329" s="47" t="s">
        <v>1337</v>
      </c>
      <c r="C5329" s="48" t="n">
        <v>46123</v>
      </c>
      <c r="D5329" s="47" t="s">
        <v>74</v>
      </c>
      <c r="E5329" s="47" t="s">
        <v>65</v>
      </c>
      <c r="F5329" s="47" t="s">
        <v>2284</v>
      </c>
      <c r="G5329" s="47" t="s">
        <v>97</v>
      </c>
      <c r="H5329" s="47" t="s">
        <v>2232</v>
      </c>
      <c r="I5329" s="47" t="n">
        <v>2</v>
      </c>
    </row>
    <row r="5330" customFormat="false" ht="15" hidden="false" customHeight="false" outlineLevel="0" collapsed="false">
      <c r="A5330" s="47" t="s">
        <v>7571</v>
      </c>
      <c r="B5330" s="47" t="s">
        <v>1337</v>
      </c>
      <c r="C5330" s="48" t="n">
        <v>46123</v>
      </c>
      <c r="D5330" s="47" t="s">
        <v>74</v>
      </c>
      <c r="E5330" s="47" t="s">
        <v>65</v>
      </c>
      <c r="F5330" s="47" t="s">
        <v>2284</v>
      </c>
      <c r="G5330" s="47" t="s">
        <v>97</v>
      </c>
      <c r="H5330" s="47" t="s">
        <v>2232</v>
      </c>
      <c r="I5330" s="47" t="n">
        <v>4</v>
      </c>
    </row>
    <row r="5331" customFormat="false" ht="15" hidden="false" customHeight="false" outlineLevel="0" collapsed="false">
      <c r="A5331" s="47" t="s">
        <v>7572</v>
      </c>
      <c r="B5331" s="47" t="s">
        <v>1338</v>
      </c>
      <c r="C5331" s="48" t="n">
        <v>46123</v>
      </c>
      <c r="D5331" s="47" t="s">
        <v>75</v>
      </c>
      <c r="E5331" s="47" t="s">
        <v>65</v>
      </c>
      <c r="F5331" s="47" t="s">
        <v>2284</v>
      </c>
      <c r="G5331" s="47" t="s">
        <v>94</v>
      </c>
      <c r="H5331" s="47" t="s">
        <v>2229</v>
      </c>
      <c r="I5331" s="47" t="n">
        <v>43</v>
      </c>
    </row>
    <row r="5332" customFormat="false" ht="15" hidden="false" customHeight="false" outlineLevel="0" collapsed="false">
      <c r="A5332" s="47" t="s">
        <v>7573</v>
      </c>
      <c r="B5332" s="47" t="s">
        <v>1338</v>
      </c>
      <c r="C5332" s="48" t="n">
        <v>46123</v>
      </c>
      <c r="D5332" s="47" t="s">
        <v>75</v>
      </c>
      <c r="E5332" s="47" t="s">
        <v>65</v>
      </c>
      <c r="F5332" s="47" t="s">
        <v>2289</v>
      </c>
      <c r="G5332" s="47" t="s">
        <v>97</v>
      </c>
      <c r="H5332" s="47" t="s">
        <v>2232</v>
      </c>
      <c r="I5332" s="47" t="n">
        <v>6</v>
      </c>
    </row>
    <row r="5333" customFormat="false" ht="15" hidden="false" customHeight="false" outlineLevel="0" collapsed="false">
      <c r="A5333" s="47" t="s">
        <v>7574</v>
      </c>
      <c r="B5333" s="47" t="s">
        <v>1338</v>
      </c>
      <c r="C5333" s="48" t="n">
        <v>46123</v>
      </c>
      <c r="D5333" s="47" t="s">
        <v>75</v>
      </c>
      <c r="E5333" s="47" t="s">
        <v>65</v>
      </c>
      <c r="F5333" s="47" t="s">
        <v>2284</v>
      </c>
      <c r="G5333" s="47" t="s">
        <v>97</v>
      </c>
      <c r="H5333" s="47" t="s">
        <v>2232</v>
      </c>
      <c r="I5333" s="47" t="n">
        <v>2</v>
      </c>
    </row>
    <row r="5334" customFormat="false" ht="15" hidden="false" customHeight="false" outlineLevel="0" collapsed="false">
      <c r="A5334" s="47" t="s">
        <v>7575</v>
      </c>
      <c r="B5334" s="47" t="s">
        <v>1338</v>
      </c>
      <c r="C5334" s="48" t="n">
        <v>46123</v>
      </c>
      <c r="D5334" s="47" t="s">
        <v>75</v>
      </c>
      <c r="E5334" s="47" t="s">
        <v>65</v>
      </c>
      <c r="F5334" s="47" t="s">
        <v>2284</v>
      </c>
      <c r="G5334" s="47" t="s">
        <v>97</v>
      </c>
      <c r="H5334" s="47" t="s">
        <v>2232</v>
      </c>
      <c r="I5334" s="47" t="n">
        <v>4</v>
      </c>
    </row>
    <row r="5335" customFormat="false" ht="15" hidden="false" customHeight="false" outlineLevel="0" collapsed="false">
      <c r="A5335" s="47" t="s">
        <v>7576</v>
      </c>
      <c r="B5335" s="47" t="s">
        <v>1338</v>
      </c>
      <c r="C5335" s="48" t="n">
        <v>46123</v>
      </c>
      <c r="D5335" s="47" t="s">
        <v>75</v>
      </c>
      <c r="E5335" s="47" t="s">
        <v>65</v>
      </c>
      <c r="F5335" s="47" t="s">
        <v>2289</v>
      </c>
      <c r="G5335" s="47" t="s">
        <v>97</v>
      </c>
      <c r="H5335" s="47" t="s">
        <v>2232</v>
      </c>
      <c r="I5335" s="47" t="n">
        <v>6</v>
      </c>
    </row>
    <row r="5336" customFormat="false" ht="15" hidden="false" customHeight="false" outlineLevel="0" collapsed="false">
      <c r="A5336" s="47" t="s">
        <v>7577</v>
      </c>
      <c r="B5336" s="47" t="s">
        <v>1338</v>
      </c>
      <c r="C5336" s="48" t="n">
        <v>46123</v>
      </c>
      <c r="D5336" s="47" t="s">
        <v>75</v>
      </c>
      <c r="E5336" s="47" t="s">
        <v>65</v>
      </c>
      <c r="F5336" s="47" t="s">
        <v>2289</v>
      </c>
      <c r="G5336" s="47" t="s">
        <v>97</v>
      </c>
      <c r="H5336" s="47" t="s">
        <v>2232</v>
      </c>
      <c r="I5336" s="47" t="n">
        <v>3</v>
      </c>
    </row>
    <row r="5337" customFormat="false" ht="15" hidden="false" customHeight="false" outlineLevel="0" collapsed="false">
      <c r="A5337" s="47" t="s">
        <v>7578</v>
      </c>
      <c r="B5337" s="47" t="s">
        <v>1338</v>
      </c>
      <c r="C5337" s="48" t="n">
        <v>46123</v>
      </c>
      <c r="D5337" s="47" t="s">
        <v>75</v>
      </c>
      <c r="E5337" s="47" t="s">
        <v>65</v>
      </c>
      <c r="F5337" s="47" t="s">
        <v>2284</v>
      </c>
      <c r="G5337" s="47" t="s">
        <v>97</v>
      </c>
      <c r="H5337" s="47" t="s">
        <v>2232</v>
      </c>
      <c r="I5337" s="47" t="n">
        <v>6</v>
      </c>
    </row>
    <row r="5338" customFormat="false" ht="15" hidden="false" customHeight="false" outlineLevel="0" collapsed="false">
      <c r="A5338" s="47" t="s">
        <v>7579</v>
      </c>
      <c r="B5338" s="47" t="s">
        <v>1340</v>
      </c>
      <c r="C5338" s="48" t="n">
        <v>46125</v>
      </c>
      <c r="D5338" s="47" t="s">
        <v>73</v>
      </c>
      <c r="E5338" s="47" t="s">
        <v>62</v>
      </c>
      <c r="F5338" s="47" t="s">
        <v>2228</v>
      </c>
      <c r="G5338" s="47" t="s">
        <v>93</v>
      </c>
      <c r="H5338" s="47" t="s">
        <v>2253</v>
      </c>
      <c r="I5338" s="47" t="n">
        <v>13</v>
      </c>
    </row>
    <row r="5339" customFormat="false" ht="15" hidden="false" customHeight="false" outlineLevel="0" collapsed="false">
      <c r="A5339" s="47" t="s">
        <v>7580</v>
      </c>
      <c r="B5339" s="47" t="s">
        <v>1340</v>
      </c>
      <c r="C5339" s="48" t="n">
        <v>46125</v>
      </c>
      <c r="D5339" s="47" t="s">
        <v>73</v>
      </c>
      <c r="E5339" s="47" t="s">
        <v>62</v>
      </c>
      <c r="F5339" s="47" t="s">
        <v>2228</v>
      </c>
      <c r="G5339" s="47" t="s">
        <v>95</v>
      </c>
      <c r="H5339" s="47" t="s">
        <v>2245</v>
      </c>
      <c r="I5339" s="47" t="n">
        <v>56</v>
      </c>
    </row>
    <row r="5340" customFormat="false" ht="15" hidden="false" customHeight="false" outlineLevel="0" collapsed="false">
      <c r="A5340" s="47" t="s">
        <v>7581</v>
      </c>
      <c r="B5340" s="47" t="s">
        <v>1340</v>
      </c>
      <c r="C5340" s="48" t="n">
        <v>46125</v>
      </c>
      <c r="D5340" s="47" t="s">
        <v>73</v>
      </c>
      <c r="E5340" s="47" t="s">
        <v>62</v>
      </c>
      <c r="F5340" s="47" t="s">
        <v>2317</v>
      </c>
      <c r="G5340" s="47" t="s">
        <v>97</v>
      </c>
      <c r="H5340" s="47" t="s">
        <v>2232</v>
      </c>
      <c r="I5340" s="47" t="n">
        <v>6</v>
      </c>
    </row>
    <row r="5341" customFormat="false" ht="15" hidden="false" customHeight="false" outlineLevel="0" collapsed="false">
      <c r="A5341" s="47" t="s">
        <v>7582</v>
      </c>
      <c r="B5341" s="47" t="s">
        <v>1340</v>
      </c>
      <c r="C5341" s="48" t="n">
        <v>46125</v>
      </c>
      <c r="D5341" s="47" t="s">
        <v>73</v>
      </c>
      <c r="E5341" s="47" t="s">
        <v>62</v>
      </c>
      <c r="F5341" s="47" t="s">
        <v>2231</v>
      </c>
      <c r="G5341" s="47" t="s">
        <v>97</v>
      </c>
      <c r="H5341" s="47" t="s">
        <v>2232</v>
      </c>
      <c r="I5341" s="47" t="n">
        <v>2</v>
      </c>
    </row>
    <row r="5342" customFormat="false" ht="15" hidden="false" customHeight="false" outlineLevel="0" collapsed="false">
      <c r="A5342" s="47" t="s">
        <v>7583</v>
      </c>
      <c r="B5342" s="47" t="s">
        <v>1340</v>
      </c>
      <c r="C5342" s="48" t="n">
        <v>46125</v>
      </c>
      <c r="D5342" s="47" t="s">
        <v>73</v>
      </c>
      <c r="E5342" s="47" t="s">
        <v>62</v>
      </c>
      <c r="F5342" s="47" t="s">
        <v>2231</v>
      </c>
      <c r="G5342" s="47" t="s">
        <v>97</v>
      </c>
      <c r="H5342" s="47" t="s">
        <v>2232</v>
      </c>
      <c r="I5342" s="47" t="n">
        <v>7</v>
      </c>
    </row>
    <row r="5343" customFormat="false" ht="15" hidden="false" customHeight="false" outlineLevel="0" collapsed="false">
      <c r="A5343" s="47" t="s">
        <v>7584</v>
      </c>
      <c r="B5343" s="47" t="s">
        <v>1340</v>
      </c>
      <c r="C5343" s="48" t="n">
        <v>46125</v>
      </c>
      <c r="D5343" s="47" t="s">
        <v>73</v>
      </c>
      <c r="E5343" s="47" t="s">
        <v>62</v>
      </c>
      <c r="F5343" s="47" t="s">
        <v>2228</v>
      </c>
      <c r="G5343" s="47" t="s">
        <v>97</v>
      </c>
      <c r="H5343" s="47" t="s">
        <v>2232</v>
      </c>
      <c r="I5343" s="47" t="n">
        <v>4</v>
      </c>
    </row>
    <row r="5344" customFormat="false" ht="15" hidden="false" customHeight="false" outlineLevel="0" collapsed="false">
      <c r="A5344" s="47" t="s">
        <v>7585</v>
      </c>
      <c r="B5344" s="47" t="s">
        <v>1341</v>
      </c>
      <c r="C5344" s="48" t="n">
        <v>46125</v>
      </c>
      <c r="D5344" s="47" t="s">
        <v>74</v>
      </c>
      <c r="E5344" s="47" t="s">
        <v>62</v>
      </c>
      <c r="F5344" s="47" t="s">
        <v>2231</v>
      </c>
      <c r="G5344" s="47" t="s">
        <v>96</v>
      </c>
      <c r="H5344" s="47" t="s">
        <v>2270</v>
      </c>
      <c r="I5344" s="47" t="n">
        <v>49</v>
      </c>
    </row>
    <row r="5345" customFormat="false" ht="15" hidden="false" customHeight="false" outlineLevel="0" collapsed="false">
      <c r="A5345" s="47" t="s">
        <v>7586</v>
      </c>
      <c r="B5345" s="47" t="s">
        <v>1341</v>
      </c>
      <c r="C5345" s="48" t="n">
        <v>46125</v>
      </c>
      <c r="D5345" s="47" t="s">
        <v>74</v>
      </c>
      <c r="E5345" s="47" t="s">
        <v>62</v>
      </c>
      <c r="F5345" s="47" t="s">
        <v>2228</v>
      </c>
      <c r="G5345" s="47" t="s">
        <v>97</v>
      </c>
      <c r="H5345" s="47" t="s">
        <v>2232</v>
      </c>
      <c r="I5345" s="47" t="n">
        <v>4</v>
      </c>
    </row>
    <row r="5346" customFormat="false" ht="15" hidden="false" customHeight="false" outlineLevel="0" collapsed="false">
      <c r="A5346" s="47" t="s">
        <v>7587</v>
      </c>
      <c r="B5346" s="47" t="s">
        <v>1341</v>
      </c>
      <c r="C5346" s="48" t="n">
        <v>46125</v>
      </c>
      <c r="D5346" s="47" t="s">
        <v>74</v>
      </c>
      <c r="E5346" s="47" t="s">
        <v>62</v>
      </c>
      <c r="F5346" s="47" t="s">
        <v>2231</v>
      </c>
      <c r="G5346" s="47" t="s">
        <v>97</v>
      </c>
      <c r="H5346" s="47" t="s">
        <v>2232</v>
      </c>
      <c r="I5346" s="47" t="n">
        <v>5</v>
      </c>
    </row>
    <row r="5347" customFormat="false" ht="15" hidden="false" customHeight="false" outlineLevel="0" collapsed="false">
      <c r="A5347" s="47" t="s">
        <v>7588</v>
      </c>
      <c r="B5347" s="47" t="s">
        <v>1341</v>
      </c>
      <c r="C5347" s="48" t="n">
        <v>46125</v>
      </c>
      <c r="D5347" s="47" t="s">
        <v>74</v>
      </c>
      <c r="E5347" s="47" t="s">
        <v>62</v>
      </c>
      <c r="F5347" s="47" t="s">
        <v>2231</v>
      </c>
      <c r="G5347" s="47" t="s">
        <v>97</v>
      </c>
      <c r="H5347" s="47" t="s">
        <v>2232</v>
      </c>
      <c r="I5347" s="47" t="n">
        <v>7</v>
      </c>
    </row>
    <row r="5348" customFormat="false" ht="15" hidden="false" customHeight="false" outlineLevel="0" collapsed="false">
      <c r="A5348" s="47" t="s">
        <v>7589</v>
      </c>
      <c r="B5348" s="47" t="s">
        <v>1342</v>
      </c>
      <c r="C5348" s="48" t="n">
        <v>46125</v>
      </c>
      <c r="D5348" s="47" t="s">
        <v>75</v>
      </c>
      <c r="E5348" s="47" t="s">
        <v>62</v>
      </c>
      <c r="F5348" s="47" t="s">
        <v>2228</v>
      </c>
      <c r="G5348" s="47" t="s">
        <v>95</v>
      </c>
      <c r="H5348" s="47" t="s">
        <v>2245</v>
      </c>
      <c r="I5348" s="47" t="n">
        <v>74</v>
      </c>
    </row>
    <row r="5349" customFormat="false" ht="15" hidden="false" customHeight="false" outlineLevel="0" collapsed="false">
      <c r="A5349" s="47" t="s">
        <v>7590</v>
      </c>
      <c r="B5349" s="47" t="s">
        <v>1342</v>
      </c>
      <c r="C5349" s="48" t="n">
        <v>46125</v>
      </c>
      <c r="D5349" s="47" t="s">
        <v>75</v>
      </c>
      <c r="E5349" s="47" t="s">
        <v>62</v>
      </c>
      <c r="F5349" s="47" t="s">
        <v>2228</v>
      </c>
      <c r="G5349" s="47" t="s">
        <v>97</v>
      </c>
      <c r="H5349" s="47" t="s">
        <v>2232</v>
      </c>
      <c r="I5349" s="47" t="n">
        <v>3</v>
      </c>
    </row>
    <row r="5350" customFormat="false" ht="15" hidden="false" customHeight="false" outlineLevel="0" collapsed="false">
      <c r="A5350" s="47" t="s">
        <v>7591</v>
      </c>
      <c r="B5350" s="47" t="s">
        <v>1342</v>
      </c>
      <c r="C5350" s="48" t="n">
        <v>46125</v>
      </c>
      <c r="D5350" s="47" t="s">
        <v>75</v>
      </c>
      <c r="E5350" s="47" t="s">
        <v>62</v>
      </c>
      <c r="F5350" s="47" t="s">
        <v>2317</v>
      </c>
      <c r="G5350" s="47" t="s">
        <v>97</v>
      </c>
      <c r="H5350" s="47" t="s">
        <v>2232</v>
      </c>
      <c r="I5350" s="47" t="n">
        <v>7</v>
      </c>
    </row>
    <row r="5351" customFormat="false" ht="15" hidden="false" customHeight="false" outlineLevel="0" collapsed="false">
      <c r="A5351" s="47" t="s">
        <v>7592</v>
      </c>
      <c r="B5351" s="47" t="s">
        <v>1342</v>
      </c>
      <c r="C5351" s="48" t="n">
        <v>46125</v>
      </c>
      <c r="D5351" s="47" t="s">
        <v>75</v>
      </c>
      <c r="E5351" s="47" t="s">
        <v>62</v>
      </c>
      <c r="F5351" s="47" t="s">
        <v>2317</v>
      </c>
      <c r="G5351" s="47" t="s">
        <v>97</v>
      </c>
      <c r="H5351" s="47" t="s">
        <v>2232</v>
      </c>
      <c r="I5351" s="47" t="n">
        <v>7</v>
      </c>
    </row>
    <row r="5352" customFormat="false" ht="15" hidden="false" customHeight="false" outlineLevel="0" collapsed="false">
      <c r="A5352" s="47" t="s">
        <v>7593</v>
      </c>
      <c r="B5352" s="47" t="s">
        <v>1342</v>
      </c>
      <c r="C5352" s="48" t="n">
        <v>46125</v>
      </c>
      <c r="D5352" s="47" t="s">
        <v>75</v>
      </c>
      <c r="E5352" s="47" t="s">
        <v>62</v>
      </c>
      <c r="F5352" s="47" t="s">
        <v>2317</v>
      </c>
      <c r="G5352" s="47" t="s">
        <v>97</v>
      </c>
      <c r="H5352" s="47" t="s">
        <v>2232</v>
      </c>
      <c r="I5352" s="47" t="n">
        <v>5</v>
      </c>
    </row>
    <row r="5353" customFormat="false" ht="15" hidden="false" customHeight="false" outlineLevel="0" collapsed="false">
      <c r="A5353" s="47" t="s">
        <v>7594</v>
      </c>
      <c r="B5353" s="47" t="s">
        <v>1342</v>
      </c>
      <c r="C5353" s="48" t="n">
        <v>46125</v>
      </c>
      <c r="D5353" s="47" t="s">
        <v>75</v>
      </c>
      <c r="E5353" s="47" t="s">
        <v>62</v>
      </c>
      <c r="F5353" s="47" t="s">
        <v>2231</v>
      </c>
      <c r="G5353" s="47" t="s">
        <v>97</v>
      </c>
      <c r="H5353" s="47" t="s">
        <v>2232</v>
      </c>
      <c r="I5353" s="47" t="n">
        <v>6</v>
      </c>
    </row>
    <row r="5354" customFormat="false" ht="15" hidden="false" customHeight="false" outlineLevel="0" collapsed="false">
      <c r="A5354" s="47" t="s">
        <v>7595</v>
      </c>
      <c r="B5354" s="47" t="s">
        <v>1342</v>
      </c>
      <c r="C5354" s="48" t="n">
        <v>46125</v>
      </c>
      <c r="D5354" s="47" t="s">
        <v>75</v>
      </c>
      <c r="E5354" s="47" t="s">
        <v>62</v>
      </c>
      <c r="F5354" s="47" t="s">
        <v>2228</v>
      </c>
      <c r="G5354" s="47" t="s">
        <v>97</v>
      </c>
      <c r="H5354" s="47" t="s">
        <v>2232</v>
      </c>
      <c r="I5354" s="47" t="n">
        <v>4</v>
      </c>
    </row>
    <row r="5355" customFormat="false" ht="15" hidden="false" customHeight="false" outlineLevel="0" collapsed="false">
      <c r="A5355" s="47" t="s">
        <v>7596</v>
      </c>
      <c r="B5355" s="47" t="s">
        <v>1343</v>
      </c>
      <c r="C5355" s="48" t="n">
        <v>46125</v>
      </c>
      <c r="D5355" s="47" t="s">
        <v>73</v>
      </c>
      <c r="E5355" s="47" t="s">
        <v>63</v>
      </c>
      <c r="F5355" s="47" t="s">
        <v>2255</v>
      </c>
      <c r="G5355" s="47" t="s">
        <v>93</v>
      </c>
      <c r="H5355" s="47" t="s">
        <v>2253</v>
      </c>
      <c r="I5355" s="47" t="n">
        <v>86</v>
      </c>
    </row>
    <row r="5356" customFormat="false" ht="15" hidden="false" customHeight="false" outlineLevel="0" collapsed="false">
      <c r="A5356" s="47" t="s">
        <v>7597</v>
      </c>
      <c r="B5356" s="47" t="s">
        <v>1343</v>
      </c>
      <c r="C5356" s="48" t="n">
        <v>46125</v>
      </c>
      <c r="D5356" s="47" t="s">
        <v>73</v>
      </c>
      <c r="E5356" s="47" t="s">
        <v>63</v>
      </c>
      <c r="F5356" s="47" t="s">
        <v>2255</v>
      </c>
      <c r="G5356" s="47" t="s">
        <v>97</v>
      </c>
      <c r="H5356" s="47" t="s">
        <v>2232</v>
      </c>
      <c r="I5356" s="47" t="n">
        <v>7</v>
      </c>
    </row>
    <row r="5357" customFormat="false" ht="15" hidden="false" customHeight="false" outlineLevel="0" collapsed="false">
      <c r="A5357" s="47" t="s">
        <v>7598</v>
      </c>
      <c r="B5357" s="47" t="s">
        <v>1343</v>
      </c>
      <c r="C5357" s="48" t="n">
        <v>46125</v>
      </c>
      <c r="D5357" s="47" t="s">
        <v>73</v>
      </c>
      <c r="E5357" s="47" t="s">
        <v>63</v>
      </c>
      <c r="F5357" s="47" t="s">
        <v>2255</v>
      </c>
      <c r="G5357" s="47" t="s">
        <v>97</v>
      </c>
      <c r="H5357" s="47" t="s">
        <v>2232</v>
      </c>
      <c r="I5357" s="47" t="n">
        <v>3</v>
      </c>
    </row>
    <row r="5358" customFormat="false" ht="15" hidden="false" customHeight="false" outlineLevel="0" collapsed="false">
      <c r="A5358" s="47" t="s">
        <v>7599</v>
      </c>
      <c r="B5358" s="47" t="s">
        <v>1344</v>
      </c>
      <c r="C5358" s="48" t="n">
        <v>46125</v>
      </c>
      <c r="D5358" s="47" t="s">
        <v>74</v>
      </c>
      <c r="E5358" s="47" t="s">
        <v>63</v>
      </c>
      <c r="F5358" s="47" t="s">
        <v>2255</v>
      </c>
      <c r="G5358" s="47" t="s">
        <v>93</v>
      </c>
      <c r="H5358" s="47" t="s">
        <v>2253</v>
      </c>
      <c r="I5358" s="47" t="n">
        <v>35</v>
      </c>
    </row>
    <row r="5359" customFormat="false" ht="15" hidden="false" customHeight="false" outlineLevel="0" collapsed="false">
      <c r="A5359" s="47" t="s">
        <v>7600</v>
      </c>
      <c r="B5359" s="47" t="s">
        <v>1344</v>
      </c>
      <c r="C5359" s="48" t="n">
        <v>46125</v>
      </c>
      <c r="D5359" s="47" t="s">
        <v>74</v>
      </c>
      <c r="E5359" s="47" t="s">
        <v>63</v>
      </c>
      <c r="F5359" s="47" t="s">
        <v>2255</v>
      </c>
      <c r="G5359" s="47" t="s">
        <v>93</v>
      </c>
      <c r="H5359" s="47" t="s">
        <v>2253</v>
      </c>
      <c r="I5359" s="47" t="n">
        <v>24</v>
      </c>
    </row>
    <row r="5360" customFormat="false" ht="15" hidden="false" customHeight="false" outlineLevel="0" collapsed="false">
      <c r="A5360" s="47" t="s">
        <v>7601</v>
      </c>
      <c r="B5360" s="47" t="s">
        <v>1344</v>
      </c>
      <c r="C5360" s="48" t="n">
        <v>46125</v>
      </c>
      <c r="D5360" s="47" t="s">
        <v>74</v>
      </c>
      <c r="E5360" s="47" t="s">
        <v>63</v>
      </c>
      <c r="F5360" s="47" t="s">
        <v>2255</v>
      </c>
      <c r="G5360" s="47" t="s">
        <v>93</v>
      </c>
      <c r="H5360" s="47" t="s">
        <v>2253</v>
      </c>
      <c r="I5360" s="47" t="n">
        <v>81</v>
      </c>
    </row>
    <row r="5361" customFormat="false" ht="15" hidden="false" customHeight="false" outlineLevel="0" collapsed="false">
      <c r="A5361" s="47" t="s">
        <v>7602</v>
      </c>
      <c r="B5361" s="47" t="s">
        <v>1344</v>
      </c>
      <c r="C5361" s="48" t="n">
        <v>46125</v>
      </c>
      <c r="D5361" s="47" t="s">
        <v>74</v>
      </c>
      <c r="E5361" s="47" t="s">
        <v>63</v>
      </c>
      <c r="F5361" s="47" t="s">
        <v>2252</v>
      </c>
      <c r="G5361" s="47" t="s">
        <v>96</v>
      </c>
      <c r="H5361" s="47" t="s">
        <v>2270</v>
      </c>
      <c r="I5361" s="47" t="n">
        <v>10</v>
      </c>
    </row>
    <row r="5362" customFormat="false" ht="15" hidden="false" customHeight="false" outlineLevel="0" collapsed="false">
      <c r="A5362" s="47" t="s">
        <v>7603</v>
      </c>
      <c r="B5362" s="47" t="s">
        <v>1344</v>
      </c>
      <c r="C5362" s="48" t="n">
        <v>46125</v>
      </c>
      <c r="D5362" s="47" t="s">
        <v>74</v>
      </c>
      <c r="E5362" s="47" t="s">
        <v>63</v>
      </c>
      <c r="F5362" s="47" t="s">
        <v>2260</v>
      </c>
      <c r="G5362" s="47" t="s">
        <v>97</v>
      </c>
      <c r="H5362" s="47" t="s">
        <v>2232</v>
      </c>
      <c r="I5362" s="47" t="n">
        <v>5</v>
      </c>
    </row>
    <row r="5363" customFormat="false" ht="15" hidden="false" customHeight="false" outlineLevel="0" collapsed="false">
      <c r="A5363" s="47" t="s">
        <v>7604</v>
      </c>
      <c r="B5363" s="47" t="s">
        <v>1344</v>
      </c>
      <c r="C5363" s="48" t="n">
        <v>46125</v>
      </c>
      <c r="D5363" s="47" t="s">
        <v>74</v>
      </c>
      <c r="E5363" s="47" t="s">
        <v>63</v>
      </c>
      <c r="F5363" s="47" t="s">
        <v>2260</v>
      </c>
      <c r="G5363" s="47" t="s">
        <v>97</v>
      </c>
      <c r="H5363" s="47" t="s">
        <v>2232</v>
      </c>
      <c r="I5363" s="47" t="n">
        <v>3</v>
      </c>
    </row>
    <row r="5364" customFormat="false" ht="15" hidden="false" customHeight="false" outlineLevel="0" collapsed="false">
      <c r="A5364" s="47" t="s">
        <v>7605</v>
      </c>
      <c r="B5364" s="47" t="s">
        <v>1344</v>
      </c>
      <c r="C5364" s="48" t="n">
        <v>46125</v>
      </c>
      <c r="D5364" s="47" t="s">
        <v>74</v>
      </c>
      <c r="E5364" s="47" t="s">
        <v>63</v>
      </c>
      <c r="F5364" s="47" t="s">
        <v>2255</v>
      </c>
      <c r="G5364" s="47" t="s">
        <v>97</v>
      </c>
      <c r="H5364" s="47" t="s">
        <v>2232</v>
      </c>
      <c r="I5364" s="47" t="n">
        <v>6</v>
      </c>
    </row>
    <row r="5365" customFormat="false" ht="15" hidden="false" customHeight="false" outlineLevel="0" collapsed="false">
      <c r="A5365" s="47" t="s">
        <v>7606</v>
      </c>
      <c r="B5365" s="47" t="s">
        <v>1345</v>
      </c>
      <c r="C5365" s="48" t="n">
        <v>46125</v>
      </c>
      <c r="D5365" s="47" t="s">
        <v>75</v>
      </c>
      <c r="E5365" s="47" t="s">
        <v>63</v>
      </c>
      <c r="F5365" s="47" t="s">
        <v>2255</v>
      </c>
      <c r="G5365" s="47" t="s">
        <v>94</v>
      </c>
      <c r="H5365" s="47" t="s">
        <v>2229</v>
      </c>
      <c r="I5365" s="47" t="n">
        <v>150</v>
      </c>
    </row>
    <row r="5366" customFormat="false" ht="15" hidden="false" customHeight="false" outlineLevel="0" collapsed="false">
      <c r="A5366" s="47" t="s">
        <v>7607</v>
      </c>
      <c r="B5366" s="47" t="s">
        <v>1345</v>
      </c>
      <c r="C5366" s="48" t="n">
        <v>46125</v>
      </c>
      <c r="D5366" s="47" t="s">
        <v>75</v>
      </c>
      <c r="E5366" s="47" t="s">
        <v>63</v>
      </c>
      <c r="F5366" s="47" t="s">
        <v>2255</v>
      </c>
      <c r="G5366" s="47" t="s">
        <v>97</v>
      </c>
      <c r="H5366" s="47" t="s">
        <v>2232</v>
      </c>
      <c r="I5366" s="47" t="n">
        <v>2</v>
      </c>
    </row>
    <row r="5367" customFormat="false" ht="15" hidden="false" customHeight="false" outlineLevel="0" collapsed="false">
      <c r="A5367" s="47" t="s">
        <v>7608</v>
      </c>
      <c r="B5367" s="47" t="s">
        <v>1345</v>
      </c>
      <c r="C5367" s="48" t="n">
        <v>46125</v>
      </c>
      <c r="D5367" s="47" t="s">
        <v>75</v>
      </c>
      <c r="E5367" s="47" t="s">
        <v>63</v>
      </c>
      <c r="F5367" s="47" t="s">
        <v>2252</v>
      </c>
      <c r="G5367" s="47" t="s">
        <v>97</v>
      </c>
      <c r="H5367" s="47" t="s">
        <v>2232</v>
      </c>
      <c r="I5367" s="47" t="n">
        <v>2</v>
      </c>
    </row>
    <row r="5368" customFormat="false" ht="15" hidden="false" customHeight="false" outlineLevel="0" collapsed="false">
      <c r="A5368" s="47" t="s">
        <v>7609</v>
      </c>
      <c r="B5368" s="47" t="s">
        <v>1345</v>
      </c>
      <c r="C5368" s="48" t="n">
        <v>46125</v>
      </c>
      <c r="D5368" s="47" t="s">
        <v>75</v>
      </c>
      <c r="E5368" s="47" t="s">
        <v>63</v>
      </c>
      <c r="F5368" s="47" t="s">
        <v>2252</v>
      </c>
      <c r="G5368" s="47" t="s">
        <v>97</v>
      </c>
      <c r="H5368" s="47" t="s">
        <v>2232</v>
      </c>
      <c r="I5368" s="47" t="n">
        <v>4</v>
      </c>
    </row>
    <row r="5369" customFormat="false" ht="15" hidden="false" customHeight="false" outlineLevel="0" collapsed="false">
      <c r="A5369" s="47" t="s">
        <v>7610</v>
      </c>
      <c r="B5369" s="47" t="s">
        <v>1345</v>
      </c>
      <c r="C5369" s="48" t="n">
        <v>46125</v>
      </c>
      <c r="D5369" s="47" t="s">
        <v>75</v>
      </c>
      <c r="E5369" s="47" t="s">
        <v>63</v>
      </c>
      <c r="F5369" s="47" t="s">
        <v>2260</v>
      </c>
      <c r="G5369" s="47" t="s">
        <v>97</v>
      </c>
      <c r="H5369" s="47" t="s">
        <v>2232</v>
      </c>
      <c r="I5369" s="47" t="n">
        <v>5</v>
      </c>
    </row>
    <row r="5370" customFormat="false" ht="15" hidden="false" customHeight="false" outlineLevel="0" collapsed="false">
      <c r="A5370" s="47" t="s">
        <v>7611</v>
      </c>
      <c r="B5370" s="47" t="s">
        <v>1345</v>
      </c>
      <c r="C5370" s="48" t="n">
        <v>46125</v>
      </c>
      <c r="D5370" s="47" t="s">
        <v>75</v>
      </c>
      <c r="E5370" s="47" t="s">
        <v>63</v>
      </c>
      <c r="F5370" s="47" t="s">
        <v>2252</v>
      </c>
      <c r="G5370" s="47" t="s">
        <v>97</v>
      </c>
      <c r="H5370" s="47" t="s">
        <v>2232</v>
      </c>
      <c r="I5370" s="47" t="n">
        <v>2</v>
      </c>
    </row>
    <row r="5371" customFormat="false" ht="15" hidden="false" customHeight="false" outlineLevel="0" collapsed="false">
      <c r="A5371" s="47" t="s">
        <v>7612</v>
      </c>
      <c r="B5371" s="47" t="s">
        <v>1345</v>
      </c>
      <c r="C5371" s="48" t="n">
        <v>46125</v>
      </c>
      <c r="D5371" s="47" t="s">
        <v>75</v>
      </c>
      <c r="E5371" s="47" t="s">
        <v>63</v>
      </c>
      <c r="F5371" s="47" t="s">
        <v>2252</v>
      </c>
      <c r="G5371" s="47" t="s">
        <v>97</v>
      </c>
      <c r="H5371" s="47" t="s">
        <v>2232</v>
      </c>
      <c r="I5371" s="47" t="n">
        <v>6</v>
      </c>
    </row>
    <row r="5372" customFormat="false" ht="15" hidden="false" customHeight="false" outlineLevel="0" collapsed="false">
      <c r="A5372" s="47" t="s">
        <v>7613</v>
      </c>
      <c r="B5372" s="47" t="s">
        <v>1345</v>
      </c>
      <c r="C5372" s="48" t="n">
        <v>46125</v>
      </c>
      <c r="D5372" s="47" t="s">
        <v>75</v>
      </c>
      <c r="E5372" s="47" t="s">
        <v>63</v>
      </c>
      <c r="F5372" s="47" t="s">
        <v>2252</v>
      </c>
      <c r="G5372" s="47" t="s">
        <v>97</v>
      </c>
      <c r="H5372" s="47" t="s">
        <v>2232</v>
      </c>
      <c r="I5372" s="47" t="n">
        <v>2</v>
      </c>
    </row>
    <row r="5373" customFormat="false" ht="15" hidden="false" customHeight="false" outlineLevel="0" collapsed="false">
      <c r="A5373" s="47" t="s">
        <v>7614</v>
      </c>
      <c r="B5373" s="47" t="s">
        <v>1347</v>
      </c>
      <c r="C5373" s="48" t="n">
        <v>46125</v>
      </c>
      <c r="D5373" s="47" t="s">
        <v>73</v>
      </c>
      <c r="E5373" s="47" t="s">
        <v>64</v>
      </c>
      <c r="F5373" s="47" t="s">
        <v>2278</v>
      </c>
      <c r="G5373" s="47" t="s">
        <v>93</v>
      </c>
      <c r="H5373" s="47" t="s">
        <v>2253</v>
      </c>
      <c r="I5373" s="47" t="n">
        <v>73</v>
      </c>
    </row>
    <row r="5374" customFormat="false" ht="15" hidden="false" customHeight="false" outlineLevel="0" collapsed="false">
      <c r="A5374" s="47" t="s">
        <v>7615</v>
      </c>
      <c r="B5374" s="47" t="s">
        <v>1347</v>
      </c>
      <c r="C5374" s="48" t="n">
        <v>46125</v>
      </c>
      <c r="D5374" s="47" t="s">
        <v>73</v>
      </c>
      <c r="E5374" s="47" t="s">
        <v>64</v>
      </c>
      <c r="F5374" s="47" t="s">
        <v>2280</v>
      </c>
      <c r="G5374" s="47" t="s">
        <v>97</v>
      </c>
      <c r="H5374" s="47" t="s">
        <v>2232</v>
      </c>
      <c r="I5374" s="47" t="n">
        <v>2</v>
      </c>
    </row>
    <row r="5375" customFormat="false" ht="15" hidden="false" customHeight="false" outlineLevel="0" collapsed="false">
      <c r="A5375" s="47" t="s">
        <v>7616</v>
      </c>
      <c r="B5375" s="47" t="s">
        <v>1347</v>
      </c>
      <c r="C5375" s="48" t="n">
        <v>46125</v>
      </c>
      <c r="D5375" s="47" t="s">
        <v>73</v>
      </c>
      <c r="E5375" s="47" t="s">
        <v>64</v>
      </c>
      <c r="F5375" s="47" t="s">
        <v>2280</v>
      </c>
      <c r="G5375" s="47" t="s">
        <v>97</v>
      </c>
      <c r="H5375" s="47" t="s">
        <v>2232</v>
      </c>
      <c r="I5375" s="47" t="n">
        <v>3</v>
      </c>
    </row>
    <row r="5376" customFormat="false" ht="15" hidden="false" customHeight="false" outlineLevel="0" collapsed="false">
      <c r="A5376" s="47" t="s">
        <v>7617</v>
      </c>
      <c r="B5376" s="47" t="s">
        <v>1348</v>
      </c>
      <c r="C5376" s="48" t="n">
        <v>46125</v>
      </c>
      <c r="D5376" s="47" t="s">
        <v>74</v>
      </c>
      <c r="E5376" s="47" t="s">
        <v>64</v>
      </c>
      <c r="F5376" s="47" t="s">
        <v>2278</v>
      </c>
      <c r="G5376" s="47" t="s">
        <v>94</v>
      </c>
      <c r="H5376" s="47" t="s">
        <v>2229</v>
      </c>
      <c r="I5376" s="47" t="n">
        <v>95</v>
      </c>
    </row>
    <row r="5377" customFormat="false" ht="15" hidden="false" customHeight="false" outlineLevel="0" collapsed="false">
      <c r="A5377" s="47" t="s">
        <v>7618</v>
      </c>
      <c r="B5377" s="47" t="s">
        <v>1348</v>
      </c>
      <c r="C5377" s="48" t="n">
        <v>46125</v>
      </c>
      <c r="D5377" s="47" t="s">
        <v>74</v>
      </c>
      <c r="E5377" s="47" t="s">
        <v>64</v>
      </c>
      <c r="F5377" s="47" t="s">
        <v>2280</v>
      </c>
      <c r="G5377" s="47" t="s">
        <v>97</v>
      </c>
      <c r="H5377" s="47" t="s">
        <v>2232</v>
      </c>
      <c r="I5377" s="47" t="n">
        <v>7</v>
      </c>
    </row>
    <row r="5378" customFormat="false" ht="15" hidden="false" customHeight="false" outlineLevel="0" collapsed="false">
      <c r="A5378" s="47" t="s">
        <v>7619</v>
      </c>
      <c r="B5378" s="47" t="s">
        <v>1348</v>
      </c>
      <c r="C5378" s="48" t="n">
        <v>46125</v>
      </c>
      <c r="D5378" s="47" t="s">
        <v>74</v>
      </c>
      <c r="E5378" s="47" t="s">
        <v>64</v>
      </c>
      <c r="F5378" s="47" t="s">
        <v>2280</v>
      </c>
      <c r="G5378" s="47" t="s">
        <v>97</v>
      </c>
      <c r="H5378" s="47" t="s">
        <v>2232</v>
      </c>
      <c r="I5378" s="47" t="n">
        <v>3</v>
      </c>
    </row>
    <row r="5379" customFormat="false" ht="15" hidden="false" customHeight="false" outlineLevel="0" collapsed="false">
      <c r="A5379" s="47" t="s">
        <v>7620</v>
      </c>
      <c r="B5379" s="47" t="s">
        <v>1350</v>
      </c>
      <c r="C5379" s="48" t="n">
        <v>46125</v>
      </c>
      <c r="D5379" s="47" t="s">
        <v>73</v>
      </c>
      <c r="E5379" s="47" t="s">
        <v>65</v>
      </c>
      <c r="F5379" s="47" t="s">
        <v>2284</v>
      </c>
      <c r="G5379" s="47" t="s">
        <v>97</v>
      </c>
      <c r="H5379" s="47" t="s">
        <v>2232</v>
      </c>
      <c r="I5379" s="47" t="n">
        <v>3</v>
      </c>
    </row>
    <row r="5380" customFormat="false" ht="15" hidden="false" customHeight="false" outlineLevel="0" collapsed="false">
      <c r="A5380" s="47" t="s">
        <v>7621</v>
      </c>
      <c r="B5380" s="47" t="s">
        <v>1350</v>
      </c>
      <c r="C5380" s="48" t="n">
        <v>46125</v>
      </c>
      <c r="D5380" s="47" t="s">
        <v>73</v>
      </c>
      <c r="E5380" s="47" t="s">
        <v>65</v>
      </c>
      <c r="F5380" s="47" t="s">
        <v>2284</v>
      </c>
      <c r="G5380" s="47" t="s">
        <v>97</v>
      </c>
      <c r="H5380" s="47" t="s">
        <v>2232</v>
      </c>
      <c r="I5380" s="47" t="n">
        <v>4</v>
      </c>
    </row>
    <row r="5381" customFormat="false" ht="15" hidden="false" customHeight="false" outlineLevel="0" collapsed="false">
      <c r="A5381" s="47" t="s">
        <v>7622</v>
      </c>
      <c r="B5381" s="47" t="s">
        <v>1351</v>
      </c>
      <c r="C5381" s="48" t="n">
        <v>46125</v>
      </c>
      <c r="D5381" s="47" t="s">
        <v>74</v>
      </c>
      <c r="E5381" s="47" t="s">
        <v>65</v>
      </c>
      <c r="F5381" s="47" t="s">
        <v>2289</v>
      </c>
      <c r="G5381" s="47" t="s">
        <v>93</v>
      </c>
      <c r="H5381" s="47" t="s">
        <v>2253</v>
      </c>
      <c r="I5381" s="47" t="n">
        <v>18</v>
      </c>
    </row>
    <row r="5382" customFormat="false" ht="15" hidden="false" customHeight="false" outlineLevel="0" collapsed="false">
      <c r="A5382" s="47" t="s">
        <v>7623</v>
      </c>
      <c r="B5382" s="47" t="s">
        <v>1351</v>
      </c>
      <c r="C5382" s="48" t="n">
        <v>46125</v>
      </c>
      <c r="D5382" s="47" t="s">
        <v>74</v>
      </c>
      <c r="E5382" s="47" t="s">
        <v>65</v>
      </c>
      <c r="F5382" s="47" t="s">
        <v>2289</v>
      </c>
      <c r="G5382" s="47" t="s">
        <v>96</v>
      </c>
      <c r="H5382" s="47" t="s">
        <v>2270</v>
      </c>
      <c r="I5382" s="47" t="n">
        <v>12</v>
      </c>
    </row>
    <row r="5383" customFormat="false" ht="15" hidden="false" customHeight="false" outlineLevel="0" collapsed="false">
      <c r="A5383" s="47" t="s">
        <v>7624</v>
      </c>
      <c r="B5383" s="47" t="s">
        <v>1351</v>
      </c>
      <c r="C5383" s="48" t="n">
        <v>46125</v>
      </c>
      <c r="D5383" s="47" t="s">
        <v>74</v>
      </c>
      <c r="E5383" s="47" t="s">
        <v>65</v>
      </c>
      <c r="F5383" s="47" t="s">
        <v>2289</v>
      </c>
      <c r="G5383" s="47" t="s">
        <v>97</v>
      </c>
      <c r="H5383" s="47" t="s">
        <v>2232</v>
      </c>
      <c r="I5383" s="47" t="n">
        <v>4</v>
      </c>
    </row>
    <row r="5384" customFormat="false" ht="15" hidden="false" customHeight="false" outlineLevel="0" collapsed="false">
      <c r="A5384" s="47" t="s">
        <v>7625</v>
      </c>
      <c r="B5384" s="47" t="s">
        <v>1351</v>
      </c>
      <c r="C5384" s="48" t="n">
        <v>46125</v>
      </c>
      <c r="D5384" s="47" t="s">
        <v>74</v>
      </c>
      <c r="E5384" s="47" t="s">
        <v>65</v>
      </c>
      <c r="F5384" s="47" t="s">
        <v>2284</v>
      </c>
      <c r="G5384" s="47" t="s">
        <v>97</v>
      </c>
      <c r="H5384" s="47" t="s">
        <v>2232</v>
      </c>
      <c r="I5384" s="47" t="n">
        <v>6</v>
      </c>
    </row>
    <row r="5385" customFormat="false" ht="15" hidden="false" customHeight="false" outlineLevel="0" collapsed="false">
      <c r="A5385" s="47" t="s">
        <v>7626</v>
      </c>
      <c r="B5385" s="47" t="s">
        <v>1352</v>
      </c>
      <c r="C5385" s="48" t="n">
        <v>46125</v>
      </c>
      <c r="D5385" s="47" t="s">
        <v>75</v>
      </c>
      <c r="E5385" s="47" t="s">
        <v>65</v>
      </c>
      <c r="F5385" s="47" t="s">
        <v>2289</v>
      </c>
      <c r="G5385" s="47" t="s">
        <v>93</v>
      </c>
      <c r="H5385" s="47" t="s">
        <v>2253</v>
      </c>
      <c r="I5385" s="47" t="n">
        <v>17</v>
      </c>
    </row>
    <row r="5386" customFormat="false" ht="15" hidden="false" customHeight="false" outlineLevel="0" collapsed="false">
      <c r="A5386" s="47" t="s">
        <v>7627</v>
      </c>
      <c r="B5386" s="47" t="s">
        <v>1352</v>
      </c>
      <c r="C5386" s="48" t="n">
        <v>46125</v>
      </c>
      <c r="D5386" s="47" t="s">
        <v>75</v>
      </c>
      <c r="E5386" s="47" t="s">
        <v>65</v>
      </c>
      <c r="F5386" s="47" t="s">
        <v>2289</v>
      </c>
      <c r="G5386" s="47" t="s">
        <v>97</v>
      </c>
      <c r="H5386" s="47" t="s">
        <v>2232</v>
      </c>
      <c r="I5386" s="47" t="n">
        <v>2</v>
      </c>
    </row>
    <row r="5387" customFormat="false" ht="15" hidden="false" customHeight="false" outlineLevel="0" collapsed="false">
      <c r="A5387" s="47" t="s">
        <v>7628</v>
      </c>
      <c r="B5387" s="47" t="s">
        <v>1352</v>
      </c>
      <c r="C5387" s="48" t="n">
        <v>46125</v>
      </c>
      <c r="D5387" s="47" t="s">
        <v>75</v>
      </c>
      <c r="E5387" s="47" t="s">
        <v>65</v>
      </c>
      <c r="F5387" s="47" t="s">
        <v>2284</v>
      </c>
      <c r="G5387" s="47" t="s">
        <v>97</v>
      </c>
      <c r="H5387" s="47" t="s">
        <v>2232</v>
      </c>
      <c r="I5387" s="47" t="n">
        <v>3</v>
      </c>
    </row>
    <row r="5388" customFormat="false" ht="15" hidden="false" customHeight="false" outlineLevel="0" collapsed="false">
      <c r="A5388" s="47" t="s">
        <v>7629</v>
      </c>
      <c r="B5388" s="47" t="s">
        <v>1352</v>
      </c>
      <c r="C5388" s="48" t="n">
        <v>46125</v>
      </c>
      <c r="D5388" s="47" t="s">
        <v>75</v>
      </c>
      <c r="E5388" s="47" t="s">
        <v>65</v>
      </c>
      <c r="F5388" s="47" t="s">
        <v>2289</v>
      </c>
      <c r="G5388" s="47" t="s">
        <v>97</v>
      </c>
      <c r="H5388" s="47" t="s">
        <v>2232</v>
      </c>
      <c r="I5388" s="47" t="n">
        <v>4</v>
      </c>
    </row>
    <row r="5389" customFormat="false" ht="15" hidden="false" customHeight="false" outlineLevel="0" collapsed="false">
      <c r="A5389" s="47" t="s">
        <v>7630</v>
      </c>
      <c r="B5389" s="47" t="s">
        <v>1352</v>
      </c>
      <c r="C5389" s="48" t="n">
        <v>46125</v>
      </c>
      <c r="D5389" s="47" t="s">
        <v>75</v>
      </c>
      <c r="E5389" s="47" t="s">
        <v>65</v>
      </c>
      <c r="F5389" s="47" t="s">
        <v>2284</v>
      </c>
      <c r="G5389" s="47" t="s">
        <v>97</v>
      </c>
      <c r="H5389" s="47" t="s">
        <v>2232</v>
      </c>
      <c r="I5389" s="47" t="n">
        <v>6</v>
      </c>
    </row>
    <row r="5390" customFormat="false" ht="15" hidden="false" customHeight="false" outlineLevel="0" collapsed="false">
      <c r="A5390" s="47" t="s">
        <v>7631</v>
      </c>
      <c r="B5390" s="47" t="s">
        <v>1352</v>
      </c>
      <c r="C5390" s="48" t="n">
        <v>46125</v>
      </c>
      <c r="D5390" s="47" t="s">
        <v>75</v>
      </c>
      <c r="E5390" s="47" t="s">
        <v>65</v>
      </c>
      <c r="F5390" s="47" t="s">
        <v>2284</v>
      </c>
      <c r="G5390" s="47" t="s">
        <v>97</v>
      </c>
      <c r="H5390" s="47" t="s">
        <v>2232</v>
      </c>
      <c r="I5390" s="47" t="n">
        <v>3</v>
      </c>
    </row>
    <row r="5391" customFormat="false" ht="15" hidden="false" customHeight="false" outlineLevel="0" collapsed="false">
      <c r="A5391" s="47" t="s">
        <v>7632</v>
      </c>
      <c r="B5391" s="47" t="s">
        <v>1352</v>
      </c>
      <c r="C5391" s="48" t="n">
        <v>46125</v>
      </c>
      <c r="D5391" s="47" t="s">
        <v>75</v>
      </c>
      <c r="E5391" s="47" t="s">
        <v>65</v>
      </c>
      <c r="F5391" s="47" t="s">
        <v>2289</v>
      </c>
      <c r="G5391" s="47" t="s">
        <v>97</v>
      </c>
      <c r="H5391" s="47" t="s">
        <v>2232</v>
      </c>
      <c r="I5391" s="47" t="n">
        <v>6</v>
      </c>
    </row>
    <row r="5392" customFormat="false" ht="15" hidden="false" customHeight="false" outlineLevel="0" collapsed="false">
      <c r="A5392" s="47" t="s">
        <v>7633</v>
      </c>
      <c r="B5392" s="47" t="s">
        <v>1353</v>
      </c>
      <c r="C5392" s="48" t="n">
        <v>46126</v>
      </c>
      <c r="D5392" s="47" t="s">
        <v>73</v>
      </c>
      <c r="E5392" s="47" t="s">
        <v>62</v>
      </c>
      <c r="F5392" s="47" t="s">
        <v>2231</v>
      </c>
      <c r="G5392" s="47" t="s">
        <v>93</v>
      </c>
      <c r="H5392" s="47" t="s">
        <v>2253</v>
      </c>
      <c r="I5392" s="47" t="n">
        <v>9</v>
      </c>
    </row>
    <row r="5393" customFormat="false" ht="15" hidden="false" customHeight="false" outlineLevel="0" collapsed="false">
      <c r="A5393" s="47" t="s">
        <v>7634</v>
      </c>
      <c r="B5393" s="47" t="s">
        <v>1353</v>
      </c>
      <c r="C5393" s="48" t="n">
        <v>46126</v>
      </c>
      <c r="D5393" s="47" t="s">
        <v>73</v>
      </c>
      <c r="E5393" s="47" t="s">
        <v>62</v>
      </c>
      <c r="F5393" s="47" t="s">
        <v>2231</v>
      </c>
      <c r="G5393" s="47" t="s">
        <v>97</v>
      </c>
      <c r="H5393" s="47" t="s">
        <v>2232</v>
      </c>
      <c r="I5393" s="47" t="n">
        <v>7</v>
      </c>
    </row>
    <row r="5394" customFormat="false" ht="15" hidden="false" customHeight="false" outlineLevel="0" collapsed="false">
      <c r="A5394" s="47" t="s">
        <v>7635</v>
      </c>
      <c r="B5394" s="47" t="s">
        <v>1353</v>
      </c>
      <c r="C5394" s="48" t="n">
        <v>46126</v>
      </c>
      <c r="D5394" s="47" t="s">
        <v>73</v>
      </c>
      <c r="E5394" s="47" t="s">
        <v>62</v>
      </c>
      <c r="F5394" s="47" t="s">
        <v>2231</v>
      </c>
      <c r="G5394" s="47" t="s">
        <v>97</v>
      </c>
      <c r="H5394" s="47" t="s">
        <v>2232</v>
      </c>
      <c r="I5394" s="47" t="n">
        <v>5</v>
      </c>
    </row>
    <row r="5395" customFormat="false" ht="15" hidden="false" customHeight="false" outlineLevel="0" collapsed="false">
      <c r="A5395" s="47" t="s">
        <v>7636</v>
      </c>
      <c r="B5395" s="47" t="s">
        <v>1355</v>
      </c>
      <c r="C5395" s="48" t="n">
        <v>46126</v>
      </c>
      <c r="D5395" s="47" t="s">
        <v>74</v>
      </c>
      <c r="E5395" s="47" t="s">
        <v>62</v>
      </c>
      <c r="F5395" s="47" t="s">
        <v>2231</v>
      </c>
      <c r="G5395" s="47" t="s">
        <v>97</v>
      </c>
      <c r="H5395" s="47" t="s">
        <v>2232</v>
      </c>
      <c r="I5395" s="47" t="n">
        <v>3</v>
      </c>
    </row>
    <row r="5396" customFormat="false" ht="15" hidden="false" customHeight="false" outlineLevel="0" collapsed="false">
      <c r="A5396" s="47" t="s">
        <v>7637</v>
      </c>
      <c r="B5396" s="47" t="s">
        <v>1355</v>
      </c>
      <c r="C5396" s="48" t="n">
        <v>46126</v>
      </c>
      <c r="D5396" s="47" t="s">
        <v>74</v>
      </c>
      <c r="E5396" s="47" t="s">
        <v>62</v>
      </c>
      <c r="F5396" s="47" t="s">
        <v>2228</v>
      </c>
      <c r="G5396" s="47" t="s">
        <v>97</v>
      </c>
      <c r="H5396" s="47" t="s">
        <v>2232</v>
      </c>
      <c r="I5396" s="47" t="n">
        <v>6</v>
      </c>
    </row>
    <row r="5397" customFormat="false" ht="15" hidden="false" customHeight="false" outlineLevel="0" collapsed="false">
      <c r="A5397" s="47" t="s">
        <v>7638</v>
      </c>
      <c r="B5397" s="47" t="s">
        <v>1356</v>
      </c>
      <c r="C5397" s="48" t="n">
        <v>46126</v>
      </c>
      <c r="D5397" s="47" t="s">
        <v>75</v>
      </c>
      <c r="E5397" s="47" t="s">
        <v>62</v>
      </c>
      <c r="F5397" s="47" t="s">
        <v>2228</v>
      </c>
      <c r="G5397" s="47" t="s">
        <v>95</v>
      </c>
      <c r="H5397" s="47" t="s">
        <v>2245</v>
      </c>
      <c r="I5397" s="47" t="n">
        <v>52</v>
      </c>
    </row>
    <row r="5398" customFormat="false" ht="15" hidden="false" customHeight="false" outlineLevel="0" collapsed="false">
      <c r="A5398" s="47" t="s">
        <v>7639</v>
      </c>
      <c r="B5398" s="47" t="s">
        <v>1356</v>
      </c>
      <c r="C5398" s="48" t="n">
        <v>46126</v>
      </c>
      <c r="D5398" s="47" t="s">
        <v>75</v>
      </c>
      <c r="E5398" s="47" t="s">
        <v>62</v>
      </c>
      <c r="F5398" s="47" t="s">
        <v>2231</v>
      </c>
      <c r="G5398" s="47" t="s">
        <v>97</v>
      </c>
      <c r="H5398" s="47" t="s">
        <v>2232</v>
      </c>
      <c r="I5398" s="47" t="n">
        <v>6</v>
      </c>
    </row>
    <row r="5399" customFormat="false" ht="15" hidden="false" customHeight="false" outlineLevel="0" collapsed="false">
      <c r="A5399" s="47" t="s">
        <v>7640</v>
      </c>
      <c r="B5399" s="47" t="s">
        <v>1356</v>
      </c>
      <c r="C5399" s="48" t="n">
        <v>46126</v>
      </c>
      <c r="D5399" s="47" t="s">
        <v>75</v>
      </c>
      <c r="E5399" s="47" t="s">
        <v>62</v>
      </c>
      <c r="F5399" s="47" t="s">
        <v>2231</v>
      </c>
      <c r="G5399" s="47" t="s">
        <v>97</v>
      </c>
      <c r="H5399" s="47" t="s">
        <v>2232</v>
      </c>
      <c r="I5399" s="47" t="n">
        <v>4</v>
      </c>
    </row>
    <row r="5400" customFormat="false" ht="15" hidden="false" customHeight="false" outlineLevel="0" collapsed="false">
      <c r="A5400" s="47" t="s">
        <v>7641</v>
      </c>
      <c r="B5400" s="47" t="s">
        <v>1356</v>
      </c>
      <c r="C5400" s="48" t="n">
        <v>46126</v>
      </c>
      <c r="D5400" s="47" t="s">
        <v>75</v>
      </c>
      <c r="E5400" s="47" t="s">
        <v>62</v>
      </c>
      <c r="F5400" s="47" t="s">
        <v>2228</v>
      </c>
      <c r="G5400" s="47" t="s">
        <v>97</v>
      </c>
      <c r="H5400" s="47" t="s">
        <v>2232</v>
      </c>
      <c r="I5400" s="47" t="n">
        <v>3</v>
      </c>
    </row>
    <row r="5401" customFormat="false" ht="15" hidden="false" customHeight="false" outlineLevel="0" collapsed="false">
      <c r="A5401" s="47" t="s">
        <v>7642</v>
      </c>
      <c r="B5401" s="47" t="s">
        <v>1356</v>
      </c>
      <c r="C5401" s="48" t="n">
        <v>46126</v>
      </c>
      <c r="D5401" s="47" t="s">
        <v>75</v>
      </c>
      <c r="E5401" s="47" t="s">
        <v>62</v>
      </c>
      <c r="F5401" s="47" t="s">
        <v>2317</v>
      </c>
      <c r="G5401" s="47" t="s">
        <v>97</v>
      </c>
      <c r="H5401" s="47" t="s">
        <v>2232</v>
      </c>
      <c r="I5401" s="47" t="n">
        <v>6</v>
      </c>
    </row>
    <row r="5402" customFormat="false" ht="15" hidden="false" customHeight="false" outlineLevel="0" collapsed="false">
      <c r="A5402" s="47" t="s">
        <v>7643</v>
      </c>
      <c r="B5402" s="47" t="s">
        <v>1356</v>
      </c>
      <c r="C5402" s="48" t="n">
        <v>46126</v>
      </c>
      <c r="D5402" s="47" t="s">
        <v>75</v>
      </c>
      <c r="E5402" s="47" t="s">
        <v>62</v>
      </c>
      <c r="F5402" s="47" t="s">
        <v>2317</v>
      </c>
      <c r="G5402" s="47" t="s">
        <v>97</v>
      </c>
      <c r="H5402" s="47" t="s">
        <v>2232</v>
      </c>
      <c r="I5402" s="47" t="n">
        <v>5</v>
      </c>
    </row>
    <row r="5403" customFormat="false" ht="15" hidden="false" customHeight="false" outlineLevel="0" collapsed="false">
      <c r="A5403" s="47" t="s">
        <v>7644</v>
      </c>
      <c r="B5403" s="47" t="s">
        <v>1357</v>
      </c>
      <c r="C5403" s="48" t="n">
        <v>46126</v>
      </c>
      <c r="D5403" s="47" t="s">
        <v>73</v>
      </c>
      <c r="E5403" s="47" t="s">
        <v>63</v>
      </c>
      <c r="F5403" s="47" t="s">
        <v>2255</v>
      </c>
      <c r="G5403" s="47" t="s">
        <v>93</v>
      </c>
      <c r="H5403" s="47" t="s">
        <v>2253</v>
      </c>
      <c r="I5403" s="47" t="n">
        <v>119</v>
      </c>
    </row>
    <row r="5404" customFormat="false" ht="15" hidden="false" customHeight="false" outlineLevel="0" collapsed="false">
      <c r="A5404" s="47" t="s">
        <v>7645</v>
      </c>
      <c r="B5404" s="47" t="s">
        <v>1357</v>
      </c>
      <c r="C5404" s="48" t="n">
        <v>46126</v>
      </c>
      <c r="D5404" s="47" t="s">
        <v>73</v>
      </c>
      <c r="E5404" s="47" t="s">
        <v>63</v>
      </c>
      <c r="F5404" s="47" t="s">
        <v>2255</v>
      </c>
      <c r="G5404" s="47" t="s">
        <v>97</v>
      </c>
      <c r="H5404" s="47" t="s">
        <v>2232</v>
      </c>
      <c r="I5404" s="47" t="n">
        <v>7</v>
      </c>
    </row>
    <row r="5405" customFormat="false" ht="15" hidden="false" customHeight="false" outlineLevel="0" collapsed="false">
      <c r="A5405" s="47" t="s">
        <v>7646</v>
      </c>
      <c r="B5405" s="47" t="s">
        <v>1357</v>
      </c>
      <c r="C5405" s="48" t="n">
        <v>46126</v>
      </c>
      <c r="D5405" s="47" t="s">
        <v>73</v>
      </c>
      <c r="E5405" s="47" t="s">
        <v>63</v>
      </c>
      <c r="F5405" s="47" t="s">
        <v>2255</v>
      </c>
      <c r="G5405" s="47" t="s">
        <v>97</v>
      </c>
      <c r="H5405" s="47" t="s">
        <v>2232</v>
      </c>
      <c r="I5405" s="47" t="n">
        <v>5</v>
      </c>
    </row>
    <row r="5406" customFormat="false" ht="15" hidden="false" customHeight="false" outlineLevel="0" collapsed="false">
      <c r="A5406" s="47" t="s">
        <v>7647</v>
      </c>
      <c r="B5406" s="47" t="s">
        <v>1358</v>
      </c>
      <c r="C5406" s="48" t="n">
        <v>46126</v>
      </c>
      <c r="D5406" s="47" t="s">
        <v>74</v>
      </c>
      <c r="E5406" s="47" t="s">
        <v>63</v>
      </c>
      <c r="F5406" s="47" t="s">
        <v>2255</v>
      </c>
      <c r="G5406" s="47" t="s">
        <v>97</v>
      </c>
      <c r="H5406" s="47" t="s">
        <v>2232</v>
      </c>
      <c r="I5406" s="47" t="n">
        <v>5</v>
      </c>
    </row>
    <row r="5407" customFormat="false" ht="15" hidden="false" customHeight="false" outlineLevel="0" collapsed="false">
      <c r="A5407" s="47" t="s">
        <v>7648</v>
      </c>
      <c r="B5407" s="47" t="s">
        <v>1358</v>
      </c>
      <c r="C5407" s="48" t="n">
        <v>46126</v>
      </c>
      <c r="D5407" s="47" t="s">
        <v>74</v>
      </c>
      <c r="E5407" s="47" t="s">
        <v>63</v>
      </c>
      <c r="F5407" s="47" t="s">
        <v>2255</v>
      </c>
      <c r="G5407" s="47" t="s">
        <v>97</v>
      </c>
      <c r="H5407" s="47" t="s">
        <v>2232</v>
      </c>
      <c r="I5407" s="47" t="n">
        <v>5</v>
      </c>
    </row>
    <row r="5408" customFormat="false" ht="15" hidden="false" customHeight="false" outlineLevel="0" collapsed="false">
      <c r="A5408" s="47" t="s">
        <v>7649</v>
      </c>
      <c r="B5408" s="47" t="s">
        <v>1358</v>
      </c>
      <c r="C5408" s="48" t="n">
        <v>46126</v>
      </c>
      <c r="D5408" s="47" t="s">
        <v>74</v>
      </c>
      <c r="E5408" s="47" t="s">
        <v>63</v>
      </c>
      <c r="F5408" s="47" t="s">
        <v>2252</v>
      </c>
      <c r="G5408" s="47" t="s">
        <v>97</v>
      </c>
      <c r="H5408" s="47" t="s">
        <v>2232</v>
      </c>
      <c r="I5408" s="47" t="n">
        <v>2</v>
      </c>
    </row>
    <row r="5409" customFormat="false" ht="15" hidden="false" customHeight="false" outlineLevel="0" collapsed="false">
      <c r="A5409" s="47" t="s">
        <v>7650</v>
      </c>
      <c r="B5409" s="47" t="s">
        <v>1358</v>
      </c>
      <c r="C5409" s="48" t="n">
        <v>46126</v>
      </c>
      <c r="D5409" s="47" t="s">
        <v>74</v>
      </c>
      <c r="E5409" s="47" t="s">
        <v>63</v>
      </c>
      <c r="F5409" s="47" t="s">
        <v>2252</v>
      </c>
      <c r="G5409" s="47" t="s">
        <v>97</v>
      </c>
      <c r="H5409" s="47" t="s">
        <v>2232</v>
      </c>
      <c r="I5409" s="47" t="n">
        <v>6</v>
      </c>
    </row>
    <row r="5410" customFormat="false" ht="15" hidden="false" customHeight="false" outlineLevel="0" collapsed="false">
      <c r="A5410" s="47" t="s">
        <v>7651</v>
      </c>
      <c r="B5410" s="47" t="s">
        <v>1358</v>
      </c>
      <c r="C5410" s="48" t="n">
        <v>46126</v>
      </c>
      <c r="D5410" s="47" t="s">
        <v>74</v>
      </c>
      <c r="E5410" s="47" t="s">
        <v>63</v>
      </c>
      <c r="F5410" s="47" t="s">
        <v>2255</v>
      </c>
      <c r="G5410" s="47" t="s">
        <v>97</v>
      </c>
      <c r="H5410" s="47" t="s">
        <v>2232</v>
      </c>
      <c r="I5410" s="47" t="n">
        <v>5</v>
      </c>
    </row>
    <row r="5411" customFormat="false" ht="15" hidden="false" customHeight="false" outlineLevel="0" collapsed="false">
      <c r="A5411" s="47" t="s">
        <v>7652</v>
      </c>
      <c r="B5411" s="47" t="s">
        <v>1358</v>
      </c>
      <c r="C5411" s="48" t="n">
        <v>46126</v>
      </c>
      <c r="D5411" s="47" t="s">
        <v>74</v>
      </c>
      <c r="E5411" s="47" t="s">
        <v>63</v>
      </c>
      <c r="F5411" s="47" t="s">
        <v>2255</v>
      </c>
      <c r="G5411" s="47" t="s">
        <v>97</v>
      </c>
      <c r="H5411" s="47" t="s">
        <v>2232</v>
      </c>
      <c r="I5411" s="47" t="n">
        <v>6</v>
      </c>
    </row>
    <row r="5412" customFormat="false" ht="15" hidden="false" customHeight="false" outlineLevel="0" collapsed="false">
      <c r="A5412" s="47" t="s">
        <v>7653</v>
      </c>
      <c r="B5412" s="47" t="s">
        <v>1359</v>
      </c>
      <c r="C5412" s="48" t="n">
        <v>46126</v>
      </c>
      <c r="D5412" s="47" t="s">
        <v>75</v>
      </c>
      <c r="E5412" s="47" t="s">
        <v>63</v>
      </c>
      <c r="F5412" s="47" t="s">
        <v>2255</v>
      </c>
      <c r="G5412" s="47" t="s">
        <v>93</v>
      </c>
      <c r="H5412" s="47" t="s">
        <v>2253</v>
      </c>
      <c r="I5412" s="47" t="n">
        <v>4</v>
      </c>
    </row>
    <row r="5413" customFormat="false" ht="15" hidden="false" customHeight="false" outlineLevel="0" collapsed="false">
      <c r="A5413" s="47" t="s">
        <v>7654</v>
      </c>
      <c r="B5413" s="47" t="s">
        <v>1359</v>
      </c>
      <c r="C5413" s="48" t="n">
        <v>46126</v>
      </c>
      <c r="D5413" s="47" t="s">
        <v>75</v>
      </c>
      <c r="E5413" s="47" t="s">
        <v>63</v>
      </c>
      <c r="F5413" s="47" t="s">
        <v>2255</v>
      </c>
      <c r="G5413" s="47" t="s">
        <v>93</v>
      </c>
      <c r="H5413" s="47" t="s">
        <v>2253</v>
      </c>
      <c r="I5413" s="47" t="n">
        <v>74</v>
      </c>
    </row>
    <row r="5414" customFormat="false" ht="15" hidden="false" customHeight="false" outlineLevel="0" collapsed="false">
      <c r="A5414" s="47" t="s">
        <v>7655</v>
      </c>
      <c r="B5414" s="47" t="s">
        <v>1359</v>
      </c>
      <c r="C5414" s="48" t="n">
        <v>46126</v>
      </c>
      <c r="D5414" s="47" t="s">
        <v>75</v>
      </c>
      <c r="E5414" s="47" t="s">
        <v>63</v>
      </c>
      <c r="F5414" s="47" t="s">
        <v>2255</v>
      </c>
      <c r="G5414" s="47" t="s">
        <v>93</v>
      </c>
      <c r="H5414" s="47" t="s">
        <v>2253</v>
      </c>
      <c r="I5414" s="47" t="n">
        <v>60</v>
      </c>
    </row>
    <row r="5415" customFormat="false" ht="15" hidden="false" customHeight="false" outlineLevel="0" collapsed="false">
      <c r="A5415" s="47" t="s">
        <v>7656</v>
      </c>
      <c r="B5415" s="47" t="s">
        <v>1359</v>
      </c>
      <c r="C5415" s="48" t="n">
        <v>46126</v>
      </c>
      <c r="D5415" s="47" t="s">
        <v>75</v>
      </c>
      <c r="E5415" s="47" t="s">
        <v>63</v>
      </c>
      <c r="F5415" s="47" t="s">
        <v>2255</v>
      </c>
      <c r="G5415" s="47" t="s">
        <v>93</v>
      </c>
      <c r="H5415" s="47" t="s">
        <v>2253</v>
      </c>
      <c r="I5415" s="47" t="n">
        <v>118</v>
      </c>
    </row>
    <row r="5416" customFormat="false" ht="15" hidden="false" customHeight="false" outlineLevel="0" collapsed="false">
      <c r="A5416" s="47" t="s">
        <v>7657</v>
      </c>
      <c r="B5416" s="47" t="s">
        <v>1359</v>
      </c>
      <c r="C5416" s="48" t="n">
        <v>46126</v>
      </c>
      <c r="D5416" s="47" t="s">
        <v>75</v>
      </c>
      <c r="E5416" s="47" t="s">
        <v>63</v>
      </c>
      <c r="F5416" s="47" t="s">
        <v>2252</v>
      </c>
      <c r="G5416" s="47" t="s">
        <v>97</v>
      </c>
      <c r="H5416" s="47" t="s">
        <v>2232</v>
      </c>
      <c r="I5416" s="47" t="n">
        <v>4</v>
      </c>
    </row>
    <row r="5417" customFormat="false" ht="15" hidden="false" customHeight="false" outlineLevel="0" collapsed="false">
      <c r="A5417" s="47" t="s">
        <v>7658</v>
      </c>
      <c r="B5417" s="47" t="s">
        <v>1359</v>
      </c>
      <c r="C5417" s="48" t="n">
        <v>46126</v>
      </c>
      <c r="D5417" s="47" t="s">
        <v>75</v>
      </c>
      <c r="E5417" s="47" t="s">
        <v>63</v>
      </c>
      <c r="F5417" s="47" t="s">
        <v>2260</v>
      </c>
      <c r="G5417" s="47" t="s">
        <v>97</v>
      </c>
      <c r="H5417" s="47" t="s">
        <v>2232</v>
      </c>
      <c r="I5417" s="47" t="n">
        <v>4</v>
      </c>
    </row>
    <row r="5418" customFormat="false" ht="15" hidden="false" customHeight="false" outlineLevel="0" collapsed="false">
      <c r="A5418" s="47" t="s">
        <v>7659</v>
      </c>
      <c r="B5418" s="47" t="s">
        <v>1359</v>
      </c>
      <c r="C5418" s="48" t="n">
        <v>46126</v>
      </c>
      <c r="D5418" s="47" t="s">
        <v>75</v>
      </c>
      <c r="E5418" s="47" t="s">
        <v>63</v>
      </c>
      <c r="F5418" s="47" t="s">
        <v>2255</v>
      </c>
      <c r="G5418" s="47" t="s">
        <v>97</v>
      </c>
      <c r="H5418" s="47" t="s">
        <v>2232</v>
      </c>
      <c r="I5418" s="47" t="n">
        <v>2</v>
      </c>
    </row>
    <row r="5419" customFormat="false" ht="15" hidden="false" customHeight="false" outlineLevel="0" collapsed="false">
      <c r="A5419" s="47" t="s">
        <v>7660</v>
      </c>
      <c r="B5419" s="47" t="s">
        <v>1359</v>
      </c>
      <c r="C5419" s="48" t="n">
        <v>46126</v>
      </c>
      <c r="D5419" s="47" t="s">
        <v>75</v>
      </c>
      <c r="E5419" s="47" t="s">
        <v>63</v>
      </c>
      <c r="F5419" s="47" t="s">
        <v>2255</v>
      </c>
      <c r="G5419" s="47" t="s">
        <v>97</v>
      </c>
      <c r="H5419" s="47" t="s">
        <v>2232</v>
      </c>
      <c r="I5419" s="47" t="n">
        <v>2</v>
      </c>
    </row>
    <row r="5420" customFormat="false" ht="15" hidden="false" customHeight="false" outlineLevel="0" collapsed="false">
      <c r="A5420" s="47" t="s">
        <v>7661</v>
      </c>
      <c r="B5420" s="47" t="s">
        <v>1359</v>
      </c>
      <c r="C5420" s="48" t="n">
        <v>46126</v>
      </c>
      <c r="D5420" s="47" t="s">
        <v>75</v>
      </c>
      <c r="E5420" s="47" t="s">
        <v>63</v>
      </c>
      <c r="F5420" s="47" t="s">
        <v>2255</v>
      </c>
      <c r="G5420" s="47" t="s">
        <v>97</v>
      </c>
      <c r="H5420" s="47" t="s">
        <v>2232</v>
      </c>
      <c r="I5420" s="47" t="n">
        <v>2</v>
      </c>
    </row>
    <row r="5421" customFormat="false" ht="15" hidden="false" customHeight="false" outlineLevel="0" collapsed="false">
      <c r="A5421" s="47" t="s">
        <v>7662</v>
      </c>
      <c r="B5421" s="47" t="s">
        <v>1359</v>
      </c>
      <c r="C5421" s="48" t="n">
        <v>46126</v>
      </c>
      <c r="D5421" s="47" t="s">
        <v>75</v>
      </c>
      <c r="E5421" s="47" t="s">
        <v>63</v>
      </c>
      <c r="F5421" s="47" t="s">
        <v>2255</v>
      </c>
      <c r="G5421" s="47" t="s">
        <v>98</v>
      </c>
      <c r="H5421" s="47" t="s">
        <v>2382</v>
      </c>
      <c r="I5421" s="47" t="n">
        <v>25</v>
      </c>
    </row>
    <row r="5422" customFormat="false" ht="15" hidden="false" customHeight="false" outlineLevel="0" collapsed="false">
      <c r="A5422" s="47" t="s">
        <v>7663</v>
      </c>
      <c r="B5422" s="47" t="s">
        <v>1361</v>
      </c>
      <c r="C5422" s="48" t="n">
        <v>46126</v>
      </c>
      <c r="D5422" s="47" t="s">
        <v>74</v>
      </c>
      <c r="E5422" s="47" t="s">
        <v>64</v>
      </c>
      <c r="F5422" s="47" t="s">
        <v>2280</v>
      </c>
      <c r="G5422" s="47" t="s">
        <v>93</v>
      </c>
      <c r="H5422" s="47" t="s">
        <v>2253</v>
      </c>
      <c r="I5422" s="47" t="n">
        <v>48</v>
      </c>
    </row>
    <row r="5423" customFormat="false" ht="15" hidden="false" customHeight="false" outlineLevel="0" collapsed="false">
      <c r="A5423" s="47" t="s">
        <v>7664</v>
      </c>
      <c r="B5423" s="47" t="s">
        <v>1361</v>
      </c>
      <c r="C5423" s="48" t="n">
        <v>46126</v>
      </c>
      <c r="D5423" s="47" t="s">
        <v>74</v>
      </c>
      <c r="E5423" s="47" t="s">
        <v>64</v>
      </c>
      <c r="F5423" s="47" t="s">
        <v>2280</v>
      </c>
      <c r="G5423" s="47" t="s">
        <v>96</v>
      </c>
      <c r="H5423" s="47" t="s">
        <v>2270</v>
      </c>
      <c r="I5423" s="47" t="n">
        <v>9</v>
      </c>
    </row>
    <row r="5424" customFormat="false" ht="15" hidden="false" customHeight="false" outlineLevel="0" collapsed="false">
      <c r="A5424" s="47" t="s">
        <v>7665</v>
      </c>
      <c r="B5424" s="47" t="s">
        <v>1361</v>
      </c>
      <c r="C5424" s="48" t="n">
        <v>46126</v>
      </c>
      <c r="D5424" s="47" t="s">
        <v>74</v>
      </c>
      <c r="E5424" s="47" t="s">
        <v>64</v>
      </c>
      <c r="F5424" s="47" t="s">
        <v>2280</v>
      </c>
      <c r="G5424" s="47" t="s">
        <v>97</v>
      </c>
      <c r="H5424" s="47" t="s">
        <v>2232</v>
      </c>
      <c r="I5424" s="47" t="n">
        <v>2</v>
      </c>
    </row>
    <row r="5425" customFormat="false" ht="15" hidden="false" customHeight="false" outlineLevel="0" collapsed="false">
      <c r="A5425" s="47" t="s">
        <v>7666</v>
      </c>
      <c r="B5425" s="47" t="s">
        <v>1361</v>
      </c>
      <c r="C5425" s="48" t="n">
        <v>46126</v>
      </c>
      <c r="D5425" s="47" t="s">
        <v>74</v>
      </c>
      <c r="E5425" s="47" t="s">
        <v>64</v>
      </c>
      <c r="F5425" s="47" t="s">
        <v>2280</v>
      </c>
      <c r="G5425" s="47" t="s">
        <v>97</v>
      </c>
      <c r="H5425" s="47" t="s">
        <v>2232</v>
      </c>
      <c r="I5425" s="47" t="n">
        <v>5</v>
      </c>
    </row>
    <row r="5426" customFormat="false" ht="15" hidden="false" customHeight="false" outlineLevel="0" collapsed="false">
      <c r="A5426" s="47" t="s">
        <v>7667</v>
      </c>
      <c r="B5426" s="47" t="s">
        <v>1361</v>
      </c>
      <c r="C5426" s="48" t="n">
        <v>46126</v>
      </c>
      <c r="D5426" s="47" t="s">
        <v>74</v>
      </c>
      <c r="E5426" s="47" t="s">
        <v>64</v>
      </c>
      <c r="F5426" s="47" t="s">
        <v>2280</v>
      </c>
      <c r="G5426" s="47" t="s">
        <v>97</v>
      </c>
      <c r="H5426" s="47" t="s">
        <v>2232</v>
      </c>
      <c r="I5426" s="47" t="n">
        <v>7</v>
      </c>
    </row>
    <row r="5427" customFormat="false" ht="15" hidden="false" customHeight="false" outlineLevel="0" collapsed="false">
      <c r="A5427" s="47" t="s">
        <v>7668</v>
      </c>
      <c r="B5427" s="47" t="s">
        <v>1361</v>
      </c>
      <c r="C5427" s="48" t="n">
        <v>46126</v>
      </c>
      <c r="D5427" s="47" t="s">
        <v>74</v>
      </c>
      <c r="E5427" s="47" t="s">
        <v>64</v>
      </c>
      <c r="F5427" s="47" t="s">
        <v>2278</v>
      </c>
      <c r="G5427" s="47" t="s">
        <v>98</v>
      </c>
      <c r="H5427" s="47" t="s">
        <v>2382</v>
      </c>
      <c r="I5427" s="47" t="n">
        <v>72</v>
      </c>
    </row>
    <row r="5428" customFormat="false" ht="15" hidden="false" customHeight="false" outlineLevel="0" collapsed="false">
      <c r="A5428" s="47" t="s">
        <v>7669</v>
      </c>
      <c r="B5428" s="47" t="s">
        <v>1362</v>
      </c>
      <c r="C5428" s="48" t="n">
        <v>46126</v>
      </c>
      <c r="D5428" s="47" t="s">
        <v>73</v>
      </c>
      <c r="E5428" s="47" t="s">
        <v>65</v>
      </c>
      <c r="F5428" s="47" t="s">
        <v>2289</v>
      </c>
      <c r="G5428" s="47" t="s">
        <v>93</v>
      </c>
      <c r="H5428" s="47" t="s">
        <v>2253</v>
      </c>
      <c r="I5428" s="47" t="n">
        <v>23</v>
      </c>
    </row>
    <row r="5429" customFormat="false" ht="15" hidden="false" customHeight="false" outlineLevel="0" collapsed="false">
      <c r="A5429" s="47" t="s">
        <v>7670</v>
      </c>
      <c r="B5429" s="47" t="s">
        <v>1362</v>
      </c>
      <c r="C5429" s="48" t="n">
        <v>46126</v>
      </c>
      <c r="D5429" s="47" t="s">
        <v>73</v>
      </c>
      <c r="E5429" s="47" t="s">
        <v>65</v>
      </c>
      <c r="F5429" s="47" t="s">
        <v>2284</v>
      </c>
      <c r="G5429" s="47" t="s">
        <v>95</v>
      </c>
      <c r="H5429" s="47" t="s">
        <v>2245</v>
      </c>
      <c r="I5429" s="47" t="n">
        <v>35</v>
      </c>
    </row>
    <row r="5430" customFormat="false" ht="15" hidden="false" customHeight="false" outlineLevel="0" collapsed="false">
      <c r="A5430" s="47" t="s">
        <v>7671</v>
      </c>
      <c r="B5430" s="47" t="s">
        <v>1362</v>
      </c>
      <c r="C5430" s="48" t="n">
        <v>46126</v>
      </c>
      <c r="D5430" s="47" t="s">
        <v>73</v>
      </c>
      <c r="E5430" s="47" t="s">
        <v>65</v>
      </c>
      <c r="F5430" s="47" t="s">
        <v>2289</v>
      </c>
      <c r="G5430" s="47" t="s">
        <v>97</v>
      </c>
      <c r="H5430" s="47" t="s">
        <v>2232</v>
      </c>
      <c r="I5430" s="47" t="n">
        <v>4</v>
      </c>
    </row>
    <row r="5431" customFormat="false" ht="15" hidden="false" customHeight="false" outlineLevel="0" collapsed="false">
      <c r="A5431" s="47" t="s">
        <v>7672</v>
      </c>
      <c r="B5431" s="47" t="s">
        <v>1362</v>
      </c>
      <c r="C5431" s="48" t="n">
        <v>46126</v>
      </c>
      <c r="D5431" s="47" t="s">
        <v>73</v>
      </c>
      <c r="E5431" s="47" t="s">
        <v>65</v>
      </c>
      <c r="F5431" s="47" t="s">
        <v>2284</v>
      </c>
      <c r="G5431" s="47" t="s">
        <v>97</v>
      </c>
      <c r="H5431" s="47" t="s">
        <v>2232</v>
      </c>
      <c r="I5431" s="47" t="n">
        <v>6</v>
      </c>
    </row>
    <row r="5432" customFormat="false" ht="15" hidden="false" customHeight="false" outlineLevel="0" collapsed="false">
      <c r="A5432" s="47" t="s">
        <v>7673</v>
      </c>
      <c r="B5432" s="47" t="s">
        <v>1362</v>
      </c>
      <c r="C5432" s="48" t="n">
        <v>46126</v>
      </c>
      <c r="D5432" s="47" t="s">
        <v>73</v>
      </c>
      <c r="E5432" s="47" t="s">
        <v>65</v>
      </c>
      <c r="F5432" s="47" t="s">
        <v>2289</v>
      </c>
      <c r="G5432" s="47" t="s">
        <v>97</v>
      </c>
      <c r="H5432" s="47" t="s">
        <v>2232</v>
      </c>
      <c r="I5432" s="47" t="n">
        <v>6</v>
      </c>
    </row>
    <row r="5433" customFormat="false" ht="15" hidden="false" customHeight="false" outlineLevel="0" collapsed="false">
      <c r="A5433" s="47" t="s">
        <v>7674</v>
      </c>
      <c r="B5433" s="47" t="s">
        <v>1362</v>
      </c>
      <c r="C5433" s="48" t="n">
        <v>46126</v>
      </c>
      <c r="D5433" s="47" t="s">
        <v>73</v>
      </c>
      <c r="E5433" s="47" t="s">
        <v>65</v>
      </c>
      <c r="F5433" s="47" t="s">
        <v>2284</v>
      </c>
      <c r="G5433" s="47" t="s">
        <v>97</v>
      </c>
      <c r="H5433" s="47" t="s">
        <v>2232</v>
      </c>
      <c r="I5433" s="47" t="n">
        <v>5</v>
      </c>
    </row>
    <row r="5434" customFormat="false" ht="15" hidden="false" customHeight="false" outlineLevel="0" collapsed="false">
      <c r="A5434" s="47" t="s">
        <v>7675</v>
      </c>
      <c r="B5434" s="47" t="s">
        <v>1364</v>
      </c>
      <c r="C5434" s="48" t="n">
        <v>46126</v>
      </c>
      <c r="D5434" s="47" t="s">
        <v>74</v>
      </c>
      <c r="E5434" s="47" t="s">
        <v>65</v>
      </c>
      <c r="F5434" s="47" t="s">
        <v>2284</v>
      </c>
      <c r="G5434" s="47" t="s">
        <v>93</v>
      </c>
      <c r="H5434" s="47" t="s">
        <v>2253</v>
      </c>
      <c r="I5434" s="47" t="n">
        <v>26</v>
      </c>
    </row>
    <row r="5435" customFormat="false" ht="15" hidden="false" customHeight="false" outlineLevel="0" collapsed="false">
      <c r="A5435" s="47" t="s">
        <v>7676</v>
      </c>
      <c r="B5435" s="47" t="s">
        <v>1364</v>
      </c>
      <c r="C5435" s="48" t="n">
        <v>46126</v>
      </c>
      <c r="D5435" s="47" t="s">
        <v>74</v>
      </c>
      <c r="E5435" s="47" t="s">
        <v>65</v>
      </c>
      <c r="F5435" s="47" t="s">
        <v>2284</v>
      </c>
      <c r="G5435" s="47" t="s">
        <v>95</v>
      </c>
      <c r="H5435" s="47" t="s">
        <v>2245</v>
      </c>
      <c r="I5435" s="47" t="n">
        <v>86</v>
      </c>
    </row>
    <row r="5436" customFormat="false" ht="15" hidden="false" customHeight="false" outlineLevel="0" collapsed="false">
      <c r="A5436" s="47" t="s">
        <v>7677</v>
      </c>
      <c r="B5436" s="47" t="s">
        <v>1364</v>
      </c>
      <c r="C5436" s="48" t="n">
        <v>46126</v>
      </c>
      <c r="D5436" s="47" t="s">
        <v>74</v>
      </c>
      <c r="E5436" s="47" t="s">
        <v>65</v>
      </c>
      <c r="F5436" s="47" t="s">
        <v>2289</v>
      </c>
      <c r="G5436" s="47" t="s">
        <v>97</v>
      </c>
      <c r="H5436" s="47" t="s">
        <v>2232</v>
      </c>
      <c r="I5436" s="47" t="n">
        <v>2</v>
      </c>
    </row>
    <row r="5437" customFormat="false" ht="15" hidden="false" customHeight="false" outlineLevel="0" collapsed="false">
      <c r="A5437" s="47" t="s">
        <v>7678</v>
      </c>
      <c r="B5437" s="47" t="s">
        <v>1364</v>
      </c>
      <c r="C5437" s="48" t="n">
        <v>46126</v>
      </c>
      <c r="D5437" s="47" t="s">
        <v>74</v>
      </c>
      <c r="E5437" s="47" t="s">
        <v>65</v>
      </c>
      <c r="F5437" s="47" t="s">
        <v>2284</v>
      </c>
      <c r="G5437" s="47" t="s">
        <v>97</v>
      </c>
      <c r="H5437" s="47" t="s">
        <v>2232</v>
      </c>
      <c r="I5437" s="47" t="n">
        <v>4</v>
      </c>
    </row>
    <row r="5438" customFormat="false" ht="15" hidden="false" customHeight="false" outlineLevel="0" collapsed="false">
      <c r="A5438" s="47" t="s">
        <v>7679</v>
      </c>
      <c r="B5438" s="47" t="s">
        <v>1364</v>
      </c>
      <c r="C5438" s="48" t="n">
        <v>46126</v>
      </c>
      <c r="D5438" s="47" t="s">
        <v>74</v>
      </c>
      <c r="E5438" s="47" t="s">
        <v>65</v>
      </c>
      <c r="F5438" s="47" t="s">
        <v>2284</v>
      </c>
      <c r="G5438" s="47" t="s">
        <v>97</v>
      </c>
      <c r="H5438" s="47" t="s">
        <v>2232</v>
      </c>
      <c r="I5438" s="47" t="n">
        <v>5</v>
      </c>
    </row>
    <row r="5439" customFormat="false" ht="15" hidden="false" customHeight="false" outlineLevel="0" collapsed="false">
      <c r="A5439" s="47" t="s">
        <v>7680</v>
      </c>
      <c r="B5439" s="47" t="s">
        <v>1364</v>
      </c>
      <c r="C5439" s="48" t="n">
        <v>46126</v>
      </c>
      <c r="D5439" s="47" t="s">
        <v>74</v>
      </c>
      <c r="E5439" s="47" t="s">
        <v>65</v>
      </c>
      <c r="F5439" s="47" t="s">
        <v>2284</v>
      </c>
      <c r="G5439" s="47" t="s">
        <v>97</v>
      </c>
      <c r="H5439" s="47" t="s">
        <v>2232</v>
      </c>
      <c r="I5439" s="47" t="n">
        <v>4</v>
      </c>
    </row>
    <row r="5440" customFormat="false" ht="15" hidden="false" customHeight="false" outlineLevel="0" collapsed="false">
      <c r="A5440" s="47" t="s">
        <v>7681</v>
      </c>
      <c r="B5440" s="47" t="s">
        <v>1364</v>
      </c>
      <c r="C5440" s="48" t="n">
        <v>46126</v>
      </c>
      <c r="D5440" s="47" t="s">
        <v>74</v>
      </c>
      <c r="E5440" s="47" t="s">
        <v>65</v>
      </c>
      <c r="F5440" s="47" t="s">
        <v>2284</v>
      </c>
      <c r="G5440" s="47" t="s">
        <v>97</v>
      </c>
      <c r="H5440" s="47" t="s">
        <v>2232</v>
      </c>
      <c r="I5440" s="47" t="n">
        <v>5</v>
      </c>
    </row>
    <row r="5441" customFormat="false" ht="15" hidden="false" customHeight="false" outlineLevel="0" collapsed="false">
      <c r="A5441" s="47" t="s">
        <v>7682</v>
      </c>
      <c r="B5441" s="47" t="s">
        <v>1364</v>
      </c>
      <c r="C5441" s="48" t="n">
        <v>46126</v>
      </c>
      <c r="D5441" s="47" t="s">
        <v>74</v>
      </c>
      <c r="E5441" s="47" t="s">
        <v>65</v>
      </c>
      <c r="F5441" s="47" t="s">
        <v>2289</v>
      </c>
      <c r="G5441" s="47" t="s">
        <v>97</v>
      </c>
      <c r="H5441" s="47" t="s">
        <v>2232</v>
      </c>
      <c r="I5441" s="47" t="n">
        <v>4</v>
      </c>
    </row>
    <row r="5442" customFormat="false" ht="15" hidden="false" customHeight="false" outlineLevel="0" collapsed="false">
      <c r="A5442" s="47" t="s">
        <v>7683</v>
      </c>
      <c r="B5442" s="47" t="s">
        <v>1364</v>
      </c>
      <c r="C5442" s="48" t="n">
        <v>46126</v>
      </c>
      <c r="D5442" s="47" t="s">
        <v>74</v>
      </c>
      <c r="E5442" s="47" t="s">
        <v>65</v>
      </c>
      <c r="F5442" s="47" t="s">
        <v>2284</v>
      </c>
      <c r="G5442" s="47" t="s">
        <v>97</v>
      </c>
      <c r="H5442" s="47" t="s">
        <v>2232</v>
      </c>
      <c r="I5442" s="47" t="n">
        <v>5</v>
      </c>
    </row>
    <row r="5443" customFormat="false" ht="15" hidden="false" customHeight="false" outlineLevel="0" collapsed="false">
      <c r="A5443" s="47" t="s">
        <v>7684</v>
      </c>
      <c r="B5443" s="47" t="s">
        <v>1364</v>
      </c>
      <c r="C5443" s="48" t="n">
        <v>46126</v>
      </c>
      <c r="D5443" s="47" t="s">
        <v>74</v>
      </c>
      <c r="E5443" s="47" t="s">
        <v>65</v>
      </c>
      <c r="F5443" s="47" t="s">
        <v>2284</v>
      </c>
      <c r="G5443" s="47" t="s">
        <v>97</v>
      </c>
      <c r="H5443" s="47" t="s">
        <v>2232</v>
      </c>
      <c r="I5443" s="47" t="n">
        <v>6</v>
      </c>
    </row>
    <row r="5444" customFormat="false" ht="15" hidden="false" customHeight="false" outlineLevel="0" collapsed="false">
      <c r="A5444" s="47" t="s">
        <v>7685</v>
      </c>
      <c r="B5444" s="47" t="s">
        <v>1365</v>
      </c>
      <c r="C5444" s="48" t="n">
        <v>46126</v>
      </c>
      <c r="D5444" s="47" t="s">
        <v>75</v>
      </c>
      <c r="E5444" s="47" t="s">
        <v>65</v>
      </c>
      <c r="F5444" s="47" t="s">
        <v>2284</v>
      </c>
      <c r="G5444" s="47" t="s">
        <v>97</v>
      </c>
      <c r="H5444" s="47" t="s">
        <v>2232</v>
      </c>
      <c r="I5444" s="47" t="n">
        <v>5</v>
      </c>
    </row>
    <row r="5445" customFormat="false" ht="15" hidden="false" customHeight="false" outlineLevel="0" collapsed="false">
      <c r="A5445" s="47" t="s">
        <v>7686</v>
      </c>
      <c r="B5445" s="47" t="s">
        <v>1365</v>
      </c>
      <c r="C5445" s="48" t="n">
        <v>46126</v>
      </c>
      <c r="D5445" s="47" t="s">
        <v>75</v>
      </c>
      <c r="E5445" s="47" t="s">
        <v>65</v>
      </c>
      <c r="F5445" s="47" t="s">
        <v>2284</v>
      </c>
      <c r="G5445" s="47" t="s">
        <v>97</v>
      </c>
      <c r="H5445" s="47" t="s">
        <v>2232</v>
      </c>
      <c r="I5445" s="47" t="n">
        <v>4</v>
      </c>
    </row>
    <row r="5446" customFormat="false" ht="15" hidden="false" customHeight="false" outlineLevel="0" collapsed="false">
      <c r="A5446" s="47" t="s">
        <v>7687</v>
      </c>
      <c r="B5446" s="47" t="s">
        <v>1365</v>
      </c>
      <c r="C5446" s="48" t="n">
        <v>46126</v>
      </c>
      <c r="D5446" s="47" t="s">
        <v>75</v>
      </c>
      <c r="E5446" s="47" t="s">
        <v>65</v>
      </c>
      <c r="F5446" s="47" t="s">
        <v>2284</v>
      </c>
      <c r="G5446" s="47" t="s">
        <v>97</v>
      </c>
      <c r="H5446" s="47" t="s">
        <v>2232</v>
      </c>
      <c r="I5446" s="47" t="n">
        <v>2</v>
      </c>
    </row>
    <row r="5447" customFormat="false" ht="15" hidden="false" customHeight="false" outlineLevel="0" collapsed="false">
      <c r="A5447" s="47" t="s">
        <v>7688</v>
      </c>
      <c r="B5447" s="47" t="s">
        <v>1365</v>
      </c>
      <c r="C5447" s="48" t="n">
        <v>46126</v>
      </c>
      <c r="D5447" s="47" t="s">
        <v>75</v>
      </c>
      <c r="E5447" s="47" t="s">
        <v>65</v>
      </c>
      <c r="F5447" s="47" t="s">
        <v>2284</v>
      </c>
      <c r="G5447" s="47" t="s">
        <v>97</v>
      </c>
      <c r="H5447" s="47" t="s">
        <v>2232</v>
      </c>
      <c r="I5447" s="47" t="n">
        <v>3</v>
      </c>
    </row>
    <row r="5448" customFormat="false" ht="15" hidden="false" customHeight="false" outlineLevel="0" collapsed="false">
      <c r="A5448" s="47" t="s">
        <v>7689</v>
      </c>
      <c r="B5448" s="47" t="s">
        <v>1365</v>
      </c>
      <c r="C5448" s="48" t="n">
        <v>46126</v>
      </c>
      <c r="D5448" s="47" t="s">
        <v>75</v>
      </c>
      <c r="E5448" s="47" t="s">
        <v>65</v>
      </c>
      <c r="F5448" s="47" t="s">
        <v>2284</v>
      </c>
      <c r="G5448" s="47" t="s">
        <v>97</v>
      </c>
      <c r="H5448" s="47" t="s">
        <v>2232</v>
      </c>
      <c r="I5448" s="47" t="n">
        <v>3</v>
      </c>
    </row>
    <row r="5449" customFormat="false" ht="15" hidden="false" customHeight="false" outlineLevel="0" collapsed="false">
      <c r="A5449" s="47" t="s">
        <v>7690</v>
      </c>
      <c r="B5449" s="47" t="s">
        <v>1365</v>
      </c>
      <c r="C5449" s="48" t="n">
        <v>46126</v>
      </c>
      <c r="D5449" s="47" t="s">
        <v>75</v>
      </c>
      <c r="E5449" s="47" t="s">
        <v>65</v>
      </c>
      <c r="F5449" s="47" t="s">
        <v>2284</v>
      </c>
      <c r="G5449" s="47" t="s">
        <v>97</v>
      </c>
      <c r="H5449" s="47" t="s">
        <v>2232</v>
      </c>
      <c r="I5449" s="47" t="n">
        <v>3</v>
      </c>
    </row>
    <row r="5450" customFormat="false" ht="15" hidden="false" customHeight="false" outlineLevel="0" collapsed="false">
      <c r="A5450" s="47" t="s">
        <v>7691</v>
      </c>
      <c r="B5450" s="47" t="s">
        <v>1365</v>
      </c>
      <c r="C5450" s="48" t="n">
        <v>46126</v>
      </c>
      <c r="D5450" s="47" t="s">
        <v>75</v>
      </c>
      <c r="E5450" s="47" t="s">
        <v>65</v>
      </c>
      <c r="F5450" s="47" t="s">
        <v>2284</v>
      </c>
      <c r="G5450" s="47" t="s">
        <v>97</v>
      </c>
      <c r="H5450" s="47" t="s">
        <v>2232</v>
      </c>
      <c r="I5450" s="47" t="n">
        <v>5</v>
      </c>
    </row>
    <row r="5451" customFormat="false" ht="15" hidden="false" customHeight="false" outlineLevel="0" collapsed="false">
      <c r="A5451" s="47" t="s">
        <v>7692</v>
      </c>
      <c r="B5451" s="47" t="s">
        <v>1366</v>
      </c>
      <c r="C5451" s="48" t="n">
        <v>46127</v>
      </c>
      <c r="D5451" s="47" t="s">
        <v>73</v>
      </c>
      <c r="E5451" s="47" t="s">
        <v>62</v>
      </c>
      <c r="F5451" s="47" t="s">
        <v>2228</v>
      </c>
      <c r="G5451" s="47" t="s">
        <v>97</v>
      </c>
      <c r="H5451" s="47" t="s">
        <v>2232</v>
      </c>
      <c r="I5451" s="47" t="n">
        <v>4</v>
      </c>
    </row>
    <row r="5452" customFormat="false" ht="15" hidden="false" customHeight="false" outlineLevel="0" collapsed="false">
      <c r="A5452" s="47" t="s">
        <v>7693</v>
      </c>
      <c r="B5452" s="47" t="s">
        <v>1366</v>
      </c>
      <c r="C5452" s="48" t="n">
        <v>46127</v>
      </c>
      <c r="D5452" s="47" t="s">
        <v>73</v>
      </c>
      <c r="E5452" s="47" t="s">
        <v>62</v>
      </c>
      <c r="F5452" s="47" t="s">
        <v>2317</v>
      </c>
      <c r="G5452" s="47" t="s">
        <v>97</v>
      </c>
      <c r="H5452" s="47" t="s">
        <v>2232</v>
      </c>
      <c r="I5452" s="47" t="n">
        <v>6</v>
      </c>
    </row>
    <row r="5453" customFormat="false" ht="15" hidden="false" customHeight="false" outlineLevel="0" collapsed="false">
      <c r="A5453" s="47" t="s">
        <v>7694</v>
      </c>
      <c r="B5453" s="47" t="s">
        <v>1366</v>
      </c>
      <c r="C5453" s="48" t="n">
        <v>46127</v>
      </c>
      <c r="D5453" s="47" t="s">
        <v>73</v>
      </c>
      <c r="E5453" s="47" t="s">
        <v>62</v>
      </c>
      <c r="F5453" s="47" t="s">
        <v>2231</v>
      </c>
      <c r="G5453" s="47" t="s">
        <v>97</v>
      </c>
      <c r="H5453" s="47" t="s">
        <v>2232</v>
      </c>
      <c r="I5453" s="47" t="n">
        <v>4</v>
      </c>
    </row>
    <row r="5454" customFormat="false" ht="15" hidden="false" customHeight="false" outlineLevel="0" collapsed="false">
      <c r="A5454" s="47" t="s">
        <v>7695</v>
      </c>
      <c r="B5454" s="47" t="s">
        <v>1366</v>
      </c>
      <c r="C5454" s="48" t="n">
        <v>46127</v>
      </c>
      <c r="D5454" s="47" t="s">
        <v>73</v>
      </c>
      <c r="E5454" s="47" t="s">
        <v>62</v>
      </c>
      <c r="F5454" s="47" t="s">
        <v>2231</v>
      </c>
      <c r="G5454" s="47" t="s">
        <v>97</v>
      </c>
      <c r="H5454" s="47" t="s">
        <v>2232</v>
      </c>
      <c r="I5454" s="47" t="n">
        <v>2</v>
      </c>
    </row>
    <row r="5455" customFormat="false" ht="15" hidden="false" customHeight="false" outlineLevel="0" collapsed="false">
      <c r="A5455" s="47" t="s">
        <v>7696</v>
      </c>
      <c r="B5455" s="47" t="s">
        <v>1367</v>
      </c>
      <c r="C5455" s="48" t="n">
        <v>46127</v>
      </c>
      <c r="D5455" s="47" t="s">
        <v>74</v>
      </c>
      <c r="E5455" s="47" t="s">
        <v>62</v>
      </c>
      <c r="F5455" s="47" t="s">
        <v>2228</v>
      </c>
      <c r="G5455" s="47" t="s">
        <v>94</v>
      </c>
      <c r="H5455" s="47" t="s">
        <v>2229</v>
      </c>
      <c r="I5455" s="47" t="n">
        <v>170</v>
      </c>
    </row>
    <row r="5456" customFormat="false" ht="15" hidden="false" customHeight="false" outlineLevel="0" collapsed="false">
      <c r="A5456" s="47" t="s">
        <v>7697</v>
      </c>
      <c r="B5456" s="47" t="s">
        <v>1367</v>
      </c>
      <c r="C5456" s="48" t="n">
        <v>46127</v>
      </c>
      <c r="D5456" s="47" t="s">
        <v>74</v>
      </c>
      <c r="E5456" s="47" t="s">
        <v>62</v>
      </c>
      <c r="F5456" s="47" t="s">
        <v>2228</v>
      </c>
      <c r="G5456" s="47" t="s">
        <v>97</v>
      </c>
      <c r="H5456" s="47" t="s">
        <v>2232</v>
      </c>
      <c r="I5456" s="47" t="n">
        <v>2</v>
      </c>
    </row>
    <row r="5457" customFormat="false" ht="15" hidden="false" customHeight="false" outlineLevel="0" collapsed="false">
      <c r="A5457" s="47" t="s">
        <v>7698</v>
      </c>
      <c r="B5457" s="47" t="s">
        <v>1369</v>
      </c>
      <c r="C5457" s="48" t="n">
        <v>46127</v>
      </c>
      <c r="D5457" s="47" t="s">
        <v>75</v>
      </c>
      <c r="E5457" s="47" t="s">
        <v>62</v>
      </c>
      <c r="F5457" s="47" t="s">
        <v>2231</v>
      </c>
      <c r="G5457" s="47" t="s">
        <v>93</v>
      </c>
      <c r="H5457" s="47" t="s">
        <v>2253</v>
      </c>
      <c r="I5457" s="47" t="n">
        <v>12</v>
      </c>
    </row>
    <row r="5458" customFormat="false" ht="15" hidden="false" customHeight="false" outlineLevel="0" collapsed="false">
      <c r="A5458" s="47" t="s">
        <v>7699</v>
      </c>
      <c r="B5458" s="47" t="s">
        <v>1369</v>
      </c>
      <c r="C5458" s="48" t="n">
        <v>46127</v>
      </c>
      <c r="D5458" s="47" t="s">
        <v>75</v>
      </c>
      <c r="E5458" s="47" t="s">
        <v>62</v>
      </c>
      <c r="F5458" s="47" t="s">
        <v>2231</v>
      </c>
      <c r="G5458" s="47" t="s">
        <v>93</v>
      </c>
      <c r="H5458" s="47" t="s">
        <v>2253</v>
      </c>
      <c r="I5458" s="47" t="n">
        <v>48</v>
      </c>
    </row>
    <row r="5459" customFormat="false" ht="15" hidden="false" customHeight="false" outlineLevel="0" collapsed="false">
      <c r="A5459" s="47" t="s">
        <v>7700</v>
      </c>
      <c r="B5459" s="47" t="s">
        <v>1369</v>
      </c>
      <c r="C5459" s="48" t="n">
        <v>46127</v>
      </c>
      <c r="D5459" s="47" t="s">
        <v>75</v>
      </c>
      <c r="E5459" s="47" t="s">
        <v>62</v>
      </c>
      <c r="F5459" s="47" t="s">
        <v>2231</v>
      </c>
      <c r="G5459" s="47" t="s">
        <v>93</v>
      </c>
      <c r="H5459" s="47" t="s">
        <v>2253</v>
      </c>
      <c r="I5459" s="47" t="n">
        <v>35</v>
      </c>
    </row>
    <row r="5460" customFormat="false" ht="15" hidden="false" customHeight="false" outlineLevel="0" collapsed="false">
      <c r="A5460" s="47" t="s">
        <v>7701</v>
      </c>
      <c r="B5460" s="47" t="s">
        <v>1369</v>
      </c>
      <c r="C5460" s="48" t="n">
        <v>46127</v>
      </c>
      <c r="D5460" s="47" t="s">
        <v>75</v>
      </c>
      <c r="E5460" s="47" t="s">
        <v>62</v>
      </c>
      <c r="F5460" s="47" t="s">
        <v>2228</v>
      </c>
      <c r="G5460" s="47" t="s">
        <v>97</v>
      </c>
      <c r="H5460" s="47" t="s">
        <v>2232</v>
      </c>
      <c r="I5460" s="47" t="n">
        <v>3</v>
      </c>
    </row>
    <row r="5461" customFormat="false" ht="15" hidden="false" customHeight="false" outlineLevel="0" collapsed="false">
      <c r="A5461" s="47" t="s">
        <v>7702</v>
      </c>
      <c r="B5461" s="47" t="s">
        <v>1369</v>
      </c>
      <c r="C5461" s="48" t="n">
        <v>46127</v>
      </c>
      <c r="D5461" s="47" t="s">
        <v>75</v>
      </c>
      <c r="E5461" s="47" t="s">
        <v>62</v>
      </c>
      <c r="F5461" s="47" t="s">
        <v>2231</v>
      </c>
      <c r="G5461" s="47" t="s">
        <v>97</v>
      </c>
      <c r="H5461" s="47" t="s">
        <v>2232</v>
      </c>
      <c r="I5461" s="47" t="n">
        <v>6</v>
      </c>
    </row>
    <row r="5462" customFormat="false" ht="15" hidden="false" customHeight="false" outlineLevel="0" collapsed="false">
      <c r="A5462" s="47" t="s">
        <v>7703</v>
      </c>
      <c r="B5462" s="47" t="s">
        <v>1369</v>
      </c>
      <c r="C5462" s="48" t="n">
        <v>46127</v>
      </c>
      <c r="D5462" s="47" t="s">
        <v>75</v>
      </c>
      <c r="E5462" s="47" t="s">
        <v>62</v>
      </c>
      <c r="F5462" s="47" t="s">
        <v>2231</v>
      </c>
      <c r="G5462" s="47" t="s">
        <v>97</v>
      </c>
      <c r="H5462" s="47" t="s">
        <v>2232</v>
      </c>
      <c r="I5462" s="47" t="n">
        <v>7</v>
      </c>
    </row>
    <row r="5463" customFormat="false" ht="15" hidden="false" customHeight="false" outlineLevel="0" collapsed="false">
      <c r="A5463" s="47" t="s">
        <v>7704</v>
      </c>
      <c r="B5463" s="47" t="s">
        <v>1369</v>
      </c>
      <c r="C5463" s="48" t="n">
        <v>46127</v>
      </c>
      <c r="D5463" s="47" t="s">
        <v>75</v>
      </c>
      <c r="E5463" s="47" t="s">
        <v>62</v>
      </c>
      <c r="F5463" s="47" t="s">
        <v>2231</v>
      </c>
      <c r="G5463" s="47" t="s">
        <v>97</v>
      </c>
      <c r="H5463" s="47" t="s">
        <v>2232</v>
      </c>
      <c r="I5463" s="47" t="n">
        <v>7</v>
      </c>
    </row>
    <row r="5464" customFormat="false" ht="15" hidden="false" customHeight="false" outlineLevel="0" collapsed="false">
      <c r="A5464" s="47" t="s">
        <v>7705</v>
      </c>
      <c r="B5464" s="47" t="s">
        <v>1370</v>
      </c>
      <c r="C5464" s="48" t="n">
        <v>46127</v>
      </c>
      <c r="D5464" s="47" t="s">
        <v>73</v>
      </c>
      <c r="E5464" s="47" t="s">
        <v>63</v>
      </c>
      <c r="F5464" s="47" t="s">
        <v>2252</v>
      </c>
      <c r="G5464" s="47" t="s">
        <v>97</v>
      </c>
      <c r="H5464" s="47" t="s">
        <v>2232</v>
      </c>
      <c r="I5464" s="47" t="n">
        <v>6</v>
      </c>
    </row>
    <row r="5465" customFormat="false" ht="15" hidden="false" customHeight="false" outlineLevel="0" collapsed="false">
      <c r="A5465" s="47" t="s">
        <v>7706</v>
      </c>
      <c r="B5465" s="47" t="s">
        <v>1370</v>
      </c>
      <c r="C5465" s="48" t="n">
        <v>46127</v>
      </c>
      <c r="D5465" s="47" t="s">
        <v>73</v>
      </c>
      <c r="E5465" s="47" t="s">
        <v>63</v>
      </c>
      <c r="F5465" s="47" t="s">
        <v>2255</v>
      </c>
      <c r="G5465" s="47" t="s">
        <v>97</v>
      </c>
      <c r="H5465" s="47" t="s">
        <v>2232</v>
      </c>
      <c r="I5465" s="47" t="n">
        <v>3</v>
      </c>
    </row>
    <row r="5466" customFormat="false" ht="15" hidden="false" customHeight="false" outlineLevel="0" collapsed="false">
      <c r="A5466" s="47" t="s">
        <v>7707</v>
      </c>
      <c r="B5466" s="47" t="s">
        <v>1370</v>
      </c>
      <c r="C5466" s="48" t="n">
        <v>46127</v>
      </c>
      <c r="D5466" s="47" t="s">
        <v>73</v>
      </c>
      <c r="E5466" s="47" t="s">
        <v>63</v>
      </c>
      <c r="F5466" s="47" t="s">
        <v>2255</v>
      </c>
      <c r="G5466" s="47" t="s">
        <v>97</v>
      </c>
      <c r="H5466" s="47" t="s">
        <v>2232</v>
      </c>
      <c r="I5466" s="47" t="n">
        <v>7</v>
      </c>
    </row>
    <row r="5467" customFormat="false" ht="15" hidden="false" customHeight="false" outlineLevel="0" collapsed="false">
      <c r="A5467" s="47" t="s">
        <v>7708</v>
      </c>
      <c r="B5467" s="47" t="s">
        <v>1370</v>
      </c>
      <c r="C5467" s="48" t="n">
        <v>46127</v>
      </c>
      <c r="D5467" s="47" t="s">
        <v>73</v>
      </c>
      <c r="E5467" s="47" t="s">
        <v>63</v>
      </c>
      <c r="F5467" s="47" t="s">
        <v>2255</v>
      </c>
      <c r="G5467" s="47" t="s">
        <v>97</v>
      </c>
      <c r="H5467" s="47" t="s">
        <v>2232</v>
      </c>
      <c r="I5467" s="47" t="n">
        <v>2</v>
      </c>
    </row>
    <row r="5468" customFormat="false" ht="15" hidden="false" customHeight="false" outlineLevel="0" collapsed="false">
      <c r="A5468" s="47" t="s">
        <v>7709</v>
      </c>
      <c r="B5468" s="47" t="s">
        <v>1372</v>
      </c>
      <c r="C5468" s="48" t="n">
        <v>46127</v>
      </c>
      <c r="D5468" s="47" t="s">
        <v>74</v>
      </c>
      <c r="E5468" s="47" t="s">
        <v>63</v>
      </c>
      <c r="F5468" s="47" t="s">
        <v>2255</v>
      </c>
      <c r="G5468" s="47" t="s">
        <v>95</v>
      </c>
      <c r="H5468" s="47" t="s">
        <v>2245</v>
      </c>
      <c r="I5468" s="47" t="n">
        <v>40</v>
      </c>
    </row>
    <row r="5469" customFormat="false" ht="15" hidden="false" customHeight="false" outlineLevel="0" collapsed="false">
      <c r="A5469" s="47" t="s">
        <v>7710</v>
      </c>
      <c r="B5469" s="47" t="s">
        <v>1372</v>
      </c>
      <c r="C5469" s="48" t="n">
        <v>46127</v>
      </c>
      <c r="D5469" s="47" t="s">
        <v>74</v>
      </c>
      <c r="E5469" s="47" t="s">
        <v>63</v>
      </c>
      <c r="F5469" s="47" t="s">
        <v>2260</v>
      </c>
      <c r="G5469" s="47" t="s">
        <v>97</v>
      </c>
      <c r="H5469" s="47" t="s">
        <v>2232</v>
      </c>
      <c r="I5469" s="47" t="n">
        <v>4</v>
      </c>
    </row>
    <row r="5470" customFormat="false" ht="15" hidden="false" customHeight="false" outlineLevel="0" collapsed="false">
      <c r="A5470" s="47" t="s">
        <v>7711</v>
      </c>
      <c r="B5470" s="47" t="s">
        <v>1373</v>
      </c>
      <c r="C5470" s="48" t="n">
        <v>46127</v>
      </c>
      <c r="D5470" s="47" t="s">
        <v>75</v>
      </c>
      <c r="E5470" s="47" t="s">
        <v>63</v>
      </c>
      <c r="F5470" s="47" t="s">
        <v>2255</v>
      </c>
      <c r="G5470" s="47" t="s">
        <v>93</v>
      </c>
      <c r="H5470" s="47" t="s">
        <v>2253</v>
      </c>
      <c r="I5470" s="47" t="n">
        <v>45</v>
      </c>
    </row>
    <row r="5471" customFormat="false" ht="15" hidden="false" customHeight="false" outlineLevel="0" collapsed="false">
      <c r="A5471" s="47" t="s">
        <v>7712</v>
      </c>
      <c r="B5471" s="47" t="s">
        <v>1373</v>
      </c>
      <c r="C5471" s="48" t="n">
        <v>46127</v>
      </c>
      <c r="D5471" s="47" t="s">
        <v>75</v>
      </c>
      <c r="E5471" s="47" t="s">
        <v>63</v>
      </c>
      <c r="F5471" s="47" t="s">
        <v>2255</v>
      </c>
      <c r="G5471" s="47" t="s">
        <v>93</v>
      </c>
      <c r="H5471" s="47" t="s">
        <v>2253</v>
      </c>
      <c r="I5471" s="47" t="n">
        <v>124</v>
      </c>
    </row>
    <row r="5472" customFormat="false" ht="15" hidden="false" customHeight="false" outlineLevel="0" collapsed="false">
      <c r="A5472" s="47" t="s">
        <v>7713</v>
      </c>
      <c r="B5472" s="47" t="s">
        <v>1373</v>
      </c>
      <c r="C5472" s="48" t="n">
        <v>46127</v>
      </c>
      <c r="D5472" s="47" t="s">
        <v>75</v>
      </c>
      <c r="E5472" s="47" t="s">
        <v>63</v>
      </c>
      <c r="F5472" s="47" t="s">
        <v>2255</v>
      </c>
      <c r="G5472" s="47" t="s">
        <v>93</v>
      </c>
      <c r="H5472" s="47" t="s">
        <v>2253</v>
      </c>
      <c r="I5472" s="47" t="n">
        <v>73</v>
      </c>
    </row>
    <row r="5473" customFormat="false" ht="15" hidden="false" customHeight="false" outlineLevel="0" collapsed="false">
      <c r="A5473" s="47" t="s">
        <v>7714</v>
      </c>
      <c r="B5473" s="47" t="s">
        <v>1373</v>
      </c>
      <c r="C5473" s="48" t="n">
        <v>46127</v>
      </c>
      <c r="D5473" s="47" t="s">
        <v>75</v>
      </c>
      <c r="E5473" s="47" t="s">
        <v>63</v>
      </c>
      <c r="F5473" s="47" t="s">
        <v>2255</v>
      </c>
      <c r="G5473" s="47" t="s">
        <v>93</v>
      </c>
      <c r="H5473" s="47" t="s">
        <v>2253</v>
      </c>
      <c r="I5473" s="47" t="n">
        <v>31</v>
      </c>
    </row>
    <row r="5474" customFormat="false" ht="15" hidden="false" customHeight="false" outlineLevel="0" collapsed="false">
      <c r="A5474" s="47" t="s">
        <v>7715</v>
      </c>
      <c r="B5474" s="47" t="s">
        <v>1373</v>
      </c>
      <c r="C5474" s="48" t="n">
        <v>46127</v>
      </c>
      <c r="D5474" s="47" t="s">
        <v>75</v>
      </c>
      <c r="E5474" s="47" t="s">
        <v>63</v>
      </c>
      <c r="F5474" s="47" t="s">
        <v>2255</v>
      </c>
      <c r="G5474" s="47" t="s">
        <v>97</v>
      </c>
      <c r="H5474" s="47" t="s">
        <v>2232</v>
      </c>
      <c r="I5474" s="47" t="n">
        <v>4</v>
      </c>
    </row>
    <row r="5475" customFormat="false" ht="15" hidden="false" customHeight="false" outlineLevel="0" collapsed="false">
      <c r="A5475" s="47" t="s">
        <v>7716</v>
      </c>
      <c r="B5475" s="47" t="s">
        <v>1373</v>
      </c>
      <c r="C5475" s="48" t="n">
        <v>46127</v>
      </c>
      <c r="D5475" s="47" t="s">
        <v>75</v>
      </c>
      <c r="E5475" s="47" t="s">
        <v>63</v>
      </c>
      <c r="F5475" s="47" t="s">
        <v>2252</v>
      </c>
      <c r="G5475" s="47" t="s">
        <v>97</v>
      </c>
      <c r="H5475" s="47" t="s">
        <v>2232</v>
      </c>
      <c r="I5475" s="47" t="n">
        <v>2</v>
      </c>
    </row>
    <row r="5476" customFormat="false" ht="15" hidden="false" customHeight="false" outlineLevel="0" collapsed="false">
      <c r="A5476" s="47" t="s">
        <v>7717</v>
      </c>
      <c r="B5476" s="47" t="s">
        <v>1373</v>
      </c>
      <c r="C5476" s="48" t="n">
        <v>46127</v>
      </c>
      <c r="D5476" s="47" t="s">
        <v>75</v>
      </c>
      <c r="E5476" s="47" t="s">
        <v>63</v>
      </c>
      <c r="F5476" s="47" t="s">
        <v>2255</v>
      </c>
      <c r="G5476" s="47" t="s">
        <v>97</v>
      </c>
      <c r="H5476" s="47" t="s">
        <v>2232</v>
      </c>
      <c r="I5476" s="47" t="n">
        <v>4</v>
      </c>
    </row>
    <row r="5477" customFormat="false" ht="15" hidden="false" customHeight="false" outlineLevel="0" collapsed="false">
      <c r="A5477" s="47" t="s">
        <v>7718</v>
      </c>
      <c r="B5477" s="47" t="s">
        <v>1373</v>
      </c>
      <c r="C5477" s="48" t="n">
        <v>46127</v>
      </c>
      <c r="D5477" s="47" t="s">
        <v>75</v>
      </c>
      <c r="E5477" s="47" t="s">
        <v>63</v>
      </c>
      <c r="F5477" s="47" t="s">
        <v>2255</v>
      </c>
      <c r="G5477" s="47" t="s">
        <v>97</v>
      </c>
      <c r="H5477" s="47" t="s">
        <v>2232</v>
      </c>
      <c r="I5477" s="47" t="n">
        <v>3</v>
      </c>
    </row>
    <row r="5478" customFormat="false" ht="15" hidden="false" customHeight="false" outlineLevel="0" collapsed="false">
      <c r="A5478" s="47" t="s">
        <v>7719</v>
      </c>
      <c r="B5478" s="47" t="s">
        <v>1373</v>
      </c>
      <c r="C5478" s="48" t="n">
        <v>46127</v>
      </c>
      <c r="D5478" s="47" t="s">
        <v>75</v>
      </c>
      <c r="E5478" s="47" t="s">
        <v>63</v>
      </c>
      <c r="F5478" s="47" t="s">
        <v>2255</v>
      </c>
      <c r="G5478" s="47" t="s">
        <v>97</v>
      </c>
      <c r="H5478" s="47" t="s">
        <v>2232</v>
      </c>
      <c r="I5478" s="47" t="n">
        <v>3</v>
      </c>
    </row>
    <row r="5479" customFormat="false" ht="15" hidden="false" customHeight="false" outlineLevel="0" collapsed="false">
      <c r="A5479" s="47" t="s">
        <v>7720</v>
      </c>
      <c r="B5479" s="47" t="s">
        <v>1373</v>
      </c>
      <c r="C5479" s="48" t="n">
        <v>46127</v>
      </c>
      <c r="D5479" s="47" t="s">
        <v>75</v>
      </c>
      <c r="E5479" s="47" t="s">
        <v>63</v>
      </c>
      <c r="F5479" s="47" t="s">
        <v>2252</v>
      </c>
      <c r="G5479" s="47" t="s">
        <v>97</v>
      </c>
      <c r="H5479" s="47" t="s">
        <v>2232</v>
      </c>
      <c r="I5479" s="47" t="n">
        <v>2</v>
      </c>
    </row>
    <row r="5480" customFormat="false" ht="15" hidden="false" customHeight="false" outlineLevel="0" collapsed="false">
      <c r="A5480" s="47" t="s">
        <v>7721</v>
      </c>
      <c r="B5480" s="47" t="s">
        <v>1373</v>
      </c>
      <c r="C5480" s="48" t="n">
        <v>46127</v>
      </c>
      <c r="D5480" s="47" t="s">
        <v>75</v>
      </c>
      <c r="E5480" s="47" t="s">
        <v>63</v>
      </c>
      <c r="F5480" s="47" t="s">
        <v>2252</v>
      </c>
      <c r="G5480" s="47" t="s">
        <v>97</v>
      </c>
      <c r="H5480" s="47" t="s">
        <v>2232</v>
      </c>
      <c r="I5480" s="47" t="n">
        <v>3</v>
      </c>
    </row>
    <row r="5481" customFormat="false" ht="15" hidden="false" customHeight="false" outlineLevel="0" collapsed="false">
      <c r="A5481" s="47" t="s">
        <v>7722</v>
      </c>
      <c r="B5481" s="47" t="s">
        <v>1373</v>
      </c>
      <c r="C5481" s="48" t="n">
        <v>46127</v>
      </c>
      <c r="D5481" s="47" t="s">
        <v>75</v>
      </c>
      <c r="E5481" s="47" t="s">
        <v>63</v>
      </c>
      <c r="F5481" s="47" t="s">
        <v>2260</v>
      </c>
      <c r="G5481" s="47" t="s">
        <v>97</v>
      </c>
      <c r="H5481" s="47" t="s">
        <v>2232</v>
      </c>
      <c r="I5481" s="47" t="n">
        <v>2</v>
      </c>
    </row>
    <row r="5482" customFormat="false" ht="15" hidden="false" customHeight="false" outlineLevel="0" collapsed="false">
      <c r="A5482" s="47" t="s">
        <v>7723</v>
      </c>
      <c r="B5482" s="47" t="s">
        <v>1374</v>
      </c>
      <c r="C5482" s="48" t="n">
        <v>46127</v>
      </c>
      <c r="D5482" s="47" t="s">
        <v>73</v>
      </c>
      <c r="E5482" s="47" t="s">
        <v>64</v>
      </c>
      <c r="F5482" s="47" t="s">
        <v>2280</v>
      </c>
      <c r="G5482" s="47" t="s">
        <v>93</v>
      </c>
      <c r="H5482" s="47" t="s">
        <v>2253</v>
      </c>
      <c r="I5482" s="47" t="n">
        <v>5</v>
      </c>
    </row>
    <row r="5483" customFormat="false" ht="15" hidden="false" customHeight="false" outlineLevel="0" collapsed="false">
      <c r="A5483" s="47" t="s">
        <v>7724</v>
      </c>
      <c r="B5483" s="47" t="s">
        <v>1374</v>
      </c>
      <c r="C5483" s="48" t="n">
        <v>46127</v>
      </c>
      <c r="D5483" s="47" t="s">
        <v>73</v>
      </c>
      <c r="E5483" s="47" t="s">
        <v>64</v>
      </c>
      <c r="F5483" s="47" t="s">
        <v>2280</v>
      </c>
      <c r="G5483" s="47" t="s">
        <v>97</v>
      </c>
      <c r="H5483" s="47" t="s">
        <v>2232</v>
      </c>
      <c r="I5483" s="47" t="n">
        <v>7</v>
      </c>
    </row>
    <row r="5484" customFormat="false" ht="15" hidden="false" customHeight="false" outlineLevel="0" collapsed="false">
      <c r="A5484" s="47" t="s">
        <v>7725</v>
      </c>
      <c r="B5484" s="47" t="s">
        <v>1374</v>
      </c>
      <c r="C5484" s="48" t="n">
        <v>46127</v>
      </c>
      <c r="D5484" s="47" t="s">
        <v>73</v>
      </c>
      <c r="E5484" s="47" t="s">
        <v>64</v>
      </c>
      <c r="F5484" s="47" t="s">
        <v>2278</v>
      </c>
      <c r="G5484" s="47" t="s">
        <v>97</v>
      </c>
      <c r="H5484" s="47" t="s">
        <v>2232</v>
      </c>
      <c r="I5484" s="47" t="n">
        <v>2</v>
      </c>
    </row>
    <row r="5485" customFormat="false" ht="15" hidden="false" customHeight="false" outlineLevel="0" collapsed="false">
      <c r="A5485" s="47" t="s">
        <v>7726</v>
      </c>
      <c r="B5485" s="47" t="s">
        <v>1374</v>
      </c>
      <c r="C5485" s="48" t="n">
        <v>46127</v>
      </c>
      <c r="D5485" s="47" t="s">
        <v>73</v>
      </c>
      <c r="E5485" s="47" t="s">
        <v>64</v>
      </c>
      <c r="F5485" s="47" t="s">
        <v>2278</v>
      </c>
      <c r="G5485" s="47" t="s">
        <v>97</v>
      </c>
      <c r="H5485" s="47" t="s">
        <v>2232</v>
      </c>
      <c r="I5485" s="47" t="n">
        <v>5</v>
      </c>
    </row>
    <row r="5486" customFormat="false" ht="15" hidden="false" customHeight="false" outlineLevel="0" collapsed="false">
      <c r="A5486" s="47" t="s">
        <v>7727</v>
      </c>
      <c r="B5486" s="47" t="s">
        <v>1374</v>
      </c>
      <c r="C5486" s="48" t="n">
        <v>46127</v>
      </c>
      <c r="D5486" s="47" t="s">
        <v>73</v>
      </c>
      <c r="E5486" s="47" t="s">
        <v>64</v>
      </c>
      <c r="F5486" s="47" t="s">
        <v>2278</v>
      </c>
      <c r="G5486" s="47" t="s">
        <v>98</v>
      </c>
      <c r="H5486" s="47" t="s">
        <v>2382</v>
      </c>
      <c r="I5486" s="47" t="n">
        <v>26</v>
      </c>
    </row>
    <row r="5487" customFormat="false" ht="15" hidden="false" customHeight="false" outlineLevel="0" collapsed="false">
      <c r="A5487" s="47" t="s">
        <v>7728</v>
      </c>
      <c r="B5487" s="47" t="s">
        <v>1376</v>
      </c>
      <c r="C5487" s="48" t="n">
        <v>46127</v>
      </c>
      <c r="D5487" s="47" t="s">
        <v>74</v>
      </c>
      <c r="E5487" s="47" t="s">
        <v>64</v>
      </c>
      <c r="F5487" s="47" t="s">
        <v>2278</v>
      </c>
      <c r="G5487" s="47" t="s">
        <v>97</v>
      </c>
      <c r="H5487" s="47" t="s">
        <v>2232</v>
      </c>
      <c r="I5487" s="47" t="n">
        <v>6</v>
      </c>
    </row>
    <row r="5488" customFormat="false" ht="15" hidden="false" customHeight="false" outlineLevel="0" collapsed="false">
      <c r="A5488" s="47" t="s">
        <v>7729</v>
      </c>
      <c r="B5488" s="47" t="s">
        <v>1377</v>
      </c>
      <c r="C5488" s="48" t="n">
        <v>46127</v>
      </c>
      <c r="D5488" s="47" t="s">
        <v>73</v>
      </c>
      <c r="E5488" s="47" t="s">
        <v>65</v>
      </c>
      <c r="F5488" s="47" t="s">
        <v>2289</v>
      </c>
      <c r="G5488" s="47" t="s">
        <v>97</v>
      </c>
      <c r="H5488" s="47" t="s">
        <v>2232</v>
      </c>
      <c r="I5488" s="47" t="n">
        <v>2</v>
      </c>
    </row>
    <row r="5489" customFormat="false" ht="15" hidden="false" customHeight="false" outlineLevel="0" collapsed="false">
      <c r="A5489" s="47" t="s">
        <v>7730</v>
      </c>
      <c r="B5489" s="47" t="s">
        <v>1377</v>
      </c>
      <c r="C5489" s="48" t="n">
        <v>46127</v>
      </c>
      <c r="D5489" s="47" t="s">
        <v>73</v>
      </c>
      <c r="E5489" s="47" t="s">
        <v>65</v>
      </c>
      <c r="F5489" s="47" t="s">
        <v>2284</v>
      </c>
      <c r="G5489" s="47" t="s">
        <v>97</v>
      </c>
      <c r="H5489" s="47" t="s">
        <v>2232</v>
      </c>
      <c r="I5489" s="47" t="n">
        <v>6</v>
      </c>
    </row>
    <row r="5490" customFormat="false" ht="15" hidden="false" customHeight="false" outlineLevel="0" collapsed="false">
      <c r="A5490" s="47" t="s">
        <v>7731</v>
      </c>
      <c r="B5490" s="47" t="s">
        <v>1377</v>
      </c>
      <c r="C5490" s="48" t="n">
        <v>46127</v>
      </c>
      <c r="D5490" s="47" t="s">
        <v>73</v>
      </c>
      <c r="E5490" s="47" t="s">
        <v>65</v>
      </c>
      <c r="F5490" s="47" t="s">
        <v>2284</v>
      </c>
      <c r="G5490" s="47" t="s">
        <v>97</v>
      </c>
      <c r="H5490" s="47" t="s">
        <v>2232</v>
      </c>
      <c r="I5490" s="47" t="n">
        <v>5</v>
      </c>
    </row>
    <row r="5491" customFormat="false" ht="15" hidden="false" customHeight="false" outlineLevel="0" collapsed="false">
      <c r="A5491" s="47" t="s">
        <v>7732</v>
      </c>
      <c r="B5491" s="47" t="s">
        <v>1377</v>
      </c>
      <c r="C5491" s="48" t="n">
        <v>46127</v>
      </c>
      <c r="D5491" s="47" t="s">
        <v>73</v>
      </c>
      <c r="E5491" s="47" t="s">
        <v>65</v>
      </c>
      <c r="F5491" s="47" t="s">
        <v>2289</v>
      </c>
      <c r="G5491" s="47" t="s">
        <v>97</v>
      </c>
      <c r="H5491" s="47" t="s">
        <v>2232</v>
      </c>
      <c r="I5491" s="47" t="n">
        <v>2</v>
      </c>
    </row>
    <row r="5492" customFormat="false" ht="15" hidden="false" customHeight="false" outlineLevel="0" collapsed="false">
      <c r="A5492" s="47" t="s">
        <v>7733</v>
      </c>
      <c r="B5492" s="47" t="s">
        <v>1377</v>
      </c>
      <c r="C5492" s="48" t="n">
        <v>46127</v>
      </c>
      <c r="D5492" s="47" t="s">
        <v>73</v>
      </c>
      <c r="E5492" s="47" t="s">
        <v>65</v>
      </c>
      <c r="F5492" s="47" t="s">
        <v>2289</v>
      </c>
      <c r="G5492" s="47" t="s">
        <v>97</v>
      </c>
      <c r="H5492" s="47" t="s">
        <v>2232</v>
      </c>
      <c r="I5492" s="47" t="n">
        <v>3</v>
      </c>
    </row>
    <row r="5493" customFormat="false" ht="15" hidden="false" customHeight="false" outlineLevel="0" collapsed="false">
      <c r="A5493" s="47" t="s">
        <v>7734</v>
      </c>
      <c r="B5493" s="47" t="s">
        <v>1377</v>
      </c>
      <c r="C5493" s="48" t="n">
        <v>46127</v>
      </c>
      <c r="D5493" s="47" t="s">
        <v>73</v>
      </c>
      <c r="E5493" s="47" t="s">
        <v>65</v>
      </c>
      <c r="F5493" s="47" t="s">
        <v>2289</v>
      </c>
      <c r="G5493" s="47" t="s">
        <v>97</v>
      </c>
      <c r="H5493" s="47" t="s">
        <v>2232</v>
      </c>
      <c r="I5493" s="47" t="n">
        <v>3</v>
      </c>
    </row>
    <row r="5494" customFormat="false" ht="15" hidden="false" customHeight="false" outlineLevel="0" collapsed="false">
      <c r="A5494" s="47" t="s">
        <v>7735</v>
      </c>
      <c r="B5494" s="47" t="s">
        <v>1377</v>
      </c>
      <c r="C5494" s="48" t="n">
        <v>46127</v>
      </c>
      <c r="D5494" s="47" t="s">
        <v>73</v>
      </c>
      <c r="E5494" s="47" t="s">
        <v>65</v>
      </c>
      <c r="F5494" s="47" t="s">
        <v>2289</v>
      </c>
      <c r="G5494" s="47" t="s">
        <v>97</v>
      </c>
      <c r="H5494" s="47" t="s">
        <v>2232</v>
      </c>
      <c r="I5494" s="47" t="n">
        <v>4</v>
      </c>
    </row>
    <row r="5495" customFormat="false" ht="15" hidden="false" customHeight="false" outlineLevel="0" collapsed="false">
      <c r="A5495" s="47" t="s">
        <v>7736</v>
      </c>
      <c r="B5495" s="47" t="s">
        <v>1378</v>
      </c>
      <c r="C5495" s="48" t="n">
        <v>46127</v>
      </c>
      <c r="D5495" s="47" t="s">
        <v>74</v>
      </c>
      <c r="E5495" s="47" t="s">
        <v>65</v>
      </c>
      <c r="F5495" s="47" t="s">
        <v>2289</v>
      </c>
      <c r="G5495" s="47" t="s">
        <v>93</v>
      </c>
      <c r="H5495" s="47" t="s">
        <v>2253</v>
      </c>
      <c r="I5495" s="47" t="n">
        <v>14</v>
      </c>
    </row>
    <row r="5496" customFormat="false" ht="15" hidden="false" customHeight="false" outlineLevel="0" collapsed="false">
      <c r="A5496" s="47" t="s">
        <v>7737</v>
      </c>
      <c r="B5496" s="47" t="s">
        <v>1378</v>
      </c>
      <c r="C5496" s="48" t="n">
        <v>46127</v>
      </c>
      <c r="D5496" s="47" t="s">
        <v>74</v>
      </c>
      <c r="E5496" s="47" t="s">
        <v>65</v>
      </c>
      <c r="F5496" s="47" t="s">
        <v>2284</v>
      </c>
      <c r="G5496" s="47" t="s">
        <v>95</v>
      </c>
      <c r="H5496" s="47" t="s">
        <v>2245</v>
      </c>
      <c r="I5496" s="47" t="n">
        <v>14</v>
      </c>
    </row>
    <row r="5497" customFormat="false" ht="15" hidden="false" customHeight="false" outlineLevel="0" collapsed="false">
      <c r="A5497" s="47" t="s">
        <v>7738</v>
      </c>
      <c r="B5497" s="47" t="s">
        <v>1378</v>
      </c>
      <c r="C5497" s="48" t="n">
        <v>46127</v>
      </c>
      <c r="D5497" s="47" t="s">
        <v>74</v>
      </c>
      <c r="E5497" s="47" t="s">
        <v>65</v>
      </c>
      <c r="F5497" s="47" t="s">
        <v>2289</v>
      </c>
      <c r="G5497" s="47" t="s">
        <v>96</v>
      </c>
      <c r="H5497" s="47" t="s">
        <v>2270</v>
      </c>
      <c r="I5497" s="47" t="n">
        <v>23</v>
      </c>
    </row>
    <row r="5498" customFormat="false" ht="15" hidden="false" customHeight="false" outlineLevel="0" collapsed="false">
      <c r="A5498" s="47" t="s">
        <v>7739</v>
      </c>
      <c r="B5498" s="47" t="s">
        <v>1378</v>
      </c>
      <c r="C5498" s="48" t="n">
        <v>46127</v>
      </c>
      <c r="D5498" s="47" t="s">
        <v>74</v>
      </c>
      <c r="E5498" s="47" t="s">
        <v>65</v>
      </c>
      <c r="F5498" s="47" t="s">
        <v>2284</v>
      </c>
      <c r="G5498" s="47" t="s">
        <v>97</v>
      </c>
      <c r="H5498" s="47" t="s">
        <v>2232</v>
      </c>
      <c r="I5498" s="47" t="n">
        <v>4</v>
      </c>
    </row>
    <row r="5499" customFormat="false" ht="15" hidden="false" customHeight="false" outlineLevel="0" collapsed="false">
      <c r="A5499" s="47" t="s">
        <v>7740</v>
      </c>
      <c r="B5499" s="47" t="s">
        <v>1378</v>
      </c>
      <c r="C5499" s="48" t="n">
        <v>46127</v>
      </c>
      <c r="D5499" s="47" t="s">
        <v>74</v>
      </c>
      <c r="E5499" s="47" t="s">
        <v>65</v>
      </c>
      <c r="F5499" s="47" t="s">
        <v>2289</v>
      </c>
      <c r="G5499" s="47" t="s">
        <v>97</v>
      </c>
      <c r="H5499" s="47" t="s">
        <v>2232</v>
      </c>
      <c r="I5499" s="47" t="n">
        <v>5</v>
      </c>
    </row>
    <row r="5500" customFormat="false" ht="15" hidden="false" customHeight="false" outlineLevel="0" collapsed="false">
      <c r="A5500" s="47" t="s">
        <v>7741</v>
      </c>
      <c r="B5500" s="47" t="s">
        <v>1378</v>
      </c>
      <c r="C5500" s="48" t="n">
        <v>46127</v>
      </c>
      <c r="D5500" s="47" t="s">
        <v>74</v>
      </c>
      <c r="E5500" s="47" t="s">
        <v>65</v>
      </c>
      <c r="F5500" s="47" t="s">
        <v>2284</v>
      </c>
      <c r="G5500" s="47" t="s">
        <v>97</v>
      </c>
      <c r="H5500" s="47" t="s">
        <v>2232</v>
      </c>
      <c r="I5500" s="47" t="n">
        <v>6</v>
      </c>
    </row>
    <row r="5501" customFormat="false" ht="15" hidden="false" customHeight="false" outlineLevel="0" collapsed="false">
      <c r="A5501" s="47" t="s">
        <v>7742</v>
      </c>
      <c r="B5501" s="47" t="s">
        <v>1378</v>
      </c>
      <c r="C5501" s="48" t="n">
        <v>46127</v>
      </c>
      <c r="D5501" s="47" t="s">
        <v>74</v>
      </c>
      <c r="E5501" s="47" t="s">
        <v>65</v>
      </c>
      <c r="F5501" s="47" t="s">
        <v>2284</v>
      </c>
      <c r="G5501" s="47" t="s">
        <v>97</v>
      </c>
      <c r="H5501" s="47" t="s">
        <v>2232</v>
      </c>
      <c r="I5501" s="47" t="n">
        <v>2</v>
      </c>
    </row>
    <row r="5502" customFormat="false" ht="15" hidden="false" customHeight="false" outlineLevel="0" collapsed="false">
      <c r="A5502" s="47" t="s">
        <v>7743</v>
      </c>
      <c r="B5502" s="47" t="s">
        <v>1378</v>
      </c>
      <c r="C5502" s="48" t="n">
        <v>46127</v>
      </c>
      <c r="D5502" s="47" t="s">
        <v>74</v>
      </c>
      <c r="E5502" s="47" t="s">
        <v>65</v>
      </c>
      <c r="F5502" s="47" t="s">
        <v>2284</v>
      </c>
      <c r="G5502" s="47" t="s">
        <v>97</v>
      </c>
      <c r="H5502" s="47" t="s">
        <v>2232</v>
      </c>
      <c r="I5502" s="47" t="n">
        <v>4</v>
      </c>
    </row>
    <row r="5503" customFormat="false" ht="15" hidden="false" customHeight="false" outlineLevel="0" collapsed="false">
      <c r="A5503" s="47" t="s">
        <v>7744</v>
      </c>
      <c r="B5503" s="47" t="s">
        <v>1378</v>
      </c>
      <c r="C5503" s="48" t="n">
        <v>46127</v>
      </c>
      <c r="D5503" s="47" t="s">
        <v>74</v>
      </c>
      <c r="E5503" s="47" t="s">
        <v>65</v>
      </c>
      <c r="F5503" s="47" t="s">
        <v>2289</v>
      </c>
      <c r="G5503" s="47" t="s">
        <v>97</v>
      </c>
      <c r="H5503" s="47" t="s">
        <v>2232</v>
      </c>
      <c r="I5503" s="47" t="n">
        <v>4</v>
      </c>
    </row>
    <row r="5504" customFormat="false" ht="15" hidden="false" customHeight="false" outlineLevel="0" collapsed="false">
      <c r="A5504" s="47" t="s">
        <v>7745</v>
      </c>
      <c r="B5504" s="47" t="s">
        <v>1379</v>
      </c>
      <c r="C5504" s="48" t="n">
        <v>46127</v>
      </c>
      <c r="D5504" s="47" t="s">
        <v>75</v>
      </c>
      <c r="E5504" s="47" t="s">
        <v>65</v>
      </c>
      <c r="F5504" s="47" t="s">
        <v>2284</v>
      </c>
      <c r="G5504" s="47" t="s">
        <v>93</v>
      </c>
      <c r="H5504" s="47" t="s">
        <v>2253</v>
      </c>
      <c r="I5504" s="47" t="n">
        <v>22</v>
      </c>
    </row>
    <row r="5505" customFormat="false" ht="15" hidden="false" customHeight="false" outlineLevel="0" collapsed="false">
      <c r="A5505" s="47" t="s">
        <v>7746</v>
      </c>
      <c r="B5505" s="47" t="s">
        <v>1379</v>
      </c>
      <c r="C5505" s="48" t="n">
        <v>46127</v>
      </c>
      <c r="D5505" s="47" t="s">
        <v>75</v>
      </c>
      <c r="E5505" s="47" t="s">
        <v>65</v>
      </c>
      <c r="F5505" s="47" t="s">
        <v>2284</v>
      </c>
      <c r="G5505" s="47" t="s">
        <v>94</v>
      </c>
      <c r="H5505" s="47" t="s">
        <v>2229</v>
      </c>
      <c r="I5505" s="47" t="n">
        <v>65</v>
      </c>
    </row>
    <row r="5506" customFormat="false" ht="15" hidden="false" customHeight="false" outlineLevel="0" collapsed="false">
      <c r="A5506" s="47" t="s">
        <v>7747</v>
      </c>
      <c r="B5506" s="47" t="s">
        <v>1379</v>
      </c>
      <c r="C5506" s="48" t="n">
        <v>46127</v>
      </c>
      <c r="D5506" s="47" t="s">
        <v>75</v>
      </c>
      <c r="E5506" s="47" t="s">
        <v>65</v>
      </c>
      <c r="F5506" s="47" t="s">
        <v>2289</v>
      </c>
      <c r="G5506" s="47" t="s">
        <v>96</v>
      </c>
      <c r="H5506" s="47" t="s">
        <v>2270</v>
      </c>
      <c r="I5506" s="47" t="n">
        <v>9</v>
      </c>
    </row>
    <row r="5507" customFormat="false" ht="15" hidden="false" customHeight="false" outlineLevel="0" collapsed="false">
      <c r="A5507" s="47" t="s">
        <v>7748</v>
      </c>
      <c r="B5507" s="47" t="s">
        <v>1379</v>
      </c>
      <c r="C5507" s="48" t="n">
        <v>46127</v>
      </c>
      <c r="D5507" s="47" t="s">
        <v>75</v>
      </c>
      <c r="E5507" s="47" t="s">
        <v>65</v>
      </c>
      <c r="F5507" s="47" t="s">
        <v>2289</v>
      </c>
      <c r="G5507" s="47" t="s">
        <v>97</v>
      </c>
      <c r="H5507" s="47" t="s">
        <v>2232</v>
      </c>
      <c r="I5507" s="47" t="n">
        <v>3</v>
      </c>
    </row>
    <row r="5508" customFormat="false" ht="15" hidden="false" customHeight="false" outlineLevel="0" collapsed="false">
      <c r="A5508" s="47" t="s">
        <v>7749</v>
      </c>
      <c r="B5508" s="47" t="s">
        <v>1379</v>
      </c>
      <c r="C5508" s="48" t="n">
        <v>46127</v>
      </c>
      <c r="D5508" s="47" t="s">
        <v>75</v>
      </c>
      <c r="E5508" s="47" t="s">
        <v>65</v>
      </c>
      <c r="F5508" s="47" t="s">
        <v>2289</v>
      </c>
      <c r="G5508" s="47" t="s">
        <v>97</v>
      </c>
      <c r="H5508" s="47" t="s">
        <v>2232</v>
      </c>
      <c r="I5508" s="47" t="n">
        <v>3</v>
      </c>
    </row>
    <row r="5509" customFormat="false" ht="15" hidden="false" customHeight="false" outlineLevel="0" collapsed="false">
      <c r="A5509" s="47" t="s">
        <v>7750</v>
      </c>
      <c r="B5509" s="47" t="s">
        <v>1379</v>
      </c>
      <c r="C5509" s="48" t="n">
        <v>46127</v>
      </c>
      <c r="D5509" s="47" t="s">
        <v>75</v>
      </c>
      <c r="E5509" s="47" t="s">
        <v>65</v>
      </c>
      <c r="F5509" s="47" t="s">
        <v>2284</v>
      </c>
      <c r="G5509" s="47" t="s">
        <v>97</v>
      </c>
      <c r="H5509" s="47" t="s">
        <v>2232</v>
      </c>
      <c r="I5509" s="47" t="n">
        <v>2</v>
      </c>
    </row>
    <row r="5510" customFormat="false" ht="15" hidden="false" customHeight="false" outlineLevel="0" collapsed="false">
      <c r="A5510" s="47" t="s">
        <v>7751</v>
      </c>
      <c r="B5510" s="47" t="s">
        <v>1379</v>
      </c>
      <c r="C5510" s="48" t="n">
        <v>46127</v>
      </c>
      <c r="D5510" s="47" t="s">
        <v>75</v>
      </c>
      <c r="E5510" s="47" t="s">
        <v>65</v>
      </c>
      <c r="F5510" s="47" t="s">
        <v>2284</v>
      </c>
      <c r="G5510" s="47" t="s">
        <v>97</v>
      </c>
      <c r="H5510" s="47" t="s">
        <v>2232</v>
      </c>
      <c r="I5510" s="47" t="n">
        <v>5</v>
      </c>
    </row>
    <row r="5511" customFormat="false" ht="15" hidden="false" customHeight="false" outlineLevel="0" collapsed="false">
      <c r="A5511" s="47" t="s">
        <v>7752</v>
      </c>
      <c r="B5511" s="47" t="s">
        <v>1379</v>
      </c>
      <c r="C5511" s="48" t="n">
        <v>46127</v>
      </c>
      <c r="D5511" s="47" t="s">
        <v>75</v>
      </c>
      <c r="E5511" s="47" t="s">
        <v>65</v>
      </c>
      <c r="F5511" s="47" t="s">
        <v>2289</v>
      </c>
      <c r="G5511" s="47" t="s">
        <v>97</v>
      </c>
      <c r="H5511" s="47" t="s">
        <v>2232</v>
      </c>
      <c r="I5511" s="47" t="n">
        <v>3</v>
      </c>
    </row>
    <row r="5512" customFormat="false" ht="15" hidden="false" customHeight="false" outlineLevel="0" collapsed="false">
      <c r="A5512" s="47" t="s">
        <v>7753</v>
      </c>
      <c r="B5512" s="47" t="s">
        <v>1379</v>
      </c>
      <c r="C5512" s="48" t="n">
        <v>46127</v>
      </c>
      <c r="D5512" s="47" t="s">
        <v>75</v>
      </c>
      <c r="E5512" s="47" t="s">
        <v>65</v>
      </c>
      <c r="F5512" s="47" t="s">
        <v>2289</v>
      </c>
      <c r="G5512" s="47" t="s">
        <v>97</v>
      </c>
      <c r="H5512" s="47" t="s">
        <v>2232</v>
      </c>
      <c r="I5512" s="47" t="n">
        <v>6</v>
      </c>
    </row>
    <row r="5513" customFormat="false" ht="15" hidden="false" customHeight="false" outlineLevel="0" collapsed="false">
      <c r="A5513" s="47" t="s">
        <v>7754</v>
      </c>
      <c r="B5513" s="47" t="s">
        <v>1379</v>
      </c>
      <c r="C5513" s="48" t="n">
        <v>46127</v>
      </c>
      <c r="D5513" s="47" t="s">
        <v>75</v>
      </c>
      <c r="E5513" s="47" t="s">
        <v>65</v>
      </c>
      <c r="F5513" s="47" t="s">
        <v>2289</v>
      </c>
      <c r="G5513" s="47" t="s">
        <v>97</v>
      </c>
      <c r="H5513" s="47" t="s">
        <v>2232</v>
      </c>
      <c r="I5513" s="47" t="n">
        <v>5</v>
      </c>
    </row>
    <row r="5514" customFormat="false" ht="15" hidden="false" customHeight="false" outlineLevel="0" collapsed="false">
      <c r="A5514" s="47" t="s">
        <v>7755</v>
      </c>
      <c r="B5514" s="47" t="s">
        <v>1379</v>
      </c>
      <c r="C5514" s="48" t="n">
        <v>46127</v>
      </c>
      <c r="D5514" s="47" t="s">
        <v>75</v>
      </c>
      <c r="E5514" s="47" t="s">
        <v>65</v>
      </c>
      <c r="F5514" s="47" t="s">
        <v>2284</v>
      </c>
      <c r="G5514" s="47" t="s">
        <v>97</v>
      </c>
      <c r="H5514" s="47" t="s">
        <v>2232</v>
      </c>
      <c r="I5514" s="47" t="n">
        <v>2</v>
      </c>
    </row>
    <row r="5515" customFormat="false" ht="15" hidden="false" customHeight="false" outlineLevel="0" collapsed="false">
      <c r="A5515" s="47" t="s">
        <v>7756</v>
      </c>
      <c r="B5515" s="47" t="s">
        <v>1379</v>
      </c>
      <c r="C5515" s="48" t="n">
        <v>46127</v>
      </c>
      <c r="D5515" s="47" t="s">
        <v>75</v>
      </c>
      <c r="E5515" s="47" t="s">
        <v>65</v>
      </c>
      <c r="F5515" s="47" t="s">
        <v>2284</v>
      </c>
      <c r="G5515" s="47" t="s">
        <v>97</v>
      </c>
      <c r="H5515" s="47" t="s">
        <v>2232</v>
      </c>
      <c r="I5515" s="47" t="n">
        <v>4</v>
      </c>
    </row>
    <row r="5516" customFormat="false" ht="15" hidden="false" customHeight="false" outlineLevel="0" collapsed="false">
      <c r="A5516" s="47" t="s">
        <v>7757</v>
      </c>
      <c r="B5516" s="47" t="s">
        <v>1379</v>
      </c>
      <c r="C5516" s="48" t="n">
        <v>46127</v>
      </c>
      <c r="D5516" s="47" t="s">
        <v>75</v>
      </c>
      <c r="E5516" s="47" t="s">
        <v>65</v>
      </c>
      <c r="F5516" s="47" t="s">
        <v>2289</v>
      </c>
      <c r="G5516" s="47" t="s">
        <v>97</v>
      </c>
      <c r="H5516" s="47" t="s">
        <v>2232</v>
      </c>
      <c r="I5516" s="47" t="n">
        <v>4</v>
      </c>
    </row>
    <row r="5517" customFormat="false" ht="15" hidden="false" customHeight="false" outlineLevel="0" collapsed="false">
      <c r="A5517" s="47" t="s">
        <v>7758</v>
      </c>
      <c r="B5517" s="47" t="s">
        <v>1379</v>
      </c>
      <c r="C5517" s="48" t="n">
        <v>46127</v>
      </c>
      <c r="D5517" s="47" t="s">
        <v>75</v>
      </c>
      <c r="E5517" s="47" t="s">
        <v>65</v>
      </c>
      <c r="F5517" s="47" t="s">
        <v>2284</v>
      </c>
      <c r="G5517" s="47" t="s">
        <v>97</v>
      </c>
      <c r="H5517" s="47" t="s">
        <v>2232</v>
      </c>
      <c r="I5517" s="47" t="n">
        <v>5</v>
      </c>
    </row>
    <row r="5518" customFormat="false" ht="15" hidden="false" customHeight="false" outlineLevel="0" collapsed="false">
      <c r="A5518" s="47" t="s">
        <v>7759</v>
      </c>
      <c r="B5518" s="47" t="s">
        <v>1381</v>
      </c>
      <c r="C5518" s="48" t="n">
        <v>46128</v>
      </c>
      <c r="D5518" s="47" t="s">
        <v>73</v>
      </c>
      <c r="E5518" s="47" t="s">
        <v>62</v>
      </c>
      <c r="F5518" s="47" t="s">
        <v>2228</v>
      </c>
      <c r="G5518" s="47" t="s">
        <v>97</v>
      </c>
      <c r="H5518" s="47" t="s">
        <v>2232</v>
      </c>
      <c r="I5518" s="47" t="n">
        <v>7</v>
      </c>
    </row>
    <row r="5519" customFormat="false" ht="15" hidden="false" customHeight="false" outlineLevel="0" collapsed="false">
      <c r="A5519" s="47" t="s">
        <v>7760</v>
      </c>
      <c r="B5519" s="47" t="s">
        <v>1382</v>
      </c>
      <c r="C5519" s="48" t="n">
        <v>46128</v>
      </c>
      <c r="D5519" s="47" t="s">
        <v>74</v>
      </c>
      <c r="E5519" s="47" t="s">
        <v>62</v>
      </c>
      <c r="F5519" s="47" t="s">
        <v>2317</v>
      </c>
      <c r="G5519" s="47" t="s">
        <v>97</v>
      </c>
      <c r="H5519" s="47" t="s">
        <v>2232</v>
      </c>
      <c r="I5519" s="47" t="n">
        <v>7</v>
      </c>
    </row>
    <row r="5520" customFormat="false" ht="15" hidden="false" customHeight="false" outlineLevel="0" collapsed="false">
      <c r="A5520" s="47" t="s">
        <v>7761</v>
      </c>
      <c r="B5520" s="47" t="s">
        <v>1382</v>
      </c>
      <c r="C5520" s="48" t="n">
        <v>46128</v>
      </c>
      <c r="D5520" s="47" t="s">
        <v>74</v>
      </c>
      <c r="E5520" s="47" t="s">
        <v>62</v>
      </c>
      <c r="F5520" s="47" t="s">
        <v>2231</v>
      </c>
      <c r="G5520" s="47" t="s">
        <v>97</v>
      </c>
      <c r="H5520" s="47" t="s">
        <v>2232</v>
      </c>
      <c r="I5520" s="47" t="n">
        <v>5</v>
      </c>
    </row>
    <row r="5521" customFormat="false" ht="15" hidden="false" customHeight="false" outlineLevel="0" collapsed="false">
      <c r="A5521" s="47" t="s">
        <v>7762</v>
      </c>
      <c r="B5521" s="47" t="s">
        <v>1382</v>
      </c>
      <c r="C5521" s="48" t="n">
        <v>46128</v>
      </c>
      <c r="D5521" s="47" t="s">
        <v>74</v>
      </c>
      <c r="E5521" s="47" t="s">
        <v>62</v>
      </c>
      <c r="F5521" s="47" t="s">
        <v>2228</v>
      </c>
      <c r="G5521" s="47" t="s">
        <v>97</v>
      </c>
      <c r="H5521" s="47" t="s">
        <v>2232</v>
      </c>
      <c r="I5521" s="47" t="n">
        <v>4</v>
      </c>
    </row>
    <row r="5522" customFormat="false" ht="15" hidden="false" customHeight="false" outlineLevel="0" collapsed="false">
      <c r="A5522" s="47" t="s">
        <v>7763</v>
      </c>
      <c r="B5522" s="47" t="s">
        <v>1382</v>
      </c>
      <c r="C5522" s="48" t="n">
        <v>46128</v>
      </c>
      <c r="D5522" s="47" t="s">
        <v>74</v>
      </c>
      <c r="E5522" s="47" t="s">
        <v>62</v>
      </c>
      <c r="F5522" s="47" t="s">
        <v>2231</v>
      </c>
      <c r="G5522" s="47" t="s">
        <v>97</v>
      </c>
      <c r="H5522" s="47" t="s">
        <v>2232</v>
      </c>
      <c r="I5522" s="47" t="n">
        <v>4</v>
      </c>
    </row>
    <row r="5523" customFormat="false" ht="15" hidden="false" customHeight="false" outlineLevel="0" collapsed="false">
      <c r="A5523" s="47" t="s">
        <v>7764</v>
      </c>
      <c r="B5523" s="47" t="s">
        <v>1382</v>
      </c>
      <c r="C5523" s="48" t="n">
        <v>46128</v>
      </c>
      <c r="D5523" s="47" t="s">
        <v>74</v>
      </c>
      <c r="E5523" s="47" t="s">
        <v>62</v>
      </c>
      <c r="F5523" s="47" t="s">
        <v>2228</v>
      </c>
      <c r="G5523" s="47" t="s">
        <v>97</v>
      </c>
      <c r="H5523" s="47" t="s">
        <v>2232</v>
      </c>
      <c r="I5523" s="47" t="n">
        <v>7</v>
      </c>
    </row>
    <row r="5524" customFormat="false" ht="15" hidden="false" customHeight="false" outlineLevel="0" collapsed="false">
      <c r="A5524" s="47" t="s">
        <v>7765</v>
      </c>
      <c r="B5524" s="47" t="s">
        <v>1383</v>
      </c>
      <c r="C5524" s="48" t="n">
        <v>46128</v>
      </c>
      <c r="D5524" s="47" t="s">
        <v>75</v>
      </c>
      <c r="E5524" s="47" t="s">
        <v>62</v>
      </c>
      <c r="F5524" s="47" t="s">
        <v>2231</v>
      </c>
      <c r="G5524" s="47" t="s">
        <v>96</v>
      </c>
      <c r="H5524" s="47" t="s">
        <v>2270</v>
      </c>
      <c r="I5524" s="47" t="n">
        <v>12</v>
      </c>
    </row>
    <row r="5525" customFormat="false" ht="15" hidden="false" customHeight="false" outlineLevel="0" collapsed="false">
      <c r="A5525" s="47" t="s">
        <v>7766</v>
      </c>
      <c r="B5525" s="47" t="s">
        <v>1383</v>
      </c>
      <c r="C5525" s="48" t="n">
        <v>46128</v>
      </c>
      <c r="D5525" s="47" t="s">
        <v>75</v>
      </c>
      <c r="E5525" s="47" t="s">
        <v>62</v>
      </c>
      <c r="F5525" s="47" t="s">
        <v>2228</v>
      </c>
      <c r="G5525" s="47" t="s">
        <v>97</v>
      </c>
      <c r="H5525" s="47" t="s">
        <v>2232</v>
      </c>
      <c r="I5525" s="47" t="n">
        <v>3</v>
      </c>
    </row>
    <row r="5526" customFormat="false" ht="15" hidden="false" customHeight="false" outlineLevel="0" collapsed="false">
      <c r="A5526" s="47" t="s">
        <v>7767</v>
      </c>
      <c r="B5526" s="47" t="s">
        <v>1383</v>
      </c>
      <c r="C5526" s="48" t="n">
        <v>46128</v>
      </c>
      <c r="D5526" s="47" t="s">
        <v>75</v>
      </c>
      <c r="E5526" s="47" t="s">
        <v>62</v>
      </c>
      <c r="F5526" s="47" t="s">
        <v>2231</v>
      </c>
      <c r="G5526" s="47" t="s">
        <v>97</v>
      </c>
      <c r="H5526" s="47" t="s">
        <v>2232</v>
      </c>
      <c r="I5526" s="47" t="n">
        <v>5</v>
      </c>
    </row>
    <row r="5527" customFormat="false" ht="15" hidden="false" customHeight="false" outlineLevel="0" collapsed="false">
      <c r="A5527" s="47" t="s">
        <v>7768</v>
      </c>
      <c r="B5527" s="47" t="s">
        <v>1383</v>
      </c>
      <c r="C5527" s="48" t="n">
        <v>46128</v>
      </c>
      <c r="D5527" s="47" t="s">
        <v>75</v>
      </c>
      <c r="E5527" s="47" t="s">
        <v>62</v>
      </c>
      <c r="F5527" s="47" t="s">
        <v>2228</v>
      </c>
      <c r="G5527" s="47" t="s">
        <v>97</v>
      </c>
      <c r="H5527" s="47" t="s">
        <v>2232</v>
      </c>
      <c r="I5527" s="47" t="n">
        <v>6</v>
      </c>
    </row>
    <row r="5528" customFormat="false" ht="15" hidden="false" customHeight="false" outlineLevel="0" collapsed="false">
      <c r="A5528" s="47" t="s">
        <v>7769</v>
      </c>
      <c r="B5528" s="47" t="s">
        <v>1383</v>
      </c>
      <c r="C5528" s="48" t="n">
        <v>46128</v>
      </c>
      <c r="D5528" s="47" t="s">
        <v>75</v>
      </c>
      <c r="E5528" s="47" t="s">
        <v>62</v>
      </c>
      <c r="F5528" s="47" t="s">
        <v>2231</v>
      </c>
      <c r="G5528" s="47" t="s">
        <v>97</v>
      </c>
      <c r="H5528" s="47" t="s">
        <v>2232</v>
      </c>
      <c r="I5528" s="47" t="n">
        <v>4</v>
      </c>
    </row>
    <row r="5529" customFormat="false" ht="15" hidden="false" customHeight="false" outlineLevel="0" collapsed="false">
      <c r="A5529" s="47" t="s">
        <v>7770</v>
      </c>
      <c r="B5529" s="47" t="s">
        <v>1384</v>
      </c>
      <c r="C5529" s="48" t="n">
        <v>46128</v>
      </c>
      <c r="D5529" s="47" t="s">
        <v>73</v>
      </c>
      <c r="E5529" s="47" t="s">
        <v>63</v>
      </c>
      <c r="F5529" s="47" t="s">
        <v>2255</v>
      </c>
      <c r="G5529" s="47" t="s">
        <v>93</v>
      </c>
      <c r="H5529" s="47" t="s">
        <v>2253</v>
      </c>
      <c r="I5529" s="47" t="n">
        <v>19</v>
      </c>
    </row>
    <row r="5530" customFormat="false" ht="15" hidden="false" customHeight="false" outlineLevel="0" collapsed="false">
      <c r="A5530" s="47" t="s">
        <v>7771</v>
      </c>
      <c r="B5530" s="47" t="s">
        <v>1384</v>
      </c>
      <c r="C5530" s="48" t="n">
        <v>46128</v>
      </c>
      <c r="D5530" s="47" t="s">
        <v>73</v>
      </c>
      <c r="E5530" s="47" t="s">
        <v>63</v>
      </c>
      <c r="F5530" s="47" t="s">
        <v>2255</v>
      </c>
      <c r="G5530" s="47" t="s">
        <v>93</v>
      </c>
      <c r="H5530" s="47" t="s">
        <v>2253</v>
      </c>
      <c r="I5530" s="47" t="n">
        <v>128</v>
      </c>
    </row>
    <row r="5531" customFormat="false" ht="15" hidden="false" customHeight="false" outlineLevel="0" collapsed="false">
      <c r="A5531" s="47" t="s">
        <v>7772</v>
      </c>
      <c r="B5531" s="47" t="s">
        <v>1384</v>
      </c>
      <c r="C5531" s="48" t="n">
        <v>46128</v>
      </c>
      <c r="D5531" s="47" t="s">
        <v>73</v>
      </c>
      <c r="E5531" s="47" t="s">
        <v>63</v>
      </c>
      <c r="F5531" s="47" t="s">
        <v>2255</v>
      </c>
      <c r="G5531" s="47" t="s">
        <v>93</v>
      </c>
      <c r="H5531" s="47" t="s">
        <v>2253</v>
      </c>
      <c r="I5531" s="47" t="n">
        <v>46</v>
      </c>
    </row>
    <row r="5532" customFormat="false" ht="15" hidden="false" customHeight="false" outlineLevel="0" collapsed="false">
      <c r="A5532" s="47" t="s">
        <v>7773</v>
      </c>
      <c r="B5532" s="47" t="s">
        <v>1384</v>
      </c>
      <c r="C5532" s="48" t="n">
        <v>46128</v>
      </c>
      <c r="D5532" s="47" t="s">
        <v>73</v>
      </c>
      <c r="E5532" s="47" t="s">
        <v>63</v>
      </c>
      <c r="F5532" s="47" t="s">
        <v>2260</v>
      </c>
      <c r="G5532" s="47" t="s">
        <v>97</v>
      </c>
      <c r="H5532" s="47" t="s">
        <v>2232</v>
      </c>
      <c r="I5532" s="47" t="n">
        <v>7</v>
      </c>
    </row>
    <row r="5533" customFormat="false" ht="15" hidden="false" customHeight="false" outlineLevel="0" collapsed="false">
      <c r="A5533" s="47" t="s">
        <v>7774</v>
      </c>
      <c r="B5533" s="47" t="s">
        <v>1384</v>
      </c>
      <c r="C5533" s="48" t="n">
        <v>46128</v>
      </c>
      <c r="D5533" s="47" t="s">
        <v>73</v>
      </c>
      <c r="E5533" s="47" t="s">
        <v>63</v>
      </c>
      <c r="F5533" s="47" t="s">
        <v>2255</v>
      </c>
      <c r="G5533" s="47" t="s">
        <v>97</v>
      </c>
      <c r="H5533" s="47" t="s">
        <v>2232</v>
      </c>
      <c r="I5533" s="47" t="n">
        <v>4</v>
      </c>
    </row>
    <row r="5534" customFormat="false" ht="15" hidden="false" customHeight="false" outlineLevel="0" collapsed="false">
      <c r="A5534" s="47" t="s">
        <v>7775</v>
      </c>
      <c r="B5534" s="47" t="s">
        <v>1384</v>
      </c>
      <c r="C5534" s="48" t="n">
        <v>46128</v>
      </c>
      <c r="D5534" s="47" t="s">
        <v>73</v>
      </c>
      <c r="E5534" s="47" t="s">
        <v>63</v>
      </c>
      <c r="F5534" s="47" t="s">
        <v>2255</v>
      </c>
      <c r="G5534" s="47" t="s">
        <v>97</v>
      </c>
      <c r="H5534" s="47" t="s">
        <v>2232</v>
      </c>
      <c r="I5534" s="47" t="n">
        <v>6</v>
      </c>
    </row>
    <row r="5535" customFormat="false" ht="15" hidden="false" customHeight="false" outlineLevel="0" collapsed="false">
      <c r="A5535" s="47" t="s">
        <v>7776</v>
      </c>
      <c r="B5535" s="47" t="s">
        <v>1384</v>
      </c>
      <c r="C5535" s="48" t="n">
        <v>46128</v>
      </c>
      <c r="D5535" s="47" t="s">
        <v>73</v>
      </c>
      <c r="E5535" s="47" t="s">
        <v>63</v>
      </c>
      <c r="F5535" s="47" t="s">
        <v>2255</v>
      </c>
      <c r="G5535" s="47" t="s">
        <v>97</v>
      </c>
      <c r="H5535" s="47" t="s">
        <v>2232</v>
      </c>
      <c r="I5535" s="47" t="n">
        <v>7</v>
      </c>
    </row>
    <row r="5536" customFormat="false" ht="15" hidden="false" customHeight="false" outlineLevel="0" collapsed="false">
      <c r="A5536" s="47" t="s">
        <v>7777</v>
      </c>
      <c r="B5536" s="47" t="s">
        <v>1385</v>
      </c>
      <c r="C5536" s="48" t="n">
        <v>46128</v>
      </c>
      <c r="D5536" s="47" t="s">
        <v>74</v>
      </c>
      <c r="E5536" s="47" t="s">
        <v>63</v>
      </c>
      <c r="F5536" s="47" t="s">
        <v>2252</v>
      </c>
      <c r="G5536" s="47" t="s">
        <v>93</v>
      </c>
      <c r="H5536" s="47" t="s">
        <v>2253</v>
      </c>
      <c r="I5536" s="47" t="n">
        <v>19</v>
      </c>
    </row>
    <row r="5537" customFormat="false" ht="15" hidden="false" customHeight="false" outlineLevel="0" collapsed="false">
      <c r="A5537" s="47" t="s">
        <v>7778</v>
      </c>
      <c r="B5537" s="47" t="s">
        <v>1385</v>
      </c>
      <c r="C5537" s="48" t="n">
        <v>46128</v>
      </c>
      <c r="D5537" s="47" t="s">
        <v>74</v>
      </c>
      <c r="E5537" s="47" t="s">
        <v>63</v>
      </c>
      <c r="F5537" s="47" t="s">
        <v>2252</v>
      </c>
      <c r="G5537" s="47" t="s">
        <v>96</v>
      </c>
      <c r="H5537" s="47" t="s">
        <v>2270</v>
      </c>
      <c r="I5537" s="47" t="n">
        <v>13</v>
      </c>
    </row>
    <row r="5538" customFormat="false" ht="15" hidden="false" customHeight="false" outlineLevel="0" collapsed="false">
      <c r="A5538" s="47" t="s">
        <v>7779</v>
      </c>
      <c r="B5538" s="47" t="s">
        <v>1385</v>
      </c>
      <c r="C5538" s="48" t="n">
        <v>46128</v>
      </c>
      <c r="D5538" s="47" t="s">
        <v>74</v>
      </c>
      <c r="E5538" s="47" t="s">
        <v>63</v>
      </c>
      <c r="F5538" s="47" t="s">
        <v>2260</v>
      </c>
      <c r="G5538" s="47" t="s">
        <v>97</v>
      </c>
      <c r="H5538" s="47" t="s">
        <v>2232</v>
      </c>
      <c r="I5538" s="47" t="n">
        <v>2</v>
      </c>
    </row>
    <row r="5539" customFormat="false" ht="15" hidden="false" customHeight="false" outlineLevel="0" collapsed="false">
      <c r="A5539" s="47" t="s">
        <v>7780</v>
      </c>
      <c r="B5539" s="47" t="s">
        <v>1385</v>
      </c>
      <c r="C5539" s="48" t="n">
        <v>46128</v>
      </c>
      <c r="D5539" s="47" t="s">
        <v>74</v>
      </c>
      <c r="E5539" s="47" t="s">
        <v>63</v>
      </c>
      <c r="F5539" s="47" t="s">
        <v>2252</v>
      </c>
      <c r="G5539" s="47" t="s">
        <v>97</v>
      </c>
      <c r="H5539" s="47" t="s">
        <v>2232</v>
      </c>
      <c r="I5539" s="47" t="n">
        <v>5</v>
      </c>
    </row>
    <row r="5540" customFormat="false" ht="15" hidden="false" customHeight="false" outlineLevel="0" collapsed="false">
      <c r="A5540" s="47" t="s">
        <v>7781</v>
      </c>
      <c r="B5540" s="47" t="s">
        <v>1385</v>
      </c>
      <c r="C5540" s="48" t="n">
        <v>46128</v>
      </c>
      <c r="D5540" s="47" t="s">
        <v>74</v>
      </c>
      <c r="E5540" s="47" t="s">
        <v>63</v>
      </c>
      <c r="F5540" s="47" t="s">
        <v>2255</v>
      </c>
      <c r="G5540" s="47" t="s">
        <v>97</v>
      </c>
      <c r="H5540" s="47" t="s">
        <v>2232</v>
      </c>
      <c r="I5540" s="47" t="n">
        <v>3</v>
      </c>
    </row>
    <row r="5541" customFormat="false" ht="15" hidden="false" customHeight="false" outlineLevel="0" collapsed="false">
      <c r="A5541" s="47" t="s">
        <v>7782</v>
      </c>
      <c r="B5541" s="47" t="s">
        <v>1385</v>
      </c>
      <c r="C5541" s="48" t="n">
        <v>46128</v>
      </c>
      <c r="D5541" s="47" t="s">
        <v>74</v>
      </c>
      <c r="E5541" s="47" t="s">
        <v>63</v>
      </c>
      <c r="F5541" s="47" t="s">
        <v>2255</v>
      </c>
      <c r="G5541" s="47" t="s">
        <v>97</v>
      </c>
      <c r="H5541" s="47" t="s">
        <v>2232</v>
      </c>
      <c r="I5541" s="47" t="n">
        <v>4</v>
      </c>
    </row>
    <row r="5542" customFormat="false" ht="15" hidden="false" customHeight="false" outlineLevel="0" collapsed="false">
      <c r="A5542" s="47" t="s">
        <v>7783</v>
      </c>
      <c r="B5542" s="47" t="s">
        <v>1385</v>
      </c>
      <c r="C5542" s="48" t="n">
        <v>46128</v>
      </c>
      <c r="D5542" s="47" t="s">
        <v>74</v>
      </c>
      <c r="E5542" s="47" t="s">
        <v>63</v>
      </c>
      <c r="F5542" s="47" t="s">
        <v>2252</v>
      </c>
      <c r="G5542" s="47" t="s">
        <v>97</v>
      </c>
      <c r="H5542" s="47" t="s">
        <v>2232</v>
      </c>
      <c r="I5542" s="47" t="n">
        <v>7</v>
      </c>
    </row>
    <row r="5543" customFormat="false" ht="15" hidden="false" customHeight="false" outlineLevel="0" collapsed="false">
      <c r="A5543" s="47" t="s">
        <v>7784</v>
      </c>
      <c r="B5543" s="47" t="s">
        <v>1386</v>
      </c>
      <c r="C5543" s="48" t="n">
        <v>46128</v>
      </c>
      <c r="D5543" s="47" t="s">
        <v>75</v>
      </c>
      <c r="E5543" s="47" t="s">
        <v>63</v>
      </c>
      <c r="F5543" s="47" t="s">
        <v>2255</v>
      </c>
      <c r="G5543" s="47" t="s">
        <v>93</v>
      </c>
      <c r="H5543" s="47" t="s">
        <v>2253</v>
      </c>
      <c r="I5543" s="47" t="n">
        <v>25</v>
      </c>
    </row>
    <row r="5544" customFormat="false" ht="15" hidden="false" customHeight="false" outlineLevel="0" collapsed="false">
      <c r="A5544" s="47" t="s">
        <v>7785</v>
      </c>
      <c r="B5544" s="47" t="s">
        <v>1386</v>
      </c>
      <c r="C5544" s="48" t="n">
        <v>46128</v>
      </c>
      <c r="D5544" s="47" t="s">
        <v>75</v>
      </c>
      <c r="E5544" s="47" t="s">
        <v>63</v>
      </c>
      <c r="F5544" s="47" t="s">
        <v>2255</v>
      </c>
      <c r="G5544" s="47" t="s">
        <v>93</v>
      </c>
      <c r="H5544" s="47" t="s">
        <v>2253</v>
      </c>
      <c r="I5544" s="47" t="n">
        <v>93</v>
      </c>
    </row>
    <row r="5545" customFormat="false" ht="15" hidden="false" customHeight="false" outlineLevel="0" collapsed="false">
      <c r="A5545" s="47" t="s">
        <v>7786</v>
      </c>
      <c r="B5545" s="47" t="s">
        <v>1386</v>
      </c>
      <c r="C5545" s="48" t="n">
        <v>46128</v>
      </c>
      <c r="D5545" s="47" t="s">
        <v>75</v>
      </c>
      <c r="E5545" s="47" t="s">
        <v>63</v>
      </c>
      <c r="F5545" s="47" t="s">
        <v>2252</v>
      </c>
      <c r="G5545" s="47" t="s">
        <v>97</v>
      </c>
      <c r="H5545" s="47" t="s">
        <v>2232</v>
      </c>
      <c r="I5545" s="47" t="n">
        <v>7</v>
      </c>
    </row>
    <row r="5546" customFormat="false" ht="15" hidden="false" customHeight="false" outlineLevel="0" collapsed="false">
      <c r="A5546" s="47" t="s">
        <v>7787</v>
      </c>
      <c r="B5546" s="47" t="s">
        <v>1387</v>
      </c>
      <c r="C5546" s="48" t="n">
        <v>46128</v>
      </c>
      <c r="D5546" s="47" t="s">
        <v>73</v>
      </c>
      <c r="E5546" s="47" t="s">
        <v>64</v>
      </c>
      <c r="F5546" s="47" t="s">
        <v>2278</v>
      </c>
      <c r="G5546" s="47" t="s">
        <v>95</v>
      </c>
      <c r="H5546" s="47" t="s">
        <v>2245</v>
      </c>
      <c r="I5546" s="47" t="n">
        <v>47</v>
      </c>
    </row>
    <row r="5547" customFormat="false" ht="15" hidden="false" customHeight="false" outlineLevel="0" collapsed="false">
      <c r="A5547" s="47" t="s">
        <v>7788</v>
      </c>
      <c r="B5547" s="47" t="s">
        <v>1387</v>
      </c>
      <c r="C5547" s="48" t="n">
        <v>46128</v>
      </c>
      <c r="D5547" s="47" t="s">
        <v>73</v>
      </c>
      <c r="E5547" s="47" t="s">
        <v>64</v>
      </c>
      <c r="F5547" s="47" t="s">
        <v>2278</v>
      </c>
      <c r="G5547" s="47" t="s">
        <v>97</v>
      </c>
      <c r="H5547" s="47" t="s">
        <v>2232</v>
      </c>
      <c r="I5547" s="47" t="n">
        <v>2</v>
      </c>
    </row>
    <row r="5548" customFormat="false" ht="15" hidden="false" customHeight="false" outlineLevel="0" collapsed="false">
      <c r="A5548" s="47" t="s">
        <v>7789</v>
      </c>
      <c r="B5548" s="47" t="s">
        <v>1387</v>
      </c>
      <c r="C5548" s="48" t="n">
        <v>46128</v>
      </c>
      <c r="D5548" s="47" t="s">
        <v>73</v>
      </c>
      <c r="E5548" s="47" t="s">
        <v>64</v>
      </c>
      <c r="F5548" s="47" t="s">
        <v>2278</v>
      </c>
      <c r="G5548" s="47" t="s">
        <v>97</v>
      </c>
      <c r="H5548" s="47" t="s">
        <v>2232</v>
      </c>
      <c r="I5548" s="47" t="n">
        <v>7</v>
      </c>
    </row>
    <row r="5549" customFormat="false" ht="15" hidden="false" customHeight="false" outlineLevel="0" collapsed="false">
      <c r="A5549" s="47" t="s">
        <v>7790</v>
      </c>
      <c r="B5549" s="47" t="s">
        <v>1388</v>
      </c>
      <c r="C5549" s="48" t="n">
        <v>46128</v>
      </c>
      <c r="D5549" s="47" t="s">
        <v>74</v>
      </c>
      <c r="E5549" s="47" t="s">
        <v>64</v>
      </c>
      <c r="F5549" s="47" t="s">
        <v>2278</v>
      </c>
      <c r="G5549" s="47" t="s">
        <v>95</v>
      </c>
      <c r="H5549" s="47" t="s">
        <v>2245</v>
      </c>
      <c r="I5549" s="47" t="n">
        <v>14</v>
      </c>
    </row>
    <row r="5550" customFormat="false" ht="15" hidden="false" customHeight="false" outlineLevel="0" collapsed="false">
      <c r="A5550" s="47" t="s">
        <v>7791</v>
      </c>
      <c r="B5550" s="47" t="s">
        <v>1388</v>
      </c>
      <c r="C5550" s="48" t="n">
        <v>46128</v>
      </c>
      <c r="D5550" s="47" t="s">
        <v>74</v>
      </c>
      <c r="E5550" s="47" t="s">
        <v>64</v>
      </c>
      <c r="F5550" s="47" t="s">
        <v>2280</v>
      </c>
      <c r="G5550" s="47" t="s">
        <v>97</v>
      </c>
      <c r="H5550" s="47" t="s">
        <v>2232</v>
      </c>
      <c r="I5550" s="47" t="n">
        <v>4</v>
      </c>
    </row>
    <row r="5551" customFormat="false" ht="15" hidden="false" customHeight="false" outlineLevel="0" collapsed="false">
      <c r="A5551" s="47" t="s">
        <v>7792</v>
      </c>
      <c r="B5551" s="47" t="s">
        <v>1388</v>
      </c>
      <c r="C5551" s="48" t="n">
        <v>46128</v>
      </c>
      <c r="D5551" s="47" t="s">
        <v>74</v>
      </c>
      <c r="E5551" s="47" t="s">
        <v>64</v>
      </c>
      <c r="F5551" s="47" t="s">
        <v>2278</v>
      </c>
      <c r="G5551" s="47" t="s">
        <v>97</v>
      </c>
      <c r="H5551" s="47" t="s">
        <v>2232</v>
      </c>
      <c r="I5551" s="47" t="n">
        <v>6</v>
      </c>
    </row>
    <row r="5552" customFormat="false" ht="15" hidden="false" customHeight="false" outlineLevel="0" collapsed="false">
      <c r="A5552" s="47" t="s">
        <v>7793</v>
      </c>
      <c r="B5552" s="47" t="s">
        <v>1388</v>
      </c>
      <c r="C5552" s="48" t="n">
        <v>46128</v>
      </c>
      <c r="D5552" s="47" t="s">
        <v>74</v>
      </c>
      <c r="E5552" s="47" t="s">
        <v>64</v>
      </c>
      <c r="F5552" s="47" t="s">
        <v>2278</v>
      </c>
      <c r="G5552" s="47" t="s">
        <v>97</v>
      </c>
      <c r="H5552" s="47" t="s">
        <v>2232</v>
      </c>
      <c r="I5552" s="47" t="n">
        <v>7</v>
      </c>
    </row>
    <row r="5553" customFormat="false" ht="15" hidden="false" customHeight="false" outlineLevel="0" collapsed="false">
      <c r="A5553" s="47" t="s">
        <v>7794</v>
      </c>
      <c r="B5553" s="47" t="s">
        <v>1389</v>
      </c>
      <c r="C5553" s="48" t="n">
        <v>46128</v>
      </c>
      <c r="D5553" s="47" t="s">
        <v>73</v>
      </c>
      <c r="E5553" s="47" t="s">
        <v>65</v>
      </c>
      <c r="F5553" s="47" t="s">
        <v>2284</v>
      </c>
      <c r="G5553" s="47" t="s">
        <v>93</v>
      </c>
      <c r="H5553" s="47" t="s">
        <v>2253</v>
      </c>
      <c r="I5553" s="47" t="n">
        <v>5</v>
      </c>
    </row>
    <row r="5554" customFormat="false" ht="15" hidden="false" customHeight="false" outlineLevel="0" collapsed="false">
      <c r="A5554" s="47" t="s">
        <v>7795</v>
      </c>
      <c r="B5554" s="47" t="s">
        <v>1389</v>
      </c>
      <c r="C5554" s="48" t="n">
        <v>46128</v>
      </c>
      <c r="D5554" s="47" t="s">
        <v>73</v>
      </c>
      <c r="E5554" s="47" t="s">
        <v>65</v>
      </c>
      <c r="F5554" s="47" t="s">
        <v>2284</v>
      </c>
      <c r="G5554" s="47" t="s">
        <v>93</v>
      </c>
      <c r="H5554" s="47" t="s">
        <v>2253</v>
      </c>
      <c r="I5554" s="47" t="n">
        <v>17</v>
      </c>
    </row>
    <row r="5555" customFormat="false" ht="15" hidden="false" customHeight="false" outlineLevel="0" collapsed="false">
      <c r="A5555" s="47" t="s">
        <v>7796</v>
      </c>
      <c r="B5555" s="47" t="s">
        <v>1389</v>
      </c>
      <c r="C5555" s="48" t="n">
        <v>46128</v>
      </c>
      <c r="D5555" s="47" t="s">
        <v>73</v>
      </c>
      <c r="E5555" s="47" t="s">
        <v>65</v>
      </c>
      <c r="F5555" s="47" t="s">
        <v>2289</v>
      </c>
      <c r="G5555" s="47" t="s">
        <v>97</v>
      </c>
      <c r="H5555" s="47" t="s">
        <v>2232</v>
      </c>
      <c r="I5555" s="47" t="n">
        <v>6</v>
      </c>
    </row>
    <row r="5556" customFormat="false" ht="15" hidden="false" customHeight="false" outlineLevel="0" collapsed="false">
      <c r="A5556" s="47" t="s">
        <v>7797</v>
      </c>
      <c r="B5556" s="47" t="s">
        <v>1389</v>
      </c>
      <c r="C5556" s="48" t="n">
        <v>46128</v>
      </c>
      <c r="D5556" s="47" t="s">
        <v>73</v>
      </c>
      <c r="E5556" s="47" t="s">
        <v>65</v>
      </c>
      <c r="F5556" s="47" t="s">
        <v>2284</v>
      </c>
      <c r="G5556" s="47" t="s">
        <v>97</v>
      </c>
      <c r="H5556" s="47" t="s">
        <v>2232</v>
      </c>
      <c r="I5556" s="47" t="n">
        <v>6</v>
      </c>
    </row>
    <row r="5557" customFormat="false" ht="15" hidden="false" customHeight="false" outlineLevel="0" collapsed="false">
      <c r="A5557" s="47" t="s">
        <v>7798</v>
      </c>
      <c r="B5557" s="47" t="s">
        <v>1389</v>
      </c>
      <c r="C5557" s="48" t="n">
        <v>46128</v>
      </c>
      <c r="D5557" s="47" t="s">
        <v>73</v>
      </c>
      <c r="E5557" s="47" t="s">
        <v>65</v>
      </c>
      <c r="F5557" s="47" t="s">
        <v>2284</v>
      </c>
      <c r="G5557" s="47" t="s">
        <v>97</v>
      </c>
      <c r="H5557" s="47" t="s">
        <v>2232</v>
      </c>
      <c r="I5557" s="47" t="n">
        <v>2</v>
      </c>
    </row>
    <row r="5558" customFormat="false" ht="15" hidden="false" customHeight="false" outlineLevel="0" collapsed="false">
      <c r="A5558" s="47" t="s">
        <v>7799</v>
      </c>
      <c r="B5558" s="47" t="s">
        <v>1389</v>
      </c>
      <c r="C5558" s="48" t="n">
        <v>46128</v>
      </c>
      <c r="D5558" s="47" t="s">
        <v>73</v>
      </c>
      <c r="E5558" s="47" t="s">
        <v>65</v>
      </c>
      <c r="F5558" s="47" t="s">
        <v>2284</v>
      </c>
      <c r="G5558" s="47" t="s">
        <v>97</v>
      </c>
      <c r="H5558" s="47" t="s">
        <v>2232</v>
      </c>
      <c r="I5558" s="47" t="n">
        <v>3</v>
      </c>
    </row>
    <row r="5559" customFormat="false" ht="15" hidden="false" customHeight="false" outlineLevel="0" collapsed="false">
      <c r="A5559" s="47" t="s">
        <v>7800</v>
      </c>
      <c r="B5559" s="47" t="s">
        <v>1389</v>
      </c>
      <c r="C5559" s="48" t="n">
        <v>46128</v>
      </c>
      <c r="D5559" s="47" t="s">
        <v>73</v>
      </c>
      <c r="E5559" s="47" t="s">
        <v>65</v>
      </c>
      <c r="F5559" s="47" t="s">
        <v>2284</v>
      </c>
      <c r="G5559" s="47" t="s">
        <v>97</v>
      </c>
      <c r="H5559" s="47" t="s">
        <v>2232</v>
      </c>
      <c r="I5559" s="47" t="n">
        <v>2</v>
      </c>
    </row>
    <row r="5560" customFormat="false" ht="15" hidden="false" customHeight="false" outlineLevel="0" collapsed="false">
      <c r="A5560" s="47" t="s">
        <v>7801</v>
      </c>
      <c r="B5560" s="47" t="s">
        <v>1390</v>
      </c>
      <c r="C5560" s="48" t="n">
        <v>46128</v>
      </c>
      <c r="D5560" s="47" t="s">
        <v>74</v>
      </c>
      <c r="E5560" s="47" t="s">
        <v>65</v>
      </c>
      <c r="F5560" s="47" t="s">
        <v>2284</v>
      </c>
      <c r="G5560" s="47" t="s">
        <v>93</v>
      </c>
      <c r="H5560" s="47" t="s">
        <v>2253</v>
      </c>
      <c r="I5560" s="47" t="n">
        <v>65</v>
      </c>
    </row>
    <row r="5561" customFormat="false" ht="15" hidden="false" customHeight="false" outlineLevel="0" collapsed="false">
      <c r="A5561" s="47" t="s">
        <v>7802</v>
      </c>
      <c r="B5561" s="47" t="s">
        <v>1390</v>
      </c>
      <c r="C5561" s="48" t="n">
        <v>46128</v>
      </c>
      <c r="D5561" s="47" t="s">
        <v>74</v>
      </c>
      <c r="E5561" s="47" t="s">
        <v>65</v>
      </c>
      <c r="F5561" s="47" t="s">
        <v>2284</v>
      </c>
      <c r="G5561" s="47" t="s">
        <v>95</v>
      </c>
      <c r="H5561" s="47" t="s">
        <v>2245</v>
      </c>
      <c r="I5561" s="47" t="n">
        <v>7</v>
      </c>
    </row>
    <row r="5562" customFormat="false" ht="15" hidden="false" customHeight="false" outlineLevel="0" collapsed="false">
      <c r="A5562" s="47" t="s">
        <v>7803</v>
      </c>
      <c r="B5562" s="47" t="s">
        <v>1390</v>
      </c>
      <c r="C5562" s="48" t="n">
        <v>46128</v>
      </c>
      <c r="D5562" s="47" t="s">
        <v>74</v>
      </c>
      <c r="E5562" s="47" t="s">
        <v>65</v>
      </c>
      <c r="F5562" s="47" t="s">
        <v>2289</v>
      </c>
      <c r="G5562" s="47" t="s">
        <v>97</v>
      </c>
      <c r="H5562" s="47" t="s">
        <v>2232</v>
      </c>
      <c r="I5562" s="47" t="n">
        <v>2</v>
      </c>
    </row>
    <row r="5563" customFormat="false" ht="15" hidden="false" customHeight="false" outlineLevel="0" collapsed="false">
      <c r="A5563" s="47" t="s">
        <v>7804</v>
      </c>
      <c r="B5563" s="47" t="s">
        <v>1390</v>
      </c>
      <c r="C5563" s="48" t="n">
        <v>46128</v>
      </c>
      <c r="D5563" s="47" t="s">
        <v>74</v>
      </c>
      <c r="E5563" s="47" t="s">
        <v>65</v>
      </c>
      <c r="F5563" s="47" t="s">
        <v>2289</v>
      </c>
      <c r="G5563" s="47" t="s">
        <v>97</v>
      </c>
      <c r="H5563" s="47" t="s">
        <v>2232</v>
      </c>
      <c r="I5563" s="47" t="n">
        <v>6</v>
      </c>
    </row>
    <row r="5564" customFormat="false" ht="15" hidden="false" customHeight="false" outlineLevel="0" collapsed="false">
      <c r="A5564" s="47" t="s">
        <v>7805</v>
      </c>
      <c r="B5564" s="47" t="s">
        <v>1390</v>
      </c>
      <c r="C5564" s="48" t="n">
        <v>46128</v>
      </c>
      <c r="D5564" s="47" t="s">
        <v>74</v>
      </c>
      <c r="E5564" s="47" t="s">
        <v>65</v>
      </c>
      <c r="F5564" s="47" t="s">
        <v>2289</v>
      </c>
      <c r="G5564" s="47" t="s">
        <v>97</v>
      </c>
      <c r="H5564" s="47" t="s">
        <v>2232</v>
      </c>
      <c r="I5564" s="47" t="n">
        <v>4</v>
      </c>
    </row>
    <row r="5565" customFormat="false" ht="15" hidden="false" customHeight="false" outlineLevel="0" collapsed="false">
      <c r="A5565" s="47" t="s">
        <v>7806</v>
      </c>
      <c r="B5565" s="47" t="s">
        <v>1390</v>
      </c>
      <c r="C5565" s="48" t="n">
        <v>46128</v>
      </c>
      <c r="D5565" s="47" t="s">
        <v>74</v>
      </c>
      <c r="E5565" s="47" t="s">
        <v>65</v>
      </c>
      <c r="F5565" s="47" t="s">
        <v>2284</v>
      </c>
      <c r="G5565" s="47" t="s">
        <v>97</v>
      </c>
      <c r="H5565" s="47" t="s">
        <v>2232</v>
      </c>
      <c r="I5565" s="47" t="n">
        <v>6</v>
      </c>
    </row>
    <row r="5566" customFormat="false" ht="15" hidden="false" customHeight="false" outlineLevel="0" collapsed="false">
      <c r="A5566" s="47" t="s">
        <v>7807</v>
      </c>
      <c r="B5566" s="47" t="s">
        <v>1390</v>
      </c>
      <c r="C5566" s="48" t="n">
        <v>46128</v>
      </c>
      <c r="D5566" s="47" t="s">
        <v>74</v>
      </c>
      <c r="E5566" s="47" t="s">
        <v>65</v>
      </c>
      <c r="F5566" s="47" t="s">
        <v>2289</v>
      </c>
      <c r="G5566" s="47" t="s">
        <v>97</v>
      </c>
      <c r="H5566" s="47" t="s">
        <v>2232</v>
      </c>
      <c r="I5566" s="47" t="n">
        <v>6</v>
      </c>
    </row>
    <row r="5567" customFormat="false" ht="15" hidden="false" customHeight="false" outlineLevel="0" collapsed="false">
      <c r="A5567" s="47" t="s">
        <v>7808</v>
      </c>
      <c r="B5567" s="47" t="s">
        <v>1390</v>
      </c>
      <c r="C5567" s="48" t="n">
        <v>46128</v>
      </c>
      <c r="D5567" s="47" t="s">
        <v>74</v>
      </c>
      <c r="E5567" s="47" t="s">
        <v>65</v>
      </c>
      <c r="F5567" s="47" t="s">
        <v>2284</v>
      </c>
      <c r="G5567" s="47" t="s">
        <v>97</v>
      </c>
      <c r="H5567" s="47" t="s">
        <v>2232</v>
      </c>
      <c r="I5567" s="47" t="n">
        <v>2</v>
      </c>
    </row>
    <row r="5568" customFormat="false" ht="15" hidden="false" customHeight="false" outlineLevel="0" collapsed="false">
      <c r="A5568" s="47" t="s">
        <v>7809</v>
      </c>
      <c r="B5568" s="47" t="s">
        <v>1390</v>
      </c>
      <c r="C5568" s="48" t="n">
        <v>46128</v>
      </c>
      <c r="D5568" s="47" t="s">
        <v>74</v>
      </c>
      <c r="E5568" s="47" t="s">
        <v>65</v>
      </c>
      <c r="F5568" s="47" t="s">
        <v>2289</v>
      </c>
      <c r="G5568" s="47" t="s">
        <v>97</v>
      </c>
      <c r="H5568" s="47" t="s">
        <v>2232</v>
      </c>
      <c r="I5568" s="47" t="n">
        <v>2</v>
      </c>
    </row>
    <row r="5569" customFormat="false" ht="15" hidden="false" customHeight="false" outlineLevel="0" collapsed="false">
      <c r="A5569" s="47" t="s">
        <v>7810</v>
      </c>
      <c r="B5569" s="47" t="s">
        <v>1390</v>
      </c>
      <c r="C5569" s="48" t="n">
        <v>46128</v>
      </c>
      <c r="D5569" s="47" t="s">
        <v>74</v>
      </c>
      <c r="E5569" s="47" t="s">
        <v>65</v>
      </c>
      <c r="F5569" s="47" t="s">
        <v>2284</v>
      </c>
      <c r="G5569" s="47" t="s">
        <v>97</v>
      </c>
      <c r="H5569" s="47" t="s">
        <v>2232</v>
      </c>
      <c r="I5569" s="47" t="n">
        <v>2</v>
      </c>
    </row>
    <row r="5570" customFormat="false" ht="15" hidden="false" customHeight="false" outlineLevel="0" collapsed="false">
      <c r="A5570" s="47" t="s">
        <v>7811</v>
      </c>
      <c r="B5570" s="47" t="s">
        <v>1390</v>
      </c>
      <c r="C5570" s="48" t="n">
        <v>46128</v>
      </c>
      <c r="D5570" s="47" t="s">
        <v>74</v>
      </c>
      <c r="E5570" s="47" t="s">
        <v>65</v>
      </c>
      <c r="F5570" s="47" t="s">
        <v>2284</v>
      </c>
      <c r="G5570" s="47" t="s">
        <v>97</v>
      </c>
      <c r="H5570" s="47" t="s">
        <v>2232</v>
      </c>
      <c r="I5570" s="47" t="n">
        <v>4</v>
      </c>
    </row>
    <row r="5571" customFormat="false" ht="15" hidden="false" customHeight="false" outlineLevel="0" collapsed="false">
      <c r="A5571" s="47" t="s">
        <v>7812</v>
      </c>
      <c r="B5571" s="47" t="s">
        <v>1391</v>
      </c>
      <c r="C5571" s="48" t="n">
        <v>46128</v>
      </c>
      <c r="D5571" s="47" t="s">
        <v>75</v>
      </c>
      <c r="E5571" s="47" t="s">
        <v>65</v>
      </c>
      <c r="F5571" s="47" t="s">
        <v>2289</v>
      </c>
      <c r="G5571" s="47" t="s">
        <v>93</v>
      </c>
      <c r="H5571" s="47" t="s">
        <v>2253</v>
      </c>
      <c r="I5571" s="47" t="n">
        <v>41</v>
      </c>
    </row>
    <row r="5572" customFormat="false" ht="15" hidden="false" customHeight="false" outlineLevel="0" collapsed="false">
      <c r="A5572" s="47" t="s">
        <v>7813</v>
      </c>
      <c r="B5572" s="47" t="s">
        <v>1391</v>
      </c>
      <c r="C5572" s="48" t="n">
        <v>46128</v>
      </c>
      <c r="D5572" s="47" t="s">
        <v>75</v>
      </c>
      <c r="E5572" s="47" t="s">
        <v>65</v>
      </c>
      <c r="F5572" s="47" t="s">
        <v>2289</v>
      </c>
      <c r="G5572" s="47" t="s">
        <v>97</v>
      </c>
      <c r="H5572" s="47" t="s">
        <v>2232</v>
      </c>
      <c r="I5572" s="47" t="n">
        <v>5</v>
      </c>
    </row>
    <row r="5573" customFormat="false" ht="15" hidden="false" customHeight="false" outlineLevel="0" collapsed="false">
      <c r="A5573" s="47" t="s">
        <v>7814</v>
      </c>
      <c r="B5573" s="47" t="s">
        <v>1391</v>
      </c>
      <c r="C5573" s="48" t="n">
        <v>46128</v>
      </c>
      <c r="D5573" s="47" t="s">
        <v>75</v>
      </c>
      <c r="E5573" s="47" t="s">
        <v>65</v>
      </c>
      <c r="F5573" s="47" t="s">
        <v>2289</v>
      </c>
      <c r="G5573" s="47" t="s">
        <v>97</v>
      </c>
      <c r="H5573" s="47" t="s">
        <v>2232</v>
      </c>
      <c r="I5573" s="47" t="n">
        <v>4</v>
      </c>
    </row>
    <row r="5574" customFormat="false" ht="15" hidden="false" customHeight="false" outlineLevel="0" collapsed="false">
      <c r="A5574" s="47" t="s">
        <v>7815</v>
      </c>
      <c r="B5574" s="47" t="s">
        <v>1391</v>
      </c>
      <c r="C5574" s="48" t="n">
        <v>46128</v>
      </c>
      <c r="D5574" s="47" t="s">
        <v>75</v>
      </c>
      <c r="E5574" s="47" t="s">
        <v>65</v>
      </c>
      <c r="F5574" s="47" t="s">
        <v>2284</v>
      </c>
      <c r="G5574" s="47" t="s">
        <v>97</v>
      </c>
      <c r="H5574" s="47" t="s">
        <v>2232</v>
      </c>
      <c r="I5574" s="47" t="n">
        <v>5</v>
      </c>
    </row>
    <row r="5575" customFormat="false" ht="15" hidden="false" customHeight="false" outlineLevel="0" collapsed="false">
      <c r="A5575" s="47" t="s">
        <v>7816</v>
      </c>
      <c r="B5575" s="47" t="s">
        <v>1391</v>
      </c>
      <c r="C5575" s="48" t="n">
        <v>46128</v>
      </c>
      <c r="D5575" s="47" t="s">
        <v>75</v>
      </c>
      <c r="E5575" s="47" t="s">
        <v>65</v>
      </c>
      <c r="F5575" s="47" t="s">
        <v>2289</v>
      </c>
      <c r="G5575" s="47" t="s">
        <v>97</v>
      </c>
      <c r="H5575" s="47" t="s">
        <v>2232</v>
      </c>
      <c r="I5575" s="47" t="n">
        <v>4</v>
      </c>
    </row>
    <row r="5576" customFormat="false" ht="15" hidden="false" customHeight="false" outlineLevel="0" collapsed="false">
      <c r="A5576" s="47" t="s">
        <v>7817</v>
      </c>
      <c r="B5576" s="47" t="s">
        <v>1391</v>
      </c>
      <c r="C5576" s="48" t="n">
        <v>46128</v>
      </c>
      <c r="D5576" s="47" t="s">
        <v>75</v>
      </c>
      <c r="E5576" s="47" t="s">
        <v>65</v>
      </c>
      <c r="F5576" s="47" t="s">
        <v>2284</v>
      </c>
      <c r="G5576" s="47" t="s">
        <v>97</v>
      </c>
      <c r="H5576" s="47" t="s">
        <v>2232</v>
      </c>
      <c r="I5576" s="47" t="n">
        <v>3</v>
      </c>
    </row>
    <row r="5577" customFormat="false" ht="15" hidden="false" customHeight="false" outlineLevel="0" collapsed="false">
      <c r="A5577" s="47" t="s">
        <v>7818</v>
      </c>
      <c r="B5577" s="47" t="s">
        <v>1391</v>
      </c>
      <c r="C5577" s="48" t="n">
        <v>46128</v>
      </c>
      <c r="D5577" s="47" t="s">
        <v>75</v>
      </c>
      <c r="E5577" s="47" t="s">
        <v>65</v>
      </c>
      <c r="F5577" s="47" t="s">
        <v>2289</v>
      </c>
      <c r="G5577" s="47" t="s">
        <v>97</v>
      </c>
      <c r="H5577" s="47" t="s">
        <v>2232</v>
      </c>
      <c r="I5577" s="47" t="n">
        <v>6</v>
      </c>
    </row>
    <row r="5578" customFormat="false" ht="15" hidden="false" customHeight="false" outlineLevel="0" collapsed="false">
      <c r="A5578" s="47" t="s">
        <v>7819</v>
      </c>
      <c r="B5578" s="47" t="s">
        <v>1391</v>
      </c>
      <c r="C5578" s="48" t="n">
        <v>46128</v>
      </c>
      <c r="D5578" s="47" t="s">
        <v>75</v>
      </c>
      <c r="E5578" s="47" t="s">
        <v>65</v>
      </c>
      <c r="F5578" s="47" t="s">
        <v>2289</v>
      </c>
      <c r="G5578" s="47" t="s">
        <v>97</v>
      </c>
      <c r="H5578" s="47" t="s">
        <v>2232</v>
      </c>
      <c r="I5578" s="47" t="n">
        <v>4</v>
      </c>
    </row>
    <row r="5579" customFormat="false" ht="15" hidden="false" customHeight="false" outlineLevel="0" collapsed="false">
      <c r="A5579" s="47" t="s">
        <v>7820</v>
      </c>
      <c r="B5579" s="47" t="s">
        <v>1391</v>
      </c>
      <c r="C5579" s="48" t="n">
        <v>46128</v>
      </c>
      <c r="D5579" s="47" t="s">
        <v>75</v>
      </c>
      <c r="E5579" s="47" t="s">
        <v>65</v>
      </c>
      <c r="F5579" s="47" t="s">
        <v>2284</v>
      </c>
      <c r="G5579" s="47" t="s">
        <v>97</v>
      </c>
      <c r="H5579" s="47" t="s">
        <v>2232</v>
      </c>
      <c r="I5579" s="47" t="n">
        <v>6</v>
      </c>
    </row>
    <row r="5580" customFormat="false" ht="15" hidden="false" customHeight="false" outlineLevel="0" collapsed="false">
      <c r="A5580" s="47" t="s">
        <v>7821</v>
      </c>
      <c r="B5580" s="47" t="s">
        <v>1391</v>
      </c>
      <c r="C5580" s="48" t="n">
        <v>46128</v>
      </c>
      <c r="D5580" s="47" t="s">
        <v>75</v>
      </c>
      <c r="E5580" s="47" t="s">
        <v>65</v>
      </c>
      <c r="F5580" s="47" t="s">
        <v>2284</v>
      </c>
      <c r="G5580" s="47" t="s">
        <v>97</v>
      </c>
      <c r="H5580" s="47" t="s">
        <v>2232</v>
      </c>
      <c r="I5580" s="47" t="n">
        <v>5</v>
      </c>
    </row>
    <row r="5581" customFormat="false" ht="15" hidden="false" customHeight="false" outlineLevel="0" collapsed="false">
      <c r="A5581" s="47" t="s">
        <v>7822</v>
      </c>
      <c r="B5581" s="47" t="s">
        <v>1391</v>
      </c>
      <c r="C5581" s="48" t="n">
        <v>46128</v>
      </c>
      <c r="D5581" s="47" t="s">
        <v>75</v>
      </c>
      <c r="E5581" s="47" t="s">
        <v>65</v>
      </c>
      <c r="F5581" s="47" t="s">
        <v>2289</v>
      </c>
      <c r="G5581" s="47" t="s">
        <v>97</v>
      </c>
      <c r="H5581" s="47" t="s">
        <v>2232</v>
      </c>
      <c r="I5581" s="47" t="n">
        <v>6</v>
      </c>
    </row>
    <row r="5582" customFormat="false" ht="15" hidden="false" customHeight="false" outlineLevel="0" collapsed="false">
      <c r="A5582" s="47" t="s">
        <v>7823</v>
      </c>
      <c r="B5582" s="47" t="s">
        <v>1392</v>
      </c>
      <c r="C5582" s="48" t="n">
        <v>46129</v>
      </c>
      <c r="D5582" s="47" t="s">
        <v>73</v>
      </c>
      <c r="E5582" s="47" t="s">
        <v>62</v>
      </c>
      <c r="F5582" s="47" t="s">
        <v>2231</v>
      </c>
      <c r="G5582" s="47" t="s">
        <v>96</v>
      </c>
      <c r="H5582" s="47" t="s">
        <v>2270</v>
      </c>
      <c r="I5582" s="47" t="n">
        <v>26</v>
      </c>
    </row>
    <row r="5583" customFormat="false" ht="15" hidden="false" customHeight="false" outlineLevel="0" collapsed="false">
      <c r="A5583" s="47" t="s">
        <v>7824</v>
      </c>
      <c r="B5583" s="47" t="s">
        <v>1392</v>
      </c>
      <c r="C5583" s="48" t="n">
        <v>46129</v>
      </c>
      <c r="D5583" s="47" t="s">
        <v>73</v>
      </c>
      <c r="E5583" s="47" t="s">
        <v>62</v>
      </c>
      <c r="F5583" s="47" t="s">
        <v>2228</v>
      </c>
      <c r="G5583" s="47" t="s">
        <v>97</v>
      </c>
      <c r="H5583" s="47" t="s">
        <v>2232</v>
      </c>
      <c r="I5583" s="47" t="n">
        <v>3</v>
      </c>
    </row>
    <row r="5584" customFormat="false" ht="15" hidden="false" customHeight="false" outlineLevel="0" collapsed="false">
      <c r="A5584" s="47" t="s">
        <v>7825</v>
      </c>
      <c r="B5584" s="47" t="s">
        <v>1392</v>
      </c>
      <c r="C5584" s="48" t="n">
        <v>46129</v>
      </c>
      <c r="D5584" s="47" t="s">
        <v>73</v>
      </c>
      <c r="E5584" s="47" t="s">
        <v>62</v>
      </c>
      <c r="F5584" s="47" t="s">
        <v>2231</v>
      </c>
      <c r="G5584" s="47" t="s">
        <v>97</v>
      </c>
      <c r="H5584" s="47" t="s">
        <v>2232</v>
      </c>
      <c r="I5584" s="47" t="n">
        <v>4</v>
      </c>
    </row>
    <row r="5585" customFormat="false" ht="15" hidden="false" customHeight="false" outlineLevel="0" collapsed="false">
      <c r="A5585" s="47" t="s">
        <v>7826</v>
      </c>
      <c r="B5585" s="47" t="s">
        <v>1392</v>
      </c>
      <c r="C5585" s="48" t="n">
        <v>46129</v>
      </c>
      <c r="D5585" s="47" t="s">
        <v>73</v>
      </c>
      <c r="E5585" s="47" t="s">
        <v>62</v>
      </c>
      <c r="F5585" s="47" t="s">
        <v>2317</v>
      </c>
      <c r="G5585" s="47" t="s">
        <v>97</v>
      </c>
      <c r="H5585" s="47" t="s">
        <v>2232</v>
      </c>
      <c r="I5585" s="47" t="n">
        <v>6</v>
      </c>
    </row>
    <row r="5586" customFormat="false" ht="15" hidden="false" customHeight="false" outlineLevel="0" collapsed="false">
      <c r="A5586" s="47" t="s">
        <v>7827</v>
      </c>
      <c r="B5586" s="47" t="s">
        <v>1392</v>
      </c>
      <c r="C5586" s="48" t="n">
        <v>46129</v>
      </c>
      <c r="D5586" s="47" t="s">
        <v>73</v>
      </c>
      <c r="E5586" s="47" t="s">
        <v>62</v>
      </c>
      <c r="F5586" s="47" t="s">
        <v>2231</v>
      </c>
      <c r="G5586" s="47" t="s">
        <v>97</v>
      </c>
      <c r="H5586" s="47" t="s">
        <v>2232</v>
      </c>
      <c r="I5586" s="47" t="n">
        <v>4</v>
      </c>
    </row>
    <row r="5587" customFormat="false" ht="15" hidden="false" customHeight="false" outlineLevel="0" collapsed="false">
      <c r="A5587" s="47" t="s">
        <v>7828</v>
      </c>
      <c r="B5587" s="47" t="s">
        <v>1394</v>
      </c>
      <c r="C5587" s="48" t="n">
        <v>46129</v>
      </c>
      <c r="D5587" s="47" t="s">
        <v>74</v>
      </c>
      <c r="E5587" s="47" t="s">
        <v>62</v>
      </c>
      <c r="F5587" s="47" t="s">
        <v>2228</v>
      </c>
      <c r="G5587" s="47" t="s">
        <v>93</v>
      </c>
      <c r="H5587" s="47" t="s">
        <v>2253</v>
      </c>
      <c r="I5587" s="47" t="n">
        <v>77</v>
      </c>
    </row>
    <row r="5588" customFormat="false" ht="15" hidden="false" customHeight="false" outlineLevel="0" collapsed="false">
      <c r="A5588" s="47" t="s">
        <v>7829</v>
      </c>
      <c r="B5588" s="47" t="s">
        <v>1394</v>
      </c>
      <c r="C5588" s="48" t="n">
        <v>46129</v>
      </c>
      <c r="D5588" s="47" t="s">
        <v>74</v>
      </c>
      <c r="E5588" s="47" t="s">
        <v>62</v>
      </c>
      <c r="F5588" s="47" t="s">
        <v>2228</v>
      </c>
      <c r="G5588" s="47" t="s">
        <v>93</v>
      </c>
      <c r="H5588" s="47" t="s">
        <v>2253</v>
      </c>
      <c r="I5588" s="47" t="n">
        <v>33</v>
      </c>
    </row>
    <row r="5589" customFormat="false" ht="15" hidden="false" customHeight="false" outlineLevel="0" collapsed="false">
      <c r="A5589" s="47" t="s">
        <v>7830</v>
      </c>
      <c r="B5589" s="47" t="s">
        <v>1394</v>
      </c>
      <c r="C5589" s="48" t="n">
        <v>46129</v>
      </c>
      <c r="D5589" s="47" t="s">
        <v>74</v>
      </c>
      <c r="E5589" s="47" t="s">
        <v>62</v>
      </c>
      <c r="F5589" s="47" t="s">
        <v>2231</v>
      </c>
      <c r="G5589" s="47" t="s">
        <v>93</v>
      </c>
      <c r="H5589" s="47" t="s">
        <v>2253</v>
      </c>
      <c r="I5589" s="47" t="n">
        <v>11</v>
      </c>
    </row>
    <row r="5590" customFormat="false" ht="15" hidden="false" customHeight="false" outlineLevel="0" collapsed="false">
      <c r="A5590" s="47" t="s">
        <v>7831</v>
      </c>
      <c r="B5590" s="47" t="s">
        <v>1394</v>
      </c>
      <c r="C5590" s="48" t="n">
        <v>46129</v>
      </c>
      <c r="D5590" s="47" t="s">
        <v>74</v>
      </c>
      <c r="E5590" s="47" t="s">
        <v>62</v>
      </c>
      <c r="F5590" s="47" t="s">
        <v>2231</v>
      </c>
      <c r="G5590" s="47" t="s">
        <v>96</v>
      </c>
      <c r="H5590" s="47" t="s">
        <v>2270</v>
      </c>
      <c r="I5590" s="47" t="n">
        <v>16</v>
      </c>
    </row>
    <row r="5591" customFormat="false" ht="15" hidden="false" customHeight="false" outlineLevel="0" collapsed="false">
      <c r="A5591" s="47" t="s">
        <v>7832</v>
      </c>
      <c r="B5591" s="47" t="s">
        <v>1394</v>
      </c>
      <c r="C5591" s="48" t="n">
        <v>46129</v>
      </c>
      <c r="D5591" s="47" t="s">
        <v>74</v>
      </c>
      <c r="E5591" s="47" t="s">
        <v>62</v>
      </c>
      <c r="F5591" s="47" t="s">
        <v>2231</v>
      </c>
      <c r="G5591" s="47" t="s">
        <v>97</v>
      </c>
      <c r="H5591" s="47" t="s">
        <v>2232</v>
      </c>
      <c r="I5591" s="47" t="n">
        <v>2</v>
      </c>
    </row>
    <row r="5592" customFormat="false" ht="15" hidden="false" customHeight="false" outlineLevel="0" collapsed="false">
      <c r="A5592" s="47" t="s">
        <v>7833</v>
      </c>
      <c r="B5592" s="47" t="s">
        <v>1394</v>
      </c>
      <c r="C5592" s="48" t="n">
        <v>46129</v>
      </c>
      <c r="D5592" s="47" t="s">
        <v>74</v>
      </c>
      <c r="E5592" s="47" t="s">
        <v>62</v>
      </c>
      <c r="F5592" s="47" t="s">
        <v>2228</v>
      </c>
      <c r="G5592" s="47" t="s">
        <v>97</v>
      </c>
      <c r="H5592" s="47" t="s">
        <v>2232</v>
      </c>
      <c r="I5592" s="47" t="n">
        <v>5</v>
      </c>
    </row>
    <row r="5593" customFormat="false" ht="15" hidden="false" customHeight="false" outlineLevel="0" collapsed="false">
      <c r="A5593" s="47" t="s">
        <v>7834</v>
      </c>
      <c r="B5593" s="47" t="s">
        <v>1394</v>
      </c>
      <c r="C5593" s="48" t="n">
        <v>46129</v>
      </c>
      <c r="D5593" s="47" t="s">
        <v>74</v>
      </c>
      <c r="E5593" s="47" t="s">
        <v>62</v>
      </c>
      <c r="F5593" s="47" t="s">
        <v>2231</v>
      </c>
      <c r="G5593" s="47" t="s">
        <v>97</v>
      </c>
      <c r="H5593" s="47" t="s">
        <v>2232</v>
      </c>
      <c r="I5593" s="47" t="n">
        <v>4</v>
      </c>
    </row>
    <row r="5594" customFormat="false" ht="15" hidden="false" customHeight="false" outlineLevel="0" collapsed="false">
      <c r="A5594" s="47" t="s">
        <v>7835</v>
      </c>
      <c r="B5594" s="47" t="s">
        <v>1394</v>
      </c>
      <c r="C5594" s="48" t="n">
        <v>46129</v>
      </c>
      <c r="D5594" s="47" t="s">
        <v>74</v>
      </c>
      <c r="E5594" s="47" t="s">
        <v>62</v>
      </c>
      <c r="F5594" s="47" t="s">
        <v>2228</v>
      </c>
      <c r="G5594" s="47" t="s">
        <v>97</v>
      </c>
      <c r="H5594" s="47" t="s">
        <v>2232</v>
      </c>
      <c r="I5594" s="47" t="n">
        <v>5</v>
      </c>
    </row>
    <row r="5595" customFormat="false" ht="15" hidden="false" customHeight="false" outlineLevel="0" collapsed="false">
      <c r="A5595" s="47" t="s">
        <v>7836</v>
      </c>
      <c r="B5595" s="47" t="s">
        <v>1394</v>
      </c>
      <c r="C5595" s="48" t="n">
        <v>46129</v>
      </c>
      <c r="D5595" s="47" t="s">
        <v>74</v>
      </c>
      <c r="E5595" s="47" t="s">
        <v>62</v>
      </c>
      <c r="F5595" s="47" t="s">
        <v>2231</v>
      </c>
      <c r="G5595" s="47" t="s">
        <v>97</v>
      </c>
      <c r="H5595" s="47" t="s">
        <v>2232</v>
      </c>
      <c r="I5595" s="47" t="n">
        <v>4</v>
      </c>
    </row>
    <row r="5596" customFormat="false" ht="15" hidden="false" customHeight="false" outlineLevel="0" collapsed="false">
      <c r="A5596" s="47" t="s">
        <v>7837</v>
      </c>
      <c r="B5596" s="47" t="s">
        <v>1395</v>
      </c>
      <c r="C5596" s="48" t="n">
        <v>46129</v>
      </c>
      <c r="D5596" s="47" t="s">
        <v>75</v>
      </c>
      <c r="E5596" s="47" t="s">
        <v>62</v>
      </c>
      <c r="F5596" s="47" t="s">
        <v>2231</v>
      </c>
      <c r="G5596" s="47" t="s">
        <v>97</v>
      </c>
      <c r="H5596" s="47" t="s">
        <v>2232</v>
      </c>
      <c r="I5596" s="47" t="n">
        <v>5</v>
      </c>
    </row>
    <row r="5597" customFormat="false" ht="15" hidden="false" customHeight="false" outlineLevel="0" collapsed="false">
      <c r="A5597" s="47" t="s">
        <v>7838</v>
      </c>
      <c r="B5597" s="47" t="s">
        <v>1395</v>
      </c>
      <c r="C5597" s="48" t="n">
        <v>46129</v>
      </c>
      <c r="D5597" s="47" t="s">
        <v>75</v>
      </c>
      <c r="E5597" s="47" t="s">
        <v>62</v>
      </c>
      <c r="F5597" s="47" t="s">
        <v>2228</v>
      </c>
      <c r="G5597" s="47" t="s">
        <v>97</v>
      </c>
      <c r="H5597" s="47" t="s">
        <v>2232</v>
      </c>
      <c r="I5597" s="47" t="n">
        <v>5</v>
      </c>
    </row>
    <row r="5598" customFormat="false" ht="15" hidden="false" customHeight="false" outlineLevel="0" collapsed="false">
      <c r="A5598" s="47" t="s">
        <v>7839</v>
      </c>
      <c r="B5598" s="47" t="s">
        <v>1395</v>
      </c>
      <c r="C5598" s="48" t="n">
        <v>46129</v>
      </c>
      <c r="D5598" s="47" t="s">
        <v>75</v>
      </c>
      <c r="E5598" s="47" t="s">
        <v>62</v>
      </c>
      <c r="F5598" s="47" t="s">
        <v>2228</v>
      </c>
      <c r="G5598" s="47" t="s">
        <v>97</v>
      </c>
      <c r="H5598" s="47" t="s">
        <v>2232</v>
      </c>
      <c r="I5598" s="47" t="n">
        <v>3</v>
      </c>
    </row>
    <row r="5599" customFormat="false" ht="15" hidden="false" customHeight="false" outlineLevel="0" collapsed="false">
      <c r="A5599" s="47" t="s">
        <v>7840</v>
      </c>
      <c r="B5599" s="47" t="s">
        <v>1395</v>
      </c>
      <c r="C5599" s="48" t="n">
        <v>46129</v>
      </c>
      <c r="D5599" s="47" t="s">
        <v>75</v>
      </c>
      <c r="E5599" s="47" t="s">
        <v>62</v>
      </c>
      <c r="F5599" s="47" t="s">
        <v>2228</v>
      </c>
      <c r="G5599" s="47" t="s">
        <v>97</v>
      </c>
      <c r="H5599" s="47" t="s">
        <v>2232</v>
      </c>
      <c r="I5599" s="47" t="n">
        <v>5</v>
      </c>
    </row>
    <row r="5600" customFormat="false" ht="15" hidden="false" customHeight="false" outlineLevel="0" collapsed="false">
      <c r="A5600" s="47" t="s">
        <v>7841</v>
      </c>
      <c r="B5600" s="47" t="s">
        <v>1396</v>
      </c>
      <c r="C5600" s="48" t="n">
        <v>46129</v>
      </c>
      <c r="D5600" s="47" t="s">
        <v>73</v>
      </c>
      <c r="E5600" s="47" t="s">
        <v>63</v>
      </c>
      <c r="F5600" s="47" t="s">
        <v>2260</v>
      </c>
      <c r="G5600" s="47" t="s">
        <v>93</v>
      </c>
      <c r="H5600" s="47" t="s">
        <v>2253</v>
      </c>
      <c r="I5600" s="47" t="n">
        <v>12</v>
      </c>
    </row>
    <row r="5601" customFormat="false" ht="15" hidden="false" customHeight="false" outlineLevel="0" collapsed="false">
      <c r="A5601" s="47" t="s">
        <v>7842</v>
      </c>
      <c r="B5601" s="47" t="s">
        <v>1396</v>
      </c>
      <c r="C5601" s="48" t="n">
        <v>46129</v>
      </c>
      <c r="D5601" s="47" t="s">
        <v>73</v>
      </c>
      <c r="E5601" s="47" t="s">
        <v>63</v>
      </c>
      <c r="F5601" s="47" t="s">
        <v>2255</v>
      </c>
      <c r="G5601" s="47" t="s">
        <v>93</v>
      </c>
      <c r="H5601" s="47" t="s">
        <v>2253</v>
      </c>
      <c r="I5601" s="47" t="n">
        <v>98</v>
      </c>
    </row>
    <row r="5602" customFormat="false" ht="15" hidden="false" customHeight="false" outlineLevel="0" collapsed="false">
      <c r="A5602" s="47" t="s">
        <v>7843</v>
      </c>
      <c r="B5602" s="47" t="s">
        <v>1396</v>
      </c>
      <c r="C5602" s="48" t="n">
        <v>46129</v>
      </c>
      <c r="D5602" s="47" t="s">
        <v>73</v>
      </c>
      <c r="E5602" s="47" t="s">
        <v>63</v>
      </c>
      <c r="F5602" s="47" t="s">
        <v>2255</v>
      </c>
      <c r="G5602" s="47" t="s">
        <v>93</v>
      </c>
      <c r="H5602" s="47" t="s">
        <v>2253</v>
      </c>
      <c r="I5602" s="47" t="n">
        <v>24</v>
      </c>
    </row>
    <row r="5603" customFormat="false" ht="15" hidden="false" customHeight="false" outlineLevel="0" collapsed="false">
      <c r="A5603" s="47" t="s">
        <v>7844</v>
      </c>
      <c r="B5603" s="47" t="s">
        <v>1396</v>
      </c>
      <c r="C5603" s="48" t="n">
        <v>46129</v>
      </c>
      <c r="D5603" s="47" t="s">
        <v>73</v>
      </c>
      <c r="E5603" s="47" t="s">
        <v>63</v>
      </c>
      <c r="F5603" s="47" t="s">
        <v>2255</v>
      </c>
      <c r="G5603" s="47" t="s">
        <v>93</v>
      </c>
      <c r="H5603" s="47" t="s">
        <v>2253</v>
      </c>
      <c r="I5603" s="47" t="n">
        <v>17</v>
      </c>
    </row>
    <row r="5604" customFormat="false" ht="15" hidden="false" customHeight="false" outlineLevel="0" collapsed="false">
      <c r="A5604" s="47" t="s">
        <v>7845</v>
      </c>
      <c r="B5604" s="47" t="s">
        <v>1396</v>
      </c>
      <c r="C5604" s="48" t="n">
        <v>46129</v>
      </c>
      <c r="D5604" s="47" t="s">
        <v>73</v>
      </c>
      <c r="E5604" s="47" t="s">
        <v>63</v>
      </c>
      <c r="F5604" s="47" t="s">
        <v>2255</v>
      </c>
      <c r="G5604" s="47" t="s">
        <v>95</v>
      </c>
      <c r="H5604" s="47" t="s">
        <v>2245</v>
      </c>
      <c r="I5604" s="47" t="n">
        <v>77</v>
      </c>
    </row>
    <row r="5605" customFormat="false" ht="15" hidden="false" customHeight="false" outlineLevel="0" collapsed="false">
      <c r="A5605" s="47" t="s">
        <v>7846</v>
      </c>
      <c r="B5605" s="47" t="s">
        <v>1396</v>
      </c>
      <c r="C5605" s="48" t="n">
        <v>46129</v>
      </c>
      <c r="D5605" s="47" t="s">
        <v>73</v>
      </c>
      <c r="E5605" s="47" t="s">
        <v>63</v>
      </c>
      <c r="F5605" s="47" t="s">
        <v>2252</v>
      </c>
      <c r="G5605" s="47" t="s">
        <v>96</v>
      </c>
      <c r="H5605" s="47" t="s">
        <v>2270</v>
      </c>
      <c r="I5605" s="47" t="n">
        <v>18</v>
      </c>
    </row>
    <row r="5606" customFormat="false" ht="15" hidden="false" customHeight="false" outlineLevel="0" collapsed="false">
      <c r="A5606" s="47" t="s">
        <v>7847</v>
      </c>
      <c r="B5606" s="47" t="s">
        <v>1396</v>
      </c>
      <c r="C5606" s="48" t="n">
        <v>46129</v>
      </c>
      <c r="D5606" s="47" t="s">
        <v>73</v>
      </c>
      <c r="E5606" s="47" t="s">
        <v>63</v>
      </c>
      <c r="F5606" s="47" t="s">
        <v>2260</v>
      </c>
      <c r="G5606" s="47" t="s">
        <v>97</v>
      </c>
      <c r="H5606" s="47" t="s">
        <v>2232</v>
      </c>
      <c r="I5606" s="47" t="n">
        <v>6</v>
      </c>
    </row>
    <row r="5607" customFormat="false" ht="15" hidden="false" customHeight="false" outlineLevel="0" collapsed="false">
      <c r="A5607" s="47" t="s">
        <v>7848</v>
      </c>
      <c r="B5607" s="47" t="s">
        <v>1396</v>
      </c>
      <c r="C5607" s="48" t="n">
        <v>46129</v>
      </c>
      <c r="D5607" s="47" t="s">
        <v>73</v>
      </c>
      <c r="E5607" s="47" t="s">
        <v>63</v>
      </c>
      <c r="F5607" s="47" t="s">
        <v>2260</v>
      </c>
      <c r="G5607" s="47" t="s">
        <v>97</v>
      </c>
      <c r="H5607" s="47" t="s">
        <v>2232</v>
      </c>
      <c r="I5607" s="47" t="n">
        <v>7</v>
      </c>
    </row>
    <row r="5608" customFormat="false" ht="15" hidden="false" customHeight="false" outlineLevel="0" collapsed="false">
      <c r="A5608" s="47" t="s">
        <v>7849</v>
      </c>
      <c r="B5608" s="47" t="s">
        <v>1396</v>
      </c>
      <c r="C5608" s="48" t="n">
        <v>46129</v>
      </c>
      <c r="D5608" s="47" t="s">
        <v>73</v>
      </c>
      <c r="E5608" s="47" t="s">
        <v>63</v>
      </c>
      <c r="F5608" s="47" t="s">
        <v>2255</v>
      </c>
      <c r="G5608" s="47" t="s">
        <v>97</v>
      </c>
      <c r="H5608" s="47" t="s">
        <v>2232</v>
      </c>
      <c r="I5608" s="47" t="n">
        <v>4</v>
      </c>
    </row>
    <row r="5609" customFormat="false" ht="15" hidden="false" customHeight="false" outlineLevel="0" collapsed="false">
      <c r="A5609" s="47" t="s">
        <v>7850</v>
      </c>
      <c r="B5609" s="47" t="s">
        <v>1396</v>
      </c>
      <c r="C5609" s="48" t="n">
        <v>46129</v>
      </c>
      <c r="D5609" s="47" t="s">
        <v>73</v>
      </c>
      <c r="E5609" s="47" t="s">
        <v>63</v>
      </c>
      <c r="F5609" s="47" t="s">
        <v>2260</v>
      </c>
      <c r="G5609" s="47" t="s">
        <v>97</v>
      </c>
      <c r="H5609" s="47" t="s">
        <v>2232</v>
      </c>
      <c r="I5609" s="47" t="n">
        <v>5</v>
      </c>
    </row>
    <row r="5610" customFormat="false" ht="15" hidden="false" customHeight="false" outlineLevel="0" collapsed="false">
      <c r="A5610" s="47" t="s">
        <v>7851</v>
      </c>
      <c r="B5610" s="47" t="s">
        <v>1396</v>
      </c>
      <c r="C5610" s="48" t="n">
        <v>46129</v>
      </c>
      <c r="D5610" s="47" t="s">
        <v>73</v>
      </c>
      <c r="E5610" s="47" t="s">
        <v>63</v>
      </c>
      <c r="F5610" s="47" t="s">
        <v>2255</v>
      </c>
      <c r="G5610" s="47" t="s">
        <v>97</v>
      </c>
      <c r="H5610" s="47" t="s">
        <v>2232</v>
      </c>
      <c r="I5610" s="47" t="n">
        <v>2</v>
      </c>
    </row>
    <row r="5611" customFormat="false" ht="15" hidden="false" customHeight="false" outlineLevel="0" collapsed="false">
      <c r="A5611" s="47" t="s">
        <v>7852</v>
      </c>
      <c r="B5611" s="47" t="s">
        <v>1398</v>
      </c>
      <c r="C5611" s="48" t="n">
        <v>46129</v>
      </c>
      <c r="D5611" s="47" t="s">
        <v>74</v>
      </c>
      <c r="E5611" s="47" t="s">
        <v>63</v>
      </c>
      <c r="F5611" s="47" t="s">
        <v>2255</v>
      </c>
      <c r="G5611" s="47" t="s">
        <v>93</v>
      </c>
      <c r="H5611" s="47" t="s">
        <v>2253</v>
      </c>
      <c r="I5611" s="47" t="n">
        <v>22</v>
      </c>
    </row>
    <row r="5612" customFormat="false" ht="15" hidden="false" customHeight="false" outlineLevel="0" collapsed="false">
      <c r="A5612" s="47" t="s">
        <v>7853</v>
      </c>
      <c r="B5612" s="47" t="s">
        <v>1398</v>
      </c>
      <c r="C5612" s="48" t="n">
        <v>46129</v>
      </c>
      <c r="D5612" s="47" t="s">
        <v>74</v>
      </c>
      <c r="E5612" s="47" t="s">
        <v>63</v>
      </c>
      <c r="F5612" s="47" t="s">
        <v>2252</v>
      </c>
      <c r="G5612" s="47" t="s">
        <v>97</v>
      </c>
      <c r="H5612" s="47" t="s">
        <v>2232</v>
      </c>
      <c r="I5612" s="47" t="n">
        <v>4</v>
      </c>
    </row>
    <row r="5613" customFormat="false" ht="15" hidden="false" customHeight="false" outlineLevel="0" collapsed="false">
      <c r="A5613" s="47" t="s">
        <v>7854</v>
      </c>
      <c r="B5613" s="47" t="s">
        <v>1398</v>
      </c>
      <c r="C5613" s="48" t="n">
        <v>46129</v>
      </c>
      <c r="D5613" s="47" t="s">
        <v>74</v>
      </c>
      <c r="E5613" s="47" t="s">
        <v>63</v>
      </c>
      <c r="F5613" s="47" t="s">
        <v>2252</v>
      </c>
      <c r="G5613" s="47" t="s">
        <v>97</v>
      </c>
      <c r="H5613" s="47" t="s">
        <v>2232</v>
      </c>
      <c r="I5613" s="47" t="n">
        <v>7</v>
      </c>
    </row>
    <row r="5614" customFormat="false" ht="15" hidden="false" customHeight="false" outlineLevel="0" collapsed="false">
      <c r="A5614" s="47" t="s">
        <v>7855</v>
      </c>
      <c r="B5614" s="47" t="s">
        <v>1398</v>
      </c>
      <c r="C5614" s="48" t="n">
        <v>46129</v>
      </c>
      <c r="D5614" s="47" t="s">
        <v>74</v>
      </c>
      <c r="E5614" s="47" t="s">
        <v>63</v>
      </c>
      <c r="F5614" s="47" t="s">
        <v>2255</v>
      </c>
      <c r="G5614" s="47" t="s">
        <v>97</v>
      </c>
      <c r="H5614" s="47" t="s">
        <v>2232</v>
      </c>
      <c r="I5614" s="47" t="n">
        <v>3</v>
      </c>
    </row>
    <row r="5615" customFormat="false" ht="15" hidden="false" customHeight="false" outlineLevel="0" collapsed="false">
      <c r="A5615" s="47" t="s">
        <v>7856</v>
      </c>
      <c r="B5615" s="47" t="s">
        <v>1398</v>
      </c>
      <c r="C5615" s="48" t="n">
        <v>46129</v>
      </c>
      <c r="D5615" s="47" t="s">
        <v>74</v>
      </c>
      <c r="E5615" s="47" t="s">
        <v>63</v>
      </c>
      <c r="F5615" s="47" t="s">
        <v>2252</v>
      </c>
      <c r="G5615" s="47" t="s">
        <v>97</v>
      </c>
      <c r="H5615" s="47" t="s">
        <v>2232</v>
      </c>
      <c r="I5615" s="47" t="n">
        <v>3</v>
      </c>
    </row>
    <row r="5616" customFormat="false" ht="15" hidden="false" customHeight="false" outlineLevel="0" collapsed="false">
      <c r="A5616" s="47" t="s">
        <v>7857</v>
      </c>
      <c r="B5616" s="47" t="s">
        <v>1399</v>
      </c>
      <c r="C5616" s="48" t="n">
        <v>46129</v>
      </c>
      <c r="D5616" s="47" t="s">
        <v>75</v>
      </c>
      <c r="E5616" s="47" t="s">
        <v>63</v>
      </c>
      <c r="F5616" s="47" t="s">
        <v>2255</v>
      </c>
      <c r="G5616" s="47" t="s">
        <v>93</v>
      </c>
      <c r="H5616" s="47" t="s">
        <v>2253</v>
      </c>
      <c r="I5616" s="47" t="n">
        <v>129</v>
      </c>
    </row>
    <row r="5617" customFormat="false" ht="15" hidden="false" customHeight="false" outlineLevel="0" collapsed="false">
      <c r="A5617" s="47" t="s">
        <v>7858</v>
      </c>
      <c r="B5617" s="47" t="s">
        <v>1399</v>
      </c>
      <c r="C5617" s="48" t="n">
        <v>46129</v>
      </c>
      <c r="D5617" s="47" t="s">
        <v>75</v>
      </c>
      <c r="E5617" s="47" t="s">
        <v>63</v>
      </c>
      <c r="F5617" s="47" t="s">
        <v>2255</v>
      </c>
      <c r="G5617" s="47" t="s">
        <v>93</v>
      </c>
      <c r="H5617" s="47" t="s">
        <v>2253</v>
      </c>
      <c r="I5617" s="47" t="n">
        <v>31</v>
      </c>
    </row>
    <row r="5618" customFormat="false" ht="15" hidden="false" customHeight="false" outlineLevel="0" collapsed="false">
      <c r="A5618" s="47" t="s">
        <v>7859</v>
      </c>
      <c r="B5618" s="47" t="s">
        <v>1399</v>
      </c>
      <c r="C5618" s="48" t="n">
        <v>46129</v>
      </c>
      <c r="D5618" s="47" t="s">
        <v>75</v>
      </c>
      <c r="E5618" s="47" t="s">
        <v>63</v>
      </c>
      <c r="F5618" s="47" t="s">
        <v>2255</v>
      </c>
      <c r="G5618" s="47" t="s">
        <v>97</v>
      </c>
      <c r="H5618" s="47" t="s">
        <v>2232</v>
      </c>
      <c r="I5618" s="47" t="n">
        <v>4</v>
      </c>
    </row>
    <row r="5619" customFormat="false" ht="15" hidden="false" customHeight="false" outlineLevel="0" collapsed="false">
      <c r="A5619" s="47" t="s">
        <v>7860</v>
      </c>
      <c r="B5619" s="47" t="s">
        <v>1399</v>
      </c>
      <c r="C5619" s="48" t="n">
        <v>46129</v>
      </c>
      <c r="D5619" s="47" t="s">
        <v>75</v>
      </c>
      <c r="E5619" s="47" t="s">
        <v>63</v>
      </c>
      <c r="F5619" s="47" t="s">
        <v>2252</v>
      </c>
      <c r="G5619" s="47" t="s">
        <v>97</v>
      </c>
      <c r="H5619" s="47" t="s">
        <v>2232</v>
      </c>
      <c r="I5619" s="47" t="n">
        <v>6</v>
      </c>
    </row>
    <row r="5620" customFormat="false" ht="15" hidden="false" customHeight="false" outlineLevel="0" collapsed="false">
      <c r="A5620" s="47" t="s">
        <v>7861</v>
      </c>
      <c r="B5620" s="47" t="s">
        <v>1399</v>
      </c>
      <c r="C5620" s="48" t="n">
        <v>46129</v>
      </c>
      <c r="D5620" s="47" t="s">
        <v>75</v>
      </c>
      <c r="E5620" s="47" t="s">
        <v>63</v>
      </c>
      <c r="F5620" s="47" t="s">
        <v>2252</v>
      </c>
      <c r="G5620" s="47" t="s">
        <v>97</v>
      </c>
      <c r="H5620" s="47" t="s">
        <v>2232</v>
      </c>
      <c r="I5620" s="47" t="n">
        <v>3</v>
      </c>
    </row>
    <row r="5621" customFormat="false" ht="15" hidden="false" customHeight="false" outlineLevel="0" collapsed="false">
      <c r="A5621" s="47" t="s">
        <v>7862</v>
      </c>
      <c r="B5621" s="47" t="s">
        <v>1399</v>
      </c>
      <c r="C5621" s="48" t="n">
        <v>46129</v>
      </c>
      <c r="D5621" s="47" t="s">
        <v>75</v>
      </c>
      <c r="E5621" s="47" t="s">
        <v>63</v>
      </c>
      <c r="F5621" s="47" t="s">
        <v>2260</v>
      </c>
      <c r="G5621" s="47" t="s">
        <v>97</v>
      </c>
      <c r="H5621" s="47" t="s">
        <v>2232</v>
      </c>
      <c r="I5621" s="47" t="n">
        <v>4</v>
      </c>
    </row>
    <row r="5622" customFormat="false" ht="15" hidden="false" customHeight="false" outlineLevel="0" collapsed="false">
      <c r="A5622" s="47" t="s">
        <v>7863</v>
      </c>
      <c r="B5622" s="47" t="s">
        <v>1399</v>
      </c>
      <c r="C5622" s="48" t="n">
        <v>46129</v>
      </c>
      <c r="D5622" s="47" t="s">
        <v>75</v>
      </c>
      <c r="E5622" s="47" t="s">
        <v>63</v>
      </c>
      <c r="F5622" s="47" t="s">
        <v>2260</v>
      </c>
      <c r="G5622" s="47" t="s">
        <v>97</v>
      </c>
      <c r="H5622" s="47" t="s">
        <v>2232</v>
      </c>
      <c r="I5622" s="47" t="n">
        <v>6</v>
      </c>
    </row>
    <row r="5623" customFormat="false" ht="15" hidden="false" customHeight="false" outlineLevel="0" collapsed="false">
      <c r="A5623" s="47" t="s">
        <v>7864</v>
      </c>
      <c r="B5623" s="47" t="s">
        <v>1399</v>
      </c>
      <c r="C5623" s="48" t="n">
        <v>46129</v>
      </c>
      <c r="D5623" s="47" t="s">
        <v>75</v>
      </c>
      <c r="E5623" s="47" t="s">
        <v>63</v>
      </c>
      <c r="F5623" s="47" t="s">
        <v>2255</v>
      </c>
      <c r="G5623" s="47" t="s">
        <v>97</v>
      </c>
      <c r="H5623" s="47" t="s">
        <v>2232</v>
      </c>
      <c r="I5623" s="47" t="n">
        <v>4</v>
      </c>
    </row>
    <row r="5624" customFormat="false" ht="15" hidden="false" customHeight="false" outlineLevel="0" collapsed="false">
      <c r="A5624" s="47" t="s">
        <v>7865</v>
      </c>
      <c r="B5624" s="47" t="s">
        <v>1399</v>
      </c>
      <c r="C5624" s="48" t="n">
        <v>46129</v>
      </c>
      <c r="D5624" s="47" t="s">
        <v>75</v>
      </c>
      <c r="E5624" s="47" t="s">
        <v>63</v>
      </c>
      <c r="F5624" s="47" t="s">
        <v>2255</v>
      </c>
      <c r="G5624" s="47" t="s">
        <v>97</v>
      </c>
      <c r="H5624" s="47" t="s">
        <v>2232</v>
      </c>
      <c r="I5624" s="47" t="n">
        <v>2</v>
      </c>
    </row>
    <row r="5625" customFormat="false" ht="15" hidden="false" customHeight="false" outlineLevel="0" collapsed="false">
      <c r="A5625" s="47" t="s">
        <v>7866</v>
      </c>
      <c r="B5625" s="47" t="s">
        <v>1399</v>
      </c>
      <c r="C5625" s="48" t="n">
        <v>46129</v>
      </c>
      <c r="D5625" s="47" t="s">
        <v>75</v>
      </c>
      <c r="E5625" s="47" t="s">
        <v>63</v>
      </c>
      <c r="F5625" s="47" t="s">
        <v>2260</v>
      </c>
      <c r="G5625" s="47" t="s">
        <v>97</v>
      </c>
      <c r="H5625" s="47" t="s">
        <v>2232</v>
      </c>
      <c r="I5625" s="47" t="n">
        <v>2</v>
      </c>
    </row>
    <row r="5626" customFormat="false" ht="15" hidden="false" customHeight="false" outlineLevel="0" collapsed="false">
      <c r="A5626" s="47" t="s">
        <v>7867</v>
      </c>
      <c r="B5626" s="47" t="s">
        <v>1400</v>
      </c>
      <c r="C5626" s="48" t="n">
        <v>46129</v>
      </c>
      <c r="D5626" s="47" t="s">
        <v>73</v>
      </c>
      <c r="E5626" s="47" t="s">
        <v>64</v>
      </c>
      <c r="F5626" s="47" t="s">
        <v>2278</v>
      </c>
      <c r="G5626" s="47" t="s">
        <v>97</v>
      </c>
      <c r="H5626" s="47" t="s">
        <v>2232</v>
      </c>
      <c r="I5626" s="47" t="n">
        <v>5</v>
      </c>
    </row>
    <row r="5627" customFormat="false" ht="15" hidden="false" customHeight="false" outlineLevel="0" collapsed="false">
      <c r="A5627" s="47" t="s">
        <v>7868</v>
      </c>
      <c r="B5627" s="47" t="s">
        <v>1400</v>
      </c>
      <c r="C5627" s="48" t="n">
        <v>46129</v>
      </c>
      <c r="D5627" s="47" t="s">
        <v>73</v>
      </c>
      <c r="E5627" s="47" t="s">
        <v>64</v>
      </c>
      <c r="F5627" s="47" t="s">
        <v>2280</v>
      </c>
      <c r="G5627" s="47" t="s">
        <v>97</v>
      </c>
      <c r="H5627" s="47" t="s">
        <v>2232</v>
      </c>
      <c r="I5627" s="47" t="n">
        <v>6</v>
      </c>
    </row>
    <row r="5628" customFormat="false" ht="15" hidden="false" customHeight="false" outlineLevel="0" collapsed="false">
      <c r="A5628" s="47" t="s">
        <v>7869</v>
      </c>
      <c r="B5628" s="47" t="s">
        <v>1400</v>
      </c>
      <c r="C5628" s="48" t="n">
        <v>46129</v>
      </c>
      <c r="D5628" s="47" t="s">
        <v>73</v>
      </c>
      <c r="E5628" s="47" t="s">
        <v>64</v>
      </c>
      <c r="F5628" s="47" t="s">
        <v>2278</v>
      </c>
      <c r="G5628" s="47" t="s">
        <v>98</v>
      </c>
      <c r="H5628" s="47" t="s">
        <v>2382</v>
      </c>
      <c r="I5628" s="47" t="n">
        <v>75</v>
      </c>
    </row>
    <row r="5629" customFormat="false" ht="15" hidden="false" customHeight="false" outlineLevel="0" collapsed="false">
      <c r="A5629" s="47" t="s">
        <v>7870</v>
      </c>
      <c r="B5629" s="47" t="s">
        <v>1402</v>
      </c>
      <c r="C5629" s="48" t="n">
        <v>46129</v>
      </c>
      <c r="D5629" s="47" t="s">
        <v>74</v>
      </c>
      <c r="E5629" s="47" t="s">
        <v>64</v>
      </c>
      <c r="F5629" s="47" t="s">
        <v>2280</v>
      </c>
      <c r="G5629" s="47" t="s">
        <v>93</v>
      </c>
      <c r="H5629" s="47" t="s">
        <v>2253</v>
      </c>
      <c r="I5629" s="47" t="n">
        <v>25</v>
      </c>
    </row>
    <row r="5630" customFormat="false" ht="15" hidden="false" customHeight="false" outlineLevel="0" collapsed="false">
      <c r="A5630" s="47" t="s">
        <v>7871</v>
      </c>
      <c r="B5630" s="47" t="s">
        <v>1402</v>
      </c>
      <c r="C5630" s="48" t="n">
        <v>46129</v>
      </c>
      <c r="D5630" s="47" t="s">
        <v>74</v>
      </c>
      <c r="E5630" s="47" t="s">
        <v>64</v>
      </c>
      <c r="F5630" s="47" t="s">
        <v>2280</v>
      </c>
      <c r="G5630" s="47" t="s">
        <v>96</v>
      </c>
      <c r="H5630" s="47" t="s">
        <v>2270</v>
      </c>
      <c r="I5630" s="47" t="n">
        <v>20</v>
      </c>
    </row>
    <row r="5631" customFormat="false" ht="15" hidden="false" customHeight="false" outlineLevel="0" collapsed="false">
      <c r="A5631" s="47" t="s">
        <v>7872</v>
      </c>
      <c r="B5631" s="47" t="s">
        <v>1403</v>
      </c>
      <c r="C5631" s="48" t="n">
        <v>46129</v>
      </c>
      <c r="D5631" s="47" t="s">
        <v>73</v>
      </c>
      <c r="E5631" s="47" t="s">
        <v>65</v>
      </c>
      <c r="F5631" s="47" t="s">
        <v>2284</v>
      </c>
      <c r="G5631" s="47" t="s">
        <v>97</v>
      </c>
      <c r="H5631" s="47" t="s">
        <v>2232</v>
      </c>
      <c r="I5631" s="47" t="n">
        <v>3</v>
      </c>
    </row>
    <row r="5632" customFormat="false" ht="15" hidden="false" customHeight="false" outlineLevel="0" collapsed="false">
      <c r="A5632" s="47" t="s">
        <v>7873</v>
      </c>
      <c r="B5632" s="47" t="s">
        <v>1403</v>
      </c>
      <c r="C5632" s="48" t="n">
        <v>46129</v>
      </c>
      <c r="D5632" s="47" t="s">
        <v>73</v>
      </c>
      <c r="E5632" s="47" t="s">
        <v>65</v>
      </c>
      <c r="F5632" s="47" t="s">
        <v>2284</v>
      </c>
      <c r="G5632" s="47" t="s">
        <v>97</v>
      </c>
      <c r="H5632" s="47" t="s">
        <v>2232</v>
      </c>
      <c r="I5632" s="47" t="n">
        <v>2</v>
      </c>
    </row>
    <row r="5633" customFormat="false" ht="15" hidden="false" customHeight="false" outlineLevel="0" collapsed="false">
      <c r="A5633" s="47" t="s">
        <v>7874</v>
      </c>
      <c r="B5633" s="47" t="s">
        <v>1403</v>
      </c>
      <c r="C5633" s="48" t="n">
        <v>46129</v>
      </c>
      <c r="D5633" s="47" t="s">
        <v>73</v>
      </c>
      <c r="E5633" s="47" t="s">
        <v>65</v>
      </c>
      <c r="F5633" s="47" t="s">
        <v>2289</v>
      </c>
      <c r="G5633" s="47" t="s">
        <v>97</v>
      </c>
      <c r="H5633" s="47" t="s">
        <v>2232</v>
      </c>
      <c r="I5633" s="47" t="n">
        <v>3</v>
      </c>
    </row>
    <row r="5634" customFormat="false" ht="15" hidden="false" customHeight="false" outlineLevel="0" collapsed="false">
      <c r="A5634" s="47" t="s">
        <v>7875</v>
      </c>
      <c r="B5634" s="47" t="s">
        <v>1403</v>
      </c>
      <c r="C5634" s="48" t="n">
        <v>46129</v>
      </c>
      <c r="D5634" s="47" t="s">
        <v>73</v>
      </c>
      <c r="E5634" s="47" t="s">
        <v>65</v>
      </c>
      <c r="F5634" s="47" t="s">
        <v>2289</v>
      </c>
      <c r="G5634" s="47" t="s">
        <v>97</v>
      </c>
      <c r="H5634" s="47" t="s">
        <v>2232</v>
      </c>
      <c r="I5634" s="47" t="n">
        <v>3</v>
      </c>
    </row>
    <row r="5635" customFormat="false" ht="15" hidden="false" customHeight="false" outlineLevel="0" collapsed="false">
      <c r="A5635" s="47" t="s">
        <v>7876</v>
      </c>
      <c r="B5635" s="47" t="s">
        <v>1403</v>
      </c>
      <c r="C5635" s="48" t="n">
        <v>46129</v>
      </c>
      <c r="D5635" s="47" t="s">
        <v>73</v>
      </c>
      <c r="E5635" s="47" t="s">
        <v>65</v>
      </c>
      <c r="F5635" s="47" t="s">
        <v>2284</v>
      </c>
      <c r="G5635" s="47" t="s">
        <v>97</v>
      </c>
      <c r="H5635" s="47" t="s">
        <v>2232</v>
      </c>
      <c r="I5635" s="47" t="n">
        <v>2</v>
      </c>
    </row>
    <row r="5636" customFormat="false" ht="15" hidden="false" customHeight="false" outlineLevel="0" collapsed="false">
      <c r="A5636" s="47" t="s">
        <v>7877</v>
      </c>
      <c r="B5636" s="47" t="s">
        <v>1403</v>
      </c>
      <c r="C5636" s="48" t="n">
        <v>46129</v>
      </c>
      <c r="D5636" s="47" t="s">
        <v>73</v>
      </c>
      <c r="E5636" s="47" t="s">
        <v>65</v>
      </c>
      <c r="F5636" s="47" t="s">
        <v>2284</v>
      </c>
      <c r="G5636" s="47" t="s">
        <v>97</v>
      </c>
      <c r="H5636" s="47" t="s">
        <v>2232</v>
      </c>
      <c r="I5636" s="47" t="n">
        <v>6</v>
      </c>
    </row>
    <row r="5637" customFormat="false" ht="15" hidden="false" customHeight="false" outlineLevel="0" collapsed="false">
      <c r="A5637" s="47" t="s">
        <v>7878</v>
      </c>
      <c r="B5637" s="47" t="s">
        <v>1405</v>
      </c>
      <c r="C5637" s="48" t="n">
        <v>46129</v>
      </c>
      <c r="D5637" s="47" t="s">
        <v>74</v>
      </c>
      <c r="E5637" s="47" t="s">
        <v>65</v>
      </c>
      <c r="F5637" s="47" t="s">
        <v>2284</v>
      </c>
      <c r="G5637" s="47" t="s">
        <v>95</v>
      </c>
      <c r="H5637" s="47" t="s">
        <v>2245</v>
      </c>
      <c r="I5637" s="47" t="n">
        <v>5</v>
      </c>
    </row>
    <row r="5638" customFormat="false" ht="15" hidden="false" customHeight="false" outlineLevel="0" collapsed="false">
      <c r="A5638" s="47" t="s">
        <v>7879</v>
      </c>
      <c r="B5638" s="47" t="s">
        <v>1405</v>
      </c>
      <c r="C5638" s="48" t="n">
        <v>46129</v>
      </c>
      <c r="D5638" s="47" t="s">
        <v>74</v>
      </c>
      <c r="E5638" s="47" t="s">
        <v>65</v>
      </c>
      <c r="F5638" s="47" t="s">
        <v>2284</v>
      </c>
      <c r="G5638" s="47" t="s">
        <v>97</v>
      </c>
      <c r="H5638" s="47" t="s">
        <v>2232</v>
      </c>
      <c r="I5638" s="47" t="n">
        <v>5</v>
      </c>
    </row>
    <row r="5639" customFormat="false" ht="15" hidden="false" customHeight="false" outlineLevel="0" collapsed="false">
      <c r="A5639" s="47" t="s">
        <v>7880</v>
      </c>
      <c r="B5639" s="47" t="s">
        <v>1405</v>
      </c>
      <c r="C5639" s="48" t="n">
        <v>46129</v>
      </c>
      <c r="D5639" s="47" t="s">
        <v>74</v>
      </c>
      <c r="E5639" s="47" t="s">
        <v>65</v>
      </c>
      <c r="F5639" s="47" t="s">
        <v>2284</v>
      </c>
      <c r="G5639" s="47" t="s">
        <v>97</v>
      </c>
      <c r="H5639" s="47" t="s">
        <v>2232</v>
      </c>
      <c r="I5639" s="47" t="n">
        <v>5</v>
      </c>
    </row>
    <row r="5640" customFormat="false" ht="15" hidden="false" customHeight="false" outlineLevel="0" collapsed="false">
      <c r="A5640" s="47" t="s">
        <v>7881</v>
      </c>
      <c r="B5640" s="47" t="s">
        <v>1405</v>
      </c>
      <c r="C5640" s="48" t="n">
        <v>46129</v>
      </c>
      <c r="D5640" s="47" t="s">
        <v>74</v>
      </c>
      <c r="E5640" s="47" t="s">
        <v>65</v>
      </c>
      <c r="F5640" s="47" t="s">
        <v>2284</v>
      </c>
      <c r="G5640" s="47" t="s">
        <v>97</v>
      </c>
      <c r="H5640" s="47" t="s">
        <v>2232</v>
      </c>
      <c r="I5640" s="47" t="n">
        <v>4</v>
      </c>
    </row>
    <row r="5641" customFormat="false" ht="15" hidden="false" customHeight="false" outlineLevel="0" collapsed="false">
      <c r="A5641" s="47" t="s">
        <v>7882</v>
      </c>
      <c r="B5641" s="47" t="s">
        <v>1405</v>
      </c>
      <c r="C5641" s="48" t="n">
        <v>46129</v>
      </c>
      <c r="D5641" s="47" t="s">
        <v>74</v>
      </c>
      <c r="E5641" s="47" t="s">
        <v>65</v>
      </c>
      <c r="F5641" s="47" t="s">
        <v>2284</v>
      </c>
      <c r="G5641" s="47" t="s">
        <v>97</v>
      </c>
      <c r="H5641" s="47" t="s">
        <v>2232</v>
      </c>
      <c r="I5641" s="47" t="n">
        <v>5</v>
      </c>
    </row>
    <row r="5642" customFormat="false" ht="15" hidden="false" customHeight="false" outlineLevel="0" collapsed="false">
      <c r="A5642" s="47" t="s">
        <v>7883</v>
      </c>
      <c r="B5642" s="47" t="s">
        <v>1405</v>
      </c>
      <c r="C5642" s="48" t="n">
        <v>46129</v>
      </c>
      <c r="D5642" s="47" t="s">
        <v>74</v>
      </c>
      <c r="E5642" s="47" t="s">
        <v>65</v>
      </c>
      <c r="F5642" s="47" t="s">
        <v>2284</v>
      </c>
      <c r="G5642" s="47" t="s">
        <v>98</v>
      </c>
      <c r="H5642" s="47" t="s">
        <v>2382</v>
      </c>
      <c r="I5642" s="47" t="n">
        <v>55</v>
      </c>
    </row>
    <row r="5643" customFormat="false" ht="15" hidden="false" customHeight="false" outlineLevel="0" collapsed="false">
      <c r="A5643" s="47" t="s">
        <v>7884</v>
      </c>
      <c r="B5643" s="47" t="s">
        <v>1406</v>
      </c>
      <c r="C5643" s="48" t="n">
        <v>46129</v>
      </c>
      <c r="D5643" s="47" t="s">
        <v>75</v>
      </c>
      <c r="E5643" s="47" t="s">
        <v>65</v>
      </c>
      <c r="F5643" s="47" t="s">
        <v>2289</v>
      </c>
      <c r="G5643" s="47" t="s">
        <v>93</v>
      </c>
      <c r="H5643" s="47" t="s">
        <v>2253</v>
      </c>
      <c r="I5643" s="47" t="n">
        <v>18</v>
      </c>
    </row>
    <row r="5644" customFormat="false" ht="15" hidden="false" customHeight="false" outlineLevel="0" collapsed="false">
      <c r="A5644" s="47" t="s">
        <v>7885</v>
      </c>
      <c r="B5644" s="47" t="s">
        <v>1406</v>
      </c>
      <c r="C5644" s="48" t="n">
        <v>46129</v>
      </c>
      <c r="D5644" s="47" t="s">
        <v>75</v>
      </c>
      <c r="E5644" s="47" t="s">
        <v>65</v>
      </c>
      <c r="F5644" s="47" t="s">
        <v>2289</v>
      </c>
      <c r="G5644" s="47" t="s">
        <v>93</v>
      </c>
      <c r="H5644" s="47" t="s">
        <v>2253</v>
      </c>
      <c r="I5644" s="47" t="n">
        <v>13</v>
      </c>
    </row>
    <row r="5645" customFormat="false" ht="15" hidden="false" customHeight="false" outlineLevel="0" collapsed="false">
      <c r="A5645" s="47" t="s">
        <v>7886</v>
      </c>
      <c r="B5645" s="47" t="s">
        <v>1406</v>
      </c>
      <c r="C5645" s="48" t="n">
        <v>46129</v>
      </c>
      <c r="D5645" s="47" t="s">
        <v>75</v>
      </c>
      <c r="E5645" s="47" t="s">
        <v>65</v>
      </c>
      <c r="F5645" s="47" t="s">
        <v>2284</v>
      </c>
      <c r="G5645" s="47" t="s">
        <v>97</v>
      </c>
      <c r="H5645" s="47" t="s">
        <v>2232</v>
      </c>
      <c r="I5645" s="47" t="n">
        <v>4</v>
      </c>
    </row>
    <row r="5646" customFormat="false" ht="15" hidden="false" customHeight="false" outlineLevel="0" collapsed="false">
      <c r="A5646" s="47" t="s">
        <v>7887</v>
      </c>
      <c r="B5646" s="47" t="s">
        <v>1406</v>
      </c>
      <c r="C5646" s="48" t="n">
        <v>46129</v>
      </c>
      <c r="D5646" s="47" t="s">
        <v>75</v>
      </c>
      <c r="E5646" s="47" t="s">
        <v>65</v>
      </c>
      <c r="F5646" s="47" t="s">
        <v>2284</v>
      </c>
      <c r="G5646" s="47" t="s">
        <v>97</v>
      </c>
      <c r="H5646" s="47" t="s">
        <v>2232</v>
      </c>
      <c r="I5646" s="47" t="n">
        <v>5</v>
      </c>
    </row>
    <row r="5647" customFormat="false" ht="15" hidden="false" customHeight="false" outlineLevel="0" collapsed="false">
      <c r="A5647" s="47" t="s">
        <v>7888</v>
      </c>
      <c r="B5647" s="47" t="s">
        <v>1406</v>
      </c>
      <c r="C5647" s="48" t="n">
        <v>46129</v>
      </c>
      <c r="D5647" s="47" t="s">
        <v>75</v>
      </c>
      <c r="E5647" s="47" t="s">
        <v>65</v>
      </c>
      <c r="F5647" s="47" t="s">
        <v>2289</v>
      </c>
      <c r="G5647" s="47" t="s">
        <v>97</v>
      </c>
      <c r="H5647" s="47" t="s">
        <v>2232</v>
      </c>
      <c r="I5647" s="47" t="n">
        <v>3</v>
      </c>
    </row>
    <row r="5648" customFormat="false" ht="15" hidden="false" customHeight="false" outlineLevel="0" collapsed="false">
      <c r="A5648" s="47" t="s">
        <v>7889</v>
      </c>
      <c r="B5648" s="47" t="s">
        <v>1406</v>
      </c>
      <c r="C5648" s="48" t="n">
        <v>46129</v>
      </c>
      <c r="D5648" s="47" t="s">
        <v>75</v>
      </c>
      <c r="E5648" s="47" t="s">
        <v>65</v>
      </c>
      <c r="F5648" s="47" t="s">
        <v>2284</v>
      </c>
      <c r="G5648" s="47" t="s">
        <v>97</v>
      </c>
      <c r="H5648" s="47" t="s">
        <v>2232</v>
      </c>
      <c r="I5648" s="47" t="n">
        <v>5</v>
      </c>
    </row>
    <row r="5649" customFormat="false" ht="15" hidden="false" customHeight="false" outlineLevel="0" collapsed="false">
      <c r="A5649" s="47" t="s">
        <v>7890</v>
      </c>
      <c r="B5649" s="47" t="s">
        <v>1406</v>
      </c>
      <c r="C5649" s="48" t="n">
        <v>46129</v>
      </c>
      <c r="D5649" s="47" t="s">
        <v>75</v>
      </c>
      <c r="E5649" s="47" t="s">
        <v>65</v>
      </c>
      <c r="F5649" s="47" t="s">
        <v>2284</v>
      </c>
      <c r="G5649" s="47" t="s">
        <v>97</v>
      </c>
      <c r="H5649" s="47" t="s">
        <v>2232</v>
      </c>
      <c r="I5649" s="47" t="n">
        <v>5</v>
      </c>
    </row>
    <row r="5650" customFormat="false" ht="15" hidden="false" customHeight="false" outlineLevel="0" collapsed="false">
      <c r="A5650" s="47" t="s">
        <v>7891</v>
      </c>
      <c r="B5650" s="47" t="s">
        <v>1406</v>
      </c>
      <c r="C5650" s="48" t="n">
        <v>46129</v>
      </c>
      <c r="D5650" s="47" t="s">
        <v>75</v>
      </c>
      <c r="E5650" s="47" t="s">
        <v>65</v>
      </c>
      <c r="F5650" s="47" t="s">
        <v>2289</v>
      </c>
      <c r="G5650" s="47" t="s">
        <v>97</v>
      </c>
      <c r="H5650" s="47" t="s">
        <v>2232</v>
      </c>
      <c r="I5650" s="47" t="n">
        <v>2</v>
      </c>
    </row>
    <row r="5651" customFormat="false" ht="15" hidden="false" customHeight="false" outlineLevel="0" collapsed="false">
      <c r="A5651" s="47" t="s">
        <v>7892</v>
      </c>
      <c r="B5651" s="47" t="s">
        <v>1406</v>
      </c>
      <c r="C5651" s="48" t="n">
        <v>46129</v>
      </c>
      <c r="D5651" s="47" t="s">
        <v>75</v>
      </c>
      <c r="E5651" s="47" t="s">
        <v>65</v>
      </c>
      <c r="F5651" s="47" t="s">
        <v>2289</v>
      </c>
      <c r="G5651" s="47" t="s">
        <v>97</v>
      </c>
      <c r="H5651" s="47" t="s">
        <v>2232</v>
      </c>
      <c r="I5651" s="47" t="n">
        <v>5</v>
      </c>
    </row>
    <row r="5652" customFormat="false" ht="15" hidden="false" customHeight="false" outlineLevel="0" collapsed="false">
      <c r="A5652" s="47" t="s">
        <v>7893</v>
      </c>
      <c r="B5652" s="47" t="s">
        <v>1406</v>
      </c>
      <c r="C5652" s="48" t="n">
        <v>46129</v>
      </c>
      <c r="D5652" s="47" t="s">
        <v>75</v>
      </c>
      <c r="E5652" s="47" t="s">
        <v>65</v>
      </c>
      <c r="F5652" s="47" t="s">
        <v>2289</v>
      </c>
      <c r="G5652" s="47" t="s">
        <v>97</v>
      </c>
      <c r="H5652" s="47" t="s">
        <v>2232</v>
      </c>
      <c r="I5652" s="47" t="n">
        <v>2</v>
      </c>
    </row>
    <row r="5653" customFormat="false" ht="15" hidden="false" customHeight="false" outlineLevel="0" collapsed="false">
      <c r="A5653" s="47" t="s">
        <v>7894</v>
      </c>
      <c r="B5653" s="47" t="s">
        <v>1407</v>
      </c>
      <c r="C5653" s="48" t="n">
        <v>46130</v>
      </c>
      <c r="D5653" s="47" t="s">
        <v>73</v>
      </c>
      <c r="E5653" s="47" t="s">
        <v>62</v>
      </c>
      <c r="F5653" s="47" t="s">
        <v>2231</v>
      </c>
      <c r="G5653" s="47" t="s">
        <v>93</v>
      </c>
      <c r="H5653" s="47" t="s">
        <v>2253</v>
      </c>
      <c r="I5653" s="47" t="n">
        <v>43</v>
      </c>
    </row>
    <row r="5654" customFormat="false" ht="15" hidden="false" customHeight="false" outlineLevel="0" collapsed="false">
      <c r="A5654" s="47" t="s">
        <v>7895</v>
      </c>
      <c r="B5654" s="47" t="s">
        <v>1407</v>
      </c>
      <c r="C5654" s="48" t="n">
        <v>46130</v>
      </c>
      <c r="D5654" s="47" t="s">
        <v>73</v>
      </c>
      <c r="E5654" s="47" t="s">
        <v>62</v>
      </c>
      <c r="F5654" s="47" t="s">
        <v>2231</v>
      </c>
      <c r="G5654" s="47" t="s">
        <v>97</v>
      </c>
      <c r="H5654" s="47" t="s">
        <v>2232</v>
      </c>
      <c r="I5654" s="47" t="n">
        <v>2</v>
      </c>
    </row>
    <row r="5655" customFormat="false" ht="15" hidden="false" customHeight="false" outlineLevel="0" collapsed="false">
      <c r="A5655" s="47" t="s">
        <v>7896</v>
      </c>
      <c r="B5655" s="47" t="s">
        <v>1407</v>
      </c>
      <c r="C5655" s="48" t="n">
        <v>46130</v>
      </c>
      <c r="D5655" s="47" t="s">
        <v>73</v>
      </c>
      <c r="E5655" s="47" t="s">
        <v>62</v>
      </c>
      <c r="F5655" s="47" t="s">
        <v>2231</v>
      </c>
      <c r="G5655" s="47" t="s">
        <v>97</v>
      </c>
      <c r="H5655" s="47" t="s">
        <v>2232</v>
      </c>
      <c r="I5655" s="47" t="n">
        <v>6</v>
      </c>
    </row>
    <row r="5656" customFormat="false" ht="15" hidden="false" customHeight="false" outlineLevel="0" collapsed="false">
      <c r="A5656" s="47" t="s">
        <v>7897</v>
      </c>
      <c r="B5656" s="47" t="s">
        <v>1407</v>
      </c>
      <c r="C5656" s="48" t="n">
        <v>46130</v>
      </c>
      <c r="D5656" s="47" t="s">
        <v>73</v>
      </c>
      <c r="E5656" s="47" t="s">
        <v>62</v>
      </c>
      <c r="F5656" s="47" t="s">
        <v>2228</v>
      </c>
      <c r="G5656" s="47" t="s">
        <v>97</v>
      </c>
      <c r="H5656" s="47" t="s">
        <v>2232</v>
      </c>
      <c r="I5656" s="47" t="n">
        <v>7</v>
      </c>
    </row>
    <row r="5657" customFormat="false" ht="15" hidden="false" customHeight="false" outlineLevel="0" collapsed="false">
      <c r="A5657" s="47" t="s">
        <v>7898</v>
      </c>
      <c r="B5657" s="47" t="s">
        <v>1407</v>
      </c>
      <c r="C5657" s="48" t="n">
        <v>46130</v>
      </c>
      <c r="D5657" s="47" t="s">
        <v>73</v>
      </c>
      <c r="E5657" s="47" t="s">
        <v>62</v>
      </c>
      <c r="F5657" s="47" t="s">
        <v>2228</v>
      </c>
      <c r="G5657" s="47" t="s">
        <v>97</v>
      </c>
      <c r="H5657" s="47" t="s">
        <v>2232</v>
      </c>
      <c r="I5657" s="47" t="n">
        <v>3</v>
      </c>
    </row>
    <row r="5658" customFormat="false" ht="15" hidden="false" customHeight="false" outlineLevel="0" collapsed="false">
      <c r="A5658" s="47" t="s">
        <v>7899</v>
      </c>
      <c r="B5658" s="47" t="s">
        <v>1407</v>
      </c>
      <c r="C5658" s="48" t="n">
        <v>46130</v>
      </c>
      <c r="D5658" s="47" t="s">
        <v>73</v>
      </c>
      <c r="E5658" s="47" t="s">
        <v>62</v>
      </c>
      <c r="F5658" s="47" t="s">
        <v>2228</v>
      </c>
      <c r="G5658" s="47" t="s">
        <v>97</v>
      </c>
      <c r="H5658" s="47" t="s">
        <v>2232</v>
      </c>
      <c r="I5658" s="47" t="n">
        <v>3</v>
      </c>
    </row>
    <row r="5659" customFormat="false" ht="15" hidden="false" customHeight="false" outlineLevel="0" collapsed="false">
      <c r="A5659" s="47" t="s">
        <v>7900</v>
      </c>
      <c r="B5659" s="47" t="s">
        <v>1408</v>
      </c>
      <c r="C5659" s="48" t="n">
        <v>46130</v>
      </c>
      <c r="D5659" s="47" t="s">
        <v>74</v>
      </c>
      <c r="E5659" s="47" t="s">
        <v>62</v>
      </c>
      <c r="F5659" s="47" t="s">
        <v>2231</v>
      </c>
      <c r="G5659" s="47" t="s">
        <v>97</v>
      </c>
      <c r="H5659" s="47" t="s">
        <v>2232</v>
      </c>
      <c r="I5659" s="47" t="n">
        <v>7</v>
      </c>
    </row>
    <row r="5660" customFormat="false" ht="15" hidden="false" customHeight="false" outlineLevel="0" collapsed="false">
      <c r="A5660" s="47" t="s">
        <v>7901</v>
      </c>
      <c r="B5660" s="47" t="s">
        <v>1408</v>
      </c>
      <c r="C5660" s="48" t="n">
        <v>46130</v>
      </c>
      <c r="D5660" s="47" t="s">
        <v>74</v>
      </c>
      <c r="E5660" s="47" t="s">
        <v>62</v>
      </c>
      <c r="F5660" s="47" t="s">
        <v>2228</v>
      </c>
      <c r="G5660" s="47" t="s">
        <v>97</v>
      </c>
      <c r="H5660" s="47" t="s">
        <v>2232</v>
      </c>
      <c r="I5660" s="47" t="n">
        <v>2</v>
      </c>
    </row>
    <row r="5661" customFormat="false" ht="15" hidden="false" customHeight="false" outlineLevel="0" collapsed="false">
      <c r="A5661" s="47" t="s">
        <v>7902</v>
      </c>
      <c r="B5661" s="47" t="s">
        <v>1409</v>
      </c>
      <c r="C5661" s="48" t="n">
        <v>46130</v>
      </c>
      <c r="D5661" s="47" t="s">
        <v>75</v>
      </c>
      <c r="E5661" s="47" t="s">
        <v>62</v>
      </c>
      <c r="F5661" s="47" t="s">
        <v>2231</v>
      </c>
      <c r="G5661" s="47" t="s">
        <v>97</v>
      </c>
      <c r="H5661" s="47" t="s">
        <v>2232</v>
      </c>
      <c r="I5661" s="47" t="n">
        <v>7</v>
      </c>
    </row>
    <row r="5662" customFormat="false" ht="15" hidden="false" customHeight="false" outlineLevel="0" collapsed="false">
      <c r="A5662" s="47" t="s">
        <v>7903</v>
      </c>
      <c r="B5662" s="47" t="s">
        <v>1409</v>
      </c>
      <c r="C5662" s="48" t="n">
        <v>46130</v>
      </c>
      <c r="D5662" s="47" t="s">
        <v>75</v>
      </c>
      <c r="E5662" s="47" t="s">
        <v>62</v>
      </c>
      <c r="F5662" s="47" t="s">
        <v>2228</v>
      </c>
      <c r="G5662" s="47" t="s">
        <v>97</v>
      </c>
      <c r="H5662" s="47" t="s">
        <v>2232</v>
      </c>
      <c r="I5662" s="47" t="n">
        <v>7</v>
      </c>
    </row>
    <row r="5663" customFormat="false" ht="15" hidden="false" customHeight="false" outlineLevel="0" collapsed="false">
      <c r="A5663" s="47" t="s">
        <v>7904</v>
      </c>
      <c r="B5663" s="47" t="s">
        <v>1409</v>
      </c>
      <c r="C5663" s="48" t="n">
        <v>46130</v>
      </c>
      <c r="D5663" s="47" t="s">
        <v>75</v>
      </c>
      <c r="E5663" s="47" t="s">
        <v>62</v>
      </c>
      <c r="F5663" s="47" t="s">
        <v>2228</v>
      </c>
      <c r="G5663" s="47" t="s">
        <v>97</v>
      </c>
      <c r="H5663" s="47" t="s">
        <v>2232</v>
      </c>
      <c r="I5663" s="47" t="n">
        <v>7</v>
      </c>
    </row>
    <row r="5664" customFormat="false" ht="15" hidden="false" customHeight="false" outlineLevel="0" collapsed="false">
      <c r="A5664" s="47" t="s">
        <v>7905</v>
      </c>
      <c r="B5664" s="47" t="s">
        <v>1410</v>
      </c>
      <c r="C5664" s="48" t="n">
        <v>46130</v>
      </c>
      <c r="D5664" s="47" t="s">
        <v>73</v>
      </c>
      <c r="E5664" s="47" t="s">
        <v>63</v>
      </c>
      <c r="F5664" s="47" t="s">
        <v>2255</v>
      </c>
      <c r="G5664" s="47" t="s">
        <v>94</v>
      </c>
      <c r="H5664" s="47" t="s">
        <v>2229</v>
      </c>
      <c r="I5664" s="47" t="n">
        <v>145</v>
      </c>
    </row>
    <row r="5665" customFormat="false" ht="15" hidden="false" customHeight="false" outlineLevel="0" collapsed="false">
      <c r="A5665" s="47" t="s">
        <v>7906</v>
      </c>
      <c r="B5665" s="47" t="s">
        <v>1410</v>
      </c>
      <c r="C5665" s="48" t="n">
        <v>46130</v>
      </c>
      <c r="D5665" s="47" t="s">
        <v>73</v>
      </c>
      <c r="E5665" s="47" t="s">
        <v>63</v>
      </c>
      <c r="F5665" s="47" t="s">
        <v>2255</v>
      </c>
      <c r="G5665" s="47" t="s">
        <v>95</v>
      </c>
      <c r="H5665" s="47" t="s">
        <v>2245</v>
      </c>
      <c r="I5665" s="47" t="n">
        <v>67</v>
      </c>
    </row>
    <row r="5666" customFormat="false" ht="15" hidden="false" customHeight="false" outlineLevel="0" collapsed="false">
      <c r="A5666" s="47" t="s">
        <v>7907</v>
      </c>
      <c r="B5666" s="47" t="s">
        <v>1410</v>
      </c>
      <c r="C5666" s="48" t="n">
        <v>46130</v>
      </c>
      <c r="D5666" s="47" t="s">
        <v>73</v>
      </c>
      <c r="E5666" s="47" t="s">
        <v>63</v>
      </c>
      <c r="F5666" s="47" t="s">
        <v>2252</v>
      </c>
      <c r="G5666" s="47" t="s">
        <v>97</v>
      </c>
      <c r="H5666" s="47" t="s">
        <v>2232</v>
      </c>
      <c r="I5666" s="47" t="n">
        <v>5</v>
      </c>
    </row>
    <row r="5667" customFormat="false" ht="15" hidden="false" customHeight="false" outlineLevel="0" collapsed="false">
      <c r="A5667" s="47" t="s">
        <v>7908</v>
      </c>
      <c r="B5667" s="47" t="s">
        <v>1410</v>
      </c>
      <c r="C5667" s="48" t="n">
        <v>46130</v>
      </c>
      <c r="D5667" s="47" t="s">
        <v>73</v>
      </c>
      <c r="E5667" s="47" t="s">
        <v>63</v>
      </c>
      <c r="F5667" s="47" t="s">
        <v>2252</v>
      </c>
      <c r="G5667" s="47" t="s">
        <v>97</v>
      </c>
      <c r="H5667" s="47" t="s">
        <v>2232</v>
      </c>
      <c r="I5667" s="47" t="n">
        <v>2</v>
      </c>
    </row>
    <row r="5668" customFormat="false" ht="15" hidden="false" customHeight="false" outlineLevel="0" collapsed="false">
      <c r="A5668" s="47" t="s">
        <v>7909</v>
      </c>
      <c r="B5668" s="47" t="s">
        <v>1410</v>
      </c>
      <c r="C5668" s="48" t="n">
        <v>46130</v>
      </c>
      <c r="D5668" s="47" t="s">
        <v>73</v>
      </c>
      <c r="E5668" s="47" t="s">
        <v>63</v>
      </c>
      <c r="F5668" s="47" t="s">
        <v>2255</v>
      </c>
      <c r="G5668" s="47" t="s">
        <v>97</v>
      </c>
      <c r="H5668" s="47" t="s">
        <v>2232</v>
      </c>
      <c r="I5668" s="47" t="n">
        <v>5</v>
      </c>
    </row>
    <row r="5669" customFormat="false" ht="15" hidden="false" customHeight="false" outlineLevel="0" collapsed="false">
      <c r="A5669" s="47" t="s">
        <v>7910</v>
      </c>
      <c r="B5669" s="47" t="s">
        <v>1410</v>
      </c>
      <c r="C5669" s="48" t="n">
        <v>46130</v>
      </c>
      <c r="D5669" s="47" t="s">
        <v>73</v>
      </c>
      <c r="E5669" s="47" t="s">
        <v>63</v>
      </c>
      <c r="F5669" s="47" t="s">
        <v>2255</v>
      </c>
      <c r="G5669" s="47" t="s">
        <v>97</v>
      </c>
      <c r="H5669" s="47" t="s">
        <v>2232</v>
      </c>
      <c r="I5669" s="47" t="n">
        <v>3</v>
      </c>
    </row>
    <row r="5670" customFormat="false" ht="15" hidden="false" customHeight="false" outlineLevel="0" collapsed="false">
      <c r="A5670" s="47" t="s">
        <v>7911</v>
      </c>
      <c r="B5670" s="47" t="s">
        <v>1410</v>
      </c>
      <c r="C5670" s="48" t="n">
        <v>46130</v>
      </c>
      <c r="D5670" s="47" t="s">
        <v>73</v>
      </c>
      <c r="E5670" s="47" t="s">
        <v>63</v>
      </c>
      <c r="F5670" s="47" t="s">
        <v>2255</v>
      </c>
      <c r="G5670" s="47" t="s">
        <v>97</v>
      </c>
      <c r="H5670" s="47" t="s">
        <v>2232</v>
      </c>
      <c r="I5670" s="47" t="n">
        <v>4</v>
      </c>
    </row>
    <row r="5671" customFormat="false" ht="15" hidden="false" customHeight="false" outlineLevel="0" collapsed="false">
      <c r="A5671" s="47" t="s">
        <v>7912</v>
      </c>
      <c r="B5671" s="47" t="s">
        <v>1410</v>
      </c>
      <c r="C5671" s="48" t="n">
        <v>46130</v>
      </c>
      <c r="D5671" s="47" t="s">
        <v>73</v>
      </c>
      <c r="E5671" s="47" t="s">
        <v>63</v>
      </c>
      <c r="F5671" s="47" t="s">
        <v>2255</v>
      </c>
      <c r="G5671" s="47" t="s">
        <v>97</v>
      </c>
      <c r="H5671" s="47" t="s">
        <v>2232</v>
      </c>
      <c r="I5671" s="47" t="n">
        <v>5</v>
      </c>
    </row>
    <row r="5672" customFormat="false" ht="15" hidden="false" customHeight="false" outlineLevel="0" collapsed="false">
      <c r="A5672" s="47" t="s">
        <v>7913</v>
      </c>
      <c r="B5672" s="47" t="s">
        <v>1412</v>
      </c>
      <c r="C5672" s="48" t="n">
        <v>46130</v>
      </c>
      <c r="D5672" s="47" t="s">
        <v>74</v>
      </c>
      <c r="E5672" s="47" t="s">
        <v>63</v>
      </c>
      <c r="F5672" s="47" t="s">
        <v>2260</v>
      </c>
      <c r="G5672" s="47" t="s">
        <v>93</v>
      </c>
      <c r="H5672" s="47" t="s">
        <v>2253</v>
      </c>
      <c r="I5672" s="47" t="n">
        <v>98</v>
      </c>
    </row>
    <row r="5673" customFormat="false" ht="15" hidden="false" customHeight="false" outlineLevel="0" collapsed="false">
      <c r="A5673" s="47" t="s">
        <v>7914</v>
      </c>
      <c r="B5673" s="47" t="s">
        <v>1412</v>
      </c>
      <c r="C5673" s="48" t="n">
        <v>46130</v>
      </c>
      <c r="D5673" s="47" t="s">
        <v>74</v>
      </c>
      <c r="E5673" s="47" t="s">
        <v>63</v>
      </c>
      <c r="F5673" s="47" t="s">
        <v>2255</v>
      </c>
      <c r="G5673" s="47" t="s">
        <v>93</v>
      </c>
      <c r="H5673" s="47" t="s">
        <v>2253</v>
      </c>
      <c r="I5673" s="47" t="n">
        <v>15</v>
      </c>
    </row>
    <row r="5674" customFormat="false" ht="15" hidden="false" customHeight="false" outlineLevel="0" collapsed="false">
      <c r="A5674" s="47" t="s">
        <v>7915</v>
      </c>
      <c r="B5674" s="47" t="s">
        <v>1412</v>
      </c>
      <c r="C5674" s="48" t="n">
        <v>46130</v>
      </c>
      <c r="D5674" s="47" t="s">
        <v>74</v>
      </c>
      <c r="E5674" s="47" t="s">
        <v>63</v>
      </c>
      <c r="F5674" s="47" t="s">
        <v>2255</v>
      </c>
      <c r="G5674" s="47" t="s">
        <v>93</v>
      </c>
      <c r="H5674" s="47" t="s">
        <v>2253</v>
      </c>
      <c r="I5674" s="47" t="n">
        <v>63</v>
      </c>
    </row>
    <row r="5675" customFormat="false" ht="15" hidden="false" customHeight="false" outlineLevel="0" collapsed="false">
      <c r="A5675" s="47" t="s">
        <v>7916</v>
      </c>
      <c r="B5675" s="47" t="s">
        <v>1412</v>
      </c>
      <c r="C5675" s="48" t="n">
        <v>46130</v>
      </c>
      <c r="D5675" s="47" t="s">
        <v>74</v>
      </c>
      <c r="E5675" s="47" t="s">
        <v>63</v>
      </c>
      <c r="F5675" s="47" t="s">
        <v>2252</v>
      </c>
      <c r="G5675" s="47" t="s">
        <v>96</v>
      </c>
      <c r="H5675" s="47" t="s">
        <v>2270</v>
      </c>
      <c r="I5675" s="47" t="n">
        <v>5</v>
      </c>
    </row>
    <row r="5676" customFormat="false" ht="15" hidden="false" customHeight="false" outlineLevel="0" collapsed="false">
      <c r="A5676" s="47" t="s">
        <v>7917</v>
      </c>
      <c r="B5676" s="47" t="s">
        <v>1412</v>
      </c>
      <c r="C5676" s="48" t="n">
        <v>46130</v>
      </c>
      <c r="D5676" s="47" t="s">
        <v>74</v>
      </c>
      <c r="E5676" s="47" t="s">
        <v>63</v>
      </c>
      <c r="F5676" s="47" t="s">
        <v>2255</v>
      </c>
      <c r="G5676" s="47" t="s">
        <v>97</v>
      </c>
      <c r="H5676" s="47" t="s">
        <v>2232</v>
      </c>
      <c r="I5676" s="47" t="n">
        <v>7</v>
      </c>
    </row>
    <row r="5677" customFormat="false" ht="15" hidden="false" customHeight="false" outlineLevel="0" collapsed="false">
      <c r="A5677" s="47" t="s">
        <v>7918</v>
      </c>
      <c r="B5677" s="47" t="s">
        <v>1412</v>
      </c>
      <c r="C5677" s="48" t="n">
        <v>46130</v>
      </c>
      <c r="D5677" s="47" t="s">
        <v>74</v>
      </c>
      <c r="E5677" s="47" t="s">
        <v>63</v>
      </c>
      <c r="F5677" s="47" t="s">
        <v>2255</v>
      </c>
      <c r="G5677" s="47" t="s">
        <v>97</v>
      </c>
      <c r="H5677" s="47" t="s">
        <v>2232</v>
      </c>
      <c r="I5677" s="47" t="n">
        <v>5</v>
      </c>
    </row>
    <row r="5678" customFormat="false" ht="15" hidden="false" customHeight="false" outlineLevel="0" collapsed="false">
      <c r="A5678" s="47" t="s">
        <v>7919</v>
      </c>
      <c r="B5678" s="47" t="s">
        <v>1412</v>
      </c>
      <c r="C5678" s="48" t="n">
        <v>46130</v>
      </c>
      <c r="D5678" s="47" t="s">
        <v>74</v>
      </c>
      <c r="E5678" s="47" t="s">
        <v>63</v>
      </c>
      <c r="F5678" s="47" t="s">
        <v>2252</v>
      </c>
      <c r="G5678" s="47" t="s">
        <v>97</v>
      </c>
      <c r="H5678" s="47" t="s">
        <v>2232</v>
      </c>
      <c r="I5678" s="47" t="n">
        <v>7</v>
      </c>
    </row>
    <row r="5679" customFormat="false" ht="15" hidden="false" customHeight="false" outlineLevel="0" collapsed="false">
      <c r="A5679" s="47" t="s">
        <v>7920</v>
      </c>
      <c r="B5679" s="47" t="s">
        <v>1412</v>
      </c>
      <c r="C5679" s="48" t="n">
        <v>46130</v>
      </c>
      <c r="D5679" s="47" t="s">
        <v>74</v>
      </c>
      <c r="E5679" s="47" t="s">
        <v>63</v>
      </c>
      <c r="F5679" s="47" t="s">
        <v>2252</v>
      </c>
      <c r="G5679" s="47" t="s">
        <v>97</v>
      </c>
      <c r="H5679" s="47" t="s">
        <v>2232</v>
      </c>
      <c r="I5679" s="47" t="n">
        <v>2</v>
      </c>
    </row>
    <row r="5680" customFormat="false" ht="15" hidden="false" customHeight="false" outlineLevel="0" collapsed="false">
      <c r="A5680" s="47" t="s">
        <v>7921</v>
      </c>
      <c r="B5680" s="47" t="s">
        <v>1413</v>
      </c>
      <c r="C5680" s="48" t="n">
        <v>46130</v>
      </c>
      <c r="D5680" s="47" t="s">
        <v>75</v>
      </c>
      <c r="E5680" s="47" t="s">
        <v>63</v>
      </c>
      <c r="F5680" s="47" t="s">
        <v>2255</v>
      </c>
      <c r="G5680" s="47" t="s">
        <v>93</v>
      </c>
      <c r="H5680" s="47" t="s">
        <v>2253</v>
      </c>
      <c r="I5680" s="47" t="n">
        <v>16</v>
      </c>
    </row>
    <row r="5681" customFormat="false" ht="15" hidden="false" customHeight="false" outlineLevel="0" collapsed="false">
      <c r="A5681" s="47" t="s">
        <v>7922</v>
      </c>
      <c r="B5681" s="47" t="s">
        <v>1413</v>
      </c>
      <c r="C5681" s="48" t="n">
        <v>46130</v>
      </c>
      <c r="D5681" s="47" t="s">
        <v>75</v>
      </c>
      <c r="E5681" s="47" t="s">
        <v>63</v>
      </c>
      <c r="F5681" s="47" t="s">
        <v>2255</v>
      </c>
      <c r="G5681" s="47" t="s">
        <v>93</v>
      </c>
      <c r="H5681" s="47" t="s">
        <v>2253</v>
      </c>
      <c r="I5681" s="47" t="n">
        <v>165</v>
      </c>
    </row>
    <row r="5682" customFormat="false" ht="15" hidden="false" customHeight="false" outlineLevel="0" collapsed="false">
      <c r="A5682" s="47" t="s">
        <v>7923</v>
      </c>
      <c r="B5682" s="47" t="s">
        <v>1413</v>
      </c>
      <c r="C5682" s="48" t="n">
        <v>46130</v>
      </c>
      <c r="D5682" s="47" t="s">
        <v>75</v>
      </c>
      <c r="E5682" s="47" t="s">
        <v>63</v>
      </c>
      <c r="F5682" s="47" t="s">
        <v>2255</v>
      </c>
      <c r="G5682" s="47" t="s">
        <v>97</v>
      </c>
      <c r="H5682" s="47" t="s">
        <v>2232</v>
      </c>
      <c r="I5682" s="47" t="n">
        <v>2</v>
      </c>
    </row>
    <row r="5683" customFormat="false" ht="15" hidden="false" customHeight="false" outlineLevel="0" collapsed="false">
      <c r="A5683" s="47" t="s">
        <v>7924</v>
      </c>
      <c r="B5683" s="47" t="s">
        <v>1413</v>
      </c>
      <c r="C5683" s="48" t="n">
        <v>46130</v>
      </c>
      <c r="D5683" s="47" t="s">
        <v>75</v>
      </c>
      <c r="E5683" s="47" t="s">
        <v>63</v>
      </c>
      <c r="F5683" s="47" t="s">
        <v>2260</v>
      </c>
      <c r="G5683" s="47" t="s">
        <v>97</v>
      </c>
      <c r="H5683" s="47" t="s">
        <v>2232</v>
      </c>
      <c r="I5683" s="47" t="n">
        <v>2</v>
      </c>
    </row>
    <row r="5684" customFormat="false" ht="15" hidden="false" customHeight="false" outlineLevel="0" collapsed="false">
      <c r="A5684" s="47" t="s">
        <v>7925</v>
      </c>
      <c r="B5684" s="47" t="s">
        <v>1413</v>
      </c>
      <c r="C5684" s="48" t="n">
        <v>46130</v>
      </c>
      <c r="D5684" s="47" t="s">
        <v>75</v>
      </c>
      <c r="E5684" s="47" t="s">
        <v>63</v>
      </c>
      <c r="F5684" s="47" t="s">
        <v>2260</v>
      </c>
      <c r="G5684" s="47" t="s">
        <v>97</v>
      </c>
      <c r="H5684" s="47" t="s">
        <v>2232</v>
      </c>
      <c r="I5684" s="47" t="n">
        <v>5</v>
      </c>
    </row>
    <row r="5685" customFormat="false" ht="15" hidden="false" customHeight="false" outlineLevel="0" collapsed="false">
      <c r="A5685" s="47" t="s">
        <v>7926</v>
      </c>
      <c r="B5685" s="47" t="s">
        <v>1413</v>
      </c>
      <c r="C5685" s="48" t="n">
        <v>46130</v>
      </c>
      <c r="D5685" s="47" t="s">
        <v>75</v>
      </c>
      <c r="E5685" s="47" t="s">
        <v>63</v>
      </c>
      <c r="F5685" s="47" t="s">
        <v>2255</v>
      </c>
      <c r="G5685" s="47" t="s">
        <v>97</v>
      </c>
      <c r="H5685" s="47" t="s">
        <v>2232</v>
      </c>
      <c r="I5685" s="47" t="n">
        <v>3</v>
      </c>
    </row>
    <row r="5686" customFormat="false" ht="15" hidden="false" customHeight="false" outlineLevel="0" collapsed="false">
      <c r="A5686" s="47" t="s">
        <v>7927</v>
      </c>
      <c r="B5686" s="47" t="s">
        <v>1413</v>
      </c>
      <c r="C5686" s="48" t="n">
        <v>46130</v>
      </c>
      <c r="D5686" s="47" t="s">
        <v>75</v>
      </c>
      <c r="E5686" s="47" t="s">
        <v>63</v>
      </c>
      <c r="F5686" s="47" t="s">
        <v>2255</v>
      </c>
      <c r="G5686" s="47" t="s">
        <v>97</v>
      </c>
      <c r="H5686" s="47" t="s">
        <v>2232</v>
      </c>
      <c r="I5686" s="47" t="n">
        <v>2</v>
      </c>
    </row>
    <row r="5687" customFormat="false" ht="15" hidden="false" customHeight="false" outlineLevel="0" collapsed="false">
      <c r="A5687" s="47" t="s">
        <v>7928</v>
      </c>
      <c r="B5687" s="47" t="s">
        <v>1413</v>
      </c>
      <c r="C5687" s="48" t="n">
        <v>46130</v>
      </c>
      <c r="D5687" s="47" t="s">
        <v>75</v>
      </c>
      <c r="E5687" s="47" t="s">
        <v>63</v>
      </c>
      <c r="F5687" s="47" t="s">
        <v>2255</v>
      </c>
      <c r="G5687" s="47" t="s">
        <v>97</v>
      </c>
      <c r="H5687" s="47" t="s">
        <v>2232</v>
      </c>
      <c r="I5687" s="47" t="n">
        <v>3</v>
      </c>
    </row>
    <row r="5688" customFormat="false" ht="15" hidden="false" customHeight="false" outlineLevel="0" collapsed="false">
      <c r="A5688" s="47" t="s">
        <v>7929</v>
      </c>
      <c r="B5688" s="47" t="s">
        <v>1413</v>
      </c>
      <c r="C5688" s="48" t="n">
        <v>46130</v>
      </c>
      <c r="D5688" s="47" t="s">
        <v>75</v>
      </c>
      <c r="E5688" s="47" t="s">
        <v>63</v>
      </c>
      <c r="F5688" s="47" t="s">
        <v>2260</v>
      </c>
      <c r="G5688" s="47" t="s">
        <v>97</v>
      </c>
      <c r="H5688" s="47" t="s">
        <v>2232</v>
      </c>
      <c r="I5688" s="47" t="n">
        <v>6</v>
      </c>
    </row>
    <row r="5689" customFormat="false" ht="15" hidden="false" customHeight="false" outlineLevel="0" collapsed="false">
      <c r="A5689" s="47" t="s">
        <v>7930</v>
      </c>
      <c r="B5689" s="47" t="s">
        <v>1413</v>
      </c>
      <c r="C5689" s="48" t="n">
        <v>46130</v>
      </c>
      <c r="D5689" s="47" t="s">
        <v>75</v>
      </c>
      <c r="E5689" s="47" t="s">
        <v>63</v>
      </c>
      <c r="F5689" s="47" t="s">
        <v>2255</v>
      </c>
      <c r="G5689" s="47" t="s">
        <v>97</v>
      </c>
      <c r="H5689" s="47" t="s">
        <v>2232</v>
      </c>
      <c r="I5689" s="47" t="n">
        <v>7</v>
      </c>
    </row>
    <row r="5690" customFormat="false" ht="15" hidden="false" customHeight="false" outlineLevel="0" collapsed="false">
      <c r="A5690" s="47" t="s">
        <v>7931</v>
      </c>
      <c r="B5690" s="47" t="s">
        <v>1414</v>
      </c>
      <c r="C5690" s="48" t="n">
        <v>46130</v>
      </c>
      <c r="D5690" s="47" t="s">
        <v>73</v>
      </c>
      <c r="E5690" s="47" t="s">
        <v>64</v>
      </c>
      <c r="F5690" s="47" t="s">
        <v>2278</v>
      </c>
      <c r="G5690" s="47" t="s">
        <v>97</v>
      </c>
      <c r="H5690" s="47" t="s">
        <v>2232</v>
      </c>
      <c r="I5690" s="47" t="n">
        <v>7</v>
      </c>
    </row>
    <row r="5691" customFormat="false" ht="15" hidden="false" customHeight="false" outlineLevel="0" collapsed="false">
      <c r="A5691" s="47" t="s">
        <v>7932</v>
      </c>
      <c r="B5691" s="47" t="s">
        <v>1414</v>
      </c>
      <c r="C5691" s="48" t="n">
        <v>46130</v>
      </c>
      <c r="D5691" s="47" t="s">
        <v>73</v>
      </c>
      <c r="E5691" s="47" t="s">
        <v>64</v>
      </c>
      <c r="F5691" s="47" t="s">
        <v>2278</v>
      </c>
      <c r="G5691" s="47" t="s">
        <v>97</v>
      </c>
      <c r="H5691" s="47" t="s">
        <v>2232</v>
      </c>
      <c r="I5691" s="47" t="n">
        <v>6</v>
      </c>
    </row>
    <row r="5692" customFormat="false" ht="15" hidden="false" customHeight="false" outlineLevel="0" collapsed="false">
      <c r="A5692" s="47" t="s">
        <v>7933</v>
      </c>
      <c r="B5692" s="47" t="s">
        <v>1414</v>
      </c>
      <c r="C5692" s="48" t="n">
        <v>46130</v>
      </c>
      <c r="D5692" s="47" t="s">
        <v>73</v>
      </c>
      <c r="E5692" s="47" t="s">
        <v>64</v>
      </c>
      <c r="F5692" s="47" t="s">
        <v>2280</v>
      </c>
      <c r="G5692" s="47" t="s">
        <v>97</v>
      </c>
      <c r="H5692" s="47" t="s">
        <v>2232</v>
      </c>
      <c r="I5692" s="47" t="n">
        <v>7</v>
      </c>
    </row>
    <row r="5693" customFormat="false" ht="15" hidden="false" customHeight="false" outlineLevel="0" collapsed="false">
      <c r="A5693" s="47" t="s">
        <v>7934</v>
      </c>
      <c r="B5693" s="47" t="s">
        <v>1415</v>
      </c>
      <c r="C5693" s="48" t="n">
        <v>46130</v>
      </c>
      <c r="D5693" s="47" t="s">
        <v>74</v>
      </c>
      <c r="E5693" s="47" t="s">
        <v>64</v>
      </c>
      <c r="F5693" s="47" t="s">
        <v>2278</v>
      </c>
      <c r="G5693" s="47" t="s">
        <v>97</v>
      </c>
      <c r="H5693" s="47" t="s">
        <v>2232</v>
      </c>
      <c r="I5693" s="47" t="n">
        <v>5</v>
      </c>
    </row>
    <row r="5694" customFormat="false" ht="15" hidden="false" customHeight="false" outlineLevel="0" collapsed="false">
      <c r="A5694" s="47" t="s">
        <v>7935</v>
      </c>
      <c r="B5694" s="47" t="s">
        <v>1415</v>
      </c>
      <c r="C5694" s="48" t="n">
        <v>46130</v>
      </c>
      <c r="D5694" s="47" t="s">
        <v>74</v>
      </c>
      <c r="E5694" s="47" t="s">
        <v>64</v>
      </c>
      <c r="F5694" s="47" t="s">
        <v>2280</v>
      </c>
      <c r="G5694" s="47" t="s">
        <v>97</v>
      </c>
      <c r="H5694" s="47" t="s">
        <v>2232</v>
      </c>
      <c r="I5694" s="47" t="n">
        <v>2</v>
      </c>
    </row>
    <row r="5695" customFormat="false" ht="15" hidden="false" customHeight="false" outlineLevel="0" collapsed="false">
      <c r="A5695" s="47" t="s">
        <v>7936</v>
      </c>
      <c r="B5695" s="47" t="s">
        <v>1415</v>
      </c>
      <c r="C5695" s="48" t="n">
        <v>46130</v>
      </c>
      <c r="D5695" s="47" t="s">
        <v>74</v>
      </c>
      <c r="E5695" s="47" t="s">
        <v>64</v>
      </c>
      <c r="F5695" s="47" t="s">
        <v>2278</v>
      </c>
      <c r="G5695" s="47" t="s">
        <v>97</v>
      </c>
      <c r="H5695" s="47" t="s">
        <v>2232</v>
      </c>
      <c r="I5695" s="47" t="n">
        <v>2</v>
      </c>
    </row>
    <row r="5696" customFormat="false" ht="15" hidden="false" customHeight="false" outlineLevel="0" collapsed="false">
      <c r="A5696" s="47" t="s">
        <v>7937</v>
      </c>
      <c r="B5696" s="47" t="s">
        <v>1415</v>
      </c>
      <c r="C5696" s="48" t="n">
        <v>46130</v>
      </c>
      <c r="D5696" s="47" t="s">
        <v>74</v>
      </c>
      <c r="E5696" s="47" t="s">
        <v>64</v>
      </c>
      <c r="F5696" s="47" t="s">
        <v>2278</v>
      </c>
      <c r="G5696" s="47" t="s">
        <v>97</v>
      </c>
      <c r="H5696" s="47" t="s">
        <v>2232</v>
      </c>
      <c r="I5696" s="47" t="n">
        <v>6</v>
      </c>
    </row>
    <row r="5697" customFormat="false" ht="15" hidden="false" customHeight="false" outlineLevel="0" collapsed="false">
      <c r="A5697" s="47" t="s">
        <v>7938</v>
      </c>
      <c r="B5697" s="47" t="s">
        <v>1416</v>
      </c>
      <c r="C5697" s="48" t="n">
        <v>46130</v>
      </c>
      <c r="D5697" s="47" t="s">
        <v>73</v>
      </c>
      <c r="E5697" s="47" t="s">
        <v>65</v>
      </c>
      <c r="F5697" s="47" t="s">
        <v>2284</v>
      </c>
      <c r="G5697" s="47" t="s">
        <v>97</v>
      </c>
      <c r="H5697" s="47" t="s">
        <v>2232</v>
      </c>
      <c r="I5697" s="47" t="n">
        <v>2</v>
      </c>
    </row>
    <row r="5698" customFormat="false" ht="15" hidden="false" customHeight="false" outlineLevel="0" collapsed="false">
      <c r="A5698" s="47" t="s">
        <v>7939</v>
      </c>
      <c r="B5698" s="47" t="s">
        <v>1416</v>
      </c>
      <c r="C5698" s="48" t="n">
        <v>46130</v>
      </c>
      <c r="D5698" s="47" t="s">
        <v>73</v>
      </c>
      <c r="E5698" s="47" t="s">
        <v>65</v>
      </c>
      <c r="F5698" s="47" t="s">
        <v>2289</v>
      </c>
      <c r="G5698" s="47" t="s">
        <v>97</v>
      </c>
      <c r="H5698" s="47" t="s">
        <v>2232</v>
      </c>
      <c r="I5698" s="47" t="n">
        <v>2</v>
      </c>
    </row>
    <row r="5699" customFormat="false" ht="15" hidden="false" customHeight="false" outlineLevel="0" collapsed="false">
      <c r="A5699" s="47" t="s">
        <v>7940</v>
      </c>
      <c r="B5699" s="47" t="s">
        <v>1416</v>
      </c>
      <c r="C5699" s="48" t="n">
        <v>46130</v>
      </c>
      <c r="D5699" s="47" t="s">
        <v>73</v>
      </c>
      <c r="E5699" s="47" t="s">
        <v>65</v>
      </c>
      <c r="F5699" s="47" t="s">
        <v>2289</v>
      </c>
      <c r="G5699" s="47" t="s">
        <v>97</v>
      </c>
      <c r="H5699" s="47" t="s">
        <v>2232</v>
      </c>
      <c r="I5699" s="47" t="n">
        <v>4</v>
      </c>
    </row>
    <row r="5700" customFormat="false" ht="15" hidden="false" customHeight="false" outlineLevel="0" collapsed="false">
      <c r="A5700" s="47" t="s">
        <v>7941</v>
      </c>
      <c r="B5700" s="47" t="s">
        <v>1416</v>
      </c>
      <c r="C5700" s="48" t="n">
        <v>46130</v>
      </c>
      <c r="D5700" s="47" t="s">
        <v>73</v>
      </c>
      <c r="E5700" s="47" t="s">
        <v>65</v>
      </c>
      <c r="F5700" s="47" t="s">
        <v>2289</v>
      </c>
      <c r="G5700" s="47" t="s">
        <v>97</v>
      </c>
      <c r="H5700" s="47" t="s">
        <v>2232</v>
      </c>
      <c r="I5700" s="47" t="n">
        <v>3</v>
      </c>
    </row>
    <row r="5701" customFormat="false" ht="15" hidden="false" customHeight="false" outlineLevel="0" collapsed="false">
      <c r="A5701" s="47" t="s">
        <v>7942</v>
      </c>
      <c r="B5701" s="47" t="s">
        <v>1416</v>
      </c>
      <c r="C5701" s="48" t="n">
        <v>46130</v>
      </c>
      <c r="D5701" s="47" t="s">
        <v>73</v>
      </c>
      <c r="E5701" s="47" t="s">
        <v>65</v>
      </c>
      <c r="F5701" s="47" t="s">
        <v>2284</v>
      </c>
      <c r="G5701" s="47" t="s">
        <v>97</v>
      </c>
      <c r="H5701" s="47" t="s">
        <v>2232</v>
      </c>
      <c r="I5701" s="47" t="n">
        <v>2</v>
      </c>
    </row>
    <row r="5702" customFormat="false" ht="15" hidden="false" customHeight="false" outlineLevel="0" collapsed="false">
      <c r="A5702" s="47" t="s">
        <v>7943</v>
      </c>
      <c r="B5702" s="47" t="s">
        <v>1417</v>
      </c>
      <c r="C5702" s="48" t="n">
        <v>46130</v>
      </c>
      <c r="D5702" s="47" t="s">
        <v>74</v>
      </c>
      <c r="E5702" s="47" t="s">
        <v>65</v>
      </c>
      <c r="F5702" s="47" t="s">
        <v>2284</v>
      </c>
      <c r="G5702" s="47" t="s">
        <v>93</v>
      </c>
      <c r="H5702" s="47" t="s">
        <v>2253</v>
      </c>
      <c r="I5702" s="47" t="n">
        <v>15</v>
      </c>
    </row>
    <row r="5703" customFormat="false" ht="15" hidden="false" customHeight="false" outlineLevel="0" collapsed="false">
      <c r="A5703" s="47" t="s">
        <v>7944</v>
      </c>
      <c r="B5703" s="47" t="s">
        <v>1417</v>
      </c>
      <c r="C5703" s="48" t="n">
        <v>46130</v>
      </c>
      <c r="D5703" s="47" t="s">
        <v>74</v>
      </c>
      <c r="E5703" s="47" t="s">
        <v>65</v>
      </c>
      <c r="F5703" s="47" t="s">
        <v>2289</v>
      </c>
      <c r="G5703" s="47" t="s">
        <v>96</v>
      </c>
      <c r="H5703" s="47" t="s">
        <v>2270</v>
      </c>
      <c r="I5703" s="47" t="n">
        <v>8</v>
      </c>
    </row>
    <row r="5704" customFormat="false" ht="15" hidden="false" customHeight="false" outlineLevel="0" collapsed="false">
      <c r="A5704" s="47" t="s">
        <v>7945</v>
      </c>
      <c r="B5704" s="47" t="s">
        <v>1417</v>
      </c>
      <c r="C5704" s="48" t="n">
        <v>46130</v>
      </c>
      <c r="D5704" s="47" t="s">
        <v>74</v>
      </c>
      <c r="E5704" s="47" t="s">
        <v>65</v>
      </c>
      <c r="F5704" s="47" t="s">
        <v>2289</v>
      </c>
      <c r="G5704" s="47" t="s">
        <v>97</v>
      </c>
      <c r="H5704" s="47" t="s">
        <v>2232</v>
      </c>
      <c r="I5704" s="47" t="n">
        <v>6</v>
      </c>
    </row>
    <row r="5705" customFormat="false" ht="15" hidden="false" customHeight="false" outlineLevel="0" collapsed="false">
      <c r="A5705" s="47" t="s">
        <v>7946</v>
      </c>
      <c r="B5705" s="47" t="s">
        <v>1417</v>
      </c>
      <c r="C5705" s="48" t="n">
        <v>46130</v>
      </c>
      <c r="D5705" s="47" t="s">
        <v>74</v>
      </c>
      <c r="E5705" s="47" t="s">
        <v>65</v>
      </c>
      <c r="F5705" s="47" t="s">
        <v>2289</v>
      </c>
      <c r="G5705" s="47" t="s">
        <v>97</v>
      </c>
      <c r="H5705" s="47" t="s">
        <v>2232</v>
      </c>
      <c r="I5705" s="47" t="n">
        <v>2</v>
      </c>
    </row>
    <row r="5706" customFormat="false" ht="15" hidden="false" customHeight="false" outlineLevel="0" collapsed="false">
      <c r="A5706" s="47" t="s">
        <v>7947</v>
      </c>
      <c r="B5706" s="47" t="s">
        <v>1417</v>
      </c>
      <c r="C5706" s="48" t="n">
        <v>46130</v>
      </c>
      <c r="D5706" s="47" t="s">
        <v>74</v>
      </c>
      <c r="E5706" s="47" t="s">
        <v>65</v>
      </c>
      <c r="F5706" s="47" t="s">
        <v>2284</v>
      </c>
      <c r="G5706" s="47" t="s">
        <v>97</v>
      </c>
      <c r="H5706" s="47" t="s">
        <v>2232</v>
      </c>
      <c r="I5706" s="47" t="n">
        <v>4</v>
      </c>
    </row>
    <row r="5707" customFormat="false" ht="15" hidden="false" customHeight="false" outlineLevel="0" collapsed="false">
      <c r="A5707" s="47" t="s">
        <v>7948</v>
      </c>
      <c r="B5707" s="47" t="s">
        <v>1417</v>
      </c>
      <c r="C5707" s="48" t="n">
        <v>46130</v>
      </c>
      <c r="D5707" s="47" t="s">
        <v>74</v>
      </c>
      <c r="E5707" s="47" t="s">
        <v>65</v>
      </c>
      <c r="F5707" s="47" t="s">
        <v>2289</v>
      </c>
      <c r="G5707" s="47" t="s">
        <v>97</v>
      </c>
      <c r="H5707" s="47" t="s">
        <v>2232</v>
      </c>
      <c r="I5707" s="47" t="n">
        <v>4</v>
      </c>
    </row>
    <row r="5708" customFormat="false" ht="15" hidden="false" customHeight="false" outlineLevel="0" collapsed="false">
      <c r="A5708" s="47" t="s">
        <v>7949</v>
      </c>
      <c r="B5708" s="47" t="s">
        <v>1417</v>
      </c>
      <c r="C5708" s="48" t="n">
        <v>46130</v>
      </c>
      <c r="D5708" s="47" t="s">
        <v>74</v>
      </c>
      <c r="E5708" s="47" t="s">
        <v>65</v>
      </c>
      <c r="F5708" s="47" t="s">
        <v>2289</v>
      </c>
      <c r="G5708" s="47" t="s">
        <v>97</v>
      </c>
      <c r="H5708" s="47" t="s">
        <v>2232</v>
      </c>
      <c r="I5708" s="47" t="n">
        <v>3</v>
      </c>
    </row>
    <row r="5709" customFormat="false" ht="15" hidden="false" customHeight="false" outlineLevel="0" collapsed="false">
      <c r="A5709" s="47" t="s">
        <v>7950</v>
      </c>
      <c r="B5709" s="47" t="s">
        <v>1417</v>
      </c>
      <c r="C5709" s="48" t="n">
        <v>46130</v>
      </c>
      <c r="D5709" s="47" t="s">
        <v>74</v>
      </c>
      <c r="E5709" s="47" t="s">
        <v>65</v>
      </c>
      <c r="F5709" s="47" t="s">
        <v>2289</v>
      </c>
      <c r="G5709" s="47" t="s">
        <v>97</v>
      </c>
      <c r="H5709" s="47" t="s">
        <v>2232</v>
      </c>
      <c r="I5709" s="47" t="n">
        <v>2</v>
      </c>
    </row>
    <row r="5710" customFormat="false" ht="15" hidden="false" customHeight="false" outlineLevel="0" collapsed="false">
      <c r="A5710" s="47" t="s">
        <v>7951</v>
      </c>
      <c r="B5710" s="47" t="s">
        <v>1418</v>
      </c>
      <c r="C5710" s="48" t="n">
        <v>46130</v>
      </c>
      <c r="D5710" s="47" t="s">
        <v>75</v>
      </c>
      <c r="E5710" s="47" t="s">
        <v>65</v>
      </c>
      <c r="F5710" s="47" t="s">
        <v>2284</v>
      </c>
      <c r="G5710" s="47" t="s">
        <v>97</v>
      </c>
      <c r="H5710" s="47" t="s">
        <v>2232</v>
      </c>
      <c r="I5710" s="47" t="n">
        <v>4</v>
      </c>
    </row>
    <row r="5711" customFormat="false" ht="15" hidden="false" customHeight="false" outlineLevel="0" collapsed="false">
      <c r="A5711" s="47" t="s">
        <v>7952</v>
      </c>
      <c r="B5711" s="47" t="s">
        <v>1418</v>
      </c>
      <c r="C5711" s="48" t="n">
        <v>46130</v>
      </c>
      <c r="D5711" s="47" t="s">
        <v>75</v>
      </c>
      <c r="E5711" s="47" t="s">
        <v>65</v>
      </c>
      <c r="F5711" s="47" t="s">
        <v>2289</v>
      </c>
      <c r="G5711" s="47" t="s">
        <v>97</v>
      </c>
      <c r="H5711" s="47" t="s">
        <v>2232</v>
      </c>
      <c r="I5711" s="47" t="n">
        <v>3</v>
      </c>
    </row>
    <row r="5712" customFormat="false" ht="15" hidden="false" customHeight="false" outlineLevel="0" collapsed="false">
      <c r="A5712" s="47" t="s">
        <v>7953</v>
      </c>
      <c r="B5712" s="47" t="s">
        <v>1418</v>
      </c>
      <c r="C5712" s="48" t="n">
        <v>46130</v>
      </c>
      <c r="D5712" s="47" t="s">
        <v>75</v>
      </c>
      <c r="E5712" s="47" t="s">
        <v>65</v>
      </c>
      <c r="F5712" s="47" t="s">
        <v>2289</v>
      </c>
      <c r="G5712" s="47" t="s">
        <v>97</v>
      </c>
      <c r="H5712" s="47" t="s">
        <v>2232</v>
      </c>
      <c r="I5712" s="47" t="n">
        <v>4</v>
      </c>
    </row>
    <row r="5713" customFormat="false" ht="15" hidden="false" customHeight="false" outlineLevel="0" collapsed="false">
      <c r="A5713" s="47" t="s">
        <v>7954</v>
      </c>
      <c r="B5713" s="47" t="s">
        <v>1419</v>
      </c>
      <c r="C5713" s="48" t="n">
        <v>46132</v>
      </c>
      <c r="D5713" s="47" t="s">
        <v>73</v>
      </c>
      <c r="E5713" s="47" t="s">
        <v>62</v>
      </c>
      <c r="F5713" s="47" t="s">
        <v>2231</v>
      </c>
      <c r="G5713" s="47" t="s">
        <v>96</v>
      </c>
      <c r="H5713" s="47" t="s">
        <v>2270</v>
      </c>
      <c r="I5713" s="47" t="n">
        <v>5</v>
      </c>
    </row>
    <row r="5714" customFormat="false" ht="15" hidden="false" customHeight="false" outlineLevel="0" collapsed="false">
      <c r="A5714" s="47" t="s">
        <v>7955</v>
      </c>
      <c r="B5714" s="47" t="s">
        <v>1419</v>
      </c>
      <c r="C5714" s="48" t="n">
        <v>46132</v>
      </c>
      <c r="D5714" s="47" t="s">
        <v>73</v>
      </c>
      <c r="E5714" s="47" t="s">
        <v>62</v>
      </c>
      <c r="F5714" s="47" t="s">
        <v>2228</v>
      </c>
      <c r="G5714" s="47" t="s">
        <v>97</v>
      </c>
      <c r="H5714" s="47" t="s">
        <v>2232</v>
      </c>
      <c r="I5714" s="47" t="n">
        <v>2</v>
      </c>
    </row>
    <row r="5715" customFormat="false" ht="15" hidden="false" customHeight="false" outlineLevel="0" collapsed="false">
      <c r="A5715" s="47" t="s">
        <v>7956</v>
      </c>
      <c r="B5715" s="47" t="s">
        <v>1419</v>
      </c>
      <c r="C5715" s="48" t="n">
        <v>46132</v>
      </c>
      <c r="D5715" s="47" t="s">
        <v>73</v>
      </c>
      <c r="E5715" s="47" t="s">
        <v>62</v>
      </c>
      <c r="F5715" s="47" t="s">
        <v>2228</v>
      </c>
      <c r="G5715" s="47" t="s">
        <v>97</v>
      </c>
      <c r="H5715" s="47" t="s">
        <v>2232</v>
      </c>
      <c r="I5715" s="47" t="n">
        <v>7</v>
      </c>
    </row>
    <row r="5716" customFormat="false" ht="15" hidden="false" customHeight="false" outlineLevel="0" collapsed="false">
      <c r="A5716" s="47" t="s">
        <v>7957</v>
      </c>
      <c r="B5716" s="47" t="s">
        <v>1419</v>
      </c>
      <c r="C5716" s="48" t="n">
        <v>46132</v>
      </c>
      <c r="D5716" s="47" t="s">
        <v>73</v>
      </c>
      <c r="E5716" s="47" t="s">
        <v>62</v>
      </c>
      <c r="F5716" s="47" t="s">
        <v>2231</v>
      </c>
      <c r="G5716" s="47" t="s">
        <v>97</v>
      </c>
      <c r="H5716" s="47" t="s">
        <v>2232</v>
      </c>
      <c r="I5716" s="47" t="n">
        <v>6</v>
      </c>
    </row>
    <row r="5717" customFormat="false" ht="15" hidden="false" customHeight="false" outlineLevel="0" collapsed="false">
      <c r="A5717" s="47" t="s">
        <v>7958</v>
      </c>
      <c r="B5717" s="47" t="s">
        <v>1419</v>
      </c>
      <c r="C5717" s="48" t="n">
        <v>46132</v>
      </c>
      <c r="D5717" s="47" t="s">
        <v>73</v>
      </c>
      <c r="E5717" s="47" t="s">
        <v>62</v>
      </c>
      <c r="F5717" s="47" t="s">
        <v>2231</v>
      </c>
      <c r="G5717" s="47" t="s">
        <v>97</v>
      </c>
      <c r="H5717" s="47" t="s">
        <v>2232</v>
      </c>
      <c r="I5717" s="47" t="n">
        <v>3</v>
      </c>
    </row>
    <row r="5718" customFormat="false" ht="15" hidden="false" customHeight="false" outlineLevel="0" collapsed="false">
      <c r="A5718" s="47" t="s">
        <v>7959</v>
      </c>
      <c r="B5718" s="47" t="s">
        <v>1421</v>
      </c>
      <c r="C5718" s="48" t="n">
        <v>46132</v>
      </c>
      <c r="D5718" s="47" t="s">
        <v>74</v>
      </c>
      <c r="E5718" s="47" t="s">
        <v>62</v>
      </c>
      <c r="F5718" s="47" t="s">
        <v>2228</v>
      </c>
      <c r="G5718" s="47" t="s">
        <v>93</v>
      </c>
      <c r="H5718" s="47" t="s">
        <v>2253</v>
      </c>
      <c r="I5718" s="47" t="n">
        <v>35</v>
      </c>
    </row>
    <row r="5719" customFormat="false" ht="15" hidden="false" customHeight="false" outlineLevel="0" collapsed="false">
      <c r="A5719" s="47" t="s">
        <v>7960</v>
      </c>
      <c r="B5719" s="47" t="s">
        <v>1421</v>
      </c>
      <c r="C5719" s="48" t="n">
        <v>46132</v>
      </c>
      <c r="D5719" s="47" t="s">
        <v>74</v>
      </c>
      <c r="E5719" s="47" t="s">
        <v>62</v>
      </c>
      <c r="F5719" s="47" t="s">
        <v>2228</v>
      </c>
      <c r="G5719" s="47" t="s">
        <v>93</v>
      </c>
      <c r="H5719" s="47" t="s">
        <v>2253</v>
      </c>
      <c r="I5719" s="47" t="n">
        <v>5</v>
      </c>
    </row>
    <row r="5720" customFormat="false" ht="15" hidden="false" customHeight="false" outlineLevel="0" collapsed="false">
      <c r="A5720" s="47" t="s">
        <v>7961</v>
      </c>
      <c r="B5720" s="47" t="s">
        <v>1421</v>
      </c>
      <c r="C5720" s="48" t="n">
        <v>46132</v>
      </c>
      <c r="D5720" s="47" t="s">
        <v>74</v>
      </c>
      <c r="E5720" s="47" t="s">
        <v>62</v>
      </c>
      <c r="F5720" s="47" t="s">
        <v>2317</v>
      </c>
      <c r="G5720" s="47" t="s">
        <v>97</v>
      </c>
      <c r="H5720" s="47" t="s">
        <v>2232</v>
      </c>
      <c r="I5720" s="47" t="n">
        <v>2</v>
      </c>
    </row>
    <row r="5721" customFormat="false" ht="15" hidden="false" customHeight="false" outlineLevel="0" collapsed="false">
      <c r="A5721" s="47" t="s">
        <v>7962</v>
      </c>
      <c r="B5721" s="47" t="s">
        <v>1421</v>
      </c>
      <c r="C5721" s="48" t="n">
        <v>46132</v>
      </c>
      <c r="D5721" s="47" t="s">
        <v>74</v>
      </c>
      <c r="E5721" s="47" t="s">
        <v>62</v>
      </c>
      <c r="F5721" s="47" t="s">
        <v>2228</v>
      </c>
      <c r="G5721" s="47" t="s">
        <v>97</v>
      </c>
      <c r="H5721" s="47" t="s">
        <v>2232</v>
      </c>
      <c r="I5721" s="47" t="n">
        <v>2</v>
      </c>
    </row>
    <row r="5722" customFormat="false" ht="15" hidden="false" customHeight="false" outlineLevel="0" collapsed="false">
      <c r="A5722" s="47" t="s">
        <v>7963</v>
      </c>
      <c r="B5722" s="47" t="s">
        <v>1421</v>
      </c>
      <c r="C5722" s="48" t="n">
        <v>46132</v>
      </c>
      <c r="D5722" s="47" t="s">
        <v>74</v>
      </c>
      <c r="E5722" s="47" t="s">
        <v>62</v>
      </c>
      <c r="F5722" s="47" t="s">
        <v>2317</v>
      </c>
      <c r="G5722" s="47" t="s">
        <v>97</v>
      </c>
      <c r="H5722" s="47" t="s">
        <v>2232</v>
      </c>
      <c r="I5722" s="47" t="n">
        <v>6</v>
      </c>
    </row>
    <row r="5723" customFormat="false" ht="15" hidden="false" customHeight="false" outlineLevel="0" collapsed="false">
      <c r="A5723" s="47" t="s">
        <v>7964</v>
      </c>
      <c r="B5723" s="47" t="s">
        <v>1421</v>
      </c>
      <c r="C5723" s="48" t="n">
        <v>46132</v>
      </c>
      <c r="D5723" s="47" t="s">
        <v>74</v>
      </c>
      <c r="E5723" s="47" t="s">
        <v>62</v>
      </c>
      <c r="F5723" s="47" t="s">
        <v>2231</v>
      </c>
      <c r="G5723" s="47" t="s">
        <v>97</v>
      </c>
      <c r="H5723" s="47" t="s">
        <v>2232</v>
      </c>
      <c r="I5723" s="47" t="n">
        <v>7</v>
      </c>
    </row>
    <row r="5724" customFormat="false" ht="15" hidden="false" customHeight="false" outlineLevel="0" collapsed="false">
      <c r="A5724" s="47" t="s">
        <v>7965</v>
      </c>
      <c r="B5724" s="47" t="s">
        <v>1421</v>
      </c>
      <c r="C5724" s="48" t="n">
        <v>46132</v>
      </c>
      <c r="D5724" s="47" t="s">
        <v>74</v>
      </c>
      <c r="E5724" s="47" t="s">
        <v>62</v>
      </c>
      <c r="F5724" s="47" t="s">
        <v>2231</v>
      </c>
      <c r="G5724" s="47" t="s">
        <v>97</v>
      </c>
      <c r="H5724" s="47" t="s">
        <v>2232</v>
      </c>
      <c r="I5724" s="47" t="n">
        <v>6</v>
      </c>
    </row>
    <row r="5725" customFormat="false" ht="15" hidden="false" customHeight="false" outlineLevel="0" collapsed="false">
      <c r="A5725" s="47" t="s">
        <v>7966</v>
      </c>
      <c r="B5725" s="47" t="s">
        <v>1421</v>
      </c>
      <c r="C5725" s="48" t="n">
        <v>46132</v>
      </c>
      <c r="D5725" s="47" t="s">
        <v>74</v>
      </c>
      <c r="E5725" s="47" t="s">
        <v>62</v>
      </c>
      <c r="F5725" s="47" t="s">
        <v>2228</v>
      </c>
      <c r="G5725" s="47" t="s">
        <v>97</v>
      </c>
      <c r="H5725" s="47" t="s">
        <v>2232</v>
      </c>
      <c r="I5725" s="47" t="n">
        <v>5</v>
      </c>
    </row>
    <row r="5726" customFormat="false" ht="15" hidden="false" customHeight="false" outlineLevel="0" collapsed="false">
      <c r="A5726" s="47" t="s">
        <v>7967</v>
      </c>
      <c r="B5726" s="47" t="s">
        <v>1421</v>
      </c>
      <c r="C5726" s="48" t="n">
        <v>46132</v>
      </c>
      <c r="D5726" s="47" t="s">
        <v>74</v>
      </c>
      <c r="E5726" s="47" t="s">
        <v>62</v>
      </c>
      <c r="F5726" s="47" t="s">
        <v>2317</v>
      </c>
      <c r="G5726" s="47" t="s">
        <v>97</v>
      </c>
      <c r="H5726" s="47" t="s">
        <v>2232</v>
      </c>
      <c r="I5726" s="47" t="n">
        <v>3</v>
      </c>
    </row>
    <row r="5727" customFormat="false" ht="15" hidden="false" customHeight="false" outlineLevel="0" collapsed="false">
      <c r="A5727" s="47" t="s">
        <v>7968</v>
      </c>
      <c r="B5727" s="47" t="s">
        <v>1421</v>
      </c>
      <c r="C5727" s="48" t="n">
        <v>46132</v>
      </c>
      <c r="D5727" s="47" t="s">
        <v>74</v>
      </c>
      <c r="E5727" s="47" t="s">
        <v>62</v>
      </c>
      <c r="F5727" s="47" t="s">
        <v>2231</v>
      </c>
      <c r="G5727" s="47" t="s">
        <v>97</v>
      </c>
      <c r="H5727" s="47" t="s">
        <v>2232</v>
      </c>
      <c r="I5727" s="47" t="n">
        <v>2</v>
      </c>
    </row>
    <row r="5728" customFormat="false" ht="15" hidden="false" customHeight="false" outlineLevel="0" collapsed="false">
      <c r="A5728" s="47" t="s">
        <v>7969</v>
      </c>
      <c r="B5728" s="47" t="s">
        <v>1421</v>
      </c>
      <c r="C5728" s="48" t="n">
        <v>46132</v>
      </c>
      <c r="D5728" s="47" t="s">
        <v>74</v>
      </c>
      <c r="E5728" s="47" t="s">
        <v>62</v>
      </c>
      <c r="F5728" s="47" t="s">
        <v>2228</v>
      </c>
      <c r="G5728" s="47" t="s">
        <v>97</v>
      </c>
      <c r="H5728" s="47" t="s">
        <v>2232</v>
      </c>
      <c r="I5728" s="47" t="n">
        <v>4</v>
      </c>
    </row>
    <row r="5729" customFormat="false" ht="15" hidden="false" customHeight="false" outlineLevel="0" collapsed="false">
      <c r="A5729" s="47" t="s">
        <v>7970</v>
      </c>
      <c r="B5729" s="47" t="s">
        <v>1421</v>
      </c>
      <c r="C5729" s="48" t="n">
        <v>46132</v>
      </c>
      <c r="D5729" s="47" t="s">
        <v>74</v>
      </c>
      <c r="E5729" s="47" t="s">
        <v>62</v>
      </c>
      <c r="F5729" s="47" t="s">
        <v>2231</v>
      </c>
      <c r="G5729" s="47" t="s">
        <v>97</v>
      </c>
      <c r="H5729" s="47" t="s">
        <v>2232</v>
      </c>
      <c r="I5729" s="47" t="n">
        <v>7</v>
      </c>
    </row>
    <row r="5730" customFormat="false" ht="15" hidden="false" customHeight="false" outlineLevel="0" collapsed="false">
      <c r="A5730" s="47" t="s">
        <v>7971</v>
      </c>
      <c r="B5730" s="47" t="s">
        <v>1421</v>
      </c>
      <c r="C5730" s="48" t="n">
        <v>46132</v>
      </c>
      <c r="D5730" s="47" t="s">
        <v>74</v>
      </c>
      <c r="E5730" s="47" t="s">
        <v>62</v>
      </c>
      <c r="F5730" s="47" t="s">
        <v>2228</v>
      </c>
      <c r="G5730" s="47" t="s">
        <v>97</v>
      </c>
      <c r="H5730" s="47" t="s">
        <v>2232</v>
      </c>
      <c r="I5730" s="47" t="n">
        <v>2</v>
      </c>
    </row>
    <row r="5731" customFormat="false" ht="15" hidden="false" customHeight="false" outlineLevel="0" collapsed="false">
      <c r="A5731" s="47" t="s">
        <v>7972</v>
      </c>
      <c r="B5731" s="47" t="s">
        <v>1422</v>
      </c>
      <c r="C5731" s="48" t="n">
        <v>46132</v>
      </c>
      <c r="D5731" s="47" t="s">
        <v>75</v>
      </c>
      <c r="E5731" s="47" t="s">
        <v>62</v>
      </c>
      <c r="F5731" s="47" t="s">
        <v>2231</v>
      </c>
      <c r="G5731" s="47" t="s">
        <v>93</v>
      </c>
      <c r="H5731" s="47" t="s">
        <v>2253</v>
      </c>
      <c r="I5731" s="47" t="n">
        <v>74</v>
      </c>
    </row>
    <row r="5732" customFormat="false" ht="15" hidden="false" customHeight="false" outlineLevel="0" collapsed="false">
      <c r="A5732" s="47" t="s">
        <v>7973</v>
      </c>
      <c r="B5732" s="47" t="s">
        <v>1422</v>
      </c>
      <c r="C5732" s="48" t="n">
        <v>46132</v>
      </c>
      <c r="D5732" s="47" t="s">
        <v>75</v>
      </c>
      <c r="E5732" s="47" t="s">
        <v>62</v>
      </c>
      <c r="F5732" s="47" t="s">
        <v>2231</v>
      </c>
      <c r="G5732" s="47" t="s">
        <v>97</v>
      </c>
      <c r="H5732" s="47" t="s">
        <v>2232</v>
      </c>
      <c r="I5732" s="47" t="n">
        <v>5</v>
      </c>
    </row>
    <row r="5733" customFormat="false" ht="15" hidden="false" customHeight="false" outlineLevel="0" collapsed="false">
      <c r="A5733" s="47" t="s">
        <v>7974</v>
      </c>
      <c r="B5733" s="47" t="s">
        <v>1422</v>
      </c>
      <c r="C5733" s="48" t="n">
        <v>46132</v>
      </c>
      <c r="D5733" s="47" t="s">
        <v>75</v>
      </c>
      <c r="E5733" s="47" t="s">
        <v>62</v>
      </c>
      <c r="F5733" s="47" t="s">
        <v>2231</v>
      </c>
      <c r="G5733" s="47" t="s">
        <v>97</v>
      </c>
      <c r="H5733" s="47" t="s">
        <v>2232</v>
      </c>
      <c r="I5733" s="47" t="n">
        <v>3</v>
      </c>
    </row>
    <row r="5734" customFormat="false" ht="15" hidden="false" customHeight="false" outlineLevel="0" collapsed="false">
      <c r="A5734" s="47" t="s">
        <v>7975</v>
      </c>
      <c r="B5734" s="47" t="s">
        <v>1422</v>
      </c>
      <c r="C5734" s="48" t="n">
        <v>46132</v>
      </c>
      <c r="D5734" s="47" t="s">
        <v>75</v>
      </c>
      <c r="E5734" s="47" t="s">
        <v>62</v>
      </c>
      <c r="F5734" s="47" t="s">
        <v>2231</v>
      </c>
      <c r="G5734" s="47" t="s">
        <v>97</v>
      </c>
      <c r="H5734" s="47" t="s">
        <v>2232</v>
      </c>
      <c r="I5734" s="47" t="n">
        <v>7</v>
      </c>
    </row>
    <row r="5735" customFormat="false" ht="15" hidden="false" customHeight="false" outlineLevel="0" collapsed="false">
      <c r="A5735" s="47" t="s">
        <v>7976</v>
      </c>
      <c r="B5735" s="47" t="s">
        <v>1422</v>
      </c>
      <c r="C5735" s="48" t="n">
        <v>46132</v>
      </c>
      <c r="D5735" s="47" t="s">
        <v>75</v>
      </c>
      <c r="E5735" s="47" t="s">
        <v>62</v>
      </c>
      <c r="F5735" s="47" t="s">
        <v>2228</v>
      </c>
      <c r="G5735" s="47" t="s">
        <v>97</v>
      </c>
      <c r="H5735" s="47" t="s">
        <v>2232</v>
      </c>
      <c r="I5735" s="47" t="n">
        <v>5</v>
      </c>
    </row>
    <row r="5736" customFormat="false" ht="15" hidden="false" customHeight="false" outlineLevel="0" collapsed="false">
      <c r="A5736" s="47" t="s">
        <v>7977</v>
      </c>
      <c r="B5736" s="47" t="s">
        <v>1423</v>
      </c>
      <c r="C5736" s="48" t="n">
        <v>46132</v>
      </c>
      <c r="D5736" s="47" t="s">
        <v>73</v>
      </c>
      <c r="E5736" s="47" t="s">
        <v>63</v>
      </c>
      <c r="F5736" s="47" t="s">
        <v>2255</v>
      </c>
      <c r="G5736" s="47" t="s">
        <v>93</v>
      </c>
      <c r="H5736" s="47" t="s">
        <v>2253</v>
      </c>
      <c r="I5736" s="47" t="n">
        <v>52</v>
      </c>
    </row>
    <row r="5737" customFormat="false" ht="15" hidden="false" customHeight="false" outlineLevel="0" collapsed="false">
      <c r="A5737" s="47" t="s">
        <v>7978</v>
      </c>
      <c r="B5737" s="47" t="s">
        <v>1423</v>
      </c>
      <c r="C5737" s="48" t="n">
        <v>46132</v>
      </c>
      <c r="D5737" s="47" t="s">
        <v>73</v>
      </c>
      <c r="E5737" s="47" t="s">
        <v>63</v>
      </c>
      <c r="F5737" s="47" t="s">
        <v>2260</v>
      </c>
      <c r="G5737" s="47" t="s">
        <v>97</v>
      </c>
      <c r="H5737" s="47" t="s">
        <v>2232</v>
      </c>
      <c r="I5737" s="47" t="n">
        <v>5</v>
      </c>
    </row>
    <row r="5738" customFormat="false" ht="15" hidden="false" customHeight="false" outlineLevel="0" collapsed="false">
      <c r="A5738" s="47" t="s">
        <v>7979</v>
      </c>
      <c r="B5738" s="47" t="s">
        <v>1423</v>
      </c>
      <c r="C5738" s="48" t="n">
        <v>46132</v>
      </c>
      <c r="D5738" s="47" t="s">
        <v>73</v>
      </c>
      <c r="E5738" s="47" t="s">
        <v>63</v>
      </c>
      <c r="F5738" s="47" t="s">
        <v>2255</v>
      </c>
      <c r="G5738" s="47" t="s">
        <v>97</v>
      </c>
      <c r="H5738" s="47" t="s">
        <v>2232</v>
      </c>
      <c r="I5738" s="47" t="n">
        <v>5</v>
      </c>
    </row>
    <row r="5739" customFormat="false" ht="15" hidden="false" customHeight="false" outlineLevel="0" collapsed="false">
      <c r="A5739" s="47" t="s">
        <v>7980</v>
      </c>
      <c r="B5739" s="47" t="s">
        <v>1423</v>
      </c>
      <c r="C5739" s="48" t="n">
        <v>46132</v>
      </c>
      <c r="D5739" s="47" t="s">
        <v>73</v>
      </c>
      <c r="E5739" s="47" t="s">
        <v>63</v>
      </c>
      <c r="F5739" s="47" t="s">
        <v>2252</v>
      </c>
      <c r="G5739" s="47" t="s">
        <v>97</v>
      </c>
      <c r="H5739" s="47" t="s">
        <v>2232</v>
      </c>
      <c r="I5739" s="47" t="n">
        <v>2</v>
      </c>
    </row>
    <row r="5740" customFormat="false" ht="15" hidden="false" customHeight="false" outlineLevel="0" collapsed="false">
      <c r="A5740" s="47" t="s">
        <v>7981</v>
      </c>
      <c r="B5740" s="47" t="s">
        <v>1424</v>
      </c>
      <c r="C5740" s="48" t="n">
        <v>46132</v>
      </c>
      <c r="D5740" s="47" t="s">
        <v>74</v>
      </c>
      <c r="E5740" s="47" t="s">
        <v>63</v>
      </c>
      <c r="F5740" s="47" t="s">
        <v>2255</v>
      </c>
      <c r="G5740" s="47" t="s">
        <v>93</v>
      </c>
      <c r="H5740" s="47" t="s">
        <v>2253</v>
      </c>
      <c r="I5740" s="47" t="n">
        <v>58</v>
      </c>
    </row>
    <row r="5741" customFormat="false" ht="15" hidden="false" customHeight="false" outlineLevel="0" collapsed="false">
      <c r="A5741" s="47" t="s">
        <v>7982</v>
      </c>
      <c r="B5741" s="47" t="s">
        <v>1424</v>
      </c>
      <c r="C5741" s="48" t="n">
        <v>46132</v>
      </c>
      <c r="D5741" s="47" t="s">
        <v>74</v>
      </c>
      <c r="E5741" s="47" t="s">
        <v>63</v>
      </c>
      <c r="F5741" s="47" t="s">
        <v>2255</v>
      </c>
      <c r="G5741" s="47" t="s">
        <v>93</v>
      </c>
      <c r="H5741" s="47" t="s">
        <v>2253</v>
      </c>
      <c r="I5741" s="47" t="n">
        <v>44</v>
      </c>
    </row>
    <row r="5742" customFormat="false" ht="15" hidden="false" customHeight="false" outlineLevel="0" collapsed="false">
      <c r="A5742" s="47" t="s">
        <v>7983</v>
      </c>
      <c r="B5742" s="47" t="s">
        <v>1424</v>
      </c>
      <c r="C5742" s="48" t="n">
        <v>46132</v>
      </c>
      <c r="D5742" s="47" t="s">
        <v>74</v>
      </c>
      <c r="E5742" s="47" t="s">
        <v>63</v>
      </c>
      <c r="F5742" s="47" t="s">
        <v>2255</v>
      </c>
      <c r="G5742" s="47" t="s">
        <v>95</v>
      </c>
      <c r="H5742" s="47" t="s">
        <v>2245</v>
      </c>
      <c r="I5742" s="47" t="n">
        <v>31</v>
      </c>
    </row>
    <row r="5743" customFormat="false" ht="15" hidden="false" customHeight="false" outlineLevel="0" collapsed="false">
      <c r="A5743" s="47" t="s">
        <v>7984</v>
      </c>
      <c r="B5743" s="47" t="s">
        <v>1424</v>
      </c>
      <c r="C5743" s="48" t="n">
        <v>46132</v>
      </c>
      <c r="D5743" s="47" t="s">
        <v>74</v>
      </c>
      <c r="E5743" s="47" t="s">
        <v>63</v>
      </c>
      <c r="F5743" s="47" t="s">
        <v>2255</v>
      </c>
      <c r="G5743" s="47" t="s">
        <v>97</v>
      </c>
      <c r="H5743" s="47" t="s">
        <v>2232</v>
      </c>
      <c r="I5743" s="47" t="n">
        <v>7</v>
      </c>
    </row>
    <row r="5744" customFormat="false" ht="15" hidden="false" customHeight="false" outlineLevel="0" collapsed="false">
      <c r="A5744" s="47" t="s">
        <v>7985</v>
      </c>
      <c r="B5744" s="47" t="s">
        <v>1424</v>
      </c>
      <c r="C5744" s="48" t="n">
        <v>46132</v>
      </c>
      <c r="D5744" s="47" t="s">
        <v>74</v>
      </c>
      <c r="E5744" s="47" t="s">
        <v>63</v>
      </c>
      <c r="F5744" s="47" t="s">
        <v>2260</v>
      </c>
      <c r="G5744" s="47" t="s">
        <v>97</v>
      </c>
      <c r="H5744" s="47" t="s">
        <v>2232</v>
      </c>
      <c r="I5744" s="47" t="n">
        <v>2</v>
      </c>
    </row>
    <row r="5745" customFormat="false" ht="15" hidden="false" customHeight="false" outlineLevel="0" collapsed="false">
      <c r="A5745" s="47" t="s">
        <v>7986</v>
      </c>
      <c r="B5745" s="47" t="s">
        <v>1424</v>
      </c>
      <c r="C5745" s="48" t="n">
        <v>46132</v>
      </c>
      <c r="D5745" s="47" t="s">
        <v>74</v>
      </c>
      <c r="E5745" s="47" t="s">
        <v>63</v>
      </c>
      <c r="F5745" s="47" t="s">
        <v>2255</v>
      </c>
      <c r="G5745" s="47" t="s">
        <v>97</v>
      </c>
      <c r="H5745" s="47" t="s">
        <v>2232</v>
      </c>
      <c r="I5745" s="47" t="n">
        <v>6</v>
      </c>
    </row>
    <row r="5746" customFormat="false" ht="15" hidden="false" customHeight="false" outlineLevel="0" collapsed="false">
      <c r="A5746" s="47" t="s">
        <v>7987</v>
      </c>
      <c r="B5746" s="47" t="s">
        <v>1424</v>
      </c>
      <c r="C5746" s="48" t="n">
        <v>46132</v>
      </c>
      <c r="D5746" s="47" t="s">
        <v>74</v>
      </c>
      <c r="E5746" s="47" t="s">
        <v>63</v>
      </c>
      <c r="F5746" s="47" t="s">
        <v>2255</v>
      </c>
      <c r="G5746" s="47" t="s">
        <v>97</v>
      </c>
      <c r="H5746" s="47" t="s">
        <v>2232</v>
      </c>
      <c r="I5746" s="47" t="n">
        <v>7</v>
      </c>
    </row>
    <row r="5747" customFormat="false" ht="15" hidden="false" customHeight="false" outlineLevel="0" collapsed="false">
      <c r="A5747" s="47" t="s">
        <v>7988</v>
      </c>
      <c r="B5747" s="47" t="s">
        <v>1425</v>
      </c>
      <c r="C5747" s="48" t="n">
        <v>46132</v>
      </c>
      <c r="D5747" s="47" t="s">
        <v>75</v>
      </c>
      <c r="E5747" s="47" t="s">
        <v>63</v>
      </c>
      <c r="F5747" s="47" t="s">
        <v>2255</v>
      </c>
      <c r="G5747" s="47" t="s">
        <v>97</v>
      </c>
      <c r="H5747" s="47" t="s">
        <v>2232</v>
      </c>
      <c r="I5747" s="47" t="n">
        <v>4</v>
      </c>
    </row>
    <row r="5748" customFormat="false" ht="15" hidden="false" customHeight="false" outlineLevel="0" collapsed="false">
      <c r="A5748" s="47" t="s">
        <v>7989</v>
      </c>
      <c r="B5748" s="47" t="s">
        <v>1425</v>
      </c>
      <c r="C5748" s="48" t="n">
        <v>46132</v>
      </c>
      <c r="D5748" s="47" t="s">
        <v>75</v>
      </c>
      <c r="E5748" s="47" t="s">
        <v>63</v>
      </c>
      <c r="F5748" s="47" t="s">
        <v>2252</v>
      </c>
      <c r="G5748" s="47" t="s">
        <v>97</v>
      </c>
      <c r="H5748" s="47" t="s">
        <v>2232</v>
      </c>
      <c r="I5748" s="47" t="n">
        <v>2</v>
      </c>
    </row>
    <row r="5749" customFormat="false" ht="15" hidden="false" customHeight="false" outlineLevel="0" collapsed="false">
      <c r="A5749" s="47" t="s">
        <v>7990</v>
      </c>
      <c r="B5749" s="47" t="s">
        <v>1425</v>
      </c>
      <c r="C5749" s="48" t="n">
        <v>46132</v>
      </c>
      <c r="D5749" s="47" t="s">
        <v>75</v>
      </c>
      <c r="E5749" s="47" t="s">
        <v>63</v>
      </c>
      <c r="F5749" s="47" t="s">
        <v>2260</v>
      </c>
      <c r="G5749" s="47" t="s">
        <v>97</v>
      </c>
      <c r="H5749" s="47" t="s">
        <v>2232</v>
      </c>
      <c r="I5749" s="47" t="n">
        <v>7</v>
      </c>
    </row>
    <row r="5750" customFormat="false" ht="15" hidden="false" customHeight="false" outlineLevel="0" collapsed="false">
      <c r="A5750" s="47" t="s">
        <v>7991</v>
      </c>
      <c r="B5750" s="47" t="s">
        <v>1425</v>
      </c>
      <c r="C5750" s="48" t="n">
        <v>46132</v>
      </c>
      <c r="D5750" s="47" t="s">
        <v>75</v>
      </c>
      <c r="E5750" s="47" t="s">
        <v>63</v>
      </c>
      <c r="F5750" s="47" t="s">
        <v>2255</v>
      </c>
      <c r="G5750" s="47" t="s">
        <v>97</v>
      </c>
      <c r="H5750" s="47" t="s">
        <v>2232</v>
      </c>
      <c r="I5750" s="47" t="n">
        <v>3</v>
      </c>
    </row>
    <row r="5751" customFormat="false" ht="15" hidden="false" customHeight="false" outlineLevel="0" collapsed="false">
      <c r="A5751" s="47" t="s">
        <v>7992</v>
      </c>
      <c r="B5751" s="47" t="s">
        <v>1425</v>
      </c>
      <c r="C5751" s="48" t="n">
        <v>46132</v>
      </c>
      <c r="D5751" s="47" t="s">
        <v>75</v>
      </c>
      <c r="E5751" s="47" t="s">
        <v>63</v>
      </c>
      <c r="F5751" s="47" t="s">
        <v>2255</v>
      </c>
      <c r="G5751" s="47" t="s">
        <v>97</v>
      </c>
      <c r="H5751" s="47" t="s">
        <v>2232</v>
      </c>
      <c r="I5751" s="47" t="n">
        <v>5</v>
      </c>
    </row>
    <row r="5752" customFormat="false" ht="15" hidden="false" customHeight="false" outlineLevel="0" collapsed="false">
      <c r="A5752" s="47" t="s">
        <v>7993</v>
      </c>
      <c r="B5752" s="47" t="s">
        <v>1425</v>
      </c>
      <c r="C5752" s="48" t="n">
        <v>46132</v>
      </c>
      <c r="D5752" s="47" t="s">
        <v>75</v>
      </c>
      <c r="E5752" s="47" t="s">
        <v>63</v>
      </c>
      <c r="F5752" s="47" t="s">
        <v>2255</v>
      </c>
      <c r="G5752" s="47" t="s">
        <v>97</v>
      </c>
      <c r="H5752" s="47" t="s">
        <v>2232</v>
      </c>
      <c r="I5752" s="47" t="n">
        <v>3</v>
      </c>
    </row>
    <row r="5753" customFormat="false" ht="15" hidden="false" customHeight="false" outlineLevel="0" collapsed="false">
      <c r="A5753" s="47" t="s">
        <v>7994</v>
      </c>
      <c r="B5753" s="47" t="s">
        <v>1426</v>
      </c>
      <c r="C5753" s="48" t="n">
        <v>46132</v>
      </c>
      <c r="D5753" s="47" t="s">
        <v>73</v>
      </c>
      <c r="E5753" s="47" t="s">
        <v>64</v>
      </c>
      <c r="F5753" s="47" t="s">
        <v>2278</v>
      </c>
      <c r="G5753" s="47" t="s">
        <v>97</v>
      </c>
      <c r="H5753" s="47" t="s">
        <v>2232</v>
      </c>
      <c r="I5753" s="47" t="n">
        <v>4</v>
      </c>
    </row>
    <row r="5754" customFormat="false" ht="15" hidden="false" customHeight="false" outlineLevel="0" collapsed="false">
      <c r="A5754" s="47" t="s">
        <v>7995</v>
      </c>
      <c r="B5754" s="47" t="s">
        <v>1426</v>
      </c>
      <c r="C5754" s="48" t="n">
        <v>46132</v>
      </c>
      <c r="D5754" s="47" t="s">
        <v>73</v>
      </c>
      <c r="E5754" s="47" t="s">
        <v>64</v>
      </c>
      <c r="F5754" s="47" t="s">
        <v>2280</v>
      </c>
      <c r="G5754" s="47" t="s">
        <v>97</v>
      </c>
      <c r="H5754" s="47" t="s">
        <v>2232</v>
      </c>
      <c r="I5754" s="47" t="n">
        <v>7</v>
      </c>
    </row>
    <row r="5755" customFormat="false" ht="15" hidden="false" customHeight="false" outlineLevel="0" collapsed="false">
      <c r="A5755" s="47" t="s">
        <v>7996</v>
      </c>
      <c r="B5755" s="47" t="s">
        <v>1427</v>
      </c>
      <c r="C5755" s="48" t="n">
        <v>46132</v>
      </c>
      <c r="D5755" s="47" t="s">
        <v>74</v>
      </c>
      <c r="E5755" s="47" t="s">
        <v>64</v>
      </c>
      <c r="F5755" s="47" t="s">
        <v>2278</v>
      </c>
      <c r="G5755" s="47" t="s">
        <v>94</v>
      </c>
      <c r="H5755" s="47" t="s">
        <v>2229</v>
      </c>
      <c r="I5755" s="47" t="n">
        <v>134</v>
      </c>
    </row>
    <row r="5756" customFormat="false" ht="15" hidden="false" customHeight="false" outlineLevel="0" collapsed="false">
      <c r="A5756" s="47" t="s">
        <v>7997</v>
      </c>
      <c r="B5756" s="47" t="s">
        <v>1427</v>
      </c>
      <c r="C5756" s="48" t="n">
        <v>46132</v>
      </c>
      <c r="D5756" s="47" t="s">
        <v>74</v>
      </c>
      <c r="E5756" s="47" t="s">
        <v>64</v>
      </c>
      <c r="F5756" s="47" t="s">
        <v>2280</v>
      </c>
      <c r="G5756" s="47" t="s">
        <v>97</v>
      </c>
      <c r="H5756" s="47" t="s">
        <v>2232</v>
      </c>
      <c r="I5756" s="47" t="n">
        <v>3</v>
      </c>
    </row>
    <row r="5757" customFormat="false" ht="15" hidden="false" customHeight="false" outlineLevel="0" collapsed="false">
      <c r="A5757" s="47" t="s">
        <v>7998</v>
      </c>
      <c r="B5757" s="47" t="s">
        <v>1429</v>
      </c>
      <c r="C5757" s="48" t="n">
        <v>46132</v>
      </c>
      <c r="D5757" s="47" t="s">
        <v>73</v>
      </c>
      <c r="E5757" s="47" t="s">
        <v>65</v>
      </c>
      <c r="F5757" s="47" t="s">
        <v>2284</v>
      </c>
      <c r="G5757" s="47" t="s">
        <v>94</v>
      </c>
      <c r="H5757" s="47" t="s">
        <v>2229</v>
      </c>
      <c r="I5757" s="47" t="n">
        <v>47</v>
      </c>
    </row>
    <row r="5758" customFormat="false" ht="15" hidden="false" customHeight="false" outlineLevel="0" collapsed="false">
      <c r="A5758" s="47" t="s">
        <v>7999</v>
      </c>
      <c r="B5758" s="47" t="s">
        <v>1429</v>
      </c>
      <c r="C5758" s="48" t="n">
        <v>46132</v>
      </c>
      <c r="D5758" s="47" t="s">
        <v>73</v>
      </c>
      <c r="E5758" s="47" t="s">
        <v>65</v>
      </c>
      <c r="F5758" s="47" t="s">
        <v>2284</v>
      </c>
      <c r="G5758" s="47" t="s">
        <v>97</v>
      </c>
      <c r="H5758" s="47" t="s">
        <v>2232</v>
      </c>
      <c r="I5758" s="47" t="n">
        <v>4</v>
      </c>
    </row>
    <row r="5759" customFormat="false" ht="15" hidden="false" customHeight="false" outlineLevel="0" collapsed="false">
      <c r="A5759" s="47" t="s">
        <v>8000</v>
      </c>
      <c r="B5759" s="47" t="s">
        <v>1429</v>
      </c>
      <c r="C5759" s="48" t="n">
        <v>46132</v>
      </c>
      <c r="D5759" s="47" t="s">
        <v>73</v>
      </c>
      <c r="E5759" s="47" t="s">
        <v>65</v>
      </c>
      <c r="F5759" s="47" t="s">
        <v>2284</v>
      </c>
      <c r="G5759" s="47" t="s">
        <v>97</v>
      </c>
      <c r="H5759" s="47" t="s">
        <v>2232</v>
      </c>
      <c r="I5759" s="47" t="n">
        <v>6</v>
      </c>
    </row>
    <row r="5760" customFormat="false" ht="15" hidden="false" customHeight="false" outlineLevel="0" collapsed="false">
      <c r="A5760" s="47" t="s">
        <v>8001</v>
      </c>
      <c r="B5760" s="47" t="s">
        <v>1429</v>
      </c>
      <c r="C5760" s="48" t="n">
        <v>46132</v>
      </c>
      <c r="D5760" s="47" t="s">
        <v>73</v>
      </c>
      <c r="E5760" s="47" t="s">
        <v>65</v>
      </c>
      <c r="F5760" s="47" t="s">
        <v>2289</v>
      </c>
      <c r="G5760" s="47" t="s">
        <v>97</v>
      </c>
      <c r="H5760" s="47" t="s">
        <v>2232</v>
      </c>
      <c r="I5760" s="47" t="n">
        <v>2</v>
      </c>
    </row>
    <row r="5761" customFormat="false" ht="15" hidden="false" customHeight="false" outlineLevel="0" collapsed="false">
      <c r="A5761" s="47" t="s">
        <v>8002</v>
      </c>
      <c r="B5761" s="47" t="s">
        <v>1431</v>
      </c>
      <c r="C5761" s="48" t="n">
        <v>46132</v>
      </c>
      <c r="D5761" s="47" t="s">
        <v>74</v>
      </c>
      <c r="E5761" s="47" t="s">
        <v>65</v>
      </c>
      <c r="F5761" s="47" t="s">
        <v>2284</v>
      </c>
      <c r="G5761" s="47" t="s">
        <v>97</v>
      </c>
      <c r="H5761" s="47" t="s">
        <v>2232</v>
      </c>
      <c r="I5761" s="47" t="n">
        <v>5</v>
      </c>
    </row>
    <row r="5762" customFormat="false" ht="15" hidden="false" customHeight="false" outlineLevel="0" collapsed="false">
      <c r="A5762" s="47" t="s">
        <v>8003</v>
      </c>
      <c r="B5762" s="47" t="s">
        <v>1431</v>
      </c>
      <c r="C5762" s="48" t="n">
        <v>46132</v>
      </c>
      <c r="D5762" s="47" t="s">
        <v>74</v>
      </c>
      <c r="E5762" s="47" t="s">
        <v>65</v>
      </c>
      <c r="F5762" s="47" t="s">
        <v>2289</v>
      </c>
      <c r="G5762" s="47" t="s">
        <v>97</v>
      </c>
      <c r="H5762" s="47" t="s">
        <v>2232</v>
      </c>
      <c r="I5762" s="47" t="n">
        <v>6</v>
      </c>
    </row>
    <row r="5763" customFormat="false" ht="15" hidden="false" customHeight="false" outlineLevel="0" collapsed="false">
      <c r="A5763" s="47" t="s">
        <v>8004</v>
      </c>
      <c r="B5763" s="47" t="s">
        <v>1431</v>
      </c>
      <c r="C5763" s="48" t="n">
        <v>46132</v>
      </c>
      <c r="D5763" s="47" t="s">
        <v>74</v>
      </c>
      <c r="E5763" s="47" t="s">
        <v>65</v>
      </c>
      <c r="F5763" s="47" t="s">
        <v>2284</v>
      </c>
      <c r="G5763" s="47" t="s">
        <v>97</v>
      </c>
      <c r="H5763" s="47" t="s">
        <v>2232</v>
      </c>
      <c r="I5763" s="47" t="n">
        <v>5</v>
      </c>
    </row>
    <row r="5764" customFormat="false" ht="15" hidden="false" customHeight="false" outlineLevel="0" collapsed="false">
      <c r="A5764" s="47" t="s">
        <v>8005</v>
      </c>
      <c r="B5764" s="47" t="s">
        <v>1431</v>
      </c>
      <c r="C5764" s="48" t="n">
        <v>46132</v>
      </c>
      <c r="D5764" s="47" t="s">
        <v>74</v>
      </c>
      <c r="E5764" s="47" t="s">
        <v>65</v>
      </c>
      <c r="F5764" s="47" t="s">
        <v>2284</v>
      </c>
      <c r="G5764" s="47" t="s">
        <v>97</v>
      </c>
      <c r="H5764" s="47" t="s">
        <v>2232</v>
      </c>
      <c r="I5764" s="47" t="n">
        <v>2</v>
      </c>
    </row>
    <row r="5765" customFormat="false" ht="15" hidden="false" customHeight="false" outlineLevel="0" collapsed="false">
      <c r="A5765" s="47" t="s">
        <v>8006</v>
      </c>
      <c r="B5765" s="47" t="s">
        <v>1431</v>
      </c>
      <c r="C5765" s="48" t="n">
        <v>46132</v>
      </c>
      <c r="D5765" s="47" t="s">
        <v>74</v>
      </c>
      <c r="E5765" s="47" t="s">
        <v>65</v>
      </c>
      <c r="F5765" s="47" t="s">
        <v>2284</v>
      </c>
      <c r="G5765" s="47" t="s">
        <v>97</v>
      </c>
      <c r="H5765" s="47" t="s">
        <v>2232</v>
      </c>
      <c r="I5765" s="47" t="n">
        <v>3</v>
      </c>
    </row>
    <row r="5766" customFormat="false" ht="15" hidden="false" customHeight="false" outlineLevel="0" collapsed="false">
      <c r="A5766" s="47" t="s">
        <v>8007</v>
      </c>
      <c r="B5766" s="47" t="s">
        <v>1432</v>
      </c>
      <c r="C5766" s="48" t="n">
        <v>46132</v>
      </c>
      <c r="D5766" s="47" t="s">
        <v>75</v>
      </c>
      <c r="E5766" s="47" t="s">
        <v>65</v>
      </c>
      <c r="F5766" s="47" t="s">
        <v>2289</v>
      </c>
      <c r="G5766" s="47" t="s">
        <v>93</v>
      </c>
      <c r="H5766" s="47" t="s">
        <v>2253</v>
      </c>
      <c r="I5766" s="47" t="n">
        <v>44</v>
      </c>
    </row>
    <row r="5767" customFormat="false" ht="15" hidden="false" customHeight="false" outlineLevel="0" collapsed="false">
      <c r="A5767" s="47" t="s">
        <v>8008</v>
      </c>
      <c r="B5767" s="47" t="s">
        <v>1432</v>
      </c>
      <c r="C5767" s="48" t="n">
        <v>46132</v>
      </c>
      <c r="D5767" s="47" t="s">
        <v>75</v>
      </c>
      <c r="E5767" s="47" t="s">
        <v>65</v>
      </c>
      <c r="F5767" s="47" t="s">
        <v>2284</v>
      </c>
      <c r="G5767" s="47" t="s">
        <v>93</v>
      </c>
      <c r="H5767" s="47" t="s">
        <v>2253</v>
      </c>
      <c r="I5767" s="47" t="n">
        <v>31</v>
      </c>
    </row>
    <row r="5768" customFormat="false" ht="15" hidden="false" customHeight="false" outlineLevel="0" collapsed="false">
      <c r="A5768" s="47" t="s">
        <v>8009</v>
      </c>
      <c r="B5768" s="47" t="s">
        <v>1432</v>
      </c>
      <c r="C5768" s="48" t="n">
        <v>46132</v>
      </c>
      <c r="D5768" s="47" t="s">
        <v>75</v>
      </c>
      <c r="E5768" s="47" t="s">
        <v>65</v>
      </c>
      <c r="F5768" s="47" t="s">
        <v>2289</v>
      </c>
      <c r="G5768" s="47" t="s">
        <v>96</v>
      </c>
      <c r="H5768" s="47" t="s">
        <v>2270</v>
      </c>
      <c r="I5768" s="47" t="n">
        <v>15</v>
      </c>
    </row>
    <row r="5769" customFormat="false" ht="15" hidden="false" customHeight="false" outlineLevel="0" collapsed="false">
      <c r="A5769" s="47" t="s">
        <v>8010</v>
      </c>
      <c r="B5769" s="47" t="s">
        <v>1432</v>
      </c>
      <c r="C5769" s="48" t="n">
        <v>46132</v>
      </c>
      <c r="D5769" s="47" t="s">
        <v>75</v>
      </c>
      <c r="E5769" s="47" t="s">
        <v>65</v>
      </c>
      <c r="F5769" s="47" t="s">
        <v>2289</v>
      </c>
      <c r="G5769" s="47" t="s">
        <v>96</v>
      </c>
      <c r="H5769" s="47" t="s">
        <v>2270</v>
      </c>
      <c r="I5769" s="47" t="n">
        <v>10</v>
      </c>
    </row>
    <row r="5770" customFormat="false" ht="15" hidden="false" customHeight="false" outlineLevel="0" collapsed="false">
      <c r="A5770" s="47" t="s">
        <v>8011</v>
      </c>
      <c r="B5770" s="47" t="s">
        <v>1432</v>
      </c>
      <c r="C5770" s="48" t="n">
        <v>46132</v>
      </c>
      <c r="D5770" s="47" t="s">
        <v>75</v>
      </c>
      <c r="E5770" s="47" t="s">
        <v>65</v>
      </c>
      <c r="F5770" s="47" t="s">
        <v>2289</v>
      </c>
      <c r="G5770" s="47" t="s">
        <v>97</v>
      </c>
      <c r="H5770" s="47" t="s">
        <v>2232</v>
      </c>
      <c r="I5770" s="47" t="n">
        <v>6</v>
      </c>
    </row>
    <row r="5771" customFormat="false" ht="15" hidden="false" customHeight="false" outlineLevel="0" collapsed="false">
      <c r="A5771" s="47" t="s">
        <v>8012</v>
      </c>
      <c r="B5771" s="47" t="s">
        <v>1432</v>
      </c>
      <c r="C5771" s="48" t="n">
        <v>46132</v>
      </c>
      <c r="D5771" s="47" t="s">
        <v>75</v>
      </c>
      <c r="E5771" s="47" t="s">
        <v>65</v>
      </c>
      <c r="F5771" s="47" t="s">
        <v>2289</v>
      </c>
      <c r="G5771" s="47" t="s">
        <v>97</v>
      </c>
      <c r="H5771" s="47" t="s">
        <v>2232</v>
      </c>
      <c r="I5771" s="47" t="n">
        <v>5</v>
      </c>
    </row>
    <row r="5772" customFormat="false" ht="15" hidden="false" customHeight="false" outlineLevel="0" collapsed="false">
      <c r="A5772" s="47" t="s">
        <v>8013</v>
      </c>
      <c r="B5772" s="47" t="s">
        <v>1432</v>
      </c>
      <c r="C5772" s="48" t="n">
        <v>46132</v>
      </c>
      <c r="D5772" s="47" t="s">
        <v>75</v>
      </c>
      <c r="E5772" s="47" t="s">
        <v>65</v>
      </c>
      <c r="F5772" s="47" t="s">
        <v>2289</v>
      </c>
      <c r="G5772" s="47" t="s">
        <v>97</v>
      </c>
      <c r="H5772" s="47" t="s">
        <v>2232</v>
      </c>
      <c r="I5772" s="47" t="n">
        <v>2</v>
      </c>
    </row>
    <row r="5773" customFormat="false" ht="15" hidden="false" customHeight="false" outlineLevel="0" collapsed="false">
      <c r="A5773" s="47" t="s">
        <v>8014</v>
      </c>
      <c r="B5773" s="47" t="s">
        <v>1432</v>
      </c>
      <c r="C5773" s="48" t="n">
        <v>46132</v>
      </c>
      <c r="D5773" s="47" t="s">
        <v>75</v>
      </c>
      <c r="E5773" s="47" t="s">
        <v>65</v>
      </c>
      <c r="F5773" s="47" t="s">
        <v>2284</v>
      </c>
      <c r="G5773" s="47" t="s">
        <v>97</v>
      </c>
      <c r="H5773" s="47" t="s">
        <v>2232</v>
      </c>
      <c r="I5773" s="47" t="n">
        <v>4</v>
      </c>
    </row>
    <row r="5774" customFormat="false" ht="15" hidden="false" customHeight="false" outlineLevel="0" collapsed="false">
      <c r="A5774" s="47" t="s">
        <v>8015</v>
      </c>
      <c r="B5774" s="47" t="s">
        <v>1432</v>
      </c>
      <c r="C5774" s="48" t="n">
        <v>46132</v>
      </c>
      <c r="D5774" s="47" t="s">
        <v>75</v>
      </c>
      <c r="E5774" s="47" t="s">
        <v>65</v>
      </c>
      <c r="F5774" s="47" t="s">
        <v>2284</v>
      </c>
      <c r="G5774" s="47" t="s">
        <v>97</v>
      </c>
      <c r="H5774" s="47" t="s">
        <v>2232</v>
      </c>
      <c r="I5774" s="47" t="n">
        <v>4</v>
      </c>
    </row>
    <row r="5775" customFormat="false" ht="15" hidden="false" customHeight="false" outlineLevel="0" collapsed="false">
      <c r="A5775" s="47" t="s">
        <v>8016</v>
      </c>
      <c r="B5775" s="47" t="s">
        <v>1432</v>
      </c>
      <c r="C5775" s="48" t="n">
        <v>46132</v>
      </c>
      <c r="D5775" s="47" t="s">
        <v>75</v>
      </c>
      <c r="E5775" s="47" t="s">
        <v>65</v>
      </c>
      <c r="F5775" s="47" t="s">
        <v>2284</v>
      </c>
      <c r="G5775" s="47" t="s">
        <v>97</v>
      </c>
      <c r="H5775" s="47" t="s">
        <v>2232</v>
      </c>
      <c r="I5775" s="47" t="n">
        <v>5</v>
      </c>
    </row>
    <row r="5776" customFormat="false" ht="15" hidden="false" customHeight="false" outlineLevel="0" collapsed="false">
      <c r="A5776" s="47" t="s">
        <v>8017</v>
      </c>
      <c r="B5776" s="47" t="s">
        <v>1432</v>
      </c>
      <c r="C5776" s="48" t="n">
        <v>46132</v>
      </c>
      <c r="D5776" s="47" t="s">
        <v>75</v>
      </c>
      <c r="E5776" s="47" t="s">
        <v>65</v>
      </c>
      <c r="F5776" s="47" t="s">
        <v>2284</v>
      </c>
      <c r="G5776" s="47" t="s">
        <v>98</v>
      </c>
      <c r="H5776" s="47" t="s">
        <v>2382</v>
      </c>
      <c r="I5776" s="47" t="n">
        <v>21</v>
      </c>
    </row>
    <row r="5777" customFormat="false" ht="15" hidden="false" customHeight="false" outlineLevel="0" collapsed="false">
      <c r="A5777" s="47" t="s">
        <v>8018</v>
      </c>
      <c r="B5777" s="47" t="s">
        <v>1433</v>
      </c>
      <c r="C5777" s="48" t="n">
        <v>46133</v>
      </c>
      <c r="D5777" s="47" t="s">
        <v>73</v>
      </c>
      <c r="E5777" s="47" t="s">
        <v>62</v>
      </c>
      <c r="F5777" s="47" t="s">
        <v>2317</v>
      </c>
      <c r="G5777" s="47" t="s">
        <v>97</v>
      </c>
      <c r="H5777" s="47" t="s">
        <v>2232</v>
      </c>
      <c r="I5777" s="47" t="n">
        <v>5</v>
      </c>
    </row>
    <row r="5778" customFormat="false" ht="15" hidden="false" customHeight="false" outlineLevel="0" collapsed="false">
      <c r="A5778" s="47" t="s">
        <v>8019</v>
      </c>
      <c r="B5778" s="47" t="s">
        <v>1434</v>
      </c>
      <c r="C5778" s="48" t="n">
        <v>46133</v>
      </c>
      <c r="D5778" s="47" t="s">
        <v>74</v>
      </c>
      <c r="E5778" s="47" t="s">
        <v>62</v>
      </c>
      <c r="F5778" s="47" t="s">
        <v>2231</v>
      </c>
      <c r="G5778" s="47" t="s">
        <v>97</v>
      </c>
      <c r="H5778" s="47" t="s">
        <v>2232</v>
      </c>
      <c r="I5778" s="47" t="n">
        <v>4</v>
      </c>
    </row>
    <row r="5779" customFormat="false" ht="15" hidden="false" customHeight="false" outlineLevel="0" collapsed="false">
      <c r="A5779" s="47" t="s">
        <v>8020</v>
      </c>
      <c r="B5779" s="47" t="s">
        <v>1434</v>
      </c>
      <c r="C5779" s="48" t="n">
        <v>46133</v>
      </c>
      <c r="D5779" s="47" t="s">
        <v>74</v>
      </c>
      <c r="E5779" s="47" t="s">
        <v>62</v>
      </c>
      <c r="F5779" s="47" t="s">
        <v>2231</v>
      </c>
      <c r="G5779" s="47" t="s">
        <v>97</v>
      </c>
      <c r="H5779" s="47" t="s">
        <v>2232</v>
      </c>
      <c r="I5779" s="47" t="n">
        <v>5</v>
      </c>
    </row>
    <row r="5780" customFormat="false" ht="15" hidden="false" customHeight="false" outlineLevel="0" collapsed="false">
      <c r="A5780" s="47" t="s">
        <v>8021</v>
      </c>
      <c r="B5780" s="47" t="s">
        <v>1434</v>
      </c>
      <c r="C5780" s="48" t="n">
        <v>46133</v>
      </c>
      <c r="D5780" s="47" t="s">
        <v>74</v>
      </c>
      <c r="E5780" s="47" t="s">
        <v>62</v>
      </c>
      <c r="F5780" s="47" t="s">
        <v>2317</v>
      </c>
      <c r="G5780" s="47" t="s">
        <v>97</v>
      </c>
      <c r="H5780" s="47" t="s">
        <v>2232</v>
      </c>
      <c r="I5780" s="47" t="n">
        <v>2</v>
      </c>
    </row>
    <row r="5781" customFormat="false" ht="15" hidden="false" customHeight="false" outlineLevel="0" collapsed="false">
      <c r="A5781" s="47" t="s">
        <v>8022</v>
      </c>
      <c r="B5781" s="47" t="s">
        <v>1435</v>
      </c>
      <c r="C5781" s="48" t="n">
        <v>46133</v>
      </c>
      <c r="D5781" s="47" t="s">
        <v>75</v>
      </c>
      <c r="E5781" s="47" t="s">
        <v>62</v>
      </c>
      <c r="F5781" s="47" t="s">
        <v>2228</v>
      </c>
      <c r="G5781" s="47" t="s">
        <v>97</v>
      </c>
      <c r="H5781" s="47" t="s">
        <v>2232</v>
      </c>
      <c r="I5781" s="47" t="n">
        <v>3</v>
      </c>
    </row>
    <row r="5782" customFormat="false" ht="15" hidden="false" customHeight="false" outlineLevel="0" collapsed="false">
      <c r="A5782" s="47" t="s">
        <v>8023</v>
      </c>
      <c r="B5782" s="47" t="s">
        <v>1435</v>
      </c>
      <c r="C5782" s="48" t="n">
        <v>46133</v>
      </c>
      <c r="D5782" s="47" t="s">
        <v>75</v>
      </c>
      <c r="E5782" s="47" t="s">
        <v>62</v>
      </c>
      <c r="F5782" s="47" t="s">
        <v>2231</v>
      </c>
      <c r="G5782" s="47" t="s">
        <v>97</v>
      </c>
      <c r="H5782" s="47" t="s">
        <v>2232</v>
      </c>
      <c r="I5782" s="47" t="n">
        <v>5</v>
      </c>
    </row>
    <row r="5783" customFormat="false" ht="15" hidden="false" customHeight="false" outlineLevel="0" collapsed="false">
      <c r="A5783" s="47" t="s">
        <v>8024</v>
      </c>
      <c r="B5783" s="47" t="s">
        <v>1435</v>
      </c>
      <c r="C5783" s="48" t="n">
        <v>46133</v>
      </c>
      <c r="D5783" s="47" t="s">
        <v>75</v>
      </c>
      <c r="E5783" s="47" t="s">
        <v>62</v>
      </c>
      <c r="F5783" s="47" t="s">
        <v>2231</v>
      </c>
      <c r="G5783" s="47" t="s">
        <v>97</v>
      </c>
      <c r="H5783" s="47" t="s">
        <v>2232</v>
      </c>
      <c r="I5783" s="47" t="n">
        <v>4</v>
      </c>
    </row>
    <row r="5784" customFormat="false" ht="15" hidden="false" customHeight="false" outlineLevel="0" collapsed="false">
      <c r="A5784" s="47" t="s">
        <v>8025</v>
      </c>
      <c r="B5784" s="47" t="s">
        <v>1435</v>
      </c>
      <c r="C5784" s="48" t="n">
        <v>46133</v>
      </c>
      <c r="D5784" s="47" t="s">
        <v>75</v>
      </c>
      <c r="E5784" s="47" t="s">
        <v>62</v>
      </c>
      <c r="F5784" s="47" t="s">
        <v>2228</v>
      </c>
      <c r="G5784" s="47" t="s">
        <v>97</v>
      </c>
      <c r="H5784" s="47" t="s">
        <v>2232</v>
      </c>
      <c r="I5784" s="47" t="n">
        <v>5</v>
      </c>
    </row>
    <row r="5785" customFormat="false" ht="15" hidden="false" customHeight="false" outlineLevel="0" collapsed="false">
      <c r="A5785" s="47" t="s">
        <v>8026</v>
      </c>
      <c r="B5785" s="47" t="s">
        <v>1435</v>
      </c>
      <c r="C5785" s="48" t="n">
        <v>46133</v>
      </c>
      <c r="D5785" s="47" t="s">
        <v>75</v>
      </c>
      <c r="E5785" s="47" t="s">
        <v>62</v>
      </c>
      <c r="F5785" s="47" t="s">
        <v>2228</v>
      </c>
      <c r="G5785" s="47" t="s">
        <v>97</v>
      </c>
      <c r="H5785" s="47" t="s">
        <v>2232</v>
      </c>
      <c r="I5785" s="47" t="n">
        <v>7</v>
      </c>
    </row>
    <row r="5786" customFormat="false" ht="15" hidden="false" customHeight="false" outlineLevel="0" collapsed="false">
      <c r="A5786" s="47" t="s">
        <v>8027</v>
      </c>
      <c r="B5786" s="47" t="s">
        <v>1436</v>
      </c>
      <c r="C5786" s="48" t="n">
        <v>46133</v>
      </c>
      <c r="D5786" s="47" t="s">
        <v>73</v>
      </c>
      <c r="E5786" s="47" t="s">
        <v>63</v>
      </c>
      <c r="F5786" s="47" t="s">
        <v>2255</v>
      </c>
      <c r="G5786" s="47" t="s">
        <v>93</v>
      </c>
      <c r="H5786" s="47" t="s">
        <v>2253</v>
      </c>
      <c r="I5786" s="47" t="n">
        <v>68</v>
      </c>
    </row>
    <row r="5787" customFormat="false" ht="15" hidden="false" customHeight="false" outlineLevel="0" collapsed="false">
      <c r="A5787" s="47" t="s">
        <v>8028</v>
      </c>
      <c r="B5787" s="47" t="s">
        <v>1436</v>
      </c>
      <c r="C5787" s="48" t="n">
        <v>46133</v>
      </c>
      <c r="D5787" s="47" t="s">
        <v>73</v>
      </c>
      <c r="E5787" s="47" t="s">
        <v>63</v>
      </c>
      <c r="F5787" s="47" t="s">
        <v>2252</v>
      </c>
      <c r="G5787" s="47" t="s">
        <v>93</v>
      </c>
      <c r="H5787" s="47" t="s">
        <v>2253</v>
      </c>
      <c r="I5787" s="47" t="n">
        <v>71</v>
      </c>
    </row>
    <row r="5788" customFormat="false" ht="15" hidden="false" customHeight="false" outlineLevel="0" collapsed="false">
      <c r="A5788" s="47" t="s">
        <v>8029</v>
      </c>
      <c r="B5788" s="47" t="s">
        <v>1436</v>
      </c>
      <c r="C5788" s="48" t="n">
        <v>46133</v>
      </c>
      <c r="D5788" s="47" t="s">
        <v>73</v>
      </c>
      <c r="E5788" s="47" t="s">
        <v>63</v>
      </c>
      <c r="F5788" s="47" t="s">
        <v>2252</v>
      </c>
      <c r="G5788" s="47" t="s">
        <v>97</v>
      </c>
      <c r="H5788" s="47" t="s">
        <v>2232</v>
      </c>
      <c r="I5788" s="47" t="n">
        <v>4</v>
      </c>
    </row>
    <row r="5789" customFormat="false" ht="15" hidden="false" customHeight="false" outlineLevel="0" collapsed="false">
      <c r="A5789" s="47" t="s">
        <v>8030</v>
      </c>
      <c r="B5789" s="47" t="s">
        <v>1436</v>
      </c>
      <c r="C5789" s="48" t="n">
        <v>46133</v>
      </c>
      <c r="D5789" s="47" t="s">
        <v>73</v>
      </c>
      <c r="E5789" s="47" t="s">
        <v>63</v>
      </c>
      <c r="F5789" s="47" t="s">
        <v>2255</v>
      </c>
      <c r="G5789" s="47" t="s">
        <v>97</v>
      </c>
      <c r="H5789" s="47" t="s">
        <v>2232</v>
      </c>
      <c r="I5789" s="47" t="n">
        <v>4</v>
      </c>
    </row>
    <row r="5790" customFormat="false" ht="15" hidden="false" customHeight="false" outlineLevel="0" collapsed="false">
      <c r="A5790" s="47" t="s">
        <v>8031</v>
      </c>
      <c r="B5790" s="47" t="s">
        <v>1436</v>
      </c>
      <c r="C5790" s="48" t="n">
        <v>46133</v>
      </c>
      <c r="D5790" s="47" t="s">
        <v>73</v>
      </c>
      <c r="E5790" s="47" t="s">
        <v>63</v>
      </c>
      <c r="F5790" s="47" t="s">
        <v>2260</v>
      </c>
      <c r="G5790" s="47" t="s">
        <v>97</v>
      </c>
      <c r="H5790" s="47" t="s">
        <v>2232</v>
      </c>
      <c r="I5790" s="47" t="n">
        <v>4</v>
      </c>
    </row>
    <row r="5791" customFormat="false" ht="15" hidden="false" customHeight="false" outlineLevel="0" collapsed="false">
      <c r="A5791" s="47" t="s">
        <v>8032</v>
      </c>
      <c r="B5791" s="47" t="s">
        <v>1436</v>
      </c>
      <c r="C5791" s="48" t="n">
        <v>46133</v>
      </c>
      <c r="D5791" s="47" t="s">
        <v>73</v>
      </c>
      <c r="E5791" s="47" t="s">
        <v>63</v>
      </c>
      <c r="F5791" s="47" t="s">
        <v>2255</v>
      </c>
      <c r="G5791" s="47" t="s">
        <v>97</v>
      </c>
      <c r="H5791" s="47" t="s">
        <v>2232</v>
      </c>
      <c r="I5791" s="47" t="n">
        <v>2</v>
      </c>
    </row>
    <row r="5792" customFormat="false" ht="15" hidden="false" customHeight="false" outlineLevel="0" collapsed="false">
      <c r="A5792" s="47" t="s">
        <v>8033</v>
      </c>
      <c r="B5792" s="47" t="s">
        <v>1438</v>
      </c>
      <c r="C5792" s="48" t="n">
        <v>46133</v>
      </c>
      <c r="D5792" s="47" t="s">
        <v>74</v>
      </c>
      <c r="E5792" s="47" t="s">
        <v>63</v>
      </c>
      <c r="F5792" s="47" t="s">
        <v>2255</v>
      </c>
      <c r="G5792" s="47" t="s">
        <v>93</v>
      </c>
      <c r="H5792" s="47" t="s">
        <v>2253</v>
      </c>
      <c r="I5792" s="47" t="n">
        <v>40</v>
      </c>
    </row>
    <row r="5793" customFormat="false" ht="15" hidden="false" customHeight="false" outlineLevel="0" collapsed="false">
      <c r="A5793" s="47" t="s">
        <v>8034</v>
      </c>
      <c r="B5793" s="47" t="s">
        <v>1438</v>
      </c>
      <c r="C5793" s="48" t="n">
        <v>46133</v>
      </c>
      <c r="D5793" s="47" t="s">
        <v>74</v>
      </c>
      <c r="E5793" s="47" t="s">
        <v>63</v>
      </c>
      <c r="F5793" s="47" t="s">
        <v>2252</v>
      </c>
      <c r="G5793" s="47" t="s">
        <v>93</v>
      </c>
      <c r="H5793" s="47" t="s">
        <v>2253</v>
      </c>
      <c r="I5793" s="47" t="n">
        <v>58</v>
      </c>
    </row>
    <row r="5794" customFormat="false" ht="15" hidden="false" customHeight="false" outlineLevel="0" collapsed="false">
      <c r="A5794" s="47" t="s">
        <v>8035</v>
      </c>
      <c r="B5794" s="47" t="s">
        <v>1438</v>
      </c>
      <c r="C5794" s="48" t="n">
        <v>46133</v>
      </c>
      <c r="D5794" s="47" t="s">
        <v>74</v>
      </c>
      <c r="E5794" s="47" t="s">
        <v>63</v>
      </c>
      <c r="F5794" s="47" t="s">
        <v>2255</v>
      </c>
      <c r="G5794" s="47" t="s">
        <v>93</v>
      </c>
      <c r="H5794" s="47" t="s">
        <v>2253</v>
      </c>
      <c r="I5794" s="47" t="n">
        <v>52</v>
      </c>
    </row>
    <row r="5795" customFormat="false" ht="15" hidden="false" customHeight="false" outlineLevel="0" collapsed="false">
      <c r="A5795" s="47" t="s">
        <v>8036</v>
      </c>
      <c r="B5795" s="47" t="s">
        <v>1438</v>
      </c>
      <c r="C5795" s="48" t="n">
        <v>46133</v>
      </c>
      <c r="D5795" s="47" t="s">
        <v>74</v>
      </c>
      <c r="E5795" s="47" t="s">
        <v>63</v>
      </c>
      <c r="F5795" s="47" t="s">
        <v>2255</v>
      </c>
      <c r="G5795" s="47" t="s">
        <v>95</v>
      </c>
      <c r="H5795" s="47" t="s">
        <v>2245</v>
      </c>
      <c r="I5795" s="47" t="n">
        <v>66</v>
      </c>
    </row>
    <row r="5796" customFormat="false" ht="15" hidden="false" customHeight="false" outlineLevel="0" collapsed="false">
      <c r="A5796" s="47" t="s">
        <v>8037</v>
      </c>
      <c r="B5796" s="47" t="s">
        <v>1438</v>
      </c>
      <c r="C5796" s="48" t="n">
        <v>46133</v>
      </c>
      <c r="D5796" s="47" t="s">
        <v>74</v>
      </c>
      <c r="E5796" s="47" t="s">
        <v>63</v>
      </c>
      <c r="F5796" s="47" t="s">
        <v>2252</v>
      </c>
      <c r="G5796" s="47" t="s">
        <v>97</v>
      </c>
      <c r="H5796" s="47" t="s">
        <v>2232</v>
      </c>
      <c r="I5796" s="47" t="n">
        <v>7</v>
      </c>
    </row>
    <row r="5797" customFormat="false" ht="15" hidden="false" customHeight="false" outlineLevel="0" collapsed="false">
      <c r="A5797" s="47" t="s">
        <v>8038</v>
      </c>
      <c r="B5797" s="47" t="s">
        <v>1438</v>
      </c>
      <c r="C5797" s="48" t="n">
        <v>46133</v>
      </c>
      <c r="D5797" s="47" t="s">
        <v>74</v>
      </c>
      <c r="E5797" s="47" t="s">
        <v>63</v>
      </c>
      <c r="F5797" s="47" t="s">
        <v>2255</v>
      </c>
      <c r="G5797" s="47" t="s">
        <v>97</v>
      </c>
      <c r="H5797" s="47" t="s">
        <v>2232</v>
      </c>
      <c r="I5797" s="47" t="n">
        <v>3</v>
      </c>
    </row>
    <row r="5798" customFormat="false" ht="15" hidden="false" customHeight="false" outlineLevel="0" collapsed="false">
      <c r="A5798" s="47" t="s">
        <v>8039</v>
      </c>
      <c r="B5798" s="47" t="s">
        <v>1438</v>
      </c>
      <c r="C5798" s="48" t="n">
        <v>46133</v>
      </c>
      <c r="D5798" s="47" t="s">
        <v>74</v>
      </c>
      <c r="E5798" s="47" t="s">
        <v>63</v>
      </c>
      <c r="F5798" s="47" t="s">
        <v>2260</v>
      </c>
      <c r="G5798" s="47" t="s">
        <v>97</v>
      </c>
      <c r="H5798" s="47" t="s">
        <v>2232</v>
      </c>
      <c r="I5798" s="47" t="n">
        <v>3</v>
      </c>
    </row>
    <row r="5799" customFormat="false" ht="15" hidden="false" customHeight="false" outlineLevel="0" collapsed="false">
      <c r="A5799" s="47" t="s">
        <v>8040</v>
      </c>
      <c r="B5799" s="47" t="s">
        <v>1438</v>
      </c>
      <c r="C5799" s="48" t="n">
        <v>46133</v>
      </c>
      <c r="D5799" s="47" t="s">
        <v>74</v>
      </c>
      <c r="E5799" s="47" t="s">
        <v>63</v>
      </c>
      <c r="F5799" s="47" t="s">
        <v>2255</v>
      </c>
      <c r="G5799" s="47" t="s">
        <v>97</v>
      </c>
      <c r="H5799" s="47" t="s">
        <v>2232</v>
      </c>
      <c r="I5799" s="47" t="n">
        <v>6</v>
      </c>
    </row>
    <row r="5800" customFormat="false" ht="15" hidden="false" customHeight="false" outlineLevel="0" collapsed="false">
      <c r="A5800" s="47" t="s">
        <v>8041</v>
      </c>
      <c r="B5800" s="47" t="s">
        <v>1438</v>
      </c>
      <c r="C5800" s="48" t="n">
        <v>46133</v>
      </c>
      <c r="D5800" s="47" t="s">
        <v>74</v>
      </c>
      <c r="E5800" s="47" t="s">
        <v>63</v>
      </c>
      <c r="F5800" s="47" t="s">
        <v>2255</v>
      </c>
      <c r="G5800" s="47" t="s">
        <v>97</v>
      </c>
      <c r="H5800" s="47" t="s">
        <v>2232</v>
      </c>
      <c r="I5800" s="47" t="n">
        <v>2</v>
      </c>
    </row>
    <row r="5801" customFormat="false" ht="15" hidden="false" customHeight="false" outlineLevel="0" collapsed="false">
      <c r="A5801" s="47" t="s">
        <v>8042</v>
      </c>
      <c r="B5801" s="47" t="s">
        <v>1438</v>
      </c>
      <c r="C5801" s="48" t="n">
        <v>46133</v>
      </c>
      <c r="D5801" s="47" t="s">
        <v>74</v>
      </c>
      <c r="E5801" s="47" t="s">
        <v>63</v>
      </c>
      <c r="F5801" s="47" t="s">
        <v>2252</v>
      </c>
      <c r="G5801" s="47" t="s">
        <v>97</v>
      </c>
      <c r="H5801" s="47" t="s">
        <v>2232</v>
      </c>
      <c r="I5801" s="47" t="n">
        <v>2</v>
      </c>
    </row>
    <row r="5802" customFormat="false" ht="15" hidden="false" customHeight="false" outlineLevel="0" collapsed="false">
      <c r="A5802" s="47" t="s">
        <v>8043</v>
      </c>
      <c r="B5802" s="47" t="s">
        <v>1439</v>
      </c>
      <c r="C5802" s="48" t="n">
        <v>46133</v>
      </c>
      <c r="D5802" s="47" t="s">
        <v>75</v>
      </c>
      <c r="E5802" s="47" t="s">
        <v>63</v>
      </c>
      <c r="F5802" s="47" t="s">
        <v>2255</v>
      </c>
      <c r="G5802" s="47" t="s">
        <v>93</v>
      </c>
      <c r="H5802" s="47" t="s">
        <v>2253</v>
      </c>
      <c r="I5802" s="47" t="n">
        <v>90</v>
      </c>
    </row>
    <row r="5803" customFormat="false" ht="15" hidden="false" customHeight="false" outlineLevel="0" collapsed="false">
      <c r="A5803" s="47" t="s">
        <v>8044</v>
      </c>
      <c r="B5803" s="47" t="s">
        <v>1439</v>
      </c>
      <c r="C5803" s="48" t="n">
        <v>46133</v>
      </c>
      <c r="D5803" s="47" t="s">
        <v>75</v>
      </c>
      <c r="E5803" s="47" t="s">
        <v>63</v>
      </c>
      <c r="F5803" s="47" t="s">
        <v>2255</v>
      </c>
      <c r="G5803" s="47" t="s">
        <v>93</v>
      </c>
      <c r="H5803" s="47" t="s">
        <v>2253</v>
      </c>
      <c r="I5803" s="47" t="n">
        <v>40</v>
      </c>
    </row>
    <row r="5804" customFormat="false" ht="15" hidden="false" customHeight="false" outlineLevel="0" collapsed="false">
      <c r="A5804" s="47" t="s">
        <v>8045</v>
      </c>
      <c r="B5804" s="47" t="s">
        <v>1439</v>
      </c>
      <c r="C5804" s="48" t="n">
        <v>46133</v>
      </c>
      <c r="D5804" s="47" t="s">
        <v>75</v>
      </c>
      <c r="E5804" s="47" t="s">
        <v>63</v>
      </c>
      <c r="F5804" s="47" t="s">
        <v>2252</v>
      </c>
      <c r="G5804" s="47" t="s">
        <v>97</v>
      </c>
      <c r="H5804" s="47" t="s">
        <v>2232</v>
      </c>
      <c r="I5804" s="47" t="n">
        <v>4</v>
      </c>
    </row>
    <row r="5805" customFormat="false" ht="15" hidden="false" customHeight="false" outlineLevel="0" collapsed="false">
      <c r="A5805" s="47" t="s">
        <v>8046</v>
      </c>
      <c r="B5805" s="47" t="s">
        <v>1439</v>
      </c>
      <c r="C5805" s="48" t="n">
        <v>46133</v>
      </c>
      <c r="D5805" s="47" t="s">
        <v>75</v>
      </c>
      <c r="E5805" s="47" t="s">
        <v>63</v>
      </c>
      <c r="F5805" s="47" t="s">
        <v>2255</v>
      </c>
      <c r="G5805" s="47" t="s">
        <v>97</v>
      </c>
      <c r="H5805" s="47" t="s">
        <v>2232</v>
      </c>
      <c r="I5805" s="47" t="n">
        <v>3</v>
      </c>
    </row>
    <row r="5806" customFormat="false" ht="15" hidden="false" customHeight="false" outlineLevel="0" collapsed="false">
      <c r="A5806" s="47" t="s">
        <v>8047</v>
      </c>
      <c r="B5806" s="47" t="s">
        <v>1440</v>
      </c>
      <c r="C5806" s="48" t="n">
        <v>46133</v>
      </c>
      <c r="D5806" s="47" t="s">
        <v>73</v>
      </c>
      <c r="E5806" s="47" t="s">
        <v>64</v>
      </c>
      <c r="F5806" s="47" t="s">
        <v>2280</v>
      </c>
      <c r="G5806" s="47" t="s">
        <v>93</v>
      </c>
      <c r="H5806" s="47" t="s">
        <v>2253</v>
      </c>
      <c r="I5806" s="47" t="n">
        <v>53</v>
      </c>
    </row>
    <row r="5807" customFormat="false" ht="15" hidden="false" customHeight="false" outlineLevel="0" collapsed="false">
      <c r="A5807" s="47" t="s">
        <v>8048</v>
      </c>
      <c r="B5807" s="47" t="s">
        <v>1440</v>
      </c>
      <c r="C5807" s="48" t="n">
        <v>46133</v>
      </c>
      <c r="D5807" s="47" t="s">
        <v>73</v>
      </c>
      <c r="E5807" s="47" t="s">
        <v>64</v>
      </c>
      <c r="F5807" s="47" t="s">
        <v>2278</v>
      </c>
      <c r="G5807" s="47" t="s">
        <v>93</v>
      </c>
      <c r="H5807" s="47" t="s">
        <v>2253</v>
      </c>
      <c r="I5807" s="47" t="n">
        <v>13</v>
      </c>
    </row>
    <row r="5808" customFormat="false" ht="15" hidden="false" customHeight="false" outlineLevel="0" collapsed="false">
      <c r="A5808" s="47" t="s">
        <v>8049</v>
      </c>
      <c r="B5808" s="47" t="s">
        <v>1440</v>
      </c>
      <c r="C5808" s="48" t="n">
        <v>46133</v>
      </c>
      <c r="D5808" s="47" t="s">
        <v>73</v>
      </c>
      <c r="E5808" s="47" t="s">
        <v>64</v>
      </c>
      <c r="F5808" s="47" t="s">
        <v>2278</v>
      </c>
      <c r="G5808" s="47" t="s">
        <v>97</v>
      </c>
      <c r="H5808" s="47" t="s">
        <v>2232</v>
      </c>
      <c r="I5808" s="47" t="n">
        <v>3</v>
      </c>
    </row>
    <row r="5809" customFormat="false" ht="15" hidden="false" customHeight="false" outlineLevel="0" collapsed="false">
      <c r="A5809" s="47" t="s">
        <v>8050</v>
      </c>
      <c r="B5809" s="47" t="s">
        <v>1441</v>
      </c>
      <c r="C5809" s="48" t="n">
        <v>46133</v>
      </c>
      <c r="D5809" s="47" t="s">
        <v>74</v>
      </c>
      <c r="E5809" s="47" t="s">
        <v>64</v>
      </c>
      <c r="F5809" s="47" t="s">
        <v>2278</v>
      </c>
      <c r="G5809" s="47" t="s">
        <v>97</v>
      </c>
      <c r="H5809" s="47" t="s">
        <v>2232</v>
      </c>
      <c r="I5809" s="47" t="n">
        <v>7</v>
      </c>
    </row>
    <row r="5810" customFormat="false" ht="15" hidden="false" customHeight="false" outlineLevel="0" collapsed="false">
      <c r="A5810" s="47" t="s">
        <v>8051</v>
      </c>
      <c r="B5810" s="47" t="s">
        <v>1441</v>
      </c>
      <c r="C5810" s="48" t="n">
        <v>46133</v>
      </c>
      <c r="D5810" s="47" t="s">
        <v>74</v>
      </c>
      <c r="E5810" s="47" t="s">
        <v>64</v>
      </c>
      <c r="F5810" s="47" t="s">
        <v>2280</v>
      </c>
      <c r="G5810" s="47" t="s">
        <v>97</v>
      </c>
      <c r="H5810" s="47" t="s">
        <v>2232</v>
      </c>
      <c r="I5810" s="47" t="n">
        <v>5</v>
      </c>
    </row>
    <row r="5811" customFormat="false" ht="15" hidden="false" customHeight="false" outlineLevel="0" collapsed="false">
      <c r="A5811" s="47" t="s">
        <v>8052</v>
      </c>
      <c r="B5811" s="47" t="s">
        <v>1441</v>
      </c>
      <c r="C5811" s="48" t="n">
        <v>46133</v>
      </c>
      <c r="D5811" s="47" t="s">
        <v>74</v>
      </c>
      <c r="E5811" s="47" t="s">
        <v>64</v>
      </c>
      <c r="F5811" s="47" t="s">
        <v>2280</v>
      </c>
      <c r="G5811" s="47" t="s">
        <v>97</v>
      </c>
      <c r="H5811" s="47" t="s">
        <v>2232</v>
      </c>
      <c r="I5811" s="47" t="n">
        <v>2</v>
      </c>
    </row>
    <row r="5812" customFormat="false" ht="15" hidden="false" customHeight="false" outlineLevel="0" collapsed="false">
      <c r="A5812" s="47" t="s">
        <v>8053</v>
      </c>
      <c r="B5812" s="47" t="s">
        <v>1441</v>
      </c>
      <c r="C5812" s="48" t="n">
        <v>46133</v>
      </c>
      <c r="D5812" s="47" t="s">
        <v>74</v>
      </c>
      <c r="E5812" s="47" t="s">
        <v>64</v>
      </c>
      <c r="F5812" s="47" t="s">
        <v>2278</v>
      </c>
      <c r="G5812" s="47" t="s">
        <v>97</v>
      </c>
      <c r="H5812" s="47" t="s">
        <v>2232</v>
      </c>
      <c r="I5812" s="47" t="n">
        <v>5</v>
      </c>
    </row>
    <row r="5813" customFormat="false" ht="15" hidden="false" customHeight="false" outlineLevel="0" collapsed="false">
      <c r="A5813" s="47" t="s">
        <v>8054</v>
      </c>
      <c r="B5813" s="47" t="s">
        <v>1441</v>
      </c>
      <c r="C5813" s="48" t="n">
        <v>46133</v>
      </c>
      <c r="D5813" s="47" t="s">
        <v>74</v>
      </c>
      <c r="E5813" s="47" t="s">
        <v>64</v>
      </c>
      <c r="F5813" s="47" t="s">
        <v>2280</v>
      </c>
      <c r="G5813" s="47" t="s">
        <v>97</v>
      </c>
      <c r="H5813" s="47" t="s">
        <v>2232</v>
      </c>
      <c r="I5813" s="47" t="n">
        <v>2</v>
      </c>
    </row>
    <row r="5814" customFormat="false" ht="15" hidden="false" customHeight="false" outlineLevel="0" collapsed="false">
      <c r="A5814" s="47" t="s">
        <v>8055</v>
      </c>
      <c r="B5814" s="47" t="s">
        <v>1441</v>
      </c>
      <c r="C5814" s="48" t="n">
        <v>46133</v>
      </c>
      <c r="D5814" s="47" t="s">
        <v>74</v>
      </c>
      <c r="E5814" s="47" t="s">
        <v>64</v>
      </c>
      <c r="F5814" s="47" t="s">
        <v>2280</v>
      </c>
      <c r="G5814" s="47" t="s">
        <v>97</v>
      </c>
      <c r="H5814" s="47" t="s">
        <v>2232</v>
      </c>
      <c r="I5814" s="47" t="n">
        <v>5</v>
      </c>
    </row>
    <row r="5815" customFormat="false" ht="15" hidden="false" customHeight="false" outlineLevel="0" collapsed="false">
      <c r="A5815" s="47" t="s">
        <v>8056</v>
      </c>
      <c r="B5815" s="47" t="s">
        <v>1441</v>
      </c>
      <c r="C5815" s="48" t="n">
        <v>46133</v>
      </c>
      <c r="D5815" s="47" t="s">
        <v>74</v>
      </c>
      <c r="E5815" s="47" t="s">
        <v>64</v>
      </c>
      <c r="F5815" s="47" t="s">
        <v>2280</v>
      </c>
      <c r="G5815" s="47" t="s">
        <v>97</v>
      </c>
      <c r="H5815" s="47" t="s">
        <v>2232</v>
      </c>
      <c r="I5815" s="47" t="n">
        <v>6</v>
      </c>
    </row>
    <row r="5816" customFormat="false" ht="15" hidden="false" customHeight="false" outlineLevel="0" collapsed="false">
      <c r="A5816" s="47" t="s">
        <v>8057</v>
      </c>
      <c r="B5816" s="47" t="s">
        <v>1441</v>
      </c>
      <c r="C5816" s="48" t="n">
        <v>46133</v>
      </c>
      <c r="D5816" s="47" t="s">
        <v>74</v>
      </c>
      <c r="E5816" s="47" t="s">
        <v>64</v>
      </c>
      <c r="F5816" s="47" t="s">
        <v>2278</v>
      </c>
      <c r="G5816" s="47" t="s">
        <v>97</v>
      </c>
      <c r="H5816" s="47" t="s">
        <v>2232</v>
      </c>
      <c r="I5816" s="47" t="n">
        <v>2</v>
      </c>
    </row>
    <row r="5817" customFormat="false" ht="15" hidden="false" customHeight="false" outlineLevel="0" collapsed="false">
      <c r="A5817" s="47" t="s">
        <v>8058</v>
      </c>
      <c r="B5817" s="47" t="s">
        <v>1442</v>
      </c>
      <c r="C5817" s="48" t="n">
        <v>46133</v>
      </c>
      <c r="D5817" s="47" t="s">
        <v>73</v>
      </c>
      <c r="E5817" s="47" t="s">
        <v>65</v>
      </c>
      <c r="F5817" s="47" t="s">
        <v>2284</v>
      </c>
      <c r="G5817" s="47" t="s">
        <v>97</v>
      </c>
      <c r="H5817" s="47" t="s">
        <v>2232</v>
      </c>
      <c r="I5817" s="47" t="n">
        <v>6</v>
      </c>
    </row>
    <row r="5818" customFormat="false" ht="15" hidden="false" customHeight="false" outlineLevel="0" collapsed="false">
      <c r="A5818" s="47" t="s">
        <v>8059</v>
      </c>
      <c r="B5818" s="47" t="s">
        <v>1442</v>
      </c>
      <c r="C5818" s="48" t="n">
        <v>46133</v>
      </c>
      <c r="D5818" s="47" t="s">
        <v>73</v>
      </c>
      <c r="E5818" s="47" t="s">
        <v>65</v>
      </c>
      <c r="F5818" s="47" t="s">
        <v>2289</v>
      </c>
      <c r="G5818" s="47" t="s">
        <v>97</v>
      </c>
      <c r="H5818" s="47" t="s">
        <v>2232</v>
      </c>
      <c r="I5818" s="47" t="n">
        <v>4</v>
      </c>
    </row>
    <row r="5819" customFormat="false" ht="15" hidden="false" customHeight="false" outlineLevel="0" collapsed="false">
      <c r="A5819" s="47" t="s">
        <v>8060</v>
      </c>
      <c r="B5819" s="47" t="s">
        <v>1442</v>
      </c>
      <c r="C5819" s="48" t="n">
        <v>46133</v>
      </c>
      <c r="D5819" s="47" t="s">
        <v>73</v>
      </c>
      <c r="E5819" s="47" t="s">
        <v>65</v>
      </c>
      <c r="F5819" s="47" t="s">
        <v>2289</v>
      </c>
      <c r="G5819" s="47" t="s">
        <v>97</v>
      </c>
      <c r="H5819" s="47" t="s">
        <v>2232</v>
      </c>
      <c r="I5819" s="47" t="n">
        <v>5</v>
      </c>
    </row>
    <row r="5820" customFormat="false" ht="15" hidden="false" customHeight="false" outlineLevel="0" collapsed="false">
      <c r="A5820" s="47" t="s">
        <v>8061</v>
      </c>
      <c r="B5820" s="47" t="s">
        <v>1442</v>
      </c>
      <c r="C5820" s="48" t="n">
        <v>46133</v>
      </c>
      <c r="D5820" s="47" t="s">
        <v>73</v>
      </c>
      <c r="E5820" s="47" t="s">
        <v>65</v>
      </c>
      <c r="F5820" s="47" t="s">
        <v>2289</v>
      </c>
      <c r="G5820" s="47" t="s">
        <v>97</v>
      </c>
      <c r="H5820" s="47" t="s">
        <v>2232</v>
      </c>
      <c r="I5820" s="47" t="n">
        <v>3</v>
      </c>
    </row>
    <row r="5821" customFormat="false" ht="15" hidden="false" customHeight="false" outlineLevel="0" collapsed="false">
      <c r="A5821" s="47" t="s">
        <v>8062</v>
      </c>
      <c r="B5821" s="47" t="s">
        <v>1442</v>
      </c>
      <c r="C5821" s="48" t="n">
        <v>46133</v>
      </c>
      <c r="D5821" s="47" t="s">
        <v>73</v>
      </c>
      <c r="E5821" s="47" t="s">
        <v>65</v>
      </c>
      <c r="F5821" s="47" t="s">
        <v>2284</v>
      </c>
      <c r="G5821" s="47" t="s">
        <v>97</v>
      </c>
      <c r="H5821" s="47" t="s">
        <v>2232</v>
      </c>
      <c r="I5821" s="47" t="n">
        <v>6</v>
      </c>
    </row>
    <row r="5822" customFormat="false" ht="15" hidden="false" customHeight="false" outlineLevel="0" collapsed="false">
      <c r="A5822" s="47" t="s">
        <v>8063</v>
      </c>
      <c r="B5822" s="47" t="s">
        <v>1442</v>
      </c>
      <c r="C5822" s="48" t="n">
        <v>46133</v>
      </c>
      <c r="D5822" s="47" t="s">
        <v>73</v>
      </c>
      <c r="E5822" s="47" t="s">
        <v>65</v>
      </c>
      <c r="F5822" s="47" t="s">
        <v>2289</v>
      </c>
      <c r="G5822" s="47" t="s">
        <v>97</v>
      </c>
      <c r="H5822" s="47" t="s">
        <v>2232</v>
      </c>
      <c r="I5822" s="47" t="n">
        <v>5</v>
      </c>
    </row>
    <row r="5823" customFormat="false" ht="15" hidden="false" customHeight="false" outlineLevel="0" collapsed="false">
      <c r="A5823" s="47" t="s">
        <v>8064</v>
      </c>
      <c r="B5823" s="47" t="s">
        <v>1443</v>
      </c>
      <c r="C5823" s="48" t="n">
        <v>46133</v>
      </c>
      <c r="D5823" s="47" t="s">
        <v>74</v>
      </c>
      <c r="E5823" s="47" t="s">
        <v>65</v>
      </c>
      <c r="F5823" s="47" t="s">
        <v>2289</v>
      </c>
      <c r="G5823" s="47" t="s">
        <v>97</v>
      </c>
      <c r="H5823" s="47" t="s">
        <v>2232</v>
      </c>
      <c r="I5823" s="47" t="n">
        <v>4</v>
      </c>
    </row>
    <row r="5824" customFormat="false" ht="15" hidden="false" customHeight="false" outlineLevel="0" collapsed="false">
      <c r="A5824" s="47" t="s">
        <v>8065</v>
      </c>
      <c r="B5824" s="47" t="s">
        <v>1443</v>
      </c>
      <c r="C5824" s="48" t="n">
        <v>46133</v>
      </c>
      <c r="D5824" s="47" t="s">
        <v>74</v>
      </c>
      <c r="E5824" s="47" t="s">
        <v>65</v>
      </c>
      <c r="F5824" s="47" t="s">
        <v>2284</v>
      </c>
      <c r="G5824" s="47" t="s">
        <v>97</v>
      </c>
      <c r="H5824" s="47" t="s">
        <v>2232</v>
      </c>
      <c r="I5824" s="47" t="n">
        <v>5</v>
      </c>
    </row>
    <row r="5825" customFormat="false" ht="15" hidden="false" customHeight="false" outlineLevel="0" collapsed="false">
      <c r="A5825" s="47" t="s">
        <v>8066</v>
      </c>
      <c r="B5825" s="47" t="s">
        <v>1443</v>
      </c>
      <c r="C5825" s="48" t="n">
        <v>46133</v>
      </c>
      <c r="D5825" s="47" t="s">
        <v>74</v>
      </c>
      <c r="E5825" s="47" t="s">
        <v>65</v>
      </c>
      <c r="F5825" s="47" t="s">
        <v>2284</v>
      </c>
      <c r="G5825" s="47" t="s">
        <v>97</v>
      </c>
      <c r="H5825" s="47" t="s">
        <v>2232</v>
      </c>
      <c r="I5825" s="47" t="n">
        <v>5</v>
      </c>
    </row>
    <row r="5826" customFormat="false" ht="15" hidden="false" customHeight="false" outlineLevel="0" collapsed="false">
      <c r="A5826" s="47" t="s">
        <v>8067</v>
      </c>
      <c r="B5826" s="47" t="s">
        <v>1443</v>
      </c>
      <c r="C5826" s="48" t="n">
        <v>46133</v>
      </c>
      <c r="D5826" s="47" t="s">
        <v>74</v>
      </c>
      <c r="E5826" s="47" t="s">
        <v>65</v>
      </c>
      <c r="F5826" s="47" t="s">
        <v>2289</v>
      </c>
      <c r="G5826" s="47" t="s">
        <v>97</v>
      </c>
      <c r="H5826" s="47" t="s">
        <v>2232</v>
      </c>
      <c r="I5826" s="47" t="n">
        <v>5</v>
      </c>
    </row>
    <row r="5827" customFormat="false" ht="15" hidden="false" customHeight="false" outlineLevel="0" collapsed="false">
      <c r="A5827" s="47" t="s">
        <v>8068</v>
      </c>
      <c r="B5827" s="47" t="s">
        <v>1443</v>
      </c>
      <c r="C5827" s="48" t="n">
        <v>46133</v>
      </c>
      <c r="D5827" s="47" t="s">
        <v>74</v>
      </c>
      <c r="E5827" s="47" t="s">
        <v>65</v>
      </c>
      <c r="F5827" s="47" t="s">
        <v>2289</v>
      </c>
      <c r="G5827" s="47" t="s">
        <v>97</v>
      </c>
      <c r="H5827" s="47" t="s">
        <v>2232</v>
      </c>
      <c r="I5827" s="47" t="n">
        <v>6</v>
      </c>
    </row>
    <row r="5828" customFormat="false" ht="15" hidden="false" customHeight="false" outlineLevel="0" collapsed="false">
      <c r="A5828" s="47" t="s">
        <v>8069</v>
      </c>
      <c r="B5828" s="47" t="s">
        <v>1443</v>
      </c>
      <c r="C5828" s="48" t="n">
        <v>46133</v>
      </c>
      <c r="D5828" s="47" t="s">
        <v>74</v>
      </c>
      <c r="E5828" s="47" t="s">
        <v>65</v>
      </c>
      <c r="F5828" s="47" t="s">
        <v>2289</v>
      </c>
      <c r="G5828" s="47" t="s">
        <v>97</v>
      </c>
      <c r="H5828" s="47" t="s">
        <v>2232</v>
      </c>
      <c r="I5828" s="47" t="n">
        <v>4</v>
      </c>
    </row>
    <row r="5829" customFormat="false" ht="15" hidden="false" customHeight="false" outlineLevel="0" collapsed="false">
      <c r="A5829" s="47" t="s">
        <v>8070</v>
      </c>
      <c r="B5829" s="47" t="s">
        <v>1444</v>
      </c>
      <c r="C5829" s="48" t="n">
        <v>46133</v>
      </c>
      <c r="D5829" s="47" t="s">
        <v>75</v>
      </c>
      <c r="E5829" s="47" t="s">
        <v>65</v>
      </c>
      <c r="F5829" s="47" t="s">
        <v>2289</v>
      </c>
      <c r="G5829" s="47" t="s">
        <v>93</v>
      </c>
      <c r="H5829" s="47" t="s">
        <v>2253</v>
      </c>
      <c r="I5829" s="47" t="n">
        <v>13</v>
      </c>
    </row>
    <row r="5830" customFormat="false" ht="15" hidden="false" customHeight="false" outlineLevel="0" collapsed="false">
      <c r="A5830" s="47" t="s">
        <v>8071</v>
      </c>
      <c r="B5830" s="47" t="s">
        <v>1444</v>
      </c>
      <c r="C5830" s="48" t="n">
        <v>46133</v>
      </c>
      <c r="D5830" s="47" t="s">
        <v>75</v>
      </c>
      <c r="E5830" s="47" t="s">
        <v>65</v>
      </c>
      <c r="F5830" s="47" t="s">
        <v>2284</v>
      </c>
      <c r="G5830" s="47" t="s">
        <v>93</v>
      </c>
      <c r="H5830" s="47" t="s">
        <v>2253</v>
      </c>
      <c r="I5830" s="47" t="n">
        <v>11</v>
      </c>
    </row>
    <row r="5831" customFormat="false" ht="15" hidden="false" customHeight="false" outlineLevel="0" collapsed="false">
      <c r="A5831" s="47" t="s">
        <v>8072</v>
      </c>
      <c r="B5831" s="47" t="s">
        <v>1444</v>
      </c>
      <c r="C5831" s="48" t="n">
        <v>46133</v>
      </c>
      <c r="D5831" s="47" t="s">
        <v>75</v>
      </c>
      <c r="E5831" s="47" t="s">
        <v>65</v>
      </c>
      <c r="F5831" s="47" t="s">
        <v>2289</v>
      </c>
      <c r="G5831" s="47" t="s">
        <v>97</v>
      </c>
      <c r="H5831" s="47" t="s">
        <v>2232</v>
      </c>
      <c r="I5831" s="47" t="n">
        <v>3</v>
      </c>
    </row>
    <row r="5832" customFormat="false" ht="15" hidden="false" customHeight="false" outlineLevel="0" collapsed="false">
      <c r="A5832" s="47" t="s">
        <v>8073</v>
      </c>
      <c r="B5832" s="47" t="s">
        <v>1444</v>
      </c>
      <c r="C5832" s="48" t="n">
        <v>46133</v>
      </c>
      <c r="D5832" s="47" t="s">
        <v>75</v>
      </c>
      <c r="E5832" s="47" t="s">
        <v>65</v>
      </c>
      <c r="F5832" s="47" t="s">
        <v>2289</v>
      </c>
      <c r="G5832" s="47" t="s">
        <v>97</v>
      </c>
      <c r="H5832" s="47" t="s">
        <v>2232</v>
      </c>
      <c r="I5832" s="47" t="n">
        <v>4</v>
      </c>
    </row>
    <row r="5833" customFormat="false" ht="15" hidden="false" customHeight="false" outlineLevel="0" collapsed="false">
      <c r="A5833" s="47" t="s">
        <v>8074</v>
      </c>
      <c r="B5833" s="47" t="s">
        <v>1444</v>
      </c>
      <c r="C5833" s="48" t="n">
        <v>46133</v>
      </c>
      <c r="D5833" s="47" t="s">
        <v>75</v>
      </c>
      <c r="E5833" s="47" t="s">
        <v>65</v>
      </c>
      <c r="F5833" s="47" t="s">
        <v>2289</v>
      </c>
      <c r="G5833" s="47" t="s">
        <v>97</v>
      </c>
      <c r="H5833" s="47" t="s">
        <v>2232</v>
      </c>
      <c r="I5833" s="47" t="n">
        <v>6</v>
      </c>
    </row>
    <row r="5834" customFormat="false" ht="15" hidden="false" customHeight="false" outlineLevel="0" collapsed="false">
      <c r="A5834" s="47" t="s">
        <v>8075</v>
      </c>
      <c r="B5834" s="47" t="s">
        <v>1444</v>
      </c>
      <c r="C5834" s="48" t="n">
        <v>46133</v>
      </c>
      <c r="D5834" s="47" t="s">
        <v>75</v>
      </c>
      <c r="E5834" s="47" t="s">
        <v>65</v>
      </c>
      <c r="F5834" s="47" t="s">
        <v>2284</v>
      </c>
      <c r="G5834" s="47" t="s">
        <v>97</v>
      </c>
      <c r="H5834" s="47" t="s">
        <v>2232</v>
      </c>
      <c r="I5834" s="47" t="n">
        <v>2</v>
      </c>
    </row>
    <row r="5835" customFormat="false" ht="15" hidden="false" customHeight="false" outlineLevel="0" collapsed="false">
      <c r="A5835" s="47" t="s">
        <v>8076</v>
      </c>
      <c r="B5835" s="47" t="s">
        <v>1444</v>
      </c>
      <c r="C5835" s="48" t="n">
        <v>46133</v>
      </c>
      <c r="D5835" s="47" t="s">
        <v>75</v>
      </c>
      <c r="E5835" s="47" t="s">
        <v>65</v>
      </c>
      <c r="F5835" s="47" t="s">
        <v>2284</v>
      </c>
      <c r="G5835" s="47" t="s">
        <v>97</v>
      </c>
      <c r="H5835" s="47" t="s">
        <v>2232</v>
      </c>
      <c r="I5835" s="47" t="n">
        <v>4</v>
      </c>
    </row>
    <row r="5836" customFormat="false" ht="15" hidden="false" customHeight="false" outlineLevel="0" collapsed="false">
      <c r="A5836" s="47" t="s">
        <v>8077</v>
      </c>
      <c r="B5836" s="47" t="s">
        <v>1445</v>
      </c>
      <c r="C5836" s="48" t="n">
        <v>46134</v>
      </c>
      <c r="D5836" s="47" t="s">
        <v>73</v>
      </c>
      <c r="E5836" s="47" t="s">
        <v>62</v>
      </c>
      <c r="F5836" s="47" t="s">
        <v>2231</v>
      </c>
      <c r="G5836" s="47" t="s">
        <v>93</v>
      </c>
      <c r="H5836" s="47" t="s">
        <v>2253</v>
      </c>
      <c r="I5836" s="47" t="n">
        <v>27</v>
      </c>
    </row>
    <row r="5837" customFormat="false" ht="15" hidden="false" customHeight="false" outlineLevel="0" collapsed="false">
      <c r="A5837" s="47" t="s">
        <v>8078</v>
      </c>
      <c r="B5837" s="47" t="s">
        <v>1445</v>
      </c>
      <c r="C5837" s="48" t="n">
        <v>46134</v>
      </c>
      <c r="D5837" s="47" t="s">
        <v>73</v>
      </c>
      <c r="E5837" s="47" t="s">
        <v>62</v>
      </c>
      <c r="F5837" s="47" t="s">
        <v>2317</v>
      </c>
      <c r="G5837" s="47" t="s">
        <v>97</v>
      </c>
      <c r="H5837" s="47" t="s">
        <v>2232</v>
      </c>
      <c r="I5837" s="47" t="n">
        <v>3</v>
      </c>
    </row>
    <row r="5838" customFormat="false" ht="15" hidden="false" customHeight="false" outlineLevel="0" collapsed="false">
      <c r="A5838" s="47" t="s">
        <v>8079</v>
      </c>
      <c r="B5838" s="47" t="s">
        <v>1445</v>
      </c>
      <c r="C5838" s="48" t="n">
        <v>46134</v>
      </c>
      <c r="D5838" s="47" t="s">
        <v>73</v>
      </c>
      <c r="E5838" s="47" t="s">
        <v>62</v>
      </c>
      <c r="F5838" s="47" t="s">
        <v>2228</v>
      </c>
      <c r="G5838" s="47" t="s">
        <v>97</v>
      </c>
      <c r="H5838" s="47" t="s">
        <v>2232</v>
      </c>
      <c r="I5838" s="47" t="n">
        <v>5</v>
      </c>
    </row>
    <row r="5839" customFormat="false" ht="15" hidden="false" customHeight="false" outlineLevel="0" collapsed="false">
      <c r="A5839" s="47" t="s">
        <v>8080</v>
      </c>
      <c r="B5839" s="47" t="s">
        <v>1445</v>
      </c>
      <c r="C5839" s="48" t="n">
        <v>46134</v>
      </c>
      <c r="D5839" s="47" t="s">
        <v>73</v>
      </c>
      <c r="E5839" s="47" t="s">
        <v>62</v>
      </c>
      <c r="F5839" s="47" t="s">
        <v>2228</v>
      </c>
      <c r="G5839" s="47" t="s">
        <v>97</v>
      </c>
      <c r="H5839" s="47" t="s">
        <v>2232</v>
      </c>
      <c r="I5839" s="47" t="n">
        <v>7</v>
      </c>
    </row>
    <row r="5840" customFormat="false" ht="15" hidden="false" customHeight="false" outlineLevel="0" collapsed="false">
      <c r="A5840" s="47" t="s">
        <v>8081</v>
      </c>
      <c r="B5840" s="47" t="s">
        <v>1445</v>
      </c>
      <c r="C5840" s="48" t="n">
        <v>46134</v>
      </c>
      <c r="D5840" s="47" t="s">
        <v>73</v>
      </c>
      <c r="E5840" s="47" t="s">
        <v>62</v>
      </c>
      <c r="F5840" s="47" t="s">
        <v>2228</v>
      </c>
      <c r="G5840" s="47" t="s">
        <v>97</v>
      </c>
      <c r="H5840" s="47" t="s">
        <v>2232</v>
      </c>
      <c r="I5840" s="47" t="n">
        <v>2</v>
      </c>
    </row>
    <row r="5841" customFormat="false" ht="15" hidden="false" customHeight="false" outlineLevel="0" collapsed="false">
      <c r="A5841" s="47" t="s">
        <v>8082</v>
      </c>
      <c r="B5841" s="47" t="s">
        <v>1445</v>
      </c>
      <c r="C5841" s="48" t="n">
        <v>46134</v>
      </c>
      <c r="D5841" s="47" t="s">
        <v>73</v>
      </c>
      <c r="E5841" s="47" t="s">
        <v>62</v>
      </c>
      <c r="F5841" s="47" t="s">
        <v>2228</v>
      </c>
      <c r="G5841" s="47" t="s">
        <v>97</v>
      </c>
      <c r="H5841" s="47" t="s">
        <v>2232</v>
      </c>
      <c r="I5841" s="47" t="n">
        <v>2</v>
      </c>
    </row>
    <row r="5842" customFormat="false" ht="15" hidden="false" customHeight="false" outlineLevel="0" collapsed="false">
      <c r="A5842" s="47" t="s">
        <v>8083</v>
      </c>
      <c r="B5842" s="47" t="s">
        <v>1445</v>
      </c>
      <c r="C5842" s="48" t="n">
        <v>46134</v>
      </c>
      <c r="D5842" s="47" t="s">
        <v>73</v>
      </c>
      <c r="E5842" s="47" t="s">
        <v>62</v>
      </c>
      <c r="F5842" s="47" t="s">
        <v>2228</v>
      </c>
      <c r="G5842" s="47" t="s">
        <v>97</v>
      </c>
      <c r="H5842" s="47" t="s">
        <v>2232</v>
      </c>
      <c r="I5842" s="47" t="n">
        <v>6</v>
      </c>
    </row>
    <row r="5843" customFormat="false" ht="15" hidden="false" customHeight="false" outlineLevel="0" collapsed="false">
      <c r="A5843" s="47" t="s">
        <v>8084</v>
      </c>
      <c r="B5843" s="47" t="s">
        <v>1445</v>
      </c>
      <c r="C5843" s="48" t="n">
        <v>46134</v>
      </c>
      <c r="D5843" s="47" t="s">
        <v>73</v>
      </c>
      <c r="E5843" s="47" t="s">
        <v>62</v>
      </c>
      <c r="F5843" s="47" t="s">
        <v>2228</v>
      </c>
      <c r="G5843" s="47" t="s">
        <v>98</v>
      </c>
      <c r="H5843" s="47" t="s">
        <v>2382</v>
      </c>
      <c r="I5843" s="47" t="n">
        <v>72</v>
      </c>
    </row>
    <row r="5844" customFormat="false" ht="15" hidden="false" customHeight="false" outlineLevel="0" collapsed="false">
      <c r="A5844" s="47" t="s">
        <v>8085</v>
      </c>
      <c r="B5844" s="47" t="s">
        <v>1446</v>
      </c>
      <c r="C5844" s="48" t="n">
        <v>46134</v>
      </c>
      <c r="D5844" s="47" t="s">
        <v>74</v>
      </c>
      <c r="E5844" s="47" t="s">
        <v>62</v>
      </c>
      <c r="F5844" s="47" t="s">
        <v>2228</v>
      </c>
      <c r="G5844" s="47" t="s">
        <v>93</v>
      </c>
      <c r="H5844" s="47" t="s">
        <v>2253</v>
      </c>
      <c r="I5844" s="47" t="n">
        <v>22</v>
      </c>
    </row>
    <row r="5845" customFormat="false" ht="15" hidden="false" customHeight="false" outlineLevel="0" collapsed="false">
      <c r="A5845" s="47" t="s">
        <v>8086</v>
      </c>
      <c r="B5845" s="47" t="s">
        <v>1446</v>
      </c>
      <c r="C5845" s="48" t="n">
        <v>46134</v>
      </c>
      <c r="D5845" s="47" t="s">
        <v>74</v>
      </c>
      <c r="E5845" s="47" t="s">
        <v>62</v>
      </c>
      <c r="F5845" s="47" t="s">
        <v>2317</v>
      </c>
      <c r="G5845" s="47" t="s">
        <v>97</v>
      </c>
      <c r="H5845" s="47" t="s">
        <v>2232</v>
      </c>
      <c r="I5845" s="47" t="n">
        <v>5</v>
      </c>
    </row>
    <row r="5846" customFormat="false" ht="15" hidden="false" customHeight="false" outlineLevel="0" collapsed="false">
      <c r="A5846" s="47" t="s">
        <v>8087</v>
      </c>
      <c r="B5846" s="47" t="s">
        <v>1446</v>
      </c>
      <c r="C5846" s="48" t="n">
        <v>46134</v>
      </c>
      <c r="D5846" s="47" t="s">
        <v>74</v>
      </c>
      <c r="E5846" s="47" t="s">
        <v>62</v>
      </c>
      <c r="F5846" s="47" t="s">
        <v>2228</v>
      </c>
      <c r="G5846" s="47" t="s">
        <v>97</v>
      </c>
      <c r="H5846" s="47" t="s">
        <v>2232</v>
      </c>
      <c r="I5846" s="47" t="n">
        <v>3</v>
      </c>
    </row>
    <row r="5847" customFormat="false" ht="15" hidden="false" customHeight="false" outlineLevel="0" collapsed="false">
      <c r="A5847" s="47" t="s">
        <v>8088</v>
      </c>
      <c r="B5847" s="47" t="s">
        <v>1446</v>
      </c>
      <c r="C5847" s="48" t="n">
        <v>46134</v>
      </c>
      <c r="D5847" s="47" t="s">
        <v>74</v>
      </c>
      <c r="E5847" s="47" t="s">
        <v>62</v>
      </c>
      <c r="F5847" s="47" t="s">
        <v>2228</v>
      </c>
      <c r="G5847" s="47" t="s">
        <v>97</v>
      </c>
      <c r="H5847" s="47" t="s">
        <v>2232</v>
      </c>
      <c r="I5847" s="47" t="n">
        <v>4</v>
      </c>
    </row>
    <row r="5848" customFormat="false" ht="15" hidden="false" customHeight="false" outlineLevel="0" collapsed="false">
      <c r="A5848" s="47" t="s">
        <v>8089</v>
      </c>
      <c r="B5848" s="47" t="s">
        <v>1446</v>
      </c>
      <c r="C5848" s="48" t="n">
        <v>46134</v>
      </c>
      <c r="D5848" s="47" t="s">
        <v>74</v>
      </c>
      <c r="E5848" s="47" t="s">
        <v>62</v>
      </c>
      <c r="F5848" s="47" t="s">
        <v>2317</v>
      </c>
      <c r="G5848" s="47" t="s">
        <v>97</v>
      </c>
      <c r="H5848" s="47" t="s">
        <v>2232</v>
      </c>
      <c r="I5848" s="47" t="n">
        <v>3</v>
      </c>
    </row>
    <row r="5849" customFormat="false" ht="15" hidden="false" customHeight="false" outlineLevel="0" collapsed="false">
      <c r="A5849" s="47" t="s">
        <v>8090</v>
      </c>
      <c r="B5849" s="47" t="s">
        <v>1446</v>
      </c>
      <c r="C5849" s="48" t="n">
        <v>46134</v>
      </c>
      <c r="D5849" s="47" t="s">
        <v>74</v>
      </c>
      <c r="E5849" s="47" t="s">
        <v>62</v>
      </c>
      <c r="F5849" s="47" t="s">
        <v>2231</v>
      </c>
      <c r="G5849" s="47" t="s">
        <v>97</v>
      </c>
      <c r="H5849" s="47" t="s">
        <v>2232</v>
      </c>
      <c r="I5849" s="47" t="n">
        <v>3</v>
      </c>
    </row>
    <row r="5850" customFormat="false" ht="15" hidden="false" customHeight="false" outlineLevel="0" collapsed="false">
      <c r="A5850" s="47" t="s">
        <v>8091</v>
      </c>
      <c r="B5850" s="47" t="s">
        <v>1446</v>
      </c>
      <c r="C5850" s="48" t="n">
        <v>46134</v>
      </c>
      <c r="D5850" s="47" t="s">
        <v>74</v>
      </c>
      <c r="E5850" s="47" t="s">
        <v>62</v>
      </c>
      <c r="F5850" s="47" t="s">
        <v>2228</v>
      </c>
      <c r="G5850" s="47" t="s">
        <v>97</v>
      </c>
      <c r="H5850" s="47" t="s">
        <v>2232</v>
      </c>
      <c r="I5850" s="47" t="n">
        <v>6</v>
      </c>
    </row>
    <row r="5851" customFormat="false" ht="15" hidden="false" customHeight="false" outlineLevel="0" collapsed="false">
      <c r="A5851" s="47" t="s">
        <v>8092</v>
      </c>
      <c r="B5851" s="47" t="s">
        <v>1447</v>
      </c>
      <c r="C5851" s="48" t="n">
        <v>46134</v>
      </c>
      <c r="D5851" s="47" t="s">
        <v>75</v>
      </c>
      <c r="E5851" s="47" t="s">
        <v>62</v>
      </c>
      <c r="F5851" s="47" t="s">
        <v>2228</v>
      </c>
      <c r="G5851" s="47" t="s">
        <v>94</v>
      </c>
      <c r="H5851" s="47" t="s">
        <v>2229</v>
      </c>
      <c r="I5851" s="47" t="n">
        <v>125</v>
      </c>
    </row>
    <row r="5852" customFormat="false" ht="15" hidden="false" customHeight="false" outlineLevel="0" collapsed="false">
      <c r="A5852" s="47" t="s">
        <v>8093</v>
      </c>
      <c r="B5852" s="47" t="s">
        <v>1447</v>
      </c>
      <c r="C5852" s="48" t="n">
        <v>46134</v>
      </c>
      <c r="D5852" s="47" t="s">
        <v>75</v>
      </c>
      <c r="E5852" s="47" t="s">
        <v>62</v>
      </c>
      <c r="F5852" s="47" t="s">
        <v>2317</v>
      </c>
      <c r="G5852" s="47" t="s">
        <v>97</v>
      </c>
      <c r="H5852" s="47" t="s">
        <v>2232</v>
      </c>
      <c r="I5852" s="47" t="n">
        <v>7</v>
      </c>
    </row>
    <row r="5853" customFormat="false" ht="15" hidden="false" customHeight="false" outlineLevel="0" collapsed="false">
      <c r="A5853" s="47" t="s">
        <v>8094</v>
      </c>
      <c r="B5853" s="47" t="s">
        <v>1447</v>
      </c>
      <c r="C5853" s="48" t="n">
        <v>46134</v>
      </c>
      <c r="D5853" s="47" t="s">
        <v>75</v>
      </c>
      <c r="E5853" s="47" t="s">
        <v>62</v>
      </c>
      <c r="F5853" s="47" t="s">
        <v>2228</v>
      </c>
      <c r="G5853" s="47" t="s">
        <v>97</v>
      </c>
      <c r="H5853" s="47" t="s">
        <v>2232</v>
      </c>
      <c r="I5853" s="47" t="n">
        <v>7</v>
      </c>
    </row>
    <row r="5854" customFormat="false" ht="15" hidden="false" customHeight="false" outlineLevel="0" collapsed="false">
      <c r="A5854" s="47" t="s">
        <v>8095</v>
      </c>
      <c r="B5854" s="47" t="s">
        <v>1449</v>
      </c>
      <c r="C5854" s="48" t="n">
        <v>46134</v>
      </c>
      <c r="D5854" s="47" t="s">
        <v>73</v>
      </c>
      <c r="E5854" s="47" t="s">
        <v>63</v>
      </c>
      <c r="F5854" s="47" t="s">
        <v>2255</v>
      </c>
      <c r="G5854" s="47" t="s">
        <v>93</v>
      </c>
      <c r="H5854" s="47" t="s">
        <v>2253</v>
      </c>
      <c r="I5854" s="47" t="n">
        <v>44</v>
      </c>
    </row>
    <row r="5855" customFormat="false" ht="15" hidden="false" customHeight="false" outlineLevel="0" collapsed="false">
      <c r="A5855" s="47" t="s">
        <v>8096</v>
      </c>
      <c r="B5855" s="47" t="s">
        <v>1449</v>
      </c>
      <c r="C5855" s="48" t="n">
        <v>46134</v>
      </c>
      <c r="D5855" s="47" t="s">
        <v>73</v>
      </c>
      <c r="E5855" s="47" t="s">
        <v>63</v>
      </c>
      <c r="F5855" s="47" t="s">
        <v>2255</v>
      </c>
      <c r="G5855" s="47" t="s">
        <v>93</v>
      </c>
      <c r="H5855" s="47" t="s">
        <v>2253</v>
      </c>
      <c r="I5855" s="47" t="n">
        <v>15</v>
      </c>
    </row>
    <row r="5856" customFormat="false" ht="15" hidden="false" customHeight="false" outlineLevel="0" collapsed="false">
      <c r="A5856" s="47" t="s">
        <v>8097</v>
      </c>
      <c r="B5856" s="47" t="s">
        <v>1449</v>
      </c>
      <c r="C5856" s="48" t="n">
        <v>46134</v>
      </c>
      <c r="D5856" s="47" t="s">
        <v>73</v>
      </c>
      <c r="E5856" s="47" t="s">
        <v>63</v>
      </c>
      <c r="F5856" s="47" t="s">
        <v>2255</v>
      </c>
      <c r="G5856" s="47" t="s">
        <v>97</v>
      </c>
      <c r="H5856" s="47" t="s">
        <v>2232</v>
      </c>
      <c r="I5856" s="47" t="n">
        <v>6</v>
      </c>
    </row>
    <row r="5857" customFormat="false" ht="15" hidden="false" customHeight="false" outlineLevel="0" collapsed="false">
      <c r="A5857" s="47" t="s">
        <v>8098</v>
      </c>
      <c r="B5857" s="47" t="s">
        <v>1450</v>
      </c>
      <c r="C5857" s="48" t="n">
        <v>46134</v>
      </c>
      <c r="D5857" s="47" t="s">
        <v>74</v>
      </c>
      <c r="E5857" s="47" t="s">
        <v>63</v>
      </c>
      <c r="F5857" s="47" t="s">
        <v>2252</v>
      </c>
      <c r="G5857" s="47" t="s">
        <v>93</v>
      </c>
      <c r="H5857" s="47" t="s">
        <v>2253</v>
      </c>
      <c r="I5857" s="47" t="n">
        <v>50</v>
      </c>
    </row>
    <row r="5858" customFormat="false" ht="15" hidden="false" customHeight="false" outlineLevel="0" collapsed="false">
      <c r="A5858" s="47" t="s">
        <v>8099</v>
      </c>
      <c r="B5858" s="47" t="s">
        <v>1450</v>
      </c>
      <c r="C5858" s="48" t="n">
        <v>46134</v>
      </c>
      <c r="D5858" s="47" t="s">
        <v>74</v>
      </c>
      <c r="E5858" s="47" t="s">
        <v>63</v>
      </c>
      <c r="F5858" s="47" t="s">
        <v>2255</v>
      </c>
      <c r="G5858" s="47" t="s">
        <v>93</v>
      </c>
      <c r="H5858" s="47" t="s">
        <v>2253</v>
      </c>
      <c r="I5858" s="47" t="n">
        <v>21</v>
      </c>
    </row>
    <row r="5859" customFormat="false" ht="15" hidden="false" customHeight="false" outlineLevel="0" collapsed="false">
      <c r="A5859" s="47" t="s">
        <v>8100</v>
      </c>
      <c r="B5859" s="47" t="s">
        <v>1450</v>
      </c>
      <c r="C5859" s="48" t="n">
        <v>46134</v>
      </c>
      <c r="D5859" s="47" t="s">
        <v>74</v>
      </c>
      <c r="E5859" s="47" t="s">
        <v>63</v>
      </c>
      <c r="F5859" s="47" t="s">
        <v>2260</v>
      </c>
      <c r="G5859" s="47" t="s">
        <v>93</v>
      </c>
      <c r="H5859" s="47" t="s">
        <v>2253</v>
      </c>
      <c r="I5859" s="47" t="n">
        <v>12</v>
      </c>
    </row>
    <row r="5860" customFormat="false" ht="15" hidden="false" customHeight="false" outlineLevel="0" collapsed="false">
      <c r="A5860" s="47" t="s">
        <v>8101</v>
      </c>
      <c r="B5860" s="47" t="s">
        <v>1450</v>
      </c>
      <c r="C5860" s="48" t="n">
        <v>46134</v>
      </c>
      <c r="D5860" s="47" t="s">
        <v>74</v>
      </c>
      <c r="E5860" s="47" t="s">
        <v>63</v>
      </c>
      <c r="F5860" s="47" t="s">
        <v>2255</v>
      </c>
      <c r="G5860" s="47" t="s">
        <v>97</v>
      </c>
      <c r="H5860" s="47" t="s">
        <v>2232</v>
      </c>
      <c r="I5860" s="47" t="n">
        <v>4</v>
      </c>
    </row>
    <row r="5861" customFormat="false" ht="15" hidden="false" customHeight="false" outlineLevel="0" collapsed="false">
      <c r="A5861" s="47" t="s">
        <v>8102</v>
      </c>
      <c r="B5861" s="47" t="s">
        <v>1450</v>
      </c>
      <c r="C5861" s="48" t="n">
        <v>46134</v>
      </c>
      <c r="D5861" s="47" t="s">
        <v>74</v>
      </c>
      <c r="E5861" s="47" t="s">
        <v>63</v>
      </c>
      <c r="F5861" s="47" t="s">
        <v>2260</v>
      </c>
      <c r="G5861" s="47" t="s">
        <v>97</v>
      </c>
      <c r="H5861" s="47" t="s">
        <v>2232</v>
      </c>
      <c r="I5861" s="47" t="n">
        <v>2</v>
      </c>
    </row>
    <row r="5862" customFormat="false" ht="15" hidden="false" customHeight="false" outlineLevel="0" collapsed="false">
      <c r="A5862" s="47" t="s">
        <v>8103</v>
      </c>
      <c r="B5862" s="47" t="s">
        <v>1450</v>
      </c>
      <c r="C5862" s="48" t="n">
        <v>46134</v>
      </c>
      <c r="D5862" s="47" t="s">
        <v>74</v>
      </c>
      <c r="E5862" s="47" t="s">
        <v>63</v>
      </c>
      <c r="F5862" s="47" t="s">
        <v>2255</v>
      </c>
      <c r="G5862" s="47" t="s">
        <v>97</v>
      </c>
      <c r="H5862" s="47" t="s">
        <v>2232</v>
      </c>
      <c r="I5862" s="47" t="n">
        <v>5</v>
      </c>
    </row>
    <row r="5863" customFormat="false" ht="15" hidden="false" customHeight="false" outlineLevel="0" collapsed="false">
      <c r="A5863" s="47" t="s">
        <v>8104</v>
      </c>
      <c r="B5863" s="47" t="s">
        <v>1450</v>
      </c>
      <c r="C5863" s="48" t="n">
        <v>46134</v>
      </c>
      <c r="D5863" s="47" t="s">
        <v>74</v>
      </c>
      <c r="E5863" s="47" t="s">
        <v>63</v>
      </c>
      <c r="F5863" s="47" t="s">
        <v>2260</v>
      </c>
      <c r="G5863" s="47" t="s">
        <v>97</v>
      </c>
      <c r="H5863" s="47" t="s">
        <v>2232</v>
      </c>
      <c r="I5863" s="47" t="n">
        <v>4</v>
      </c>
    </row>
    <row r="5864" customFormat="false" ht="15" hidden="false" customHeight="false" outlineLevel="0" collapsed="false">
      <c r="A5864" s="47" t="s">
        <v>8105</v>
      </c>
      <c r="B5864" s="47" t="s">
        <v>1451</v>
      </c>
      <c r="C5864" s="48" t="n">
        <v>46134</v>
      </c>
      <c r="D5864" s="47" t="s">
        <v>75</v>
      </c>
      <c r="E5864" s="47" t="s">
        <v>63</v>
      </c>
      <c r="F5864" s="47" t="s">
        <v>2255</v>
      </c>
      <c r="G5864" s="47" t="s">
        <v>93</v>
      </c>
      <c r="H5864" s="47" t="s">
        <v>2253</v>
      </c>
      <c r="I5864" s="47" t="n">
        <v>13</v>
      </c>
    </row>
    <row r="5865" customFormat="false" ht="15" hidden="false" customHeight="false" outlineLevel="0" collapsed="false">
      <c r="A5865" s="47" t="s">
        <v>8106</v>
      </c>
      <c r="B5865" s="47" t="s">
        <v>1451</v>
      </c>
      <c r="C5865" s="48" t="n">
        <v>46134</v>
      </c>
      <c r="D5865" s="47" t="s">
        <v>75</v>
      </c>
      <c r="E5865" s="47" t="s">
        <v>63</v>
      </c>
      <c r="F5865" s="47" t="s">
        <v>2255</v>
      </c>
      <c r="G5865" s="47" t="s">
        <v>93</v>
      </c>
      <c r="H5865" s="47" t="s">
        <v>2253</v>
      </c>
      <c r="I5865" s="47" t="n">
        <v>71</v>
      </c>
    </row>
    <row r="5866" customFormat="false" ht="15" hidden="false" customHeight="false" outlineLevel="0" collapsed="false">
      <c r="A5866" s="47" t="s">
        <v>8107</v>
      </c>
      <c r="B5866" s="47" t="s">
        <v>1451</v>
      </c>
      <c r="C5866" s="48" t="n">
        <v>46134</v>
      </c>
      <c r="D5866" s="47" t="s">
        <v>75</v>
      </c>
      <c r="E5866" s="47" t="s">
        <v>63</v>
      </c>
      <c r="F5866" s="47" t="s">
        <v>2252</v>
      </c>
      <c r="G5866" s="47" t="s">
        <v>93</v>
      </c>
      <c r="H5866" s="47" t="s">
        <v>2253</v>
      </c>
      <c r="I5866" s="47" t="n">
        <v>31</v>
      </c>
    </row>
    <row r="5867" customFormat="false" ht="15" hidden="false" customHeight="false" outlineLevel="0" collapsed="false">
      <c r="A5867" s="47" t="s">
        <v>8108</v>
      </c>
      <c r="B5867" s="47" t="s">
        <v>1451</v>
      </c>
      <c r="C5867" s="48" t="n">
        <v>46134</v>
      </c>
      <c r="D5867" s="47" t="s">
        <v>75</v>
      </c>
      <c r="E5867" s="47" t="s">
        <v>63</v>
      </c>
      <c r="F5867" s="47" t="s">
        <v>2255</v>
      </c>
      <c r="G5867" s="47" t="s">
        <v>93</v>
      </c>
      <c r="H5867" s="47" t="s">
        <v>2253</v>
      </c>
      <c r="I5867" s="47" t="n">
        <v>51</v>
      </c>
    </row>
    <row r="5868" customFormat="false" ht="15" hidden="false" customHeight="false" outlineLevel="0" collapsed="false">
      <c r="A5868" s="47" t="s">
        <v>8109</v>
      </c>
      <c r="B5868" s="47" t="s">
        <v>1451</v>
      </c>
      <c r="C5868" s="48" t="n">
        <v>46134</v>
      </c>
      <c r="D5868" s="47" t="s">
        <v>75</v>
      </c>
      <c r="E5868" s="47" t="s">
        <v>63</v>
      </c>
      <c r="F5868" s="47" t="s">
        <v>2255</v>
      </c>
      <c r="G5868" s="47" t="s">
        <v>94</v>
      </c>
      <c r="H5868" s="47" t="s">
        <v>2229</v>
      </c>
      <c r="I5868" s="47" t="n">
        <v>130</v>
      </c>
    </row>
    <row r="5869" customFormat="false" ht="15" hidden="false" customHeight="false" outlineLevel="0" collapsed="false">
      <c r="A5869" s="47" t="s">
        <v>8110</v>
      </c>
      <c r="B5869" s="47" t="s">
        <v>1451</v>
      </c>
      <c r="C5869" s="48" t="n">
        <v>46134</v>
      </c>
      <c r="D5869" s="47" t="s">
        <v>75</v>
      </c>
      <c r="E5869" s="47" t="s">
        <v>63</v>
      </c>
      <c r="F5869" s="47" t="s">
        <v>2255</v>
      </c>
      <c r="G5869" s="47" t="s">
        <v>97</v>
      </c>
      <c r="H5869" s="47" t="s">
        <v>2232</v>
      </c>
      <c r="I5869" s="47" t="n">
        <v>2</v>
      </c>
    </row>
    <row r="5870" customFormat="false" ht="15" hidden="false" customHeight="false" outlineLevel="0" collapsed="false">
      <c r="A5870" s="47" t="s">
        <v>8111</v>
      </c>
      <c r="B5870" s="47" t="s">
        <v>1453</v>
      </c>
      <c r="C5870" s="48" t="n">
        <v>46134</v>
      </c>
      <c r="D5870" s="47" t="s">
        <v>73</v>
      </c>
      <c r="E5870" s="47" t="s">
        <v>64</v>
      </c>
      <c r="F5870" s="47" t="s">
        <v>2280</v>
      </c>
      <c r="G5870" s="47" t="s">
        <v>93</v>
      </c>
      <c r="H5870" s="47" t="s">
        <v>2253</v>
      </c>
      <c r="I5870" s="47" t="n">
        <v>24</v>
      </c>
    </row>
    <row r="5871" customFormat="false" ht="15" hidden="false" customHeight="false" outlineLevel="0" collapsed="false">
      <c r="A5871" s="47" t="s">
        <v>8112</v>
      </c>
      <c r="B5871" s="47" t="s">
        <v>1453</v>
      </c>
      <c r="C5871" s="48" t="n">
        <v>46134</v>
      </c>
      <c r="D5871" s="47" t="s">
        <v>73</v>
      </c>
      <c r="E5871" s="47" t="s">
        <v>64</v>
      </c>
      <c r="F5871" s="47" t="s">
        <v>2278</v>
      </c>
      <c r="G5871" s="47" t="s">
        <v>97</v>
      </c>
      <c r="H5871" s="47" t="s">
        <v>2232</v>
      </c>
      <c r="I5871" s="47" t="n">
        <v>3</v>
      </c>
    </row>
    <row r="5872" customFormat="false" ht="15" hidden="false" customHeight="false" outlineLevel="0" collapsed="false">
      <c r="A5872" s="47" t="s">
        <v>8113</v>
      </c>
      <c r="B5872" s="47" t="s">
        <v>1455</v>
      </c>
      <c r="C5872" s="48" t="n">
        <v>46134</v>
      </c>
      <c r="D5872" s="47" t="s">
        <v>74</v>
      </c>
      <c r="E5872" s="47" t="s">
        <v>64</v>
      </c>
      <c r="F5872" s="47" t="s">
        <v>2280</v>
      </c>
      <c r="G5872" s="47" t="s">
        <v>96</v>
      </c>
      <c r="H5872" s="47" t="s">
        <v>2270</v>
      </c>
      <c r="I5872" s="47" t="n">
        <v>24</v>
      </c>
    </row>
    <row r="5873" customFormat="false" ht="15" hidden="false" customHeight="false" outlineLevel="0" collapsed="false">
      <c r="A5873" s="47" t="s">
        <v>8114</v>
      </c>
      <c r="B5873" s="47" t="s">
        <v>1455</v>
      </c>
      <c r="C5873" s="48" t="n">
        <v>46134</v>
      </c>
      <c r="D5873" s="47" t="s">
        <v>74</v>
      </c>
      <c r="E5873" s="47" t="s">
        <v>64</v>
      </c>
      <c r="F5873" s="47" t="s">
        <v>2278</v>
      </c>
      <c r="G5873" s="47" t="s">
        <v>97</v>
      </c>
      <c r="H5873" s="47" t="s">
        <v>2232</v>
      </c>
      <c r="I5873" s="47" t="n">
        <v>3</v>
      </c>
    </row>
    <row r="5874" customFormat="false" ht="15" hidden="false" customHeight="false" outlineLevel="0" collapsed="false">
      <c r="A5874" s="47" t="s">
        <v>8115</v>
      </c>
      <c r="B5874" s="47" t="s">
        <v>1455</v>
      </c>
      <c r="C5874" s="48" t="n">
        <v>46134</v>
      </c>
      <c r="D5874" s="47" t="s">
        <v>74</v>
      </c>
      <c r="E5874" s="47" t="s">
        <v>64</v>
      </c>
      <c r="F5874" s="47" t="s">
        <v>2280</v>
      </c>
      <c r="G5874" s="47" t="s">
        <v>97</v>
      </c>
      <c r="H5874" s="47" t="s">
        <v>2232</v>
      </c>
      <c r="I5874" s="47" t="n">
        <v>7</v>
      </c>
    </row>
    <row r="5875" customFormat="false" ht="15" hidden="false" customHeight="false" outlineLevel="0" collapsed="false">
      <c r="A5875" s="47" t="s">
        <v>8116</v>
      </c>
      <c r="B5875" s="47" t="s">
        <v>1455</v>
      </c>
      <c r="C5875" s="48" t="n">
        <v>46134</v>
      </c>
      <c r="D5875" s="47" t="s">
        <v>74</v>
      </c>
      <c r="E5875" s="47" t="s">
        <v>64</v>
      </c>
      <c r="F5875" s="47" t="s">
        <v>2278</v>
      </c>
      <c r="G5875" s="47" t="s">
        <v>97</v>
      </c>
      <c r="H5875" s="47" t="s">
        <v>2232</v>
      </c>
      <c r="I5875" s="47" t="n">
        <v>6</v>
      </c>
    </row>
    <row r="5876" customFormat="false" ht="15" hidden="false" customHeight="false" outlineLevel="0" collapsed="false">
      <c r="A5876" s="47" t="s">
        <v>8117</v>
      </c>
      <c r="B5876" s="47" t="s">
        <v>1455</v>
      </c>
      <c r="C5876" s="48" t="n">
        <v>46134</v>
      </c>
      <c r="D5876" s="47" t="s">
        <v>74</v>
      </c>
      <c r="E5876" s="47" t="s">
        <v>64</v>
      </c>
      <c r="F5876" s="47" t="s">
        <v>2278</v>
      </c>
      <c r="G5876" s="47" t="s">
        <v>97</v>
      </c>
      <c r="H5876" s="47" t="s">
        <v>2232</v>
      </c>
      <c r="I5876" s="47" t="n">
        <v>6</v>
      </c>
    </row>
    <row r="5877" customFormat="false" ht="15" hidden="false" customHeight="false" outlineLevel="0" collapsed="false">
      <c r="A5877" s="47" t="s">
        <v>8118</v>
      </c>
      <c r="B5877" s="47" t="s">
        <v>1455</v>
      </c>
      <c r="C5877" s="48" t="n">
        <v>46134</v>
      </c>
      <c r="D5877" s="47" t="s">
        <v>74</v>
      </c>
      <c r="E5877" s="47" t="s">
        <v>64</v>
      </c>
      <c r="F5877" s="47" t="s">
        <v>2280</v>
      </c>
      <c r="G5877" s="47" t="s">
        <v>97</v>
      </c>
      <c r="H5877" s="47" t="s">
        <v>2232</v>
      </c>
      <c r="I5877" s="47" t="n">
        <v>4</v>
      </c>
    </row>
    <row r="5878" customFormat="false" ht="15" hidden="false" customHeight="false" outlineLevel="0" collapsed="false">
      <c r="A5878" s="47" t="s">
        <v>8119</v>
      </c>
      <c r="B5878" s="47" t="s">
        <v>1456</v>
      </c>
      <c r="C5878" s="48" t="n">
        <v>46134</v>
      </c>
      <c r="D5878" s="47" t="s">
        <v>73</v>
      </c>
      <c r="E5878" s="47" t="s">
        <v>65</v>
      </c>
      <c r="F5878" s="47" t="s">
        <v>2289</v>
      </c>
      <c r="G5878" s="47" t="s">
        <v>96</v>
      </c>
      <c r="H5878" s="47" t="s">
        <v>2270</v>
      </c>
      <c r="I5878" s="47" t="n">
        <v>40</v>
      </c>
    </row>
    <row r="5879" customFormat="false" ht="15" hidden="false" customHeight="false" outlineLevel="0" collapsed="false">
      <c r="A5879" s="47" t="s">
        <v>8120</v>
      </c>
      <c r="B5879" s="47" t="s">
        <v>1456</v>
      </c>
      <c r="C5879" s="48" t="n">
        <v>46134</v>
      </c>
      <c r="D5879" s="47" t="s">
        <v>73</v>
      </c>
      <c r="E5879" s="47" t="s">
        <v>65</v>
      </c>
      <c r="F5879" s="47" t="s">
        <v>2289</v>
      </c>
      <c r="G5879" s="47" t="s">
        <v>97</v>
      </c>
      <c r="H5879" s="47" t="s">
        <v>2232</v>
      </c>
      <c r="I5879" s="47" t="n">
        <v>3</v>
      </c>
    </row>
    <row r="5880" customFormat="false" ht="15" hidden="false" customHeight="false" outlineLevel="0" collapsed="false">
      <c r="A5880" s="47" t="s">
        <v>8121</v>
      </c>
      <c r="B5880" s="47" t="s">
        <v>1456</v>
      </c>
      <c r="C5880" s="48" t="n">
        <v>46134</v>
      </c>
      <c r="D5880" s="47" t="s">
        <v>73</v>
      </c>
      <c r="E5880" s="47" t="s">
        <v>65</v>
      </c>
      <c r="F5880" s="47" t="s">
        <v>2289</v>
      </c>
      <c r="G5880" s="47" t="s">
        <v>97</v>
      </c>
      <c r="H5880" s="47" t="s">
        <v>2232</v>
      </c>
      <c r="I5880" s="47" t="n">
        <v>3</v>
      </c>
    </row>
    <row r="5881" customFormat="false" ht="15" hidden="false" customHeight="false" outlineLevel="0" collapsed="false">
      <c r="A5881" s="47" t="s">
        <v>8122</v>
      </c>
      <c r="B5881" s="47" t="s">
        <v>1456</v>
      </c>
      <c r="C5881" s="48" t="n">
        <v>46134</v>
      </c>
      <c r="D5881" s="47" t="s">
        <v>73</v>
      </c>
      <c r="E5881" s="47" t="s">
        <v>65</v>
      </c>
      <c r="F5881" s="47" t="s">
        <v>2284</v>
      </c>
      <c r="G5881" s="47" t="s">
        <v>97</v>
      </c>
      <c r="H5881" s="47" t="s">
        <v>2232</v>
      </c>
      <c r="I5881" s="47" t="n">
        <v>5</v>
      </c>
    </row>
    <row r="5882" customFormat="false" ht="15" hidden="false" customHeight="false" outlineLevel="0" collapsed="false">
      <c r="A5882" s="47" t="s">
        <v>8123</v>
      </c>
      <c r="B5882" s="47" t="s">
        <v>1456</v>
      </c>
      <c r="C5882" s="48" t="n">
        <v>46134</v>
      </c>
      <c r="D5882" s="47" t="s">
        <v>73</v>
      </c>
      <c r="E5882" s="47" t="s">
        <v>65</v>
      </c>
      <c r="F5882" s="47" t="s">
        <v>2289</v>
      </c>
      <c r="G5882" s="47" t="s">
        <v>97</v>
      </c>
      <c r="H5882" s="47" t="s">
        <v>2232</v>
      </c>
      <c r="I5882" s="47" t="n">
        <v>3</v>
      </c>
    </row>
    <row r="5883" customFormat="false" ht="15" hidden="false" customHeight="false" outlineLevel="0" collapsed="false">
      <c r="A5883" s="47" t="s">
        <v>8124</v>
      </c>
      <c r="B5883" s="47" t="s">
        <v>1456</v>
      </c>
      <c r="C5883" s="48" t="n">
        <v>46134</v>
      </c>
      <c r="D5883" s="47" t="s">
        <v>73</v>
      </c>
      <c r="E5883" s="47" t="s">
        <v>65</v>
      </c>
      <c r="F5883" s="47" t="s">
        <v>2289</v>
      </c>
      <c r="G5883" s="47" t="s">
        <v>97</v>
      </c>
      <c r="H5883" s="47" t="s">
        <v>2232</v>
      </c>
      <c r="I5883" s="47" t="n">
        <v>3</v>
      </c>
    </row>
    <row r="5884" customFormat="false" ht="15" hidden="false" customHeight="false" outlineLevel="0" collapsed="false">
      <c r="A5884" s="47" t="s">
        <v>8125</v>
      </c>
      <c r="B5884" s="47" t="s">
        <v>1456</v>
      </c>
      <c r="C5884" s="48" t="n">
        <v>46134</v>
      </c>
      <c r="D5884" s="47" t="s">
        <v>73</v>
      </c>
      <c r="E5884" s="47" t="s">
        <v>65</v>
      </c>
      <c r="F5884" s="47" t="s">
        <v>2289</v>
      </c>
      <c r="G5884" s="47" t="s">
        <v>97</v>
      </c>
      <c r="H5884" s="47" t="s">
        <v>2232</v>
      </c>
      <c r="I5884" s="47" t="n">
        <v>2</v>
      </c>
    </row>
    <row r="5885" customFormat="false" ht="15" hidden="false" customHeight="false" outlineLevel="0" collapsed="false">
      <c r="A5885" s="47" t="s">
        <v>8126</v>
      </c>
      <c r="B5885" s="47" t="s">
        <v>1456</v>
      </c>
      <c r="C5885" s="48" t="n">
        <v>46134</v>
      </c>
      <c r="D5885" s="47" t="s">
        <v>73</v>
      </c>
      <c r="E5885" s="47" t="s">
        <v>65</v>
      </c>
      <c r="F5885" s="47" t="s">
        <v>2284</v>
      </c>
      <c r="G5885" s="47" t="s">
        <v>98</v>
      </c>
      <c r="H5885" s="47" t="s">
        <v>2382</v>
      </c>
      <c r="I5885" s="47" t="n">
        <v>49</v>
      </c>
    </row>
    <row r="5886" customFormat="false" ht="15" hidden="false" customHeight="false" outlineLevel="0" collapsed="false">
      <c r="A5886" s="47" t="s">
        <v>8127</v>
      </c>
      <c r="B5886" s="47" t="s">
        <v>1458</v>
      </c>
      <c r="C5886" s="48" t="n">
        <v>46134</v>
      </c>
      <c r="D5886" s="47" t="s">
        <v>74</v>
      </c>
      <c r="E5886" s="47" t="s">
        <v>65</v>
      </c>
      <c r="F5886" s="47" t="s">
        <v>2289</v>
      </c>
      <c r="G5886" s="47" t="s">
        <v>97</v>
      </c>
      <c r="H5886" s="47" t="s">
        <v>2232</v>
      </c>
      <c r="I5886" s="47" t="n">
        <v>6</v>
      </c>
    </row>
    <row r="5887" customFormat="false" ht="15" hidden="false" customHeight="false" outlineLevel="0" collapsed="false">
      <c r="A5887" s="47" t="s">
        <v>8128</v>
      </c>
      <c r="B5887" s="47" t="s">
        <v>1458</v>
      </c>
      <c r="C5887" s="48" t="n">
        <v>46134</v>
      </c>
      <c r="D5887" s="47" t="s">
        <v>74</v>
      </c>
      <c r="E5887" s="47" t="s">
        <v>65</v>
      </c>
      <c r="F5887" s="47" t="s">
        <v>2284</v>
      </c>
      <c r="G5887" s="47" t="s">
        <v>97</v>
      </c>
      <c r="H5887" s="47" t="s">
        <v>2232</v>
      </c>
      <c r="I5887" s="47" t="n">
        <v>4</v>
      </c>
    </row>
    <row r="5888" customFormat="false" ht="15" hidden="false" customHeight="false" outlineLevel="0" collapsed="false">
      <c r="A5888" s="47" t="s">
        <v>8129</v>
      </c>
      <c r="B5888" s="47" t="s">
        <v>1458</v>
      </c>
      <c r="C5888" s="48" t="n">
        <v>46134</v>
      </c>
      <c r="D5888" s="47" t="s">
        <v>74</v>
      </c>
      <c r="E5888" s="47" t="s">
        <v>65</v>
      </c>
      <c r="F5888" s="47" t="s">
        <v>2284</v>
      </c>
      <c r="G5888" s="47" t="s">
        <v>97</v>
      </c>
      <c r="H5888" s="47" t="s">
        <v>2232</v>
      </c>
      <c r="I5888" s="47" t="n">
        <v>5</v>
      </c>
    </row>
    <row r="5889" customFormat="false" ht="15" hidden="false" customHeight="false" outlineLevel="0" collapsed="false">
      <c r="A5889" s="47" t="s">
        <v>8130</v>
      </c>
      <c r="B5889" s="47" t="s">
        <v>1458</v>
      </c>
      <c r="C5889" s="48" t="n">
        <v>46134</v>
      </c>
      <c r="D5889" s="47" t="s">
        <v>74</v>
      </c>
      <c r="E5889" s="47" t="s">
        <v>65</v>
      </c>
      <c r="F5889" s="47" t="s">
        <v>2284</v>
      </c>
      <c r="G5889" s="47" t="s">
        <v>97</v>
      </c>
      <c r="H5889" s="47" t="s">
        <v>2232</v>
      </c>
      <c r="I5889" s="47" t="n">
        <v>3</v>
      </c>
    </row>
    <row r="5890" customFormat="false" ht="15" hidden="false" customHeight="false" outlineLevel="0" collapsed="false">
      <c r="A5890" s="47" t="s">
        <v>8131</v>
      </c>
      <c r="B5890" s="47" t="s">
        <v>1458</v>
      </c>
      <c r="C5890" s="48" t="n">
        <v>46134</v>
      </c>
      <c r="D5890" s="47" t="s">
        <v>74</v>
      </c>
      <c r="E5890" s="47" t="s">
        <v>65</v>
      </c>
      <c r="F5890" s="47" t="s">
        <v>2289</v>
      </c>
      <c r="G5890" s="47" t="s">
        <v>97</v>
      </c>
      <c r="H5890" s="47" t="s">
        <v>2232</v>
      </c>
      <c r="I5890" s="47" t="n">
        <v>2</v>
      </c>
    </row>
    <row r="5891" customFormat="false" ht="15" hidden="false" customHeight="false" outlineLevel="0" collapsed="false">
      <c r="A5891" s="47" t="s">
        <v>8132</v>
      </c>
      <c r="B5891" s="47" t="s">
        <v>1458</v>
      </c>
      <c r="C5891" s="48" t="n">
        <v>46134</v>
      </c>
      <c r="D5891" s="47" t="s">
        <v>74</v>
      </c>
      <c r="E5891" s="47" t="s">
        <v>65</v>
      </c>
      <c r="F5891" s="47" t="s">
        <v>2284</v>
      </c>
      <c r="G5891" s="47" t="s">
        <v>97</v>
      </c>
      <c r="H5891" s="47" t="s">
        <v>2232</v>
      </c>
      <c r="I5891" s="47" t="n">
        <v>4</v>
      </c>
    </row>
    <row r="5892" customFormat="false" ht="15" hidden="false" customHeight="false" outlineLevel="0" collapsed="false">
      <c r="A5892" s="47" t="s">
        <v>8133</v>
      </c>
      <c r="B5892" s="47" t="s">
        <v>1458</v>
      </c>
      <c r="C5892" s="48" t="n">
        <v>46134</v>
      </c>
      <c r="D5892" s="47" t="s">
        <v>74</v>
      </c>
      <c r="E5892" s="47" t="s">
        <v>65</v>
      </c>
      <c r="F5892" s="47" t="s">
        <v>2289</v>
      </c>
      <c r="G5892" s="47" t="s">
        <v>97</v>
      </c>
      <c r="H5892" s="47" t="s">
        <v>2232</v>
      </c>
      <c r="I5892" s="47" t="n">
        <v>5</v>
      </c>
    </row>
    <row r="5893" customFormat="false" ht="15" hidden="false" customHeight="false" outlineLevel="0" collapsed="false">
      <c r="A5893" s="47" t="s">
        <v>8134</v>
      </c>
      <c r="B5893" s="47" t="s">
        <v>1458</v>
      </c>
      <c r="C5893" s="48" t="n">
        <v>46134</v>
      </c>
      <c r="D5893" s="47" t="s">
        <v>74</v>
      </c>
      <c r="E5893" s="47" t="s">
        <v>65</v>
      </c>
      <c r="F5893" s="47" t="s">
        <v>2284</v>
      </c>
      <c r="G5893" s="47" t="s">
        <v>97</v>
      </c>
      <c r="H5893" s="47" t="s">
        <v>2232</v>
      </c>
      <c r="I5893" s="47" t="n">
        <v>2</v>
      </c>
    </row>
    <row r="5894" customFormat="false" ht="15" hidden="false" customHeight="false" outlineLevel="0" collapsed="false">
      <c r="A5894" s="47" t="s">
        <v>8135</v>
      </c>
      <c r="B5894" s="47" t="s">
        <v>1458</v>
      </c>
      <c r="C5894" s="48" t="n">
        <v>46134</v>
      </c>
      <c r="D5894" s="47" t="s">
        <v>74</v>
      </c>
      <c r="E5894" s="47" t="s">
        <v>65</v>
      </c>
      <c r="F5894" s="47" t="s">
        <v>2284</v>
      </c>
      <c r="G5894" s="47" t="s">
        <v>97</v>
      </c>
      <c r="H5894" s="47" t="s">
        <v>2232</v>
      </c>
      <c r="I5894" s="47" t="n">
        <v>2</v>
      </c>
    </row>
    <row r="5895" customFormat="false" ht="15" hidden="false" customHeight="false" outlineLevel="0" collapsed="false">
      <c r="A5895" s="47" t="s">
        <v>8136</v>
      </c>
      <c r="B5895" s="47" t="s">
        <v>1458</v>
      </c>
      <c r="C5895" s="48" t="n">
        <v>46134</v>
      </c>
      <c r="D5895" s="47" t="s">
        <v>74</v>
      </c>
      <c r="E5895" s="47" t="s">
        <v>65</v>
      </c>
      <c r="F5895" s="47" t="s">
        <v>2284</v>
      </c>
      <c r="G5895" s="47" t="s">
        <v>97</v>
      </c>
      <c r="H5895" s="47" t="s">
        <v>2232</v>
      </c>
      <c r="I5895" s="47" t="n">
        <v>6</v>
      </c>
    </row>
    <row r="5896" customFormat="false" ht="15" hidden="false" customHeight="false" outlineLevel="0" collapsed="false">
      <c r="A5896" s="47" t="s">
        <v>8137</v>
      </c>
      <c r="B5896" s="47" t="s">
        <v>1459</v>
      </c>
      <c r="C5896" s="48" t="n">
        <v>46134</v>
      </c>
      <c r="D5896" s="47" t="s">
        <v>75</v>
      </c>
      <c r="E5896" s="47" t="s">
        <v>65</v>
      </c>
      <c r="F5896" s="47" t="s">
        <v>2284</v>
      </c>
      <c r="G5896" s="47" t="s">
        <v>97</v>
      </c>
      <c r="H5896" s="47" t="s">
        <v>2232</v>
      </c>
      <c r="I5896" s="47" t="n">
        <v>3</v>
      </c>
    </row>
    <row r="5897" customFormat="false" ht="15" hidden="false" customHeight="false" outlineLevel="0" collapsed="false">
      <c r="A5897" s="47" t="s">
        <v>8138</v>
      </c>
      <c r="B5897" s="47" t="s">
        <v>1459</v>
      </c>
      <c r="C5897" s="48" t="n">
        <v>46134</v>
      </c>
      <c r="D5897" s="47" t="s">
        <v>75</v>
      </c>
      <c r="E5897" s="47" t="s">
        <v>65</v>
      </c>
      <c r="F5897" s="47" t="s">
        <v>2284</v>
      </c>
      <c r="G5897" s="47" t="s">
        <v>97</v>
      </c>
      <c r="H5897" s="47" t="s">
        <v>2232</v>
      </c>
      <c r="I5897" s="47" t="n">
        <v>6</v>
      </c>
    </row>
    <row r="5898" customFormat="false" ht="15" hidden="false" customHeight="false" outlineLevel="0" collapsed="false">
      <c r="A5898" s="47" t="s">
        <v>8139</v>
      </c>
      <c r="B5898" s="47" t="s">
        <v>1459</v>
      </c>
      <c r="C5898" s="48" t="n">
        <v>46134</v>
      </c>
      <c r="D5898" s="47" t="s">
        <v>75</v>
      </c>
      <c r="E5898" s="47" t="s">
        <v>65</v>
      </c>
      <c r="F5898" s="47" t="s">
        <v>2289</v>
      </c>
      <c r="G5898" s="47" t="s">
        <v>97</v>
      </c>
      <c r="H5898" s="47" t="s">
        <v>2232</v>
      </c>
      <c r="I5898" s="47" t="n">
        <v>2</v>
      </c>
    </row>
    <row r="5899" customFormat="false" ht="15" hidden="false" customHeight="false" outlineLevel="0" collapsed="false">
      <c r="A5899" s="47" t="s">
        <v>8140</v>
      </c>
      <c r="B5899" s="47" t="s">
        <v>1459</v>
      </c>
      <c r="C5899" s="48" t="n">
        <v>46134</v>
      </c>
      <c r="D5899" s="47" t="s">
        <v>75</v>
      </c>
      <c r="E5899" s="47" t="s">
        <v>65</v>
      </c>
      <c r="F5899" s="47" t="s">
        <v>2284</v>
      </c>
      <c r="G5899" s="47" t="s">
        <v>97</v>
      </c>
      <c r="H5899" s="47" t="s">
        <v>2232</v>
      </c>
      <c r="I5899" s="47" t="n">
        <v>6</v>
      </c>
    </row>
    <row r="5900" customFormat="false" ht="15" hidden="false" customHeight="false" outlineLevel="0" collapsed="false">
      <c r="A5900" s="47" t="s">
        <v>8141</v>
      </c>
      <c r="B5900" s="47" t="s">
        <v>1459</v>
      </c>
      <c r="C5900" s="48" t="n">
        <v>46134</v>
      </c>
      <c r="D5900" s="47" t="s">
        <v>75</v>
      </c>
      <c r="E5900" s="47" t="s">
        <v>65</v>
      </c>
      <c r="F5900" s="47" t="s">
        <v>2289</v>
      </c>
      <c r="G5900" s="47" t="s">
        <v>97</v>
      </c>
      <c r="H5900" s="47" t="s">
        <v>2232</v>
      </c>
      <c r="I5900" s="47" t="n">
        <v>4</v>
      </c>
    </row>
    <row r="5901" customFormat="false" ht="15" hidden="false" customHeight="false" outlineLevel="0" collapsed="false">
      <c r="A5901" s="47" t="s">
        <v>8142</v>
      </c>
      <c r="B5901" s="47" t="s">
        <v>1460</v>
      </c>
      <c r="C5901" s="48" t="n">
        <v>46135</v>
      </c>
      <c r="D5901" s="47" t="s">
        <v>73</v>
      </c>
      <c r="E5901" s="47" t="s">
        <v>62</v>
      </c>
      <c r="F5901" s="47" t="s">
        <v>2228</v>
      </c>
      <c r="G5901" s="47" t="s">
        <v>95</v>
      </c>
      <c r="H5901" s="47" t="s">
        <v>2245</v>
      </c>
      <c r="I5901" s="47" t="n">
        <v>86</v>
      </c>
    </row>
    <row r="5902" customFormat="false" ht="15" hidden="false" customHeight="false" outlineLevel="0" collapsed="false">
      <c r="A5902" s="47" t="s">
        <v>8143</v>
      </c>
      <c r="B5902" s="47" t="s">
        <v>1460</v>
      </c>
      <c r="C5902" s="48" t="n">
        <v>46135</v>
      </c>
      <c r="D5902" s="47" t="s">
        <v>73</v>
      </c>
      <c r="E5902" s="47" t="s">
        <v>62</v>
      </c>
      <c r="F5902" s="47" t="s">
        <v>2317</v>
      </c>
      <c r="G5902" s="47" t="s">
        <v>97</v>
      </c>
      <c r="H5902" s="47" t="s">
        <v>2232</v>
      </c>
      <c r="I5902" s="47" t="n">
        <v>2</v>
      </c>
    </row>
    <row r="5903" customFormat="false" ht="15" hidden="false" customHeight="false" outlineLevel="0" collapsed="false">
      <c r="A5903" s="47" t="s">
        <v>8144</v>
      </c>
      <c r="B5903" s="47" t="s">
        <v>1460</v>
      </c>
      <c r="C5903" s="48" t="n">
        <v>46135</v>
      </c>
      <c r="D5903" s="47" t="s">
        <v>73</v>
      </c>
      <c r="E5903" s="47" t="s">
        <v>62</v>
      </c>
      <c r="F5903" s="47" t="s">
        <v>2317</v>
      </c>
      <c r="G5903" s="47" t="s">
        <v>97</v>
      </c>
      <c r="H5903" s="47" t="s">
        <v>2232</v>
      </c>
      <c r="I5903" s="47" t="n">
        <v>6</v>
      </c>
    </row>
    <row r="5904" customFormat="false" ht="15" hidden="false" customHeight="false" outlineLevel="0" collapsed="false">
      <c r="A5904" s="47" t="s">
        <v>8145</v>
      </c>
      <c r="B5904" s="47" t="s">
        <v>1460</v>
      </c>
      <c r="C5904" s="48" t="n">
        <v>46135</v>
      </c>
      <c r="D5904" s="47" t="s">
        <v>73</v>
      </c>
      <c r="E5904" s="47" t="s">
        <v>62</v>
      </c>
      <c r="F5904" s="47" t="s">
        <v>2228</v>
      </c>
      <c r="G5904" s="47" t="s">
        <v>97</v>
      </c>
      <c r="H5904" s="47" t="s">
        <v>2232</v>
      </c>
      <c r="I5904" s="47" t="n">
        <v>3</v>
      </c>
    </row>
    <row r="5905" customFormat="false" ht="15" hidden="false" customHeight="false" outlineLevel="0" collapsed="false">
      <c r="A5905" s="47" t="s">
        <v>8146</v>
      </c>
      <c r="B5905" s="47" t="s">
        <v>1460</v>
      </c>
      <c r="C5905" s="48" t="n">
        <v>46135</v>
      </c>
      <c r="D5905" s="47" t="s">
        <v>73</v>
      </c>
      <c r="E5905" s="47" t="s">
        <v>62</v>
      </c>
      <c r="F5905" s="47" t="s">
        <v>2228</v>
      </c>
      <c r="G5905" s="47" t="s">
        <v>97</v>
      </c>
      <c r="H5905" s="47" t="s">
        <v>2232</v>
      </c>
      <c r="I5905" s="47" t="n">
        <v>7</v>
      </c>
    </row>
    <row r="5906" customFormat="false" ht="15" hidden="false" customHeight="false" outlineLevel="0" collapsed="false">
      <c r="A5906" s="47" t="s">
        <v>8147</v>
      </c>
      <c r="B5906" s="47" t="s">
        <v>1460</v>
      </c>
      <c r="C5906" s="48" t="n">
        <v>46135</v>
      </c>
      <c r="D5906" s="47" t="s">
        <v>73</v>
      </c>
      <c r="E5906" s="47" t="s">
        <v>62</v>
      </c>
      <c r="F5906" s="47" t="s">
        <v>2231</v>
      </c>
      <c r="G5906" s="47" t="s">
        <v>97</v>
      </c>
      <c r="H5906" s="47" t="s">
        <v>2232</v>
      </c>
      <c r="I5906" s="47" t="n">
        <v>3</v>
      </c>
    </row>
    <row r="5907" customFormat="false" ht="15" hidden="false" customHeight="false" outlineLevel="0" collapsed="false">
      <c r="A5907" s="47" t="s">
        <v>8148</v>
      </c>
      <c r="B5907" s="47" t="s">
        <v>1460</v>
      </c>
      <c r="C5907" s="48" t="n">
        <v>46135</v>
      </c>
      <c r="D5907" s="47" t="s">
        <v>73</v>
      </c>
      <c r="E5907" s="47" t="s">
        <v>62</v>
      </c>
      <c r="F5907" s="47" t="s">
        <v>2228</v>
      </c>
      <c r="G5907" s="47" t="s">
        <v>97</v>
      </c>
      <c r="H5907" s="47" t="s">
        <v>2232</v>
      </c>
      <c r="I5907" s="47" t="n">
        <v>4</v>
      </c>
    </row>
    <row r="5908" customFormat="false" ht="15" hidden="false" customHeight="false" outlineLevel="0" collapsed="false">
      <c r="A5908" s="47" t="s">
        <v>8149</v>
      </c>
      <c r="B5908" s="47" t="s">
        <v>1460</v>
      </c>
      <c r="C5908" s="48" t="n">
        <v>46135</v>
      </c>
      <c r="D5908" s="47" t="s">
        <v>73</v>
      </c>
      <c r="E5908" s="47" t="s">
        <v>62</v>
      </c>
      <c r="F5908" s="47" t="s">
        <v>2231</v>
      </c>
      <c r="G5908" s="47" t="s">
        <v>97</v>
      </c>
      <c r="H5908" s="47" t="s">
        <v>2232</v>
      </c>
      <c r="I5908" s="47" t="n">
        <v>3</v>
      </c>
    </row>
    <row r="5909" customFormat="false" ht="15" hidden="false" customHeight="false" outlineLevel="0" collapsed="false">
      <c r="A5909" s="47" t="s">
        <v>8150</v>
      </c>
      <c r="B5909" s="47" t="s">
        <v>1461</v>
      </c>
      <c r="C5909" s="48" t="n">
        <v>46135</v>
      </c>
      <c r="D5909" s="47" t="s">
        <v>74</v>
      </c>
      <c r="E5909" s="47" t="s">
        <v>62</v>
      </c>
      <c r="F5909" s="47" t="s">
        <v>2228</v>
      </c>
      <c r="G5909" s="47" t="s">
        <v>95</v>
      </c>
      <c r="H5909" s="47" t="s">
        <v>2245</v>
      </c>
      <c r="I5909" s="47" t="n">
        <v>37</v>
      </c>
    </row>
    <row r="5910" customFormat="false" ht="15" hidden="false" customHeight="false" outlineLevel="0" collapsed="false">
      <c r="A5910" s="47" t="s">
        <v>8151</v>
      </c>
      <c r="B5910" s="47" t="s">
        <v>1461</v>
      </c>
      <c r="C5910" s="48" t="n">
        <v>46135</v>
      </c>
      <c r="D5910" s="47" t="s">
        <v>74</v>
      </c>
      <c r="E5910" s="47" t="s">
        <v>62</v>
      </c>
      <c r="F5910" s="47" t="s">
        <v>2317</v>
      </c>
      <c r="G5910" s="47" t="s">
        <v>97</v>
      </c>
      <c r="H5910" s="47" t="s">
        <v>2232</v>
      </c>
      <c r="I5910" s="47" t="n">
        <v>7</v>
      </c>
    </row>
    <row r="5911" customFormat="false" ht="15" hidden="false" customHeight="false" outlineLevel="0" collapsed="false">
      <c r="A5911" s="47" t="s">
        <v>8152</v>
      </c>
      <c r="B5911" s="47" t="s">
        <v>1461</v>
      </c>
      <c r="C5911" s="48" t="n">
        <v>46135</v>
      </c>
      <c r="D5911" s="47" t="s">
        <v>74</v>
      </c>
      <c r="E5911" s="47" t="s">
        <v>62</v>
      </c>
      <c r="F5911" s="47" t="s">
        <v>2317</v>
      </c>
      <c r="G5911" s="47" t="s">
        <v>97</v>
      </c>
      <c r="H5911" s="47" t="s">
        <v>2232</v>
      </c>
      <c r="I5911" s="47" t="n">
        <v>5</v>
      </c>
    </row>
    <row r="5912" customFormat="false" ht="15" hidden="false" customHeight="false" outlineLevel="0" collapsed="false">
      <c r="A5912" s="47" t="s">
        <v>8153</v>
      </c>
      <c r="B5912" s="47" t="s">
        <v>1461</v>
      </c>
      <c r="C5912" s="48" t="n">
        <v>46135</v>
      </c>
      <c r="D5912" s="47" t="s">
        <v>74</v>
      </c>
      <c r="E5912" s="47" t="s">
        <v>62</v>
      </c>
      <c r="F5912" s="47" t="s">
        <v>2228</v>
      </c>
      <c r="G5912" s="47" t="s">
        <v>97</v>
      </c>
      <c r="H5912" s="47" t="s">
        <v>2232</v>
      </c>
      <c r="I5912" s="47" t="n">
        <v>4</v>
      </c>
    </row>
    <row r="5913" customFormat="false" ht="15" hidden="false" customHeight="false" outlineLevel="0" collapsed="false">
      <c r="A5913" s="47" t="s">
        <v>8154</v>
      </c>
      <c r="B5913" s="47" t="s">
        <v>1461</v>
      </c>
      <c r="C5913" s="48" t="n">
        <v>46135</v>
      </c>
      <c r="D5913" s="47" t="s">
        <v>74</v>
      </c>
      <c r="E5913" s="47" t="s">
        <v>62</v>
      </c>
      <c r="F5913" s="47" t="s">
        <v>2228</v>
      </c>
      <c r="G5913" s="47" t="s">
        <v>97</v>
      </c>
      <c r="H5913" s="47" t="s">
        <v>2232</v>
      </c>
      <c r="I5913" s="47" t="n">
        <v>2</v>
      </c>
    </row>
    <row r="5914" customFormat="false" ht="15" hidden="false" customHeight="false" outlineLevel="0" collapsed="false">
      <c r="A5914" s="47" t="s">
        <v>8155</v>
      </c>
      <c r="B5914" s="47" t="s">
        <v>1462</v>
      </c>
      <c r="C5914" s="48" t="n">
        <v>46135</v>
      </c>
      <c r="D5914" s="47" t="s">
        <v>75</v>
      </c>
      <c r="E5914" s="47" t="s">
        <v>62</v>
      </c>
      <c r="F5914" s="47" t="s">
        <v>2231</v>
      </c>
      <c r="G5914" s="47" t="s">
        <v>93</v>
      </c>
      <c r="H5914" s="47" t="s">
        <v>2253</v>
      </c>
      <c r="I5914" s="47" t="n">
        <v>69</v>
      </c>
    </row>
    <row r="5915" customFormat="false" ht="15" hidden="false" customHeight="false" outlineLevel="0" collapsed="false">
      <c r="A5915" s="47" t="s">
        <v>8156</v>
      </c>
      <c r="B5915" s="47" t="s">
        <v>1462</v>
      </c>
      <c r="C5915" s="48" t="n">
        <v>46135</v>
      </c>
      <c r="D5915" s="47" t="s">
        <v>75</v>
      </c>
      <c r="E5915" s="47" t="s">
        <v>62</v>
      </c>
      <c r="F5915" s="47" t="s">
        <v>2228</v>
      </c>
      <c r="G5915" s="47" t="s">
        <v>97</v>
      </c>
      <c r="H5915" s="47" t="s">
        <v>2232</v>
      </c>
      <c r="I5915" s="47" t="n">
        <v>6</v>
      </c>
    </row>
    <row r="5916" customFormat="false" ht="15" hidden="false" customHeight="false" outlineLevel="0" collapsed="false">
      <c r="A5916" s="47" t="s">
        <v>8157</v>
      </c>
      <c r="B5916" s="47" t="s">
        <v>1462</v>
      </c>
      <c r="C5916" s="48" t="n">
        <v>46135</v>
      </c>
      <c r="D5916" s="47" t="s">
        <v>75</v>
      </c>
      <c r="E5916" s="47" t="s">
        <v>62</v>
      </c>
      <c r="F5916" s="47" t="s">
        <v>2228</v>
      </c>
      <c r="G5916" s="47" t="s">
        <v>97</v>
      </c>
      <c r="H5916" s="47" t="s">
        <v>2232</v>
      </c>
      <c r="I5916" s="47" t="n">
        <v>6</v>
      </c>
    </row>
    <row r="5917" customFormat="false" ht="15" hidden="false" customHeight="false" outlineLevel="0" collapsed="false">
      <c r="A5917" s="47" t="s">
        <v>8158</v>
      </c>
      <c r="B5917" s="47" t="s">
        <v>1463</v>
      </c>
      <c r="C5917" s="48" t="n">
        <v>46135</v>
      </c>
      <c r="D5917" s="47" t="s">
        <v>73</v>
      </c>
      <c r="E5917" s="47" t="s">
        <v>63</v>
      </c>
      <c r="F5917" s="47" t="s">
        <v>2252</v>
      </c>
      <c r="G5917" s="47" t="s">
        <v>93</v>
      </c>
      <c r="H5917" s="47" t="s">
        <v>2253</v>
      </c>
      <c r="I5917" s="47" t="n">
        <v>34</v>
      </c>
    </row>
    <row r="5918" customFormat="false" ht="15" hidden="false" customHeight="false" outlineLevel="0" collapsed="false">
      <c r="A5918" s="47" t="s">
        <v>8159</v>
      </c>
      <c r="B5918" s="47" t="s">
        <v>1463</v>
      </c>
      <c r="C5918" s="48" t="n">
        <v>46135</v>
      </c>
      <c r="D5918" s="47" t="s">
        <v>73</v>
      </c>
      <c r="E5918" s="47" t="s">
        <v>63</v>
      </c>
      <c r="F5918" s="47" t="s">
        <v>2255</v>
      </c>
      <c r="G5918" s="47" t="s">
        <v>95</v>
      </c>
      <c r="H5918" s="47" t="s">
        <v>2245</v>
      </c>
      <c r="I5918" s="47" t="n">
        <v>113</v>
      </c>
    </row>
    <row r="5919" customFormat="false" ht="15" hidden="false" customHeight="false" outlineLevel="0" collapsed="false">
      <c r="A5919" s="47" t="s">
        <v>8160</v>
      </c>
      <c r="B5919" s="47" t="s">
        <v>1463</v>
      </c>
      <c r="C5919" s="48" t="n">
        <v>46135</v>
      </c>
      <c r="D5919" s="47" t="s">
        <v>73</v>
      </c>
      <c r="E5919" s="47" t="s">
        <v>63</v>
      </c>
      <c r="F5919" s="47" t="s">
        <v>2252</v>
      </c>
      <c r="G5919" s="47" t="s">
        <v>96</v>
      </c>
      <c r="H5919" s="47" t="s">
        <v>2270</v>
      </c>
      <c r="I5919" s="47" t="n">
        <v>38</v>
      </c>
    </row>
    <row r="5920" customFormat="false" ht="15" hidden="false" customHeight="false" outlineLevel="0" collapsed="false">
      <c r="A5920" s="47" t="s">
        <v>8161</v>
      </c>
      <c r="B5920" s="47" t="s">
        <v>1463</v>
      </c>
      <c r="C5920" s="48" t="n">
        <v>46135</v>
      </c>
      <c r="D5920" s="47" t="s">
        <v>73</v>
      </c>
      <c r="E5920" s="47" t="s">
        <v>63</v>
      </c>
      <c r="F5920" s="47" t="s">
        <v>2255</v>
      </c>
      <c r="G5920" s="47" t="s">
        <v>97</v>
      </c>
      <c r="H5920" s="47" t="s">
        <v>2232</v>
      </c>
      <c r="I5920" s="47" t="n">
        <v>7</v>
      </c>
    </row>
    <row r="5921" customFormat="false" ht="15" hidden="false" customHeight="false" outlineLevel="0" collapsed="false">
      <c r="A5921" s="47" t="s">
        <v>8162</v>
      </c>
      <c r="B5921" s="47" t="s">
        <v>1463</v>
      </c>
      <c r="C5921" s="48" t="n">
        <v>46135</v>
      </c>
      <c r="D5921" s="47" t="s">
        <v>73</v>
      </c>
      <c r="E5921" s="47" t="s">
        <v>63</v>
      </c>
      <c r="F5921" s="47" t="s">
        <v>2255</v>
      </c>
      <c r="G5921" s="47" t="s">
        <v>97</v>
      </c>
      <c r="H5921" s="47" t="s">
        <v>2232</v>
      </c>
      <c r="I5921" s="47" t="n">
        <v>3</v>
      </c>
    </row>
    <row r="5922" customFormat="false" ht="15" hidden="false" customHeight="false" outlineLevel="0" collapsed="false">
      <c r="A5922" s="47" t="s">
        <v>8163</v>
      </c>
      <c r="B5922" s="47" t="s">
        <v>1463</v>
      </c>
      <c r="C5922" s="48" t="n">
        <v>46135</v>
      </c>
      <c r="D5922" s="47" t="s">
        <v>73</v>
      </c>
      <c r="E5922" s="47" t="s">
        <v>63</v>
      </c>
      <c r="F5922" s="47" t="s">
        <v>2255</v>
      </c>
      <c r="G5922" s="47" t="s">
        <v>97</v>
      </c>
      <c r="H5922" s="47" t="s">
        <v>2232</v>
      </c>
      <c r="I5922" s="47" t="n">
        <v>5</v>
      </c>
    </row>
    <row r="5923" customFormat="false" ht="15" hidden="false" customHeight="false" outlineLevel="0" collapsed="false">
      <c r="A5923" s="47" t="s">
        <v>8164</v>
      </c>
      <c r="B5923" s="47" t="s">
        <v>1463</v>
      </c>
      <c r="C5923" s="48" t="n">
        <v>46135</v>
      </c>
      <c r="D5923" s="47" t="s">
        <v>73</v>
      </c>
      <c r="E5923" s="47" t="s">
        <v>63</v>
      </c>
      <c r="F5923" s="47" t="s">
        <v>2252</v>
      </c>
      <c r="G5923" s="47" t="s">
        <v>97</v>
      </c>
      <c r="H5923" s="47" t="s">
        <v>2232</v>
      </c>
      <c r="I5923" s="47" t="n">
        <v>3</v>
      </c>
    </row>
    <row r="5924" customFormat="false" ht="15" hidden="false" customHeight="false" outlineLevel="0" collapsed="false">
      <c r="A5924" s="47" t="s">
        <v>8165</v>
      </c>
      <c r="B5924" s="47" t="s">
        <v>1463</v>
      </c>
      <c r="C5924" s="48" t="n">
        <v>46135</v>
      </c>
      <c r="D5924" s="47" t="s">
        <v>73</v>
      </c>
      <c r="E5924" s="47" t="s">
        <v>63</v>
      </c>
      <c r="F5924" s="47" t="s">
        <v>2252</v>
      </c>
      <c r="G5924" s="47" t="s">
        <v>97</v>
      </c>
      <c r="H5924" s="47" t="s">
        <v>2232</v>
      </c>
      <c r="I5924" s="47" t="n">
        <v>2</v>
      </c>
    </row>
    <row r="5925" customFormat="false" ht="15" hidden="false" customHeight="false" outlineLevel="0" collapsed="false">
      <c r="A5925" s="47" t="s">
        <v>8166</v>
      </c>
      <c r="B5925" s="47" t="s">
        <v>1464</v>
      </c>
      <c r="C5925" s="48" t="n">
        <v>46135</v>
      </c>
      <c r="D5925" s="47" t="s">
        <v>74</v>
      </c>
      <c r="E5925" s="47" t="s">
        <v>63</v>
      </c>
      <c r="F5925" s="47" t="s">
        <v>2255</v>
      </c>
      <c r="G5925" s="47" t="s">
        <v>93</v>
      </c>
      <c r="H5925" s="47" t="s">
        <v>2253</v>
      </c>
      <c r="I5925" s="47" t="n">
        <v>86</v>
      </c>
    </row>
    <row r="5926" customFormat="false" ht="15" hidden="false" customHeight="false" outlineLevel="0" collapsed="false">
      <c r="A5926" s="47" t="s">
        <v>8167</v>
      </c>
      <c r="B5926" s="47" t="s">
        <v>1464</v>
      </c>
      <c r="C5926" s="48" t="n">
        <v>46135</v>
      </c>
      <c r="D5926" s="47" t="s">
        <v>74</v>
      </c>
      <c r="E5926" s="47" t="s">
        <v>63</v>
      </c>
      <c r="F5926" s="47" t="s">
        <v>2255</v>
      </c>
      <c r="G5926" s="47" t="s">
        <v>97</v>
      </c>
      <c r="H5926" s="47" t="s">
        <v>2232</v>
      </c>
      <c r="I5926" s="47" t="n">
        <v>6</v>
      </c>
    </row>
    <row r="5927" customFormat="false" ht="15" hidden="false" customHeight="false" outlineLevel="0" collapsed="false">
      <c r="A5927" s="47" t="s">
        <v>8168</v>
      </c>
      <c r="B5927" s="47" t="s">
        <v>1464</v>
      </c>
      <c r="C5927" s="48" t="n">
        <v>46135</v>
      </c>
      <c r="D5927" s="47" t="s">
        <v>74</v>
      </c>
      <c r="E5927" s="47" t="s">
        <v>63</v>
      </c>
      <c r="F5927" s="47" t="s">
        <v>2252</v>
      </c>
      <c r="G5927" s="47" t="s">
        <v>97</v>
      </c>
      <c r="H5927" s="47" t="s">
        <v>2232</v>
      </c>
      <c r="I5927" s="47" t="n">
        <v>4</v>
      </c>
    </row>
    <row r="5928" customFormat="false" ht="15" hidden="false" customHeight="false" outlineLevel="0" collapsed="false">
      <c r="A5928" s="47" t="s">
        <v>8169</v>
      </c>
      <c r="B5928" s="47" t="s">
        <v>1464</v>
      </c>
      <c r="C5928" s="48" t="n">
        <v>46135</v>
      </c>
      <c r="D5928" s="47" t="s">
        <v>74</v>
      </c>
      <c r="E5928" s="47" t="s">
        <v>63</v>
      </c>
      <c r="F5928" s="47" t="s">
        <v>2260</v>
      </c>
      <c r="G5928" s="47" t="s">
        <v>97</v>
      </c>
      <c r="H5928" s="47" t="s">
        <v>2232</v>
      </c>
      <c r="I5928" s="47" t="n">
        <v>4</v>
      </c>
    </row>
    <row r="5929" customFormat="false" ht="15" hidden="false" customHeight="false" outlineLevel="0" collapsed="false">
      <c r="A5929" s="47" t="s">
        <v>8170</v>
      </c>
      <c r="B5929" s="47" t="s">
        <v>1465</v>
      </c>
      <c r="C5929" s="48" t="n">
        <v>46135</v>
      </c>
      <c r="D5929" s="47" t="s">
        <v>75</v>
      </c>
      <c r="E5929" s="47" t="s">
        <v>63</v>
      </c>
      <c r="F5929" s="47" t="s">
        <v>2255</v>
      </c>
      <c r="G5929" s="47" t="s">
        <v>93</v>
      </c>
      <c r="H5929" s="47" t="s">
        <v>2253</v>
      </c>
      <c r="I5929" s="47" t="n">
        <v>106</v>
      </c>
    </row>
    <row r="5930" customFormat="false" ht="15" hidden="false" customHeight="false" outlineLevel="0" collapsed="false">
      <c r="A5930" s="47" t="s">
        <v>8171</v>
      </c>
      <c r="B5930" s="47" t="s">
        <v>1465</v>
      </c>
      <c r="C5930" s="48" t="n">
        <v>46135</v>
      </c>
      <c r="D5930" s="47" t="s">
        <v>75</v>
      </c>
      <c r="E5930" s="47" t="s">
        <v>63</v>
      </c>
      <c r="F5930" s="47" t="s">
        <v>2255</v>
      </c>
      <c r="G5930" s="47" t="s">
        <v>97</v>
      </c>
      <c r="H5930" s="47" t="s">
        <v>2232</v>
      </c>
      <c r="I5930" s="47" t="n">
        <v>6</v>
      </c>
    </row>
    <row r="5931" customFormat="false" ht="15" hidden="false" customHeight="false" outlineLevel="0" collapsed="false">
      <c r="A5931" s="47" t="s">
        <v>8172</v>
      </c>
      <c r="B5931" s="47" t="s">
        <v>1465</v>
      </c>
      <c r="C5931" s="48" t="n">
        <v>46135</v>
      </c>
      <c r="D5931" s="47" t="s">
        <v>75</v>
      </c>
      <c r="E5931" s="47" t="s">
        <v>63</v>
      </c>
      <c r="F5931" s="47" t="s">
        <v>2255</v>
      </c>
      <c r="G5931" s="47" t="s">
        <v>97</v>
      </c>
      <c r="H5931" s="47" t="s">
        <v>2232</v>
      </c>
      <c r="I5931" s="47" t="n">
        <v>3</v>
      </c>
    </row>
    <row r="5932" customFormat="false" ht="15" hidden="false" customHeight="false" outlineLevel="0" collapsed="false">
      <c r="A5932" s="47" t="s">
        <v>8173</v>
      </c>
      <c r="B5932" s="47" t="s">
        <v>1465</v>
      </c>
      <c r="C5932" s="48" t="n">
        <v>46135</v>
      </c>
      <c r="D5932" s="47" t="s">
        <v>75</v>
      </c>
      <c r="E5932" s="47" t="s">
        <v>63</v>
      </c>
      <c r="F5932" s="47" t="s">
        <v>2252</v>
      </c>
      <c r="G5932" s="47" t="s">
        <v>97</v>
      </c>
      <c r="H5932" s="47" t="s">
        <v>2232</v>
      </c>
      <c r="I5932" s="47" t="n">
        <v>7</v>
      </c>
    </row>
    <row r="5933" customFormat="false" ht="15" hidden="false" customHeight="false" outlineLevel="0" collapsed="false">
      <c r="A5933" s="47" t="s">
        <v>8174</v>
      </c>
      <c r="B5933" s="47" t="s">
        <v>1465</v>
      </c>
      <c r="C5933" s="48" t="n">
        <v>46135</v>
      </c>
      <c r="D5933" s="47" t="s">
        <v>75</v>
      </c>
      <c r="E5933" s="47" t="s">
        <v>63</v>
      </c>
      <c r="F5933" s="47" t="s">
        <v>2255</v>
      </c>
      <c r="G5933" s="47" t="s">
        <v>97</v>
      </c>
      <c r="H5933" s="47" t="s">
        <v>2232</v>
      </c>
      <c r="I5933" s="47" t="n">
        <v>2</v>
      </c>
    </row>
    <row r="5934" customFormat="false" ht="15" hidden="false" customHeight="false" outlineLevel="0" collapsed="false">
      <c r="A5934" s="47" t="s">
        <v>8175</v>
      </c>
      <c r="B5934" s="47" t="s">
        <v>1467</v>
      </c>
      <c r="C5934" s="48" t="n">
        <v>46135</v>
      </c>
      <c r="D5934" s="47" t="s">
        <v>74</v>
      </c>
      <c r="E5934" s="47" t="s">
        <v>64</v>
      </c>
      <c r="F5934" s="47" t="s">
        <v>2280</v>
      </c>
      <c r="G5934" s="47" t="s">
        <v>97</v>
      </c>
      <c r="H5934" s="47" t="s">
        <v>2232</v>
      </c>
      <c r="I5934" s="47" t="n">
        <v>6</v>
      </c>
    </row>
    <row r="5935" customFormat="false" ht="15" hidden="false" customHeight="false" outlineLevel="0" collapsed="false">
      <c r="A5935" s="47" t="s">
        <v>8176</v>
      </c>
      <c r="B5935" s="47" t="s">
        <v>1467</v>
      </c>
      <c r="C5935" s="48" t="n">
        <v>46135</v>
      </c>
      <c r="D5935" s="47" t="s">
        <v>74</v>
      </c>
      <c r="E5935" s="47" t="s">
        <v>64</v>
      </c>
      <c r="F5935" s="47" t="s">
        <v>2278</v>
      </c>
      <c r="G5935" s="47" t="s">
        <v>97</v>
      </c>
      <c r="H5935" s="47" t="s">
        <v>2232</v>
      </c>
      <c r="I5935" s="47" t="n">
        <v>3</v>
      </c>
    </row>
    <row r="5936" customFormat="false" ht="15" hidden="false" customHeight="false" outlineLevel="0" collapsed="false">
      <c r="A5936" s="47" t="s">
        <v>8177</v>
      </c>
      <c r="B5936" s="47" t="s">
        <v>1467</v>
      </c>
      <c r="C5936" s="48" t="n">
        <v>46135</v>
      </c>
      <c r="D5936" s="47" t="s">
        <v>74</v>
      </c>
      <c r="E5936" s="47" t="s">
        <v>64</v>
      </c>
      <c r="F5936" s="47" t="s">
        <v>2280</v>
      </c>
      <c r="G5936" s="47" t="s">
        <v>97</v>
      </c>
      <c r="H5936" s="47" t="s">
        <v>2232</v>
      </c>
      <c r="I5936" s="47" t="n">
        <v>5</v>
      </c>
    </row>
    <row r="5937" customFormat="false" ht="15" hidden="false" customHeight="false" outlineLevel="0" collapsed="false">
      <c r="A5937" s="47" t="s">
        <v>8178</v>
      </c>
      <c r="B5937" s="47" t="s">
        <v>1468</v>
      </c>
      <c r="C5937" s="48" t="n">
        <v>46135</v>
      </c>
      <c r="D5937" s="47" t="s">
        <v>73</v>
      </c>
      <c r="E5937" s="47" t="s">
        <v>65</v>
      </c>
      <c r="F5937" s="47" t="s">
        <v>2284</v>
      </c>
      <c r="G5937" s="47" t="s">
        <v>97</v>
      </c>
      <c r="H5937" s="47" t="s">
        <v>2232</v>
      </c>
      <c r="I5937" s="47" t="n">
        <v>2</v>
      </c>
    </row>
    <row r="5938" customFormat="false" ht="15" hidden="false" customHeight="false" outlineLevel="0" collapsed="false">
      <c r="A5938" s="47" t="s">
        <v>8179</v>
      </c>
      <c r="B5938" s="47" t="s">
        <v>1468</v>
      </c>
      <c r="C5938" s="48" t="n">
        <v>46135</v>
      </c>
      <c r="D5938" s="47" t="s">
        <v>73</v>
      </c>
      <c r="E5938" s="47" t="s">
        <v>65</v>
      </c>
      <c r="F5938" s="47" t="s">
        <v>2284</v>
      </c>
      <c r="G5938" s="47" t="s">
        <v>97</v>
      </c>
      <c r="H5938" s="47" t="s">
        <v>2232</v>
      </c>
      <c r="I5938" s="47" t="n">
        <v>5</v>
      </c>
    </row>
    <row r="5939" customFormat="false" ht="15" hidden="false" customHeight="false" outlineLevel="0" collapsed="false">
      <c r="A5939" s="47" t="s">
        <v>8180</v>
      </c>
      <c r="B5939" s="47" t="s">
        <v>1468</v>
      </c>
      <c r="C5939" s="48" t="n">
        <v>46135</v>
      </c>
      <c r="D5939" s="47" t="s">
        <v>73</v>
      </c>
      <c r="E5939" s="47" t="s">
        <v>65</v>
      </c>
      <c r="F5939" s="47" t="s">
        <v>2284</v>
      </c>
      <c r="G5939" s="47" t="s">
        <v>97</v>
      </c>
      <c r="H5939" s="47" t="s">
        <v>2232</v>
      </c>
      <c r="I5939" s="47" t="n">
        <v>6</v>
      </c>
    </row>
    <row r="5940" customFormat="false" ht="15" hidden="false" customHeight="false" outlineLevel="0" collapsed="false">
      <c r="A5940" s="47" t="s">
        <v>8181</v>
      </c>
      <c r="B5940" s="47" t="s">
        <v>1468</v>
      </c>
      <c r="C5940" s="48" t="n">
        <v>46135</v>
      </c>
      <c r="D5940" s="47" t="s">
        <v>73</v>
      </c>
      <c r="E5940" s="47" t="s">
        <v>65</v>
      </c>
      <c r="F5940" s="47" t="s">
        <v>2289</v>
      </c>
      <c r="G5940" s="47" t="s">
        <v>97</v>
      </c>
      <c r="H5940" s="47" t="s">
        <v>2232</v>
      </c>
      <c r="I5940" s="47" t="n">
        <v>2</v>
      </c>
    </row>
    <row r="5941" customFormat="false" ht="15" hidden="false" customHeight="false" outlineLevel="0" collapsed="false">
      <c r="A5941" s="47" t="s">
        <v>8182</v>
      </c>
      <c r="B5941" s="47" t="s">
        <v>1468</v>
      </c>
      <c r="C5941" s="48" t="n">
        <v>46135</v>
      </c>
      <c r="D5941" s="47" t="s">
        <v>73</v>
      </c>
      <c r="E5941" s="47" t="s">
        <v>65</v>
      </c>
      <c r="F5941" s="47" t="s">
        <v>2289</v>
      </c>
      <c r="G5941" s="47" t="s">
        <v>97</v>
      </c>
      <c r="H5941" s="47" t="s">
        <v>2232</v>
      </c>
      <c r="I5941" s="47" t="n">
        <v>5</v>
      </c>
    </row>
    <row r="5942" customFormat="false" ht="15" hidden="false" customHeight="false" outlineLevel="0" collapsed="false">
      <c r="A5942" s="47" t="s">
        <v>8183</v>
      </c>
      <c r="B5942" s="47" t="s">
        <v>1468</v>
      </c>
      <c r="C5942" s="48" t="n">
        <v>46135</v>
      </c>
      <c r="D5942" s="47" t="s">
        <v>73</v>
      </c>
      <c r="E5942" s="47" t="s">
        <v>65</v>
      </c>
      <c r="F5942" s="47" t="s">
        <v>2284</v>
      </c>
      <c r="G5942" s="47" t="s">
        <v>97</v>
      </c>
      <c r="H5942" s="47" t="s">
        <v>2232</v>
      </c>
      <c r="I5942" s="47" t="n">
        <v>2</v>
      </c>
    </row>
    <row r="5943" customFormat="false" ht="15" hidden="false" customHeight="false" outlineLevel="0" collapsed="false">
      <c r="A5943" s="47" t="s">
        <v>8184</v>
      </c>
      <c r="B5943" s="47" t="s">
        <v>1468</v>
      </c>
      <c r="C5943" s="48" t="n">
        <v>46135</v>
      </c>
      <c r="D5943" s="47" t="s">
        <v>73</v>
      </c>
      <c r="E5943" s="47" t="s">
        <v>65</v>
      </c>
      <c r="F5943" s="47" t="s">
        <v>2284</v>
      </c>
      <c r="G5943" s="47" t="s">
        <v>97</v>
      </c>
      <c r="H5943" s="47" t="s">
        <v>2232</v>
      </c>
      <c r="I5943" s="47" t="n">
        <v>6</v>
      </c>
    </row>
    <row r="5944" customFormat="false" ht="15" hidden="false" customHeight="false" outlineLevel="0" collapsed="false">
      <c r="A5944" s="47" t="s">
        <v>8185</v>
      </c>
      <c r="B5944" s="47" t="s">
        <v>1468</v>
      </c>
      <c r="C5944" s="48" t="n">
        <v>46135</v>
      </c>
      <c r="D5944" s="47" t="s">
        <v>73</v>
      </c>
      <c r="E5944" s="47" t="s">
        <v>65</v>
      </c>
      <c r="F5944" s="47" t="s">
        <v>2289</v>
      </c>
      <c r="G5944" s="47" t="s">
        <v>97</v>
      </c>
      <c r="H5944" s="47" t="s">
        <v>2232</v>
      </c>
      <c r="I5944" s="47" t="n">
        <v>4</v>
      </c>
    </row>
    <row r="5945" customFormat="false" ht="15" hidden="false" customHeight="false" outlineLevel="0" collapsed="false">
      <c r="A5945" s="47" t="s">
        <v>8186</v>
      </c>
      <c r="B5945" s="47" t="s">
        <v>1468</v>
      </c>
      <c r="C5945" s="48" t="n">
        <v>46135</v>
      </c>
      <c r="D5945" s="47" t="s">
        <v>73</v>
      </c>
      <c r="E5945" s="47" t="s">
        <v>65</v>
      </c>
      <c r="F5945" s="47" t="s">
        <v>2289</v>
      </c>
      <c r="G5945" s="47" t="s">
        <v>97</v>
      </c>
      <c r="H5945" s="47" t="s">
        <v>2232</v>
      </c>
      <c r="I5945" s="47" t="n">
        <v>4</v>
      </c>
    </row>
    <row r="5946" customFormat="false" ht="15" hidden="false" customHeight="false" outlineLevel="0" collapsed="false">
      <c r="A5946" s="47" t="s">
        <v>8187</v>
      </c>
      <c r="B5946" s="47" t="s">
        <v>1469</v>
      </c>
      <c r="C5946" s="48" t="n">
        <v>46135</v>
      </c>
      <c r="D5946" s="47" t="s">
        <v>74</v>
      </c>
      <c r="E5946" s="47" t="s">
        <v>65</v>
      </c>
      <c r="F5946" s="47" t="s">
        <v>2284</v>
      </c>
      <c r="G5946" s="47" t="s">
        <v>95</v>
      </c>
      <c r="H5946" s="47" t="s">
        <v>2245</v>
      </c>
      <c r="I5946" s="47" t="n">
        <v>5</v>
      </c>
    </row>
    <row r="5947" customFormat="false" ht="15" hidden="false" customHeight="false" outlineLevel="0" collapsed="false">
      <c r="A5947" s="47" t="s">
        <v>8188</v>
      </c>
      <c r="B5947" s="47" t="s">
        <v>1469</v>
      </c>
      <c r="C5947" s="48" t="n">
        <v>46135</v>
      </c>
      <c r="D5947" s="47" t="s">
        <v>74</v>
      </c>
      <c r="E5947" s="47" t="s">
        <v>65</v>
      </c>
      <c r="F5947" s="47" t="s">
        <v>2284</v>
      </c>
      <c r="G5947" s="47" t="s">
        <v>97</v>
      </c>
      <c r="H5947" s="47" t="s">
        <v>2232</v>
      </c>
      <c r="I5947" s="47" t="n">
        <v>5</v>
      </c>
    </row>
    <row r="5948" customFormat="false" ht="15" hidden="false" customHeight="false" outlineLevel="0" collapsed="false">
      <c r="A5948" s="47" t="s">
        <v>8189</v>
      </c>
      <c r="B5948" s="47" t="s">
        <v>1469</v>
      </c>
      <c r="C5948" s="48" t="n">
        <v>46135</v>
      </c>
      <c r="D5948" s="47" t="s">
        <v>74</v>
      </c>
      <c r="E5948" s="47" t="s">
        <v>65</v>
      </c>
      <c r="F5948" s="47" t="s">
        <v>2289</v>
      </c>
      <c r="G5948" s="47" t="s">
        <v>97</v>
      </c>
      <c r="H5948" s="47" t="s">
        <v>2232</v>
      </c>
      <c r="I5948" s="47" t="n">
        <v>3</v>
      </c>
    </row>
    <row r="5949" customFormat="false" ht="15" hidden="false" customHeight="false" outlineLevel="0" collapsed="false">
      <c r="A5949" s="47" t="s">
        <v>8190</v>
      </c>
      <c r="B5949" s="47" t="s">
        <v>1469</v>
      </c>
      <c r="C5949" s="48" t="n">
        <v>46135</v>
      </c>
      <c r="D5949" s="47" t="s">
        <v>74</v>
      </c>
      <c r="E5949" s="47" t="s">
        <v>65</v>
      </c>
      <c r="F5949" s="47" t="s">
        <v>2284</v>
      </c>
      <c r="G5949" s="47" t="s">
        <v>97</v>
      </c>
      <c r="H5949" s="47" t="s">
        <v>2232</v>
      </c>
      <c r="I5949" s="47" t="n">
        <v>4</v>
      </c>
    </row>
    <row r="5950" customFormat="false" ht="15" hidden="false" customHeight="false" outlineLevel="0" collapsed="false">
      <c r="A5950" s="47" t="s">
        <v>8191</v>
      </c>
      <c r="B5950" s="47" t="s">
        <v>1469</v>
      </c>
      <c r="C5950" s="48" t="n">
        <v>46135</v>
      </c>
      <c r="D5950" s="47" t="s">
        <v>74</v>
      </c>
      <c r="E5950" s="47" t="s">
        <v>65</v>
      </c>
      <c r="F5950" s="47" t="s">
        <v>2284</v>
      </c>
      <c r="G5950" s="47" t="s">
        <v>97</v>
      </c>
      <c r="H5950" s="47" t="s">
        <v>2232</v>
      </c>
      <c r="I5950" s="47" t="n">
        <v>5</v>
      </c>
    </row>
    <row r="5951" customFormat="false" ht="15" hidden="false" customHeight="false" outlineLevel="0" collapsed="false">
      <c r="A5951" s="47" t="s">
        <v>8192</v>
      </c>
      <c r="B5951" s="47" t="s">
        <v>1469</v>
      </c>
      <c r="C5951" s="48" t="n">
        <v>46135</v>
      </c>
      <c r="D5951" s="47" t="s">
        <v>74</v>
      </c>
      <c r="E5951" s="47" t="s">
        <v>65</v>
      </c>
      <c r="F5951" s="47" t="s">
        <v>2289</v>
      </c>
      <c r="G5951" s="47" t="s">
        <v>97</v>
      </c>
      <c r="H5951" s="47" t="s">
        <v>2232</v>
      </c>
      <c r="I5951" s="47" t="n">
        <v>6</v>
      </c>
    </row>
    <row r="5952" customFormat="false" ht="15" hidden="false" customHeight="false" outlineLevel="0" collapsed="false">
      <c r="A5952" s="47" t="s">
        <v>8193</v>
      </c>
      <c r="B5952" s="47" t="s">
        <v>1469</v>
      </c>
      <c r="C5952" s="48" t="n">
        <v>46135</v>
      </c>
      <c r="D5952" s="47" t="s">
        <v>74</v>
      </c>
      <c r="E5952" s="47" t="s">
        <v>65</v>
      </c>
      <c r="F5952" s="47" t="s">
        <v>2284</v>
      </c>
      <c r="G5952" s="47" t="s">
        <v>97</v>
      </c>
      <c r="H5952" s="47" t="s">
        <v>2232</v>
      </c>
      <c r="I5952" s="47" t="n">
        <v>6</v>
      </c>
    </row>
    <row r="5953" customFormat="false" ht="15" hidden="false" customHeight="false" outlineLevel="0" collapsed="false">
      <c r="A5953" s="47" t="s">
        <v>8194</v>
      </c>
      <c r="B5953" s="47" t="s">
        <v>1469</v>
      </c>
      <c r="C5953" s="48" t="n">
        <v>46135</v>
      </c>
      <c r="D5953" s="47" t="s">
        <v>74</v>
      </c>
      <c r="E5953" s="47" t="s">
        <v>65</v>
      </c>
      <c r="F5953" s="47" t="s">
        <v>2289</v>
      </c>
      <c r="G5953" s="47" t="s">
        <v>97</v>
      </c>
      <c r="H5953" s="47" t="s">
        <v>2232</v>
      </c>
      <c r="I5953" s="47" t="n">
        <v>5</v>
      </c>
    </row>
    <row r="5954" customFormat="false" ht="15" hidden="false" customHeight="false" outlineLevel="0" collapsed="false">
      <c r="A5954" s="47" t="s">
        <v>8195</v>
      </c>
      <c r="B5954" s="47" t="s">
        <v>1469</v>
      </c>
      <c r="C5954" s="48" t="n">
        <v>46135</v>
      </c>
      <c r="D5954" s="47" t="s">
        <v>74</v>
      </c>
      <c r="E5954" s="47" t="s">
        <v>65</v>
      </c>
      <c r="F5954" s="47" t="s">
        <v>2284</v>
      </c>
      <c r="G5954" s="47" t="s">
        <v>97</v>
      </c>
      <c r="H5954" s="47" t="s">
        <v>2232</v>
      </c>
      <c r="I5954" s="47" t="n">
        <v>3</v>
      </c>
    </row>
    <row r="5955" customFormat="false" ht="15" hidden="false" customHeight="false" outlineLevel="0" collapsed="false">
      <c r="A5955" s="47" t="s">
        <v>8196</v>
      </c>
      <c r="B5955" s="47" t="s">
        <v>1469</v>
      </c>
      <c r="C5955" s="48" t="n">
        <v>46135</v>
      </c>
      <c r="D5955" s="47" t="s">
        <v>74</v>
      </c>
      <c r="E5955" s="47" t="s">
        <v>65</v>
      </c>
      <c r="F5955" s="47" t="s">
        <v>2289</v>
      </c>
      <c r="G5955" s="47" t="s">
        <v>97</v>
      </c>
      <c r="H5955" s="47" t="s">
        <v>2232</v>
      </c>
      <c r="I5955" s="47" t="n">
        <v>5</v>
      </c>
    </row>
    <row r="5956" customFormat="false" ht="15" hidden="false" customHeight="false" outlineLevel="0" collapsed="false">
      <c r="A5956" s="47" t="s">
        <v>8197</v>
      </c>
      <c r="B5956" s="47" t="s">
        <v>1470</v>
      </c>
      <c r="C5956" s="48" t="n">
        <v>46135</v>
      </c>
      <c r="D5956" s="47" t="s">
        <v>75</v>
      </c>
      <c r="E5956" s="47" t="s">
        <v>65</v>
      </c>
      <c r="F5956" s="47" t="s">
        <v>2284</v>
      </c>
      <c r="G5956" s="47" t="s">
        <v>94</v>
      </c>
      <c r="H5956" s="47" t="s">
        <v>2229</v>
      </c>
      <c r="I5956" s="47" t="n">
        <v>42</v>
      </c>
    </row>
    <row r="5957" customFormat="false" ht="15" hidden="false" customHeight="false" outlineLevel="0" collapsed="false">
      <c r="A5957" s="47" t="s">
        <v>8198</v>
      </c>
      <c r="B5957" s="47" t="s">
        <v>1470</v>
      </c>
      <c r="C5957" s="48" t="n">
        <v>46135</v>
      </c>
      <c r="D5957" s="47" t="s">
        <v>75</v>
      </c>
      <c r="E5957" s="47" t="s">
        <v>65</v>
      </c>
      <c r="F5957" s="47" t="s">
        <v>2289</v>
      </c>
      <c r="G5957" s="47" t="s">
        <v>96</v>
      </c>
      <c r="H5957" s="47" t="s">
        <v>2270</v>
      </c>
      <c r="I5957" s="47" t="n">
        <v>19</v>
      </c>
    </row>
    <row r="5958" customFormat="false" ht="15" hidden="false" customHeight="false" outlineLevel="0" collapsed="false">
      <c r="A5958" s="47" t="s">
        <v>8199</v>
      </c>
      <c r="B5958" s="47" t="s">
        <v>1470</v>
      </c>
      <c r="C5958" s="48" t="n">
        <v>46135</v>
      </c>
      <c r="D5958" s="47" t="s">
        <v>75</v>
      </c>
      <c r="E5958" s="47" t="s">
        <v>65</v>
      </c>
      <c r="F5958" s="47" t="s">
        <v>2289</v>
      </c>
      <c r="G5958" s="47" t="s">
        <v>97</v>
      </c>
      <c r="H5958" s="47" t="s">
        <v>2232</v>
      </c>
      <c r="I5958" s="47" t="n">
        <v>3</v>
      </c>
    </row>
    <row r="5959" customFormat="false" ht="15" hidden="false" customHeight="false" outlineLevel="0" collapsed="false">
      <c r="A5959" s="47" t="s">
        <v>8200</v>
      </c>
      <c r="B5959" s="47" t="s">
        <v>1470</v>
      </c>
      <c r="C5959" s="48" t="n">
        <v>46135</v>
      </c>
      <c r="D5959" s="47" t="s">
        <v>75</v>
      </c>
      <c r="E5959" s="47" t="s">
        <v>65</v>
      </c>
      <c r="F5959" s="47" t="s">
        <v>2289</v>
      </c>
      <c r="G5959" s="47" t="s">
        <v>97</v>
      </c>
      <c r="H5959" s="47" t="s">
        <v>2232</v>
      </c>
      <c r="I5959" s="47" t="n">
        <v>3</v>
      </c>
    </row>
    <row r="5960" customFormat="false" ht="15" hidden="false" customHeight="false" outlineLevel="0" collapsed="false">
      <c r="A5960" s="47" t="s">
        <v>8201</v>
      </c>
      <c r="B5960" s="47" t="s">
        <v>1470</v>
      </c>
      <c r="C5960" s="48" t="n">
        <v>46135</v>
      </c>
      <c r="D5960" s="47" t="s">
        <v>75</v>
      </c>
      <c r="E5960" s="47" t="s">
        <v>65</v>
      </c>
      <c r="F5960" s="47" t="s">
        <v>2289</v>
      </c>
      <c r="G5960" s="47" t="s">
        <v>97</v>
      </c>
      <c r="H5960" s="47" t="s">
        <v>2232</v>
      </c>
      <c r="I5960" s="47" t="n">
        <v>5</v>
      </c>
    </row>
    <row r="5961" customFormat="false" ht="15" hidden="false" customHeight="false" outlineLevel="0" collapsed="false">
      <c r="A5961" s="47" t="s">
        <v>8202</v>
      </c>
      <c r="B5961" s="47" t="s">
        <v>1470</v>
      </c>
      <c r="C5961" s="48" t="n">
        <v>46135</v>
      </c>
      <c r="D5961" s="47" t="s">
        <v>75</v>
      </c>
      <c r="E5961" s="47" t="s">
        <v>65</v>
      </c>
      <c r="F5961" s="47" t="s">
        <v>2284</v>
      </c>
      <c r="G5961" s="47" t="s">
        <v>97</v>
      </c>
      <c r="H5961" s="47" t="s">
        <v>2232</v>
      </c>
      <c r="I5961" s="47" t="n">
        <v>6</v>
      </c>
    </row>
    <row r="5962" customFormat="false" ht="15" hidden="false" customHeight="false" outlineLevel="0" collapsed="false">
      <c r="A5962" s="47" t="s">
        <v>8203</v>
      </c>
      <c r="B5962" s="47" t="s">
        <v>1470</v>
      </c>
      <c r="C5962" s="48" t="n">
        <v>46135</v>
      </c>
      <c r="D5962" s="47" t="s">
        <v>75</v>
      </c>
      <c r="E5962" s="47" t="s">
        <v>65</v>
      </c>
      <c r="F5962" s="47" t="s">
        <v>2284</v>
      </c>
      <c r="G5962" s="47" t="s">
        <v>97</v>
      </c>
      <c r="H5962" s="47" t="s">
        <v>2232</v>
      </c>
      <c r="I5962" s="47" t="n">
        <v>3</v>
      </c>
    </row>
    <row r="5963" customFormat="false" ht="15" hidden="false" customHeight="false" outlineLevel="0" collapsed="false">
      <c r="A5963" s="47" t="s">
        <v>8204</v>
      </c>
      <c r="B5963" s="47" t="s">
        <v>1470</v>
      </c>
      <c r="C5963" s="48" t="n">
        <v>46135</v>
      </c>
      <c r="D5963" s="47" t="s">
        <v>75</v>
      </c>
      <c r="E5963" s="47" t="s">
        <v>65</v>
      </c>
      <c r="F5963" s="47" t="s">
        <v>2289</v>
      </c>
      <c r="G5963" s="47" t="s">
        <v>97</v>
      </c>
      <c r="H5963" s="47" t="s">
        <v>2232</v>
      </c>
      <c r="I5963" s="47" t="n">
        <v>6</v>
      </c>
    </row>
    <row r="5964" customFormat="false" ht="15" hidden="false" customHeight="false" outlineLevel="0" collapsed="false">
      <c r="A5964" s="47" t="s">
        <v>8205</v>
      </c>
      <c r="B5964" s="47" t="s">
        <v>1472</v>
      </c>
      <c r="C5964" s="48" t="n">
        <v>46136</v>
      </c>
      <c r="D5964" s="47" t="s">
        <v>73</v>
      </c>
      <c r="E5964" s="47" t="s">
        <v>62</v>
      </c>
      <c r="F5964" s="47" t="s">
        <v>2228</v>
      </c>
      <c r="G5964" s="47" t="s">
        <v>97</v>
      </c>
      <c r="H5964" s="47" t="s">
        <v>2232</v>
      </c>
      <c r="I5964" s="47" t="n">
        <v>5</v>
      </c>
    </row>
    <row r="5965" customFormat="false" ht="15" hidden="false" customHeight="false" outlineLevel="0" collapsed="false">
      <c r="A5965" s="47" t="s">
        <v>8206</v>
      </c>
      <c r="B5965" s="47" t="s">
        <v>1472</v>
      </c>
      <c r="C5965" s="48" t="n">
        <v>46136</v>
      </c>
      <c r="D5965" s="47" t="s">
        <v>73</v>
      </c>
      <c r="E5965" s="47" t="s">
        <v>62</v>
      </c>
      <c r="F5965" s="47" t="s">
        <v>2228</v>
      </c>
      <c r="G5965" s="47" t="s">
        <v>97</v>
      </c>
      <c r="H5965" s="47" t="s">
        <v>2232</v>
      </c>
      <c r="I5965" s="47" t="n">
        <v>3</v>
      </c>
    </row>
    <row r="5966" customFormat="false" ht="15" hidden="false" customHeight="false" outlineLevel="0" collapsed="false">
      <c r="A5966" s="47" t="s">
        <v>8207</v>
      </c>
      <c r="B5966" s="47" t="s">
        <v>1472</v>
      </c>
      <c r="C5966" s="48" t="n">
        <v>46136</v>
      </c>
      <c r="D5966" s="47" t="s">
        <v>73</v>
      </c>
      <c r="E5966" s="47" t="s">
        <v>62</v>
      </c>
      <c r="F5966" s="47" t="s">
        <v>2228</v>
      </c>
      <c r="G5966" s="47" t="s">
        <v>97</v>
      </c>
      <c r="H5966" s="47" t="s">
        <v>2232</v>
      </c>
      <c r="I5966" s="47" t="n">
        <v>7</v>
      </c>
    </row>
    <row r="5967" customFormat="false" ht="15" hidden="false" customHeight="false" outlineLevel="0" collapsed="false">
      <c r="A5967" s="47" t="s">
        <v>8208</v>
      </c>
      <c r="B5967" s="47" t="s">
        <v>1472</v>
      </c>
      <c r="C5967" s="48" t="n">
        <v>46136</v>
      </c>
      <c r="D5967" s="47" t="s">
        <v>73</v>
      </c>
      <c r="E5967" s="47" t="s">
        <v>62</v>
      </c>
      <c r="F5967" s="47" t="s">
        <v>2317</v>
      </c>
      <c r="G5967" s="47" t="s">
        <v>97</v>
      </c>
      <c r="H5967" s="47" t="s">
        <v>2232</v>
      </c>
      <c r="I5967" s="47" t="n">
        <v>7</v>
      </c>
    </row>
    <row r="5968" customFormat="false" ht="15" hidden="false" customHeight="false" outlineLevel="0" collapsed="false">
      <c r="A5968" s="47" t="s">
        <v>8209</v>
      </c>
      <c r="B5968" s="47" t="s">
        <v>1472</v>
      </c>
      <c r="C5968" s="48" t="n">
        <v>46136</v>
      </c>
      <c r="D5968" s="47" t="s">
        <v>73</v>
      </c>
      <c r="E5968" s="47" t="s">
        <v>62</v>
      </c>
      <c r="F5968" s="47" t="s">
        <v>2228</v>
      </c>
      <c r="G5968" s="47" t="s">
        <v>97</v>
      </c>
      <c r="H5968" s="47" t="s">
        <v>2232</v>
      </c>
      <c r="I5968" s="47" t="n">
        <v>4</v>
      </c>
    </row>
    <row r="5969" customFormat="false" ht="15" hidden="false" customHeight="false" outlineLevel="0" collapsed="false">
      <c r="A5969" s="47" t="s">
        <v>8210</v>
      </c>
      <c r="B5969" s="47" t="s">
        <v>1472</v>
      </c>
      <c r="C5969" s="48" t="n">
        <v>46136</v>
      </c>
      <c r="D5969" s="47" t="s">
        <v>73</v>
      </c>
      <c r="E5969" s="47" t="s">
        <v>62</v>
      </c>
      <c r="F5969" s="47" t="s">
        <v>2231</v>
      </c>
      <c r="G5969" s="47" t="s">
        <v>97</v>
      </c>
      <c r="H5969" s="47" t="s">
        <v>2232</v>
      </c>
      <c r="I5969" s="47" t="n">
        <v>6</v>
      </c>
    </row>
    <row r="5970" customFormat="false" ht="15" hidden="false" customHeight="false" outlineLevel="0" collapsed="false">
      <c r="A5970" s="47" t="s">
        <v>8211</v>
      </c>
      <c r="B5970" s="47" t="s">
        <v>1472</v>
      </c>
      <c r="C5970" s="48" t="n">
        <v>46136</v>
      </c>
      <c r="D5970" s="47" t="s">
        <v>73</v>
      </c>
      <c r="E5970" s="47" t="s">
        <v>62</v>
      </c>
      <c r="F5970" s="47" t="s">
        <v>2228</v>
      </c>
      <c r="G5970" s="47" t="s">
        <v>97</v>
      </c>
      <c r="H5970" s="47" t="s">
        <v>2232</v>
      </c>
      <c r="I5970" s="47" t="n">
        <v>4</v>
      </c>
    </row>
    <row r="5971" customFormat="false" ht="15" hidden="false" customHeight="false" outlineLevel="0" collapsed="false">
      <c r="A5971" s="47" t="s">
        <v>8212</v>
      </c>
      <c r="B5971" s="47" t="s">
        <v>1472</v>
      </c>
      <c r="C5971" s="48" t="n">
        <v>46136</v>
      </c>
      <c r="D5971" s="47" t="s">
        <v>73</v>
      </c>
      <c r="E5971" s="47" t="s">
        <v>62</v>
      </c>
      <c r="F5971" s="47" t="s">
        <v>2228</v>
      </c>
      <c r="G5971" s="47" t="s">
        <v>97</v>
      </c>
      <c r="H5971" s="47" t="s">
        <v>2232</v>
      </c>
      <c r="I5971" s="47" t="n">
        <v>7</v>
      </c>
    </row>
    <row r="5972" customFormat="false" ht="15" hidden="false" customHeight="false" outlineLevel="0" collapsed="false">
      <c r="A5972" s="47" t="s">
        <v>8213</v>
      </c>
      <c r="B5972" s="47" t="s">
        <v>1474</v>
      </c>
      <c r="C5972" s="48" t="n">
        <v>46136</v>
      </c>
      <c r="D5972" s="47" t="s">
        <v>74</v>
      </c>
      <c r="E5972" s="47" t="s">
        <v>62</v>
      </c>
      <c r="F5972" s="47" t="s">
        <v>2231</v>
      </c>
      <c r="G5972" s="47" t="s">
        <v>97</v>
      </c>
      <c r="H5972" s="47" t="s">
        <v>2232</v>
      </c>
      <c r="I5972" s="47" t="n">
        <v>5</v>
      </c>
    </row>
    <row r="5973" customFormat="false" ht="15" hidden="false" customHeight="false" outlineLevel="0" collapsed="false">
      <c r="A5973" s="47" t="s">
        <v>8214</v>
      </c>
      <c r="B5973" s="47" t="s">
        <v>1474</v>
      </c>
      <c r="C5973" s="48" t="n">
        <v>46136</v>
      </c>
      <c r="D5973" s="47" t="s">
        <v>74</v>
      </c>
      <c r="E5973" s="47" t="s">
        <v>62</v>
      </c>
      <c r="F5973" s="47" t="s">
        <v>2317</v>
      </c>
      <c r="G5973" s="47" t="s">
        <v>97</v>
      </c>
      <c r="H5973" s="47" t="s">
        <v>2232</v>
      </c>
      <c r="I5973" s="47" t="n">
        <v>3</v>
      </c>
    </row>
    <row r="5974" customFormat="false" ht="15" hidden="false" customHeight="false" outlineLevel="0" collapsed="false">
      <c r="A5974" s="47" t="s">
        <v>8215</v>
      </c>
      <c r="B5974" s="47" t="s">
        <v>1475</v>
      </c>
      <c r="C5974" s="48" t="n">
        <v>46136</v>
      </c>
      <c r="D5974" s="47" t="s">
        <v>75</v>
      </c>
      <c r="E5974" s="47" t="s">
        <v>62</v>
      </c>
      <c r="F5974" s="47" t="s">
        <v>2231</v>
      </c>
      <c r="G5974" s="47" t="s">
        <v>96</v>
      </c>
      <c r="H5974" s="47" t="s">
        <v>2270</v>
      </c>
      <c r="I5974" s="47" t="n">
        <v>49</v>
      </c>
    </row>
    <row r="5975" customFormat="false" ht="15" hidden="false" customHeight="false" outlineLevel="0" collapsed="false">
      <c r="A5975" s="47" t="s">
        <v>8216</v>
      </c>
      <c r="B5975" s="47" t="s">
        <v>1475</v>
      </c>
      <c r="C5975" s="48" t="n">
        <v>46136</v>
      </c>
      <c r="D5975" s="47" t="s">
        <v>75</v>
      </c>
      <c r="E5975" s="47" t="s">
        <v>62</v>
      </c>
      <c r="F5975" s="47" t="s">
        <v>2231</v>
      </c>
      <c r="G5975" s="47" t="s">
        <v>97</v>
      </c>
      <c r="H5975" s="47" t="s">
        <v>2232</v>
      </c>
      <c r="I5975" s="47" t="n">
        <v>3</v>
      </c>
    </row>
    <row r="5976" customFormat="false" ht="15" hidden="false" customHeight="false" outlineLevel="0" collapsed="false">
      <c r="A5976" s="47" t="s">
        <v>8217</v>
      </c>
      <c r="B5976" s="47" t="s">
        <v>1475</v>
      </c>
      <c r="C5976" s="48" t="n">
        <v>46136</v>
      </c>
      <c r="D5976" s="47" t="s">
        <v>75</v>
      </c>
      <c r="E5976" s="47" t="s">
        <v>62</v>
      </c>
      <c r="F5976" s="47" t="s">
        <v>2228</v>
      </c>
      <c r="G5976" s="47" t="s">
        <v>97</v>
      </c>
      <c r="H5976" s="47" t="s">
        <v>2232</v>
      </c>
      <c r="I5976" s="47" t="n">
        <v>5</v>
      </c>
    </row>
    <row r="5977" customFormat="false" ht="15" hidden="false" customHeight="false" outlineLevel="0" collapsed="false">
      <c r="A5977" s="47" t="s">
        <v>8218</v>
      </c>
      <c r="B5977" s="47" t="s">
        <v>1475</v>
      </c>
      <c r="C5977" s="48" t="n">
        <v>46136</v>
      </c>
      <c r="D5977" s="47" t="s">
        <v>75</v>
      </c>
      <c r="E5977" s="47" t="s">
        <v>62</v>
      </c>
      <c r="F5977" s="47" t="s">
        <v>2228</v>
      </c>
      <c r="G5977" s="47" t="s">
        <v>98</v>
      </c>
      <c r="H5977" s="47" t="s">
        <v>2382</v>
      </c>
      <c r="I5977" s="47" t="n">
        <v>16</v>
      </c>
    </row>
    <row r="5978" customFormat="false" ht="15" hidden="false" customHeight="false" outlineLevel="0" collapsed="false">
      <c r="A5978" s="47" t="s">
        <v>8219</v>
      </c>
      <c r="B5978" s="47" t="s">
        <v>1476</v>
      </c>
      <c r="C5978" s="48" t="n">
        <v>46136</v>
      </c>
      <c r="D5978" s="47" t="s">
        <v>73</v>
      </c>
      <c r="E5978" s="47" t="s">
        <v>63</v>
      </c>
      <c r="F5978" s="47" t="s">
        <v>2255</v>
      </c>
      <c r="G5978" s="47" t="s">
        <v>97</v>
      </c>
      <c r="H5978" s="47" t="s">
        <v>2232</v>
      </c>
      <c r="I5978" s="47" t="n">
        <v>5</v>
      </c>
    </row>
    <row r="5979" customFormat="false" ht="15" hidden="false" customHeight="false" outlineLevel="0" collapsed="false">
      <c r="A5979" s="47" t="s">
        <v>8220</v>
      </c>
      <c r="B5979" s="47" t="s">
        <v>1476</v>
      </c>
      <c r="C5979" s="48" t="n">
        <v>46136</v>
      </c>
      <c r="D5979" s="47" t="s">
        <v>73</v>
      </c>
      <c r="E5979" s="47" t="s">
        <v>63</v>
      </c>
      <c r="F5979" s="47" t="s">
        <v>2255</v>
      </c>
      <c r="G5979" s="47" t="s">
        <v>97</v>
      </c>
      <c r="H5979" s="47" t="s">
        <v>2232</v>
      </c>
      <c r="I5979" s="47" t="n">
        <v>4</v>
      </c>
    </row>
    <row r="5980" customFormat="false" ht="15" hidden="false" customHeight="false" outlineLevel="0" collapsed="false">
      <c r="A5980" s="47" t="s">
        <v>8221</v>
      </c>
      <c r="B5980" s="47" t="s">
        <v>1476</v>
      </c>
      <c r="C5980" s="48" t="n">
        <v>46136</v>
      </c>
      <c r="D5980" s="47" t="s">
        <v>73</v>
      </c>
      <c r="E5980" s="47" t="s">
        <v>63</v>
      </c>
      <c r="F5980" s="47" t="s">
        <v>2255</v>
      </c>
      <c r="G5980" s="47" t="s">
        <v>97</v>
      </c>
      <c r="H5980" s="47" t="s">
        <v>2232</v>
      </c>
      <c r="I5980" s="47" t="n">
        <v>3</v>
      </c>
    </row>
    <row r="5981" customFormat="false" ht="15" hidden="false" customHeight="false" outlineLevel="0" collapsed="false">
      <c r="A5981" s="47" t="s">
        <v>8222</v>
      </c>
      <c r="B5981" s="47" t="s">
        <v>1476</v>
      </c>
      <c r="C5981" s="48" t="n">
        <v>46136</v>
      </c>
      <c r="D5981" s="47" t="s">
        <v>73</v>
      </c>
      <c r="E5981" s="47" t="s">
        <v>63</v>
      </c>
      <c r="F5981" s="47" t="s">
        <v>2255</v>
      </c>
      <c r="G5981" s="47" t="s">
        <v>97</v>
      </c>
      <c r="H5981" s="47" t="s">
        <v>2232</v>
      </c>
      <c r="I5981" s="47" t="n">
        <v>4</v>
      </c>
    </row>
    <row r="5982" customFormat="false" ht="15" hidden="false" customHeight="false" outlineLevel="0" collapsed="false">
      <c r="A5982" s="47" t="s">
        <v>8223</v>
      </c>
      <c r="B5982" s="47" t="s">
        <v>1476</v>
      </c>
      <c r="C5982" s="48" t="n">
        <v>46136</v>
      </c>
      <c r="D5982" s="47" t="s">
        <v>73</v>
      </c>
      <c r="E5982" s="47" t="s">
        <v>63</v>
      </c>
      <c r="F5982" s="47" t="s">
        <v>2255</v>
      </c>
      <c r="G5982" s="47" t="s">
        <v>97</v>
      </c>
      <c r="H5982" s="47" t="s">
        <v>2232</v>
      </c>
      <c r="I5982" s="47" t="n">
        <v>5</v>
      </c>
    </row>
    <row r="5983" customFormat="false" ht="15" hidden="false" customHeight="false" outlineLevel="0" collapsed="false">
      <c r="A5983" s="47" t="s">
        <v>8224</v>
      </c>
      <c r="B5983" s="47" t="s">
        <v>1478</v>
      </c>
      <c r="C5983" s="48" t="n">
        <v>46136</v>
      </c>
      <c r="D5983" s="47" t="s">
        <v>74</v>
      </c>
      <c r="E5983" s="47" t="s">
        <v>63</v>
      </c>
      <c r="F5983" s="47" t="s">
        <v>2255</v>
      </c>
      <c r="G5983" s="47" t="s">
        <v>93</v>
      </c>
      <c r="H5983" s="47" t="s">
        <v>2253</v>
      </c>
      <c r="I5983" s="47" t="n">
        <v>56</v>
      </c>
    </row>
    <row r="5984" customFormat="false" ht="15" hidden="false" customHeight="false" outlineLevel="0" collapsed="false">
      <c r="A5984" s="47" t="s">
        <v>8225</v>
      </c>
      <c r="B5984" s="47" t="s">
        <v>1478</v>
      </c>
      <c r="C5984" s="48" t="n">
        <v>46136</v>
      </c>
      <c r="D5984" s="47" t="s">
        <v>74</v>
      </c>
      <c r="E5984" s="47" t="s">
        <v>63</v>
      </c>
      <c r="F5984" s="47" t="s">
        <v>2255</v>
      </c>
      <c r="G5984" s="47" t="s">
        <v>93</v>
      </c>
      <c r="H5984" s="47" t="s">
        <v>2253</v>
      </c>
      <c r="I5984" s="47" t="n">
        <v>77</v>
      </c>
    </row>
    <row r="5985" customFormat="false" ht="15" hidden="false" customHeight="false" outlineLevel="0" collapsed="false">
      <c r="A5985" s="47" t="s">
        <v>8226</v>
      </c>
      <c r="B5985" s="47" t="s">
        <v>1478</v>
      </c>
      <c r="C5985" s="48" t="n">
        <v>46136</v>
      </c>
      <c r="D5985" s="47" t="s">
        <v>74</v>
      </c>
      <c r="E5985" s="47" t="s">
        <v>63</v>
      </c>
      <c r="F5985" s="47" t="s">
        <v>2252</v>
      </c>
      <c r="G5985" s="47" t="s">
        <v>96</v>
      </c>
      <c r="H5985" s="47" t="s">
        <v>2270</v>
      </c>
      <c r="I5985" s="47" t="n">
        <v>33</v>
      </c>
    </row>
    <row r="5986" customFormat="false" ht="15" hidden="false" customHeight="false" outlineLevel="0" collapsed="false">
      <c r="A5986" s="47" t="s">
        <v>8227</v>
      </c>
      <c r="B5986" s="47" t="s">
        <v>1478</v>
      </c>
      <c r="C5986" s="48" t="n">
        <v>46136</v>
      </c>
      <c r="D5986" s="47" t="s">
        <v>74</v>
      </c>
      <c r="E5986" s="47" t="s">
        <v>63</v>
      </c>
      <c r="F5986" s="47" t="s">
        <v>2252</v>
      </c>
      <c r="G5986" s="47" t="s">
        <v>97</v>
      </c>
      <c r="H5986" s="47" t="s">
        <v>2232</v>
      </c>
      <c r="I5986" s="47" t="n">
        <v>2</v>
      </c>
    </row>
    <row r="5987" customFormat="false" ht="15" hidden="false" customHeight="false" outlineLevel="0" collapsed="false">
      <c r="A5987" s="47" t="s">
        <v>8228</v>
      </c>
      <c r="B5987" s="47" t="s">
        <v>1478</v>
      </c>
      <c r="C5987" s="48" t="n">
        <v>46136</v>
      </c>
      <c r="D5987" s="47" t="s">
        <v>74</v>
      </c>
      <c r="E5987" s="47" t="s">
        <v>63</v>
      </c>
      <c r="F5987" s="47" t="s">
        <v>2255</v>
      </c>
      <c r="G5987" s="47" t="s">
        <v>97</v>
      </c>
      <c r="H5987" s="47" t="s">
        <v>2232</v>
      </c>
      <c r="I5987" s="47" t="n">
        <v>4</v>
      </c>
    </row>
    <row r="5988" customFormat="false" ht="15" hidden="false" customHeight="false" outlineLevel="0" collapsed="false">
      <c r="A5988" s="47" t="s">
        <v>8229</v>
      </c>
      <c r="B5988" s="47" t="s">
        <v>1478</v>
      </c>
      <c r="C5988" s="48" t="n">
        <v>46136</v>
      </c>
      <c r="D5988" s="47" t="s">
        <v>74</v>
      </c>
      <c r="E5988" s="47" t="s">
        <v>63</v>
      </c>
      <c r="F5988" s="47" t="s">
        <v>2255</v>
      </c>
      <c r="G5988" s="47" t="s">
        <v>97</v>
      </c>
      <c r="H5988" s="47" t="s">
        <v>2232</v>
      </c>
      <c r="I5988" s="47" t="n">
        <v>4</v>
      </c>
    </row>
    <row r="5989" customFormat="false" ht="15" hidden="false" customHeight="false" outlineLevel="0" collapsed="false">
      <c r="A5989" s="47" t="s">
        <v>8230</v>
      </c>
      <c r="B5989" s="47" t="s">
        <v>1478</v>
      </c>
      <c r="C5989" s="48" t="n">
        <v>46136</v>
      </c>
      <c r="D5989" s="47" t="s">
        <v>74</v>
      </c>
      <c r="E5989" s="47" t="s">
        <v>63</v>
      </c>
      <c r="F5989" s="47" t="s">
        <v>2255</v>
      </c>
      <c r="G5989" s="47" t="s">
        <v>97</v>
      </c>
      <c r="H5989" s="47" t="s">
        <v>2232</v>
      </c>
      <c r="I5989" s="47" t="n">
        <v>2</v>
      </c>
    </row>
    <row r="5990" customFormat="false" ht="15" hidden="false" customHeight="false" outlineLevel="0" collapsed="false">
      <c r="A5990" s="47" t="s">
        <v>8231</v>
      </c>
      <c r="B5990" s="47" t="s">
        <v>1478</v>
      </c>
      <c r="C5990" s="48" t="n">
        <v>46136</v>
      </c>
      <c r="D5990" s="47" t="s">
        <v>74</v>
      </c>
      <c r="E5990" s="47" t="s">
        <v>63</v>
      </c>
      <c r="F5990" s="47" t="s">
        <v>2260</v>
      </c>
      <c r="G5990" s="47" t="s">
        <v>97</v>
      </c>
      <c r="H5990" s="47" t="s">
        <v>2232</v>
      </c>
      <c r="I5990" s="47" t="n">
        <v>5</v>
      </c>
    </row>
    <row r="5991" customFormat="false" ht="15" hidden="false" customHeight="false" outlineLevel="0" collapsed="false">
      <c r="A5991" s="47" t="s">
        <v>8232</v>
      </c>
      <c r="B5991" s="47" t="s">
        <v>1478</v>
      </c>
      <c r="C5991" s="48" t="n">
        <v>46136</v>
      </c>
      <c r="D5991" s="47" t="s">
        <v>74</v>
      </c>
      <c r="E5991" s="47" t="s">
        <v>63</v>
      </c>
      <c r="F5991" s="47" t="s">
        <v>2252</v>
      </c>
      <c r="G5991" s="47" t="s">
        <v>97</v>
      </c>
      <c r="H5991" s="47" t="s">
        <v>2232</v>
      </c>
      <c r="I5991" s="47" t="n">
        <v>4</v>
      </c>
    </row>
    <row r="5992" customFormat="false" ht="15" hidden="false" customHeight="false" outlineLevel="0" collapsed="false">
      <c r="A5992" s="47" t="s">
        <v>8233</v>
      </c>
      <c r="B5992" s="47" t="s">
        <v>1478</v>
      </c>
      <c r="C5992" s="48" t="n">
        <v>46136</v>
      </c>
      <c r="D5992" s="47" t="s">
        <v>74</v>
      </c>
      <c r="E5992" s="47" t="s">
        <v>63</v>
      </c>
      <c r="F5992" s="47" t="s">
        <v>2252</v>
      </c>
      <c r="G5992" s="47" t="s">
        <v>97</v>
      </c>
      <c r="H5992" s="47" t="s">
        <v>2232</v>
      </c>
      <c r="I5992" s="47" t="n">
        <v>2</v>
      </c>
    </row>
    <row r="5993" customFormat="false" ht="15" hidden="false" customHeight="false" outlineLevel="0" collapsed="false">
      <c r="A5993" s="47" t="s">
        <v>8234</v>
      </c>
      <c r="B5993" s="47" t="s">
        <v>1479</v>
      </c>
      <c r="C5993" s="48" t="n">
        <v>46136</v>
      </c>
      <c r="D5993" s="47" t="s">
        <v>75</v>
      </c>
      <c r="E5993" s="47" t="s">
        <v>63</v>
      </c>
      <c r="F5993" s="47" t="s">
        <v>2252</v>
      </c>
      <c r="G5993" s="47" t="s">
        <v>97</v>
      </c>
      <c r="H5993" s="47" t="s">
        <v>2232</v>
      </c>
      <c r="I5993" s="47" t="n">
        <v>3</v>
      </c>
    </row>
    <row r="5994" customFormat="false" ht="15" hidden="false" customHeight="false" outlineLevel="0" collapsed="false">
      <c r="A5994" s="47" t="s">
        <v>8235</v>
      </c>
      <c r="B5994" s="47" t="s">
        <v>1479</v>
      </c>
      <c r="C5994" s="48" t="n">
        <v>46136</v>
      </c>
      <c r="D5994" s="47" t="s">
        <v>75</v>
      </c>
      <c r="E5994" s="47" t="s">
        <v>63</v>
      </c>
      <c r="F5994" s="47" t="s">
        <v>2252</v>
      </c>
      <c r="G5994" s="47" t="s">
        <v>97</v>
      </c>
      <c r="H5994" s="47" t="s">
        <v>2232</v>
      </c>
      <c r="I5994" s="47" t="n">
        <v>3</v>
      </c>
    </row>
    <row r="5995" customFormat="false" ht="15" hidden="false" customHeight="false" outlineLevel="0" collapsed="false">
      <c r="A5995" s="47" t="s">
        <v>8236</v>
      </c>
      <c r="B5995" s="47" t="s">
        <v>1479</v>
      </c>
      <c r="C5995" s="48" t="n">
        <v>46136</v>
      </c>
      <c r="D5995" s="47" t="s">
        <v>75</v>
      </c>
      <c r="E5995" s="47" t="s">
        <v>63</v>
      </c>
      <c r="F5995" s="47" t="s">
        <v>2255</v>
      </c>
      <c r="G5995" s="47" t="s">
        <v>97</v>
      </c>
      <c r="H5995" s="47" t="s">
        <v>2232</v>
      </c>
      <c r="I5995" s="47" t="n">
        <v>3</v>
      </c>
    </row>
    <row r="5996" customFormat="false" ht="15" hidden="false" customHeight="false" outlineLevel="0" collapsed="false">
      <c r="A5996" s="47" t="s">
        <v>8237</v>
      </c>
      <c r="B5996" s="47" t="s">
        <v>1479</v>
      </c>
      <c r="C5996" s="48" t="n">
        <v>46136</v>
      </c>
      <c r="D5996" s="47" t="s">
        <v>75</v>
      </c>
      <c r="E5996" s="47" t="s">
        <v>63</v>
      </c>
      <c r="F5996" s="47" t="s">
        <v>2255</v>
      </c>
      <c r="G5996" s="47" t="s">
        <v>97</v>
      </c>
      <c r="H5996" s="47" t="s">
        <v>2232</v>
      </c>
      <c r="I5996" s="47" t="n">
        <v>3</v>
      </c>
    </row>
    <row r="5997" customFormat="false" ht="15" hidden="false" customHeight="false" outlineLevel="0" collapsed="false">
      <c r="A5997" s="47" t="s">
        <v>8238</v>
      </c>
      <c r="B5997" s="47" t="s">
        <v>1479</v>
      </c>
      <c r="C5997" s="48" t="n">
        <v>46136</v>
      </c>
      <c r="D5997" s="47" t="s">
        <v>75</v>
      </c>
      <c r="E5997" s="47" t="s">
        <v>63</v>
      </c>
      <c r="F5997" s="47" t="s">
        <v>2255</v>
      </c>
      <c r="G5997" s="47" t="s">
        <v>97</v>
      </c>
      <c r="H5997" s="47" t="s">
        <v>2232</v>
      </c>
      <c r="I5997" s="47" t="n">
        <v>2</v>
      </c>
    </row>
    <row r="5998" customFormat="false" ht="15" hidden="false" customHeight="false" outlineLevel="0" collapsed="false">
      <c r="A5998" s="47" t="s">
        <v>8239</v>
      </c>
      <c r="B5998" s="47" t="s">
        <v>1479</v>
      </c>
      <c r="C5998" s="48" t="n">
        <v>46136</v>
      </c>
      <c r="D5998" s="47" t="s">
        <v>75</v>
      </c>
      <c r="E5998" s="47" t="s">
        <v>63</v>
      </c>
      <c r="F5998" s="47" t="s">
        <v>2260</v>
      </c>
      <c r="G5998" s="47" t="s">
        <v>97</v>
      </c>
      <c r="H5998" s="47" t="s">
        <v>2232</v>
      </c>
      <c r="I5998" s="47" t="n">
        <v>3</v>
      </c>
    </row>
    <row r="5999" customFormat="false" ht="15" hidden="false" customHeight="false" outlineLevel="0" collapsed="false">
      <c r="A5999" s="47" t="s">
        <v>8240</v>
      </c>
      <c r="B5999" s="47" t="s">
        <v>1479</v>
      </c>
      <c r="C5999" s="48" t="n">
        <v>46136</v>
      </c>
      <c r="D5999" s="47" t="s">
        <v>75</v>
      </c>
      <c r="E5999" s="47" t="s">
        <v>63</v>
      </c>
      <c r="F5999" s="47" t="s">
        <v>2255</v>
      </c>
      <c r="G5999" s="47" t="s">
        <v>97</v>
      </c>
      <c r="H5999" s="47" t="s">
        <v>2232</v>
      </c>
      <c r="I5999" s="47" t="n">
        <v>2</v>
      </c>
    </row>
    <row r="6000" customFormat="false" ht="15" hidden="false" customHeight="false" outlineLevel="0" collapsed="false">
      <c r="A6000" s="47" t="s">
        <v>8241</v>
      </c>
      <c r="B6000" s="47" t="s">
        <v>1479</v>
      </c>
      <c r="C6000" s="48" t="n">
        <v>46136</v>
      </c>
      <c r="D6000" s="47" t="s">
        <v>75</v>
      </c>
      <c r="E6000" s="47" t="s">
        <v>63</v>
      </c>
      <c r="F6000" s="47" t="s">
        <v>2260</v>
      </c>
      <c r="G6000" s="47" t="s">
        <v>97</v>
      </c>
      <c r="H6000" s="47" t="s">
        <v>2232</v>
      </c>
      <c r="I6000" s="47" t="n">
        <v>3</v>
      </c>
    </row>
    <row r="6001" customFormat="false" ht="15" hidden="false" customHeight="false" outlineLevel="0" collapsed="false">
      <c r="A6001" s="47" t="s">
        <v>8242</v>
      </c>
      <c r="B6001" s="47" t="s">
        <v>1480</v>
      </c>
      <c r="C6001" s="48" t="n">
        <v>46136</v>
      </c>
      <c r="D6001" s="47" t="s">
        <v>73</v>
      </c>
      <c r="E6001" s="47" t="s">
        <v>64</v>
      </c>
      <c r="F6001" s="47" t="s">
        <v>2278</v>
      </c>
      <c r="G6001" s="47" t="s">
        <v>95</v>
      </c>
      <c r="H6001" s="47" t="s">
        <v>2245</v>
      </c>
      <c r="I6001" s="47" t="n">
        <v>17</v>
      </c>
    </row>
    <row r="6002" customFormat="false" ht="15" hidden="false" customHeight="false" outlineLevel="0" collapsed="false">
      <c r="A6002" s="47" t="s">
        <v>8243</v>
      </c>
      <c r="B6002" s="47" t="s">
        <v>1480</v>
      </c>
      <c r="C6002" s="48" t="n">
        <v>46136</v>
      </c>
      <c r="D6002" s="47" t="s">
        <v>73</v>
      </c>
      <c r="E6002" s="47" t="s">
        <v>64</v>
      </c>
      <c r="F6002" s="47" t="s">
        <v>2278</v>
      </c>
      <c r="G6002" s="47" t="s">
        <v>97</v>
      </c>
      <c r="H6002" s="47" t="s">
        <v>2232</v>
      </c>
      <c r="I6002" s="47" t="n">
        <v>4</v>
      </c>
    </row>
    <row r="6003" customFormat="false" ht="15" hidden="false" customHeight="false" outlineLevel="0" collapsed="false">
      <c r="A6003" s="47" t="s">
        <v>8244</v>
      </c>
      <c r="B6003" s="47" t="s">
        <v>1480</v>
      </c>
      <c r="C6003" s="48" t="n">
        <v>46136</v>
      </c>
      <c r="D6003" s="47" t="s">
        <v>73</v>
      </c>
      <c r="E6003" s="47" t="s">
        <v>64</v>
      </c>
      <c r="F6003" s="47" t="s">
        <v>2280</v>
      </c>
      <c r="G6003" s="47" t="s">
        <v>97</v>
      </c>
      <c r="H6003" s="47" t="s">
        <v>2232</v>
      </c>
      <c r="I6003" s="47" t="n">
        <v>5</v>
      </c>
    </row>
    <row r="6004" customFormat="false" ht="15" hidden="false" customHeight="false" outlineLevel="0" collapsed="false">
      <c r="A6004" s="47" t="s">
        <v>8245</v>
      </c>
      <c r="B6004" s="47" t="s">
        <v>1480</v>
      </c>
      <c r="C6004" s="48" t="n">
        <v>46136</v>
      </c>
      <c r="D6004" s="47" t="s">
        <v>73</v>
      </c>
      <c r="E6004" s="47" t="s">
        <v>64</v>
      </c>
      <c r="F6004" s="47" t="s">
        <v>2278</v>
      </c>
      <c r="G6004" s="47" t="s">
        <v>97</v>
      </c>
      <c r="H6004" s="47" t="s">
        <v>2232</v>
      </c>
      <c r="I6004" s="47" t="n">
        <v>4</v>
      </c>
    </row>
    <row r="6005" customFormat="false" ht="15" hidden="false" customHeight="false" outlineLevel="0" collapsed="false">
      <c r="A6005" s="47" t="s">
        <v>8246</v>
      </c>
      <c r="B6005" s="47" t="s">
        <v>1480</v>
      </c>
      <c r="C6005" s="48" t="n">
        <v>46136</v>
      </c>
      <c r="D6005" s="47" t="s">
        <v>73</v>
      </c>
      <c r="E6005" s="47" t="s">
        <v>64</v>
      </c>
      <c r="F6005" s="47" t="s">
        <v>2280</v>
      </c>
      <c r="G6005" s="47" t="s">
        <v>97</v>
      </c>
      <c r="H6005" s="47" t="s">
        <v>2232</v>
      </c>
      <c r="I6005" s="47" t="n">
        <v>6</v>
      </c>
    </row>
    <row r="6006" customFormat="false" ht="15" hidden="false" customHeight="false" outlineLevel="0" collapsed="false">
      <c r="A6006" s="47" t="s">
        <v>8247</v>
      </c>
      <c r="B6006" s="47" t="s">
        <v>1480</v>
      </c>
      <c r="C6006" s="48" t="n">
        <v>46136</v>
      </c>
      <c r="D6006" s="47" t="s">
        <v>73</v>
      </c>
      <c r="E6006" s="47" t="s">
        <v>64</v>
      </c>
      <c r="F6006" s="47" t="s">
        <v>2280</v>
      </c>
      <c r="G6006" s="47" t="s">
        <v>97</v>
      </c>
      <c r="H6006" s="47" t="s">
        <v>2232</v>
      </c>
      <c r="I6006" s="47" t="n">
        <v>7</v>
      </c>
    </row>
    <row r="6007" customFormat="false" ht="15" hidden="false" customHeight="false" outlineLevel="0" collapsed="false">
      <c r="A6007" s="47" t="s">
        <v>8248</v>
      </c>
      <c r="B6007" s="47" t="s">
        <v>1480</v>
      </c>
      <c r="C6007" s="48" t="n">
        <v>46136</v>
      </c>
      <c r="D6007" s="47" t="s">
        <v>73</v>
      </c>
      <c r="E6007" s="47" t="s">
        <v>64</v>
      </c>
      <c r="F6007" s="47" t="s">
        <v>2278</v>
      </c>
      <c r="G6007" s="47" t="s">
        <v>97</v>
      </c>
      <c r="H6007" s="47" t="s">
        <v>2232</v>
      </c>
      <c r="I6007" s="47" t="n">
        <v>6</v>
      </c>
    </row>
    <row r="6008" customFormat="false" ht="15" hidden="false" customHeight="false" outlineLevel="0" collapsed="false">
      <c r="A6008" s="47" t="s">
        <v>8249</v>
      </c>
      <c r="B6008" s="47" t="s">
        <v>1482</v>
      </c>
      <c r="C6008" s="48" t="n">
        <v>46136</v>
      </c>
      <c r="D6008" s="47" t="s">
        <v>74</v>
      </c>
      <c r="E6008" s="47" t="s">
        <v>64</v>
      </c>
      <c r="F6008" s="47" t="s">
        <v>2280</v>
      </c>
      <c r="G6008" s="47" t="s">
        <v>97</v>
      </c>
      <c r="H6008" s="47" t="s">
        <v>2232</v>
      </c>
      <c r="I6008" s="47" t="n">
        <v>7</v>
      </c>
    </row>
    <row r="6009" customFormat="false" ht="15" hidden="false" customHeight="false" outlineLevel="0" collapsed="false">
      <c r="A6009" s="47" t="s">
        <v>8250</v>
      </c>
      <c r="B6009" s="47" t="s">
        <v>1482</v>
      </c>
      <c r="C6009" s="48" t="n">
        <v>46136</v>
      </c>
      <c r="D6009" s="47" t="s">
        <v>74</v>
      </c>
      <c r="E6009" s="47" t="s">
        <v>64</v>
      </c>
      <c r="F6009" s="47" t="s">
        <v>2278</v>
      </c>
      <c r="G6009" s="47" t="s">
        <v>97</v>
      </c>
      <c r="H6009" s="47" t="s">
        <v>2232</v>
      </c>
      <c r="I6009" s="47" t="n">
        <v>7</v>
      </c>
    </row>
    <row r="6010" customFormat="false" ht="15" hidden="false" customHeight="false" outlineLevel="0" collapsed="false">
      <c r="A6010" s="47" t="s">
        <v>8251</v>
      </c>
      <c r="B6010" s="47" t="s">
        <v>1482</v>
      </c>
      <c r="C6010" s="48" t="n">
        <v>46136</v>
      </c>
      <c r="D6010" s="47" t="s">
        <v>74</v>
      </c>
      <c r="E6010" s="47" t="s">
        <v>64</v>
      </c>
      <c r="F6010" s="47" t="s">
        <v>2280</v>
      </c>
      <c r="G6010" s="47" t="s">
        <v>97</v>
      </c>
      <c r="H6010" s="47" t="s">
        <v>2232</v>
      </c>
      <c r="I6010" s="47" t="n">
        <v>5</v>
      </c>
    </row>
    <row r="6011" customFormat="false" ht="15" hidden="false" customHeight="false" outlineLevel="0" collapsed="false">
      <c r="A6011" s="47" t="s">
        <v>8252</v>
      </c>
      <c r="B6011" s="47" t="s">
        <v>1482</v>
      </c>
      <c r="C6011" s="48" t="n">
        <v>46136</v>
      </c>
      <c r="D6011" s="47" t="s">
        <v>74</v>
      </c>
      <c r="E6011" s="47" t="s">
        <v>64</v>
      </c>
      <c r="F6011" s="47" t="s">
        <v>2280</v>
      </c>
      <c r="G6011" s="47" t="s">
        <v>97</v>
      </c>
      <c r="H6011" s="47" t="s">
        <v>2232</v>
      </c>
      <c r="I6011" s="47" t="n">
        <v>2</v>
      </c>
    </row>
    <row r="6012" customFormat="false" ht="15" hidden="false" customHeight="false" outlineLevel="0" collapsed="false">
      <c r="A6012" s="47" t="s">
        <v>8253</v>
      </c>
      <c r="B6012" s="47" t="s">
        <v>1483</v>
      </c>
      <c r="C6012" s="48" t="n">
        <v>46136</v>
      </c>
      <c r="D6012" s="47" t="s">
        <v>73</v>
      </c>
      <c r="E6012" s="47" t="s">
        <v>65</v>
      </c>
      <c r="F6012" s="47" t="s">
        <v>2284</v>
      </c>
      <c r="G6012" s="47" t="s">
        <v>97</v>
      </c>
      <c r="H6012" s="47" t="s">
        <v>2232</v>
      </c>
      <c r="I6012" s="47" t="n">
        <v>2</v>
      </c>
    </row>
    <row r="6013" customFormat="false" ht="15" hidden="false" customHeight="false" outlineLevel="0" collapsed="false">
      <c r="A6013" s="47" t="s">
        <v>8254</v>
      </c>
      <c r="B6013" s="47" t="s">
        <v>1483</v>
      </c>
      <c r="C6013" s="48" t="n">
        <v>46136</v>
      </c>
      <c r="D6013" s="47" t="s">
        <v>73</v>
      </c>
      <c r="E6013" s="47" t="s">
        <v>65</v>
      </c>
      <c r="F6013" s="47" t="s">
        <v>2289</v>
      </c>
      <c r="G6013" s="47" t="s">
        <v>97</v>
      </c>
      <c r="H6013" s="47" t="s">
        <v>2232</v>
      </c>
      <c r="I6013" s="47" t="n">
        <v>5</v>
      </c>
    </row>
    <row r="6014" customFormat="false" ht="15" hidden="false" customHeight="false" outlineLevel="0" collapsed="false">
      <c r="A6014" s="47" t="s">
        <v>8255</v>
      </c>
      <c r="B6014" s="47" t="s">
        <v>1483</v>
      </c>
      <c r="C6014" s="48" t="n">
        <v>46136</v>
      </c>
      <c r="D6014" s="47" t="s">
        <v>73</v>
      </c>
      <c r="E6014" s="47" t="s">
        <v>65</v>
      </c>
      <c r="F6014" s="47" t="s">
        <v>2284</v>
      </c>
      <c r="G6014" s="47" t="s">
        <v>97</v>
      </c>
      <c r="H6014" s="47" t="s">
        <v>2232</v>
      </c>
      <c r="I6014" s="47" t="n">
        <v>2</v>
      </c>
    </row>
    <row r="6015" customFormat="false" ht="15" hidden="false" customHeight="false" outlineLevel="0" collapsed="false">
      <c r="A6015" s="47" t="s">
        <v>8256</v>
      </c>
      <c r="B6015" s="47" t="s">
        <v>1483</v>
      </c>
      <c r="C6015" s="48" t="n">
        <v>46136</v>
      </c>
      <c r="D6015" s="47" t="s">
        <v>73</v>
      </c>
      <c r="E6015" s="47" t="s">
        <v>65</v>
      </c>
      <c r="F6015" s="47" t="s">
        <v>2284</v>
      </c>
      <c r="G6015" s="47" t="s">
        <v>97</v>
      </c>
      <c r="H6015" s="47" t="s">
        <v>2232</v>
      </c>
      <c r="I6015" s="47" t="n">
        <v>5</v>
      </c>
    </row>
    <row r="6016" customFormat="false" ht="15" hidden="false" customHeight="false" outlineLevel="0" collapsed="false">
      <c r="A6016" s="47" t="s">
        <v>8257</v>
      </c>
      <c r="B6016" s="47" t="s">
        <v>1484</v>
      </c>
      <c r="C6016" s="48" t="n">
        <v>46136</v>
      </c>
      <c r="D6016" s="47" t="s">
        <v>74</v>
      </c>
      <c r="E6016" s="47" t="s">
        <v>65</v>
      </c>
      <c r="F6016" s="47" t="s">
        <v>2289</v>
      </c>
      <c r="G6016" s="47" t="s">
        <v>93</v>
      </c>
      <c r="H6016" s="47" t="s">
        <v>2253</v>
      </c>
      <c r="I6016" s="47" t="n">
        <v>26</v>
      </c>
    </row>
    <row r="6017" customFormat="false" ht="15" hidden="false" customHeight="false" outlineLevel="0" collapsed="false">
      <c r="A6017" s="47" t="s">
        <v>8258</v>
      </c>
      <c r="B6017" s="47" t="s">
        <v>1484</v>
      </c>
      <c r="C6017" s="48" t="n">
        <v>46136</v>
      </c>
      <c r="D6017" s="47" t="s">
        <v>74</v>
      </c>
      <c r="E6017" s="47" t="s">
        <v>65</v>
      </c>
      <c r="F6017" s="47" t="s">
        <v>2289</v>
      </c>
      <c r="G6017" s="47" t="s">
        <v>97</v>
      </c>
      <c r="H6017" s="47" t="s">
        <v>2232</v>
      </c>
      <c r="I6017" s="47" t="n">
        <v>4</v>
      </c>
    </row>
    <row r="6018" customFormat="false" ht="15" hidden="false" customHeight="false" outlineLevel="0" collapsed="false">
      <c r="A6018" s="47" t="s">
        <v>8259</v>
      </c>
      <c r="B6018" s="47" t="s">
        <v>1484</v>
      </c>
      <c r="C6018" s="48" t="n">
        <v>46136</v>
      </c>
      <c r="D6018" s="47" t="s">
        <v>74</v>
      </c>
      <c r="E6018" s="47" t="s">
        <v>65</v>
      </c>
      <c r="F6018" s="47" t="s">
        <v>2284</v>
      </c>
      <c r="G6018" s="47" t="s">
        <v>97</v>
      </c>
      <c r="H6018" s="47" t="s">
        <v>2232</v>
      </c>
      <c r="I6018" s="47" t="n">
        <v>2</v>
      </c>
    </row>
    <row r="6019" customFormat="false" ht="15" hidden="false" customHeight="false" outlineLevel="0" collapsed="false">
      <c r="A6019" s="47" t="s">
        <v>8260</v>
      </c>
      <c r="B6019" s="47" t="s">
        <v>1484</v>
      </c>
      <c r="C6019" s="48" t="n">
        <v>46136</v>
      </c>
      <c r="D6019" s="47" t="s">
        <v>74</v>
      </c>
      <c r="E6019" s="47" t="s">
        <v>65</v>
      </c>
      <c r="F6019" s="47" t="s">
        <v>2289</v>
      </c>
      <c r="G6019" s="47" t="s">
        <v>97</v>
      </c>
      <c r="H6019" s="47" t="s">
        <v>2232</v>
      </c>
      <c r="I6019" s="47" t="n">
        <v>5</v>
      </c>
    </row>
    <row r="6020" customFormat="false" ht="15" hidden="false" customHeight="false" outlineLevel="0" collapsed="false">
      <c r="A6020" s="47" t="s">
        <v>8261</v>
      </c>
      <c r="B6020" s="47" t="s">
        <v>1484</v>
      </c>
      <c r="C6020" s="48" t="n">
        <v>46136</v>
      </c>
      <c r="D6020" s="47" t="s">
        <v>74</v>
      </c>
      <c r="E6020" s="47" t="s">
        <v>65</v>
      </c>
      <c r="F6020" s="47" t="s">
        <v>2284</v>
      </c>
      <c r="G6020" s="47" t="s">
        <v>97</v>
      </c>
      <c r="H6020" s="47" t="s">
        <v>2232</v>
      </c>
      <c r="I6020" s="47" t="n">
        <v>3</v>
      </c>
    </row>
    <row r="6021" customFormat="false" ht="15" hidden="false" customHeight="false" outlineLevel="0" collapsed="false">
      <c r="A6021" s="47" t="s">
        <v>8262</v>
      </c>
      <c r="B6021" s="47" t="s">
        <v>1484</v>
      </c>
      <c r="C6021" s="48" t="n">
        <v>46136</v>
      </c>
      <c r="D6021" s="47" t="s">
        <v>74</v>
      </c>
      <c r="E6021" s="47" t="s">
        <v>65</v>
      </c>
      <c r="F6021" s="47" t="s">
        <v>2289</v>
      </c>
      <c r="G6021" s="47" t="s">
        <v>97</v>
      </c>
      <c r="H6021" s="47" t="s">
        <v>2232</v>
      </c>
      <c r="I6021" s="47" t="n">
        <v>2</v>
      </c>
    </row>
    <row r="6022" customFormat="false" ht="15" hidden="false" customHeight="false" outlineLevel="0" collapsed="false">
      <c r="A6022" s="47" t="s">
        <v>8263</v>
      </c>
      <c r="B6022" s="47" t="s">
        <v>1485</v>
      </c>
      <c r="C6022" s="48" t="n">
        <v>46136</v>
      </c>
      <c r="D6022" s="47" t="s">
        <v>75</v>
      </c>
      <c r="E6022" s="47" t="s">
        <v>65</v>
      </c>
      <c r="F6022" s="47" t="s">
        <v>2284</v>
      </c>
      <c r="G6022" s="47" t="s">
        <v>95</v>
      </c>
      <c r="H6022" s="47" t="s">
        <v>2245</v>
      </c>
      <c r="I6022" s="47" t="n">
        <v>12</v>
      </c>
    </row>
    <row r="6023" customFormat="false" ht="15" hidden="false" customHeight="false" outlineLevel="0" collapsed="false">
      <c r="A6023" s="47" t="s">
        <v>8264</v>
      </c>
      <c r="B6023" s="47" t="s">
        <v>1485</v>
      </c>
      <c r="C6023" s="48" t="n">
        <v>46136</v>
      </c>
      <c r="D6023" s="47" t="s">
        <v>75</v>
      </c>
      <c r="E6023" s="47" t="s">
        <v>65</v>
      </c>
      <c r="F6023" s="47" t="s">
        <v>2284</v>
      </c>
      <c r="G6023" s="47" t="s">
        <v>95</v>
      </c>
      <c r="H6023" s="47" t="s">
        <v>2245</v>
      </c>
      <c r="I6023" s="47" t="n">
        <v>49</v>
      </c>
    </row>
    <row r="6024" customFormat="false" ht="15" hidden="false" customHeight="false" outlineLevel="0" collapsed="false">
      <c r="A6024" s="47" t="s">
        <v>8265</v>
      </c>
      <c r="B6024" s="47" t="s">
        <v>1485</v>
      </c>
      <c r="C6024" s="48" t="n">
        <v>46136</v>
      </c>
      <c r="D6024" s="47" t="s">
        <v>75</v>
      </c>
      <c r="E6024" s="47" t="s">
        <v>65</v>
      </c>
      <c r="F6024" s="47" t="s">
        <v>2284</v>
      </c>
      <c r="G6024" s="47" t="s">
        <v>97</v>
      </c>
      <c r="H6024" s="47" t="s">
        <v>2232</v>
      </c>
      <c r="I6024" s="47" t="n">
        <v>5</v>
      </c>
    </row>
    <row r="6025" customFormat="false" ht="15" hidden="false" customHeight="false" outlineLevel="0" collapsed="false">
      <c r="A6025" s="47" t="s">
        <v>8266</v>
      </c>
      <c r="B6025" s="47" t="s">
        <v>1485</v>
      </c>
      <c r="C6025" s="48" t="n">
        <v>46136</v>
      </c>
      <c r="D6025" s="47" t="s">
        <v>75</v>
      </c>
      <c r="E6025" s="47" t="s">
        <v>65</v>
      </c>
      <c r="F6025" s="47" t="s">
        <v>2284</v>
      </c>
      <c r="G6025" s="47" t="s">
        <v>97</v>
      </c>
      <c r="H6025" s="47" t="s">
        <v>2232</v>
      </c>
      <c r="I6025" s="47" t="n">
        <v>6</v>
      </c>
    </row>
    <row r="6026" customFormat="false" ht="15" hidden="false" customHeight="false" outlineLevel="0" collapsed="false">
      <c r="A6026" s="47" t="s">
        <v>8267</v>
      </c>
      <c r="B6026" s="47" t="s">
        <v>1485</v>
      </c>
      <c r="C6026" s="48" t="n">
        <v>46136</v>
      </c>
      <c r="D6026" s="47" t="s">
        <v>75</v>
      </c>
      <c r="E6026" s="47" t="s">
        <v>65</v>
      </c>
      <c r="F6026" s="47" t="s">
        <v>2289</v>
      </c>
      <c r="G6026" s="47" t="s">
        <v>97</v>
      </c>
      <c r="H6026" s="47" t="s">
        <v>2232</v>
      </c>
      <c r="I6026" s="47" t="n">
        <v>2</v>
      </c>
    </row>
    <row r="6027" customFormat="false" ht="15" hidden="false" customHeight="false" outlineLevel="0" collapsed="false">
      <c r="A6027" s="47" t="s">
        <v>8268</v>
      </c>
      <c r="B6027" s="47" t="s">
        <v>1485</v>
      </c>
      <c r="C6027" s="48" t="n">
        <v>46136</v>
      </c>
      <c r="D6027" s="47" t="s">
        <v>75</v>
      </c>
      <c r="E6027" s="47" t="s">
        <v>65</v>
      </c>
      <c r="F6027" s="47" t="s">
        <v>2284</v>
      </c>
      <c r="G6027" s="47" t="s">
        <v>97</v>
      </c>
      <c r="H6027" s="47" t="s">
        <v>2232</v>
      </c>
      <c r="I6027" s="47" t="n">
        <v>4</v>
      </c>
    </row>
    <row r="6028" customFormat="false" ht="15" hidden="false" customHeight="false" outlineLevel="0" collapsed="false">
      <c r="A6028" s="47" t="s">
        <v>8269</v>
      </c>
      <c r="B6028" s="47" t="s">
        <v>1485</v>
      </c>
      <c r="C6028" s="48" t="n">
        <v>46136</v>
      </c>
      <c r="D6028" s="47" t="s">
        <v>75</v>
      </c>
      <c r="E6028" s="47" t="s">
        <v>65</v>
      </c>
      <c r="F6028" s="47" t="s">
        <v>2284</v>
      </c>
      <c r="G6028" s="47" t="s">
        <v>97</v>
      </c>
      <c r="H6028" s="47" t="s">
        <v>2232</v>
      </c>
      <c r="I6028" s="47" t="n">
        <v>4</v>
      </c>
    </row>
    <row r="6029" customFormat="false" ht="15" hidden="false" customHeight="false" outlineLevel="0" collapsed="false">
      <c r="A6029" s="47" t="s">
        <v>8270</v>
      </c>
      <c r="B6029" s="47" t="s">
        <v>1485</v>
      </c>
      <c r="C6029" s="48" t="n">
        <v>46136</v>
      </c>
      <c r="D6029" s="47" t="s">
        <v>75</v>
      </c>
      <c r="E6029" s="47" t="s">
        <v>65</v>
      </c>
      <c r="F6029" s="47" t="s">
        <v>2284</v>
      </c>
      <c r="G6029" s="47" t="s">
        <v>97</v>
      </c>
      <c r="H6029" s="47" t="s">
        <v>2232</v>
      </c>
      <c r="I6029" s="47" t="n">
        <v>6</v>
      </c>
    </row>
    <row r="6030" customFormat="false" ht="15" hidden="false" customHeight="false" outlineLevel="0" collapsed="false">
      <c r="A6030" s="47" t="s">
        <v>8271</v>
      </c>
      <c r="B6030" s="47" t="s">
        <v>1486</v>
      </c>
      <c r="C6030" s="48" t="n">
        <v>46137</v>
      </c>
      <c r="D6030" s="47" t="s">
        <v>73</v>
      </c>
      <c r="E6030" s="47" t="s">
        <v>62</v>
      </c>
      <c r="F6030" s="47" t="s">
        <v>2231</v>
      </c>
      <c r="G6030" s="47" t="s">
        <v>97</v>
      </c>
      <c r="H6030" s="47" t="s">
        <v>2232</v>
      </c>
      <c r="I6030" s="47" t="n">
        <v>2</v>
      </c>
    </row>
    <row r="6031" customFormat="false" ht="15" hidden="false" customHeight="false" outlineLevel="0" collapsed="false">
      <c r="A6031" s="47" t="s">
        <v>8272</v>
      </c>
      <c r="B6031" s="47" t="s">
        <v>1486</v>
      </c>
      <c r="C6031" s="48" t="n">
        <v>46137</v>
      </c>
      <c r="D6031" s="47" t="s">
        <v>73</v>
      </c>
      <c r="E6031" s="47" t="s">
        <v>62</v>
      </c>
      <c r="F6031" s="47" t="s">
        <v>2228</v>
      </c>
      <c r="G6031" s="47" t="s">
        <v>97</v>
      </c>
      <c r="H6031" s="47" t="s">
        <v>2232</v>
      </c>
      <c r="I6031" s="47" t="n">
        <v>4</v>
      </c>
    </row>
    <row r="6032" customFormat="false" ht="15" hidden="false" customHeight="false" outlineLevel="0" collapsed="false">
      <c r="A6032" s="47" t="s">
        <v>8273</v>
      </c>
      <c r="B6032" s="47" t="s">
        <v>1487</v>
      </c>
      <c r="C6032" s="48" t="n">
        <v>46137</v>
      </c>
      <c r="D6032" s="47" t="s">
        <v>74</v>
      </c>
      <c r="E6032" s="47" t="s">
        <v>62</v>
      </c>
      <c r="F6032" s="47" t="s">
        <v>2317</v>
      </c>
      <c r="G6032" s="47" t="s">
        <v>93</v>
      </c>
      <c r="H6032" s="47" t="s">
        <v>2253</v>
      </c>
      <c r="I6032" s="47" t="n">
        <v>75</v>
      </c>
    </row>
    <row r="6033" customFormat="false" ht="15" hidden="false" customHeight="false" outlineLevel="0" collapsed="false">
      <c r="A6033" s="47" t="s">
        <v>8274</v>
      </c>
      <c r="B6033" s="47" t="s">
        <v>1487</v>
      </c>
      <c r="C6033" s="48" t="n">
        <v>46137</v>
      </c>
      <c r="D6033" s="47" t="s">
        <v>74</v>
      </c>
      <c r="E6033" s="47" t="s">
        <v>62</v>
      </c>
      <c r="F6033" s="47" t="s">
        <v>2228</v>
      </c>
      <c r="G6033" s="47" t="s">
        <v>97</v>
      </c>
      <c r="H6033" s="47" t="s">
        <v>2232</v>
      </c>
      <c r="I6033" s="47" t="n">
        <v>5</v>
      </c>
    </row>
    <row r="6034" customFormat="false" ht="15" hidden="false" customHeight="false" outlineLevel="0" collapsed="false">
      <c r="A6034" s="47" t="s">
        <v>8275</v>
      </c>
      <c r="B6034" s="47" t="s">
        <v>1487</v>
      </c>
      <c r="C6034" s="48" t="n">
        <v>46137</v>
      </c>
      <c r="D6034" s="47" t="s">
        <v>74</v>
      </c>
      <c r="E6034" s="47" t="s">
        <v>62</v>
      </c>
      <c r="F6034" s="47" t="s">
        <v>2231</v>
      </c>
      <c r="G6034" s="47" t="s">
        <v>97</v>
      </c>
      <c r="H6034" s="47" t="s">
        <v>2232</v>
      </c>
      <c r="I6034" s="47" t="n">
        <v>4</v>
      </c>
    </row>
    <row r="6035" customFormat="false" ht="15" hidden="false" customHeight="false" outlineLevel="0" collapsed="false">
      <c r="A6035" s="47" t="s">
        <v>8276</v>
      </c>
      <c r="B6035" s="47" t="s">
        <v>1487</v>
      </c>
      <c r="C6035" s="48" t="n">
        <v>46137</v>
      </c>
      <c r="D6035" s="47" t="s">
        <v>74</v>
      </c>
      <c r="E6035" s="47" t="s">
        <v>62</v>
      </c>
      <c r="F6035" s="47" t="s">
        <v>2228</v>
      </c>
      <c r="G6035" s="47" t="s">
        <v>97</v>
      </c>
      <c r="H6035" s="47" t="s">
        <v>2232</v>
      </c>
      <c r="I6035" s="47" t="n">
        <v>2</v>
      </c>
    </row>
    <row r="6036" customFormat="false" ht="15" hidden="false" customHeight="false" outlineLevel="0" collapsed="false">
      <c r="A6036" s="47" t="s">
        <v>8277</v>
      </c>
      <c r="B6036" s="47" t="s">
        <v>1487</v>
      </c>
      <c r="C6036" s="48" t="n">
        <v>46137</v>
      </c>
      <c r="D6036" s="47" t="s">
        <v>74</v>
      </c>
      <c r="E6036" s="47" t="s">
        <v>62</v>
      </c>
      <c r="F6036" s="47" t="s">
        <v>2231</v>
      </c>
      <c r="G6036" s="47" t="s">
        <v>97</v>
      </c>
      <c r="H6036" s="47" t="s">
        <v>2232</v>
      </c>
      <c r="I6036" s="47" t="n">
        <v>4</v>
      </c>
    </row>
    <row r="6037" customFormat="false" ht="15" hidden="false" customHeight="false" outlineLevel="0" collapsed="false">
      <c r="A6037" s="47" t="s">
        <v>8278</v>
      </c>
      <c r="B6037" s="47" t="s">
        <v>1487</v>
      </c>
      <c r="C6037" s="48" t="n">
        <v>46137</v>
      </c>
      <c r="D6037" s="47" t="s">
        <v>74</v>
      </c>
      <c r="E6037" s="47" t="s">
        <v>62</v>
      </c>
      <c r="F6037" s="47" t="s">
        <v>2231</v>
      </c>
      <c r="G6037" s="47" t="s">
        <v>97</v>
      </c>
      <c r="H6037" s="47" t="s">
        <v>2232</v>
      </c>
      <c r="I6037" s="47" t="n">
        <v>2</v>
      </c>
    </row>
    <row r="6038" customFormat="false" ht="15" hidden="false" customHeight="false" outlineLevel="0" collapsed="false">
      <c r="A6038" s="47" t="s">
        <v>8279</v>
      </c>
      <c r="B6038" s="47" t="s">
        <v>1488</v>
      </c>
      <c r="C6038" s="48" t="n">
        <v>46137</v>
      </c>
      <c r="D6038" s="47" t="s">
        <v>75</v>
      </c>
      <c r="E6038" s="47" t="s">
        <v>62</v>
      </c>
      <c r="F6038" s="47" t="s">
        <v>2228</v>
      </c>
      <c r="G6038" s="47" t="s">
        <v>93</v>
      </c>
      <c r="H6038" s="47" t="s">
        <v>2253</v>
      </c>
      <c r="I6038" s="47" t="n">
        <v>166</v>
      </c>
    </row>
    <row r="6039" customFormat="false" ht="15" hidden="false" customHeight="false" outlineLevel="0" collapsed="false">
      <c r="A6039" s="47" t="s">
        <v>8280</v>
      </c>
      <c r="B6039" s="47" t="s">
        <v>1488</v>
      </c>
      <c r="C6039" s="48" t="n">
        <v>46137</v>
      </c>
      <c r="D6039" s="47" t="s">
        <v>75</v>
      </c>
      <c r="E6039" s="47" t="s">
        <v>62</v>
      </c>
      <c r="F6039" s="47" t="s">
        <v>2231</v>
      </c>
      <c r="G6039" s="47" t="s">
        <v>93</v>
      </c>
      <c r="H6039" s="47" t="s">
        <v>2253</v>
      </c>
      <c r="I6039" s="47" t="n">
        <v>48</v>
      </c>
    </row>
    <row r="6040" customFormat="false" ht="15" hidden="false" customHeight="false" outlineLevel="0" collapsed="false">
      <c r="A6040" s="47" t="s">
        <v>8281</v>
      </c>
      <c r="B6040" s="47" t="s">
        <v>1488</v>
      </c>
      <c r="C6040" s="48" t="n">
        <v>46137</v>
      </c>
      <c r="D6040" s="47" t="s">
        <v>75</v>
      </c>
      <c r="E6040" s="47" t="s">
        <v>62</v>
      </c>
      <c r="F6040" s="47" t="s">
        <v>2231</v>
      </c>
      <c r="G6040" s="47" t="s">
        <v>96</v>
      </c>
      <c r="H6040" s="47" t="s">
        <v>2270</v>
      </c>
      <c r="I6040" s="47" t="n">
        <v>29</v>
      </c>
    </row>
    <row r="6041" customFormat="false" ht="15" hidden="false" customHeight="false" outlineLevel="0" collapsed="false">
      <c r="A6041" s="47" t="s">
        <v>8282</v>
      </c>
      <c r="B6041" s="47" t="s">
        <v>1488</v>
      </c>
      <c r="C6041" s="48" t="n">
        <v>46137</v>
      </c>
      <c r="D6041" s="47" t="s">
        <v>75</v>
      </c>
      <c r="E6041" s="47" t="s">
        <v>62</v>
      </c>
      <c r="F6041" s="47" t="s">
        <v>2317</v>
      </c>
      <c r="G6041" s="47" t="s">
        <v>97</v>
      </c>
      <c r="H6041" s="47" t="s">
        <v>2232</v>
      </c>
      <c r="I6041" s="47" t="n">
        <v>5</v>
      </c>
    </row>
    <row r="6042" customFormat="false" ht="15" hidden="false" customHeight="false" outlineLevel="0" collapsed="false">
      <c r="A6042" s="47" t="s">
        <v>8283</v>
      </c>
      <c r="B6042" s="47" t="s">
        <v>1488</v>
      </c>
      <c r="C6042" s="48" t="n">
        <v>46137</v>
      </c>
      <c r="D6042" s="47" t="s">
        <v>75</v>
      </c>
      <c r="E6042" s="47" t="s">
        <v>62</v>
      </c>
      <c r="F6042" s="47" t="s">
        <v>2317</v>
      </c>
      <c r="G6042" s="47" t="s">
        <v>97</v>
      </c>
      <c r="H6042" s="47" t="s">
        <v>2232</v>
      </c>
      <c r="I6042" s="47" t="n">
        <v>2</v>
      </c>
    </row>
    <row r="6043" customFormat="false" ht="15" hidden="false" customHeight="false" outlineLevel="0" collapsed="false">
      <c r="A6043" s="47" t="s">
        <v>8284</v>
      </c>
      <c r="B6043" s="47" t="s">
        <v>1488</v>
      </c>
      <c r="C6043" s="48" t="n">
        <v>46137</v>
      </c>
      <c r="D6043" s="47" t="s">
        <v>75</v>
      </c>
      <c r="E6043" s="47" t="s">
        <v>62</v>
      </c>
      <c r="F6043" s="47" t="s">
        <v>2231</v>
      </c>
      <c r="G6043" s="47" t="s">
        <v>97</v>
      </c>
      <c r="H6043" s="47" t="s">
        <v>2232</v>
      </c>
      <c r="I6043" s="47" t="n">
        <v>4</v>
      </c>
    </row>
    <row r="6044" customFormat="false" ht="15" hidden="false" customHeight="false" outlineLevel="0" collapsed="false">
      <c r="A6044" s="47" t="s">
        <v>8285</v>
      </c>
      <c r="B6044" s="47" t="s">
        <v>1488</v>
      </c>
      <c r="C6044" s="48" t="n">
        <v>46137</v>
      </c>
      <c r="D6044" s="47" t="s">
        <v>75</v>
      </c>
      <c r="E6044" s="47" t="s">
        <v>62</v>
      </c>
      <c r="F6044" s="47" t="s">
        <v>2228</v>
      </c>
      <c r="G6044" s="47" t="s">
        <v>97</v>
      </c>
      <c r="H6044" s="47" t="s">
        <v>2232</v>
      </c>
      <c r="I6044" s="47" t="n">
        <v>5</v>
      </c>
    </row>
    <row r="6045" customFormat="false" ht="15" hidden="false" customHeight="false" outlineLevel="0" collapsed="false">
      <c r="A6045" s="47" t="s">
        <v>8286</v>
      </c>
      <c r="B6045" s="47" t="s">
        <v>1488</v>
      </c>
      <c r="C6045" s="48" t="n">
        <v>46137</v>
      </c>
      <c r="D6045" s="47" t="s">
        <v>75</v>
      </c>
      <c r="E6045" s="47" t="s">
        <v>62</v>
      </c>
      <c r="F6045" s="47" t="s">
        <v>2228</v>
      </c>
      <c r="G6045" s="47" t="s">
        <v>97</v>
      </c>
      <c r="H6045" s="47" t="s">
        <v>2232</v>
      </c>
      <c r="I6045" s="47" t="n">
        <v>2</v>
      </c>
    </row>
    <row r="6046" customFormat="false" ht="15" hidden="false" customHeight="false" outlineLevel="0" collapsed="false">
      <c r="A6046" s="47" t="s">
        <v>8287</v>
      </c>
      <c r="B6046" s="47" t="s">
        <v>1488</v>
      </c>
      <c r="C6046" s="48" t="n">
        <v>46137</v>
      </c>
      <c r="D6046" s="47" t="s">
        <v>75</v>
      </c>
      <c r="E6046" s="47" t="s">
        <v>62</v>
      </c>
      <c r="F6046" s="47" t="s">
        <v>2228</v>
      </c>
      <c r="G6046" s="47" t="s">
        <v>97</v>
      </c>
      <c r="H6046" s="47" t="s">
        <v>2232</v>
      </c>
      <c r="I6046" s="47" t="n">
        <v>6</v>
      </c>
    </row>
    <row r="6047" customFormat="false" ht="15" hidden="false" customHeight="false" outlineLevel="0" collapsed="false">
      <c r="A6047" s="47" t="s">
        <v>8288</v>
      </c>
      <c r="B6047" s="47" t="s">
        <v>1488</v>
      </c>
      <c r="C6047" s="48" t="n">
        <v>46137</v>
      </c>
      <c r="D6047" s="47" t="s">
        <v>75</v>
      </c>
      <c r="E6047" s="47" t="s">
        <v>62</v>
      </c>
      <c r="F6047" s="47" t="s">
        <v>2228</v>
      </c>
      <c r="G6047" s="47" t="s">
        <v>97</v>
      </c>
      <c r="H6047" s="47" t="s">
        <v>2232</v>
      </c>
      <c r="I6047" s="47" t="n">
        <v>4</v>
      </c>
    </row>
    <row r="6048" customFormat="false" ht="15" hidden="false" customHeight="false" outlineLevel="0" collapsed="false">
      <c r="A6048" s="47" t="s">
        <v>8289</v>
      </c>
      <c r="B6048" s="47" t="s">
        <v>1489</v>
      </c>
      <c r="C6048" s="48" t="n">
        <v>46137</v>
      </c>
      <c r="D6048" s="47" t="s">
        <v>73</v>
      </c>
      <c r="E6048" s="47" t="s">
        <v>63</v>
      </c>
      <c r="F6048" s="47" t="s">
        <v>2255</v>
      </c>
      <c r="G6048" s="47" t="s">
        <v>93</v>
      </c>
      <c r="H6048" s="47" t="s">
        <v>2253</v>
      </c>
      <c r="I6048" s="47" t="n">
        <v>115</v>
      </c>
    </row>
    <row r="6049" customFormat="false" ht="15" hidden="false" customHeight="false" outlineLevel="0" collapsed="false">
      <c r="A6049" s="47" t="s">
        <v>8290</v>
      </c>
      <c r="B6049" s="47" t="s">
        <v>1489</v>
      </c>
      <c r="C6049" s="48" t="n">
        <v>46137</v>
      </c>
      <c r="D6049" s="47" t="s">
        <v>73</v>
      </c>
      <c r="E6049" s="47" t="s">
        <v>63</v>
      </c>
      <c r="F6049" s="47" t="s">
        <v>2252</v>
      </c>
      <c r="G6049" s="47" t="s">
        <v>96</v>
      </c>
      <c r="H6049" s="47" t="s">
        <v>2270</v>
      </c>
      <c r="I6049" s="47" t="n">
        <v>26</v>
      </c>
    </row>
    <row r="6050" customFormat="false" ht="15" hidden="false" customHeight="false" outlineLevel="0" collapsed="false">
      <c r="A6050" s="47" t="s">
        <v>8291</v>
      </c>
      <c r="B6050" s="47" t="s">
        <v>1489</v>
      </c>
      <c r="C6050" s="48" t="n">
        <v>46137</v>
      </c>
      <c r="D6050" s="47" t="s">
        <v>73</v>
      </c>
      <c r="E6050" s="47" t="s">
        <v>63</v>
      </c>
      <c r="F6050" s="47" t="s">
        <v>2255</v>
      </c>
      <c r="G6050" s="47" t="s">
        <v>97</v>
      </c>
      <c r="H6050" s="47" t="s">
        <v>2232</v>
      </c>
      <c r="I6050" s="47" t="n">
        <v>7</v>
      </c>
    </row>
    <row r="6051" customFormat="false" ht="15" hidden="false" customHeight="false" outlineLevel="0" collapsed="false">
      <c r="A6051" s="47" t="s">
        <v>8292</v>
      </c>
      <c r="B6051" s="47" t="s">
        <v>1489</v>
      </c>
      <c r="C6051" s="48" t="n">
        <v>46137</v>
      </c>
      <c r="D6051" s="47" t="s">
        <v>73</v>
      </c>
      <c r="E6051" s="47" t="s">
        <v>63</v>
      </c>
      <c r="F6051" s="47" t="s">
        <v>2255</v>
      </c>
      <c r="G6051" s="47" t="s">
        <v>97</v>
      </c>
      <c r="H6051" s="47" t="s">
        <v>2232</v>
      </c>
      <c r="I6051" s="47" t="n">
        <v>4</v>
      </c>
    </row>
    <row r="6052" customFormat="false" ht="15" hidden="false" customHeight="false" outlineLevel="0" collapsed="false">
      <c r="A6052" s="47" t="s">
        <v>8293</v>
      </c>
      <c r="B6052" s="47" t="s">
        <v>1490</v>
      </c>
      <c r="C6052" s="48" t="n">
        <v>46137</v>
      </c>
      <c r="D6052" s="47" t="s">
        <v>74</v>
      </c>
      <c r="E6052" s="47" t="s">
        <v>63</v>
      </c>
      <c r="F6052" s="47" t="s">
        <v>2255</v>
      </c>
      <c r="G6052" s="47" t="s">
        <v>93</v>
      </c>
      <c r="H6052" s="47" t="s">
        <v>2253</v>
      </c>
      <c r="I6052" s="47" t="n">
        <v>106</v>
      </c>
    </row>
    <row r="6053" customFormat="false" ht="15" hidden="false" customHeight="false" outlineLevel="0" collapsed="false">
      <c r="A6053" s="47" t="s">
        <v>8294</v>
      </c>
      <c r="B6053" s="47" t="s">
        <v>1490</v>
      </c>
      <c r="C6053" s="48" t="n">
        <v>46137</v>
      </c>
      <c r="D6053" s="47" t="s">
        <v>74</v>
      </c>
      <c r="E6053" s="47" t="s">
        <v>63</v>
      </c>
      <c r="F6053" s="47" t="s">
        <v>2252</v>
      </c>
      <c r="G6053" s="47" t="s">
        <v>96</v>
      </c>
      <c r="H6053" s="47" t="s">
        <v>2270</v>
      </c>
      <c r="I6053" s="47" t="n">
        <v>33</v>
      </c>
    </row>
    <row r="6054" customFormat="false" ht="15" hidden="false" customHeight="false" outlineLevel="0" collapsed="false">
      <c r="A6054" s="47" t="s">
        <v>8295</v>
      </c>
      <c r="B6054" s="47" t="s">
        <v>1490</v>
      </c>
      <c r="C6054" s="48" t="n">
        <v>46137</v>
      </c>
      <c r="D6054" s="47" t="s">
        <v>74</v>
      </c>
      <c r="E6054" s="47" t="s">
        <v>63</v>
      </c>
      <c r="F6054" s="47" t="s">
        <v>2255</v>
      </c>
      <c r="G6054" s="47" t="s">
        <v>97</v>
      </c>
      <c r="H6054" s="47" t="s">
        <v>2232</v>
      </c>
      <c r="I6054" s="47" t="n">
        <v>5</v>
      </c>
    </row>
    <row r="6055" customFormat="false" ht="15" hidden="false" customHeight="false" outlineLevel="0" collapsed="false">
      <c r="A6055" s="47" t="s">
        <v>8296</v>
      </c>
      <c r="B6055" s="47" t="s">
        <v>1490</v>
      </c>
      <c r="C6055" s="48" t="n">
        <v>46137</v>
      </c>
      <c r="D6055" s="47" t="s">
        <v>74</v>
      </c>
      <c r="E6055" s="47" t="s">
        <v>63</v>
      </c>
      <c r="F6055" s="47" t="s">
        <v>2255</v>
      </c>
      <c r="G6055" s="47" t="s">
        <v>97</v>
      </c>
      <c r="H6055" s="47" t="s">
        <v>2232</v>
      </c>
      <c r="I6055" s="47" t="n">
        <v>7</v>
      </c>
    </row>
    <row r="6056" customFormat="false" ht="15" hidden="false" customHeight="false" outlineLevel="0" collapsed="false">
      <c r="A6056" s="47" t="s">
        <v>8297</v>
      </c>
      <c r="B6056" s="47" t="s">
        <v>1490</v>
      </c>
      <c r="C6056" s="48" t="n">
        <v>46137</v>
      </c>
      <c r="D6056" s="47" t="s">
        <v>74</v>
      </c>
      <c r="E6056" s="47" t="s">
        <v>63</v>
      </c>
      <c r="F6056" s="47" t="s">
        <v>2255</v>
      </c>
      <c r="G6056" s="47" t="s">
        <v>97</v>
      </c>
      <c r="H6056" s="47" t="s">
        <v>2232</v>
      </c>
      <c r="I6056" s="47" t="n">
        <v>6</v>
      </c>
    </row>
    <row r="6057" customFormat="false" ht="15" hidden="false" customHeight="false" outlineLevel="0" collapsed="false">
      <c r="A6057" s="47" t="s">
        <v>8298</v>
      </c>
      <c r="B6057" s="47" t="s">
        <v>1490</v>
      </c>
      <c r="C6057" s="48" t="n">
        <v>46137</v>
      </c>
      <c r="D6057" s="47" t="s">
        <v>74</v>
      </c>
      <c r="E6057" s="47" t="s">
        <v>63</v>
      </c>
      <c r="F6057" s="47" t="s">
        <v>2255</v>
      </c>
      <c r="G6057" s="47" t="s">
        <v>97</v>
      </c>
      <c r="H6057" s="47" t="s">
        <v>2232</v>
      </c>
      <c r="I6057" s="47" t="n">
        <v>4</v>
      </c>
    </row>
    <row r="6058" customFormat="false" ht="15" hidden="false" customHeight="false" outlineLevel="0" collapsed="false">
      <c r="A6058" s="47" t="s">
        <v>8299</v>
      </c>
      <c r="B6058" s="47" t="s">
        <v>1490</v>
      </c>
      <c r="C6058" s="48" t="n">
        <v>46137</v>
      </c>
      <c r="D6058" s="47" t="s">
        <v>74</v>
      </c>
      <c r="E6058" s="47" t="s">
        <v>63</v>
      </c>
      <c r="F6058" s="47" t="s">
        <v>2255</v>
      </c>
      <c r="G6058" s="47" t="s">
        <v>97</v>
      </c>
      <c r="H6058" s="47" t="s">
        <v>2232</v>
      </c>
      <c r="I6058" s="47" t="n">
        <v>6</v>
      </c>
    </row>
    <row r="6059" customFormat="false" ht="15" hidden="false" customHeight="false" outlineLevel="0" collapsed="false">
      <c r="A6059" s="47" t="s">
        <v>8300</v>
      </c>
      <c r="B6059" s="47" t="s">
        <v>1490</v>
      </c>
      <c r="C6059" s="48" t="n">
        <v>46137</v>
      </c>
      <c r="D6059" s="47" t="s">
        <v>74</v>
      </c>
      <c r="E6059" s="47" t="s">
        <v>63</v>
      </c>
      <c r="F6059" s="47" t="s">
        <v>2252</v>
      </c>
      <c r="G6059" s="47" t="s">
        <v>97</v>
      </c>
      <c r="H6059" s="47" t="s">
        <v>2232</v>
      </c>
      <c r="I6059" s="47" t="n">
        <v>5</v>
      </c>
    </row>
    <row r="6060" customFormat="false" ht="15" hidden="false" customHeight="false" outlineLevel="0" collapsed="false">
      <c r="A6060" s="47" t="s">
        <v>8301</v>
      </c>
      <c r="B6060" s="47" t="s">
        <v>1491</v>
      </c>
      <c r="C6060" s="48" t="n">
        <v>46137</v>
      </c>
      <c r="D6060" s="47" t="s">
        <v>75</v>
      </c>
      <c r="E6060" s="47" t="s">
        <v>63</v>
      </c>
      <c r="F6060" s="47" t="s">
        <v>2260</v>
      </c>
      <c r="G6060" s="47" t="s">
        <v>97</v>
      </c>
      <c r="H6060" s="47" t="s">
        <v>2232</v>
      </c>
      <c r="I6060" s="47" t="n">
        <v>3</v>
      </c>
    </row>
    <row r="6061" customFormat="false" ht="15" hidden="false" customHeight="false" outlineLevel="0" collapsed="false">
      <c r="A6061" s="47" t="s">
        <v>8302</v>
      </c>
      <c r="B6061" s="47" t="s">
        <v>1491</v>
      </c>
      <c r="C6061" s="48" t="n">
        <v>46137</v>
      </c>
      <c r="D6061" s="47" t="s">
        <v>75</v>
      </c>
      <c r="E6061" s="47" t="s">
        <v>63</v>
      </c>
      <c r="F6061" s="47" t="s">
        <v>2252</v>
      </c>
      <c r="G6061" s="47" t="s">
        <v>97</v>
      </c>
      <c r="H6061" s="47" t="s">
        <v>2232</v>
      </c>
      <c r="I6061" s="47" t="n">
        <v>7</v>
      </c>
    </row>
    <row r="6062" customFormat="false" ht="15" hidden="false" customHeight="false" outlineLevel="0" collapsed="false">
      <c r="A6062" s="47" t="s">
        <v>8303</v>
      </c>
      <c r="B6062" s="47" t="s">
        <v>1491</v>
      </c>
      <c r="C6062" s="48" t="n">
        <v>46137</v>
      </c>
      <c r="D6062" s="47" t="s">
        <v>75</v>
      </c>
      <c r="E6062" s="47" t="s">
        <v>63</v>
      </c>
      <c r="F6062" s="47" t="s">
        <v>2255</v>
      </c>
      <c r="G6062" s="47" t="s">
        <v>97</v>
      </c>
      <c r="H6062" s="47" t="s">
        <v>2232</v>
      </c>
      <c r="I6062" s="47" t="n">
        <v>4</v>
      </c>
    </row>
    <row r="6063" customFormat="false" ht="15" hidden="false" customHeight="false" outlineLevel="0" collapsed="false">
      <c r="A6063" s="47" t="s">
        <v>8304</v>
      </c>
      <c r="B6063" s="47" t="s">
        <v>1491</v>
      </c>
      <c r="C6063" s="48" t="n">
        <v>46137</v>
      </c>
      <c r="D6063" s="47" t="s">
        <v>75</v>
      </c>
      <c r="E6063" s="47" t="s">
        <v>63</v>
      </c>
      <c r="F6063" s="47" t="s">
        <v>2255</v>
      </c>
      <c r="G6063" s="47" t="s">
        <v>97</v>
      </c>
      <c r="H6063" s="47" t="s">
        <v>2232</v>
      </c>
      <c r="I6063" s="47" t="n">
        <v>7</v>
      </c>
    </row>
    <row r="6064" customFormat="false" ht="15" hidden="false" customHeight="false" outlineLevel="0" collapsed="false">
      <c r="A6064" s="47" t="s">
        <v>8305</v>
      </c>
      <c r="B6064" s="47" t="s">
        <v>1492</v>
      </c>
      <c r="C6064" s="48" t="n">
        <v>46137</v>
      </c>
      <c r="D6064" s="47" t="s">
        <v>73</v>
      </c>
      <c r="E6064" s="47" t="s">
        <v>64</v>
      </c>
      <c r="F6064" s="47" t="s">
        <v>2280</v>
      </c>
      <c r="G6064" s="47" t="s">
        <v>97</v>
      </c>
      <c r="H6064" s="47" t="s">
        <v>2232</v>
      </c>
      <c r="I6064" s="47" t="n">
        <v>4</v>
      </c>
    </row>
    <row r="6065" customFormat="false" ht="15" hidden="false" customHeight="false" outlineLevel="0" collapsed="false">
      <c r="A6065" s="47" t="s">
        <v>8306</v>
      </c>
      <c r="B6065" s="47" t="s">
        <v>1492</v>
      </c>
      <c r="C6065" s="48" t="n">
        <v>46137</v>
      </c>
      <c r="D6065" s="47" t="s">
        <v>73</v>
      </c>
      <c r="E6065" s="47" t="s">
        <v>64</v>
      </c>
      <c r="F6065" s="47" t="s">
        <v>2278</v>
      </c>
      <c r="G6065" s="47" t="s">
        <v>97</v>
      </c>
      <c r="H6065" s="47" t="s">
        <v>2232</v>
      </c>
      <c r="I6065" s="47" t="n">
        <v>4</v>
      </c>
    </row>
    <row r="6066" customFormat="false" ht="15" hidden="false" customHeight="false" outlineLevel="0" collapsed="false">
      <c r="A6066" s="47" t="s">
        <v>8307</v>
      </c>
      <c r="B6066" s="47" t="s">
        <v>1492</v>
      </c>
      <c r="C6066" s="48" t="n">
        <v>46137</v>
      </c>
      <c r="D6066" s="47" t="s">
        <v>73</v>
      </c>
      <c r="E6066" s="47" t="s">
        <v>64</v>
      </c>
      <c r="F6066" s="47" t="s">
        <v>2278</v>
      </c>
      <c r="G6066" s="47" t="s">
        <v>97</v>
      </c>
      <c r="H6066" s="47" t="s">
        <v>2232</v>
      </c>
      <c r="I6066" s="47" t="n">
        <v>3</v>
      </c>
    </row>
    <row r="6067" customFormat="false" ht="15" hidden="false" customHeight="false" outlineLevel="0" collapsed="false">
      <c r="A6067" s="47" t="s">
        <v>8308</v>
      </c>
      <c r="B6067" s="47" t="s">
        <v>1492</v>
      </c>
      <c r="C6067" s="48" t="n">
        <v>46137</v>
      </c>
      <c r="D6067" s="47" t="s">
        <v>73</v>
      </c>
      <c r="E6067" s="47" t="s">
        <v>64</v>
      </c>
      <c r="F6067" s="47" t="s">
        <v>2278</v>
      </c>
      <c r="G6067" s="47" t="s">
        <v>97</v>
      </c>
      <c r="H6067" s="47" t="s">
        <v>2232</v>
      </c>
      <c r="I6067" s="47" t="n">
        <v>6</v>
      </c>
    </row>
    <row r="6068" customFormat="false" ht="15" hidden="false" customHeight="false" outlineLevel="0" collapsed="false">
      <c r="A6068" s="47" t="s">
        <v>8309</v>
      </c>
      <c r="B6068" s="47" t="s">
        <v>1493</v>
      </c>
      <c r="C6068" s="48" t="n">
        <v>46137</v>
      </c>
      <c r="D6068" s="47" t="s">
        <v>74</v>
      </c>
      <c r="E6068" s="47" t="s">
        <v>64</v>
      </c>
      <c r="F6068" s="47" t="s">
        <v>2278</v>
      </c>
      <c r="G6068" s="47" t="s">
        <v>95</v>
      </c>
      <c r="H6068" s="47" t="s">
        <v>2245</v>
      </c>
      <c r="I6068" s="47" t="n">
        <v>32</v>
      </c>
    </row>
    <row r="6069" customFormat="false" ht="15" hidden="false" customHeight="false" outlineLevel="0" collapsed="false">
      <c r="A6069" s="47" t="s">
        <v>8310</v>
      </c>
      <c r="B6069" s="47" t="s">
        <v>1493</v>
      </c>
      <c r="C6069" s="48" t="n">
        <v>46137</v>
      </c>
      <c r="D6069" s="47" t="s">
        <v>74</v>
      </c>
      <c r="E6069" s="47" t="s">
        <v>64</v>
      </c>
      <c r="F6069" s="47" t="s">
        <v>2280</v>
      </c>
      <c r="G6069" s="47" t="s">
        <v>97</v>
      </c>
      <c r="H6069" s="47" t="s">
        <v>2232</v>
      </c>
      <c r="I6069" s="47" t="n">
        <v>3</v>
      </c>
    </row>
    <row r="6070" customFormat="false" ht="15" hidden="false" customHeight="false" outlineLevel="0" collapsed="false">
      <c r="A6070" s="47" t="s">
        <v>8311</v>
      </c>
      <c r="B6070" s="47" t="s">
        <v>1493</v>
      </c>
      <c r="C6070" s="48" t="n">
        <v>46137</v>
      </c>
      <c r="D6070" s="47" t="s">
        <v>74</v>
      </c>
      <c r="E6070" s="47" t="s">
        <v>64</v>
      </c>
      <c r="F6070" s="47" t="s">
        <v>2278</v>
      </c>
      <c r="G6070" s="47" t="s">
        <v>97</v>
      </c>
      <c r="H6070" s="47" t="s">
        <v>2232</v>
      </c>
      <c r="I6070" s="47" t="n">
        <v>4</v>
      </c>
    </row>
    <row r="6071" customFormat="false" ht="15" hidden="false" customHeight="false" outlineLevel="0" collapsed="false">
      <c r="A6071" s="47" t="s">
        <v>8312</v>
      </c>
      <c r="B6071" s="47" t="s">
        <v>1494</v>
      </c>
      <c r="C6071" s="48" t="n">
        <v>46137</v>
      </c>
      <c r="D6071" s="47" t="s">
        <v>73</v>
      </c>
      <c r="E6071" s="47" t="s">
        <v>65</v>
      </c>
      <c r="F6071" s="47" t="s">
        <v>2284</v>
      </c>
      <c r="G6071" s="47" t="s">
        <v>93</v>
      </c>
      <c r="H6071" s="47" t="s">
        <v>2253</v>
      </c>
      <c r="I6071" s="47" t="n">
        <v>25</v>
      </c>
    </row>
    <row r="6072" customFormat="false" ht="15" hidden="false" customHeight="false" outlineLevel="0" collapsed="false">
      <c r="A6072" s="47" t="s">
        <v>8313</v>
      </c>
      <c r="B6072" s="47" t="s">
        <v>1494</v>
      </c>
      <c r="C6072" s="48" t="n">
        <v>46137</v>
      </c>
      <c r="D6072" s="47" t="s">
        <v>73</v>
      </c>
      <c r="E6072" s="47" t="s">
        <v>65</v>
      </c>
      <c r="F6072" s="47" t="s">
        <v>2284</v>
      </c>
      <c r="G6072" s="47" t="s">
        <v>95</v>
      </c>
      <c r="H6072" s="47" t="s">
        <v>2245</v>
      </c>
      <c r="I6072" s="47" t="n">
        <v>25</v>
      </c>
    </row>
    <row r="6073" customFormat="false" ht="15" hidden="false" customHeight="false" outlineLevel="0" collapsed="false">
      <c r="A6073" s="47" t="s">
        <v>8314</v>
      </c>
      <c r="B6073" s="47" t="s">
        <v>1494</v>
      </c>
      <c r="C6073" s="48" t="n">
        <v>46137</v>
      </c>
      <c r="D6073" s="47" t="s">
        <v>73</v>
      </c>
      <c r="E6073" s="47" t="s">
        <v>65</v>
      </c>
      <c r="F6073" s="47" t="s">
        <v>2284</v>
      </c>
      <c r="G6073" s="47" t="s">
        <v>97</v>
      </c>
      <c r="H6073" s="47" t="s">
        <v>2232</v>
      </c>
      <c r="I6073" s="47" t="n">
        <v>4</v>
      </c>
    </row>
    <row r="6074" customFormat="false" ht="15" hidden="false" customHeight="false" outlineLevel="0" collapsed="false">
      <c r="A6074" s="47" t="s">
        <v>8315</v>
      </c>
      <c r="B6074" s="47" t="s">
        <v>1494</v>
      </c>
      <c r="C6074" s="48" t="n">
        <v>46137</v>
      </c>
      <c r="D6074" s="47" t="s">
        <v>73</v>
      </c>
      <c r="E6074" s="47" t="s">
        <v>65</v>
      </c>
      <c r="F6074" s="47" t="s">
        <v>2289</v>
      </c>
      <c r="G6074" s="47" t="s">
        <v>97</v>
      </c>
      <c r="H6074" s="47" t="s">
        <v>2232</v>
      </c>
      <c r="I6074" s="47" t="n">
        <v>3</v>
      </c>
    </row>
    <row r="6075" customFormat="false" ht="15" hidden="false" customHeight="false" outlineLevel="0" collapsed="false">
      <c r="A6075" s="47" t="s">
        <v>8316</v>
      </c>
      <c r="B6075" s="47" t="s">
        <v>1494</v>
      </c>
      <c r="C6075" s="48" t="n">
        <v>46137</v>
      </c>
      <c r="D6075" s="47" t="s">
        <v>73</v>
      </c>
      <c r="E6075" s="47" t="s">
        <v>65</v>
      </c>
      <c r="F6075" s="47" t="s">
        <v>2284</v>
      </c>
      <c r="G6075" s="47" t="s">
        <v>97</v>
      </c>
      <c r="H6075" s="47" t="s">
        <v>2232</v>
      </c>
      <c r="I6075" s="47" t="n">
        <v>2</v>
      </c>
    </row>
    <row r="6076" customFormat="false" ht="15" hidden="false" customHeight="false" outlineLevel="0" collapsed="false">
      <c r="A6076" s="47" t="s">
        <v>8317</v>
      </c>
      <c r="B6076" s="47" t="s">
        <v>1494</v>
      </c>
      <c r="C6076" s="48" t="n">
        <v>46137</v>
      </c>
      <c r="D6076" s="47" t="s">
        <v>73</v>
      </c>
      <c r="E6076" s="47" t="s">
        <v>65</v>
      </c>
      <c r="F6076" s="47" t="s">
        <v>2284</v>
      </c>
      <c r="G6076" s="47" t="s">
        <v>97</v>
      </c>
      <c r="H6076" s="47" t="s">
        <v>2232</v>
      </c>
      <c r="I6076" s="47" t="n">
        <v>2</v>
      </c>
    </row>
    <row r="6077" customFormat="false" ht="15" hidden="false" customHeight="false" outlineLevel="0" collapsed="false">
      <c r="A6077" s="47" t="s">
        <v>8318</v>
      </c>
      <c r="B6077" s="47" t="s">
        <v>1494</v>
      </c>
      <c r="C6077" s="48" t="n">
        <v>46137</v>
      </c>
      <c r="D6077" s="47" t="s">
        <v>73</v>
      </c>
      <c r="E6077" s="47" t="s">
        <v>65</v>
      </c>
      <c r="F6077" s="47" t="s">
        <v>2284</v>
      </c>
      <c r="G6077" s="47" t="s">
        <v>97</v>
      </c>
      <c r="H6077" s="47" t="s">
        <v>2232</v>
      </c>
      <c r="I6077" s="47" t="n">
        <v>4</v>
      </c>
    </row>
    <row r="6078" customFormat="false" ht="15" hidden="false" customHeight="false" outlineLevel="0" collapsed="false">
      <c r="A6078" s="47" t="s">
        <v>8319</v>
      </c>
      <c r="B6078" s="47" t="s">
        <v>1494</v>
      </c>
      <c r="C6078" s="48" t="n">
        <v>46137</v>
      </c>
      <c r="D6078" s="47" t="s">
        <v>73</v>
      </c>
      <c r="E6078" s="47" t="s">
        <v>65</v>
      </c>
      <c r="F6078" s="47" t="s">
        <v>2284</v>
      </c>
      <c r="G6078" s="47" t="s">
        <v>97</v>
      </c>
      <c r="H6078" s="47" t="s">
        <v>2232</v>
      </c>
      <c r="I6078" s="47" t="n">
        <v>2</v>
      </c>
    </row>
    <row r="6079" customFormat="false" ht="15" hidden="false" customHeight="false" outlineLevel="0" collapsed="false">
      <c r="A6079" s="47" t="s">
        <v>8320</v>
      </c>
      <c r="B6079" s="47" t="s">
        <v>1494</v>
      </c>
      <c r="C6079" s="48" t="n">
        <v>46137</v>
      </c>
      <c r="D6079" s="47" t="s">
        <v>73</v>
      </c>
      <c r="E6079" s="47" t="s">
        <v>65</v>
      </c>
      <c r="F6079" s="47" t="s">
        <v>2284</v>
      </c>
      <c r="G6079" s="47" t="s">
        <v>97</v>
      </c>
      <c r="H6079" s="47" t="s">
        <v>2232</v>
      </c>
      <c r="I6079" s="47" t="n">
        <v>4</v>
      </c>
    </row>
    <row r="6080" customFormat="false" ht="15" hidden="false" customHeight="false" outlineLevel="0" collapsed="false">
      <c r="A6080" s="47" t="s">
        <v>8321</v>
      </c>
      <c r="B6080" s="47" t="s">
        <v>1494</v>
      </c>
      <c r="C6080" s="48" t="n">
        <v>46137</v>
      </c>
      <c r="D6080" s="47" t="s">
        <v>73</v>
      </c>
      <c r="E6080" s="47" t="s">
        <v>65</v>
      </c>
      <c r="F6080" s="47" t="s">
        <v>2284</v>
      </c>
      <c r="G6080" s="47" t="s">
        <v>97</v>
      </c>
      <c r="H6080" s="47" t="s">
        <v>2232</v>
      </c>
      <c r="I6080" s="47" t="n">
        <v>4</v>
      </c>
    </row>
    <row r="6081" customFormat="false" ht="15" hidden="false" customHeight="false" outlineLevel="0" collapsed="false">
      <c r="A6081" s="47" t="s">
        <v>8322</v>
      </c>
      <c r="B6081" s="47" t="s">
        <v>1494</v>
      </c>
      <c r="C6081" s="48" t="n">
        <v>46137</v>
      </c>
      <c r="D6081" s="47" t="s">
        <v>73</v>
      </c>
      <c r="E6081" s="47" t="s">
        <v>65</v>
      </c>
      <c r="F6081" s="47" t="s">
        <v>2284</v>
      </c>
      <c r="G6081" s="47" t="s">
        <v>97</v>
      </c>
      <c r="H6081" s="47" t="s">
        <v>2232</v>
      </c>
      <c r="I6081" s="47" t="n">
        <v>4</v>
      </c>
    </row>
    <row r="6082" customFormat="false" ht="15" hidden="false" customHeight="false" outlineLevel="0" collapsed="false">
      <c r="A6082" s="47" t="s">
        <v>8323</v>
      </c>
      <c r="B6082" s="47" t="s">
        <v>1494</v>
      </c>
      <c r="C6082" s="48" t="n">
        <v>46137</v>
      </c>
      <c r="D6082" s="47" t="s">
        <v>73</v>
      </c>
      <c r="E6082" s="47" t="s">
        <v>65</v>
      </c>
      <c r="F6082" s="47" t="s">
        <v>2284</v>
      </c>
      <c r="G6082" s="47" t="s">
        <v>97</v>
      </c>
      <c r="H6082" s="47" t="s">
        <v>2232</v>
      </c>
      <c r="I6082" s="47" t="n">
        <v>5</v>
      </c>
    </row>
    <row r="6083" customFormat="false" ht="15" hidden="false" customHeight="false" outlineLevel="0" collapsed="false">
      <c r="A6083" s="47" t="s">
        <v>8324</v>
      </c>
      <c r="B6083" s="47" t="s">
        <v>1495</v>
      </c>
      <c r="C6083" s="48" t="n">
        <v>46137</v>
      </c>
      <c r="D6083" s="47" t="s">
        <v>74</v>
      </c>
      <c r="E6083" s="47" t="s">
        <v>65</v>
      </c>
      <c r="F6083" s="47" t="s">
        <v>2284</v>
      </c>
      <c r="G6083" s="47" t="s">
        <v>94</v>
      </c>
      <c r="H6083" s="47" t="s">
        <v>2229</v>
      </c>
      <c r="I6083" s="47" t="n">
        <v>68</v>
      </c>
    </row>
    <row r="6084" customFormat="false" ht="15" hidden="false" customHeight="false" outlineLevel="0" collapsed="false">
      <c r="A6084" s="47" t="s">
        <v>8325</v>
      </c>
      <c r="B6084" s="47" t="s">
        <v>1495</v>
      </c>
      <c r="C6084" s="48" t="n">
        <v>46137</v>
      </c>
      <c r="D6084" s="47" t="s">
        <v>74</v>
      </c>
      <c r="E6084" s="47" t="s">
        <v>65</v>
      </c>
      <c r="F6084" s="47" t="s">
        <v>2284</v>
      </c>
      <c r="G6084" s="47" t="s">
        <v>97</v>
      </c>
      <c r="H6084" s="47" t="s">
        <v>2232</v>
      </c>
      <c r="I6084" s="47" t="n">
        <v>6</v>
      </c>
    </row>
    <row r="6085" customFormat="false" ht="15" hidden="false" customHeight="false" outlineLevel="0" collapsed="false">
      <c r="A6085" s="47" t="s">
        <v>8326</v>
      </c>
      <c r="B6085" s="47" t="s">
        <v>1495</v>
      </c>
      <c r="C6085" s="48" t="n">
        <v>46137</v>
      </c>
      <c r="D6085" s="47" t="s">
        <v>74</v>
      </c>
      <c r="E6085" s="47" t="s">
        <v>65</v>
      </c>
      <c r="F6085" s="47" t="s">
        <v>2289</v>
      </c>
      <c r="G6085" s="47" t="s">
        <v>97</v>
      </c>
      <c r="H6085" s="47" t="s">
        <v>2232</v>
      </c>
      <c r="I6085" s="47" t="n">
        <v>5</v>
      </c>
    </row>
    <row r="6086" customFormat="false" ht="15" hidden="false" customHeight="false" outlineLevel="0" collapsed="false">
      <c r="A6086" s="47" t="s">
        <v>8327</v>
      </c>
      <c r="B6086" s="47" t="s">
        <v>1495</v>
      </c>
      <c r="C6086" s="48" t="n">
        <v>46137</v>
      </c>
      <c r="D6086" s="47" t="s">
        <v>74</v>
      </c>
      <c r="E6086" s="47" t="s">
        <v>65</v>
      </c>
      <c r="F6086" s="47" t="s">
        <v>2284</v>
      </c>
      <c r="G6086" s="47" t="s">
        <v>97</v>
      </c>
      <c r="H6086" s="47" t="s">
        <v>2232</v>
      </c>
      <c r="I6086" s="47" t="n">
        <v>6</v>
      </c>
    </row>
    <row r="6087" customFormat="false" ht="15" hidden="false" customHeight="false" outlineLevel="0" collapsed="false">
      <c r="A6087" s="47" t="s">
        <v>8328</v>
      </c>
      <c r="B6087" s="47" t="s">
        <v>1495</v>
      </c>
      <c r="C6087" s="48" t="n">
        <v>46137</v>
      </c>
      <c r="D6087" s="47" t="s">
        <v>74</v>
      </c>
      <c r="E6087" s="47" t="s">
        <v>65</v>
      </c>
      <c r="F6087" s="47" t="s">
        <v>2289</v>
      </c>
      <c r="G6087" s="47" t="s">
        <v>97</v>
      </c>
      <c r="H6087" s="47" t="s">
        <v>2232</v>
      </c>
      <c r="I6087" s="47" t="n">
        <v>5</v>
      </c>
    </row>
    <row r="6088" customFormat="false" ht="15" hidden="false" customHeight="false" outlineLevel="0" collapsed="false">
      <c r="A6088" s="47" t="s">
        <v>8329</v>
      </c>
      <c r="B6088" s="47" t="s">
        <v>1495</v>
      </c>
      <c r="C6088" s="48" t="n">
        <v>46137</v>
      </c>
      <c r="D6088" s="47" t="s">
        <v>74</v>
      </c>
      <c r="E6088" s="47" t="s">
        <v>65</v>
      </c>
      <c r="F6088" s="47" t="s">
        <v>2284</v>
      </c>
      <c r="G6088" s="47" t="s">
        <v>97</v>
      </c>
      <c r="H6088" s="47" t="s">
        <v>2232</v>
      </c>
      <c r="I6088" s="47" t="n">
        <v>3</v>
      </c>
    </row>
    <row r="6089" customFormat="false" ht="15" hidden="false" customHeight="false" outlineLevel="0" collapsed="false">
      <c r="A6089" s="47" t="s">
        <v>8330</v>
      </c>
      <c r="B6089" s="47" t="s">
        <v>1495</v>
      </c>
      <c r="C6089" s="48" t="n">
        <v>46137</v>
      </c>
      <c r="D6089" s="47" t="s">
        <v>74</v>
      </c>
      <c r="E6089" s="47" t="s">
        <v>65</v>
      </c>
      <c r="F6089" s="47" t="s">
        <v>2284</v>
      </c>
      <c r="G6089" s="47" t="s">
        <v>97</v>
      </c>
      <c r="H6089" s="47" t="s">
        <v>2232</v>
      </c>
      <c r="I6089" s="47" t="n">
        <v>2</v>
      </c>
    </row>
    <row r="6090" customFormat="false" ht="15" hidden="false" customHeight="false" outlineLevel="0" collapsed="false">
      <c r="A6090" s="47" t="s">
        <v>8331</v>
      </c>
      <c r="B6090" s="47" t="s">
        <v>1497</v>
      </c>
      <c r="C6090" s="48" t="n">
        <v>46137</v>
      </c>
      <c r="D6090" s="47" t="s">
        <v>75</v>
      </c>
      <c r="E6090" s="47" t="s">
        <v>65</v>
      </c>
      <c r="F6090" s="47" t="s">
        <v>2289</v>
      </c>
      <c r="G6090" s="47" t="s">
        <v>93</v>
      </c>
      <c r="H6090" s="47" t="s">
        <v>2253</v>
      </c>
      <c r="I6090" s="47" t="n">
        <v>53</v>
      </c>
    </row>
    <row r="6091" customFormat="false" ht="15" hidden="false" customHeight="false" outlineLevel="0" collapsed="false">
      <c r="A6091" s="47" t="s">
        <v>8332</v>
      </c>
      <c r="B6091" s="47" t="s">
        <v>1497</v>
      </c>
      <c r="C6091" s="48" t="n">
        <v>46137</v>
      </c>
      <c r="D6091" s="47" t="s">
        <v>75</v>
      </c>
      <c r="E6091" s="47" t="s">
        <v>65</v>
      </c>
      <c r="F6091" s="47" t="s">
        <v>2289</v>
      </c>
      <c r="G6091" s="47" t="s">
        <v>96</v>
      </c>
      <c r="H6091" s="47" t="s">
        <v>2270</v>
      </c>
      <c r="I6091" s="47" t="n">
        <v>5</v>
      </c>
    </row>
    <row r="6092" customFormat="false" ht="15" hidden="false" customHeight="false" outlineLevel="0" collapsed="false">
      <c r="A6092" s="47" t="s">
        <v>8333</v>
      </c>
      <c r="B6092" s="47" t="s">
        <v>1497</v>
      </c>
      <c r="C6092" s="48" t="n">
        <v>46137</v>
      </c>
      <c r="D6092" s="47" t="s">
        <v>75</v>
      </c>
      <c r="E6092" s="47" t="s">
        <v>65</v>
      </c>
      <c r="F6092" s="47" t="s">
        <v>2289</v>
      </c>
      <c r="G6092" s="47" t="s">
        <v>97</v>
      </c>
      <c r="H6092" s="47" t="s">
        <v>2232</v>
      </c>
      <c r="I6092" s="47" t="n">
        <v>2</v>
      </c>
    </row>
    <row r="6093" customFormat="false" ht="15" hidden="false" customHeight="false" outlineLevel="0" collapsed="false">
      <c r="A6093" s="47" t="s">
        <v>8334</v>
      </c>
      <c r="B6093" s="47" t="s">
        <v>1497</v>
      </c>
      <c r="C6093" s="48" t="n">
        <v>46137</v>
      </c>
      <c r="D6093" s="47" t="s">
        <v>75</v>
      </c>
      <c r="E6093" s="47" t="s">
        <v>65</v>
      </c>
      <c r="F6093" s="47" t="s">
        <v>2289</v>
      </c>
      <c r="G6093" s="47" t="s">
        <v>97</v>
      </c>
      <c r="H6093" s="47" t="s">
        <v>2232</v>
      </c>
      <c r="I6093" s="47" t="n">
        <v>2</v>
      </c>
    </row>
    <row r="6094" customFormat="false" ht="15" hidden="false" customHeight="false" outlineLevel="0" collapsed="false">
      <c r="A6094" s="47" t="s">
        <v>8335</v>
      </c>
      <c r="B6094" s="47" t="s">
        <v>1498</v>
      </c>
      <c r="C6094" s="48" t="n">
        <v>46139</v>
      </c>
      <c r="D6094" s="47" t="s">
        <v>73</v>
      </c>
      <c r="E6094" s="47" t="s">
        <v>62</v>
      </c>
      <c r="F6094" s="47" t="s">
        <v>2228</v>
      </c>
      <c r="G6094" s="47" t="s">
        <v>97</v>
      </c>
      <c r="H6094" s="47" t="s">
        <v>2232</v>
      </c>
      <c r="I6094" s="47" t="n">
        <v>6</v>
      </c>
    </row>
    <row r="6095" customFormat="false" ht="15" hidden="false" customHeight="false" outlineLevel="0" collapsed="false">
      <c r="A6095" s="47" t="s">
        <v>8336</v>
      </c>
      <c r="B6095" s="47" t="s">
        <v>1498</v>
      </c>
      <c r="C6095" s="48" t="n">
        <v>46139</v>
      </c>
      <c r="D6095" s="47" t="s">
        <v>73</v>
      </c>
      <c r="E6095" s="47" t="s">
        <v>62</v>
      </c>
      <c r="F6095" s="47" t="s">
        <v>2228</v>
      </c>
      <c r="G6095" s="47" t="s">
        <v>97</v>
      </c>
      <c r="H6095" s="47" t="s">
        <v>2232</v>
      </c>
      <c r="I6095" s="47" t="n">
        <v>2</v>
      </c>
    </row>
    <row r="6096" customFormat="false" ht="15" hidden="false" customHeight="false" outlineLevel="0" collapsed="false">
      <c r="A6096" s="47" t="s">
        <v>8337</v>
      </c>
      <c r="B6096" s="47" t="s">
        <v>1500</v>
      </c>
      <c r="C6096" s="48" t="n">
        <v>46139</v>
      </c>
      <c r="D6096" s="47" t="s">
        <v>74</v>
      </c>
      <c r="E6096" s="47" t="s">
        <v>62</v>
      </c>
      <c r="F6096" s="47" t="s">
        <v>2231</v>
      </c>
      <c r="G6096" s="47" t="s">
        <v>97</v>
      </c>
      <c r="H6096" s="47" t="s">
        <v>2232</v>
      </c>
      <c r="I6096" s="47" t="n">
        <v>2</v>
      </c>
    </row>
    <row r="6097" customFormat="false" ht="15" hidden="false" customHeight="false" outlineLevel="0" collapsed="false">
      <c r="A6097" s="47" t="s">
        <v>8338</v>
      </c>
      <c r="B6097" s="47" t="s">
        <v>1500</v>
      </c>
      <c r="C6097" s="48" t="n">
        <v>46139</v>
      </c>
      <c r="D6097" s="47" t="s">
        <v>74</v>
      </c>
      <c r="E6097" s="47" t="s">
        <v>62</v>
      </c>
      <c r="F6097" s="47" t="s">
        <v>2231</v>
      </c>
      <c r="G6097" s="47" t="s">
        <v>97</v>
      </c>
      <c r="H6097" s="47" t="s">
        <v>2232</v>
      </c>
      <c r="I6097" s="47" t="n">
        <v>6</v>
      </c>
    </row>
    <row r="6098" customFormat="false" ht="15" hidden="false" customHeight="false" outlineLevel="0" collapsed="false">
      <c r="A6098" s="47" t="s">
        <v>8339</v>
      </c>
      <c r="B6098" s="47" t="s">
        <v>1500</v>
      </c>
      <c r="C6098" s="48" t="n">
        <v>46139</v>
      </c>
      <c r="D6098" s="47" t="s">
        <v>74</v>
      </c>
      <c r="E6098" s="47" t="s">
        <v>62</v>
      </c>
      <c r="F6098" s="47" t="s">
        <v>2228</v>
      </c>
      <c r="G6098" s="47" t="s">
        <v>97</v>
      </c>
      <c r="H6098" s="47" t="s">
        <v>2232</v>
      </c>
      <c r="I6098" s="47" t="n">
        <v>5</v>
      </c>
    </row>
    <row r="6099" customFormat="false" ht="15" hidden="false" customHeight="false" outlineLevel="0" collapsed="false">
      <c r="A6099" s="47" t="s">
        <v>8340</v>
      </c>
      <c r="B6099" s="47" t="s">
        <v>1500</v>
      </c>
      <c r="C6099" s="48" t="n">
        <v>46139</v>
      </c>
      <c r="D6099" s="47" t="s">
        <v>74</v>
      </c>
      <c r="E6099" s="47" t="s">
        <v>62</v>
      </c>
      <c r="F6099" s="47" t="s">
        <v>2228</v>
      </c>
      <c r="G6099" s="47" t="s">
        <v>97</v>
      </c>
      <c r="H6099" s="47" t="s">
        <v>2232</v>
      </c>
      <c r="I6099" s="47" t="n">
        <v>2</v>
      </c>
    </row>
    <row r="6100" customFormat="false" ht="15" hidden="false" customHeight="false" outlineLevel="0" collapsed="false">
      <c r="A6100" s="47" t="s">
        <v>8341</v>
      </c>
      <c r="B6100" s="47" t="s">
        <v>1500</v>
      </c>
      <c r="C6100" s="48" t="n">
        <v>46139</v>
      </c>
      <c r="D6100" s="47" t="s">
        <v>74</v>
      </c>
      <c r="E6100" s="47" t="s">
        <v>62</v>
      </c>
      <c r="F6100" s="47" t="s">
        <v>2228</v>
      </c>
      <c r="G6100" s="47" t="s">
        <v>97</v>
      </c>
      <c r="H6100" s="47" t="s">
        <v>2232</v>
      </c>
      <c r="I6100" s="47" t="n">
        <v>5</v>
      </c>
    </row>
    <row r="6101" customFormat="false" ht="15" hidden="false" customHeight="false" outlineLevel="0" collapsed="false">
      <c r="A6101" s="47" t="s">
        <v>8342</v>
      </c>
      <c r="B6101" s="47" t="s">
        <v>1500</v>
      </c>
      <c r="C6101" s="48" t="n">
        <v>46139</v>
      </c>
      <c r="D6101" s="47" t="s">
        <v>74</v>
      </c>
      <c r="E6101" s="47" t="s">
        <v>62</v>
      </c>
      <c r="F6101" s="47" t="s">
        <v>2228</v>
      </c>
      <c r="G6101" s="47" t="s">
        <v>97</v>
      </c>
      <c r="H6101" s="47" t="s">
        <v>2232</v>
      </c>
      <c r="I6101" s="47" t="n">
        <v>4</v>
      </c>
    </row>
    <row r="6102" customFormat="false" ht="15" hidden="false" customHeight="false" outlineLevel="0" collapsed="false">
      <c r="A6102" s="47" t="s">
        <v>8343</v>
      </c>
      <c r="B6102" s="47" t="s">
        <v>1501</v>
      </c>
      <c r="C6102" s="48" t="n">
        <v>46139</v>
      </c>
      <c r="D6102" s="47" t="s">
        <v>75</v>
      </c>
      <c r="E6102" s="47" t="s">
        <v>62</v>
      </c>
      <c r="F6102" s="47" t="s">
        <v>2231</v>
      </c>
      <c r="G6102" s="47" t="s">
        <v>93</v>
      </c>
      <c r="H6102" s="47" t="s">
        <v>2253</v>
      </c>
      <c r="I6102" s="47" t="n">
        <v>10</v>
      </c>
    </row>
    <row r="6103" customFormat="false" ht="15" hidden="false" customHeight="false" outlineLevel="0" collapsed="false">
      <c r="A6103" s="47" t="s">
        <v>8344</v>
      </c>
      <c r="B6103" s="47" t="s">
        <v>1501</v>
      </c>
      <c r="C6103" s="48" t="n">
        <v>46139</v>
      </c>
      <c r="D6103" s="47" t="s">
        <v>75</v>
      </c>
      <c r="E6103" s="47" t="s">
        <v>62</v>
      </c>
      <c r="F6103" s="47" t="s">
        <v>2228</v>
      </c>
      <c r="G6103" s="47" t="s">
        <v>97</v>
      </c>
      <c r="H6103" s="47" t="s">
        <v>2232</v>
      </c>
      <c r="I6103" s="47" t="n">
        <v>3</v>
      </c>
    </row>
    <row r="6104" customFormat="false" ht="15" hidden="false" customHeight="false" outlineLevel="0" collapsed="false">
      <c r="A6104" s="47" t="s">
        <v>8345</v>
      </c>
      <c r="B6104" s="47" t="s">
        <v>1501</v>
      </c>
      <c r="C6104" s="48" t="n">
        <v>46139</v>
      </c>
      <c r="D6104" s="47" t="s">
        <v>75</v>
      </c>
      <c r="E6104" s="47" t="s">
        <v>62</v>
      </c>
      <c r="F6104" s="47" t="s">
        <v>2231</v>
      </c>
      <c r="G6104" s="47" t="s">
        <v>97</v>
      </c>
      <c r="H6104" s="47" t="s">
        <v>2232</v>
      </c>
      <c r="I6104" s="47" t="n">
        <v>4</v>
      </c>
    </row>
    <row r="6105" customFormat="false" ht="15" hidden="false" customHeight="false" outlineLevel="0" collapsed="false">
      <c r="A6105" s="47" t="s">
        <v>8346</v>
      </c>
      <c r="B6105" s="47" t="s">
        <v>1502</v>
      </c>
      <c r="C6105" s="48" t="n">
        <v>46139</v>
      </c>
      <c r="D6105" s="47" t="s">
        <v>73</v>
      </c>
      <c r="E6105" s="47" t="s">
        <v>63</v>
      </c>
      <c r="F6105" s="47" t="s">
        <v>2255</v>
      </c>
      <c r="G6105" s="47" t="s">
        <v>93</v>
      </c>
      <c r="H6105" s="47" t="s">
        <v>2253</v>
      </c>
      <c r="I6105" s="47" t="n">
        <v>47</v>
      </c>
    </row>
    <row r="6106" customFormat="false" ht="15" hidden="false" customHeight="false" outlineLevel="0" collapsed="false">
      <c r="A6106" s="47" t="s">
        <v>8347</v>
      </c>
      <c r="B6106" s="47" t="s">
        <v>1502</v>
      </c>
      <c r="C6106" s="48" t="n">
        <v>46139</v>
      </c>
      <c r="D6106" s="47" t="s">
        <v>73</v>
      </c>
      <c r="E6106" s="47" t="s">
        <v>63</v>
      </c>
      <c r="F6106" s="47" t="s">
        <v>2255</v>
      </c>
      <c r="G6106" s="47" t="s">
        <v>93</v>
      </c>
      <c r="H6106" s="47" t="s">
        <v>2253</v>
      </c>
      <c r="I6106" s="47" t="n">
        <v>106</v>
      </c>
    </row>
    <row r="6107" customFormat="false" ht="15" hidden="false" customHeight="false" outlineLevel="0" collapsed="false">
      <c r="A6107" s="47" t="s">
        <v>8348</v>
      </c>
      <c r="B6107" s="47" t="s">
        <v>1502</v>
      </c>
      <c r="C6107" s="48" t="n">
        <v>46139</v>
      </c>
      <c r="D6107" s="47" t="s">
        <v>73</v>
      </c>
      <c r="E6107" s="47" t="s">
        <v>63</v>
      </c>
      <c r="F6107" s="47" t="s">
        <v>2260</v>
      </c>
      <c r="G6107" s="47" t="s">
        <v>97</v>
      </c>
      <c r="H6107" s="47" t="s">
        <v>2232</v>
      </c>
      <c r="I6107" s="47" t="n">
        <v>2</v>
      </c>
    </row>
    <row r="6108" customFormat="false" ht="15" hidden="false" customHeight="false" outlineLevel="0" collapsed="false">
      <c r="A6108" s="47" t="s">
        <v>8349</v>
      </c>
      <c r="B6108" s="47" t="s">
        <v>1502</v>
      </c>
      <c r="C6108" s="48" t="n">
        <v>46139</v>
      </c>
      <c r="D6108" s="47" t="s">
        <v>73</v>
      </c>
      <c r="E6108" s="47" t="s">
        <v>63</v>
      </c>
      <c r="F6108" s="47" t="s">
        <v>2255</v>
      </c>
      <c r="G6108" s="47" t="s">
        <v>97</v>
      </c>
      <c r="H6108" s="47" t="s">
        <v>2232</v>
      </c>
      <c r="I6108" s="47" t="n">
        <v>3</v>
      </c>
    </row>
    <row r="6109" customFormat="false" ht="15" hidden="false" customHeight="false" outlineLevel="0" collapsed="false">
      <c r="A6109" s="47" t="s">
        <v>8350</v>
      </c>
      <c r="B6109" s="47" t="s">
        <v>1502</v>
      </c>
      <c r="C6109" s="48" t="n">
        <v>46139</v>
      </c>
      <c r="D6109" s="47" t="s">
        <v>73</v>
      </c>
      <c r="E6109" s="47" t="s">
        <v>63</v>
      </c>
      <c r="F6109" s="47" t="s">
        <v>2255</v>
      </c>
      <c r="G6109" s="47" t="s">
        <v>97</v>
      </c>
      <c r="H6109" s="47" t="s">
        <v>2232</v>
      </c>
      <c r="I6109" s="47" t="n">
        <v>4</v>
      </c>
    </row>
    <row r="6110" customFormat="false" ht="15" hidden="false" customHeight="false" outlineLevel="0" collapsed="false">
      <c r="A6110" s="47" t="s">
        <v>8351</v>
      </c>
      <c r="B6110" s="47" t="s">
        <v>1502</v>
      </c>
      <c r="C6110" s="48" t="n">
        <v>46139</v>
      </c>
      <c r="D6110" s="47" t="s">
        <v>73</v>
      </c>
      <c r="E6110" s="47" t="s">
        <v>63</v>
      </c>
      <c r="F6110" s="47" t="s">
        <v>2255</v>
      </c>
      <c r="G6110" s="47" t="s">
        <v>97</v>
      </c>
      <c r="H6110" s="47" t="s">
        <v>2232</v>
      </c>
      <c r="I6110" s="47" t="n">
        <v>5</v>
      </c>
    </row>
    <row r="6111" customFormat="false" ht="15" hidden="false" customHeight="false" outlineLevel="0" collapsed="false">
      <c r="A6111" s="47" t="s">
        <v>8352</v>
      </c>
      <c r="B6111" s="47" t="s">
        <v>1504</v>
      </c>
      <c r="C6111" s="48" t="n">
        <v>46139</v>
      </c>
      <c r="D6111" s="47" t="s">
        <v>74</v>
      </c>
      <c r="E6111" s="47" t="s">
        <v>63</v>
      </c>
      <c r="F6111" s="47" t="s">
        <v>2260</v>
      </c>
      <c r="G6111" s="47" t="s">
        <v>93</v>
      </c>
      <c r="H6111" s="47" t="s">
        <v>2253</v>
      </c>
      <c r="I6111" s="47" t="n">
        <v>72</v>
      </c>
    </row>
    <row r="6112" customFormat="false" ht="15" hidden="false" customHeight="false" outlineLevel="0" collapsed="false">
      <c r="A6112" s="47" t="s">
        <v>8353</v>
      </c>
      <c r="B6112" s="47" t="s">
        <v>1504</v>
      </c>
      <c r="C6112" s="48" t="n">
        <v>46139</v>
      </c>
      <c r="D6112" s="47" t="s">
        <v>74</v>
      </c>
      <c r="E6112" s="47" t="s">
        <v>63</v>
      </c>
      <c r="F6112" s="47" t="s">
        <v>2252</v>
      </c>
      <c r="G6112" s="47" t="s">
        <v>93</v>
      </c>
      <c r="H6112" s="47" t="s">
        <v>2253</v>
      </c>
      <c r="I6112" s="47" t="n">
        <v>7</v>
      </c>
    </row>
    <row r="6113" customFormat="false" ht="15" hidden="false" customHeight="false" outlineLevel="0" collapsed="false">
      <c r="A6113" s="47" t="s">
        <v>8354</v>
      </c>
      <c r="B6113" s="47" t="s">
        <v>1504</v>
      </c>
      <c r="C6113" s="48" t="n">
        <v>46139</v>
      </c>
      <c r="D6113" s="47" t="s">
        <v>74</v>
      </c>
      <c r="E6113" s="47" t="s">
        <v>63</v>
      </c>
      <c r="F6113" s="47" t="s">
        <v>2252</v>
      </c>
      <c r="G6113" s="47" t="s">
        <v>96</v>
      </c>
      <c r="H6113" s="47" t="s">
        <v>2270</v>
      </c>
      <c r="I6113" s="47" t="n">
        <v>9</v>
      </c>
    </row>
    <row r="6114" customFormat="false" ht="15" hidden="false" customHeight="false" outlineLevel="0" collapsed="false">
      <c r="A6114" s="47" t="s">
        <v>8355</v>
      </c>
      <c r="B6114" s="47" t="s">
        <v>1504</v>
      </c>
      <c r="C6114" s="48" t="n">
        <v>46139</v>
      </c>
      <c r="D6114" s="47" t="s">
        <v>74</v>
      </c>
      <c r="E6114" s="47" t="s">
        <v>63</v>
      </c>
      <c r="F6114" s="47" t="s">
        <v>2255</v>
      </c>
      <c r="G6114" s="47" t="s">
        <v>97</v>
      </c>
      <c r="H6114" s="47" t="s">
        <v>2232</v>
      </c>
      <c r="I6114" s="47" t="n">
        <v>5</v>
      </c>
    </row>
    <row r="6115" customFormat="false" ht="15" hidden="false" customHeight="false" outlineLevel="0" collapsed="false">
      <c r="A6115" s="47" t="s">
        <v>8356</v>
      </c>
      <c r="B6115" s="47" t="s">
        <v>1504</v>
      </c>
      <c r="C6115" s="48" t="n">
        <v>46139</v>
      </c>
      <c r="D6115" s="47" t="s">
        <v>74</v>
      </c>
      <c r="E6115" s="47" t="s">
        <v>63</v>
      </c>
      <c r="F6115" s="47" t="s">
        <v>2260</v>
      </c>
      <c r="G6115" s="47" t="s">
        <v>97</v>
      </c>
      <c r="H6115" s="47" t="s">
        <v>2232</v>
      </c>
      <c r="I6115" s="47" t="n">
        <v>4</v>
      </c>
    </row>
    <row r="6116" customFormat="false" ht="15" hidden="false" customHeight="false" outlineLevel="0" collapsed="false">
      <c r="A6116" s="47" t="s">
        <v>8357</v>
      </c>
      <c r="B6116" s="47" t="s">
        <v>1504</v>
      </c>
      <c r="C6116" s="48" t="n">
        <v>46139</v>
      </c>
      <c r="D6116" s="47" t="s">
        <v>74</v>
      </c>
      <c r="E6116" s="47" t="s">
        <v>63</v>
      </c>
      <c r="F6116" s="47" t="s">
        <v>2252</v>
      </c>
      <c r="G6116" s="47" t="s">
        <v>97</v>
      </c>
      <c r="H6116" s="47" t="s">
        <v>2232</v>
      </c>
      <c r="I6116" s="47" t="n">
        <v>5</v>
      </c>
    </row>
    <row r="6117" customFormat="false" ht="15" hidden="false" customHeight="false" outlineLevel="0" collapsed="false">
      <c r="A6117" s="47" t="s">
        <v>8358</v>
      </c>
      <c r="B6117" s="47" t="s">
        <v>1504</v>
      </c>
      <c r="C6117" s="48" t="n">
        <v>46139</v>
      </c>
      <c r="D6117" s="47" t="s">
        <v>74</v>
      </c>
      <c r="E6117" s="47" t="s">
        <v>63</v>
      </c>
      <c r="F6117" s="47" t="s">
        <v>2255</v>
      </c>
      <c r="G6117" s="47" t="s">
        <v>97</v>
      </c>
      <c r="H6117" s="47" t="s">
        <v>2232</v>
      </c>
      <c r="I6117" s="47" t="n">
        <v>2</v>
      </c>
    </row>
    <row r="6118" customFormat="false" ht="15" hidden="false" customHeight="false" outlineLevel="0" collapsed="false">
      <c r="A6118" s="47" t="s">
        <v>8359</v>
      </c>
      <c r="B6118" s="47" t="s">
        <v>1504</v>
      </c>
      <c r="C6118" s="48" t="n">
        <v>46139</v>
      </c>
      <c r="D6118" s="47" t="s">
        <v>74</v>
      </c>
      <c r="E6118" s="47" t="s">
        <v>63</v>
      </c>
      <c r="F6118" s="47" t="s">
        <v>2255</v>
      </c>
      <c r="G6118" s="47" t="s">
        <v>98</v>
      </c>
      <c r="H6118" s="47" t="s">
        <v>2382</v>
      </c>
      <c r="I6118" s="47" t="n">
        <v>43</v>
      </c>
    </row>
    <row r="6119" customFormat="false" ht="15" hidden="false" customHeight="false" outlineLevel="0" collapsed="false">
      <c r="A6119" s="47" t="s">
        <v>8360</v>
      </c>
      <c r="B6119" s="47" t="s">
        <v>1505</v>
      </c>
      <c r="C6119" s="48" t="n">
        <v>46139</v>
      </c>
      <c r="D6119" s="47" t="s">
        <v>75</v>
      </c>
      <c r="E6119" s="47" t="s">
        <v>63</v>
      </c>
      <c r="F6119" s="47" t="s">
        <v>2255</v>
      </c>
      <c r="G6119" s="47" t="s">
        <v>93</v>
      </c>
      <c r="H6119" s="47" t="s">
        <v>2253</v>
      </c>
      <c r="I6119" s="47" t="n">
        <v>26</v>
      </c>
    </row>
    <row r="6120" customFormat="false" ht="15" hidden="false" customHeight="false" outlineLevel="0" collapsed="false">
      <c r="A6120" s="47" t="s">
        <v>8361</v>
      </c>
      <c r="B6120" s="47" t="s">
        <v>1505</v>
      </c>
      <c r="C6120" s="48" t="n">
        <v>46139</v>
      </c>
      <c r="D6120" s="47" t="s">
        <v>75</v>
      </c>
      <c r="E6120" s="47" t="s">
        <v>63</v>
      </c>
      <c r="F6120" s="47" t="s">
        <v>2255</v>
      </c>
      <c r="G6120" s="47" t="s">
        <v>97</v>
      </c>
      <c r="H6120" s="47" t="s">
        <v>2232</v>
      </c>
      <c r="I6120" s="47" t="n">
        <v>3</v>
      </c>
    </row>
    <row r="6121" customFormat="false" ht="15" hidden="false" customHeight="false" outlineLevel="0" collapsed="false">
      <c r="A6121" s="47" t="s">
        <v>8362</v>
      </c>
      <c r="B6121" s="47" t="s">
        <v>1505</v>
      </c>
      <c r="C6121" s="48" t="n">
        <v>46139</v>
      </c>
      <c r="D6121" s="47" t="s">
        <v>75</v>
      </c>
      <c r="E6121" s="47" t="s">
        <v>63</v>
      </c>
      <c r="F6121" s="47" t="s">
        <v>2252</v>
      </c>
      <c r="G6121" s="47" t="s">
        <v>97</v>
      </c>
      <c r="H6121" s="47" t="s">
        <v>2232</v>
      </c>
      <c r="I6121" s="47" t="n">
        <v>6</v>
      </c>
    </row>
    <row r="6122" customFormat="false" ht="15" hidden="false" customHeight="false" outlineLevel="0" collapsed="false">
      <c r="A6122" s="47" t="s">
        <v>8363</v>
      </c>
      <c r="B6122" s="47" t="s">
        <v>1505</v>
      </c>
      <c r="C6122" s="48" t="n">
        <v>46139</v>
      </c>
      <c r="D6122" s="47" t="s">
        <v>75</v>
      </c>
      <c r="E6122" s="47" t="s">
        <v>63</v>
      </c>
      <c r="F6122" s="47" t="s">
        <v>2260</v>
      </c>
      <c r="G6122" s="47" t="s">
        <v>97</v>
      </c>
      <c r="H6122" s="47" t="s">
        <v>2232</v>
      </c>
      <c r="I6122" s="47" t="n">
        <v>4</v>
      </c>
    </row>
    <row r="6123" customFormat="false" ht="15" hidden="false" customHeight="false" outlineLevel="0" collapsed="false">
      <c r="A6123" s="47" t="s">
        <v>8364</v>
      </c>
      <c r="B6123" s="47" t="s">
        <v>1506</v>
      </c>
      <c r="C6123" s="48" t="n">
        <v>46139</v>
      </c>
      <c r="D6123" s="47" t="s">
        <v>73</v>
      </c>
      <c r="E6123" s="47" t="s">
        <v>64</v>
      </c>
      <c r="F6123" s="47" t="s">
        <v>2278</v>
      </c>
      <c r="G6123" s="47" t="s">
        <v>94</v>
      </c>
      <c r="H6123" s="47" t="s">
        <v>2229</v>
      </c>
      <c r="I6123" s="47" t="n">
        <v>126</v>
      </c>
    </row>
    <row r="6124" customFormat="false" ht="15" hidden="false" customHeight="false" outlineLevel="0" collapsed="false">
      <c r="A6124" s="47" t="s">
        <v>8365</v>
      </c>
      <c r="B6124" s="47" t="s">
        <v>1506</v>
      </c>
      <c r="C6124" s="48" t="n">
        <v>46139</v>
      </c>
      <c r="D6124" s="47" t="s">
        <v>73</v>
      </c>
      <c r="E6124" s="47" t="s">
        <v>64</v>
      </c>
      <c r="F6124" s="47" t="s">
        <v>2278</v>
      </c>
      <c r="G6124" s="47" t="s">
        <v>97</v>
      </c>
      <c r="H6124" s="47" t="s">
        <v>2232</v>
      </c>
      <c r="I6124" s="47" t="n">
        <v>5</v>
      </c>
    </row>
    <row r="6125" customFormat="false" ht="15" hidden="false" customHeight="false" outlineLevel="0" collapsed="false">
      <c r="A6125" s="47" t="s">
        <v>8366</v>
      </c>
      <c r="B6125" s="47" t="s">
        <v>1506</v>
      </c>
      <c r="C6125" s="48" t="n">
        <v>46139</v>
      </c>
      <c r="D6125" s="47" t="s">
        <v>73</v>
      </c>
      <c r="E6125" s="47" t="s">
        <v>64</v>
      </c>
      <c r="F6125" s="47" t="s">
        <v>2280</v>
      </c>
      <c r="G6125" s="47" t="s">
        <v>97</v>
      </c>
      <c r="H6125" s="47" t="s">
        <v>2232</v>
      </c>
      <c r="I6125" s="47" t="n">
        <v>5</v>
      </c>
    </row>
    <row r="6126" customFormat="false" ht="15" hidden="false" customHeight="false" outlineLevel="0" collapsed="false">
      <c r="A6126" s="47" t="s">
        <v>8367</v>
      </c>
      <c r="B6126" s="47" t="s">
        <v>1506</v>
      </c>
      <c r="C6126" s="48" t="n">
        <v>46139</v>
      </c>
      <c r="D6126" s="47" t="s">
        <v>73</v>
      </c>
      <c r="E6126" s="47" t="s">
        <v>64</v>
      </c>
      <c r="F6126" s="47" t="s">
        <v>2278</v>
      </c>
      <c r="G6126" s="47" t="s">
        <v>97</v>
      </c>
      <c r="H6126" s="47" t="s">
        <v>2232</v>
      </c>
      <c r="I6126" s="47" t="n">
        <v>2</v>
      </c>
    </row>
    <row r="6127" customFormat="false" ht="15" hidden="false" customHeight="false" outlineLevel="0" collapsed="false">
      <c r="A6127" s="47" t="s">
        <v>8368</v>
      </c>
      <c r="B6127" s="47" t="s">
        <v>1508</v>
      </c>
      <c r="C6127" s="48" t="n">
        <v>46139</v>
      </c>
      <c r="D6127" s="47" t="s">
        <v>74</v>
      </c>
      <c r="E6127" s="47" t="s">
        <v>64</v>
      </c>
      <c r="F6127" s="47" t="s">
        <v>2278</v>
      </c>
      <c r="G6127" s="47" t="s">
        <v>93</v>
      </c>
      <c r="H6127" s="47" t="s">
        <v>2253</v>
      </c>
      <c r="I6127" s="47" t="n">
        <v>12</v>
      </c>
    </row>
    <row r="6128" customFormat="false" ht="15" hidden="false" customHeight="false" outlineLevel="0" collapsed="false">
      <c r="A6128" s="47" t="s">
        <v>8369</v>
      </c>
      <c r="B6128" s="47" t="s">
        <v>1508</v>
      </c>
      <c r="C6128" s="48" t="n">
        <v>46139</v>
      </c>
      <c r="D6128" s="47" t="s">
        <v>74</v>
      </c>
      <c r="E6128" s="47" t="s">
        <v>64</v>
      </c>
      <c r="F6128" s="47" t="s">
        <v>2278</v>
      </c>
      <c r="G6128" s="47" t="s">
        <v>97</v>
      </c>
      <c r="H6128" s="47" t="s">
        <v>2232</v>
      </c>
      <c r="I6128" s="47" t="n">
        <v>5</v>
      </c>
    </row>
    <row r="6129" customFormat="false" ht="15" hidden="false" customHeight="false" outlineLevel="0" collapsed="false">
      <c r="A6129" s="47" t="s">
        <v>8370</v>
      </c>
      <c r="B6129" s="47" t="s">
        <v>1509</v>
      </c>
      <c r="C6129" s="48" t="n">
        <v>46139</v>
      </c>
      <c r="D6129" s="47" t="s">
        <v>73</v>
      </c>
      <c r="E6129" s="47" t="s">
        <v>65</v>
      </c>
      <c r="F6129" s="47" t="s">
        <v>2289</v>
      </c>
      <c r="G6129" s="47" t="s">
        <v>97</v>
      </c>
      <c r="H6129" s="47" t="s">
        <v>2232</v>
      </c>
      <c r="I6129" s="47" t="n">
        <v>5</v>
      </c>
    </row>
    <row r="6130" customFormat="false" ht="15" hidden="false" customHeight="false" outlineLevel="0" collapsed="false">
      <c r="A6130" s="47" t="s">
        <v>8371</v>
      </c>
      <c r="B6130" s="47" t="s">
        <v>1509</v>
      </c>
      <c r="C6130" s="48" t="n">
        <v>46139</v>
      </c>
      <c r="D6130" s="47" t="s">
        <v>73</v>
      </c>
      <c r="E6130" s="47" t="s">
        <v>65</v>
      </c>
      <c r="F6130" s="47" t="s">
        <v>2289</v>
      </c>
      <c r="G6130" s="47" t="s">
        <v>97</v>
      </c>
      <c r="H6130" s="47" t="s">
        <v>2232</v>
      </c>
      <c r="I6130" s="47" t="n">
        <v>3</v>
      </c>
    </row>
    <row r="6131" customFormat="false" ht="15" hidden="false" customHeight="false" outlineLevel="0" collapsed="false">
      <c r="A6131" s="47" t="s">
        <v>8372</v>
      </c>
      <c r="B6131" s="47" t="s">
        <v>1509</v>
      </c>
      <c r="C6131" s="48" t="n">
        <v>46139</v>
      </c>
      <c r="D6131" s="47" t="s">
        <v>73</v>
      </c>
      <c r="E6131" s="47" t="s">
        <v>65</v>
      </c>
      <c r="F6131" s="47" t="s">
        <v>2284</v>
      </c>
      <c r="G6131" s="47" t="s">
        <v>97</v>
      </c>
      <c r="H6131" s="47" t="s">
        <v>2232</v>
      </c>
      <c r="I6131" s="47" t="n">
        <v>4</v>
      </c>
    </row>
    <row r="6132" customFormat="false" ht="15" hidden="false" customHeight="false" outlineLevel="0" collapsed="false">
      <c r="A6132" s="47" t="s">
        <v>8373</v>
      </c>
      <c r="B6132" s="47" t="s">
        <v>1509</v>
      </c>
      <c r="C6132" s="48" t="n">
        <v>46139</v>
      </c>
      <c r="D6132" s="47" t="s">
        <v>73</v>
      </c>
      <c r="E6132" s="47" t="s">
        <v>65</v>
      </c>
      <c r="F6132" s="47" t="s">
        <v>2289</v>
      </c>
      <c r="G6132" s="47" t="s">
        <v>97</v>
      </c>
      <c r="H6132" s="47" t="s">
        <v>2232</v>
      </c>
      <c r="I6132" s="47" t="n">
        <v>6</v>
      </c>
    </row>
    <row r="6133" customFormat="false" ht="15" hidden="false" customHeight="false" outlineLevel="0" collapsed="false">
      <c r="A6133" s="47" t="s">
        <v>8374</v>
      </c>
      <c r="B6133" s="47" t="s">
        <v>1509</v>
      </c>
      <c r="C6133" s="48" t="n">
        <v>46139</v>
      </c>
      <c r="D6133" s="47" t="s">
        <v>73</v>
      </c>
      <c r="E6133" s="47" t="s">
        <v>65</v>
      </c>
      <c r="F6133" s="47" t="s">
        <v>2289</v>
      </c>
      <c r="G6133" s="47" t="s">
        <v>97</v>
      </c>
      <c r="H6133" s="47" t="s">
        <v>2232</v>
      </c>
      <c r="I6133" s="47" t="n">
        <v>2</v>
      </c>
    </row>
    <row r="6134" customFormat="false" ht="15" hidden="false" customHeight="false" outlineLevel="0" collapsed="false">
      <c r="A6134" s="47" t="s">
        <v>8375</v>
      </c>
      <c r="B6134" s="47" t="s">
        <v>1510</v>
      </c>
      <c r="C6134" s="48" t="n">
        <v>46139</v>
      </c>
      <c r="D6134" s="47" t="s">
        <v>74</v>
      </c>
      <c r="E6134" s="47" t="s">
        <v>65</v>
      </c>
      <c r="F6134" s="47" t="s">
        <v>2284</v>
      </c>
      <c r="G6134" s="47" t="s">
        <v>95</v>
      </c>
      <c r="H6134" s="47" t="s">
        <v>2245</v>
      </c>
      <c r="I6134" s="47" t="n">
        <v>59</v>
      </c>
    </row>
    <row r="6135" customFormat="false" ht="15" hidden="false" customHeight="false" outlineLevel="0" collapsed="false">
      <c r="A6135" s="47" t="s">
        <v>8376</v>
      </c>
      <c r="B6135" s="47" t="s">
        <v>1510</v>
      </c>
      <c r="C6135" s="48" t="n">
        <v>46139</v>
      </c>
      <c r="D6135" s="47" t="s">
        <v>74</v>
      </c>
      <c r="E6135" s="47" t="s">
        <v>65</v>
      </c>
      <c r="F6135" s="47" t="s">
        <v>2284</v>
      </c>
      <c r="G6135" s="47" t="s">
        <v>97</v>
      </c>
      <c r="H6135" s="47" t="s">
        <v>2232</v>
      </c>
      <c r="I6135" s="47" t="n">
        <v>5</v>
      </c>
    </row>
    <row r="6136" customFormat="false" ht="15" hidden="false" customHeight="false" outlineLevel="0" collapsed="false">
      <c r="A6136" s="47" t="s">
        <v>8377</v>
      </c>
      <c r="B6136" s="47" t="s">
        <v>1510</v>
      </c>
      <c r="C6136" s="48" t="n">
        <v>46139</v>
      </c>
      <c r="D6136" s="47" t="s">
        <v>74</v>
      </c>
      <c r="E6136" s="47" t="s">
        <v>65</v>
      </c>
      <c r="F6136" s="47" t="s">
        <v>2289</v>
      </c>
      <c r="G6136" s="47" t="s">
        <v>97</v>
      </c>
      <c r="H6136" s="47" t="s">
        <v>2232</v>
      </c>
      <c r="I6136" s="47" t="n">
        <v>4</v>
      </c>
    </row>
    <row r="6137" customFormat="false" ht="15" hidden="false" customHeight="false" outlineLevel="0" collapsed="false">
      <c r="A6137" s="47" t="s">
        <v>8378</v>
      </c>
      <c r="B6137" s="47" t="s">
        <v>1510</v>
      </c>
      <c r="C6137" s="48" t="n">
        <v>46139</v>
      </c>
      <c r="D6137" s="47" t="s">
        <v>74</v>
      </c>
      <c r="E6137" s="47" t="s">
        <v>65</v>
      </c>
      <c r="F6137" s="47" t="s">
        <v>2284</v>
      </c>
      <c r="G6137" s="47" t="s">
        <v>97</v>
      </c>
      <c r="H6137" s="47" t="s">
        <v>2232</v>
      </c>
      <c r="I6137" s="47" t="n">
        <v>5</v>
      </c>
    </row>
    <row r="6138" customFormat="false" ht="15" hidden="false" customHeight="false" outlineLevel="0" collapsed="false">
      <c r="A6138" s="47" t="s">
        <v>8379</v>
      </c>
      <c r="B6138" s="47" t="s">
        <v>1511</v>
      </c>
      <c r="C6138" s="48" t="n">
        <v>46139</v>
      </c>
      <c r="D6138" s="47" t="s">
        <v>75</v>
      </c>
      <c r="E6138" s="47" t="s">
        <v>65</v>
      </c>
      <c r="F6138" s="47" t="s">
        <v>2284</v>
      </c>
      <c r="G6138" s="47" t="s">
        <v>95</v>
      </c>
      <c r="H6138" s="47" t="s">
        <v>2245</v>
      </c>
      <c r="I6138" s="47" t="n">
        <v>36</v>
      </c>
    </row>
    <row r="6139" customFormat="false" ht="15" hidden="false" customHeight="false" outlineLevel="0" collapsed="false">
      <c r="A6139" s="47" t="s">
        <v>8380</v>
      </c>
      <c r="B6139" s="47" t="s">
        <v>1511</v>
      </c>
      <c r="C6139" s="48" t="n">
        <v>46139</v>
      </c>
      <c r="D6139" s="47" t="s">
        <v>75</v>
      </c>
      <c r="E6139" s="47" t="s">
        <v>65</v>
      </c>
      <c r="F6139" s="47" t="s">
        <v>2284</v>
      </c>
      <c r="G6139" s="47" t="s">
        <v>97</v>
      </c>
      <c r="H6139" s="47" t="s">
        <v>2232</v>
      </c>
      <c r="I6139" s="47" t="n">
        <v>6</v>
      </c>
    </row>
    <row r="6140" customFormat="false" ht="15" hidden="false" customHeight="false" outlineLevel="0" collapsed="false">
      <c r="A6140" s="47" t="s">
        <v>8381</v>
      </c>
      <c r="B6140" s="47" t="s">
        <v>1511</v>
      </c>
      <c r="C6140" s="48" t="n">
        <v>46139</v>
      </c>
      <c r="D6140" s="47" t="s">
        <v>75</v>
      </c>
      <c r="E6140" s="47" t="s">
        <v>65</v>
      </c>
      <c r="F6140" s="47" t="s">
        <v>2284</v>
      </c>
      <c r="G6140" s="47" t="s">
        <v>97</v>
      </c>
      <c r="H6140" s="47" t="s">
        <v>2232</v>
      </c>
      <c r="I6140" s="47" t="n">
        <v>6</v>
      </c>
    </row>
    <row r="6141" customFormat="false" ht="15" hidden="false" customHeight="false" outlineLevel="0" collapsed="false">
      <c r="A6141" s="47" t="s">
        <v>8382</v>
      </c>
      <c r="B6141" s="47" t="s">
        <v>1511</v>
      </c>
      <c r="C6141" s="48" t="n">
        <v>46139</v>
      </c>
      <c r="D6141" s="47" t="s">
        <v>75</v>
      </c>
      <c r="E6141" s="47" t="s">
        <v>65</v>
      </c>
      <c r="F6141" s="47" t="s">
        <v>2284</v>
      </c>
      <c r="G6141" s="47" t="s">
        <v>97</v>
      </c>
      <c r="H6141" s="47" t="s">
        <v>2232</v>
      </c>
      <c r="I6141" s="47" t="n">
        <v>4</v>
      </c>
    </row>
    <row r="6142" customFormat="false" ht="15" hidden="false" customHeight="false" outlineLevel="0" collapsed="false">
      <c r="A6142" s="47" t="s">
        <v>8383</v>
      </c>
      <c r="B6142" s="47" t="s">
        <v>1511</v>
      </c>
      <c r="C6142" s="48" t="n">
        <v>46139</v>
      </c>
      <c r="D6142" s="47" t="s">
        <v>75</v>
      </c>
      <c r="E6142" s="47" t="s">
        <v>65</v>
      </c>
      <c r="F6142" s="47" t="s">
        <v>2284</v>
      </c>
      <c r="G6142" s="47" t="s">
        <v>97</v>
      </c>
      <c r="H6142" s="47" t="s">
        <v>2232</v>
      </c>
      <c r="I6142" s="47" t="n">
        <v>5</v>
      </c>
    </row>
    <row r="6143" customFormat="false" ht="15" hidden="false" customHeight="false" outlineLevel="0" collapsed="false">
      <c r="A6143" s="47" t="s">
        <v>8384</v>
      </c>
      <c r="B6143" s="47" t="s">
        <v>1511</v>
      </c>
      <c r="C6143" s="48" t="n">
        <v>46139</v>
      </c>
      <c r="D6143" s="47" t="s">
        <v>75</v>
      </c>
      <c r="E6143" s="47" t="s">
        <v>65</v>
      </c>
      <c r="F6143" s="47" t="s">
        <v>2284</v>
      </c>
      <c r="G6143" s="47" t="s">
        <v>97</v>
      </c>
      <c r="H6143" s="47" t="s">
        <v>2232</v>
      </c>
      <c r="I6143" s="47" t="n">
        <v>5</v>
      </c>
    </row>
    <row r="6144" customFormat="false" ht="15" hidden="false" customHeight="false" outlineLevel="0" collapsed="false">
      <c r="A6144" s="47" t="s">
        <v>8385</v>
      </c>
      <c r="B6144" s="47" t="s">
        <v>1511</v>
      </c>
      <c r="C6144" s="48" t="n">
        <v>46139</v>
      </c>
      <c r="D6144" s="47" t="s">
        <v>75</v>
      </c>
      <c r="E6144" s="47" t="s">
        <v>65</v>
      </c>
      <c r="F6144" s="47" t="s">
        <v>2284</v>
      </c>
      <c r="G6144" s="47" t="s">
        <v>97</v>
      </c>
      <c r="H6144" s="47" t="s">
        <v>2232</v>
      </c>
      <c r="I6144" s="47" t="n">
        <v>3</v>
      </c>
    </row>
    <row r="6145" customFormat="false" ht="15" hidden="false" customHeight="false" outlineLevel="0" collapsed="false">
      <c r="A6145" s="47" t="s">
        <v>8386</v>
      </c>
      <c r="B6145" s="47" t="s">
        <v>1511</v>
      </c>
      <c r="C6145" s="48" t="n">
        <v>46139</v>
      </c>
      <c r="D6145" s="47" t="s">
        <v>75</v>
      </c>
      <c r="E6145" s="47" t="s">
        <v>65</v>
      </c>
      <c r="F6145" s="47" t="s">
        <v>2284</v>
      </c>
      <c r="G6145" s="47" t="s">
        <v>97</v>
      </c>
      <c r="H6145" s="47" t="s">
        <v>2232</v>
      </c>
      <c r="I6145" s="47" t="n">
        <v>6</v>
      </c>
    </row>
    <row r="6146" customFormat="false" ht="15" hidden="false" customHeight="false" outlineLevel="0" collapsed="false">
      <c r="A6146" s="47" t="s">
        <v>8387</v>
      </c>
      <c r="B6146" s="47" t="s">
        <v>1511</v>
      </c>
      <c r="C6146" s="48" t="n">
        <v>46139</v>
      </c>
      <c r="D6146" s="47" t="s">
        <v>75</v>
      </c>
      <c r="E6146" s="47" t="s">
        <v>65</v>
      </c>
      <c r="F6146" s="47" t="s">
        <v>2289</v>
      </c>
      <c r="G6146" s="47" t="s">
        <v>97</v>
      </c>
      <c r="H6146" s="47" t="s">
        <v>2232</v>
      </c>
      <c r="I6146" s="47" t="n">
        <v>6</v>
      </c>
    </row>
    <row r="6147" customFormat="false" ht="15" hidden="false" customHeight="false" outlineLevel="0" collapsed="false">
      <c r="A6147" s="47" t="s">
        <v>8388</v>
      </c>
      <c r="B6147" s="47" t="s">
        <v>1511</v>
      </c>
      <c r="C6147" s="48" t="n">
        <v>46139</v>
      </c>
      <c r="D6147" s="47" t="s">
        <v>75</v>
      </c>
      <c r="E6147" s="47" t="s">
        <v>65</v>
      </c>
      <c r="F6147" s="47" t="s">
        <v>2289</v>
      </c>
      <c r="G6147" s="47" t="s">
        <v>97</v>
      </c>
      <c r="H6147" s="47" t="s">
        <v>2232</v>
      </c>
      <c r="I6147" s="47" t="n">
        <v>4</v>
      </c>
    </row>
    <row r="6148" customFormat="false" ht="15" hidden="false" customHeight="false" outlineLevel="0" collapsed="false">
      <c r="A6148" s="47" t="s">
        <v>8389</v>
      </c>
      <c r="B6148" s="47" t="s">
        <v>1511</v>
      </c>
      <c r="C6148" s="48" t="n">
        <v>46139</v>
      </c>
      <c r="D6148" s="47" t="s">
        <v>75</v>
      </c>
      <c r="E6148" s="47" t="s">
        <v>65</v>
      </c>
      <c r="F6148" s="47" t="s">
        <v>2284</v>
      </c>
      <c r="G6148" s="47" t="s">
        <v>97</v>
      </c>
      <c r="H6148" s="47" t="s">
        <v>2232</v>
      </c>
      <c r="I6148" s="47" t="n">
        <v>4</v>
      </c>
    </row>
    <row r="6149" customFormat="false" ht="15" hidden="false" customHeight="false" outlineLevel="0" collapsed="false">
      <c r="A6149" s="47" t="s">
        <v>8390</v>
      </c>
      <c r="B6149" s="47" t="s">
        <v>1511</v>
      </c>
      <c r="C6149" s="48" t="n">
        <v>46139</v>
      </c>
      <c r="D6149" s="47" t="s">
        <v>75</v>
      </c>
      <c r="E6149" s="47" t="s">
        <v>65</v>
      </c>
      <c r="F6149" s="47" t="s">
        <v>2289</v>
      </c>
      <c r="G6149" s="47" t="s">
        <v>97</v>
      </c>
      <c r="H6149" s="47" t="s">
        <v>2232</v>
      </c>
      <c r="I6149" s="47" t="n">
        <v>6</v>
      </c>
    </row>
    <row r="6150" customFormat="false" ht="15" hidden="false" customHeight="false" outlineLevel="0" collapsed="false">
      <c r="A6150" s="47" t="s">
        <v>8391</v>
      </c>
      <c r="B6150" s="47" t="s">
        <v>1511</v>
      </c>
      <c r="C6150" s="48" t="n">
        <v>46139</v>
      </c>
      <c r="D6150" s="47" t="s">
        <v>75</v>
      </c>
      <c r="E6150" s="47" t="s">
        <v>65</v>
      </c>
      <c r="F6150" s="47" t="s">
        <v>2284</v>
      </c>
      <c r="G6150" s="47" t="s">
        <v>97</v>
      </c>
      <c r="H6150" s="47" t="s">
        <v>2232</v>
      </c>
      <c r="I6150" s="47" t="n">
        <v>2</v>
      </c>
    </row>
    <row r="6151" customFormat="false" ht="15" hidden="false" customHeight="false" outlineLevel="0" collapsed="false">
      <c r="A6151" s="47" t="s">
        <v>8392</v>
      </c>
      <c r="B6151" s="47" t="s">
        <v>1511</v>
      </c>
      <c r="C6151" s="48" t="n">
        <v>46139</v>
      </c>
      <c r="D6151" s="47" t="s">
        <v>75</v>
      </c>
      <c r="E6151" s="47" t="s">
        <v>65</v>
      </c>
      <c r="F6151" s="47" t="s">
        <v>2284</v>
      </c>
      <c r="G6151" s="47" t="s">
        <v>97</v>
      </c>
      <c r="H6151" s="47" t="s">
        <v>2232</v>
      </c>
      <c r="I6151" s="47" t="n">
        <v>5</v>
      </c>
    </row>
    <row r="6152" customFormat="false" ht="15" hidden="false" customHeight="false" outlineLevel="0" collapsed="false">
      <c r="A6152" s="47" t="s">
        <v>8393</v>
      </c>
      <c r="B6152" s="47" t="s">
        <v>1512</v>
      </c>
      <c r="C6152" s="48" t="n">
        <v>46140</v>
      </c>
      <c r="D6152" s="47" t="s">
        <v>73</v>
      </c>
      <c r="E6152" s="47" t="s">
        <v>62</v>
      </c>
      <c r="F6152" s="47" t="s">
        <v>2228</v>
      </c>
      <c r="G6152" s="47" t="s">
        <v>97</v>
      </c>
      <c r="H6152" s="47" t="s">
        <v>2232</v>
      </c>
      <c r="I6152" s="47" t="n">
        <v>7</v>
      </c>
    </row>
    <row r="6153" customFormat="false" ht="15" hidden="false" customHeight="false" outlineLevel="0" collapsed="false">
      <c r="A6153" s="47" t="s">
        <v>8394</v>
      </c>
      <c r="B6153" s="47" t="s">
        <v>1512</v>
      </c>
      <c r="C6153" s="48" t="n">
        <v>46140</v>
      </c>
      <c r="D6153" s="47" t="s">
        <v>73</v>
      </c>
      <c r="E6153" s="47" t="s">
        <v>62</v>
      </c>
      <c r="F6153" s="47" t="s">
        <v>2231</v>
      </c>
      <c r="G6153" s="47" t="s">
        <v>97</v>
      </c>
      <c r="H6153" s="47" t="s">
        <v>2232</v>
      </c>
      <c r="I6153" s="47" t="n">
        <v>4</v>
      </c>
    </row>
    <row r="6154" customFormat="false" ht="15" hidden="false" customHeight="false" outlineLevel="0" collapsed="false">
      <c r="A6154" s="47" t="s">
        <v>8395</v>
      </c>
      <c r="B6154" s="47" t="s">
        <v>1512</v>
      </c>
      <c r="C6154" s="48" t="n">
        <v>46140</v>
      </c>
      <c r="D6154" s="47" t="s">
        <v>73</v>
      </c>
      <c r="E6154" s="47" t="s">
        <v>62</v>
      </c>
      <c r="F6154" s="47" t="s">
        <v>2228</v>
      </c>
      <c r="G6154" s="47" t="s">
        <v>97</v>
      </c>
      <c r="H6154" s="47" t="s">
        <v>2232</v>
      </c>
      <c r="I6154" s="47" t="n">
        <v>7</v>
      </c>
    </row>
    <row r="6155" customFormat="false" ht="15" hidden="false" customHeight="false" outlineLevel="0" collapsed="false">
      <c r="A6155" s="47" t="s">
        <v>8396</v>
      </c>
      <c r="B6155" s="47" t="s">
        <v>1512</v>
      </c>
      <c r="C6155" s="48" t="n">
        <v>46140</v>
      </c>
      <c r="D6155" s="47" t="s">
        <v>73</v>
      </c>
      <c r="E6155" s="47" t="s">
        <v>62</v>
      </c>
      <c r="F6155" s="47" t="s">
        <v>2231</v>
      </c>
      <c r="G6155" s="47" t="s">
        <v>97</v>
      </c>
      <c r="H6155" s="47" t="s">
        <v>2232</v>
      </c>
      <c r="I6155" s="47" t="n">
        <v>6</v>
      </c>
    </row>
    <row r="6156" customFormat="false" ht="15" hidden="false" customHeight="false" outlineLevel="0" collapsed="false">
      <c r="A6156" s="47" t="s">
        <v>8397</v>
      </c>
      <c r="B6156" s="47" t="s">
        <v>1512</v>
      </c>
      <c r="C6156" s="48" t="n">
        <v>46140</v>
      </c>
      <c r="D6156" s="47" t="s">
        <v>73</v>
      </c>
      <c r="E6156" s="47" t="s">
        <v>62</v>
      </c>
      <c r="F6156" s="47" t="s">
        <v>2228</v>
      </c>
      <c r="G6156" s="47" t="s">
        <v>97</v>
      </c>
      <c r="H6156" s="47" t="s">
        <v>2232</v>
      </c>
      <c r="I6156" s="47" t="n">
        <v>3</v>
      </c>
    </row>
    <row r="6157" customFormat="false" ht="15" hidden="false" customHeight="false" outlineLevel="0" collapsed="false">
      <c r="A6157" s="47" t="s">
        <v>8398</v>
      </c>
      <c r="B6157" s="47" t="s">
        <v>1512</v>
      </c>
      <c r="C6157" s="48" t="n">
        <v>46140</v>
      </c>
      <c r="D6157" s="47" t="s">
        <v>73</v>
      </c>
      <c r="E6157" s="47" t="s">
        <v>62</v>
      </c>
      <c r="F6157" s="47" t="s">
        <v>2228</v>
      </c>
      <c r="G6157" s="47" t="s">
        <v>97</v>
      </c>
      <c r="H6157" s="47" t="s">
        <v>2232</v>
      </c>
      <c r="I6157" s="47" t="n">
        <v>2</v>
      </c>
    </row>
    <row r="6158" customFormat="false" ht="15" hidden="false" customHeight="false" outlineLevel="0" collapsed="false">
      <c r="A6158" s="47" t="s">
        <v>8399</v>
      </c>
      <c r="B6158" s="47" t="s">
        <v>1512</v>
      </c>
      <c r="C6158" s="48" t="n">
        <v>46140</v>
      </c>
      <c r="D6158" s="47" t="s">
        <v>73</v>
      </c>
      <c r="E6158" s="47" t="s">
        <v>62</v>
      </c>
      <c r="F6158" s="47" t="s">
        <v>2228</v>
      </c>
      <c r="G6158" s="47" t="s">
        <v>97</v>
      </c>
      <c r="H6158" s="47" t="s">
        <v>2232</v>
      </c>
      <c r="I6158" s="47" t="n">
        <v>3</v>
      </c>
    </row>
    <row r="6159" customFormat="false" ht="15" hidden="false" customHeight="false" outlineLevel="0" collapsed="false">
      <c r="A6159" s="47" t="s">
        <v>8400</v>
      </c>
      <c r="B6159" s="47" t="s">
        <v>1513</v>
      </c>
      <c r="C6159" s="48" t="n">
        <v>46140</v>
      </c>
      <c r="D6159" s="47" t="s">
        <v>74</v>
      </c>
      <c r="E6159" s="47" t="s">
        <v>62</v>
      </c>
      <c r="F6159" s="47" t="s">
        <v>2317</v>
      </c>
      <c r="G6159" s="47" t="s">
        <v>97</v>
      </c>
      <c r="H6159" s="47" t="s">
        <v>2232</v>
      </c>
      <c r="I6159" s="47" t="n">
        <v>2</v>
      </c>
    </row>
    <row r="6160" customFormat="false" ht="15" hidden="false" customHeight="false" outlineLevel="0" collapsed="false">
      <c r="A6160" s="47" t="s">
        <v>8401</v>
      </c>
      <c r="B6160" s="47" t="s">
        <v>1513</v>
      </c>
      <c r="C6160" s="48" t="n">
        <v>46140</v>
      </c>
      <c r="D6160" s="47" t="s">
        <v>74</v>
      </c>
      <c r="E6160" s="47" t="s">
        <v>62</v>
      </c>
      <c r="F6160" s="47" t="s">
        <v>2228</v>
      </c>
      <c r="G6160" s="47" t="s">
        <v>97</v>
      </c>
      <c r="H6160" s="47" t="s">
        <v>2232</v>
      </c>
      <c r="I6160" s="47" t="n">
        <v>6</v>
      </c>
    </row>
    <row r="6161" customFormat="false" ht="15" hidden="false" customHeight="false" outlineLevel="0" collapsed="false">
      <c r="A6161" s="47" t="s">
        <v>8402</v>
      </c>
      <c r="B6161" s="47" t="s">
        <v>1513</v>
      </c>
      <c r="C6161" s="48" t="n">
        <v>46140</v>
      </c>
      <c r="D6161" s="47" t="s">
        <v>74</v>
      </c>
      <c r="E6161" s="47" t="s">
        <v>62</v>
      </c>
      <c r="F6161" s="47" t="s">
        <v>2228</v>
      </c>
      <c r="G6161" s="47" t="s">
        <v>97</v>
      </c>
      <c r="H6161" s="47" t="s">
        <v>2232</v>
      </c>
      <c r="I6161" s="47" t="n">
        <v>2</v>
      </c>
    </row>
    <row r="6162" customFormat="false" ht="15" hidden="false" customHeight="false" outlineLevel="0" collapsed="false">
      <c r="A6162" s="47" t="s">
        <v>8403</v>
      </c>
      <c r="B6162" s="47" t="s">
        <v>1513</v>
      </c>
      <c r="C6162" s="48" t="n">
        <v>46140</v>
      </c>
      <c r="D6162" s="47" t="s">
        <v>74</v>
      </c>
      <c r="E6162" s="47" t="s">
        <v>62</v>
      </c>
      <c r="F6162" s="47" t="s">
        <v>2231</v>
      </c>
      <c r="G6162" s="47" t="s">
        <v>97</v>
      </c>
      <c r="H6162" s="47" t="s">
        <v>2232</v>
      </c>
      <c r="I6162" s="47" t="n">
        <v>4</v>
      </c>
    </row>
    <row r="6163" customFormat="false" ht="15" hidden="false" customHeight="false" outlineLevel="0" collapsed="false">
      <c r="A6163" s="47" t="s">
        <v>8404</v>
      </c>
      <c r="B6163" s="47" t="s">
        <v>1514</v>
      </c>
      <c r="C6163" s="48" t="n">
        <v>46140</v>
      </c>
      <c r="D6163" s="47" t="s">
        <v>75</v>
      </c>
      <c r="E6163" s="47" t="s">
        <v>62</v>
      </c>
      <c r="F6163" s="47" t="s">
        <v>2231</v>
      </c>
      <c r="G6163" s="47" t="s">
        <v>96</v>
      </c>
      <c r="H6163" s="47" t="s">
        <v>2270</v>
      </c>
      <c r="I6163" s="47" t="n">
        <v>85</v>
      </c>
    </row>
    <row r="6164" customFormat="false" ht="15" hidden="false" customHeight="false" outlineLevel="0" collapsed="false">
      <c r="A6164" s="47" t="s">
        <v>8405</v>
      </c>
      <c r="B6164" s="47" t="s">
        <v>1514</v>
      </c>
      <c r="C6164" s="48" t="n">
        <v>46140</v>
      </c>
      <c r="D6164" s="47" t="s">
        <v>75</v>
      </c>
      <c r="E6164" s="47" t="s">
        <v>62</v>
      </c>
      <c r="F6164" s="47" t="s">
        <v>2228</v>
      </c>
      <c r="G6164" s="47" t="s">
        <v>97</v>
      </c>
      <c r="H6164" s="47" t="s">
        <v>2232</v>
      </c>
      <c r="I6164" s="47" t="n">
        <v>7</v>
      </c>
    </row>
    <row r="6165" customFormat="false" ht="15" hidden="false" customHeight="false" outlineLevel="0" collapsed="false">
      <c r="A6165" s="47" t="s">
        <v>8406</v>
      </c>
      <c r="B6165" s="47" t="s">
        <v>1514</v>
      </c>
      <c r="C6165" s="48" t="n">
        <v>46140</v>
      </c>
      <c r="D6165" s="47" t="s">
        <v>75</v>
      </c>
      <c r="E6165" s="47" t="s">
        <v>62</v>
      </c>
      <c r="F6165" s="47" t="s">
        <v>2231</v>
      </c>
      <c r="G6165" s="47" t="s">
        <v>97</v>
      </c>
      <c r="H6165" s="47" t="s">
        <v>2232</v>
      </c>
      <c r="I6165" s="47" t="n">
        <v>6</v>
      </c>
    </row>
    <row r="6166" customFormat="false" ht="15" hidden="false" customHeight="false" outlineLevel="0" collapsed="false">
      <c r="A6166" s="47" t="s">
        <v>8407</v>
      </c>
      <c r="B6166" s="47" t="s">
        <v>1514</v>
      </c>
      <c r="C6166" s="48" t="n">
        <v>46140</v>
      </c>
      <c r="D6166" s="47" t="s">
        <v>75</v>
      </c>
      <c r="E6166" s="47" t="s">
        <v>62</v>
      </c>
      <c r="F6166" s="47" t="s">
        <v>2231</v>
      </c>
      <c r="G6166" s="47" t="s">
        <v>97</v>
      </c>
      <c r="H6166" s="47" t="s">
        <v>2232</v>
      </c>
      <c r="I6166" s="47" t="n">
        <v>6</v>
      </c>
    </row>
    <row r="6167" customFormat="false" ht="15" hidden="false" customHeight="false" outlineLevel="0" collapsed="false">
      <c r="A6167" s="47" t="s">
        <v>8408</v>
      </c>
      <c r="B6167" s="47" t="s">
        <v>1514</v>
      </c>
      <c r="C6167" s="48" t="n">
        <v>46140</v>
      </c>
      <c r="D6167" s="47" t="s">
        <v>75</v>
      </c>
      <c r="E6167" s="47" t="s">
        <v>62</v>
      </c>
      <c r="F6167" s="47" t="s">
        <v>2228</v>
      </c>
      <c r="G6167" s="47" t="s">
        <v>97</v>
      </c>
      <c r="H6167" s="47" t="s">
        <v>2232</v>
      </c>
      <c r="I6167" s="47" t="n">
        <v>3</v>
      </c>
    </row>
    <row r="6168" customFormat="false" ht="15" hidden="false" customHeight="false" outlineLevel="0" collapsed="false">
      <c r="A6168" s="47" t="s">
        <v>8409</v>
      </c>
      <c r="B6168" s="47" t="s">
        <v>1515</v>
      </c>
      <c r="C6168" s="48" t="n">
        <v>46140</v>
      </c>
      <c r="D6168" s="47" t="s">
        <v>73</v>
      </c>
      <c r="E6168" s="47" t="s">
        <v>63</v>
      </c>
      <c r="F6168" s="47" t="s">
        <v>2255</v>
      </c>
      <c r="G6168" s="47" t="s">
        <v>94</v>
      </c>
      <c r="H6168" s="47" t="s">
        <v>2229</v>
      </c>
      <c r="I6168" s="47" t="n">
        <v>156</v>
      </c>
    </row>
    <row r="6169" customFormat="false" ht="15" hidden="false" customHeight="false" outlineLevel="0" collapsed="false">
      <c r="A6169" s="47" t="s">
        <v>8410</v>
      </c>
      <c r="B6169" s="47" t="s">
        <v>1515</v>
      </c>
      <c r="C6169" s="48" t="n">
        <v>46140</v>
      </c>
      <c r="D6169" s="47" t="s">
        <v>73</v>
      </c>
      <c r="E6169" s="47" t="s">
        <v>63</v>
      </c>
      <c r="F6169" s="47" t="s">
        <v>2252</v>
      </c>
      <c r="G6169" s="47" t="s">
        <v>97</v>
      </c>
      <c r="H6169" s="47" t="s">
        <v>2232</v>
      </c>
      <c r="I6169" s="47" t="n">
        <v>5</v>
      </c>
    </row>
    <row r="6170" customFormat="false" ht="15" hidden="false" customHeight="false" outlineLevel="0" collapsed="false">
      <c r="A6170" s="47" t="s">
        <v>8411</v>
      </c>
      <c r="B6170" s="47" t="s">
        <v>1515</v>
      </c>
      <c r="C6170" s="48" t="n">
        <v>46140</v>
      </c>
      <c r="D6170" s="47" t="s">
        <v>73</v>
      </c>
      <c r="E6170" s="47" t="s">
        <v>63</v>
      </c>
      <c r="F6170" s="47" t="s">
        <v>2252</v>
      </c>
      <c r="G6170" s="47" t="s">
        <v>97</v>
      </c>
      <c r="H6170" s="47" t="s">
        <v>2232</v>
      </c>
      <c r="I6170" s="47" t="n">
        <v>5</v>
      </c>
    </row>
    <row r="6171" customFormat="false" ht="15" hidden="false" customHeight="false" outlineLevel="0" collapsed="false">
      <c r="A6171" s="47" t="s">
        <v>8412</v>
      </c>
      <c r="B6171" s="47" t="s">
        <v>1517</v>
      </c>
      <c r="C6171" s="48" t="n">
        <v>46140</v>
      </c>
      <c r="D6171" s="47" t="s">
        <v>74</v>
      </c>
      <c r="E6171" s="47" t="s">
        <v>63</v>
      </c>
      <c r="F6171" s="47" t="s">
        <v>2255</v>
      </c>
      <c r="G6171" s="47" t="s">
        <v>93</v>
      </c>
      <c r="H6171" s="47" t="s">
        <v>2253</v>
      </c>
      <c r="I6171" s="47" t="n">
        <v>64</v>
      </c>
    </row>
    <row r="6172" customFormat="false" ht="15" hidden="false" customHeight="false" outlineLevel="0" collapsed="false">
      <c r="A6172" s="47" t="s">
        <v>8413</v>
      </c>
      <c r="B6172" s="47" t="s">
        <v>1517</v>
      </c>
      <c r="C6172" s="48" t="n">
        <v>46140</v>
      </c>
      <c r="D6172" s="47" t="s">
        <v>74</v>
      </c>
      <c r="E6172" s="47" t="s">
        <v>63</v>
      </c>
      <c r="F6172" s="47" t="s">
        <v>2255</v>
      </c>
      <c r="G6172" s="47" t="s">
        <v>93</v>
      </c>
      <c r="H6172" s="47" t="s">
        <v>2253</v>
      </c>
      <c r="I6172" s="47" t="n">
        <v>66</v>
      </c>
    </row>
    <row r="6173" customFormat="false" ht="15" hidden="false" customHeight="false" outlineLevel="0" collapsed="false">
      <c r="A6173" s="47" t="s">
        <v>8414</v>
      </c>
      <c r="B6173" s="47" t="s">
        <v>1517</v>
      </c>
      <c r="C6173" s="48" t="n">
        <v>46140</v>
      </c>
      <c r="D6173" s="47" t="s">
        <v>74</v>
      </c>
      <c r="E6173" s="47" t="s">
        <v>63</v>
      </c>
      <c r="F6173" s="47" t="s">
        <v>2252</v>
      </c>
      <c r="G6173" s="47" t="s">
        <v>96</v>
      </c>
      <c r="H6173" s="47" t="s">
        <v>2270</v>
      </c>
      <c r="I6173" s="47" t="n">
        <v>11</v>
      </c>
    </row>
    <row r="6174" customFormat="false" ht="15" hidden="false" customHeight="false" outlineLevel="0" collapsed="false">
      <c r="A6174" s="47" t="s">
        <v>8415</v>
      </c>
      <c r="B6174" s="47" t="s">
        <v>1517</v>
      </c>
      <c r="C6174" s="48" t="n">
        <v>46140</v>
      </c>
      <c r="D6174" s="47" t="s">
        <v>74</v>
      </c>
      <c r="E6174" s="47" t="s">
        <v>63</v>
      </c>
      <c r="F6174" s="47" t="s">
        <v>2255</v>
      </c>
      <c r="G6174" s="47" t="s">
        <v>97</v>
      </c>
      <c r="H6174" s="47" t="s">
        <v>2232</v>
      </c>
      <c r="I6174" s="47" t="n">
        <v>4</v>
      </c>
    </row>
    <row r="6175" customFormat="false" ht="15" hidden="false" customHeight="false" outlineLevel="0" collapsed="false">
      <c r="A6175" s="47" t="s">
        <v>8416</v>
      </c>
      <c r="B6175" s="47" t="s">
        <v>1517</v>
      </c>
      <c r="C6175" s="48" t="n">
        <v>46140</v>
      </c>
      <c r="D6175" s="47" t="s">
        <v>74</v>
      </c>
      <c r="E6175" s="47" t="s">
        <v>63</v>
      </c>
      <c r="F6175" s="47" t="s">
        <v>2255</v>
      </c>
      <c r="G6175" s="47" t="s">
        <v>97</v>
      </c>
      <c r="H6175" s="47" t="s">
        <v>2232</v>
      </c>
      <c r="I6175" s="47" t="n">
        <v>5</v>
      </c>
    </row>
    <row r="6176" customFormat="false" ht="15" hidden="false" customHeight="false" outlineLevel="0" collapsed="false">
      <c r="A6176" s="47" t="s">
        <v>8417</v>
      </c>
      <c r="B6176" s="47" t="s">
        <v>1517</v>
      </c>
      <c r="C6176" s="48" t="n">
        <v>46140</v>
      </c>
      <c r="D6176" s="47" t="s">
        <v>74</v>
      </c>
      <c r="E6176" s="47" t="s">
        <v>63</v>
      </c>
      <c r="F6176" s="47" t="s">
        <v>2255</v>
      </c>
      <c r="G6176" s="47" t="s">
        <v>97</v>
      </c>
      <c r="H6176" s="47" t="s">
        <v>2232</v>
      </c>
      <c r="I6176" s="47" t="n">
        <v>2</v>
      </c>
    </row>
    <row r="6177" customFormat="false" ht="15" hidden="false" customHeight="false" outlineLevel="0" collapsed="false">
      <c r="A6177" s="47" t="s">
        <v>8418</v>
      </c>
      <c r="B6177" s="47" t="s">
        <v>1517</v>
      </c>
      <c r="C6177" s="48" t="n">
        <v>46140</v>
      </c>
      <c r="D6177" s="47" t="s">
        <v>74</v>
      </c>
      <c r="E6177" s="47" t="s">
        <v>63</v>
      </c>
      <c r="F6177" s="47" t="s">
        <v>2255</v>
      </c>
      <c r="G6177" s="47" t="s">
        <v>97</v>
      </c>
      <c r="H6177" s="47" t="s">
        <v>2232</v>
      </c>
      <c r="I6177" s="47" t="n">
        <v>2</v>
      </c>
    </row>
    <row r="6178" customFormat="false" ht="15" hidden="false" customHeight="false" outlineLevel="0" collapsed="false">
      <c r="A6178" s="47" t="s">
        <v>8419</v>
      </c>
      <c r="B6178" s="47" t="s">
        <v>1517</v>
      </c>
      <c r="C6178" s="48" t="n">
        <v>46140</v>
      </c>
      <c r="D6178" s="47" t="s">
        <v>74</v>
      </c>
      <c r="E6178" s="47" t="s">
        <v>63</v>
      </c>
      <c r="F6178" s="47" t="s">
        <v>2252</v>
      </c>
      <c r="G6178" s="47" t="s">
        <v>97</v>
      </c>
      <c r="H6178" s="47" t="s">
        <v>2232</v>
      </c>
      <c r="I6178" s="47" t="n">
        <v>6</v>
      </c>
    </row>
    <row r="6179" customFormat="false" ht="15" hidden="false" customHeight="false" outlineLevel="0" collapsed="false">
      <c r="A6179" s="47" t="s">
        <v>8420</v>
      </c>
      <c r="B6179" s="47" t="s">
        <v>1517</v>
      </c>
      <c r="C6179" s="48" t="n">
        <v>46140</v>
      </c>
      <c r="D6179" s="47" t="s">
        <v>74</v>
      </c>
      <c r="E6179" s="47" t="s">
        <v>63</v>
      </c>
      <c r="F6179" s="47" t="s">
        <v>2255</v>
      </c>
      <c r="G6179" s="47" t="s">
        <v>97</v>
      </c>
      <c r="H6179" s="47" t="s">
        <v>2232</v>
      </c>
      <c r="I6179" s="47" t="n">
        <v>7</v>
      </c>
    </row>
    <row r="6180" customFormat="false" ht="15" hidden="false" customHeight="false" outlineLevel="0" collapsed="false">
      <c r="A6180" s="47" t="s">
        <v>8421</v>
      </c>
      <c r="B6180" s="47" t="s">
        <v>1517</v>
      </c>
      <c r="C6180" s="48" t="n">
        <v>46140</v>
      </c>
      <c r="D6180" s="47" t="s">
        <v>74</v>
      </c>
      <c r="E6180" s="47" t="s">
        <v>63</v>
      </c>
      <c r="F6180" s="47" t="s">
        <v>2255</v>
      </c>
      <c r="G6180" s="47" t="s">
        <v>97</v>
      </c>
      <c r="H6180" s="47" t="s">
        <v>2232</v>
      </c>
      <c r="I6180" s="47" t="n">
        <v>6</v>
      </c>
    </row>
    <row r="6181" customFormat="false" ht="15" hidden="false" customHeight="false" outlineLevel="0" collapsed="false">
      <c r="A6181" s="47" t="s">
        <v>8422</v>
      </c>
      <c r="B6181" s="47" t="s">
        <v>1517</v>
      </c>
      <c r="C6181" s="48" t="n">
        <v>46140</v>
      </c>
      <c r="D6181" s="47" t="s">
        <v>74</v>
      </c>
      <c r="E6181" s="47" t="s">
        <v>63</v>
      </c>
      <c r="F6181" s="47" t="s">
        <v>2252</v>
      </c>
      <c r="G6181" s="47" t="s">
        <v>97</v>
      </c>
      <c r="H6181" s="47" t="s">
        <v>2232</v>
      </c>
      <c r="I6181" s="47" t="n">
        <v>2</v>
      </c>
    </row>
    <row r="6182" customFormat="false" ht="15" hidden="false" customHeight="false" outlineLevel="0" collapsed="false">
      <c r="A6182" s="47" t="s">
        <v>8423</v>
      </c>
      <c r="B6182" s="47" t="s">
        <v>1518</v>
      </c>
      <c r="C6182" s="48" t="n">
        <v>46140</v>
      </c>
      <c r="D6182" s="47" t="s">
        <v>75</v>
      </c>
      <c r="E6182" s="47" t="s">
        <v>63</v>
      </c>
      <c r="F6182" s="47" t="s">
        <v>2255</v>
      </c>
      <c r="G6182" s="47" t="s">
        <v>93</v>
      </c>
      <c r="H6182" s="47" t="s">
        <v>2253</v>
      </c>
      <c r="I6182" s="47" t="n">
        <v>98</v>
      </c>
    </row>
    <row r="6183" customFormat="false" ht="15" hidden="false" customHeight="false" outlineLevel="0" collapsed="false">
      <c r="A6183" s="47" t="s">
        <v>8424</v>
      </c>
      <c r="B6183" s="47" t="s">
        <v>1518</v>
      </c>
      <c r="C6183" s="48" t="n">
        <v>46140</v>
      </c>
      <c r="D6183" s="47" t="s">
        <v>75</v>
      </c>
      <c r="E6183" s="47" t="s">
        <v>63</v>
      </c>
      <c r="F6183" s="47" t="s">
        <v>2255</v>
      </c>
      <c r="G6183" s="47" t="s">
        <v>97</v>
      </c>
      <c r="H6183" s="47" t="s">
        <v>2232</v>
      </c>
      <c r="I6183" s="47" t="n">
        <v>6</v>
      </c>
    </row>
    <row r="6184" customFormat="false" ht="15" hidden="false" customHeight="false" outlineLevel="0" collapsed="false">
      <c r="A6184" s="47" t="s">
        <v>8425</v>
      </c>
      <c r="B6184" s="47" t="s">
        <v>1518</v>
      </c>
      <c r="C6184" s="48" t="n">
        <v>46140</v>
      </c>
      <c r="D6184" s="47" t="s">
        <v>75</v>
      </c>
      <c r="E6184" s="47" t="s">
        <v>63</v>
      </c>
      <c r="F6184" s="47" t="s">
        <v>2255</v>
      </c>
      <c r="G6184" s="47" t="s">
        <v>97</v>
      </c>
      <c r="H6184" s="47" t="s">
        <v>2232</v>
      </c>
      <c r="I6184" s="47" t="n">
        <v>7</v>
      </c>
    </row>
    <row r="6185" customFormat="false" ht="15" hidden="false" customHeight="false" outlineLevel="0" collapsed="false">
      <c r="A6185" s="47" t="s">
        <v>8426</v>
      </c>
      <c r="B6185" s="47" t="s">
        <v>1518</v>
      </c>
      <c r="C6185" s="48" t="n">
        <v>46140</v>
      </c>
      <c r="D6185" s="47" t="s">
        <v>75</v>
      </c>
      <c r="E6185" s="47" t="s">
        <v>63</v>
      </c>
      <c r="F6185" s="47" t="s">
        <v>2252</v>
      </c>
      <c r="G6185" s="47" t="s">
        <v>97</v>
      </c>
      <c r="H6185" s="47" t="s">
        <v>2232</v>
      </c>
      <c r="I6185" s="47" t="n">
        <v>6</v>
      </c>
    </row>
    <row r="6186" customFormat="false" ht="15" hidden="false" customHeight="false" outlineLevel="0" collapsed="false">
      <c r="A6186" s="47" t="s">
        <v>8427</v>
      </c>
      <c r="B6186" s="47" t="s">
        <v>1518</v>
      </c>
      <c r="C6186" s="48" t="n">
        <v>46140</v>
      </c>
      <c r="D6186" s="47" t="s">
        <v>75</v>
      </c>
      <c r="E6186" s="47" t="s">
        <v>63</v>
      </c>
      <c r="F6186" s="47" t="s">
        <v>2255</v>
      </c>
      <c r="G6186" s="47" t="s">
        <v>97</v>
      </c>
      <c r="H6186" s="47" t="s">
        <v>2232</v>
      </c>
      <c r="I6186" s="47" t="n">
        <v>5</v>
      </c>
    </row>
    <row r="6187" customFormat="false" ht="15" hidden="false" customHeight="false" outlineLevel="0" collapsed="false">
      <c r="A6187" s="47" t="s">
        <v>8428</v>
      </c>
      <c r="B6187" s="47" t="s">
        <v>1518</v>
      </c>
      <c r="C6187" s="48" t="n">
        <v>46140</v>
      </c>
      <c r="D6187" s="47" t="s">
        <v>75</v>
      </c>
      <c r="E6187" s="47" t="s">
        <v>63</v>
      </c>
      <c r="F6187" s="47" t="s">
        <v>2255</v>
      </c>
      <c r="G6187" s="47" t="s">
        <v>97</v>
      </c>
      <c r="H6187" s="47" t="s">
        <v>2232</v>
      </c>
      <c r="I6187" s="47" t="n">
        <v>7</v>
      </c>
    </row>
    <row r="6188" customFormat="false" ht="15" hidden="false" customHeight="false" outlineLevel="0" collapsed="false">
      <c r="A6188" s="47" t="s">
        <v>8429</v>
      </c>
      <c r="B6188" s="47" t="s">
        <v>1518</v>
      </c>
      <c r="C6188" s="48" t="n">
        <v>46140</v>
      </c>
      <c r="D6188" s="47" t="s">
        <v>75</v>
      </c>
      <c r="E6188" s="47" t="s">
        <v>63</v>
      </c>
      <c r="F6188" s="47" t="s">
        <v>2252</v>
      </c>
      <c r="G6188" s="47" t="s">
        <v>97</v>
      </c>
      <c r="H6188" s="47" t="s">
        <v>2232</v>
      </c>
      <c r="I6188" s="47" t="n">
        <v>2</v>
      </c>
    </row>
    <row r="6189" customFormat="false" ht="15" hidden="false" customHeight="false" outlineLevel="0" collapsed="false">
      <c r="A6189" s="47" t="s">
        <v>8430</v>
      </c>
      <c r="B6189" s="47" t="s">
        <v>1519</v>
      </c>
      <c r="C6189" s="48" t="n">
        <v>46140</v>
      </c>
      <c r="D6189" s="47" t="s">
        <v>73</v>
      </c>
      <c r="E6189" s="47" t="s">
        <v>64</v>
      </c>
      <c r="F6189" s="47" t="s">
        <v>2280</v>
      </c>
      <c r="G6189" s="47" t="s">
        <v>96</v>
      </c>
      <c r="H6189" s="47" t="s">
        <v>2270</v>
      </c>
      <c r="I6189" s="47" t="n">
        <v>20</v>
      </c>
    </row>
    <row r="6190" customFormat="false" ht="15" hidden="false" customHeight="false" outlineLevel="0" collapsed="false">
      <c r="A6190" s="47" t="s">
        <v>8431</v>
      </c>
      <c r="B6190" s="47" t="s">
        <v>1519</v>
      </c>
      <c r="C6190" s="48" t="n">
        <v>46140</v>
      </c>
      <c r="D6190" s="47" t="s">
        <v>73</v>
      </c>
      <c r="E6190" s="47" t="s">
        <v>64</v>
      </c>
      <c r="F6190" s="47" t="s">
        <v>2280</v>
      </c>
      <c r="G6190" s="47" t="s">
        <v>96</v>
      </c>
      <c r="H6190" s="47" t="s">
        <v>2270</v>
      </c>
      <c r="I6190" s="47" t="n">
        <v>20</v>
      </c>
    </row>
    <row r="6191" customFormat="false" ht="15" hidden="false" customHeight="false" outlineLevel="0" collapsed="false">
      <c r="A6191" s="47" t="s">
        <v>8432</v>
      </c>
      <c r="B6191" s="47" t="s">
        <v>1520</v>
      </c>
      <c r="C6191" s="48" t="n">
        <v>46140</v>
      </c>
      <c r="D6191" s="47" t="s">
        <v>74</v>
      </c>
      <c r="E6191" s="47" t="s">
        <v>64</v>
      </c>
      <c r="F6191" s="47" t="s">
        <v>2280</v>
      </c>
      <c r="G6191" s="47" t="s">
        <v>93</v>
      </c>
      <c r="H6191" s="47" t="s">
        <v>2253</v>
      </c>
      <c r="I6191" s="47" t="n">
        <v>28</v>
      </c>
    </row>
    <row r="6192" customFormat="false" ht="15" hidden="false" customHeight="false" outlineLevel="0" collapsed="false">
      <c r="A6192" s="47" t="s">
        <v>8433</v>
      </c>
      <c r="B6192" s="47" t="s">
        <v>1520</v>
      </c>
      <c r="C6192" s="48" t="n">
        <v>46140</v>
      </c>
      <c r="D6192" s="47" t="s">
        <v>74</v>
      </c>
      <c r="E6192" s="47" t="s">
        <v>64</v>
      </c>
      <c r="F6192" s="47" t="s">
        <v>2278</v>
      </c>
      <c r="G6192" s="47" t="s">
        <v>93</v>
      </c>
      <c r="H6192" s="47" t="s">
        <v>2253</v>
      </c>
      <c r="I6192" s="47" t="n">
        <v>17</v>
      </c>
    </row>
    <row r="6193" customFormat="false" ht="15" hidden="false" customHeight="false" outlineLevel="0" collapsed="false">
      <c r="A6193" s="47" t="s">
        <v>8434</v>
      </c>
      <c r="B6193" s="47" t="s">
        <v>1520</v>
      </c>
      <c r="C6193" s="48" t="n">
        <v>46140</v>
      </c>
      <c r="D6193" s="47" t="s">
        <v>74</v>
      </c>
      <c r="E6193" s="47" t="s">
        <v>64</v>
      </c>
      <c r="F6193" s="47" t="s">
        <v>2278</v>
      </c>
      <c r="G6193" s="47" t="s">
        <v>97</v>
      </c>
      <c r="H6193" s="47" t="s">
        <v>2232</v>
      </c>
      <c r="I6193" s="47" t="n">
        <v>5</v>
      </c>
    </row>
    <row r="6194" customFormat="false" ht="15" hidden="false" customHeight="false" outlineLevel="0" collapsed="false">
      <c r="A6194" s="47" t="s">
        <v>8435</v>
      </c>
      <c r="B6194" s="47" t="s">
        <v>1520</v>
      </c>
      <c r="C6194" s="48" t="n">
        <v>46140</v>
      </c>
      <c r="D6194" s="47" t="s">
        <v>74</v>
      </c>
      <c r="E6194" s="47" t="s">
        <v>64</v>
      </c>
      <c r="F6194" s="47" t="s">
        <v>2280</v>
      </c>
      <c r="G6194" s="47" t="s">
        <v>97</v>
      </c>
      <c r="H6194" s="47" t="s">
        <v>2232</v>
      </c>
      <c r="I6194" s="47" t="n">
        <v>7</v>
      </c>
    </row>
    <row r="6195" customFormat="false" ht="15" hidden="false" customHeight="false" outlineLevel="0" collapsed="false">
      <c r="A6195" s="47" t="s">
        <v>8436</v>
      </c>
      <c r="B6195" s="47" t="s">
        <v>1521</v>
      </c>
      <c r="C6195" s="48" t="n">
        <v>46140</v>
      </c>
      <c r="D6195" s="47" t="s">
        <v>73</v>
      </c>
      <c r="E6195" s="47" t="s">
        <v>65</v>
      </c>
      <c r="F6195" s="47" t="s">
        <v>2284</v>
      </c>
      <c r="G6195" s="47" t="s">
        <v>97</v>
      </c>
      <c r="H6195" s="47" t="s">
        <v>2232</v>
      </c>
      <c r="I6195" s="47" t="n">
        <v>6</v>
      </c>
    </row>
    <row r="6196" customFormat="false" ht="15" hidden="false" customHeight="false" outlineLevel="0" collapsed="false">
      <c r="A6196" s="47" t="s">
        <v>8437</v>
      </c>
      <c r="B6196" s="47" t="s">
        <v>1521</v>
      </c>
      <c r="C6196" s="48" t="n">
        <v>46140</v>
      </c>
      <c r="D6196" s="47" t="s">
        <v>73</v>
      </c>
      <c r="E6196" s="47" t="s">
        <v>65</v>
      </c>
      <c r="F6196" s="47" t="s">
        <v>2284</v>
      </c>
      <c r="G6196" s="47" t="s">
        <v>97</v>
      </c>
      <c r="H6196" s="47" t="s">
        <v>2232</v>
      </c>
      <c r="I6196" s="47" t="n">
        <v>6</v>
      </c>
    </row>
    <row r="6197" customFormat="false" ht="15" hidden="false" customHeight="false" outlineLevel="0" collapsed="false">
      <c r="A6197" s="47" t="s">
        <v>8438</v>
      </c>
      <c r="B6197" s="47" t="s">
        <v>1521</v>
      </c>
      <c r="C6197" s="48" t="n">
        <v>46140</v>
      </c>
      <c r="D6197" s="47" t="s">
        <v>73</v>
      </c>
      <c r="E6197" s="47" t="s">
        <v>65</v>
      </c>
      <c r="F6197" s="47" t="s">
        <v>2284</v>
      </c>
      <c r="G6197" s="47" t="s">
        <v>97</v>
      </c>
      <c r="H6197" s="47" t="s">
        <v>2232</v>
      </c>
      <c r="I6197" s="47" t="n">
        <v>6</v>
      </c>
    </row>
    <row r="6198" customFormat="false" ht="15" hidden="false" customHeight="false" outlineLevel="0" collapsed="false">
      <c r="A6198" s="47" t="s">
        <v>8439</v>
      </c>
      <c r="B6198" s="47" t="s">
        <v>1521</v>
      </c>
      <c r="C6198" s="48" t="n">
        <v>46140</v>
      </c>
      <c r="D6198" s="47" t="s">
        <v>73</v>
      </c>
      <c r="E6198" s="47" t="s">
        <v>65</v>
      </c>
      <c r="F6198" s="47" t="s">
        <v>2289</v>
      </c>
      <c r="G6198" s="47" t="s">
        <v>97</v>
      </c>
      <c r="H6198" s="47" t="s">
        <v>2232</v>
      </c>
      <c r="I6198" s="47" t="n">
        <v>5</v>
      </c>
    </row>
    <row r="6199" customFormat="false" ht="15" hidden="false" customHeight="false" outlineLevel="0" collapsed="false">
      <c r="A6199" s="47" t="s">
        <v>8440</v>
      </c>
      <c r="B6199" s="47" t="s">
        <v>1521</v>
      </c>
      <c r="C6199" s="48" t="n">
        <v>46140</v>
      </c>
      <c r="D6199" s="47" t="s">
        <v>73</v>
      </c>
      <c r="E6199" s="47" t="s">
        <v>65</v>
      </c>
      <c r="F6199" s="47" t="s">
        <v>2289</v>
      </c>
      <c r="G6199" s="47" t="s">
        <v>97</v>
      </c>
      <c r="H6199" s="47" t="s">
        <v>2232</v>
      </c>
      <c r="I6199" s="47" t="n">
        <v>5</v>
      </c>
    </row>
    <row r="6200" customFormat="false" ht="15" hidden="false" customHeight="false" outlineLevel="0" collapsed="false">
      <c r="A6200" s="47" t="s">
        <v>8441</v>
      </c>
      <c r="B6200" s="47" t="s">
        <v>1521</v>
      </c>
      <c r="C6200" s="48" t="n">
        <v>46140</v>
      </c>
      <c r="D6200" s="47" t="s">
        <v>73</v>
      </c>
      <c r="E6200" s="47" t="s">
        <v>65</v>
      </c>
      <c r="F6200" s="47" t="s">
        <v>2289</v>
      </c>
      <c r="G6200" s="47" t="s">
        <v>97</v>
      </c>
      <c r="H6200" s="47" t="s">
        <v>2232</v>
      </c>
      <c r="I6200" s="47" t="n">
        <v>6</v>
      </c>
    </row>
    <row r="6201" customFormat="false" ht="15" hidden="false" customHeight="false" outlineLevel="0" collapsed="false">
      <c r="A6201" s="47" t="s">
        <v>8442</v>
      </c>
      <c r="B6201" s="47" t="s">
        <v>1523</v>
      </c>
      <c r="C6201" s="48" t="n">
        <v>46140</v>
      </c>
      <c r="D6201" s="47" t="s">
        <v>74</v>
      </c>
      <c r="E6201" s="47" t="s">
        <v>65</v>
      </c>
      <c r="F6201" s="47" t="s">
        <v>2289</v>
      </c>
      <c r="G6201" s="47" t="s">
        <v>93</v>
      </c>
      <c r="H6201" s="47" t="s">
        <v>2253</v>
      </c>
      <c r="I6201" s="47" t="n">
        <v>22</v>
      </c>
    </row>
    <row r="6202" customFormat="false" ht="15" hidden="false" customHeight="false" outlineLevel="0" collapsed="false">
      <c r="A6202" s="47" t="s">
        <v>8443</v>
      </c>
      <c r="B6202" s="47" t="s">
        <v>1523</v>
      </c>
      <c r="C6202" s="48" t="n">
        <v>46140</v>
      </c>
      <c r="D6202" s="47" t="s">
        <v>74</v>
      </c>
      <c r="E6202" s="47" t="s">
        <v>65</v>
      </c>
      <c r="F6202" s="47" t="s">
        <v>2289</v>
      </c>
      <c r="G6202" s="47" t="s">
        <v>97</v>
      </c>
      <c r="H6202" s="47" t="s">
        <v>2232</v>
      </c>
      <c r="I6202" s="47" t="n">
        <v>5</v>
      </c>
    </row>
    <row r="6203" customFormat="false" ht="15" hidden="false" customHeight="false" outlineLevel="0" collapsed="false">
      <c r="A6203" s="47" t="s">
        <v>8444</v>
      </c>
      <c r="B6203" s="47" t="s">
        <v>1523</v>
      </c>
      <c r="C6203" s="48" t="n">
        <v>46140</v>
      </c>
      <c r="D6203" s="47" t="s">
        <v>74</v>
      </c>
      <c r="E6203" s="47" t="s">
        <v>65</v>
      </c>
      <c r="F6203" s="47" t="s">
        <v>2289</v>
      </c>
      <c r="G6203" s="47" t="s">
        <v>97</v>
      </c>
      <c r="H6203" s="47" t="s">
        <v>2232</v>
      </c>
      <c r="I6203" s="47" t="n">
        <v>3</v>
      </c>
    </row>
    <row r="6204" customFormat="false" ht="15" hidden="false" customHeight="false" outlineLevel="0" collapsed="false">
      <c r="A6204" s="47" t="s">
        <v>8445</v>
      </c>
      <c r="B6204" s="47" t="s">
        <v>1523</v>
      </c>
      <c r="C6204" s="48" t="n">
        <v>46140</v>
      </c>
      <c r="D6204" s="47" t="s">
        <v>74</v>
      </c>
      <c r="E6204" s="47" t="s">
        <v>65</v>
      </c>
      <c r="F6204" s="47" t="s">
        <v>2289</v>
      </c>
      <c r="G6204" s="47" t="s">
        <v>97</v>
      </c>
      <c r="H6204" s="47" t="s">
        <v>2232</v>
      </c>
      <c r="I6204" s="47" t="n">
        <v>4</v>
      </c>
    </row>
    <row r="6205" customFormat="false" ht="15" hidden="false" customHeight="false" outlineLevel="0" collapsed="false">
      <c r="A6205" s="47" t="s">
        <v>8446</v>
      </c>
      <c r="B6205" s="47" t="s">
        <v>1523</v>
      </c>
      <c r="C6205" s="48" t="n">
        <v>46140</v>
      </c>
      <c r="D6205" s="47" t="s">
        <v>74</v>
      </c>
      <c r="E6205" s="47" t="s">
        <v>65</v>
      </c>
      <c r="F6205" s="47" t="s">
        <v>2289</v>
      </c>
      <c r="G6205" s="47" t="s">
        <v>97</v>
      </c>
      <c r="H6205" s="47" t="s">
        <v>2232</v>
      </c>
      <c r="I6205" s="47" t="n">
        <v>4</v>
      </c>
    </row>
    <row r="6206" customFormat="false" ht="15" hidden="false" customHeight="false" outlineLevel="0" collapsed="false">
      <c r="A6206" s="47" t="s">
        <v>8447</v>
      </c>
      <c r="B6206" s="47" t="s">
        <v>1523</v>
      </c>
      <c r="C6206" s="48" t="n">
        <v>46140</v>
      </c>
      <c r="D6206" s="47" t="s">
        <v>74</v>
      </c>
      <c r="E6206" s="47" t="s">
        <v>65</v>
      </c>
      <c r="F6206" s="47" t="s">
        <v>2284</v>
      </c>
      <c r="G6206" s="47" t="s">
        <v>97</v>
      </c>
      <c r="H6206" s="47" t="s">
        <v>2232</v>
      </c>
      <c r="I6206" s="47" t="n">
        <v>3</v>
      </c>
    </row>
    <row r="6207" customFormat="false" ht="15" hidden="false" customHeight="false" outlineLevel="0" collapsed="false">
      <c r="A6207" s="47" t="s">
        <v>8448</v>
      </c>
      <c r="B6207" s="47" t="s">
        <v>1523</v>
      </c>
      <c r="C6207" s="48" t="n">
        <v>46140</v>
      </c>
      <c r="D6207" s="47" t="s">
        <v>74</v>
      </c>
      <c r="E6207" s="47" t="s">
        <v>65</v>
      </c>
      <c r="F6207" s="47" t="s">
        <v>2284</v>
      </c>
      <c r="G6207" s="47" t="s">
        <v>97</v>
      </c>
      <c r="H6207" s="47" t="s">
        <v>2232</v>
      </c>
      <c r="I6207" s="47" t="n">
        <v>5</v>
      </c>
    </row>
    <row r="6208" customFormat="false" ht="15" hidden="false" customHeight="false" outlineLevel="0" collapsed="false">
      <c r="A6208" s="47" t="s">
        <v>8449</v>
      </c>
      <c r="B6208" s="47" t="s">
        <v>1523</v>
      </c>
      <c r="C6208" s="48" t="n">
        <v>46140</v>
      </c>
      <c r="D6208" s="47" t="s">
        <v>74</v>
      </c>
      <c r="E6208" s="47" t="s">
        <v>65</v>
      </c>
      <c r="F6208" s="47" t="s">
        <v>2284</v>
      </c>
      <c r="G6208" s="47" t="s">
        <v>97</v>
      </c>
      <c r="H6208" s="47" t="s">
        <v>2232</v>
      </c>
      <c r="I6208" s="47" t="n">
        <v>3</v>
      </c>
    </row>
    <row r="6209" customFormat="false" ht="15" hidden="false" customHeight="false" outlineLevel="0" collapsed="false">
      <c r="A6209" s="47" t="s">
        <v>8450</v>
      </c>
      <c r="B6209" s="47" t="s">
        <v>1523</v>
      </c>
      <c r="C6209" s="48" t="n">
        <v>46140</v>
      </c>
      <c r="D6209" s="47" t="s">
        <v>74</v>
      </c>
      <c r="E6209" s="47" t="s">
        <v>65</v>
      </c>
      <c r="F6209" s="47" t="s">
        <v>2284</v>
      </c>
      <c r="G6209" s="47" t="s">
        <v>97</v>
      </c>
      <c r="H6209" s="47" t="s">
        <v>2232</v>
      </c>
      <c r="I6209" s="47" t="n">
        <v>6</v>
      </c>
    </row>
    <row r="6210" customFormat="false" ht="15" hidden="false" customHeight="false" outlineLevel="0" collapsed="false">
      <c r="A6210" s="47" t="s">
        <v>8451</v>
      </c>
      <c r="B6210" s="47" t="s">
        <v>1524</v>
      </c>
      <c r="C6210" s="48" t="n">
        <v>46140</v>
      </c>
      <c r="D6210" s="47" t="s">
        <v>75</v>
      </c>
      <c r="E6210" s="47" t="s">
        <v>65</v>
      </c>
      <c r="F6210" s="47" t="s">
        <v>2289</v>
      </c>
      <c r="G6210" s="47" t="s">
        <v>93</v>
      </c>
      <c r="H6210" s="47" t="s">
        <v>2253</v>
      </c>
      <c r="I6210" s="47" t="n">
        <v>17</v>
      </c>
    </row>
    <row r="6211" customFormat="false" ht="15" hidden="false" customHeight="false" outlineLevel="0" collapsed="false">
      <c r="A6211" s="47" t="s">
        <v>8452</v>
      </c>
      <c r="B6211" s="47" t="s">
        <v>1524</v>
      </c>
      <c r="C6211" s="48" t="n">
        <v>46140</v>
      </c>
      <c r="D6211" s="47" t="s">
        <v>75</v>
      </c>
      <c r="E6211" s="47" t="s">
        <v>65</v>
      </c>
      <c r="F6211" s="47" t="s">
        <v>2284</v>
      </c>
      <c r="G6211" s="47" t="s">
        <v>97</v>
      </c>
      <c r="H6211" s="47" t="s">
        <v>2232</v>
      </c>
      <c r="I6211" s="47" t="n">
        <v>4</v>
      </c>
    </row>
    <row r="6212" customFormat="false" ht="15" hidden="false" customHeight="false" outlineLevel="0" collapsed="false">
      <c r="A6212" s="47" t="s">
        <v>8453</v>
      </c>
      <c r="B6212" s="47" t="s">
        <v>1524</v>
      </c>
      <c r="C6212" s="48" t="n">
        <v>46140</v>
      </c>
      <c r="D6212" s="47" t="s">
        <v>75</v>
      </c>
      <c r="E6212" s="47" t="s">
        <v>65</v>
      </c>
      <c r="F6212" s="47" t="s">
        <v>2284</v>
      </c>
      <c r="G6212" s="47" t="s">
        <v>97</v>
      </c>
      <c r="H6212" s="47" t="s">
        <v>2232</v>
      </c>
      <c r="I6212" s="47" t="n">
        <v>3</v>
      </c>
    </row>
    <row r="6213" customFormat="false" ht="15" hidden="false" customHeight="false" outlineLevel="0" collapsed="false">
      <c r="A6213" s="47" t="s">
        <v>8454</v>
      </c>
      <c r="B6213" s="47" t="s">
        <v>1524</v>
      </c>
      <c r="C6213" s="48" t="n">
        <v>46140</v>
      </c>
      <c r="D6213" s="47" t="s">
        <v>75</v>
      </c>
      <c r="E6213" s="47" t="s">
        <v>65</v>
      </c>
      <c r="F6213" s="47" t="s">
        <v>2289</v>
      </c>
      <c r="G6213" s="47" t="s">
        <v>97</v>
      </c>
      <c r="H6213" s="47" t="s">
        <v>2232</v>
      </c>
      <c r="I6213" s="47" t="n">
        <v>5</v>
      </c>
    </row>
    <row r="6214" customFormat="false" ht="15" hidden="false" customHeight="false" outlineLevel="0" collapsed="false">
      <c r="A6214" s="47" t="s">
        <v>8455</v>
      </c>
      <c r="B6214" s="47" t="s">
        <v>1524</v>
      </c>
      <c r="C6214" s="48" t="n">
        <v>46140</v>
      </c>
      <c r="D6214" s="47" t="s">
        <v>75</v>
      </c>
      <c r="E6214" s="47" t="s">
        <v>65</v>
      </c>
      <c r="F6214" s="47" t="s">
        <v>2284</v>
      </c>
      <c r="G6214" s="47" t="s">
        <v>97</v>
      </c>
      <c r="H6214" s="47" t="s">
        <v>2232</v>
      </c>
      <c r="I6214" s="47" t="n">
        <v>6</v>
      </c>
    </row>
    <row r="6215" customFormat="false" ht="15" hidden="false" customHeight="false" outlineLevel="0" collapsed="false">
      <c r="A6215" s="47" t="s">
        <v>8456</v>
      </c>
      <c r="B6215" s="47" t="s">
        <v>1524</v>
      </c>
      <c r="C6215" s="48" t="n">
        <v>46140</v>
      </c>
      <c r="D6215" s="47" t="s">
        <v>75</v>
      </c>
      <c r="E6215" s="47" t="s">
        <v>65</v>
      </c>
      <c r="F6215" s="47" t="s">
        <v>2284</v>
      </c>
      <c r="G6215" s="47" t="s">
        <v>97</v>
      </c>
      <c r="H6215" s="47" t="s">
        <v>2232</v>
      </c>
      <c r="I6215" s="47" t="n">
        <v>3</v>
      </c>
    </row>
    <row r="6216" customFormat="false" ht="15" hidden="false" customHeight="false" outlineLevel="0" collapsed="false">
      <c r="A6216" s="47" t="s">
        <v>8457</v>
      </c>
      <c r="B6216" s="47" t="s">
        <v>1525</v>
      </c>
      <c r="C6216" s="48" t="n">
        <v>46141</v>
      </c>
      <c r="D6216" s="47" t="s">
        <v>73</v>
      </c>
      <c r="E6216" s="47" t="s">
        <v>62</v>
      </c>
      <c r="F6216" s="47" t="s">
        <v>2228</v>
      </c>
      <c r="G6216" s="47" t="s">
        <v>93</v>
      </c>
      <c r="H6216" s="47" t="s">
        <v>2253</v>
      </c>
      <c r="I6216" s="47" t="n">
        <v>7</v>
      </c>
    </row>
    <row r="6217" customFormat="false" ht="15" hidden="false" customHeight="false" outlineLevel="0" collapsed="false">
      <c r="A6217" s="47" t="s">
        <v>8458</v>
      </c>
      <c r="B6217" s="47" t="s">
        <v>1525</v>
      </c>
      <c r="C6217" s="48" t="n">
        <v>46141</v>
      </c>
      <c r="D6217" s="47" t="s">
        <v>73</v>
      </c>
      <c r="E6217" s="47" t="s">
        <v>62</v>
      </c>
      <c r="F6217" s="47" t="s">
        <v>2228</v>
      </c>
      <c r="G6217" s="47" t="s">
        <v>94</v>
      </c>
      <c r="H6217" s="47" t="s">
        <v>2229</v>
      </c>
      <c r="I6217" s="47" t="n">
        <v>121</v>
      </c>
    </row>
    <row r="6218" customFormat="false" ht="15" hidden="false" customHeight="false" outlineLevel="0" collapsed="false">
      <c r="A6218" s="47" t="s">
        <v>8459</v>
      </c>
      <c r="B6218" s="47" t="s">
        <v>1525</v>
      </c>
      <c r="C6218" s="48" t="n">
        <v>46141</v>
      </c>
      <c r="D6218" s="47" t="s">
        <v>73</v>
      </c>
      <c r="E6218" s="47" t="s">
        <v>62</v>
      </c>
      <c r="F6218" s="47" t="s">
        <v>2231</v>
      </c>
      <c r="G6218" s="47" t="s">
        <v>96</v>
      </c>
      <c r="H6218" s="47" t="s">
        <v>2270</v>
      </c>
      <c r="I6218" s="47" t="n">
        <v>42</v>
      </c>
    </row>
    <row r="6219" customFormat="false" ht="15" hidden="false" customHeight="false" outlineLevel="0" collapsed="false">
      <c r="A6219" s="47" t="s">
        <v>8460</v>
      </c>
      <c r="B6219" s="47" t="s">
        <v>1525</v>
      </c>
      <c r="C6219" s="48" t="n">
        <v>46141</v>
      </c>
      <c r="D6219" s="47" t="s">
        <v>73</v>
      </c>
      <c r="E6219" s="47" t="s">
        <v>62</v>
      </c>
      <c r="F6219" s="47" t="s">
        <v>2231</v>
      </c>
      <c r="G6219" s="47" t="s">
        <v>97</v>
      </c>
      <c r="H6219" s="47" t="s">
        <v>2232</v>
      </c>
      <c r="I6219" s="47" t="n">
        <v>6</v>
      </c>
    </row>
    <row r="6220" customFormat="false" ht="15" hidden="false" customHeight="false" outlineLevel="0" collapsed="false">
      <c r="A6220" s="47" t="s">
        <v>8461</v>
      </c>
      <c r="B6220" s="47" t="s">
        <v>1525</v>
      </c>
      <c r="C6220" s="48" t="n">
        <v>46141</v>
      </c>
      <c r="D6220" s="47" t="s">
        <v>73</v>
      </c>
      <c r="E6220" s="47" t="s">
        <v>62</v>
      </c>
      <c r="F6220" s="47" t="s">
        <v>2228</v>
      </c>
      <c r="G6220" s="47" t="s">
        <v>97</v>
      </c>
      <c r="H6220" s="47" t="s">
        <v>2232</v>
      </c>
      <c r="I6220" s="47" t="n">
        <v>2</v>
      </c>
    </row>
    <row r="6221" customFormat="false" ht="15" hidden="false" customHeight="false" outlineLevel="0" collapsed="false">
      <c r="A6221" s="47" t="s">
        <v>8462</v>
      </c>
      <c r="B6221" s="47" t="s">
        <v>1525</v>
      </c>
      <c r="C6221" s="48" t="n">
        <v>46141</v>
      </c>
      <c r="D6221" s="47" t="s">
        <v>73</v>
      </c>
      <c r="E6221" s="47" t="s">
        <v>62</v>
      </c>
      <c r="F6221" s="47" t="s">
        <v>2228</v>
      </c>
      <c r="G6221" s="47" t="s">
        <v>97</v>
      </c>
      <c r="H6221" s="47" t="s">
        <v>2232</v>
      </c>
      <c r="I6221" s="47" t="n">
        <v>2</v>
      </c>
    </row>
    <row r="6222" customFormat="false" ht="15" hidden="false" customHeight="false" outlineLevel="0" collapsed="false">
      <c r="A6222" s="47" t="s">
        <v>8463</v>
      </c>
      <c r="B6222" s="47" t="s">
        <v>1525</v>
      </c>
      <c r="C6222" s="48" t="n">
        <v>46141</v>
      </c>
      <c r="D6222" s="47" t="s">
        <v>73</v>
      </c>
      <c r="E6222" s="47" t="s">
        <v>62</v>
      </c>
      <c r="F6222" s="47" t="s">
        <v>2228</v>
      </c>
      <c r="G6222" s="47" t="s">
        <v>97</v>
      </c>
      <c r="H6222" s="47" t="s">
        <v>2232</v>
      </c>
      <c r="I6222" s="47" t="n">
        <v>4</v>
      </c>
    </row>
    <row r="6223" customFormat="false" ht="15" hidden="false" customHeight="false" outlineLevel="0" collapsed="false">
      <c r="A6223" s="47" t="s">
        <v>8464</v>
      </c>
      <c r="B6223" s="47" t="s">
        <v>1525</v>
      </c>
      <c r="C6223" s="48" t="n">
        <v>46141</v>
      </c>
      <c r="D6223" s="47" t="s">
        <v>73</v>
      </c>
      <c r="E6223" s="47" t="s">
        <v>62</v>
      </c>
      <c r="F6223" s="47" t="s">
        <v>2228</v>
      </c>
      <c r="G6223" s="47" t="s">
        <v>97</v>
      </c>
      <c r="H6223" s="47" t="s">
        <v>2232</v>
      </c>
      <c r="I6223" s="47" t="n">
        <v>6</v>
      </c>
    </row>
    <row r="6224" customFormat="false" ht="15" hidden="false" customHeight="false" outlineLevel="0" collapsed="false">
      <c r="A6224" s="47" t="s">
        <v>8465</v>
      </c>
      <c r="B6224" s="47" t="s">
        <v>1525</v>
      </c>
      <c r="C6224" s="48" t="n">
        <v>46141</v>
      </c>
      <c r="D6224" s="47" t="s">
        <v>73</v>
      </c>
      <c r="E6224" s="47" t="s">
        <v>62</v>
      </c>
      <c r="F6224" s="47" t="s">
        <v>2228</v>
      </c>
      <c r="G6224" s="47" t="s">
        <v>97</v>
      </c>
      <c r="H6224" s="47" t="s">
        <v>2232</v>
      </c>
      <c r="I6224" s="47" t="n">
        <v>7</v>
      </c>
    </row>
    <row r="6225" customFormat="false" ht="15" hidden="false" customHeight="false" outlineLevel="0" collapsed="false">
      <c r="A6225" s="47" t="s">
        <v>8466</v>
      </c>
      <c r="B6225" s="47" t="s">
        <v>1525</v>
      </c>
      <c r="C6225" s="48" t="n">
        <v>46141</v>
      </c>
      <c r="D6225" s="47" t="s">
        <v>73</v>
      </c>
      <c r="E6225" s="47" t="s">
        <v>62</v>
      </c>
      <c r="F6225" s="47" t="s">
        <v>2231</v>
      </c>
      <c r="G6225" s="47" t="s">
        <v>97</v>
      </c>
      <c r="H6225" s="47" t="s">
        <v>2232</v>
      </c>
      <c r="I6225" s="47" t="n">
        <v>6</v>
      </c>
    </row>
    <row r="6226" customFormat="false" ht="15" hidden="false" customHeight="false" outlineLevel="0" collapsed="false">
      <c r="A6226" s="47" t="s">
        <v>8467</v>
      </c>
      <c r="B6226" s="47" t="s">
        <v>1527</v>
      </c>
      <c r="C6226" s="48" t="n">
        <v>46141</v>
      </c>
      <c r="D6226" s="47" t="s">
        <v>74</v>
      </c>
      <c r="E6226" s="47" t="s">
        <v>62</v>
      </c>
      <c r="F6226" s="47" t="s">
        <v>2231</v>
      </c>
      <c r="G6226" s="47" t="s">
        <v>93</v>
      </c>
      <c r="H6226" s="47" t="s">
        <v>2253</v>
      </c>
      <c r="I6226" s="47" t="n">
        <v>60</v>
      </c>
    </row>
    <row r="6227" customFormat="false" ht="15" hidden="false" customHeight="false" outlineLevel="0" collapsed="false">
      <c r="A6227" s="47" t="s">
        <v>8468</v>
      </c>
      <c r="B6227" s="47" t="s">
        <v>1527</v>
      </c>
      <c r="C6227" s="48" t="n">
        <v>46141</v>
      </c>
      <c r="D6227" s="47" t="s">
        <v>74</v>
      </c>
      <c r="E6227" s="47" t="s">
        <v>62</v>
      </c>
      <c r="F6227" s="47" t="s">
        <v>2228</v>
      </c>
      <c r="G6227" s="47" t="s">
        <v>95</v>
      </c>
      <c r="H6227" s="47" t="s">
        <v>2245</v>
      </c>
      <c r="I6227" s="47" t="n">
        <v>59</v>
      </c>
    </row>
    <row r="6228" customFormat="false" ht="15" hidden="false" customHeight="false" outlineLevel="0" collapsed="false">
      <c r="A6228" s="47" t="s">
        <v>8469</v>
      </c>
      <c r="B6228" s="47" t="s">
        <v>1527</v>
      </c>
      <c r="C6228" s="48" t="n">
        <v>46141</v>
      </c>
      <c r="D6228" s="47" t="s">
        <v>74</v>
      </c>
      <c r="E6228" s="47" t="s">
        <v>62</v>
      </c>
      <c r="F6228" s="47" t="s">
        <v>2228</v>
      </c>
      <c r="G6228" s="47" t="s">
        <v>97</v>
      </c>
      <c r="H6228" s="47" t="s">
        <v>2232</v>
      </c>
      <c r="I6228" s="47" t="n">
        <v>5</v>
      </c>
    </row>
    <row r="6229" customFormat="false" ht="15" hidden="false" customHeight="false" outlineLevel="0" collapsed="false">
      <c r="A6229" s="47" t="s">
        <v>8470</v>
      </c>
      <c r="B6229" s="47" t="s">
        <v>1527</v>
      </c>
      <c r="C6229" s="48" t="n">
        <v>46141</v>
      </c>
      <c r="D6229" s="47" t="s">
        <v>74</v>
      </c>
      <c r="E6229" s="47" t="s">
        <v>62</v>
      </c>
      <c r="F6229" s="47" t="s">
        <v>2228</v>
      </c>
      <c r="G6229" s="47" t="s">
        <v>97</v>
      </c>
      <c r="H6229" s="47" t="s">
        <v>2232</v>
      </c>
      <c r="I6229" s="47" t="n">
        <v>7</v>
      </c>
    </row>
    <row r="6230" customFormat="false" ht="15" hidden="false" customHeight="false" outlineLevel="0" collapsed="false">
      <c r="A6230" s="47" t="s">
        <v>8471</v>
      </c>
      <c r="B6230" s="47" t="s">
        <v>1527</v>
      </c>
      <c r="C6230" s="48" t="n">
        <v>46141</v>
      </c>
      <c r="D6230" s="47" t="s">
        <v>74</v>
      </c>
      <c r="E6230" s="47" t="s">
        <v>62</v>
      </c>
      <c r="F6230" s="47" t="s">
        <v>2317</v>
      </c>
      <c r="G6230" s="47" t="s">
        <v>97</v>
      </c>
      <c r="H6230" s="47" t="s">
        <v>2232</v>
      </c>
      <c r="I6230" s="47" t="n">
        <v>4</v>
      </c>
    </row>
    <row r="6231" customFormat="false" ht="15" hidden="false" customHeight="false" outlineLevel="0" collapsed="false">
      <c r="A6231" s="47" t="s">
        <v>8472</v>
      </c>
      <c r="B6231" s="47" t="s">
        <v>1527</v>
      </c>
      <c r="C6231" s="48" t="n">
        <v>46141</v>
      </c>
      <c r="D6231" s="47" t="s">
        <v>74</v>
      </c>
      <c r="E6231" s="47" t="s">
        <v>62</v>
      </c>
      <c r="F6231" s="47" t="s">
        <v>2228</v>
      </c>
      <c r="G6231" s="47" t="s">
        <v>97</v>
      </c>
      <c r="H6231" s="47" t="s">
        <v>2232</v>
      </c>
      <c r="I6231" s="47" t="n">
        <v>5</v>
      </c>
    </row>
    <row r="6232" customFormat="false" ht="15" hidden="false" customHeight="false" outlineLevel="0" collapsed="false">
      <c r="A6232" s="47" t="s">
        <v>8473</v>
      </c>
      <c r="B6232" s="47" t="s">
        <v>1527</v>
      </c>
      <c r="C6232" s="48" t="n">
        <v>46141</v>
      </c>
      <c r="D6232" s="47" t="s">
        <v>74</v>
      </c>
      <c r="E6232" s="47" t="s">
        <v>62</v>
      </c>
      <c r="F6232" s="47" t="s">
        <v>2228</v>
      </c>
      <c r="G6232" s="47" t="s">
        <v>97</v>
      </c>
      <c r="H6232" s="47" t="s">
        <v>2232</v>
      </c>
      <c r="I6232" s="47" t="n">
        <v>5</v>
      </c>
    </row>
    <row r="6233" customFormat="false" ht="15" hidden="false" customHeight="false" outlineLevel="0" collapsed="false">
      <c r="A6233" s="47" t="s">
        <v>8474</v>
      </c>
      <c r="B6233" s="47" t="s">
        <v>1527</v>
      </c>
      <c r="C6233" s="48" t="n">
        <v>46141</v>
      </c>
      <c r="D6233" s="47" t="s">
        <v>74</v>
      </c>
      <c r="E6233" s="47" t="s">
        <v>62</v>
      </c>
      <c r="F6233" s="47" t="s">
        <v>2231</v>
      </c>
      <c r="G6233" s="47" t="s">
        <v>97</v>
      </c>
      <c r="H6233" s="47" t="s">
        <v>2232</v>
      </c>
      <c r="I6233" s="47" t="n">
        <v>3</v>
      </c>
    </row>
    <row r="6234" customFormat="false" ht="15" hidden="false" customHeight="false" outlineLevel="0" collapsed="false">
      <c r="A6234" s="47" t="s">
        <v>8475</v>
      </c>
      <c r="B6234" s="47" t="s">
        <v>1528</v>
      </c>
      <c r="C6234" s="48" t="n">
        <v>46141</v>
      </c>
      <c r="D6234" s="47" t="s">
        <v>75</v>
      </c>
      <c r="E6234" s="47" t="s">
        <v>62</v>
      </c>
      <c r="F6234" s="47" t="s">
        <v>2231</v>
      </c>
      <c r="G6234" s="47" t="s">
        <v>97</v>
      </c>
      <c r="H6234" s="47" t="s">
        <v>2232</v>
      </c>
      <c r="I6234" s="47" t="n">
        <v>3</v>
      </c>
    </row>
    <row r="6235" customFormat="false" ht="15" hidden="false" customHeight="false" outlineLevel="0" collapsed="false">
      <c r="A6235" s="47" t="s">
        <v>8476</v>
      </c>
      <c r="B6235" s="47" t="s">
        <v>1528</v>
      </c>
      <c r="C6235" s="48" t="n">
        <v>46141</v>
      </c>
      <c r="D6235" s="47" t="s">
        <v>75</v>
      </c>
      <c r="E6235" s="47" t="s">
        <v>62</v>
      </c>
      <c r="F6235" s="47" t="s">
        <v>2228</v>
      </c>
      <c r="G6235" s="47" t="s">
        <v>97</v>
      </c>
      <c r="H6235" s="47" t="s">
        <v>2232</v>
      </c>
      <c r="I6235" s="47" t="n">
        <v>6</v>
      </c>
    </row>
    <row r="6236" customFormat="false" ht="15" hidden="false" customHeight="false" outlineLevel="0" collapsed="false">
      <c r="A6236" s="47" t="s">
        <v>8477</v>
      </c>
      <c r="B6236" s="47" t="s">
        <v>1528</v>
      </c>
      <c r="C6236" s="48" t="n">
        <v>46141</v>
      </c>
      <c r="D6236" s="47" t="s">
        <v>75</v>
      </c>
      <c r="E6236" s="47" t="s">
        <v>62</v>
      </c>
      <c r="F6236" s="47" t="s">
        <v>2228</v>
      </c>
      <c r="G6236" s="47" t="s">
        <v>97</v>
      </c>
      <c r="H6236" s="47" t="s">
        <v>2232</v>
      </c>
      <c r="I6236" s="47" t="n">
        <v>4</v>
      </c>
    </row>
    <row r="6237" customFormat="false" ht="15" hidden="false" customHeight="false" outlineLevel="0" collapsed="false">
      <c r="A6237" s="47" t="s">
        <v>8478</v>
      </c>
      <c r="B6237" s="47" t="s">
        <v>1528</v>
      </c>
      <c r="C6237" s="48" t="n">
        <v>46141</v>
      </c>
      <c r="D6237" s="47" t="s">
        <v>75</v>
      </c>
      <c r="E6237" s="47" t="s">
        <v>62</v>
      </c>
      <c r="F6237" s="47" t="s">
        <v>2228</v>
      </c>
      <c r="G6237" s="47" t="s">
        <v>97</v>
      </c>
      <c r="H6237" s="47" t="s">
        <v>2232</v>
      </c>
      <c r="I6237" s="47" t="n">
        <v>5</v>
      </c>
    </row>
    <row r="6238" customFormat="false" ht="15" hidden="false" customHeight="false" outlineLevel="0" collapsed="false">
      <c r="A6238" s="47" t="s">
        <v>8479</v>
      </c>
      <c r="B6238" s="47" t="s">
        <v>1529</v>
      </c>
      <c r="C6238" s="48" t="n">
        <v>46141</v>
      </c>
      <c r="D6238" s="47" t="s">
        <v>73</v>
      </c>
      <c r="E6238" s="47" t="s">
        <v>63</v>
      </c>
      <c r="F6238" s="47" t="s">
        <v>2255</v>
      </c>
      <c r="G6238" s="47" t="s">
        <v>93</v>
      </c>
      <c r="H6238" s="47" t="s">
        <v>2253</v>
      </c>
      <c r="I6238" s="47" t="n">
        <v>41</v>
      </c>
    </row>
    <row r="6239" customFormat="false" ht="15" hidden="false" customHeight="false" outlineLevel="0" collapsed="false">
      <c r="A6239" s="47" t="s">
        <v>8480</v>
      </c>
      <c r="B6239" s="47" t="s">
        <v>1529</v>
      </c>
      <c r="C6239" s="48" t="n">
        <v>46141</v>
      </c>
      <c r="D6239" s="47" t="s">
        <v>73</v>
      </c>
      <c r="E6239" s="47" t="s">
        <v>63</v>
      </c>
      <c r="F6239" s="47" t="s">
        <v>2252</v>
      </c>
      <c r="G6239" s="47" t="s">
        <v>97</v>
      </c>
      <c r="H6239" s="47" t="s">
        <v>2232</v>
      </c>
      <c r="I6239" s="47" t="n">
        <v>6</v>
      </c>
    </row>
    <row r="6240" customFormat="false" ht="15" hidden="false" customHeight="false" outlineLevel="0" collapsed="false">
      <c r="A6240" s="47" t="s">
        <v>8481</v>
      </c>
      <c r="B6240" s="47" t="s">
        <v>1529</v>
      </c>
      <c r="C6240" s="48" t="n">
        <v>46141</v>
      </c>
      <c r="D6240" s="47" t="s">
        <v>73</v>
      </c>
      <c r="E6240" s="47" t="s">
        <v>63</v>
      </c>
      <c r="F6240" s="47" t="s">
        <v>2255</v>
      </c>
      <c r="G6240" s="47" t="s">
        <v>97</v>
      </c>
      <c r="H6240" s="47" t="s">
        <v>2232</v>
      </c>
      <c r="I6240" s="47" t="n">
        <v>4</v>
      </c>
    </row>
    <row r="6241" customFormat="false" ht="15" hidden="false" customHeight="false" outlineLevel="0" collapsed="false">
      <c r="A6241" s="47" t="s">
        <v>8482</v>
      </c>
      <c r="B6241" s="47" t="s">
        <v>1529</v>
      </c>
      <c r="C6241" s="48" t="n">
        <v>46141</v>
      </c>
      <c r="D6241" s="47" t="s">
        <v>73</v>
      </c>
      <c r="E6241" s="47" t="s">
        <v>63</v>
      </c>
      <c r="F6241" s="47" t="s">
        <v>2252</v>
      </c>
      <c r="G6241" s="47" t="s">
        <v>97</v>
      </c>
      <c r="H6241" s="47" t="s">
        <v>2232</v>
      </c>
      <c r="I6241" s="47" t="n">
        <v>5</v>
      </c>
    </row>
    <row r="6242" customFormat="false" ht="15" hidden="false" customHeight="false" outlineLevel="0" collapsed="false">
      <c r="A6242" s="47" t="s">
        <v>8483</v>
      </c>
      <c r="B6242" s="47" t="s">
        <v>1529</v>
      </c>
      <c r="C6242" s="48" t="n">
        <v>46141</v>
      </c>
      <c r="D6242" s="47" t="s">
        <v>73</v>
      </c>
      <c r="E6242" s="47" t="s">
        <v>63</v>
      </c>
      <c r="F6242" s="47" t="s">
        <v>2252</v>
      </c>
      <c r="G6242" s="47" t="s">
        <v>97</v>
      </c>
      <c r="H6242" s="47" t="s">
        <v>2232</v>
      </c>
      <c r="I6242" s="47" t="n">
        <v>3</v>
      </c>
    </row>
    <row r="6243" customFormat="false" ht="15" hidden="false" customHeight="false" outlineLevel="0" collapsed="false">
      <c r="A6243" s="47" t="s">
        <v>8484</v>
      </c>
      <c r="B6243" s="47" t="s">
        <v>1529</v>
      </c>
      <c r="C6243" s="48" t="n">
        <v>46141</v>
      </c>
      <c r="D6243" s="47" t="s">
        <v>73</v>
      </c>
      <c r="E6243" s="47" t="s">
        <v>63</v>
      </c>
      <c r="F6243" s="47" t="s">
        <v>2255</v>
      </c>
      <c r="G6243" s="47" t="s">
        <v>97</v>
      </c>
      <c r="H6243" s="47" t="s">
        <v>2232</v>
      </c>
      <c r="I6243" s="47" t="n">
        <v>2</v>
      </c>
    </row>
    <row r="6244" customFormat="false" ht="15" hidden="false" customHeight="false" outlineLevel="0" collapsed="false">
      <c r="A6244" s="47" t="s">
        <v>8485</v>
      </c>
      <c r="B6244" s="47" t="s">
        <v>1530</v>
      </c>
      <c r="C6244" s="48" t="n">
        <v>46141</v>
      </c>
      <c r="D6244" s="47" t="s">
        <v>74</v>
      </c>
      <c r="E6244" s="47" t="s">
        <v>63</v>
      </c>
      <c r="F6244" s="47" t="s">
        <v>2255</v>
      </c>
      <c r="G6244" s="47" t="s">
        <v>93</v>
      </c>
      <c r="H6244" s="47" t="s">
        <v>2253</v>
      </c>
      <c r="I6244" s="47" t="n">
        <v>186</v>
      </c>
    </row>
    <row r="6245" customFormat="false" ht="15" hidden="false" customHeight="false" outlineLevel="0" collapsed="false">
      <c r="A6245" s="47" t="s">
        <v>8486</v>
      </c>
      <c r="B6245" s="47" t="s">
        <v>1530</v>
      </c>
      <c r="C6245" s="48" t="n">
        <v>46141</v>
      </c>
      <c r="D6245" s="47" t="s">
        <v>74</v>
      </c>
      <c r="E6245" s="47" t="s">
        <v>63</v>
      </c>
      <c r="F6245" s="47" t="s">
        <v>2252</v>
      </c>
      <c r="G6245" s="47" t="s">
        <v>97</v>
      </c>
      <c r="H6245" s="47" t="s">
        <v>2232</v>
      </c>
      <c r="I6245" s="47" t="n">
        <v>5</v>
      </c>
    </row>
    <row r="6246" customFormat="false" ht="15" hidden="false" customHeight="false" outlineLevel="0" collapsed="false">
      <c r="A6246" s="47" t="s">
        <v>8487</v>
      </c>
      <c r="B6246" s="47" t="s">
        <v>1530</v>
      </c>
      <c r="C6246" s="48" t="n">
        <v>46141</v>
      </c>
      <c r="D6246" s="47" t="s">
        <v>74</v>
      </c>
      <c r="E6246" s="47" t="s">
        <v>63</v>
      </c>
      <c r="F6246" s="47" t="s">
        <v>2255</v>
      </c>
      <c r="G6246" s="47" t="s">
        <v>97</v>
      </c>
      <c r="H6246" s="47" t="s">
        <v>2232</v>
      </c>
      <c r="I6246" s="47" t="n">
        <v>7</v>
      </c>
    </row>
    <row r="6247" customFormat="false" ht="15" hidden="false" customHeight="false" outlineLevel="0" collapsed="false">
      <c r="A6247" s="47" t="s">
        <v>8488</v>
      </c>
      <c r="B6247" s="47" t="s">
        <v>1530</v>
      </c>
      <c r="C6247" s="48" t="n">
        <v>46141</v>
      </c>
      <c r="D6247" s="47" t="s">
        <v>74</v>
      </c>
      <c r="E6247" s="47" t="s">
        <v>63</v>
      </c>
      <c r="F6247" s="47" t="s">
        <v>2255</v>
      </c>
      <c r="G6247" s="47" t="s">
        <v>97</v>
      </c>
      <c r="H6247" s="47" t="s">
        <v>2232</v>
      </c>
      <c r="I6247" s="47" t="n">
        <v>2</v>
      </c>
    </row>
    <row r="6248" customFormat="false" ht="15" hidden="false" customHeight="false" outlineLevel="0" collapsed="false">
      <c r="A6248" s="47" t="s">
        <v>8489</v>
      </c>
      <c r="B6248" s="47" t="s">
        <v>1530</v>
      </c>
      <c r="C6248" s="48" t="n">
        <v>46141</v>
      </c>
      <c r="D6248" s="47" t="s">
        <v>74</v>
      </c>
      <c r="E6248" s="47" t="s">
        <v>63</v>
      </c>
      <c r="F6248" s="47" t="s">
        <v>2255</v>
      </c>
      <c r="G6248" s="47" t="s">
        <v>97</v>
      </c>
      <c r="H6248" s="47" t="s">
        <v>2232</v>
      </c>
      <c r="I6248" s="47" t="n">
        <v>5</v>
      </c>
    </row>
    <row r="6249" customFormat="false" ht="15" hidden="false" customHeight="false" outlineLevel="0" collapsed="false">
      <c r="A6249" s="47" t="s">
        <v>8490</v>
      </c>
      <c r="B6249" s="47" t="s">
        <v>1530</v>
      </c>
      <c r="C6249" s="48" t="n">
        <v>46141</v>
      </c>
      <c r="D6249" s="47" t="s">
        <v>74</v>
      </c>
      <c r="E6249" s="47" t="s">
        <v>63</v>
      </c>
      <c r="F6249" s="47" t="s">
        <v>2255</v>
      </c>
      <c r="G6249" s="47" t="s">
        <v>97</v>
      </c>
      <c r="H6249" s="47" t="s">
        <v>2232</v>
      </c>
      <c r="I6249" s="47" t="n">
        <v>2</v>
      </c>
    </row>
    <row r="6250" customFormat="false" ht="15" hidden="false" customHeight="false" outlineLevel="0" collapsed="false">
      <c r="A6250" s="47" t="s">
        <v>8491</v>
      </c>
      <c r="B6250" s="47" t="s">
        <v>1530</v>
      </c>
      <c r="C6250" s="48" t="n">
        <v>46141</v>
      </c>
      <c r="D6250" s="47" t="s">
        <v>74</v>
      </c>
      <c r="E6250" s="47" t="s">
        <v>63</v>
      </c>
      <c r="F6250" s="47" t="s">
        <v>2260</v>
      </c>
      <c r="G6250" s="47" t="s">
        <v>97</v>
      </c>
      <c r="H6250" s="47" t="s">
        <v>2232</v>
      </c>
      <c r="I6250" s="47" t="n">
        <v>6</v>
      </c>
    </row>
    <row r="6251" customFormat="false" ht="15" hidden="false" customHeight="false" outlineLevel="0" collapsed="false">
      <c r="A6251" s="47" t="s">
        <v>8492</v>
      </c>
      <c r="B6251" s="47" t="s">
        <v>1530</v>
      </c>
      <c r="C6251" s="48" t="n">
        <v>46141</v>
      </c>
      <c r="D6251" s="47" t="s">
        <v>74</v>
      </c>
      <c r="E6251" s="47" t="s">
        <v>63</v>
      </c>
      <c r="F6251" s="47" t="s">
        <v>2255</v>
      </c>
      <c r="G6251" s="47" t="s">
        <v>98</v>
      </c>
      <c r="H6251" s="47" t="s">
        <v>2382</v>
      </c>
      <c r="I6251" s="47" t="n">
        <v>45</v>
      </c>
    </row>
    <row r="6252" customFormat="false" ht="15" hidden="false" customHeight="false" outlineLevel="0" collapsed="false">
      <c r="A6252" s="47" t="s">
        <v>8493</v>
      </c>
      <c r="B6252" s="47" t="s">
        <v>1531</v>
      </c>
      <c r="C6252" s="48" t="n">
        <v>46141</v>
      </c>
      <c r="D6252" s="47" t="s">
        <v>75</v>
      </c>
      <c r="E6252" s="47" t="s">
        <v>63</v>
      </c>
      <c r="F6252" s="47" t="s">
        <v>2252</v>
      </c>
      <c r="G6252" s="47" t="s">
        <v>93</v>
      </c>
      <c r="H6252" s="47" t="s">
        <v>2253</v>
      </c>
      <c r="I6252" s="47" t="n">
        <v>41</v>
      </c>
    </row>
    <row r="6253" customFormat="false" ht="15" hidden="false" customHeight="false" outlineLevel="0" collapsed="false">
      <c r="A6253" s="47" t="s">
        <v>8494</v>
      </c>
      <c r="B6253" s="47" t="s">
        <v>1531</v>
      </c>
      <c r="C6253" s="48" t="n">
        <v>46141</v>
      </c>
      <c r="D6253" s="47" t="s">
        <v>75</v>
      </c>
      <c r="E6253" s="47" t="s">
        <v>63</v>
      </c>
      <c r="F6253" s="47" t="s">
        <v>2255</v>
      </c>
      <c r="G6253" s="47" t="s">
        <v>93</v>
      </c>
      <c r="H6253" s="47" t="s">
        <v>2253</v>
      </c>
      <c r="I6253" s="47" t="n">
        <v>50</v>
      </c>
    </row>
    <row r="6254" customFormat="false" ht="15" hidden="false" customHeight="false" outlineLevel="0" collapsed="false">
      <c r="A6254" s="47" t="s">
        <v>8495</v>
      </c>
      <c r="B6254" s="47" t="s">
        <v>1531</v>
      </c>
      <c r="C6254" s="48" t="n">
        <v>46141</v>
      </c>
      <c r="D6254" s="47" t="s">
        <v>75</v>
      </c>
      <c r="E6254" s="47" t="s">
        <v>63</v>
      </c>
      <c r="F6254" s="47" t="s">
        <v>2252</v>
      </c>
      <c r="G6254" s="47" t="s">
        <v>93</v>
      </c>
      <c r="H6254" s="47" t="s">
        <v>2253</v>
      </c>
      <c r="I6254" s="47" t="n">
        <v>41</v>
      </c>
    </row>
    <row r="6255" customFormat="false" ht="15" hidden="false" customHeight="false" outlineLevel="0" collapsed="false">
      <c r="A6255" s="47" t="s">
        <v>8496</v>
      </c>
      <c r="B6255" s="47" t="s">
        <v>1531</v>
      </c>
      <c r="C6255" s="48" t="n">
        <v>46141</v>
      </c>
      <c r="D6255" s="47" t="s">
        <v>75</v>
      </c>
      <c r="E6255" s="47" t="s">
        <v>63</v>
      </c>
      <c r="F6255" s="47" t="s">
        <v>2260</v>
      </c>
      <c r="G6255" s="47" t="s">
        <v>97</v>
      </c>
      <c r="H6255" s="47" t="s">
        <v>2232</v>
      </c>
      <c r="I6255" s="47" t="n">
        <v>5</v>
      </c>
    </row>
    <row r="6256" customFormat="false" ht="15" hidden="false" customHeight="false" outlineLevel="0" collapsed="false">
      <c r="A6256" s="47" t="s">
        <v>8497</v>
      </c>
      <c r="B6256" s="47" t="s">
        <v>1531</v>
      </c>
      <c r="C6256" s="48" t="n">
        <v>46141</v>
      </c>
      <c r="D6256" s="47" t="s">
        <v>75</v>
      </c>
      <c r="E6256" s="47" t="s">
        <v>63</v>
      </c>
      <c r="F6256" s="47" t="s">
        <v>2255</v>
      </c>
      <c r="G6256" s="47" t="s">
        <v>97</v>
      </c>
      <c r="H6256" s="47" t="s">
        <v>2232</v>
      </c>
      <c r="I6256" s="47" t="n">
        <v>7</v>
      </c>
    </row>
    <row r="6257" customFormat="false" ht="15" hidden="false" customHeight="false" outlineLevel="0" collapsed="false">
      <c r="A6257" s="47" t="s">
        <v>8498</v>
      </c>
      <c r="B6257" s="47" t="s">
        <v>1531</v>
      </c>
      <c r="C6257" s="48" t="n">
        <v>46141</v>
      </c>
      <c r="D6257" s="47" t="s">
        <v>75</v>
      </c>
      <c r="E6257" s="47" t="s">
        <v>63</v>
      </c>
      <c r="F6257" s="47" t="s">
        <v>2252</v>
      </c>
      <c r="G6257" s="47" t="s">
        <v>97</v>
      </c>
      <c r="H6257" s="47" t="s">
        <v>2232</v>
      </c>
      <c r="I6257" s="47" t="n">
        <v>5</v>
      </c>
    </row>
    <row r="6258" customFormat="false" ht="15" hidden="false" customHeight="false" outlineLevel="0" collapsed="false">
      <c r="A6258" s="47" t="s">
        <v>8499</v>
      </c>
      <c r="B6258" s="47" t="s">
        <v>1531</v>
      </c>
      <c r="C6258" s="48" t="n">
        <v>46141</v>
      </c>
      <c r="D6258" s="47" t="s">
        <v>75</v>
      </c>
      <c r="E6258" s="47" t="s">
        <v>63</v>
      </c>
      <c r="F6258" s="47" t="s">
        <v>2255</v>
      </c>
      <c r="G6258" s="47" t="s">
        <v>97</v>
      </c>
      <c r="H6258" s="47" t="s">
        <v>2232</v>
      </c>
      <c r="I6258" s="47" t="n">
        <v>2</v>
      </c>
    </row>
    <row r="6259" customFormat="false" ht="15" hidden="false" customHeight="false" outlineLevel="0" collapsed="false">
      <c r="A6259" s="47" t="s">
        <v>8500</v>
      </c>
      <c r="B6259" s="47" t="s">
        <v>1531</v>
      </c>
      <c r="C6259" s="48" t="n">
        <v>46141</v>
      </c>
      <c r="D6259" s="47" t="s">
        <v>75</v>
      </c>
      <c r="E6259" s="47" t="s">
        <v>63</v>
      </c>
      <c r="F6259" s="47" t="s">
        <v>2255</v>
      </c>
      <c r="G6259" s="47" t="s">
        <v>97</v>
      </c>
      <c r="H6259" s="47" t="s">
        <v>2232</v>
      </c>
      <c r="I6259" s="47" t="n">
        <v>6</v>
      </c>
    </row>
    <row r="6260" customFormat="false" ht="15" hidden="false" customHeight="false" outlineLevel="0" collapsed="false">
      <c r="A6260" s="47" t="s">
        <v>8501</v>
      </c>
      <c r="B6260" s="47" t="s">
        <v>1531</v>
      </c>
      <c r="C6260" s="48" t="n">
        <v>46141</v>
      </c>
      <c r="D6260" s="47" t="s">
        <v>75</v>
      </c>
      <c r="E6260" s="47" t="s">
        <v>63</v>
      </c>
      <c r="F6260" s="47" t="s">
        <v>2260</v>
      </c>
      <c r="G6260" s="47" t="s">
        <v>97</v>
      </c>
      <c r="H6260" s="47" t="s">
        <v>2232</v>
      </c>
      <c r="I6260" s="47" t="n">
        <v>5</v>
      </c>
    </row>
    <row r="6261" customFormat="false" ht="15" hidden="false" customHeight="false" outlineLevel="0" collapsed="false">
      <c r="A6261" s="47" t="s">
        <v>8502</v>
      </c>
      <c r="B6261" s="47" t="s">
        <v>1531</v>
      </c>
      <c r="C6261" s="48" t="n">
        <v>46141</v>
      </c>
      <c r="D6261" s="47" t="s">
        <v>75</v>
      </c>
      <c r="E6261" s="47" t="s">
        <v>63</v>
      </c>
      <c r="F6261" s="47" t="s">
        <v>2260</v>
      </c>
      <c r="G6261" s="47" t="s">
        <v>97</v>
      </c>
      <c r="H6261" s="47" t="s">
        <v>2232</v>
      </c>
      <c r="I6261" s="47" t="n">
        <v>5</v>
      </c>
    </row>
    <row r="6262" customFormat="false" ht="15" hidden="false" customHeight="false" outlineLevel="0" collapsed="false">
      <c r="A6262" s="47" t="s">
        <v>8503</v>
      </c>
      <c r="B6262" s="47" t="s">
        <v>1532</v>
      </c>
      <c r="C6262" s="48" t="n">
        <v>46141</v>
      </c>
      <c r="D6262" s="47" t="s">
        <v>73</v>
      </c>
      <c r="E6262" s="47" t="s">
        <v>64</v>
      </c>
      <c r="F6262" s="47" t="s">
        <v>2278</v>
      </c>
      <c r="G6262" s="47" t="s">
        <v>97</v>
      </c>
      <c r="H6262" s="47" t="s">
        <v>2232</v>
      </c>
      <c r="I6262" s="47" t="n">
        <v>5</v>
      </c>
    </row>
    <row r="6263" customFormat="false" ht="15" hidden="false" customHeight="false" outlineLevel="0" collapsed="false">
      <c r="A6263" s="47" t="s">
        <v>8504</v>
      </c>
      <c r="B6263" s="47" t="s">
        <v>1532</v>
      </c>
      <c r="C6263" s="48" t="n">
        <v>46141</v>
      </c>
      <c r="D6263" s="47" t="s">
        <v>73</v>
      </c>
      <c r="E6263" s="47" t="s">
        <v>64</v>
      </c>
      <c r="F6263" s="47" t="s">
        <v>2278</v>
      </c>
      <c r="G6263" s="47" t="s">
        <v>97</v>
      </c>
      <c r="H6263" s="47" t="s">
        <v>2232</v>
      </c>
      <c r="I6263" s="47" t="n">
        <v>6</v>
      </c>
    </row>
    <row r="6264" customFormat="false" ht="15" hidden="false" customHeight="false" outlineLevel="0" collapsed="false">
      <c r="A6264" s="47" t="s">
        <v>8505</v>
      </c>
      <c r="B6264" s="47" t="s">
        <v>1532</v>
      </c>
      <c r="C6264" s="48" t="n">
        <v>46141</v>
      </c>
      <c r="D6264" s="47" t="s">
        <v>73</v>
      </c>
      <c r="E6264" s="47" t="s">
        <v>64</v>
      </c>
      <c r="F6264" s="47" t="s">
        <v>2278</v>
      </c>
      <c r="G6264" s="47" t="s">
        <v>97</v>
      </c>
      <c r="H6264" s="47" t="s">
        <v>2232</v>
      </c>
      <c r="I6264" s="47" t="n">
        <v>2</v>
      </c>
    </row>
    <row r="6265" customFormat="false" ht="15" hidden="false" customHeight="false" outlineLevel="0" collapsed="false">
      <c r="A6265" s="47" t="s">
        <v>8506</v>
      </c>
      <c r="B6265" s="47" t="s">
        <v>1532</v>
      </c>
      <c r="C6265" s="48" t="n">
        <v>46141</v>
      </c>
      <c r="D6265" s="47" t="s">
        <v>73</v>
      </c>
      <c r="E6265" s="47" t="s">
        <v>64</v>
      </c>
      <c r="F6265" s="47" t="s">
        <v>2280</v>
      </c>
      <c r="G6265" s="47" t="s">
        <v>97</v>
      </c>
      <c r="H6265" s="47" t="s">
        <v>2232</v>
      </c>
      <c r="I6265" s="47" t="n">
        <v>6</v>
      </c>
    </row>
    <row r="6266" customFormat="false" ht="15" hidden="false" customHeight="false" outlineLevel="0" collapsed="false">
      <c r="A6266" s="47" t="s">
        <v>8507</v>
      </c>
      <c r="B6266" s="47" t="s">
        <v>1534</v>
      </c>
      <c r="C6266" s="48" t="n">
        <v>46141</v>
      </c>
      <c r="D6266" s="47" t="s">
        <v>74</v>
      </c>
      <c r="E6266" s="47" t="s">
        <v>64</v>
      </c>
      <c r="F6266" s="47" t="s">
        <v>2278</v>
      </c>
      <c r="G6266" s="47" t="s">
        <v>97</v>
      </c>
      <c r="H6266" s="47" t="s">
        <v>2232</v>
      </c>
      <c r="I6266" s="47" t="n">
        <v>3</v>
      </c>
    </row>
    <row r="6267" customFormat="false" ht="15" hidden="false" customHeight="false" outlineLevel="0" collapsed="false">
      <c r="A6267" s="47" t="s">
        <v>8508</v>
      </c>
      <c r="B6267" s="47" t="s">
        <v>1535</v>
      </c>
      <c r="C6267" s="48" t="n">
        <v>46141</v>
      </c>
      <c r="D6267" s="47" t="s">
        <v>73</v>
      </c>
      <c r="E6267" s="47" t="s">
        <v>65</v>
      </c>
      <c r="F6267" s="47" t="s">
        <v>2289</v>
      </c>
      <c r="G6267" s="47" t="s">
        <v>96</v>
      </c>
      <c r="H6267" s="47" t="s">
        <v>2270</v>
      </c>
      <c r="I6267" s="47" t="n">
        <v>27</v>
      </c>
    </row>
    <row r="6268" customFormat="false" ht="15" hidden="false" customHeight="false" outlineLevel="0" collapsed="false">
      <c r="A6268" s="47" t="s">
        <v>8509</v>
      </c>
      <c r="B6268" s="47" t="s">
        <v>1535</v>
      </c>
      <c r="C6268" s="48" t="n">
        <v>46141</v>
      </c>
      <c r="D6268" s="47" t="s">
        <v>73</v>
      </c>
      <c r="E6268" s="47" t="s">
        <v>65</v>
      </c>
      <c r="F6268" s="47" t="s">
        <v>2284</v>
      </c>
      <c r="G6268" s="47" t="s">
        <v>97</v>
      </c>
      <c r="H6268" s="47" t="s">
        <v>2232</v>
      </c>
      <c r="I6268" s="47" t="n">
        <v>2</v>
      </c>
    </row>
    <row r="6269" customFormat="false" ht="15" hidden="false" customHeight="false" outlineLevel="0" collapsed="false">
      <c r="A6269" s="47" t="s">
        <v>8510</v>
      </c>
      <c r="B6269" s="47" t="s">
        <v>1535</v>
      </c>
      <c r="C6269" s="48" t="n">
        <v>46141</v>
      </c>
      <c r="D6269" s="47" t="s">
        <v>73</v>
      </c>
      <c r="E6269" s="47" t="s">
        <v>65</v>
      </c>
      <c r="F6269" s="47" t="s">
        <v>2284</v>
      </c>
      <c r="G6269" s="47" t="s">
        <v>97</v>
      </c>
      <c r="H6269" s="47" t="s">
        <v>2232</v>
      </c>
      <c r="I6269" s="47" t="n">
        <v>4</v>
      </c>
    </row>
    <row r="6270" customFormat="false" ht="15" hidden="false" customHeight="false" outlineLevel="0" collapsed="false">
      <c r="A6270" s="47" t="s">
        <v>8511</v>
      </c>
      <c r="B6270" s="47" t="s">
        <v>1535</v>
      </c>
      <c r="C6270" s="48" t="n">
        <v>46141</v>
      </c>
      <c r="D6270" s="47" t="s">
        <v>73</v>
      </c>
      <c r="E6270" s="47" t="s">
        <v>65</v>
      </c>
      <c r="F6270" s="47" t="s">
        <v>2289</v>
      </c>
      <c r="G6270" s="47" t="s">
        <v>97</v>
      </c>
      <c r="H6270" s="47" t="s">
        <v>2232</v>
      </c>
      <c r="I6270" s="47" t="n">
        <v>3</v>
      </c>
    </row>
    <row r="6271" customFormat="false" ht="15" hidden="false" customHeight="false" outlineLevel="0" collapsed="false">
      <c r="A6271" s="47" t="s">
        <v>8512</v>
      </c>
      <c r="B6271" s="47" t="s">
        <v>1535</v>
      </c>
      <c r="C6271" s="48" t="n">
        <v>46141</v>
      </c>
      <c r="D6271" s="47" t="s">
        <v>73</v>
      </c>
      <c r="E6271" s="47" t="s">
        <v>65</v>
      </c>
      <c r="F6271" s="47" t="s">
        <v>2284</v>
      </c>
      <c r="G6271" s="47" t="s">
        <v>97</v>
      </c>
      <c r="H6271" s="47" t="s">
        <v>2232</v>
      </c>
      <c r="I6271" s="47" t="n">
        <v>4</v>
      </c>
    </row>
    <row r="6272" customFormat="false" ht="15" hidden="false" customHeight="false" outlineLevel="0" collapsed="false">
      <c r="A6272" s="47" t="s">
        <v>8513</v>
      </c>
      <c r="B6272" s="47" t="s">
        <v>1535</v>
      </c>
      <c r="C6272" s="48" t="n">
        <v>46141</v>
      </c>
      <c r="D6272" s="47" t="s">
        <v>73</v>
      </c>
      <c r="E6272" s="47" t="s">
        <v>65</v>
      </c>
      <c r="F6272" s="47" t="s">
        <v>2289</v>
      </c>
      <c r="G6272" s="47" t="s">
        <v>97</v>
      </c>
      <c r="H6272" s="47" t="s">
        <v>2232</v>
      </c>
      <c r="I6272" s="47" t="n">
        <v>5</v>
      </c>
    </row>
    <row r="6273" customFormat="false" ht="15" hidden="false" customHeight="false" outlineLevel="0" collapsed="false">
      <c r="A6273" s="47" t="s">
        <v>8514</v>
      </c>
      <c r="B6273" s="47" t="s">
        <v>1535</v>
      </c>
      <c r="C6273" s="48" t="n">
        <v>46141</v>
      </c>
      <c r="D6273" s="47" t="s">
        <v>73</v>
      </c>
      <c r="E6273" s="47" t="s">
        <v>65</v>
      </c>
      <c r="F6273" s="47" t="s">
        <v>2289</v>
      </c>
      <c r="G6273" s="47" t="s">
        <v>97</v>
      </c>
      <c r="H6273" s="47" t="s">
        <v>2232</v>
      </c>
      <c r="I6273" s="47" t="n">
        <v>2</v>
      </c>
    </row>
    <row r="6274" customFormat="false" ht="15" hidden="false" customHeight="false" outlineLevel="0" collapsed="false">
      <c r="A6274" s="47" t="s">
        <v>8515</v>
      </c>
      <c r="B6274" s="47" t="s">
        <v>1535</v>
      </c>
      <c r="C6274" s="48" t="n">
        <v>46141</v>
      </c>
      <c r="D6274" s="47" t="s">
        <v>73</v>
      </c>
      <c r="E6274" s="47" t="s">
        <v>65</v>
      </c>
      <c r="F6274" s="47" t="s">
        <v>2284</v>
      </c>
      <c r="G6274" s="47" t="s">
        <v>97</v>
      </c>
      <c r="H6274" s="47" t="s">
        <v>2232</v>
      </c>
      <c r="I6274" s="47" t="n">
        <v>2</v>
      </c>
    </row>
    <row r="6275" customFormat="false" ht="15" hidden="false" customHeight="false" outlineLevel="0" collapsed="false">
      <c r="A6275" s="47" t="s">
        <v>8516</v>
      </c>
      <c r="B6275" s="47" t="s">
        <v>1535</v>
      </c>
      <c r="C6275" s="48" t="n">
        <v>46141</v>
      </c>
      <c r="D6275" s="47" t="s">
        <v>73</v>
      </c>
      <c r="E6275" s="47" t="s">
        <v>65</v>
      </c>
      <c r="F6275" s="47" t="s">
        <v>2284</v>
      </c>
      <c r="G6275" s="47" t="s">
        <v>97</v>
      </c>
      <c r="H6275" s="47" t="s">
        <v>2232</v>
      </c>
      <c r="I6275" s="47" t="n">
        <v>6</v>
      </c>
    </row>
    <row r="6276" customFormat="false" ht="15" hidden="false" customHeight="false" outlineLevel="0" collapsed="false">
      <c r="A6276" s="47" t="s">
        <v>8517</v>
      </c>
      <c r="B6276" s="47" t="s">
        <v>1536</v>
      </c>
      <c r="C6276" s="48" t="n">
        <v>46141</v>
      </c>
      <c r="D6276" s="47" t="s">
        <v>74</v>
      </c>
      <c r="E6276" s="47" t="s">
        <v>65</v>
      </c>
      <c r="F6276" s="47" t="s">
        <v>2284</v>
      </c>
      <c r="G6276" s="47" t="s">
        <v>93</v>
      </c>
      <c r="H6276" s="47" t="s">
        <v>2253</v>
      </c>
      <c r="I6276" s="47" t="n">
        <v>13</v>
      </c>
    </row>
    <row r="6277" customFormat="false" ht="15" hidden="false" customHeight="false" outlineLevel="0" collapsed="false">
      <c r="A6277" s="47" t="s">
        <v>8518</v>
      </c>
      <c r="B6277" s="47" t="s">
        <v>1536</v>
      </c>
      <c r="C6277" s="48" t="n">
        <v>46141</v>
      </c>
      <c r="D6277" s="47" t="s">
        <v>74</v>
      </c>
      <c r="E6277" s="47" t="s">
        <v>65</v>
      </c>
      <c r="F6277" s="47" t="s">
        <v>2289</v>
      </c>
      <c r="G6277" s="47" t="s">
        <v>96</v>
      </c>
      <c r="H6277" s="47" t="s">
        <v>2270</v>
      </c>
      <c r="I6277" s="47" t="n">
        <v>28</v>
      </c>
    </row>
    <row r="6278" customFormat="false" ht="15" hidden="false" customHeight="false" outlineLevel="0" collapsed="false">
      <c r="A6278" s="47" t="s">
        <v>8519</v>
      </c>
      <c r="B6278" s="47" t="s">
        <v>1536</v>
      </c>
      <c r="C6278" s="48" t="n">
        <v>46141</v>
      </c>
      <c r="D6278" s="47" t="s">
        <v>74</v>
      </c>
      <c r="E6278" s="47" t="s">
        <v>65</v>
      </c>
      <c r="F6278" s="47" t="s">
        <v>2284</v>
      </c>
      <c r="G6278" s="47" t="s">
        <v>97</v>
      </c>
      <c r="H6278" s="47" t="s">
        <v>2232</v>
      </c>
      <c r="I6278" s="47" t="n">
        <v>3</v>
      </c>
    </row>
    <row r="6279" customFormat="false" ht="15" hidden="false" customHeight="false" outlineLevel="0" collapsed="false">
      <c r="A6279" s="47" t="s">
        <v>8520</v>
      </c>
      <c r="B6279" s="47" t="s">
        <v>1536</v>
      </c>
      <c r="C6279" s="48" t="n">
        <v>46141</v>
      </c>
      <c r="D6279" s="47" t="s">
        <v>74</v>
      </c>
      <c r="E6279" s="47" t="s">
        <v>65</v>
      </c>
      <c r="F6279" s="47" t="s">
        <v>2284</v>
      </c>
      <c r="G6279" s="47" t="s">
        <v>97</v>
      </c>
      <c r="H6279" s="47" t="s">
        <v>2232</v>
      </c>
      <c r="I6279" s="47" t="n">
        <v>3</v>
      </c>
    </row>
    <row r="6280" customFormat="false" ht="15" hidden="false" customHeight="false" outlineLevel="0" collapsed="false">
      <c r="A6280" s="47" t="s">
        <v>8521</v>
      </c>
      <c r="B6280" s="47" t="s">
        <v>1536</v>
      </c>
      <c r="C6280" s="48" t="n">
        <v>46141</v>
      </c>
      <c r="D6280" s="47" t="s">
        <v>74</v>
      </c>
      <c r="E6280" s="47" t="s">
        <v>65</v>
      </c>
      <c r="F6280" s="47" t="s">
        <v>2289</v>
      </c>
      <c r="G6280" s="47" t="s">
        <v>97</v>
      </c>
      <c r="H6280" s="47" t="s">
        <v>2232</v>
      </c>
      <c r="I6280" s="47" t="n">
        <v>5</v>
      </c>
    </row>
    <row r="6281" customFormat="false" ht="15" hidden="false" customHeight="false" outlineLevel="0" collapsed="false">
      <c r="A6281" s="47" t="s">
        <v>8522</v>
      </c>
      <c r="B6281" s="47" t="s">
        <v>1536</v>
      </c>
      <c r="C6281" s="48" t="n">
        <v>46141</v>
      </c>
      <c r="D6281" s="47" t="s">
        <v>74</v>
      </c>
      <c r="E6281" s="47" t="s">
        <v>65</v>
      </c>
      <c r="F6281" s="47" t="s">
        <v>2284</v>
      </c>
      <c r="G6281" s="47" t="s">
        <v>97</v>
      </c>
      <c r="H6281" s="47" t="s">
        <v>2232</v>
      </c>
      <c r="I6281" s="47" t="n">
        <v>2</v>
      </c>
    </row>
    <row r="6282" customFormat="false" ht="15" hidden="false" customHeight="false" outlineLevel="0" collapsed="false">
      <c r="A6282" s="47" t="s">
        <v>8523</v>
      </c>
      <c r="B6282" s="47" t="s">
        <v>1537</v>
      </c>
      <c r="C6282" s="48" t="n">
        <v>46141</v>
      </c>
      <c r="D6282" s="47" t="s">
        <v>75</v>
      </c>
      <c r="E6282" s="47" t="s">
        <v>65</v>
      </c>
      <c r="F6282" s="47" t="s">
        <v>2284</v>
      </c>
      <c r="G6282" s="47" t="s">
        <v>93</v>
      </c>
      <c r="H6282" s="47" t="s">
        <v>2253</v>
      </c>
      <c r="I6282" s="47" t="n">
        <v>19</v>
      </c>
    </row>
    <row r="6283" customFormat="false" ht="15" hidden="false" customHeight="false" outlineLevel="0" collapsed="false">
      <c r="A6283" s="47" t="s">
        <v>8524</v>
      </c>
      <c r="B6283" s="47" t="s">
        <v>1537</v>
      </c>
      <c r="C6283" s="48" t="n">
        <v>46141</v>
      </c>
      <c r="D6283" s="47" t="s">
        <v>75</v>
      </c>
      <c r="E6283" s="47" t="s">
        <v>65</v>
      </c>
      <c r="F6283" s="47" t="s">
        <v>2284</v>
      </c>
      <c r="G6283" s="47" t="s">
        <v>94</v>
      </c>
      <c r="H6283" s="47" t="s">
        <v>2229</v>
      </c>
      <c r="I6283" s="47" t="n">
        <v>52</v>
      </c>
    </row>
    <row r="6284" customFormat="false" ht="15" hidden="false" customHeight="false" outlineLevel="0" collapsed="false">
      <c r="A6284" s="47" t="s">
        <v>8525</v>
      </c>
      <c r="B6284" s="47" t="s">
        <v>1537</v>
      </c>
      <c r="C6284" s="48" t="n">
        <v>46141</v>
      </c>
      <c r="D6284" s="47" t="s">
        <v>75</v>
      </c>
      <c r="E6284" s="47" t="s">
        <v>65</v>
      </c>
      <c r="F6284" s="47" t="s">
        <v>2289</v>
      </c>
      <c r="G6284" s="47" t="s">
        <v>97</v>
      </c>
      <c r="H6284" s="47" t="s">
        <v>2232</v>
      </c>
      <c r="I6284" s="47" t="n">
        <v>6</v>
      </c>
    </row>
    <row r="6285" customFormat="false" ht="15" hidden="false" customHeight="false" outlineLevel="0" collapsed="false">
      <c r="A6285" s="47" t="s">
        <v>8526</v>
      </c>
      <c r="B6285" s="47" t="s">
        <v>1537</v>
      </c>
      <c r="C6285" s="48" t="n">
        <v>46141</v>
      </c>
      <c r="D6285" s="47" t="s">
        <v>75</v>
      </c>
      <c r="E6285" s="47" t="s">
        <v>65</v>
      </c>
      <c r="F6285" s="47" t="s">
        <v>2284</v>
      </c>
      <c r="G6285" s="47" t="s">
        <v>97</v>
      </c>
      <c r="H6285" s="47" t="s">
        <v>2232</v>
      </c>
      <c r="I6285" s="47" t="n">
        <v>5</v>
      </c>
    </row>
    <row r="6286" customFormat="false" ht="15" hidden="false" customHeight="false" outlineLevel="0" collapsed="false">
      <c r="A6286" s="47" t="s">
        <v>8527</v>
      </c>
      <c r="B6286" s="47" t="s">
        <v>1537</v>
      </c>
      <c r="C6286" s="48" t="n">
        <v>46141</v>
      </c>
      <c r="D6286" s="47" t="s">
        <v>75</v>
      </c>
      <c r="E6286" s="47" t="s">
        <v>65</v>
      </c>
      <c r="F6286" s="47" t="s">
        <v>2284</v>
      </c>
      <c r="G6286" s="47" t="s">
        <v>97</v>
      </c>
      <c r="H6286" s="47" t="s">
        <v>2232</v>
      </c>
      <c r="I6286" s="47" t="n">
        <v>5</v>
      </c>
    </row>
    <row r="6287" customFormat="false" ht="15" hidden="false" customHeight="false" outlineLevel="0" collapsed="false">
      <c r="A6287" s="47" t="s">
        <v>8528</v>
      </c>
      <c r="B6287" s="47" t="s">
        <v>1537</v>
      </c>
      <c r="C6287" s="48" t="n">
        <v>46141</v>
      </c>
      <c r="D6287" s="47" t="s">
        <v>75</v>
      </c>
      <c r="E6287" s="47" t="s">
        <v>65</v>
      </c>
      <c r="F6287" s="47" t="s">
        <v>2289</v>
      </c>
      <c r="G6287" s="47" t="s">
        <v>97</v>
      </c>
      <c r="H6287" s="47" t="s">
        <v>2232</v>
      </c>
      <c r="I6287" s="47" t="n">
        <v>2</v>
      </c>
    </row>
    <row r="6288" customFormat="false" ht="15" hidden="false" customHeight="false" outlineLevel="0" collapsed="false">
      <c r="A6288" s="47" t="s">
        <v>8529</v>
      </c>
      <c r="B6288" s="47" t="s">
        <v>1537</v>
      </c>
      <c r="C6288" s="48" t="n">
        <v>46141</v>
      </c>
      <c r="D6288" s="47" t="s">
        <v>75</v>
      </c>
      <c r="E6288" s="47" t="s">
        <v>65</v>
      </c>
      <c r="F6288" s="47" t="s">
        <v>2289</v>
      </c>
      <c r="G6288" s="47" t="s">
        <v>97</v>
      </c>
      <c r="H6288" s="47" t="s">
        <v>2232</v>
      </c>
      <c r="I6288" s="47" t="n">
        <v>4</v>
      </c>
    </row>
    <row r="6289" customFormat="false" ht="15" hidden="false" customHeight="false" outlineLevel="0" collapsed="false">
      <c r="A6289" s="47" t="s">
        <v>8530</v>
      </c>
      <c r="B6289" s="47" t="s">
        <v>1537</v>
      </c>
      <c r="C6289" s="48" t="n">
        <v>46141</v>
      </c>
      <c r="D6289" s="47" t="s">
        <v>75</v>
      </c>
      <c r="E6289" s="47" t="s">
        <v>65</v>
      </c>
      <c r="F6289" s="47" t="s">
        <v>2284</v>
      </c>
      <c r="G6289" s="47" t="s">
        <v>97</v>
      </c>
      <c r="H6289" s="47" t="s">
        <v>2232</v>
      </c>
      <c r="I6289" s="47" t="n">
        <v>6</v>
      </c>
    </row>
    <row r="6290" customFormat="false" ht="15" hidden="false" customHeight="false" outlineLevel="0" collapsed="false">
      <c r="A6290" s="47" t="s">
        <v>8531</v>
      </c>
      <c r="B6290" s="47" t="s">
        <v>1537</v>
      </c>
      <c r="C6290" s="48" t="n">
        <v>46141</v>
      </c>
      <c r="D6290" s="47" t="s">
        <v>75</v>
      </c>
      <c r="E6290" s="47" t="s">
        <v>65</v>
      </c>
      <c r="F6290" s="47" t="s">
        <v>2289</v>
      </c>
      <c r="G6290" s="47" t="s">
        <v>97</v>
      </c>
      <c r="H6290" s="47" t="s">
        <v>2232</v>
      </c>
      <c r="I6290" s="47" t="n">
        <v>6</v>
      </c>
    </row>
    <row r="6291" customFormat="false" ht="15" hidden="false" customHeight="false" outlineLevel="0" collapsed="false">
      <c r="A6291" s="47" t="s">
        <v>8532</v>
      </c>
      <c r="B6291" s="47" t="s">
        <v>1537</v>
      </c>
      <c r="C6291" s="48" t="n">
        <v>46141</v>
      </c>
      <c r="D6291" s="47" t="s">
        <v>75</v>
      </c>
      <c r="E6291" s="47" t="s">
        <v>65</v>
      </c>
      <c r="F6291" s="47" t="s">
        <v>2289</v>
      </c>
      <c r="G6291" s="47" t="s">
        <v>97</v>
      </c>
      <c r="H6291" s="47" t="s">
        <v>2232</v>
      </c>
      <c r="I6291" s="47" t="n">
        <v>5</v>
      </c>
    </row>
    <row r="6292" customFormat="false" ht="15" hidden="false" customHeight="false" outlineLevel="0" collapsed="false">
      <c r="A6292" s="47" t="s">
        <v>8533</v>
      </c>
      <c r="B6292" s="47" t="s">
        <v>1537</v>
      </c>
      <c r="C6292" s="48" t="n">
        <v>46141</v>
      </c>
      <c r="D6292" s="47" t="s">
        <v>75</v>
      </c>
      <c r="E6292" s="47" t="s">
        <v>65</v>
      </c>
      <c r="F6292" s="47" t="s">
        <v>2284</v>
      </c>
      <c r="G6292" s="47" t="s">
        <v>97</v>
      </c>
      <c r="H6292" s="47" t="s">
        <v>2232</v>
      </c>
      <c r="I6292" s="47" t="n">
        <v>3</v>
      </c>
    </row>
    <row r="6293" customFormat="false" ht="15" hidden="false" customHeight="false" outlineLevel="0" collapsed="false">
      <c r="A6293" s="47" t="s">
        <v>8534</v>
      </c>
      <c r="B6293" s="47" t="s">
        <v>1537</v>
      </c>
      <c r="C6293" s="48" t="n">
        <v>46141</v>
      </c>
      <c r="D6293" s="47" t="s">
        <v>75</v>
      </c>
      <c r="E6293" s="47" t="s">
        <v>65</v>
      </c>
      <c r="F6293" s="47" t="s">
        <v>2289</v>
      </c>
      <c r="G6293" s="47" t="s">
        <v>97</v>
      </c>
      <c r="H6293" s="47" t="s">
        <v>2232</v>
      </c>
      <c r="I6293" s="47" t="n">
        <v>3</v>
      </c>
    </row>
    <row r="6294" customFormat="false" ht="15" hidden="false" customHeight="false" outlineLevel="0" collapsed="false">
      <c r="A6294" s="47" t="s">
        <v>8535</v>
      </c>
      <c r="B6294" s="47" t="s">
        <v>1537</v>
      </c>
      <c r="C6294" s="48" t="n">
        <v>46141</v>
      </c>
      <c r="D6294" s="47" t="s">
        <v>75</v>
      </c>
      <c r="E6294" s="47" t="s">
        <v>65</v>
      </c>
      <c r="F6294" s="47" t="s">
        <v>2284</v>
      </c>
      <c r="G6294" s="47" t="s">
        <v>97</v>
      </c>
      <c r="H6294" s="47" t="s">
        <v>2232</v>
      </c>
      <c r="I6294" s="47" t="n">
        <v>2</v>
      </c>
    </row>
    <row r="6295" customFormat="false" ht="15" hidden="false" customHeight="false" outlineLevel="0" collapsed="false">
      <c r="A6295" s="47" t="s">
        <v>8536</v>
      </c>
      <c r="B6295" s="47" t="s">
        <v>1539</v>
      </c>
      <c r="C6295" s="48" t="n">
        <v>46142</v>
      </c>
      <c r="D6295" s="47" t="s">
        <v>73</v>
      </c>
      <c r="E6295" s="47" t="s">
        <v>62</v>
      </c>
      <c r="F6295" s="47" t="s">
        <v>2231</v>
      </c>
      <c r="G6295" s="47" t="s">
        <v>96</v>
      </c>
      <c r="H6295" s="47" t="s">
        <v>2270</v>
      </c>
      <c r="I6295" s="47" t="n">
        <v>31</v>
      </c>
    </row>
    <row r="6296" customFormat="false" ht="15" hidden="false" customHeight="false" outlineLevel="0" collapsed="false">
      <c r="A6296" s="47" t="s">
        <v>8537</v>
      </c>
      <c r="B6296" s="47" t="s">
        <v>1539</v>
      </c>
      <c r="C6296" s="48" t="n">
        <v>46142</v>
      </c>
      <c r="D6296" s="47" t="s">
        <v>73</v>
      </c>
      <c r="E6296" s="47" t="s">
        <v>62</v>
      </c>
      <c r="F6296" s="47" t="s">
        <v>2228</v>
      </c>
      <c r="G6296" s="47" t="s">
        <v>97</v>
      </c>
      <c r="H6296" s="47" t="s">
        <v>2232</v>
      </c>
      <c r="I6296" s="47" t="n">
        <v>6</v>
      </c>
    </row>
    <row r="6297" customFormat="false" ht="15" hidden="false" customHeight="false" outlineLevel="0" collapsed="false">
      <c r="A6297" s="47" t="s">
        <v>8538</v>
      </c>
      <c r="B6297" s="47" t="s">
        <v>1539</v>
      </c>
      <c r="C6297" s="48" t="n">
        <v>46142</v>
      </c>
      <c r="D6297" s="47" t="s">
        <v>73</v>
      </c>
      <c r="E6297" s="47" t="s">
        <v>62</v>
      </c>
      <c r="F6297" s="47" t="s">
        <v>2231</v>
      </c>
      <c r="G6297" s="47" t="s">
        <v>97</v>
      </c>
      <c r="H6297" s="47" t="s">
        <v>2232</v>
      </c>
      <c r="I6297" s="47" t="n">
        <v>6</v>
      </c>
    </row>
    <row r="6298" customFormat="false" ht="15" hidden="false" customHeight="false" outlineLevel="0" collapsed="false">
      <c r="A6298" s="47" t="s">
        <v>8539</v>
      </c>
      <c r="B6298" s="47" t="s">
        <v>1539</v>
      </c>
      <c r="C6298" s="48" t="n">
        <v>46142</v>
      </c>
      <c r="D6298" s="47" t="s">
        <v>73</v>
      </c>
      <c r="E6298" s="47" t="s">
        <v>62</v>
      </c>
      <c r="F6298" s="47" t="s">
        <v>2231</v>
      </c>
      <c r="G6298" s="47" t="s">
        <v>97</v>
      </c>
      <c r="H6298" s="47" t="s">
        <v>2232</v>
      </c>
      <c r="I6298" s="47" t="n">
        <v>6</v>
      </c>
    </row>
    <row r="6299" customFormat="false" ht="15" hidden="false" customHeight="false" outlineLevel="0" collapsed="false">
      <c r="A6299" s="47" t="s">
        <v>8540</v>
      </c>
      <c r="B6299" s="47" t="s">
        <v>1539</v>
      </c>
      <c r="C6299" s="48" t="n">
        <v>46142</v>
      </c>
      <c r="D6299" s="47" t="s">
        <v>73</v>
      </c>
      <c r="E6299" s="47" t="s">
        <v>62</v>
      </c>
      <c r="F6299" s="47" t="s">
        <v>2231</v>
      </c>
      <c r="G6299" s="47" t="s">
        <v>97</v>
      </c>
      <c r="H6299" s="47" t="s">
        <v>2232</v>
      </c>
      <c r="I6299" s="47" t="n">
        <v>3</v>
      </c>
    </row>
    <row r="6300" customFormat="false" ht="15" hidden="false" customHeight="false" outlineLevel="0" collapsed="false">
      <c r="A6300" s="47" t="s">
        <v>8541</v>
      </c>
      <c r="B6300" s="47" t="s">
        <v>1539</v>
      </c>
      <c r="C6300" s="48" t="n">
        <v>46142</v>
      </c>
      <c r="D6300" s="47" t="s">
        <v>73</v>
      </c>
      <c r="E6300" s="47" t="s">
        <v>62</v>
      </c>
      <c r="F6300" s="47" t="s">
        <v>2317</v>
      </c>
      <c r="G6300" s="47" t="s">
        <v>97</v>
      </c>
      <c r="H6300" s="47" t="s">
        <v>2232</v>
      </c>
      <c r="I6300" s="47" t="n">
        <v>6</v>
      </c>
    </row>
    <row r="6301" customFormat="false" ht="15" hidden="false" customHeight="false" outlineLevel="0" collapsed="false">
      <c r="A6301" s="47" t="s">
        <v>8542</v>
      </c>
      <c r="B6301" s="47" t="s">
        <v>1540</v>
      </c>
      <c r="C6301" s="48" t="n">
        <v>46142</v>
      </c>
      <c r="D6301" s="47" t="s">
        <v>74</v>
      </c>
      <c r="E6301" s="47" t="s">
        <v>62</v>
      </c>
      <c r="F6301" s="47" t="s">
        <v>2228</v>
      </c>
      <c r="G6301" s="47" t="s">
        <v>93</v>
      </c>
      <c r="H6301" s="47" t="s">
        <v>2253</v>
      </c>
      <c r="I6301" s="47" t="n">
        <v>41</v>
      </c>
    </row>
    <row r="6302" customFormat="false" ht="15" hidden="false" customHeight="false" outlineLevel="0" collapsed="false">
      <c r="A6302" s="47" t="s">
        <v>8543</v>
      </c>
      <c r="B6302" s="47" t="s">
        <v>1540</v>
      </c>
      <c r="C6302" s="48" t="n">
        <v>46142</v>
      </c>
      <c r="D6302" s="47" t="s">
        <v>74</v>
      </c>
      <c r="E6302" s="47" t="s">
        <v>62</v>
      </c>
      <c r="F6302" s="47" t="s">
        <v>2228</v>
      </c>
      <c r="G6302" s="47" t="s">
        <v>97</v>
      </c>
      <c r="H6302" s="47" t="s">
        <v>2232</v>
      </c>
      <c r="I6302" s="47" t="n">
        <v>2</v>
      </c>
    </row>
    <row r="6303" customFormat="false" ht="15" hidden="false" customHeight="false" outlineLevel="0" collapsed="false">
      <c r="A6303" s="47" t="s">
        <v>8544</v>
      </c>
      <c r="B6303" s="47" t="s">
        <v>1540</v>
      </c>
      <c r="C6303" s="48" t="n">
        <v>46142</v>
      </c>
      <c r="D6303" s="47" t="s">
        <v>74</v>
      </c>
      <c r="E6303" s="47" t="s">
        <v>62</v>
      </c>
      <c r="F6303" s="47" t="s">
        <v>2228</v>
      </c>
      <c r="G6303" s="47" t="s">
        <v>97</v>
      </c>
      <c r="H6303" s="47" t="s">
        <v>2232</v>
      </c>
      <c r="I6303" s="47" t="n">
        <v>6</v>
      </c>
    </row>
    <row r="6304" customFormat="false" ht="15" hidden="false" customHeight="false" outlineLevel="0" collapsed="false">
      <c r="A6304" s="47" t="s">
        <v>8545</v>
      </c>
      <c r="B6304" s="47" t="s">
        <v>1540</v>
      </c>
      <c r="C6304" s="48" t="n">
        <v>46142</v>
      </c>
      <c r="D6304" s="47" t="s">
        <v>74</v>
      </c>
      <c r="E6304" s="47" t="s">
        <v>62</v>
      </c>
      <c r="F6304" s="47" t="s">
        <v>2231</v>
      </c>
      <c r="G6304" s="47" t="s">
        <v>97</v>
      </c>
      <c r="H6304" s="47" t="s">
        <v>2232</v>
      </c>
      <c r="I6304" s="47" t="n">
        <v>2</v>
      </c>
    </row>
    <row r="6305" customFormat="false" ht="15" hidden="false" customHeight="false" outlineLevel="0" collapsed="false">
      <c r="A6305" s="47" t="s">
        <v>8546</v>
      </c>
      <c r="B6305" s="47" t="s">
        <v>1540</v>
      </c>
      <c r="C6305" s="48" t="n">
        <v>46142</v>
      </c>
      <c r="D6305" s="47" t="s">
        <v>74</v>
      </c>
      <c r="E6305" s="47" t="s">
        <v>62</v>
      </c>
      <c r="F6305" s="47" t="s">
        <v>2231</v>
      </c>
      <c r="G6305" s="47" t="s">
        <v>97</v>
      </c>
      <c r="H6305" s="47" t="s">
        <v>2232</v>
      </c>
      <c r="I6305" s="47" t="n">
        <v>4</v>
      </c>
    </row>
    <row r="6306" customFormat="false" ht="15" hidden="false" customHeight="false" outlineLevel="0" collapsed="false">
      <c r="A6306" s="47" t="s">
        <v>8547</v>
      </c>
      <c r="B6306" s="47" t="s">
        <v>1540</v>
      </c>
      <c r="C6306" s="48" t="n">
        <v>46142</v>
      </c>
      <c r="D6306" s="47" t="s">
        <v>74</v>
      </c>
      <c r="E6306" s="47" t="s">
        <v>62</v>
      </c>
      <c r="F6306" s="47" t="s">
        <v>2228</v>
      </c>
      <c r="G6306" s="47" t="s">
        <v>97</v>
      </c>
      <c r="H6306" s="47" t="s">
        <v>2232</v>
      </c>
      <c r="I6306" s="47" t="n">
        <v>6</v>
      </c>
    </row>
    <row r="6307" customFormat="false" ht="15" hidden="false" customHeight="false" outlineLevel="0" collapsed="false">
      <c r="A6307" s="47" t="s">
        <v>8548</v>
      </c>
      <c r="B6307" s="47" t="s">
        <v>1541</v>
      </c>
      <c r="C6307" s="48" t="n">
        <v>46142</v>
      </c>
      <c r="D6307" s="47" t="s">
        <v>75</v>
      </c>
      <c r="E6307" s="47" t="s">
        <v>62</v>
      </c>
      <c r="F6307" s="47" t="s">
        <v>2231</v>
      </c>
      <c r="G6307" s="47" t="s">
        <v>93</v>
      </c>
      <c r="H6307" s="47" t="s">
        <v>2253</v>
      </c>
      <c r="I6307" s="47" t="n">
        <v>23</v>
      </c>
    </row>
    <row r="6308" customFormat="false" ht="15" hidden="false" customHeight="false" outlineLevel="0" collapsed="false">
      <c r="A6308" s="47" t="s">
        <v>8549</v>
      </c>
      <c r="B6308" s="47" t="s">
        <v>1541</v>
      </c>
      <c r="C6308" s="48" t="n">
        <v>46142</v>
      </c>
      <c r="D6308" s="47" t="s">
        <v>75</v>
      </c>
      <c r="E6308" s="47" t="s">
        <v>62</v>
      </c>
      <c r="F6308" s="47" t="s">
        <v>2228</v>
      </c>
      <c r="G6308" s="47" t="s">
        <v>93</v>
      </c>
      <c r="H6308" s="47" t="s">
        <v>2253</v>
      </c>
      <c r="I6308" s="47" t="n">
        <v>41</v>
      </c>
    </row>
    <row r="6309" customFormat="false" ht="15" hidden="false" customHeight="false" outlineLevel="0" collapsed="false">
      <c r="A6309" s="47" t="s">
        <v>8550</v>
      </c>
      <c r="B6309" s="47" t="s">
        <v>1541</v>
      </c>
      <c r="C6309" s="48" t="n">
        <v>46142</v>
      </c>
      <c r="D6309" s="47" t="s">
        <v>75</v>
      </c>
      <c r="E6309" s="47" t="s">
        <v>62</v>
      </c>
      <c r="F6309" s="47" t="s">
        <v>2228</v>
      </c>
      <c r="G6309" s="47" t="s">
        <v>97</v>
      </c>
      <c r="H6309" s="47" t="s">
        <v>2232</v>
      </c>
      <c r="I6309" s="47" t="n">
        <v>7</v>
      </c>
    </row>
    <row r="6310" customFormat="false" ht="15" hidden="false" customHeight="false" outlineLevel="0" collapsed="false">
      <c r="A6310" s="47" t="s">
        <v>8551</v>
      </c>
      <c r="B6310" s="47" t="s">
        <v>1541</v>
      </c>
      <c r="C6310" s="48" t="n">
        <v>46142</v>
      </c>
      <c r="D6310" s="47" t="s">
        <v>75</v>
      </c>
      <c r="E6310" s="47" t="s">
        <v>62</v>
      </c>
      <c r="F6310" s="47" t="s">
        <v>2228</v>
      </c>
      <c r="G6310" s="47" t="s">
        <v>97</v>
      </c>
      <c r="H6310" s="47" t="s">
        <v>2232</v>
      </c>
      <c r="I6310" s="47" t="n">
        <v>6</v>
      </c>
    </row>
    <row r="6311" customFormat="false" ht="15" hidden="false" customHeight="false" outlineLevel="0" collapsed="false">
      <c r="A6311" s="47" t="s">
        <v>8552</v>
      </c>
      <c r="B6311" s="47" t="s">
        <v>1541</v>
      </c>
      <c r="C6311" s="48" t="n">
        <v>46142</v>
      </c>
      <c r="D6311" s="47" t="s">
        <v>75</v>
      </c>
      <c r="E6311" s="47" t="s">
        <v>62</v>
      </c>
      <c r="F6311" s="47" t="s">
        <v>2228</v>
      </c>
      <c r="G6311" s="47" t="s">
        <v>97</v>
      </c>
      <c r="H6311" s="47" t="s">
        <v>2232</v>
      </c>
      <c r="I6311" s="47" t="n">
        <v>7</v>
      </c>
    </row>
    <row r="6312" customFormat="false" ht="15" hidden="false" customHeight="false" outlineLevel="0" collapsed="false">
      <c r="A6312" s="47" t="s">
        <v>8553</v>
      </c>
      <c r="B6312" s="47" t="s">
        <v>1541</v>
      </c>
      <c r="C6312" s="48" t="n">
        <v>46142</v>
      </c>
      <c r="D6312" s="47" t="s">
        <v>75</v>
      </c>
      <c r="E6312" s="47" t="s">
        <v>62</v>
      </c>
      <c r="F6312" s="47" t="s">
        <v>2228</v>
      </c>
      <c r="G6312" s="47" t="s">
        <v>97</v>
      </c>
      <c r="H6312" s="47" t="s">
        <v>2232</v>
      </c>
      <c r="I6312" s="47" t="n">
        <v>6</v>
      </c>
    </row>
    <row r="6313" customFormat="false" ht="15" hidden="false" customHeight="false" outlineLevel="0" collapsed="false">
      <c r="A6313" s="47" t="s">
        <v>8554</v>
      </c>
      <c r="B6313" s="47" t="s">
        <v>1542</v>
      </c>
      <c r="C6313" s="48" t="n">
        <v>46142</v>
      </c>
      <c r="D6313" s="47" t="s">
        <v>73</v>
      </c>
      <c r="E6313" s="47" t="s">
        <v>63</v>
      </c>
      <c r="F6313" s="47" t="s">
        <v>2255</v>
      </c>
      <c r="G6313" s="47" t="s">
        <v>93</v>
      </c>
      <c r="H6313" s="47" t="s">
        <v>2253</v>
      </c>
      <c r="I6313" s="47" t="n">
        <v>69</v>
      </c>
    </row>
    <row r="6314" customFormat="false" ht="15" hidden="false" customHeight="false" outlineLevel="0" collapsed="false">
      <c r="A6314" s="47" t="s">
        <v>8555</v>
      </c>
      <c r="B6314" s="47" t="s">
        <v>1542</v>
      </c>
      <c r="C6314" s="48" t="n">
        <v>46142</v>
      </c>
      <c r="D6314" s="47" t="s">
        <v>73</v>
      </c>
      <c r="E6314" s="47" t="s">
        <v>63</v>
      </c>
      <c r="F6314" s="47" t="s">
        <v>2252</v>
      </c>
      <c r="G6314" s="47" t="s">
        <v>97</v>
      </c>
      <c r="H6314" s="47" t="s">
        <v>2232</v>
      </c>
      <c r="I6314" s="47" t="n">
        <v>2</v>
      </c>
    </row>
    <row r="6315" customFormat="false" ht="15" hidden="false" customHeight="false" outlineLevel="0" collapsed="false">
      <c r="A6315" s="47" t="s">
        <v>8556</v>
      </c>
      <c r="B6315" s="47" t="s">
        <v>1542</v>
      </c>
      <c r="C6315" s="48" t="n">
        <v>46142</v>
      </c>
      <c r="D6315" s="47" t="s">
        <v>73</v>
      </c>
      <c r="E6315" s="47" t="s">
        <v>63</v>
      </c>
      <c r="F6315" s="47" t="s">
        <v>2255</v>
      </c>
      <c r="G6315" s="47" t="s">
        <v>97</v>
      </c>
      <c r="H6315" s="47" t="s">
        <v>2232</v>
      </c>
      <c r="I6315" s="47" t="n">
        <v>5</v>
      </c>
    </row>
    <row r="6316" customFormat="false" ht="15" hidden="false" customHeight="false" outlineLevel="0" collapsed="false">
      <c r="A6316" s="47" t="s">
        <v>8557</v>
      </c>
      <c r="B6316" s="47" t="s">
        <v>1542</v>
      </c>
      <c r="C6316" s="48" t="n">
        <v>46142</v>
      </c>
      <c r="D6316" s="47" t="s">
        <v>73</v>
      </c>
      <c r="E6316" s="47" t="s">
        <v>63</v>
      </c>
      <c r="F6316" s="47" t="s">
        <v>2255</v>
      </c>
      <c r="G6316" s="47" t="s">
        <v>97</v>
      </c>
      <c r="H6316" s="47" t="s">
        <v>2232</v>
      </c>
      <c r="I6316" s="47" t="n">
        <v>7</v>
      </c>
    </row>
    <row r="6317" customFormat="false" ht="15" hidden="false" customHeight="false" outlineLevel="0" collapsed="false">
      <c r="A6317" s="47" t="s">
        <v>8558</v>
      </c>
      <c r="B6317" s="47" t="s">
        <v>1542</v>
      </c>
      <c r="C6317" s="48" t="n">
        <v>46142</v>
      </c>
      <c r="D6317" s="47" t="s">
        <v>73</v>
      </c>
      <c r="E6317" s="47" t="s">
        <v>63</v>
      </c>
      <c r="F6317" s="47" t="s">
        <v>2252</v>
      </c>
      <c r="G6317" s="47" t="s">
        <v>97</v>
      </c>
      <c r="H6317" s="47" t="s">
        <v>2232</v>
      </c>
      <c r="I6317" s="47" t="n">
        <v>6</v>
      </c>
    </row>
    <row r="6318" customFormat="false" ht="15" hidden="false" customHeight="false" outlineLevel="0" collapsed="false">
      <c r="A6318" s="47" t="s">
        <v>8559</v>
      </c>
      <c r="B6318" s="47" t="s">
        <v>1544</v>
      </c>
      <c r="C6318" s="48" t="n">
        <v>46142</v>
      </c>
      <c r="D6318" s="47" t="s">
        <v>74</v>
      </c>
      <c r="E6318" s="47" t="s">
        <v>63</v>
      </c>
      <c r="F6318" s="47" t="s">
        <v>2255</v>
      </c>
      <c r="G6318" s="47" t="s">
        <v>93</v>
      </c>
      <c r="H6318" s="47" t="s">
        <v>2253</v>
      </c>
      <c r="I6318" s="47" t="n">
        <v>48</v>
      </c>
    </row>
    <row r="6319" customFormat="false" ht="15" hidden="false" customHeight="false" outlineLevel="0" collapsed="false">
      <c r="A6319" s="47" t="s">
        <v>8560</v>
      </c>
      <c r="B6319" s="47" t="s">
        <v>1544</v>
      </c>
      <c r="C6319" s="48" t="n">
        <v>46142</v>
      </c>
      <c r="D6319" s="47" t="s">
        <v>74</v>
      </c>
      <c r="E6319" s="47" t="s">
        <v>63</v>
      </c>
      <c r="F6319" s="47" t="s">
        <v>2255</v>
      </c>
      <c r="G6319" s="47" t="s">
        <v>97</v>
      </c>
      <c r="H6319" s="47" t="s">
        <v>2232</v>
      </c>
      <c r="I6319" s="47" t="n">
        <v>5</v>
      </c>
    </row>
    <row r="6320" customFormat="false" ht="15" hidden="false" customHeight="false" outlineLevel="0" collapsed="false">
      <c r="A6320" s="47" t="s">
        <v>8561</v>
      </c>
      <c r="B6320" s="47" t="s">
        <v>1544</v>
      </c>
      <c r="C6320" s="48" t="n">
        <v>46142</v>
      </c>
      <c r="D6320" s="47" t="s">
        <v>74</v>
      </c>
      <c r="E6320" s="47" t="s">
        <v>63</v>
      </c>
      <c r="F6320" s="47" t="s">
        <v>2255</v>
      </c>
      <c r="G6320" s="47" t="s">
        <v>97</v>
      </c>
      <c r="H6320" s="47" t="s">
        <v>2232</v>
      </c>
      <c r="I6320" s="47" t="n">
        <v>2</v>
      </c>
    </row>
    <row r="6321" customFormat="false" ht="15" hidden="false" customHeight="false" outlineLevel="0" collapsed="false">
      <c r="A6321" s="47" t="s">
        <v>8562</v>
      </c>
      <c r="B6321" s="47" t="s">
        <v>1544</v>
      </c>
      <c r="C6321" s="48" t="n">
        <v>46142</v>
      </c>
      <c r="D6321" s="47" t="s">
        <v>74</v>
      </c>
      <c r="E6321" s="47" t="s">
        <v>63</v>
      </c>
      <c r="F6321" s="47" t="s">
        <v>2252</v>
      </c>
      <c r="G6321" s="47" t="s">
        <v>97</v>
      </c>
      <c r="H6321" s="47" t="s">
        <v>2232</v>
      </c>
      <c r="I6321" s="47" t="n">
        <v>6</v>
      </c>
    </row>
    <row r="6322" customFormat="false" ht="15" hidden="false" customHeight="false" outlineLevel="0" collapsed="false">
      <c r="A6322" s="47" t="s">
        <v>8563</v>
      </c>
      <c r="B6322" s="47" t="s">
        <v>1544</v>
      </c>
      <c r="C6322" s="48" t="n">
        <v>46142</v>
      </c>
      <c r="D6322" s="47" t="s">
        <v>74</v>
      </c>
      <c r="E6322" s="47" t="s">
        <v>63</v>
      </c>
      <c r="F6322" s="47" t="s">
        <v>2255</v>
      </c>
      <c r="G6322" s="47" t="s">
        <v>97</v>
      </c>
      <c r="H6322" s="47" t="s">
        <v>2232</v>
      </c>
      <c r="I6322" s="47" t="n">
        <v>3</v>
      </c>
    </row>
    <row r="6323" customFormat="false" ht="15" hidden="false" customHeight="false" outlineLevel="0" collapsed="false">
      <c r="A6323" s="47" t="s">
        <v>8564</v>
      </c>
      <c r="B6323" s="47" t="s">
        <v>1544</v>
      </c>
      <c r="C6323" s="48" t="n">
        <v>46142</v>
      </c>
      <c r="D6323" s="47" t="s">
        <v>74</v>
      </c>
      <c r="E6323" s="47" t="s">
        <v>63</v>
      </c>
      <c r="F6323" s="47" t="s">
        <v>2255</v>
      </c>
      <c r="G6323" s="47" t="s">
        <v>97</v>
      </c>
      <c r="H6323" s="47" t="s">
        <v>2232</v>
      </c>
      <c r="I6323" s="47" t="n">
        <v>5</v>
      </c>
    </row>
    <row r="6324" customFormat="false" ht="15" hidden="false" customHeight="false" outlineLevel="0" collapsed="false">
      <c r="A6324" s="47" t="s">
        <v>8565</v>
      </c>
      <c r="B6324" s="47" t="s">
        <v>1544</v>
      </c>
      <c r="C6324" s="48" t="n">
        <v>46142</v>
      </c>
      <c r="D6324" s="47" t="s">
        <v>74</v>
      </c>
      <c r="E6324" s="47" t="s">
        <v>63</v>
      </c>
      <c r="F6324" s="47" t="s">
        <v>2260</v>
      </c>
      <c r="G6324" s="47" t="s">
        <v>97</v>
      </c>
      <c r="H6324" s="47" t="s">
        <v>2232</v>
      </c>
      <c r="I6324" s="47" t="n">
        <v>3</v>
      </c>
    </row>
    <row r="6325" customFormat="false" ht="15" hidden="false" customHeight="false" outlineLevel="0" collapsed="false">
      <c r="A6325" s="47" t="s">
        <v>8566</v>
      </c>
      <c r="B6325" s="47" t="s">
        <v>1545</v>
      </c>
      <c r="C6325" s="48" t="n">
        <v>46142</v>
      </c>
      <c r="D6325" s="47" t="s">
        <v>75</v>
      </c>
      <c r="E6325" s="47" t="s">
        <v>63</v>
      </c>
      <c r="F6325" s="47" t="s">
        <v>2255</v>
      </c>
      <c r="G6325" s="47" t="s">
        <v>93</v>
      </c>
      <c r="H6325" s="47" t="s">
        <v>2253</v>
      </c>
      <c r="I6325" s="47" t="n">
        <v>46</v>
      </c>
    </row>
    <row r="6326" customFormat="false" ht="15" hidden="false" customHeight="false" outlineLevel="0" collapsed="false">
      <c r="A6326" s="47" t="s">
        <v>8567</v>
      </c>
      <c r="B6326" s="47" t="s">
        <v>1545</v>
      </c>
      <c r="C6326" s="48" t="n">
        <v>46142</v>
      </c>
      <c r="D6326" s="47" t="s">
        <v>75</v>
      </c>
      <c r="E6326" s="47" t="s">
        <v>63</v>
      </c>
      <c r="F6326" s="47" t="s">
        <v>2255</v>
      </c>
      <c r="G6326" s="47" t="s">
        <v>93</v>
      </c>
      <c r="H6326" s="47" t="s">
        <v>2253</v>
      </c>
      <c r="I6326" s="47" t="n">
        <v>49</v>
      </c>
    </row>
    <row r="6327" customFormat="false" ht="15" hidden="false" customHeight="false" outlineLevel="0" collapsed="false">
      <c r="A6327" s="47" t="s">
        <v>8568</v>
      </c>
      <c r="B6327" s="47" t="s">
        <v>1545</v>
      </c>
      <c r="C6327" s="48" t="n">
        <v>46142</v>
      </c>
      <c r="D6327" s="47" t="s">
        <v>75</v>
      </c>
      <c r="E6327" s="47" t="s">
        <v>63</v>
      </c>
      <c r="F6327" s="47" t="s">
        <v>2255</v>
      </c>
      <c r="G6327" s="47" t="s">
        <v>93</v>
      </c>
      <c r="H6327" s="47" t="s">
        <v>2253</v>
      </c>
      <c r="I6327" s="47" t="n">
        <v>24</v>
      </c>
    </row>
    <row r="6328" customFormat="false" ht="15" hidden="false" customHeight="false" outlineLevel="0" collapsed="false">
      <c r="A6328" s="47" t="s">
        <v>8569</v>
      </c>
      <c r="B6328" s="47" t="s">
        <v>1545</v>
      </c>
      <c r="C6328" s="48" t="n">
        <v>46142</v>
      </c>
      <c r="D6328" s="47" t="s">
        <v>75</v>
      </c>
      <c r="E6328" s="47" t="s">
        <v>63</v>
      </c>
      <c r="F6328" s="47" t="s">
        <v>2255</v>
      </c>
      <c r="G6328" s="47" t="s">
        <v>93</v>
      </c>
      <c r="H6328" s="47" t="s">
        <v>2253</v>
      </c>
      <c r="I6328" s="47" t="n">
        <v>51</v>
      </c>
    </row>
    <row r="6329" customFormat="false" ht="15" hidden="false" customHeight="false" outlineLevel="0" collapsed="false">
      <c r="A6329" s="47" t="s">
        <v>8570</v>
      </c>
      <c r="B6329" s="47" t="s">
        <v>1545</v>
      </c>
      <c r="C6329" s="48" t="n">
        <v>46142</v>
      </c>
      <c r="D6329" s="47" t="s">
        <v>75</v>
      </c>
      <c r="E6329" s="47" t="s">
        <v>63</v>
      </c>
      <c r="F6329" s="47" t="s">
        <v>2255</v>
      </c>
      <c r="G6329" s="47" t="s">
        <v>93</v>
      </c>
      <c r="H6329" s="47" t="s">
        <v>2253</v>
      </c>
      <c r="I6329" s="47" t="n">
        <v>41</v>
      </c>
    </row>
    <row r="6330" customFormat="false" ht="15" hidden="false" customHeight="false" outlineLevel="0" collapsed="false">
      <c r="A6330" s="47" t="s">
        <v>8571</v>
      </c>
      <c r="B6330" s="47" t="s">
        <v>1545</v>
      </c>
      <c r="C6330" s="48" t="n">
        <v>46142</v>
      </c>
      <c r="D6330" s="47" t="s">
        <v>75</v>
      </c>
      <c r="E6330" s="47" t="s">
        <v>63</v>
      </c>
      <c r="F6330" s="47" t="s">
        <v>2255</v>
      </c>
      <c r="G6330" s="47" t="s">
        <v>93</v>
      </c>
      <c r="H6330" s="47" t="s">
        <v>2253</v>
      </c>
      <c r="I6330" s="47" t="n">
        <v>35</v>
      </c>
    </row>
    <row r="6331" customFormat="false" ht="15" hidden="false" customHeight="false" outlineLevel="0" collapsed="false">
      <c r="A6331" s="47" t="s">
        <v>8572</v>
      </c>
      <c r="B6331" s="47" t="s">
        <v>1545</v>
      </c>
      <c r="C6331" s="48" t="n">
        <v>46142</v>
      </c>
      <c r="D6331" s="47" t="s">
        <v>75</v>
      </c>
      <c r="E6331" s="47" t="s">
        <v>63</v>
      </c>
      <c r="F6331" s="47" t="s">
        <v>2255</v>
      </c>
      <c r="G6331" s="47" t="s">
        <v>93</v>
      </c>
      <c r="H6331" s="47" t="s">
        <v>2253</v>
      </c>
      <c r="I6331" s="47" t="n">
        <v>17</v>
      </c>
    </row>
    <row r="6332" customFormat="false" ht="15" hidden="false" customHeight="false" outlineLevel="0" collapsed="false">
      <c r="A6332" s="47" t="s">
        <v>8573</v>
      </c>
      <c r="B6332" s="47" t="s">
        <v>1545</v>
      </c>
      <c r="C6332" s="48" t="n">
        <v>46142</v>
      </c>
      <c r="D6332" s="47" t="s">
        <v>75</v>
      </c>
      <c r="E6332" s="47" t="s">
        <v>63</v>
      </c>
      <c r="F6332" s="47" t="s">
        <v>2252</v>
      </c>
      <c r="G6332" s="47" t="s">
        <v>97</v>
      </c>
      <c r="H6332" s="47" t="s">
        <v>2232</v>
      </c>
      <c r="I6332" s="47" t="n">
        <v>6</v>
      </c>
    </row>
    <row r="6333" customFormat="false" ht="15" hidden="false" customHeight="false" outlineLevel="0" collapsed="false">
      <c r="A6333" s="47" t="s">
        <v>8574</v>
      </c>
      <c r="B6333" s="47" t="s">
        <v>1545</v>
      </c>
      <c r="C6333" s="48" t="n">
        <v>46142</v>
      </c>
      <c r="D6333" s="47" t="s">
        <v>75</v>
      </c>
      <c r="E6333" s="47" t="s">
        <v>63</v>
      </c>
      <c r="F6333" s="47" t="s">
        <v>2252</v>
      </c>
      <c r="G6333" s="47" t="s">
        <v>97</v>
      </c>
      <c r="H6333" s="47" t="s">
        <v>2232</v>
      </c>
      <c r="I6333" s="47" t="n">
        <v>6</v>
      </c>
    </row>
    <row r="6334" customFormat="false" ht="15" hidden="false" customHeight="false" outlineLevel="0" collapsed="false">
      <c r="A6334" s="47" t="s">
        <v>8575</v>
      </c>
      <c r="B6334" s="47" t="s">
        <v>1545</v>
      </c>
      <c r="C6334" s="48" t="n">
        <v>46142</v>
      </c>
      <c r="D6334" s="47" t="s">
        <v>75</v>
      </c>
      <c r="E6334" s="47" t="s">
        <v>63</v>
      </c>
      <c r="F6334" s="47" t="s">
        <v>2255</v>
      </c>
      <c r="G6334" s="47" t="s">
        <v>97</v>
      </c>
      <c r="H6334" s="47" t="s">
        <v>2232</v>
      </c>
      <c r="I6334" s="47" t="n">
        <v>4</v>
      </c>
    </row>
    <row r="6335" customFormat="false" ht="15" hidden="false" customHeight="false" outlineLevel="0" collapsed="false">
      <c r="A6335" s="47" t="s">
        <v>8576</v>
      </c>
      <c r="B6335" s="47" t="s">
        <v>1545</v>
      </c>
      <c r="C6335" s="48" t="n">
        <v>46142</v>
      </c>
      <c r="D6335" s="47" t="s">
        <v>75</v>
      </c>
      <c r="E6335" s="47" t="s">
        <v>63</v>
      </c>
      <c r="F6335" s="47" t="s">
        <v>2255</v>
      </c>
      <c r="G6335" s="47" t="s">
        <v>97</v>
      </c>
      <c r="H6335" s="47" t="s">
        <v>2232</v>
      </c>
      <c r="I6335" s="47" t="n">
        <v>3</v>
      </c>
    </row>
    <row r="6336" customFormat="false" ht="15" hidden="false" customHeight="false" outlineLevel="0" collapsed="false">
      <c r="A6336" s="47" t="s">
        <v>8577</v>
      </c>
      <c r="B6336" s="47" t="s">
        <v>1545</v>
      </c>
      <c r="C6336" s="48" t="n">
        <v>46142</v>
      </c>
      <c r="D6336" s="47" t="s">
        <v>75</v>
      </c>
      <c r="E6336" s="47" t="s">
        <v>63</v>
      </c>
      <c r="F6336" s="47" t="s">
        <v>2260</v>
      </c>
      <c r="G6336" s="47" t="s">
        <v>97</v>
      </c>
      <c r="H6336" s="47" t="s">
        <v>2232</v>
      </c>
      <c r="I6336" s="47" t="n">
        <v>3</v>
      </c>
    </row>
    <row r="6337" customFormat="false" ht="15" hidden="false" customHeight="false" outlineLevel="0" collapsed="false">
      <c r="A6337" s="47" t="s">
        <v>8578</v>
      </c>
      <c r="B6337" s="47" t="s">
        <v>1545</v>
      </c>
      <c r="C6337" s="48" t="n">
        <v>46142</v>
      </c>
      <c r="D6337" s="47" t="s">
        <v>75</v>
      </c>
      <c r="E6337" s="47" t="s">
        <v>63</v>
      </c>
      <c r="F6337" s="47" t="s">
        <v>2260</v>
      </c>
      <c r="G6337" s="47" t="s">
        <v>97</v>
      </c>
      <c r="H6337" s="47" t="s">
        <v>2232</v>
      </c>
      <c r="I6337" s="47" t="n">
        <v>3</v>
      </c>
    </row>
    <row r="6338" customFormat="false" ht="15" hidden="false" customHeight="false" outlineLevel="0" collapsed="false">
      <c r="A6338" s="47" t="s">
        <v>8579</v>
      </c>
      <c r="B6338" s="47" t="s">
        <v>1545</v>
      </c>
      <c r="C6338" s="48" t="n">
        <v>46142</v>
      </c>
      <c r="D6338" s="47" t="s">
        <v>75</v>
      </c>
      <c r="E6338" s="47" t="s">
        <v>63</v>
      </c>
      <c r="F6338" s="47" t="s">
        <v>2255</v>
      </c>
      <c r="G6338" s="47" t="s">
        <v>97</v>
      </c>
      <c r="H6338" s="47" t="s">
        <v>2232</v>
      </c>
      <c r="I6338" s="47" t="n">
        <v>6</v>
      </c>
    </row>
    <row r="6339" customFormat="false" ht="15" hidden="false" customHeight="false" outlineLevel="0" collapsed="false">
      <c r="A6339" s="47" t="s">
        <v>8580</v>
      </c>
      <c r="B6339" s="47" t="s">
        <v>1546</v>
      </c>
      <c r="C6339" s="48" t="n">
        <v>46142</v>
      </c>
      <c r="D6339" s="47" t="s">
        <v>73</v>
      </c>
      <c r="E6339" s="47" t="s">
        <v>64</v>
      </c>
      <c r="F6339" s="47" t="s">
        <v>2278</v>
      </c>
      <c r="G6339" s="47" t="s">
        <v>97</v>
      </c>
      <c r="H6339" s="47" t="s">
        <v>2232</v>
      </c>
      <c r="I6339" s="47" t="n">
        <v>4</v>
      </c>
    </row>
    <row r="6340" customFormat="false" ht="15" hidden="false" customHeight="false" outlineLevel="0" collapsed="false">
      <c r="A6340" s="47" t="s">
        <v>8581</v>
      </c>
      <c r="B6340" s="47" t="s">
        <v>1546</v>
      </c>
      <c r="C6340" s="48" t="n">
        <v>46142</v>
      </c>
      <c r="D6340" s="47" t="s">
        <v>73</v>
      </c>
      <c r="E6340" s="47" t="s">
        <v>64</v>
      </c>
      <c r="F6340" s="47" t="s">
        <v>2278</v>
      </c>
      <c r="G6340" s="47" t="s">
        <v>97</v>
      </c>
      <c r="H6340" s="47" t="s">
        <v>2232</v>
      </c>
      <c r="I6340" s="47" t="n">
        <v>2</v>
      </c>
    </row>
    <row r="6341" customFormat="false" ht="15" hidden="false" customHeight="false" outlineLevel="0" collapsed="false">
      <c r="A6341" s="47" t="s">
        <v>8582</v>
      </c>
      <c r="B6341" s="47" t="s">
        <v>1546</v>
      </c>
      <c r="C6341" s="48" t="n">
        <v>46142</v>
      </c>
      <c r="D6341" s="47" t="s">
        <v>73</v>
      </c>
      <c r="E6341" s="47" t="s">
        <v>64</v>
      </c>
      <c r="F6341" s="47" t="s">
        <v>2278</v>
      </c>
      <c r="G6341" s="47" t="s">
        <v>97</v>
      </c>
      <c r="H6341" s="47" t="s">
        <v>2232</v>
      </c>
      <c r="I6341" s="47" t="n">
        <v>2</v>
      </c>
    </row>
    <row r="6342" customFormat="false" ht="15" hidden="false" customHeight="false" outlineLevel="0" collapsed="false">
      <c r="A6342" s="47" t="s">
        <v>8583</v>
      </c>
      <c r="B6342" s="47" t="s">
        <v>1546</v>
      </c>
      <c r="C6342" s="48" t="n">
        <v>46142</v>
      </c>
      <c r="D6342" s="47" t="s">
        <v>73</v>
      </c>
      <c r="E6342" s="47" t="s">
        <v>64</v>
      </c>
      <c r="F6342" s="47" t="s">
        <v>2280</v>
      </c>
      <c r="G6342" s="47" t="s">
        <v>97</v>
      </c>
      <c r="H6342" s="47" t="s">
        <v>2232</v>
      </c>
      <c r="I6342" s="47" t="n">
        <v>7</v>
      </c>
    </row>
    <row r="6343" customFormat="false" ht="15" hidden="false" customHeight="false" outlineLevel="0" collapsed="false">
      <c r="A6343" s="47" t="s">
        <v>8584</v>
      </c>
      <c r="B6343" s="47" t="s">
        <v>1546</v>
      </c>
      <c r="C6343" s="48" t="n">
        <v>46142</v>
      </c>
      <c r="D6343" s="47" t="s">
        <v>73</v>
      </c>
      <c r="E6343" s="47" t="s">
        <v>64</v>
      </c>
      <c r="F6343" s="47" t="s">
        <v>2278</v>
      </c>
      <c r="G6343" s="47" t="s">
        <v>97</v>
      </c>
      <c r="H6343" s="47" t="s">
        <v>2232</v>
      </c>
      <c r="I6343" s="47" t="n">
        <v>6</v>
      </c>
    </row>
    <row r="6344" customFormat="false" ht="15" hidden="false" customHeight="false" outlineLevel="0" collapsed="false">
      <c r="A6344" s="47" t="s">
        <v>8585</v>
      </c>
      <c r="B6344" s="47" t="s">
        <v>1546</v>
      </c>
      <c r="C6344" s="48" t="n">
        <v>46142</v>
      </c>
      <c r="D6344" s="47" t="s">
        <v>73</v>
      </c>
      <c r="E6344" s="47" t="s">
        <v>64</v>
      </c>
      <c r="F6344" s="47" t="s">
        <v>2280</v>
      </c>
      <c r="G6344" s="47" t="s">
        <v>97</v>
      </c>
      <c r="H6344" s="47" t="s">
        <v>2232</v>
      </c>
      <c r="I6344" s="47" t="n">
        <v>3</v>
      </c>
    </row>
    <row r="6345" customFormat="false" ht="15" hidden="false" customHeight="false" outlineLevel="0" collapsed="false">
      <c r="A6345" s="47" t="s">
        <v>8586</v>
      </c>
      <c r="B6345" s="47" t="s">
        <v>1547</v>
      </c>
      <c r="C6345" s="48" t="n">
        <v>46142</v>
      </c>
      <c r="D6345" s="47" t="s">
        <v>74</v>
      </c>
      <c r="E6345" s="47" t="s">
        <v>64</v>
      </c>
      <c r="F6345" s="47" t="s">
        <v>2278</v>
      </c>
      <c r="G6345" s="47" t="s">
        <v>97</v>
      </c>
      <c r="H6345" s="47" t="s">
        <v>2232</v>
      </c>
      <c r="I6345" s="47" t="n">
        <v>7</v>
      </c>
    </row>
    <row r="6346" customFormat="false" ht="15" hidden="false" customHeight="false" outlineLevel="0" collapsed="false">
      <c r="A6346" s="47" t="s">
        <v>8587</v>
      </c>
      <c r="B6346" s="47" t="s">
        <v>1547</v>
      </c>
      <c r="C6346" s="48" t="n">
        <v>46142</v>
      </c>
      <c r="D6346" s="47" t="s">
        <v>74</v>
      </c>
      <c r="E6346" s="47" t="s">
        <v>64</v>
      </c>
      <c r="F6346" s="47" t="s">
        <v>2278</v>
      </c>
      <c r="G6346" s="47" t="s">
        <v>97</v>
      </c>
      <c r="H6346" s="47" t="s">
        <v>2232</v>
      </c>
      <c r="I6346" s="47" t="n">
        <v>6</v>
      </c>
    </row>
    <row r="6347" customFormat="false" ht="15" hidden="false" customHeight="false" outlineLevel="0" collapsed="false">
      <c r="A6347" s="47" t="s">
        <v>8588</v>
      </c>
      <c r="B6347" s="47" t="s">
        <v>1547</v>
      </c>
      <c r="C6347" s="48" t="n">
        <v>46142</v>
      </c>
      <c r="D6347" s="47" t="s">
        <v>74</v>
      </c>
      <c r="E6347" s="47" t="s">
        <v>64</v>
      </c>
      <c r="F6347" s="47" t="s">
        <v>2280</v>
      </c>
      <c r="G6347" s="47" t="s">
        <v>97</v>
      </c>
      <c r="H6347" s="47" t="s">
        <v>2232</v>
      </c>
      <c r="I6347" s="47" t="n">
        <v>7</v>
      </c>
    </row>
    <row r="6348" customFormat="false" ht="15" hidden="false" customHeight="false" outlineLevel="0" collapsed="false">
      <c r="A6348" s="47" t="s">
        <v>8589</v>
      </c>
      <c r="B6348" s="47" t="s">
        <v>1547</v>
      </c>
      <c r="C6348" s="48" t="n">
        <v>46142</v>
      </c>
      <c r="D6348" s="47" t="s">
        <v>74</v>
      </c>
      <c r="E6348" s="47" t="s">
        <v>64</v>
      </c>
      <c r="F6348" s="47" t="s">
        <v>2278</v>
      </c>
      <c r="G6348" s="47" t="s">
        <v>97</v>
      </c>
      <c r="H6348" s="47" t="s">
        <v>2232</v>
      </c>
      <c r="I6348" s="47" t="n">
        <v>4</v>
      </c>
    </row>
    <row r="6349" customFormat="false" ht="15" hidden="false" customHeight="false" outlineLevel="0" collapsed="false">
      <c r="A6349" s="47" t="s">
        <v>8590</v>
      </c>
      <c r="B6349" s="47" t="s">
        <v>1547</v>
      </c>
      <c r="C6349" s="48" t="n">
        <v>46142</v>
      </c>
      <c r="D6349" s="47" t="s">
        <v>74</v>
      </c>
      <c r="E6349" s="47" t="s">
        <v>64</v>
      </c>
      <c r="F6349" s="47" t="s">
        <v>2278</v>
      </c>
      <c r="G6349" s="47" t="s">
        <v>97</v>
      </c>
      <c r="H6349" s="47" t="s">
        <v>2232</v>
      </c>
      <c r="I6349" s="47" t="n">
        <v>5</v>
      </c>
    </row>
    <row r="6350" customFormat="false" ht="15" hidden="false" customHeight="false" outlineLevel="0" collapsed="false">
      <c r="A6350" s="47" t="s">
        <v>8591</v>
      </c>
      <c r="B6350" s="47" t="s">
        <v>1548</v>
      </c>
      <c r="C6350" s="48" t="n">
        <v>46142</v>
      </c>
      <c r="D6350" s="47" t="s">
        <v>73</v>
      </c>
      <c r="E6350" s="47" t="s">
        <v>65</v>
      </c>
      <c r="F6350" s="47" t="s">
        <v>2284</v>
      </c>
      <c r="G6350" s="47" t="s">
        <v>93</v>
      </c>
      <c r="H6350" s="47" t="s">
        <v>2253</v>
      </c>
      <c r="I6350" s="47" t="n">
        <v>22</v>
      </c>
    </row>
    <row r="6351" customFormat="false" ht="15" hidden="false" customHeight="false" outlineLevel="0" collapsed="false">
      <c r="A6351" s="47" t="s">
        <v>8592</v>
      </c>
      <c r="B6351" s="47" t="s">
        <v>1548</v>
      </c>
      <c r="C6351" s="48" t="n">
        <v>46142</v>
      </c>
      <c r="D6351" s="47" t="s">
        <v>73</v>
      </c>
      <c r="E6351" s="47" t="s">
        <v>65</v>
      </c>
      <c r="F6351" s="47" t="s">
        <v>2284</v>
      </c>
      <c r="G6351" s="47" t="s">
        <v>97</v>
      </c>
      <c r="H6351" s="47" t="s">
        <v>2232</v>
      </c>
      <c r="I6351" s="47" t="n">
        <v>2</v>
      </c>
    </row>
    <row r="6352" customFormat="false" ht="15" hidden="false" customHeight="false" outlineLevel="0" collapsed="false">
      <c r="A6352" s="47" t="s">
        <v>8593</v>
      </c>
      <c r="B6352" s="47" t="s">
        <v>1548</v>
      </c>
      <c r="C6352" s="48" t="n">
        <v>46142</v>
      </c>
      <c r="D6352" s="47" t="s">
        <v>73</v>
      </c>
      <c r="E6352" s="47" t="s">
        <v>65</v>
      </c>
      <c r="F6352" s="47" t="s">
        <v>2284</v>
      </c>
      <c r="G6352" s="47" t="s">
        <v>97</v>
      </c>
      <c r="H6352" s="47" t="s">
        <v>2232</v>
      </c>
      <c r="I6352" s="47" t="n">
        <v>4</v>
      </c>
    </row>
    <row r="6353" customFormat="false" ht="15" hidden="false" customHeight="false" outlineLevel="0" collapsed="false">
      <c r="A6353" s="47" t="s">
        <v>8594</v>
      </c>
      <c r="B6353" s="47" t="s">
        <v>1549</v>
      </c>
      <c r="C6353" s="48" t="n">
        <v>46142</v>
      </c>
      <c r="D6353" s="47" t="s">
        <v>74</v>
      </c>
      <c r="E6353" s="47" t="s">
        <v>65</v>
      </c>
      <c r="F6353" s="47" t="s">
        <v>2284</v>
      </c>
      <c r="G6353" s="47" t="s">
        <v>95</v>
      </c>
      <c r="H6353" s="47" t="s">
        <v>2245</v>
      </c>
      <c r="I6353" s="47" t="n">
        <v>14</v>
      </c>
    </row>
    <row r="6354" customFormat="false" ht="15" hidden="false" customHeight="false" outlineLevel="0" collapsed="false">
      <c r="A6354" s="47" t="s">
        <v>8595</v>
      </c>
      <c r="B6354" s="47" t="s">
        <v>1549</v>
      </c>
      <c r="C6354" s="48" t="n">
        <v>46142</v>
      </c>
      <c r="D6354" s="47" t="s">
        <v>74</v>
      </c>
      <c r="E6354" s="47" t="s">
        <v>65</v>
      </c>
      <c r="F6354" s="47" t="s">
        <v>2284</v>
      </c>
      <c r="G6354" s="47" t="s">
        <v>97</v>
      </c>
      <c r="H6354" s="47" t="s">
        <v>2232</v>
      </c>
      <c r="I6354" s="47" t="n">
        <v>2</v>
      </c>
    </row>
    <row r="6355" customFormat="false" ht="15" hidden="false" customHeight="false" outlineLevel="0" collapsed="false">
      <c r="A6355" s="47" t="s">
        <v>8596</v>
      </c>
      <c r="B6355" s="47" t="s">
        <v>1549</v>
      </c>
      <c r="C6355" s="48" t="n">
        <v>46142</v>
      </c>
      <c r="D6355" s="47" t="s">
        <v>74</v>
      </c>
      <c r="E6355" s="47" t="s">
        <v>65</v>
      </c>
      <c r="F6355" s="47" t="s">
        <v>2284</v>
      </c>
      <c r="G6355" s="47" t="s">
        <v>97</v>
      </c>
      <c r="H6355" s="47" t="s">
        <v>2232</v>
      </c>
      <c r="I6355" s="47" t="n">
        <v>5</v>
      </c>
    </row>
    <row r="6356" customFormat="false" ht="15" hidden="false" customHeight="false" outlineLevel="0" collapsed="false">
      <c r="A6356" s="47" t="s">
        <v>8597</v>
      </c>
      <c r="B6356" s="47" t="s">
        <v>1549</v>
      </c>
      <c r="C6356" s="48" t="n">
        <v>46142</v>
      </c>
      <c r="D6356" s="47" t="s">
        <v>74</v>
      </c>
      <c r="E6356" s="47" t="s">
        <v>65</v>
      </c>
      <c r="F6356" s="47" t="s">
        <v>2289</v>
      </c>
      <c r="G6356" s="47" t="s">
        <v>97</v>
      </c>
      <c r="H6356" s="47" t="s">
        <v>2232</v>
      </c>
      <c r="I6356" s="47" t="n">
        <v>5</v>
      </c>
    </row>
    <row r="6357" customFormat="false" ht="15" hidden="false" customHeight="false" outlineLevel="0" collapsed="false">
      <c r="A6357" s="47" t="s">
        <v>8598</v>
      </c>
      <c r="B6357" s="47" t="s">
        <v>1550</v>
      </c>
      <c r="C6357" s="48" t="n">
        <v>46142</v>
      </c>
      <c r="D6357" s="47" t="s">
        <v>75</v>
      </c>
      <c r="E6357" s="47" t="s">
        <v>65</v>
      </c>
      <c r="F6357" s="47" t="s">
        <v>2284</v>
      </c>
      <c r="G6357" s="47" t="s">
        <v>93</v>
      </c>
      <c r="H6357" s="47" t="s">
        <v>2253</v>
      </c>
      <c r="I6357" s="47" t="n">
        <v>7</v>
      </c>
    </row>
    <row r="6358" customFormat="false" ht="15" hidden="false" customHeight="false" outlineLevel="0" collapsed="false">
      <c r="A6358" s="47" t="s">
        <v>8599</v>
      </c>
      <c r="B6358" s="47" t="s">
        <v>1550</v>
      </c>
      <c r="C6358" s="48" t="n">
        <v>46142</v>
      </c>
      <c r="D6358" s="47" t="s">
        <v>75</v>
      </c>
      <c r="E6358" s="47" t="s">
        <v>65</v>
      </c>
      <c r="F6358" s="47" t="s">
        <v>2284</v>
      </c>
      <c r="G6358" s="47" t="s">
        <v>97</v>
      </c>
      <c r="H6358" s="47" t="s">
        <v>2232</v>
      </c>
      <c r="I6358" s="47" t="n">
        <v>4</v>
      </c>
    </row>
    <row r="6359" customFormat="false" ht="15" hidden="false" customHeight="false" outlineLevel="0" collapsed="false">
      <c r="A6359" s="47" t="s">
        <v>8600</v>
      </c>
      <c r="B6359" s="47" t="s">
        <v>1550</v>
      </c>
      <c r="C6359" s="48" t="n">
        <v>46142</v>
      </c>
      <c r="D6359" s="47" t="s">
        <v>75</v>
      </c>
      <c r="E6359" s="47" t="s">
        <v>65</v>
      </c>
      <c r="F6359" s="47" t="s">
        <v>2284</v>
      </c>
      <c r="G6359" s="47" t="s">
        <v>97</v>
      </c>
      <c r="H6359" s="47" t="s">
        <v>2232</v>
      </c>
      <c r="I6359" s="47" t="n">
        <v>2</v>
      </c>
    </row>
    <row r="6360" customFormat="false" ht="15" hidden="false" customHeight="false" outlineLevel="0" collapsed="false">
      <c r="A6360" s="47" t="s">
        <v>8601</v>
      </c>
      <c r="B6360" s="47" t="s">
        <v>1550</v>
      </c>
      <c r="C6360" s="48" t="n">
        <v>46142</v>
      </c>
      <c r="D6360" s="47" t="s">
        <v>75</v>
      </c>
      <c r="E6360" s="47" t="s">
        <v>65</v>
      </c>
      <c r="F6360" s="47" t="s">
        <v>2289</v>
      </c>
      <c r="G6360" s="47" t="s">
        <v>97</v>
      </c>
      <c r="H6360" s="47" t="s">
        <v>2232</v>
      </c>
      <c r="I6360" s="47" t="n">
        <v>4</v>
      </c>
    </row>
    <row r="6361" customFormat="false" ht="15" hidden="false" customHeight="false" outlineLevel="0" collapsed="false">
      <c r="A6361" s="47" t="s">
        <v>8602</v>
      </c>
      <c r="B6361" s="47" t="s">
        <v>1550</v>
      </c>
      <c r="C6361" s="48" t="n">
        <v>46142</v>
      </c>
      <c r="D6361" s="47" t="s">
        <v>75</v>
      </c>
      <c r="E6361" s="47" t="s">
        <v>65</v>
      </c>
      <c r="F6361" s="47" t="s">
        <v>2284</v>
      </c>
      <c r="G6361" s="47" t="s">
        <v>97</v>
      </c>
      <c r="H6361" s="47" t="s">
        <v>2232</v>
      </c>
      <c r="I6361" s="47" t="n">
        <v>6</v>
      </c>
    </row>
    <row r="6362" customFormat="false" ht="15" hidden="false" customHeight="false" outlineLevel="0" collapsed="false">
      <c r="A6362" s="47" t="s">
        <v>8603</v>
      </c>
      <c r="B6362" s="47" t="s">
        <v>1550</v>
      </c>
      <c r="C6362" s="48" t="n">
        <v>46142</v>
      </c>
      <c r="D6362" s="47" t="s">
        <v>75</v>
      </c>
      <c r="E6362" s="47" t="s">
        <v>65</v>
      </c>
      <c r="F6362" s="47" t="s">
        <v>2289</v>
      </c>
      <c r="G6362" s="47" t="s">
        <v>97</v>
      </c>
      <c r="H6362" s="47" t="s">
        <v>2232</v>
      </c>
      <c r="I6362" s="47" t="n">
        <v>6</v>
      </c>
    </row>
    <row r="6363" customFormat="false" ht="15" hidden="false" customHeight="false" outlineLevel="0" collapsed="false">
      <c r="A6363" s="47" t="s">
        <v>8604</v>
      </c>
      <c r="B6363" s="47" t="s">
        <v>1550</v>
      </c>
      <c r="C6363" s="48" t="n">
        <v>46142</v>
      </c>
      <c r="D6363" s="47" t="s">
        <v>75</v>
      </c>
      <c r="E6363" s="47" t="s">
        <v>65</v>
      </c>
      <c r="F6363" s="47" t="s">
        <v>2289</v>
      </c>
      <c r="G6363" s="47" t="s">
        <v>97</v>
      </c>
      <c r="H6363" s="47" t="s">
        <v>2232</v>
      </c>
      <c r="I6363" s="47" t="n">
        <v>5</v>
      </c>
    </row>
    <row r="6364" customFormat="false" ht="15" hidden="false" customHeight="false" outlineLevel="0" collapsed="false">
      <c r="A6364" s="47" t="s">
        <v>8605</v>
      </c>
      <c r="B6364" s="47" t="s">
        <v>1550</v>
      </c>
      <c r="C6364" s="48" t="n">
        <v>46142</v>
      </c>
      <c r="D6364" s="47" t="s">
        <v>75</v>
      </c>
      <c r="E6364" s="47" t="s">
        <v>65</v>
      </c>
      <c r="F6364" s="47" t="s">
        <v>2284</v>
      </c>
      <c r="G6364" s="47" t="s">
        <v>97</v>
      </c>
      <c r="H6364" s="47" t="s">
        <v>2232</v>
      </c>
      <c r="I6364" s="47" t="n">
        <v>3</v>
      </c>
    </row>
    <row r="6365" customFormat="false" ht="15" hidden="false" customHeight="false" outlineLevel="0" collapsed="false">
      <c r="A6365" s="47" t="s">
        <v>8606</v>
      </c>
      <c r="B6365" s="47" t="s">
        <v>1551</v>
      </c>
      <c r="C6365" s="48" t="n">
        <v>46144</v>
      </c>
      <c r="D6365" s="47" t="s">
        <v>73</v>
      </c>
      <c r="E6365" s="47" t="s">
        <v>62</v>
      </c>
      <c r="F6365" s="47" t="s">
        <v>2228</v>
      </c>
      <c r="G6365" s="47" t="s">
        <v>93</v>
      </c>
      <c r="H6365" s="47" t="s">
        <v>2253</v>
      </c>
      <c r="I6365" s="47" t="n">
        <v>56</v>
      </c>
    </row>
    <row r="6366" customFormat="false" ht="15" hidden="false" customHeight="false" outlineLevel="0" collapsed="false">
      <c r="A6366" s="47" t="s">
        <v>8607</v>
      </c>
      <c r="B6366" s="47" t="s">
        <v>1551</v>
      </c>
      <c r="C6366" s="48" t="n">
        <v>46144</v>
      </c>
      <c r="D6366" s="47" t="s">
        <v>73</v>
      </c>
      <c r="E6366" s="47" t="s">
        <v>62</v>
      </c>
      <c r="F6366" s="47" t="s">
        <v>2317</v>
      </c>
      <c r="G6366" s="47" t="s">
        <v>93</v>
      </c>
      <c r="H6366" s="47" t="s">
        <v>2253</v>
      </c>
      <c r="I6366" s="47" t="n">
        <v>18</v>
      </c>
    </row>
    <row r="6367" customFormat="false" ht="15" hidden="false" customHeight="false" outlineLevel="0" collapsed="false">
      <c r="A6367" s="47" t="s">
        <v>8608</v>
      </c>
      <c r="B6367" s="47" t="s">
        <v>1551</v>
      </c>
      <c r="C6367" s="48" t="n">
        <v>46144</v>
      </c>
      <c r="D6367" s="47" t="s">
        <v>73</v>
      </c>
      <c r="E6367" s="47" t="s">
        <v>62</v>
      </c>
      <c r="F6367" s="47" t="s">
        <v>2231</v>
      </c>
      <c r="G6367" s="47" t="s">
        <v>96</v>
      </c>
      <c r="H6367" s="47" t="s">
        <v>2270</v>
      </c>
      <c r="I6367" s="47" t="n">
        <v>14</v>
      </c>
    </row>
    <row r="6368" customFormat="false" ht="15" hidden="false" customHeight="false" outlineLevel="0" collapsed="false">
      <c r="A6368" s="47" t="s">
        <v>8609</v>
      </c>
      <c r="B6368" s="47" t="s">
        <v>1551</v>
      </c>
      <c r="C6368" s="48" t="n">
        <v>46144</v>
      </c>
      <c r="D6368" s="47" t="s">
        <v>73</v>
      </c>
      <c r="E6368" s="47" t="s">
        <v>62</v>
      </c>
      <c r="F6368" s="47" t="s">
        <v>2228</v>
      </c>
      <c r="G6368" s="47" t="s">
        <v>97</v>
      </c>
      <c r="H6368" s="47" t="s">
        <v>2232</v>
      </c>
      <c r="I6368" s="47" t="n">
        <v>3</v>
      </c>
    </row>
    <row r="6369" customFormat="false" ht="15" hidden="false" customHeight="false" outlineLevel="0" collapsed="false">
      <c r="A6369" s="47" t="s">
        <v>8610</v>
      </c>
      <c r="B6369" s="47" t="s">
        <v>1551</v>
      </c>
      <c r="C6369" s="48" t="n">
        <v>46144</v>
      </c>
      <c r="D6369" s="47" t="s">
        <v>73</v>
      </c>
      <c r="E6369" s="47" t="s">
        <v>62</v>
      </c>
      <c r="F6369" s="47" t="s">
        <v>2231</v>
      </c>
      <c r="G6369" s="47" t="s">
        <v>97</v>
      </c>
      <c r="H6369" s="47" t="s">
        <v>2232</v>
      </c>
      <c r="I6369" s="47" t="n">
        <v>7</v>
      </c>
    </row>
    <row r="6370" customFormat="false" ht="15" hidden="false" customHeight="false" outlineLevel="0" collapsed="false">
      <c r="A6370" s="47" t="s">
        <v>8611</v>
      </c>
      <c r="B6370" s="47" t="s">
        <v>1551</v>
      </c>
      <c r="C6370" s="48" t="n">
        <v>46144</v>
      </c>
      <c r="D6370" s="47" t="s">
        <v>73</v>
      </c>
      <c r="E6370" s="47" t="s">
        <v>62</v>
      </c>
      <c r="F6370" s="47" t="s">
        <v>2317</v>
      </c>
      <c r="G6370" s="47" t="s">
        <v>97</v>
      </c>
      <c r="H6370" s="47" t="s">
        <v>2232</v>
      </c>
      <c r="I6370" s="47" t="n">
        <v>4</v>
      </c>
    </row>
    <row r="6371" customFormat="false" ht="15" hidden="false" customHeight="false" outlineLevel="0" collapsed="false">
      <c r="A6371" s="47" t="s">
        <v>8612</v>
      </c>
      <c r="B6371" s="47" t="s">
        <v>1551</v>
      </c>
      <c r="C6371" s="48" t="n">
        <v>46144</v>
      </c>
      <c r="D6371" s="47" t="s">
        <v>73</v>
      </c>
      <c r="E6371" s="47" t="s">
        <v>62</v>
      </c>
      <c r="F6371" s="47" t="s">
        <v>2228</v>
      </c>
      <c r="G6371" s="47" t="s">
        <v>97</v>
      </c>
      <c r="H6371" s="47" t="s">
        <v>2232</v>
      </c>
      <c r="I6371" s="47" t="n">
        <v>6</v>
      </c>
    </row>
    <row r="6372" customFormat="false" ht="15" hidden="false" customHeight="false" outlineLevel="0" collapsed="false">
      <c r="A6372" s="47" t="s">
        <v>8613</v>
      </c>
      <c r="B6372" s="47" t="s">
        <v>1551</v>
      </c>
      <c r="C6372" s="48" t="n">
        <v>46144</v>
      </c>
      <c r="D6372" s="47" t="s">
        <v>73</v>
      </c>
      <c r="E6372" s="47" t="s">
        <v>62</v>
      </c>
      <c r="F6372" s="47" t="s">
        <v>2228</v>
      </c>
      <c r="G6372" s="47" t="s">
        <v>97</v>
      </c>
      <c r="H6372" s="47" t="s">
        <v>2232</v>
      </c>
      <c r="I6372" s="47" t="n">
        <v>3</v>
      </c>
    </row>
    <row r="6373" customFormat="false" ht="15" hidden="false" customHeight="false" outlineLevel="0" collapsed="false">
      <c r="A6373" s="47" t="s">
        <v>8614</v>
      </c>
      <c r="B6373" s="47" t="s">
        <v>1553</v>
      </c>
      <c r="C6373" s="48" t="n">
        <v>46144</v>
      </c>
      <c r="D6373" s="47" t="s">
        <v>74</v>
      </c>
      <c r="E6373" s="47" t="s">
        <v>62</v>
      </c>
      <c r="F6373" s="47" t="s">
        <v>2228</v>
      </c>
      <c r="G6373" s="47" t="s">
        <v>93</v>
      </c>
      <c r="H6373" s="47" t="s">
        <v>2253</v>
      </c>
      <c r="I6373" s="47" t="n">
        <v>22</v>
      </c>
    </row>
    <row r="6374" customFormat="false" ht="15" hidden="false" customHeight="false" outlineLevel="0" collapsed="false">
      <c r="A6374" s="47" t="s">
        <v>8615</v>
      </c>
      <c r="B6374" s="47" t="s">
        <v>1553</v>
      </c>
      <c r="C6374" s="48" t="n">
        <v>46144</v>
      </c>
      <c r="D6374" s="47" t="s">
        <v>74</v>
      </c>
      <c r="E6374" s="47" t="s">
        <v>62</v>
      </c>
      <c r="F6374" s="47" t="s">
        <v>2317</v>
      </c>
      <c r="G6374" s="47" t="s">
        <v>97</v>
      </c>
      <c r="H6374" s="47" t="s">
        <v>2232</v>
      </c>
      <c r="I6374" s="47" t="n">
        <v>2</v>
      </c>
    </row>
    <row r="6375" customFormat="false" ht="15" hidden="false" customHeight="false" outlineLevel="0" collapsed="false">
      <c r="A6375" s="47" t="s">
        <v>8616</v>
      </c>
      <c r="B6375" s="47" t="s">
        <v>1553</v>
      </c>
      <c r="C6375" s="48" t="n">
        <v>46144</v>
      </c>
      <c r="D6375" s="47" t="s">
        <v>74</v>
      </c>
      <c r="E6375" s="47" t="s">
        <v>62</v>
      </c>
      <c r="F6375" s="47" t="s">
        <v>2228</v>
      </c>
      <c r="G6375" s="47" t="s">
        <v>97</v>
      </c>
      <c r="H6375" s="47" t="s">
        <v>2232</v>
      </c>
      <c r="I6375" s="47" t="n">
        <v>4</v>
      </c>
    </row>
    <row r="6376" customFormat="false" ht="15" hidden="false" customHeight="false" outlineLevel="0" collapsed="false">
      <c r="A6376" s="47" t="s">
        <v>8617</v>
      </c>
      <c r="B6376" s="47" t="s">
        <v>1553</v>
      </c>
      <c r="C6376" s="48" t="n">
        <v>46144</v>
      </c>
      <c r="D6376" s="47" t="s">
        <v>74</v>
      </c>
      <c r="E6376" s="47" t="s">
        <v>62</v>
      </c>
      <c r="F6376" s="47" t="s">
        <v>2231</v>
      </c>
      <c r="G6376" s="47" t="s">
        <v>97</v>
      </c>
      <c r="H6376" s="47" t="s">
        <v>2232</v>
      </c>
      <c r="I6376" s="47" t="n">
        <v>3</v>
      </c>
    </row>
    <row r="6377" customFormat="false" ht="15" hidden="false" customHeight="false" outlineLevel="0" collapsed="false">
      <c r="A6377" s="47" t="s">
        <v>8618</v>
      </c>
      <c r="B6377" s="47" t="s">
        <v>1553</v>
      </c>
      <c r="C6377" s="48" t="n">
        <v>46144</v>
      </c>
      <c r="D6377" s="47" t="s">
        <v>74</v>
      </c>
      <c r="E6377" s="47" t="s">
        <v>62</v>
      </c>
      <c r="F6377" s="47" t="s">
        <v>2228</v>
      </c>
      <c r="G6377" s="47" t="s">
        <v>97</v>
      </c>
      <c r="H6377" s="47" t="s">
        <v>2232</v>
      </c>
      <c r="I6377" s="47" t="n">
        <v>7</v>
      </c>
    </row>
    <row r="6378" customFormat="false" ht="15" hidden="false" customHeight="false" outlineLevel="0" collapsed="false">
      <c r="A6378" s="47" t="s">
        <v>8619</v>
      </c>
      <c r="B6378" s="47" t="s">
        <v>1553</v>
      </c>
      <c r="C6378" s="48" t="n">
        <v>46144</v>
      </c>
      <c r="D6378" s="47" t="s">
        <v>74</v>
      </c>
      <c r="E6378" s="47" t="s">
        <v>62</v>
      </c>
      <c r="F6378" s="47" t="s">
        <v>2228</v>
      </c>
      <c r="G6378" s="47" t="s">
        <v>97</v>
      </c>
      <c r="H6378" s="47" t="s">
        <v>2232</v>
      </c>
      <c r="I6378" s="47" t="n">
        <v>5</v>
      </c>
    </row>
    <row r="6379" customFormat="false" ht="15" hidden="false" customHeight="false" outlineLevel="0" collapsed="false">
      <c r="A6379" s="47" t="s">
        <v>8620</v>
      </c>
      <c r="B6379" s="47" t="s">
        <v>1554</v>
      </c>
      <c r="C6379" s="48" t="n">
        <v>46144</v>
      </c>
      <c r="D6379" s="47" t="s">
        <v>75</v>
      </c>
      <c r="E6379" s="47" t="s">
        <v>62</v>
      </c>
      <c r="F6379" s="47" t="s">
        <v>2231</v>
      </c>
      <c r="G6379" s="47" t="s">
        <v>96</v>
      </c>
      <c r="H6379" s="47" t="s">
        <v>2270</v>
      </c>
      <c r="I6379" s="47" t="n">
        <v>27</v>
      </c>
    </row>
    <row r="6380" customFormat="false" ht="15" hidden="false" customHeight="false" outlineLevel="0" collapsed="false">
      <c r="A6380" s="47" t="s">
        <v>8621</v>
      </c>
      <c r="B6380" s="47" t="s">
        <v>1554</v>
      </c>
      <c r="C6380" s="48" t="n">
        <v>46144</v>
      </c>
      <c r="D6380" s="47" t="s">
        <v>75</v>
      </c>
      <c r="E6380" s="47" t="s">
        <v>62</v>
      </c>
      <c r="F6380" s="47" t="s">
        <v>2231</v>
      </c>
      <c r="G6380" s="47" t="s">
        <v>97</v>
      </c>
      <c r="H6380" s="47" t="s">
        <v>2232</v>
      </c>
      <c r="I6380" s="47" t="n">
        <v>6</v>
      </c>
    </row>
    <row r="6381" customFormat="false" ht="15" hidden="false" customHeight="false" outlineLevel="0" collapsed="false">
      <c r="A6381" s="47" t="s">
        <v>8622</v>
      </c>
      <c r="B6381" s="47" t="s">
        <v>1554</v>
      </c>
      <c r="C6381" s="48" t="n">
        <v>46144</v>
      </c>
      <c r="D6381" s="47" t="s">
        <v>75</v>
      </c>
      <c r="E6381" s="47" t="s">
        <v>62</v>
      </c>
      <c r="F6381" s="47" t="s">
        <v>2231</v>
      </c>
      <c r="G6381" s="47" t="s">
        <v>97</v>
      </c>
      <c r="H6381" s="47" t="s">
        <v>2232</v>
      </c>
      <c r="I6381" s="47" t="n">
        <v>4</v>
      </c>
    </row>
    <row r="6382" customFormat="false" ht="15" hidden="false" customHeight="false" outlineLevel="0" collapsed="false">
      <c r="A6382" s="47" t="s">
        <v>8623</v>
      </c>
      <c r="B6382" s="47" t="s">
        <v>1554</v>
      </c>
      <c r="C6382" s="48" t="n">
        <v>46144</v>
      </c>
      <c r="D6382" s="47" t="s">
        <v>75</v>
      </c>
      <c r="E6382" s="47" t="s">
        <v>62</v>
      </c>
      <c r="F6382" s="47" t="s">
        <v>2228</v>
      </c>
      <c r="G6382" s="47" t="s">
        <v>97</v>
      </c>
      <c r="H6382" s="47" t="s">
        <v>2232</v>
      </c>
      <c r="I6382" s="47" t="n">
        <v>5</v>
      </c>
    </row>
    <row r="6383" customFormat="false" ht="15" hidden="false" customHeight="false" outlineLevel="0" collapsed="false">
      <c r="A6383" s="47" t="s">
        <v>8624</v>
      </c>
      <c r="B6383" s="47" t="s">
        <v>1554</v>
      </c>
      <c r="C6383" s="48" t="n">
        <v>46144</v>
      </c>
      <c r="D6383" s="47" t="s">
        <v>75</v>
      </c>
      <c r="E6383" s="47" t="s">
        <v>62</v>
      </c>
      <c r="F6383" s="47" t="s">
        <v>2228</v>
      </c>
      <c r="G6383" s="47" t="s">
        <v>97</v>
      </c>
      <c r="H6383" s="47" t="s">
        <v>2232</v>
      </c>
      <c r="I6383" s="47" t="n">
        <v>6</v>
      </c>
    </row>
    <row r="6384" customFormat="false" ht="15" hidden="false" customHeight="false" outlineLevel="0" collapsed="false">
      <c r="A6384" s="47" t="s">
        <v>8625</v>
      </c>
      <c r="B6384" s="47" t="s">
        <v>1554</v>
      </c>
      <c r="C6384" s="48" t="n">
        <v>46144</v>
      </c>
      <c r="D6384" s="47" t="s">
        <v>75</v>
      </c>
      <c r="E6384" s="47" t="s">
        <v>62</v>
      </c>
      <c r="F6384" s="47" t="s">
        <v>2228</v>
      </c>
      <c r="G6384" s="47" t="s">
        <v>97</v>
      </c>
      <c r="H6384" s="47" t="s">
        <v>2232</v>
      </c>
      <c r="I6384" s="47" t="n">
        <v>3</v>
      </c>
    </row>
    <row r="6385" customFormat="false" ht="15" hidden="false" customHeight="false" outlineLevel="0" collapsed="false">
      <c r="A6385" s="47" t="s">
        <v>8626</v>
      </c>
      <c r="B6385" s="47" t="s">
        <v>1554</v>
      </c>
      <c r="C6385" s="48" t="n">
        <v>46144</v>
      </c>
      <c r="D6385" s="47" t="s">
        <v>75</v>
      </c>
      <c r="E6385" s="47" t="s">
        <v>62</v>
      </c>
      <c r="F6385" s="47" t="s">
        <v>2228</v>
      </c>
      <c r="G6385" s="47" t="s">
        <v>97</v>
      </c>
      <c r="H6385" s="47" t="s">
        <v>2232</v>
      </c>
      <c r="I6385" s="47" t="n">
        <v>2</v>
      </c>
    </row>
    <row r="6386" customFormat="false" ht="15" hidden="false" customHeight="false" outlineLevel="0" collapsed="false">
      <c r="A6386" s="47" t="s">
        <v>8627</v>
      </c>
      <c r="B6386" s="47" t="s">
        <v>1554</v>
      </c>
      <c r="C6386" s="48" t="n">
        <v>46144</v>
      </c>
      <c r="D6386" s="47" t="s">
        <v>75</v>
      </c>
      <c r="E6386" s="47" t="s">
        <v>62</v>
      </c>
      <c r="F6386" s="47" t="s">
        <v>2228</v>
      </c>
      <c r="G6386" s="47" t="s">
        <v>97</v>
      </c>
      <c r="H6386" s="47" t="s">
        <v>2232</v>
      </c>
      <c r="I6386" s="47" t="n">
        <v>4</v>
      </c>
    </row>
    <row r="6387" customFormat="false" ht="15" hidden="false" customHeight="false" outlineLevel="0" collapsed="false">
      <c r="A6387" s="47" t="s">
        <v>8628</v>
      </c>
      <c r="B6387" s="47" t="s">
        <v>1554</v>
      </c>
      <c r="C6387" s="48" t="n">
        <v>46144</v>
      </c>
      <c r="D6387" s="47" t="s">
        <v>75</v>
      </c>
      <c r="E6387" s="47" t="s">
        <v>62</v>
      </c>
      <c r="F6387" s="47" t="s">
        <v>2228</v>
      </c>
      <c r="G6387" s="47" t="s">
        <v>97</v>
      </c>
      <c r="H6387" s="47" t="s">
        <v>2232</v>
      </c>
      <c r="I6387" s="47" t="n">
        <v>4</v>
      </c>
    </row>
    <row r="6388" customFormat="false" ht="15" hidden="false" customHeight="false" outlineLevel="0" collapsed="false">
      <c r="A6388" s="47" t="s">
        <v>8629</v>
      </c>
      <c r="B6388" s="47" t="s">
        <v>1555</v>
      </c>
      <c r="C6388" s="48" t="n">
        <v>46144</v>
      </c>
      <c r="D6388" s="47" t="s">
        <v>73</v>
      </c>
      <c r="E6388" s="47" t="s">
        <v>63</v>
      </c>
      <c r="F6388" s="47" t="s">
        <v>2255</v>
      </c>
      <c r="G6388" s="47" t="s">
        <v>93</v>
      </c>
      <c r="H6388" s="47" t="s">
        <v>2253</v>
      </c>
      <c r="I6388" s="47" t="n">
        <v>54</v>
      </c>
    </row>
    <row r="6389" customFormat="false" ht="15" hidden="false" customHeight="false" outlineLevel="0" collapsed="false">
      <c r="A6389" s="47" t="s">
        <v>8630</v>
      </c>
      <c r="B6389" s="47" t="s">
        <v>1555</v>
      </c>
      <c r="C6389" s="48" t="n">
        <v>46144</v>
      </c>
      <c r="D6389" s="47" t="s">
        <v>73</v>
      </c>
      <c r="E6389" s="47" t="s">
        <v>63</v>
      </c>
      <c r="F6389" s="47" t="s">
        <v>2255</v>
      </c>
      <c r="G6389" s="47" t="s">
        <v>95</v>
      </c>
      <c r="H6389" s="47" t="s">
        <v>2245</v>
      </c>
      <c r="I6389" s="47" t="n">
        <v>26</v>
      </c>
    </row>
    <row r="6390" customFormat="false" ht="15" hidden="false" customHeight="false" outlineLevel="0" collapsed="false">
      <c r="A6390" s="47" t="s">
        <v>8631</v>
      </c>
      <c r="B6390" s="47" t="s">
        <v>1555</v>
      </c>
      <c r="C6390" s="48" t="n">
        <v>46144</v>
      </c>
      <c r="D6390" s="47" t="s">
        <v>73</v>
      </c>
      <c r="E6390" s="47" t="s">
        <v>63</v>
      </c>
      <c r="F6390" s="47" t="s">
        <v>2252</v>
      </c>
      <c r="G6390" s="47" t="s">
        <v>97</v>
      </c>
      <c r="H6390" s="47" t="s">
        <v>2232</v>
      </c>
      <c r="I6390" s="47" t="n">
        <v>7</v>
      </c>
    </row>
    <row r="6391" customFormat="false" ht="15" hidden="false" customHeight="false" outlineLevel="0" collapsed="false">
      <c r="A6391" s="47" t="s">
        <v>8632</v>
      </c>
      <c r="B6391" s="47" t="s">
        <v>1555</v>
      </c>
      <c r="C6391" s="48" t="n">
        <v>46144</v>
      </c>
      <c r="D6391" s="47" t="s">
        <v>73</v>
      </c>
      <c r="E6391" s="47" t="s">
        <v>63</v>
      </c>
      <c r="F6391" s="47" t="s">
        <v>2252</v>
      </c>
      <c r="G6391" s="47" t="s">
        <v>97</v>
      </c>
      <c r="H6391" s="47" t="s">
        <v>2232</v>
      </c>
      <c r="I6391" s="47" t="n">
        <v>3</v>
      </c>
    </row>
    <row r="6392" customFormat="false" ht="15" hidden="false" customHeight="false" outlineLevel="0" collapsed="false">
      <c r="A6392" s="47" t="s">
        <v>8633</v>
      </c>
      <c r="B6392" s="47" t="s">
        <v>1555</v>
      </c>
      <c r="C6392" s="48" t="n">
        <v>46144</v>
      </c>
      <c r="D6392" s="47" t="s">
        <v>73</v>
      </c>
      <c r="E6392" s="47" t="s">
        <v>63</v>
      </c>
      <c r="F6392" s="47" t="s">
        <v>2252</v>
      </c>
      <c r="G6392" s="47" t="s">
        <v>97</v>
      </c>
      <c r="H6392" s="47" t="s">
        <v>2232</v>
      </c>
      <c r="I6392" s="47" t="n">
        <v>5</v>
      </c>
    </row>
    <row r="6393" customFormat="false" ht="15" hidden="false" customHeight="false" outlineLevel="0" collapsed="false">
      <c r="A6393" s="47" t="s">
        <v>8634</v>
      </c>
      <c r="B6393" s="47" t="s">
        <v>1555</v>
      </c>
      <c r="C6393" s="48" t="n">
        <v>46144</v>
      </c>
      <c r="D6393" s="47" t="s">
        <v>73</v>
      </c>
      <c r="E6393" s="47" t="s">
        <v>63</v>
      </c>
      <c r="F6393" s="47" t="s">
        <v>2255</v>
      </c>
      <c r="G6393" s="47" t="s">
        <v>97</v>
      </c>
      <c r="H6393" s="47" t="s">
        <v>2232</v>
      </c>
      <c r="I6393" s="47" t="n">
        <v>5</v>
      </c>
    </row>
    <row r="6394" customFormat="false" ht="15" hidden="false" customHeight="false" outlineLevel="0" collapsed="false">
      <c r="A6394" s="47" t="s">
        <v>8635</v>
      </c>
      <c r="B6394" s="47" t="s">
        <v>1555</v>
      </c>
      <c r="C6394" s="48" t="n">
        <v>46144</v>
      </c>
      <c r="D6394" s="47" t="s">
        <v>73</v>
      </c>
      <c r="E6394" s="47" t="s">
        <v>63</v>
      </c>
      <c r="F6394" s="47" t="s">
        <v>2252</v>
      </c>
      <c r="G6394" s="47" t="s">
        <v>97</v>
      </c>
      <c r="H6394" s="47" t="s">
        <v>2232</v>
      </c>
      <c r="I6394" s="47" t="n">
        <v>3</v>
      </c>
    </row>
    <row r="6395" customFormat="false" ht="15" hidden="false" customHeight="false" outlineLevel="0" collapsed="false">
      <c r="A6395" s="47" t="s">
        <v>8636</v>
      </c>
      <c r="B6395" s="47" t="s">
        <v>1555</v>
      </c>
      <c r="C6395" s="48" t="n">
        <v>46144</v>
      </c>
      <c r="D6395" s="47" t="s">
        <v>73</v>
      </c>
      <c r="E6395" s="47" t="s">
        <v>63</v>
      </c>
      <c r="F6395" s="47" t="s">
        <v>2252</v>
      </c>
      <c r="G6395" s="47" t="s">
        <v>97</v>
      </c>
      <c r="H6395" s="47" t="s">
        <v>2232</v>
      </c>
      <c r="I6395" s="47" t="n">
        <v>4</v>
      </c>
    </row>
    <row r="6396" customFormat="false" ht="15" hidden="false" customHeight="false" outlineLevel="0" collapsed="false">
      <c r="A6396" s="47" t="s">
        <v>8637</v>
      </c>
      <c r="B6396" s="47" t="s">
        <v>1555</v>
      </c>
      <c r="C6396" s="48" t="n">
        <v>46144</v>
      </c>
      <c r="D6396" s="47" t="s">
        <v>73</v>
      </c>
      <c r="E6396" s="47" t="s">
        <v>63</v>
      </c>
      <c r="F6396" s="47" t="s">
        <v>2252</v>
      </c>
      <c r="G6396" s="47" t="s">
        <v>97</v>
      </c>
      <c r="H6396" s="47" t="s">
        <v>2232</v>
      </c>
      <c r="I6396" s="47" t="n">
        <v>5</v>
      </c>
    </row>
    <row r="6397" customFormat="false" ht="15" hidden="false" customHeight="false" outlineLevel="0" collapsed="false">
      <c r="A6397" s="47" t="s">
        <v>8638</v>
      </c>
      <c r="B6397" s="47" t="s">
        <v>1556</v>
      </c>
      <c r="C6397" s="48" t="n">
        <v>46144</v>
      </c>
      <c r="D6397" s="47" t="s">
        <v>74</v>
      </c>
      <c r="E6397" s="47" t="s">
        <v>63</v>
      </c>
      <c r="F6397" s="47" t="s">
        <v>2255</v>
      </c>
      <c r="G6397" s="47" t="s">
        <v>97</v>
      </c>
      <c r="H6397" s="47" t="s">
        <v>2232</v>
      </c>
      <c r="I6397" s="47" t="n">
        <v>6</v>
      </c>
    </row>
    <row r="6398" customFormat="false" ht="15" hidden="false" customHeight="false" outlineLevel="0" collapsed="false">
      <c r="A6398" s="47" t="s">
        <v>8639</v>
      </c>
      <c r="B6398" s="47" t="s">
        <v>1556</v>
      </c>
      <c r="C6398" s="48" t="n">
        <v>46144</v>
      </c>
      <c r="D6398" s="47" t="s">
        <v>74</v>
      </c>
      <c r="E6398" s="47" t="s">
        <v>63</v>
      </c>
      <c r="F6398" s="47" t="s">
        <v>2260</v>
      </c>
      <c r="G6398" s="47" t="s">
        <v>97</v>
      </c>
      <c r="H6398" s="47" t="s">
        <v>2232</v>
      </c>
      <c r="I6398" s="47" t="n">
        <v>6</v>
      </c>
    </row>
    <row r="6399" customFormat="false" ht="15" hidden="false" customHeight="false" outlineLevel="0" collapsed="false">
      <c r="A6399" s="47" t="s">
        <v>8640</v>
      </c>
      <c r="B6399" s="47" t="s">
        <v>1556</v>
      </c>
      <c r="C6399" s="48" t="n">
        <v>46144</v>
      </c>
      <c r="D6399" s="47" t="s">
        <v>74</v>
      </c>
      <c r="E6399" s="47" t="s">
        <v>63</v>
      </c>
      <c r="F6399" s="47" t="s">
        <v>2252</v>
      </c>
      <c r="G6399" s="47" t="s">
        <v>97</v>
      </c>
      <c r="H6399" s="47" t="s">
        <v>2232</v>
      </c>
      <c r="I6399" s="47" t="n">
        <v>4</v>
      </c>
    </row>
    <row r="6400" customFormat="false" ht="15" hidden="false" customHeight="false" outlineLevel="0" collapsed="false">
      <c r="A6400" s="47" t="s">
        <v>8641</v>
      </c>
      <c r="B6400" s="47" t="s">
        <v>1557</v>
      </c>
      <c r="C6400" s="48" t="n">
        <v>46144</v>
      </c>
      <c r="D6400" s="47" t="s">
        <v>75</v>
      </c>
      <c r="E6400" s="47" t="s">
        <v>63</v>
      </c>
      <c r="F6400" s="47" t="s">
        <v>2260</v>
      </c>
      <c r="G6400" s="47" t="s">
        <v>93</v>
      </c>
      <c r="H6400" s="47" t="s">
        <v>2253</v>
      </c>
      <c r="I6400" s="47" t="n">
        <v>68</v>
      </c>
    </row>
    <row r="6401" customFormat="false" ht="15" hidden="false" customHeight="false" outlineLevel="0" collapsed="false">
      <c r="A6401" s="47" t="s">
        <v>8642</v>
      </c>
      <c r="B6401" s="47" t="s">
        <v>1557</v>
      </c>
      <c r="C6401" s="48" t="n">
        <v>46144</v>
      </c>
      <c r="D6401" s="47" t="s">
        <v>75</v>
      </c>
      <c r="E6401" s="47" t="s">
        <v>63</v>
      </c>
      <c r="F6401" s="47" t="s">
        <v>2260</v>
      </c>
      <c r="G6401" s="47" t="s">
        <v>93</v>
      </c>
      <c r="H6401" s="47" t="s">
        <v>2253</v>
      </c>
      <c r="I6401" s="47" t="n">
        <v>52</v>
      </c>
    </row>
    <row r="6402" customFormat="false" ht="15" hidden="false" customHeight="false" outlineLevel="0" collapsed="false">
      <c r="A6402" s="47" t="s">
        <v>8643</v>
      </c>
      <c r="B6402" s="47" t="s">
        <v>1557</v>
      </c>
      <c r="C6402" s="48" t="n">
        <v>46144</v>
      </c>
      <c r="D6402" s="47" t="s">
        <v>75</v>
      </c>
      <c r="E6402" s="47" t="s">
        <v>63</v>
      </c>
      <c r="F6402" s="47" t="s">
        <v>2252</v>
      </c>
      <c r="G6402" s="47" t="s">
        <v>97</v>
      </c>
      <c r="H6402" s="47" t="s">
        <v>2232</v>
      </c>
      <c r="I6402" s="47" t="n">
        <v>2</v>
      </c>
    </row>
    <row r="6403" customFormat="false" ht="15" hidden="false" customHeight="false" outlineLevel="0" collapsed="false">
      <c r="A6403" s="47" t="s">
        <v>8644</v>
      </c>
      <c r="B6403" s="47" t="s">
        <v>1557</v>
      </c>
      <c r="C6403" s="48" t="n">
        <v>46144</v>
      </c>
      <c r="D6403" s="47" t="s">
        <v>75</v>
      </c>
      <c r="E6403" s="47" t="s">
        <v>63</v>
      </c>
      <c r="F6403" s="47" t="s">
        <v>2255</v>
      </c>
      <c r="G6403" s="47" t="s">
        <v>97</v>
      </c>
      <c r="H6403" s="47" t="s">
        <v>2232</v>
      </c>
      <c r="I6403" s="47" t="n">
        <v>7</v>
      </c>
    </row>
    <row r="6404" customFormat="false" ht="15" hidden="false" customHeight="false" outlineLevel="0" collapsed="false">
      <c r="A6404" s="47" t="s">
        <v>8645</v>
      </c>
      <c r="B6404" s="47" t="s">
        <v>1557</v>
      </c>
      <c r="C6404" s="48" t="n">
        <v>46144</v>
      </c>
      <c r="D6404" s="47" t="s">
        <v>75</v>
      </c>
      <c r="E6404" s="47" t="s">
        <v>63</v>
      </c>
      <c r="F6404" s="47" t="s">
        <v>2252</v>
      </c>
      <c r="G6404" s="47" t="s">
        <v>97</v>
      </c>
      <c r="H6404" s="47" t="s">
        <v>2232</v>
      </c>
      <c r="I6404" s="47" t="n">
        <v>5</v>
      </c>
    </row>
    <row r="6405" customFormat="false" ht="15" hidden="false" customHeight="false" outlineLevel="0" collapsed="false">
      <c r="A6405" s="47" t="s">
        <v>8646</v>
      </c>
      <c r="B6405" s="47" t="s">
        <v>1557</v>
      </c>
      <c r="C6405" s="48" t="n">
        <v>46144</v>
      </c>
      <c r="D6405" s="47" t="s">
        <v>75</v>
      </c>
      <c r="E6405" s="47" t="s">
        <v>63</v>
      </c>
      <c r="F6405" s="47" t="s">
        <v>2255</v>
      </c>
      <c r="G6405" s="47" t="s">
        <v>97</v>
      </c>
      <c r="H6405" s="47" t="s">
        <v>2232</v>
      </c>
      <c r="I6405" s="47" t="n">
        <v>5</v>
      </c>
    </row>
    <row r="6406" customFormat="false" ht="15" hidden="false" customHeight="false" outlineLevel="0" collapsed="false">
      <c r="A6406" s="47" t="s">
        <v>8647</v>
      </c>
      <c r="B6406" s="47" t="s">
        <v>1558</v>
      </c>
      <c r="C6406" s="48" t="n">
        <v>46144</v>
      </c>
      <c r="D6406" s="47" t="s">
        <v>73</v>
      </c>
      <c r="E6406" s="47" t="s">
        <v>64</v>
      </c>
      <c r="F6406" s="47" t="s">
        <v>2280</v>
      </c>
      <c r="G6406" s="47" t="s">
        <v>97</v>
      </c>
      <c r="H6406" s="47" t="s">
        <v>2232</v>
      </c>
      <c r="I6406" s="47" t="n">
        <v>6</v>
      </c>
    </row>
    <row r="6407" customFormat="false" ht="15" hidden="false" customHeight="false" outlineLevel="0" collapsed="false">
      <c r="A6407" s="47" t="s">
        <v>8648</v>
      </c>
      <c r="B6407" s="47" t="s">
        <v>1558</v>
      </c>
      <c r="C6407" s="48" t="n">
        <v>46144</v>
      </c>
      <c r="D6407" s="47" t="s">
        <v>73</v>
      </c>
      <c r="E6407" s="47" t="s">
        <v>64</v>
      </c>
      <c r="F6407" s="47" t="s">
        <v>2280</v>
      </c>
      <c r="G6407" s="47" t="s">
        <v>97</v>
      </c>
      <c r="H6407" s="47" t="s">
        <v>2232</v>
      </c>
      <c r="I6407" s="47" t="n">
        <v>4</v>
      </c>
    </row>
    <row r="6408" customFormat="false" ht="15" hidden="false" customHeight="false" outlineLevel="0" collapsed="false">
      <c r="A6408" s="47" t="s">
        <v>8649</v>
      </c>
      <c r="B6408" s="47" t="s">
        <v>1558</v>
      </c>
      <c r="C6408" s="48" t="n">
        <v>46144</v>
      </c>
      <c r="D6408" s="47" t="s">
        <v>73</v>
      </c>
      <c r="E6408" s="47" t="s">
        <v>64</v>
      </c>
      <c r="F6408" s="47" t="s">
        <v>2280</v>
      </c>
      <c r="G6408" s="47" t="s">
        <v>97</v>
      </c>
      <c r="H6408" s="47" t="s">
        <v>2232</v>
      </c>
      <c r="I6408" s="47" t="n">
        <v>3</v>
      </c>
    </row>
    <row r="6409" customFormat="false" ht="15" hidden="false" customHeight="false" outlineLevel="0" collapsed="false">
      <c r="A6409" s="47" t="s">
        <v>8650</v>
      </c>
      <c r="B6409" s="47" t="s">
        <v>1560</v>
      </c>
      <c r="C6409" s="48" t="n">
        <v>46144</v>
      </c>
      <c r="D6409" s="47" t="s">
        <v>74</v>
      </c>
      <c r="E6409" s="47" t="s">
        <v>64</v>
      </c>
      <c r="F6409" s="47" t="s">
        <v>2278</v>
      </c>
      <c r="G6409" s="47" t="s">
        <v>93</v>
      </c>
      <c r="H6409" s="47" t="s">
        <v>2253</v>
      </c>
      <c r="I6409" s="47" t="n">
        <v>22</v>
      </c>
    </row>
    <row r="6410" customFormat="false" ht="15" hidden="false" customHeight="false" outlineLevel="0" collapsed="false">
      <c r="A6410" s="47" t="s">
        <v>8651</v>
      </c>
      <c r="B6410" s="47" t="s">
        <v>1560</v>
      </c>
      <c r="C6410" s="48" t="n">
        <v>46144</v>
      </c>
      <c r="D6410" s="47" t="s">
        <v>74</v>
      </c>
      <c r="E6410" s="47" t="s">
        <v>64</v>
      </c>
      <c r="F6410" s="47" t="s">
        <v>2278</v>
      </c>
      <c r="G6410" s="47" t="s">
        <v>97</v>
      </c>
      <c r="H6410" s="47" t="s">
        <v>2232</v>
      </c>
      <c r="I6410" s="47" t="n">
        <v>6</v>
      </c>
    </row>
    <row r="6411" customFormat="false" ht="15" hidden="false" customHeight="false" outlineLevel="0" collapsed="false">
      <c r="A6411" s="47" t="s">
        <v>8652</v>
      </c>
      <c r="B6411" s="47" t="s">
        <v>1561</v>
      </c>
      <c r="C6411" s="48" t="n">
        <v>46144</v>
      </c>
      <c r="D6411" s="47" t="s">
        <v>73</v>
      </c>
      <c r="E6411" s="47" t="s">
        <v>65</v>
      </c>
      <c r="F6411" s="47" t="s">
        <v>2284</v>
      </c>
      <c r="G6411" s="47" t="s">
        <v>95</v>
      </c>
      <c r="H6411" s="47" t="s">
        <v>2245</v>
      </c>
      <c r="I6411" s="47" t="n">
        <v>9</v>
      </c>
    </row>
    <row r="6412" customFormat="false" ht="15" hidden="false" customHeight="false" outlineLevel="0" collapsed="false">
      <c r="A6412" s="47" t="s">
        <v>8653</v>
      </c>
      <c r="B6412" s="47" t="s">
        <v>1561</v>
      </c>
      <c r="C6412" s="48" t="n">
        <v>46144</v>
      </c>
      <c r="D6412" s="47" t="s">
        <v>73</v>
      </c>
      <c r="E6412" s="47" t="s">
        <v>65</v>
      </c>
      <c r="F6412" s="47" t="s">
        <v>2284</v>
      </c>
      <c r="G6412" s="47" t="s">
        <v>97</v>
      </c>
      <c r="H6412" s="47" t="s">
        <v>2232</v>
      </c>
      <c r="I6412" s="47" t="n">
        <v>2</v>
      </c>
    </row>
    <row r="6413" customFormat="false" ht="15" hidden="false" customHeight="false" outlineLevel="0" collapsed="false">
      <c r="A6413" s="47" t="s">
        <v>8654</v>
      </c>
      <c r="B6413" s="47" t="s">
        <v>1561</v>
      </c>
      <c r="C6413" s="48" t="n">
        <v>46144</v>
      </c>
      <c r="D6413" s="47" t="s">
        <v>73</v>
      </c>
      <c r="E6413" s="47" t="s">
        <v>65</v>
      </c>
      <c r="F6413" s="47" t="s">
        <v>2289</v>
      </c>
      <c r="G6413" s="47" t="s">
        <v>97</v>
      </c>
      <c r="H6413" s="47" t="s">
        <v>2232</v>
      </c>
      <c r="I6413" s="47" t="n">
        <v>2</v>
      </c>
    </row>
    <row r="6414" customFormat="false" ht="15" hidden="false" customHeight="false" outlineLevel="0" collapsed="false">
      <c r="A6414" s="47" t="s">
        <v>8655</v>
      </c>
      <c r="B6414" s="47" t="s">
        <v>1561</v>
      </c>
      <c r="C6414" s="48" t="n">
        <v>46144</v>
      </c>
      <c r="D6414" s="47" t="s">
        <v>73</v>
      </c>
      <c r="E6414" s="47" t="s">
        <v>65</v>
      </c>
      <c r="F6414" s="47" t="s">
        <v>2284</v>
      </c>
      <c r="G6414" s="47" t="s">
        <v>97</v>
      </c>
      <c r="H6414" s="47" t="s">
        <v>2232</v>
      </c>
      <c r="I6414" s="47" t="n">
        <v>4</v>
      </c>
    </row>
    <row r="6415" customFormat="false" ht="15" hidden="false" customHeight="false" outlineLevel="0" collapsed="false">
      <c r="A6415" s="47" t="s">
        <v>8656</v>
      </c>
      <c r="B6415" s="47" t="s">
        <v>1561</v>
      </c>
      <c r="C6415" s="48" t="n">
        <v>46144</v>
      </c>
      <c r="D6415" s="47" t="s">
        <v>73</v>
      </c>
      <c r="E6415" s="47" t="s">
        <v>65</v>
      </c>
      <c r="F6415" s="47" t="s">
        <v>2289</v>
      </c>
      <c r="G6415" s="47" t="s">
        <v>97</v>
      </c>
      <c r="H6415" s="47" t="s">
        <v>2232</v>
      </c>
      <c r="I6415" s="47" t="n">
        <v>2</v>
      </c>
    </row>
    <row r="6416" customFormat="false" ht="15" hidden="false" customHeight="false" outlineLevel="0" collapsed="false">
      <c r="A6416" s="47" t="s">
        <v>8657</v>
      </c>
      <c r="B6416" s="47" t="s">
        <v>1561</v>
      </c>
      <c r="C6416" s="48" t="n">
        <v>46144</v>
      </c>
      <c r="D6416" s="47" t="s">
        <v>73</v>
      </c>
      <c r="E6416" s="47" t="s">
        <v>65</v>
      </c>
      <c r="F6416" s="47" t="s">
        <v>2284</v>
      </c>
      <c r="G6416" s="47" t="s">
        <v>97</v>
      </c>
      <c r="H6416" s="47" t="s">
        <v>2232</v>
      </c>
      <c r="I6416" s="47" t="n">
        <v>3</v>
      </c>
    </row>
    <row r="6417" customFormat="false" ht="15" hidden="false" customHeight="false" outlineLevel="0" collapsed="false">
      <c r="A6417" s="47" t="s">
        <v>8658</v>
      </c>
      <c r="B6417" s="47" t="s">
        <v>1561</v>
      </c>
      <c r="C6417" s="48" t="n">
        <v>46144</v>
      </c>
      <c r="D6417" s="47" t="s">
        <v>73</v>
      </c>
      <c r="E6417" s="47" t="s">
        <v>65</v>
      </c>
      <c r="F6417" s="47" t="s">
        <v>2284</v>
      </c>
      <c r="G6417" s="47" t="s">
        <v>97</v>
      </c>
      <c r="H6417" s="47" t="s">
        <v>2232</v>
      </c>
      <c r="I6417" s="47" t="n">
        <v>3</v>
      </c>
    </row>
    <row r="6418" customFormat="false" ht="15" hidden="false" customHeight="false" outlineLevel="0" collapsed="false">
      <c r="A6418" s="47" t="s">
        <v>8659</v>
      </c>
      <c r="B6418" s="47" t="s">
        <v>1561</v>
      </c>
      <c r="C6418" s="48" t="n">
        <v>46144</v>
      </c>
      <c r="D6418" s="47" t="s">
        <v>73</v>
      </c>
      <c r="E6418" s="47" t="s">
        <v>65</v>
      </c>
      <c r="F6418" s="47" t="s">
        <v>2289</v>
      </c>
      <c r="G6418" s="47" t="s">
        <v>97</v>
      </c>
      <c r="H6418" s="47" t="s">
        <v>2232</v>
      </c>
      <c r="I6418" s="47" t="n">
        <v>6</v>
      </c>
    </row>
    <row r="6419" customFormat="false" ht="15" hidden="false" customHeight="false" outlineLevel="0" collapsed="false">
      <c r="A6419" s="47" t="s">
        <v>8660</v>
      </c>
      <c r="B6419" s="47" t="s">
        <v>1561</v>
      </c>
      <c r="C6419" s="48" t="n">
        <v>46144</v>
      </c>
      <c r="D6419" s="47" t="s">
        <v>73</v>
      </c>
      <c r="E6419" s="47" t="s">
        <v>65</v>
      </c>
      <c r="F6419" s="47" t="s">
        <v>2289</v>
      </c>
      <c r="G6419" s="47" t="s">
        <v>97</v>
      </c>
      <c r="H6419" s="47" t="s">
        <v>2232</v>
      </c>
      <c r="I6419" s="47" t="n">
        <v>4</v>
      </c>
    </row>
    <row r="6420" customFormat="false" ht="15" hidden="false" customHeight="false" outlineLevel="0" collapsed="false">
      <c r="A6420" s="47" t="s">
        <v>8661</v>
      </c>
      <c r="B6420" s="47" t="s">
        <v>1563</v>
      </c>
      <c r="C6420" s="48" t="n">
        <v>46144</v>
      </c>
      <c r="D6420" s="47" t="s">
        <v>74</v>
      </c>
      <c r="E6420" s="47" t="s">
        <v>65</v>
      </c>
      <c r="F6420" s="47" t="s">
        <v>2284</v>
      </c>
      <c r="G6420" s="47" t="s">
        <v>95</v>
      </c>
      <c r="H6420" s="47" t="s">
        <v>2245</v>
      </c>
      <c r="I6420" s="47" t="n">
        <v>13</v>
      </c>
    </row>
    <row r="6421" customFormat="false" ht="15" hidden="false" customHeight="false" outlineLevel="0" collapsed="false">
      <c r="A6421" s="47" t="s">
        <v>8662</v>
      </c>
      <c r="B6421" s="47" t="s">
        <v>1563</v>
      </c>
      <c r="C6421" s="48" t="n">
        <v>46144</v>
      </c>
      <c r="D6421" s="47" t="s">
        <v>74</v>
      </c>
      <c r="E6421" s="47" t="s">
        <v>65</v>
      </c>
      <c r="F6421" s="47" t="s">
        <v>2284</v>
      </c>
      <c r="G6421" s="47" t="s">
        <v>95</v>
      </c>
      <c r="H6421" s="47" t="s">
        <v>2245</v>
      </c>
      <c r="I6421" s="47" t="n">
        <v>24</v>
      </c>
    </row>
    <row r="6422" customFormat="false" ht="15" hidden="false" customHeight="false" outlineLevel="0" collapsed="false">
      <c r="A6422" s="47" t="s">
        <v>8663</v>
      </c>
      <c r="B6422" s="47" t="s">
        <v>1563</v>
      </c>
      <c r="C6422" s="48" t="n">
        <v>46144</v>
      </c>
      <c r="D6422" s="47" t="s">
        <v>74</v>
      </c>
      <c r="E6422" s="47" t="s">
        <v>65</v>
      </c>
      <c r="F6422" s="47" t="s">
        <v>2284</v>
      </c>
      <c r="G6422" s="47" t="s">
        <v>97</v>
      </c>
      <c r="H6422" s="47" t="s">
        <v>2232</v>
      </c>
      <c r="I6422" s="47" t="n">
        <v>2</v>
      </c>
    </row>
    <row r="6423" customFormat="false" ht="15" hidden="false" customHeight="false" outlineLevel="0" collapsed="false">
      <c r="A6423" s="47" t="s">
        <v>8664</v>
      </c>
      <c r="B6423" s="47" t="s">
        <v>1563</v>
      </c>
      <c r="C6423" s="48" t="n">
        <v>46144</v>
      </c>
      <c r="D6423" s="47" t="s">
        <v>74</v>
      </c>
      <c r="E6423" s="47" t="s">
        <v>65</v>
      </c>
      <c r="F6423" s="47" t="s">
        <v>2289</v>
      </c>
      <c r="G6423" s="47" t="s">
        <v>97</v>
      </c>
      <c r="H6423" s="47" t="s">
        <v>2232</v>
      </c>
      <c r="I6423" s="47" t="n">
        <v>4</v>
      </c>
    </row>
    <row r="6424" customFormat="false" ht="15" hidden="false" customHeight="false" outlineLevel="0" collapsed="false">
      <c r="A6424" s="47" t="s">
        <v>8665</v>
      </c>
      <c r="B6424" s="47" t="s">
        <v>1563</v>
      </c>
      <c r="C6424" s="48" t="n">
        <v>46144</v>
      </c>
      <c r="D6424" s="47" t="s">
        <v>74</v>
      </c>
      <c r="E6424" s="47" t="s">
        <v>65</v>
      </c>
      <c r="F6424" s="47" t="s">
        <v>2284</v>
      </c>
      <c r="G6424" s="47" t="s">
        <v>97</v>
      </c>
      <c r="H6424" s="47" t="s">
        <v>2232</v>
      </c>
      <c r="I6424" s="47" t="n">
        <v>2</v>
      </c>
    </row>
    <row r="6425" customFormat="false" ht="15" hidden="false" customHeight="false" outlineLevel="0" collapsed="false">
      <c r="A6425" s="47" t="s">
        <v>8666</v>
      </c>
      <c r="B6425" s="47" t="s">
        <v>1563</v>
      </c>
      <c r="C6425" s="48" t="n">
        <v>46144</v>
      </c>
      <c r="D6425" s="47" t="s">
        <v>74</v>
      </c>
      <c r="E6425" s="47" t="s">
        <v>65</v>
      </c>
      <c r="F6425" s="47" t="s">
        <v>2289</v>
      </c>
      <c r="G6425" s="47" t="s">
        <v>97</v>
      </c>
      <c r="H6425" s="47" t="s">
        <v>2232</v>
      </c>
      <c r="I6425" s="47" t="n">
        <v>4</v>
      </c>
    </row>
    <row r="6426" customFormat="false" ht="15" hidden="false" customHeight="false" outlineLevel="0" collapsed="false">
      <c r="A6426" s="47" t="s">
        <v>8667</v>
      </c>
      <c r="B6426" s="47" t="s">
        <v>1563</v>
      </c>
      <c r="C6426" s="48" t="n">
        <v>46144</v>
      </c>
      <c r="D6426" s="47" t="s">
        <v>74</v>
      </c>
      <c r="E6426" s="47" t="s">
        <v>65</v>
      </c>
      <c r="F6426" s="47" t="s">
        <v>2289</v>
      </c>
      <c r="G6426" s="47" t="s">
        <v>97</v>
      </c>
      <c r="H6426" s="47" t="s">
        <v>2232</v>
      </c>
      <c r="I6426" s="47" t="n">
        <v>3</v>
      </c>
    </row>
    <row r="6427" customFormat="false" ht="15" hidden="false" customHeight="false" outlineLevel="0" collapsed="false">
      <c r="A6427" s="47" t="s">
        <v>8668</v>
      </c>
      <c r="B6427" s="47" t="s">
        <v>1563</v>
      </c>
      <c r="C6427" s="48" t="n">
        <v>46144</v>
      </c>
      <c r="D6427" s="47" t="s">
        <v>74</v>
      </c>
      <c r="E6427" s="47" t="s">
        <v>65</v>
      </c>
      <c r="F6427" s="47" t="s">
        <v>2289</v>
      </c>
      <c r="G6427" s="47" t="s">
        <v>97</v>
      </c>
      <c r="H6427" s="47" t="s">
        <v>2232</v>
      </c>
      <c r="I6427" s="47" t="n">
        <v>4</v>
      </c>
    </row>
    <row r="6428" customFormat="false" ht="15" hidden="false" customHeight="false" outlineLevel="0" collapsed="false">
      <c r="A6428" s="47" t="s">
        <v>8669</v>
      </c>
      <c r="B6428" s="47" t="s">
        <v>1563</v>
      </c>
      <c r="C6428" s="48" t="n">
        <v>46144</v>
      </c>
      <c r="D6428" s="47" t="s">
        <v>74</v>
      </c>
      <c r="E6428" s="47" t="s">
        <v>65</v>
      </c>
      <c r="F6428" s="47" t="s">
        <v>2289</v>
      </c>
      <c r="G6428" s="47" t="s">
        <v>97</v>
      </c>
      <c r="H6428" s="47" t="s">
        <v>2232</v>
      </c>
      <c r="I6428" s="47" t="n">
        <v>4</v>
      </c>
    </row>
    <row r="6429" customFormat="false" ht="15" hidden="false" customHeight="false" outlineLevel="0" collapsed="false">
      <c r="A6429" s="47" t="s">
        <v>8670</v>
      </c>
      <c r="B6429" s="47" t="s">
        <v>1563</v>
      </c>
      <c r="C6429" s="48" t="n">
        <v>46144</v>
      </c>
      <c r="D6429" s="47" t="s">
        <v>74</v>
      </c>
      <c r="E6429" s="47" t="s">
        <v>65</v>
      </c>
      <c r="F6429" s="47" t="s">
        <v>2284</v>
      </c>
      <c r="G6429" s="47" t="s">
        <v>97</v>
      </c>
      <c r="H6429" s="47" t="s">
        <v>2232</v>
      </c>
      <c r="I6429" s="47" t="n">
        <v>4</v>
      </c>
    </row>
    <row r="6430" customFormat="false" ht="15" hidden="false" customHeight="false" outlineLevel="0" collapsed="false">
      <c r="A6430" s="47" t="s">
        <v>8671</v>
      </c>
      <c r="B6430" s="47" t="s">
        <v>1564</v>
      </c>
      <c r="C6430" s="48" t="n">
        <v>46144</v>
      </c>
      <c r="D6430" s="47" t="s">
        <v>75</v>
      </c>
      <c r="E6430" s="47" t="s">
        <v>65</v>
      </c>
      <c r="F6430" s="47" t="s">
        <v>2289</v>
      </c>
      <c r="G6430" s="47" t="s">
        <v>93</v>
      </c>
      <c r="H6430" s="47" t="s">
        <v>2253</v>
      </c>
      <c r="I6430" s="47" t="n">
        <v>39</v>
      </c>
    </row>
    <row r="6431" customFormat="false" ht="15" hidden="false" customHeight="false" outlineLevel="0" collapsed="false">
      <c r="A6431" s="47" t="s">
        <v>8672</v>
      </c>
      <c r="B6431" s="47" t="s">
        <v>1564</v>
      </c>
      <c r="C6431" s="48" t="n">
        <v>46144</v>
      </c>
      <c r="D6431" s="47" t="s">
        <v>75</v>
      </c>
      <c r="E6431" s="47" t="s">
        <v>65</v>
      </c>
      <c r="F6431" s="47" t="s">
        <v>2284</v>
      </c>
      <c r="G6431" s="47" t="s">
        <v>97</v>
      </c>
      <c r="H6431" s="47" t="s">
        <v>2232</v>
      </c>
      <c r="I6431" s="47" t="n">
        <v>6</v>
      </c>
    </row>
    <row r="6432" customFormat="false" ht="15" hidden="false" customHeight="false" outlineLevel="0" collapsed="false">
      <c r="A6432" s="47" t="s">
        <v>8673</v>
      </c>
      <c r="B6432" s="47" t="s">
        <v>1564</v>
      </c>
      <c r="C6432" s="48" t="n">
        <v>46144</v>
      </c>
      <c r="D6432" s="47" t="s">
        <v>75</v>
      </c>
      <c r="E6432" s="47" t="s">
        <v>65</v>
      </c>
      <c r="F6432" s="47" t="s">
        <v>2284</v>
      </c>
      <c r="G6432" s="47" t="s">
        <v>97</v>
      </c>
      <c r="H6432" s="47" t="s">
        <v>2232</v>
      </c>
      <c r="I6432" s="47" t="n">
        <v>6</v>
      </c>
    </row>
    <row r="6433" customFormat="false" ht="15" hidden="false" customHeight="false" outlineLevel="0" collapsed="false">
      <c r="A6433" s="47" t="s">
        <v>8674</v>
      </c>
      <c r="B6433" s="47" t="s">
        <v>1564</v>
      </c>
      <c r="C6433" s="48" t="n">
        <v>46144</v>
      </c>
      <c r="D6433" s="47" t="s">
        <v>75</v>
      </c>
      <c r="E6433" s="47" t="s">
        <v>65</v>
      </c>
      <c r="F6433" s="47" t="s">
        <v>2284</v>
      </c>
      <c r="G6433" s="47" t="s">
        <v>97</v>
      </c>
      <c r="H6433" s="47" t="s">
        <v>2232</v>
      </c>
      <c r="I6433" s="47" t="n">
        <v>4</v>
      </c>
    </row>
    <row r="6434" customFormat="false" ht="15" hidden="false" customHeight="false" outlineLevel="0" collapsed="false">
      <c r="A6434" s="47" t="s">
        <v>8675</v>
      </c>
      <c r="B6434" s="47" t="s">
        <v>1564</v>
      </c>
      <c r="C6434" s="48" t="n">
        <v>46144</v>
      </c>
      <c r="D6434" s="47" t="s">
        <v>75</v>
      </c>
      <c r="E6434" s="47" t="s">
        <v>65</v>
      </c>
      <c r="F6434" s="47" t="s">
        <v>2289</v>
      </c>
      <c r="G6434" s="47" t="s">
        <v>97</v>
      </c>
      <c r="H6434" s="47" t="s">
        <v>2232</v>
      </c>
      <c r="I6434" s="47" t="n">
        <v>5</v>
      </c>
    </row>
    <row r="6435" customFormat="false" ht="15" hidden="false" customHeight="false" outlineLevel="0" collapsed="false">
      <c r="A6435" s="47" t="s">
        <v>8676</v>
      </c>
      <c r="B6435" s="47" t="s">
        <v>1564</v>
      </c>
      <c r="C6435" s="48" t="n">
        <v>46144</v>
      </c>
      <c r="D6435" s="47" t="s">
        <v>75</v>
      </c>
      <c r="E6435" s="47" t="s">
        <v>65</v>
      </c>
      <c r="F6435" s="47" t="s">
        <v>2289</v>
      </c>
      <c r="G6435" s="47" t="s">
        <v>97</v>
      </c>
      <c r="H6435" s="47" t="s">
        <v>2232</v>
      </c>
      <c r="I6435" s="47" t="n">
        <v>3</v>
      </c>
    </row>
    <row r="6436" customFormat="false" ht="15" hidden="false" customHeight="false" outlineLevel="0" collapsed="false">
      <c r="A6436" s="47" t="s">
        <v>8677</v>
      </c>
      <c r="B6436" s="47" t="s">
        <v>1564</v>
      </c>
      <c r="C6436" s="48" t="n">
        <v>46144</v>
      </c>
      <c r="D6436" s="47" t="s">
        <v>75</v>
      </c>
      <c r="E6436" s="47" t="s">
        <v>65</v>
      </c>
      <c r="F6436" s="47" t="s">
        <v>2284</v>
      </c>
      <c r="G6436" s="47" t="s">
        <v>97</v>
      </c>
      <c r="H6436" s="47" t="s">
        <v>2232</v>
      </c>
      <c r="I6436" s="47" t="n">
        <v>5</v>
      </c>
    </row>
    <row r="6437" customFormat="false" ht="15" hidden="false" customHeight="false" outlineLevel="0" collapsed="false">
      <c r="A6437" s="47" t="s">
        <v>8678</v>
      </c>
      <c r="B6437" s="47" t="s">
        <v>1564</v>
      </c>
      <c r="C6437" s="48" t="n">
        <v>46144</v>
      </c>
      <c r="D6437" s="47" t="s">
        <v>75</v>
      </c>
      <c r="E6437" s="47" t="s">
        <v>65</v>
      </c>
      <c r="F6437" s="47" t="s">
        <v>2284</v>
      </c>
      <c r="G6437" s="47" t="s">
        <v>97</v>
      </c>
      <c r="H6437" s="47" t="s">
        <v>2232</v>
      </c>
      <c r="I6437" s="47" t="n">
        <v>3</v>
      </c>
    </row>
    <row r="6438" customFormat="false" ht="15" hidden="false" customHeight="false" outlineLevel="0" collapsed="false">
      <c r="A6438" s="47" t="s">
        <v>8679</v>
      </c>
      <c r="B6438" s="47" t="s">
        <v>1564</v>
      </c>
      <c r="C6438" s="48" t="n">
        <v>46144</v>
      </c>
      <c r="D6438" s="47" t="s">
        <v>75</v>
      </c>
      <c r="E6438" s="47" t="s">
        <v>65</v>
      </c>
      <c r="F6438" s="47" t="s">
        <v>2289</v>
      </c>
      <c r="G6438" s="47" t="s">
        <v>97</v>
      </c>
      <c r="H6438" s="47" t="s">
        <v>2232</v>
      </c>
      <c r="I6438" s="47" t="n">
        <v>4</v>
      </c>
    </row>
    <row r="6439" customFormat="false" ht="15" hidden="false" customHeight="false" outlineLevel="0" collapsed="false">
      <c r="A6439" s="47" t="s">
        <v>8680</v>
      </c>
      <c r="B6439" s="47" t="s">
        <v>1564</v>
      </c>
      <c r="C6439" s="48" t="n">
        <v>46144</v>
      </c>
      <c r="D6439" s="47" t="s">
        <v>75</v>
      </c>
      <c r="E6439" s="47" t="s">
        <v>65</v>
      </c>
      <c r="F6439" s="47" t="s">
        <v>2284</v>
      </c>
      <c r="G6439" s="47" t="s">
        <v>97</v>
      </c>
      <c r="H6439" s="47" t="s">
        <v>2232</v>
      </c>
      <c r="I6439" s="47" t="n">
        <v>6</v>
      </c>
    </row>
    <row r="6440" customFormat="false" ht="15" hidden="false" customHeight="false" outlineLevel="0" collapsed="false">
      <c r="A6440" s="47" t="s">
        <v>8681</v>
      </c>
      <c r="B6440" s="47" t="s">
        <v>1565</v>
      </c>
      <c r="C6440" s="48" t="n">
        <v>46146</v>
      </c>
      <c r="D6440" s="47" t="s">
        <v>73</v>
      </c>
      <c r="E6440" s="47" t="s">
        <v>62</v>
      </c>
      <c r="F6440" s="47" t="s">
        <v>2228</v>
      </c>
      <c r="G6440" s="47" t="s">
        <v>95</v>
      </c>
      <c r="H6440" s="47" t="s">
        <v>2245</v>
      </c>
      <c r="I6440" s="47" t="n">
        <v>23</v>
      </c>
    </row>
    <row r="6441" customFormat="false" ht="15" hidden="false" customHeight="false" outlineLevel="0" collapsed="false">
      <c r="A6441" s="47" t="s">
        <v>8682</v>
      </c>
      <c r="B6441" s="47" t="s">
        <v>1565</v>
      </c>
      <c r="C6441" s="48" t="n">
        <v>46146</v>
      </c>
      <c r="D6441" s="47" t="s">
        <v>73</v>
      </c>
      <c r="E6441" s="47" t="s">
        <v>62</v>
      </c>
      <c r="F6441" s="47" t="s">
        <v>2228</v>
      </c>
      <c r="G6441" s="47" t="s">
        <v>97</v>
      </c>
      <c r="H6441" s="47" t="s">
        <v>2232</v>
      </c>
      <c r="I6441" s="47" t="n">
        <v>4</v>
      </c>
    </row>
    <row r="6442" customFormat="false" ht="15" hidden="false" customHeight="false" outlineLevel="0" collapsed="false">
      <c r="A6442" s="47" t="s">
        <v>8683</v>
      </c>
      <c r="B6442" s="47" t="s">
        <v>1565</v>
      </c>
      <c r="C6442" s="48" t="n">
        <v>46146</v>
      </c>
      <c r="D6442" s="47" t="s">
        <v>73</v>
      </c>
      <c r="E6442" s="47" t="s">
        <v>62</v>
      </c>
      <c r="F6442" s="47" t="s">
        <v>2228</v>
      </c>
      <c r="G6442" s="47" t="s">
        <v>97</v>
      </c>
      <c r="H6442" s="47" t="s">
        <v>2232</v>
      </c>
      <c r="I6442" s="47" t="n">
        <v>5</v>
      </c>
    </row>
    <row r="6443" customFormat="false" ht="15" hidden="false" customHeight="false" outlineLevel="0" collapsed="false">
      <c r="A6443" s="47" t="s">
        <v>8684</v>
      </c>
      <c r="B6443" s="47" t="s">
        <v>1565</v>
      </c>
      <c r="C6443" s="48" t="n">
        <v>46146</v>
      </c>
      <c r="D6443" s="47" t="s">
        <v>73</v>
      </c>
      <c r="E6443" s="47" t="s">
        <v>62</v>
      </c>
      <c r="F6443" s="47" t="s">
        <v>2231</v>
      </c>
      <c r="G6443" s="47" t="s">
        <v>97</v>
      </c>
      <c r="H6443" s="47" t="s">
        <v>2232</v>
      </c>
      <c r="I6443" s="47" t="n">
        <v>3</v>
      </c>
    </row>
    <row r="6444" customFormat="false" ht="15" hidden="false" customHeight="false" outlineLevel="0" collapsed="false">
      <c r="A6444" s="47" t="s">
        <v>8685</v>
      </c>
      <c r="B6444" s="47" t="s">
        <v>1566</v>
      </c>
      <c r="C6444" s="48" t="n">
        <v>46146</v>
      </c>
      <c r="D6444" s="47" t="s">
        <v>74</v>
      </c>
      <c r="E6444" s="47" t="s">
        <v>62</v>
      </c>
      <c r="F6444" s="47" t="s">
        <v>2228</v>
      </c>
      <c r="G6444" s="47" t="s">
        <v>93</v>
      </c>
      <c r="H6444" s="47" t="s">
        <v>2253</v>
      </c>
      <c r="I6444" s="47" t="n">
        <v>78</v>
      </c>
    </row>
    <row r="6445" customFormat="false" ht="15" hidden="false" customHeight="false" outlineLevel="0" collapsed="false">
      <c r="A6445" s="47" t="s">
        <v>8686</v>
      </c>
      <c r="B6445" s="47" t="s">
        <v>1566</v>
      </c>
      <c r="C6445" s="48" t="n">
        <v>46146</v>
      </c>
      <c r="D6445" s="47" t="s">
        <v>74</v>
      </c>
      <c r="E6445" s="47" t="s">
        <v>62</v>
      </c>
      <c r="F6445" s="47" t="s">
        <v>2228</v>
      </c>
      <c r="G6445" s="47" t="s">
        <v>95</v>
      </c>
      <c r="H6445" s="47" t="s">
        <v>2245</v>
      </c>
      <c r="I6445" s="47" t="n">
        <v>15</v>
      </c>
    </row>
    <row r="6446" customFormat="false" ht="15" hidden="false" customHeight="false" outlineLevel="0" collapsed="false">
      <c r="A6446" s="47" t="s">
        <v>8687</v>
      </c>
      <c r="B6446" s="47" t="s">
        <v>1566</v>
      </c>
      <c r="C6446" s="48" t="n">
        <v>46146</v>
      </c>
      <c r="D6446" s="47" t="s">
        <v>74</v>
      </c>
      <c r="E6446" s="47" t="s">
        <v>62</v>
      </c>
      <c r="F6446" s="47" t="s">
        <v>2228</v>
      </c>
      <c r="G6446" s="47" t="s">
        <v>97</v>
      </c>
      <c r="H6446" s="47" t="s">
        <v>2232</v>
      </c>
      <c r="I6446" s="47" t="n">
        <v>2</v>
      </c>
    </row>
    <row r="6447" customFormat="false" ht="15" hidden="false" customHeight="false" outlineLevel="0" collapsed="false">
      <c r="A6447" s="47" t="s">
        <v>8688</v>
      </c>
      <c r="B6447" s="47" t="s">
        <v>1566</v>
      </c>
      <c r="C6447" s="48" t="n">
        <v>46146</v>
      </c>
      <c r="D6447" s="47" t="s">
        <v>74</v>
      </c>
      <c r="E6447" s="47" t="s">
        <v>62</v>
      </c>
      <c r="F6447" s="47" t="s">
        <v>2231</v>
      </c>
      <c r="G6447" s="47" t="s">
        <v>97</v>
      </c>
      <c r="H6447" s="47" t="s">
        <v>2232</v>
      </c>
      <c r="I6447" s="47" t="n">
        <v>6</v>
      </c>
    </row>
    <row r="6448" customFormat="false" ht="15" hidden="false" customHeight="false" outlineLevel="0" collapsed="false">
      <c r="A6448" s="47" t="s">
        <v>8689</v>
      </c>
      <c r="B6448" s="47" t="s">
        <v>1566</v>
      </c>
      <c r="C6448" s="48" t="n">
        <v>46146</v>
      </c>
      <c r="D6448" s="47" t="s">
        <v>74</v>
      </c>
      <c r="E6448" s="47" t="s">
        <v>62</v>
      </c>
      <c r="F6448" s="47" t="s">
        <v>2231</v>
      </c>
      <c r="G6448" s="47" t="s">
        <v>97</v>
      </c>
      <c r="H6448" s="47" t="s">
        <v>2232</v>
      </c>
      <c r="I6448" s="47" t="n">
        <v>7</v>
      </c>
    </row>
    <row r="6449" customFormat="false" ht="15" hidden="false" customHeight="false" outlineLevel="0" collapsed="false">
      <c r="A6449" s="47" t="s">
        <v>8690</v>
      </c>
      <c r="B6449" s="47" t="s">
        <v>1566</v>
      </c>
      <c r="C6449" s="48" t="n">
        <v>46146</v>
      </c>
      <c r="D6449" s="47" t="s">
        <v>74</v>
      </c>
      <c r="E6449" s="47" t="s">
        <v>62</v>
      </c>
      <c r="F6449" s="47" t="s">
        <v>2228</v>
      </c>
      <c r="G6449" s="47" t="s">
        <v>97</v>
      </c>
      <c r="H6449" s="47" t="s">
        <v>2232</v>
      </c>
      <c r="I6449" s="47" t="n">
        <v>3</v>
      </c>
    </row>
    <row r="6450" customFormat="false" ht="15" hidden="false" customHeight="false" outlineLevel="0" collapsed="false">
      <c r="A6450" s="47" t="s">
        <v>8691</v>
      </c>
      <c r="B6450" s="47" t="s">
        <v>1566</v>
      </c>
      <c r="C6450" s="48" t="n">
        <v>46146</v>
      </c>
      <c r="D6450" s="47" t="s">
        <v>74</v>
      </c>
      <c r="E6450" s="47" t="s">
        <v>62</v>
      </c>
      <c r="F6450" s="47" t="s">
        <v>2231</v>
      </c>
      <c r="G6450" s="47" t="s">
        <v>97</v>
      </c>
      <c r="H6450" s="47" t="s">
        <v>2232</v>
      </c>
      <c r="I6450" s="47" t="n">
        <v>5</v>
      </c>
    </row>
    <row r="6451" customFormat="false" ht="15" hidden="false" customHeight="false" outlineLevel="0" collapsed="false">
      <c r="A6451" s="47" t="s">
        <v>8692</v>
      </c>
      <c r="B6451" s="47" t="s">
        <v>1566</v>
      </c>
      <c r="C6451" s="48" t="n">
        <v>46146</v>
      </c>
      <c r="D6451" s="47" t="s">
        <v>74</v>
      </c>
      <c r="E6451" s="47" t="s">
        <v>62</v>
      </c>
      <c r="F6451" s="47" t="s">
        <v>2231</v>
      </c>
      <c r="G6451" s="47" t="s">
        <v>97</v>
      </c>
      <c r="H6451" s="47" t="s">
        <v>2232</v>
      </c>
      <c r="I6451" s="47" t="n">
        <v>3</v>
      </c>
    </row>
    <row r="6452" customFormat="false" ht="15" hidden="false" customHeight="false" outlineLevel="0" collapsed="false">
      <c r="A6452" s="47" t="s">
        <v>8693</v>
      </c>
      <c r="B6452" s="47" t="s">
        <v>1566</v>
      </c>
      <c r="C6452" s="48" t="n">
        <v>46146</v>
      </c>
      <c r="D6452" s="47" t="s">
        <v>74</v>
      </c>
      <c r="E6452" s="47" t="s">
        <v>62</v>
      </c>
      <c r="F6452" s="47" t="s">
        <v>2228</v>
      </c>
      <c r="G6452" s="47" t="s">
        <v>97</v>
      </c>
      <c r="H6452" s="47" t="s">
        <v>2232</v>
      </c>
      <c r="I6452" s="47" t="n">
        <v>5</v>
      </c>
    </row>
    <row r="6453" customFormat="false" ht="15" hidden="false" customHeight="false" outlineLevel="0" collapsed="false">
      <c r="A6453" s="47" t="s">
        <v>8694</v>
      </c>
      <c r="B6453" s="47" t="s">
        <v>1567</v>
      </c>
      <c r="C6453" s="48" t="n">
        <v>46146</v>
      </c>
      <c r="D6453" s="47" t="s">
        <v>75</v>
      </c>
      <c r="E6453" s="47" t="s">
        <v>62</v>
      </c>
      <c r="F6453" s="47" t="s">
        <v>2231</v>
      </c>
      <c r="G6453" s="47" t="s">
        <v>97</v>
      </c>
      <c r="H6453" s="47" t="s">
        <v>2232</v>
      </c>
      <c r="I6453" s="47" t="n">
        <v>6</v>
      </c>
    </row>
    <row r="6454" customFormat="false" ht="15" hidden="false" customHeight="false" outlineLevel="0" collapsed="false">
      <c r="A6454" s="47" t="s">
        <v>8695</v>
      </c>
      <c r="B6454" s="47" t="s">
        <v>1567</v>
      </c>
      <c r="C6454" s="48" t="n">
        <v>46146</v>
      </c>
      <c r="D6454" s="47" t="s">
        <v>75</v>
      </c>
      <c r="E6454" s="47" t="s">
        <v>62</v>
      </c>
      <c r="F6454" s="47" t="s">
        <v>2228</v>
      </c>
      <c r="G6454" s="47" t="s">
        <v>97</v>
      </c>
      <c r="H6454" s="47" t="s">
        <v>2232</v>
      </c>
      <c r="I6454" s="47" t="n">
        <v>6</v>
      </c>
    </row>
    <row r="6455" customFormat="false" ht="15" hidden="false" customHeight="false" outlineLevel="0" collapsed="false">
      <c r="A6455" s="47" t="s">
        <v>8696</v>
      </c>
      <c r="B6455" s="47" t="s">
        <v>1567</v>
      </c>
      <c r="C6455" s="48" t="n">
        <v>46146</v>
      </c>
      <c r="D6455" s="47" t="s">
        <v>75</v>
      </c>
      <c r="E6455" s="47" t="s">
        <v>62</v>
      </c>
      <c r="F6455" s="47" t="s">
        <v>2231</v>
      </c>
      <c r="G6455" s="47" t="s">
        <v>97</v>
      </c>
      <c r="H6455" s="47" t="s">
        <v>2232</v>
      </c>
      <c r="I6455" s="47" t="n">
        <v>3</v>
      </c>
    </row>
    <row r="6456" customFormat="false" ht="15" hidden="false" customHeight="false" outlineLevel="0" collapsed="false">
      <c r="A6456" s="47" t="s">
        <v>8697</v>
      </c>
      <c r="B6456" s="47" t="s">
        <v>1567</v>
      </c>
      <c r="C6456" s="48" t="n">
        <v>46146</v>
      </c>
      <c r="D6456" s="47" t="s">
        <v>75</v>
      </c>
      <c r="E6456" s="47" t="s">
        <v>62</v>
      </c>
      <c r="F6456" s="47" t="s">
        <v>2317</v>
      </c>
      <c r="G6456" s="47" t="s">
        <v>97</v>
      </c>
      <c r="H6456" s="47" t="s">
        <v>2232</v>
      </c>
      <c r="I6456" s="47" t="n">
        <v>4</v>
      </c>
    </row>
    <row r="6457" customFormat="false" ht="15" hidden="false" customHeight="false" outlineLevel="0" collapsed="false">
      <c r="A6457" s="47" t="s">
        <v>8698</v>
      </c>
      <c r="B6457" s="47" t="s">
        <v>1567</v>
      </c>
      <c r="C6457" s="48" t="n">
        <v>46146</v>
      </c>
      <c r="D6457" s="47" t="s">
        <v>75</v>
      </c>
      <c r="E6457" s="47" t="s">
        <v>62</v>
      </c>
      <c r="F6457" s="47" t="s">
        <v>2228</v>
      </c>
      <c r="G6457" s="47" t="s">
        <v>97</v>
      </c>
      <c r="H6457" s="47" t="s">
        <v>2232</v>
      </c>
      <c r="I6457" s="47" t="n">
        <v>6</v>
      </c>
    </row>
    <row r="6458" customFormat="false" ht="15" hidden="false" customHeight="false" outlineLevel="0" collapsed="false">
      <c r="A6458" s="47" t="s">
        <v>8699</v>
      </c>
      <c r="B6458" s="47" t="s">
        <v>1568</v>
      </c>
      <c r="C6458" s="48" t="n">
        <v>46146</v>
      </c>
      <c r="D6458" s="47" t="s">
        <v>73</v>
      </c>
      <c r="E6458" s="47" t="s">
        <v>63</v>
      </c>
      <c r="F6458" s="47" t="s">
        <v>2255</v>
      </c>
      <c r="G6458" s="47" t="s">
        <v>93</v>
      </c>
      <c r="H6458" s="47" t="s">
        <v>2253</v>
      </c>
      <c r="I6458" s="47" t="n">
        <v>22</v>
      </c>
    </row>
    <row r="6459" customFormat="false" ht="15" hidden="false" customHeight="false" outlineLevel="0" collapsed="false">
      <c r="A6459" s="47" t="s">
        <v>8700</v>
      </c>
      <c r="B6459" s="47" t="s">
        <v>1568</v>
      </c>
      <c r="C6459" s="48" t="n">
        <v>46146</v>
      </c>
      <c r="D6459" s="47" t="s">
        <v>73</v>
      </c>
      <c r="E6459" s="47" t="s">
        <v>63</v>
      </c>
      <c r="F6459" s="47" t="s">
        <v>2255</v>
      </c>
      <c r="G6459" s="47" t="s">
        <v>94</v>
      </c>
      <c r="H6459" s="47" t="s">
        <v>2229</v>
      </c>
      <c r="I6459" s="47" t="n">
        <v>113</v>
      </c>
    </row>
    <row r="6460" customFormat="false" ht="15" hidden="false" customHeight="false" outlineLevel="0" collapsed="false">
      <c r="A6460" s="47" t="s">
        <v>8701</v>
      </c>
      <c r="B6460" s="47" t="s">
        <v>1568</v>
      </c>
      <c r="C6460" s="48" t="n">
        <v>46146</v>
      </c>
      <c r="D6460" s="47" t="s">
        <v>73</v>
      </c>
      <c r="E6460" s="47" t="s">
        <v>63</v>
      </c>
      <c r="F6460" s="47" t="s">
        <v>2255</v>
      </c>
      <c r="G6460" s="47" t="s">
        <v>95</v>
      </c>
      <c r="H6460" s="47" t="s">
        <v>2245</v>
      </c>
      <c r="I6460" s="47" t="n">
        <v>110</v>
      </c>
    </row>
    <row r="6461" customFormat="false" ht="15" hidden="false" customHeight="false" outlineLevel="0" collapsed="false">
      <c r="A6461" s="47" t="s">
        <v>8702</v>
      </c>
      <c r="B6461" s="47" t="s">
        <v>1568</v>
      </c>
      <c r="C6461" s="48" t="n">
        <v>46146</v>
      </c>
      <c r="D6461" s="47" t="s">
        <v>73</v>
      </c>
      <c r="E6461" s="47" t="s">
        <v>63</v>
      </c>
      <c r="F6461" s="47" t="s">
        <v>2255</v>
      </c>
      <c r="G6461" s="47" t="s">
        <v>97</v>
      </c>
      <c r="H6461" s="47" t="s">
        <v>2232</v>
      </c>
      <c r="I6461" s="47" t="n">
        <v>7</v>
      </c>
    </row>
    <row r="6462" customFormat="false" ht="15" hidden="false" customHeight="false" outlineLevel="0" collapsed="false">
      <c r="A6462" s="47" t="s">
        <v>8703</v>
      </c>
      <c r="B6462" s="47" t="s">
        <v>1568</v>
      </c>
      <c r="C6462" s="48" t="n">
        <v>46146</v>
      </c>
      <c r="D6462" s="47" t="s">
        <v>73</v>
      </c>
      <c r="E6462" s="47" t="s">
        <v>63</v>
      </c>
      <c r="F6462" s="47" t="s">
        <v>2255</v>
      </c>
      <c r="G6462" s="47" t="s">
        <v>97</v>
      </c>
      <c r="H6462" s="47" t="s">
        <v>2232</v>
      </c>
      <c r="I6462" s="47" t="n">
        <v>5</v>
      </c>
    </row>
    <row r="6463" customFormat="false" ht="15" hidden="false" customHeight="false" outlineLevel="0" collapsed="false">
      <c r="A6463" s="47" t="s">
        <v>8704</v>
      </c>
      <c r="B6463" s="47" t="s">
        <v>1568</v>
      </c>
      <c r="C6463" s="48" t="n">
        <v>46146</v>
      </c>
      <c r="D6463" s="47" t="s">
        <v>73</v>
      </c>
      <c r="E6463" s="47" t="s">
        <v>63</v>
      </c>
      <c r="F6463" s="47" t="s">
        <v>2255</v>
      </c>
      <c r="G6463" s="47" t="s">
        <v>97</v>
      </c>
      <c r="H6463" s="47" t="s">
        <v>2232</v>
      </c>
      <c r="I6463" s="47" t="n">
        <v>6</v>
      </c>
    </row>
    <row r="6464" customFormat="false" ht="15" hidden="false" customHeight="false" outlineLevel="0" collapsed="false">
      <c r="A6464" s="47" t="s">
        <v>8705</v>
      </c>
      <c r="B6464" s="47" t="s">
        <v>1570</v>
      </c>
      <c r="C6464" s="48" t="n">
        <v>46146</v>
      </c>
      <c r="D6464" s="47" t="s">
        <v>74</v>
      </c>
      <c r="E6464" s="47" t="s">
        <v>63</v>
      </c>
      <c r="F6464" s="47" t="s">
        <v>2252</v>
      </c>
      <c r="G6464" s="47" t="s">
        <v>96</v>
      </c>
      <c r="H6464" s="47" t="s">
        <v>2270</v>
      </c>
      <c r="I6464" s="47" t="n">
        <v>29</v>
      </c>
    </row>
    <row r="6465" customFormat="false" ht="15" hidden="false" customHeight="false" outlineLevel="0" collapsed="false">
      <c r="A6465" s="47" t="s">
        <v>8706</v>
      </c>
      <c r="B6465" s="47" t="s">
        <v>1570</v>
      </c>
      <c r="C6465" s="48" t="n">
        <v>46146</v>
      </c>
      <c r="D6465" s="47" t="s">
        <v>74</v>
      </c>
      <c r="E6465" s="47" t="s">
        <v>63</v>
      </c>
      <c r="F6465" s="47" t="s">
        <v>2260</v>
      </c>
      <c r="G6465" s="47" t="s">
        <v>97</v>
      </c>
      <c r="H6465" s="47" t="s">
        <v>2232</v>
      </c>
      <c r="I6465" s="47" t="n">
        <v>7</v>
      </c>
    </row>
    <row r="6466" customFormat="false" ht="15" hidden="false" customHeight="false" outlineLevel="0" collapsed="false">
      <c r="A6466" s="47" t="s">
        <v>8707</v>
      </c>
      <c r="B6466" s="47" t="s">
        <v>1570</v>
      </c>
      <c r="C6466" s="48" t="n">
        <v>46146</v>
      </c>
      <c r="D6466" s="47" t="s">
        <v>74</v>
      </c>
      <c r="E6466" s="47" t="s">
        <v>63</v>
      </c>
      <c r="F6466" s="47" t="s">
        <v>2252</v>
      </c>
      <c r="G6466" s="47" t="s">
        <v>97</v>
      </c>
      <c r="H6466" s="47" t="s">
        <v>2232</v>
      </c>
      <c r="I6466" s="47" t="n">
        <v>4</v>
      </c>
    </row>
    <row r="6467" customFormat="false" ht="15" hidden="false" customHeight="false" outlineLevel="0" collapsed="false">
      <c r="A6467" s="47" t="s">
        <v>8708</v>
      </c>
      <c r="B6467" s="47" t="s">
        <v>1570</v>
      </c>
      <c r="C6467" s="48" t="n">
        <v>46146</v>
      </c>
      <c r="D6467" s="47" t="s">
        <v>74</v>
      </c>
      <c r="E6467" s="47" t="s">
        <v>63</v>
      </c>
      <c r="F6467" s="47" t="s">
        <v>2252</v>
      </c>
      <c r="G6467" s="47" t="s">
        <v>97</v>
      </c>
      <c r="H6467" s="47" t="s">
        <v>2232</v>
      </c>
      <c r="I6467" s="47" t="n">
        <v>3</v>
      </c>
    </row>
    <row r="6468" customFormat="false" ht="15" hidden="false" customHeight="false" outlineLevel="0" collapsed="false">
      <c r="A6468" s="47" t="s">
        <v>8709</v>
      </c>
      <c r="B6468" s="47" t="s">
        <v>1571</v>
      </c>
      <c r="C6468" s="48" t="n">
        <v>46146</v>
      </c>
      <c r="D6468" s="47" t="s">
        <v>75</v>
      </c>
      <c r="E6468" s="47" t="s">
        <v>63</v>
      </c>
      <c r="F6468" s="47" t="s">
        <v>2260</v>
      </c>
      <c r="G6468" s="47" t="s">
        <v>97</v>
      </c>
      <c r="H6468" s="47" t="s">
        <v>2232</v>
      </c>
      <c r="I6468" s="47" t="n">
        <v>5</v>
      </c>
    </row>
    <row r="6469" customFormat="false" ht="15" hidden="false" customHeight="false" outlineLevel="0" collapsed="false">
      <c r="A6469" s="47" t="s">
        <v>8710</v>
      </c>
      <c r="B6469" s="47" t="s">
        <v>1571</v>
      </c>
      <c r="C6469" s="48" t="n">
        <v>46146</v>
      </c>
      <c r="D6469" s="47" t="s">
        <v>75</v>
      </c>
      <c r="E6469" s="47" t="s">
        <v>63</v>
      </c>
      <c r="F6469" s="47" t="s">
        <v>2255</v>
      </c>
      <c r="G6469" s="47" t="s">
        <v>97</v>
      </c>
      <c r="H6469" s="47" t="s">
        <v>2232</v>
      </c>
      <c r="I6469" s="47" t="n">
        <v>4</v>
      </c>
    </row>
    <row r="6470" customFormat="false" ht="15" hidden="false" customHeight="false" outlineLevel="0" collapsed="false">
      <c r="A6470" s="47" t="s">
        <v>8711</v>
      </c>
      <c r="B6470" s="47" t="s">
        <v>1571</v>
      </c>
      <c r="C6470" s="48" t="n">
        <v>46146</v>
      </c>
      <c r="D6470" s="47" t="s">
        <v>75</v>
      </c>
      <c r="E6470" s="47" t="s">
        <v>63</v>
      </c>
      <c r="F6470" s="47" t="s">
        <v>2255</v>
      </c>
      <c r="G6470" s="47" t="s">
        <v>97</v>
      </c>
      <c r="H6470" s="47" t="s">
        <v>2232</v>
      </c>
      <c r="I6470" s="47" t="n">
        <v>3</v>
      </c>
    </row>
    <row r="6471" customFormat="false" ht="15" hidden="false" customHeight="false" outlineLevel="0" collapsed="false">
      <c r="A6471" s="47" t="s">
        <v>8712</v>
      </c>
      <c r="B6471" s="47" t="s">
        <v>1571</v>
      </c>
      <c r="C6471" s="48" t="n">
        <v>46146</v>
      </c>
      <c r="D6471" s="47" t="s">
        <v>75</v>
      </c>
      <c r="E6471" s="47" t="s">
        <v>63</v>
      </c>
      <c r="F6471" s="47" t="s">
        <v>2255</v>
      </c>
      <c r="G6471" s="47" t="s">
        <v>97</v>
      </c>
      <c r="H6471" s="47" t="s">
        <v>2232</v>
      </c>
      <c r="I6471" s="47" t="n">
        <v>4</v>
      </c>
    </row>
    <row r="6472" customFormat="false" ht="15" hidden="false" customHeight="false" outlineLevel="0" collapsed="false">
      <c r="A6472" s="47" t="s">
        <v>8713</v>
      </c>
      <c r="B6472" s="47" t="s">
        <v>1571</v>
      </c>
      <c r="C6472" s="48" t="n">
        <v>46146</v>
      </c>
      <c r="D6472" s="47" t="s">
        <v>75</v>
      </c>
      <c r="E6472" s="47" t="s">
        <v>63</v>
      </c>
      <c r="F6472" s="47" t="s">
        <v>2255</v>
      </c>
      <c r="G6472" s="47" t="s">
        <v>97</v>
      </c>
      <c r="H6472" s="47" t="s">
        <v>2232</v>
      </c>
      <c r="I6472" s="47" t="n">
        <v>7</v>
      </c>
    </row>
    <row r="6473" customFormat="false" ht="15" hidden="false" customHeight="false" outlineLevel="0" collapsed="false">
      <c r="A6473" s="47" t="s">
        <v>8714</v>
      </c>
      <c r="B6473" s="47" t="s">
        <v>1571</v>
      </c>
      <c r="C6473" s="48" t="n">
        <v>46146</v>
      </c>
      <c r="D6473" s="47" t="s">
        <v>75</v>
      </c>
      <c r="E6473" s="47" t="s">
        <v>63</v>
      </c>
      <c r="F6473" s="47" t="s">
        <v>2255</v>
      </c>
      <c r="G6473" s="47" t="s">
        <v>97</v>
      </c>
      <c r="H6473" s="47" t="s">
        <v>2232</v>
      </c>
      <c r="I6473" s="47" t="n">
        <v>6</v>
      </c>
    </row>
    <row r="6474" customFormat="false" ht="15" hidden="false" customHeight="false" outlineLevel="0" collapsed="false">
      <c r="A6474" s="47" t="s">
        <v>8715</v>
      </c>
      <c r="B6474" s="47" t="s">
        <v>1571</v>
      </c>
      <c r="C6474" s="48" t="n">
        <v>46146</v>
      </c>
      <c r="D6474" s="47" t="s">
        <v>75</v>
      </c>
      <c r="E6474" s="47" t="s">
        <v>63</v>
      </c>
      <c r="F6474" s="47" t="s">
        <v>2255</v>
      </c>
      <c r="G6474" s="47" t="s">
        <v>97</v>
      </c>
      <c r="H6474" s="47" t="s">
        <v>2232</v>
      </c>
      <c r="I6474" s="47" t="n">
        <v>2</v>
      </c>
    </row>
    <row r="6475" customFormat="false" ht="15" hidden="false" customHeight="false" outlineLevel="0" collapsed="false">
      <c r="A6475" s="47" t="s">
        <v>8716</v>
      </c>
      <c r="B6475" s="47" t="s">
        <v>1571</v>
      </c>
      <c r="C6475" s="48" t="n">
        <v>46146</v>
      </c>
      <c r="D6475" s="47" t="s">
        <v>75</v>
      </c>
      <c r="E6475" s="47" t="s">
        <v>63</v>
      </c>
      <c r="F6475" s="47" t="s">
        <v>2252</v>
      </c>
      <c r="G6475" s="47" t="s">
        <v>97</v>
      </c>
      <c r="H6475" s="47" t="s">
        <v>2232</v>
      </c>
      <c r="I6475" s="47" t="n">
        <v>6</v>
      </c>
    </row>
    <row r="6476" customFormat="false" ht="15" hidden="false" customHeight="false" outlineLevel="0" collapsed="false">
      <c r="A6476" s="47" t="s">
        <v>8717</v>
      </c>
      <c r="B6476" s="47" t="s">
        <v>1572</v>
      </c>
      <c r="C6476" s="48" t="n">
        <v>46146</v>
      </c>
      <c r="D6476" s="47" t="s">
        <v>73</v>
      </c>
      <c r="E6476" s="47" t="s">
        <v>64</v>
      </c>
      <c r="F6476" s="47" t="s">
        <v>2278</v>
      </c>
      <c r="G6476" s="47" t="s">
        <v>93</v>
      </c>
      <c r="H6476" s="47" t="s">
        <v>2253</v>
      </c>
      <c r="I6476" s="47" t="n">
        <v>21</v>
      </c>
    </row>
    <row r="6477" customFormat="false" ht="15" hidden="false" customHeight="false" outlineLevel="0" collapsed="false">
      <c r="A6477" s="47" t="s">
        <v>8718</v>
      </c>
      <c r="B6477" s="47" t="s">
        <v>1572</v>
      </c>
      <c r="C6477" s="48" t="n">
        <v>46146</v>
      </c>
      <c r="D6477" s="47" t="s">
        <v>73</v>
      </c>
      <c r="E6477" s="47" t="s">
        <v>64</v>
      </c>
      <c r="F6477" s="47" t="s">
        <v>2278</v>
      </c>
      <c r="G6477" s="47" t="s">
        <v>94</v>
      </c>
      <c r="H6477" s="47" t="s">
        <v>2229</v>
      </c>
      <c r="I6477" s="47" t="n">
        <v>91</v>
      </c>
    </row>
    <row r="6478" customFormat="false" ht="15" hidden="false" customHeight="false" outlineLevel="0" collapsed="false">
      <c r="A6478" s="47" t="s">
        <v>8719</v>
      </c>
      <c r="B6478" s="47" t="s">
        <v>1572</v>
      </c>
      <c r="C6478" s="48" t="n">
        <v>46146</v>
      </c>
      <c r="D6478" s="47" t="s">
        <v>73</v>
      </c>
      <c r="E6478" s="47" t="s">
        <v>64</v>
      </c>
      <c r="F6478" s="47" t="s">
        <v>2278</v>
      </c>
      <c r="G6478" s="47" t="s">
        <v>97</v>
      </c>
      <c r="H6478" s="47" t="s">
        <v>2232</v>
      </c>
      <c r="I6478" s="47" t="n">
        <v>7</v>
      </c>
    </row>
    <row r="6479" customFormat="false" ht="15" hidden="false" customHeight="false" outlineLevel="0" collapsed="false">
      <c r="A6479" s="47" t="s">
        <v>8720</v>
      </c>
      <c r="B6479" s="47" t="s">
        <v>1572</v>
      </c>
      <c r="C6479" s="48" t="n">
        <v>46146</v>
      </c>
      <c r="D6479" s="47" t="s">
        <v>73</v>
      </c>
      <c r="E6479" s="47" t="s">
        <v>64</v>
      </c>
      <c r="F6479" s="47" t="s">
        <v>2280</v>
      </c>
      <c r="G6479" s="47" t="s">
        <v>97</v>
      </c>
      <c r="H6479" s="47" t="s">
        <v>2232</v>
      </c>
      <c r="I6479" s="47" t="n">
        <v>4</v>
      </c>
    </row>
    <row r="6480" customFormat="false" ht="15" hidden="false" customHeight="false" outlineLevel="0" collapsed="false">
      <c r="A6480" s="47" t="s">
        <v>8721</v>
      </c>
      <c r="B6480" s="47" t="s">
        <v>1572</v>
      </c>
      <c r="C6480" s="48" t="n">
        <v>46146</v>
      </c>
      <c r="D6480" s="47" t="s">
        <v>73</v>
      </c>
      <c r="E6480" s="47" t="s">
        <v>64</v>
      </c>
      <c r="F6480" s="47" t="s">
        <v>2278</v>
      </c>
      <c r="G6480" s="47" t="s">
        <v>97</v>
      </c>
      <c r="H6480" s="47" t="s">
        <v>2232</v>
      </c>
      <c r="I6480" s="47" t="n">
        <v>2</v>
      </c>
    </row>
    <row r="6481" customFormat="false" ht="15" hidden="false" customHeight="false" outlineLevel="0" collapsed="false">
      <c r="A6481" s="47" t="s">
        <v>8722</v>
      </c>
      <c r="B6481" s="47" t="s">
        <v>1574</v>
      </c>
      <c r="C6481" s="48" t="n">
        <v>46146</v>
      </c>
      <c r="D6481" s="47" t="s">
        <v>74</v>
      </c>
      <c r="E6481" s="47" t="s">
        <v>64</v>
      </c>
      <c r="F6481" s="47" t="s">
        <v>2278</v>
      </c>
      <c r="G6481" s="47" t="s">
        <v>97</v>
      </c>
      <c r="H6481" s="47" t="s">
        <v>2232</v>
      </c>
      <c r="I6481" s="47" t="n">
        <v>3</v>
      </c>
    </row>
    <row r="6482" customFormat="false" ht="15" hidden="false" customHeight="false" outlineLevel="0" collapsed="false">
      <c r="A6482" s="47" t="s">
        <v>8723</v>
      </c>
      <c r="B6482" s="47" t="s">
        <v>1575</v>
      </c>
      <c r="C6482" s="48" t="n">
        <v>46146</v>
      </c>
      <c r="D6482" s="47" t="s">
        <v>73</v>
      </c>
      <c r="E6482" s="47" t="s">
        <v>65</v>
      </c>
      <c r="F6482" s="47" t="s">
        <v>2284</v>
      </c>
      <c r="G6482" s="47" t="s">
        <v>95</v>
      </c>
      <c r="H6482" s="47" t="s">
        <v>2245</v>
      </c>
      <c r="I6482" s="47" t="n">
        <v>43</v>
      </c>
    </row>
    <row r="6483" customFormat="false" ht="15" hidden="false" customHeight="false" outlineLevel="0" collapsed="false">
      <c r="A6483" s="47" t="s">
        <v>8724</v>
      </c>
      <c r="B6483" s="47" t="s">
        <v>1575</v>
      </c>
      <c r="C6483" s="48" t="n">
        <v>46146</v>
      </c>
      <c r="D6483" s="47" t="s">
        <v>73</v>
      </c>
      <c r="E6483" s="47" t="s">
        <v>65</v>
      </c>
      <c r="F6483" s="47" t="s">
        <v>2284</v>
      </c>
      <c r="G6483" s="47" t="s">
        <v>95</v>
      </c>
      <c r="H6483" s="47" t="s">
        <v>2245</v>
      </c>
      <c r="I6483" s="47" t="n">
        <v>9</v>
      </c>
    </row>
    <row r="6484" customFormat="false" ht="15" hidden="false" customHeight="false" outlineLevel="0" collapsed="false">
      <c r="A6484" s="47" t="s">
        <v>8725</v>
      </c>
      <c r="B6484" s="47" t="s">
        <v>1575</v>
      </c>
      <c r="C6484" s="48" t="n">
        <v>46146</v>
      </c>
      <c r="D6484" s="47" t="s">
        <v>73</v>
      </c>
      <c r="E6484" s="47" t="s">
        <v>65</v>
      </c>
      <c r="F6484" s="47" t="s">
        <v>2284</v>
      </c>
      <c r="G6484" s="47" t="s">
        <v>97</v>
      </c>
      <c r="H6484" s="47" t="s">
        <v>2232</v>
      </c>
      <c r="I6484" s="47" t="n">
        <v>6</v>
      </c>
    </row>
    <row r="6485" customFormat="false" ht="15" hidden="false" customHeight="false" outlineLevel="0" collapsed="false">
      <c r="A6485" s="47" t="s">
        <v>8726</v>
      </c>
      <c r="B6485" s="47" t="s">
        <v>1575</v>
      </c>
      <c r="C6485" s="48" t="n">
        <v>46146</v>
      </c>
      <c r="D6485" s="47" t="s">
        <v>73</v>
      </c>
      <c r="E6485" s="47" t="s">
        <v>65</v>
      </c>
      <c r="F6485" s="47" t="s">
        <v>2284</v>
      </c>
      <c r="G6485" s="47" t="s">
        <v>97</v>
      </c>
      <c r="H6485" s="47" t="s">
        <v>2232</v>
      </c>
      <c r="I6485" s="47" t="n">
        <v>3</v>
      </c>
    </row>
    <row r="6486" customFormat="false" ht="15" hidden="false" customHeight="false" outlineLevel="0" collapsed="false">
      <c r="A6486" s="47" t="s">
        <v>8727</v>
      </c>
      <c r="B6486" s="47" t="s">
        <v>1575</v>
      </c>
      <c r="C6486" s="48" t="n">
        <v>46146</v>
      </c>
      <c r="D6486" s="47" t="s">
        <v>73</v>
      </c>
      <c r="E6486" s="47" t="s">
        <v>65</v>
      </c>
      <c r="F6486" s="47" t="s">
        <v>2284</v>
      </c>
      <c r="G6486" s="47" t="s">
        <v>97</v>
      </c>
      <c r="H6486" s="47" t="s">
        <v>2232</v>
      </c>
      <c r="I6486" s="47" t="n">
        <v>6</v>
      </c>
    </row>
    <row r="6487" customFormat="false" ht="15" hidden="false" customHeight="false" outlineLevel="0" collapsed="false">
      <c r="A6487" s="47" t="s">
        <v>8728</v>
      </c>
      <c r="B6487" s="47" t="s">
        <v>1575</v>
      </c>
      <c r="C6487" s="48" t="n">
        <v>46146</v>
      </c>
      <c r="D6487" s="47" t="s">
        <v>73</v>
      </c>
      <c r="E6487" s="47" t="s">
        <v>65</v>
      </c>
      <c r="F6487" s="47" t="s">
        <v>2289</v>
      </c>
      <c r="G6487" s="47" t="s">
        <v>97</v>
      </c>
      <c r="H6487" s="47" t="s">
        <v>2232</v>
      </c>
      <c r="I6487" s="47" t="n">
        <v>4</v>
      </c>
    </row>
    <row r="6488" customFormat="false" ht="15" hidden="false" customHeight="false" outlineLevel="0" collapsed="false">
      <c r="A6488" s="47" t="s">
        <v>8729</v>
      </c>
      <c r="B6488" s="47" t="s">
        <v>1575</v>
      </c>
      <c r="C6488" s="48" t="n">
        <v>46146</v>
      </c>
      <c r="D6488" s="47" t="s">
        <v>73</v>
      </c>
      <c r="E6488" s="47" t="s">
        <v>65</v>
      </c>
      <c r="F6488" s="47" t="s">
        <v>2289</v>
      </c>
      <c r="G6488" s="47" t="s">
        <v>97</v>
      </c>
      <c r="H6488" s="47" t="s">
        <v>2232</v>
      </c>
      <c r="I6488" s="47" t="n">
        <v>4</v>
      </c>
    </row>
    <row r="6489" customFormat="false" ht="15" hidden="false" customHeight="false" outlineLevel="0" collapsed="false">
      <c r="A6489" s="47" t="s">
        <v>8730</v>
      </c>
      <c r="B6489" s="47" t="s">
        <v>1575</v>
      </c>
      <c r="C6489" s="48" t="n">
        <v>46146</v>
      </c>
      <c r="D6489" s="47" t="s">
        <v>73</v>
      </c>
      <c r="E6489" s="47" t="s">
        <v>65</v>
      </c>
      <c r="F6489" s="47" t="s">
        <v>2289</v>
      </c>
      <c r="G6489" s="47" t="s">
        <v>97</v>
      </c>
      <c r="H6489" s="47" t="s">
        <v>2232</v>
      </c>
      <c r="I6489" s="47" t="n">
        <v>5</v>
      </c>
    </row>
    <row r="6490" customFormat="false" ht="15" hidden="false" customHeight="false" outlineLevel="0" collapsed="false">
      <c r="A6490" s="47" t="s">
        <v>8731</v>
      </c>
      <c r="B6490" s="47" t="s">
        <v>1576</v>
      </c>
      <c r="C6490" s="48" t="n">
        <v>46146</v>
      </c>
      <c r="D6490" s="47" t="s">
        <v>74</v>
      </c>
      <c r="E6490" s="47" t="s">
        <v>65</v>
      </c>
      <c r="F6490" s="47" t="s">
        <v>2284</v>
      </c>
      <c r="G6490" s="47" t="s">
        <v>97</v>
      </c>
      <c r="H6490" s="47" t="s">
        <v>2232</v>
      </c>
      <c r="I6490" s="47" t="n">
        <v>3</v>
      </c>
    </row>
    <row r="6491" customFormat="false" ht="15" hidden="false" customHeight="false" outlineLevel="0" collapsed="false">
      <c r="A6491" s="47" t="s">
        <v>8732</v>
      </c>
      <c r="B6491" s="47" t="s">
        <v>1576</v>
      </c>
      <c r="C6491" s="48" t="n">
        <v>46146</v>
      </c>
      <c r="D6491" s="47" t="s">
        <v>74</v>
      </c>
      <c r="E6491" s="47" t="s">
        <v>65</v>
      </c>
      <c r="F6491" s="47" t="s">
        <v>2284</v>
      </c>
      <c r="G6491" s="47" t="s">
        <v>97</v>
      </c>
      <c r="H6491" s="47" t="s">
        <v>2232</v>
      </c>
      <c r="I6491" s="47" t="n">
        <v>2</v>
      </c>
    </row>
    <row r="6492" customFormat="false" ht="15" hidden="false" customHeight="false" outlineLevel="0" collapsed="false">
      <c r="A6492" s="47" t="s">
        <v>8733</v>
      </c>
      <c r="B6492" s="47" t="s">
        <v>1576</v>
      </c>
      <c r="C6492" s="48" t="n">
        <v>46146</v>
      </c>
      <c r="D6492" s="47" t="s">
        <v>74</v>
      </c>
      <c r="E6492" s="47" t="s">
        <v>65</v>
      </c>
      <c r="F6492" s="47" t="s">
        <v>2284</v>
      </c>
      <c r="G6492" s="47" t="s">
        <v>97</v>
      </c>
      <c r="H6492" s="47" t="s">
        <v>2232</v>
      </c>
      <c r="I6492" s="47" t="n">
        <v>5</v>
      </c>
    </row>
    <row r="6493" customFormat="false" ht="15" hidden="false" customHeight="false" outlineLevel="0" collapsed="false">
      <c r="A6493" s="47" t="s">
        <v>8734</v>
      </c>
      <c r="B6493" s="47" t="s">
        <v>1576</v>
      </c>
      <c r="C6493" s="48" t="n">
        <v>46146</v>
      </c>
      <c r="D6493" s="47" t="s">
        <v>74</v>
      </c>
      <c r="E6493" s="47" t="s">
        <v>65</v>
      </c>
      <c r="F6493" s="47" t="s">
        <v>2284</v>
      </c>
      <c r="G6493" s="47" t="s">
        <v>97</v>
      </c>
      <c r="H6493" s="47" t="s">
        <v>2232</v>
      </c>
      <c r="I6493" s="47" t="n">
        <v>2</v>
      </c>
    </row>
    <row r="6494" customFormat="false" ht="15" hidden="false" customHeight="false" outlineLevel="0" collapsed="false">
      <c r="A6494" s="47" t="s">
        <v>8735</v>
      </c>
      <c r="B6494" s="47" t="s">
        <v>1576</v>
      </c>
      <c r="C6494" s="48" t="n">
        <v>46146</v>
      </c>
      <c r="D6494" s="47" t="s">
        <v>74</v>
      </c>
      <c r="E6494" s="47" t="s">
        <v>65</v>
      </c>
      <c r="F6494" s="47" t="s">
        <v>2284</v>
      </c>
      <c r="G6494" s="47" t="s">
        <v>97</v>
      </c>
      <c r="H6494" s="47" t="s">
        <v>2232</v>
      </c>
      <c r="I6494" s="47" t="n">
        <v>4</v>
      </c>
    </row>
    <row r="6495" customFormat="false" ht="15" hidden="false" customHeight="false" outlineLevel="0" collapsed="false">
      <c r="A6495" s="47" t="s">
        <v>8736</v>
      </c>
      <c r="B6495" s="47" t="s">
        <v>1576</v>
      </c>
      <c r="C6495" s="48" t="n">
        <v>46146</v>
      </c>
      <c r="D6495" s="47" t="s">
        <v>74</v>
      </c>
      <c r="E6495" s="47" t="s">
        <v>65</v>
      </c>
      <c r="F6495" s="47" t="s">
        <v>2289</v>
      </c>
      <c r="G6495" s="47" t="s">
        <v>97</v>
      </c>
      <c r="H6495" s="47" t="s">
        <v>2232</v>
      </c>
      <c r="I6495" s="47" t="n">
        <v>4</v>
      </c>
    </row>
    <row r="6496" customFormat="false" ht="15" hidden="false" customHeight="false" outlineLevel="0" collapsed="false">
      <c r="A6496" s="47" t="s">
        <v>8737</v>
      </c>
      <c r="B6496" s="47" t="s">
        <v>1577</v>
      </c>
      <c r="C6496" s="48" t="n">
        <v>46146</v>
      </c>
      <c r="D6496" s="47" t="s">
        <v>75</v>
      </c>
      <c r="E6496" s="47" t="s">
        <v>65</v>
      </c>
      <c r="F6496" s="47" t="s">
        <v>2284</v>
      </c>
      <c r="G6496" s="47" t="s">
        <v>97</v>
      </c>
      <c r="H6496" s="47" t="s">
        <v>2232</v>
      </c>
      <c r="I6496" s="47" t="n">
        <v>2</v>
      </c>
    </row>
    <row r="6497" customFormat="false" ht="15" hidden="false" customHeight="false" outlineLevel="0" collapsed="false">
      <c r="A6497" s="47" t="s">
        <v>8738</v>
      </c>
      <c r="B6497" s="47" t="s">
        <v>1577</v>
      </c>
      <c r="C6497" s="48" t="n">
        <v>46146</v>
      </c>
      <c r="D6497" s="47" t="s">
        <v>75</v>
      </c>
      <c r="E6497" s="47" t="s">
        <v>65</v>
      </c>
      <c r="F6497" s="47" t="s">
        <v>2289</v>
      </c>
      <c r="G6497" s="47" t="s">
        <v>97</v>
      </c>
      <c r="H6497" s="47" t="s">
        <v>2232</v>
      </c>
      <c r="I6497" s="47" t="n">
        <v>6</v>
      </c>
    </row>
    <row r="6498" customFormat="false" ht="15" hidden="false" customHeight="false" outlineLevel="0" collapsed="false">
      <c r="A6498" s="47" t="s">
        <v>8739</v>
      </c>
      <c r="B6498" s="47" t="s">
        <v>1577</v>
      </c>
      <c r="C6498" s="48" t="n">
        <v>46146</v>
      </c>
      <c r="D6498" s="47" t="s">
        <v>75</v>
      </c>
      <c r="E6498" s="47" t="s">
        <v>65</v>
      </c>
      <c r="F6498" s="47" t="s">
        <v>2289</v>
      </c>
      <c r="G6498" s="47" t="s">
        <v>97</v>
      </c>
      <c r="H6498" s="47" t="s">
        <v>2232</v>
      </c>
      <c r="I6498" s="47" t="n">
        <v>2</v>
      </c>
    </row>
    <row r="6499" customFormat="false" ht="15" hidden="false" customHeight="false" outlineLevel="0" collapsed="false">
      <c r="A6499" s="47" t="s">
        <v>8740</v>
      </c>
      <c r="B6499" s="47" t="s">
        <v>1577</v>
      </c>
      <c r="C6499" s="48" t="n">
        <v>46146</v>
      </c>
      <c r="D6499" s="47" t="s">
        <v>75</v>
      </c>
      <c r="E6499" s="47" t="s">
        <v>65</v>
      </c>
      <c r="F6499" s="47" t="s">
        <v>2284</v>
      </c>
      <c r="G6499" s="47" t="s">
        <v>97</v>
      </c>
      <c r="H6499" s="47" t="s">
        <v>2232</v>
      </c>
      <c r="I6499" s="47" t="n">
        <v>3</v>
      </c>
    </row>
    <row r="6500" customFormat="false" ht="15" hidden="false" customHeight="false" outlineLevel="0" collapsed="false">
      <c r="A6500" s="47" t="s">
        <v>8741</v>
      </c>
      <c r="B6500" s="47" t="s">
        <v>1577</v>
      </c>
      <c r="C6500" s="48" t="n">
        <v>46146</v>
      </c>
      <c r="D6500" s="47" t="s">
        <v>75</v>
      </c>
      <c r="E6500" s="47" t="s">
        <v>65</v>
      </c>
      <c r="F6500" s="47" t="s">
        <v>2289</v>
      </c>
      <c r="G6500" s="47" t="s">
        <v>97</v>
      </c>
      <c r="H6500" s="47" t="s">
        <v>2232</v>
      </c>
      <c r="I6500" s="47" t="n">
        <v>3</v>
      </c>
    </row>
    <row r="6501" customFormat="false" ht="15" hidden="false" customHeight="false" outlineLevel="0" collapsed="false">
      <c r="A6501" s="47" t="s">
        <v>8742</v>
      </c>
      <c r="B6501" s="47" t="s">
        <v>1577</v>
      </c>
      <c r="C6501" s="48" t="n">
        <v>46146</v>
      </c>
      <c r="D6501" s="47" t="s">
        <v>75</v>
      </c>
      <c r="E6501" s="47" t="s">
        <v>65</v>
      </c>
      <c r="F6501" s="47" t="s">
        <v>2284</v>
      </c>
      <c r="G6501" s="47" t="s">
        <v>97</v>
      </c>
      <c r="H6501" s="47" t="s">
        <v>2232</v>
      </c>
      <c r="I6501" s="47" t="n">
        <v>2</v>
      </c>
    </row>
    <row r="6502" customFormat="false" ht="15" hidden="false" customHeight="false" outlineLevel="0" collapsed="false">
      <c r="A6502" s="47" t="s">
        <v>8743</v>
      </c>
      <c r="B6502" s="47" t="s">
        <v>1577</v>
      </c>
      <c r="C6502" s="48" t="n">
        <v>46146</v>
      </c>
      <c r="D6502" s="47" t="s">
        <v>75</v>
      </c>
      <c r="E6502" s="47" t="s">
        <v>65</v>
      </c>
      <c r="F6502" s="47" t="s">
        <v>2289</v>
      </c>
      <c r="G6502" s="47" t="s">
        <v>97</v>
      </c>
      <c r="H6502" s="47" t="s">
        <v>2232</v>
      </c>
      <c r="I6502" s="47" t="n">
        <v>3</v>
      </c>
    </row>
    <row r="6503" customFormat="false" ht="15" hidden="false" customHeight="false" outlineLevel="0" collapsed="false">
      <c r="A6503" s="47" t="s">
        <v>8744</v>
      </c>
      <c r="B6503" s="47" t="s">
        <v>1577</v>
      </c>
      <c r="C6503" s="48" t="n">
        <v>46146</v>
      </c>
      <c r="D6503" s="47" t="s">
        <v>75</v>
      </c>
      <c r="E6503" s="47" t="s">
        <v>65</v>
      </c>
      <c r="F6503" s="47" t="s">
        <v>2289</v>
      </c>
      <c r="G6503" s="47" t="s">
        <v>97</v>
      </c>
      <c r="H6503" s="47" t="s">
        <v>2232</v>
      </c>
      <c r="I6503" s="47" t="n">
        <v>2</v>
      </c>
    </row>
    <row r="6504" customFormat="false" ht="15" hidden="false" customHeight="false" outlineLevel="0" collapsed="false">
      <c r="A6504" s="47" t="s">
        <v>8745</v>
      </c>
      <c r="B6504" s="47" t="s">
        <v>1577</v>
      </c>
      <c r="C6504" s="48" t="n">
        <v>46146</v>
      </c>
      <c r="D6504" s="47" t="s">
        <v>75</v>
      </c>
      <c r="E6504" s="47" t="s">
        <v>65</v>
      </c>
      <c r="F6504" s="47" t="s">
        <v>2284</v>
      </c>
      <c r="G6504" s="47" t="s">
        <v>97</v>
      </c>
      <c r="H6504" s="47" t="s">
        <v>2232</v>
      </c>
      <c r="I6504" s="47" t="n">
        <v>5</v>
      </c>
    </row>
    <row r="6505" customFormat="false" ht="15" hidden="false" customHeight="false" outlineLevel="0" collapsed="false">
      <c r="A6505" s="47" t="s">
        <v>8746</v>
      </c>
      <c r="B6505" s="47" t="s">
        <v>1578</v>
      </c>
      <c r="C6505" s="48" t="n">
        <v>46147</v>
      </c>
      <c r="D6505" s="47" t="s">
        <v>73</v>
      </c>
      <c r="E6505" s="47" t="s">
        <v>62</v>
      </c>
      <c r="F6505" s="47" t="s">
        <v>2228</v>
      </c>
      <c r="G6505" s="47" t="s">
        <v>93</v>
      </c>
      <c r="H6505" s="47" t="s">
        <v>2253</v>
      </c>
      <c r="I6505" s="47" t="n">
        <v>26</v>
      </c>
    </row>
    <row r="6506" customFormat="false" ht="15" hidden="false" customHeight="false" outlineLevel="0" collapsed="false">
      <c r="A6506" s="47" t="s">
        <v>8747</v>
      </c>
      <c r="B6506" s="47" t="s">
        <v>1578</v>
      </c>
      <c r="C6506" s="48" t="n">
        <v>46147</v>
      </c>
      <c r="D6506" s="47" t="s">
        <v>73</v>
      </c>
      <c r="E6506" s="47" t="s">
        <v>62</v>
      </c>
      <c r="F6506" s="47" t="s">
        <v>2317</v>
      </c>
      <c r="G6506" s="47" t="s">
        <v>93</v>
      </c>
      <c r="H6506" s="47" t="s">
        <v>2253</v>
      </c>
      <c r="I6506" s="47" t="n">
        <v>17</v>
      </c>
    </row>
    <row r="6507" customFormat="false" ht="15" hidden="false" customHeight="false" outlineLevel="0" collapsed="false">
      <c r="A6507" s="47" t="s">
        <v>8748</v>
      </c>
      <c r="B6507" s="47" t="s">
        <v>1578</v>
      </c>
      <c r="C6507" s="48" t="n">
        <v>46147</v>
      </c>
      <c r="D6507" s="47" t="s">
        <v>73</v>
      </c>
      <c r="E6507" s="47" t="s">
        <v>62</v>
      </c>
      <c r="F6507" s="47" t="s">
        <v>2228</v>
      </c>
      <c r="G6507" s="47" t="s">
        <v>97</v>
      </c>
      <c r="H6507" s="47" t="s">
        <v>2232</v>
      </c>
      <c r="I6507" s="47" t="n">
        <v>6</v>
      </c>
    </row>
    <row r="6508" customFormat="false" ht="15" hidden="false" customHeight="false" outlineLevel="0" collapsed="false">
      <c r="A6508" s="47" t="s">
        <v>8749</v>
      </c>
      <c r="B6508" s="47" t="s">
        <v>1578</v>
      </c>
      <c r="C6508" s="48" t="n">
        <v>46147</v>
      </c>
      <c r="D6508" s="47" t="s">
        <v>73</v>
      </c>
      <c r="E6508" s="47" t="s">
        <v>62</v>
      </c>
      <c r="F6508" s="47" t="s">
        <v>2317</v>
      </c>
      <c r="G6508" s="47" t="s">
        <v>97</v>
      </c>
      <c r="H6508" s="47" t="s">
        <v>2232</v>
      </c>
      <c r="I6508" s="47" t="n">
        <v>3</v>
      </c>
    </row>
    <row r="6509" customFormat="false" ht="15" hidden="false" customHeight="false" outlineLevel="0" collapsed="false">
      <c r="A6509" s="47" t="s">
        <v>8750</v>
      </c>
      <c r="B6509" s="47" t="s">
        <v>1578</v>
      </c>
      <c r="C6509" s="48" t="n">
        <v>46147</v>
      </c>
      <c r="D6509" s="47" t="s">
        <v>73</v>
      </c>
      <c r="E6509" s="47" t="s">
        <v>62</v>
      </c>
      <c r="F6509" s="47" t="s">
        <v>2228</v>
      </c>
      <c r="G6509" s="47" t="s">
        <v>97</v>
      </c>
      <c r="H6509" s="47" t="s">
        <v>2232</v>
      </c>
      <c r="I6509" s="47" t="n">
        <v>2</v>
      </c>
    </row>
    <row r="6510" customFormat="false" ht="15" hidden="false" customHeight="false" outlineLevel="0" collapsed="false">
      <c r="A6510" s="47" t="s">
        <v>8751</v>
      </c>
      <c r="B6510" s="47" t="s">
        <v>1578</v>
      </c>
      <c r="C6510" s="48" t="n">
        <v>46147</v>
      </c>
      <c r="D6510" s="47" t="s">
        <v>73</v>
      </c>
      <c r="E6510" s="47" t="s">
        <v>62</v>
      </c>
      <c r="F6510" s="47" t="s">
        <v>2228</v>
      </c>
      <c r="G6510" s="47" t="s">
        <v>97</v>
      </c>
      <c r="H6510" s="47" t="s">
        <v>2232</v>
      </c>
      <c r="I6510" s="47" t="n">
        <v>2</v>
      </c>
    </row>
    <row r="6511" customFormat="false" ht="15" hidden="false" customHeight="false" outlineLevel="0" collapsed="false">
      <c r="A6511" s="47" t="s">
        <v>8752</v>
      </c>
      <c r="B6511" s="47" t="s">
        <v>1578</v>
      </c>
      <c r="C6511" s="48" t="n">
        <v>46147</v>
      </c>
      <c r="D6511" s="47" t="s">
        <v>73</v>
      </c>
      <c r="E6511" s="47" t="s">
        <v>62</v>
      </c>
      <c r="F6511" s="47" t="s">
        <v>2228</v>
      </c>
      <c r="G6511" s="47" t="s">
        <v>97</v>
      </c>
      <c r="H6511" s="47" t="s">
        <v>2232</v>
      </c>
      <c r="I6511" s="47" t="n">
        <v>4</v>
      </c>
    </row>
    <row r="6512" customFormat="false" ht="15" hidden="false" customHeight="false" outlineLevel="0" collapsed="false">
      <c r="A6512" s="47" t="s">
        <v>8753</v>
      </c>
      <c r="B6512" s="47" t="s">
        <v>1579</v>
      </c>
      <c r="C6512" s="48" t="n">
        <v>46147</v>
      </c>
      <c r="D6512" s="47" t="s">
        <v>74</v>
      </c>
      <c r="E6512" s="47" t="s">
        <v>62</v>
      </c>
      <c r="F6512" s="47" t="s">
        <v>2231</v>
      </c>
      <c r="G6512" s="47" t="s">
        <v>97</v>
      </c>
      <c r="H6512" s="47" t="s">
        <v>2232</v>
      </c>
      <c r="I6512" s="47" t="n">
        <v>2</v>
      </c>
    </row>
    <row r="6513" customFormat="false" ht="15" hidden="false" customHeight="false" outlineLevel="0" collapsed="false">
      <c r="A6513" s="47" t="s">
        <v>8754</v>
      </c>
      <c r="B6513" s="47" t="s">
        <v>1579</v>
      </c>
      <c r="C6513" s="48" t="n">
        <v>46147</v>
      </c>
      <c r="D6513" s="47" t="s">
        <v>74</v>
      </c>
      <c r="E6513" s="47" t="s">
        <v>62</v>
      </c>
      <c r="F6513" s="47" t="s">
        <v>2228</v>
      </c>
      <c r="G6513" s="47" t="s">
        <v>97</v>
      </c>
      <c r="H6513" s="47" t="s">
        <v>2232</v>
      </c>
      <c r="I6513" s="47" t="n">
        <v>4</v>
      </c>
    </row>
    <row r="6514" customFormat="false" ht="15" hidden="false" customHeight="false" outlineLevel="0" collapsed="false">
      <c r="A6514" s="47" t="s">
        <v>8755</v>
      </c>
      <c r="B6514" s="47" t="s">
        <v>1579</v>
      </c>
      <c r="C6514" s="48" t="n">
        <v>46147</v>
      </c>
      <c r="D6514" s="47" t="s">
        <v>74</v>
      </c>
      <c r="E6514" s="47" t="s">
        <v>62</v>
      </c>
      <c r="F6514" s="47" t="s">
        <v>2231</v>
      </c>
      <c r="G6514" s="47" t="s">
        <v>97</v>
      </c>
      <c r="H6514" s="47" t="s">
        <v>2232</v>
      </c>
      <c r="I6514" s="47" t="n">
        <v>7</v>
      </c>
    </row>
    <row r="6515" customFormat="false" ht="15" hidden="false" customHeight="false" outlineLevel="0" collapsed="false">
      <c r="A6515" s="47" t="s">
        <v>8756</v>
      </c>
      <c r="B6515" s="47" t="s">
        <v>1579</v>
      </c>
      <c r="C6515" s="48" t="n">
        <v>46147</v>
      </c>
      <c r="D6515" s="47" t="s">
        <v>74</v>
      </c>
      <c r="E6515" s="47" t="s">
        <v>62</v>
      </c>
      <c r="F6515" s="47" t="s">
        <v>2228</v>
      </c>
      <c r="G6515" s="47" t="s">
        <v>97</v>
      </c>
      <c r="H6515" s="47" t="s">
        <v>2232</v>
      </c>
      <c r="I6515" s="47" t="n">
        <v>4</v>
      </c>
    </row>
    <row r="6516" customFormat="false" ht="15" hidden="false" customHeight="false" outlineLevel="0" collapsed="false">
      <c r="A6516" s="47" t="s">
        <v>8757</v>
      </c>
      <c r="B6516" s="47" t="s">
        <v>1579</v>
      </c>
      <c r="C6516" s="48" t="n">
        <v>46147</v>
      </c>
      <c r="D6516" s="47" t="s">
        <v>74</v>
      </c>
      <c r="E6516" s="47" t="s">
        <v>62</v>
      </c>
      <c r="F6516" s="47" t="s">
        <v>2228</v>
      </c>
      <c r="G6516" s="47" t="s">
        <v>97</v>
      </c>
      <c r="H6516" s="47" t="s">
        <v>2232</v>
      </c>
      <c r="I6516" s="47" t="n">
        <v>5</v>
      </c>
    </row>
    <row r="6517" customFormat="false" ht="15" hidden="false" customHeight="false" outlineLevel="0" collapsed="false">
      <c r="A6517" s="47" t="s">
        <v>8758</v>
      </c>
      <c r="B6517" s="47" t="s">
        <v>1580</v>
      </c>
      <c r="C6517" s="48" t="n">
        <v>46147</v>
      </c>
      <c r="D6517" s="47" t="s">
        <v>75</v>
      </c>
      <c r="E6517" s="47" t="s">
        <v>62</v>
      </c>
      <c r="F6517" s="47" t="s">
        <v>2228</v>
      </c>
      <c r="G6517" s="47" t="s">
        <v>94</v>
      </c>
      <c r="H6517" s="47" t="s">
        <v>2229</v>
      </c>
      <c r="I6517" s="47" t="n">
        <v>138</v>
      </c>
    </row>
    <row r="6518" customFormat="false" ht="15" hidden="false" customHeight="false" outlineLevel="0" collapsed="false">
      <c r="A6518" s="47" t="s">
        <v>8759</v>
      </c>
      <c r="B6518" s="47" t="s">
        <v>1580</v>
      </c>
      <c r="C6518" s="48" t="n">
        <v>46147</v>
      </c>
      <c r="D6518" s="47" t="s">
        <v>75</v>
      </c>
      <c r="E6518" s="47" t="s">
        <v>62</v>
      </c>
      <c r="F6518" s="47" t="s">
        <v>2231</v>
      </c>
      <c r="G6518" s="47" t="s">
        <v>97</v>
      </c>
      <c r="H6518" s="47" t="s">
        <v>2232</v>
      </c>
      <c r="I6518" s="47" t="n">
        <v>6</v>
      </c>
    </row>
    <row r="6519" customFormat="false" ht="15" hidden="false" customHeight="false" outlineLevel="0" collapsed="false">
      <c r="A6519" s="47" t="s">
        <v>8760</v>
      </c>
      <c r="B6519" s="47" t="s">
        <v>1580</v>
      </c>
      <c r="C6519" s="48" t="n">
        <v>46147</v>
      </c>
      <c r="D6519" s="47" t="s">
        <v>75</v>
      </c>
      <c r="E6519" s="47" t="s">
        <v>62</v>
      </c>
      <c r="F6519" s="47" t="s">
        <v>2231</v>
      </c>
      <c r="G6519" s="47" t="s">
        <v>97</v>
      </c>
      <c r="H6519" s="47" t="s">
        <v>2232</v>
      </c>
      <c r="I6519" s="47" t="n">
        <v>4</v>
      </c>
    </row>
    <row r="6520" customFormat="false" ht="15" hidden="false" customHeight="false" outlineLevel="0" collapsed="false">
      <c r="A6520" s="47" t="s">
        <v>8761</v>
      </c>
      <c r="B6520" s="47" t="s">
        <v>1582</v>
      </c>
      <c r="C6520" s="48" t="n">
        <v>46147</v>
      </c>
      <c r="D6520" s="47" t="s">
        <v>73</v>
      </c>
      <c r="E6520" s="47" t="s">
        <v>63</v>
      </c>
      <c r="F6520" s="47" t="s">
        <v>2260</v>
      </c>
      <c r="G6520" s="47" t="s">
        <v>97</v>
      </c>
      <c r="H6520" s="47" t="s">
        <v>2232</v>
      </c>
      <c r="I6520" s="47" t="n">
        <v>3</v>
      </c>
    </row>
    <row r="6521" customFormat="false" ht="15" hidden="false" customHeight="false" outlineLevel="0" collapsed="false">
      <c r="A6521" s="47" t="s">
        <v>8762</v>
      </c>
      <c r="B6521" s="47" t="s">
        <v>1582</v>
      </c>
      <c r="C6521" s="48" t="n">
        <v>46147</v>
      </c>
      <c r="D6521" s="47" t="s">
        <v>73</v>
      </c>
      <c r="E6521" s="47" t="s">
        <v>63</v>
      </c>
      <c r="F6521" s="47" t="s">
        <v>2255</v>
      </c>
      <c r="G6521" s="47" t="s">
        <v>97</v>
      </c>
      <c r="H6521" s="47" t="s">
        <v>2232</v>
      </c>
      <c r="I6521" s="47" t="n">
        <v>2</v>
      </c>
    </row>
    <row r="6522" customFormat="false" ht="15" hidden="false" customHeight="false" outlineLevel="0" collapsed="false">
      <c r="A6522" s="47" t="s">
        <v>8763</v>
      </c>
      <c r="B6522" s="47" t="s">
        <v>1582</v>
      </c>
      <c r="C6522" s="48" t="n">
        <v>46147</v>
      </c>
      <c r="D6522" s="47" t="s">
        <v>73</v>
      </c>
      <c r="E6522" s="47" t="s">
        <v>63</v>
      </c>
      <c r="F6522" s="47" t="s">
        <v>2255</v>
      </c>
      <c r="G6522" s="47" t="s">
        <v>97</v>
      </c>
      <c r="H6522" s="47" t="s">
        <v>2232</v>
      </c>
      <c r="I6522" s="47" t="n">
        <v>7</v>
      </c>
    </row>
    <row r="6523" customFormat="false" ht="15" hidden="false" customHeight="false" outlineLevel="0" collapsed="false">
      <c r="A6523" s="47" t="s">
        <v>8764</v>
      </c>
      <c r="B6523" s="47" t="s">
        <v>1582</v>
      </c>
      <c r="C6523" s="48" t="n">
        <v>46147</v>
      </c>
      <c r="D6523" s="47" t="s">
        <v>73</v>
      </c>
      <c r="E6523" s="47" t="s">
        <v>63</v>
      </c>
      <c r="F6523" s="47" t="s">
        <v>2255</v>
      </c>
      <c r="G6523" s="47" t="s">
        <v>97</v>
      </c>
      <c r="H6523" s="47" t="s">
        <v>2232</v>
      </c>
      <c r="I6523" s="47" t="n">
        <v>6</v>
      </c>
    </row>
    <row r="6524" customFormat="false" ht="15" hidden="false" customHeight="false" outlineLevel="0" collapsed="false">
      <c r="A6524" s="47" t="s">
        <v>8765</v>
      </c>
      <c r="B6524" s="47" t="s">
        <v>1583</v>
      </c>
      <c r="C6524" s="48" t="n">
        <v>46147</v>
      </c>
      <c r="D6524" s="47" t="s">
        <v>74</v>
      </c>
      <c r="E6524" s="47" t="s">
        <v>63</v>
      </c>
      <c r="F6524" s="47" t="s">
        <v>2252</v>
      </c>
      <c r="G6524" s="47" t="s">
        <v>93</v>
      </c>
      <c r="H6524" s="47" t="s">
        <v>2253</v>
      </c>
      <c r="I6524" s="47" t="n">
        <v>20</v>
      </c>
    </row>
    <row r="6525" customFormat="false" ht="15" hidden="false" customHeight="false" outlineLevel="0" collapsed="false">
      <c r="A6525" s="47" t="s">
        <v>8766</v>
      </c>
      <c r="B6525" s="47" t="s">
        <v>1583</v>
      </c>
      <c r="C6525" s="48" t="n">
        <v>46147</v>
      </c>
      <c r="D6525" s="47" t="s">
        <v>74</v>
      </c>
      <c r="E6525" s="47" t="s">
        <v>63</v>
      </c>
      <c r="F6525" s="47" t="s">
        <v>2255</v>
      </c>
      <c r="G6525" s="47" t="s">
        <v>97</v>
      </c>
      <c r="H6525" s="47" t="s">
        <v>2232</v>
      </c>
      <c r="I6525" s="47" t="n">
        <v>2</v>
      </c>
    </row>
    <row r="6526" customFormat="false" ht="15" hidden="false" customHeight="false" outlineLevel="0" collapsed="false">
      <c r="A6526" s="47" t="s">
        <v>8767</v>
      </c>
      <c r="B6526" s="47" t="s">
        <v>1583</v>
      </c>
      <c r="C6526" s="48" t="n">
        <v>46147</v>
      </c>
      <c r="D6526" s="47" t="s">
        <v>74</v>
      </c>
      <c r="E6526" s="47" t="s">
        <v>63</v>
      </c>
      <c r="F6526" s="47" t="s">
        <v>2255</v>
      </c>
      <c r="G6526" s="47" t="s">
        <v>97</v>
      </c>
      <c r="H6526" s="47" t="s">
        <v>2232</v>
      </c>
      <c r="I6526" s="47" t="n">
        <v>5</v>
      </c>
    </row>
    <row r="6527" customFormat="false" ht="15" hidden="false" customHeight="false" outlineLevel="0" collapsed="false">
      <c r="A6527" s="47" t="s">
        <v>8768</v>
      </c>
      <c r="B6527" s="47" t="s">
        <v>1583</v>
      </c>
      <c r="C6527" s="48" t="n">
        <v>46147</v>
      </c>
      <c r="D6527" s="47" t="s">
        <v>74</v>
      </c>
      <c r="E6527" s="47" t="s">
        <v>63</v>
      </c>
      <c r="F6527" s="47" t="s">
        <v>2255</v>
      </c>
      <c r="G6527" s="47" t="s">
        <v>97</v>
      </c>
      <c r="H6527" s="47" t="s">
        <v>2232</v>
      </c>
      <c r="I6527" s="47" t="n">
        <v>5</v>
      </c>
    </row>
    <row r="6528" customFormat="false" ht="15" hidden="false" customHeight="false" outlineLevel="0" collapsed="false">
      <c r="A6528" s="47" t="s">
        <v>8769</v>
      </c>
      <c r="B6528" s="47" t="s">
        <v>1583</v>
      </c>
      <c r="C6528" s="48" t="n">
        <v>46147</v>
      </c>
      <c r="D6528" s="47" t="s">
        <v>74</v>
      </c>
      <c r="E6528" s="47" t="s">
        <v>63</v>
      </c>
      <c r="F6528" s="47" t="s">
        <v>2255</v>
      </c>
      <c r="G6528" s="47" t="s">
        <v>97</v>
      </c>
      <c r="H6528" s="47" t="s">
        <v>2232</v>
      </c>
      <c r="I6528" s="47" t="n">
        <v>2</v>
      </c>
    </row>
    <row r="6529" customFormat="false" ht="15" hidden="false" customHeight="false" outlineLevel="0" collapsed="false">
      <c r="A6529" s="47" t="s">
        <v>8770</v>
      </c>
      <c r="B6529" s="47" t="s">
        <v>1583</v>
      </c>
      <c r="C6529" s="48" t="n">
        <v>46147</v>
      </c>
      <c r="D6529" s="47" t="s">
        <v>74</v>
      </c>
      <c r="E6529" s="47" t="s">
        <v>63</v>
      </c>
      <c r="F6529" s="47" t="s">
        <v>2255</v>
      </c>
      <c r="G6529" s="47" t="s">
        <v>97</v>
      </c>
      <c r="H6529" s="47" t="s">
        <v>2232</v>
      </c>
      <c r="I6529" s="47" t="n">
        <v>4</v>
      </c>
    </row>
    <row r="6530" customFormat="false" ht="15" hidden="false" customHeight="false" outlineLevel="0" collapsed="false">
      <c r="A6530" s="47" t="s">
        <v>8771</v>
      </c>
      <c r="B6530" s="47" t="s">
        <v>1584</v>
      </c>
      <c r="C6530" s="48" t="n">
        <v>46147</v>
      </c>
      <c r="D6530" s="47" t="s">
        <v>75</v>
      </c>
      <c r="E6530" s="47" t="s">
        <v>63</v>
      </c>
      <c r="F6530" s="47" t="s">
        <v>2260</v>
      </c>
      <c r="G6530" s="47" t="s">
        <v>93</v>
      </c>
      <c r="H6530" s="47" t="s">
        <v>2253</v>
      </c>
      <c r="I6530" s="47" t="n">
        <v>61</v>
      </c>
    </row>
    <row r="6531" customFormat="false" ht="15" hidden="false" customHeight="false" outlineLevel="0" collapsed="false">
      <c r="A6531" s="47" t="s">
        <v>8772</v>
      </c>
      <c r="B6531" s="47" t="s">
        <v>1584</v>
      </c>
      <c r="C6531" s="48" t="n">
        <v>46147</v>
      </c>
      <c r="D6531" s="47" t="s">
        <v>75</v>
      </c>
      <c r="E6531" s="47" t="s">
        <v>63</v>
      </c>
      <c r="F6531" s="47" t="s">
        <v>2252</v>
      </c>
      <c r="G6531" s="47" t="s">
        <v>93</v>
      </c>
      <c r="H6531" s="47" t="s">
        <v>2253</v>
      </c>
      <c r="I6531" s="47" t="n">
        <v>22</v>
      </c>
    </row>
    <row r="6532" customFormat="false" ht="15" hidden="false" customHeight="false" outlineLevel="0" collapsed="false">
      <c r="A6532" s="47" t="s">
        <v>8773</v>
      </c>
      <c r="B6532" s="47" t="s">
        <v>1584</v>
      </c>
      <c r="C6532" s="48" t="n">
        <v>46147</v>
      </c>
      <c r="D6532" s="47" t="s">
        <v>75</v>
      </c>
      <c r="E6532" s="47" t="s">
        <v>63</v>
      </c>
      <c r="F6532" s="47" t="s">
        <v>2260</v>
      </c>
      <c r="G6532" s="47" t="s">
        <v>97</v>
      </c>
      <c r="H6532" s="47" t="s">
        <v>2232</v>
      </c>
      <c r="I6532" s="47" t="n">
        <v>6</v>
      </c>
    </row>
    <row r="6533" customFormat="false" ht="15" hidden="false" customHeight="false" outlineLevel="0" collapsed="false">
      <c r="A6533" s="47" t="s">
        <v>8774</v>
      </c>
      <c r="B6533" s="47" t="s">
        <v>1584</v>
      </c>
      <c r="C6533" s="48" t="n">
        <v>46147</v>
      </c>
      <c r="D6533" s="47" t="s">
        <v>75</v>
      </c>
      <c r="E6533" s="47" t="s">
        <v>63</v>
      </c>
      <c r="F6533" s="47" t="s">
        <v>2260</v>
      </c>
      <c r="G6533" s="47" t="s">
        <v>97</v>
      </c>
      <c r="H6533" s="47" t="s">
        <v>2232</v>
      </c>
      <c r="I6533" s="47" t="n">
        <v>4</v>
      </c>
    </row>
    <row r="6534" customFormat="false" ht="15" hidden="false" customHeight="false" outlineLevel="0" collapsed="false">
      <c r="A6534" s="47" t="s">
        <v>8775</v>
      </c>
      <c r="B6534" s="47" t="s">
        <v>1584</v>
      </c>
      <c r="C6534" s="48" t="n">
        <v>46147</v>
      </c>
      <c r="D6534" s="47" t="s">
        <v>75</v>
      </c>
      <c r="E6534" s="47" t="s">
        <v>63</v>
      </c>
      <c r="F6534" s="47" t="s">
        <v>2252</v>
      </c>
      <c r="G6534" s="47" t="s">
        <v>97</v>
      </c>
      <c r="H6534" s="47" t="s">
        <v>2232</v>
      </c>
      <c r="I6534" s="47" t="n">
        <v>7</v>
      </c>
    </row>
    <row r="6535" customFormat="false" ht="15" hidden="false" customHeight="false" outlineLevel="0" collapsed="false">
      <c r="A6535" s="47" t="s">
        <v>8776</v>
      </c>
      <c r="B6535" s="47" t="s">
        <v>1584</v>
      </c>
      <c r="C6535" s="48" t="n">
        <v>46147</v>
      </c>
      <c r="D6535" s="47" t="s">
        <v>75</v>
      </c>
      <c r="E6535" s="47" t="s">
        <v>63</v>
      </c>
      <c r="F6535" s="47" t="s">
        <v>2255</v>
      </c>
      <c r="G6535" s="47" t="s">
        <v>98</v>
      </c>
      <c r="H6535" s="47" t="s">
        <v>2382</v>
      </c>
      <c r="I6535" s="47" t="n">
        <v>23</v>
      </c>
    </row>
    <row r="6536" customFormat="false" ht="15" hidden="false" customHeight="false" outlineLevel="0" collapsed="false">
      <c r="A6536" s="47" t="s">
        <v>8777</v>
      </c>
      <c r="B6536" s="47" t="s">
        <v>1585</v>
      </c>
      <c r="C6536" s="48" t="n">
        <v>46147</v>
      </c>
      <c r="D6536" s="47" t="s">
        <v>73</v>
      </c>
      <c r="E6536" s="47" t="s">
        <v>64</v>
      </c>
      <c r="F6536" s="47" t="s">
        <v>2280</v>
      </c>
      <c r="G6536" s="47" t="s">
        <v>96</v>
      </c>
      <c r="H6536" s="47" t="s">
        <v>2270</v>
      </c>
      <c r="I6536" s="47" t="n">
        <v>30</v>
      </c>
    </row>
    <row r="6537" customFormat="false" ht="15" hidden="false" customHeight="false" outlineLevel="0" collapsed="false">
      <c r="A6537" s="47" t="s">
        <v>8778</v>
      </c>
      <c r="B6537" s="47" t="s">
        <v>1585</v>
      </c>
      <c r="C6537" s="48" t="n">
        <v>46147</v>
      </c>
      <c r="D6537" s="47" t="s">
        <v>73</v>
      </c>
      <c r="E6537" s="47" t="s">
        <v>64</v>
      </c>
      <c r="F6537" s="47" t="s">
        <v>2278</v>
      </c>
      <c r="G6537" s="47" t="s">
        <v>97</v>
      </c>
      <c r="H6537" s="47" t="s">
        <v>2232</v>
      </c>
      <c r="I6537" s="47" t="n">
        <v>7</v>
      </c>
    </row>
    <row r="6538" customFormat="false" ht="15" hidden="false" customHeight="false" outlineLevel="0" collapsed="false">
      <c r="A6538" s="47" t="s">
        <v>8779</v>
      </c>
      <c r="B6538" s="47" t="s">
        <v>1585</v>
      </c>
      <c r="C6538" s="48" t="n">
        <v>46147</v>
      </c>
      <c r="D6538" s="47" t="s">
        <v>73</v>
      </c>
      <c r="E6538" s="47" t="s">
        <v>64</v>
      </c>
      <c r="F6538" s="47" t="s">
        <v>2278</v>
      </c>
      <c r="G6538" s="47" t="s">
        <v>97</v>
      </c>
      <c r="H6538" s="47" t="s">
        <v>2232</v>
      </c>
      <c r="I6538" s="47" t="n">
        <v>6</v>
      </c>
    </row>
    <row r="6539" customFormat="false" ht="15" hidden="false" customHeight="false" outlineLevel="0" collapsed="false">
      <c r="A6539" s="47" t="s">
        <v>8780</v>
      </c>
      <c r="B6539" s="47" t="s">
        <v>1585</v>
      </c>
      <c r="C6539" s="48" t="n">
        <v>46147</v>
      </c>
      <c r="D6539" s="47" t="s">
        <v>73</v>
      </c>
      <c r="E6539" s="47" t="s">
        <v>64</v>
      </c>
      <c r="F6539" s="47" t="s">
        <v>2278</v>
      </c>
      <c r="G6539" s="47" t="s">
        <v>97</v>
      </c>
      <c r="H6539" s="47" t="s">
        <v>2232</v>
      </c>
      <c r="I6539" s="47" t="n">
        <v>6</v>
      </c>
    </row>
    <row r="6540" customFormat="false" ht="15" hidden="false" customHeight="false" outlineLevel="0" collapsed="false">
      <c r="A6540" s="47" t="s">
        <v>8781</v>
      </c>
      <c r="B6540" s="47" t="s">
        <v>1586</v>
      </c>
      <c r="C6540" s="48" t="n">
        <v>46147</v>
      </c>
      <c r="D6540" s="47" t="s">
        <v>74</v>
      </c>
      <c r="E6540" s="47" t="s">
        <v>64</v>
      </c>
      <c r="F6540" s="47" t="s">
        <v>2280</v>
      </c>
      <c r="G6540" s="47" t="s">
        <v>96</v>
      </c>
      <c r="H6540" s="47" t="s">
        <v>2270</v>
      </c>
      <c r="I6540" s="47" t="n">
        <v>20</v>
      </c>
    </row>
    <row r="6541" customFormat="false" ht="15" hidden="false" customHeight="false" outlineLevel="0" collapsed="false">
      <c r="A6541" s="47" t="s">
        <v>8782</v>
      </c>
      <c r="B6541" s="47" t="s">
        <v>1586</v>
      </c>
      <c r="C6541" s="48" t="n">
        <v>46147</v>
      </c>
      <c r="D6541" s="47" t="s">
        <v>74</v>
      </c>
      <c r="E6541" s="47" t="s">
        <v>64</v>
      </c>
      <c r="F6541" s="47" t="s">
        <v>2278</v>
      </c>
      <c r="G6541" s="47" t="s">
        <v>97</v>
      </c>
      <c r="H6541" s="47" t="s">
        <v>2232</v>
      </c>
      <c r="I6541" s="47" t="n">
        <v>7</v>
      </c>
    </row>
    <row r="6542" customFormat="false" ht="15" hidden="false" customHeight="false" outlineLevel="0" collapsed="false">
      <c r="A6542" s="47" t="s">
        <v>8783</v>
      </c>
      <c r="B6542" s="47" t="s">
        <v>1586</v>
      </c>
      <c r="C6542" s="48" t="n">
        <v>46147</v>
      </c>
      <c r="D6542" s="47" t="s">
        <v>74</v>
      </c>
      <c r="E6542" s="47" t="s">
        <v>64</v>
      </c>
      <c r="F6542" s="47" t="s">
        <v>2280</v>
      </c>
      <c r="G6542" s="47" t="s">
        <v>97</v>
      </c>
      <c r="H6542" s="47" t="s">
        <v>2232</v>
      </c>
      <c r="I6542" s="47" t="n">
        <v>2</v>
      </c>
    </row>
    <row r="6543" customFormat="false" ht="15" hidden="false" customHeight="false" outlineLevel="0" collapsed="false">
      <c r="A6543" s="47" t="s">
        <v>8784</v>
      </c>
      <c r="B6543" s="47" t="s">
        <v>1586</v>
      </c>
      <c r="C6543" s="48" t="n">
        <v>46147</v>
      </c>
      <c r="D6543" s="47" t="s">
        <v>74</v>
      </c>
      <c r="E6543" s="47" t="s">
        <v>64</v>
      </c>
      <c r="F6543" s="47" t="s">
        <v>2278</v>
      </c>
      <c r="G6543" s="47" t="s">
        <v>97</v>
      </c>
      <c r="H6543" s="47" t="s">
        <v>2232</v>
      </c>
      <c r="I6543" s="47" t="n">
        <v>7</v>
      </c>
    </row>
    <row r="6544" customFormat="false" ht="15" hidden="false" customHeight="false" outlineLevel="0" collapsed="false">
      <c r="A6544" s="47" t="s">
        <v>8785</v>
      </c>
      <c r="B6544" s="47" t="s">
        <v>1586</v>
      </c>
      <c r="C6544" s="48" t="n">
        <v>46147</v>
      </c>
      <c r="D6544" s="47" t="s">
        <v>74</v>
      </c>
      <c r="E6544" s="47" t="s">
        <v>64</v>
      </c>
      <c r="F6544" s="47" t="s">
        <v>2278</v>
      </c>
      <c r="G6544" s="47" t="s">
        <v>97</v>
      </c>
      <c r="H6544" s="47" t="s">
        <v>2232</v>
      </c>
      <c r="I6544" s="47" t="n">
        <v>5</v>
      </c>
    </row>
    <row r="6545" customFormat="false" ht="15" hidden="false" customHeight="false" outlineLevel="0" collapsed="false">
      <c r="A6545" s="47" t="s">
        <v>8786</v>
      </c>
      <c r="B6545" s="47" t="s">
        <v>1586</v>
      </c>
      <c r="C6545" s="48" t="n">
        <v>46147</v>
      </c>
      <c r="D6545" s="47" t="s">
        <v>74</v>
      </c>
      <c r="E6545" s="47" t="s">
        <v>64</v>
      </c>
      <c r="F6545" s="47" t="s">
        <v>2278</v>
      </c>
      <c r="G6545" s="47" t="s">
        <v>97</v>
      </c>
      <c r="H6545" s="47" t="s">
        <v>2232</v>
      </c>
      <c r="I6545" s="47" t="n">
        <v>4</v>
      </c>
    </row>
    <row r="6546" customFormat="false" ht="15" hidden="false" customHeight="false" outlineLevel="0" collapsed="false">
      <c r="A6546" s="47" t="s">
        <v>8787</v>
      </c>
      <c r="B6546" s="47" t="s">
        <v>1587</v>
      </c>
      <c r="C6546" s="48" t="n">
        <v>46147</v>
      </c>
      <c r="D6546" s="47" t="s">
        <v>73</v>
      </c>
      <c r="E6546" s="47" t="s">
        <v>65</v>
      </c>
      <c r="F6546" s="47" t="s">
        <v>2284</v>
      </c>
      <c r="G6546" s="47" t="s">
        <v>95</v>
      </c>
      <c r="H6546" s="47" t="s">
        <v>2245</v>
      </c>
      <c r="I6546" s="47" t="n">
        <v>19</v>
      </c>
    </row>
    <row r="6547" customFormat="false" ht="15" hidden="false" customHeight="false" outlineLevel="0" collapsed="false">
      <c r="A6547" s="47" t="s">
        <v>8788</v>
      </c>
      <c r="B6547" s="47" t="s">
        <v>1587</v>
      </c>
      <c r="C6547" s="48" t="n">
        <v>46147</v>
      </c>
      <c r="D6547" s="47" t="s">
        <v>73</v>
      </c>
      <c r="E6547" s="47" t="s">
        <v>65</v>
      </c>
      <c r="F6547" s="47" t="s">
        <v>2284</v>
      </c>
      <c r="G6547" s="47" t="s">
        <v>95</v>
      </c>
      <c r="H6547" s="47" t="s">
        <v>2245</v>
      </c>
      <c r="I6547" s="47" t="n">
        <v>91</v>
      </c>
    </row>
    <row r="6548" customFormat="false" ht="15" hidden="false" customHeight="false" outlineLevel="0" collapsed="false">
      <c r="A6548" s="47" t="s">
        <v>8789</v>
      </c>
      <c r="B6548" s="47" t="s">
        <v>1587</v>
      </c>
      <c r="C6548" s="48" t="n">
        <v>46147</v>
      </c>
      <c r="D6548" s="47" t="s">
        <v>73</v>
      </c>
      <c r="E6548" s="47" t="s">
        <v>65</v>
      </c>
      <c r="F6548" s="47" t="s">
        <v>2284</v>
      </c>
      <c r="G6548" s="47" t="s">
        <v>95</v>
      </c>
      <c r="H6548" s="47" t="s">
        <v>2245</v>
      </c>
      <c r="I6548" s="47" t="n">
        <v>15</v>
      </c>
    </row>
    <row r="6549" customFormat="false" ht="15" hidden="false" customHeight="false" outlineLevel="0" collapsed="false">
      <c r="A6549" s="47" t="s">
        <v>8790</v>
      </c>
      <c r="B6549" s="47" t="s">
        <v>1587</v>
      </c>
      <c r="C6549" s="48" t="n">
        <v>46147</v>
      </c>
      <c r="D6549" s="47" t="s">
        <v>73</v>
      </c>
      <c r="E6549" s="47" t="s">
        <v>65</v>
      </c>
      <c r="F6549" s="47" t="s">
        <v>2289</v>
      </c>
      <c r="G6549" s="47" t="s">
        <v>97</v>
      </c>
      <c r="H6549" s="47" t="s">
        <v>2232</v>
      </c>
      <c r="I6549" s="47" t="n">
        <v>4</v>
      </c>
    </row>
    <row r="6550" customFormat="false" ht="15" hidden="false" customHeight="false" outlineLevel="0" collapsed="false">
      <c r="A6550" s="47" t="s">
        <v>8791</v>
      </c>
      <c r="B6550" s="47" t="s">
        <v>1587</v>
      </c>
      <c r="C6550" s="48" t="n">
        <v>46147</v>
      </c>
      <c r="D6550" s="47" t="s">
        <v>73</v>
      </c>
      <c r="E6550" s="47" t="s">
        <v>65</v>
      </c>
      <c r="F6550" s="47" t="s">
        <v>2289</v>
      </c>
      <c r="G6550" s="47" t="s">
        <v>97</v>
      </c>
      <c r="H6550" s="47" t="s">
        <v>2232</v>
      </c>
      <c r="I6550" s="47" t="n">
        <v>6</v>
      </c>
    </row>
    <row r="6551" customFormat="false" ht="15" hidden="false" customHeight="false" outlineLevel="0" collapsed="false">
      <c r="A6551" s="47" t="s">
        <v>8792</v>
      </c>
      <c r="B6551" s="47" t="s">
        <v>1587</v>
      </c>
      <c r="C6551" s="48" t="n">
        <v>46147</v>
      </c>
      <c r="D6551" s="47" t="s">
        <v>73</v>
      </c>
      <c r="E6551" s="47" t="s">
        <v>65</v>
      </c>
      <c r="F6551" s="47" t="s">
        <v>2284</v>
      </c>
      <c r="G6551" s="47" t="s">
        <v>97</v>
      </c>
      <c r="H6551" s="47" t="s">
        <v>2232</v>
      </c>
      <c r="I6551" s="47" t="n">
        <v>5</v>
      </c>
    </row>
    <row r="6552" customFormat="false" ht="15" hidden="false" customHeight="false" outlineLevel="0" collapsed="false">
      <c r="A6552" s="47" t="s">
        <v>8793</v>
      </c>
      <c r="B6552" s="47" t="s">
        <v>1587</v>
      </c>
      <c r="C6552" s="48" t="n">
        <v>46147</v>
      </c>
      <c r="D6552" s="47" t="s">
        <v>73</v>
      </c>
      <c r="E6552" s="47" t="s">
        <v>65</v>
      </c>
      <c r="F6552" s="47" t="s">
        <v>2289</v>
      </c>
      <c r="G6552" s="47" t="s">
        <v>97</v>
      </c>
      <c r="H6552" s="47" t="s">
        <v>2232</v>
      </c>
      <c r="I6552" s="47" t="n">
        <v>5</v>
      </c>
    </row>
    <row r="6553" customFormat="false" ht="15" hidden="false" customHeight="false" outlineLevel="0" collapsed="false">
      <c r="A6553" s="47" t="s">
        <v>8794</v>
      </c>
      <c r="B6553" s="47" t="s">
        <v>1588</v>
      </c>
      <c r="C6553" s="48" t="n">
        <v>46147</v>
      </c>
      <c r="D6553" s="47" t="s">
        <v>74</v>
      </c>
      <c r="E6553" s="47" t="s">
        <v>65</v>
      </c>
      <c r="F6553" s="47" t="s">
        <v>2284</v>
      </c>
      <c r="G6553" s="47" t="s">
        <v>95</v>
      </c>
      <c r="H6553" s="47" t="s">
        <v>2245</v>
      </c>
      <c r="I6553" s="47" t="n">
        <v>33</v>
      </c>
    </row>
    <row r="6554" customFormat="false" ht="15" hidden="false" customHeight="false" outlineLevel="0" collapsed="false">
      <c r="A6554" s="47" t="s">
        <v>8795</v>
      </c>
      <c r="B6554" s="47" t="s">
        <v>1588</v>
      </c>
      <c r="C6554" s="48" t="n">
        <v>46147</v>
      </c>
      <c r="D6554" s="47" t="s">
        <v>74</v>
      </c>
      <c r="E6554" s="47" t="s">
        <v>65</v>
      </c>
      <c r="F6554" s="47" t="s">
        <v>2284</v>
      </c>
      <c r="G6554" s="47" t="s">
        <v>95</v>
      </c>
      <c r="H6554" s="47" t="s">
        <v>2245</v>
      </c>
      <c r="I6554" s="47" t="n">
        <v>18</v>
      </c>
    </row>
    <row r="6555" customFormat="false" ht="15" hidden="false" customHeight="false" outlineLevel="0" collapsed="false">
      <c r="A6555" s="47" t="s">
        <v>8796</v>
      </c>
      <c r="B6555" s="47" t="s">
        <v>1588</v>
      </c>
      <c r="C6555" s="48" t="n">
        <v>46147</v>
      </c>
      <c r="D6555" s="47" t="s">
        <v>74</v>
      </c>
      <c r="E6555" s="47" t="s">
        <v>65</v>
      </c>
      <c r="F6555" s="47" t="s">
        <v>2289</v>
      </c>
      <c r="G6555" s="47" t="s">
        <v>97</v>
      </c>
      <c r="H6555" s="47" t="s">
        <v>2232</v>
      </c>
      <c r="I6555" s="47" t="n">
        <v>3</v>
      </c>
    </row>
    <row r="6556" customFormat="false" ht="15" hidden="false" customHeight="false" outlineLevel="0" collapsed="false">
      <c r="A6556" s="47" t="s">
        <v>8797</v>
      </c>
      <c r="B6556" s="47" t="s">
        <v>1588</v>
      </c>
      <c r="C6556" s="48" t="n">
        <v>46147</v>
      </c>
      <c r="D6556" s="47" t="s">
        <v>74</v>
      </c>
      <c r="E6556" s="47" t="s">
        <v>65</v>
      </c>
      <c r="F6556" s="47" t="s">
        <v>2284</v>
      </c>
      <c r="G6556" s="47" t="s">
        <v>97</v>
      </c>
      <c r="H6556" s="47" t="s">
        <v>2232</v>
      </c>
      <c r="I6556" s="47" t="n">
        <v>2</v>
      </c>
    </row>
    <row r="6557" customFormat="false" ht="15" hidden="false" customHeight="false" outlineLevel="0" collapsed="false">
      <c r="A6557" s="47" t="s">
        <v>8798</v>
      </c>
      <c r="B6557" s="47" t="s">
        <v>1588</v>
      </c>
      <c r="C6557" s="48" t="n">
        <v>46147</v>
      </c>
      <c r="D6557" s="47" t="s">
        <v>74</v>
      </c>
      <c r="E6557" s="47" t="s">
        <v>65</v>
      </c>
      <c r="F6557" s="47" t="s">
        <v>2289</v>
      </c>
      <c r="G6557" s="47" t="s">
        <v>97</v>
      </c>
      <c r="H6557" s="47" t="s">
        <v>2232</v>
      </c>
      <c r="I6557" s="47" t="n">
        <v>5</v>
      </c>
    </row>
    <row r="6558" customFormat="false" ht="15" hidden="false" customHeight="false" outlineLevel="0" collapsed="false">
      <c r="A6558" s="47" t="s">
        <v>8799</v>
      </c>
      <c r="B6558" s="47" t="s">
        <v>1588</v>
      </c>
      <c r="C6558" s="48" t="n">
        <v>46147</v>
      </c>
      <c r="D6558" s="47" t="s">
        <v>74</v>
      </c>
      <c r="E6558" s="47" t="s">
        <v>65</v>
      </c>
      <c r="F6558" s="47" t="s">
        <v>2284</v>
      </c>
      <c r="G6558" s="47" t="s">
        <v>97</v>
      </c>
      <c r="H6558" s="47" t="s">
        <v>2232</v>
      </c>
      <c r="I6558" s="47" t="n">
        <v>5</v>
      </c>
    </row>
    <row r="6559" customFormat="false" ht="15" hidden="false" customHeight="false" outlineLevel="0" collapsed="false">
      <c r="A6559" s="47" t="s">
        <v>8800</v>
      </c>
      <c r="B6559" s="47" t="s">
        <v>1588</v>
      </c>
      <c r="C6559" s="48" t="n">
        <v>46147</v>
      </c>
      <c r="D6559" s="47" t="s">
        <v>74</v>
      </c>
      <c r="E6559" s="47" t="s">
        <v>65</v>
      </c>
      <c r="F6559" s="47" t="s">
        <v>2284</v>
      </c>
      <c r="G6559" s="47" t="s">
        <v>97</v>
      </c>
      <c r="H6559" s="47" t="s">
        <v>2232</v>
      </c>
      <c r="I6559" s="47" t="n">
        <v>4</v>
      </c>
    </row>
    <row r="6560" customFormat="false" ht="15" hidden="false" customHeight="false" outlineLevel="0" collapsed="false">
      <c r="A6560" s="47" t="s">
        <v>8801</v>
      </c>
      <c r="B6560" s="47" t="s">
        <v>1589</v>
      </c>
      <c r="C6560" s="48" t="n">
        <v>46147</v>
      </c>
      <c r="D6560" s="47" t="s">
        <v>75</v>
      </c>
      <c r="E6560" s="47" t="s">
        <v>65</v>
      </c>
      <c r="F6560" s="47" t="s">
        <v>2289</v>
      </c>
      <c r="G6560" s="47" t="s">
        <v>93</v>
      </c>
      <c r="H6560" s="47" t="s">
        <v>2253</v>
      </c>
      <c r="I6560" s="47" t="n">
        <v>21</v>
      </c>
    </row>
    <row r="6561" customFormat="false" ht="15" hidden="false" customHeight="false" outlineLevel="0" collapsed="false">
      <c r="A6561" s="47" t="s">
        <v>8802</v>
      </c>
      <c r="B6561" s="47" t="s">
        <v>1589</v>
      </c>
      <c r="C6561" s="48" t="n">
        <v>46147</v>
      </c>
      <c r="D6561" s="47" t="s">
        <v>75</v>
      </c>
      <c r="E6561" s="47" t="s">
        <v>65</v>
      </c>
      <c r="F6561" s="47" t="s">
        <v>2284</v>
      </c>
      <c r="G6561" s="47" t="s">
        <v>94</v>
      </c>
      <c r="H6561" s="47" t="s">
        <v>2229</v>
      </c>
      <c r="I6561" s="47" t="n">
        <v>73</v>
      </c>
    </row>
    <row r="6562" customFormat="false" ht="15" hidden="false" customHeight="false" outlineLevel="0" collapsed="false">
      <c r="A6562" s="47" t="s">
        <v>8803</v>
      </c>
      <c r="B6562" s="47" t="s">
        <v>1589</v>
      </c>
      <c r="C6562" s="48" t="n">
        <v>46147</v>
      </c>
      <c r="D6562" s="47" t="s">
        <v>75</v>
      </c>
      <c r="E6562" s="47" t="s">
        <v>65</v>
      </c>
      <c r="F6562" s="47" t="s">
        <v>2284</v>
      </c>
      <c r="G6562" s="47" t="s">
        <v>95</v>
      </c>
      <c r="H6562" s="47" t="s">
        <v>2245</v>
      </c>
      <c r="I6562" s="47" t="n">
        <v>18</v>
      </c>
    </row>
    <row r="6563" customFormat="false" ht="15" hidden="false" customHeight="false" outlineLevel="0" collapsed="false">
      <c r="A6563" s="47" t="s">
        <v>8804</v>
      </c>
      <c r="B6563" s="47" t="s">
        <v>1589</v>
      </c>
      <c r="C6563" s="48" t="n">
        <v>46147</v>
      </c>
      <c r="D6563" s="47" t="s">
        <v>75</v>
      </c>
      <c r="E6563" s="47" t="s">
        <v>65</v>
      </c>
      <c r="F6563" s="47" t="s">
        <v>2284</v>
      </c>
      <c r="G6563" s="47" t="s">
        <v>95</v>
      </c>
      <c r="H6563" s="47" t="s">
        <v>2245</v>
      </c>
      <c r="I6563" s="47" t="n">
        <v>30</v>
      </c>
    </row>
    <row r="6564" customFormat="false" ht="15" hidden="false" customHeight="false" outlineLevel="0" collapsed="false">
      <c r="A6564" s="47" t="s">
        <v>8805</v>
      </c>
      <c r="B6564" s="47" t="s">
        <v>1589</v>
      </c>
      <c r="C6564" s="48" t="n">
        <v>46147</v>
      </c>
      <c r="D6564" s="47" t="s">
        <v>75</v>
      </c>
      <c r="E6564" s="47" t="s">
        <v>65</v>
      </c>
      <c r="F6564" s="47" t="s">
        <v>2289</v>
      </c>
      <c r="G6564" s="47" t="s">
        <v>96</v>
      </c>
      <c r="H6564" s="47" t="s">
        <v>2270</v>
      </c>
      <c r="I6564" s="47" t="n">
        <v>47</v>
      </c>
    </row>
    <row r="6565" customFormat="false" ht="15" hidden="false" customHeight="false" outlineLevel="0" collapsed="false">
      <c r="A6565" s="47" t="s">
        <v>8806</v>
      </c>
      <c r="B6565" s="47" t="s">
        <v>1589</v>
      </c>
      <c r="C6565" s="48" t="n">
        <v>46147</v>
      </c>
      <c r="D6565" s="47" t="s">
        <v>75</v>
      </c>
      <c r="E6565" s="47" t="s">
        <v>65</v>
      </c>
      <c r="F6565" s="47" t="s">
        <v>2289</v>
      </c>
      <c r="G6565" s="47" t="s">
        <v>97</v>
      </c>
      <c r="H6565" s="47" t="s">
        <v>2232</v>
      </c>
      <c r="I6565" s="47" t="n">
        <v>4</v>
      </c>
    </row>
    <row r="6566" customFormat="false" ht="15" hidden="false" customHeight="false" outlineLevel="0" collapsed="false">
      <c r="A6566" s="47" t="s">
        <v>8807</v>
      </c>
      <c r="B6566" s="47" t="s">
        <v>1589</v>
      </c>
      <c r="C6566" s="48" t="n">
        <v>46147</v>
      </c>
      <c r="D6566" s="47" t="s">
        <v>75</v>
      </c>
      <c r="E6566" s="47" t="s">
        <v>65</v>
      </c>
      <c r="F6566" s="47" t="s">
        <v>2284</v>
      </c>
      <c r="G6566" s="47" t="s">
        <v>97</v>
      </c>
      <c r="H6566" s="47" t="s">
        <v>2232</v>
      </c>
      <c r="I6566" s="47" t="n">
        <v>3</v>
      </c>
    </row>
    <row r="6567" customFormat="false" ht="15" hidden="false" customHeight="false" outlineLevel="0" collapsed="false">
      <c r="A6567" s="47" t="s">
        <v>8808</v>
      </c>
      <c r="B6567" s="47" t="s">
        <v>1589</v>
      </c>
      <c r="C6567" s="48" t="n">
        <v>46147</v>
      </c>
      <c r="D6567" s="47" t="s">
        <v>75</v>
      </c>
      <c r="E6567" s="47" t="s">
        <v>65</v>
      </c>
      <c r="F6567" s="47" t="s">
        <v>2289</v>
      </c>
      <c r="G6567" s="47" t="s">
        <v>97</v>
      </c>
      <c r="H6567" s="47" t="s">
        <v>2232</v>
      </c>
      <c r="I6567" s="47" t="n">
        <v>4</v>
      </c>
    </row>
    <row r="6568" customFormat="false" ht="15" hidden="false" customHeight="false" outlineLevel="0" collapsed="false">
      <c r="A6568" s="47" t="s">
        <v>8809</v>
      </c>
      <c r="B6568" s="47" t="s">
        <v>1591</v>
      </c>
      <c r="C6568" s="48" t="n">
        <v>46148</v>
      </c>
      <c r="D6568" s="47" t="s">
        <v>73</v>
      </c>
      <c r="E6568" s="47" t="s">
        <v>62</v>
      </c>
      <c r="F6568" s="47" t="s">
        <v>2228</v>
      </c>
      <c r="G6568" s="47" t="s">
        <v>97</v>
      </c>
      <c r="H6568" s="47" t="s">
        <v>2232</v>
      </c>
      <c r="I6568" s="47" t="n">
        <v>3</v>
      </c>
    </row>
    <row r="6569" customFormat="false" ht="15" hidden="false" customHeight="false" outlineLevel="0" collapsed="false">
      <c r="A6569" s="47" t="s">
        <v>8810</v>
      </c>
      <c r="B6569" s="47" t="s">
        <v>1592</v>
      </c>
      <c r="C6569" s="48" t="n">
        <v>46148</v>
      </c>
      <c r="D6569" s="47" t="s">
        <v>74</v>
      </c>
      <c r="E6569" s="47" t="s">
        <v>62</v>
      </c>
      <c r="F6569" s="47" t="s">
        <v>2231</v>
      </c>
      <c r="G6569" s="47" t="s">
        <v>93</v>
      </c>
      <c r="H6569" s="47" t="s">
        <v>2253</v>
      </c>
      <c r="I6569" s="47" t="n">
        <v>5</v>
      </c>
    </row>
    <row r="6570" customFormat="false" ht="15" hidden="false" customHeight="false" outlineLevel="0" collapsed="false">
      <c r="A6570" s="47" t="s">
        <v>8811</v>
      </c>
      <c r="B6570" s="47" t="s">
        <v>1592</v>
      </c>
      <c r="C6570" s="48" t="n">
        <v>46148</v>
      </c>
      <c r="D6570" s="47" t="s">
        <v>74</v>
      </c>
      <c r="E6570" s="47" t="s">
        <v>62</v>
      </c>
      <c r="F6570" s="47" t="s">
        <v>2317</v>
      </c>
      <c r="G6570" s="47" t="s">
        <v>97</v>
      </c>
      <c r="H6570" s="47" t="s">
        <v>2232</v>
      </c>
      <c r="I6570" s="47" t="n">
        <v>7</v>
      </c>
    </row>
    <row r="6571" customFormat="false" ht="15" hidden="false" customHeight="false" outlineLevel="0" collapsed="false">
      <c r="A6571" s="47" t="s">
        <v>8812</v>
      </c>
      <c r="B6571" s="47" t="s">
        <v>1592</v>
      </c>
      <c r="C6571" s="48" t="n">
        <v>46148</v>
      </c>
      <c r="D6571" s="47" t="s">
        <v>74</v>
      </c>
      <c r="E6571" s="47" t="s">
        <v>62</v>
      </c>
      <c r="F6571" s="47" t="s">
        <v>2228</v>
      </c>
      <c r="G6571" s="47" t="s">
        <v>97</v>
      </c>
      <c r="H6571" s="47" t="s">
        <v>2232</v>
      </c>
      <c r="I6571" s="47" t="n">
        <v>2</v>
      </c>
    </row>
    <row r="6572" customFormat="false" ht="15" hidden="false" customHeight="false" outlineLevel="0" collapsed="false">
      <c r="A6572" s="47" t="s">
        <v>8813</v>
      </c>
      <c r="B6572" s="47" t="s">
        <v>1592</v>
      </c>
      <c r="C6572" s="48" t="n">
        <v>46148</v>
      </c>
      <c r="D6572" s="47" t="s">
        <v>74</v>
      </c>
      <c r="E6572" s="47" t="s">
        <v>62</v>
      </c>
      <c r="F6572" s="47" t="s">
        <v>2228</v>
      </c>
      <c r="G6572" s="47" t="s">
        <v>97</v>
      </c>
      <c r="H6572" s="47" t="s">
        <v>2232</v>
      </c>
      <c r="I6572" s="47" t="n">
        <v>7</v>
      </c>
    </row>
    <row r="6573" customFormat="false" ht="15" hidden="false" customHeight="false" outlineLevel="0" collapsed="false">
      <c r="A6573" s="47" t="s">
        <v>8814</v>
      </c>
      <c r="B6573" s="47" t="s">
        <v>1593</v>
      </c>
      <c r="C6573" s="48" t="n">
        <v>46148</v>
      </c>
      <c r="D6573" s="47" t="s">
        <v>75</v>
      </c>
      <c r="E6573" s="47" t="s">
        <v>62</v>
      </c>
      <c r="F6573" s="47" t="s">
        <v>2231</v>
      </c>
      <c r="G6573" s="47" t="s">
        <v>97</v>
      </c>
      <c r="H6573" s="47" t="s">
        <v>2232</v>
      </c>
      <c r="I6573" s="47" t="n">
        <v>5</v>
      </c>
    </row>
    <row r="6574" customFormat="false" ht="15" hidden="false" customHeight="false" outlineLevel="0" collapsed="false">
      <c r="A6574" s="47" t="s">
        <v>8815</v>
      </c>
      <c r="B6574" s="47" t="s">
        <v>1593</v>
      </c>
      <c r="C6574" s="48" t="n">
        <v>46148</v>
      </c>
      <c r="D6574" s="47" t="s">
        <v>75</v>
      </c>
      <c r="E6574" s="47" t="s">
        <v>62</v>
      </c>
      <c r="F6574" s="47" t="s">
        <v>2231</v>
      </c>
      <c r="G6574" s="47" t="s">
        <v>97</v>
      </c>
      <c r="H6574" s="47" t="s">
        <v>2232</v>
      </c>
      <c r="I6574" s="47" t="n">
        <v>7</v>
      </c>
    </row>
    <row r="6575" customFormat="false" ht="15" hidden="false" customHeight="false" outlineLevel="0" collapsed="false">
      <c r="A6575" s="47" t="s">
        <v>8816</v>
      </c>
      <c r="B6575" s="47" t="s">
        <v>1593</v>
      </c>
      <c r="C6575" s="48" t="n">
        <v>46148</v>
      </c>
      <c r="D6575" s="47" t="s">
        <v>75</v>
      </c>
      <c r="E6575" s="47" t="s">
        <v>62</v>
      </c>
      <c r="F6575" s="47" t="s">
        <v>2317</v>
      </c>
      <c r="G6575" s="47" t="s">
        <v>97</v>
      </c>
      <c r="H6575" s="47" t="s">
        <v>2232</v>
      </c>
      <c r="I6575" s="47" t="n">
        <v>4</v>
      </c>
    </row>
    <row r="6576" customFormat="false" ht="15" hidden="false" customHeight="false" outlineLevel="0" collapsed="false">
      <c r="A6576" s="47" t="s">
        <v>8817</v>
      </c>
      <c r="B6576" s="47" t="s">
        <v>1593</v>
      </c>
      <c r="C6576" s="48" t="n">
        <v>46148</v>
      </c>
      <c r="D6576" s="47" t="s">
        <v>75</v>
      </c>
      <c r="E6576" s="47" t="s">
        <v>62</v>
      </c>
      <c r="F6576" s="47" t="s">
        <v>2231</v>
      </c>
      <c r="G6576" s="47" t="s">
        <v>97</v>
      </c>
      <c r="H6576" s="47" t="s">
        <v>2232</v>
      </c>
      <c r="I6576" s="47" t="n">
        <v>2</v>
      </c>
    </row>
    <row r="6577" customFormat="false" ht="15" hidden="false" customHeight="false" outlineLevel="0" collapsed="false">
      <c r="A6577" s="47" t="s">
        <v>8818</v>
      </c>
      <c r="B6577" s="47" t="s">
        <v>1593</v>
      </c>
      <c r="C6577" s="48" t="n">
        <v>46148</v>
      </c>
      <c r="D6577" s="47" t="s">
        <v>75</v>
      </c>
      <c r="E6577" s="47" t="s">
        <v>62</v>
      </c>
      <c r="F6577" s="47" t="s">
        <v>2317</v>
      </c>
      <c r="G6577" s="47" t="s">
        <v>97</v>
      </c>
      <c r="H6577" s="47" t="s">
        <v>2232</v>
      </c>
      <c r="I6577" s="47" t="n">
        <v>4</v>
      </c>
    </row>
    <row r="6578" customFormat="false" ht="15" hidden="false" customHeight="false" outlineLevel="0" collapsed="false">
      <c r="A6578" s="47" t="s">
        <v>8819</v>
      </c>
      <c r="B6578" s="47" t="s">
        <v>1593</v>
      </c>
      <c r="C6578" s="48" t="n">
        <v>46148</v>
      </c>
      <c r="D6578" s="47" t="s">
        <v>75</v>
      </c>
      <c r="E6578" s="47" t="s">
        <v>62</v>
      </c>
      <c r="F6578" s="47" t="s">
        <v>2317</v>
      </c>
      <c r="G6578" s="47" t="s">
        <v>97</v>
      </c>
      <c r="H6578" s="47" t="s">
        <v>2232</v>
      </c>
      <c r="I6578" s="47" t="n">
        <v>7</v>
      </c>
    </row>
    <row r="6579" customFormat="false" ht="15" hidden="false" customHeight="false" outlineLevel="0" collapsed="false">
      <c r="A6579" s="47" t="s">
        <v>8820</v>
      </c>
      <c r="B6579" s="47" t="s">
        <v>1593</v>
      </c>
      <c r="C6579" s="48" t="n">
        <v>46148</v>
      </c>
      <c r="D6579" s="47" t="s">
        <v>75</v>
      </c>
      <c r="E6579" s="47" t="s">
        <v>62</v>
      </c>
      <c r="F6579" s="47" t="s">
        <v>2228</v>
      </c>
      <c r="G6579" s="47" t="s">
        <v>97</v>
      </c>
      <c r="H6579" s="47" t="s">
        <v>2232</v>
      </c>
      <c r="I6579" s="47" t="n">
        <v>6</v>
      </c>
    </row>
    <row r="6580" customFormat="false" ht="15" hidden="false" customHeight="false" outlineLevel="0" collapsed="false">
      <c r="A6580" s="47" t="s">
        <v>8821</v>
      </c>
      <c r="B6580" s="47" t="s">
        <v>1593</v>
      </c>
      <c r="C6580" s="48" t="n">
        <v>46148</v>
      </c>
      <c r="D6580" s="47" t="s">
        <v>75</v>
      </c>
      <c r="E6580" s="47" t="s">
        <v>62</v>
      </c>
      <c r="F6580" s="47" t="s">
        <v>2228</v>
      </c>
      <c r="G6580" s="47" t="s">
        <v>97</v>
      </c>
      <c r="H6580" s="47" t="s">
        <v>2232</v>
      </c>
      <c r="I6580" s="47" t="n">
        <v>6</v>
      </c>
    </row>
    <row r="6581" customFormat="false" ht="15" hidden="false" customHeight="false" outlineLevel="0" collapsed="false">
      <c r="A6581" s="47" t="s">
        <v>8822</v>
      </c>
      <c r="B6581" s="47" t="s">
        <v>1594</v>
      </c>
      <c r="C6581" s="48" t="n">
        <v>46148</v>
      </c>
      <c r="D6581" s="47" t="s">
        <v>73</v>
      </c>
      <c r="E6581" s="47" t="s">
        <v>63</v>
      </c>
      <c r="F6581" s="47" t="s">
        <v>2252</v>
      </c>
      <c r="G6581" s="47" t="s">
        <v>97</v>
      </c>
      <c r="H6581" s="47" t="s">
        <v>2232</v>
      </c>
      <c r="I6581" s="47" t="n">
        <v>7</v>
      </c>
    </row>
    <row r="6582" customFormat="false" ht="15" hidden="false" customHeight="false" outlineLevel="0" collapsed="false">
      <c r="A6582" s="47" t="s">
        <v>8823</v>
      </c>
      <c r="B6582" s="47" t="s">
        <v>1594</v>
      </c>
      <c r="C6582" s="48" t="n">
        <v>46148</v>
      </c>
      <c r="D6582" s="47" t="s">
        <v>73</v>
      </c>
      <c r="E6582" s="47" t="s">
        <v>63</v>
      </c>
      <c r="F6582" s="47" t="s">
        <v>2252</v>
      </c>
      <c r="G6582" s="47" t="s">
        <v>97</v>
      </c>
      <c r="H6582" s="47" t="s">
        <v>2232</v>
      </c>
      <c r="I6582" s="47" t="n">
        <v>2</v>
      </c>
    </row>
    <row r="6583" customFormat="false" ht="15" hidden="false" customHeight="false" outlineLevel="0" collapsed="false">
      <c r="A6583" s="47" t="s">
        <v>8824</v>
      </c>
      <c r="B6583" s="47" t="s">
        <v>1594</v>
      </c>
      <c r="C6583" s="48" t="n">
        <v>46148</v>
      </c>
      <c r="D6583" s="47" t="s">
        <v>73</v>
      </c>
      <c r="E6583" s="47" t="s">
        <v>63</v>
      </c>
      <c r="F6583" s="47" t="s">
        <v>2255</v>
      </c>
      <c r="G6583" s="47" t="s">
        <v>97</v>
      </c>
      <c r="H6583" s="47" t="s">
        <v>2232</v>
      </c>
      <c r="I6583" s="47" t="n">
        <v>2</v>
      </c>
    </row>
    <row r="6584" customFormat="false" ht="15" hidden="false" customHeight="false" outlineLevel="0" collapsed="false">
      <c r="A6584" s="47" t="s">
        <v>8825</v>
      </c>
      <c r="B6584" s="47" t="s">
        <v>1594</v>
      </c>
      <c r="C6584" s="48" t="n">
        <v>46148</v>
      </c>
      <c r="D6584" s="47" t="s">
        <v>73</v>
      </c>
      <c r="E6584" s="47" t="s">
        <v>63</v>
      </c>
      <c r="F6584" s="47" t="s">
        <v>2255</v>
      </c>
      <c r="G6584" s="47" t="s">
        <v>97</v>
      </c>
      <c r="H6584" s="47" t="s">
        <v>2232</v>
      </c>
      <c r="I6584" s="47" t="n">
        <v>3</v>
      </c>
    </row>
    <row r="6585" customFormat="false" ht="15" hidden="false" customHeight="false" outlineLevel="0" collapsed="false">
      <c r="A6585" s="47" t="s">
        <v>8826</v>
      </c>
      <c r="B6585" s="47" t="s">
        <v>1594</v>
      </c>
      <c r="C6585" s="48" t="n">
        <v>46148</v>
      </c>
      <c r="D6585" s="47" t="s">
        <v>73</v>
      </c>
      <c r="E6585" s="47" t="s">
        <v>63</v>
      </c>
      <c r="F6585" s="47" t="s">
        <v>2252</v>
      </c>
      <c r="G6585" s="47" t="s">
        <v>97</v>
      </c>
      <c r="H6585" s="47" t="s">
        <v>2232</v>
      </c>
      <c r="I6585" s="47" t="n">
        <v>5</v>
      </c>
    </row>
    <row r="6586" customFormat="false" ht="15" hidden="false" customHeight="false" outlineLevel="0" collapsed="false">
      <c r="A6586" s="47" t="s">
        <v>8827</v>
      </c>
      <c r="B6586" s="47" t="s">
        <v>1594</v>
      </c>
      <c r="C6586" s="48" t="n">
        <v>46148</v>
      </c>
      <c r="D6586" s="47" t="s">
        <v>73</v>
      </c>
      <c r="E6586" s="47" t="s">
        <v>63</v>
      </c>
      <c r="F6586" s="47" t="s">
        <v>2260</v>
      </c>
      <c r="G6586" s="47" t="s">
        <v>97</v>
      </c>
      <c r="H6586" s="47" t="s">
        <v>2232</v>
      </c>
      <c r="I6586" s="47" t="n">
        <v>6</v>
      </c>
    </row>
    <row r="6587" customFormat="false" ht="15" hidden="false" customHeight="false" outlineLevel="0" collapsed="false">
      <c r="A6587" s="47" t="s">
        <v>8828</v>
      </c>
      <c r="B6587" s="47" t="s">
        <v>1594</v>
      </c>
      <c r="C6587" s="48" t="n">
        <v>46148</v>
      </c>
      <c r="D6587" s="47" t="s">
        <v>73</v>
      </c>
      <c r="E6587" s="47" t="s">
        <v>63</v>
      </c>
      <c r="F6587" s="47" t="s">
        <v>2255</v>
      </c>
      <c r="G6587" s="47" t="s">
        <v>97</v>
      </c>
      <c r="H6587" s="47" t="s">
        <v>2232</v>
      </c>
      <c r="I6587" s="47" t="n">
        <v>6</v>
      </c>
    </row>
    <row r="6588" customFormat="false" ht="15" hidden="false" customHeight="false" outlineLevel="0" collapsed="false">
      <c r="A6588" s="47" t="s">
        <v>8829</v>
      </c>
      <c r="B6588" s="47" t="s">
        <v>1596</v>
      </c>
      <c r="C6588" s="48" t="n">
        <v>46148</v>
      </c>
      <c r="D6588" s="47" t="s">
        <v>74</v>
      </c>
      <c r="E6588" s="47" t="s">
        <v>63</v>
      </c>
      <c r="F6588" s="47" t="s">
        <v>2252</v>
      </c>
      <c r="G6588" s="47" t="s">
        <v>96</v>
      </c>
      <c r="H6588" s="47" t="s">
        <v>2270</v>
      </c>
      <c r="I6588" s="47" t="n">
        <v>62</v>
      </c>
    </row>
    <row r="6589" customFormat="false" ht="15" hidden="false" customHeight="false" outlineLevel="0" collapsed="false">
      <c r="A6589" s="47" t="s">
        <v>8830</v>
      </c>
      <c r="B6589" s="47" t="s">
        <v>1596</v>
      </c>
      <c r="C6589" s="48" t="n">
        <v>46148</v>
      </c>
      <c r="D6589" s="47" t="s">
        <v>74</v>
      </c>
      <c r="E6589" s="47" t="s">
        <v>63</v>
      </c>
      <c r="F6589" s="47" t="s">
        <v>2255</v>
      </c>
      <c r="G6589" s="47" t="s">
        <v>97</v>
      </c>
      <c r="H6589" s="47" t="s">
        <v>2232</v>
      </c>
      <c r="I6589" s="47" t="n">
        <v>7</v>
      </c>
    </row>
    <row r="6590" customFormat="false" ht="15" hidden="false" customHeight="false" outlineLevel="0" collapsed="false">
      <c r="A6590" s="47" t="s">
        <v>8831</v>
      </c>
      <c r="B6590" s="47" t="s">
        <v>1596</v>
      </c>
      <c r="C6590" s="48" t="n">
        <v>46148</v>
      </c>
      <c r="D6590" s="47" t="s">
        <v>74</v>
      </c>
      <c r="E6590" s="47" t="s">
        <v>63</v>
      </c>
      <c r="F6590" s="47" t="s">
        <v>2255</v>
      </c>
      <c r="G6590" s="47" t="s">
        <v>97</v>
      </c>
      <c r="H6590" s="47" t="s">
        <v>2232</v>
      </c>
      <c r="I6590" s="47" t="n">
        <v>7</v>
      </c>
    </row>
    <row r="6591" customFormat="false" ht="15" hidden="false" customHeight="false" outlineLevel="0" collapsed="false">
      <c r="A6591" s="47" t="s">
        <v>8832</v>
      </c>
      <c r="B6591" s="47" t="s">
        <v>1596</v>
      </c>
      <c r="C6591" s="48" t="n">
        <v>46148</v>
      </c>
      <c r="D6591" s="47" t="s">
        <v>74</v>
      </c>
      <c r="E6591" s="47" t="s">
        <v>63</v>
      </c>
      <c r="F6591" s="47" t="s">
        <v>2255</v>
      </c>
      <c r="G6591" s="47" t="s">
        <v>97</v>
      </c>
      <c r="H6591" s="47" t="s">
        <v>2232</v>
      </c>
      <c r="I6591" s="47" t="n">
        <v>4</v>
      </c>
    </row>
    <row r="6592" customFormat="false" ht="15" hidden="false" customHeight="false" outlineLevel="0" collapsed="false">
      <c r="A6592" s="47" t="s">
        <v>8833</v>
      </c>
      <c r="B6592" s="47" t="s">
        <v>1596</v>
      </c>
      <c r="C6592" s="48" t="n">
        <v>46148</v>
      </c>
      <c r="D6592" s="47" t="s">
        <v>74</v>
      </c>
      <c r="E6592" s="47" t="s">
        <v>63</v>
      </c>
      <c r="F6592" s="47" t="s">
        <v>2255</v>
      </c>
      <c r="G6592" s="47" t="s">
        <v>97</v>
      </c>
      <c r="H6592" s="47" t="s">
        <v>2232</v>
      </c>
      <c r="I6592" s="47" t="n">
        <v>5</v>
      </c>
    </row>
    <row r="6593" customFormat="false" ht="15" hidden="false" customHeight="false" outlineLevel="0" collapsed="false">
      <c r="A6593" s="47" t="s">
        <v>8834</v>
      </c>
      <c r="B6593" s="47" t="s">
        <v>1596</v>
      </c>
      <c r="C6593" s="48" t="n">
        <v>46148</v>
      </c>
      <c r="D6593" s="47" t="s">
        <v>74</v>
      </c>
      <c r="E6593" s="47" t="s">
        <v>63</v>
      </c>
      <c r="F6593" s="47" t="s">
        <v>2255</v>
      </c>
      <c r="G6593" s="47" t="s">
        <v>97</v>
      </c>
      <c r="H6593" s="47" t="s">
        <v>2232</v>
      </c>
      <c r="I6593" s="47" t="n">
        <v>6</v>
      </c>
    </row>
    <row r="6594" customFormat="false" ht="15" hidden="false" customHeight="false" outlineLevel="0" collapsed="false">
      <c r="A6594" s="47" t="s">
        <v>8835</v>
      </c>
      <c r="B6594" s="47" t="s">
        <v>1596</v>
      </c>
      <c r="C6594" s="48" t="n">
        <v>46148</v>
      </c>
      <c r="D6594" s="47" t="s">
        <v>74</v>
      </c>
      <c r="E6594" s="47" t="s">
        <v>63</v>
      </c>
      <c r="F6594" s="47" t="s">
        <v>2255</v>
      </c>
      <c r="G6594" s="47" t="s">
        <v>97</v>
      </c>
      <c r="H6594" s="47" t="s">
        <v>2232</v>
      </c>
      <c r="I6594" s="47" t="n">
        <v>2</v>
      </c>
    </row>
    <row r="6595" customFormat="false" ht="15" hidden="false" customHeight="false" outlineLevel="0" collapsed="false">
      <c r="A6595" s="47" t="s">
        <v>8836</v>
      </c>
      <c r="B6595" s="47" t="s">
        <v>1597</v>
      </c>
      <c r="C6595" s="48" t="n">
        <v>46148</v>
      </c>
      <c r="D6595" s="47" t="s">
        <v>75</v>
      </c>
      <c r="E6595" s="47" t="s">
        <v>63</v>
      </c>
      <c r="F6595" s="47" t="s">
        <v>2255</v>
      </c>
      <c r="G6595" s="47" t="s">
        <v>97</v>
      </c>
      <c r="H6595" s="47" t="s">
        <v>2232</v>
      </c>
      <c r="I6595" s="47" t="n">
        <v>2</v>
      </c>
    </row>
    <row r="6596" customFormat="false" ht="15" hidden="false" customHeight="false" outlineLevel="0" collapsed="false">
      <c r="A6596" s="47" t="s">
        <v>8837</v>
      </c>
      <c r="B6596" s="47" t="s">
        <v>1597</v>
      </c>
      <c r="C6596" s="48" t="n">
        <v>46148</v>
      </c>
      <c r="D6596" s="47" t="s">
        <v>75</v>
      </c>
      <c r="E6596" s="47" t="s">
        <v>63</v>
      </c>
      <c r="F6596" s="47" t="s">
        <v>2252</v>
      </c>
      <c r="G6596" s="47" t="s">
        <v>97</v>
      </c>
      <c r="H6596" s="47" t="s">
        <v>2232</v>
      </c>
      <c r="I6596" s="47" t="n">
        <v>6</v>
      </c>
    </row>
    <row r="6597" customFormat="false" ht="15" hidden="false" customHeight="false" outlineLevel="0" collapsed="false">
      <c r="A6597" s="47" t="s">
        <v>8838</v>
      </c>
      <c r="B6597" s="47" t="s">
        <v>1597</v>
      </c>
      <c r="C6597" s="48" t="n">
        <v>46148</v>
      </c>
      <c r="D6597" s="47" t="s">
        <v>75</v>
      </c>
      <c r="E6597" s="47" t="s">
        <v>63</v>
      </c>
      <c r="F6597" s="47" t="s">
        <v>2252</v>
      </c>
      <c r="G6597" s="47" t="s">
        <v>97</v>
      </c>
      <c r="H6597" s="47" t="s">
        <v>2232</v>
      </c>
      <c r="I6597" s="47" t="n">
        <v>4</v>
      </c>
    </row>
    <row r="6598" customFormat="false" ht="15" hidden="false" customHeight="false" outlineLevel="0" collapsed="false">
      <c r="A6598" s="47" t="s">
        <v>8839</v>
      </c>
      <c r="B6598" s="47" t="s">
        <v>1597</v>
      </c>
      <c r="C6598" s="48" t="n">
        <v>46148</v>
      </c>
      <c r="D6598" s="47" t="s">
        <v>75</v>
      </c>
      <c r="E6598" s="47" t="s">
        <v>63</v>
      </c>
      <c r="F6598" s="47" t="s">
        <v>2255</v>
      </c>
      <c r="G6598" s="47" t="s">
        <v>97</v>
      </c>
      <c r="H6598" s="47" t="s">
        <v>2232</v>
      </c>
      <c r="I6598" s="47" t="n">
        <v>5</v>
      </c>
    </row>
    <row r="6599" customFormat="false" ht="15" hidden="false" customHeight="false" outlineLevel="0" collapsed="false">
      <c r="A6599" s="47" t="s">
        <v>8840</v>
      </c>
      <c r="B6599" s="47" t="s">
        <v>1597</v>
      </c>
      <c r="C6599" s="48" t="n">
        <v>46148</v>
      </c>
      <c r="D6599" s="47" t="s">
        <v>75</v>
      </c>
      <c r="E6599" s="47" t="s">
        <v>63</v>
      </c>
      <c r="F6599" s="47" t="s">
        <v>2255</v>
      </c>
      <c r="G6599" s="47" t="s">
        <v>97</v>
      </c>
      <c r="H6599" s="47" t="s">
        <v>2232</v>
      </c>
      <c r="I6599" s="47" t="n">
        <v>6</v>
      </c>
    </row>
    <row r="6600" customFormat="false" ht="15" hidden="false" customHeight="false" outlineLevel="0" collapsed="false">
      <c r="A6600" s="47" t="s">
        <v>8841</v>
      </c>
      <c r="B6600" s="47" t="s">
        <v>1598</v>
      </c>
      <c r="C6600" s="48" t="n">
        <v>46148</v>
      </c>
      <c r="D6600" s="47" t="s">
        <v>73</v>
      </c>
      <c r="E6600" s="47" t="s">
        <v>64</v>
      </c>
      <c r="F6600" s="47" t="s">
        <v>2280</v>
      </c>
      <c r="G6600" s="47" t="s">
        <v>97</v>
      </c>
      <c r="H6600" s="47" t="s">
        <v>2232</v>
      </c>
      <c r="I6600" s="47" t="n">
        <v>5</v>
      </c>
    </row>
    <row r="6601" customFormat="false" ht="15" hidden="false" customHeight="false" outlineLevel="0" collapsed="false">
      <c r="A6601" s="47" t="s">
        <v>8842</v>
      </c>
      <c r="B6601" s="47" t="s">
        <v>1598</v>
      </c>
      <c r="C6601" s="48" t="n">
        <v>46148</v>
      </c>
      <c r="D6601" s="47" t="s">
        <v>73</v>
      </c>
      <c r="E6601" s="47" t="s">
        <v>64</v>
      </c>
      <c r="F6601" s="47" t="s">
        <v>2280</v>
      </c>
      <c r="G6601" s="47" t="s">
        <v>97</v>
      </c>
      <c r="H6601" s="47" t="s">
        <v>2232</v>
      </c>
      <c r="I6601" s="47" t="n">
        <v>3</v>
      </c>
    </row>
    <row r="6602" customFormat="false" ht="15" hidden="false" customHeight="false" outlineLevel="0" collapsed="false">
      <c r="A6602" s="47" t="s">
        <v>8843</v>
      </c>
      <c r="B6602" s="47" t="s">
        <v>1600</v>
      </c>
      <c r="C6602" s="48" t="n">
        <v>46148</v>
      </c>
      <c r="D6602" s="47" t="s">
        <v>74</v>
      </c>
      <c r="E6602" s="47" t="s">
        <v>64</v>
      </c>
      <c r="F6602" s="47" t="s">
        <v>2280</v>
      </c>
      <c r="G6602" s="47" t="s">
        <v>97</v>
      </c>
      <c r="H6602" s="47" t="s">
        <v>2232</v>
      </c>
      <c r="I6602" s="47" t="n">
        <v>5</v>
      </c>
    </row>
    <row r="6603" customFormat="false" ht="15" hidden="false" customHeight="false" outlineLevel="0" collapsed="false">
      <c r="A6603" s="47" t="s">
        <v>8844</v>
      </c>
      <c r="B6603" s="47" t="s">
        <v>1600</v>
      </c>
      <c r="C6603" s="48" t="n">
        <v>46148</v>
      </c>
      <c r="D6603" s="47" t="s">
        <v>74</v>
      </c>
      <c r="E6603" s="47" t="s">
        <v>64</v>
      </c>
      <c r="F6603" s="47" t="s">
        <v>2280</v>
      </c>
      <c r="G6603" s="47" t="s">
        <v>97</v>
      </c>
      <c r="H6603" s="47" t="s">
        <v>2232</v>
      </c>
      <c r="I6603" s="47" t="n">
        <v>3</v>
      </c>
    </row>
    <row r="6604" customFormat="false" ht="15" hidden="false" customHeight="false" outlineLevel="0" collapsed="false">
      <c r="A6604" s="47" t="s">
        <v>8845</v>
      </c>
      <c r="B6604" s="47" t="s">
        <v>1601</v>
      </c>
      <c r="C6604" s="48" t="n">
        <v>46148</v>
      </c>
      <c r="D6604" s="47" t="s">
        <v>73</v>
      </c>
      <c r="E6604" s="47" t="s">
        <v>65</v>
      </c>
      <c r="F6604" s="47" t="s">
        <v>2284</v>
      </c>
      <c r="G6604" s="47" t="s">
        <v>97</v>
      </c>
      <c r="H6604" s="47" t="s">
        <v>2232</v>
      </c>
      <c r="I6604" s="47" t="n">
        <v>6</v>
      </c>
    </row>
    <row r="6605" customFormat="false" ht="15" hidden="false" customHeight="false" outlineLevel="0" collapsed="false">
      <c r="A6605" s="47" t="s">
        <v>8846</v>
      </c>
      <c r="B6605" s="47" t="s">
        <v>1601</v>
      </c>
      <c r="C6605" s="48" t="n">
        <v>46148</v>
      </c>
      <c r="D6605" s="47" t="s">
        <v>73</v>
      </c>
      <c r="E6605" s="47" t="s">
        <v>65</v>
      </c>
      <c r="F6605" s="47" t="s">
        <v>2289</v>
      </c>
      <c r="G6605" s="47" t="s">
        <v>97</v>
      </c>
      <c r="H6605" s="47" t="s">
        <v>2232</v>
      </c>
      <c r="I6605" s="47" t="n">
        <v>2</v>
      </c>
    </row>
    <row r="6606" customFormat="false" ht="15" hidden="false" customHeight="false" outlineLevel="0" collapsed="false">
      <c r="A6606" s="47" t="s">
        <v>8847</v>
      </c>
      <c r="B6606" s="47" t="s">
        <v>1601</v>
      </c>
      <c r="C6606" s="48" t="n">
        <v>46148</v>
      </c>
      <c r="D6606" s="47" t="s">
        <v>73</v>
      </c>
      <c r="E6606" s="47" t="s">
        <v>65</v>
      </c>
      <c r="F6606" s="47" t="s">
        <v>2289</v>
      </c>
      <c r="G6606" s="47" t="s">
        <v>97</v>
      </c>
      <c r="H6606" s="47" t="s">
        <v>2232</v>
      </c>
      <c r="I6606" s="47" t="n">
        <v>2</v>
      </c>
    </row>
    <row r="6607" customFormat="false" ht="15" hidden="false" customHeight="false" outlineLevel="0" collapsed="false">
      <c r="A6607" s="47" t="s">
        <v>8848</v>
      </c>
      <c r="B6607" s="47" t="s">
        <v>1601</v>
      </c>
      <c r="C6607" s="48" t="n">
        <v>46148</v>
      </c>
      <c r="D6607" s="47" t="s">
        <v>73</v>
      </c>
      <c r="E6607" s="47" t="s">
        <v>65</v>
      </c>
      <c r="F6607" s="47" t="s">
        <v>2284</v>
      </c>
      <c r="G6607" s="47" t="s">
        <v>97</v>
      </c>
      <c r="H6607" s="47" t="s">
        <v>2232</v>
      </c>
      <c r="I6607" s="47" t="n">
        <v>4</v>
      </c>
    </row>
    <row r="6608" customFormat="false" ht="15" hidden="false" customHeight="false" outlineLevel="0" collapsed="false">
      <c r="A6608" s="47" t="s">
        <v>8849</v>
      </c>
      <c r="B6608" s="47" t="s">
        <v>1601</v>
      </c>
      <c r="C6608" s="48" t="n">
        <v>46148</v>
      </c>
      <c r="D6608" s="47" t="s">
        <v>73</v>
      </c>
      <c r="E6608" s="47" t="s">
        <v>65</v>
      </c>
      <c r="F6608" s="47" t="s">
        <v>2289</v>
      </c>
      <c r="G6608" s="47" t="s">
        <v>97</v>
      </c>
      <c r="H6608" s="47" t="s">
        <v>2232</v>
      </c>
      <c r="I6608" s="47" t="n">
        <v>3</v>
      </c>
    </row>
    <row r="6609" customFormat="false" ht="15" hidden="false" customHeight="false" outlineLevel="0" collapsed="false">
      <c r="A6609" s="47" t="s">
        <v>8850</v>
      </c>
      <c r="B6609" s="47" t="s">
        <v>1601</v>
      </c>
      <c r="C6609" s="48" t="n">
        <v>46148</v>
      </c>
      <c r="D6609" s="47" t="s">
        <v>73</v>
      </c>
      <c r="E6609" s="47" t="s">
        <v>65</v>
      </c>
      <c r="F6609" s="47" t="s">
        <v>2284</v>
      </c>
      <c r="G6609" s="47" t="s">
        <v>97</v>
      </c>
      <c r="H6609" s="47" t="s">
        <v>2232</v>
      </c>
      <c r="I6609" s="47" t="n">
        <v>5</v>
      </c>
    </row>
    <row r="6610" customFormat="false" ht="15" hidden="false" customHeight="false" outlineLevel="0" collapsed="false">
      <c r="A6610" s="47" t="s">
        <v>8851</v>
      </c>
      <c r="B6610" s="47" t="s">
        <v>1601</v>
      </c>
      <c r="C6610" s="48" t="n">
        <v>46148</v>
      </c>
      <c r="D6610" s="47" t="s">
        <v>73</v>
      </c>
      <c r="E6610" s="47" t="s">
        <v>65</v>
      </c>
      <c r="F6610" s="47" t="s">
        <v>2289</v>
      </c>
      <c r="G6610" s="47" t="s">
        <v>97</v>
      </c>
      <c r="H6610" s="47" t="s">
        <v>2232</v>
      </c>
      <c r="I6610" s="47" t="n">
        <v>3</v>
      </c>
    </row>
    <row r="6611" customFormat="false" ht="15" hidden="false" customHeight="false" outlineLevel="0" collapsed="false">
      <c r="A6611" s="47" t="s">
        <v>8852</v>
      </c>
      <c r="B6611" s="47" t="s">
        <v>1602</v>
      </c>
      <c r="C6611" s="48" t="n">
        <v>46148</v>
      </c>
      <c r="D6611" s="47" t="s">
        <v>74</v>
      </c>
      <c r="E6611" s="47" t="s">
        <v>65</v>
      </c>
      <c r="F6611" s="47" t="s">
        <v>2284</v>
      </c>
      <c r="G6611" s="47" t="s">
        <v>93</v>
      </c>
      <c r="H6611" s="47" t="s">
        <v>2253</v>
      </c>
      <c r="I6611" s="47" t="n">
        <v>39</v>
      </c>
    </row>
    <row r="6612" customFormat="false" ht="15" hidden="false" customHeight="false" outlineLevel="0" collapsed="false">
      <c r="A6612" s="47" t="s">
        <v>8853</v>
      </c>
      <c r="B6612" s="47" t="s">
        <v>1602</v>
      </c>
      <c r="C6612" s="48" t="n">
        <v>46148</v>
      </c>
      <c r="D6612" s="47" t="s">
        <v>74</v>
      </c>
      <c r="E6612" s="47" t="s">
        <v>65</v>
      </c>
      <c r="F6612" s="47" t="s">
        <v>2289</v>
      </c>
      <c r="G6612" s="47" t="s">
        <v>96</v>
      </c>
      <c r="H6612" s="47" t="s">
        <v>2270</v>
      </c>
      <c r="I6612" s="47" t="n">
        <v>12</v>
      </c>
    </row>
    <row r="6613" customFormat="false" ht="15" hidden="false" customHeight="false" outlineLevel="0" collapsed="false">
      <c r="A6613" s="47" t="s">
        <v>8854</v>
      </c>
      <c r="B6613" s="47" t="s">
        <v>1602</v>
      </c>
      <c r="C6613" s="48" t="n">
        <v>46148</v>
      </c>
      <c r="D6613" s="47" t="s">
        <v>74</v>
      </c>
      <c r="E6613" s="47" t="s">
        <v>65</v>
      </c>
      <c r="F6613" s="47" t="s">
        <v>2284</v>
      </c>
      <c r="G6613" s="47" t="s">
        <v>97</v>
      </c>
      <c r="H6613" s="47" t="s">
        <v>2232</v>
      </c>
      <c r="I6613" s="47" t="n">
        <v>2</v>
      </c>
    </row>
    <row r="6614" customFormat="false" ht="15" hidden="false" customHeight="false" outlineLevel="0" collapsed="false">
      <c r="A6614" s="47" t="s">
        <v>8855</v>
      </c>
      <c r="B6614" s="47" t="s">
        <v>1602</v>
      </c>
      <c r="C6614" s="48" t="n">
        <v>46148</v>
      </c>
      <c r="D6614" s="47" t="s">
        <v>74</v>
      </c>
      <c r="E6614" s="47" t="s">
        <v>65</v>
      </c>
      <c r="F6614" s="47" t="s">
        <v>2284</v>
      </c>
      <c r="G6614" s="47" t="s">
        <v>97</v>
      </c>
      <c r="H6614" s="47" t="s">
        <v>2232</v>
      </c>
      <c r="I6614" s="47" t="n">
        <v>4</v>
      </c>
    </row>
    <row r="6615" customFormat="false" ht="15" hidden="false" customHeight="false" outlineLevel="0" collapsed="false">
      <c r="A6615" s="47" t="s">
        <v>8856</v>
      </c>
      <c r="B6615" s="47" t="s">
        <v>1602</v>
      </c>
      <c r="C6615" s="48" t="n">
        <v>46148</v>
      </c>
      <c r="D6615" s="47" t="s">
        <v>74</v>
      </c>
      <c r="E6615" s="47" t="s">
        <v>65</v>
      </c>
      <c r="F6615" s="47" t="s">
        <v>2289</v>
      </c>
      <c r="G6615" s="47" t="s">
        <v>97</v>
      </c>
      <c r="H6615" s="47" t="s">
        <v>2232</v>
      </c>
      <c r="I6615" s="47" t="n">
        <v>5</v>
      </c>
    </row>
    <row r="6616" customFormat="false" ht="15" hidden="false" customHeight="false" outlineLevel="0" collapsed="false">
      <c r="A6616" s="47" t="s">
        <v>8857</v>
      </c>
      <c r="B6616" s="47" t="s">
        <v>1602</v>
      </c>
      <c r="C6616" s="48" t="n">
        <v>46148</v>
      </c>
      <c r="D6616" s="47" t="s">
        <v>74</v>
      </c>
      <c r="E6616" s="47" t="s">
        <v>65</v>
      </c>
      <c r="F6616" s="47" t="s">
        <v>2284</v>
      </c>
      <c r="G6616" s="47" t="s">
        <v>97</v>
      </c>
      <c r="H6616" s="47" t="s">
        <v>2232</v>
      </c>
      <c r="I6616" s="47" t="n">
        <v>5</v>
      </c>
    </row>
    <row r="6617" customFormat="false" ht="15" hidden="false" customHeight="false" outlineLevel="0" collapsed="false">
      <c r="A6617" s="47" t="s">
        <v>8858</v>
      </c>
      <c r="B6617" s="47" t="s">
        <v>1602</v>
      </c>
      <c r="C6617" s="48" t="n">
        <v>46148</v>
      </c>
      <c r="D6617" s="47" t="s">
        <v>74</v>
      </c>
      <c r="E6617" s="47" t="s">
        <v>65</v>
      </c>
      <c r="F6617" s="47" t="s">
        <v>2284</v>
      </c>
      <c r="G6617" s="47" t="s">
        <v>97</v>
      </c>
      <c r="H6617" s="47" t="s">
        <v>2232</v>
      </c>
      <c r="I6617" s="47" t="n">
        <v>6</v>
      </c>
    </row>
    <row r="6618" customFormat="false" ht="15" hidden="false" customHeight="false" outlineLevel="0" collapsed="false">
      <c r="A6618" s="47" t="s">
        <v>8859</v>
      </c>
      <c r="B6618" s="47" t="s">
        <v>1602</v>
      </c>
      <c r="C6618" s="48" t="n">
        <v>46148</v>
      </c>
      <c r="D6618" s="47" t="s">
        <v>74</v>
      </c>
      <c r="E6618" s="47" t="s">
        <v>65</v>
      </c>
      <c r="F6618" s="47" t="s">
        <v>2284</v>
      </c>
      <c r="G6618" s="47" t="s">
        <v>97</v>
      </c>
      <c r="H6618" s="47" t="s">
        <v>2232</v>
      </c>
      <c r="I6618" s="47" t="n">
        <v>6</v>
      </c>
    </row>
    <row r="6619" customFormat="false" ht="15" hidden="false" customHeight="false" outlineLevel="0" collapsed="false">
      <c r="A6619" s="47" t="s">
        <v>8860</v>
      </c>
      <c r="B6619" s="47" t="s">
        <v>1603</v>
      </c>
      <c r="C6619" s="48" t="n">
        <v>46148</v>
      </c>
      <c r="D6619" s="47" t="s">
        <v>75</v>
      </c>
      <c r="E6619" s="47" t="s">
        <v>65</v>
      </c>
      <c r="F6619" s="47" t="s">
        <v>2284</v>
      </c>
      <c r="G6619" s="47" t="s">
        <v>93</v>
      </c>
      <c r="H6619" s="47" t="s">
        <v>2253</v>
      </c>
      <c r="I6619" s="47" t="n">
        <v>13</v>
      </c>
    </row>
    <row r="6620" customFormat="false" ht="15" hidden="false" customHeight="false" outlineLevel="0" collapsed="false">
      <c r="A6620" s="47" t="s">
        <v>8861</v>
      </c>
      <c r="B6620" s="47" t="s">
        <v>1603</v>
      </c>
      <c r="C6620" s="48" t="n">
        <v>46148</v>
      </c>
      <c r="D6620" s="47" t="s">
        <v>75</v>
      </c>
      <c r="E6620" s="47" t="s">
        <v>65</v>
      </c>
      <c r="F6620" s="47" t="s">
        <v>2284</v>
      </c>
      <c r="G6620" s="47" t="s">
        <v>95</v>
      </c>
      <c r="H6620" s="47" t="s">
        <v>2245</v>
      </c>
      <c r="I6620" s="47" t="n">
        <v>21</v>
      </c>
    </row>
    <row r="6621" customFormat="false" ht="15" hidden="false" customHeight="false" outlineLevel="0" collapsed="false">
      <c r="A6621" s="47" t="s">
        <v>8862</v>
      </c>
      <c r="B6621" s="47" t="s">
        <v>1603</v>
      </c>
      <c r="C6621" s="48" t="n">
        <v>46148</v>
      </c>
      <c r="D6621" s="47" t="s">
        <v>75</v>
      </c>
      <c r="E6621" s="47" t="s">
        <v>65</v>
      </c>
      <c r="F6621" s="47" t="s">
        <v>2284</v>
      </c>
      <c r="G6621" s="47" t="s">
        <v>97</v>
      </c>
      <c r="H6621" s="47" t="s">
        <v>2232</v>
      </c>
      <c r="I6621" s="47" t="n">
        <v>6</v>
      </c>
    </row>
    <row r="6622" customFormat="false" ht="15" hidden="false" customHeight="false" outlineLevel="0" collapsed="false">
      <c r="A6622" s="47" t="s">
        <v>8863</v>
      </c>
      <c r="B6622" s="47" t="s">
        <v>1603</v>
      </c>
      <c r="C6622" s="48" t="n">
        <v>46148</v>
      </c>
      <c r="D6622" s="47" t="s">
        <v>75</v>
      </c>
      <c r="E6622" s="47" t="s">
        <v>65</v>
      </c>
      <c r="F6622" s="47" t="s">
        <v>2284</v>
      </c>
      <c r="G6622" s="47" t="s">
        <v>97</v>
      </c>
      <c r="H6622" s="47" t="s">
        <v>2232</v>
      </c>
      <c r="I6622" s="47" t="n">
        <v>6</v>
      </c>
    </row>
    <row r="6623" customFormat="false" ht="15" hidden="false" customHeight="false" outlineLevel="0" collapsed="false">
      <c r="A6623" s="47" t="s">
        <v>8864</v>
      </c>
      <c r="B6623" s="47" t="s">
        <v>1603</v>
      </c>
      <c r="C6623" s="48" t="n">
        <v>46148</v>
      </c>
      <c r="D6623" s="47" t="s">
        <v>75</v>
      </c>
      <c r="E6623" s="47" t="s">
        <v>65</v>
      </c>
      <c r="F6623" s="47" t="s">
        <v>2289</v>
      </c>
      <c r="G6623" s="47" t="s">
        <v>97</v>
      </c>
      <c r="H6623" s="47" t="s">
        <v>2232</v>
      </c>
      <c r="I6623" s="47" t="n">
        <v>2</v>
      </c>
    </row>
    <row r="6624" customFormat="false" ht="15" hidden="false" customHeight="false" outlineLevel="0" collapsed="false">
      <c r="A6624" s="47" t="s">
        <v>8865</v>
      </c>
      <c r="B6624" s="47" t="s">
        <v>1603</v>
      </c>
      <c r="C6624" s="48" t="n">
        <v>46148</v>
      </c>
      <c r="D6624" s="47" t="s">
        <v>75</v>
      </c>
      <c r="E6624" s="47" t="s">
        <v>65</v>
      </c>
      <c r="F6624" s="47" t="s">
        <v>2284</v>
      </c>
      <c r="G6624" s="47" t="s">
        <v>97</v>
      </c>
      <c r="H6624" s="47" t="s">
        <v>2232</v>
      </c>
      <c r="I6624" s="47" t="n">
        <v>6</v>
      </c>
    </row>
    <row r="6625" customFormat="false" ht="15" hidden="false" customHeight="false" outlineLevel="0" collapsed="false">
      <c r="A6625" s="47" t="s">
        <v>8866</v>
      </c>
      <c r="B6625" s="47" t="s">
        <v>1603</v>
      </c>
      <c r="C6625" s="48" t="n">
        <v>46148</v>
      </c>
      <c r="D6625" s="47" t="s">
        <v>75</v>
      </c>
      <c r="E6625" s="47" t="s">
        <v>65</v>
      </c>
      <c r="F6625" s="47" t="s">
        <v>2289</v>
      </c>
      <c r="G6625" s="47" t="s">
        <v>97</v>
      </c>
      <c r="H6625" s="47" t="s">
        <v>2232</v>
      </c>
      <c r="I6625" s="47" t="n">
        <v>5</v>
      </c>
    </row>
    <row r="6626" customFormat="false" ht="15" hidden="false" customHeight="false" outlineLevel="0" collapsed="false">
      <c r="A6626" s="47" t="s">
        <v>8867</v>
      </c>
      <c r="B6626" s="47" t="s">
        <v>1603</v>
      </c>
      <c r="C6626" s="48" t="n">
        <v>46148</v>
      </c>
      <c r="D6626" s="47" t="s">
        <v>75</v>
      </c>
      <c r="E6626" s="47" t="s">
        <v>65</v>
      </c>
      <c r="F6626" s="47" t="s">
        <v>2289</v>
      </c>
      <c r="G6626" s="47" t="s">
        <v>97</v>
      </c>
      <c r="H6626" s="47" t="s">
        <v>2232</v>
      </c>
      <c r="I6626" s="47" t="n">
        <v>4</v>
      </c>
    </row>
    <row r="6627" customFormat="false" ht="15" hidden="false" customHeight="false" outlineLevel="0" collapsed="false">
      <c r="A6627" s="47" t="s">
        <v>8868</v>
      </c>
      <c r="B6627" s="47" t="s">
        <v>1603</v>
      </c>
      <c r="C6627" s="48" t="n">
        <v>46148</v>
      </c>
      <c r="D6627" s="47" t="s">
        <v>75</v>
      </c>
      <c r="E6627" s="47" t="s">
        <v>65</v>
      </c>
      <c r="F6627" s="47" t="s">
        <v>2284</v>
      </c>
      <c r="G6627" s="47" t="s">
        <v>97</v>
      </c>
      <c r="H6627" s="47" t="s">
        <v>2232</v>
      </c>
      <c r="I6627" s="47" t="n">
        <v>2</v>
      </c>
    </row>
    <row r="6628" customFormat="false" ht="15" hidden="false" customHeight="false" outlineLevel="0" collapsed="false">
      <c r="A6628" s="47" t="s">
        <v>8869</v>
      </c>
      <c r="B6628" s="47" t="s">
        <v>1604</v>
      </c>
      <c r="C6628" s="48" t="n">
        <v>46149</v>
      </c>
      <c r="D6628" s="47" t="s">
        <v>73</v>
      </c>
      <c r="E6628" s="47" t="s">
        <v>62</v>
      </c>
      <c r="F6628" s="47" t="s">
        <v>2228</v>
      </c>
      <c r="G6628" s="47" t="s">
        <v>95</v>
      </c>
      <c r="H6628" s="47" t="s">
        <v>2245</v>
      </c>
      <c r="I6628" s="47" t="n">
        <v>29</v>
      </c>
    </row>
    <row r="6629" customFormat="false" ht="15" hidden="false" customHeight="false" outlineLevel="0" collapsed="false">
      <c r="A6629" s="47" t="s">
        <v>8870</v>
      </c>
      <c r="B6629" s="47" t="s">
        <v>1604</v>
      </c>
      <c r="C6629" s="48" t="n">
        <v>46149</v>
      </c>
      <c r="D6629" s="47" t="s">
        <v>73</v>
      </c>
      <c r="E6629" s="47" t="s">
        <v>62</v>
      </c>
      <c r="F6629" s="47" t="s">
        <v>2228</v>
      </c>
      <c r="G6629" s="47" t="s">
        <v>97</v>
      </c>
      <c r="H6629" s="47" t="s">
        <v>2232</v>
      </c>
      <c r="I6629" s="47" t="n">
        <v>4</v>
      </c>
    </row>
    <row r="6630" customFormat="false" ht="15" hidden="false" customHeight="false" outlineLevel="0" collapsed="false">
      <c r="A6630" s="47" t="s">
        <v>8871</v>
      </c>
      <c r="B6630" s="47" t="s">
        <v>1604</v>
      </c>
      <c r="C6630" s="48" t="n">
        <v>46149</v>
      </c>
      <c r="D6630" s="47" t="s">
        <v>73</v>
      </c>
      <c r="E6630" s="47" t="s">
        <v>62</v>
      </c>
      <c r="F6630" s="47" t="s">
        <v>2231</v>
      </c>
      <c r="G6630" s="47" t="s">
        <v>97</v>
      </c>
      <c r="H6630" s="47" t="s">
        <v>2232</v>
      </c>
      <c r="I6630" s="47" t="n">
        <v>3</v>
      </c>
    </row>
    <row r="6631" customFormat="false" ht="15" hidden="false" customHeight="false" outlineLevel="0" collapsed="false">
      <c r="A6631" s="47" t="s">
        <v>8872</v>
      </c>
      <c r="B6631" s="47" t="s">
        <v>1604</v>
      </c>
      <c r="C6631" s="48" t="n">
        <v>46149</v>
      </c>
      <c r="D6631" s="47" t="s">
        <v>73</v>
      </c>
      <c r="E6631" s="47" t="s">
        <v>62</v>
      </c>
      <c r="F6631" s="47" t="s">
        <v>2228</v>
      </c>
      <c r="G6631" s="47" t="s">
        <v>97</v>
      </c>
      <c r="H6631" s="47" t="s">
        <v>2232</v>
      </c>
      <c r="I6631" s="47" t="n">
        <v>7</v>
      </c>
    </row>
    <row r="6632" customFormat="false" ht="15" hidden="false" customHeight="false" outlineLevel="0" collapsed="false">
      <c r="A6632" s="47" t="s">
        <v>8873</v>
      </c>
      <c r="B6632" s="47" t="s">
        <v>1606</v>
      </c>
      <c r="C6632" s="48" t="n">
        <v>46149</v>
      </c>
      <c r="D6632" s="47" t="s">
        <v>74</v>
      </c>
      <c r="E6632" s="47" t="s">
        <v>62</v>
      </c>
      <c r="F6632" s="47" t="s">
        <v>2317</v>
      </c>
      <c r="G6632" s="47" t="s">
        <v>93</v>
      </c>
      <c r="H6632" s="47" t="s">
        <v>2253</v>
      </c>
      <c r="I6632" s="47" t="n">
        <v>36</v>
      </c>
    </row>
    <row r="6633" customFormat="false" ht="15" hidden="false" customHeight="false" outlineLevel="0" collapsed="false">
      <c r="A6633" s="47" t="s">
        <v>8874</v>
      </c>
      <c r="B6633" s="47" t="s">
        <v>1606</v>
      </c>
      <c r="C6633" s="48" t="n">
        <v>46149</v>
      </c>
      <c r="D6633" s="47" t="s">
        <v>74</v>
      </c>
      <c r="E6633" s="47" t="s">
        <v>62</v>
      </c>
      <c r="F6633" s="47" t="s">
        <v>2228</v>
      </c>
      <c r="G6633" s="47" t="s">
        <v>97</v>
      </c>
      <c r="H6633" s="47" t="s">
        <v>2232</v>
      </c>
      <c r="I6633" s="47" t="n">
        <v>3</v>
      </c>
    </row>
    <row r="6634" customFormat="false" ht="15" hidden="false" customHeight="false" outlineLevel="0" collapsed="false">
      <c r="A6634" s="47" t="s">
        <v>8875</v>
      </c>
      <c r="B6634" s="47" t="s">
        <v>1606</v>
      </c>
      <c r="C6634" s="48" t="n">
        <v>46149</v>
      </c>
      <c r="D6634" s="47" t="s">
        <v>74</v>
      </c>
      <c r="E6634" s="47" t="s">
        <v>62</v>
      </c>
      <c r="F6634" s="47" t="s">
        <v>2317</v>
      </c>
      <c r="G6634" s="47" t="s">
        <v>97</v>
      </c>
      <c r="H6634" s="47" t="s">
        <v>2232</v>
      </c>
      <c r="I6634" s="47" t="n">
        <v>4</v>
      </c>
    </row>
    <row r="6635" customFormat="false" ht="15" hidden="false" customHeight="false" outlineLevel="0" collapsed="false">
      <c r="A6635" s="47" t="s">
        <v>8876</v>
      </c>
      <c r="B6635" s="47" t="s">
        <v>1606</v>
      </c>
      <c r="C6635" s="48" t="n">
        <v>46149</v>
      </c>
      <c r="D6635" s="47" t="s">
        <v>74</v>
      </c>
      <c r="E6635" s="47" t="s">
        <v>62</v>
      </c>
      <c r="F6635" s="47" t="s">
        <v>2228</v>
      </c>
      <c r="G6635" s="47" t="s">
        <v>97</v>
      </c>
      <c r="H6635" s="47" t="s">
        <v>2232</v>
      </c>
      <c r="I6635" s="47" t="n">
        <v>2</v>
      </c>
    </row>
    <row r="6636" customFormat="false" ht="15" hidden="false" customHeight="false" outlineLevel="0" collapsed="false">
      <c r="A6636" s="47" t="s">
        <v>8877</v>
      </c>
      <c r="B6636" s="47" t="s">
        <v>1606</v>
      </c>
      <c r="C6636" s="48" t="n">
        <v>46149</v>
      </c>
      <c r="D6636" s="47" t="s">
        <v>74</v>
      </c>
      <c r="E6636" s="47" t="s">
        <v>62</v>
      </c>
      <c r="F6636" s="47" t="s">
        <v>2228</v>
      </c>
      <c r="G6636" s="47" t="s">
        <v>97</v>
      </c>
      <c r="H6636" s="47" t="s">
        <v>2232</v>
      </c>
      <c r="I6636" s="47" t="n">
        <v>6</v>
      </c>
    </row>
    <row r="6637" customFormat="false" ht="15" hidden="false" customHeight="false" outlineLevel="0" collapsed="false">
      <c r="A6637" s="47" t="s">
        <v>8878</v>
      </c>
      <c r="B6637" s="47" t="s">
        <v>1606</v>
      </c>
      <c r="C6637" s="48" t="n">
        <v>46149</v>
      </c>
      <c r="D6637" s="47" t="s">
        <v>74</v>
      </c>
      <c r="E6637" s="47" t="s">
        <v>62</v>
      </c>
      <c r="F6637" s="47" t="s">
        <v>2231</v>
      </c>
      <c r="G6637" s="47" t="s">
        <v>97</v>
      </c>
      <c r="H6637" s="47" t="s">
        <v>2232</v>
      </c>
      <c r="I6637" s="47" t="n">
        <v>6</v>
      </c>
    </row>
    <row r="6638" customFormat="false" ht="15" hidden="false" customHeight="false" outlineLevel="0" collapsed="false">
      <c r="A6638" s="47" t="s">
        <v>8879</v>
      </c>
      <c r="B6638" s="47" t="s">
        <v>1606</v>
      </c>
      <c r="C6638" s="48" t="n">
        <v>46149</v>
      </c>
      <c r="D6638" s="47" t="s">
        <v>74</v>
      </c>
      <c r="E6638" s="47" t="s">
        <v>62</v>
      </c>
      <c r="F6638" s="47" t="s">
        <v>2228</v>
      </c>
      <c r="G6638" s="47" t="s">
        <v>97</v>
      </c>
      <c r="H6638" s="47" t="s">
        <v>2232</v>
      </c>
      <c r="I6638" s="47" t="n">
        <v>7</v>
      </c>
    </row>
    <row r="6639" customFormat="false" ht="15" hidden="false" customHeight="false" outlineLevel="0" collapsed="false">
      <c r="A6639" s="47" t="s">
        <v>8880</v>
      </c>
      <c r="B6639" s="47" t="s">
        <v>1606</v>
      </c>
      <c r="C6639" s="48" t="n">
        <v>46149</v>
      </c>
      <c r="D6639" s="47" t="s">
        <v>74</v>
      </c>
      <c r="E6639" s="47" t="s">
        <v>62</v>
      </c>
      <c r="F6639" s="47" t="s">
        <v>2231</v>
      </c>
      <c r="G6639" s="47" t="s">
        <v>97</v>
      </c>
      <c r="H6639" s="47" t="s">
        <v>2232</v>
      </c>
      <c r="I6639" s="47" t="n">
        <v>6</v>
      </c>
    </row>
    <row r="6640" customFormat="false" ht="15" hidden="false" customHeight="false" outlineLevel="0" collapsed="false">
      <c r="A6640" s="47" t="s">
        <v>8881</v>
      </c>
      <c r="B6640" s="47" t="s">
        <v>1606</v>
      </c>
      <c r="C6640" s="48" t="n">
        <v>46149</v>
      </c>
      <c r="D6640" s="47" t="s">
        <v>74</v>
      </c>
      <c r="E6640" s="47" t="s">
        <v>62</v>
      </c>
      <c r="F6640" s="47" t="s">
        <v>2228</v>
      </c>
      <c r="G6640" s="47" t="s">
        <v>97</v>
      </c>
      <c r="H6640" s="47" t="s">
        <v>2232</v>
      </c>
      <c r="I6640" s="47" t="n">
        <v>5</v>
      </c>
    </row>
    <row r="6641" customFormat="false" ht="15" hidden="false" customHeight="false" outlineLevel="0" collapsed="false">
      <c r="A6641" s="47" t="s">
        <v>8882</v>
      </c>
      <c r="B6641" s="47" t="s">
        <v>1607</v>
      </c>
      <c r="C6641" s="48" t="n">
        <v>46149</v>
      </c>
      <c r="D6641" s="47" t="s">
        <v>75</v>
      </c>
      <c r="E6641" s="47" t="s">
        <v>62</v>
      </c>
      <c r="F6641" s="47" t="s">
        <v>2317</v>
      </c>
      <c r="G6641" s="47" t="s">
        <v>93</v>
      </c>
      <c r="H6641" s="47" t="s">
        <v>2253</v>
      </c>
      <c r="I6641" s="47" t="n">
        <v>76</v>
      </c>
    </row>
    <row r="6642" customFormat="false" ht="15" hidden="false" customHeight="false" outlineLevel="0" collapsed="false">
      <c r="A6642" s="47" t="s">
        <v>8883</v>
      </c>
      <c r="B6642" s="47" t="s">
        <v>1607</v>
      </c>
      <c r="C6642" s="48" t="n">
        <v>46149</v>
      </c>
      <c r="D6642" s="47" t="s">
        <v>75</v>
      </c>
      <c r="E6642" s="47" t="s">
        <v>62</v>
      </c>
      <c r="F6642" s="47" t="s">
        <v>2228</v>
      </c>
      <c r="G6642" s="47" t="s">
        <v>93</v>
      </c>
      <c r="H6642" s="47" t="s">
        <v>2253</v>
      </c>
      <c r="I6642" s="47" t="n">
        <v>36</v>
      </c>
    </row>
    <row r="6643" customFormat="false" ht="15" hidden="false" customHeight="false" outlineLevel="0" collapsed="false">
      <c r="A6643" s="47" t="s">
        <v>8884</v>
      </c>
      <c r="B6643" s="47" t="s">
        <v>1607</v>
      </c>
      <c r="C6643" s="48" t="n">
        <v>46149</v>
      </c>
      <c r="D6643" s="47" t="s">
        <v>75</v>
      </c>
      <c r="E6643" s="47" t="s">
        <v>62</v>
      </c>
      <c r="F6643" s="47" t="s">
        <v>2231</v>
      </c>
      <c r="G6643" s="47" t="s">
        <v>93</v>
      </c>
      <c r="H6643" s="47" t="s">
        <v>2253</v>
      </c>
      <c r="I6643" s="47" t="n">
        <v>39</v>
      </c>
    </row>
    <row r="6644" customFormat="false" ht="15" hidden="false" customHeight="false" outlineLevel="0" collapsed="false">
      <c r="A6644" s="47" t="s">
        <v>8885</v>
      </c>
      <c r="B6644" s="47" t="s">
        <v>1607</v>
      </c>
      <c r="C6644" s="48" t="n">
        <v>46149</v>
      </c>
      <c r="D6644" s="47" t="s">
        <v>75</v>
      </c>
      <c r="E6644" s="47" t="s">
        <v>62</v>
      </c>
      <c r="F6644" s="47" t="s">
        <v>2231</v>
      </c>
      <c r="G6644" s="47" t="s">
        <v>96</v>
      </c>
      <c r="H6644" s="47" t="s">
        <v>2270</v>
      </c>
      <c r="I6644" s="47" t="n">
        <v>10</v>
      </c>
    </row>
    <row r="6645" customFormat="false" ht="15" hidden="false" customHeight="false" outlineLevel="0" collapsed="false">
      <c r="A6645" s="47" t="s">
        <v>8886</v>
      </c>
      <c r="B6645" s="47" t="s">
        <v>1607</v>
      </c>
      <c r="C6645" s="48" t="n">
        <v>46149</v>
      </c>
      <c r="D6645" s="47" t="s">
        <v>75</v>
      </c>
      <c r="E6645" s="47" t="s">
        <v>62</v>
      </c>
      <c r="F6645" s="47" t="s">
        <v>2231</v>
      </c>
      <c r="G6645" s="47" t="s">
        <v>97</v>
      </c>
      <c r="H6645" s="47" t="s">
        <v>2232</v>
      </c>
      <c r="I6645" s="47" t="n">
        <v>7</v>
      </c>
    </row>
    <row r="6646" customFormat="false" ht="15" hidden="false" customHeight="false" outlineLevel="0" collapsed="false">
      <c r="A6646" s="47" t="s">
        <v>8887</v>
      </c>
      <c r="B6646" s="47" t="s">
        <v>1607</v>
      </c>
      <c r="C6646" s="48" t="n">
        <v>46149</v>
      </c>
      <c r="D6646" s="47" t="s">
        <v>75</v>
      </c>
      <c r="E6646" s="47" t="s">
        <v>62</v>
      </c>
      <c r="F6646" s="47" t="s">
        <v>2228</v>
      </c>
      <c r="G6646" s="47" t="s">
        <v>97</v>
      </c>
      <c r="H6646" s="47" t="s">
        <v>2232</v>
      </c>
      <c r="I6646" s="47" t="n">
        <v>6</v>
      </c>
    </row>
    <row r="6647" customFormat="false" ht="15" hidden="false" customHeight="false" outlineLevel="0" collapsed="false">
      <c r="A6647" s="47" t="s">
        <v>8888</v>
      </c>
      <c r="B6647" s="47" t="s">
        <v>1607</v>
      </c>
      <c r="C6647" s="48" t="n">
        <v>46149</v>
      </c>
      <c r="D6647" s="47" t="s">
        <v>75</v>
      </c>
      <c r="E6647" s="47" t="s">
        <v>62</v>
      </c>
      <c r="F6647" s="47" t="s">
        <v>2231</v>
      </c>
      <c r="G6647" s="47" t="s">
        <v>97</v>
      </c>
      <c r="H6647" s="47" t="s">
        <v>2232</v>
      </c>
      <c r="I6647" s="47" t="n">
        <v>6</v>
      </c>
    </row>
    <row r="6648" customFormat="false" ht="15" hidden="false" customHeight="false" outlineLevel="0" collapsed="false">
      <c r="A6648" s="47" t="s">
        <v>8889</v>
      </c>
      <c r="B6648" s="47" t="s">
        <v>1607</v>
      </c>
      <c r="C6648" s="48" t="n">
        <v>46149</v>
      </c>
      <c r="D6648" s="47" t="s">
        <v>75</v>
      </c>
      <c r="E6648" s="47" t="s">
        <v>62</v>
      </c>
      <c r="F6648" s="47" t="s">
        <v>2228</v>
      </c>
      <c r="G6648" s="47" t="s">
        <v>97</v>
      </c>
      <c r="H6648" s="47" t="s">
        <v>2232</v>
      </c>
      <c r="I6648" s="47" t="n">
        <v>3</v>
      </c>
    </row>
    <row r="6649" customFormat="false" ht="15" hidden="false" customHeight="false" outlineLevel="0" collapsed="false">
      <c r="A6649" s="47" t="s">
        <v>8890</v>
      </c>
      <c r="B6649" s="47" t="s">
        <v>1608</v>
      </c>
      <c r="C6649" s="48" t="n">
        <v>46149</v>
      </c>
      <c r="D6649" s="47" t="s">
        <v>73</v>
      </c>
      <c r="E6649" s="47" t="s">
        <v>63</v>
      </c>
      <c r="F6649" s="47" t="s">
        <v>2255</v>
      </c>
      <c r="G6649" s="47" t="s">
        <v>95</v>
      </c>
      <c r="H6649" s="47" t="s">
        <v>2245</v>
      </c>
      <c r="I6649" s="47" t="n">
        <v>17</v>
      </c>
    </row>
    <row r="6650" customFormat="false" ht="15" hidden="false" customHeight="false" outlineLevel="0" collapsed="false">
      <c r="A6650" s="47" t="s">
        <v>8891</v>
      </c>
      <c r="B6650" s="47" t="s">
        <v>1608</v>
      </c>
      <c r="C6650" s="48" t="n">
        <v>46149</v>
      </c>
      <c r="D6650" s="47" t="s">
        <v>73</v>
      </c>
      <c r="E6650" s="47" t="s">
        <v>63</v>
      </c>
      <c r="F6650" s="47" t="s">
        <v>2252</v>
      </c>
      <c r="G6650" s="47" t="s">
        <v>97</v>
      </c>
      <c r="H6650" s="47" t="s">
        <v>2232</v>
      </c>
      <c r="I6650" s="47" t="n">
        <v>5</v>
      </c>
    </row>
    <row r="6651" customFormat="false" ht="15" hidden="false" customHeight="false" outlineLevel="0" collapsed="false">
      <c r="A6651" s="47" t="s">
        <v>8892</v>
      </c>
      <c r="B6651" s="47" t="s">
        <v>1608</v>
      </c>
      <c r="C6651" s="48" t="n">
        <v>46149</v>
      </c>
      <c r="D6651" s="47" t="s">
        <v>73</v>
      </c>
      <c r="E6651" s="47" t="s">
        <v>63</v>
      </c>
      <c r="F6651" s="47" t="s">
        <v>2255</v>
      </c>
      <c r="G6651" s="47" t="s">
        <v>97</v>
      </c>
      <c r="H6651" s="47" t="s">
        <v>2232</v>
      </c>
      <c r="I6651" s="47" t="n">
        <v>5</v>
      </c>
    </row>
    <row r="6652" customFormat="false" ht="15" hidden="false" customHeight="false" outlineLevel="0" collapsed="false">
      <c r="A6652" s="47" t="s">
        <v>8893</v>
      </c>
      <c r="B6652" s="47" t="s">
        <v>1608</v>
      </c>
      <c r="C6652" s="48" t="n">
        <v>46149</v>
      </c>
      <c r="D6652" s="47" t="s">
        <v>73</v>
      </c>
      <c r="E6652" s="47" t="s">
        <v>63</v>
      </c>
      <c r="F6652" s="47" t="s">
        <v>2255</v>
      </c>
      <c r="G6652" s="47" t="s">
        <v>97</v>
      </c>
      <c r="H6652" s="47" t="s">
        <v>2232</v>
      </c>
      <c r="I6652" s="47" t="n">
        <v>6</v>
      </c>
    </row>
    <row r="6653" customFormat="false" ht="15" hidden="false" customHeight="false" outlineLevel="0" collapsed="false">
      <c r="A6653" s="47" t="s">
        <v>8894</v>
      </c>
      <c r="B6653" s="47" t="s">
        <v>1608</v>
      </c>
      <c r="C6653" s="48" t="n">
        <v>46149</v>
      </c>
      <c r="D6653" s="47" t="s">
        <v>73</v>
      </c>
      <c r="E6653" s="47" t="s">
        <v>63</v>
      </c>
      <c r="F6653" s="47" t="s">
        <v>2255</v>
      </c>
      <c r="G6653" s="47" t="s">
        <v>98</v>
      </c>
      <c r="H6653" s="47" t="s">
        <v>2382</v>
      </c>
      <c r="I6653" s="47" t="n">
        <v>17</v>
      </c>
    </row>
    <row r="6654" customFormat="false" ht="15" hidden="false" customHeight="false" outlineLevel="0" collapsed="false">
      <c r="A6654" s="47" t="s">
        <v>8895</v>
      </c>
      <c r="B6654" s="47" t="s">
        <v>1609</v>
      </c>
      <c r="C6654" s="48" t="n">
        <v>46149</v>
      </c>
      <c r="D6654" s="47" t="s">
        <v>74</v>
      </c>
      <c r="E6654" s="47" t="s">
        <v>63</v>
      </c>
      <c r="F6654" s="47" t="s">
        <v>2252</v>
      </c>
      <c r="G6654" s="47" t="s">
        <v>93</v>
      </c>
      <c r="H6654" s="47" t="s">
        <v>2253</v>
      </c>
      <c r="I6654" s="47" t="n">
        <v>87</v>
      </c>
    </row>
    <row r="6655" customFormat="false" ht="15" hidden="false" customHeight="false" outlineLevel="0" collapsed="false">
      <c r="A6655" s="47" t="s">
        <v>8896</v>
      </c>
      <c r="B6655" s="47" t="s">
        <v>1609</v>
      </c>
      <c r="C6655" s="48" t="n">
        <v>46149</v>
      </c>
      <c r="D6655" s="47" t="s">
        <v>74</v>
      </c>
      <c r="E6655" s="47" t="s">
        <v>63</v>
      </c>
      <c r="F6655" s="47" t="s">
        <v>2255</v>
      </c>
      <c r="G6655" s="47" t="s">
        <v>97</v>
      </c>
      <c r="H6655" s="47" t="s">
        <v>2232</v>
      </c>
      <c r="I6655" s="47" t="n">
        <v>5</v>
      </c>
    </row>
    <row r="6656" customFormat="false" ht="15" hidden="false" customHeight="false" outlineLevel="0" collapsed="false">
      <c r="A6656" s="47" t="s">
        <v>8897</v>
      </c>
      <c r="B6656" s="47" t="s">
        <v>1609</v>
      </c>
      <c r="C6656" s="48" t="n">
        <v>46149</v>
      </c>
      <c r="D6656" s="47" t="s">
        <v>74</v>
      </c>
      <c r="E6656" s="47" t="s">
        <v>63</v>
      </c>
      <c r="F6656" s="47" t="s">
        <v>2252</v>
      </c>
      <c r="G6656" s="47" t="s">
        <v>97</v>
      </c>
      <c r="H6656" s="47" t="s">
        <v>2232</v>
      </c>
      <c r="I6656" s="47" t="n">
        <v>7</v>
      </c>
    </row>
    <row r="6657" customFormat="false" ht="15" hidden="false" customHeight="false" outlineLevel="0" collapsed="false">
      <c r="A6657" s="47" t="s">
        <v>8898</v>
      </c>
      <c r="B6657" s="47" t="s">
        <v>1609</v>
      </c>
      <c r="C6657" s="48" t="n">
        <v>46149</v>
      </c>
      <c r="D6657" s="47" t="s">
        <v>74</v>
      </c>
      <c r="E6657" s="47" t="s">
        <v>63</v>
      </c>
      <c r="F6657" s="47" t="s">
        <v>2252</v>
      </c>
      <c r="G6657" s="47" t="s">
        <v>97</v>
      </c>
      <c r="H6657" s="47" t="s">
        <v>2232</v>
      </c>
      <c r="I6657" s="47" t="n">
        <v>4</v>
      </c>
    </row>
    <row r="6658" customFormat="false" ht="15" hidden="false" customHeight="false" outlineLevel="0" collapsed="false">
      <c r="A6658" s="47" t="s">
        <v>8899</v>
      </c>
      <c r="B6658" s="47" t="s">
        <v>1609</v>
      </c>
      <c r="C6658" s="48" t="n">
        <v>46149</v>
      </c>
      <c r="D6658" s="47" t="s">
        <v>74</v>
      </c>
      <c r="E6658" s="47" t="s">
        <v>63</v>
      </c>
      <c r="F6658" s="47" t="s">
        <v>2260</v>
      </c>
      <c r="G6658" s="47" t="s">
        <v>97</v>
      </c>
      <c r="H6658" s="47" t="s">
        <v>2232</v>
      </c>
      <c r="I6658" s="47" t="n">
        <v>6</v>
      </c>
    </row>
    <row r="6659" customFormat="false" ht="15" hidden="false" customHeight="false" outlineLevel="0" collapsed="false">
      <c r="A6659" s="47" t="s">
        <v>8900</v>
      </c>
      <c r="B6659" s="47" t="s">
        <v>1610</v>
      </c>
      <c r="C6659" s="48" t="n">
        <v>46149</v>
      </c>
      <c r="D6659" s="47" t="s">
        <v>75</v>
      </c>
      <c r="E6659" s="47" t="s">
        <v>63</v>
      </c>
      <c r="F6659" s="47" t="s">
        <v>2252</v>
      </c>
      <c r="G6659" s="47" t="s">
        <v>96</v>
      </c>
      <c r="H6659" s="47" t="s">
        <v>2270</v>
      </c>
      <c r="I6659" s="47" t="n">
        <v>5</v>
      </c>
    </row>
    <row r="6660" customFormat="false" ht="15" hidden="false" customHeight="false" outlineLevel="0" collapsed="false">
      <c r="A6660" s="47" t="s">
        <v>8901</v>
      </c>
      <c r="B6660" s="47" t="s">
        <v>1610</v>
      </c>
      <c r="C6660" s="48" t="n">
        <v>46149</v>
      </c>
      <c r="D6660" s="47" t="s">
        <v>75</v>
      </c>
      <c r="E6660" s="47" t="s">
        <v>63</v>
      </c>
      <c r="F6660" s="47" t="s">
        <v>2255</v>
      </c>
      <c r="G6660" s="47" t="s">
        <v>97</v>
      </c>
      <c r="H6660" s="47" t="s">
        <v>2232</v>
      </c>
      <c r="I6660" s="47" t="n">
        <v>4</v>
      </c>
    </row>
    <row r="6661" customFormat="false" ht="15" hidden="false" customHeight="false" outlineLevel="0" collapsed="false">
      <c r="A6661" s="47" t="s">
        <v>8902</v>
      </c>
      <c r="B6661" s="47" t="s">
        <v>1610</v>
      </c>
      <c r="C6661" s="48" t="n">
        <v>46149</v>
      </c>
      <c r="D6661" s="47" t="s">
        <v>75</v>
      </c>
      <c r="E6661" s="47" t="s">
        <v>63</v>
      </c>
      <c r="F6661" s="47" t="s">
        <v>2255</v>
      </c>
      <c r="G6661" s="47" t="s">
        <v>97</v>
      </c>
      <c r="H6661" s="47" t="s">
        <v>2232</v>
      </c>
      <c r="I6661" s="47" t="n">
        <v>7</v>
      </c>
    </row>
    <row r="6662" customFormat="false" ht="15" hidden="false" customHeight="false" outlineLevel="0" collapsed="false">
      <c r="A6662" s="47" t="s">
        <v>8903</v>
      </c>
      <c r="B6662" s="47" t="s">
        <v>1610</v>
      </c>
      <c r="C6662" s="48" t="n">
        <v>46149</v>
      </c>
      <c r="D6662" s="47" t="s">
        <v>75</v>
      </c>
      <c r="E6662" s="47" t="s">
        <v>63</v>
      </c>
      <c r="F6662" s="47" t="s">
        <v>2255</v>
      </c>
      <c r="G6662" s="47" t="s">
        <v>97</v>
      </c>
      <c r="H6662" s="47" t="s">
        <v>2232</v>
      </c>
      <c r="I6662" s="47" t="n">
        <v>3</v>
      </c>
    </row>
    <row r="6663" customFormat="false" ht="15" hidden="false" customHeight="false" outlineLevel="0" collapsed="false">
      <c r="A6663" s="47" t="s">
        <v>8904</v>
      </c>
      <c r="B6663" s="47" t="s">
        <v>1610</v>
      </c>
      <c r="C6663" s="48" t="n">
        <v>46149</v>
      </c>
      <c r="D6663" s="47" t="s">
        <v>75</v>
      </c>
      <c r="E6663" s="47" t="s">
        <v>63</v>
      </c>
      <c r="F6663" s="47" t="s">
        <v>2255</v>
      </c>
      <c r="G6663" s="47" t="s">
        <v>97</v>
      </c>
      <c r="H6663" s="47" t="s">
        <v>2232</v>
      </c>
      <c r="I6663" s="47" t="n">
        <v>7</v>
      </c>
    </row>
    <row r="6664" customFormat="false" ht="15" hidden="false" customHeight="false" outlineLevel="0" collapsed="false">
      <c r="A6664" s="47" t="s">
        <v>8905</v>
      </c>
      <c r="B6664" s="47" t="s">
        <v>1610</v>
      </c>
      <c r="C6664" s="48" t="n">
        <v>46149</v>
      </c>
      <c r="D6664" s="47" t="s">
        <v>75</v>
      </c>
      <c r="E6664" s="47" t="s">
        <v>63</v>
      </c>
      <c r="F6664" s="47" t="s">
        <v>2252</v>
      </c>
      <c r="G6664" s="47" t="s">
        <v>97</v>
      </c>
      <c r="H6664" s="47" t="s">
        <v>2232</v>
      </c>
      <c r="I6664" s="47" t="n">
        <v>7</v>
      </c>
    </row>
    <row r="6665" customFormat="false" ht="15" hidden="false" customHeight="false" outlineLevel="0" collapsed="false">
      <c r="A6665" s="47" t="s">
        <v>8906</v>
      </c>
      <c r="B6665" s="47" t="s">
        <v>1610</v>
      </c>
      <c r="C6665" s="48" t="n">
        <v>46149</v>
      </c>
      <c r="D6665" s="47" t="s">
        <v>75</v>
      </c>
      <c r="E6665" s="47" t="s">
        <v>63</v>
      </c>
      <c r="F6665" s="47" t="s">
        <v>2252</v>
      </c>
      <c r="G6665" s="47" t="s">
        <v>97</v>
      </c>
      <c r="H6665" s="47" t="s">
        <v>2232</v>
      </c>
      <c r="I6665" s="47" t="n">
        <v>2</v>
      </c>
    </row>
    <row r="6666" customFormat="false" ht="15" hidden="false" customHeight="false" outlineLevel="0" collapsed="false">
      <c r="A6666" s="47" t="s">
        <v>8907</v>
      </c>
      <c r="B6666" s="47" t="s">
        <v>1610</v>
      </c>
      <c r="C6666" s="48" t="n">
        <v>46149</v>
      </c>
      <c r="D6666" s="47" t="s">
        <v>75</v>
      </c>
      <c r="E6666" s="47" t="s">
        <v>63</v>
      </c>
      <c r="F6666" s="47" t="s">
        <v>2252</v>
      </c>
      <c r="G6666" s="47" t="s">
        <v>97</v>
      </c>
      <c r="H6666" s="47" t="s">
        <v>2232</v>
      </c>
      <c r="I6666" s="47" t="n">
        <v>7</v>
      </c>
    </row>
    <row r="6667" customFormat="false" ht="15" hidden="false" customHeight="false" outlineLevel="0" collapsed="false">
      <c r="A6667" s="47" t="s">
        <v>8908</v>
      </c>
      <c r="B6667" s="47" t="s">
        <v>1610</v>
      </c>
      <c r="C6667" s="48" t="n">
        <v>46149</v>
      </c>
      <c r="D6667" s="47" t="s">
        <v>75</v>
      </c>
      <c r="E6667" s="47" t="s">
        <v>63</v>
      </c>
      <c r="F6667" s="47" t="s">
        <v>2255</v>
      </c>
      <c r="G6667" s="47" t="s">
        <v>97</v>
      </c>
      <c r="H6667" s="47" t="s">
        <v>2232</v>
      </c>
      <c r="I6667" s="47" t="n">
        <v>5</v>
      </c>
    </row>
    <row r="6668" customFormat="false" ht="15" hidden="false" customHeight="false" outlineLevel="0" collapsed="false">
      <c r="A6668" s="47" t="s">
        <v>8909</v>
      </c>
      <c r="B6668" s="47" t="s">
        <v>1610</v>
      </c>
      <c r="C6668" s="48" t="n">
        <v>46149</v>
      </c>
      <c r="D6668" s="47" t="s">
        <v>75</v>
      </c>
      <c r="E6668" s="47" t="s">
        <v>63</v>
      </c>
      <c r="F6668" s="47" t="s">
        <v>2252</v>
      </c>
      <c r="G6668" s="47" t="s">
        <v>97</v>
      </c>
      <c r="H6668" s="47" t="s">
        <v>2232</v>
      </c>
      <c r="I6668" s="47" t="n">
        <v>7</v>
      </c>
    </row>
    <row r="6669" customFormat="false" ht="15" hidden="false" customHeight="false" outlineLevel="0" collapsed="false">
      <c r="A6669" s="47" t="s">
        <v>8910</v>
      </c>
      <c r="B6669" s="47" t="s">
        <v>1611</v>
      </c>
      <c r="C6669" s="48" t="n">
        <v>46149</v>
      </c>
      <c r="D6669" s="47" t="s">
        <v>73</v>
      </c>
      <c r="E6669" s="47" t="s">
        <v>64</v>
      </c>
      <c r="F6669" s="47" t="s">
        <v>2278</v>
      </c>
      <c r="G6669" s="47" t="s">
        <v>95</v>
      </c>
      <c r="H6669" s="47" t="s">
        <v>2245</v>
      </c>
      <c r="I6669" s="47" t="n">
        <v>48</v>
      </c>
    </row>
    <row r="6670" customFormat="false" ht="15" hidden="false" customHeight="false" outlineLevel="0" collapsed="false">
      <c r="A6670" s="47" t="s">
        <v>8911</v>
      </c>
      <c r="B6670" s="47" t="s">
        <v>1611</v>
      </c>
      <c r="C6670" s="48" t="n">
        <v>46149</v>
      </c>
      <c r="D6670" s="47" t="s">
        <v>73</v>
      </c>
      <c r="E6670" s="47" t="s">
        <v>64</v>
      </c>
      <c r="F6670" s="47" t="s">
        <v>2278</v>
      </c>
      <c r="G6670" s="47" t="s">
        <v>97</v>
      </c>
      <c r="H6670" s="47" t="s">
        <v>2232</v>
      </c>
      <c r="I6670" s="47" t="n">
        <v>6</v>
      </c>
    </row>
    <row r="6671" customFormat="false" ht="15" hidden="false" customHeight="false" outlineLevel="0" collapsed="false">
      <c r="A6671" s="47" t="s">
        <v>8912</v>
      </c>
      <c r="B6671" s="47" t="s">
        <v>1611</v>
      </c>
      <c r="C6671" s="48" t="n">
        <v>46149</v>
      </c>
      <c r="D6671" s="47" t="s">
        <v>73</v>
      </c>
      <c r="E6671" s="47" t="s">
        <v>64</v>
      </c>
      <c r="F6671" s="47" t="s">
        <v>2278</v>
      </c>
      <c r="G6671" s="47" t="s">
        <v>97</v>
      </c>
      <c r="H6671" s="47" t="s">
        <v>2232</v>
      </c>
      <c r="I6671" s="47" t="n">
        <v>6</v>
      </c>
    </row>
    <row r="6672" customFormat="false" ht="15" hidden="false" customHeight="false" outlineLevel="0" collapsed="false">
      <c r="A6672" s="47" t="s">
        <v>8913</v>
      </c>
      <c r="B6672" s="47" t="s">
        <v>1612</v>
      </c>
      <c r="C6672" s="48" t="n">
        <v>46149</v>
      </c>
      <c r="D6672" s="47" t="s">
        <v>74</v>
      </c>
      <c r="E6672" s="47" t="s">
        <v>64</v>
      </c>
      <c r="F6672" s="47" t="s">
        <v>2278</v>
      </c>
      <c r="G6672" s="47" t="s">
        <v>95</v>
      </c>
      <c r="H6672" s="47" t="s">
        <v>2245</v>
      </c>
      <c r="I6672" s="47" t="n">
        <v>7</v>
      </c>
    </row>
    <row r="6673" customFormat="false" ht="15" hidden="false" customHeight="false" outlineLevel="0" collapsed="false">
      <c r="A6673" s="47" t="s">
        <v>8914</v>
      </c>
      <c r="B6673" s="47" t="s">
        <v>1612</v>
      </c>
      <c r="C6673" s="48" t="n">
        <v>46149</v>
      </c>
      <c r="D6673" s="47" t="s">
        <v>74</v>
      </c>
      <c r="E6673" s="47" t="s">
        <v>64</v>
      </c>
      <c r="F6673" s="47" t="s">
        <v>2278</v>
      </c>
      <c r="G6673" s="47" t="s">
        <v>97</v>
      </c>
      <c r="H6673" s="47" t="s">
        <v>2232</v>
      </c>
      <c r="I6673" s="47" t="n">
        <v>4</v>
      </c>
    </row>
    <row r="6674" customFormat="false" ht="15" hidden="false" customHeight="false" outlineLevel="0" collapsed="false">
      <c r="A6674" s="47" t="s">
        <v>8915</v>
      </c>
      <c r="B6674" s="47" t="s">
        <v>1612</v>
      </c>
      <c r="C6674" s="48" t="n">
        <v>46149</v>
      </c>
      <c r="D6674" s="47" t="s">
        <v>74</v>
      </c>
      <c r="E6674" s="47" t="s">
        <v>64</v>
      </c>
      <c r="F6674" s="47" t="s">
        <v>2280</v>
      </c>
      <c r="G6674" s="47" t="s">
        <v>97</v>
      </c>
      <c r="H6674" s="47" t="s">
        <v>2232</v>
      </c>
      <c r="I6674" s="47" t="n">
        <v>5</v>
      </c>
    </row>
    <row r="6675" customFormat="false" ht="15" hidden="false" customHeight="false" outlineLevel="0" collapsed="false">
      <c r="A6675" s="47" t="s">
        <v>8916</v>
      </c>
      <c r="B6675" s="47" t="s">
        <v>1612</v>
      </c>
      <c r="C6675" s="48" t="n">
        <v>46149</v>
      </c>
      <c r="D6675" s="47" t="s">
        <v>74</v>
      </c>
      <c r="E6675" s="47" t="s">
        <v>64</v>
      </c>
      <c r="F6675" s="47" t="s">
        <v>2278</v>
      </c>
      <c r="G6675" s="47" t="s">
        <v>98</v>
      </c>
      <c r="H6675" s="47" t="s">
        <v>2382</v>
      </c>
      <c r="I6675" s="47" t="n">
        <v>71</v>
      </c>
    </row>
    <row r="6676" customFormat="false" ht="15" hidden="false" customHeight="false" outlineLevel="0" collapsed="false">
      <c r="A6676" s="47" t="s">
        <v>8917</v>
      </c>
      <c r="B6676" s="47" t="s">
        <v>1613</v>
      </c>
      <c r="C6676" s="48" t="n">
        <v>46149</v>
      </c>
      <c r="D6676" s="47" t="s">
        <v>73</v>
      </c>
      <c r="E6676" s="47" t="s">
        <v>65</v>
      </c>
      <c r="F6676" s="47" t="s">
        <v>2284</v>
      </c>
      <c r="G6676" s="47" t="s">
        <v>95</v>
      </c>
      <c r="H6676" s="47" t="s">
        <v>2245</v>
      </c>
      <c r="I6676" s="47" t="n">
        <v>14</v>
      </c>
    </row>
    <row r="6677" customFormat="false" ht="15" hidden="false" customHeight="false" outlineLevel="0" collapsed="false">
      <c r="A6677" s="47" t="s">
        <v>8918</v>
      </c>
      <c r="B6677" s="47" t="s">
        <v>1613</v>
      </c>
      <c r="C6677" s="48" t="n">
        <v>46149</v>
      </c>
      <c r="D6677" s="47" t="s">
        <v>73</v>
      </c>
      <c r="E6677" s="47" t="s">
        <v>65</v>
      </c>
      <c r="F6677" s="47" t="s">
        <v>2284</v>
      </c>
      <c r="G6677" s="47" t="s">
        <v>95</v>
      </c>
      <c r="H6677" s="47" t="s">
        <v>2245</v>
      </c>
      <c r="I6677" s="47" t="n">
        <v>18</v>
      </c>
    </row>
    <row r="6678" customFormat="false" ht="15" hidden="false" customHeight="false" outlineLevel="0" collapsed="false">
      <c r="A6678" s="47" t="s">
        <v>8919</v>
      </c>
      <c r="B6678" s="47" t="s">
        <v>1613</v>
      </c>
      <c r="C6678" s="48" t="n">
        <v>46149</v>
      </c>
      <c r="D6678" s="47" t="s">
        <v>73</v>
      </c>
      <c r="E6678" s="47" t="s">
        <v>65</v>
      </c>
      <c r="F6678" s="47" t="s">
        <v>2284</v>
      </c>
      <c r="G6678" s="47" t="s">
        <v>97</v>
      </c>
      <c r="H6678" s="47" t="s">
        <v>2232</v>
      </c>
      <c r="I6678" s="47" t="n">
        <v>4</v>
      </c>
    </row>
    <row r="6679" customFormat="false" ht="15" hidden="false" customHeight="false" outlineLevel="0" collapsed="false">
      <c r="A6679" s="47" t="s">
        <v>8920</v>
      </c>
      <c r="B6679" s="47" t="s">
        <v>1613</v>
      </c>
      <c r="C6679" s="48" t="n">
        <v>46149</v>
      </c>
      <c r="D6679" s="47" t="s">
        <v>73</v>
      </c>
      <c r="E6679" s="47" t="s">
        <v>65</v>
      </c>
      <c r="F6679" s="47" t="s">
        <v>2289</v>
      </c>
      <c r="G6679" s="47" t="s">
        <v>97</v>
      </c>
      <c r="H6679" s="47" t="s">
        <v>2232</v>
      </c>
      <c r="I6679" s="47" t="n">
        <v>3</v>
      </c>
    </row>
    <row r="6680" customFormat="false" ht="15" hidden="false" customHeight="false" outlineLevel="0" collapsed="false">
      <c r="A6680" s="47" t="s">
        <v>8921</v>
      </c>
      <c r="B6680" s="47" t="s">
        <v>1613</v>
      </c>
      <c r="C6680" s="48" t="n">
        <v>46149</v>
      </c>
      <c r="D6680" s="47" t="s">
        <v>73</v>
      </c>
      <c r="E6680" s="47" t="s">
        <v>65</v>
      </c>
      <c r="F6680" s="47" t="s">
        <v>2284</v>
      </c>
      <c r="G6680" s="47" t="s">
        <v>97</v>
      </c>
      <c r="H6680" s="47" t="s">
        <v>2232</v>
      </c>
      <c r="I6680" s="47" t="n">
        <v>3</v>
      </c>
    </row>
    <row r="6681" customFormat="false" ht="15" hidden="false" customHeight="false" outlineLevel="0" collapsed="false">
      <c r="A6681" s="47" t="s">
        <v>8922</v>
      </c>
      <c r="B6681" s="47" t="s">
        <v>1613</v>
      </c>
      <c r="C6681" s="48" t="n">
        <v>46149</v>
      </c>
      <c r="D6681" s="47" t="s">
        <v>73</v>
      </c>
      <c r="E6681" s="47" t="s">
        <v>65</v>
      </c>
      <c r="F6681" s="47" t="s">
        <v>2289</v>
      </c>
      <c r="G6681" s="47" t="s">
        <v>97</v>
      </c>
      <c r="H6681" s="47" t="s">
        <v>2232</v>
      </c>
      <c r="I6681" s="47" t="n">
        <v>6</v>
      </c>
    </row>
    <row r="6682" customFormat="false" ht="15" hidden="false" customHeight="false" outlineLevel="0" collapsed="false">
      <c r="A6682" s="47" t="s">
        <v>8923</v>
      </c>
      <c r="B6682" s="47" t="s">
        <v>1613</v>
      </c>
      <c r="C6682" s="48" t="n">
        <v>46149</v>
      </c>
      <c r="D6682" s="47" t="s">
        <v>73</v>
      </c>
      <c r="E6682" s="47" t="s">
        <v>65</v>
      </c>
      <c r="F6682" s="47" t="s">
        <v>2284</v>
      </c>
      <c r="G6682" s="47" t="s">
        <v>97</v>
      </c>
      <c r="H6682" s="47" t="s">
        <v>2232</v>
      </c>
      <c r="I6682" s="47" t="n">
        <v>5</v>
      </c>
    </row>
    <row r="6683" customFormat="false" ht="15" hidden="false" customHeight="false" outlineLevel="0" collapsed="false">
      <c r="A6683" s="47" t="s">
        <v>8924</v>
      </c>
      <c r="B6683" s="47" t="s">
        <v>1613</v>
      </c>
      <c r="C6683" s="48" t="n">
        <v>46149</v>
      </c>
      <c r="D6683" s="47" t="s">
        <v>73</v>
      </c>
      <c r="E6683" s="47" t="s">
        <v>65</v>
      </c>
      <c r="F6683" s="47" t="s">
        <v>2289</v>
      </c>
      <c r="G6683" s="47" t="s">
        <v>97</v>
      </c>
      <c r="H6683" s="47" t="s">
        <v>2232</v>
      </c>
      <c r="I6683" s="47" t="n">
        <v>2</v>
      </c>
    </row>
    <row r="6684" customFormat="false" ht="15" hidden="false" customHeight="false" outlineLevel="0" collapsed="false">
      <c r="A6684" s="47" t="s">
        <v>8925</v>
      </c>
      <c r="B6684" s="47" t="s">
        <v>1613</v>
      </c>
      <c r="C6684" s="48" t="n">
        <v>46149</v>
      </c>
      <c r="D6684" s="47" t="s">
        <v>73</v>
      </c>
      <c r="E6684" s="47" t="s">
        <v>65</v>
      </c>
      <c r="F6684" s="47" t="s">
        <v>2284</v>
      </c>
      <c r="G6684" s="47" t="s">
        <v>97</v>
      </c>
      <c r="H6684" s="47" t="s">
        <v>2232</v>
      </c>
      <c r="I6684" s="47" t="n">
        <v>6</v>
      </c>
    </row>
    <row r="6685" customFormat="false" ht="15" hidden="false" customHeight="false" outlineLevel="0" collapsed="false">
      <c r="A6685" s="47" t="s">
        <v>8926</v>
      </c>
      <c r="B6685" s="47" t="s">
        <v>1613</v>
      </c>
      <c r="C6685" s="48" t="n">
        <v>46149</v>
      </c>
      <c r="D6685" s="47" t="s">
        <v>73</v>
      </c>
      <c r="E6685" s="47" t="s">
        <v>65</v>
      </c>
      <c r="F6685" s="47" t="s">
        <v>2284</v>
      </c>
      <c r="G6685" s="47" t="s">
        <v>97</v>
      </c>
      <c r="H6685" s="47" t="s">
        <v>2232</v>
      </c>
      <c r="I6685" s="47" t="n">
        <v>6</v>
      </c>
    </row>
    <row r="6686" customFormat="false" ht="15" hidden="false" customHeight="false" outlineLevel="0" collapsed="false">
      <c r="A6686" s="47" t="s">
        <v>8927</v>
      </c>
      <c r="B6686" s="47" t="s">
        <v>1615</v>
      </c>
      <c r="C6686" s="48" t="n">
        <v>46149</v>
      </c>
      <c r="D6686" s="47" t="s">
        <v>74</v>
      </c>
      <c r="E6686" s="47" t="s">
        <v>65</v>
      </c>
      <c r="F6686" s="47" t="s">
        <v>2284</v>
      </c>
      <c r="G6686" s="47" t="s">
        <v>93</v>
      </c>
      <c r="H6686" s="47" t="s">
        <v>2253</v>
      </c>
      <c r="I6686" s="47" t="n">
        <v>24</v>
      </c>
    </row>
    <row r="6687" customFormat="false" ht="15" hidden="false" customHeight="false" outlineLevel="0" collapsed="false">
      <c r="A6687" s="47" t="s">
        <v>8928</v>
      </c>
      <c r="B6687" s="47" t="s">
        <v>1615</v>
      </c>
      <c r="C6687" s="48" t="n">
        <v>46149</v>
      </c>
      <c r="D6687" s="47" t="s">
        <v>74</v>
      </c>
      <c r="E6687" s="47" t="s">
        <v>65</v>
      </c>
      <c r="F6687" s="47" t="s">
        <v>2284</v>
      </c>
      <c r="G6687" s="47" t="s">
        <v>95</v>
      </c>
      <c r="H6687" s="47" t="s">
        <v>2245</v>
      </c>
      <c r="I6687" s="47" t="n">
        <v>16</v>
      </c>
    </row>
    <row r="6688" customFormat="false" ht="15" hidden="false" customHeight="false" outlineLevel="0" collapsed="false">
      <c r="A6688" s="47" t="s">
        <v>8929</v>
      </c>
      <c r="B6688" s="47" t="s">
        <v>1615</v>
      </c>
      <c r="C6688" s="48" t="n">
        <v>46149</v>
      </c>
      <c r="D6688" s="47" t="s">
        <v>74</v>
      </c>
      <c r="E6688" s="47" t="s">
        <v>65</v>
      </c>
      <c r="F6688" s="47" t="s">
        <v>2289</v>
      </c>
      <c r="G6688" s="47" t="s">
        <v>97</v>
      </c>
      <c r="H6688" s="47" t="s">
        <v>2232</v>
      </c>
      <c r="I6688" s="47" t="n">
        <v>2</v>
      </c>
    </row>
    <row r="6689" customFormat="false" ht="15" hidden="false" customHeight="false" outlineLevel="0" collapsed="false">
      <c r="A6689" s="47" t="s">
        <v>8930</v>
      </c>
      <c r="B6689" s="47" t="s">
        <v>1615</v>
      </c>
      <c r="C6689" s="48" t="n">
        <v>46149</v>
      </c>
      <c r="D6689" s="47" t="s">
        <v>74</v>
      </c>
      <c r="E6689" s="47" t="s">
        <v>65</v>
      </c>
      <c r="F6689" s="47" t="s">
        <v>2284</v>
      </c>
      <c r="G6689" s="47" t="s">
        <v>97</v>
      </c>
      <c r="H6689" s="47" t="s">
        <v>2232</v>
      </c>
      <c r="I6689" s="47" t="n">
        <v>6</v>
      </c>
    </row>
    <row r="6690" customFormat="false" ht="15" hidden="false" customHeight="false" outlineLevel="0" collapsed="false">
      <c r="A6690" s="47" t="s">
        <v>8931</v>
      </c>
      <c r="B6690" s="47" t="s">
        <v>1615</v>
      </c>
      <c r="C6690" s="48" t="n">
        <v>46149</v>
      </c>
      <c r="D6690" s="47" t="s">
        <v>74</v>
      </c>
      <c r="E6690" s="47" t="s">
        <v>65</v>
      </c>
      <c r="F6690" s="47" t="s">
        <v>2284</v>
      </c>
      <c r="G6690" s="47" t="s">
        <v>97</v>
      </c>
      <c r="H6690" s="47" t="s">
        <v>2232</v>
      </c>
      <c r="I6690" s="47" t="n">
        <v>2</v>
      </c>
    </row>
    <row r="6691" customFormat="false" ht="15" hidden="false" customHeight="false" outlineLevel="0" collapsed="false">
      <c r="A6691" s="47" t="s">
        <v>8932</v>
      </c>
      <c r="B6691" s="47" t="s">
        <v>1615</v>
      </c>
      <c r="C6691" s="48" t="n">
        <v>46149</v>
      </c>
      <c r="D6691" s="47" t="s">
        <v>74</v>
      </c>
      <c r="E6691" s="47" t="s">
        <v>65</v>
      </c>
      <c r="F6691" s="47" t="s">
        <v>2289</v>
      </c>
      <c r="G6691" s="47" t="s">
        <v>97</v>
      </c>
      <c r="H6691" s="47" t="s">
        <v>2232</v>
      </c>
      <c r="I6691" s="47" t="n">
        <v>5</v>
      </c>
    </row>
    <row r="6692" customFormat="false" ht="15" hidden="false" customHeight="false" outlineLevel="0" collapsed="false">
      <c r="A6692" s="47" t="s">
        <v>8933</v>
      </c>
      <c r="B6692" s="47" t="s">
        <v>1615</v>
      </c>
      <c r="C6692" s="48" t="n">
        <v>46149</v>
      </c>
      <c r="D6692" s="47" t="s">
        <v>74</v>
      </c>
      <c r="E6692" s="47" t="s">
        <v>65</v>
      </c>
      <c r="F6692" s="47" t="s">
        <v>2289</v>
      </c>
      <c r="G6692" s="47" t="s">
        <v>97</v>
      </c>
      <c r="H6692" s="47" t="s">
        <v>2232</v>
      </c>
      <c r="I6692" s="47" t="n">
        <v>5</v>
      </c>
    </row>
    <row r="6693" customFormat="false" ht="15" hidden="false" customHeight="false" outlineLevel="0" collapsed="false">
      <c r="A6693" s="47" t="s">
        <v>8934</v>
      </c>
      <c r="B6693" s="47" t="s">
        <v>1615</v>
      </c>
      <c r="C6693" s="48" t="n">
        <v>46149</v>
      </c>
      <c r="D6693" s="47" t="s">
        <v>74</v>
      </c>
      <c r="E6693" s="47" t="s">
        <v>65</v>
      </c>
      <c r="F6693" s="47" t="s">
        <v>2284</v>
      </c>
      <c r="G6693" s="47" t="s">
        <v>97</v>
      </c>
      <c r="H6693" s="47" t="s">
        <v>2232</v>
      </c>
      <c r="I6693" s="47" t="n">
        <v>6</v>
      </c>
    </row>
    <row r="6694" customFormat="false" ht="15" hidden="false" customHeight="false" outlineLevel="0" collapsed="false">
      <c r="A6694" s="47" t="s">
        <v>8935</v>
      </c>
      <c r="B6694" s="47" t="s">
        <v>1615</v>
      </c>
      <c r="C6694" s="48" t="n">
        <v>46149</v>
      </c>
      <c r="D6694" s="47" t="s">
        <v>74</v>
      </c>
      <c r="E6694" s="47" t="s">
        <v>65</v>
      </c>
      <c r="F6694" s="47" t="s">
        <v>2289</v>
      </c>
      <c r="G6694" s="47" t="s">
        <v>97</v>
      </c>
      <c r="H6694" s="47" t="s">
        <v>2232</v>
      </c>
      <c r="I6694" s="47" t="n">
        <v>4</v>
      </c>
    </row>
    <row r="6695" customFormat="false" ht="15" hidden="false" customHeight="false" outlineLevel="0" collapsed="false">
      <c r="A6695" s="47" t="s">
        <v>8936</v>
      </c>
      <c r="B6695" s="47" t="s">
        <v>1615</v>
      </c>
      <c r="C6695" s="48" t="n">
        <v>46149</v>
      </c>
      <c r="D6695" s="47" t="s">
        <v>74</v>
      </c>
      <c r="E6695" s="47" t="s">
        <v>65</v>
      </c>
      <c r="F6695" s="47" t="s">
        <v>2284</v>
      </c>
      <c r="G6695" s="47" t="s">
        <v>97</v>
      </c>
      <c r="H6695" s="47" t="s">
        <v>2232</v>
      </c>
      <c r="I6695" s="47" t="n">
        <v>3</v>
      </c>
    </row>
    <row r="6696" customFormat="false" ht="15" hidden="false" customHeight="false" outlineLevel="0" collapsed="false">
      <c r="A6696" s="47" t="s">
        <v>8937</v>
      </c>
      <c r="B6696" s="47" t="s">
        <v>1616</v>
      </c>
      <c r="C6696" s="48" t="n">
        <v>46149</v>
      </c>
      <c r="D6696" s="47" t="s">
        <v>75</v>
      </c>
      <c r="E6696" s="47" t="s">
        <v>65</v>
      </c>
      <c r="F6696" s="47" t="s">
        <v>2284</v>
      </c>
      <c r="G6696" s="47" t="s">
        <v>97</v>
      </c>
      <c r="H6696" s="47" t="s">
        <v>2232</v>
      </c>
      <c r="I6696" s="47" t="n">
        <v>3</v>
      </c>
    </row>
    <row r="6697" customFormat="false" ht="15" hidden="false" customHeight="false" outlineLevel="0" collapsed="false">
      <c r="A6697" s="47" t="s">
        <v>8938</v>
      </c>
      <c r="B6697" s="47" t="s">
        <v>1616</v>
      </c>
      <c r="C6697" s="48" t="n">
        <v>46149</v>
      </c>
      <c r="D6697" s="47" t="s">
        <v>75</v>
      </c>
      <c r="E6697" s="47" t="s">
        <v>65</v>
      </c>
      <c r="F6697" s="47" t="s">
        <v>2284</v>
      </c>
      <c r="G6697" s="47" t="s">
        <v>97</v>
      </c>
      <c r="H6697" s="47" t="s">
        <v>2232</v>
      </c>
      <c r="I6697" s="47" t="n">
        <v>4</v>
      </c>
    </row>
    <row r="6698" customFormat="false" ht="15" hidden="false" customHeight="false" outlineLevel="0" collapsed="false">
      <c r="A6698" s="47" t="s">
        <v>8939</v>
      </c>
      <c r="B6698" s="47" t="s">
        <v>1616</v>
      </c>
      <c r="C6698" s="48" t="n">
        <v>46149</v>
      </c>
      <c r="D6698" s="47" t="s">
        <v>75</v>
      </c>
      <c r="E6698" s="47" t="s">
        <v>65</v>
      </c>
      <c r="F6698" s="47" t="s">
        <v>2284</v>
      </c>
      <c r="G6698" s="47" t="s">
        <v>97</v>
      </c>
      <c r="H6698" s="47" t="s">
        <v>2232</v>
      </c>
      <c r="I6698" s="47" t="n">
        <v>6</v>
      </c>
    </row>
    <row r="6699" customFormat="false" ht="15" hidden="false" customHeight="false" outlineLevel="0" collapsed="false">
      <c r="A6699" s="47" t="s">
        <v>8940</v>
      </c>
      <c r="B6699" s="47" t="s">
        <v>1616</v>
      </c>
      <c r="C6699" s="48" t="n">
        <v>46149</v>
      </c>
      <c r="D6699" s="47" t="s">
        <v>75</v>
      </c>
      <c r="E6699" s="47" t="s">
        <v>65</v>
      </c>
      <c r="F6699" s="47" t="s">
        <v>2284</v>
      </c>
      <c r="G6699" s="47" t="s">
        <v>97</v>
      </c>
      <c r="H6699" s="47" t="s">
        <v>2232</v>
      </c>
      <c r="I6699" s="47" t="n">
        <v>3</v>
      </c>
    </row>
    <row r="6700" customFormat="false" ht="15" hidden="false" customHeight="false" outlineLevel="0" collapsed="false">
      <c r="A6700" s="47" t="s">
        <v>8941</v>
      </c>
      <c r="B6700" s="47" t="s">
        <v>1616</v>
      </c>
      <c r="C6700" s="48" t="n">
        <v>46149</v>
      </c>
      <c r="D6700" s="47" t="s">
        <v>75</v>
      </c>
      <c r="E6700" s="47" t="s">
        <v>65</v>
      </c>
      <c r="F6700" s="47" t="s">
        <v>2284</v>
      </c>
      <c r="G6700" s="47" t="s">
        <v>97</v>
      </c>
      <c r="H6700" s="47" t="s">
        <v>2232</v>
      </c>
      <c r="I6700" s="47" t="n">
        <v>3</v>
      </c>
    </row>
    <row r="6701" customFormat="false" ht="15" hidden="false" customHeight="false" outlineLevel="0" collapsed="false">
      <c r="A6701" s="47" t="s">
        <v>8942</v>
      </c>
      <c r="B6701" s="47" t="s">
        <v>1616</v>
      </c>
      <c r="C6701" s="48" t="n">
        <v>46149</v>
      </c>
      <c r="D6701" s="47" t="s">
        <v>75</v>
      </c>
      <c r="E6701" s="47" t="s">
        <v>65</v>
      </c>
      <c r="F6701" s="47" t="s">
        <v>2284</v>
      </c>
      <c r="G6701" s="47" t="s">
        <v>97</v>
      </c>
      <c r="H6701" s="47" t="s">
        <v>2232</v>
      </c>
      <c r="I6701" s="47" t="n">
        <v>3</v>
      </c>
    </row>
    <row r="6702" customFormat="false" ht="15" hidden="false" customHeight="false" outlineLevel="0" collapsed="false">
      <c r="A6702" s="47" t="s">
        <v>8943</v>
      </c>
      <c r="B6702" s="47" t="s">
        <v>1617</v>
      </c>
      <c r="C6702" s="48" t="n">
        <v>46150</v>
      </c>
      <c r="D6702" s="47" t="s">
        <v>73</v>
      </c>
      <c r="E6702" s="47" t="s">
        <v>62</v>
      </c>
      <c r="F6702" s="47" t="s">
        <v>2228</v>
      </c>
      <c r="G6702" s="47" t="s">
        <v>97</v>
      </c>
      <c r="H6702" s="47" t="s">
        <v>2232</v>
      </c>
      <c r="I6702" s="47" t="n">
        <v>6</v>
      </c>
    </row>
    <row r="6703" customFormat="false" ht="15" hidden="false" customHeight="false" outlineLevel="0" collapsed="false">
      <c r="A6703" s="47" t="s">
        <v>8944</v>
      </c>
      <c r="B6703" s="47" t="s">
        <v>1617</v>
      </c>
      <c r="C6703" s="48" t="n">
        <v>46150</v>
      </c>
      <c r="D6703" s="47" t="s">
        <v>73</v>
      </c>
      <c r="E6703" s="47" t="s">
        <v>62</v>
      </c>
      <c r="F6703" s="47" t="s">
        <v>2228</v>
      </c>
      <c r="G6703" s="47" t="s">
        <v>97</v>
      </c>
      <c r="H6703" s="47" t="s">
        <v>2232</v>
      </c>
      <c r="I6703" s="47" t="n">
        <v>6</v>
      </c>
    </row>
    <row r="6704" customFormat="false" ht="15" hidden="false" customHeight="false" outlineLevel="0" collapsed="false">
      <c r="A6704" s="47" t="s">
        <v>8945</v>
      </c>
      <c r="B6704" s="47" t="s">
        <v>1617</v>
      </c>
      <c r="C6704" s="48" t="n">
        <v>46150</v>
      </c>
      <c r="D6704" s="47" t="s">
        <v>73</v>
      </c>
      <c r="E6704" s="47" t="s">
        <v>62</v>
      </c>
      <c r="F6704" s="47" t="s">
        <v>2228</v>
      </c>
      <c r="G6704" s="47" t="s">
        <v>97</v>
      </c>
      <c r="H6704" s="47" t="s">
        <v>2232</v>
      </c>
      <c r="I6704" s="47" t="n">
        <v>5</v>
      </c>
    </row>
    <row r="6705" customFormat="false" ht="15" hidden="false" customHeight="false" outlineLevel="0" collapsed="false">
      <c r="A6705" s="47" t="s">
        <v>8946</v>
      </c>
      <c r="B6705" s="47" t="s">
        <v>1618</v>
      </c>
      <c r="C6705" s="48" t="n">
        <v>46150</v>
      </c>
      <c r="D6705" s="47" t="s">
        <v>74</v>
      </c>
      <c r="E6705" s="47" t="s">
        <v>62</v>
      </c>
      <c r="F6705" s="47" t="s">
        <v>2228</v>
      </c>
      <c r="G6705" s="47" t="s">
        <v>93</v>
      </c>
      <c r="H6705" s="47" t="s">
        <v>2253</v>
      </c>
      <c r="I6705" s="47" t="n">
        <v>38</v>
      </c>
    </row>
    <row r="6706" customFormat="false" ht="15" hidden="false" customHeight="false" outlineLevel="0" collapsed="false">
      <c r="A6706" s="47" t="s">
        <v>8947</v>
      </c>
      <c r="B6706" s="47" t="s">
        <v>1618</v>
      </c>
      <c r="C6706" s="48" t="n">
        <v>46150</v>
      </c>
      <c r="D6706" s="47" t="s">
        <v>74</v>
      </c>
      <c r="E6706" s="47" t="s">
        <v>62</v>
      </c>
      <c r="F6706" s="47" t="s">
        <v>2231</v>
      </c>
      <c r="G6706" s="47" t="s">
        <v>97</v>
      </c>
      <c r="H6706" s="47" t="s">
        <v>2232</v>
      </c>
      <c r="I6706" s="47" t="n">
        <v>3</v>
      </c>
    </row>
    <row r="6707" customFormat="false" ht="15" hidden="false" customHeight="false" outlineLevel="0" collapsed="false">
      <c r="A6707" s="47" t="s">
        <v>8948</v>
      </c>
      <c r="B6707" s="47" t="s">
        <v>1618</v>
      </c>
      <c r="C6707" s="48" t="n">
        <v>46150</v>
      </c>
      <c r="D6707" s="47" t="s">
        <v>74</v>
      </c>
      <c r="E6707" s="47" t="s">
        <v>62</v>
      </c>
      <c r="F6707" s="47" t="s">
        <v>2228</v>
      </c>
      <c r="G6707" s="47" t="s">
        <v>97</v>
      </c>
      <c r="H6707" s="47" t="s">
        <v>2232</v>
      </c>
      <c r="I6707" s="47" t="n">
        <v>2</v>
      </c>
    </row>
    <row r="6708" customFormat="false" ht="15" hidden="false" customHeight="false" outlineLevel="0" collapsed="false">
      <c r="A6708" s="47" t="s">
        <v>8949</v>
      </c>
      <c r="B6708" s="47" t="s">
        <v>1618</v>
      </c>
      <c r="C6708" s="48" t="n">
        <v>46150</v>
      </c>
      <c r="D6708" s="47" t="s">
        <v>74</v>
      </c>
      <c r="E6708" s="47" t="s">
        <v>62</v>
      </c>
      <c r="F6708" s="47" t="s">
        <v>2228</v>
      </c>
      <c r="G6708" s="47" t="s">
        <v>97</v>
      </c>
      <c r="H6708" s="47" t="s">
        <v>2232</v>
      </c>
      <c r="I6708" s="47" t="n">
        <v>5</v>
      </c>
    </row>
    <row r="6709" customFormat="false" ht="15" hidden="false" customHeight="false" outlineLevel="0" collapsed="false">
      <c r="A6709" s="47" t="s">
        <v>8950</v>
      </c>
      <c r="B6709" s="47" t="s">
        <v>1618</v>
      </c>
      <c r="C6709" s="48" t="n">
        <v>46150</v>
      </c>
      <c r="D6709" s="47" t="s">
        <v>74</v>
      </c>
      <c r="E6709" s="47" t="s">
        <v>62</v>
      </c>
      <c r="F6709" s="47" t="s">
        <v>2231</v>
      </c>
      <c r="G6709" s="47" t="s">
        <v>97</v>
      </c>
      <c r="H6709" s="47" t="s">
        <v>2232</v>
      </c>
      <c r="I6709" s="47" t="n">
        <v>5</v>
      </c>
    </row>
    <row r="6710" customFormat="false" ht="15" hidden="false" customHeight="false" outlineLevel="0" collapsed="false">
      <c r="A6710" s="47" t="s">
        <v>8951</v>
      </c>
      <c r="B6710" s="47" t="s">
        <v>1618</v>
      </c>
      <c r="C6710" s="48" t="n">
        <v>46150</v>
      </c>
      <c r="D6710" s="47" t="s">
        <v>74</v>
      </c>
      <c r="E6710" s="47" t="s">
        <v>62</v>
      </c>
      <c r="F6710" s="47" t="s">
        <v>2231</v>
      </c>
      <c r="G6710" s="47" t="s">
        <v>97</v>
      </c>
      <c r="H6710" s="47" t="s">
        <v>2232</v>
      </c>
      <c r="I6710" s="47" t="n">
        <v>6</v>
      </c>
    </row>
    <row r="6711" customFormat="false" ht="15" hidden="false" customHeight="false" outlineLevel="0" collapsed="false">
      <c r="A6711" s="47" t="s">
        <v>8952</v>
      </c>
      <c r="B6711" s="47" t="s">
        <v>1619</v>
      </c>
      <c r="C6711" s="48" t="n">
        <v>46150</v>
      </c>
      <c r="D6711" s="47" t="s">
        <v>75</v>
      </c>
      <c r="E6711" s="47" t="s">
        <v>62</v>
      </c>
      <c r="F6711" s="47" t="s">
        <v>2231</v>
      </c>
      <c r="G6711" s="47" t="s">
        <v>96</v>
      </c>
      <c r="H6711" s="47" t="s">
        <v>2270</v>
      </c>
      <c r="I6711" s="47" t="n">
        <v>37</v>
      </c>
    </row>
    <row r="6712" customFormat="false" ht="15" hidden="false" customHeight="false" outlineLevel="0" collapsed="false">
      <c r="A6712" s="47" t="s">
        <v>8953</v>
      </c>
      <c r="B6712" s="47" t="s">
        <v>1619</v>
      </c>
      <c r="C6712" s="48" t="n">
        <v>46150</v>
      </c>
      <c r="D6712" s="47" t="s">
        <v>75</v>
      </c>
      <c r="E6712" s="47" t="s">
        <v>62</v>
      </c>
      <c r="F6712" s="47" t="s">
        <v>2228</v>
      </c>
      <c r="G6712" s="47" t="s">
        <v>97</v>
      </c>
      <c r="H6712" s="47" t="s">
        <v>2232</v>
      </c>
      <c r="I6712" s="47" t="n">
        <v>6</v>
      </c>
    </row>
    <row r="6713" customFormat="false" ht="15" hidden="false" customHeight="false" outlineLevel="0" collapsed="false">
      <c r="A6713" s="47" t="s">
        <v>8954</v>
      </c>
      <c r="B6713" s="47" t="s">
        <v>1619</v>
      </c>
      <c r="C6713" s="48" t="n">
        <v>46150</v>
      </c>
      <c r="D6713" s="47" t="s">
        <v>75</v>
      </c>
      <c r="E6713" s="47" t="s">
        <v>62</v>
      </c>
      <c r="F6713" s="47" t="s">
        <v>2231</v>
      </c>
      <c r="G6713" s="47" t="s">
        <v>97</v>
      </c>
      <c r="H6713" s="47" t="s">
        <v>2232</v>
      </c>
      <c r="I6713" s="47" t="n">
        <v>6</v>
      </c>
    </row>
    <row r="6714" customFormat="false" ht="15" hidden="false" customHeight="false" outlineLevel="0" collapsed="false">
      <c r="A6714" s="47" t="s">
        <v>8955</v>
      </c>
      <c r="B6714" s="47" t="s">
        <v>1619</v>
      </c>
      <c r="C6714" s="48" t="n">
        <v>46150</v>
      </c>
      <c r="D6714" s="47" t="s">
        <v>75</v>
      </c>
      <c r="E6714" s="47" t="s">
        <v>62</v>
      </c>
      <c r="F6714" s="47" t="s">
        <v>2228</v>
      </c>
      <c r="G6714" s="47" t="s">
        <v>97</v>
      </c>
      <c r="H6714" s="47" t="s">
        <v>2232</v>
      </c>
      <c r="I6714" s="47" t="n">
        <v>4</v>
      </c>
    </row>
    <row r="6715" customFormat="false" ht="15" hidden="false" customHeight="false" outlineLevel="0" collapsed="false">
      <c r="A6715" s="47" t="s">
        <v>8956</v>
      </c>
      <c r="B6715" s="47" t="s">
        <v>1619</v>
      </c>
      <c r="C6715" s="48" t="n">
        <v>46150</v>
      </c>
      <c r="D6715" s="47" t="s">
        <v>75</v>
      </c>
      <c r="E6715" s="47" t="s">
        <v>62</v>
      </c>
      <c r="F6715" s="47" t="s">
        <v>2228</v>
      </c>
      <c r="G6715" s="47" t="s">
        <v>97</v>
      </c>
      <c r="H6715" s="47" t="s">
        <v>2232</v>
      </c>
      <c r="I6715" s="47" t="n">
        <v>2</v>
      </c>
    </row>
    <row r="6716" customFormat="false" ht="15" hidden="false" customHeight="false" outlineLevel="0" collapsed="false">
      <c r="A6716" s="47" t="s">
        <v>8957</v>
      </c>
      <c r="B6716" s="47" t="s">
        <v>1620</v>
      </c>
      <c r="C6716" s="48" t="n">
        <v>46150</v>
      </c>
      <c r="D6716" s="47" t="s">
        <v>73</v>
      </c>
      <c r="E6716" s="47" t="s">
        <v>63</v>
      </c>
      <c r="F6716" s="47" t="s">
        <v>2255</v>
      </c>
      <c r="G6716" s="47" t="s">
        <v>93</v>
      </c>
      <c r="H6716" s="47" t="s">
        <v>2253</v>
      </c>
      <c r="I6716" s="47" t="n">
        <v>19</v>
      </c>
    </row>
    <row r="6717" customFormat="false" ht="15" hidden="false" customHeight="false" outlineLevel="0" collapsed="false">
      <c r="A6717" s="47" t="s">
        <v>8958</v>
      </c>
      <c r="B6717" s="47" t="s">
        <v>1620</v>
      </c>
      <c r="C6717" s="48" t="n">
        <v>46150</v>
      </c>
      <c r="D6717" s="47" t="s">
        <v>73</v>
      </c>
      <c r="E6717" s="47" t="s">
        <v>63</v>
      </c>
      <c r="F6717" s="47" t="s">
        <v>2260</v>
      </c>
      <c r="G6717" s="47" t="s">
        <v>97</v>
      </c>
      <c r="H6717" s="47" t="s">
        <v>2232</v>
      </c>
      <c r="I6717" s="47" t="n">
        <v>4</v>
      </c>
    </row>
    <row r="6718" customFormat="false" ht="15" hidden="false" customHeight="false" outlineLevel="0" collapsed="false">
      <c r="A6718" s="47" t="s">
        <v>8959</v>
      </c>
      <c r="B6718" s="47" t="s">
        <v>1620</v>
      </c>
      <c r="C6718" s="48" t="n">
        <v>46150</v>
      </c>
      <c r="D6718" s="47" t="s">
        <v>73</v>
      </c>
      <c r="E6718" s="47" t="s">
        <v>63</v>
      </c>
      <c r="F6718" s="47" t="s">
        <v>2252</v>
      </c>
      <c r="G6718" s="47" t="s">
        <v>97</v>
      </c>
      <c r="H6718" s="47" t="s">
        <v>2232</v>
      </c>
      <c r="I6718" s="47" t="n">
        <v>2</v>
      </c>
    </row>
    <row r="6719" customFormat="false" ht="15" hidden="false" customHeight="false" outlineLevel="0" collapsed="false">
      <c r="A6719" s="47" t="s">
        <v>8960</v>
      </c>
      <c r="B6719" s="47" t="s">
        <v>1620</v>
      </c>
      <c r="C6719" s="48" t="n">
        <v>46150</v>
      </c>
      <c r="D6719" s="47" t="s">
        <v>73</v>
      </c>
      <c r="E6719" s="47" t="s">
        <v>63</v>
      </c>
      <c r="F6719" s="47" t="s">
        <v>2255</v>
      </c>
      <c r="G6719" s="47" t="s">
        <v>97</v>
      </c>
      <c r="H6719" s="47" t="s">
        <v>2232</v>
      </c>
      <c r="I6719" s="47" t="n">
        <v>3</v>
      </c>
    </row>
    <row r="6720" customFormat="false" ht="15" hidden="false" customHeight="false" outlineLevel="0" collapsed="false">
      <c r="A6720" s="47" t="s">
        <v>8961</v>
      </c>
      <c r="B6720" s="47" t="s">
        <v>1620</v>
      </c>
      <c r="C6720" s="48" t="n">
        <v>46150</v>
      </c>
      <c r="D6720" s="47" t="s">
        <v>73</v>
      </c>
      <c r="E6720" s="47" t="s">
        <v>63</v>
      </c>
      <c r="F6720" s="47" t="s">
        <v>2252</v>
      </c>
      <c r="G6720" s="47" t="s">
        <v>97</v>
      </c>
      <c r="H6720" s="47" t="s">
        <v>2232</v>
      </c>
      <c r="I6720" s="47" t="n">
        <v>4</v>
      </c>
    </row>
    <row r="6721" customFormat="false" ht="15" hidden="false" customHeight="false" outlineLevel="0" collapsed="false">
      <c r="A6721" s="47" t="s">
        <v>8962</v>
      </c>
      <c r="B6721" s="47" t="s">
        <v>1621</v>
      </c>
      <c r="C6721" s="48" t="n">
        <v>46150</v>
      </c>
      <c r="D6721" s="47" t="s">
        <v>74</v>
      </c>
      <c r="E6721" s="47" t="s">
        <v>63</v>
      </c>
      <c r="F6721" s="47" t="s">
        <v>2255</v>
      </c>
      <c r="G6721" s="47" t="s">
        <v>97</v>
      </c>
      <c r="H6721" s="47" t="s">
        <v>2232</v>
      </c>
      <c r="I6721" s="47" t="n">
        <v>3</v>
      </c>
    </row>
    <row r="6722" customFormat="false" ht="15" hidden="false" customHeight="false" outlineLevel="0" collapsed="false">
      <c r="A6722" s="47" t="s">
        <v>8963</v>
      </c>
      <c r="B6722" s="47" t="s">
        <v>1621</v>
      </c>
      <c r="C6722" s="48" t="n">
        <v>46150</v>
      </c>
      <c r="D6722" s="47" t="s">
        <v>74</v>
      </c>
      <c r="E6722" s="47" t="s">
        <v>63</v>
      </c>
      <c r="F6722" s="47" t="s">
        <v>2255</v>
      </c>
      <c r="G6722" s="47" t="s">
        <v>97</v>
      </c>
      <c r="H6722" s="47" t="s">
        <v>2232</v>
      </c>
      <c r="I6722" s="47" t="n">
        <v>3</v>
      </c>
    </row>
    <row r="6723" customFormat="false" ht="15" hidden="false" customHeight="false" outlineLevel="0" collapsed="false">
      <c r="A6723" s="47" t="s">
        <v>8964</v>
      </c>
      <c r="B6723" s="47" t="s">
        <v>1621</v>
      </c>
      <c r="C6723" s="48" t="n">
        <v>46150</v>
      </c>
      <c r="D6723" s="47" t="s">
        <v>74</v>
      </c>
      <c r="E6723" s="47" t="s">
        <v>63</v>
      </c>
      <c r="F6723" s="47" t="s">
        <v>2255</v>
      </c>
      <c r="G6723" s="47" t="s">
        <v>97</v>
      </c>
      <c r="H6723" s="47" t="s">
        <v>2232</v>
      </c>
      <c r="I6723" s="47" t="n">
        <v>5</v>
      </c>
    </row>
    <row r="6724" customFormat="false" ht="15" hidden="false" customHeight="false" outlineLevel="0" collapsed="false">
      <c r="A6724" s="47" t="s">
        <v>8965</v>
      </c>
      <c r="B6724" s="47" t="s">
        <v>1621</v>
      </c>
      <c r="C6724" s="48" t="n">
        <v>46150</v>
      </c>
      <c r="D6724" s="47" t="s">
        <v>74</v>
      </c>
      <c r="E6724" s="47" t="s">
        <v>63</v>
      </c>
      <c r="F6724" s="47" t="s">
        <v>2255</v>
      </c>
      <c r="G6724" s="47" t="s">
        <v>97</v>
      </c>
      <c r="H6724" s="47" t="s">
        <v>2232</v>
      </c>
      <c r="I6724" s="47" t="n">
        <v>5</v>
      </c>
    </row>
    <row r="6725" customFormat="false" ht="15" hidden="false" customHeight="false" outlineLevel="0" collapsed="false">
      <c r="A6725" s="47" t="s">
        <v>8966</v>
      </c>
      <c r="B6725" s="47" t="s">
        <v>1621</v>
      </c>
      <c r="C6725" s="48" t="n">
        <v>46150</v>
      </c>
      <c r="D6725" s="47" t="s">
        <v>74</v>
      </c>
      <c r="E6725" s="47" t="s">
        <v>63</v>
      </c>
      <c r="F6725" s="47" t="s">
        <v>2255</v>
      </c>
      <c r="G6725" s="47" t="s">
        <v>97</v>
      </c>
      <c r="H6725" s="47" t="s">
        <v>2232</v>
      </c>
      <c r="I6725" s="47" t="n">
        <v>5</v>
      </c>
    </row>
    <row r="6726" customFormat="false" ht="15" hidden="false" customHeight="false" outlineLevel="0" collapsed="false">
      <c r="A6726" s="47" t="s">
        <v>8967</v>
      </c>
      <c r="B6726" s="47" t="s">
        <v>1621</v>
      </c>
      <c r="C6726" s="48" t="n">
        <v>46150</v>
      </c>
      <c r="D6726" s="47" t="s">
        <v>74</v>
      </c>
      <c r="E6726" s="47" t="s">
        <v>63</v>
      </c>
      <c r="F6726" s="47" t="s">
        <v>2255</v>
      </c>
      <c r="G6726" s="47" t="s">
        <v>97</v>
      </c>
      <c r="H6726" s="47" t="s">
        <v>2232</v>
      </c>
      <c r="I6726" s="47" t="n">
        <v>2</v>
      </c>
    </row>
    <row r="6727" customFormat="false" ht="15" hidden="false" customHeight="false" outlineLevel="0" collapsed="false">
      <c r="A6727" s="47" t="s">
        <v>8968</v>
      </c>
      <c r="B6727" s="47" t="s">
        <v>1621</v>
      </c>
      <c r="C6727" s="48" t="n">
        <v>46150</v>
      </c>
      <c r="D6727" s="47" t="s">
        <v>74</v>
      </c>
      <c r="E6727" s="47" t="s">
        <v>63</v>
      </c>
      <c r="F6727" s="47" t="s">
        <v>2260</v>
      </c>
      <c r="G6727" s="47" t="s">
        <v>97</v>
      </c>
      <c r="H6727" s="47" t="s">
        <v>2232</v>
      </c>
      <c r="I6727" s="47" t="n">
        <v>4</v>
      </c>
    </row>
    <row r="6728" customFormat="false" ht="15" hidden="false" customHeight="false" outlineLevel="0" collapsed="false">
      <c r="A6728" s="47" t="s">
        <v>8969</v>
      </c>
      <c r="B6728" s="47" t="s">
        <v>1622</v>
      </c>
      <c r="C6728" s="48" t="n">
        <v>46150</v>
      </c>
      <c r="D6728" s="47" t="s">
        <v>75</v>
      </c>
      <c r="E6728" s="47" t="s">
        <v>63</v>
      </c>
      <c r="F6728" s="47" t="s">
        <v>2255</v>
      </c>
      <c r="G6728" s="47" t="s">
        <v>93</v>
      </c>
      <c r="H6728" s="47" t="s">
        <v>2253</v>
      </c>
      <c r="I6728" s="47" t="n">
        <v>32</v>
      </c>
    </row>
    <row r="6729" customFormat="false" ht="15" hidden="false" customHeight="false" outlineLevel="0" collapsed="false">
      <c r="A6729" s="47" t="s">
        <v>8970</v>
      </c>
      <c r="B6729" s="47" t="s">
        <v>1622</v>
      </c>
      <c r="C6729" s="48" t="n">
        <v>46150</v>
      </c>
      <c r="D6729" s="47" t="s">
        <v>75</v>
      </c>
      <c r="E6729" s="47" t="s">
        <v>63</v>
      </c>
      <c r="F6729" s="47" t="s">
        <v>2255</v>
      </c>
      <c r="G6729" s="47" t="s">
        <v>94</v>
      </c>
      <c r="H6729" s="47" t="s">
        <v>2229</v>
      </c>
      <c r="I6729" s="47" t="n">
        <v>129</v>
      </c>
    </row>
    <row r="6730" customFormat="false" ht="15" hidden="false" customHeight="false" outlineLevel="0" collapsed="false">
      <c r="A6730" s="47" t="s">
        <v>8971</v>
      </c>
      <c r="B6730" s="47" t="s">
        <v>1622</v>
      </c>
      <c r="C6730" s="48" t="n">
        <v>46150</v>
      </c>
      <c r="D6730" s="47" t="s">
        <v>75</v>
      </c>
      <c r="E6730" s="47" t="s">
        <v>63</v>
      </c>
      <c r="F6730" s="47" t="s">
        <v>2252</v>
      </c>
      <c r="G6730" s="47" t="s">
        <v>96</v>
      </c>
      <c r="H6730" s="47" t="s">
        <v>2270</v>
      </c>
      <c r="I6730" s="47" t="n">
        <v>45</v>
      </c>
    </row>
    <row r="6731" customFormat="false" ht="15" hidden="false" customHeight="false" outlineLevel="0" collapsed="false">
      <c r="A6731" s="47" t="s">
        <v>8972</v>
      </c>
      <c r="B6731" s="47" t="s">
        <v>1622</v>
      </c>
      <c r="C6731" s="48" t="n">
        <v>46150</v>
      </c>
      <c r="D6731" s="47" t="s">
        <v>75</v>
      </c>
      <c r="E6731" s="47" t="s">
        <v>63</v>
      </c>
      <c r="F6731" s="47" t="s">
        <v>2255</v>
      </c>
      <c r="G6731" s="47" t="s">
        <v>97</v>
      </c>
      <c r="H6731" s="47" t="s">
        <v>2232</v>
      </c>
      <c r="I6731" s="47" t="n">
        <v>4</v>
      </c>
    </row>
    <row r="6732" customFormat="false" ht="15" hidden="false" customHeight="false" outlineLevel="0" collapsed="false">
      <c r="A6732" s="47" t="s">
        <v>8973</v>
      </c>
      <c r="B6732" s="47" t="s">
        <v>1622</v>
      </c>
      <c r="C6732" s="48" t="n">
        <v>46150</v>
      </c>
      <c r="D6732" s="47" t="s">
        <v>75</v>
      </c>
      <c r="E6732" s="47" t="s">
        <v>63</v>
      </c>
      <c r="F6732" s="47" t="s">
        <v>2255</v>
      </c>
      <c r="G6732" s="47" t="s">
        <v>97</v>
      </c>
      <c r="H6732" s="47" t="s">
        <v>2232</v>
      </c>
      <c r="I6732" s="47" t="n">
        <v>2</v>
      </c>
    </row>
    <row r="6733" customFormat="false" ht="15" hidden="false" customHeight="false" outlineLevel="0" collapsed="false">
      <c r="A6733" s="47" t="s">
        <v>8974</v>
      </c>
      <c r="B6733" s="47" t="s">
        <v>1622</v>
      </c>
      <c r="C6733" s="48" t="n">
        <v>46150</v>
      </c>
      <c r="D6733" s="47" t="s">
        <v>75</v>
      </c>
      <c r="E6733" s="47" t="s">
        <v>63</v>
      </c>
      <c r="F6733" s="47" t="s">
        <v>2255</v>
      </c>
      <c r="G6733" s="47" t="s">
        <v>97</v>
      </c>
      <c r="H6733" s="47" t="s">
        <v>2232</v>
      </c>
      <c r="I6733" s="47" t="n">
        <v>2</v>
      </c>
    </row>
    <row r="6734" customFormat="false" ht="15" hidden="false" customHeight="false" outlineLevel="0" collapsed="false">
      <c r="A6734" s="47" t="s">
        <v>8975</v>
      </c>
      <c r="B6734" s="47" t="s">
        <v>1622</v>
      </c>
      <c r="C6734" s="48" t="n">
        <v>46150</v>
      </c>
      <c r="D6734" s="47" t="s">
        <v>75</v>
      </c>
      <c r="E6734" s="47" t="s">
        <v>63</v>
      </c>
      <c r="F6734" s="47" t="s">
        <v>2255</v>
      </c>
      <c r="G6734" s="47" t="s">
        <v>97</v>
      </c>
      <c r="H6734" s="47" t="s">
        <v>2232</v>
      </c>
      <c r="I6734" s="47" t="n">
        <v>6</v>
      </c>
    </row>
    <row r="6735" customFormat="false" ht="15" hidden="false" customHeight="false" outlineLevel="0" collapsed="false">
      <c r="A6735" s="47" t="s">
        <v>8976</v>
      </c>
      <c r="B6735" s="47" t="s">
        <v>1622</v>
      </c>
      <c r="C6735" s="48" t="n">
        <v>46150</v>
      </c>
      <c r="D6735" s="47" t="s">
        <v>75</v>
      </c>
      <c r="E6735" s="47" t="s">
        <v>63</v>
      </c>
      <c r="F6735" s="47" t="s">
        <v>2260</v>
      </c>
      <c r="G6735" s="47" t="s">
        <v>97</v>
      </c>
      <c r="H6735" s="47" t="s">
        <v>2232</v>
      </c>
      <c r="I6735" s="47" t="n">
        <v>6</v>
      </c>
    </row>
    <row r="6736" customFormat="false" ht="15" hidden="false" customHeight="false" outlineLevel="0" collapsed="false">
      <c r="A6736" s="47" t="s">
        <v>8977</v>
      </c>
      <c r="B6736" s="47" t="s">
        <v>1622</v>
      </c>
      <c r="C6736" s="48" t="n">
        <v>46150</v>
      </c>
      <c r="D6736" s="47" t="s">
        <v>75</v>
      </c>
      <c r="E6736" s="47" t="s">
        <v>63</v>
      </c>
      <c r="F6736" s="47" t="s">
        <v>2255</v>
      </c>
      <c r="G6736" s="47" t="s">
        <v>98</v>
      </c>
      <c r="H6736" s="47" t="s">
        <v>2382</v>
      </c>
      <c r="I6736" s="47" t="n">
        <v>71</v>
      </c>
    </row>
    <row r="6737" customFormat="false" ht="15" hidden="false" customHeight="false" outlineLevel="0" collapsed="false">
      <c r="A6737" s="47" t="s">
        <v>8978</v>
      </c>
      <c r="B6737" s="47" t="s">
        <v>1624</v>
      </c>
      <c r="C6737" s="48" t="n">
        <v>46150</v>
      </c>
      <c r="D6737" s="47" t="s">
        <v>73</v>
      </c>
      <c r="E6737" s="47" t="s">
        <v>64</v>
      </c>
      <c r="F6737" s="47" t="s">
        <v>2278</v>
      </c>
      <c r="G6737" s="47" t="s">
        <v>93</v>
      </c>
      <c r="H6737" s="47" t="s">
        <v>2253</v>
      </c>
      <c r="I6737" s="47" t="n">
        <v>29</v>
      </c>
    </row>
    <row r="6738" customFormat="false" ht="15" hidden="false" customHeight="false" outlineLevel="0" collapsed="false">
      <c r="A6738" s="47" t="s">
        <v>8979</v>
      </c>
      <c r="B6738" s="47" t="s">
        <v>1624</v>
      </c>
      <c r="C6738" s="48" t="n">
        <v>46150</v>
      </c>
      <c r="D6738" s="47" t="s">
        <v>73</v>
      </c>
      <c r="E6738" s="47" t="s">
        <v>64</v>
      </c>
      <c r="F6738" s="47" t="s">
        <v>2280</v>
      </c>
      <c r="G6738" s="47" t="s">
        <v>96</v>
      </c>
      <c r="H6738" s="47" t="s">
        <v>2270</v>
      </c>
      <c r="I6738" s="47" t="n">
        <v>54</v>
      </c>
    </row>
    <row r="6739" customFormat="false" ht="15" hidden="false" customHeight="false" outlineLevel="0" collapsed="false">
      <c r="A6739" s="47" t="s">
        <v>8980</v>
      </c>
      <c r="B6739" s="47" t="s">
        <v>1624</v>
      </c>
      <c r="C6739" s="48" t="n">
        <v>46150</v>
      </c>
      <c r="D6739" s="47" t="s">
        <v>73</v>
      </c>
      <c r="E6739" s="47" t="s">
        <v>64</v>
      </c>
      <c r="F6739" s="47" t="s">
        <v>2280</v>
      </c>
      <c r="G6739" s="47" t="s">
        <v>97</v>
      </c>
      <c r="H6739" s="47" t="s">
        <v>2232</v>
      </c>
      <c r="I6739" s="47" t="n">
        <v>6</v>
      </c>
    </row>
    <row r="6740" customFormat="false" ht="15" hidden="false" customHeight="false" outlineLevel="0" collapsed="false">
      <c r="A6740" s="47" t="s">
        <v>8981</v>
      </c>
      <c r="B6740" s="47" t="s">
        <v>1626</v>
      </c>
      <c r="C6740" s="48" t="n">
        <v>46150</v>
      </c>
      <c r="D6740" s="47" t="s">
        <v>74</v>
      </c>
      <c r="E6740" s="47" t="s">
        <v>64</v>
      </c>
      <c r="F6740" s="47" t="s">
        <v>2278</v>
      </c>
      <c r="G6740" s="47" t="s">
        <v>93</v>
      </c>
      <c r="H6740" s="47" t="s">
        <v>2253</v>
      </c>
      <c r="I6740" s="47" t="n">
        <v>14</v>
      </c>
    </row>
    <row r="6741" customFormat="false" ht="15" hidden="false" customHeight="false" outlineLevel="0" collapsed="false">
      <c r="A6741" s="47" t="s">
        <v>8982</v>
      </c>
      <c r="B6741" s="47" t="s">
        <v>1626</v>
      </c>
      <c r="C6741" s="48" t="n">
        <v>46150</v>
      </c>
      <c r="D6741" s="47" t="s">
        <v>74</v>
      </c>
      <c r="E6741" s="47" t="s">
        <v>64</v>
      </c>
      <c r="F6741" s="47" t="s">
        <v>2280</v>
      </c>
      <c r="G6741" s="47" t="s">
        <v>96</v>
      </c>
      <c r="H6741" s="47" t="s">
        <v>2270</v>
      </c>
      <c r="I6741" s="47" t="n">
        <v>40</v>
      </c>
    </row>
    <row r="6742" customFormat="false" ht="15" hidden="false" customHeight="false" outlineLevel="0" collapsed="false">
      <c r="A6742" s="47" t="s">
        <v>8983</v>
      </c>
      <c r="B6742" s="47" t="s">
        <v>1626</v>
      </c>
      <c r="C6742" s="48" t="n">
        <v>46150</v>
      </c>
      <c r="D6742" s="47" t="s">
        <v>74</v>
      </c>
      <c r="E6742" s="47" t="s">
        <v>64</v>
      </c>
      <c r="F6742" s="47" t="s">
        <v>2280</v>
      </c>
      <c r="G6742" s="47" t="s">
        <v>97</v>
      </c>
      <c r="H6742" s="47" t="s">
        <v>2232</v>
      </c>
      <c r="I6742" s="47" t="n">
        <v>2</v>
      </c>
    </row>
    <row r="6743" customFormat="false" ht="15" hidden="false" customHeight="false" outlineLevel="0" collapsed="false">
      <c r="A6743" s="47" t="s">
        <v>8984</v>
      </c>
      <c r="B6743" s="47" t="s">
        <v>1626</v>
      </c>
      <c r="C6743" s="48" t="n">
        <v>46150</v>
      </c>
      <c r="D6743" s="47" t="s">
        <v>74</v>
      </c>
      <c r="E6743" s="47" t="s">
        <v>64</v>
      </c>
      <c r="F6743" s="47" t="s">
        <v>2280</v>
      </c>
      <c r="G6743" s="47" t="s">
        <v>97</v>
      </c>
      <c r="H6743" s="47" t="s">
        <v>2232</v>
      </c>
      <c r="I6743" s="47" t="n">
        <v>5</v>
      </c>
    </row>
    <row r="6744" customFormat="false" ht="15" hidden="false" customHeight="false" outlineLevel="0" collapsed="false">
      <c r="A6744" s="47" t="s">
        <v>8985</v>
      </c>
      <c r="B6744" s="47" t="s">
        <v>1626</v>
      </c>
      <c r="C6744" s="48" t="n">
        <v>46150</v>
      </c>
      <c r="D6744" s="47" t="s">
        <v>74</v>
      </c>
      <c r="E6744" s="47" t="s">
        <v>64</v>
      </c>
      <c r="F6744" s="47" t="s">
        <v>2278</v>
      </c>
      <c r="G6744" s="47" t="s">
        <v>97</v>
      </c>
      <c r="H6744" s="47" t="s">
        <v>2232</v>
      </c>
      <c r="I6744" s="47" t="n">
        <v>3</v>
      </c>
    </row>
    <row r="6745" customFormat="false" ht="15" hidden="false" customHeight="false" outlineLevel="0" collapsed="false">
      <c r="A6745" s="47" t="s">
        <v>8986</v>
      </c>
      <c r="B6745" s="47" t="s">
        <v>1627</v>
      </c>
      <c r="C6745" s="48" t="n">
        <v>46150</v>
      </c>
      <c r="D6745" s="47" t="s">
        <v>73</v>
      </c>
      <c r="E6745" s="47" t="s">
        <v>65</v>
      </c>
      <c r="F6745" s="47" t="s">
        <v>2284</v>
      </c>
      <c r="G6745" s="47" t="s">
        <v>97</v>
      </c>
      <c r="H6745" s="47" t="s">
        <v>2232</v>
      </c>
      <c r="I6745" s="47" t="n">
        <v>3</v>
      </c>
    </row>
    <row r="6746" customFormat="false" ht="15" hidden="false" customHeight="false" outlineLevel="0" collapsed="false">
      <c r="A6746" s="47" t="s">
        <v>8987</v>
      </c>
      <c r="B6746" s="47" t="s">
        <v>1627</v>
      </c>
      <c r="C6746" s="48" t="n">
        <v>46150</v>
      </c>
      <c r="D6746" s="47" t="s">
        <v>73</v>
      </c>
      <c r="E6746" s="47" t="s">
        <v>65</v>
      </c>
      <c r="F6746" s="47" t="s">
        <v>2284</v>
      </c>
      <c r="G6746" s="47" t="s">
        <v>97</v>
      </c>
      <c r="H6746" s="47" t="s">
        <v>2232</v>
      </c>
      <c r="I6746" s="47" t="n">
        <v>2</v>
      </c>
    </row>
    <row r="6747" customFormat="false" ht="15" hidden="false" customHeight="false" outlineLevel="0" collapsed="false">
      <c r="A6747" s="47" t="s">
        <v>8988</v>
      </c>
      <c r="B6747" s="47" t="s">
        <v>1627</v>
      </c>
      <c r="C6747" s="48" t="n">
        <v>46150</v>
      </c>
      <c r="D6747" s="47" t="s">
        <v>73</v>
      </c>
      <c r="E6747" s="47" t="s">
        <v>65</v>
      </c>
      <c r="F6747" s="47" t="s">
        <v>2289</v>
      </c>
      <c r="G6747" s="47" t="s">
        <v>97</v>
      </c>
      <c r="H6747" s="47" t="s">
        <v>2232</v>
      </c>
      <c r="I6747" s="47" t="n">
        <v>5</v>
      </c>
    </row>
    <row r="6748" customFormat="false" ht="15" hidden="false" customHeight="false" outlineLevel="0" collapsed="false">
      <c r="A6748" s="47" t="s">
        <v>8989</v>
      </c>
      <c r="B6748" s="47" t="s">
        <v>1627</v>
      </c>
      <c r="C6748" s="48" t="n">
        <v>46150</v>
      </c>
      <c r="D6748" s="47" t="s">
        <v>73</v>
      </c>
      <c r="E6748" s="47" t="s">
        <v>65</v>
      </c>
      <c r="F6748" s="47" t="s">
        <v>2289</v>
      </c>
      <c r="G6748" s="47" t="s">
        <v>97</v>
      </c>
      <c r="H6748" s="47" t="s">
        <v>2232</v>
      </c>
      <c r="I6748" s="47" t="n">
        <v>6</v>
      </c>
    </row>
    <row r="6749" customFormat="false" ht="15" hidden="false" customHeight="false" outlineLevel="0" collapsed="false">
      <c r="A6749" s="47" t="s">
        <v>8990</v>
      </c>
      <c r="B6749" s="47" t="s">
        <v>1627</v>
      </c>
      <c r="C6749" s="48" t="n">
        <v>46150</v>
      </c>
      <c r="D6749" s="47" t="s">
        <v>73</v>
      </c>
      <c r="E6749" s="47" t="s">
        <v>65</v>
      </c>
      <c r="F6749" s="47" t="s">
        <v>2284</v>
      </c>
      <c r="G6749" s="47" t="s">
        <v>97</v>
      </c>
      <c r="H6749" s="47" t="s">
        <v>2232</v>
      </c>
      <c r="I6749" s="47" t="n">
        <v>3</v>
      </c>
    </row>
    <row r="6750" customFormat="false" ht="15" hidden="false" customHeight="false" outlineLevel="0" collapsed="false">
      <c r="A6750" s="47" t="s">
        <v>8991</v>
      </c>
      <c r="B6750" s="47" t="s">
        <v>1627</v>
      </c>
      <c r="C6750" s="48" t="n">
        <v>46150</v>
      </c>
      <c r="D6750" s="47" t="s">
        <v>73</v>
      </c>
      <c r="E6750" s="47" t="s">
        <v>65</v>
      </c>
      <c r="F6750" s="47" t="s">
        <v>2284</v>
      </c>
      <c r="G6750" s="47" t="s">
        <v>97</v>
      </c>
      <c r="H6750" s="47" t="s">
        <v>2232</v>
      </c>
      <c r="I6750" s="47" t="n">
        <v>6</v>
      </c>
    </row>
    <row r="6751" customFormat="false" ht="15" hidden="false" customHeight="false" outlineLevel="0" collapsed="false">
      <c r="A6751" s="47" t="s">
        <v>8992</v>
      </c>
      <c r="B6751" s="47" t="s">
        <v>1628</v>
      </c>
      <c r="C6751" s="48" t="n">
        <v>46150</v>
      </c>
      <c r="D6751" s="47" t="s">
        <v>74</v>
      </c>
      <c r="E6751" s="47" t="s">
        <v>65</v>
      </c>
      <c r="F6751" s="47" t="s">
        <v>2284</v>
      </c>
      <c r="G6751" s="47" t="s">
        <v>94</v>
      </c>
      <c r="H6751" s="47" t="s">
        <v>2229</v>
      </c>
      <c r="I6751" s="47" t="n">
        <v>51</v>
      </c>
    </row>
    <row r="6752" customFormat="false" ht="15" hidden="false" customHeight="false" outlineLevel="0" collapsed="false">
      <c r="A6752" s="47" t="s">
        <v>8993</v>
      </c>
      <c r="B6752" s="47" t="s">
        <v>1628</v>
      </c>
      <c r="C6752" s="48" t="n">
        <v>46150</v>
      </c>
      <c r="D6752" s="47" t="s">
        <v>74</v>
      </c>
      <c r="E6752" s="47" t="s">
        <v>65</v>
      </c>
      <c r="F6752" s="47" t="s">
        <v>2284</v>
      </c>
      <c r="G6752" s="47" t="s">
        <v>95</v>
      </c>
      <c r="H6752" s="47" t="s">
        <v>2245</v>
      </c>
      <c r="I6752" s="47" t="n">
        <v>6</v>
      </c>
    </row>
    <row r="6753" customFormat="false" ht="15" hidden="false" customHeight="false" outlineLevel="0" collapsed="false">
      <c r="A6753" s="47" t="s">
        <v>8994</v>
      </c>
      <c r="B6753" s="47" t="s">
        <v>1628</v>
      </c>
      <c r="C6753" s="48" t="n">
        <v>46150</v>
      </c>
      <c r="D6753" s="47" t="s">
        <v>74</v>
      </c>
      <c r="E6753" s="47" t="s">
        <v>65</v>
      </c>
      <c r="F6753" s="47" t="s">
        <v>2289</v>
      </c>
      <c r="G6753" s="47" t="s">
        <v>97</v>
      </c>
      <c r="H6753" s="47" t="s">
        <v>2232</v>
      </c>
      <c r="I6753" s="47" t="n">
        <v>2</v>
      </c>
    </row>
    <row r="6754" customFormat="false" ht="15" hidden="false" customHeight="false" outlineLevel="0" collapsed="false">
      <c r="A6754" s="47" t="s">
        <v>8995</v>
      </c>
      <c r="B6754" s="47" t="s">
        <v>1630</v>
      </c>
      <c r="C6754" s="48" t="n">
        <v>46150</v>
      </c>
      <c r="D6754" s="47" t="s">
        <v>75</v>
      </c>
      <c r="E6754" s="47" t="s">
        <v>65</v>
      </c>
      <c r="F6754" s="47" t="s">
        <v>2284</v>
      </c>
      <c r="G6754" s="47" t="s">
        <v>93</v>
      </c>
      <c r="H6754" s="47" t="s">
        <v>2253</v>
      </c>
      <c r="I6754" s="47" t="n">
        <v>5</v>
      </c>
    </row>
    <row r="6755" customFormat="false" ht="15" hidden="false" customHeight="false" outlineLevel="0" collapsed="false">
      <c r="A6755" s="47" t="s">
        <v>8996</v>
      </c>
      <c r="B6755" s="47" t="s">
        <v>1630</v>
      </c>
      <c r="C6755" s="48" t="n">
        <v>46150</v>
      </c>
      <c r="D6755" s="47" t="s">
        <v>75</v>
      </c>
      <c r="E6755" s="47" t="s">
        <v>65</v>
      </c>
      <c r="F6755" s="47" t="s">
        <v>2289</v>
      </c>
      <c r="G6755" s="47" t="s">
        <v>97</v>
      </c>
      <c r="H6755" s="47" t="s">
        <v>2232</v>
      </c>
      <c r="I6755" s="47" t="n">
        <v>6</v>
      </c>
    </row>
    <row r="6756" customFormat="false" ht="15" hidden="false" customHeight="false" outlineLevel="0" collapsed="false">
      <c r="A6756" s="47" t="s">
        <v>8997</v>
      </c>
      <c r="B6756" s="47" t="s">
        <v>1630</v>
      </c>
      <c r="C6756" s="48" t="n">
        <v>46150</v>
      </c>
      <c r="D6756" s="47" t="s">
        <v>75</v>
      </c>
      <c r="E6756" s="47" t="s">
        <v>65</v>
      </c>
      <c r="F6756" s="47" t="s">
        <v>2284</v>
      </c>
      <c r="G6756" s="47" t="s">
        <v>97</v>
      </c>
      <c r="H6756" s="47" t="s">
        <v>2232</v>
      </c>
      <c r="I6756" s="47" t="n">
        <v>4</v>
      </c>
    </row>
    <row r="6757" customFormat="false" ht="15" hidden="false" customHeight="false" outlineLevel="0" collapsed="false">
      <c r="A6757" s="47" t="s">
        <v>8998</v>
      </c>
      <c r="B6757" s="47" t="s">
        <v>1630</v>
      </c>
      <c r="C6757" s="48" t="n">
        <v>46150</v>
      </c>
      <c r="D6757" s="47" t="s">
        <v>75</v>
      </c>
      <c r="E6757" s="47" t="s">
        <v>65</v>
      </c>
      <c r="F6757" s="47" t="s">
        <v>2289</v>
      </c>
      <c r="G6757" s="47" t="s">
        <v>97</v>
      </c>
      <c r="H6757" s="47" t="s">
        <v>2232</v>
      </c>
      <c r="I6757" s="47" t="n">
        <v>4</v>
      </c>
    </row>
    <row r="6758" customFormat="false" ht="15" hidden="false" customHeight="false" outlineLevel="0" collapsed="false">
      <c r="A6758" s="47" t="s">
        <v>8999</v>
      </c>
      <c r="B6758" s="47" t="s">
        <v>1630</v>
      </c>
      <c r="C6758" s="48" t="n">
        <v>46150</v>
      </c>
      <c r="D6758" s="47" t="s">
        <v>75</v>
      </c>
      <c r="E6758" s="47" t="s">
        <v>65</v>
      </c>
      <c r="F6758" s="47" t="s">
        <v>2289</v>
      </c>
      <c r="G6758" s="47" t="s">
        <v>97</v>
      </c>
      <c r="H6758" s="47" t="s">
        <v>2232</v>
      </c>
      <c r="I6758" s="47" t="n">
        <v>6</v>
      </c>
    </row>
    <row r="6759" customFormat="false" ht="15" hidden="false" customHeight="false" outlineLevel="0" collapsed="false">
      <c r="A6759" s="47" t="s">
        <v>9000</v>
      </c>
      <c r="B6759" s="47" t="s">
        <v>1630</v>
      </c>
      <c r="C6759" s="48" t="n">
        <v>46150</v>
      </c>
      <c r="D6759" s="47" t="s">
        <v>75</v>
      </c>
      <c r="E6759" s="47" t="s">
        <v>65</v>
      </c>
      <c r="F6759" s="47" t="s">
        <v>2289</v>
      </c>
      <c r="G6759" s="47" t="s">
        <v>97</v>
      </c>
      <c r="H6759" s="47" t="s">
        <v>2232</v>
      </c>
      <c r="I6759" s="47" t="n">
        <v>5</v>
      </c>
    </row>
    <row r="6760" customFormat="false" ht="15" hidden="false" customHeight="false" outlineLevel="0" collapsed="false">
      <c r="A6760" s="47" t="s">
        <v>9001</v>
      </c>
      <c r="B6760" s="47" t="s">
        <v>1630</v>
      </c>
      <c r="C6760" s="48" t="n">
        <v>46150</v>
      </c>
      <c r="D6760" s="47" t="s">
        <v>75</v>
      </c>
      <c r="E6760" s="47" t="s">
        <v>65</v>
      </c>
      <c r="F6760" s="47" t="s">
        <v>2284</v>
      </c>
      <c r="G6760" s="47" t="s">
        <v>97</v>
      </c>
      <c r="H6760" s="47" t="s">
        <v>2232</v>
      </c>
      <c r="I6760" s="47" t="n">
        <v>6</v>
      </c>
    </row>
    <row r="6761" customFormat="false" ht="15" hidden="false" customHeight="false" outlineLevel="0" collapsed="false">
      <c r="A6761" s="47" t="s">
        <v>9002</v>
      </c>
      <c r="B6761" s="47" t="s">
        <v>1630</v>
      </c>
      <c r="C6761" s="48" t="n">
        <v>46150</v>
      </c>
      <c r="D6761" s="47" t="s">
        <v>75</v>
      </c>
      <c r="E6761" s="47" t="s">
        <v>65</v>
      </c>
      <c r="F6761" s="47" t="s">
        <v>2284</v>
      </c>
      <c r="G6761" s="47" t="s">
        <v>97</v>
      </c>
      <c r="H6761" s="47" t="s">
        <v>2232</v>
      </c>
      <c r="I6761" s="47" t="n">
        <v>5</v>
      </c>
    </row>
    <row r="6762" customFormat="false" ht="15" hidden="false" customHeight="false" outlineLevel="0" collapsed="false">
      <c r="A6762" s="47" t="s">
        <v>9003</v>
      </c>
      <c r="B6762" s="47" t="s">
        <v>1630</v>
      </c>
      <c r="C6762" s="48" t="n">
        <v>46150</v>
      </c>
      <c r="D6762" s="47" t="s">
        <v>75</v>
      </c>
      <c r="E6762" s="47" t="s">
        <v>65</v>
      </c>
      <c r="F6762" s="47" t="s">
        <v>2289</v>
      </c>
      <c r="G6762" s="47" t="s">
        <v>97</v>
      </c>
      <c r="H6762" s="47" t="s">
        <v>2232</v>
      </c>
      <c r="I6762" s="47" t="n">
        <v>6</v>
      </c>
    </row>
    <row r="6763" customFormat="false" ht="15" hidden="false" customHeight="false" outlineLevel="0" collapsed="false">
      <c r="A6763" s="47" t="s">
        <v>9004</v>
      </c>
      <c r="B6763" s="47" t="s">
        <v>1630</v>
      </c>
      <c r="C6763" s="48" t="n">
        <v>46150</v>
      </c>
      <c r="D6763" s="47" t="s">
        <v>75</v>
      </c>
      <c r="E6763" s="47" t="s">
        <v>65</v>
      </c>
      <c r="F6763" s="47" t="s">
        <v>2284</v>
      </c>
      <c r="G6763" s="47" t="s">
        <v>97</v>
      </c>
      <c r="H6763" s="47" t="s">
        <v>2232</v>
      </c>
      <c r="I6763" s="47" t="n">
        <v>3</v>
      </c>
    </row>
    <row r="6764" customFormat="false" ht="15" hidden="false" customHeight="false" outlineLevel="0" collapsed="false">
      <c r="A6764" s="47" t="s">
        <v>9005</v>
      </c>
      <c r="B6764" s="47" t="s">
        <v>1631</v>
      </c>
      <c r="C6764" s="48" t="n">
        <v>46151</v>
      </c>
      <c r="D6764" s="47" t="s">
        <v>73</v>
      </c>
      <c r="E6764" s="47" t="s">
        <v>62</v>
      </c>
      <c r="F6764" s="47" t="s">
        <v>2231</v>
      </c>
      <c r="G6764" s="47" t="s">
        <v>96</v>
      </c>
      <c r="H6764" s="47" t="s">
        <v>2270</v>
      </c>
      <c r="I6764" s="47" t="n">
        <v>28</v>
      </c>
    </row>
    <row r="6765" customFormat="false" ht="15" hidden="false" customHeight="false" outlineLevel="0" collapsed="false">
      <c r="A6765" s="47" t="s">
        <v>9006</v>
      </c>
      <c r="B6765" s="47" t="s">
        <v>1631</v>
      </c>
      <c r="C6765" s="48" t="n">
        <v>46151</v>
      </c>
      <c r="D6765" s="47" t="s">
        <v>73</v>
      </c>
      <c r="E6765" s="47" t="s">
        <v>62</v>
      </c>
      <c r="F6765" s="47" t="s">
        <v>2231</v>
      </c>
      <c r="G6765" s="47" t="s">
        <v>96</v>
      </c>
      <c r="H6765" s="47" t="s">
        <v>2270</v>
      </c>
      <c r="I6765" s="47" t="n">
        <v>10</v>
      </c>
    </row>
    <row r="6766" customFormat="false" ht="15" hidden="false" customHeight="false" outlineLevel="0" collapsed="false">
      <c r="A6766" s="47" t="s">
        <v>9007</v>
      </c>
      <c r="B6766" s="47" t="s">
        <v>1631</v>
      </c>
      <c r="C6766" s="48" t="n">
        <v>46151</v>
      </c>
      <c r="D6766" s="47" t="s">
        <v>73</v>
      </c>
      <c r="E6766" s="47" t="s">
        <v>62</v>
      </c>
      <c r="F6766" s="47" t="s">
        <v>2228</v>
      </c>
      <c r="G6766" s="47" t="s">
        <v>97</v>
      </c>
      <c r="H6766" s="47" t="s">
        <v>2232</v>
      </c>
      <c r="I6766" s="47" t="n">
        <v>6</v>
      </c>
    </row>
    <row r="6767" customFormat="false" ht="15" hidden="false" customHeight="false" outlineLevel="0" collapsed="false">
      <c r="A6767" s="47" t="s">
        <v>9008</v>
      </c>
      <c r="B6767" s="47" t="s">
        <v>1631</v>
      </c>
      <c r="C6767" s="48" t="n">
        <v>46151</v>
      </c>
      <c r="D6767" s="47" t="s">
        <v>73</v>
      </c>
      <c r="E6767" s="47" t="s">
        <v>62</v>
      </c>
      <c r="F6767" s="47" t="s">
        <v>2228</v>
      </c>
      <c r="G6767" s="47" t="s">
        <v>97</v>
      </c>
      <c r="H6767" s="47" t="s">
        <v>2232</v>
      </c>
      <c r="I6767" s="47" t="n">
        <v>2</v>
      </c>
    </row>
    <row r="6768" customFormat="false" ht="15" hidden="false" customHeight="false" outlineLevel="0" collapsed="false">
      <c r="A6768" s="47" t="s">
        <v>9009</v>
      </c>
      <c r="B6768" s="47" t="s">
        <v>1631</v>
      </c>
      <c r="C6768" s="48" t="n">
        <v>46151</v>
      </c>
      <c r="D6768" s="47" t="s">
        <v>73</v>
      </c>
      <c r="E6768" s="47" t="s">
        <v>62</v>
      </c>
      <c r="F6768" s="47" t="s">
        <v>2228</v>
      </c>
      <c r="G6768" s="47" t="s">
        <v>97</v>
      </c>
      <c r="H6768" s="47" t="s">
        <v>2232</v>
      </c>
      <c r="I6768" s="47" t="n">
        <v>4</v>
      </c>
    </row>
    <row r="6769" customFormat="false" ht="15" hidden="false" customHeight="false" outlineLevel="0" collapsed="false">
      <c r="A6769" s="47" t="s">
        <v>9010</v>
      </c>
      <c r="B6769" s="47" t="s">
        <v>1632</v>
      </c>
      <c r="C6769" s="48" t="n">
        <v>46151</v>
      </c>
      <c r="D6769" s="47" t="s">
        <v>74</v>
      </c>
      <c r="E6769" s="47" t="s">
        <v>62</v>
      </c>
      <c r="F6769" s="47" t="s">
        <v>2228</v>
      </c>
      <c r="G6769" s="47" t="s">
        <v>97</v>
      </c>
      <c r="H6769" s="47" t="s">
        <v>2232</v>
      </c>
      <c r="I6769" s="47" t="n">
        <v>2</v>
      </c>
    </row>
    <row r="6770" customFormat="false" ht="15" hidden="false" customHeight="false" outlineLevel="0" collapsed="false">
      <c r="A6770" s="47" t="s">
        <v>9011</v>
      </c>
      <c r="B6770" s="47" t="s">
        <v>1632</v>
      </c>
      <c r="C6770" s="48" t="n">
        <v>46151</v>
      </c>
      <c r="D6770" s="47" t="s">
        <v>74</v>
      </c>
      <c r="E6770" s="47" t="s">
        <v>62</v>
      </c>
      <c r="F6770" s="47" t="s">
        <v>2231</v>
      </c>
      <c r="G6770" s="47" t="s">
        <v>97</v>
      </c>
      <c r="H6770" s="47" t="s">
        <v>2232</v>
      </c>
      <c r="I6770" s="47" t="n">
        <v>2</v>
      </c>
    </row>
    <row r="6771" customFormat="false" ht="15" hidden="false" customHeight="false" outlineLevel="0" collapsed="false">
      <c r="A6771" s="47" t="s">
        <v>9012</v>
      </c>
      <c r="B6771" s="47" t="s">
        <v>1633</v>
      </c>
      <c r="C6771" s="48" t="n">
        <v>46151</v>
      </c>
      <c r="D6771" s="47" t="s">
        <v>75</v>
      </c>
      <c r="E6771" s="47" t="s">
        <v>62</v>
      </c>
      <c r="F6771" s="47" t="s">
        <v>2228</v>
      </c>
      <c r="G6771" s="47" t="s">
        <v>94</v>
      </c>
      <c r="H6771" s="47" t="s">
        <v>2229</v>
      </c>
      <c r="I6771" s="47" t="n">
        <v>103</v>
      </c>
    </row>
    <row r="6772" customFormat="false" ht="15" hidden="false" customHeight="false" outlineLevel="0" collapsed="false">
      <c r="A6772" s="47" t="s">
        <v>9013</v>
      </c>
      <c r="B6772" s="47" t="s">
        <v>1633</v>
      </c>
      <c r="C6772" s="48" t="n">
        <v>46151</v>
      </c>
      <c r="D6772" s="47" t="s">
        <v>75</v>
      </c>
      <c r="E6772" s="47" t="s">
        <v>62</v>
      </c>
      <c r="F6772" s="47" t="s">
        <v>2231</v>
      </c>
      <c r="G6772" s="47" t="s">
        <v>96</v>
      </c>
      <c r="H6772" s="47" t="s">
        <v>2270</v>
      </c>
      <c r="I6772" s="47" t="n">
        <v>27</v>
      </c>
    </row>
    <row r="6773" customFormat="false" ht="15" hidden="false" customHeight="false" outlineLevel="0" collapsed="false">
      <c r="A6773" s="47" t="s">
        <v>9014</v>
      </c>
      <c r="B6773" s="47" t="s">
        <v>1633</v>
      </c>
      <c r="C6773" s="48" t="n">
        <v>46151</v>
      </c>
      <c r="D6773" s="47" t="s">
        <v>75</v>
      </c>
      <c r="E6773" s="47" t="s">
        <v>62</v>
      </c>
      <c r="F6773" s="47" t="s">
        <v>2231</v>
      </c>
      <c r="G6773" s="47" t="s">
        <v>97</v>
      </c>
      <c r="H6773" s="47" t="s">
        <v>2232</v>
      </c>
      <c r="I6773" s="47" t="n">
        <v>3</v>
      </c>
    </row>
    <row r="6774" customFormat="false" ht="15" hidden="false" customHeight="false" outlineLevel="0" collapsed="false">
      <c r="A6774" s="47" t="s">
        <v>9015</v>
      </c>
      <c r="B6774" s="47" t="s">
        <v>1633</v>
      </c>
      <c r="C6774" s="48" t="n">
        <v>46151</v>
      </c>
      <c r="D6774" s="47" t="s">
        <v>75</v>
      </c>
      <c r="E6774" s="47" t="s">
        <v>62</v>
      </c>
      <c r="F6774" s="47" t="s">
        <v>2228</v>
      </c>
      <c r="G6774" s="47" t="s">
        <v>97</v>
      </c>
      <c r="H6774" s="47" t="s">
        <v>2232</v>
      </c>
      <c r="I6774" s="47" t="n">
        <v>2</v>
      </c>
    </row>
    <row r="6775" customFormat="false" ht="15" hidden="false" customHeight="false" outlineLevel="0" collapsed="false">
      <c r="A6775" s="47" t="s">
        <v>9016</v>
      </c>
      <c r="B6775" s="47" t="s">
        <v>1633</v>
      </c>
      <c r="C6775" s="48" t="n">
        <v>46151</v>
      </c>
      <c r="D6775" s="47" t="s">
        <v>75</v>
      </c>
      <c r="E6775" s="47" t="s">
        <v>62</v>
      </c>
      <c r="F6775" s="47" t="s">
        <v>2228</v>
      </c>
      <c r="G6775" s="47" t="s">
        <v>97</v>
      </c>
      <c r="H6775" s="47" t="s">
        <v>2232</v>
      </c>
      <c r="I6775" s="47" t="n">
        <v>2</v>
      </c>
    </row>
    <row r="6776" customFormat="false" ht="15" hidden="false" customHeight="false" outlineLevel="0" collapsed="false">
      <c r="A6776" s="47" t="s">
        <v>9017</v>
      </c>
      <c r="B6776" s="47" t="s">
        <v>1635</v>
      </c>
      <c r="C6776" s="48" t="n">
        <v>46151</v>
      </c>
      <c r="D6776" s="47" t="s">
        <v>73</v>
      </c>
      <c r="E6776" s="47" t="s">
        <v>63</v>
      </c>
      <c r="F6776" s="47" t="s">
        <v>2255</v>
      </c>
      <c r="G6776" s="47" t="s">
        <v>93</v>
      </c>
      <c r="H6776" s="47" t="s">
        <v>2253</v>
      </c>
      <c r="I6776" s="47" t="n">
        <v>14</v>
      </c>
    </row>
    <row r="6777" customFormat="false" ht="15" hidden="false" customHeight="false" outlineLevel="0" collapsed="false">
      <c r="A6777" s="47" t="s">
        <v>9018</v>
      </c>
      <c r="B6777" s="47" t="s">
        <v>1635</v>
      </c>
      <c r="C6777" s="48" t="n">
        <v>46151</v>
      </c>
      <c r="D6777" s="47" t="s">
        <v>73</v>
      </c>
      <c r="E6777" s="47" t="s">
        <v>63</v>
      </c>
      <c r="F6777" s="47" t="s">
        <v>2255</v>
      </c>
      <c r="G6777" s="47" t="s">
        <v>97</v>
      </c>
      <c r="H6777" s="47" t="s">
        <v>2232</v>
      </c>
      <c r="I6777" s="47" t="n">
        <v>7</v>
      </c>
    </row>
    <row r="6778" customFormat="false" ht="15" hidden="false" customHeight="false" outlineLevel="0" collapsed="false">
      <c r="A6778" s="47" t="s">
        <v>9019</v>
      </c>
      <c r="B6778" s="47" t="s">
        <v>1635</v>
      </c>
      <c r="C6778" s="48" t="n">
        <v>46151</v>
      </c>
      <c r="D6778" s="47" t="s">
        <v>73</v>
      </c>
      <c r="E6778" s="47" t="s">
        <v>63</v>
      </c>
      <c r="F6778" s="47" t="s">
        <v>2252</v>
      </c>
      <c r="G6778" s="47" t="s">
        <v>97</v>
      </c>
      <c r="H6778" s="47" t="s">
        <v>2232</v>
      </c>
      <c r="I6778" s="47" t="n">
        <v>7</v>
      </c>
    </row>
    <row r="6779" customFormat="false" ht="15" hidden="false" customHeight="false" outlineLevel="0" collapsed="false">
      <c r="A6779" s="47" t="s">
        <v>9020</v>
      </c>
      <c r="B6779" s="47" t="s">
        <v>1635</v>
      </c>
      <c r="C6779" s="48" t="n">
        <v>46151</v>
      </c>
      <c r="D6779" s="47" t="s">
        <v>73</v>
      </c>
      <c r="E6779" s="47" t="s">
        <v>63</v>
      </c>
      <c r="F6779" s="47" t="s">
        <v>2252</v>
      </c>
      <c r="G6779" s="47" t="s">
        <v>97</v>
      </c>
      <c r="H6779" s="47" t="s">
        <v>2232</v>
      </c>
      <c r="I6779" s="47" t="n">
        <v>5</v>
      </c>
    </row>
    <row r="6780" customFormat="false" ht="15" hidden="false" customHeight="false" outlineLevel="0" collapsed="false">
      <c r="A6780" s="47" t="s">
        <v>9021</v>
      </c>
      <c r="B6780" s="47" t="s">
        <v>1635</v>
      </c>
      <c r="C6780" s="48" t="n">
        <v>46151</v>
      </c>
      <c r="D6780" s="47" t="s">
        <v>73</v>
      </c>
      <c r="E6780" s="47" t="s">
        <v>63</v>
      </c>
      <c r="F6780" s="47" t="s">
        <v>2255</v>
      </c>
      <c r="G6780" s="47" t="s">
        <v>97</v>
      </c>
      <c r="H6780" s="47" t="s">
        <v>2232</v>
      </c>
      <c r="I6780" s="47" t="n">
        <v>2</v>
      </c>
    </row>
    <row r="6781" customFormat="false" ht="15" hidden="false" customHeight="false" outlineLevel="0" collapsed="false">
      <c r="A6781" s="47" t="s">
        <v>9022</v>
      </c>
      <c r="B6781" s="47" t="s">
        <v>1636</v>
      </c>
      <c r="C6781" s="48" t="n">
        <v>46151</v>
      </c>
      <c r="D6781" s="47" t="s">
        <v>74</v>
      </c>
      <c r="E6781" s="47" t="s">
        <v>63</v>
      </c>
      <c r="F6781" s="47" t="s">
        <v>2252</v>
      </c>
      <c r="G6781" s="47" t="s">
        <v>96</v>
      </c>
      <c r="H6781" s="47" t="s">
        <v>2270</v>
      </c>
      <c r="I6781" s="47" t="n">
        <v>38</v>
      </c>
    </row>
    <row r="6782" customFormat="false" ht="15" hidden="false" customHeight="false" outlineLevel="0" collapsed="false">
      <c r="A6782" s="47" t="s">
        <v>9023</v>
      </c>
      <c r="B6782" s="47" t="s">
        <v>1636</v>
      </c>
      <c r="C6782" s="48" t="n">
        <v>46151</v>
      </c>
      <c r="D6782" s="47" t="s">
        <v>74</v>
      </c>
      <c r="E6782" s="47" t="s">
        <v>63</v>
      </c>
      <c r="F6782" s="47" t="s">
        <v>2255</v>
      </c>
      <c r="G6782" s="47" t="s">
        <v>97</v>
      </c>
      <c r="H6782" s="47" t="s">
        <v>2232</v>
      </c>
      <c r="I6782" s="47" t="n">
        <v>2</v>
      </c>
    </row>
    <row r="6783" customFormat="false" ht="15" hidden="false" customHeight="false" outlineLevel="0" collapsed="false">
      <c r="A6783" s="47" t="s">
        <v>9024</v>
      </c>
      <c r="B6783" s="47" t="s">
        <v>1636</v>
      </c>
      <c r="C6783" s="48" t="n">
        <v>46151</v>
      </c>
      <c r="D6783" s="47" t="s">
        <v>74</v>
      </c>
      <c r="E6783" s="47" t="s">
        <v>63</v>
      </c>
      <c r="F6783" s="47" t="s">
        <v>2252</v>
      </c>
      <c r="G6783" s="47" t="s">
        <v>97</v>
      </c>
      <c r="H6783" s="47" t="s">
        <v>2232</v>
      </c>
      <c r="I6783" s="47" t="n">
        <v>3</v>
      </c>
    </row>
    <row r="6784" customFormat="false" ht="15" hidden="false" customHeight="false" outlineLevel="0" collapsed="false">
      <c r="A6784" s="47" t="s">
        <v>9025</v>
      </c>
      <c r="B6784" s="47" t="s">
        <v>1636</v>
      </c>
      <c r="C6784" s="48" t="n">
        <v>46151</v>
      </c>
      <c r="D6784" s="47" t="s">
        <v>74</v>
      </c>
      <c r="E6784" s="47" t="s">
        <v>63</v>
      </c>
      <c r="F6784" s="47" t="s">
        <v>2255</v>
      </c>
      <c r="G6784" s="47" t="s">
        <v>97</v>
      </c>
      <c r="H6784" s="47" t="s">
        <v>2232</v>
      </c>
      <c r="I6784" s="47" t="n">
        <v>7</v>
      </c>
    </row>
    <row r="6785" customFormat="false" ht="15" hidden="false" customHeight="false" outlineLevel="0" collapsed="false">
      <c r="A6785" s="47" t="s">
        <v>9026</v>
      </c>
      <c r="B6785" s="47" t="s">
        <v>1636</v>
      </c>
      <c r="C6785" s="48" t="n">
        <v>46151</v>
      </c>
      <c r="D6785" s="47" t="s">
        <v>74</v>
      </c>
      <c r="E6785" s="47" t="s">
        <v>63</v>
      </c>
      <c r="F6785" s="47" t="s">
        <v>2255</v>
      </c>
      <c r="G6785" s="47" t="s">
        <v>97</v>
      </c>
      <c r="H6785" s="47" t="s">
        <v>2232</v>
      </c>
      <c r="I6785" s="47" t="n">
        <v>4</v>
      </c>
    </row>
    <row r="6786" customFormat="false" ht="15" hidden="false" customHeight="false" outlineLevel="0" collapsed="false">
      <c r="A6786" s="47" t="s">
        <v>9027</v>
      </c>
      <c r="B6786" s="47" t="s">
        <v>1637</v>
      </c>
      <c r="C6786" s="48" t="n">
        <v>46151</v>
      </c>
      <c r="D6786" s="47" t="s">
        <v>75</v>
      </c>
      <c r="E6786" s="47" t="s">
        <v>63</v>
      </c>
      <c r="F6786" s="47" t="s">
        <v>2255</v>
      </c>
      <c r="G6786" s="47" t="s">
        <v>93</v>
      </c>
      <c r="H6786" s="47" t="s">
        <v>2253</v>
      </c>
      <c r="I6786" s="47" t="n">
        <v>139</v>
      </c>
    </row>
    <row r="6787" customFormat="false" ht="15" hidden="false" customHeight="false" outlineLevel="0" collapsed="false">
      <c r="A6787" s="47" t="s">
        <v>9028</v>
      </c>
      <c r="B6787" s="47" t="s">
        <v>1637</v>
      </c>
      <c r="C6787" s="48" t="n">
        <v>46151</v>
      </c>
      <c r="D6787" s="47" t="s">
        <v>75</v>
      </c>
      <c r="E6787" s="47" t="s">
        <v>63</v>
      </c>
      <c r="F6787" s="47" t="s">
        <v>2255</v>
      </c>
      <c r="G6787" s="47" t="s">
        <v>93</v>
      </c>
      <c r="H6787" s="47" t="s">
        <v>2253</v>
      </c>
      <c r="I6787" s="47" t="n">
        <v>22</v>
      </c>
    </row>
    <row r="6788" customFormat="false" ht="15" hidden="false" customHeight="false" outlineLevel="0" collapsed="false">
      <c r="A6788" s="47" t="s">
        <v>9029</v>
      </c>
      <c r="B6788" s="47" t="s">
        <v>1637</v>
      </c>
      <c r="C6788" s="48" t="n">
        <v>46151</v>
      </c>
      <c r="D6788" s="47" t="s">
        <v>75</v>
      </c>
      <c r="E6788" s="47" t="s">
        <v>63</v>
      </c>
      <c r="F6788" s="47" t="s">
        <v>2255</v>
      </c>
      <c r="G6788" s="47" t="s">
        <v>97</v>
      </c>
      <c r="H6788" s="47" t="s">
        <v>2232</v>
      </c>
      <c r="I6788" s="47" t="n">
        <v>3</v>
      </c>
    </row>
    <row r="6789" customFormat="false" ht="15" hidden="false" customHeight="false" outlineLevel="0" collapsed="false">
      <c r="A6789" s="47" t="s">
        <v>9030</v>
      </c>
      <c r="B6789" s="47" t="s">
        <v>1637</v>
      </c>
      <c r="C6789" s="48" t="n">
        <v>46151</v>
      </c>
      <c r="D6789" s="47" t="s">
        <v>75</v>
      </c>
      <c r="E6789" s="47" t="s">
        <v>63</v>
      </c>
      <c r="F6789" s="47" t="s">
        <v>2252</v>
      </c>
      <c r="G6789" s="47" t="s">
        <v>97</v>
      </c>
      <c r="H6789" s="47" t="s">
        <v>2232</v>
      </c>
      <c r="I6789" s="47" t="n">
        <v>6</v>
      </c>
    </row>
    <row r="6790" customFormat="false" ht="15" hidden="false" customHeight="false" outlineLevel="0" collapsed="false">
      <c r="A6790" s="47" t="s">
        <v>9031</v>
      </c>
      <c r="B6790" s="47" t="s">
        <v>1637</v>
      </c>
      <c r="C6790" s="48" t="n">
        <v>46151</v>
      </c>
      <c r="D6790" s="47" t="s">
        <v>75</v>
      </c>
      <c r="E6790" s="47" t="s">
        <v>63</v>
      </c>
      <c r="F6790" s="47" t="s">
        <v>2252</v>
      </c>
      <c r="G6790" s="47" t="s">
        <v>97</v>
      </c>
      <c r="H6790" s="47" t="s">
        <v>2232</v>
      </c>
      <c r="I6790" s="47" t="n">
        <v>7</v>
      </c>
    </row>
    <row r="6791" customFormat="false" ht="15" hidden="false" customHeight="false" outlineLevel="0" collapsed="false">
      <c r="A6791" s="47" t="s">
        <v>9032</v>
      </c>
      <c r="B6791" s="47" t="s">
        <v>1637</v>
      </c>
      <c r="C6791" s="48" t="n">
        <v>46151</v>
      </c>
      <c r="D6791" s="47" t="s">
        <v>75</v>
      </c>
      <c r="E6791" s="47" t="s">
        <v>63</v>
      </c>
      <c r="F6791" s="47" t="s">
        <v>2252</v>
      </c>
      <c r="G6791" s="47" t="s">
        <v>97</v>
      </c>
      <c r="H6791" s="47" t="s">
        <v>2232</v>
      </c>
      <c r="I6791" s="47" t="n">
        <v>5</v>
      </c>
    </row>
    <row r="6792" customFormat="false" ht="15" hidden="false" customHeight="false" outlineLevel="0" collapsed="false">
      <c r="A6792" s="47" t="s">
        <v>9033</v>
      </c>
      <c r="B6792" s="47" t="s">
        <v>1637</v>
      </c>
      <c r="C6792" s="48" t="n">
        <v>46151</v>
      </c>
      <c r="D6792" s="47" t="s">
        <v>75</v>
      </c>
      <c r="E6792" s="47" t="s">
        <v>63</v>
      </c>
      <c r="F6792" s="47" t="s">
        <v>2255</v>
      </c>
      <c r="G6792" s="47" t="s">
        <v>97</v>
      </c>
      <c r="H6792" s="47" t="s">
        <v>2232</v>
      </c>
      <c r="I6792" s="47" t="n">
        <v>6</v>
      </c>
    </row>
    <row r="6793" customFormat="false" ht="15" hidden="false" customHeight="false" outlineLevel="0" collapsed="false">
      <c r="A6793" s="47" t="s">
        <v>9034</v>
      </c>
      <c r="B6793" s="47" t="s">
        <v>1637</v>
      </c>
      <c r="C6793" s="48" t="n">
        <v>46151</v>
      </c>
      <c r="D6793" s="47" t="s">
        <v>75</v>
      </c>
      <c r="E6793" s="47" t="s">
        <v>63</v>
      </c>
      <c r="F6793" s="47" t="s">
        <v>2255</v>
      </c>
      <c r="G6793" s="47" t="s">
        <v>97</v>
      </c>
      <c r="H6793" s="47" t="s">
        <v>2232</v>
      </c>
      <c r="I6793" s="47" t="n">
        <v>5</v>
      </c>
    </row>
    <row r="6794" customFormat="false" ht="15" hidden="false" customHeight="false" outlineLevel="0" collapsed="false">
      <c r="A6794" s="47" t="s">
        <v>9035</v>
      </c>
      <c r="B6794" s="47" t="s">
        <v>1637</v>
      </c>
      <c r="C6794" s="48" t="n">
        <v>46151</v>
      </c>
      <c r="D6794" s="47" t="s">
        <v>75</v>
      </c>
      <c r="E6794" s="47" t="s">
        <v>63</v>
      </c>
      <c r="F6794" s="47" t="s">
        <v>2252</v>
      </c>
      <c r="G6794" s="47" t="s">
        <v>97</v>
      </c>
      <c r="H6794" s="47" t="s">
        <v>2232</v>
      </c>
      <c r="I6794" s="47" t="n">
        <v>2</v>
      </c>
    </row>
    <row r="6795" customFormat="false" ht="15" hidden="false" customHeight="false" outlineLevel="0" collapsed="false">
      <c r="A6795" s="47" t="s">
        <v>9036</v>
      </c>
      <c r="B6795" s="47" t="s">
        <v>1638</v>
      </c>
      <c r="C6795" s="48" t="n">
        <v>46151</v>
      </c>
      <c r="D6795" s="47" t="s">
        <v>73</v>
      </c>
      <c r="E6795" s="47" t="s">
        <v>64</v>
      </c>
      <c r="F6795" s="47" t="s">
        <v>2280</v>
      </c>
      <c r="G6795" s="47" t="s">
        <v>93</v>
      </c>
      <c r="H6795" s="47" t="s">
        <v>2253</v>
      </c>
      <c r="I6795" s="47" t="n">
        <v>51</v>
      </c>
    </row>
    <row r="6796" customFormat="false" ht="15" hidden="false" customHeight="false" outlineLevel="0" collapsed="false">
      <c r="A6796" s="47" t="s">
        <v>9037</v>
      </c>
      <c r="B6796" s="47" t="s">
        <v>1639</v>
      </c>
      <c r="C6796" s="48" t="n">
        <v>46151</v>
      </c>
      <c r="D6796" s="47" t="s">
        <v>74</v>
      </c>
      <c r="E6796" s="47" t="s">
        <v>64</v>
      </c>
      <c r="F6796" s="47" t="s">
        <v>2278</v>
      </c>
      <c r="G6796" s="47" t="s">
        <v>94</v>
      </c>
      <c r="H6796" s="47" t="s">
        <v>2229</v>
      </c>
      <c r="I6796" s="47" t="n">
        <v>79</v>
      </c>
    </row>
    <row r="6797" customFormat="false" ht="15" hidden="false" customHeight="false" outlineLevel="0" collapsed="false">
      <c r="A6797" s="47" t="s">
        <v>9038</v>
      </c>
      <c r="B6797" s="47" t="s">
        <v>1639</v>
      </c>
      <c r="C6797" s="48" t="n">
        <v>46151</v>
      </c>
      <c r="D6797" s="47" t="s">
        <v>74</v>
      </c>
      <c r="E6797" s="47" t="s">
        <v>64</v>
      </c>
      <c r="F6797" s="47" t="s">
        <v>2280</v>
      </c>
      <c r="G6797" s="47" t="s">
        <v>97</v>
      </c>
      <c r="H6797" s="47" t="s">
        <v>2232</v>
      </c>
      <c r="I6797" s="47" t="n">
        <v>7</v>
      </c>
    </row>
    <row r="6798" customFormat="false" ht="15" hidden="false" customHeight="false" outlineLevel="0" collapsed="false">
      <c r="A6798" s="47" t="s">
        <v>9039</v>
      </c>
      <c r="B6798" s="47" t="s">
        <v>1639</v>
      </c>
      <c r="C6798" s="48" t="n">
        <v>46151</v>
      </c>
      <c r="D6798" s="47" t="s">
        <v>74</v>
      </c>
      <c r="E6798" s="47" t="s">
        <v>64</v>
      </c>
      <c r="F6798" s="47" t="s">
        <v>2280</v>
      </c>
      <c r="G6798" s="47" t="s">
        <v>97</v>
      </c>
      <c r="H6798" s="47" t="s">
        <v>2232</v>
      </c>
      <c r="I6798" s="47" t="n">
        <v>7</v>
      </c>
    </row>
    <row r="6799" customFormat="false" ht="15" hidden="false" customHeight="false" outlineLevel="0" collapsed="false">
      <c r="A6799" s="47" t="s">
        <v>9040</v>
      </c>
      <c r="B6799" s="47" t="s">
        <v>1639</v>
      </c>
      <c r="C6799" s="48" t="n">
        <v>46151</v>
      </c>
      <c r="D6799" s="47" t="s">
        <v>74</v>
      </c>
      <c r="E6799" s="47" t="s">
        <v>64</v>
      </c>
      <c r="F6799" s="47" t="s">
        <v>2280</v>
      </c>
      <c r="G6799" s="47" t="s">
        <v>97</v>
      </c>
      <c r="H6799" s="47" t="s">
        <v>2232</v>
      </c>
      <c r="I6799" s="47" t="n">
        <v>5</v>
      </c>
    </row>
    <row r="6800" customFormat="false" ht="15" hidden="false" customHeight="false" outlineLevel="0" collapsed="false">
      <c r="A6800" s="47" t="s">
        <v>9041</v>
      </c>
      <c r="B6800" s="47" t="s">
        <v>1641</v>
      </c>
      <c r="C6800" s="48" t="n">
        <v>46151</v>
      </c>
      <c r="D6800" s="47" t="s">
        <v>73</v>
      </c>
      <c r="E6800" s="47" t="s">
        <v>65</v>
      </c>
      <c r="F6800" s="47" t="s">
        <v>2284</v>
      </c>
      <c r="G6800" s="47" t="s">
        <v>95</v>
      </c>
      <c r="H6800" s="47" t="s">
        <v>2245</v>
      </c>
      <c r="I6800" s="47" t="n">
        <v>27</v>
      </c>
    </row>
    <row r="6801" customFormat="false" ht="15" hidden="false" customHeight="false" outlineLevel="0" collapsed="false">
      <c r="A6801" s="47" t="s">
        <v>9042</v>
      </c>
      <c r="B6801" s="47" t="s">
        <v>1641</v>
      </c>
      <c r="C6801" s="48" t="n">
        <v>46151</v>
      </c>
      <c r="D6801" s="47" t="s">
        <v>73</v>
      </c>
      <c r="E6801" s="47" t="s">
        <v>65</v>
      </c>
      <c r="F6801" s="47" t="s">
        <v>2284</v>
      </c>
      <c r="G6801" s="47" t="s">
        <v>95</v>
      </c>
      <c r="H6801" s="47" t="s">
        <v>2245</v>
      </c>
      <c r="I6801" s="47" t="n">
        <v>19</v>
      </c>
    </row>
    <row r="6802" customFormat="false" ht="15" hidden="false" customHeight="false" outlineLevel="0" collapsed="false">
      <c r="A6802" s="47" t="s">
        <v>9043</v>
      </c>
      <c r="B6802" s="47" t="s">
        <v>1641</v>
      </c>
      <c r="C6802" s="48" t="n">
        <v>46151</v>
      </c>
      <c r="D6802" s="47" t="s">
        <v>73</v>
      </c>
      <c r="E6802" s="47" t="s">
        <v>65</v>
      </c>
      <c r="F6802" s="47" t="s">
        <v>2284</v>
      </c>
      <c r="G6802" s="47" t="s">
        <v>97</v>
      </c>
      <c r="H6802" s="47" t="s">
        <v>2232</v>
      </c>
      <c r="I6802" s="47" t="n">
        <v>5</v>
      </c>
    </row>
    <row r="6803" customFormat="false" ht="15" hidden="false" customHeight="false" outlineLevel="0" collapsed="false">
      <c r="A6803" s="47" t="s">
        <v>9044</v>
      </c>
      <c r="B6803" s="47" t="s">
        <v>1641</v>
      </c>
      <c r="C6803" s="48" t="n">
        <v>46151</v>
      </c>
      <c r="D6803" s="47" t="s">
        <v>73</v>
      </c>
      <c r="E6803" s="47" t="s">
        <v>65</v>
      </c>
      <c r="F6803" s="47" t="s">
        <v>2284</v>
      </c>
      <c r="G6803" s="47" t="s">
        <v>97</v>
      </c>
      <c r="H6803" s="47" t="s">
        <v>2232</v>
      </c>
      <c r="I6803" s="47" t="n">
        <v>4</v>
      </c>
    </row>
    <row r="6804" customFormat="false" ht="15" hidden="false" customHeight="false" outlineLevel="0" collapsed="false">
      <c r="A6804" s="47" t="s">
        <v>9045</v>
      </c>
      <c r="B6804" s="47" t="s">
        <v>1641</v>
      </c>
      <c r="C6804" s="48" t="n">
        <v>46151</v>
      </c>
      <c r="D6804" s="47" t="s">
        <v>73</v>
      </c>
      <c r="E6804" s="47" t="s">
        <v>65</v>
      </c>
      <c r="F6804" s="47" t="s">
        <v>2284</v>
      </c>
      <c r="G6804" s="47" t="s">
        <v>97</v>
      </c>
      <c r="H6804" s="47" t="s">
        <v>2232</v>
      </c>
      <c r="I6804" s="47" t="n">
        <v>5</v>
      </c>
    </row>
    <row r="6805" customFormat="false" ht="15" hidden="false" customHeight="false" outlineLevel="0" collapsed="false">
      <c r="A6805" s="47" t="s">
        <v>9046</v>
      </c>
      <c r="B6805" s="47" t="s">
        <v>1641</v>
      </c>
      <c r="C6805" s="48" t="n">
        <v>46151</v>
      </c>
      <c r="D6805" s="47" t="s">
        <v>73</v>
      </c>
      <c r="E6805" s="47" t="s">
        <v>65</v>
      </c>
      <c r="F6805" s="47" t="s">
        <v>2284</v>
      </c>
      <c r="G6805" s="47" t="s">
        <v>97</v>
      </c>
      <c r="H6805" s="47" t="s">
        <v>2232</v>
      </c>
      <c r="I6805" s="47" t="n">
        <v>3</v>
      </c>
    </row>
    <row r="6806" customFormat="false" ht="15" hidden="false" customHeight="false" outlineLevel="0" collapsed="false">
      <c r="A6806" s="47" t="s">
        <v>9047</v>
      </c>
      <c r="B6806" s="47" t="s">
        <v>1642</v>
      </c>
      <c r="C6806" s="48" t="n">
        <v>46151</v>
      </c>
      <c r="D6806" s="47" t="s">
        <v>74</v>
      </c>
      <c r="E6806" s="47" t="s">
        <v>65</v>
      </c>
      <c r="F6806" s="47" t="s">
        <v>2284</v>
      </c>
      <c r="G6806" s="47" t="s">
        <v>97</v>
      </c>
      <c r="H6806" s="47" t="s">
        <v>2232</v>
      </c>
      <c r="I6806" s="47" t="n">
        <v>3</v>
      </c>
    </row>
    <row r="6807" customFormat="false" ht="15" hidden="false" customHeight="false" outlineLevel="0" collapsed="false">
      <c r="A6807" s="47" t="s">
        <v>9048</v>
      </c>
      <c r="B6807" s="47" t="s">
        <v>1642</v>
      </c>
      <c r="C6807" s="48" t="n">
        <v>46151</v>
      </c>
      <c r="D6807" s="47" t="s">
        <v>74</v>
      </c>
      <c r="E6807" s="47" t="s">
        <v>65</v>
      </c>
      <c r="F6807" s="47" t="s">
        <v>2284</v>
      </c>
      <c r="G6807" s="47" t="s">
        <v>97</v>
      </c>
      <c r="H6807" s="47" t="s">
        <v>2232</v>
      </c>
      <c r="I6807" s="47" t="n">
        <v>3</v>
      </c>
    </row>
    <row r="6808" customFormat="false" ht="15" hidden="false" customHeight="false" outlineLevel="0" collapsed="false">
      <c r="A6808" s="47" t="s">
        <v>9049</v>
      </c>
      <c r="B6808" s="47" t="s">
        <v>1642</v>
      </c>
      <c r="C6808" s="48" t="n">
        <v>46151</v>
      </c>
      <c r="D6808" s="47" t="s">
        <v>74</v>
      </c>
      <c r="E6808" s="47" t="s">
        <v>65</v>
      </c>
      <c r="F6808" s="47" t="s">
        <v>2284</v>
      </c>
      <c r="G6808" s="47" t="s">
        <v>97</v>
      </c>
      <c r="H6808" s="47" t="s">
        <v>2232</v>
      </c>
      <c r="I6808" s="47" t="n">
        <v>4</v>
      </c>
    </row>
    <row r="6809" customFormat="false" ht="15" hidden="false" customHeight="false" outlineLevel="0" collapsed="false">
      <c r="A6809" s="47" t="s">
        <v>9050</v>
      </c>
      <c r="B6809" s="47" t="s">
        <v>1642</v>
      </c>
      <c r="C6809" s="48" t="n">
        <v>46151</v>
      </c>
      <c r="D6809" s="47" t="s">
        <v>74</v>
      </c>
      <c r="E6809" s="47" t="s">
        <v>65</v>
      </c>
      <c r="F6809" s="47" t="s">
        <v>2289</v>
      </c>
      <c r="G6809" s="47" t="s">
        <v>97</v>
      </c>
      <c r="H6809" s="47" t="s">
        <v>2232</v>
      </c>
      <c r="I6809" s="47" t="n">
        <v>5</v>
      </c>
    </row>
    <row r="6810" customFormat="false" ht="15" hidden="false" customHeight="false" outlineLevel="0" collapsed="false">
      <c r="A6810" s="47" t="s">
        <v>9051</v>
      </c>
      <c r="B6810" s="47" t="s">
        <v>1642</v>
      </c>
      <c r="C6810" s="48" t="n">
        <v>46151</v>
      </c>
      <c r="D6810" s="47" t="s">
        <v>74</v>
      </c>
      <c r="E6810" s="47" t="s">
        <v>65</v>
      </c>
      <c r="F6810" s="47" t="s">
        <v>2284</v>
      </c>
      <c r="G6810" s="47" t="s">
        <v>97</v>
      </c>
      <c r="H6810" s="47" t="s">
        <v>2232</v>
      </c>
      <c r="I6810" s="47" t="n">
        <v>2</v>
      </c>
    </row>
    <row r="6811" customFormat="false" ht="15" hidden="false" customHeight="false" outlineLevel="0" collapsed="false">
      <c r="A6811" s="47" t="s">
        <v>9052</v>
      </c>
      <c r="B6811" s="47" t="s">
        <v>1642</v>
      </c>
      <c r="C6811" s="48" t="n">
        <v>46151</v>
      </c>
      <c r="D6811" s="47" t="s">
        <v>74</v>
      </c>
      <c r="E6811" s="47" t="s">
        <v>65</v>
      </c>
      <c r="F6811" s="47" t="s">
        <v>2284</v>
      </c>
      <c r="G6811" s="47" t="s">
        <v>97</v>
      </c>
      <c r="H6811" s="47" t="s">
        <v>2232</v>
      </c>
      <c r="I6811" s="47" t="n">
        <v>4</v>
      </c>
    </row>
    <row r="6812" customFormat="false" ht="15" hidden="false" customHeight="false" outlineLevel="0" collapsed="false">
      <c r="A6812" s="47" t="s">
        <v>9053</v>
      </c>
      <c r="B6812" s="47" t="s">
        <v>1642</v>
      </c>
      <c r="C6812" s="48" t="n">
        <v>46151</v>
      </c>
      <c r="D6812" s="47" t="s">
        <v>74</v>
      </c>
      <c r="E6812" s="47" t="s">
        <v>65</v>
      </c>
      <c r="F6812" s="47" t="s">
        <v>2289</v>
      </c>
      <c r="G6812" s="47" t="s">
        <v>97</v>
      </c>
      <c r="H6812" s="47" t="s">
        <v>2232</v>
      </c>
      <c r="I6812" s="47" t="n">
        <v>6</v>
      </c>
    </row>
    <row r="6813" customFormat="false" ht="15" hidden="false" customHeight="false" outlineLevel="0" collapsed="false">
      <c r="A6813" s="47" t="s">
        <v>9054</v>
      </c>
      <c r="B6813" s="47" t="s">
        <v>1643</v>
      </c>
      <c r="C6813" s="48" t="n">
        <v>46151</v>
      </c>
      <c r="D6813" s="47" t="s">
        <v>75</v>
      </c>
      <c r="E6813" s="47" t="s">
        <v>65</v>
      </c>
      <c r="F6813" s="47" t="s">
        <v>2289</v>
      </c>
      <c r="G6813" s="47" t="s">
        <v>97</v>
      </c>
      <c r="H6813" s="47" t="s">
        <v>2232</v>
      </c>
      <c r="I6813" s="47" t="n">
        <v>2</v>
      </c>
    </row>
    <row r="6814" customFormat="false" ht="15" hidden="false" customHeight="false" outlineLevel="0" collapsed="false">
      <c r="A6814" s="47" t="s">
        <v>9055</v>
      </c>
      <c r="B6814" s="47" t="s">
        <v>1643</v>
      </c>
      <c r="C6814" s="48" t="n">
        <v>46151</v>
      </c>
      <c r="D6814" s="47" t="s">
        <v>75</v>
      </c>
      <c r="E6814" s="47" t="s">
        <v>65</v>
      </c>
      <c r="F6814" s="47" t="s">
        <v>2284</v>
      </c>
      <c r="G6814" s="47" t="s">
        <v>97</v>
      </c>
      <c r="H6814" s="47" t="s">
        <v>2232</v>
      </c>
      <c r="I6814" s="47" t="n">
        <v>3</v>
      </c>
    </row>
    <row r="6815" customFormat="false" ht="15" hidden="false" customHeight="false" outlineLevel="0" collapsed="false">
      <c r="A6815" s="47" t="s">
        <v>9056</v>
      </c>
      <c r="B6815" s="47" t="s">
        <v>1643</v>
      </c>
      <c r="C6815" s="48" t="n">
        <v>46151</v>
      </c>
      <c r="D6815" s="47" t="s">
        <v>75</v>
      </c>
      <c r="E6815" s="47" t="s">
        <v>65</v>
      </c>
      <c r="F6815" s="47" t="s">
        <v>2289</v>
      </c>
      <c r="G6815" s="47" t="s">
        <v>97</v>
      </c>
      <c r="H6815" s="47" t="s">
        <v>2232</v>
      </c>
      <c r="I6815" s="47" t="n">
        <v>2</v>
      </c>
    </row>
    <row r="6816" customFormat="false" ht="15" hidden="false" customHeight="false" outlineLevel="0" collapsed="false">
      <c r="A6816" s="47" t="s">
        <v>9057</v>
      </c>
      <c r="B6816" s="47" t="s">
        <v>1643</v>
      </c>
      <c r="C6816" s="48" t="n">
        <v>46151</v>
      </c>
      <c r="D6816" s="47" t="s">
        <v>75</v>
      </c>
      <c r="E6816" s="47" t="s">
        <v>65</v>
      </c>
      <c r="F6816" s="47" t="s">
        <v>2289</v>
      </c>
      <c r="G6816" s="47" t="s">
        <v>97</v>
      </c>
      <c r="H6816" s="47" t="s">
        <v>2232</v>
      </c>
      <c r="I6816" s="47" t="n">
        <v>2</v>
      </c>
    </row>
    <row r="6817" customFormat="false" ht="15" hidden="false" customHeight="false" outlineLevel="0" collapsed="false">
      <c r="A6817" s="47" t="s">
        <v>9058</v>
      </c>
      <c r="B6817" s="47" t="s">
        <v>1643</v>
      </c>
      <c r="C6817" s="48" t="n">
        <v>46151</v>
      </c>
      <c r="D6817" s="47" t="s">
        <v>75</v>
      </c>
      <c r="E6817" s="47" t="s">
        <v>65</v>
      </c>
      <c r="F6817" s="47" t="s">
        <v>2289</v>
      </c>
      <c r="G6817" s="47" t="s">
        <v>97</v>
      </c>
      <c r="H6817" s="47" t="s">
        <v>2232</v>
      </c>
      <c r="I6817" s="47" t="n">
        <v>4</v>
      </c>
    </row>
    <row r="6818" customFormat="false" ht="15" hidden="false" customHeight="false" outlineLevel="0" collapsed="false">
      <c r="A6818" s="47" t="s">
        <v>9059</v>
      </c>
      <c r="B6818" s="47" t="s">
        <v>1643</v>
      </c>
      <c r="C6818" s="48" t="n">
        <v>46151</v>
      </c>
      <c r="D6818" s="47" t="s">
        <v>75</v>
      </c>
      <c r="E6818" s="47" t="s">
        <v>65</v>
      </c>
      <c r="F6818" s="47" t="s">
        <v>2284</v>
      </c>
      <c r="G6818" s="47" t="s">
        <v>97</v>
      </c>
      <c r="H6818" s="47" t="s">
        <v>2232</v>
      </c>
      <c r="I6818" s="47" t="n">
        <v>5</v>
      </c>
    </row>
    <row r="6819" customFormat="false" ht="15" hidden="false" customHeight="false" outlineLevel="0" collapsed="false">
      <c r="A6819" s="47" t="s">
        <v>9060</v>
      </c>
      <c r="B6819" s="47" t="s">
        <v>1644</v>
      </c>
      <c r="C6819" s="48" t="n">
        <v>46153</v>
      </c>
      <c r="D6819" s="47" t="s">
        <v>73</v>
      </c>
      <c r="E6819" s="47" t="s">
        <v>62</v>
      </c>
      <c r="F6819" s="47" t="s">
        <v>2317</v>
      </c>
      <c r="G6819" s="47" t="s">
        <v>97</v>
      </c>
      <c r="H6819" s="47" t="s">
        <v>2232</v>
      </c>
      <c r="I6819" s="47" t="n">
        <v>7</v>
      </c>
    </row>
    <row r="6820" customFormat="false" ht="15" hidden="false" customHeight="false" outlineLevel="0" collapsed="false">
      <c r="A6820" s="47" t="s">
        <v>9061</v>
      </c>
      <c r="B6820" s="47" t="s">
        <v>1644</v>
      </c>
      <c r="C6820" s="48" t="n">
        <v>46153</v>
      </c>
      <c r="D6820" s="47" t="s">
        <v>73</v>
      </c>
      <c r="E6820" s="47" t="s">
        <v>62</v>
      </c>
      <c r="F6820" s="47" t="s">
        <v>2228</v>
      </c>
      <c r="G6820" s="47" t="s">
        <v>97</v>
      </c>
      <c r="H6820" s="47" t="s">
        <v>2232</v>
      </c>
      <c r="I6820" s="47" t="n">
        <v>7</v>
      </c>
    </row>
    <row r="6821" customFormat="false" ht="15" hidden="false" customHeight="false" outlineLevel="0" collapsed="false">
      <c r="A6821" s="47" t="s">
        <v>9062</v>
      </c>
      <c r="B6821" s="47" t="s">
        <v>1644</v>
      </c>
      <c r="C6821" s="48" t="n">
        <v>46153</v>
      </c>
      <c r="D6821" s="47" t="s">
        <v>73</v>
      </c>
      <c r="E6821" s="47" t="s">
        <v>62</v>
      </c>
      <c r="F6821" s="47" t="s">
        <v>2228</v>
      </c>
      <c r="G6821" s="47" t="s">
        <v>97</v>
      </c>
      <c r="H6821" s="47" t="s">
        <v>2232</v>
      </c>
      <c r="I6821" s="47" t="n">
        <v>5</v>
      </c>
    </row>
    <row r="6822" customFormat="false" ht="15" hidden="false" customHeight="false" outlineLevel="0" collapsed="false">
      <c r="A6822" s="47" t="s">
        <v>9063</v>
      </c>
      <c r="B6822" s="47" t="s">
        <v>1645</v>
      </c>
      <c r="C6822" s="48" t="n">
        <v>46153</v>
      </c>
      <c r="D6822" s="47" t="s">
        <v>74</v>
      </c>
      <c r="E6822" s="47" t="s">
        <v>62</v>
      </c>
      <c r="F6822" s="47" t="s">
        <v>2228</v>
      </c>
      <c r="G6822" s="47" t="s">
        <v>97</v>
      </c>
      <c r="H6822" s="47" t="s">
        <v>2232</v>
      </c>
      <c r="I6822" s="47" t="n">
        <v>7</v>
      </c>
    </row>
    <row r="6823" customFormat="false" ht="15" hidden="false" customHeight="false" outlineLevel="0" collapsed="false">
      <c r="A6823" s="47" t="s">
        <v>9064</v>
      </c>
      <c r="B6823" s="47" t="s">
        <v>1645</v>
      </c>
      <c r="C6823" s="48" t="n">
        <v>46153</v>
      </c>
      <c r="D6823" s="47" t="s">
        <v>74</v>
      </c>
      <c r="E6823" s="47" t="s">
        <v>62</v>
      </c>
      <c r="F6823" s="47" t="s">
        <v>2228</v>
      </c>
      <c r="G6823" s="47" t="s">
        <v>97</v>
      </c>
      <c r="H6823" s="47" t="s">
        <v>2232</v>
      </c>
      <c r="I6823" s="47" t="n">
        <v>5</v>
      </c>
    </row>
    <row r="6824" customFormat="false" ht="15" hidden="false" customHeight="false" outlineLevel="0" collapsed="false">
      <c r="A6824" s="47" t="s">
        <v>9065</v>
      </c>
      <c r="B6824" s="47" t="s">
        <v>1645</v>
      </c>
      <c r="C6824" s="48" t="n">
        <v>46153</v>
      </c>
      <c r="D6824" s="47" t="s">
        <v>74</v>
      </c>
      <c r="E6824" s="47" t="s">
        <v>62</v>
      </c>
      <c r="F6824" s="47" t="s">
        <v>2228</v>
      </c>
      <c r="G6824" s="47" t="s">
        <v>97</v>
      </c>
      <c r="H6824" s="47" t="s">
        <v>2232</v>
      </c>
      <c r="I6824" s="47" t="n">
        <v>5</v>
      </c>
    </row>
    <row r="6825" customFormat="false" ht="15" hidden="false" customHeight="false" outlineLevel="0" collapsed="false">
      <c r="A6825" s="47" t="s">
        <v>9066</v>
      </c>
      <c r="B6825" s="47" t="s">
        <v>1645</v>
      </c>
      <c r="C6825" s="48" t="n">
        <v>46153</v>
      </c>
      <c r="D6825" s="47" t="s">
        <v>74</v>
      </c>
      <c r="E6825" s="47" t="s">
        <v>62</v>
      </c>
      <c r="F6825" s="47" t="s">
        <v>2231</v>
      </c>
      <c r="G6825" s="47" t="s">
        <v>97</v>
      </c>
      <c r="H6825" s="47" t="s">
        <v>2232</v>
      </c>
      <c r="I6825" s="47" t="n">
        <v>5</v>
      </c>
    </row>
    <row r="6826" customFormat="false" ht="15" hidden="false" customHeight="false" outlineLevel="0" collapsed="false">
      <c r="A6826" s="47" t="s">
        <v>9067</v>
      </c>
      <c r="B6826" s="47" t="s">
        <v>1645</v>
      </c>
      <c r="C6826" s="48" t="n">
        <v>46153</v>
      </c>
      <c r="D6826" s="47" t="s">
        <v>74</v>
      </c>
      <c r="E6826" s="47" t="s">
        <v>62</v>
      </c>
      <c r="F6826" s="47" t="s">
        <v>2228</v>
      </c>
      <c r="G6826" s="47" t="s">
        <v>97</v>
      </c>
      <c r="H6826" s="47" t="s">
        <v>2232</v>
      </c>
      <c r="I6826" s="47" t="n">
        <v>3</v>
      </c>
    </row>
    <row r="6827" customFormat="false" ht="15" hidden="false" customHeight="false" outlineLevel="0" collapsed="false">
      <c r="A6827" s="47" t="s">
        <v>9068</v>
      </c>
      <c r="B6827" s="47" t="s">
        <v>1645</v>
      </c>
      <c r="C6827" s="48" t="n">
        <v>46153</v>
      </c>
      <c r="D6827" s="47" t="s">
        <v>74</v>
      </c>
      <c r="E6827" s="47" t="s">
        <v>62</v>
      </c>
      <c r="F6827" s="47" t="s">
        <v>2228</v>
      </c>
      <c r="G6827" s="47" t="s">
        <v>97</v>
      </c>
      <c r="H6827" s="47" t="s">
        <v>2232</v>
      </c>
      <c r="I6827" s="47" t="n">
        <v>4</v>
      </c>
    </row>
    <row r="6828" customFormat="false" ht="15" hidden="false" customHeight="false" outlineLevel="0" collapsed="false">
      <c r="A6828" s="47" t="s">
        <v>9069</v>
      </c>
      <c r="B6828" s="47" t="s">
        <v>1645</v>
      </c>
      <c r="C6828" s="48" t="n">
        <v>46153</v>
      </c>
      <c r="D6828" s="47" t="s">
        <v>74</v>
      </c>
      <c r="E6828" s="47" t="s">
        <v>62</v>
      </c>
      <c r="F6828" s="47" t="s">
        <v>2228</v>
      </c>
      <c r="G6828" s="47" t="s">
        <v>97</v>
      </c>
      <c r="H6828" s="47" t="s">
        <v>2232</v>
      </c>
      <c r="I6828" s="47" t="n">
        <v>6</v>
      </c>
    </row>
    <row r="6829" customFormat="false" ht="15" hidden="false" customHeight="false" outlineLevel="0" collapsed="false">
      <c r="A6829" s="47" t="s">
        <v>9070</v>
      </c>
      <c r="B6829" s="47" t="s">
        <v>1646</v>
      </c>
      <c r="C6829" s="48" t="n">
        <v>46153</v>
      </c>
      <c r="D6829" s="47" t="s">
        <v>75</v>
      </c>
      <c r="E6829" s="47" t="s">
        <v>62</v>
      </c>
      <c r="F6829" s="47" t="s">
        <v>2231</v>
      </c>
      <c r="G6829" s="47" t="s">
        <v>93</v>
      </c>
      <c r="H6829" s="47" t="s">
        <v>2253</v>
      </c>
      <c r="I6829" s="47" t="n">
        <v>20</v>
      </c>
    </row>
    <row r="6830" customFormat="false" ht="15" hidden="false" customHeight="false" outlineLevel="0" collapsed="false">
      <c r="A6830" s="47" t="s">
        <v>9071</v>
      </c>
      <c r="B6830" s="47" t="s">
        <v>1646</v>
      </c>
      <c r="C6830" s="48" t="n">
        <v>46153</v>
      </c>
      <c r="D6830" s="47" t="s">
        <v>75</v>
      </c>
      <c r="E6830" s="47" t="s">
        <v>62</v>
      </c>
      <c r="F6830" s="47" t="s">
        <v>2228</v>
      </c>
      <c r="G6830" s="47" t="s">
        <v>97</v>
      </c>
      <c r="H6830" s="47" t="s">
        <v>2232</v>
      </c>
      <c r="I6830" s="47" t="n">
        <v>7</v>
      </c>
    </row>
    <row r="6831" customFormat="false" ht="15" hidden="false" customHeight="false" outlineLevel="0" collapsed="false">
      <c r="A6831" s="47" t="s">
        <v>9072</v>
      </c>
      <c r="B6831" s="47" t="s">
        <v>1646</v>
      </c>
      <c r="C6831" s="48" t="n">
        <v>46153</v>
      </c>
      <c r="D6831" s="47" t="s">
        <v>75</v>
      </c>
      <c r="E6831" s="47" t="s">
        <v>62</v>
      </c>
      <c r="F6831" s="47" t="s">
        <v>2317</v>
      </c>
      <c r="G6831" s="47" t="s">
        <v>97</v>
      </c>
      <c r="H6831" s="47" t="s">
        <v>2232</v>
      </c>
      <c r="I6831" s="47" t="n">
        <v>2</v>
      </c>
    </row>
    <row r="6832" customFormat="false" ht="15" hidden="false" customHeight="false" outlineLevel="0" collapsed="false">
      <c r="A6832" s="47" t="s">
        <v>9073</v>
      </c>
      <c r="B6832" s="47" t="s">
        <v>1646</v>
      </c>
      <c r="C6832" s="48" t="n">
        <v>46153</v>
      </c>
      <c r="D6832" s="47" t="s">
        <v>75</v>
      </c>
      <c r="E6832" s="47" t="s">
        <v>62</v>
      </c>
      <c r="F6832" s="47" t="s">
        <v>2231</v>
      </c>
      <c r="G6832" s="47" t="s">
        <v>97</v>
      </c>
      <c r="H6832" s="47" t="s">
        <v>2232</v>
      </c>
      <c r="I6832" s="47" t="n">
        <v>2</v>
      </c>
    </row>
    <row r="6833" customFormat="false" ht="15" hidden="false" customHeight="false" outlineLevel="0" collapsed="false">
      <c r="A6833" s="47" t="s">
        <v>9074</v>
      </c>
      <c r="B6833" s="47" t="s">
        <v>1647</v>
      </c>
      <c r="C6833" s="48" t="n">
        <v>46153</v>
      </c>
      <c r="D6833" s="47" t="s">
        <v>73</v>
      </c>
      <c r="E6833" s="47" t="s">
        <v>63</v>
      </c>
      <c r="F6833" s="47" t="s">
        <v>2255</v>
      </c>
      <c r="G6833" s="47" t="s">
        <v>95</v>
      </c>
      <c r="H6833" s="47" t="s">
        <v>2245</v>
      </c>
      <c r="I6833" s="47" t="n">
        <v>91</v>
      </c>
    </row>
    <row r="6834" customFormat="false" ht="15" hidden="false" customHeight="false" outlineLevel="0" collapsed="false">
      <c r="A6834" s="47" t="s">
        <v>9075</v>
      </c>
      <c r="B6834" s="47" t="s">
        <v>1647</v>
      </c>
      <c r="C6834" s="48" t="n">
        <v>46153</v>
      </c>
      <c r="D6834" s="47" t="s">
        <v>73</v>
      </c>
      <c r="E6834" s="47" t="s">
        <v>63</v>
      </c>
      <c r="F6834" s="47" t="s">
        <v>2252</v>
      </c>
      <c r="G6834" s="47" t="s">
        <v>96</v>
      </c>
      <c r="H6834" s="47" t="s">
        <v>2270</v>
      </c>
      <c r="I6834" s="47" t="n">
        <v>14</v>
      </c>
    </row>
    <row r="6835" customFormat="false" ht="15" hidden="false" customHeight="false" outlineLevel="0" collapsed="false">
      <c r="A6835" s="47" t="s">
        <v>9076</v>
      </c>
      <c r="B6835" s="47" t="s">
        <v>1647</v>
      </c>
      <c r="C6835" s="48" t="n">
        <v>46153</v>
      </c>
      <c r="D6835" s="47" t="s">
        <v>73</v>
      </c>
      <c r="E6835" s="47" t="s">
        <v>63</v>
      </c>
      <c r="F6835" s="47" t="s">
        <v>2255</v>
      </c>
      <c r="G6835" s="47" t="s">
        <v>97</v>
      </c>
      <c r="H6835" s="47" t="s">
        <v>2232</v>
      </c>
      <c r="I6835" s="47" t="n">
        <v>7</v>
      </c>
    </row>
    <row r="6836" customFormat="false" ht="15" hidden="false" customHeight="false" outlineLevel="0" collapsed="false">
      <c r="A6836" s="47" t="s">
        <v>9077</v>
      </c>
      <c r="B6836" s="47" t="s">
        <v>1647</v>
      </c>
      <c r="C6836" s="48" t="n">
        <v>46153</v>
      </c>
      <c r="D6836" s="47" t="s">
        <v>73</v>
      </c>
      <c r="E6836" s="47" t="s">
        <v>63</v>
      </c>
      <c r="F6836" s="47" t="s">
        <v>2255</v>
      </c>
      <c r="G6836" s="47" t="s">
        <v>97</v>
      </c>
      <c r="H6836" s="47" t="s">
        <v>2232</v>
      </c>
      <c r="I6836" s="47" t="n">
        <v>2</v>
      </c>
    </row>
    <row r="6837" customFormat="false" ht="15" hidden="false" customHeight="false" outlineLevel="0" collapsed="false">
      <c r="A6837" s="47" t="s">
        <v>9078</v>
      </c>
      <c r="B6837" s="47" t="s">
        <v>1647</v>
      </c>
      <c r="C6837" s="48" t="n">
        <v>46153</v>
      </c>
      <c r="D6837" s="47" t="s">
        <v>73</v>
      </c>
      <c r="E6837" s="47" t="s">
        <v>63</v>
      </c>
      <c r="F6837" s="47" t="s">
        <v>2255</v>
      </c>
      <c r="G6837" s="47" t="s">
        <v>97</v>
      </c>
      <c r="H6837" s="47" t="s">
        <v>2232</v>
      </c>
      <c r="I6837" s="47" t="n">
        <v>7</v>
      </c>
    </row>
    <row r="6838" customFormat="false" ht="15" hidden="false" customHeight="false" outlineLevel="0" collapsed="false">
      <c r="A6838" s="47" t="s">
        <v>9079</v>
      </c>
      <c r="B6838" s="47" t="s">
        <v>1647</v>
      </c>
      <c r="C6838" s="48" t="n">
        <v>46153</v>
      </c>
      <c r="D6838" s="47" t="s">
        <v>73</v>
      </c>
      <c r="E6838" s="47" t="s">
        <v>63</v>
      </c>
      <c r="F6838" s="47" t="s">
        <v>2260</v>
      </c>
      <c r="G6838" s="47" t="s">
        <v>97</v>
      </c>
      <c r="H6838" s="47" t="s">
        <v>2232</v>
      </c>
      <c r="I6838" s="47" t="n">
        <v>2</v>
      </c>
    </row>
    <row r="6839" customFormat="false" ht="15" hidden="false" customHeight="false" outlineLevel="0" collapsed="false">
      <c r="A6839" s="47" t="s">
        <v>9080</v>
      </c>
      <c r="B6839" s="47" t="s">
        <v>1647</v>
      </c>
      <c r="C6839" s="48" t="n">
        <v>46153</v>
      </c>
      <c r="D6839" s="47" t="s">
        <v>73</v>
      </c>
      <c r="E6839" s="47" t="s">
        <v>63</v>
      </c>
      <c r="F6839" s="47" t="s">
        <v>2252</v>
      </c>
      <c r="G6839" s="47" t="s">
        <v>97</v>
      </c>
      <c r="H6839" s="47" t="s">
        <v>2232</v>
      </c>
      <c r="I6839" s="47" t="n">
        <v>6</v>
      </c>
    </row>
    <row r="6840" customFormat="false" ht="15" hidden="false" customHeight="false" outlineLevel="0" collapsed="false">
      <c r="A6840" s="47" t="s">
        <v>9081</v>
      </c>
      <c r="B6840" s="47" t="s">
        <v>1649</v>
      </c>
      <c r="C6840" s="48" t="n">
        <v>46153</v>
      </c>
      <c r="D6840" s="47" t="s">
        <v>74</v>
      </c>
      <c r="E6840" s="47" t="s">
        <v>63</v>
      </c>
      <c r="F6840" s="47" t="s">
        <v>2255</v>
      </c>
      <c r="G6840" s="47" t="s">
        <v>97</v>
      </c>
      <c r="H6840" s="47" t="s">
        <v>2232</v>
      </c>
      <c r="I6840" s="47" t="n">
        <v>7</v>
      </c>
    </row>
    <row r="6841" customFormat="false" ht="15" hidden="false" customHeight="false" outlineLevel="0" collapsed="false">
      <c r="A6841" s="47" t="s">
        <v>9082</v>
      </c>
      <c r="B6841" s="47" t="s">
        <v>1649</v>
      </c>
      <c r="C6841" s="48" t="n">
        <v>46153</v>
      </c>
      <c r="D6841" s="47" t="s">
        <v>74</v>
      </c>
      <c r="E6841" s="47" t="s">
        <v>63</v>
      </c>
      <c r="F6841" s="47" t="s">
        <v>2255</v>
      </c>
      <c r="G6841" s="47" t="s">
        <v>97</v>
      </c>
      <c r="H6841" s="47" t="s">
        <v>2232</v>
      </c>
      <c r="I6841" s="47" t="n">
        <v>6</v>
      </c>
    </row>
    <row r="6842" customFormat="false" ht="15" hidden="false" customHeight="false" outlineLevel="0" collapsed="false">
      <c r="A6842" s="47" t="s">
        <v>9083</v>
      </c>
      <c r="B6842" s="47" t="s">
        <v>1649</v>
      </c>
      <c r="C6842" s="48" t="n">
        <v>46153</v>
      </c>
      <c r="D6842" s="47" t="s">
        <v>74</v>
      </c>
      <c r="E6842" s="47" t="s">
        <v>63</v>
      </c>
      <c r="F6842" s="47" t="s">
        <v>2255</v>
      </c>
      <c r="G6842" s="47" t="s">
        <v>97</v>
      </c>
      <c r="H6842" s="47" t="s">
        <v>2232</v>
      </c>
      <c r="I6842" s="47" t="n">
        <v>7</v>
      </c>
    </row>
    <row r="6843" customFormat="false" ht="15" hidden="false" customHeight="false" outlineLevel="0" collapsed="false">
      <c r="A6843" s="47" t="s">
        <v>9084</v>
      </c>
      <c r="B6843" s="47" t="s">
        <v>1649</v>
      </c>
      <c r="C6843" s="48" t="n">
        <v>46153</v>
      </c>
      <c r="D6843" s="47" t="s">
        <v>74</v>
      </c>
      <c r="E6843" s="47" t="s">
        <v>63</v>
      </c>
      <c r="F6843" s="47" t="s">
        <v>2252</v>
      </c>
      <c r="G6843" s="47" t="s">
        <v>97</v>
      </c>
      <c r="H6843" s="47" t="s">
        <v>2232</v>
      </c>
      <c r="I6843" s="47" t="n">
        <v>5</v>
      </c>
    </row>
    <row r="6844" customFormat="false" ht="15" hidden="false" customHeight="false" outlineLevel="0" collapsed="false">
      <c r="A6844" s="47" t="s">
        <v>9085</v>
      </c>
      <c r="B6844" s="47" t="s">
        <v>1649</v>
      </c>
      <c r="C6844" s="48" t="n">
        <v>46153</v>
      </c>
      <c r="D6844" s="47" t="s">
        <v>74</v>
      </c>
      <c r="E6844" s="47" t="s">
        <v>63</v>
      </c>
      <c r="F6844" s="47" t="s">
        <v>2255</v>
      </c>
      <c r="G6844" s="47" t="s">
        <v>97</v>
      </c>
      <c r="H6844" s="47" t="s">
        <v>2232</v>
      </c>
      <c r="I6844" s="47" t="n">
        <v>3</v>
      </c>
    </row>
    <row r="6845" customFormat="false" ht="15" hidden="false" customHeight="false" outlineLevel="0" collapsed="false">
      <c r="A6845" s="47" t="s">
        <v>9086</v>
      </c>
      <c r="B6845" s="47" t="s">
        <v>1649</v>
      </c>
      <c r="C6845" s="48" t="n">
        <v>46153</v>
      </c>
      <c r="D6845" s="47" t="s">
        <v>74</v>
      </c>
      <c r="E6845" s="47" t="s">
        <v>63</v>
      </c>
      <c r="F6845" s="47" t="s">
        <v>2260</v>
      </c>
      <c r="G6845" s="47" t="s">
        <v>97</v>
      </c>
      <c r="H6845" s="47" t="s">
        <v>2232</v>
      </c>
      <c r="I6845" s="47" t="n">
        <v>6</v>
      </c>
    </row>
    <row r="6846" customFormat="false" ht="15" hidden="false" customHeight="false" outlineLevel="0" collapsed="false">
      <c r="A6846" s="47" t="s">
        <v>9087</v>
      </c>
      <c r="B6846" s="47" t="s">
        <v>1650</v>
      </c>
      <c r="C6846" s="48" t="n">
        <v>46153</v>
      </c>
      <c r="D6846" s="47" t="s">
        <v>75</v>
      </c>
      <c r="E6846" s="47" t="s">
        <v>63</v>
      </c>
      <c r="F6846" s="47" t="s">
        <v>2252</v>
      </c>
      <c r="G6846" s="47" t="s">
        <v>93</v>
      </c>
      <c r="H6846" s="47" t="s">
        <v>2253</v>
      </c>
      <c r="I6846" s="47" t="n">
        <v>31</v>
      </c>
    </row>
    <row r="6847" customFormat="false" ht="15" hidden="false" customHeight="false" outlineLevel="0" collapsed="false">
      <c r="A6847" s="47" t="s">
        <v>9088</v>
      </c>
      <c r="B6847" s="47" t="s">
        <v>1650</v>
      </c>
      <c r="C6847" s="48" t="n">
        <v>46153</v>
      </c>
      <c r="D6847" s="47" t="s">
        <v>75</v>
      </c>
      <c r="E6847" s="47" t="s">
        <v>63</v>
      </c>
      <c r="F6847" s="47" t="s">
        <v>2252</v>
      </c>
      <c r="G6847" s="47" t="s">
        <v>97</v>
      </c>
      <c r="H6847" s="47" t="s">
        <v>2232</v>
      </c>
      <c r="I6847" s="47" t="n">
        <v>3</v>
      </c>
    </row>
    <row r="6848" customFormat="false" ht="15" hidden="false" customHeight="false" outlineLevel="0" collapsed="false">
      <c r="A6848" s="47" t="s">
        <v>9089</v>
      </c>
      <c r="B6848" s="47" t="s">
        <v>1650</v>
      </c>
      <c r="C6848" s="48" t="n">
        <v>46153</v>
      </c>
      <c r="D6848" s="47" t="s">
        <v>75</v>
      </c>
      <c r="E6848" s="47" t="s">
        <v>63</v>
      </c>
      <c r="F6848" s="47" t="s">
        <v>2252</v>
      </c>
      <c r="G6848" s="47" t="s">
        <v>97</v>
      </c>
      <c r="H6848" s="47" t="s">
        <v>2232</v>
      </c>
      <c r="I6848" s="47" t="n">
        <v>7</v>
      </c>
    </row>
    <row r="6849" customFormat="false" ht="15" hidden="false" customHeight="false" outlineLevel="0" collapsed="false">
      <c r="A6849" s="47" t="s">
        <v>9090</v>
      </c>
      <c r="B6849" s="47" t="s">
        <v>1650</v>
      </c>
      <c r="C6849" s="48" t="n">
        <v>46153</v>
      </c>
      <c r="D6849" s="47" t="s">
        <v>75</v>
      </c>
      <c r="E6849" s="47" t="s">
        <v>63</v>
      </c>
      <c r="F6849" s="47" t="s">
        <v>2255</v>
      </c>
      <c r="G6849" s="47" t="s">
        <v>97</v>
      </c>
      <c r="H6849" s="47" t="s">
        <v>2232</v>
      </c>
      <c r="I6849" s="47" t="n">
        <v>2</v>
      </c>
    </row>
    <row r="6850" customFormat="false" ht="15" hidden="false" customHeight="false" outlineLevel="0" collapsed="false">
      <c r="A6850" s="47" t="s">
        <v>9091</v>
      </c>
      <c r="B6850" s="47" t="s">
        <v>1650</v>
      </c>
      <c r="C6850" s="48" t="n">
        <v>46153</v>
      </c>
      <c r="D6850" s="47" t="s">
        <v>75</v>
      </c>
      <c r="E6850" s="47" t="s">
        <v>63</v>
      </c>
      <c r="F6850" s="47" t="s">
        <v>2255</v>
      </c>
      <c r="G6850" s="47" t="s">
        <v>97</v>
      </c>
      <c r="H6850" s="47" t="s">
        <v>2232</v>
      </c>
      <c r="I6850" s="47" t="n">
        <v>6</v>
      </c>
    </row>
    <row r="6851" customFormat="false" ht="15" hidden="false" customHeight="false" outlineLevel="0" collapsed="false">
      <c r="A6851" s="47" t="s">
        <v>9092</v>
      </c>
      <c r="B6851" s="47" t="s">
        <v>1650</v>
      </c>
      <c r="C6851" s="48" t="n">
        <v>46153</v>
      </c>
      <c r="D6851" s="47" t="s">
        <v>75</v>
      </c>
      <c r="E6851" s="47" t="s">
        <v>63</v>
      </c>
      <c r="F6851" s="47" t="s">
        <v>2252</v>
      </c>
      <c r="G6851" s="47" t="s">
        <v>97</v>
      </c>
      <c r="H6851" s="47" t="s">
        <v>2232</v>
      </c>
      <c r="I6851" s="47" t="n">
        <v>4</v>
      </c>
    </row>
    <row r="6852" customFormat="false" ht="15" hidden="false" customHeight="false" outlineLevel="0" collapsed="false">
      <c r="A6852" s="47" t="s">
        <v>9093</v>
      </c>
      <c r="B6852" s="47" t="s">
        <v>1651</v>
      </c>
      <c r="C6852" s="48" t="n">
        <v>46153</v>
      </c>
      <c r="D6852" s="47" t="s">
        <v>73</v>
      </c>
      <c r="E6852" s="47" t="s">
        <v>64</v>
      </c>
      <c r="F6852" s="47" t="s">
        <v>2278</v>
      </c>
      <c r="G6852" s="47" t="s">
        <v>97</v>
      </c>
      <c r="H6852" s="47" t="s">
        <v>2232</v>
      </c>
      <c r="I6852" s="47" t="n">
        <v>6</v>
      </c>
    </row>
    <row r="6853" customFormat="false" ht="15" hidden="false" customHeight="false" outlineLevel="0" collapsed="false">
      <c r="A6853" s="47" t="s">
        <v>9094</v>
      </c>
      <c r="B6853" s="47" t="s">
        <v>1651</v>
      </c>
      <c r="C6853" s="48" t="n">
        <v>46153</v>
      </c>
      <c r="D6853" s="47" t="s">
        <v>73</v>
      </c>
      <c r="E6853" s="47" t="s">
        <v>64</v>
      </c>
      <c r="F6853" s="47" t="s">
        <v>2278</v>
      </c>
      <c r="G6853" s="47" t="s">
        <v>97</v>
      </c>
      <c r="H6853" s="47" t="s">
        <v>2232</v>
      </c>
      <c r="I6853" s="47" t="n">
        <v>2</v>
      </c>
    </row>
    <row r="6854" customFormat="false" ht="15" hidden="false" customHeight="false" outlineLevel="0" collapsed="false">
      <c r="A6854" s="47" t="s">
        <v>9095</v>
      </c>
      <c r="B6854" s="47" t="s">
        <v>1653</v>
      </c>
      <c r="C6854" s="48" t="n">
        <v>46153</v>
      </c>
      <c r="D6854" s="47" t="s">
        <v>73</v>
      </c>
      <c r="E6854" s="47" t="s">
        <v>65</v>
      </c>
      <c r="F6854" s="47" t="s">
        <v>2289</v>
      </c>
      <c r="G6854" s="47" t="s">
        <v>93</v>
      </c>
      <c r="H6854" s="47" t="s">
        <v>2253</v>
      </c>
      <c r="I6854" s="47" t="n">
        <v>22</v>
      </c>
    </row>
    <row r="6855" customFormat="false" ht="15" hidden="false" customHeight="false" outlineLevel="0" collapsed="false">
      <c r="A6855" s="47" t="s">
        <v>9096</v>
      </c>
      <c r="B6855" s="47" t="s">
        <v>1653</v>
      </c>
      <c r="C6855" s="48" t="n">
        <v>46153</v>
      </c>
      <c r="D6855" s="47" t="s">
        <v>73</v>
      </c>
      <c r="E6855" s="47" t="s">
        <v>65</v>
      </c>
      <c r="F6855" s="47" t="s">
        <v>2284</v>
      </c>
      <c r="G6855" s="47" t="s">
        <v>94</v>
      </c>
      <c r="H6855" s="47" t="s">
        <v>2229</v>
      </c>
      <c r="I6855" s="47" t="n">
        <v>56</v>
      </c>
    </row>
    <row r="6856" customFormat="false" ht="15" hidden="false" customHeight="false" outlineLevel="0" collapsed="false">
      <c r="A6856" s="47" t="s">
        <v>9097</v>
      </c>
      <c r="B6856" s="47" t="s">
        <v>1653</v>
      </c>
      <c r="C6856" s="48" t="n">
        <v>46153</v>
      </c>
      <c r="D6856" s="47" t="s">
        <v>73</v>
      </c>
      <c r="E6856" s="47" t="s">
        <v>65</v>
      </c>
      <c r="F6856" s="47" t="s">
        <v>2284</v>
      </c>
      <c r="G6856" s="47" t="s">
        <v>95</v>
      </c>
      <c r="H6856" s="47" t="s">
        <v>2245</v>
      </c>
      <c r="I6856" s="47" t="n">
        <v>64</v>
      </c>
    </row>
    <row r="6857" customFormat="false" ht="15" hidden="false" customHeight="false" outlineLevel="0" collapsed="false">
      <c r="A6857" s="47" t="s">
        <v>9098</v>
      </c>
      <c r="B6857" s="47" t="s">
        <v>1653</v>
      </c>
      <c r="C6857" s="48" t="n">
        <v>46153</v>
      </c>
      <c r="D6857" s="47" t="s">
        <v>73</v>
      </c>
      <c r="E6857" s="47" t="s">
        <v>65</v>
      </c>
      <c r="F6857" s="47" t="s">
        <v>2284</v>
      </c>
      <c r="G6857" s="47" t="s">
        <v>95</v>
      </c>
      <c r="H6857" s="47" t="s">
        <v>2245</v>
      </c>
      <c r="I6857" s="47" t="n">
        <v>11</v>
      </c>
    </row>
    <row r="6858" customFormat="false" ht="15" hidden="false" customHeight="false" outlineLevel="0" collapsed="false">
      <c r="A6858" s="47" t="s">
        <v>9099</v>
      </c>
      <c r="B6858" s="47" t="s">
        <v>1653</v>
      </c>
      <c r="C6858" s="48" t="n">
        <v>46153</v>
      </c>
      <c r="D6858" s="47" t="s">
        <v>73</v>
      </c>
      <c r="E6858" s="47" t="s">
        <v>65</v>
      </c>
      <c r="F6858" s="47" t="s">
        <v>2284</v>
      </c>
      <c r="G6858" s="47" t="s">
        <v>97</v>
      </c>
      <c r="H6858" s="47" t="s">
        <v>2232</v>
      </c>
      <c r="I6858" s="47" t="n">
        <v>5</v>
      </c>
    </row>
    <row r="6859" customFormat="false" ht="15" hidden="false" customHeight="false" outlineLevel="0" collapsed="false">
      <c r="A6859" s="47" t="s">
        <v>9100</v>
      </c>
      <c r="B6859" s="47" t="s">
        <v>1653</v>
      </c>
      <c r="C6859" s="48" t="n">
        <v>46153</v>
      </c>
      <c r="D6859" s="47" t="s">
        <v>73</v>
      </c>
      <c r="E6859" s="47" t="s">
        <v>65</v>
      </c>
      <c r="F6859" s="47" t="s">
        <v>2284</v>
      </c>
      <c r="G6859" s="47" t="s">
        <v>97</v>
      </c>
      <c r="H6859" s="47" t="s">
        <v>2232</v>
      </c>
      <c r="I6859" s="47" t="n">
        <v>2</v>
      </c>
    </row>
    <row r="6860" customFormat="false" ht="15" hidden="false" customHeight="false" outlineLevel="0" collapsed="false">
      <c r="A6860" s="47" t="s">
        <v>9101</v>
      </c>
      <c r="B6860" s="47" t="s">
        <v>1653</v>
      </c>
      <c r="C6860" s="48" t="n">
        <v>46153</v>
      </c>
      <c r="D6860" s="47" t="s">
        <v>73</v>
      </c>
      <c r="E6860" s="47" t="s">
        <v>65</v>
      </c>
      <c r="F6860" s="47" t="s">
        <v>2284</v>
      </c>
      <c r="G6860" s="47" t="s">
        <v>97</v>
      </c>
      <c r="H6860" s="47" t="s">
        <v>2232</v>
      </c>
      <c r="I6860" s="47" t="n">
        <v>3</v>
      </c>
    </row>
    <row r="6861" customFormat="false" ht="15" hidden="false" customHeight="false" outlineLevel="0" collapsed="false">
      <c r="A6861" s="47" t="s">
        <v>9102</v>
      </c>
      <c r="B6861" s="47" t="s">
        <v>1653</v>
      </c>
      <c r="C6861" s="48" t="n">
        <v>46153</v>
      </c>
      <c r="D6861" s="47" t="s">
        <v>73</v>
      </c>
      <c r="E6861" s="47" t="s">
        <v>65</v>
      </c>
      <c r="F6861" s="47" t="s">
        <v>2289</v>
      </c>
      <c r="G6861" s="47" t="s">
        <v>97</v>
      </c>
      <c r="H6861" s="47" t="s">
        <v>2232</v>
      </c>
      <c r="I6861" s="47" t="n">
        <v>4</v>
      </c>
    </row>
    <row r="6862" customFormat="false" ht="15" hidden="false" customHeight="false" outlineLevel="0" collapsed="false">
      <c r="A6862" s="47" t="s">
        <v>9103</v>
      </c>
      <c r="B6862" s="47" t="s">
        <v>1653</v>
      </c>
      <c r="C6862" s="48" t="n">
        <v>46153</v>
      </c>
      <c r="D6862" s="47" t="s">
        <v>73</v>
      </c>
      <c r="E6862" s="47" t="s">
        <v>65</v>
      </c>
      <c r="F6862" s="47" t="s">
        <v>2284</v>
      </c>
      <c r="G6862" s="47" t="s">
        <v>97</v>
      </c>
      <c r="H6862" s="47" t="s">
        <v>2232</v>
      </c>
      <c r="I6862" s="47" t="n">
        <v>5</v>
      </c>
    </row>
    <row r="6863" customFormat="false" ht="15" hidden="false" customHeight="false" outlineLevel="0" collapsed="false">
      <c r="A6863" s="47" t="s">
        <v>9104</v>
      </c>
      <c r="B6863" s="47" t="s">
        <v>1653</v>
      </c>
      <c r="C6863" s="48" t="n">
        <v>46153</v>
      </c>
      <c r="D6863" s="47" t="s">
        <v>73</v>
      </c>
      <c r="E6863" s="47" t="s">
        <v>65</v>
      </c>
      <c r="F6863" s="47" t="s">
        <v>2289</v>
      </c>
      <c r="G6863" s="47" t="s">
        <v>97</v>
      </c>
      <c r="H6863" s="47" t="s">
        <v>2232</v>
      </c>
      <c r="I6863" s="47" t="n">
        <v>2</v>
      </c>
    </row>
    <row r="6864" customFormat="false" ht="15" hidden="false" customHeight="false" outlineLevel="0" collapsed="false">
      <c r="A6864" s="47" t="s">
        <v>9105</v>
      </c>
      <c r="B6864" s="47" t="s">
        <v>1653</v>
      </c>
      <c r="C6864" s="48" t="n">
        <v>46153</v>
      </c>
      <c r="D6864" s="47" t="s">
        <v>73</v>
      </c>
      <c r="E6864" s="47" t="s">
        <v>65</v>
      </c>
      <c r="F6864" s="47" t="s">
        <v>2284</v>
      </c>
      <c r="G6864" s="47" t="s">
        <v>97</v>
      </c>
      <c r="H6864" s="47" t="s">
        <v>2232</v>
      </c>
      <c r="I6864" s="47" t="n">
        <v>5</v>
      </c>
    </row>
    <row r="6865" customFormat="false" ht="15" hidden="false" customHeight="false" outlineLevel="0" collapsed="false">
      <c r="A6865" s="47" t="s">
        <v>9106</v>
      </c>
      <c r="B6865" s="47" t="s">
        <v>1655</v>
      </c>
      <c r="C6865" s="48" t="n">
        <v>46153</v>
      </c>
      <c r="D6865" s="47" t="s">
        <v>74</v>
      </c>
      <c r="E6865" s="47" t="s">
        <v>65</v>
      </c>
      <c r="F6865" s="47" t="s">
        <v>2284</v>
      </c>
      <c r="G6865" s="47" t="s">
        <v>95</v>
      </c>
      <c r="H6865" s="47" t="s">
        <v>2245</v>
      </c>
      <c r="I6865" s="47" t="n">
        <v>52</v>
      </c>
    </row>
    <row r="6866" customFormat="false" ht="15" hidden="false" customHeight="false" outlineLevel="0" collapsed="false">
      <c r="A6866" s="47" t="s">
        <v>9107</v>
      </c>
      <c r="B6866" s="47" t="s">
        <v>1655</v>
      </c>
      <c r="C6866" s="48" t="n">
        <v>46153</v>
      </c>
      <c r="D6866" s="47" t="s">
        <v>74</v>
      </c>
      <c r="E6866" s="47" t="s">
        <v>65</v>
      </c>
      <c r="F6866" s="47" t="s">
        <v>2289</v>
      </c>
      <c r="G6866" s="47" t="s">
        <v>97</v>
      </c>
      <c r="H6866" s="47" t="s">
        <v>2232</v>
      </c>
      <c r="I6866" s="47" t="n">
        <v>4</v>
      </c>
    </row>
    <row r="6867" customFormat="false" ht="15" hidden="false" customHeight="false" outlineLevel="0" collapsed="false">
      <c r="A6867" s="47" t="s">
        <v>9108</v>
      </c>
      <c r="B6867" s="47" t="s">
        <v>1655</v>
      </c>
      <c r="C6867" s="48" t="n">
        <v>46153</v>
      </c>
      <c r="D6867" s="47" t="s">
        <v>74</v>
      </c>
      <c r="E6867" s="47" t="s">
        <v>65</v>
      </c>
      <c r="F6867" s="47" t="s">
        <v>2289</v>
      </c>
      <c r="G6867" s="47" t="s">
        <v>97</v>
      </c>
      <c r="H6867" s="47" t="s">
        <v>2232</v>
      </c>
      <c r="I6867" s="47" t="n">
        <v>2</v>
      </c>
    </row>
    <row r="6868" customFormat="false" ht="15" hidden="false" customHeight="false" outlineLevel="0" collapsed="false">
      <c r="A6868" s="47" t="s">
        <v>9109</v>
      </c>
      <c r="B6868" s="47" t="s">
        <v>1655</v>
      </c>
      <c r="C6868" s="48" t="n">
        <v>46153</v>
      </c>
      <c r="D6868" s="47" t="s">
        <v>74</v>
      </c>
      <c r="E6868" s="47" t="s">
        <v>65</v>
      </c>
      <c r="F6868" s="47" t="s">
        <v>2284</v>
      </c>
      <c r="G6868" s="47" t="s">
        <v>97</v>
      </c>
      <c r="H6868" s="47" t="s">
        <v>2232</v>
      </c>
      <c r="I6868" s="47" t="n">
        <v>3</v>
      </c>
    </row>
    <row r="6869" customFormat="false" ht="15" hidden="false" customHeight="false" outlineLevel="0" collapsed="false">
      <c r="A6869" s="47" t="s">
        <v>9110</v>
      </c>
      <c r="B6869" s="47" t="s">
        <v>1655</v>
      </c>
      <c r="C6869" s="48" t="n">
        <v>46153</v>
      </c>
      <c r="D6869" s="47" t="s">
        <v>74</v>
      </c>
      <c r="E6869" s="47" t="s">
        <v>65</v>
      </c>
      <c r="F6869" s="47" t="s">
        <v>2289</v>
      </c>
      <c r="G6869" s="47" t="s">
        <v>97</v>
      </c>
      <c r="H6869" s="47" t="s">
        <v>2232</v>
      </c>
      <c r="I6869" s="47" t="n">
        <v>5</v>
      </c>
    </row>
    <row r="6870" customFormat="false" ht="15" hidden="false" customHeight="false" outlineLevel="0" collapsed="false">
      <c r="A6870" s="47" t="s">
        <v>9111</v>
      </c>
      <c r="B6870" s="47" t="s">
        <v>1655</v>
      </c>
      <c r="C6870" s="48" t="n">
        <v>46153</v>
      </c>
      <c r="D6870" s="47" t="s">
        <v>74</v>
      </c>
      <c r="E6870" s="47" t="s">
        <v>65</v>
      </c>
      <c r="F6870" s="47" t="s">
        <v>2284</v>
      </c>
      <c r="G6870" s="47" t="s">
        <v>97</v>
      </c>
      <c r="H6870" s="47" t="s">
        <v>2232</v>
      </c>
      <c r="I6870" s="47" t="n">
        <v>5</v>
      </c>
    </row>
    <row r="6871" customFormat="false" ht="15" hidden="false" customHeight="false" outlineLevel="0" collapsed="false">
      <c r="A6871" s="47" t="s">
        <v>9112</v>
      </c>
      <c r="B6871" s="47" t="s">
        <v>1655</v>
      </c>
      <c r="C6871" s="48" t="n">
        <v>46153</v>
      </c>
      <c r="D6871" s="47" t="s">
        <v>74</v>
      </c>
      <c r="E6871" s="47" t="s">
        <v>65</v>
      </c>
      <c r="F6871" s="47" t="s">
        <v>2284</v>
      </c>
      <c r="G6871" s="47" t="s">
        <v>97</v>
      </c>
      <c r="H6871" s="47" t="s">
        <v>2232</v>
      </c>
      <c r="I6871" s="47" t="n">
        <v>6</v>
      </c>
    </row>
    <row r="6872" customFormat="false" ht="15" hidden="false" customHeight="false" outlineLevel="0" collapsed="false">
      <c r="A6872" s="47" t="s">
        <v>9113</v>
      </c>
      <c r="B6872" s="47" t="s">
        <v>1655</v>
      </c>
      <c r="C6872" s="48" t="n">
        <v>46153</v>
      </c>
      <c r="D6872" s="47" t="s">
        <v>74</v>
      </c>
      <c r="E6872" s="47" t="s">
        <v>65</v>
      </c>
      <c r="F6872" s="47" t="s">
        <v>2289</v>
      </c>
      <c r="G6872" s="47" t="s">
        <v>97</v>
      </c>
      <c r="H6872" s="47" t="s">
        <v>2232</v>
      </c>
      <c r="I6872" s="47" t="n">
        <v>2</v>
      </c>
    </row>
    <row r="6873" customFormat="false" ht="15" hidden="false" customHeight="false" outlineLevel="0" collapsed="false">
      <c r="A6873" s="47" t="s">
        <v>9114</v>
      </c>
      <c r="B6873" s="47" t="s">
        <v>1655</v>
      </c>
      <c r="C6873" s="48" t="n">
        <v>46153</v>
      </c>
      <c r="D6873" s="47" t="s">
        <v>74</v>
      </c>
      <c r="E6873" s="47" t="s">
        <v>65</v>
      </c>
      <c r="F6873" s="47" t="s">
        <v>2289</v>
      </c>
      <c r="G6873" s="47" t="s">
        <v>97</v>
      </c>
      <c r="H6873" s="47" t="s">
        <v>2232</v>
      </c>
      <c r="I6873" s="47" t="n">
        <v>4</v>
      </c>
    </row>
    <row r="6874" customFormat="false" ht="15" hidden="false" customHeight="false" outlineLevel="0" collapsed="false">
      <c r="A6874" s="47" t="s">
        <v>9115</v>
      </c>
      <c r="B6874" s="47" t="s">
        <v>1655</v>
      </c>
      <c r="C6874" s="48" t="n">
        <v>46153</v>
      </c>
      <c r="D6874" s="47" t="s">
        <v>74</v>
      </c>
      <c r="E6874" s="47" t="s">
        <v>65</v>
      </c>
      <c r="F6874" s="47" t="s">
        <v>2289</v>
      </c>
      <c r="G6874" s="47" t="s">
        <v>97</v>
      </c>
      <c r="H6874" s="47" t="s">
        <v>2232</v>
      </c>
      <c r="I6874" s="47" t="n">
        <v>2</v>
      </c>
    </row>
    <row r="6875" customFormat="false" ht="15" hidden="false" customHeight="false" outlineLevel="0" collapsed="false">
      <c r="A6875" s="47" t="s">
        <v>9116</v>
      </c>
      <c r="B6875" s="47" t="s">
        <v>1656</v>
      </c>
      <c r="C6875" s="48" t="n">
        <v>46153</v>
      </c>
      <c r="D6875" s="47" t="s">
        <v>75</v>
      </c>
      <c r="E6875" s="47" t="s">
        <v>65</v>
      </c>
      <c r="F6875" s="47" t="s">
        <v>2284</v>
      </c>
      <c r="G6875" s="47" t="s">
        <v>95</v>
      </c>
      <c r="H6875" s="47" t="s">
        <v>2245</v>
      </c>
      <c r="I6875" s="47" t="n">
        <v>29</v>
      </c>
    </row>
    <row r="6876" customFormat="false" ht="15" hidden="false" customHeight="false" outlineLevel="0" collapsed="false">
      <c r="A6876" s="47" t="s">
        <v>9117</v>
      </c>
      <c r="B6876" s="47" t="s">
        <v>1656</v>
      </c>
      <c r="C6876" s="48" t="n">
        <v>46153</v>
      </c>
      <c r="D6876" s="47" t="s">
        <v>75</v>
      </c>
      <c r="E6876" s="47" t="s">
        <v>65</v>
      </c>
      <c r="F6876" s="47" t="s">
        <v>2289</v>
      </c>
      <c r="G6876" s="47" t="s">
        <v>97</v>
      </c>
      <c r="H6876" s="47" t="s">
        <v>2232</v>
      </c>
      <c r="I6876" s="47" t="n">
        <v>3</v>
      </c>
    </row>
    <row r="6877" customFormat="false" ht="15" hidden="false" customHeight="false" outlineLevel="0" collapsed="false">
      <c r="A6877" s="47" t="s">
        <v>9118</v>
      </c>
      <c r="B6877" s="47" t="s">
        <v>1656</v>
      </c>
      <c r="C6877" s="48" t="n">
        <v>46153</v>
      </c>
      <c r="D6877" s="47" t="s">
        <v>75</v>
      </c>
      <c r="E6877" s="47" t="s">
        <v>65</v>
      </c>
      <c r="F6877" s="47" t="s">
        <v>2284</v>
      </c>
      <c r="G6877" s="47" t="s">
        <v>97</v>
      </c>
      <c r="H6877" s="47" t="s">
        <v>2232</v>
      </c>
      <c r="I6877" s="47" t="n">
        <v>4</v>
      </c>
    </row>
    <row r="6878" customFormat="false" ht="15" hidden="false" customHeight="false" outlineLevel="0" collapsed="false">
      <c r="A6878" s="47" t="s">
        <v>9119</v>
      </c>
      <c r="B6878" s="47" t="s">
        <v>1656</v>
      </c>
      <c r="C6878" s="48" t="n">
        <v>46153</v>
      </c>
      <c r="D6878" s="47" t="s">
        <v>75</v>
      </c>
      <c r="E6878" s="47" t="s">
        <v>65</v>
      </c>
      <c r="F6878" s="47" t="s">
        <v>2284</v>
      </c>
      <c r="G6878" s="47" t="s">
        <v>97</v>
      </c>
      <c r="H6878" s="47" t="s">
        <v>2232</v>
      </c>
      <c r="I6878" s="47" t="n">
        <v>4</v>
      </c>
    </row>
    <row r="6879" customFormat="false" ht="15" hidden="false" customHeight="false" outlineLevel="0" collapsed="false">
      <c r="A6879" s="47" t="s">
        <v>9120</v>
      </c>
      <c r="B6879" s="47" t="s">
        <v>1656</v>
      </c>
      <c r="C6879" s="48" t="n">
        <v>46153</v>
      </c>
      <c r="D6879" s="47" t="s">
        <v>75</v>
      </c>
      <c r="E6879" s="47" t="s">
        <v>65</v>
      </c>
      <c r="F6879" s="47" t="s">
        <v>2284</v>
      </c>
      <c r="G6879" s="47" t="s">
        <v>97</v>
      </c>
      <c r="H6879" s="47" t="s">
        <v>2232</v>
      </c>
      <c r="I6879" s="47" t="n">
        <v>3</v>
      </c>
    </row>
    <row r="6880" customFormat="false" ht="15" hidden="false" customHeight="false" outlineLevel="0" collapsed="false">
      <c r="A6880" s="47" t="s">
        <v>9121</v>
      </c>
      <c r="B6880" s="47" t="s">
        <v>1656</v>
      </c>
      <c r="C6880" s="48" t="n">
        <v>46153</v>
      </c>
      <c r="D6880" s="47" t="s">
        <v>75</v>
      </c>
      <c r="E6880" s="47" t="s">
        <v>65</v>
      </c>
      <c r="F6880" s="47" t="s">
        <v>2284</v>
      </c>
      <c r="G6880" s="47" t="s">
        <v>97</v>
      </c>
      <c r="H6880" s="47" t="s">
        <v>2232</v>
      </c>
      <c r="I6880" s="47" t="n">
        <v>2</v>
      </c>
    </row>
    <row r="6881" customFormat="false" ht="15" hidden="false" customHeight="false" outlineLevel="0" collapsed="false">
      <c r="A6881" s="47" t="s">
        <v>9122</v>
      </c>
      <c r="B6881" s="47" t="s">
        <v>1656</v>
      </c>
      <c r="C6881" s="48" t="n">
        <v>46153</v>
      </c>
      <c r="D6881" s="47" t="s">
        <v>75</v>
      </c>
      <c r="E6881" s="47" t="s">
        <v>65</v>
      </c>
      <c r="F6881" s="47" t="s">
        <v>2289</v>
      </c>
      <c r="G6881" s="47" t="s">
        <v>97</v>
      </c>
      <c r="H6881" s="47" t="s">
        <v>2232</v>
      </c>
      <c r="I6881" s="47" t="n">
        <v>3</v>
      </c>
    </row>
    <row r="6882" customFormat="false" ht="15" hidden="false" customHeight="false" outlineLevel="0" collapsed="false">
      <c r="A6882" s="47" t="s">
        <v>9123</v>
      </c>
      <c r="B6882" s="47" t="s">
        <v>1656</v>
      </c>
      <c r="C6882" s="48" t="n">
        <v>46153</v>
      </c>
      <c r="D6882" s="47" t="s">
        <v>75</v>
      </c>
      <c r="E6882" s="47" t="s">
        <v>65</v>
      </c>
      <c r="F6882" s="47" t="s">
        <v>2284</v>
      </c>
      <c r="G6882" s="47" t="s">
        <v>97</v>
      </c>
      <c r="H6882" s="47" t="s">
        <v>2232</v>
      </c>
      <c r="I6882" s="47" t="n">
        <v>5</v>
      </c>
    </row>
    <row r="6883" customFormat="false" ht="15" hidden="false" customHeight="false" outlineLevel="0" collapsed="false">
      <c r="A6883" s="47" t="s">
        <v>9124</v>
      </c>
      <c r="B6883" s="47" t="s">
        <v>1656</v>
      </c>
      <c r="C6883" s="48" t="n">
        <v>46153</v>
      </c>
      <c r="D6883" s="47" t="s">
        <v>75</v>
      </c>
      <c r="E6883" s="47" t="s">
        <v>65</v>
      </c>
      <c r="F6883" s="47" t="s">
        <v>2284</v>
      </c>
      <c r="G6883" s="47" t="s">
        <v>97</v>
      </c>
      <c r="H6883" s="47" t="s">
        <v>2232</v>
      </c>
      <c r="I6883" s="47" t="n">
        <v>2</v>
      </c>
    </row>
    <row r="6884" customFormat="false" ht="15" hidden="false" customHeight="false" outlineLevel="0" collapsed="false">
      <c r="A6884" s="47" t="s">
        <v>9125</v>
      </c>
      <c r="B6884" s="47" t="s">
        <v>1656</v>
      </c>
      <c r="C6884" s="48" t="n">
        <v>46153</v>
      </c>
      <c r="D6884" s="47" t="s">
        <v>75</v>
      </c>
      <c r="E6884" s="47" t="s">
        <v>65</v>
      </c>
      <c r="F6884" s="47" t="s">
        <v>2289</v>
      </c>
      <c r="G6884" s="47" t="s">
        <v>97</v>
      </c>
      <c r="H6884" s="47" t="s">
        <v>2232</v>
      </c>
      <c r="I6884" s="47" t="n">
        <v>2</v>
      </c>
    </row>
    <row r="6885" customFormat="false" ht="15" hidden="false" customHeight="false" outlineLevel="0" collapsed="false">
      <c r="A6885" s="47" t="s">
        <v>9126</v>
      </c>
      <c r="B6885" s="47" t="s">
        <v>1656</v>
      </c>
      <c r="C6885" s="48" t="n">
        <v>46153</v>
      </c>
      <c r="D6885" s="47" t="s">
        <v>75</v>
      </c>
      <c r="E6885" s="47" t="s">
        <v>65</v>
      </c>
      <c r="F6885" s="47" t="s">
        <v>2289</v>
      </c>
      <c r="G6885" s="47" t="s">
        <v>97</v>
      </c>
      <c r="H6885" s="47" t="s">
        <v>2232</v>
      </c>
      <c r="I6885" s="47" t="n">
        <v>2</v>
      </c>
    </row>
    <row r="6886" customFormat="false" ht="15" hidden="false" customHeight="false" outlineLevel="0" collapsed="false">
      <c r="A6886" s="47" t="s">
        <v>9127</v>
      </c>
      <c r="B6886" s="47" t="s">
        <v>1656</v>
      </c>
      <c r="C6886" s="48" t="n">
        <v>46153</v>
      </c>
      <c r="D6886" s="47" t="s">
        <v>75</v>
      </c>
      <c r="E6886" s="47" t="s">
        <v>65</v>
      </c>
      <c r="F6886" s="47" t="s">
        <v>2284</v>
      </c>
      <c r="G6886" s="47" t="s">
        <v>97</v>
      </c>
      <c r="H6886" s="47" t="s">
        <v>2232</v>
      </c>
      <c r="I6886" s="47" t="n">
        <v>5</v>
      </c>
    </row>
    <row r="6887" customFormat="false" ht="15" hidden="false" customHeight="false" outlineLevel="0" collapsed="false">
      <c r="A6887" s="47" t="s">
        <v>9128</v>
      </c>
      <c r="B6887" s="47" t="s">
        <v>1656</v>
      </c>
      <c r="C6887" s="48" t="n">
        <v>46153</v>
      </c>
      <c r="D6887" s="47" t="s">
        <v>75</v>
      </c>
      <c r="E6887" s="47" t="s">
        <v>65</v>
      </c>
      <c r="F6887" s="47" t="s">
        <v>2284</v>
      </c>
      <c r="G6887" s="47" t="s">
        <v>97</v>
      </c>
      <c r="H6887" s="47" t="s">
        <v>2232</v>
      </c>
      <c r="I6887" s="47" t="n">
        <v>5</v>
      </c>
    </row>
    <row r="6888" customFormat="false" ht="15" hidden="false" customHeight="false" outlineLevel="0" collapsed="false">
      <c r="A6888" s="47" t="s">
        <v>9129</v>
      </c>
      <c r="B6888" s="47" t="s">
        <v>1656</v>
      </c>
      <c r="C6888" s="48" t="n">
        <v>46153</v>
      </c>
      <c r="D6888" s="47" t="s">
        <v>75</v>
      </c>
      <c r="E6888" s="47" t="s">
        <v>65</v>
      </c>
      <c r="F6888" s="47" t="s">
        <v>2289</v>
      </c>
      <c r="G6888" s="47" t="s">
        <v>97</v>
      </c>
      <c r="H6888" s="47" t="s">
        <v>2232</v>
      </c>
      <c r="I6888" s="47" t="n">
        <v>4</v>
      </c>
    </row>
    <row r="6889" customFormat="false" ht="15" hidden="false" customHeight="false" outlineLevel="0" collapsed="false">
      <c r="A6889" s="47" t="s">
        <v>9130</v>
      </c>
      <c r="B6889" s="47" t="s">
        <v>1657</v>
      </c>
      <c r="C6889" s="48" t="n">
        <v>46154</v>
      </c>
      <c r="D6889" s="47" t="s">
        <v>73</v>
      </c>
      <c r="E6889" s="47" t="s">
        <v>62</v>
      </c>
      <c r="F6889" s="47" t="s">
        <v>2231</v>
      </c>
      <c r="G6889" s="47" t="s">
        <v>97</v>
      </c>
      <c r="H6889" s="47" t="s">
        <v>2232</v>
      </c>
      <c r="I6889" s="47" t="n">
        <v>4</v>
      </c>
    </row>
    <row r="6890" customFormat="false" ht="15" hidden="false" customHeight="false" outlineLevel="0" collapsed="false">
      <c r="A6890" s="47" t="s">
        <v>9131</v>
      </c>
      <c r="B6890" s="47" t="s">
        <v>1657</v>
      </c>
      <c r="C6890" s="48" t="n">
        <v>46154</v>
      </c>
      <c r="D6890" s="47" t="s">
        <v>73</v>
      </c>
      <c r="E6890" s="47" t="s">
        <v>62</v>
      </c>
      <c r="F6890" s="47" t="s">
        <v>2228</v>
      </c>
      <c r="G6890" s="47" t="s">
        <v>97</v>
      </c>
      <c r="H6890" s="47" t="s">
        <v>2232</v>
      </c>
      <c r="I6890" s="47" t="n">
        <v>3</v>
      </c>
    </row>
    <row r="6891" customFormat="false" ht="15" hidden="false" customHeight="false" outlineLevel="0" collapsed="false">
      <c r="A6891" s="47" t="s">
        <v>9132</v>
      </c>
      <c r="B6891" s="47" t="s">
        <v>1657</v>
      </c>
      <c r="C6891" s="48" t="n">
        <v>46154</v>
      </c>
      <c r="D6891" s="47" t="s">
        <v>73</v>
      </c>
      <c r="E6891" s="47" t="s">
        <v>62</v>
      </c>
      <c r="F6891" s="47" t="s">
        <v>2228</v>
      </c>
      <c r="G6891" s="47" t="s">
        <v>97</v>
      </c>
      <c r="H6891" s="47" t="s">
        <v>2232</v>
      </c>
      <c r="I6891" s="47" t="n">
        <v>5</v>
      </c>
    </row>
    <row r="6892" customFormat="false" ht="15" hidden="false" customHeight="false" outlineLevel="0" collapsed="false">
      <c r="A6892" s="47" t="s">
        <v>9133</v>
      </c>
      <c r="B6892" s="47" t="s">
        <v>1657</v>
      </c>
      <c r="C6892" s="48" t="n">
        <v>46154</v>
      </c>
      <c r="D6892" s="47" t="s">
        <v>73</v>
      </c>
      <c r="E6892" s="47" t="s">
        <v>62</v>
      </c>
      <c r="F6892" s="47" t="s">
        <v>2231</v>
      </c>
      <c r="G6892" s="47" t="s">
        <v>97</v>
      </c>
      <c r="H6892" s="47" t="s">
        <v>2232</v>
      </c>
      <c r="I6892" s="47" t="n">
        <v>6</v>
      </c>
    </row>
    <row r="6893" customFormat="false" ht="15" hidden="false" customHeight="false" outlineLevel="0" collapsed="false">
      <c r="A6893" s="47" t="s">
        <v>9134</v>
      </c>
      <c r="B6893" s="47" t="s">
        <v>1657</v>
      </c>
      <c r="C6893" s="48" t="n">
        <v>46154</v>
      </c>
      <c r="D6893" s="47" t="s">
        <v>73</v>
      </c>
      <c r="E6893" s="47" t="s">
        <v>62</v>
      </c>
      <c r="F6893" s="47" t="s">
        <v>2228</v>
      </c>
      <c r="G6893" s="47" t="s">
        <v>97</v>
      </c>
      <c r="H6893" s="47" t="s">
        <v>2232</v>
      </c>
      <c r="I6893" s="47" t="n">
        <v>4</v>
      </c>
    </row>
    <row r="6894" customFormat="false" ht="15" hidden="false" customHeight="false" outlineLevel="0" collapsed="false">
      <c r="A6894" s="47" t="s">
        <v>9135</v>
      </c>
      <c r="B6894" s="47" t="s">
        <v>1659</v>
      </c>
      <c r="C6894" s="48" t="n">
        <v>46154</v>
      </c>
      <c r="D6894" s="47" t="s">
        <v>74</v>
      </c>
      <c r="E6894" s="47" t="s">
        <v>62</v>
      </c>
      <c r="F6894" s="47" t="s">
        <v>2317</v>
      </c>
      <c r="G6894" s="47" t="s">
        <v>93</v>
      </c>
      <c r="H6894" s="47" t="s">
        <v>2253</v>
      </c>
      <c r="I6894" s="47" t="n">
        <v>89</v>
      </c>
    </row>
    <row r="6895" customFormat="false" ht="15" hidden="false" customHeight="false" outlineLevel="0" collapsed="false">
      <c r="A6895" s="47" t="s">
        <v>9136</v>
      </c>
      <c r="B6895" s="47" t="s">
        <v>1659</v>
      </c>
      <c r="C6895" s="48" t="n">
        <v>46154</v>
      </c>
      <c r="D6895" s="47" t="s">
        <v>74</v>
      </c>
      <c r="E6895" s="47" t="s">
        <v>62</v>
      </c>
      <c r="F6895" s="47" t="s">
        <v>2231</v>
      </c>
      <c r="G6895" s="47" t="s">
        <v>96</v>
      </c>
      <c r="H6895" s="47" t="s">
        <v>2270</v>
      </c>
      <c r="I6895" s="47" t="n">
        <v>64</v>
      </c>
    </row>
    <row r="6896" customFormat="false" ht="15" hidden="false" customHeight="false" outlineLevel="0" collapsed="false">
      <c r="A6896" s="47" t="s">
        <v>9137</v>
      </c>
      <c r="B6896" s="47" t="s">
        <v>1659</v>
      </c>
      <c r="C6896" s="48" t="n">
        <v>46154</v>
      </c>
      <c r="D6896" s="47" t="s">
        <v>74</v>
      </c>
      <c r="E6896" s="47" t="s">
        <v>62</v>
      </c>
      <c r="F6896" s="47" t="s">
        <v>2231</v>
      </c>
      <c r="G6896" s="47" t="s">
        <v>96</v>
      </c>
      <c r="H6896" s="47" t="s">
        <v>2270</v>
      </c>
      <c r="I6896" s="47" t="n">
        <v>14</v>
      </c>
    </row>
    <row r="6897" customFormat="false" ht="15" hidden="false" customHeight="false" outlineLevel="0" collapsed="false">
      <c r="A6897" s="47" t="s">
        <v>9138</v>
      </c>
      <c r="B6897" s="47" t="s">
        <v>1659</v>
      </c>
      <c r="C6897" s="48" t="n">
        <v>46154</v>
      </c>
      <c r="D6897" s="47" t="s">
        <v>74</v>
      </c>
      <c r="E6897" s="47" t="s">
        <v>62</v>
      </c>
      <c r="F6897" s="47" t="s">
        <v>2231</v>
      </c>
      <c r="G6897" s="47" t="s">
        <v>96</v>
      </c>
      <c r="H6897" s="47" t="s">
        <v>2270</v>
      </c>
      <c r="I6897" s="47" t="n">
        <v>45</v>
      </c>
    </row>
    <row r="6898" customFormat="false" ht="15" hidden="false" customHeight="false" outlineLevel="0" collapsed="false">
      <c r="A6898" s="47" t="s">
        <v>9139</v>
      </c>
      <c r="B6898" s="47" t="s">
        <v>1659</v>
      </c>
      <c r="C6898" s="48" t="n">
        <v>46154</v>
      </c>
      <c r="D6898" s="47" t="s">
        <v>74</v>
      </c>
      <c r="E6898" s="47" t="s">
        <v>62</v>
      </c>
      <c r="F6898" s="47" t="s">
        <v>2231</v>
      </c>
      <c r="G6898" s="47" t="s">
        <v>97</v>
      </c>
      <c r="H6898" s="47" t="s">
        <v>2232</v>
      </c>
      <c r="I6898" s="47" t="n">
        <v>5</v>
      </c>
    </row>
    <row r="6899" customFormat="false" ht="15" hidden="false" customHeight="false" outlineLevel="0" collapsed="false">
      <c r="A6899" s="47" t="s">
        <v>9140</v>
      </c>
      <c r="B6899" s="47" t="s">
        <v>1659</v>
      </c>
      <c r="C6899" s="48" t="n">
        <v>46154</v>
      </c>
      <c r="D6899" s="47" t="s">
        <v>74</v>
      </c>
      <c r="E6899" s="47" t="s">
        <v>62</v>
      </c>
      <c r="F6899" s="47" t="s">
        <v>2231</v>
      </c>
      <c r="G6899" s="47" t="s">
        <v>97</v>
      </c>
      <c r="H6899" s="47" t="s">
        <v>2232</v>
      </c>
      <c r="I6899" s="47" t="n">
        <v>3</v>
      </c>
    </row>
    <row r="6900" customFormat="false" ht="15" hidden="false" customHeight="false" outlineLevel="0" collapsed="false">
      <c r="A6900" s="47" t="s">
        <v>9141</v>
      </c>
      <c r="B6900" s="47" t="s">
        <v>1659</v>
      </c>
      <c r="C6900" s="48" t="n">
        <v>46154</v>
      </c>
      <c r="D6900" s="47" t="s">
        <v>74</v>
      </c>
      <c r="E6900" s="47" t="s">
        <v>62</v>
      </c>
      <c r="F6900" s="47" t="s">
        <v>2231</v>
      </c>
      <c r="G6900" s="47" t="s">
        <v>97</v>
      </c>
      <c r="H6900" s="47" t="s">
        <v>2232</v>
      </c>
      <c r="I6900" s="47" t="n">
        <v>6</v>
      </c>
    </row>
    <row r="6901" customFormat="false" ht="15" hidden="false" customHeight="false" outlineLevel="0" collapsed="false">
      <c r="A6901" s="47" t="s">
        <v>9142</v>
      </c>
      <c r="B6901" s="47" t="s">
        <v>1659</v>
      </c>
      <c r="C6901" s="48" t="n">
        <v>46154</v>
      </c>
      <c r="D6901" s="47" t="s">
        <v>74</v>
      </c>
      <c r="E6901" s="47" t="s">
        <v>62</v>
      </c>
      <c r="F6901" s="47" t="s">
        <v>2228</v>
      </c>
      <c r="G6901" s="47" t="s">
        <v>97</v>
      </c>
      <c r="H6901" s="47" t="s">
        <v>2232</v>
      </c>
      <c r="I6901" s="47" t="n">
        <v>7</v>
      </c>
    </row>
    <row r="6902" customFormat="false" ht="15" hidden="false" customHeight="false" outlineLevel="0" collapsed="false">
      <c r="A6902" s="47" t="s">
        <v>9143</v>
      </c>
      <c r="B6902" s="47" t="s">
        <v>1660</v>
      </c>
      <c r="C6902" s="48" t="n">
        <v>46154</v>
      </c>
      <c r="D6902" s="47" t="s">
        <v>75</v>
      </c>
      <c r="E6902" s="47" t="s">
        <v>62</v>
      </c>
      <c r="F6902" s="47" t="s">
        <v>2228</v>
      </c>
      <c r="G6902" s="47" t="s">
        <v>93</v>
      </c>
      <c r="H6902" s="47" t="s">
        <v>2253</v>
      </c>
      <c r="I6902" s="47" t="n">
        <v>31</v>
      </c>
    </row>
    <row r="6903" customFormat="false" ht="15" hidden="false" customHeight="false" outlineLevel="0" collapsed="false">
      <c r="A6903" s="47" t="s">
        <v>9144</v>
      </c>
      <c r="B6903" s="47" t="s">
        <v>1660</v>
      </c>
      <c r="C6903" s="48" t="n">
        <v>46154</v>
      </c>
      <c r="D6903" s="47" t="s">
        <v>75</v>
      </c>
      <c r="E6903" s="47" t="s">
        <v>62</v>
      </c>
      <c r="F6903" s="47" t="s">
        <v>2228</v>
      </c>
      <c r="G6903" s="47" t="s">
        <v>95</v>
      </c>
      <c r="H6903" s="47" t="s">
        <v>2245</v>
      </c>
      <c r="I6903" s="47" t="n">
        <v>7</v>
      </c>
    </row>
    <row r="6904" customFormat="false" ht="15" hidden="false" customHeight="false" outlineLevel="0" collapsed="false">
      <c r="A6904" s="47" t="s">
        <v>9145</v>
      </c>
      <c r="B6904" s="47" t="s">
        <v>1660</v>
      </c>
      <c r="C6904" s="48" t="n">
        <v>46154</v>
      </c>
      <c r="D6904" s="47" t="s">
        <v>75</v>
      </c>
      <c r="E6904" s="47" t="s">
        <v>62</v>
      </c>
      <c r="F6904" s="47" t="s">
        <v>2231</v>
      </c>
      <c r="G6904" s="47" t="s">
        <v>96</v>
      </c>
      <c r="H6904" s="47" t="s">
        <v>2270</v>
      </c>
      <c r="I6904" s="47" t="n">
        <v>12</v>
      </c>
    </row>
    <row r="6905" customFormat="false" ht="15" hidden="false" customHeight="false" outlineLevel="0" collapsed="false">
      <c r="A6905" s="47" t="s">
        <v>9146</v>
      </c>
      <c r="B6905" s="47" t="s">
        <v>1660</v>
      </c>
      <c r="C6905" s="48" t="n">
        <v>46154</v>
      </c>
      <c r="D6905" s="47" t="s">
        <v>75</v>
      </c>
      <c r="E6905" s="47" t="s">
        <v>62</v>
      </c>
      <c r="F6905" s="47" t="s">
        <v>2228</v>
      </c>
      <c r="G6905" s="47" t="s">
        <v>97</v>
      </c>
      <c r="H6905" s="47" t="s">
        <v>2232</v>
      </c>
      <c r="I6905" s="47" t="n">
        <v>7</v>
      </c>
    </row>
    <row r="6906" customFormat="false" ht="15" hidden="false" customHeight="false" outlineLevel="0" collapsed="false">
      <c r="A6906" s="47" t="s">
        <v>9147</v>
      </c>
      <c r="B6906" s="47" t="s">
        <v>1660</v>
      </c>
      <c r="C6906" s="48" t="n">
        <v>46154</v>
      </c>
      <c r="D6906" s="47" t="s">
        <v>75</v>
      </c>
      <c r="E6906" s="47" t="s">
        <v>62</v>
      </c>
      <c r="F6906" s="47" t="s">
        <v>2317</v>
      </c>
      <c r="G6906" s="47" t="s">
        <v>97</v>
      </c>
      <c r="H6906" s="47" t="s">
        <v>2232</v>
      </c>
      <c r="I6906" s="47" t="n">
        <v>3</v>
      </c>
    </row>
    <row r="6907" customFormat="false" ht="15" hidden="false" customHeight="false" outlineLevel="0" collapsed="false">
      <c r="A6907" s="47" t="s">
        <v>9148</v>
      </c>
      <c r="B6907" s="47" t="s">
        <v>1660</v>
      </c>
      <c r="C6907" s="48" t="n">
        <v>46154</v>
      </c>
      <c r="D6907" s="47" t="s">
        <v>75</v>
      </c>
      <c r="E6907" s="47" t="s">
        <v>62</v>
      </c>
      <c r="F6907" s="47" t="s">
        <v>2317</v>
      </c>
      <c r="G6907" s="47" t="s">
        <v>97</v>
      </c>
      <c r="H6907" s="47" t="s">
        <v>2232</v>
      </c>
      <c r="I6907" s="47" t="n">
        <v>4</v>
      </c>
    </row>
    <row r="6908" customFormat="false" ht="15" hidden="false" customHeight="false" outlineLevel="0" collapsed="false">
      <c r="A6908" s="47" t="s">
        <v>9149</v>
      </c>
      <c r="B6908" s="47" t="s">
        <v>1660</v>
      </c>
      <c r="C6908" s="48" t="n">
        <v>46154</v>
      </c>
      <c r="D6908" s="47" t="s">
        <v>75</v>
      </c>
      <c r="E6908" s="47" t="s">
        <v>62</v>
      </c>
      <c r="F6908" s="47" t="s">
        <v>2228</v>
      </c>
      <c r="G6908" s="47" t="s">
        <v>97</v>
      </c>
      <c r="H6908" s="47" t="s">
        <v>2232</v>
      </c>
      <c r="I6908" s="47" t="n">
        <v>4</v>
      </c>
    </row>
    <row r="6909" customFormat="false" ht="15" hidden="false" customHeight="false" outlineLevel="0" collapsed="false">
      <c r="A6909" s="47" t="s">
        <v>9150</v>
      </c>
      <c r="B6909" s="47" t="s">
        <v>1660</v>
      </c>
      <c r="C6909" s="48" t="n">
        <v>46154</v>
      </c>
      <c r="D6909" s="47" t="s">
        <v>75</v>
      </c>
      <c r="E6909" s="47" t="s">
        <v>62</v>
      </c>
      <c r="F6909" s="47" t="s">
        <v>2231</v>
      </c>
      <c r="G6909" s="47" t="s">
        <v>97</v>
      </c>
      <c r="H6909" s="47" t="s">
        <v>2232</v>
      </c>
      <c r="I6909" s="47" t="n">
        <v>5</v>
      </c>
    </row>
    <row r="6910" customFormat="false" ht="15" hidden="false" customHeight="false" outlineLevel="0" collapsed="false">
      <c r="A6910" s="47" t="s">
        <v>9151</v>
      </c>
      <c r="B6910" s="47" t="s">
        <v>1661</v>
      </c>
      <c r="C6910" s="48" t="n">
        <v>46154</v>
      </c>
      <c r="D6910" s="47" t="s">
        <v>73</v>
      </c>
      <c r="E6910" s="47" t="s">
        <v>63</v>
      </c>
      <c r="F6910" s="47" t="s">
        <v>2255</v>
      </c>
      <c r="G6910" s="47" t="s">
        <v>97</v>
      </c>
      <c r="H6910" s="47" t="s">
        <v>2232</v>
      </c>
      <c r="I6910" s="47" t="n">
        <v>4</v>
      </c>
    </row>
    <row r="6911" customFormat="false" ht="15" hidden="false" customHeight="false" outlineLevel="0" collapsed="false">
      <c r="A6911" s="47" t="s">
        <v>9152</v>
      </c>
      <c r="B6911" s="47" t="s">
        <v>1661</v>
      </c>
      <c r="C6911" s="48" t="n">
        <v>46154</v>
      </c>
      <c r="D6911" s="47" t="s">
        <v>73</v>
      </c>
      <c r="E6911" s="47" t="s">
        <v>63</v>
      </c>
      <c r="F6911" s="47" t="s">
        <v>2255</v>
      </c>
      <c r="G6911" s="47" t="s">
        <v>97</v>
      </c>
      <c r="H6911" s="47" t="s">
        <v>2232</v>
      </c>
      <c r="I6911" s="47" t="n">
        <v>5</v>
      </c>
    </row>
    <row r="6912" customFormat="false" ht="15" hidden="false" customHeight="false" outlineLevel="0" collapsed="false">
      <c r="A6912" s="47" t="s">
        <v>9153</v>
      </c>
      <c r="B6912" s="47" t="s">
        <v>1661</v>
      </c>
      <c r="C6912" s="48" t="n">
        <v>46154</v>
      </c>
      <c r="D6912" s="47" t="s">
        <v>73</v>
      </c>
      <c r="E6912" s="47" t="s">
        <v>63</v>
      </c>
      <c r="F6912" s="47" t="s">
        <v>2255</v>
      </c>
      <c r="G6912" s="47" t="s">
        <v>97</v>
      </c>
      <c r="H6912" s="47" t="s">
        <v>2232</v>
      </c>
      <c r="I6912" s="47" t="n">
        <v>5</v>
      </c>
    </row>
    <row r="6913" customFormat="false" ht="15" hidden="false" customHeight="false" outlineLevel="0" collapsed="false">
      <c r="A6913" s="47" t="s">
        <v>9154</v>
      </c>
      <c r="B6913" s="47" t="s">
        <v>1661</v>
      </c>
      <c r="C6913" s="48" t="n">
        <v>46154</v>
      </c>
      <c r="D6913" s="47" t="s">
        <v>73</v>
      </c>
      <c r="E6913" s="47" t="s">
        <v>63</v>
      </c>
      <c r="F6913" s="47" t="s">
        <v>2255</v>
      </c>
      <c r="G6913" s="47" t="s">
        <v>97</v>
      </c>
      <c r="H6913" s="47" t="s">
        <v>2232</v>
      </c>
      <c r="I6913" s="47" t="n">
        <v>3</v>
      </c>
    </row>
    <row r="6914" customFormat="false" ht="15" hidden="false" customHeight="false" outlineLevel="0" collapsed="false">
      <c r="A6914" s="47" t="s">
        <v>9155</v>
      </c>
      <c r="B6914" s="47" t="s">
        <v>1661</v>
      </c>
      <c r="C6914" s="48" t="n">
        <v>46154</v>
      </c>
      <c r="D6914" s="47" t="s">
        <v>73</v>
      </c>
      <c r="E6914" s="47" t="s">
        <v>63</v>
      </c>
      <c r="F6914" s="47" t="s">
        <v>2255</v>
      </c>
      <c r="G6914" s="47" t="s">
        <v>98</v>
      </c>
      <c r="H6914" s="47" t="s">
        <v>2382</v>
      </c>
      <c r="I6914" s="47" t="n">
        <v>12</v>
      </c>
    </row>
    <row r="6915" customFormat="false" ht="15" hidden="false" customHeight="false" outlineLevel="0" collapsed="false">
      <c r="A6915" s="47" t="s">
        <v>9156</v>
      </c>
      <c r="B6915" s="47" t="s">
        <v>1662</v>
      </c>
      <c r="C6915" s="48" t="n">
        <v>46154</v>
      </c>
      <c r="D6915" s="47" t="s">
        <v>74</v>
      </c>
      <c r="E6915" s="47" t="s">
        <v>63</v>
      </c>
      <c r="F6915" s="47" t="s">
        <v>2252</v>
      </c>
      <c r="G6915" s="47" t="s">
        <v>97</v>
      </c>
      <c r="H6915" s="47" t="s">
        <v>2232</v>
      </c>
      <c r="I6915" s="47" t="n">
        <v>3</v>
      </c>
    </row>
    <row r="6916" customFormat="false" ht="15" hidden="false" customHeight="false" outlineLevel="0" collapsed="false">
      <c r="A6916" s="47" t="s">
        <v>9157</v>
      </c>
      <c r="B6916" s="47" t="s">
        <v>1662</v>
      </c>
      <c r="C6916" s="48" t="n">
        <v>46154</v>
      </c>
      <c r="D6916" s="47" t="s">
        <v>74</v>
      </c>
      <c r="E6916" s="47" t="s">
        <v>63</v>
      </c>
      <c r="F6916" s="47" t="s">
        <v>2255</v>
      </c>
      <c r="G6916" s="47" t="s">
        <v>97</v>
      </c>
      <c r="H6916" s="47" t="s">
        <v>2232</v>
      </c>
      <c r="I6916" s="47" t="n">
        <v>7</v>
      </c>
    </row>
    <row r="6917" customFormat="false" ht="15" hidden="false" customHeight="false" outlineLevel="0" collapsed="false">
      <c r="A6917" s="47" t="s">
        <v>9158</v>
      </c>
      <c r="B6917" s="47" t="s">
        <v>1662</v>
      </c>
      <c r="C6917" s="48" t="n">
        <v>46154</v>
      </c>
      <c r="D6917" s="47" t="s">
        <v>74</v>
      </c>
      <c r="E6917" s="47" t="s">
        <v>63</v>
      </c>
      <c r="F6917" s="47" t="s">
        <v>2255</v>
      </c>
      <c r="G6917" s="47" t="s">
        <v>97</v>
      </c>
      <c r="H6917" s="47" t="s">
        <v>2232</v>
      </c>
      <c r="I6917" s="47" t="n">
        <v>2</v>
      </c>
    </row>
    <row r="6918" customFormat="false" ht="15" hidden="false" customHeight="false" outlineLevel="0" collapsed="false">
      <c r="A6918" s="47" t="s">
        <v>9159</v>
      </c>
      <c r="B6918" s="47" t="s">
        <v>1662</v>
      </c>
      <c r="C6918" s="48" t="n">
        <v>46154</v>
      </c>
      <c r="D6918" s="47" t="s">
        <v>74</v>
      </c>
      <c r="E6918" s="47" t="s">
        <v>63</v>
      </c>
      <c r="F6918" s="47" t="s">
        <v>2255</v>
      </c>
      <c r="G6918" s="47" t="s">
        <v>97</v>
      </c>
      <c r="H6918" s="47" t="s">
        <v>2232</v>
      </c>
      <c r="I6918" s="47" t="n">
        <v>7</v>
      </c>
    </row>
    <row r="6919" customFormat="false" ht="15" hidden="false" customHeight="false" outlineLevel="0" collapsed="false">
      <c r="A6919" s="47" t="s">
        <v>9160</v>
      </c>
      <c r="B6919" s="47" t="s">
        <v>1663</v>
      </c>
      <c r="C6919" s="48" t="n">
        <v>46154</v>
      </c>
      <c r="D6919" s="47" t="s">
        <v>75</v>
      </c>
      <c r="E6919" s="47" t="s">
        <v>63</v>
      </c>
      <c r="F6919" s="47" t="s">
        <v>2255</v>
      </c>
      <c r="G6919" s="47" t="s">
        <v>93</v>
      </c>
      <c r="H6919" s="47" t="s">
        <v>2253</v>
      </c>
      <c r="I6919" s="47" t="n">
        <v>29</v>
      </c>
    </row>
    <row r="6920" customFormat="false" ht="15" hidden="false" customHeight="false" outlineLevel="0" collapsed="false">
      <c r="A6920" s="47" t="s">
        <v>9161</v>
      </c>
      <c r="B6920" s="47" t="s">
        <v>1663</v>
      </c>
      <c r="C6920" s="48" t="n">
        <v>46154</v>
      </c>
      <c r="D6920" s="47" t="s">
        <v>75</v>
      </c>
      <c r="E6920" s="47" t="s">
        <v>63</v>
      </c>
      <c r="F6920" s="47" t="s">
        <v>2255</v>
      </c>
      <c r="G6920" s="47" t="s">
        <v>93</v>
      </c>
      <c r="H6920" s="47" t="s">
        <v>2253</v>
      </c>
      <c r="I6920" s="47" t="n">
        <v>151</v>
      </c>
    </row>
    <row r="6921" customFormat="false" ht="15" hidden="false" customHeight="false" outlineLevel="0" collapsed="false">
      <c r="A6921" s="47" t="s">
        <v>9162</v>
      </c>
      <c r="B6921" s="47" t="s">
        <v>1663</v>
      </c>
      <c r="C6921" s="48" t="n">
        <v>46154</v>
      </c>
      <c r="D6921" s="47" t="s">
        <v>75</v>
      </c>
      <c r="E6921" s="47" t="s">
        <v>63</v>
      </c>
      <c r="F6921" s="47" t="s">
        <v>2255</v>
      </c>
      <c r="G6921" s="47" t="s">
        <v>94</v>
      </c>
      <c r="H6921" s="47" t="s">
        <v>2229</v>
      </c>
      <c r="I6921" s="47" t="n">
        <v>79</v>
      </c>
    </row>
    <row r="6922" customFormat="false" ht="15" hidden="false" customHeight="false" outlineLevel="0" collapsed="false">
      <c r="A6922" s="47" t="s">
        <v>9163</v>
      </c>
      <c r="B6922" s="47" t="s">
        <v>1663</v>
      </c>
      <c r="C6922" s="48" t="n">
        <v>46154</v>
      </c>
      <c r="D6922" s="47" t="s">
        <v>75</v>
      </c>
      <c r="E6922" s="47" t="s">
        <v>63</v>
      </c>
      <c r="F6922" s="47" t="s">
        <v>2260</v>
      </c>
      <c r="G6922" s="47" t="s">
        <v>97</v>
      </c>
      <c r="H6922" s="47" t="s">
        <v>2232</v>
      </c>
      <c r="I6922" s="47" t="n">
        <v>2</v>
      </c>
    </row>
    <row r="6923" customFormat="false" ht="15" hidden="false" customHeight="false" outlineLevel="0" collapsed="false">
      <c r="A6923" s="47" t="s">
        <v>9164</v>
      </c>
      <c r="B6923" s="47" t="s">
        <v>1663</v>
      </c>
      <c r="C6923" s="48" t="n">
        <v>46154</v>
      </c>
      <c r="D6923" s="47" t="s">
        <v>75</v>
      </c>
      <c r="E6923" s="47" t="s">
        <v>63</v>
      </c>
      <c r="F6923" s="47" t="s">
        <v>2255</v>
      </c>
      <c r="G6923" s="47" t="s">
        <v>97</v>
      </c>
      <c r="H6923" s="47" t="s">
        <v>2232</v>
      </c>
      <c r="I6923" s="47" t="n">
        <v>2</v>
      </c>
    </row>
    <row r="6924" customFormat="false" ht="15" hidden="false" customHeight="false" outlineLevel="0" collapsed="false">
      <c r="A6924" s="47" t="s">
        <v>9165</v>
      </c>
      <c r="B6924" s="47" t="s">
        <v>1663</v>
      </c>
      <c r="C6924" s="48" t="n">
        <v>46154</v>
      </c>
      <c r="D6924" s="47" t="s">
        <v>75</v>
      </c>
      <c r="E6924" s="47" t="s">
        <v>63</v>
      </c>
      <c r="F6924" s="47" t="s">
        <v>2255</v>
      </c>
      <c r="G6924" s="47" t="s">
        <v>97</v>
      </c>
      <c r="H6924" s="47" t="s">
        <v>2232</v>
      </c>
      <c r="I6924" s="47" t="n">
        <v>2</v>
      </c>
    </row>
    <row r="6925" customFormat="false" ht="15" hidden="false" customHeight="false" outlineLevel="0" collapsed="false">
      <c r="A6925" s="47" t="s">
        <v>9166</v>
      </c>
      <c r="B6925" s="47" t="s">
        <v>1663</v>
      </c>
      <c r="C6925" s="48" t="n">
        <v>46154</v>
      </c>
      <c r="D6925" s="47" t="s">
        <v>75</v>
      </c>
      <c r="E6925" s="47" t="s">
        <v>63</v>
      </c>
      <c r="F6925" s="47" t="s">
        <v>2260</v>
      </c>
      <c r="G6925" s="47" t="s">
        <v>97</v>
      </c>
      <c r="H6925" s="47" t="s">
        <v>2232</v>
      </c>
      <c r="I6925" s="47" t="n">
        <v>5</v>
      </c>
    </row>
    <row r="6926" customFormat="false" ht="15" hidden="false" customHeight="false" outlineLevel="0" collapsed="false">
      <c r="A6926" s="47" t="s">
        <v>9167</v>
      </c>
      <c r="B6926" s="47" t="s">
        <v>1663</v>
      </c>
      <c r="C6926" s="48" t="n">
        <v>46154</v>
      </c>
      <c r="D6926" s="47" t="s">
        <v>75</v>
      </c>
      <c r="E6926" s="47" t="s">
        <v>63</v>
      </c>
      <c r="F6926" s="47" t="s">
        <v>2255</v>
      </c>
      <c r="G6926" s="47" t="s">
        <v>97</v>
      </c>
      <c r="H6926" s="47" t="s">
        <v>2232</v>
      </c>
      <c r="I6926" s="47" t="n">
        <v>2</v>
      </c>
    </row>
    <row r="6927" customFormat="false" ht="15" hidden="false" customHeight="false" outlineLevel="0" collapsed="false">
      <c r="A6927" s="47" t="s">
        <v>9168</v>
      </c>
      <c r="B6927" s="47" t="s">
        <v>1663</v>
      </c>
      <c r="C6927" s="48" t="n">
        <v>46154</v>
      </c>
      <c r="D6927" s="47" t="s">
        <v>75</v>
      </c>
      <c r="E6927" s="47" t="s">
        <v>63</v>
      </c>
      <c r="F6927" s="47" t="s">
        <v>2255</v>
      </c>
      <c r="G6927" s="47" t="s">
        <v>97</v>
      </c>
      <c r="H6927" s="47" t="s">
        <v>2232</v>
      </c>
      <c r="I6927" s="47" t="n">
        <v>2</v>
      </c>
    </row>
    <row r="6928" customFormat="false" ht="15" hidden="false" customHeight="false" outlineLevel="0" collapsed="false">
      <c r="A6928" s="47" t="s">
        <v>9169</v>
      </c>
      <c r="B6928" s="47" t="s">
        <v>1663</v>
      </c>
      <c r="C6928" s="48" t="n">
        <v>46154</v>
      </c>
      <c r="D6928" s="47" t="s">
        <v>75</v>
      </c>
      <c r="E6928" s="47" t="s">
        <v>63</v>
      </c>
      <c r="F6928" s="47" t="s">
        <v>2260</v>
      </c>
      <c r="G6928" s="47" t="s">
        <v>97</v>
      </c>
      <c r="H6928" s="47" t="s">
        <v>2232</v>
      </c>
      <c r="I6928" s="47" t="n">
        <v>3</v>
      </c>
    </row>
    <row r="6929" customFormat="false" ht="15" hidden="false" customHeight="false" outlineLevel="0" collapsed="false">
      <c r="A6929" s="47" t="s">
        <v>9170</v>
      </c>
      <c r="B6929" s="47" t="s">
        <v>1663</v>
      </c>
      <c r="C6929" s="48" t="n">
        <v>46154</v>
      </c>
      <c r="D6929" s="47" t="s">
        <v>75</v>
      </c>
      <c r="E6929" s="47" t="s">
        <v>63</v>
      </c>
      <c r="F6929" s="47" t="s">
        <v>2255</v>
      </c>
      <c r="G6929" s="47" t="s">
        <v>97</v>
      </c>
      <c r="H6929" s="47" t="s">
        <v>2232</v>
      </c>
      <c r="I6929" s="47" t="n">
        <v>5</v>
      </c>
    </row>
    <row r="6930" customFormat="false" ht="15" hidden="false" customHeight="false" outlineLevel="0" collapsed="false">
      <c r="A6930" s="47" t="s">
        <v>9171</v>
      </c>
      <c r="B6930" s="47" t="s">
        <v>1663</v>
      </c>
      <c r="C6930" s="48" t="n">
        <v>46154</v>
      </c>
      <c r="D6930" s="47" t="s">
        <v>75</v>
      </c>
      <c r="E6930" s="47" t="s">
        <v>63</v>
      </c>
      <c r="F6930" s="47" t="s">
        <v>2260</v>
      </c>
      <c r="G6930" s="47" t="s">
        <v>97</v>
      </c>
      <c r="H6930" s="47" t="s">
        <v>2232</v>
      </c>
      <c r="I6930" s="47" t="n">
        <v>2</v>
      </c>
    </row>
    <row r="6931" customFormat="false" ht="15" hidden="false" customHeight="false" outlineLevel="0" collapsed="false">
      <c r="A6931" s="47" t="s">
        <v>9172</v>
      </c>
      <c r="B6931" s="47" t="s">
        <v>1663</v>
      </c>
      <c r="C6931" s="48" t="n">
        <v>46154</v>
      </c>
      <c r="D6931" s="47" t="s">
        <v>75</v>
      </c>
      <c r="E6931" s="47" t="s">
        <v>63</v>
      </c>
      <c r="F6931" s="47" t="s">
        <v>2255</v>
      </c>
      <c r="G6931" s="47" t="s">
        <v>97</v>
      </c>
      <c r="H6931" s="47" t="s">
        <v>2232</v>
      </c>
      <c r="I6931" s="47" t="n">
        <v>3</v>
      </c>
    </row>
    <row r="6932" customFormat="false" ht="15" hidden="false" customHeight="false" outlineLevel="0" collapsed="false">
      <c r="A6932" s="47" t="s">
        <v>9173</v>
      </c>
      <c r="B6932" s="47" t="s">
        <v>1663</v>
      </c>
      <c r="C6932" s="48" t="n">
        <v>46154</v>
      </c>
      <c r="D6932" s="47" t="s">
        <v>75</v>
      </c>
      <c r="E6932" s="47" t="s">
        <v>63</v>
      </c>
      <c r="F6932" s="47" t="s">
        <v>2255</v>
      </c>
      <c r="G6932" s="47" t="s">
        <v>97</v>
      </c>
      <c r="H6932" s="47" t="s">
        <v>2232</v>
      </c>
      <c r="I6932" s="47" t="n">
        <v>4</v>
      </c>
    </row>
    <row r="6933" customFormat="false" ht="15" hidden="false" customHeight="false" outlineLevel="0" collapsed="false">
      <c r="A6933" s="47" t="s">
        <v>9174</v>
      </c>
      <c r="B6933" s="47" t="s">
        <v>1663</v>
      </c>
      <c r="C6933" s="48" t="n">
        <v>46154</v>
      </c>
      <c r="D6933" s="47" t="s">
        <v>75</v>
      </c>
      <c r="E6933" s="47" t="s">
        <v>63</v>
      </c>
      <c r="F6933" s="47" t="s">
        <v>2255</v>
      </c>
      <c r="G6933" s="47" t="s">
        <v>97</v>
      </c>
      <c r="H6933" s="47" t="s">
        <v>2232</v>
      </c>
      <c r="I6933" s="47" t="n">
        <v>2</v>
      </c>
    </row>
    <row r="6934" customFormat="false" ht="15" hidden="false" customHeight="false" outlineLevel="0" collapsed="false">
      <c r="A6934" s="47" t="s">
        <v>9175</v>
      </c>
      <c r="B6934" s="47" t="s">
        <v>1665</v>
      </c>
      <c r="C6934" s="48" t="n">
        <v>46154</v>
      </c>
      <c r="D6934" s="47" t="s">
        <v>73</v>
      </c>
      <c r="E6934" s="47" t="s">
        <v>64</v>
      </c>
      <c r="F6934" s="47" t="s">
        <v>2278</v>
      </c>
      <c r="G6934" s="47" t="s">
        <v>95</v>
      </c>
      <c r="H6934" s="47" t="s">
        <v>2245</v>
      </c>
      <c r="I6934" s="47" t="n">
        <v>139</v>
      </c>
    </row>
    <row r="6935" customFormat="false" ht="15" hidden="false" customHeight="false" outlineLevel="0" collapsed="false">
      <c r="A6935" s="47" t="s">
        <v>9176</v>
      </c>
      <c r="B6935" s="47" t="s">
        <v>1665</v>
      </c>
      <c r="C6935" s="48" t="n">
        <v>46154</v>
      </c>
      <c r="D6935" s="47" t="s">
        <v>73</v>
      </c>
      <c r="E6935" s="47" t="s">
        <v>64</v>
      </c>
      <c r="F6935" s="47" t="s">
        <v>2280</v>
      </c>
      <c r="G6935" s="47" t="s">
        <v>97</v>
      </c>
      <c r="H6935" s="47" t="s">
        <v>2232</v>
      </c>
      <c r="I6935" s="47" t="n">
        <v>3</v>
      </c>
    </row>
    <row r="6936" customFormat="false" ht="15" hidden="false" customHeight="false" outlineLevel="0" collapsed="false">
      <c r="A6936" s="47" t="s">
        <v>9177</v>
      </c>
      <c r="B6936" s="47" t="s">
        <v>1665</v>
      </c>
      <c r="C6936" s="48" t="n">
        <v>46154</v>
      </c>
      <c r="D6936" s="47" t="s">
        <v>73</v>
      </c>
      <c r="E6936" s="47" t="s">
        <v>64</v>
      </c>
      <c r="F6936" s="47" t="s">
        <v>2278</v>
      </c>
      <c r="G6936" s="47" t="s">
        <v>97</v>
      </c>
      <c r="H6936" s="47" t="s">
        <v>2232</v>
      </c>
      <c r="I6936" s="47" t="n">
        <v>7</v>
      </c>
    </row>
    <row r="6937" customFormat="false" ht="15" hidden="false" customHeight="false" outlineLevel="0" collapsed="false">
      <c r="A6937" s="47" t="s">
        <v>9178</v>
      </c>
      <c r="B6937" s="47" t="s">
        <v>1665</v>
      </c>
      <c r="C6937" s="48" t="n">
        <v>46154</v>
      </c>
      <c r="D6937" s="47" t="s">
        <v>73</v>
      </c>
      <c r="E6937" s="47" t="s">
        <v>64</v>
      </c>
      <c r="F6937" s="47" t="s">
        <v>2280</v>
      </c>
      <c r="G6937" s="47" t="s">
        <v>97</v>
      </c>
      <c r="H6937" s="47" t="s">
        <v>2232</v>
      </c>
      <c r="I6937" s="47" t="n">
        <v>7</v>
      </c>
    </row>
    <row r="6938" customFormat="false" ht="15" hidden="false" customHeight="false" outlineLevel="0" collapsed="false">
      <c r="A6938" s="47" t="s">
        <v>9179</v>
      </c>
      <c r="B6938" s="47" t="s">
        <v>1665</v>
      </c>
      <c r="C6938" s="48" t="n">
        <v>46154</v>
      </c>
      <c r="D6938" s="47" t="s">
        <v>73</v>
      </c>
      <c r="E6938" s="47" t="s">
        <v>64</v>
      </c>
      <c r="F6938" s="47" t="s">
        <v>2278</v>
      </c>
      <c r="G6938" s="47" t="s">
        <v>97</v>
      </c>
      <c r="H6938" s="47" t="s">
        <v>2232</v>
      </c>
      <c r="I6938" s="47" t="n">
        <v>3</v>
      </c>
    </row>
    <row r="6939" customFormat="false" ht="15" hidden="false" customHeight="false" outlineLevel="0" collapsed="false">
      <c r="A6939" s="47" t="s">
        <v>9180</v>
      </c>
      <c r="B6939" s="47" t="s">
        <v>1667</v>
      </c>
      <c r="C6939" s="48" t="n">
        <v>46154</v>
      </c>
      <c r="D6939" s="47" t="s">
        <v>74</v>
      </c>
      <c r="E6939" s="47" t="s">
        <v>64</v>
      </c>
      <c r="F6939" s="47" t="s">
        <v>2278</v>
      </c>
      <c r="G6939" s="47" t="s">
        <v>95</v>
      </c>
      <c r="H6939" s="47" t="s">
        <v>2245</v>
      </c>
      <c r="I6939" s="47" t="n">
        <v>9</v>
      </c>
    </row>
    <row r="6940" customFormat="false" ht="15" hidden="false" customHeight="false" outlineLevel="0" collapsed="false">
      <c r="A6940" s="47" t="s">
        <v>9181</v>
      </c>
      <c r="B6940" s="47" t="s">
        <v>1667</v>
      </c>
      <c r="C6940" s="48" t="n">
        <v>46154</v>
      </c>
      <c r="D6940" s="47" t="s">
        <v>74</v>
      </c>
      <c r="E6940" s="47" t="s">
        <v>64</v>
      </c>
      <c r="F6940" s="47" t="s">
        <v>2278</v>
      </c>
      <c r="G6940" s="47" t="s">
        <v>97</v>
      </c>
      <c r="H6940" s="47" t="s">
        <v>2232</v>
      </c>
      <c r="I6940" s="47" t="n">
        <v>4</v>
      </c>
    </row>
    <row r="6941" customFormat="false" ht="15" hidden="false" customHeight="false" outlineLevel="0" collapsed="false">
      <c r="A6941" s="47" t="s">
        <v>9182</v>
      </c>
      <c r="B6941" s="47" t="s">
        <v>1667</v>
      </c>
      <c r="C6941" s="48" t="n">
        <v>46154</v>
      </c>
      <c r="D6941" s="47" t="s">
        <v>74</v>
      </c>
      <c r="E6941" s="47" t="s">
        <v>64</v>
      </c>
      <c r="F6941" s="47" t="s">
        <v>2280</v>
      </c>
      <c r="G6941" s="47" t="s">
        <v>97</v>
      </c>
      <c r="H6941" s="47" t="s">
        <v>2232</v>
      </c>
      <c r="I6941" s="47" t="n">
        <v>4</v>
      </c>
    </row>
    <row r="6942" customFormat="false" ht="15" hidden="false" customHeight="false" outlineLevel="0" collapsed="false">
      <c r="A6942" s="47" t="s">
        <v>9183</v>
      </c>
      <c r="B6942" s="47" t="s">
        <v>1668</v>
      </c>
      <c r="C6942" s="48" t="n">
        <v>46154</v>
      </c>
      <c r="D6942" s="47" t="s">
        <v>73</v>
      </c>
      <c r="E6942" s="47" t="s">
        <v>65</v>
      </c>
      <c r="F6942" s="47" t="s">
        <v>2289</v>
      </c>
      <c r="G6942" s="47" t="s">
        <v>93</v>
      </c>
      <c r="H6942" s="47" t="s">
        <v>2253</v>
      </c>
      <c r="I6942" s="47" t="n">
        <v>89</v>
      </c>
    </row>
    <row r="6943" customFormat="false" ht="15" hidden="false" customHeight="false" outlineLevel="0" collapsed="false">
      <c r="A6943" s="47" t="s">
        <v>9184</v>
      </c>
      <c r="B6943" s="47" t="s">
        <v>1668</v>
      </c>
      <c r="C6943" s="48" t="n">
        <v>46154</v>
      </c>
      <c r="D6943" s="47" t="s">
        <v>73</v>
      </c>
      <c r="E6943" s="47" t="s">
        <v>65</v>
      </c>
      <c r="F6943" s="47" t="s">
        <v>2289</v>
      </c>
      <c r="G6943" s="47" t="s">
        <v>93</v>
      </c>
      <c r="H6943" s="47" t="s">
        <v>2253</v>
      </c>
      <c r="I6943" s="47" t="n">
        <v>33</v>
      </c>
    </row>
    <row r="6944" customFormat="false" ht="15" hidden="false" customHeight="false" outlineLevel="0" collapsed="false">
      <c r="A6944" s="47" t="s">
        <v>9185</v>
      </c>
      <c r="B6944" s="47" t="s">
        <v>1668</v>
      </c>
      <c r="C6944" s="48" t="n">
        <v>46154</v>
      </c>
      <c r="D6944" s="47" t="s">
        <v>73</v>
      </c>
      <c r="E6944" s="47" t="s">
        <v>65</v>
      </c>
      <c r="F6944" s="47" t="s">
        <v>2284</v>
      </c>
      <c r="G6944" s="47" t="s">
        <v>97</v>
      </c>
      <c r="H6944" s="47" t="s">
        <v>2232</v>
      </c>
      <c r="I6944" s="47" t="n">
        <v>3</v>
      </c>
    </row>
    <row r="6945" customFormat="false" ht="15" hidden="false" customHeight="false" outlineLevel="0" collapsed="false">
      <c r="A6945" s="47" t="s">
        <v>9186</v>
      </c>
      <c r="B6945" s="47" t="s">
        <v>1668</v>
      </c>
      <c r="C6945" s="48" t="n">
        <v>46154</v>
      </c>
      <c r="D6945" s="47" t="s">
        <v>73</v>
      </c>
      <c r="E6945" s="47" t="s">
        <v>65</v>
      </c>
      <c r="F6945" s="47" t="s">
        <v>2284</v>
      </c>
      <c r="G6945" s="47" t="s">
        <v>97</v>
      </c>
      <c r="H6945" s="47" t="s">
        <v>2232</v>
      </c>
      <c r="I6945" s="47" t="n">
        <v>5</v>
      </c>
    </row>
    <row r="6946" customFormat="false" ht="15" hidden="false" customHeight="false" outlineLevel="0" collapsed="false">
      <c r="A6946" s="47" t="s">
        <v>9187</v>
      </c>
      <c r="B6946" s="47" t="s">
        <v>1668</v>
      </c>
      <c r="C6946" s="48" t="n">
        <v>46154</v>
      </c>
      <c r="D6946" s="47" t="s">
        <v>73</v>
      </c>
      <c r="E6946" s="47" t="s">
        <v>65</v>
      </c>
      <c r="F6946" s="47" t="s">
        <v>2289</v>
      </c>
      <c r="G6946" s="47" t="s">
        <v>97</v>
      </c>
      <c r="H6946" s="47" t="s">
        <v>2232</v>
      </c>
      <c r="I6946" s="47" t="n">
        <v>6</v>
      </c>
    </row>
    <row r="6947" customFormat="false" ht="15" hidden="false" customHeight="false" outlineLevel="0" collapsed="false">
      <c r="A6947" s="47" t="s">
        <v>9188</v>
      </c>
      <c r="B6947" s="47" t="s">
        <v>1668</v>
      </c>
      <c r="C6947" s="48" t="n">
        <v>46154</v>
      </c>
      <c r="D6947" s="47" t="s">
        <v>73</v>
      </c>
      <c r="E6947" s="47" t="s">
        <v>65</v>
      </c>
      <c r="F6947" s="47" t="s">
        <v>2284</v>
      </c>
      <c r="G6947" s="47" t="s">
        <v>97</v>
      </c>
      <c r="H6947" s="47" t="s">
        <v>2232</v>
      </c>
      <c r="I6947" s="47" t="n">
        <v>5</v>
      </c>
    </row>
    <row r="6948" customFormat="false" ht="15" hidden="false" customHeight="false" outlineLevel="0" collapsed="false">
      <c r="A6948" s="47" t="s">
        <v>9189</v>
      </c>
      <c r="B6948" s="47" t="s">
        <v>1669</v>
      </c>
      <c r="C6948" s="48" t="n">
        <v>46154</v>
      </c>
      <c r="D6948" s="47" t="s">
        <v>74</v>
      </c>
      <c r="E6948" s="47" t="s">
        <v>65</v>
      </c>
      <c r="F6948" s="47" t="s">
        <v>2289</v>
      </c>
      <c r="G6948" s="47" t="s">
        <v>97</v>
      </c>
      <c r="H6948" s="47" t="s">
        <v>2232</v>
      </c>
      <c r="I6948" s="47" t="n">
        <v>4</v>
      </c>
    </row>
    <row r="6949" customFormat="false" ht="15" hidden="false" customHeight="false" outlineLevel="0" collapsed="false">
      <c r="A6949" s="47" t="s">
        <v>9190</v>
      </c>
      <c r="B6949" s="47" t="s">
        <v>1669</v>
      </c>
      <c r="C6949" s="48" t="n">
        <v>46154</v>
      </c>
      <c r="D6949" s="47" t="s">
        <v>74</v>
      </c>
      <c r="E6949" s="47" t="s">
        <v>65</v>
      </c>
      <c r="F6949" s="47" t="s">
        <v>2284</v>
      </c>
      <c r="G6949" s="47" t="s">
        <v>97</v>
      </c>
      <c r="H6949" s="47" t="s">
        <v>2232</v>
      </c>
      <c r="I6949" s="47" t="n">
        <v>6</v>
      </c>
    </row>
    <row r="6950" customFormat="false" ht="15" hidden="false" customHeight="false" outlineLevel="0" collapsed="false">
      <c r="A6950" s="47" t="s">
        <v>9191</v>
      </c>
      <c r="B6950" s="47" t="s">
        <v>1669</v>
      </c>
      <c r="C6950" s="48" t="n">
        <v>46154</v>
      </c>
      <c r="D6950" s="47" t="s">
        <v>74</v>
      </c>
      <c r="E6950" s="47" t="s">
        <v>65</v>
      </c>
      <c r="F6950" s="47" t="s">
        <v>2289</v>
      </c>
      <c r="G6950" s="47" t="s">
        <v>97</v>
      </c>
      <c r="H6950" s="47" t="s">
        <v>2232</v>
      </c>
      <c r="I6950" s="47" t="n">
        <v>3</v>
      </c>
    </row>
    <row r="6951" customFormat="false" ht="15" hidden="false" customHeight="false" outlineLevel="0" collapsed="false">
      <c r="A6951" s="47" t="s">
        <v>9192</v>
      </c>
      <c r="B6951" s="47" t="s">
        <v>1669</v>
      </c>
      <c r="C6951" s="48" t="n">
        <v>46154</v>
      </c>
      <c r="D6951" s="47" t="s">
        <v>74</v>
      </c>
      <c r="E6951" s="47" t="s">
        <v>65</v>
      </c>
      <c r="F6951" s="47" t="s">
        <v>2284</v>
      </c>
      <c r="G6951" s="47" t="s">
        <v>97</v>
      </c>
      <c r="H6951" s="47" t="s">
        <v>2232</v>
      </c>
      <c r="I6951" s="47" t="n">
        <v>6</v>
      </c>
    </row>
    <row r="6952" customFormat="false" ht="15" hidden="false" customHeight="false" outlineLevel="0" collapsed="false">
      <c r="A6952" s="47" t="s">
        <v>9193</v>
      </c>
      <c r="B6952" s="47" t="s">
        <v>1669</v>
      </c>
      <c r="C6952" s="48" t="n">
        <v>46154</v>
      </c>
      <c r="D6952" s="47" t="s">
        <v>74</v>
      </c>
      <c r="E6952" s="47" t="s">
        <v>65</v>
      </c>
      <c r="F6952" s="47" t="s">
        <v>2289</v>
      </c>
      <c r="G6952" s="47" t="s">
        <v>97</v>
      </c>
      <c r="H6952" s="47" t="s">
        <v>2232</v>
      </c>
      <c r="I6952" s="47" t="n">
        <v>2</v>
      </c>
    </row>
    <row r="6953" customFormat="false" ht="15" hidden="false" customHeight="false" outlineLevel="0" collapsed="false">
      <c r="A6953" s="47" t="s">
        <v>9194</v>
      </c>
      <c r="B6953" s="47" t="s">
        <v>1669</v>
      </c>
      <c r="C6953" s="48" t="n">
        <v>46154</v>
      </c>
      <c r="D6953" s="47" t="s">
        <v>74</v>
      </c>
      <c r="E6953" s="47" t="s">
        <v>65</v>
      </c>
      <c r="F6953" s="47" t="s">
        <v>2284</v>
      </c>
      <c r="G6953" s="47" t="s">
        <v>97</v>
      </c>
      <c r="H6953" s="47" t="s">
        <v>2232</v>
      </c>
      <c r="I6953" s="47" t="n">
        <v>2</v>
      </c>
    </row>
    <row r="6954" customFormat="false" ht="15" hidden="false" customHeight="false" outlineLevel="0" collapsed="false">
      <c r="A6954" s="47" t="s">
        <v>9195</v>
      </c>
      <c r="B6954" s="47" t="s">
        <v>1669</v>
      </c>
      <c r="C6954" s="48" t="n">
        <v>46154</v>
      </c>
      <c r="D6954" s="47" t="s">
        <v>74</v>
      </c>
      <c r="E6954" s="47" t="s">
        <v>65</v>
      </c>
      <c r="F6954" s="47" t="s">
        <v>2284</v>
      </c>
      <c r="G6954" s="47" t="s">
        <v>97</v>
      </c>
      <c r="H6954" s="47" t="s">
        <v>2232</v>
      </c>
      <c r="I6954" s="47" t="n">
        <v>3</v>
      </c>
    </row>
    <row r="6955" customFormat="false" ht="15" hidden="false" customHeight="false" outlineLevel="0" collapsed="false">
      <c r="A6955" s="47" t="s">
        <v>9196</v>
      </c>
      <c r="B6955" s="47" t="s">
        <v>1669</v>
      </c>
      <c r="C6955" s="48" t="n">
        <v>46154</v>
      </c>
      <c r="D6955" s="47" t="s">
        <v>74</v>
      </c>
      <c r="E6955" s="47" t="s">
        <v>65</v>
      </c>
      <c r="F6955" s="47" t="s">
        <v>2289</v>
      </c>
      <c r="G6955" s="47" t="s">
        <v>97</v>
      </c>
      <c r="H6955" s="47" t="s">
        <v>2232</v>
      </c>
      <c r="I6955" s="47" t="n">
        <v>4</v>
      </c>
    </row>
    <row r="6956" customFormat="false" ht="15" hidden="false" customHeight="false" outlineLevel="0" collapsed="false">
      <c r="A6956" s="47" t="s">
        <v>9197</v>
      </c>
      <c r="B6956" s="47" t="s">
        <v>1670</v>
      </c>
      <c r="C6956" s="48" t="n">
        <v>46154</v>
      </c>
      <c r="D6956" s="47" t="s">
        <v>75</v>
      </c>
      <c r="E6956" s="47" t="s">
        <v>65</v>
      </c>
      <c r="F6956" s="47" t="s">
        <v>2284</v>
      </c>
      <c r="G6956" s="47" t="s">
        <v>95</v>
      </c>
      <c r="H6956" s="47" t="s">
        <v>2245</v>
      </c>
      <c r="I6956" s="47" t="n">
        <v>24</v>
      </c>
    </row>
    <row r="6957" customFormat="false" ht="15" hidden="false" customHeight="false" outlineLevel="0" collapsed="false">
      <c r="A6957" s="47" t="s">
        <v>9198</v>
      </c>
      <c r="B6957" s="47" t="s">
        <v>1670</v>
      </c>
      <c r="C6957" s="48" t="n">
        <v>46154</v>
      </c>
      <c r="D6957" s="47" t="s">
        <v>75</v>
      </c>
      <c r="E6957" s="47" t="s">
        <v>65</v>
      </c>
      <c r="F6957" s="47" t="s">
        <v>2289</v>
      </c>
      <c r="G6957" s="47" t="s">
        <v>96</v>
      </c>
      <c r="H6957" s="47" t="s">
        <v>2270</v>
      </c>
      <c r="I6957" s="47" t="n">
        <v>16</v>
      </c>
    </row>
    <row r="6958" customFormat="false" ht="15" hidden="false" customHeight="false" outlineLevel="0" collapsed="false">
      <c r="A6958" s="47" t="s">
        <v>9199</v>
      </c>
      <c r="B6958" s="47" t="s">
        <v>1670</v>
      </c>
      <c r="C6958" s="48" t="n">
        <v>46154</v>
      </c>
      <c r="D6958" s="47" t="s">
        <v>75</v>
      </c>
      <c r="E6958" s="47" t="s">
        <v>65</v>
      </c>
      <c r="F6958" s="47" t="s">
        <v>2284</v>
      </c>
      <c r="G6958" s="47" t="s">
        <v>97</v>
      </c>
      <c r="H6958" s="47" t="s">
        <v>2232</v>
      </c>
      <c r="I6958" s="47" t="n">
        <v>4</v>
      </c>
    </row>
    <row r="6959" customFormat="false" ht="15" hidden="false" customHeight="false" outlineLevel="0" collapsed="false">
      <c r="A6959" s="47" t="s">
        <v>9200</v>
      </c>
      <c r="B6959" s="47" t="s">
        <v>1670</v>
      </c>
      <c r="C6959" s="48" t="n">
        <v>46154</v>
      </c>
      <c r="D6959" s="47" t="s">
        <v>75</v>
      </c>
      <c r="E6959" s="47" t="s">
        <v>65</v>
      </c>
      <c r="F6959" s="47" t="s">
        <v>2284</v>
      </c>
      <c r="G6959" s="47" t="s">
        <v>97</v>
      </c>
      <c r="H6959" s="47" t="s">
        <v>2232</v>
      </c>
      <c r="I6959" s="47" t="n">
        <v>6</v>
      </c>
    </row>
    <row r="6960" customFormat="false" ht="15" hidden="false" customHeight="false" outlineLevel="0" collapsed="false">
      <c r="A6960" s="47" t="s">
        <v>9201</v>
      </c>
      <c r="B6960" s="47" t="s">
        <v>1670</v>
      </c>
      <c r="C6960" s="48" t="n">
        <v>46154</v>
      </c>
      <c r="D6960" s="47" t="s">
        <v>75</v>
      </c>
      <c r="E6960" s="47" t="s">
        <v>65</v>
      </c>
      <c r="F6960" s="47" t="s">
        <v>2289</v>
      </c>
      <c r="G6960" s="47" t="s">
        <v>97</v>
      </c>
      <c r="H6960" s="47" t="s">
        <v>2232</v>
      </c>
      <c r="I6960" s="47" t="n">
        <v>4</v>
      </c>
    </row>
    <row r="6961" customFormat="false" ht="15" hidden="false" customHeight="false" outlineLevel="0" collapsed="false">
      <c r="A6961" s="47" t="s">
        <v>9202</v>
      </c>
      <c r="B6961" s="47" t="s">
        <v>1670</v>
      </c>
      <c r="C6961" s="48" t="n">
        <v>46154</v>
      </c>
      <c r="D6961" s="47" t="s">
        <v>75</v>
      </c>
      <c r="E6961" s="47" t="s">
        <v>65</v>
      </c>
      <c r="F6961" s="47" t="s">
        <v>2289</v>
      </c>
      <c r="G6961" s="47" t="s">
        <v>97</v>
      </c>
      <c r="H6961" s="47" t="s">
        <v>2232</v>
      </c>
      <c r="I6961" s="47" t="n">
        <v>6</v>
      </c>
    </row>
    <row r="6962" customFormat="false" ht="15" hidden="false" customHeight="false" outlineLevel="0" collapsed="false">
      <c r="A6962" s="47" t="s">
        <v>9203</v>
      </c>
      <c r="B6962" s="47" t="s">
        <v>1670</v>
      </c>
      <c r="C6962" s="48" t="n">
        <v>46154</v>
      </c>
      <c r="D6962" s="47" t="s">
        <v>75</v>
      </c>
      <c r="E6962" s="47" t="s">
        <v>65</v>
      </c>
      <c r="F6962" s="47" t="s">
        <v>2284</v>
      </c>
      <c r="G6962" s="47" t="s">
        <v>97</v>
      </c>
      <c r="H6962" s="47" t="s">
        <v>2232</v>
      </c>
      <c r="I6962" s="47" t="n">
        <v>2</v>
      </c>
    </row>
    <row r="6963" customFormat="false" ht="15" hidden="false" customHeight="false" outlineLevel="0" collapsed="false">
      <c r="A6963" s="47" t="s">
        <v>9204</v>
      </c>
      <c r="B6963" s="47" t="s">
        <v>1670</v>
      </c>
      <c r="C6963" s="48" t="n">
        <v>46154</v>
      </c>
      <c r="D6963" s="47" t="s">
        <v>75</v>
      </c>
      <c r="E6963" s="47" t="s">
        <v>65</v>
      </c>
      <c r="F6963" s="47" t="s">
        <v>2284</v>
      </c>
      <c r="G6963" s="47" t="s">
        <v>97</v>
      </c>
      <c r="H6963" s="47" t="s">
        <v>2232</v>
      </c>
      <c r="I6963" s="47" t="n">
        <v>6</v>
      </c>
    </row>
    <row r="6964" customFormat="false" ht="15" hidden="false" customHeight="false" outlineLevel="0" collapsed="false">
      <c r="A6964" s="47" t="s">
        <v>9205</v>
      </c>
      <c r="B6964" s="47" t="s">
        <v>1670</v>
      </c>
      <c r="C6964" s="48" t="n">
        <v>46154</v>
      </c>
      <c r="D6964" s="47" t="s">
        <v>75</v>
      </c>
      <c r="E6964" s="47" t="s">
        <v>65</v>
      </c>
      <c r="F6964" s="47" t="s">
        <v>2284</v>
      </c>
      <c r="G6964" s="47" t="s">
        <v>97</v>
      </c>
      <c r="H6964" s="47" t="s">
        <v>2232</v>
      </c>
      <c r="I6964" s="47" t="n">
        <v>2</v>
      </c>
    </row>
    <row r="6965" customFormat="false" ht="15" hidden="false" customHeight="false" outlineLevel="0" collapsed="false">
      <c r="A6965" s="47" t="s">
        <v>9206</v>
      </c>
      <c r="B6965" s="47" t="s">
        <v>1670</v>
      </c>
      <c r="C6965" s="48" t="n">
        <v>46154</v>
      </c>
      <c r="D6965" s="47" t="s">
        <v>75</v>
      </c>
      <c r="E6965" s="47" t="s">
        <v>65</v>
      </c>
      <c r="F6965" s="47" t="s">
        <v>2284</v>
      </c>
      <c r="G6965" s="47" t="s">
        <v>97</v>
      </c>
      <c r="H6965" s="47" t="s">
        <v>2232</v>
      </c>
      <c r="I6965" s="47" t="n">
        <v>6</v>
      </c>
    </row>
    <row r="6966" customFormat="false" ht="15" hidden="false" customHeight="false" outlineLevel="0" collapsed="false">
      <c r="A6966" s="47" t="s">
        <v>9207</v>
      </c>
      <c r="B6966" s="47" t="s">
        <v>1670</v>
      </c>
      <c r="C6966" s="48" t="n">
        <v>46154</v>
      </c>
      <c r="D6966" s="47" t="s">
        <v>75</v>
      </c>
      <c r="E6966" s="47" t="s">
        <v>65</v>
      </c>
      <c r="F6966" s="47" t="s">
        <v>2284</v>
      </c>
      <c r="G6966" s="47" t="s">
        <v>97</v>
      </c>
      <c r="H6966" s="47" t="s">
        <v>2232</v>
      </c>
      <c r="I6966" s="47" t="n">
        <v>3</v>
      </c>
    </row>
    <row r="6967" customFormat="false" ht="15" hidden="false" customHeight="false" outlineLevel="0" collapsed="false">
      <c r="A6967" s="47" t="s">
        <v>9208</v>
      </c>
      <c r="B6967" s="47" t="s">
        <v>1670</v>
      </c>
      <c r="C6967" s="48" t="n">
        <v>46154</v>
      </c>
      <c r="D6967" s="47" t="s">
        <v>75</v>
      </c>
      <c r="E6967" s="47" t="s">
        <v>65</v>
      </c>
      <c r="F6967" s="47" t="s">
        <v>2284</v>
      </c>
      <c r="G6967" s="47" t="s">
        <v>97</v>
      </c>
      <c r="H6967" s="47" t="s">
        <v>2232</v>
      </c>
      <c r="I6967" s="47" t="n">
        <v>4</v>
      </c>
    </row>
    <row r="6968" customFormat="false" ht="15" hidden="false" customHeight="false" outlineLevel="0" collapsed="false">
      <c r="A6968" s="47" t="s">
        <v>9209</v>
      </c>
      <c r="B6968" s="47" t="s">
        <v>1670</v>
      </c>
      <c r="C6968" s="48" t="n">
        <v>46154</v>
      </c>
      <c r="D6968" s="47" t="s">
        <v>75</v>
      </c>
      <c r="E6968" s="47" t="s">
        <v>65</v>
      </c>
      <c r="F6968" s="47" t="s">
        <v>2289</v>
      </c>
      <c r="G6968" s="47" t="s">
        <v>97</v>
      </c>
      <c r="H6968" s="47" t="s">
        <v>2232</v>
      </c>
      <c r="I6968" s="47" t="n">
        <v>5</v>
      </c>
    </row>
    <row r="6969" customFormat="false" ht="15" hidden="false" customHeight="false" outlineLevel="0" collapsed="false">
      <c r="A6969" s="47" t="s">
        <v>9210</v>
      </c>
      <c r="B6969" s="47" t="s">
        <v>1671</v>
      </c>
      <c r="C6969" s="48" t="n">
        <v>46155</v>
      </c>
      <c r="D6969" s="47" t="s">
        <v>73</v>
      </c>
      <c r="E6969" s="47" t="s">
        <v>62</v>
      </c>
      <c r="F6969" s="47" t="s">
        <v>2228</v>
      </c>
      <c r="G6969" s="47" t="s">
        <v>97</v>
      </c>
      <c r="H6969" s="47" t="s">
        <v>2232</v>
      </c>
      <c r="I6969" s="47" t="n">
        <v>6</v>
      </c>
    </row>
    <row r="6970" customFormat="false" ht="15" hidden="false" customHeight="false" outlineLevel="0" collapsed="false">
      <c r="A6970" s="47" t="s">
        <v>9211</v>
      </c>
      <c r="B6970" s="47" t="s">
        <v>1671</v>
      </c>
      <c r="C6970" s="48" t="n">
        <v>46155</v>
      </c>
      <c r="D6970" s="47" t="s">
        <v>73</v>
      </c>
      <c r="E6970" s="47" t="s">
        <v>62</v>
      </c>
      <c r="F6970" s="47" t="s">
        <v>2228</v>
      </c>
      <c r="G6970" s="47" t="s">
        <v>97</v>
      </c>
      <c r="H6970" s="47" t="s">
        <v>2232</v>
      </c>
      <c r="I6970" s="47" t="n">
        <v>4</v>
      </c>
    </row>
    <row r="6971" customFormat="false" ht="15" hidden="false" customHeight="false" outlineLevel="0" collapsed="false">
      <c r="A6971" s="47" t="s">
        <v>9212</v>
      </c>
      <c r="B6971" s="47" t="s">
        <v>1671</v>
      </c>
      <c r="C6971" s="48" t="n">
        <v>46155</v>
      </c>
      <c r="D6971" s="47" t="s">
        <v>73</v>
      </c>
      <c r="E6971" s="47" t="s">
        <v>62</v>
      </c>
      <c r="F6971" s="47" t="s">
        <v>2317</v>
      </c>
      <c r="G6971" s="47" t="s">
        <v>97</v>
      </c>
      <c r="H6971" s="47" t="s">
        <v>2232</v>
      </c>
      <c r="I6971" s="47" t="n">
        <v>7</v>
      </c>
    </row>
    <row r="6972" customFormat="false" ht="15" hidden="false" customHeight="false" outlineLevel="0" collapsed="false">
      <c r="A6972" s="47" t="s">
        <v>9213</v>
      </c>
      <c r="B6972" s="47" t="s">
        <v>1671</v>
      </c>
      <c r="C6972" s="48" t="n">
        <v>46155</v>
      </c>
      <c r="D6972" s="47" t="s">
        <v>73</v>
      </c>
      <c r="E6972" s="47" t="s">
        <v>62</v>
      </c>
      <c r="F6972" s="47" t="s">
        <v>2231</v>
      </c>
      <c r="G6972" s="47" t="s">
        <v>97</v>
      </c>
      <c r="H6972" s="47" t="s">
        <v>2232</v>
      </c>
      <c r="I6972" s="47" t="n">
        <v>5</v>
      </c>
    </row>
    <row r="6973" customFormat="false" ht="15" hidden="false" customHeight="false" outlineLevel="0" collapsed="false">
      <c r="A6973" s="47" t="s">
        <v>9214</v>
      </c>
      <c r="B6973" s="47" t="s">
        <v>1671</v>
      </c>
      <c r="C6973" s="48" t="n">
        <v>46155</v>
      </c>
      <c r="D6973" s="47" t="s">
        <v>73</v>
      </c>
      <c r="E6973" s="47" t="s">
        <v>62</v>
      </c>
      <c r="F6973" s="47" t="s">
        <v>2228</v>
      </c>
      <c r="G6973" s="47" t="s">
        <v>97</v>
      </c>
      <c r="H6973" s="47" t="s">
        <v>2232</v>
      </c>
      <c r="I6973" s="47" t="n">
        <v>5</v>
      </c>
    </row>
    <row r="6974" customFormat="false" ht="15" hidden="false" customHeight="false" outlineLevel="0" collapsed="false">
      <c r="A6974" s="47" t="s">
        <v>9215</v>
      </c>
      <c r="B6974" s="47" t="s">
        <v>1671</v>
      </c>
      <c r="C6974" s="48" t="n">
        <v>46155</v>
      </c>
      <c r="D6974" s="47" t="s">
        <v>73</v>
      </c>
      <c r="E6974" s="47" t="s">
        <v>62</v>
      </c>
      <c r="F6974" s="47" t="s">
        <v>2228</v>
      </c>
      <c r="G6974" s="47" t="s">
        <v>97</v>
      </c>
      <c r="H6974" s="47" t="s">
        <v>2232</v>
      </c>
      <c r="I6974" s="47" t="n">
        <v>5</v>
      </c>
    </row>
    <row r="6975" customFormat="false" ht="15" hidden="false" customHeight="false" outlineLevel="0" collapsed="false">
      <c r="A6975" s="47" t="s">
        <v>9216</v>
      </c>
      <c r="B6975" s="47" t="s">
        <v>1671</v>
      </c>
      <c r="C6975" s="48" t="n">
        <v>46155</v>
      </c>
      <c r="D6975" s="47" t="s">
        <v>73</v>
      </c>
      <c r="E6975" s="47" t="s">
        <v>62</v>
      </c>
      <c r="F6975" s="47" t="s">
        <v>2317</v>
      </c>
      <c r="G6975" s="47" t="s">
        <v>97</v>
      </c>
      <c r="H6975" s="47" t="s">
        <v>2232</v>
      </c>
      <c r="I6975" s="47" t="n">
        <v>3</v>
      </c>
    </row>
    <row r="6976" customFormat="false" ht="15" hidden="false" customHeight="false" outlineLevel="0" collapsed="false">
      <c r="A6976" s="47" t="s">
        <v>9217</v>
      </c>
      <c r="B6976" s="47" t="s">
        <v>1671</v>
      </c>
      <c r="C6976" s="48" t="n">
        <v>46155</v>
      </c>
      <c r="D6976" s="47" t="s">
        <v>73</v>
      </c>
      <c r="E6976" s="47" t="s">
        <v>62</v>
      </c>
      <c r="F6976" s="47" t="s">
        <v>2231</v>
      </c>
      <c r="G6976" s="47" t="s">
        <v>97</v>
      </c>
      <c r="H6976" s="47" t="s">
        <v>2232</v>
      </c>
      <c r="I6976" s="47" t="n">
        <v>7</v>
      </c>
    </row>
    <row r="6977" customFormat="false" ht="15" hidden="false" customHeight="false" outlineLevel="0" collapsed="false">
      <c r="A6977" s="47" t="s">
        <v>9218</v>
      </c>
      <c r="B6977" s="47" t="s">
        <v>1671</v>
      </c>
      <c r="C6977" s="48" t="n">
        <v>46155</v>
      </c>
      <c r="D6977" s="47" t="s">
        <v>73</v>
      </c>
      <c r="E6977" s="47" t="s">
        <v>62</v>
      </c>
      <c r="F6977" s="47" t="s">
        <v>2317</v>
      </c>
      <c r="G6977" s="47" t="s">
        <v>97</v>
      </c>
      <c r="H6977" s="47" t="s">
        <v>2232</v>
      </c>
      <c r="I6977" s="47" t="n">
        <v>3</v>
      </c>
    </row>
    <row r="6978" customFormat="false" ht="15" hidden="false" customHeight="false" outlineLevel="0" collapsed="false">
      <c r="A6978" s="47" t="s">
        <v>9219</v>
      </c>
      <c r="B6978" s="47" t="s">
        <v>1671</v>
      </c>
      <c r="C6978" s="48" t="n">
        <v>46155</v>
      </c>
      <c r="D6978" s="47" t="s">
        <v>73</v>
      </c>
      <c r="E6978" s="47" t="s">
        <v>62</v>
      </c>
      <c r="F6978" s="47" t="s">
        <v>2231</v>
      </c>
      <c r="G6978" s="47" t="s">
        <v>97</v>
      </c>
      <c r="H6978" s="47" t="s">
        <v>2232</v>
      </c>
      <c r="I6978" s="47" t="n">
        <v>6</v>
      </c>
    </row>
    <row r="6979" customFormat="false" ht="15" hidden="false" customHeight="false" outlineLevel="0" collapsed="false">
      <c r="A6979" s="47" t="s">
        <v>9220</v>
      </c>
      <c r="B6979" s="47" t="s">
        <v>1672</v>
      </c>
      <c r="C6979" s="48" t="n">
        <v>46155</v>
      </c>
      <c r="D6979" s="47" t="s">
        <v>74</v>
      </c>
      <c r="E6979" s="47" t="s">
        <v>62</v>
      </c>
      <c r="F6979" s="47" t="s">
        <v>2228</v>
      </c>
      <c r="G6979" s="47" t="s">
        <v>93</v>
      </c>
      <c r="H6979" s="47" t="s">
        <v>2253</v>
      </c>
      <c r="I6979" s="47" t="n">
        <v>26</v>
      </c>
    </row>
    <row r="6980" customFormat="false" ht="15" hidden="false" customHeight="false" outlineLevel="0" collapsed="false">
      <c r="A6980" s="47" t="s">
        <v>9221</v>
      </c>
      <c r="B6980" s="47" t="s">
        <v>1672</v>
      </c>
      <c r="C6980" s="48" t="n">
        <v>46155</v>
      </c>
      <c r="D6980" s="47" t="s">
        <v>74</v>
      </c>
      <c r="E6980" s="47" t="s">
        <v>62</v>
      </c>
      <c r="F6980" s="47" t="s">
        <v>2228</v>
      </c>
      <c r="G6980" s="47" t="s">
        <v>93</v>
      </c>
      <c r="H6980" s="47" t="s">
        <v>2253</v>
      </c>
      <c r="I6980" s="47" t="n">
        <v>189</v>
      </c>
    </row>
    <row r="6981" customFormat="false" ht="15" hidden="false" customHeight="false" outlineLevel="0" collapsed="false">
      <c r="A6981" s="47" t="s">
        <v>9222</v>
      </c>
      <c r="B6981" s="47" t="s">
        <v>1672</v>
      </c>
      <c r="C6981" s="48" t="n">
        <v>46155</v>
      </c>
      <c r="D6981" s="47" t="s">
        <v>74</v>
      </c>
      <c r="E6981" s="47" t="s">
        <v>62</v>
      </c>
      <c r="F6981" s="47" t="s">
        <v>2228</v>
      </c>
      <c r="G6981" s="47" t="s">
        <v>93</v>
      </c>
      <c r="H6981" s="47" t="s">
        <v>2253</v>
      </c>
      <c r="I6981" s="47" t="n">
        <v>67</v>
      </c>
    </row>
    <row r="6982" customFormat="false" ht="15" hidden="false" customHeight="false" outlineLevel="0" collapsed="false">
      <c r="A6982" s="47" t="s">
        <v>9223</v>
      </c>
      <c r="B6982" s="47" t="s">
        <v>1672</v>
      </c>
      <c r="C6982" s="48" t="n">
        <v>46155</v>
      </c>
      <c r="D6982" s="47" t="s">
        <v>74</v>
      </c>
      <c r="E6982" s="47" t="s">
        <v>62</v>
      </c>
      <c r="F6982" s="47" t="s">
        <v>2228</v>
      </c>
      <c r="G6982" s="47" t="s">
        <v>95</v>
      </c>
      <c r="H6982" s="47" t="s">
        <v>2245</v>
      </c>
      <c r="I6982" s="47" t="n">
        <v>10</v>
      </c>
    </row>
    <row r="6983" customFormat="false" ht="15" hidden="false" customHeight="false" outlineLevel="0" collapsed="false">
      <c r="A6983" s="47" t="s">
        <v>9224</v>
      </c>
      <c r="B6983" s="47" t="s">
        <v>1672</v>
      </c>
      <c r="C6983" s="48" t="n">
        <v>46155</v>
      </c>
      <c r="D6983" s="47" t="s">
        <v>74</v>
      </c>
      <c r="E6983" s="47" t="s">
        <v>62</v>
      </c>
      <c r="F6983" s="47" t="s">
        <v>2228</v>
      </c>
      <c r="G6983" s="47" t="s">
        <v>97</v>
      </c>
      <c r="H6983" s="47" t="s">
        <v>2232</v>
      </c>
      <c r="I6983" s="47" t="n">
        <v>3</v>
      </c>
    </row>
    <row r="6984" customFormat="false" ht="15" hidden="false" customHeight="false" outlineLevel="0" collapsed="false">
      <c r="A6984" s="47" t="s">
        <v>9225</v>
      </c>
      <c r="B6984" s="47" t="s">
        <v>1672</v>
      </c>
      <c r="C6984" s="48" t="n">
        <v>46155</v>
      </c>
      <c r="D6984" s="47" t="s">
        <v>74</v>
      </c>
      <c r="E6984" s="47" t="s">
        <v>62</v>
      </c>
      <c r="F6984" s="47" t="s">
        <v>2317</v>
      </c>
      <c r="G6984" s="47" t="s">
        <v>97</v>
      </c>
      <c r="H6984" s="47" t="s">
        <v>2232</v>
      </c>
      <c r="I6984" s="47" t="n">
        <v>2</v>
      </c>
    </row>
    <row r="6985" customFormat="false" ht="15" hidden="false" customHeight="false" outlineLevel="0" collapsed="false">
      <c r="A6985" s="47" t="s">
        <v>9226</v>
      </c>
      <c r="B6985" s="47" t="s">
        <v>1673</v>
      </c>
      <c r="C6985" s="48" t="n">
        <v>46155</v>
      </c>
      <c r="D6985" s="47" t="s">
        <v>75</v>
      </c>
      <c r="E6985" s="47" t="s">
        <v>62</v>
      </c>
      <c r="F6985" s="47" t="s">
        <v>2228</v>
      </c>
      <c r="G6985" s="47" t="s">
        <v>95</v>
      </c>
      <c r="H6985" s="47" t="s">
        <v>2245</v>
      </c>
      <c r="I6985" s="47" t="n">
        <v>23</v>
      </c>
    </row>
    <row r="6986" customFormat="false" ht="15" hidden="false" customHeight="false" outlineLevel="0" collapsed="false">
      <c r="A6986" s="47" t="s">
        <v>9227</v>
      </c>
      <c r="B6986" s="47" t="s">
        <v>1673</v>
      </c>
      <c r="C6986" s="48" t="n">
        <v>46155</v>
      </c>
      <c r="D6986" s="47" t="s">
        <v>75</v>
      </c>
      <c r="E6986" s="47" t="s">
        <v>62</v>
      </c>
      <c r="F6986" s="47" t="s">
        <v>2231</v>
      </c>
      <c r="G6986" s="47" t="s">
        <v>96</v>
      </c>
      <c r="H6986" s="47" t="s">
        <v>2270</v>
      </c>
      <c r="I6986" s="47" t="n">
        <v>66</v>
      </c>
    </row>
    <row r="6987" customFormat="false" ht="15" hidden="false" customHeight="false" outlineLevel="0" collapsed="false">
      <c r="A6987" s="47" t="s">
        <v>9228</v>
      </c>
      <c r="B6987" s="47" t="s">
        <v>1673</v>
      </c>
      <c r="C6987" s="48" t="n">
        <v>46155</v>
      </c>
      <c r="D6987" s="47" t="s">
        <v>75</v>
      </c>
      <c r="E6987" s="47" t="s">
        <v>62</v>
      </c>
      <c r="F6987" s="47" t="s">
        <v>2231</v>
      </c>
      <c r="G6987" s="47" t="s">
        <v>97</v>
      </c>
      <c r="H6987" s="47" t="s">
        <v>2232</v>
      </c>
      <c r="I6987" s="47" t="n">
        <v>6</v>
      </c>
    </row>
    <row r="6988" customFormat="false" ht="15" hidden="false" customHeight="false" outlineLevel="0" collapsed="false">
      <c r="A6988" s="47" t="s">
        <v>9229</v>
      </c>
      <c r="B6988" s="47" t="s">
        <v>1673</v>
      </c>
      <c r="C6988" s="48" t="n">
        <v>46155</v>
      </c>
      <c r="D6988" s="47" t="s">
        <v>75</v>
      </c>
      <c r="E6988" s="47" t="s">
        <v>62</v>
      </c>
      <c r="F6988" s="47" t="s">
        <v>2228</v>
      </c>
      <c r="G6988" s="47" t="s">
        <v>97</v>
      </c>
      <c r="H6988" s="47" t="s">
        <v>2232</v>
      </c>
      <c r="I6988" s="47" t="n">
        <v>2</v>
      </c>
    </row>
    <row r="6989" customFormat="false" ht="15" hidden="false" customHeight="false" outlineLevel="0" collapsed="false">
      <c r="A6989" s="47" t="s">
        <v>9230</v>
      </c>
      <c r="B6989" s="47" t="s">
        <v>1674</v>
      </c>
      <c r="C6989" s="48" t="n">
        <v>46155</v>
      </c>
      <c r="D6989" s="47" t="s">
        <v>73</v>
      </c>
      <c r="E6989" s="47" t="s">
        <v>63</v>
      </c>
      <c r="F6989" s="47" t="s">
        <v>2260</v>
      </c>
      <c r="G6989" s="47" t="s">
        <v>97</v>
      </c>
      <c r="H6989" s="47" t="s">
        <v>2232</v>
      </c>
      <c r="I6989" s="47" t="n">
        <v>4</v>
      </c>
    </row>
    <row r="6990" customFormat="false" ht="15" hidden="false" customHeight="false" outlineLevel="0" collapsed="false">
      <c r="A6990" s="47" t="s">
        <v>9231</v>
      </c>
      <c r="B6990" s="47" t="s">
        <v>1674</v>
      </c>
      <c r="C6990" s="48" t="n">
        <v>46155</v>
      </c>
      <c r="D6990" s="47" t="s">
        <v>73</v>
      </c>
      <c r="E6990" s="47" t="s">
        <v>63</v>
      </c>
      <c r="F6990" s="47" t="s">
        <v>2255</v>
      </c>
      <c r="G6990" s="47" t="s">
        <v>97</v>
      </c>
      <c r="H6990" s="47" t="s">
        <v>2232</v>
      </c>
      <c r="I6990" s="47" t="n">
        <v>3</v>
      </c>
    </row>
    <row r="6991" customFormat="false" ht="15" hidden="false" customHeight="false" outlineLevel="0" collapsed="false">
      <c r="A6991" s="47" t="s">
        <v>9232</v>
      </c>
      <c r="B6991" s="47" t="s">
        <v>1674</v>
      </c>
      <c r="C6991" s="48" t="n">
        <v>46155</v>
      </c>
      <c r="D6991" s="47" t="s">
        <v>73</v>
      </c>
      <c r="E6991" s="47" t="s">
        <v>63</v>
      </c>
      <c r="F6991" s="47" t="s">
        <v>2252</v>
      </c>
      <c r="G6991" s="47" t="s">
        <v>97</v>
      </c>
      <c r="H6991" s="47" t="s">
        <v>2232</v>
      </c>
      <c r="I6991" s="47" t="n">
        <v>3</v>
      </c>
    </row>
    <row r="6992" customFormat="false" ht="15" hidden="false" customHeight="false" outlineLevel="0" collapsed="false">
      <c r="A6992" s="47" t="s">
        <v>9233</v>
      </c>
      <c r="B6992" s="47" t="s">
        <v>1674</v>
      </c>
      <c r="C6992" s="48" t="n">
        <v>46155</v>
      </c>
      <c r="D6992" s="47" t="s">
        <v>73</v>
      </c>
      <c r="E6992" s="47" t="s">
        <v>63</v>
      </c>
      <c r="F6992" s="47" t="s">
        <v>2260</v>
      </c>
      <c r="G6992" s="47" t="s">
        <v>97</v>
      </c>
      <c r="H6992" s="47" t="s">
        <v>2232</v>
      </c>
      <c r="I6992" s="47" t="n">
        <v>7</v>
      </c>
    </row>
    <row r="6993" customFormat="false" ht="15" hidden="false" customHeight="false" outlineLevel="0" collapsed="false">
      <c r="A6993" s="47" t="s">
        <v>9234</v>
      </c>
      <c r="B6993" s="47" t="s">
        <v>1675</v>
      </c>
      <c r="C6993" s="48" t="n">
        <v>46155</v>
      </c>
      <c r="D6993" s="47" t="s">
        <v>74</v>
      </c>
      <c r="E6993" s="47" t="s">
        <v>63</v>
      </c>
      <c r="F6993" s="47" t="s">
        <v>2255</v>
      </c>
      <c r="G6993" s="47" t="s">
        <v>95</v>
      </c>
      <c r="H6993" s="47" t="s">
        <v>2245</v>
      </c>
      <c r="I6993" s="47" t="n">
        <v>87</v>
      </c>
    </row>
    <row r="6994" customFormat="false" ht="15" hidden="false" customHeight="false" outlineLevel="0" collapsed="false">
      <c r="A6994" s="47" t="s">
        <v>9235</v>
      </c>
      <c r="B6994" s="47" t="s">
        <v>1675</v>
      </c>
      <c r="C6994" s="48" t="n">
        <v>46155</v>
      </c>
      <c r="D6994" s="47" t="s">
        <v>74</v>
      </c>
      <c r="E6994" s="47" t="s">
        <v>63</v>
      </c>
      <c r="F6994" s="47" t="s">
        <v>2255</v>
      </c>
      <c r="G6994" s="47" t="s">
        <v>97</v>
      </c>
      <c r="H6994" s="47" t="s">
        <v>2232</v>
      </c>
      <c r="I6994" s="47" t="n">
        <v>6</v>
      </c>
    </row>
    <row r="6995" customFormat="false" ht="15" hidden="false" customHeight="false" outlineLevel="0" collapsed="false">
      <c r="A6995" s="47" t="s">
        <v>9236</v>
      </c>
      <c r="B6995" s="47" t="s">
        <v>1675</v>
      </c>
      <c r="C6995" s="48" t="n">
        <v>46155</v>
      </c>
      <c r="D6995" s="47" t="s">
        <v>74</v>
      </c>
      <c r="E6995" s="47" t="s">
        <v>63</v>
      </c>
      <c r="F6995" s="47" t="s">
        <v>2255</v>
      </c>
      <c r="G6995" s="47" t="s">
        <v>97</v>
      </c>
      <c r="H6995" s="47" t="s">
        <v>2232</v>
      </c>
      <c r="I6995" s="47" t="n">
        <v>4</v>
      </c>
    </row>
    <row r="6996" customFormat="false" ht="15" hidden="false" customHeight="false" outlineLevel="0" collapsed="false">
      <c r="A6996" s="47" t="s">
        <v>9237</v>
      </c>
      <c r="B6996" s="47" t="s">
        <v>1675</v>
      </c>
      <c r="C6996" s="48" t="n">
        <v>46155</v>
      </c>
      <c r="D6996" s="47" t="s">
        <v>74</v>
      </c>
      <c r="E6996" s="47" t="s">
        <v>63</v>
      </c>
      <c r="F6996" s="47" t="s">
        <v>2255</v>
      </c>
      <c r="G6996" s="47" t="s">
        <v>97</v>
      </c>
      <c r="H6996" s="47" t="s">
        <v>2232</v>
      </c>
      <c r="I6996" s="47" t="n">
        <v>3</v>
      </c>
    </row>
    <row r="6997" customFormat="false" ht="15" hidden="false" customHeight="false" outlineLevel="0" collapsed="false">
      <c r="A6997" s="47" t="s">
        <v>9238</v>
      </c>
      <c r="B6997" s="47" t="s">
        <v>1675</v>
      </c>
      <c r="C6997" s="48" t="n">
        <v>46155</v>
      </c>
      <c r="D6997" s="47" t="s">
        <v>74</v>
      </c>
      <c r="E6997" s="47" t="s">
        <v>63</v>
      </c>
      <c r="F6997" s="47" t="s">
        <v>2255</v>
      </c>
      <c r="G6997" s="47" t="s">
        <v>97</v>
      </c>
      <c r="H6997" s="47" t="s">
        <v>2232</v>
      </c>
      <c r="I6997" s="47" t="n">
        <v>2</v>
      </c>
    </row>
    <row r="6998" customFormat="false" ht="15" hidden="false" customHeight="false" outlineLevel="0" collapsed="false">
      <c r="A6998" s="47" t="s">
        <v>9239</v>
      </c>
      <c r="B6998" s="47" t="s">
        <v>1675</v>
      </c>
      <c r="C6998" s="48" t="n">
        <v>46155</v>
      </c>
      <c r="D6998" s="47" t="s">
        <v>74</v>
      </c>
      <c r="E6998" s="47" t="s">
        <v>63</v>
      </c>
      <c r="F6998" s="47" t="s">
        <v>2255</v>
      </c>
      <c r="G6998" s="47" t="s">
        <v>97</v>
      </c>
      <c r="H6998" s="47" t="s">
        <v>2232</v>
      </c>
      <c r="I6998" s="47" t="n">
        <v>3</v>
      </c>
    </row>
    <row r="6999" customFormat="false" ht="15" hidden="false" customHeight="false" outlineLevel="0" collapsed="false">
      <c r="A6999" s="47" t="s">
        <v>9240</v>
      </c>
      <c r="B6999" s="47" t="s">
        <v>1675</v>
      </c>
      <c r="C6999" s="48" t="n">
        <v>46155</v>
      </c>
      <c r="D6999" s="47" t="s">
        <v>74</v>
      </c>
      <c r="E6999" s="47" t="s">
        <v>63</v>
      </c>
      <c r="F6999" s="47" t="s">
        <v>2252</v>
      </c>
      <c r="G6999" s="47" t="s">
        <v>97</v>
      </c>
      <c r="H6999" s="47" t="s">
        <v>2232</v>
      </c>
      <c r="I6999" s="47" t="n">
        <v>3</v>
      </c>
    </row>
    <row r="7000" customFormat="false" ht="15" hidden="false" customHeight="false" outlineLevel="0" collapsed="false">
      <c r="A7000" s="47" t="s">
        <v>9241</v>
      </c>
      <c r="B7000" s="47" t="s">
        <v>1675</v>
      </c>
      <c r="C7000" s="48" t="n">
        <v>46155</v>
      </c>
      <c r="D7000" s="47" t="s">
        <v>74</v>
      </c>
      <c r="E7000" s="47" t="s">
        <v>63</v>
      </c>
      <c r="F7000" s="47" t="s">
        <v>2255</v>
      </c>
      <c r="G7000" s="47" t="s">
        <v>97</v>
      </c>
      <c r="H7000" s="47" t="s">
        <v>2232</v>
      </c>
      <c r="I7000" s="47" t="n">
        <v>4</v>
      </c>
    </row>
    <row r="7001" customFormat="false" ht="15" hidden="false" customHeight="false" outlineLevel="0" collapsed="false">
      <c r="A7001" s="47" t="s">
        <v>9242</v>
      </c>
      <c r="B7001" s="47" t="s">
        <v>1675</v>
      </c>
      <c r="C7001" s="48" t="n">
        <v>46155</v>
      </c>
      <c r="D7001" s="47" t="s">
        <v>74</v>
      </c>
      <c r="E7001" s="47" t="s">
        <v>63</v>
      </c>
      <c r="F7001" s="47" t="s">
        <v>2255</v>
      </c>
      <c r="G7001" s="47" t="s">
        <v>98</v>
      </c>
      <c r="H7001" s="47" t="s">
        <v>2382</v>
      </c>
      <c r="I7001" s="47" t="n">
        <v>60</v>
      </c>
    </row>
    <row r="7002" customFormat="false" ht="15" hidden="false" customHeight="false" outlineLevel="0" collapsed="false">
      <c r="A7002" s="47" t="s">
        <v>9243</v>
      </c>
      <c r="B7002" s="47" t="s">
        <v>1676</v>
      </c>
      <c r="C7002" s="48" t="n">
        <v>46155</v>
      </c>
      <c r="D7002" s="47" t="s">
        <v>75</v>
      </c>
      <c r="E7002" s="47" t="s">
        <v>63</v>
      </c>
      <c r="F7002" s="47" t="s">
        <v>2252</v>
      </c>
      <c r="G7002" s="47" t="s">
        <v>93</v>
      </c>
      <c r="H7002" s="47" t="s">
        <v>2253</v>
      </c>
      <c r="I7002" s="47" t="n">
        <v>23</v>
      </c>
    </row>
    <row r="7003" customFormat="false" ht="15" hidden="false" customHeight="false" outlineLevel="0" collapsed="false">
      <c r="A7003" s="47" t="s">
        <v>9244</v>
      </c>
      <c r="B7003" s="47" t="s">
        <v>1676</v>
      </c>
      <c r="C7003" s="48" t="n">
        <v>46155</v>
      </c>
      <c r="D7003" s="47" t="s">
        <v>75</v>
      </c>
      <c r="E7003" s="47" t="s">
        <v>63</v>
      </c>
      <c r="F7003" s="47" t="s">
        <v>2252</v>
      </c>
      <c r="G7003" s="47" t="s">
        <v>96</v>
      </c>
      <c r="H7003" s="47" t="s">
        <v>2270</v>
      </c>
      <c r="I7003" s="47" t="n">
        <v>69</v>
      </c>
    </row>
    <row r="7004" customFormat="false" ht="15" hidden="false" customHeight="false" outlineLevel="0" collapsed="false">
      <c r="A7004" s="47" t="s">
        <v>9245</v>
      </c>
      <c r="B7004" s="47" t="s">
        <v>1676</v>
      </c>
      <c r="C7004" s="48" t="n">
        <v>46155</v>
      </c>
      <c r="D7004" s="47" t="s">
        <v>75</v>
      </c>
      <c r="E7004" s="47" t="s">
        <v>63</v>
      </c>
      <c r="F7004" s="47" t="s">
        <v>2252</v>
      </c>
      <c r="G7004" s="47" t="s">
        <v>96</v>
      </c>
      <c r="H7004" s="47" t="s">
        <v>2270</v>
      </c>
      <c r="I7004" s="47" t="n">
        <v>15</v>
      </c>
    </row>
    <row r="7005" customFormat="false" ht="15" hidden="false" customHeight="false" outlineLevel="0" collapsed="false">
      <c r="A7005" s="47" t="s">
        <v>9246</v>
      </c>
      <c r="B7005" s="47" t="s">
        <v>1676</v>
      </c>
      <c r="C7005" s="48" t="n">
        <v>46155</v>
      </c>
      <c r="D7005" s="47" t="s">
        <v>75</v>
      </c>
      <c r="E7005" s="47" t="s">
        <v>63</v>
      </c>
      <c r="F7005" s="47" t="s">
        <v>2255</v>
      </c>
      <c r="G7005" s="47" t="s">
        <v>97</v>
      </c>
      <c r="H7005" s="47" t="s">
        <v>2232</v>
      </c>
      <c r="I7005" s="47" t="n">
        <v>3</v>
      </c>
    </row>
    <row r="7006" customFormat="false" ht="15" hidden="false" customHeight="false" outlineLevel="0" collapsed="false">
      <c r="A7006" s="47" t="s">
        <v>9247</v>
      </c>
      <c r="B7006" s="47" t="s">
        <v>1676</v>
      </c>
      <c r="C7006" s="48" t="n">
        <v>46155</v>
      </c>
      <c r="D7006" s="47" t="s">
        <v>75</v>
      </c>
      <c r="E7006" s="47" t="s">
        <v>63</v>
      </c>
      <c r="F7006" s="47" t="s">
        <v>2252</v>
      </c>
      <c r="G7006" s="47" t="s">
        <v>97</v>
      </c>
      <c r="H7006" s="47" t="s">
        <v>2232</v>
      </c>
      <c r="I7006" s="47" t="n">
        <v>7</v>
      </c>
    </row>
    <row r="7007" customFormat="false" ht="15" hidden="false" customHeight="false" outlineLevel="0" collapsed="false">
      <c r="A7007" s="47" t="s">
        <v>9248</v>
      </c>
      <c r="B7007" s="47" t="s">
        <v>1676</v>
      </c>
      <c r="C7007" s="48" t="n">
        <v>46155</v>
      </c>
      <c r="D7007" s="47" t="s">
        <v>75</v>
      </c>
      <c r="E7007" s="47" t="s">
        <v>63</v>
      </c>
      <c r="F7007" s="47" t="s">
        <v>2255</v>
      </c>
      <c r="G7007" s="47" t="s">
        <v>97</v>
      </c>
      <c r="H7007" s="47" t="s">
        <v>2232</v>
      </c>
      <c r="I7007" s="47" t="n">
        <v>7</v>
      </c>
    </row>
    <row r="7008" customFormat="false" ht="15" hidden="false" customHeight="false" outlineLevel="0" collapsed="false">
      <c r="A7008" s="47" t="s">
        <v>9249</v>
      </c>
      <c r="B7008" s="47" t="s">
        <v>1676</v>
      </c>
      <c r="C7008" s="48" t="n">
        <v>46155</v>
      </c>
      <c r="D7008" s="47" t="s">
        <v>75</v>
      </c>
      <c r="E7008" s="47" t="s">
        <v>63</v>
      </c>
      <c r="F7008" s="47" t="s">
        <v>2255</v>
      </c>
      <c r="G7008" s="47" t="s">
        <v>97</v>
      </c>
      <c r="H7008" s="47" t="s">
        <v>2232</v>
      </c>
      <c r="I7008" s="47" t="n">
        <v>4</v>
      </c>
    </row>
    <row r="7009" customFormat="false" ht="15" hidden="false" customHeight="false" outlineLevel="0" collapsed="false">
      <c r="A7009" s="47" t="s">
        <v>9250</v>
      </c>
      <c r="B7009" s="47" t="s">
        <v>1676</v>
      </c>
      <c r="C7009" s="48" t="n">
        <v>46155</v>
      </c>
      <c r="D7009" s="47" t="s">
        <v>75</v>
      </c>
      <c r="E7009" s="47" t="s">
        <v>63</v>
      </c>
      <c r="F7009" s="47" t="s">
        <v>2255</v>
      </c>
      <c r="G7009" s="47" t="s">
        <v>98</v>
      </c>
      <c r="H7009" s="47" t="s">
        <v>2382</v>
      </c>
      <c r="I7009" s="47" t="n">
        <v>30</v>
      </c>
    </row>
    <row r="7010" customFormat="false" ht="15" hidden="false" customHeight="false" outlineLevel="0" collapsed="false">
      <c r="A7010" s="47" t="s">
        <v>9251</v>
      </c>
      <c r="B7010" s="47" t="s">
        <v>1677</v>
      </c>
      <c r="C7010" s="48" t="n">
        <v>46155</v>
      </c>
      <c r="D7010" s="47" t="s">
        <v>73</v>
      </c>
      <c r="E7010" s="47" t="s">
        <v>64</v>
      </c>
      <c r="F7010" s="47" t="s">
        <v>2278</v>
      </c>
      <c r="G7010" s="47" t="s">
        <v>93</v>
      </c>
      <c r="H7010" s="47" t="s">
        <v>2253</v>
      </c>
      <c r="I7010" s="47" t="n">
        <v>12</v>
      </c>
    </row>
    <row r="7011" customFormat="false" ht="15" hidden="false" customHeight="false" outlineLevel="0" collapsed="false">
      <c r="A7011" s="47" t="s">
        <v>9252</v>
      </c>
      <c r="B7011" s="47" t="s">
        <v>1677</v>
      </c>
      <c r="C7011" s="48" t="n">
        <v>46155</v>
      </c>
      <c r="D7011" s="47" t="s">
        <v>73</v>
      </c>
      <c r="E7011" s="47" t="s">
        <v>64</v>
      </c>
      <c r="F7011" s="47" t="s">
        <v>2280</v>
      </c>
      <c r="G7011" s="47" t="s">
        <v>97</v>
      </c>
      <c r="H7011" s="47" t="s">
        <v>2232</v>
      </c>
      <c r="I7011" s="47" t="n">
        <v>6</v>
      </c>
    </row>
    <row r="7012" customFormat="false" ht="15" hidden="false" customHeight="false" outlineLevel="0" collapsed="false">
      <c r="A7012" s="47" t="s">
        <v>9253</v>
      </c>
      <c r="B7012" s="47" t="s">
        <v>1677</v>
      </c>
      <c r="C7012" s="48" t="n">
        <v>46155</v>
      </c>
      <c r="D7012" s="47" t="s">
        <v>73</v>
      </c>
      <c r="E7012" s="47" t="s">
        <v>64</v>
      </c>
      <c r="F7012" s="47" t="s">
        <v>2278</v>
      </c>
      <c r="G7012" s="47" t="s">
        <v>97</v>
      </c>
      <c r="H7012" s="47" t="s">
        <v>2232</v>
      </c>
      <c r="I7012" s="47" t="n">
        <v>5</v>
      </c>
    </row>
    <row r="7013" customFormat="false" ht="15" hidden="false" customHeight="false" outlineLevel="0" collapsed="false">
      <c r="A7013" s="47" t="s">
        <v>9254</v>
      </c>
      <c r="B7013" s="47" t="s">
        <v>1677</v>
      </c>
      <c r="C7013" s="48" t="n">
        <v>46155</v>
      </c>
      <c r="D7013" s="47" t="s">
        <v>73</v>
      </c>
      <c r="E7013" s="47" t="s">
        <v>64</v>
      </c>
      <c r="F7013" s="47" t="s">
        <v>2278</v>
      </c>
      <c r="G7013" s="47" t="s">
        <v>97</v>
      </c>
      <c r="H7013" s="47" t="s">
        <v>2232</v>
      </c>
      <c r="I7013" s="47" t="n">
        <v>5</v>
      </c>
    </row>
    <row r="7014" customFormat="false" ht="15" hidden="false" customHeight="false" outlineLevel="0" collapsed="false">
      <c r="A7014" s="47" t="s">
        <v>9255</v>
      </c>
      <c r="B7014" s="47" t="s">
        <v>1677</v>
      </c>
      <c r="C7014" s="48" t="n">
        <v>46155</v>
      </c>
      <c r="D7014" s="47" t="s">
        <v>73</v>
      </c>
      <c r="E7014" s="47" t="s">
        <v>64</v>
      </c>
      <c r="F7014" s="47" t="s">
        <v>2280</v>
      </c>
      <c r="G7014" s="47" t="s">
        <v>97</v>
      </c>
      <c r="H7014" s="47" t="s">
        <v>2232</v>
      </c>
      <c r="I7014" s="47" t="n">
        <v>6</v>
      </c>
    </row>
    <row r="7015" customFormat="false" ht="15" hidden="false" customHeight="false" outlineLevel="0" collapsed="false">
      <c r="A7015" s="47" t="s">
        <v>9256</v>
      </c>
      <c r="B7015" s="47" t="s">
        <v>1677</v>
      </c>
      <c r="C7015" s="48" t="n">
        <v>46155</v>
      </c>
      <c r="D7015" s="47" t="s">
        <v>73</v>
      </c>
      <c r="E7015" s="47" t="s">
        <v>64</v>
      </c>
      <c r="F7015" s="47" t="s">
        <v>2278</v>
      </c>
      <c r="G7015" s="47" t="s">
        <v>97</v>
      </c>
      <c r="H7015" s="47" t="s">
        <v>2232</v>
      </c>
      <c r="I7015" s="47" t="n">
        <v>4</v>
      </c>
    </row>
    <row r="7016" customFormat="false" ht="15" hidden="false" customHeight="false" outlineLevel="0" collapsed="false">
      <c r="A7016" s="47" t="s">
        <v>9257</v>
      </c>
      <c r="B7016" s="47" t="s">
        <v>1678</v>
      </c>
      <c r="C7016" s="48" t="n">
        <v>46155</v>
      </c>
      <c r="D7016" s="47" t="s">
        <v>74</v>
      </c>
      <c r="E7016" s="47" t="s">
        <v>64</v>
      </c>
      <c r="F7016" s="47" t="s">
        <v>2278</v>
      </c>
      <c r="G7016" s="47" t="s">
        <v>95</v>
      </c>
      <c r="H7016" s="47" t="s">
        <v>2245</v>
      </c>
      <c r="I7016" s="47" t="n">
        <v>32</v>
      </c>
    </row>
    <row r="7017" customFormat="false" ht="15" hidden="false" customHeight="false" outlineLevel="0" collapsed="false">
      <c r="A7017" s="47" t="s">
        <v>9258</v>
      </c>
      <c r="B7017" s="47" t="s">
        <v>1678</v>
      </c>
      <c r="C7017" s="48" t="n">
        <v>46155</v>
      </c>
      <c r="D7017" s="47" t="s">
        <v>74</v>
      </c>
      <c r="E7017" s="47" t="s">
        <v>64</v>
      </c>
      <c r="F7017" s="47" t="s">
        <v>2278</v>
      </c>
      <c r="G7017" s="47" t="s">
        <v>97</v>
      </c>
      <c r="H7017" s="47" t="s">
        <v>2232</v>
      </c>
      <c r="I7017" s="47" t="n">
        <v>2</v>
      </c>
    </row>
    <row r="7018" customFormat="false" ht="15" hidden="false" customHeight="false" outlineLevel="0" collapsed="false">
      <c r="A7018" s="47" t="s">
        <v>9259</v>
      </c>
      <c r="B7018" s="47" t="s">
        <v>1678</v>
      </c>
      <c r="C7018" s="48" t="n">
        <v>46155</v>
      </c>
      <c r="D7018" s="47" t="s">
        <v>74</v>
      </c>
      <c r="E7018" s="47" t="s">
        <v>64</v>
      </c>
      <c r="F7018" s="47" t="s">
        <v>2280</v>
      </c>
      <c r="G7018" s="47" t="s">
        <v>97</v>
      </c>
      <c r="H7018" s="47" t="s">
        <v>2232</v>
      </c>
      <c r="I7018" s="47" t="n">
        <v>2</v>
      </c>
    </row>
    <row r="7019" customFormat="false" ht="15" hidden="false" customHeight="false" outlineLevel="0" collapsed="false">
      <c r="A7019" s="47" t="s">
        <v>9260</v>
      </c>
      <c r="B7019" s="47" t="s">
        <v>1679</v>
      </c>
      <c r="C7019" s="48" t="n">
        <v>46155</v>
      </c>
      <c r="D7019" s="47" t="s">
        <v>73</v>
      </c>
      <c r="E7019" s="47" t="s">
        <v>65</v>
      </c>
      <c r="F7019" s="47" t="s">
        <v>2284</v>
      </c>
      <c r="G7019" s="47" t="s">
        <v>95</v>
      </c>
      <c r="H7019" s="47" t="s">
        <v>2245</v>
      </c>
      <c r="I7019" s="47" t="n">
        <v>22</v>
      </c>
    </row>
    <row r="7020" customFormat="false" ht="15" hidden="false" customHeight="false" outlineLevel="0" collapsed="false">
      <c r="A7020" s="47" t="s">
        <v>9261</v>
      </c>
      <c r="B7020" s="47" t="s">
        <v>1679</v>
      </c>
      <c r="C7020" s="48" t="n">
        <v>46155</v>
      </c>
      <c r="D7020" s="47" t="s">
        <v>73</v>
      </c>
      <c r="E7020" s="47" t="s">
        <v>65</v>
      </c>
      <c r="F7020" s="47" t="s">
        <v>2284</v>
      </c>
      <c r="G7020" s="47" t="s">
        <v>95</v>
      </c>
      <c r="H7020" s="47" t="s">
        <v>2245</v>
      </c>
      <c r="I7020" s="47" t="n">
        <v>22</v>
      </c>
    </row>
    <row r="7021" customFormat="false" ht="15" hidden="false" customHeight="false" outlineLevel="0" collapsed="false">
      <c r="A7021" s="47" t="s">
        <v>9262</v>
      </c>
      <c r="B7021" s="47" t="s">
        <v>1679</v>
      </c>
      <c r="C7021" s="48" t="n">
        <v>46155</v>
      </c>
      <c r="D7021" s="47" t="s">
        <v>73</v>
      </c>
      <c r="E7021" s="47" t="s">
        <v>65</v>
      </c>
      <c r="F7021" s="47" t="s">
        <v>2284</v>
      </c>
      <c r="G7021" s="47" t="s">
        <v>97</v>
      </c>
      <c r="H7021" s="47" t="s">
        <v>2232</v>
      </c>
      <c r="I7021" s="47" t="n">
        <v>3</v>
      </c>
    </row>
    <row r="7022" customFormat="false" ht="15" hidden="false" customHeight="false" outlineLevel="0" collapsed="false">
      <c r="A7022" s="47" t="s">
        <v>9263</v>
      </c>
      <c r="B7022" s="47" t="s">
        <v>1679</v>
      </c>
      <c r="C7022" s="48" t="n">
        <v>46155</v>
      </c>
      <c r="D7022" s="47" t="s">
        <v>73</v>
      </c>
      <c r="E7022" s="47" t="s">
        <v>65</v>
      </c>
      <c r="F7022" s="47" t="s">
        <v>2289</v>
      </c>
      <c r="G7022" s="47" t="s">
        <v>97</v>
      </c>
      <c r="H7022" s="47" t="s">
        <v>2232</v>
      </c>
      <c r="I7022" s="47" t="n">
        <v>2</v>
      </c>
    </row>
    <row r="7023" customFormat="false" ht="15" hidden="false" customHeight="false" outlineLevel="0" collapsed="false">
      <c r="A7023" s="47" t="s">
        <v>9264</v>
      </c>
      <c r="B7023" s="47" t="s">
        <v>1679</v>
      </c>
      <c r="C7023" s="48" t="n">
        <v>46155</v>
      </c>
      <c r="D7023" s="47" t="s">
        <v>73</v>
      </c>
      <c r="E7023" s="47" t="s">
        <v>65</v>
      </c>
      <c r="F7023" s="47" t="s">
        <v>2289</v>
      </c>
      <c r="G7023" s="47" t="s">
        <v>97</v>
      </c>
      <c r="H7023" s="47" t="s">
        <v>2232</v>
      </c>
      <c r="I7023" s="47" t="n">
        <v>4</v>
      </c>
    </row>
    <row r="7024" customFormat="false" ht="15" hidden="false" customHeight="false" outlineLevel="0" collapsed="false">
      <c r="A7024" s="47" t="s">
        <v>9265</v>
      </c>
      <c r="B7024" s="47" t="s">
        <v>1679</v>
      </c>
      <c r="C7024" s="48" t="n">
        <v>46155</v>
      </c>
      <c r="D7024" s="47" t="s">
        <v>73</v>
      </c>
      <c r="E7024" s="47" t="s">
        <v>65</v>
      </c>
      <c r="F7024" s="47" t="s">
        <v>2289</v>
      </c>
      <c r="G7024" s="47" t="s">
        <v>97</v>
      </c>
      <c r="H7024" s="47" t="s">
        <v>2232</v>
      </c>
      <c r="I7024" s="47" t="n">
        <v>2</v>
      </c>
    </row>
    <row r="7025" customFormat="false" ht="15" hidden="false" customHeight="false" outlineLevel="0" collapsed="false">
      <c r="A7025" s="47" t="s">
        <v>9266</v>
      </c>
      <c r="B7025" s="47" t="s">
        <v>1679</v>
      </c>
      <c r="C7025" s="48" t="n">
        <v>46155</v>
      </c>
      <c r="D7025" s="47" t="s">
        <v>73</v>
      </c>
      <c r="E7025" s="47" t="s">
        <v>65</v>
      </c>
      <c r="F7025" s="47" t="s">
        <v>2284</v>
      </c>
      <c r="G7025" s="47" t="s">
        <v>97</v>
      </c>
      <c r="H7025" s="47" t="s">
        <v>2232</v>
      </c>
      <c r="I7025" s="47" t="n">
        <v>5</v>
      </c>
    </row>
    <row r="7026" customFormat="false" ht="15" hidden="false" customHeight="false" outlineLevel="0" collapsed="false">
      <c r="A7026" s="47" t="s">
        <v>9267</v>
      </c>
      <c r="B7026" s="47" t="s">
        <v>1679</v>
      </c>
      <c r="C7026" s="48" t="n">
        <v>46155</v>
      </c>
      <c r="D7026" s="47" t="s">
        <v>73</v>
      </c>
      <c r="E7026" s="47" t="s">
        <v>65</v>
      </c>
      <c r="F7026" s="47" t="s">
        <v>2289</v>
      </c>
      <c r="G7026" s="47" t="s">
        <v>97</v>
      </c>
      <c r="H7026" s="47" t="s">
        <v>2232</v>
      </c>
      <c r="I7026" s="47" t="n">
        <v>3</v>
      </c>
    </row>
    <row r="7027" customFormat="false" ht="15" hidden="false" customHeight="false" outlineLevel="0" collapsed="false">
      <c r="A7027" s="47" t="s">
        <v>9268</v>
      </c>
      <c r="B7027" s="47" t="s">
        <v>1679</v>
      </c>
      <c r="C7027" s="48" t="n">
        <v>46155</v>
      </c>
      <c r="D7027" s="47" t="s">
        <v>73</v>
      </c>
      <c r="E7027" s="47" t="s">
        <v>65</v>
      </c>
      <c r="F7027" s="47" t="s">
        <v>2289</v>
      </c>
      <c r="G7027" s="47" t="s">
        <v>97</v>
      </c>
      <c r="H7027" s="47" t="s">
        <v>2232</v>
      </c>
      <c r="I7027" s="47" t="n">
        <v>3</v>
      </c>
    </row>
    <row r="7028" customFormat="false" ht="15" hidden="false" customHeight="false" outlineLevel="0" collapsed="false">
      <c r="A7028" s="47" t="s">
        <v>9269</v>
      </c>
      <c r="B7028" s="47" t="s">
        <v>1680</v>
      </c>
      <c r="C7028" s="48" t="n">
        <v>46155</v>
      </c>
      <c r="D7028" s="47" t="s">
        <v>74</v>
      </c>
      <c r="E7028" s="47" t="s">
        <v>65</v>
      </c>
      <c r="F7028" s="47" t="s">
        <v>2284</v>
      </c>
      <c r="G7028" s="47" t="s">
        <v>95</v>
      </c>
      <c r="H7028" s="47" t="s">
        <v>2245</v>
      </c>
      <c r="I7028" s="47" t="n">
        <v>14</v>
      </c>
    </row>
    <row r="7029" customFormat="false" ht="15" hidden="false" customHeight="false" outlineLevel="0" collapsed="false">
      <c r="A7029" s="47" t="s">
        <v>9270</v>
      </c>
      <c r="B7029" s="47" t="s">
        <v>1680</v>
      </c>
      <c r="C7029" s="48" t="n">
        <v>46155</v>
      </c>
      <c r="D7029" s="47" t="s">
        <v>74</v>
      </c>
      <c r="E7029" s="47" t="s">
        <v>65</v>
      </c>
      <c r="F7029" s="47" t="s">
        <v>2284</v>
      </c>
      <c r="G7029" s="47" t="s">
        <v>97</v>
      </c>
      <c r="H7029" s="47" t="s">
        <v>2232</v>
      </c>
      <c r="I7029" s="47" t="n">
        <v>6</v>
      </c>
    </row>
    <row r="7030" customFormat="false" ht="15" hidden="false" customHeight="false" outlineLevel="0" collapsed="false">
      <c r="A7030" s="47" t="s">
        <v>9271</v>
      </c>
      <c r="B7030" s="47" t="s">
        <v>1680</v>
      </c>
      <c r="C7030" s="48" t="n">
        <v>46155</v>
      </c>
      <c r="D7030" s="47" t="s">
        <v>74</v>
      </c>
      <c r="E7030" s="47" t="s">
        <v>65</v>
      </c>
      <c r="F7030" s="47" t="s">
        <v>2289</v>
      </c>
      <c r="G7030" s="47" t="s">
        <v>97</v>
      </c>
      <c r="H7030" s="47" t="s">
        <v>2232</v>
      </c>
      <c r="I7030" s="47" t="n">
        <v>4</v>
      </c>
    </row>
    <row r="7031" customFormat="false" ht="15" hidden="false" customHeight="false" outlineLevel="0" collapsed="false">
      <c r="A7031" s="47" t="s">
        <v>9272</v>
      </c>
      <c r="B7031" s="47" t="s">
        <v>1680</v>
      </c>
      <c r="C7031" s="48" t="n">
        <v>46155</v>
      </c>
      <c r="D7031" s="47" t="s">
        <v>74</v>
      </c>
      <c r="E7031" s="47" t="s">
        <v>65</v>
      </c>
      <c r="F7031" s="47" t="s">
        <v>2284</v>
      </c>
      <c r="G7031" s="47" t="s">
        <v>97</v>
      </c>
      <c r="H7031" s="47" t="s">
        <v>2232</v>
      </c>
      <c r="I7031" s="47" t="n">
        <v>5</v>
      </c>
    </row>
    <row r="7032" customFormat="false" ht="15" hidden="false" customHeight="false" outlineLevel="0" collapsed="false">
      <c r="A7032" s="47" t="s">
        <v>9273</v>
      </c>
      <c r="B7032" s="47" t="s">
        <v>1680</v>
      </c>
      <c r="C7032" s="48" t="n">
        <v>46155</v>
      </c>
      <c r="D7032" s="47" t="s">
        <v>74</v>
      </c>
      <c r="E7032" s="47" t="s">
        <v>65</v>
      </c>
      <c r="F7032" s="47" t="s">
        <v>2289</v>
      </c>
      <c r="G7032" s="47" t="s">
        <v>97</v>
      </c>
      <c r="H7032" s="47" t="s">
        <v>2232</v>
      </c>
      <c r="I7032" s="47" t="n">
        <v>3</v>
      </c>
    </row>
    <row r="7033" customFormat="false" ht="15" hidden="false" customHeight="false" outlineLevel="0" collapsed="false">
      <c r="A7033" s="47" t="s">
        <v>9274</v>
      </c>
      <c r="B7033" s="47" t="s">
        <v>1681</v>
      </c>
      <c r="C7033" s="48" t="n">
        <v>46155</v>
      </c>
      <c r="D7033" s="47" t="s">
        <v>75</v>
      </c>
      <c r="E7033" s="47" t="s">
        <v>65</v>
      </c>
      <c r="F7033" s="47" t="s">
        <v>2284</v>
      </c>
      <c r="G7033" s="47" t="s">
        <v>93</v>
      </c>
      <c r="H7033" s="47" t="s">
        <v>2253</v>
      </c>
      <c r="I7033" s="47" t="n">
        <v>22</v>
      </c>
    </row>
    <row r="7034" customFormat="false" ht="15" hidden="false" customHeight="false" outlineLevel="0" collapsed="false">
      <c r="A7034" s="47" t="s">
        <v>9275</v>
      </c>
      <c r="B7034" s="47" t="s">
        <v>1681</v>
      </c>
      <c r="C7034" s="48" t="n">
        <v>46155</v>
      </c>
      <c r="D7034" s="47" t="s">
        <v>75</v>
      </c>
      <c r="E7034" s="47" t="s">
        <v>65</v>
      </c>
      <c r="F7034" s="47" t="s">
        <v>2284</v>
      </c>
      <c r="G7034" s="47" t="s">
        <v>94</v>
      </c>
      <c r="H7034" s="47" t="s">
        <v>2229</v>
      </c>
      <c r="I7034" s="47" t="n">
        <v>70</v>
      </c>
    </row>
    <row r="7035" customFormat="false" ht="15" hidden="false" customHeight="false" outlineLevel="0" collapsed="false">
      <c r="A7035" s="47" t="s">
        <v>9276</v>
      </c>
      <c r="B7035" s="47" t="s">
        <v>1681</v>
      </c>
      <c r="C7035" s="48" t="n">
        <v>46155</v>
      </c>
      <c r="D7035" s="47" t="s">
        <v>75</v>
      </c>
      <c r="E7035" s="47" t="s">
        <v>65</v>
      </c>
      <c r="F7035" s="47" t="s">
        <v>2284</v>
      </c>
      <c r="G7035" s="47" t="s">
        <v>95</v>
      </c>
      <c r="H7035" s="47" t="s">
        <v>2245</v>
      </c>
      <c r="I7035" s="47" t="n">
        <v>81</v>
      </c>
    </row>
    <row r="7036" customFormat="false" ht="15" hidden="false" customHeight="false" outlineLevel="0" collapsed="false">
      <c r="A7036" s="47" t="s">
        <v>9277</v>
      </c>
      <c r="B7036" s="47" t="s">
        <v>1681</v>
      </c>
      <c r="C7036" s="48" t="n">
        <v>46155</v>
      </c>
      <c r="D7036" s="47" t="s">
        <v>75</v>
      </c>
      <c r="E7036" s="47" t="s">
        <v>65</v>
      </c>
      <c r="F7036" s="47" t="s">
        <v>2284</v>
      </c>
      <c r="G7036" s="47" t="s">
        <v>97</v>
      </c>
      <c r="H7036" s="47" t="s">
        <v>2232</v>
      </c>
      <c r="I7036" s="47" t="n">
        <v>4</v>
      </c>
    </row>
    <row r="7037" customFormat="false" ht="15" hidden="false" customHeight="false" outlineLevel="0" collapsed="false">
      <c r="A7037" s="47" t="s">
        <v>9278</v>
      </c>
      <c r="B7037" s="47" t="s">
        <v>1681</v>
      </c>
      <c r="C7037" s="48" t="n">
        <v>46155</v>
      </c>
      <c r="D7037" s="47" t="s">
        <v>75</v>
      </c>
      <c r="E7037" s="47" t="s">
        <v>65</v>
      </c>
      <c r="F7037" s="47" t="s">
        <v>2289</v>
      </c>
      <c r="G7037" s="47" t="s">
        <v>97</v>
      </c>
      <c r="H7037" s="47" t="s">
        <v>2232</v>
      </c>
      <c r="I7037" s="47" t="n">
        <v>3</v>
      </c>
    </row>
    <row r="7038" customFormat="false" ht="15" hidden="false" customHeight="false" outlineLevel="0" collapsed="false">
      <c r="A7038" s="47" t="s">
        <v>9279</v>
      </c>
      <c r="B7038" s="47" t="s">
        <v>1681</v>
      </c>
      <c r="C7038" s="48" t="n">
        <v>46155</v>
      </c>
      <c r="D7038" s="47" t="s">
        <v>75</v>
      </c>
      <c r="E7038" s="47" t="s">
        <v>65</v>
      </c>
      <c r="F7038" s="47" t="s">
        <v>2289</v>
      </c>
      <c r="G7038" s="47" t="s">
        <v>97</v>
      </c>
      <c r="H7038" s="47" t="s">
        <v>2232</v>
      </c>
      <c r="I7038" s="47" t="n">
        <v>5</v>
      </c>
    </row>
    <row r="7039" customFormat="false" ht="15" hidden="false" customHeight="false" outlineLevel="0" collapsed="false">
      <c r="A7039" s="47" t="s">
        <v>9280</v>
      </c>
      <c r="B7039" s="47" t="s">
        <v>1681</v>
      </c>
      <c r="C7039" s="48" t="n">
        <v>46155</v>
      </c>
      <c r="D7039" s="47" t="s">
        <v>75</v>
      </c>
      <c r="E7039" s="47" t="s">
        <v>65</v>
      </c>
      <c r="F7039" s="47" t="s">
        <v>2284</v>
      </c>
      <c r="G7039" s="47" t="s">
        <v>97</v>
      </c>
      <c r="H7039" s="47" t="s">
        <v>2232</v>
      </c>
      <c r="I7039" s="47" t="n">
        <v>3</v>
      </c>
    </row>
    <row r="7040" customFormat="false" ht="15" hidden="false" customHeight="false" outlineLevel="0" collapsed="false">
      <c r="A7040" s="47" t="s">
        <v>9281</v>
      </c>
      <c r="B7040" s="47" t="s">
        <v>1681</v>
      </c>
      <c r="C7040" s="48" t="n">
        <v>46155</v>
      </c>
      <c r="D7040" s="47" t="s">
        <v>75</v>
      </c>
      <c r="E7040" s="47" t="s">
        <v>65</v>
      </c>
      <c r="F7040" s="47" t="s">
        <v>2284</v>
      </c>
      <c r="G7040" s="47" t="s">
        <v>97</v>
      </c>
      <c r="H7040" s="47" t="s">
        <v>2232</v>
      </c>
      <c r="I7040" s="47" t="n">
        <v>4</v>
      </c>
    </row>
    <row r="7041" customFormat="false" ht="15" hidden="false" customHeight="false" outlineLevel="0" collapsed="false">
      <c r="A7041" s="47" t="s">
        <v>9282</v>
      </c>
      <c r="B7041" s="47" t="s">
        <v>1681</v>
      </c>
      <c r="C7041" s="48" t="n">
        <v>46155</v>
      </c>
      <c r="D7041" s="47" t="s">
        <v>75</v>
      </c>
      <c r="E7041" s="47" t="s">
        <v>65</v>
      </c>
      <c r="F7041" s="47" t="s">
        <v>2289</v>
      </c>
      <c r="G7041" s="47" t="s">
        <v>97</v>
      </c>
      <c r="H7041" s="47" t="s">
        <v>2232</v>
      </c>
      <c r="I7041" s="47" t="n">
        <v>2</v>
      </c>
    </row>
    <row r="7042" customFormat="false" ht="15" hidden="false" customHeight="false" outlineLevel="0" collapsed="false">
      <c r="A7042" s="47" t="s">
        <v>9283</v>
      </c>
      <c r="B7042" s="47" t="s">
        <v>1681</v>
      </c>
      <c r="C7042" s="48" t="n">
        <v>46155</v>
      </c>
      <c r="D7042" s="47" t="s">
        <v>75</v>
      </c>
      <c r="E7042" s="47" t="s">
        <v>65</v>
      </c>
      <c r="F7042" s="47" t="s">
        <v>2289</v>
      </c>
      <c r="G7042" s="47" t="s">
        <v>97</v>
      </c>
      <c r="H7042" s="47" t="s">
        <v>2232</v>
      </c>
      <c r="I7042" s="47" t="n">
        <v>4</v>
      </c>
    </row>
    <row r="7043" customFormat="false" ht="15" hidden="false" customHeight="false" outlineLevel="0" collapsed="false">
      <c r="A7043" s="47" t="s">
        <v>9284</v>
      </c>
      <c r="B7043" s="47" t="s">
        <v>1681</v>
      </c>
      <c r="C7043" s="48" t="n">
        <v>46155</v>
      </c>
      <c r="D7043" s="47" t="s">
        <v>75</v>
      </c>
      <c r="E7043" s="47" t="s">
        <v>65</v>
      </c>
      <c r="F7043" s="47" t="s">
        <v>2284</v>
      </c>
      <c r="G7043" s="47" t="s">
        <v>97</v>
      </c>
      <c r="H7043" s="47" t="s">
        <v>2232</v>
      </c>
      <c r="I7043" s="47" t="n">
        <v>3</v>
      </c>
    </row>
    <row r="7044" customFormat="false" ht="15" hidden="false" customHeight="false" outlineLevel="0" collapsed="false">
      <c r="A7044" s="47" t="s">
        <v>9285</v>
      </c>
      <c r="B7044" s="47" t="s">
        <v>1681</v>
      </c>
      <c r="C7044" s="48" t="n">
        <v>46155</v>
      </c>
      <c r="D7044" s="47" t="s">
        <v>75</v>
      </c>
      <c r="E7044" s="47" t="s">
        <v>65</v>
      </c>
      <c r="F7044" s="47" t="s">
        <v>2284</v>
      </c>
      <c r="G7044" s="47" t="s">
        <v>97</v>
      </c>
      <c r="H7044" s="47" t="s">
        <v>2232</v>
      </c>
      <c r="I7044" s="47" t="n">
        <v>4</v>
      </c>
    </row>
    <row r="7045" customFormat="false" ht="15" hidden="false" customHeight="false" outlineLevel="0" collapsed="false">
      <c r="A7045" s="47" t="s">
        <v>9286</v>
      </c>
      <c r="B7045" s="47" t="s">
        <v>1681</v>
      </c>
      <c r="C7045" s="48" t="n">
        <v>46155</v>
      </c>
      <c r="D7045" s="47" t="s">
        <v>75</v>
      </c>
      <c r="E7045" s="47" t="s">
        <v>65</v>
      </c>
      <c r="F7045" s="47" t="s">
        <v>2284</v>
      </c>
      <c r="G7045" s="47" t="s">
        <v>97</v>
      </c>
      <c r="H7045" s="47" t="s">
        <v>2232</v>
      </c>
      <c r="I7045" s="47" t="n">
        <v>6</v>
      </c>
    </row>
    <row r="7046" customFormat="false" ht="15" hidden="false" customHeight="false" outlineLevel="0" collapsed="false">
      <c r="A7046" s="47" t="s">
        <v>9287</v>
      </c>
      <c r="B7046" s="47" t="s">
        <v>1681</v>
      </c>
      <c r="C7046" s="48" t="n">
        <v>46155</v>
      </c>
      <c r="D7046" s="47" t="s">
        <v>75</v>
      </c>
      <c r="E7046" s="47" t="s">
        <v>65</v>
      </c>
      <c r="F7046" s="47" t="s">
        <v>2289</v>
      </c>
      <c r="G7046" s="47" t="s">
        <v>97</v>
      </c>
      <c r="H7046" s="47" t="s">
        <v>2232</v>
      </c>
      <c r="I7046" s="47" t="n">
        <v>5</v>
      </c>
    </row>
    <row r="7047" customFormat="false" ht="15" hidden="false" customHeight="false" outlineLevel="0" collapsed="false">
      <c r="A7047" s="47" t="s">
        <v>9288</v>
      </c>
      <c r="B7047" s="47" t="s">
        <v>1683</v>
      </c>
      <c r="C7047" s="48" t="n">
        <v>46156</v>
      </c>
      <c r="D7047" s="47" t="s">
        <v>73</v>
      </c>
      <c r="E7047" s="47" t="s">
        <v>62</v>
      </c>
      <c r="F7047" s="47" t="s">
        <v>2228</v>
      </c>
      <c r="G7047" s="47" t="s">
        <v>93</v>
      </c>
      <c r="H7047" s="47" t="s">
        <v>2253</v>
      </c>
      <c r="I7047" s="47" t="n">
        <v>12</v>
      </c>
    </row>
    <row r="7048" customFormat="false" ht="15" hidden="false" customHeight="false" outlineLevel="0" collapsed="false">
      <c r="A7048" s="47" t="s">
        <v>9289</v>
      </c>
      <c r="B7048" s="47" t="s">
        <v>1683</v>
      </c>
      <c r="C7048" s="48" t="n">
        <v>46156</v>
      </c>
      <c r="D7048" s="47" t="s">
        <v>73</v>
      </c>
      <c r="E7048" s="47" t="s">
        <v>62</v>
      </c>
      <c r="F7048" s="47" t="s">
        <v>2228</v>
      </c>
      <c r="G7048" s="47" t="s">
        <v>97</v>
      </c>
      <c r="H7048" s="47" t="s">
        <v>2232</v>
      </c>
      <c r="I7048" s="47" t="n">
        <v>7</v>
      </c>
    </row>
    <row r="7049" customFormat="false" ht="15" hidden="false" customHeight="false" outlineLevel="0" collapsed="false">
      <c r="A7049" s="47" t="s">
        <v>9290</v>
      </c>
      <c r="B7049" s="47" t="s">
        <v>1683</v>
      </c>
      <c r="C7049" s="48" t="n">
        <v>46156</v>
      </c>
      <c r="D7049" s="47" t="s">
        <v>73</v>
      </c>
      <c r="E7049" s="47" t="s">
        <v>62</v>
      </c>
      <c r="F7049" s="47" t="s">
        <v>2228</v>
      </c>
      <c r="G7049" s="47" t="s">
        <v>97</v>
      </c>
      <c r="H7049" s="47" t="s">
        <v>2232</v>
      </c>
      <c r="I7049" s="47" t="n">
        <v>2</v>
      </c>
    </row>
    <row r="7050" customFormat="false" ht="15" hidden="false" customHeight="false" outlineLevel="0" collapsed="false">
      <c r="A7050" s="47" t="s">
        <v>9291</v>
      </c>
      <c r="B7050" s="47" t="s">
        <v>1683</v>
      </c>
      <c r="C7050" s="48" t="n">
        <v>46156</v>
      </c>
      <c r="D7050" s="47" t="s">
        <v>73</v>
      </c>
      <c r="E7050" s="47" t="s">
        <v>62</v>
      </c>
      <c r="F7050" s="47" t="s">
        <v>2231</v>
      </c>
      <c r="G7050" s="47" t="s">
        <v>97</v>
      </c>
      <c r="H7050" s="47" t="s">
        <v>2232</v>
      </c>
      <c r="I7050" s="47" t="n">
        <v>4</v>
      </c>
    </row>
    <row r="7051" customFormat="false" ht="15" hidden="false" customHeight="false" outlineLevel="0" collapsed="false">
      <c r="A7051" s="47" t="s">
        <v>9292</v>
      </c>
      <c r="B7051" s="47" t="s">
        <v>1686</v>
      </c>
      <c r="C7051" s="48" t="n">
        <v>46156</v>
      </c>
      <c r="D7051" s="47" t="s">
        <v>75</v>
      </c>
      <c r="E7051" s="47" t="s">
        <v>62</v>
      </c>
      <c r="F7051" s="47" t="s">
        <v>2231</v>
      </c>
      <c r="G7051" s="47" t="s">
        <v>96</v>
      </c>
      <c r="H7051" s="47" t="s">
        <v>2270</v>
      </c>
      <c r="I7051" s="47" t="n">
        <v>11</v>
      </c>
    </row>
    <row r="7052" customFormat="false" ht="15" hidden="false" customHeight="false" outlineLevel="0" collapsed="false">
      <c r="A7052" s="47" t="s">
        <v>9293</v>
      </c>
      <c r="B7052" s="47" t="s">
        <v>1686</v>
      </c>
      <c r="C7052" s="48" t="n">
        <v>46156</v>
      </c>
      <c r="D7052" s="47" t="s">
        <v>75</v>
      </c>
      <c r="E7052" s="47" t="s">
        <v>62</v>
      </c>
      <c r="F7052" s="47" t="s">
        <v>2228</v>
      </c>
      <c r="G7052" s="47" t="s">
        <v>97</v>
      </c>
      <c r="H7052" s="47" t="s">
        <v>2232</v>
      </c>
      <c r="I7052" s="47" t="n">
        <v>4</v>
      </c>
    </row>
    <row r="7053" customFormat="false" ht="15" hidden="false" customHeight="false" outlineLevel="0" collapsed="false">
      <c r="A7053" s="47" t="s">
        <v>9294</v>
      </c>
      <c r="B7053" s="47" t="s">
        <v>1686</v>
      </c>
      <c r="C7053" s="48" t="n">
        <v>46156</v>
      </c>
      <c r="D7053" s="47" t="s">
        <v>75</v>
      </c>
      <c r="E7053" s="47" t="s">
        <v>62</v>
      </c>
      <c r="F7053" s="47" t="s">
        <v>2228</v>
      </c>
      <c r="G7053" s="47" t="s">
        <v>98</v>
      </c>
      <c r="H7053" s="47" t="s">
        <v>2382</v>
      </c>
      <c r="I7053" s="47" t="n">
        <v>54</v>
      </c>
    </row>
    <row r="7054" customFormat="false" ht="15" hidden="false" customHeight="false" outlineLevel="0" collapsed="false">
      <c r="A7054" s="47" t="s">
        <v>9295</v>
      </c>
      <c r="B7054" s="47" t="s">
        <v>1687</v>
      </c>
      <c r="C7054" s="48" t="n">
        <v>46156</v>
      </c>
      <c r="D7054" s="47" t="s">
        <v>73</v>
      </c>
      <c r="E7054" s="47" t="s">
        <v>63</v>
      </c>
      <c r="F7054" s="47" t="s">
        <v>2255</v>
      </c>
      <c r="G7054" s="47" t="s">
        <v>97</v>
      </c>
      <c r="H7054" s="47" t="s">
        <v>2232</v>
      </c>
      <c r="I7054" s="47" t="n">
        <v>6</v>
      </c>
    </row>
    <row r="7055" customFormat="false" ht="15" hidden="false" customHeight="false" outlineLevel="0" collapsed="false">
      <c r="A7055" s="47" t="s">
        <v>9296</v>
      </c>
      <c r="B7055" s="47" t="s">
        <v>1687</v>
      </c>
      <c r="C7055" s="48" t="n">
        <v>46156</v>
      </c>
      <c r="D7055" s="47" t="s">
        <v>73</v>
      </c>
      <c r="E7055" s="47" t="s">
        <v>63</v>
      </c>
      <c r="F7055" s="47" t="s">
        <v>2255</v>
      </c>
      <c r="G7055" s="47" t="s">
        <v>97</v>
      </c>
      <c r="H7055" s="47" t="s">
        <v>2232</v>
      </c>
      <c r="I7055" s="47" t="n">
        <v>3</v>
      </c>
    </row>
    <row r="7056" customFormat="false" ht="15" hidden="false" customHeight="false" outlineLevel="0" collapsed="false">
      <c r="A7056" s="47" t="s">
        <v>9297</v>
      </c>
      <c r="B7056" s="47" t="s">
        <v>1687</v>
      </c>
      <c r="C7056" s="48" t="n">
        <v>46156</v>
      </c>
      <c r="D7056" s="47" t="s">
        <v>73</v>
      </c>
      <c r="E7056" s="47" t="s">
        <v>63</v>
      </c>
      <c r="F7056" s="47" t="s">
        <v>2252</v>
      </c>
      <c r="G7056" s="47" t="s">
        <v>97</v>
      </c>
      <c r="H7056" s="47" t="s">
        <v>2232</v>
      </c>
      <c r="I7056" s="47" t="n">
        <v>2</v>
      </c>
    </row>
    <row r="7057" customFormat="false" ht="15" hidden="false" customHeight="false" outlineLevel="0" collapsed="false">
      <c r="A7057" s="47" t="s">
        <v>9298</v>
      </c>
      <c r="B7057" s="47" t="s">
        <v>1687</v>
      </c>
      <c r="C7057" s="48" t="n">
        <v>46156</v>
      </c>
      <c r="D7057" s="47" t="s">
        <v>73</v>
      </c>
      <c r="E7057" s="47" t="s">
        <v>63</v>
      </c>
      <c r="F7057" s="47" t="s">
        <v>2252</v>
      </c>
      <c r="G7057" s="47" t="s">
        <v>97</v>
      </c>
      <c r="H7057" s="47" t="s">
        <v>2232</v>
      </c>
      <c r="I7057" s="47" t="n">
        <v>5</v>
      </c>
    </row>
    <row r="7058" customFormat="false" ht="15" hidden="false" customHeight="false" outlineLevel="0" collapsed="false">
      <c r="A7058" s="47" t="s">
        <v>9299</v>
      </c>
      <c r="B7058" s="47" t="s">
        <v>1687</v>
      </c>
      <c r="C7058" s="48" t="n">
        <v>46156</v>
      </c>
      <c r="D7058" s="47" t="s">
        <v>73</v>
      </c>
      <c r="E7058" s="47" t="s">
        <v>63</v>
      </c>
      <c r="F7058" s="47" t="s">
        <v>2252</v>
      </c>
      <c r="G7058" s="47" t="s">
        <v>97</v>
      </c>
      <c r="H7058" s="47" t="s">
        <v>2232</v>
      </c>
      <c r="I7058" s="47" t="n">
        <v>2</v>
      </c>
    </row>
    <row r="7059" customFormat="false" ht="15" hidden="false" customHeight="false" outlineLevel="0" collapsed="false">
      <c r="A7059" s="47" t="s">
        <v>9300</v>
      </c>
      <c r="B7059" s="47" t="s">
        <v>1687</v>
      </c>
      <c r="C7059" s="48" t="n">
        <v>46156</v>
      </c>
      <c r="D7059" s="47" t="s">
        <v>73</v>
      </c>
      <c r="E7059" s="47" t="s">
        <v>63</v>
      </c>
      <c r="F7059" s="47" t="s">
        <v>2255</v>
      </c>
      <c r="G7059" s="47" t="s">
        <v>98</v>
      </c>
      <c r="H7059" s="47" t="s">
        <v>2382</v>
      </c>
      <c r="I7059" s="47" t="n">
        <v>27</v>
      </c>
    </row>
    <row r="7060" customFormat="false" ht="15" hidden="false" customHeight="false" outlineLevel="0" collapsed="false">
      <c r="A7060" s="47" t="s">
        <v>9301</v>
      </c>
      <c r="B7060" s="47" t="s">
        <v>1687</v>
      </c>
      <c r="C7060" s="48" t="n">
        <v>46156</v>
      </c>
      <c r="D7060" s="47" t="s">
        <v>73</v>
      </c>
      <c r="E7060" s="47" t="s">
        <v>63</v>
      </c>
      <c r="F7060" s="47" t="s">
        <v>2255</v>
      </c>
      <c r="G7060" s="47" t="s">
        <v>98</v>
      </c>
      <c r="H7060" s="47" t="s">
        <v>2382</v>
      </c>
      <c r="I7060" s="47" t="n">
        <v>22</v>
      </c>
    </row>
    <row r="7061" customFormat="false" ht="15" hidden="false" customHeight="false" outlineLevel="0" collapsed="false">
      <c r="A7061" s="47" t="s">
        <v>9302</v>
      </c>
      <c r="B7061" s="47" t="s">
        <v>1689</v>
      </c>
      <c r="C7061" s="48" t="n">
        <v>46156</v>
      </c>
      <c r="D7061" s="47" t="s">
        <v>74</v>
      </c>
      <c r="E7061" s="47" t="s">
        <v>63</v>
      </c>
      <c r="F7061" s="47" t="s">
        <v>2252</v>
      </c>
      <c r="G7061" s="47" t="s">
        <v>96</v>
      </c>
      <c r="H7061" s="47" t="s">
        <v>2270</v>
      </c>
      <c r="I7061" s="47" t="n">
        <v>10</v>
      </c>
    </row>
    <row r="7062" customFormat="false" ht="15" hidden="false" customHeight="false" outlineLevel="0" collapsed="false">
      <c r="A7062" s="47" t="s">
        <v>9303</v>
      </c>
      <c r="B7062" s="47" t="s">
        <v>1689</v>
      </c>
      <c r="C7062" s="48" t="n">
        <v>46156</v>
      </c>
      <c r="D7062" s="47" t="s">
        <v>74</v>
      </c>
      <c r="E7062" s="47" t="s">
        <v>63</v>
      </c>
      <c r="F7062" s="47" t="s">
        <v>2255</v>
      </c>
      <c r="G7062" s="47" t="s">
        <v>97</v>
      </c>
      <c r="H7062" s="47" t="s">
        <v>2232</v>
      </c>
      <c r="I7062" s="47" t="n">
        <v>7</v>
      </c>
    </row>
    <row r="7063" customFormat="false" ht="15" hidden="false" customHeight="false" outlineLevel="0" collapsed="false">
      <c r="A7063" s="47" t="s">
        <v>9304</v>
      </c>
      <c r="B7063" s="47" t="s">
        <v>1689</v>
      </c>
      <c r="C7063" s="48" t="n">
        <v>46156</v>
      </c>
      <c r="D7063" s="47" t="s">
        <v>74</v>
      </c>
      <c r="E7063" s="47" t="s">
        <v>63</v>
      </c>
      <c r="F7063" s="47" t="s">
        <v>2255</v>
      </c>
      <c r="G7063" s="47" t="s">
        <v>97</v>
      </c>
      <c r="H7063" s="47" t="s">
        <v>2232</v>
      </c>
      <c r="I7063" s="47" t="n">
        <v>3</v>
      </c>
    </row>
    <row r="7064" customFormat="false" ht="15" hidden="false" customHeight="false" outlineLevel="0" collapsed="false">
      <c r="A7064" s="47" t="s">
        <v>9305</v>
      </c>
      <c r="B7064" s="47" t="s">
        <v>1689</v>
      </c>
      <c r="C7064" s="48" t="n">
        <v>46156</v>
      </c>
      <c r="D7064" s="47" t="s">
        <v>74</v>
      </c>
      <c r="E7064" s="47" t="s">
        <v>63</v>
      </c>
      <c r="F7064" s="47" t="s">
        <v>2255</v>
      </c>
      <c r="G7064" s="47" t="s">
        <v>97</v>
      </c>
      <c r="H7064" s="47" t="s">
        <v>2232</v>
      </c>
      <c r="I7064" s="47" t="n">
        <v>5</v>
      </c>
    </row>
    <row r="7065" customFormat="false" ht="15" hidden="false" customHeight="false" outlineLevel="0" collapsed="false">
      <c r="A7065" s="47" t="s">
        <v>9306</v>
      </c>
      <c r="B7065" s="47" t="s">
        <v>1689</v>
      </c>
      <c r="C7065" s="48" t="n">
        <v>46156</v>
      </c>
      <c r="D7065" s="47" t="s">
        <v>74</v>
      </c>
      <c r="E7065" s="47" t="s">
        <v>63</v>
      </c>
      <c r="F7065" s="47" t="s">
        <v>2255</v>
      </c>
      <c r="G7065" s="47" t="s">
        <v>97</v>
      </c>
      <c r="H7065" s="47" t="s">
        <v>2232</v>
      </c>
      <c r="I7065" s="47" t="n">
        <v>5</v>
      </c>
    </row>
    <row r="7066" customFormat="false" ht="15" hidden="false" customHeight="false" outlineLevel="0" collapsed="false">
      <c r="A7066" s="47" t="s">
        <v>9307</v>
      </c>
      <c r="B7066" s="47" t="s">
        <v>1689</v>
      </c>
      <c r="C7066" s="48" t="n">
        <v>46156</v>
      </c>
      <c r="D7066" s="47" t="s">
        <v>74</v>
      </c>
      <c r="E7066" s="47" t="s">
        <v>63</v>
      </c>
      <c r="F7066" s="47" t="s">
        <v>2260</v>
      </c>
      <c r="G7066" s="47" t="s">
        <v>97</v>
      </c>
      <c r="H7066" s="47" t="s">
        <v>2232</v>
      </c>
      <c r="I7066" s="47" t="n">
        <v>6</v>
      </c>
    </row>
    <row r="7067" customFormat="false" ht="15" hidden="false" customHeight="false" outlineLevel="0" collapsed="false">
      <c r="A7067" s="47" t="s">
        <v>9308</v>
      </c>
      <c r="B7067" s="47" t="s">
        <v>1689</v>
      </c>
      <c r="C7067" s="48" t="n">
        <v>46156</v>
      </c>
      <c r="D7067" s="47" t="s">
        <v>74</v>
      </c>
      <c r="E7067" s="47" t="s">
        <v>63</v>
      </c>
      <c r="F7067" s="47" t="s">
        <v>2255</v>
      </c>
      <c r="G7067" s="47" t="s">
        <v>97</v>
      </c>
      <c r="H7067" s="47" t="s">
        <v>2232</v>
      </c>
      <c r="I7067" s="47" t="n">
        <v>4</v>
      </c>
    </row>
    <row r="7068" customFormat="false" ht="15" hidden="false" customHeight="false" outlineLevel="0" collapsed="false">
      <c r="A7068" s="47" t="s">
        <v>9309</v>
      </c>
      <c r="B7068" s="47" t="s">
        <v>1689</v>
      </c>
      <c r="C7068" s="48" t="n">
        <v>46156</v>
      </c>
      <c r="D7068" s="47" t="s">
        <v>74</v>
      </c>
      <c r="E7068" s="47" t="s">
        <v>63</v>
      </c>
      <c r="F7068" s="47" t="s">
        <v>2252</v>
      </c>
      <c r="G7068" s="47" t="s">
        <v>97</v>
      </c>
      <c r="H7068" s="47" t="s">
        <v>2232</v>
      </c>
      <c r="I7068" s="47" t="n">
        <v>4</v>
      </c>
    </row>
    <row r="7069" customFormat="false" ht="15" hidden="false" customHeight="false" outlineLevel="0" collapsed="false">
      <c r="A7069" s="47" t="s">
        <v>9310</v>
      </c>
      <c r="B7069" s="47" t="s">
        <v>1689</v>
      </c>
      <c r="C7069" s="48" t="n">
        <v>46156</v>
      </c>
      <c r="D7069" s="47" t="s">
        <v>74</v>
      </c>
      <c r="E7069" s="47" t="s">
        <v>63</v>
      </c>
      <c r="F7069" s="47" t="s">
        <v>2255</v>
      </c>
      <c r="G7069" s="47" t="s">
        <v>98</v>
      </c>
      <c r="H7069" s="47" t="s">
        <v>2382</v>
      </c>
      <c r="I7069" s="47" t="n">
        <v>57</v>
      </c>
    </row>
    <row r="7070" customFormat="false" ht="15" hidden="false" customHeight="false" outlineLevel="0" collapsed="false">
      <c r="A7070" s="47" t="s">
        <v>9311</v>
      </c>
      <c r="B7070" s="47" t="s">
        <v>1690</v>
      </c>
      <c r="C7070" s="48" t="n">
        <v>46156</v>
      </c>
      <c r="D7070" s="47" t="s">
        <v>75</v>
      </c>
      <c r="E7070" s="47" t="s">
        <v>63</v>
      </c>
      <c r="F7070" s="47" t="s">
        <v>2255</v>
      </c>
      <c r="G7070" s="47" t="s">
        <v>97</v>
      </c>
      <c r="H7070" s="47" t="s">
        <v>2232</v>
      </c>
      <c r="I7070" s="47" t="n">
        <v>6</v>
      </c>
    </row>
    <row r="7071" customFormat="false" ht="15" hidden="false" customHeight="false" outlineLevel="0" collapsed="false">
      <c r="A7071" s="47" t="s">
        <v>9312</v>
      </c>
      <c r="B7071" s="47" t="s">
        <v>1690</v>
      </c>
      <c r="C7071" s="48" t="n">
        <v>46156</v>
      </c>
      <c r="D7071" s="47" t="s">
        <v>75</v>
      </c>
      <c r="E7071" s="47" t="s">
        <v>63</v>
      </c>
      <c r="F7071" s="47" t="s">
        <v>2255</v>
      </c>
      <c r="G7071" s="47" t="s">
        <v>97</v>
      </c>
      <c r="H7071" s="47" t="s">
        <v>2232</v>
      </c>
      <c r="I7071" s="47" t="n">
        <v>5</v>
      </c>
    </row>
    <row r="7072" customFormat="false" ht="15" hidden="false" customHeight="false" outlineLevel="0" collapsed="false">
      <c r="A7072" s="47" t="s">
        <v>9313</v>
      </c>
      <c r="B7072" s="47" t="s">
        <v>1690</v>
      </c>
      <c r="C7072" s="48" t="n">
        <v>46156</v>
      </c>
      <c r="D7072" s="47" t="s">
        <v>75</v>
      </c>
      <c r="E7072" s="47" t="s">
        <v>63</v>
      </c>
      <c r="F7072" s="47" t="s">
        <v>2252</v>
      </c>
      <c r="G7072" s="47" t="s">
        <v>97</v>
      </c>
      <c r="H7072" s="47" t="s">
        <v>2232</v>
      </c>
      <c r="I7072" s="47" t="n">
        <v>2</v>
      </c>
    </row>
    <row r="7073" customFormat="false" ht="15" hidden="false" customHeight="false" outlineLevel="0" collapsed="false">
      <c r="A7073" s="47" t="s">
        <v>9314</v>
      </c>
      <c r="B7073" s="47" t="s">
        <v>1690</v>
      </c>
      <c r="C7073" s="48" t="n">
        <v>46156</v>
      </c>
      <c r="D7073" s="47" t="s">
        <v>75</v>
      </c>
      <c r="E7073" s="47" t="s">
        <v>63</v>
      </c>
      <c r="F7073" s="47" t="s">
        <v>2255</v>
      </c>
      <c r="G7073" s="47" t="s">
        <v>97</v>
      </c>
      <c r="H7073" s="47" t="s">
        <v>2232</v>
      </c>
      <c r="I7073" s="47" t="n">
        <v>3</v>
      </c>
    </row>
    <row r="7074" customFormat="false" ht="15" hidden="false" customHeight="false" outlineLevel="0" collapsed="false">
      <c r="A7074" s="47" t="s">
        <v>9315</v>
      </c>
      <c r="B7074" s="47" t="s">
        <v>1690</v>
      </c>
      <c r="C7074" s="48" t="n">
        <v>46156</v>
      </c>
      <c r="D7074" s="47" t="s">
        <v>75</v>
      </c>
      <c r="E7074" s="47" t="s">
        <v>63</v>
      </c>
      <c r="F7074" s="47" t="s">
        <v>2252</v>
      </c>
      <c r="G7074" s="47" t="s">
        <v>97</v>
      </c>
      <c r="H7074" s="47" t="s">
        <v>2232</v>
      </c>
      <c r="I7074" s="47" t="n">
        <v>7</v>
      </c>
    </row>
    <row r="7075" customFormat="false" ht="15" hidden="false" customHeight="false" outlineLevel="0" collapsed="false">
      <c r="A7075" s="47" t="s">
        <v>9316</v>
      </c>
      <c r="B7075" s="47" t="s">
        <v>1690</v>
      </c>
      <c r="C7075" s="48" t="n">
        <v>46156</v>
      </c>
      <c r="D7075" s="47" t="s">
        <v>75</v>
      </c>
      <c r="E7075" s="47" t="s">
        <v>63</v>
      </c>
      <c r="F7075" s="47" t="s">
        <v>2252</v>
      </c>
      <c r="G7075" s="47" t="s">
        <v>97</v>
      </c>
      <c r="H7075" s="47" t="s">
        <v>2232</v>
      </c>
      <c r="I7075" s="47" t="n">
        <v>3</v>
      </c>
    </row>
    <row r="7076" customFormat="false" ht="15" hidden="false" customHeight="false" outlineLevel="0" collapsed="false">
      <c r="A7076" s="47" t="s">
        <v>9317</v>
      </c>
      <c r="B7076" s="47" t="s">
        <v>1691</v>
      </c>
      <c r="C7076" s="48" t="n">
        <v>46156</v>
      </c>
      <c r="D7076" s="47" t="s">
        <v>73</v>
      </c>
      <c r="E7076" s="47" t="s">
        <v>64</v>
      </c>
      <c r="F7076" s="47" t="s">
        <v>2278</v>
      </c>
      <c r="G7076" s="47" t="s">
        <v>93</v>
      </c>
      <c r="H7076" s="47" t="s">
        <v>2253</v>
      </c>
      <c r="I7076" s="47" t="n">
        <v>41</v>
      </c>
    </row>
    <row r="7077" customFormat="false" ht="15" hidden="false" customHeight="false" outlineLevel="0" collapsed="false">
      <c r="A7077" s="47" t="s">
        <v>9318</v>
      </c>
      <c r="B7077" s="47" t="s">
        <v>1691</v>
      </c>
      <c r="C7077" s="48" t="n">
        <v>46156</v>
      </c>
      <c r="D7077" s="47" t="s">
        <v>73</v>
      </c>
      <c r="E7077" s="47" t="s">
        <v>64</v>
      </c>
      <c r="F7077" s="47" t="s">
        <v>2278</v>
      </c>
      <c r="G7077" s="47" t="s">
        <v>97</v>
      </c>
      <c r="H7077" s="47" t="s">
        <v>2232</v>
      </c>
      <c r="I7077" s="47" t="n">
        <v>7</v>
      </c>
    </row>
    <row r="7078" customFormat="false" ht="15" hidden="false" customHeight="false" outlineLevel="0" collapsed="false">
      <c r="A7078" s="47" t="s">
        <v>9319</v>
      </c>
      <c r="B7078" s="47" t="s">
        <v>1691</v>
      </c>
      <c r="C7078" s="48" t="n">
        <v>46156</v>
      </c>
      <c r="D7078" s="47" t="s">
        <v>73</v>
      </c>
      <c r="E7078" s="47" t="s">
        <v>64</v>
      </c>
      <c r="F7078" s="47" t="s">
        <v>2280</v>
      </c>
      <c r="G7078" s="47" t="s">
        <v>97</v>
      </c>
      <c r="H7078" s="47" t="s">
        <v>2232</v>
      </c>
      <c r="I7078" s="47" t="n">
        <v>6</v>
      </c>
    </row>
    <row r="7079" customFormat="false" ht="15" hidden="false" customHeight="false" outlineLevel="0" collapsed="false">
      <c r="A7079" s="47" t="s">
        <v>9320</v>
      </c>
      <c r="B7079" s="47" t="s">
        <v>1693</v>
      </c>
      <c r="C7079" s="48" t="n">
        <v>46156</v>
      </c>
      <c r="D7079" s="47" t="s">
        <v>74</v>
      </c>
      <c r="E7079" s="47" t="s">
        <v>64</v>
      </c>
      <c r="F7079" s="47" t="s">
        <v>2278</v>
      </c>
      <c r="G7079" s="47" t="s">
        <v>93</v>
      </c>
      <c r="H7079" s="47" t="s">
        <v>2253</v>
      </c>
      <c r="I7079" s="47" t="n">
        <v>31</v>
      </c>
    </row>
    <row r="7080" customFormat="false" ht="15" hidden="false" customHeight="false" outlineLevel="0" collapsed="false">
      <c r="A7080" s="47" t="s">
        <v>9321</v>
      </c>
      <c r="B7080" s="47" t="s">
        <v>1693</v>
      </c>
      <c r="C7080" s="48" t="n">
        <v>46156</v>
      </c>
      <c r="D7080" s="47" t="s">
        <v>74</v>
      </c>
      <c r="E7080" s="47" t="s">
        <v>64</v>
      </c>
      <c r="F7080" s="47" t="s">
        <v>2278</v>
      </c>
      <c r="G7080" s="47" t="s">
        <v>97</v>
      </c>
      <c r="H7080" s="47" t="s">
        <v>2232</v>
      </c>
      <c r="I7080" s="47" t="n">
        <v>4</v>
      </c>
    </row>
    <row r="7081" customFormat="false" ht="15" hidden="false" customHeight="false" outlineLevel="0" collapsed="false">
      <c r="A7081" s="47" t="s">
        <v>9322</v>
      </c>
      <c r="B7081" s="47" t="s">
        <v>1693</v>
      </c>
      <c r="C7081" s="48" t="n">
        <v>46156</v>
      </c>
      <c r="D7081" s="47" t="s">
        <v>74</v>
      </c>
      <c r="E7081" s="47" t="s">
        <v>64</v>
      </c>
      <c r="F7081" s="47" t="s">
        <v>2278</v>
      </c>
      <c r="G7081" s="47" t="s">
        <v>97</v>
      </c>
      <c r="H7081" s="47" t="s">
        <v>2232</v>
      </c>
      <c r="I7081" s="47" t="n">
        <v>2</v>
      </c>
    </row>
    <row r="7082" customFormat="false" ht="15" hidden="false" customHeight="false" outlineLevel="0" collapsed="false">
      <c r="A7082" s="47" t="s">
        <v>9323</v>
      </c>
      <c r="B7082" s="47" t="s">
        <v>1693</v>
      </c>
      <c r="C7082" s="48" t="n">
        <v>46156</v>
      </c>
      <c r="D7082" s="47" t="s">
        <v>74</v>
      </c>
      <c r="E7082" s="47" t="s">
        <v>64</v>
      </c>
      <c r="F7082" s="47" t="s">
        <v>2278</v>
      </c>
      <c r="G7082" s="47" t="s">
        <v>97</v>
      </c>
      <c r="H7082" s="47" t="s">
        <v>2232</v>
      </c>
      <c r="I7082" s="47" t="n">
        <v>5</v>
      </c>
    </row>
    <row r="7083" customFormat="false" ht="15" hidden="false" customHeight="false" outlineLevel="0" collapsed="false">
      <c r="A7083" s="47" t="s">
        <v>9324</v>
      </c>
      <c r="B7083" s="47" t="s">
        <v>1693</v>
      </c>
      <c r="C7083" s="48" t="n">
        <v>46156</v>
      </c>
      <c r="D7083" s="47" t="s">
        <v>74</v>
      </c>
      <c r="E7083" s="47" t="s">
        <v>64</v>
      </c>
      <c r="F7083" s="47" t="s">
        <v>2278</v>
      </c>
      <c r="G7083" s="47" t="s">
        <v>97</v>
      </c>
      <c r="H7083" s="47" t="s">
        <v>2232</v>
      </c>
      <c r="I7083" s="47" t="n">
        <v>4</v>
      </c>
    </row>
    <row r="7084" customFormat="false" ht="15" hidden="false" customHeight="false" outlineLevel="0" collapsed="false">
      <c r="A7084" s="47" t="s">
        <v>9325</v>
      </c>
      <c r="B7084" s="47" t="s">
        <v>1693</v>
      </c>
      <c r="C7084" s="48" t="n">
        <v>46156</v>
      </c>
      <c r="D7084" s="47" t="s">
        <v>74</v>
      </c>
      <c r="E7084" s="47" t="s">
        <v>64</v>
      </c>
      <c r="F7084" s="47" t="s">
        <v>2278</v>
      </c>
      <c r="G7084" s="47" t="s">
        <v>97</v>
      </c>
      <c r="H7084" s="47" t="s">
        <v>2232</v>
      </c>
      <c r="I7084" s="47" t="n">
        <v>6</v>
      </c>
    </row>
    <row r="7085" customFormat="false" ht="15" hidden="false" customHeight="false" outlineLevel="0" collapsed="false">
      <c r="A7085" s="47" t="s">
        <v>9326</v>
      </c>
      <c r="B7085" s="47" t="s">
        <v>1694</v>
      </c>
      <c r="C7085" s="48" t="n">
        <v>46156</v>
      </c>
      <c r="D7085" s="47" t="s">
        <v>73</v>
      </c>
      <c r="E7085" s="47" t="s">
        <v>65</v>
      </c>
      <c r="F7085" s="47" t="s">
        <v>2289</v>
      </c>
      <c r="G7085" s="47" t="s">
        <v>97</v>
      </c>
      <c r="H7085" s="47" t="s">
        <v>2232</v>
      </c>
      <c r="I7085" s="47" t="n">
        <v>6</v>
      </c>
    </row>
    <row r="7086" customFormat="false" ht="15" hidden="false" customHeight="false" outlineLevel="0" collapsed="false">
      <c r="A7086" s="47" t="s">
        <v>9327</v>
      </c>
      <c r="B7086" s="47" t="s">
        <v>1694</v>
      </c>
      <c r="C7086" s="48" t="n">
        <v>46156</v>
      </c>
      <c r="D7086" s="47" t="s">
        <v>73</v>
      </c>
      <c r="E7086" s="47" t="s">
        <v>65</v>
      </c>
      <c r="F7086" s="47" t="s">
        <v>2284</v>
      </c>
      <c r="G7086" s="47" t="s">
        <v>97</v>
      </c>
      <c r="H7086" s="47" t="s">
        <v>2232</v>
      </c>
      <c r="I7086" s="47" t="n">
        <v>6</v>
      </c>
    </row>
    <row r="7087" customFormat="false" ht="15" hidden="false" customHeight="false" outlineLevel="0" collapsed="false">
      <c r="A7087" s="47" t="s">
        <v>9328</v>
      </c>
      <c r="B7087" s="47" t="s">
        <v>1694</v>
      </c>
      <c r="C7087" s="48" t="n">
        <v>46156</v>
      </c>
      <c r="D7087" s="47" t="s">
        <v>73</v>
      </c>
      <c r="E7087" s="47" t="s">
        <v>65</v>
      </c>
      <c r="F7087" s="47" t="s">
        <v>2289</v>
      </c>
      <c r="G7087" s="47" t="s">
        <v>97</v>
      </c>
      <c r="H7087" s="47" t="s">
        <v>2232</v>
      </c>
      <c r="I7087" s="47" t="n">
        <v>2</v>
      </c>
    </row>
    <row r="7088" customFormat="false" ht="15" hidden="false" customHeight="false" outlineLevel="0" collapsed="false">
      <c r="A7088" s="47" t="s">
        <v>9329</v>
      </c>
      <c r="B7088" s="47" t="s">
        <v>1694</v>
      </c>
      <c r="C7088" s="48" t="n">
        <v>46156</v>
      </c>
      <c r="D7088" s="47" t="s">
        <v>73</v>
      </c>
      <c r="E7088" s="47" t="s">
        <v>65</v>
      </c>
      <c r="F7088" s="47" t="s">
        <v>2284</v>
      </c>
      <c r="G7088" s="47" t="s">
        <v>97</v>
      </c>
      <c r="H7088" s="47" t="s">
        <v>2232</v>
      </c>
      <c r="I7088" s="47" t="n">
        <v>5</v>
      </c>
    </row>
    <row r="7089" customFormat="false" ht="15" hidden="false" customHeight="false" outlineLevel="0" collapsed="false">
      <c r="A7089" s="47" t="s">
        <v>9330</v>
      </c>
      <c r="B7089" s="47" t="s">
        <v>1694</v>
      </c>
      <c r="C7089" s="48" t="n">
        <v>46156</v>
      </c>
      <c r="D7089" s="47" t="s">
        <v>73</v>
      </c>
      <c r="E7089" s="47" t="s">
        <v>65</v>
      </c>
      <c r="F7089" s="47" t="s">
        <v>2284</v>
      </c>
      <c r="G7089" s="47" t="s">
        <v>97</v>
      </c>
      <c r="H7089" s="47" t="s">
        <v>2232</v>
      </c>
      <c r="I7089" s="47" t="n">
        <v>3</v>
      </c>
    </row>
    <row r="7090" customFormat="false" ht="15" hidden="false" customHeight="false" outlineLevel="0" collapsed="false">
      <c r="A7090" s="47" t="s">
        <v>9331</v>
      </c>
      <c r="B7090" s="47" t="s">
        <v>1694</v>
      </c>
      <c r="C7090" s="48" t="n">
        <v>46156</v>
      </c>
      <c r="D7090" s="47" t="s">
        <v>73</v>
      </c>
      <c r="E7090" s="47" t="s">
        <v>65</v>
      </c>
      <c r="F7090" s="47" t="s">
        <v>2284</v>
      </c>
      <c r="G7090" s="47" t="s">
        <v>97</v>
      </c>
      <c r="H7090" s="47" t="s">
        <v>2232</v>
      </c>
      <c r="I7090" s="47" t="n">
        <v>3</v>
      </c>
    </row>
    <row r="7091" customFormat="false" ht="15" hidden="false" customHeight="false" outlineLevel="0" collapsed="false">
      <c r="A7091" s="47" t="s">
        <v>9332</v>
      </c>
      <c r="B7091" s="47" t="s">
        <v>1695</v>
      </c>
      <c r="C7091" s="48" t="n">
        <v>46156</v>
      </c>
      <c r="D7091" s="47" t="s">
        <v>74</v>
      </c>
      <c r="E7091" s="47" t="s">
        <v>65</v>
      </c>
      <c r="F7091" s="47" t="s">
        <v>2284</v>
      </c>
      <c r="G7091" s="47" t="s">
        <v>93</v>
      </c>
      <c r="H7091" s="47" t="s">
        <v>2253</v>
      </c>
      <c r="I7091" s="47" t="n">
        <v>27</v>
      </c>
    </row>
    <row r="7092" customFormat="false" ht="15" hidden="false" customHeight="false" outlineLevel="0" collapsed="false">
      <c r="A7092" s="47" t="s">
        <v>9333</v>
      </c>
      <c r="B7092" s="47" t="s">
        <v>1695</v>
      </c>
      <c r="C7092" s="48" t="n">
        <v>46156</v>
      </c>
      <c r="D7092" s="47" t="s">
        <v>74</v>
      </c>
      <c r="E7092" s="47" t="s">
        <v>65</v>
      </c>
      <c r="F7092" s="47" t="s">
        <v>2284</v>
      </c>
      <c r="G7092" s="47" t="s">
        <v>97</v>
      </c>
      <c r="H7092" s="47" t="s">
        <v>2232</v>
      </c>
      <c r="I7092" s="47" t="n">
        <v>2</v>
      </c>
    </row>
    <row r="7093" customFormat="false" ht="15" hidden="false" customHeight="false" outlineLevel="0" collapsed="false">
      <c r="A7093" s="47" t="s">
        <v>9334</v>
      </c>
      <c r="B7093" s="47" t="s">
        <v>1695</v>
      </c>
      <c r="C7093" s="48" t="n">
        <v>46156</v>
      </c>
      <c r="D7093" s="47" t="s">
        <v>74</v>
      </c>
      <c r="E7093" s="47" t="s">
        <v>65</v>
      </c>
      <c r="F7093" s="47" t="s">
        <v>2284</v>
      </c>
      <c r="G7093" s="47" t="s">
        <v>97</v>
      </c>
      <c r="H7093" s="47" t="s">
        <v>2232</v>
      </c>
      <c r="I7093" s="47" t="n">
        <v>2</v>
      </c>
    </row>
    <row r="7094" customFormat="false" ht="15" hidden="false" customHeight="false" outlineLevel="0" collapsed="false">
      <c r="A7094" s="47" t="s">
        <v>9335</v>
      </c>
      <c r="B7094" s="47" t="s">
        <v>1695</v>
      </c>
      <c r="C7094" s="48" t="n">
        <v>46156</v>
      </c>
      <c r="D7094" s="47" t="s">
        <v>74</v>
      </c>
      <c r="E7094" s="47" t="s">
        <v>65</v>
      </c>
      <c r="F7094" s="47" t="s">
        <v>2289</v>
      </c>
      <c r="G7094" s="47" t="s">
        <v>97</v>
      </c>
      <c r="H7094" s="47" t="s">
        <v>2232</v>
      </c>
      <c r="I7094" s="47" t="n">
        <v>5</v>
      </c>
    </row>
    <row r="7095" customFormat="false" ht="15" hidden="false" customHeight="false" outlineLevel="0" collapsed="false">
      <c r="A7095" s="47" t="s">
        <v>9336</v>
      </c>
      <c r="B7095" s="47" t="s">
        <v>1695</v>
      </c>
      <c r="C7095" s="48" t="n">
        <v>46156</v>
      </c>
      <c r="D7095" s="47" t="s">
        <v>74</v>
      </c>
      <c r="E7095" s="47" t="s">
        <v>65</v>
      </c>
      <c r="F7095" s="47" t="s">
        <v>2284</v>
      </c>
      <c r="G7095" s="47" t="s">
        <v>97</v>
      </c>
      <c r="H7095" s="47" t="s">
        <v>2232</v>
      </c>
      <c r="I7095" s="47" t="n">
        <v>6</v>
      </c>
    </row>
    <row r="7096" customFormat="false" ht="15" hidden="false" customHeight="false" outlineLevel="0" collapsed="false">
      <c r="A7096" s="47" t="s">
        <v>9337</v>
      </c>
      <c r="B7096" s="47" t="s">
        <v>1695</v>
      </c>
      <c r="C7096" s="48" t="n">
        <v>46156</v>
      </c>
      <c r="D7096" s="47" t="s">
        <v>74</v>
      </c>
      <c r="E7096" s="47" t="s">
        <v>65</v>
      </c>
      <c r="F7096" s="47" t="s">
        <v>2289</v>
      </c>
      <c r="G7096" s="47" t="s">
        <v>97</v>
      </c>
      <c r="H7096" s="47" t="s">
        <v>2232</v>
      </c>
      <c r="I7096" s="47" t="n">
        <v>2</v>
      </c>
    </row>
    <row r="7097" customFormat="false" ht="15" hidden="false" customHeight="false" outlineLevel="0" collapsed="false">
      <c r="A7097" s="47" t="s">
        <v>9338</v>
      </c>
      <c r="B7097" s="47" t="s">
        <v>1695</v>
      </c>
      <c r="C7097" s="48" t="n">
        <v>46156</v>
      </c>
      <c r="D7097" s="47" t="s">
        <v>74</v>
      </c>
      <c r="E7097" s="47" t="s">
        <v>65</v>
      </c>
      <c r="F7097" s="47" t="s">
        <v>2289</v>
      </c>
      <c r="G7097" s="47" t="s">
        <v>97</v>
      </c>
      <c r="H7097" s="47" t="s">
        <v>2232</v>
      </c>
      <c r="I7097" s="47" t="n">
        <v>5</v>
      </c>
    </row>
    <row r="7098" customFormat="false" ht="15" hidden="false" customHeight="false" outlineLevel="0" collapsed="false">
      <c r="A7098" s="47" t="s">
        <v>9339</v>
      </c>
      <c r="B7098" s="47" t="s">
        <v>1695</v>
      </c>
      <c r="C7098" s="48" t="n">
        <v>46156</v>
      </c>
      <c r="D7098" s="47" t="s">
        <v>74</v>
      </c>
      <c r="E7098" s="47" t="s">
        <v>65</v>
      </c>
      <c r="F7098" s="47" t="s">
        <v>2284</v>
      </c>
      <c r="G7098" s="47" t="s">
        <v>97</v>
      </c>
      <c r="H7098" s="47" t="s">
        <v>2232</v>
      </c>
      <c r="I7098" s="47" t="n">
        <v>6</v>
      </c>
    </row>
    <row r="7099" customFormat="false" ht="15" hidden="false" customHeight="false" outlineLevel="0" collapsed="false">
      <c r="A7099" s="47" t="s">
        <v>9340</v>
      </c>
      <c r="B7099" s="47" t="s">
        <v>1696</v>
      </c>
      <c r="C7099" s="48" t="n">
        <v>46156</v>
      </c>
      <c r="D7099" s="47" t="s">
        <v>75</v>
      </c>
      <c r="E7099" s="47" t="s">
        <v>65</v>
      </c>
      <c r="F7099" s="47" t="s">
        <v>2289</v>
      </c>
      <c r="G7099" s="47" t="s">
        <v>93</v>
      </c>
      <c r="H7099" s="47" t="s">
        <v>2253</v>
      </c>
      <c r="I7099" s="47" t="n">
        <v>20</v>
      </c>
    </row>
    <row r="7100" customFormat="false" ht="15" hidden="false" customHeight="false" outlineLevel="0" collapsed="false">
      <c r="A7100" s="47" t="s">
        <v>9341</v>
      </c>
      <c r="B7100" s="47" t="s">
        <v>1696</v>
      </c>
      <c r="C7100" s="48" t="n">
        <v>46156</v>
      </c>
      <c r="D7100" s="47" t="s">
        <v>75</v>
      </c>
      <c r="E7100" s="47" t="s">
        <v>65</v>
      </c>
      <c r="F7100" s="47" t="s">
        <v>2284</v>
      </c>
      <c r="G7100" s="47" t="s">
        <v>97</v>
      </c>
      <c r="H7100" s="47" t="s">
        <v>2232</v>
      </c>
      <c r="I7100" s="47" t="n">
        <v>5</v>
      </c>
    </row>
    <row r="7101" customFormat="false" ht="15" hidden="false" customHeight="false" outlineLevel="0" collapsed="false">
      <c r="A7101" s="47" t="s">
        <v>9342</v>
      </c>
      <c r="B7101" s="47" t="s">
        <v>1696</v>
      </c>
      <c r="C7101" s="48" t="n">
        <v>46156</v>
      </c>
      <c r="D7101" s="47" t="s">
        <v>75</v>
      </c>
      <c r="E7101" s="47" t="s">
        <v>65</v>
      </c>
      <c r="F7101" s="47" t="s">
        <v>2284</v>
      </c>
      <c r="G7101" s="47" t="s">
        <v>97</v>
      </c>
      <c r="H7101" s="47" t="s">
        <v>2232</v>
      </c>
      <c r="I7101" s="47" t="n">
        <v>3</v>
      </c>
    </row>
    <row r="7102" customFormat="false" ht="15" hidden="false" customHeight="false" outlineLevel="0" collapsed="false">
      <c r="A7102" s="47" t="s">
        <v>9343</v>
      </c>
      <c r="B7102" s="47" t="s">
        <v>1696</v>
      </c>
      <c r="C7102" s="48" t="n">
        <v>46156</v>
      </c>
      <c r="D7102" s="47" t="s">
        <v>75</v>
      </c>
      <c r="E7102" s="47" t="s">
        <v>65</v>
      </c>
      <c r="F7102" s="47" t="s">
        <v>2284</v>
      </c>
      <c r="G7102" s="47" t="s">
        <v>97</v>
      </c>
      <c r="H7102" s="47" t="s">
        <v>2232</v>
      </c>
      <c r="I7102" s="47" t="n">
        <v>5</v>
      </c>
    </row>
    <row r="7103" customFormat="false" ht="15" hidden="false" customHeight="false" outlineLevel="0" collapsed="false">
      <c r="A7103" s="47" t="s">
        <v>9344</v>
      </c>
      <c r="B7103" s="47" t="s">
        <v>1696</v>
      </c>
      <c r="C7103" s="48" t="n">
        <v>46156</v>
      </c>
      <c r="D7103" s="47" t="s">
        <v>75</v>
      </c>
      <c r="E7103" s="47" t="s">
        <v>65</v>
      </c>
      <c r="F7103" s="47" t="s">
        <v>2289</v>
      </c>
      <c r="G7103" s="47" t="s">
        <v>97</v>
      </c>
      <c r="H7103" s="47" t="s">
        <v>2232</v>
      </c>
      <c r="I7103" s="47" t="n">
        <v>2</v>
      </c>
    </row>
    <row r="7104" customFormat="false" ht="15" hidden="false" customHeight="false" outlineLevel="0" collapsed="false">
      <c r="A7104" s="47" t="s">
        <v>9345</v>
      </c>
      <c r="B7104" s="47" t="s">
        <v>1697</v>
      </c>
      <c r="C7104" s="48" t="n">
        <v>46157</v>
      </c>
      <c r="D7104" s="47" t="s">
        <v>73</v>
      </c>
      <c r="E7104" s="47" t="s">
        <v>62</v>
      </c>
      <c r="F7104" s="47" t="s">
        <v>2228</v>
      </c>
      <c r="G7104" s="47" t="s">
        <v>95</v>
      </c>
      <c r="H7104" s="47" t="s">
        <v>2245</v>
      </c>
      <c r="I7104" s="47" t="n">
        <v>87</v>
      </c>
    </row>
    <row r="7105" customFormat="false" ht="15" hidden="false" customHeight="false" outlineLevel="0" collapsed="false">
      <c r="A7105" s="47" t="s">
        <v>9346</v>
      </c>
      <c r="B7105" s="47" t="s">
        <v>1697</v>
      </c>
      <c r="C7105" s="48" t="n">
        <v>46157</v>
      </c>
      <c r="D7105" s="47" t="s">
        <v>73</v>
      </c>
      <c r="E7105" s="47" t="s">
        <v>62</v>
      </c>
      <c r="F7105" s="47" t="s">
        <v>2231</v>
      </c>
      <c r="G7105" s="47" t="s">
        <v>97</v>
      </c>
      <c r="H7105" s="47" t="s">
        <v>2232</v>
      </c>
      <c r="I7105" s="47" t="n">
        <v>7</v>
      </c>
    </row>
    <row r="7106" customFormat="false" ht="15" hidden="false" customHeight="false" outlineLevel="0" collapsed="false">
      <c r="A7106" s="47" t="s">
        <v>9347</v>
      </c>
      <c r="B7106" s="47" t="s">
        <v>1697</v>
      </c>
      <c r="C7106" s="48" t="n">
        <v>46157</v>
      </c>
      <c r="D7106" s="47" t="s">
        <v>73</v>
      </c>
      <c r="E7106" s="47" t="s">
        <v>62</v>
      </c>
      <c r="F7106" s="47" t="s">
        <v>2231</v>
      </c>
      <c r="G7106" s="47" t="s">
        <v>97</v>
      </c>
      <c r="H7106" s="47" t="s">
        <v>2232</v>
      </c>
      <c r="I7106" s="47" t="n">
        <v>5</v>
      </c>
    </row>
    <row r="7107" customFormat="false" ht="15" hidden="false" customHeight="false" outlineLevel="0" collapsed="false">
      <c r="A7107" s="47" t="s">
        <v>9348</v>
      </c>
      <c r="B7107" s="47" t="s">
        <v>1697</v>
      </c>
      <c r="C7107" s="48" t="n">
        <v>46157</v>
      </c>
      <c r="D7107" s="47" t="s">
        <v>73</v>
      </c>
      <c r="E7107" s="47" t="s">
        <v>62</v>
      </c>
      <c r="F7107" s="47" t="s">
        <v>2231</v>
      </c>
      <c r="G7107" s="47" t="s">
        <v>97</v>
      </c>
      <c r="H7107" s="47" t="s">
        <v>2232</v>
      </c>
      <c r="I7107" s="47" t="n">
        <v>7</v>
      </c>
    </row>
    <row r="7108" customFormat="false" ht="15" hidden="false" customHeight="false" outlineLevel="0" collapsed="false">
      <c r="A7108" s="47" t="s">
        <v>9349</v>
      </c>
      <c r="B7108" s="47" t="s">
        <v>1697</v>
      </c>
      <c r="C7108" s="48" t="n">
        <v>46157</v>
      </c>
      <c r="D7108" s="47" t="s">
        <v>73</v>
      </c>
      <c r="E7108" s="47" t="s">
        <v>62</v>
      </c>
      <c r="F7108" s="47" t="s">
        <v>2228</v>
      </c>
      <c r="G7108" s="47" t="s">
        <v>97</v>
      </c>
      <c r="H7108" s="47" t="s">
        <v>2232</v>
      </c>
      <c r="I7108" s="47" t="n">
        <v>3</v>
      </c>
    </row>
    <row r="7109" customFormat="false" ht="15" hidden="false" customHeight="false" outlineLevel="0" collapsed="false">
      <c r="A7109" s="47" t="s">
        <v>9350</v>
      </c>
      <c r="B7109" s="47" t="s">
        <v>1697</v>
      </c>
      <c r="C7109" s="48" t="n">
        <v>46157</v>
      </c>
      <c r="D7109" s="47" t="s">
        <v>73</v>
      </c>
      <c r="E7109" s="47" t="s">
        <v>62</v>
      </c>
      <c r="F7109" s="47" t="s">
        <v>2228</v>
      </c>
      <c r="G7109" s="47" t="s">
        <v>97</v>
      </c>
      <c r="H7109" s="47" t="s">
        <v>2232</v>
      </c>
      <c r="I7109" s="47" t="n">
        <v>2</v>
      </c>
    </row>
    <row r="7110" customFormat="false" ht="15" hidden="false" customHeight="false" outlineLevel="0" collapsed="false">
      <c r="A7110" s="47" t="s">
        <v>9351</v>
      </c>
      <c r="B7110" s="47" t="s">
        <v>1698</v>
      </c>
      <c r="C7110" s="48" t="n">
        <v>46157</v>
      </c>
      <c r="D7110" s="47" t="s">
        <v>74</v>
      </c>
      <c r="E7110" s="47" t="s">
        <v>62</v>
      </c>
      <c r="F7110" s="47" t="s">
        <v>2231</v>
      </c>
      <c r="G7110" s="47" t="s">
        <v>93</v>
      </c>
      <c r="H7110" s="47" t="s">
        <v>2253</v>
      </c>
      <c r="I7110" s="47" t="n">
        <v>18</v>
      </c>
    </row>
    <row r="7111" customFormat="false" ht="15" hidden="false" customHeight="false" outlineLevel="0" collapsed="false">
      <c r="A7111" s="47" t="s">
        <v>9352</v>
      </c>
      <c r="B7111" s="47" t="s">
        <v>1698</v>
      </c>
      <c r="C7111" s="48" t="n">
        <v>46157</v>
      </c>
      <c r="D7111" s="47" t="s">
        <v>74</v>
      </c>
      <c r="E7111" s="47" t="s">
        <v>62</v>
      </c>
      <c r="F7111" s="47" t="s">
        <v>2231</v>
      </c>
      <c r="G7111" s="47" t="s">
        <v>97</v>
      </c>
      <c r="H7111" s="47" t="s">
        <v>2232</v>
      </c>
      <c r="I7111" s="47" t="n">
        <v>3</v>
      </c>
    </row>
    <row r="7112" customFormat="false" ht="15" hidden="false" customHeight="false" outlineLevel="0" collapsed="false">
      <c r="A7112" s="47" t="s">
        <v>9353</v>
      </c>
      <c r="B7112" s="47" t="s">
        <v>1698</v>
      </c>
      <c r="C7112" s="48" t="n">
        <v>46157</v>
      </c>
      <c r="D7112" s="47" t="s">
        <v>74</v>
      </c>
      <c r="E7112" s="47" t="s">
        <v>62</v>
      </c>
      <c r="F7112" s="47" t="s">
        <v>2228</v>
      </c>
      <c r="G7112" s="47" t="s">
        <v>97</v>
      </c>
      <c r="H7112" s="47" t="s">
        <v>2232</v>
      </c>
      <c r="I7112" s="47" t="n">
        <v>3</v>
      </c>
    </row>
    <row r="7113" customFormat="false" ht="15" hidden="false" customHeight="false" outlineLevel="0" collapsed="false">
      <c r="A7113" s="47" t="s">
        <v>9354</v>
      </c>
      <c r="B7113" s="47" t="s">
        <v>1698</v>
      </c>
      <c r="C7113" s="48" t="n">
        <v>46157</v>
      </c>
      <c r="D7113" s="47" t="s">
        <v>74</v>
      </c>
      <c r="E7113" s="47" t="s">
        <v>62</v>
      </c>
      <c r="F7113" s="47" t="s">
        <v>2228</v>
      </c>
      <c r="G7113" s="47" t="s">
        <v>97</v>
      </c>
      <c r="H7113" s="47" t="s">
        <v>2232</v>
      </c>
      <c r="I7113" s="47" t="n">
        <v>3</v>
      </c>
    </row>
    <row r="7114" customFormat="false" ht="15" hidden="false" customHeight="false" outlineLevel="0" collapsed="false">
      <c r="A7114" s="47" t="s">
        <v>9355</v>
      </c>
      <c r="B7114" s="47" t="s">
        <v>1698</v>
      </c>
      <c r="C7114" s="48" t="n">
        <v>46157</v>
      </c>
      <c r="D7114" s="47" t="s">
        <v>74</v>
      </c>
      <c r="E7114" s="47" t="s">
        <v>62</v>
      </c>
      <c r="F7114" s="47" t="s">
        <v>2228</v>
      </c>
      <c r="G7114" s="47" t="s">
        <v>97</v>
      </c>
      <c r="H7114" s="47" t="s">
        <v>2232</v>
      </c>
      <c r="I7114" s="47" t="n">
        <v>2</v>
      </c>
    </row>
    <row r="7115" customFormat="false" ht="15" hidden="false" customHeight="false" outlineLevel="0" collapsed="false">
      <c r="A7115" s="47" t="s">
        <v>9356</v>
      </c>
      <c r="B7115" s="47" t="s">
        <v>1698</v>
      </c>
      <c r="C7115" s="48" t="n">
        <v>46157</v>
      </c>
      <c r="D7115" s="47" t="s">
        <v>74</v>
      </c>
      <c r="E7115" s="47" t="s">
        <v>62</v>
      </c>
      <c r="F7115" s="47" t="s">
        <v>2228</v>
      </c>
      <c r="G7115" s="47" t="s">
        <v>97</v>
      </c>
      <c r="H7115" s="47" t="s">
        <v>2232</v>
      </c>
      <c r="I7115" s="47" t="n">
        <v>4</v>
      </c>
    </row>
    <row r="7116" customFormat="false" ht="15" hidden="false" customHeight="false" outlineLevel="0" collapsed="false">
      <c r="A7116" s="47" t="s">
        <v>9357</v>
      </c>
      <c r="B7116" s="47" t="s">
        <v>1698</v>
      </c>
      <c r="C7116" s="48" t="n">
        <v>46157</v>
      </c>
      <c r="D7116" s="47" t="s">
        <v>74</v>
      </c>
      <c r="E7116" s="47" t="s">
        <v>62</v>
      </c>
      <c r="F7116" s="47" t="s">
        <v>2317</v>
      </c>
      <c r="G7116" s="47" t="s">
        <v>97</v>
      </c>
      <c r="H7116" s="47" t="s">
        <v>2232</v>
      </c>
      <c r="I7116" s="47" t="n">
        <v>4</v>
      </c>
    </row>
    <row r="7117" customFormat="false" ht="15" hidden="false" customHeight="false" outlineLevel="0" collapsed="false">
      <c r="A7117" s="47" t="s">
        <v>9358</v>
      </c>
      <c r="B7117" s="47" t="s">
        <v>1699</v>
      </c>
      <c r="C7117" s="48" t="n">
        <v>46157</v>
      </c>
      <c r="D7117" s="47" t="s">
        <v>75</v>
      </c>
      <c r="E7117" s="47" t="s">
        <v>62</v>
      </c>
      <c r="F7117" s="47" t="s">
        <v>2228</v>
      </c>
      <c r="G7117" s="47" t="s">
        <v>97</v>
      </c>
      <c r="H7117" s="47" t="s">
        <v>2232</v>
      </c>
      <c r="I7117" s="47" t="n">
        <v>5</v>
      </c>
    </row>
    <row r="7118" customFormat="false" ht="15" hidden="false" customHeight="false" outlineLevel="0" collapsed="false">
      <c r="A7118" s="47" t="s">
        <v>9359</v>
      </c>
      <c r="B7118" s="47" t="s">
        <v>1699</v>
      </c>
      <c r="C7118" s="48" t="n">
        <v>46157</v>
      </c>
      <c r="D7118" s="47" t="s">
        <v>75</v>
      </c>
      <c r="E7118" s="47" t="s">
        <v>62</v>
      </c>
      <c r="F7118" s="47" t="s">
        <v>2228</v>
      </c>
      <c r="G7118" s="47" t="s">
        <v>97</v>
      </c>
      <c r="H7118" s="47" t="s">
        <v>2232</v>
      </c>
      <c r="I7118" s="47" t="n">
        <v>5</v>
      </c>
    </row>
    <row r="7119" customFormat="false" ht="15" hidden="false" customHeight="false" outlineLevel="0" collapsed="false">
      <c r="A7119" s="47" t="s">
        <v>9360</v>
      </c>
      <c r="B7119" s="47" t="s">
        <v>1699</v>
      </c>
      <c r="C7119" s="48" t="n">
        <v>46157</v>
      </c>
      <c r="D7119" s="47" t="s">
        <v>75</v>
      </c>
      <c r="E7119" s="47" t="s">
        <v>62</v>
      </c>
      <c r="F7119" s="47" t="s">
        <v>2228</v>
      </c>
      <c r="G7119" s="47" t="s">
        <v>97</v>
      </c>
      <c r="H7119" s="47" t="s">
        <v>2232</v>
      </c>
      <c r="I7119" s="47" t="n">
        <v>7</v>
      </c>
    </row>
    <row r="7120" customFormat="false" ht="15" hidden="false" customHeight="false" outlineLevel="0" collapsed="false">
      <c r="A7120" s="47" t="s">
        <v>9361</v>
      </c>
      <c r="B7120" s="47" t="s">
        <v>1699</v>
      </c>
      <c r="C7120" s="48" t="n">
        <v>46157</v>
      </c>
      <c r="D7120" s="47" t="s">
        <v>75</v>
      </c>
      <c r="E7120" s="47" t="s">
        <v>62</v>
      </c>
      <c r="F7120" s="47" t="s">
        <v>2228</v>
      </c>
      <c r="G7120" s="47" t="s">
        <v>97</v>
      </c>
      <c r="H7120" s="47" t="s">
        <v>2232</v>
      </c>
      <c r="I7120" s="47" t="n">
        <v>6</v>
      </c>
    </row>
    <row r="7121" customFormat="false" ht="15" hidden="false" customHeight="false" outlineLevel="0" collapsed="false">
      <c r="A7121" s="47" t="s">
        <v>9362</v>
      </c>
      <c r="B7121" s="47" t="s">
        <v>1699</v>
      </c>
      <c r="C7121" s="48" t="n">
        <v>46157</v>
      </c>
      <c r="D7121" s="47" t="s">
        <v>75</v>
      </c>
      <c r="E7121" s="47" t="s">
        <v>62</v>
      </c>
      <c r="F7121" s="47" t="s">
        <v>2228</v>
      </c>
      <c r="G7121" s="47" t="s">
        <v>98</v>
      </c>
      <c r="H7121" s="47" t="s">
        <v>2382</v>
      </c>
      <c r="I7121" s="47" t="n">
        <v>18</v>
      </c>
    </row>
    <row r="7122" customFormat="false" ht="15" hidden="false" customHeight="false" outlineLevel="0" collapsed="false">
      <c r="A7122" s="47" t="s">
        <v>9363</v>
      </c>
      <c r="B7122" s="47" t="s">
        <v>1700</v>
      </c>
      <c r="C7122" s="48" t="n">
        <v>46157</v>
      </c>
      <c r="D7122" s="47" t="s">
        <v>73</v>
      </c>
      <c r="E7122" s="47" t="s">
        <v>63</v>
      </c>
      <c r="F7122" s="47" t="s">
        <v>2255</v>
      </c>
      <c r="G7122" s="47" t="s">
        <v>95</v>
      </c>
      <c r="H7122" s="47" t="s">
        <v>2245</v>
      </c>
      <c r="I7122" s="47" t="n">
        <v>112</v>
      </c>
    </row>
    <row r="7123" customFormat="false" ht="15" hidden="false" customHeight="false" outlineLevel="0" collapsed="false">
      <c r="A7123" s="47" t="s">
        <v>9364</v>
      </c>
      <c r="B7123" s="47" t="s">
        <v>1700</v>
      </c>
      <c r="C7123" s="48" t="n">
        <v>46157</v>
      </c>
      <c r="D7123" s="47" t="s">
        <v>73</v>
      </c>
      <c r="E7123" s="47" t="s">
        <v>63</v>
      </c>
      <c r="F7123" s="47" t="s">
        <v>2260</v>
      </c>
      <c r="G7123" s="47" t="s">
        <v>97</v>
      </c>
      <c r="H7123" s="47" t="s">
        <v>2232</v>
      </c>
      <c r="I7123" s="47" t="n">
        <v>4</v>
      </c>
    </row>
    <row r="7124" customFormat="false" ht="15" hidden="false" customHeight="false" outlineLevel="0" collapsed="false">
      <c r="A7124" s="47" t="s">
        <v>9365</v>
      </c>
      <c r="B7124" s="47" t="s">
        <v>1700</v>
      </c>
      <c r="C7124" s="48" t="n">
        <v>46157</v>
      </c>
      <c r="D7124" s="47" t="s">
        <v>73</v>
      </c>
      <c r="E7124" s="47" t="s">
        <v>63</v>
      </c>
      <c r="F7124" s="47" t="s">
        <v>2255</v>
      </c>
      <c r="G7124" s="47" t="s">
        <v>97</v>
      </c>
      <c r="H7124" s="47" t="s">
        <v>2232</v>
      </c>
      <c r="I7124" s="47" t="n">
        <v>5</v>
      </c>
    </row>
    <row r="7125" customFormat="false" ht="15" hidden="false" customHeight="false" outlineLevel="0" collapsed="false">
      <c r="A7125" s="47" t="s">
        <v>9366</v>
      </c>
      <c r="B7125" s="47" t="s">
        <v>1700</v>
      </c>
      <c r="C7125" s="48" t="n">
        <v>46157</v>
      </c>
      <c r="D7125" s="47" t="s">
        <v>73</v>
      </c>
      <c r="E7125" s="47" t="s">
        <v>63</v>
      </c>
      <c r="F7125" s="47" t="s">
        <v>2255</v>
      </c>
      <c r="G7125" s="47" t="s">
        <v>98</v>
      </c>
      <c r="H7125" s="47" t="s">
        <v>2382</v>
      </c>
      <c r="I7125" s="47" t="n">
        <v>22</v>
      </c>
    </row>
    <row r="7126" customFormat="false" ht="15" hidden="false" customHeight="false" outlineLevel="0" collapsed="false">
      <c r="A7126" s="47" t="s">
        <v>9367</v>
      </c>
      <c r="B7126" s="47" t="s">
        <v>1701</v>
      </c>
      <c r="C7126" s="48" t="n">
        <v>46157</v>
      </c>
      <c r="D7126" s="47" t="s">
        <v>74</v>
      </c>
      <c r="E7126" s="47" t="s">
        <v>63</v>
      </c>
      <c r="F7126" s="47" t="s">
        <v>2260</v>
      </c>
      <c r="G7126" s="47" t="s">
        <v>93</v>
      </c>
      <c r="H7126" s="47" t="s">
        <v>2253</v>
      </c>
      <c r="I7126" s="47" t="n">
        <v>29</v>
      </c>
    </row>
    <row r="7127" customFormat="false" ht="15" hidden="false" customHeight="false" outlineLevel="0" collapsed="false">
      <c r="A7127" s="47" t="s">
        <v>9368</v>
      </c>
      <c r="B7127" s="47" t="s">
        <v>1701</v>
      </c>
      <c r="C7127" s="48" t="n">
        <v>46157</v>
      </c>
      <c r="D7127" s="47" t="s">
        <v>74</v>
      </c>
      <c r="E7127" s="47" t="s">
        <v>63</v>
      </c>
      <c r="F7127" s="47" t="s">
        <v>2252</v>
      </c>
      <c r="G7127" s="47" t="s">
        <v>93</v>
      </c>
      <c r="H7127" s="47" t="s">
        <v>2253</v>
      </c>
      <c r="I7127" s="47" t="n">
        <v>21</v>
      </c>
    </row>
    <row r="7128" customFormat="false" ht="15" hidden="false" customHeight="false" outlineLevel="0" collapsed="false">
      <c r="A7128" s="47" t="s">
        <v>9369</v>
      </c>
      <c r="B7128" s="47" t="s">
        <v>1701</v>
      </c>
      <c r="C7128" s="48" t="n">
        <v>46157</v>
      </c>
      <c r="D7128" s="47" t="s">
        <v>74</v>
      </c>
      <c r="E7128" s="47" t="s">
        <v>63</v>
      </c>
      <c r="F7128" s="47" t="s">
        <v>2252</v>
      </c>
      <c r="G7128" s="47" t="s">
        <v>93</v>
      </c>
      <c r="H7128" s="47" t="s">
        <v>2253</v>
      </c>
      <c r="I7128" s="47" t="n">
        <v>57</v>
      </c>
    </row>
    <row r="7129" customFormat="false" ht="15" hidden="false" customHeight="false" outlineLevel="0" collapsed="false">
      <c r="A7129" s="47" t="s">
        <v>9370</v>
      </c>
      <c r="B7129" s="47" t="s">
        <v>1701</v>
      </c>
      <c r="C7129" s="48" t="n">
        <v>46157</v>
      </c>
      <c r="D7129" s="47" t="s">
        <v>74</v>
      </c>
      <c r="E7129" s="47" t="s">
        <v>63</v>
      </c>
      <c r="F7129" s="47" t="s">
        <v>2252</v>
      </c>
      <c r="G7129" s="47" t="s">
        <v>97</v>
      </c>
      <c r="H7129" s="47" t="s">
        <v>2232</v>
      </c>
      <c r="I7129" s="47" t="n">
        <v>6</v>
      </c>
    </row>
    <row r="7130" customFormat="false" ht="15" hidden="false" customHeight="false" outlineLevel="0" collapsed="false">
      <c r="A7130" s="47" t="s">
        <v>9371</v>
      </c>
      <c r="B7130" s="47" t="s">
        <v>1701</v>
      </c>
      <c r="C7130" s="48" t="n">
        <v>46157</v>
      </c>
      <c r="D7130" s="47" t="s">
        <v>74</v>
      </c>
      <c r="E7130" s="47" t="s">
        <v>63</v>
      </c>
      <c r="F7130" s="47" t="s">
        <v>2260</v>
      </c>
      <c r="G7130" s="47" t="s">
        <v>97</v>
      </c>
      <c r="H7130" s="47" t="s">
        <v>2232</v>
      </c>
      <c r="I7130" s="47" t="n">
        <v>7</v>
      </c>
    </row>
    <row r="7131" customFormat="false" ht="15" hidden="false" customHeight="false" outlineLevel="0" collapsed="false">
      <c r="A7131" s="47" t="s">
        <v>9372</v>
      </c>
      <c r="B7131" s="47" t="s">
        <v>1702</v>
      </c>
      <c r="C7131" s="48" t="n">
        <v>46157</v>
      </c>
      <c r="D7131" s="47" t="s">
        <v>75</v>
      </c>
      <c r="E7131" s="47" t="s">
        <v>63</v>
      </c>
      <c r="F7131" s="47" t="s">
        <v>2252</v>
      </c>
      <c r="G7131" s="47" t="s">
        <v>97</v>
      </c>
      <c r="H7131" s="47" t="s">
        <v>2232</v>
      </c>
      <c r="I7131" s="47" t="n">
        <v>5</v>
      </c>
    </row>
    <row r="7132" customFormat="false" ht="15" hidden="false" customHeight="false" outlineLevel="0" collapsed="false">
      <c r="A7132" s="47" t="s">
        <v>9373</v>
      </c>
      <c r="B7132" s="47" t="s">
        <v>1702</v>
      </c>
      <c r="C7132" s="48" t="n">
        <v>46157</v>
      </c>
      <c r="D7132" s="47" t="s">
        <v>75</v>
      </c>
      <c r="E7132" s="47" t="s">
        <v>63</v>
      </c>
      <c r="F7132" s="47" t="s">
        <v>2252</v>
      </c>
      <c r="G7132" s="47" t="s">
        <v>97</v>
      </c>
      <c r="H7132" s="47" t="s">
        <v>2232</v>
      </c>
      <c r="I7132" s="47" t="n">
        <v>2</v>
      </c>
    </row>
    <row r="7133" customFormat="false" ht="15" hidden="false" customHeight="false" outlineLevel="0" collapsed="false">
      <c r="A7133" s="47" t="s">
        <v>9374</v>
      </c>
      <c r="B7133" s="47" t="s">
        <v>1702</v>
      </c>
      <c r="C7133" s="48" t="n">
        <v>46157</v>
      </c>
      <c r="D7133" s="47" t="s">
        <v>75</v>
      </c>
      <c r="E7133" s="47" t="s">
        <v>63</v>
      </c>
      <c r="F7133" s="47" t="s">
        <v>2255</v>
      </c>
      <c r="G7133" s="47" t="s">
        <v>97</v>
      </c>
      <c r="H7133" s="47" t="s">
        <v>2232</v>
      </c>
      <c r="I7133" s="47" t="n">
        <v>2</v>
      </c>
    </row>
    <row r="7134" customFormat="false" ht="15" hidden="false" customHeight="false" outlineLevel="0" collapsed="false">
      <c r="A7134" s="47" t="s">
        <v>9375</v>
      </c>
      <c r="B7134" s="47" t="s">
        <v>1702</v>
      </c>
      <c r="C7134" s="48" t="n">
        <v>46157</v>
      </c>
      <c r="D7134" s="47" t="s">
        <v>75</v>
      </c>
      <c r="E7134" s="47" t="s">
        <v>63</v>
      </c>
      <c r="F7134" s="47" t="s">
        <v>2255</v>
      </c>
      <c r="G7134" s="47" t="s">
        <v>98</v>
      </c>
      <c r="H7134" s="47" t="s">
        <v>2382</v>
      </c>
      <c r="I7134" s="47" t="n">
        <v>36</v>
      </c>
    </row>
    <row r="7135" customFormat="false" ht="15" hidden="false" customHeight="false" outlineLevel="0" collapsed="false">
      <c r="A7135" s="47" t="s">
        <v>9376</v>
      </c>
      <c r="B7135" s="47" t="s">
        <v>1703</v>
      </c>
      <c r="C7135" s="48" t="n">
        <v>46157</v>
      </c>
      <c r="D7135" s="47" t="s">
        <v>73</v>
      </c>
      <c r="E7135" s="47" t="s">
        <v>64</v>
      </c>
      <c r="F7135" s="47" t="s">
        <v>2278</v>
      </c>
      <c r="G7135" s="47" t="s">
        <v>97</v>
      </c>
      <c r="H7135" s="47" t="s">
        <v>2232</v>
      </c>
      <c r="I7135" s="47" t="n">
        <v>3</v>
      </c>
    </row>
    <row r="7136" customFormat="false" ht="15" hidden="false" customHeight="false" outlineLevel="0" collapsed="false">
      <c r="A7136" s="47" t="s">
        <v>9377</v>
      </c>
      <c r="B7136" s="47" t="s">
        <v>1703</v>
      </c>
      <c r="C7136" s="48" t="n">
        <v>46157</v>
      </c>
      <c r="D7136" s="47" t="s">
        <v>73</v>
      </c>
      <c r="E7136" s="47" t="s">
        <v>64</v>
      </c>
      <c r="F7136" s="47" t="s">
        <v>2280</v>
      </c>
      <c r="G7136" s="47" t="s">
        <v>97</v>
      </c>
      <c r="H7136" s="47" t="s">
        <v>2232</v>
      </c>
      <c r="I7136" s="47" t="n">
        <v>3</v>
      </c>
    </row>
    <row r="7137" customFormat="false" ht="15" hidden="false" customHeight="false" outlineLevel="0" collapsed="false">
      <c r="A7137" s="47" t="s">
        <v>9378</v>
      </c>
      <c r="B7137" s="47" t="s">
        <v>1703</v>
      </c>
      <c r="C7137" s="48" t="n">
        <v>46157</v>
      </c>
      <c r="D7137" s="47" t="s">
        <v>73</v>
      </c>
      <c r="E7137" s="47" t="s">
        <v>64</v>
      </c>
      <c r="F7137" s="47" t="s">
        <v>2280</v>
      </c>
      <c r="G7137" s="47" t="s">
        <v>97</v>
      </c>
      <c r="H7137" s="47" t="s">
        <v>2232</v>
      </c>
      <c r="I7137" s="47" t="n">
        <v>5</v>
      </c>
    </row>
    <row r="7138" customFormat="false" ht="15" hidden="false" customHeight="false" outlineLevel="0" collapsed="false">
      <c r="A7138" s="47" t="s">
        <v>9379</v>
      </c>
      <c r="B7138" s="47" t="s">
        <v>1704</v>
      </c>
      <c r="C7138" s="48" t="n">
        <v>46157</v>
      </c>
      <c r="D7138" s="47" t="s">
        <v>74</v>
      </c>
      <c r="E7138" s="47" t="s">
        <v>64</v>
      </c>
      <c r="F7138" s="47" t="s">
        <v>2278</v>
      </c>
      <c r="G7138" s="47" t="s">
        <v>93</v>
      </c>
      <c r="H7138" s="47" t="s">
        <v>2253</v>
      </c>
      <c r="I7138" s="47" t="n">
        <v>28</v>
      </c>
    </row>
    <row r="7139" customFormat="false" ht="15" hidden="false" customHeight="false" outlineLevel="0" collapsed="false">
      <c r="A7139" s="47" t="s">
        <v>9380</v>
      </c>
      <c r="B7139" s="47" t="s">
        <v>1704</v>
      </c>
      <c r="C7139" s="48" t="n">
        <v>46157</v>
      </c>
      <c r="D7139" s="47" t="s">
        <v>74</v>
      </c>
      <c r="E7139" s="47" t="s">
        <v>64</v>
      </c>
      <c r="F7139" s="47" t="s">
        <v>2278</v>
      </c>
      <c r="G7139" s="47" t="s">
        <v>95</v>
      </c>
      <c r="H7139" s="47" t="s">
        <v>2245</v>
      </c>
      <c r="I7139" s="47" t="n">
        <v>64</v>
      </c>
    </row>
    <row r="7140" customFormat="false" ht="15" hidden="false" customHeight="false" outlineLevel="0" collapsed="false">
      <c r="A7140" s="47" t="s">
        <v>9381</v>
      </c>
      <c r="B7140" s="47" t="s">
        <v>1705</v>
      </c>
      <c r="C7140" s="48" t="n">
        <v>46157</v>
      </c>
      <c r="D7140" s="47" t="s">
        <v>73</v>
      </c>
      <c r="E7140" s="47" t="s">
        <v>65</v>
      </c>
      <c r="F7140" s="47" t="s">
        <v>2284</v>
      </c>
      <c r="G7140" s="47" t="s">
        <v>97</v>
      </c>
      <c r="H7140" s="47" t="s">
        <v>2232</v>
      </c>
      <c r="I7140" s="47" t="n">
        <v>4</v>
      </c>
    </row>
    <row r="7141" customFormat="false" ht="15" hidden="false" customHeight="false" outlineLevel="0" collapsed="false">
      <c r="A7141" s="47" t="s">
        <v>9382</v>
      </c>
      <c r="B7141" s="47" t="s">
        <v>1705</v>
      </c>
      <c r="C7141" s="48" t="n">
        <v>46157</v>
      </c>
      <c r="D7141" s="47" t="s">
        <v>73</v>
      </c>
      <c r="E7141" s="47" t="s">
        <v>65</v>
      </c>
      <c r="F7141" s="47" t="s">
        <v>2284</v>
      </c>
      <c r="G7141" s="47" t="s">
        <v>97</v>
      </c>
      <c r="H7141" s="47" t="s">
        <v>2232</v>
      </c>
      <c r="I7141" s="47" t="n">
        <v>5</v>
      </c>
    </row>
    <row r="7142" customFormat="false" ht="15" hidden="false" customHeight="false" outlineLevel="0" collapsed="false">
      <c r="A7142" s="47" t="s">
        <v>9383</v>
      </c>
      <c r="B7142" s="47" t="s">
        <v>1705</v>
      </c>
      <c r="C7142" s="48" t="n">
        <v>46157</v>
      </c>
      <c r="D7142" s="47" t="s">
        <v>73</v>
      </c>
      <c r="E7142" s="47" t="s">
        <v>65</v>
      </c>
      <c r="F7142" s="47" t="s">
        <v>2289</v>
      </c>
      <c r="G7142" s="47" t="s">
        <v>97</v>
      </c>
      <c r="H7142" s="47" t="s">
        <v>2232</v>
      </c>
      <c r="I7142" s="47" t="n">
        <v>5</v>
      </c>
    </row>
    <row r="7143" customFormat="false" ht="15" hidden="false" customHeight="false" outlineLevel="0" collapsed="false">
      <c r="A7143" s="47" t="s">
        <v>9384</v>
      </c>
      <c r="B7143" s="47" t="s">
        <v>1705</v>
      </c>
      <c r="C7143" s="48" t="n">
        <v>46157</v>
      </c>
      <c r="D7143" s="47" t="s">
        <v>73</v>
      </c>
      <c r="E7143" s="47" t="s">
        <v>65</v>
      </c>
      <c r="F7143" s="47" t="s">
        <v>2289</v>
      </c>
      <c r="G7143" s="47" t="s">
        <v>97</v>
      </c>
      <c r="H7143" s="47" t="s">
        <v>2232</v>
      </c>
      <c r="I7143" s="47" t="n">
        <v>2</v>
      </c>
    </row>
    <row r="7144" customFormat="false" ht="15" hidden="false" customHeight="false" outlineLevel="0" collapsed="false">
      <c r="A7144" s="47" t="s">
        <v>9385</v>
      </c>
      <c r="B7144" s="47" t="s">
        <v>1705</v>
      </c>
      <c r="C7144" s="48" t="n">
        <v>46157</v>
      </c>
      <c r="D7144" s="47" t="s">
        <v>73</v>
      </c>
      <c r="E7144" s="47" t="s">
        <v>65</v>
      </c>
      <c r="F7144" s="47" t="s">
        <v>2289</v>
      </c>
      <c r="G7144" s="47" t="s">
        <v>97</v>
      </c>
      <c r="H7144" s="47" t="s">
        <v>2232</v>
      </c>
      <c r="I7144" s="47" t="n">
        <v>3</v>
      </c>
    </row>
    <row r="7145" customFormat="false" ht="15" hidden="false" customHeight="false" outlineLevel="0" collapsed="false">
      <c r="A7145" s="47" t="s">
        <v>9386</v>
      </c>
      <c r="B7145" s="47" t="s">
        <v>1705</v>
      </c>
      <c r="C7145" s="48" t="n">
        <v>46157</v>
      </c>
      <c r="D7145" s="47" t="s">
        <v>73</v>
      </c>
      <c r="E7145" s="47" t="s">
        <v>65</v>
      </c>
      <c r="F7145" s="47" t="s">
        <v>2289</v>
      </c>
      <c r="G7145" s="47" t="s">
        <v>97</v>
      </c>
      <c r="H7145" s="47" t="s">
        <v>2232</v>
      </c>
      <c r="I7145" s="47" t="n">
        <v>6</v>
      </c>
    </row>
    <row r="7146" customFormat="false" ht="15" hidden="false" customHeight="false" outlineLevel="0" collapsed="false">
      <c r="A7146" s="47" t="s">
        <v>9387</v>
      </c>
      <c r="B7146" s="47" t="s">
        <v>1705</v>
      </c>
      <c r="C7146" s="48" t="n">
        <v>46157</v>
      </c>
      <c r="D7146" s="47" t="s">
        <v>73</v>
      </c>
      <c r="E7146" s="47" t="s">
        <v>65</v>
      </c>
      <c r="F7146" s="47" t="s">
        <v>2289</v>
      </c>
      <c r="G7146" s="47" t="s">
        <v>97</v>
      </c>
      <c r="H7146" s="47" t="s">
        <v>2232</v>
      </c>
      <c r="I7146" s="47" t="n">
        <v>5</v>
      </c>
    </row>
    <row r="7147" customFormat="false" ht="15" hidden="false" customHeight="false" outlineLevel="0" collapsed="false">
      <c r="A7147" s="47" t="s">
        <v>9388</v>
      </c>
      <c r="B7147" s="47" t="s">
        <v>1705</v>
      </c>
      <c r="C7147" s="48" t="n">
        <v>46157</v>
      </c>
      <c r="D7147" s="47" t="s">
        <v>73</v>
      </c>
      <c r="E7147" s="47" t="s">
        <v>65</v>
      </c>
      <c r="F7147" s="47" t="s">
        <v>2284</v>
      </c>
      <c r="G7147" s="47" t="s">
        <v>97</v>
      </c>
      <c r="H7147" s="47" t="s">
        <v>2232</v>
      </c>
      <c r="I7147" s="47" t="n">
        <v>6</v>
      </c>
    </row>
    <row r="7148" customFormat="false" ht="15" hidden="false" customHeight="false" outlineLevel="0" collapsed="false">
      <c r="A7148" s="47" t="s">
        <v>9389</v>
      </c>
      <c r="B7148" s="47" t="s">
        <v>1706</v>
      </c>
      <c r="C7148" s="48" t="n">
        <v>46157</v>
      </c>
      <c r="D7148" s="47" t="s">
        <v>74</v>
      </c>
      <c r="E7148" s="47" t="s">
        <v>65</v>
      </c>
      <c r="F7148" s="47" t="s">
        <v>2284</v>
      </c>
      <c r="G7148" s="47" t="s">
        <v>93</v>
      </c>
      <c r="H7148" s="47" t="s">
        <v>2253</v>
      </c>
      <c r="I7148" s="47" t="n">
        <v>26</v>
      </c>
    </row>
    <row r="7149" customFormat="false" ht="15" hidden="false" customHeight="false" outlineLevel="0" collapsed="false">
      <c r="A7149" s="47" t="s">
        <v>9390</v>
      </c>
      <c r="B7149" s="47" t="s">
        <v>1706</v>
      </c>
      <c r="C7149" s="48" t="n">
        <v>46157</v>
      </c>
      <c r="D7149" s="47" t="s">
        <v>74</v>
      </c>
      <c r="E7149" s="47" t="s">
        <v>65</v>
      </c>
      <c r="F7149" s="47" t="s">
        <v>2284</v>
      </c>
      <c r="G7149" s="47" t="s">
        <v>95</v>
      </c>
      <c r="H7149" s="47" t="s">
        <v>2245</v>
      </c>
      <c r="I7149" s="47" t="n">
        <v>28</v>
      </c>
    </row>
    <row r="7150" customFormat="false" ht="15" hidden="false" customHeight="false" outlineLevel="0" collapsed="false">
      <c r="A7150" s="47" t="s">
        <v>9391</v>
      </c>
      <c r="B7150" s="47" t="s">
        <v>1706</v>
      </c>
      <c r="C7150" s="48" t="n">
        <v>46157</v>
      </c>
      <c r="D7150" s="47" t="s">
        <v>74</v>
      </c>
      <c r="E7150" s="47" t="s">
        <v>65</v>
      </c>
      <c r="F7150" s="47" t="s">
        <v>2284</v>
      </c>
      <c r="G7150" s="47" t="s">
        <v>95</v>
      </c>
      <c r="H7150" s="47" t="s">
        <v>2245</v>
      </c>
      <c r="I7150" s="47" t="n">
        <v>8</v>
      </c>
    </row>
    <row r="7151" customFormat="false" ht="15" hidden="false" customHeight="false" outlineLevel="0" collapsed="false">
      <c r="A7151" s="47" t="s">
        <v>9392</v>
      </c>
      <c r="B7151" s="47" t="s">
        <v>1706</v>
      </c>
      <c r="C7151" s="48" t="n">
        <v>46157</v>
      </c>
      <c r="D7151" s="47" t="s">
        <v>74</v>
      </c>
      <c r="E7151" s="47" t="s">
        <v>65</v>
      </c>
      <c r="F7151" s="47" t="s">
        <v>2284</v>
      </c>
      <c r="G7151" s="47" t="s">
        <v>97</v>
      </c>
      <c r="H7151" s="47" t="s">
        <v>2232</v>
      </c>
      <c r="I7151" s="47" t="n">
        <v>4</v>
      </c>
    </row>
    <row r="7152" customFormat="false" ht="15" hidden="false" customHeight="false" outlineLevel="0" collapsed="false">
      <c r="A7152" s="47" t="s">
        <v>9393</v>
      </c>
      <c r="B7152" s="47" t="s">
        <v>1706</v>
      </c>
      <c r="C7152" s="48" t="n">
        <v>46157</v>
      </c>
      <c r="D7152" s="47" t="s">
        <v>74</v>
      </c>
      <c r="E7152" s="47" t="s">
        <v>65</v>
      </c>
      <c r="F7152" s="47" t="s">
        <v>2289</v>
      </c>
      <c r="G7152" s="47" t="s">
        <v>97</v>
      </c>
      <c r="H7152" s="47" t="s">
        <v>2232</v>
      </c>
      <c r="I7152" s="47" t="n">
        <v>4</v>
      </c>
    </row>
    <row r="7153" customFormat="false" ht="15" hidden="false" customHeight="false" outlineLevel="0" collapsed="false">
      <c r="A7153" s="47" t="s">
        <v>9394</v>
      </c>
      <c r="B7153" s="47" t="s">
        <v>1706</v>
      </c>
      <c r="C7153" s="48" t="n">
        <v>46157</v>
      </c>
      <c r="D7153" s="47" t="s">
        <v>74</v>
      </c>
      <c r="E7153" s="47" t="s">
        <v>65</v>
      </c>
      <c r="F7153" s="47" t="s">
        <v>2289</v>
      </c>
      <c r="G7153" s="47" t="s">
        <v>97</v>
      </c>
      <c r="H7153" s="47" t="s">
        <v>2232</v>
      </c>
      <c r="I7153" s="47" t="n">
        <v>3</v>
      </c>
    </row>
    <row r="7154" customFormat="false" ht="15" hidden="false" customHeight="false" outlineLevel="0" collapsed="false">
      <c r="A7154" s="47" t="s">
        <v>9395</v>
      </c>
      <c r="B7154" s="47" t="s">
        <v>1706</v>
      </c>
      <c r="C7154" s="48" t="n">
        <v>46157</v>
      </c>
      <c r="D7154" s="47" t="s">
        <v>74</v>
      </c>
      <c r="E7154" s="47" t="s">
        <v>65</v>
      </c>
      <c r="F7154" s="47" t="s">
        <v>2289</v>
      </c>
      <c r="G7154" s="47" t="s">
        <v>97</v>
      </c>
      <c r="H7154" s="47" t="s">
        <v>2232</v>
      </c>
      <c r="I7154" s="47" t="n">
        <v>3</v>
      </c>
    </row>
    <row r="7155" customFormat="false" ht="15" hidden="false" customHeight="false" outlineLevel="0" collapsed="false">
      <c r="A7155" s="47" t="s">
        <v>9396</v>
      </c>
      <c r="B7155" s="47" t="s">
        <v>1706</v>
      </c>
      <c r="C7155" s="48" t="n">
        <v>46157</v>
      </c>
      <c r="D7155" s="47" t="s">
        <v>74</v>
      </c>
      <c r="E7155" s="47" t="s">
        <v>65</v>
      </c>
      <c r="F7155" s="47" t="s">
        <v>2284</v>
      </c>
      <c r="G7155" s="47" t="s">
        <v>97</v>
      </c>
      <c r="H7155" s="47" t="s">
        <v>2232</v>
      </c>
      <c r="I7155" s="47" t="n">
        <v>2</v>
      </c>
    </row>
    <row r="7156" customFormat="false" ht="15" hidden="false" customHeight="false" outlineLevel="0" collapsed="false">
      <c r="A7156" s="47" t="s">
        <v>9397</v>
      </c>
      <c r="B7156" s="47" t="s">
        <v>1706</v>
      </c>
      <c r="C7156" s="48" t="n">
        <v>46157</v>
      </c>
      <c r="D7156" s="47" t="s">
        <v>74</v>
      </c>
      <c r="E7156" s="47" t="s">
        <v>65</v>
      </c>
      <c r="F7156" s="47" t="s">
        <v>2289</v>
      </c>
      <c r="G7156" s="47" t="s">
        <v>97</v>
      </c>
      <c r="H7156" s="47" t="s">
        <v>2232</v>
      </c>
      <c r="I7156" s="47" t="n">
        <v>5</v>
      </c>
    </row>
    <row r="7157" customFormat="false" ht="15" hidden="false" customHeight="false" outlineLevel="0" collapsed="false">
      <c r="A7157" s="47" t="s">
        <v>9398</v>
      </c>
      <c r="B7157" s="47" t="s">
        <v>1706</v>
      </c>
      <c r="C7157" s="48" t="n">
        <v>46157</v>
      </c>
      <c r="D7157" s="47" t="s">
        <v>74</v>
      </c>
      <c r="E7157" s="47" t="s">
        <v>65</v>
      </c>
      <c r="F7157" s="47" t="s">
        <v>2284</v>
      </c>
      <c r="G7157" s="47" t="s">
        <v>97</v>
      </c>
      <c r="H7157" s="47" t="s">
        <v>2232</v>
      </c>
      <c r="I7157" s="47" t="n">
        <v>5</v>
      </c>
    </row>
    <row r="7158" customFormat="false" ht="15" hidden="false" customHeight="false" outlineLevel="0" collapsed="false">
      <c r="A7158" s="47" t="s">
        <v>9399</v>
      </c>
      <c r="B7158" s="47" t="s">
        <v>1706</v>
      </c>
      <c r="C7158" s="48" t="n">
        <v>46157</v>
      </c>
      <c r="D7158" s="47" t="s">
        <v>74</v>
      </c>
      <c r="E7158" s="47" t="s">
        <v>65</v>
      </c>
      <c r="F7158" s="47" t="s">
        <v>2289</v>
      </c>
      <c r="G7158" s="47" t="s">
        <v>97</v>
      </c>
      <c r="H7158" s="47" t="s">
        <v>2232</v>
      </c>
      <c r="I7158" s="47" t="n">
        <v>2</v>
      </c>
    </row>
    <row r="7159" customFormat="false" ht="15" hidden="false" customHeight="false" outlineLevel="0" collapsed="false">
      <c r="A7159" s="47" t="s">
        <v>9400</v>
      </c>
      <c r="B7159" s="47" t="s">
        <v>1706</v>
      </c>
      <c r="C7159" s="48" t="n">
        <v>46157</v>
      </c>
      <c r="D7159" s="47" t="s">
        <v>74</v>
      </c>
      <c r="E7159" s="47" t="s">
        <v>65</v>
      </c>
      <c r="F7159" s="47" t="s">
        <v>2289</v>
      </c>
      <c r="G7159" s="47" t="s">
        <v>97</v>
      </c>
      <c r="H7159" s="47" t="s">
        <v>2232</v>
      </c>
      <c r="I7159" s="47" t="n">
        <v>3</v>
      </c>
    </row>
    <row r="7160" customFormat="false" ht="15" hidden="false" customHeight="false" outlineLevel="0" collapsed="false">
      <c r="A7160" s="47" t="s">
        <v>9401</v>
      </c>
      <c r="B7160" s="47" t="s">
        <v>1706</v>
      </c>
      <c r="C7160" s="48" t="n">
        <v>46157</v>
      </c>
      <c r="D7160" s="47" t="s">
        <v>74</v>
      </c>
      <c r="E7160" s="47" t="s">
        <v>65</v>
      </c>
      <c r="F7160" s="47" t="s">
        <v>2284</v>
      </c>
      <c r="G7160" s="47" t="s">
        <v>97</v>
      </c>
      <c r="H7160" s="47" t="s">
        <v>2232</v>
      </c>
      <c r="I7160" s="47" t="n">
        <v>3</v>
      </c>
    </row>
    <row r="7161" customFormat="false" ht="15" hidden="false" customHeight="false" outlineLevel="0" collapsed="false">
      <c r="A7161" s="47" t="s">
        <v>9402</v>
      </c>
      <c r="B7161" s="47" t="s">
        <v>1706</v>
      </c>
      <c r="C7161" s="48" t="n">
        <v>46157</v>
      </c>
      <c r="D7161" s="47" t="s">
        <v>74</v>
      </c>
      <c r="E7161" s="47" t="s">
        <v>65</v>
      </c>
      <c r="F7161" s="47" t="s">
        <v>2284</v>
      </c>
      <c r="G7161" s="47" t="s">
        <v>97</v>
      </c>
      <c r="H7161" s="47" t="s">
        <v>2232</v>
      </c>
      <c r="I7161" s="47" t="n">
        <v>5</v>
      </c>
    </row>
    <row r="7162" customFormat="false" ht="15" hidden="false" customHeight="false" outlineLevel="0" collapsed="false">
      <c r="A7162" s="47" t="s">
        <v>9403</v>
      </c>
      <c r="B7162" s="47" t="s">
        <v>1706</v>
      </c>
      <c r="C7162" s="48" t="n">
        <v>46157</v>
      </c>
      <c r="D7162" s="47" t="s">
        <v>74</v>
      </c>
      <c r="E7162" s="47" t="s">
        <v>65</v>
      </c>
      <c r="F7162" s="47" t="s">
        <v>2284</v>
      </c>
      <c r="G7162" s="47" t="s">
        <v>97</v>
      </c>
      <c r="H7162" s="47" t="s">
        <v>2232</v>
      </c>
      <c r="I7162" s="47" t="n">
        <v>3</v>
      </c>
    </row>
    <row r="7163" customFormat="false" ht="15" hidden="false" customHeight="false" outlineLevel="0" collapsed="false">
      <c r="A7163" s="47" t="s">
        <v>9404</v>
      </c>
      <c r="B7163" s="47" t="s">
        <v>1706</v>
      </c>
      <c r="C7163" s="48" t="n">
        <v>46157</v>
      </c>
      <c r="D7163" s="47" t="s">
        <v>74</v>
      </c>
      <c r="E7163" s="47" t="s">
        <v>65</v>
      </c>
      <c r="F7163" s="47" t="s">
        <v>2289</v>
      </c>
      <c r="G7163" s="47" t="s">
        <v>97</v>
      </c>
      <c r="H7163" s="47" t="s">
        <v>2232</v>
      </c>
      <c r="I7163" s="47" t="n">
        <v>3</v>
      </c>
    </row>
    <row r="7164" customFormat="false" ht="15" hidden="false" customHeight="false" outlineLevel="0" collapsed="false">
      <c r="A7164" s="47" t="s">
        <v>9405</v>
      </c>
      <c r="B7164" s="47" t="s">
        <v>1707</v>
      </c>
      <c r="C7164" s="48" t="n">
        <v>46157</v>
      </c>
      <c r="D7164" s="47" t="s">
        <v>75</v>
      </c>
      <c r="E7164" s="47" t="s">
        <v>65</v>
      </c>
      <c r="F7164" s="47" t="s">
        <v>2284</v>
      </c>
      <c r="G7164" s="47" t="s">
        <v>94</v>
      </c>
      <c r="H7164" s="47" t="s">
        <v>2229</v>
      </c>
      <c r="I7164" s="47" t="n">
        <v>45</v>
      </c>
    </row>
    <row r="7165" customFormat="false" ht="15" hidden="false" customHeight="false" outlineLevel="0" collapsed="false">
      <c r="A7165" s="47" t="s">
        <v>9406</v>
      </c>
      <c r="B7165" s="47" t="s">
        <v>1707</v>
      </c>
      <c r="C7165" s="48" t="n">
        <v>46157</v>
      </c>
      <c r="D7165" s="47" t="s">
        <v>75</v>
      </c>
      <c r="E7165" s="47" t="s">
        <v>65</v>
      </c>
      <c r="F7165" s="47" t="s">
        <v>2289</v>
      </c>
      <c r="G7165" s="47" t="s">
        <v>97</v>
      </c>
      <c r="H7165" s="47" t="s">
        <v>2232</v>
      </c>
      <c r="I7165" s="47" t="n">
        <v>4</v>
      </c>
    </row>
    <row r="7166" customFormat="false" ht="15" hidden="false" customHeight="false" outlineLevel="0" collapsed="false">
      <c r="A7166" s="47" t="s">
        <v>9407</v>
      </c>
      <c r="B7166" s="47" t="s">
        <v>1707</v>
      </c>
      <c r="C7166" s="48" t="n">
        <v>46157</v>
      </c>
      <c r="D7166" s="47" t="s">
        <v>75</v>
      </c>
      <c r="E7166" s="47" t="s">
        <v>65</v>
      </c>
      <c r="F7166" s="47" t="s">
        <v>2289</v>
      </c>
      <c r="G7166" s="47" t="s">
        <v>97</v>
      </c>
      <c r="H7166" s="47" t="s">
        <v>2232</v>
      </c>
      <c r="I7166" s="47" t="n">
        <v>6</v>
      </c>
    </row>
    <row r="7167" customFormat="false" ht="15" hidden="false" customHeight="false" outlineLevel="0" collapsed="false">
      <c r="A7167" s="47" t="s">
        <v>9408</v>
      </c>
      <c r="B7167" s="47" t="s">
        <v>1707</v>
      </c>
      <c r="C7167" s="48" t="n">
        <v>46157</v>
      </c>
      <c r="D7167" s="47" t="s">
        <v>75</v>
      </c>
      <c r="E7167" s="47" t="s">
        <v>65</v>
      </c>
      <c r="F7167" s="47" t="s">
        <v>2289</v>
      </c>
      <c r="G7167" s="47" t="s">
        <v>97</v>
      </c>
      <c r="H7167" s="47" t="s">
        <v>2232</v>
      </c>
      <c r="I7167" s="47" t="n">
        <v>3</v>
      </c>
    </row>
    <row r="7168" customFormat="false" ht="15" hidden="false" customHeight="false" outlineLevel="0" collapsed="false">
      <c r="A7168" s="47" t="s">
        <v>9409</v>
      </c>
      <c r="B7168" s="47" t="s">
        <v>1707</v>
      </c>
      <c r="C7168" s="48" t="n">
        <v>46157</v>
      </c>
      <c r="D7168" s="47" t="s">
        <v>75</v>
      </c>
      <c r="E7168" s="47" t="s">
        <v>65</v>
      </c>
      <c r="F7168" s="47" t="s">
        <v>2284</v>
      </c>
      <c r="G7168" s="47" t="s">
        <v>97</v>
      </c>
      <c r="H7168" s="47" t="s">
        <v>2232</v>
      </c>
      <c r="I7168" s="47" t="n">
        <v>6</v>
      </c>
    </row>
    <row r="7169" customFormat="false" ht="15" hidden="false" customHeight="false" outlineLevel="0" collapsed="false">
      <c r="A7169" s="47" t="s">
        <v>9410</v>
      </c>
      <c r="B7169" s="47" t="s">
        <v>1707</v>
      </c>
      <c r="C7169" s="48" t="n">
        <v>46157</v>
      </c>
      <c r="D7169" s="47" t="s">
        <v>75</v>
      </c>
      <c r="E7169" s="47" t="s">
        <v>65</v>
      </c>
      <c r="F7169" s="47" t="s">
        <v>2284</v>
      </c>
      <c r="G7169" s="47" t="s">
        <v>97</v>
      </c>
      <c r="H7169" s="47" t="s">
        <v>2232</v>
      </c>
      <c r="I7169" s="47" t="n">
        <v>2</v>
      </c>
    </row>
    <row r="7170" customFormat="false" ht="15" hidden="false" customHeight="false" outlineLevel="0" collapsed="false">
      <c r="A7170" s="47" t="s">
        <v>9411</v>
      </c>
      <c r="B7170" s="47" t="s">
        <v>1707</v>
      </c>
      <c r="C7170" s="48" t="n">
        <v>46157</v>
      </c>
      <c r="D7170" s="47" t="s">
        <v>75</v>
      </c>
      <c r="E7170" s="47" t="s">
        <v>65</v>
      </c>
      <c r="F7170" s="47" t="s">
        <v>2284</v>
      </c>
      <c r="G7170" s="47" t="s">
        <v>97</v>
      </c>
      <c r="H7170" s="47" t="s">
        <v>2232</v>
      </c>
      <c r="I7170" s="47" t="n">
        <v>6</v>
      </c>
    </row>
    <row r="7171" customFormat="false" ht="15" hidden="false" customHeight="false" outlineLevel="0" collapsed="false">
      <c r="A7171" s="47" t="s">
        <v>9412</v>
      </c>
      <c r="B7171" s="47" t="s">
        <v>1707</v>
      </c>
      <c r="C7171" s="48" t="n">
        <v>46157</v>
      </c>
      <c r="D7171" s="47" t="s">
        <v>75</v>
      </c>
      <c r="E7171" s="47" t="s">
        <v>65</v>
      </c>
      <c r="F7171" s="47" t="s">
        <v>2284</v>
      </c>
      <c r="G7171" s="47" t="s">
        <v>97</v>
      </c>
      <c r="H7171" s="47" t="s">
        <v>2232</v>
      </c>
      <c r="I7171" s="47" t="n">
        <v>6</v>
      </c>
    </row>
    <row r="7172" customFormat="false" ht="15" hidden="false" customHeight="false" outlineLevel="0" collapsed="false">
      <c r="A7172" s="47" t="s">
        <v>9413</v>
      </c>
      <c r="B7172" s="47" t="s">
        <v>1707</v>
      </c>
      <c r="C7172" s="48" t="n">
        <v>46157</v>
      </c>
      <c r="D7172" s="47" t="s">
        <v>75</v>
      </c>
      <c r="E7172" s="47" t="s">
        <v>65</v>
      </c>
      <c r="F7172" s="47" t="s">
        <v>2289</v>
      </c>
      <c r="G7172" s="47" t="s">
        <v>97</v>
      </c>
      <c r="H7172" s="47" t="s">
        <v>2232</v>
      </c>
      <c r="I7172" s="47" t="n">
        <v>2</v>
      </c>
    </row>
    <row r="7173" customFormat="false" ht="15" hidden="false" customHeight="false" outlineLevel="0" collapsed="false">
      <c r="A7173" s="47" t="s">
        <v>9414</v>
      </c>
      <c r="B7173" s="47" t="s">
        <v>1707</v>
      </c>
      <c r="C7173" s="48" t="n">
        <v>46157</v>
      </c>
      <c r="D7173" s="47" t="s">
        <v>75</v>
      </c>
      <c r="E7173" s="47" t="s">
        <v>65</v>
      </c>
      <c r="F7173" s="47" t="s">
        <v>2284</v>
      </c>
      <c r="G7173" s="47" t="s">
        <v>97</v>
      </c>
      <c r="H7173" s="47" t="s">
        <v>2232</v>
      </c>
      <c r="I7173" s="47" t="n">
        <v>5</v>
      </c>
    </row>
    <row r="7174" customFormat="false" ht="15" hidden="false" customHeight="false" outlineLevel="0" collapsed="false">
      <c r="A7174" s="47" t="s">
        <v>9415</v>
      </c>
      <c r="B7174" s="47" t="s">
        <v>1707</v>
      </c>
      <c r="C7174" s="48" t="n">
        <v>46157</v>
      </c>
      <c r="D7174" s="47" t="s">
        <v>75</v>
      </c>
      <c r="E7174" s="47" t="s">
        <v>65</v>
      </c>
      <c r="F7174" s="47" t="s">
        <v>2284</v>
      </c>
      <c r="G7174" s="47" t="s">
        <v>97</v>
      </c>
      <c r="H7174" s="47" t="s">
        <v>2232</v>
      </c>
      <c r="I7174" s="47" t="n">
        <v>5</v>
      </c>
    </row>
    <row r="7175" customFormat="false" ht="15" hidden="false" customHeight="false" outlineLevel="0" collapsed="false">
      <c r="A7175" s="47" t="s">
        <v>9416</v>
      </c>
      <c r="B7175" s="47" t="s">
        <v>1709</v>
      </c>
      <c r="C7175" s="48" t="n">
        <v>46158</v>
      </c>
      <c r="D7175" s="47" t="s">
        <v>73</v>
      </c>
      <c r="E7175" s="47" t="s">
        <v>62</v>
      </c>
      <c r="F7175" s="47" t="s">
        <v>2317</v>
      </c>
      <c r="G7175" s="47" t="s">
        <v>97</v>
      </c>
      <c r="H7175" s="47" t="s">
        <v>2232</v>
      </c>
      <c r="I7175" s="47" t="n">
        <v>4</v>
      </c>
    </row>
    <row r="7176" customFormat="false" ht="15" hidden="false" customHeight="false" outlineLevel="0" collapsed="false">
      <c r="A7176" s="47" t="s">
        <v>9417</v>
      </c>
      <c r="B7176" s="47" t="s">
        <v>1709</v>
      </c>
      <c r="C7176" s="48" t="n">
        <v>46158</v>
      </c>
      <c r="D7176" s="47" t="s">
        <v>73</v>
      </c>
      <c r="E7176" s="47" t="s">
        <v>62</v>
      </c>
      <c r="F7176" s="47" t="s">
        <v>2228</v>
      </c>
      <c r="G7176" s="47" t="s">
        <v>97</v>
      </c>
      <c r="H7176" s="47" t="s">
        <v>2232</v>
      </c>
      <c r="I7176" s="47" t="n">
        <v>6</v>
      </c>
    </row>
    <row r="7177" customFormat="false" ht="15" hidden="false" customHeight="false" outlineLevel="0" collapsed="false">
      <c r="A7177" s="47" t="s">
        <v>9418</v>
      </c>
      <c r="B7177" s="47" t="s">
        <v>1710</v>
      </c>
      <c r="C7177" s="48" t="n">
        <v>46158</v>
      </c>
      <c r="D7177" s="47" t="s">
        <v>74</v>
      </c>
      <c r="E7177" s="47" t="s">
        <v>62</v>
      </c>
      <c r="F7177" s="47" t="s">
        <v>2228</v>
      </c>
      <c r="G7177" s="47" t="s">
        <v>94</v>
      </c>
      <c r="H7177" s="47" t="s">
        <v>2229</v>
      </c>
      <c r="I7177" s="47" t="n">
        <v>109</v>
      </c>
    </row>
    <row r="7178" customFormat="false" ht="15" hidden="false" customHeight="false" outlineLevel="0" collapsed="false">
      <c r="A7178" s="47" t="s">
        <v>9419</v>
      </c>
      <c r="B7178" s="47" t="s">
        <v>1710</v>
      </c>
      <c r="C7178" s="48" t="n">
        <v>46158</v>
      </c>
      <c r="D7178" s="47" t="s">
        <v>74</v>
      </c>
      <c r="E7178" s="47" t="s">
        <v>62</v>
      </c>
      <c r="F7178" s="47" t="s">
        <v>2228</v>
      </c>
      <c r="G7178" s="47" t="s">
        <v>95</v>
      </c>
      <c r="H7178" s="47" t="s">
        <v>2245</v>
      </c>
      <c r="I7178" s="47" t="n">
        <v>34</v>
      </c>
    </row>
    <row r="7179" customFormat="false" ht="15" hidden="false" customHeight="false" outlineLevel="0" collapsed="false">
      <c r="A7179" s="47" t="s">
        <v>9420</v>
      </c>
      <c r="B7179" s="47" t="s">
        <v>1710</v>
      </c>
      <c r="C7179" s="48" t="n">
        <v>46158</v>
      </c>
      <c r="D7179" s="47" t="s">
        <v>74</v>
      </c>
      <c r="E7179" s="47" t="s">
        <v>62</v>
      </c>
      <c r="F7179" s="47" t="s">
        <v>2231</v>
      </c>
      <c r="G7179" s="47" t="s">
        <v>97</v>
      </c>
      <c r="H7179" s="47" t="s">
        <v>2232</v>
      </c>
      <c r="I7179" s="47" t="n">
        <v>3</v>
      </c>
    </row>
    <row r="7180" customFormat="false" ht="15" hidden="false" customHeight="false" outlineLevel="0" collapsed="false">
      <c r="A7180" s="47" t="s">
        <v>9421</v>
      </c>
      <c r="B7180" s="47" t="s">
        <v>1710</v>
      </c>
      <c r="C7180" s="48" t="n">
        <v>46158</v>
      </c>
      <c r="D7180" s="47" t="s">
        <v>74</v>
      </c>
      <c r="E7180" s="47" t="s">
        <v>62</v>
      </c>
      <c r="F7180" s="47" t="s">
        <v>2317</v>
      </c>
      <c r="G7180" s="47" t="s">
        <v>97</v>
      </c>
      <c r="H7180" s="47" t="s">
        <v>2232</v>
      </c>
      <c r="I7180" s="47" t="n">
        <v>2</v>
      </c>
    </row>
    <row r="7181" customFormat="false" ht="15" hidden="false" customHeight="false" outlineLevel="0" collapsed="false">
      <c r="A7181" s="47" t="s">
        <v>9422</v>
      </c>
      <c r="B7181" s="47" t="s">
        <v>1710</v>
      </c>
      <c r="C7181" s="48" t="n">
        <v>46158</v>
      </c>
      <c r="D7181" s="47" t="s">
        <v>74</v>
      </c>
      <c r="E7181" s="47" t="s">
        <v>62</v>
      </c>
      <c r="F7181" s="47" t="s">
        <v>2231</v>
      </c>
      <c r="G7181" s="47" t="s">
        <v>97</v>
      </c>
      <c r="H7181" s="47" t="s">
        <v>2232</v>
      </c>
      <c r="I7181" s="47" t="n">
        <v>2</v>
      </c>
    </row>
    <row r="7182" customFormat="false" ht="15" hidden="false" customHeight="false" outlineLevel="0" collapsed="false">
      <c r="A7182" s="47" t="s">
        <v>9423</v>
      </c>
      <c r="B7182" s="47" t="s">
        <v>1710</v>
      </c>
      <c r="C7182" s="48" t="n">
        <v>46158</v>
      </c>
      <c r="D7182" s="47" t="s">
        <v>74</v>
      </c>
      <c r="E7182" s="47" t="s">
        <v>62</v>
      </c>
      <c r="F7182" s="47" t="s">
        <v>2317</v>
      </c>
      <c r="G7182" s="47" t="s">
        <v>97</v>
      </c>
      <c r="H7182" s="47" t="s">
        <v>2232</v>
      </c>
      <c r="I7182" s="47" t="n">
        <v>7</v>
      </c>
    </row>
    <row r="7183" customFormat="false" ht="15" hidden="false" customHeight="false" outlineLevel="0" collapsed="false">
      <c r="A7183" s="47" t="s">
        <v>9424</v>
      </c>
      <c r="B7183" s="47" t="s">
        <v>1712</v>
      </c>
      <c r="C7183" s="48" t="n">
        <v>46158</v>
      </c>
      <c r="D7183" s="47" t="s">
        <v>75</v>
      </c>
      <c r="E7183" s="47" t="s">
        <v>62</v>
      </c>
      <c r="F7183" s="47" t="s">
        <v>2228</v>
      </c>
      <c r="G7183" s="47" t="s">
        <v>93</v>
      </c>
      <c r="H7183" s="47" t="s">
        <v>2253</v>
      </c>
      <c r="I7183" s="47" t="n">
        <v>20</v>
      </c>
    </row>
    <row r="7184" customFormat="false" ht="15" hidden="false" customHeight="false" outlineLevel="0" collapsed="false">
      <c r="A7184" s="47" t="s">
        <v>9425</v>
      </c>
      <c r="B7184" s="47" t="s">
        <v>1712</v>
      </c>
      <c r="C7184" s="48" t="n">
        <v>46158</v>
      </c>
      <c r="D7184" s="47" t="s">
        <v>75</v>
      </c>
      <c r="E7184" s="47" t="s">
        <v>62</v>
      </c>
      <c r="F7184" s="47" t="s">
        <v>2228</v>
      </c>
      <c r="G7184" s="47" t="s">
        <v>95</v>
      </c>
      <c r="H7184" s="47" t="s">
        <v>2245</v>
      </c>
      <c r="I7184" s="47" t="n">
        <v>89</v>
      </c>
    </row>
    <row r="7185" customFormat="false" ht="15" hidden="false" customHeight="false" outlineLevel="0" collapsed="false">
      <c r="A7185" s="47" t="s">
        <v>9426</v>
      </c>
      <c r="B7185" s="47" t="s">
        <v>1712</v>
      </c>
      <c r="C7185" s="48" t="n">
        <v>46158</v>
      </c>
      <c r="D7185" s="47" t="s">
        <v>75</v>
      </c>
      <c r="E7185" s="47" t="s">
        <v>62</v>
      </c>
      <c r="F7185" s="47" t="s">
        <v>2228</v>
      </c>
      <c r="G7185" s="47" t="s">
        <v>97</v>
      </c>
      <c r="H7185" s="47" t="s">
        <v>2232</v>
      </c>
      <c r="I7185" s="47" t="n">
        <v>4</v>
      </c>
    </row>
    <row r="7186" customFormat="false" ht="15" hidden="false" customHeight="false" outlineLevel="0" collapsed="false">
      <c r="A7186" s="47" t="s">
        <v>9427</v>
      </c>
      <c r="B7186" s="47" t="s">
        <v>1712</v>
      </c>
      <c r="C7186" s="48" t="n">
        <v>46158</v>
      </c>
      <c r="D7186" s="47" t="s">
        <v>75</v>
      </c>
      <c r="E7186" s="47" t="s">
        <v>62</v>
      </c>
      <c r="F7186" s="47" t="s">
        <v>2228</v>
      </c>
      <c r="G7186" s="47" t="s">
        <v>97</v>
      </c>
      <c r="H7186" s="47" t="s">
        <v>2232</v>
      </c>
      <c r="I7186" s="47" t="n">
        <v>6</v>
      </c>
    </row>
    <row r="7187" customFormat="false" ht="15" hidden="false" customHeight="false" outlineLevel="0" collapsed="false">
      <c r="A7187" s="47" t="s">
        <v>9428</v>
      </c>
      <c r="B7187" s="47" t="s">
        <v>1712</v>
      </c>
      <c r="C7187" s="48" t="n">
        <v>46158</v>
      </c>
      <c r="D7187" s="47" t="s">
        <v>75</v>
      </c>
      <c r="E7187" s="47" t="s">
        <v>62</v>
      </c>
      <c r="F7187" s="47" t="s">
        <v>2228</v>
      </c>
      <c r="G7187" s="47" t="s">
        <v>97</v>
      </c>
      <c r="H7187" s="47" t="s">
        <v>2232</v>
      </c>
      <c r="I7187" s="47" t="n">
        <v>6</v>
      </c>
    </row>
    <row r="7188" customFormat="false" ht="15" hidden="false" customHeight="false" outlineLevel="0" collapsed="false">
      <c r="A7188" s="47" t="s">
        <v>9429</v>
      </c>
      <c r="B7188" s="47" t="s">
        <v>1712</v>
      </c>
      <c r="C7188" s="48" t="n">
        <v>46158</v>
      </c>
      <c r="D7188" s="47" t="s">
        <v>75</v>
      </c>
      <c r="E7188" s="47" t="s">
        <v>62</v>
      </c>
      <c r="F7188" s="47" t="s">
        <v>2231</v>
      </c>
      <c r="G7188" s="47" t="s">
        <v>97</v>
      </c>
      <c r="H7188" s="47" t="s">
        <v>2232</v>
      </c>
      <c r="I7188" s="47" t="n">
        <v>7</v>
      </c>
    </row>
    <row r="7189" customFormat="false" ht="15" hidden="false" customHeight="false" outlineLevel="0" collapsed="false">
      <c r="A7189" s="47" t="s">
        <v>9430</v>
      </c>
      <c r="B7189" s="47" t="s">
        <v>1712</v>
      </c>
      <c r="C7189" s="48" t="n">
        <v>46158</v>
      </c>
      <c r="D7189" s="47" t="s">
        <v>75</v>
      </c>
      <c r="E7189" s="47" t="s">
        <v>62</v>
      </c>
      <c r="F7189" s="47" t="s">
        <v>2317</v>
      </c>
      <c r="G7189" s="47" t="s">
        <v>97</v>
      </c>
      <c r="H7189" s="47" t="s">
        <v>2232</v>
      </c>
      <c r="I7189" s="47" t="n">
        <v>4</v>
      </c>
    </row>
    <row r="7190" customFormat="false" ht="15" hidden="false" customHeight="false" outlineLevel="0" collapsed="false">
      <c r="A7190" s="47" t="s">
        <v>9431</v>
      </c>
      <c r="B7190" s="47" t="s">
        <v>1712</v>
      </c>
      <c r="C7190" s="48" t="n">
        <v>46158</v>
      </c>
      <c r="D7190" s="47" t="s">
        <v>75</v>
      </c>
      <c r="E7190" s="47" t="s">
        <v>62</v>
      </c>
      <c r="F7190" s="47" t="s">
        <v>2231</v>
      </c>
      <c r="G7190" s="47" t="s">
        <v>97</v>
      </c>
      <c r="H7190" s="47" t="s">
        <v>2232</v>
      </c>
      <c r="I7190" s="47" t="n">
        <v>4</v>
      </c>
    </row>
    <row r="7191" customFormat="false" ht="15" hidden="false" customHeight="false" outlineLevel="0" collapsed="false">
      <c r="A7191" s="47" t="s">
        <v>9432</v>
      </c>
      <c r="B7191" s="47" t="s">
        <v>1713</v>
      </c>
      <c r="C7191" s="48" t="n">
        <v>46158</v>
      </c>
      <c r="D7191" s="47" t="s">
        <v>73</v>
      </c>
      <c r="E7191" s="47" t="s">
        <v>63</v>
      </c>
      <c r="F7191" s="47" t="s">
        <v>2255</v>
      </c>
      <c r="G7191" s="47" t="s">
        <v>97</v>
      </c>
      <c r="H7191" s="47" t="s">
        <v>2232</v>
      </c>
      <c r="I7191" s="47" t="n">
        <v>7</v>
      </c>
    </row>
    <row r="7192" customFormat="false" ht="15" hidden="false" customHeight="false" outlineLevel="0" collapsed="false">
      <c r="A7192" s="47" t="s">
        <v>9433</v>
      </c>
      <c r="B7192" s="47" t="s">
        <v>1713</v>
      </c>
      <c r="C7192" s="48" t="n">
        <v>46158</v>
      </c>
      <c r="D7192" s="47" t="s">
        <v>73</v>
      </c>
      <c r="E7192" s="47" t="s">
        <v>63</v>
      </c>
      <c r="F7192" s="47" t="s">
        <v>2255</v>
      </c>
      <c r="G7192" s="47" t="s">
        <v>97</v>
      </c>
      <c r="H7192" s="47" t="s">
        <v>2232</v>
      </c>
      <c r="I7192" s="47" t="n">
        <v>5</v>
      </c>
    </row>
    <row r="7193" customFormat="false" ht="15" hidden="false" customHeight="false" outlineLevel="0" collapsed="false">
      <c r="A7193" s="47" t="s">
        <v>9434</v>
      </c>
      <c r="B7193" s="47" t="s">
        <v>1713</v>
      </c>
      <c r="C7193" s="48" t="n">
        <v>46158</v>
      </c>
      <c r="D7193" s="47" t="s">
        <v>73</v>
      </c>
      <c r="E7193" s="47" t="s">
        <v>63</v>
      </c>
      <c r="F7193" s="47" t="s">
        <v>2255</v>
      </c>
      <c r="G7193" s="47" t="s">
        <v>97</v>
      </c>
      <c r="H7193" s="47" t="s">
        <v>2232</v>
      </c>
      <c r="I7193" s="47" t="n">
        <v>6</v>
      </c>
    </row>
    <row r="7194" customFormat="false" ht="15" hidden="false" customHeight="false" outlineLevel="0" collapsed="false">
      <c r="A7194" s="47" t="s">
        <v>9435</v>
      </c>
      <c r="B7194" s="47" t="s">
        <v>1713</v>
      </c>
      <c r="C7194" s="48" t="n">
        <v>46158</v>
      </c>
      <c r="D7194" s="47" t="s">
        <v>73</v>
      </c>
      <c r="E7194" s="47" t="s">
        <v>63</v>
      </c>
      <c r="F7194" s="47" t="s">
        <v>2252</v>
      </c>
      <c r="G7194" s="47" t="s">
        <v>97</v>
      </c>
      <c r="H7194" s="47" t="s">
        <v>2232</v>
      </c>
      <c r="I7194" s="47" t="n">
        <v>3</v>
      </c>
    </row>
    <row r="7195" customFormat="false" ht="15" hidden="false" customHeight="false" outlineLevel="0" collapsed="false">
      <c r="A7195" s="47" t="s">
        <v>9436</v>
      </c>
      <c r="B7195" s="47" t="s">
        <v>1713</v>
      </c>
      <c r="C7195" s="48" t="n">
        <v>46158</v>
      </c>
      <c r="D7195" s="47" t="s">
        <v>73</v>
      </c>
      <c r="E7195" s="47" t="s">
        <v>63</v>
      </c>
      <c r="F7195" s="47" t="s">
        <v>2255</v>
      </c>
      <c r="G7195" s="47" t="s">
        <v>97</v>
      </c>
      <c r="H7195" s="47" t="s">
        <v>2232</v>
      </c>
      <c r="I7195" s="47" t="n">
        <v>5</v>
      </c>
    </row>
    <row r="7196" customFormat="false" ht="15" hidden="false" customHeight="false" outlineLevel="0" collapsed="false">
      <c r="A7196" s="47" t="s">
        <v>9437</v>
      </c>
      <c r="B7196" s="47" t="s">
        <v>1713</v>
      </c>
      <c r="C7196" s="48" t="n">
        <v>46158</v>
      </c>
      <c r="D7196" s="47" t="s">
        <v>73</v>
      </c>
      <c r="E7196" s="47" t="s">
        <v>63</v>
      </c>
      <c r="F7196" s="47" t="s">
        <v>2255</v>
      </c>
      <c r="G7196" s="47" t="s">
        <v>97</v>
      </c>
      <c r="H7196" s="47" t="s">
        <v>2232</v>
      </c>
      <c r="I7196" s="47" t="n">
        <v>6</v>
      </c>
    </row>
    <row r="7197" customFormat="false" ht="15" hidden="false" customHeight="false" outlineLevel="0" collapsed="false">
      <c r="A7197" s="47" t="s">
        <v>9438</v>
      </c>
      <c r="B7197" s="47" t="s">
        <v>1713</v>
      </c>
      <c r="C7197" s="48" t="n">
        <v>46158</v>
      </c>
      <c r="D7197" s="47" t="s">
        <v>73</v>
      </c>
      <c r="E7197" s="47" t="s">
        <v>63</v>
      </c>
      <c r="F7197" s="47" t="s">
        <v>2260</v>
      </c>
      <c r="G7197" s="47" t="s">
        <v>97</v>
      </c>
      <c r="H7197" s="47" t="s">
        <v>2232</v>
      </c>
      <c r="I7197" s="47" t="n">
        <v>2</v>
      </c>
    </row>
    <row r="7198" customFormat="false" ht="15" hidden="false" customHeight="false" outlineLevel="0" collapsed="false">
      <c r="A7198" s="47" t="s">
        <v>9439</v>
      </c>
      <c r="B7198" s="47" t="s">
        <v>1713</v>
      </c>
      <c r="C7198" s="48" t="n">
        <v>46158</v>
      </c>
      <c r="D7198" s="47" t="s">
        <v>73</v>
      </c>
      <c r="E7198" s="47" t="s">
        <v>63</v>
      </c>
      <c r="F7198" s="47" t="s">
        <v>2255</v>
      </c>
      <c r="G7198" s="47" t="s">
        <v>97</v>
      </c>
      <c r="H7198" s="47" t="s">
        <v>2232</v>
      </c>
      <c r="I7198" s="47" t="n">
        <v>5</v>
      </c>
    </row>
    <row r="7199" customFormat="false" ht="15" hidden="false" customHeight="false" outlineLevel="0" collapsed="false">
      <c r="A7199" s="47" t="s">
        <v>9440</v>
      </c>
      <c r="B7199" s="47" t="s">
        <v>1715</v>
      </c>
      <c r="C7199" s="48" t="n">
        <v>46158</v>
      </c>
      <c r="D7199" s="47" t="s">
        <v>74</v>
      </c>
      <c r="E7199" s="47" t="s">
        <v>63</v>
      </c>
      <c r="F7199" s="47" t="s">
        <v>2252</v>
      </c>
      <c r="G7199" s="47" t="s">
        <v>93</v>
      </c>
      <c r="H7199" s="47" t="s">
        <v>2253</v>
      </c>
      <c r="I7199" s="47" t="n">
        <v>12</v>
      </c>
    </row>
    <row r="7200" customFormat="false" ht="15" hidden="false" customHeight="false" outlineLevel="0" collapsed="false">
      <c r="A7200" s="47" t="s">
        <v>9441</v>
      </c>
      <c r="B7200" s="47" t="s">
        <v>1715</v>
      </c>
      <c r="C7200" s="48" t="n">
        <v>46158</v>
      </c>
      <c r="D7200" s="47" t="s">
        <v>74</v>
      </c>
      <c r="E7200" s="47" t="s">
        <v>63</v>
      </c>
      <c r="F7200" s="47" t="s">
        <v>2252</v>
      </c>
      <c r="G7200" s="47" t="s">
        <v>97</v>
      </c>
      <c r="H7200" s="47" t="s">
        <v>2232</v>
      </c>
      <c r="I7200" s="47" t="n">
        <v>7</v>
      </c>
    </row>
    <row r="7201" customFormat="false" ht="15" hidden="false" customHeight="false" outlineLevel="0" collapsed="false">
      <c r="A7201" s="47" t="s">
        <v>9442</v>
      </c>
      <c r="B7201" s="47" t="s">
        <v>1715</v>
      </c>
      <c r="C7201" s="48" t="n">
        <v>46158</v>
      </c>
      <c r="D7201" s="47" t="s">
        <v>74</v>
      </c>
      <c r="E7201" s="47" t="s">
        <v>63</v>
      </c>
      <c r="F7201" s="47" t="s">
        <v>2260</v>
      </c>
      <c r="G7201" s="47" t="s">
        <v>97</v>
      </c>
      <c r="H7201" s="47" t="s">
        <v>2232</v>
      </c>
      <c r="I7201" s="47" t="n">
        <v>7</v>
      </c>
    </row>
    <row r="7202" customFormat="false" ht="15" hidden="false" customHeight="false" outlineLevel="0" collapsed="false">
      <c r="A7202" s="47" t="s">
        <v>9443</v>
      </c>
      <c r="B7202" s="47" t="s">
        <v>1715</v>
      </c>
      <c r="C7202" s="48" t="n">
        <v>46158</v>
      </c>
      <c r="D7202" s="47" t="s">
        <v>74</v>
      </c>
      <c r="E7202" s="47" t="s">
        <v>63</v>
      </c>
      <c r="F7202" s="47" t="s">
        <v>2255</v>
      </c>
      <c r="G7202" s="47" t="s">
        <v>98</v>
      </c>
      <c r="H7202" s="47" t="s">
        <v>2382</v>
      </c>
      <c r="I7202" s="47" t="n">
        <v>10</v>
      </c>
    </row>
    <row r="7203" customFormat="false" ht="15" hidden="false" customHeight="false" outlineLevel="0" collapsed="false">
      <c r="A7203" s="47" t="s">
        <v>9444</v>
      </c>
      <c r="B7203" s="47" t="s">
        <v>1716</v>
      </c>
      <c r="C7203" s="48" t="n">
        <v>46158</v>
      </c>
      <c r="D7203" s="47" t="s">
        <v>75</v>
      </c>
      <c r="E7203" s="47" t="s">
        <v>63</v>
      </c>
      <c r="F7203" s="47" t="s">
        <v>2255</v>
      </c>
      <c r="G7203" s="47" t="s">
        <v>93</v>
      </c>
      <c r="H7203" s="47" t="s">
        <v>2253</v>
      </c>
      <c r="I7203" s="47" t="n">
        <v>46</v>
      </c>
    </row>
    <row r="7204" customFormat="false" ht="15" hidden="false" customHeight="false" outlineLevel="0" collapsed="false">
      <c r="A7204" s="47" t="s">
        <v>9445</v>
      </c>
      <c r="B7204" s="47" t="s">
        <v>1716</v>
      </c>
      <c r="C7204" s="48" t="n">
        <v>46158</v>
      </c>
      <c r="D7204" s="47" t="s">
        <v>75</v>
      </c>
      <c r="E7204" s="47" t="s">
        <v>63</v>
      </c>
      <c r="F7204" s="47" t="s">
        <v>2252</v>
      </c>
      <c r="G7204" s="47" t="s">
        <v>93</v>
      </c>
      <c r="H7204" s="47" t="s">
        <v>2253</v>
      </c>
      <c r="I7204" s="47" t="n">
        <v>42</v>
      </c>
    </row>
    <row r="7205" customFormat="false" ht="15" hidden="false" customHeight="false" outlineLevel="0" collapsed="false">
      <c r="A7205" s="47" t="s">
        <v>9446</v>
      </c>
      <c r="B7205" s="47" t="s">
        <v>1716</v>
      </c>
      <c r="C7205" s="48" t="n">
        <v>46158</v>
      </c>
      <c r="D7205" s="47" t="s">
        <v>75</v>
      </c>
      <c r="E7205" s="47" t="s">
        <v>63</v>
      </c>
      <c r="F7205" s="47" t="s">
        <v>2255</v>
      </c>
      <c r="G7205" s="47" t="s">
        <v>97</v>
      </c>
      <c r="H7205" s="47" t="s">
        <v>2232</v>
      </c>
      <c r="I7205" s="47" t="n">
        <v>7</v>
      </c>
    </row>
    <row r="7206" customFormat="false" ht="15" hidden="false" customHeight="false" outlineLevel="0" collapsed="false">
      <c r="A7206" s="47" t="s">
        <v>9447</v>
      </c>
      <c r="B7206" s="47" t="s">
        <v>1716</v>
      </c>
      <c r="C7206" s="48" t="n">
        <v>46158</v>
      </c>
      <c r="D7206" s="47" t="s">
        <v>75</v>
      </c>
      <c r="E7206" s="47" t="s">
        <v>63</v>
      </c>
      <c r="F7206" s="47" t="s">
        <v>2252</v>
      </c>
      <c r="G7206" s="47" t="s">
        <v>97</v>
      </c>
      <c r="H7206" s="47" t="s">
        <v>2232</v>
      </c>
      <c r="I7206" s="47" t="n">
        <v>3</v>
      </c>
    </row>
    <row r="7207" customFormat="false" ht="15" hidden="false" customHeight="false" outlineLevel="0" collapsed="false">
      <c r="A7207" s="47" t="s">
        <v>9448</v>
      </c>
      <c r="B7207" s="47" t="s">
        <v>1716</v>
      </c>
      <c r="C7207" s="48" t="n">
        <v>46158</v>
      </c>
      <c r="D7207" s="47" t="s">
        <v>75</v>
      </c>
      <c r="E7207" s="47" t="s">
        <v>63</v>
      </c>
      <c r="F7207" s="47" t="s">
        <v>2255</v>
      </c>
      <c r="G7207" s="47" t="s">
        <v>97</v>
      </c>
      <c r="H7207" s="47" t="s">
        <v>2232</v>
      </c>
      <c r="I7207" s="47" t="n">
        <v>5</v>
      </c>
    </row>
    <row r="7208" customFormat="false" ht="15" hidden="false" customHeight="false" outlineLevel="0" collapsed="false">
      <c r="A7208" s="47" t="s">
        <v>9449</v>
      </c>
      <c r="B7208" s="47" t="s">
        <v>1716</v>
      </c>
      <c r="C7208" s="48" t="n">
        <v>46158</v>
      </c>
      <c r="D7208" s="47" t="s">
        <v>75</v>
      </c>
      <c r="E7208" s="47" t="s">
        <v>63</v>
      </c>
      <c r="F7208" s="47" t="s">
        <v>2260</v>
      </c>
      <c r="G7208" s="47" t="s">
        <v>97</v>
      </c>
      <c r="H7208" s="47" t="s">
        <v>2232</v>
      </c>
      <c r="I7208" s="47" t="n">
        <v>2</v>
      </c>
    </row>
    <row r="7209" customFormat="false" ht="15" hidden="false" customHeight="false" outlineLevel="0" collapsed="false">
      <c r="A7209" s="47" t="s">
        <v>9450</v>
      </c>
      <c r="B7209" s="47" t="s">
        <v>1716</v>
      </c>
      <c r="C7209" s="48" t="n">
        <v>46158</v>
      </c>
      <c r="D7209" s="47" t="s">
        <v>75</v>
      </c>
      <c r="E7209" s="47" t="s">
        <v>63</v>
      </c>
      <c r="F7209" s="47" t="s">
        <v>2255</v>
      </c>
      <c r="G7209" s="47" t="s">
        <v>97</v>
      </c>
      <c r="H7209" s="47" t="s">
        <v>2232</v>
      </c>
      <c r="I7209" s="47" t="n">
        <v>4</v>
      </c>
    </row>
    <row r="7210" customFormat="false" ht="15" hidden="false" customHeight="false" outlineLevel="0" collapsed="false">
      <c r="A7210" s="47" t="s">
        <v>9451</v>
      </c>
      <c r="B7210" s="47" t="s">
        <v>1716</v>
      </c>
      <c r="C7210" s="48" t="n">
        <v>46158</v>
      </c>
      <c r="D7210" s="47" t="s">
        <v>75</v>
      </c>
      <c r="E7210" s="47" t="s">
        <v>63</v>
      </c>
      <c r="F7210" s="47" t="s">
        <v>2255</v>
      </c>
      <c r="G7210" s="47" t="s">
        <v>97</v>
      </c>
      <c r="H7210" s="47" t="s">
        <v>2232</v>
      </c>
      <c r="I7210" s="47" t="n">
        <v>2</v>
      </c>
    </row>
    <row r="7211" customFormat="false" ht="15" hidden="false" customHeight="false" outlineLevel="0" collapsed="false">
      <c r="A7211" s="47" t="s">
        <v>9452</v>
      </c>
      <c r="B7211" s="47" t="s">
        <v>1717</v>
      </c>
      <c r="C7211" s="48" t="n">
        <v>46158</v>
      </c>
      <c r="D7211" s="47" t="s">
        <v>73</v>
      </c>
      <c r="E7211" s="47" t="s">
        <v>64</v>
      </c>
      <c r="F7211" s="47" t="s">
        <v>2278</v>
      </c>
      <c r="G7211" s="47" t="s">
        <v>95</v>
      </c>
      <c r="H7211" s="47" t="s">
        <v>2245</v>
      </c>
      <c r="I7211" s="47" t="n">
        <v>73</v>
      </c>
    </row>
    <row r="7212" customFormat="false" ht="15" hidden="false" customHeight="false" outlineLevel="0" collapsed="false">
      <c r="A7212" s="47" t="s">
        <v>9453</v>
      </c>
      <c r="B7212" s="47" t="s">
        <v>1717</v>
      </c>
      <c r="C7212" s="48" t="n">
        <v>46158</v>
      </c>
      <c r="D7212" s="47" t="s">
        <v>73</v>
      </c>
      <c r="E7212" s="47" t="s">
        <v>64</v>
      </c>
      <c r="F7212" s="47" t="s">
        <v>2278</v>
      </c>
      <c r="G7212" s="47" t="s">
        <v>97</v>
      </c>
      <c r="H7212" s="47" t="s">
        <v>2232</v>
      </c>
      <c r="I7212" s="47" t="n">
        <v>3</v>
      </c>
    </row>
    <row r="7213" customFormat="false" ht="15" hidden="false" customHeight="false" outlineLevel="0" collapsed="false">
      <c r="A7213" s="47" t="s">
        <v>9454</v>
      </c>
      <c r="B7213" s="47" t="s">
        <v>1718</v>
      </c>
      <c r="C7213" s="48" t="n">
        <v>46158</v>
      </c>
      <c r="D7213" s="47" t="s">
        <v>74</v>
      </c>
      <c r="E7213" s="47" t="s">
        <v>64</v>
      </c>
      <c r="F7213" s="47" t="s">
        <v>2278</v>
      </c>
      <c r="G7213" s="47" t="s">
        <v>94</v>
      </c>
      <c r="H7213" s="47" t="s">
        <v>2229</v>
      </c>
      <c r="I7213" s="47" t="n">
        <v>89</v>
      </c>
    </row>
    <row r="7214" customFormat="false" ht="15" hidden="false" customHeight="false" outlineLevel="0" collapsed="false">
      <c r="A7214" s="47" t="s">
        <v>9455</v>
      </c>
      <c r="B7214" s="47" t="s">
        <v>1718</v>
      </c>
      <c r="C7214" s="48" t="n">
        <v>46158</v>
      </c>
      <c r="D7214" s="47" t="s">
        <v>74</v>
      </c>
      <c r="E7214" s="47" t="s">
        <v>64</v>
      </c>
      <c r="F7214" s="47" t="s">
        <v>2278</v>
      </c>
      <c r="G7214" s="47" t="s">
        <v>95</v>
      </c>
      <c r="H7214" s="47" t="s">
        <v>2245</v>
      </c>
      <c r="I7214" s="47" t="n">
        <v>21</v>
      </c>
    </row>
    <row r="7215" customFormat="false" ht="15" hidden="false" customHeight="false" outlineLevel="0" collapsed="false">
      <c r="A7215" s="47" t="s">
        <v>9456</v>
      </c>
      <c r="B7215" s="47" t="s">
        <v>1718</v>
      </c>
      <c r="C7215" s="48" t="n">
        <v>46158</v>
      </c>
      <c r="D7215" s="47" t="s">
        <v>74</v>
      </c>
      <c r="E7215" s="47" t="s">
        <v>64</v>
      </c>
      <c r="F7215" s="47" t="s">
        <v>2280</v>
      </c>
      <c r="G7215" s="47" t="s">
        <v>97</v>
      </c>
      <c r="H7215" s="47" t="s">
        <v>2232</v>
      </c>
      <c r="I7215" s="47" t="n">
        <v>4</v>
      </c>
    </row>
    <row r="7216" customFormat="false" ht="15" hidden="false" customHeight="false" outlineLevel="0" collapsed="false">
      <c r="A7216" s="47" t="s">
        <v>9457</v>
      </c>
      <c r="B7216" s="47" t="s">
        <v>1718</v>
      </c>
      <c r="C7216" s="48" t="n">
        <v>46158</v>
      </c>
      <c r="D7216" s="47" t="s">
        <v>74</v>
      </c>
      <c r="E7216" s="47" t="s">
        <v>64</v>
      </c>
      <c r="F7216" s="47" t="s">
        <v>2280</v>
      </c>
      <c r="G7216" s="47" t="s">
        <v>97</v>
      </c>
      <c r="H7216" s="47" t="s">
        <v>2232</v>
      </c>
      <c r="I7216" s="47" t="n">
        <v>6</v>
      </c>
    </row>
    <row r="7217" customFormat="false" ht="15" hidden="false" customHeight="false" outlineLevel="0" collapsed="false">
      <c r="A7217" s="47" t="s">
        <v>9458</v>
      </c>
      <c r="B7217" s="47" t="s">
        <v>1718</v>
      </c>
      <c r="C7217" s="48" t="n">
        <v>46158</v>
      </c>
      <c r="D7217" s="47" t="s">
        <v>74</v>
      </c>
      <c r="E7217" s="47" t="s">
        <v>64</v>
      </c>
      <c r="F7217" s="47" t="s">
        <v>2278</v>
      </c>
      <c r="G7217" s="47" t="s">
        <v>97</v>
      </c>
      <c r="H7217" s="47" t="s">
        <v>2232</v>
      </c>
      <c r="I7217" s="47" t="n">
        <v>4</v>
      </c>
    </row>
    <row r="7218" customFormat="false" ht="15" hidden="false" customHeight="false" outlineLevel="0" collapsed="false">
      <c r="A7218" s="47" t="s">
        <v>9459</v>
      </c>
      <c r="B7218" s="47" t="s">
        <v>1720</v>
      </c>
      <c r="C7218" s="48" t="n">
        <v>46158</v>
      </c>
      <c r="D7218" s="47" t="s">
        <v>73</v>
      </c>
      <c r="E7218" s="47" t="s">
        <v>65</v>
      </c>
      <c r="F7218" s="47" t="s">
        <v>2284</v>
      </c>
      <c r="G7218" s="47" t="s">
        <v>97</v>
      </c>
      <c r="H7218" s="47" t="s">
        <v>2232</v>
      </c>
      <c r="I7218" s="47" t="n">
        <v>6</v>
      </c>
    </row>
    <row r="7219" customFormat="false" ht="15" hidden="false" customHeight="false" outlineLevel="0" collapsed="false">
      <c r="A7219" s="47" t="s">
        <v>9460</v>
      </c>
      <c r="B7219" s="47" t="s">
        <v>1720</v>
      </c>
      <c r="C7219" s="48" t="n">
        <v>46158</v>
      </c>
      <c r="D7219" s="47" t="s">
        <v>73</v>
      </c>
      <c r="E7219" s="47" t="s">
        <v>65</v>
      </c>
      <c r="F7219" s="47" t="s">
        <v>2289</v>
      </c>
      <c r="G7219" s="47" t="s">
        <v>97</v>
      </c>
      <c r="H7219" s="47" t="s">
        <v>2232</v>
      </c>
      <c r="I7219" s="47" t="n">
        <v>3</v>
      </c>
    </row>
    <row r="7220" customFormat="false" ht="15" hidden="false" customHeight="false" outlineLevel="0" collapsed="false">
      <c r="A7220" s="47" t="s">
        <v>9461</v>
      </c>
      <c r="B7220" s="47" t="s">
        <v>1720</v>
      </c>
      <c r="C7220" s="48" t="n">
        <v>46158</v>
      </c>
      <c r="D7220" s="47" t="s">
        <v>73</v>
      </c>
      <c r="E7220" s="47" t="s">
        <v>65</v>
      </c>
      <c r="F7220" s="47" t="s">
        <v>2289</v>
      </c>
      <c r="G7220" s="47" t="s">
        <v>97</v>
      </c>
      <c r="H7220" s="47" t="s">
        <v>2232</v>
      </c>
      <c r="I7220" s="47" t="n">
        <v>3</v>
      </c>
    </row>
    <row r="7221" customFormat="false" ht="15" hidden="false" customHeight="false" outlineLevel="0" collapsed="false">
      <c r="A7221" s="47" t="s">
        <v>9462</v>
      </c>
      <c r="B7221" s="47" t="s">
        <v>1720</v>
      </c>
      <c r="C7221" s="48" t="n">
        <v>46158</v>
      </c>
      <c r="D7221" s="47" t="s">
        <v>73</v>
      </c>
      <c r="E7221" s="47" t="s">
        <v>65</v>
      </c>
      <c r="F7221" s="47" t="s">
        <v>2289</v>
      </c>
      <c r="G7221" s="47" t="s">
        <v>97</v>
      </c>
      <c r="H7221" s="47" t="s">
        <v>2232</v>
      </c>
      <c r="I7221" s="47" t="n">
        <v>2</v>
      </c>
    </row>
    <row r="7222" customFormat="false" ht="15" hidden="false" customHeight="false" outlineLevel="0" collapsed="false">
      <c r="A7222" s="47" t="s">
        <v>9463</v>
      </c>
      <c r="B7222" s="47" t="s">
        <v>1720</v>
      </c>
      <c r="C7222" s="48" t="n">
        <v>46158</v>
      </c>
      <c r="D7222" s="47" t="s">
        <v>73</v>
      </c>
      <c r="E7222" s="47" t="s">
        <v>65</v>
      </c>
      <c r="F7222" s="47" t="s">
        <v>2284</v>
      </c>
      <c r="G7222" s="47" t="s">
        <v>97</v>
      </c>
      <c r="H7222" s="47" t="s">
        <v>2232</v>
      </c>
      <c r="I7222" s="47" t="n">
        <v>3</v>
      </c>
    </row>
    <row r="7223" customFormat="false" ht="15" hidden="false" customHeight="false" outlineLevel="0" collapsed="false">
      <c r="A7223" s="47" t="s">
        <v>9464</v>
      </c>
      <c r="B7223" s="47" t="s">
        <v>1720</v>
      </c>
      <c r="C7223" s="48" t="n">
        <v>46158</v>
      </c>
      <c r="D7223" s="47" t="s">
        <v>73</v>
      </c>
      <c r="E7223" s="47" t="s">
        <v>65</v>
      </c>
      <c r="F7223" s="47" t="s">
        <v>2284</v>
      </c>
      <c r="G7223" s="47" t="s">
        <v>97</v>
      </c>
      <c r="H7223" s="47" t="s">
        <v>2232</v>
      </c>
      <c r="I7223" s="47" t="n">
        <v>6</v>
      </c>
    </row>
    <row r="7224" customFormat="false" ht="15" hidden="false" customHeight="false" outlineLevel="0" collapsed="false">
      <c r="A7224" s="47" t="s">
        <v>9465</v>
      </c>
      <c r="B7224" s="47" t="s">
        <v>1720</v>
      </c>
      <c r="C7224" s="48" t="n">
        <v>46158</v>
      </c>
      <c r="D7224" s="47" t="s">
        <v>73</v>
      </c>
      <c r="E7224" s="47" t="s">
        <v>65</v>
      </c>
      <c r="F7224" s="47" t="s">
        <v>2289</v>
      </c>
      <c r="G7224" s="47" t="s">
        <v>97</v>
      </c>
      <c r="H7224" s="47" t="s">
        <v>2232</v>
      </c>
      <c r="I7224" s="47" t="n">
        <v>2</v>
      </c>
    </row>
    <row r="7225" customFormat="false" ht="15" hidden="false" customHeight="false" outlineLevel="0" collapsed="false">
      <c r="A7225" s="47" t="s">
        <v>9466</v>
      </c>
      <c r="B7225" s="47" t="s">
        <v>1721</v>
      </c>
      <c r="C7225" s="48" t="n">
        <v>46158</v>
      </c>
      <c r="D7225" s="47" t="s">
        <v>74</v>
      </c>
      <c r="E7225" s="47" t="s">
        <v>65</v>
      </c>
      <c r="F7225" s="47" t="s">
        <v>2284</v>
      </c>
      <c r="G7225" s="47" t="s">
        <v>95</v>
      </c>
      <c r="H7225" s="47" t="s">
        <v>2245</v>
      </c>
      <c r="I7225" s="47" t="n">
        <v>36</v>
      </c>
    </row>
    <row r="7226" customFormat="false" ht="15" hidden="false" customHeight="false" outlineLevel="0" collapsed="false">
      <c r="A7226" s="47" t="s">
        <v>9467</v>
      </c>
      <c r="B7226" s="47" t="s">
        <v>1721</v>
      </c>
      <c r="C7226" s="48" t="n">
        <v>46158</v>
      </c>
      <c r="D7226" s="47" t="s">
        <v>74</v>
      </c>
      <c r="E7226" s="47" t="s">
        <v>65</v>
      </c>
      <c r="F7226" s="47" t="s">
        <v>2284</v>
      </c>
      <c r="G7226" s="47" t="s">
        <v>95</v>
      </c>
      <c r="H7226" s="47" t="s">
        <v>2245</v>
      </c>
      <c r="I7226" s="47" t="n">
        <v>11</v>
      </c>
    </row>
    <row r="7227" customFormat="false" ht="15" hidden="false" customHeight="false" outlineLevel="0" collapsed="false">
      <c r="A7227" s="47" t="s">
        <v>9468</v>
      </c>
      <c r="B7227" s="47" t="s">
        <v>1721</v>
      </c>
      <c r="C7227" s="48" t="n">
        <v>46158</v>
      </c>
      <c r="D7227" s="47" t="s">
        <v>74</v>
      </c>
      <c r="E7227" s="47" t="s">
        <v>65</v>
      </c>
      <c r="F7227" s="47" t="s">
        <v>2284</v>
      </c>
      <c r="G7227" s="47" t="s">
        <v>97</v>
      </c>
      <c r="H7227" s="47" t="s">
        <v>2232</v>
      </c>
      <c r="I7227" s="47" t="n">
        <v>6</v>
      </c>
    </row>
    <row r="7228" customFormat="false" ht="15" hidden="false" customHeight="false" outlineLevel="0" collapsed="false">
      <c r="A7228" s="47" t="s">
        <v>9469</v>
      </c>
      <c r="B7228" s="47" t="s">
        <v>1721</v>
      </c>
      <c r="C7228" s="48" t="n">
        <v>46158</v>
      </c>
      <c r="D7228" s="47" t="s">
        <v>74</v>
      </c>
      <c r="E7228" s="47" t="s">
        <v>65</v>
      </c>
      <c r="F7228" s="47" t="s">
        <v>2284</v>
      </c>
      <c r="G7228" s="47" t="s">
        <v>97</v>
      </c>
      <c r="H7228" s="47" t="s">
        <v>2232</v>
      </c>
      <c r="I7228" s="47" t="n">
        <v>3</v>
      </c>
    </row>
    <row r="7229" customFormat="false" ht="15" hidden="false" customHeight="false" outlineLevel="0" collapsed="false">
      <c r="A7229" s="47" t="s">
        <v>9470</v>
      </c>
      <c r="B7229" s="47" t="s">
        <v>1721</v>
      </c>
      <c r="C7229" s="48" t="n">
        <v>46158</v>
      </c>
      <c r="D7229" s="47" t="s">
        <v>74</v>
      </c>
      <c r="E7229" s="47" t="s">
        <v>65</v>
      </c>
      <c r="F7229" s="47" t="s">
        <v>2284</v>
      </c>
      <c r="G7229" s="47" t="s">
        <v>97</v>
      </c>
      <c r="H7229" s="47" t="s">
        <v>2232</v>
      </c>
      <c r="I7229" s="47" t="n">
        <v>2</v>
      </c>
    </row>
    <row r="7230" customFormat="false" ht="15" hidden="false" customHeight="false" outlineLevel="0" collapsed="false">
      <c r="A7230" s="47" t="s">
        <v>9471</v>
      </c>
      <c r="B7230" s="47" t="s">
        <v>1721</v>
      </c>
      <c r="C7230" s="48" t="n">
        <v>46158</v>
      </c>
      <c r="D7230" s="47" t="s">
        <v>74</v>
      </c>
      <c r="E7230" s="47" t="s">
        <v>65</v>
      </c>
      <c r="F7230" s="47" t="s">
        <v>2284</v>
      </c>
      <c r="G7230" s="47" t="s">
        <v>97</v>
      </c>
      <c r="H7230" s="47" t="s">
        <v>2232</v>
      </c>
      <c r="I7230" s="47" t="n">
        <v>4</v>
      </c>
    </row>
    <row r="7231" customFormat="false" ht="15" hidden="false" customHeight="false" outlineLevel="0" collapsed="false">
      <c r="A7231" s="47" t="s">
        <v>9472</v>
      </c>
      <c r="B7231" s="47" t="s">
        <v>1721</v>
      </c>
      <c r="C7231" s="48" t="n">
        <v>46158</v>
      </c>
      <c r="D7231" s="47" t="s">
        <v>74</v>
      </c>
      <c r="E7231" s="47" t="s">
        <v>65</v>
      </c>
      <c r="F7231" s="47" t="s">
        <v>2289</v>
      </c>
      <c r="G7231" s="47" t="s">
        <v>97</v>
      </c>
      <c r="H7231" s="47" t="s">
        <v>2232</v>
      </c>
      <c r="I7231" s="47" t="n">
        <v>5</v>
      </c>
    </row>
    <row r="7232" customFormat="false" ht="15" hidden="false" customHeight="false" outlineLevel="0" collapsed="false">
      <c r="A7232" s="47" t="s">
        <v>9473</v>
      </c>
      <c r="B7232" s="47" t="s">
        <v>1722</v>
      </c>
      <c r="C7232" s="48" t="n">
        <v>46158</v>
      </c>
      <c r="D7232" s="47" t="s">
        <v>75</v>
      </c>
      <c r="E7232" s="47" t="s">
        <v>65</v>
      </c>
      <c r="F7232" s="47" t="s">
        <v>2284</v>
      </c>
      <c r="G7232" s="47" t="s">
        <v>93</v>
      </c>
      <c r="H7232" s="47" t="s">
        <v>2253</v>
      </c>
      <c r="I7232" s="47" t="n">
        <v>16</v>
      </c>
    </row>
    <row r="7233" customFormat="false" ht="15" hidden="false" customHeight="false" outlineLevel="0" collapsed="false">
      <c r="A7233" s="47" t="s">
        <v>9474</v>
      </c>
      <c r="B7233" s="47" t="s">
        <v>1722</v>
      </c>
      <c r="C7233" s="48" t="n">
        <v>46158</v>
      </c>
      <c r="D7233" s="47" t="s">
        <v>75</v>
      </c>
      <c r="E7233" s="47" t="s">
        <v>65</v>
      </c>
      <c r="F7233" s="47" t="s">
        <v>2289</v>
      </c>
      <c r="G7233" s="47" t="s">
        <v>93</v>
      </c>
      <c r="H7233" s="47" t="s">
        <v>2253</v>
      </c>
      <c r="I7233" s="47" t="n">
        <v>22</v>
      </c>
    </row>
    <row r="7234" customFormat="false" ht="15" hidden="false" customHeight="false" outlineLevel="0" collapsed="false">
      <c r="A7234" s="47" t="s">
        <v>9475</v>
      </c>
      <c r="B7234" s="47" t="s">
        <v>1722</v>
      </c>
      <c r="C7234" s="48" t="n">
        <v>46158</v>
      </c>
      <c r="D7234" s="47" t="s">
        <v>75</v>
      </c>
      <c r="E7234" s="47" t="s">
        <v>65</v>
      </c>
      <c r="F7234" s="47" t="s">
        <v>2289</v>
      </c>
      <c r="G7234" s="47" t="s">
        <v>96</v>
      </c>
      <c r="H7234" s="47" t="s">
        <v>2270</v>
      </c>
      <c r="I7234" s="47" t="n">
        <v>6</v>
      </c>
    </row>
    <row r="7235" customFormat="false" ht="15" hidden="false" customHeight="false" outlineLevel="0" collapsed="false">
      <c r="A7235" s="47" t="s">
        <v>9476</v>
      </c>
      <c r="B7235" s="47" t="s">
        <v>1722</v>
      </c>
      <c r="C7235" s="48" t="n">
        <v>46158</v>
      </c>
      <c r="D7235" s="47" t="s">
        <v>75</v>
      </c>
      <c r="E7235" s="47" t="s">
        <v>65</v>
      </c>
      <c r="F7235" s="47" t="s">
        <v>2284</v>
      </c>
      <c r="G7235" s="47" t="s">
        <v>97</v>
      </c>
      <c r="H7235" s="47" t="s">
        <v>2232</v>
      </c>
      <c r="I7235" s="47" t="n">
        <v>6</v>
      </c>
    </row>
    <row r="7236" customFormat="false" ht="15" hidden="false" customHeight="false" outlineLevel="0" collapsed="false">
      <c r="A7236" s="47" t="s">
        <v>9477</v>
      </c>
      <c r="B7236" s="47" t="s">
        <v>1722</v>
      </c>
      <c r="C7236" s="48" t="n">
        <v>46158</v>
      </c>
      <c r="D7236" s="47" t="s">
        <v>75</v>
      </c>
      <c r="E7236" s="47" t="s">
        <v>65</v>
      </c>
      <c r="F7236" s="47" t="s">
        <v>2284</v>
      </c>
      <c r="G7236" s="47" t="s">
        <v>97</v>
      </c>
      <c r="H7236" s="47" t="s">
        <v>2232</v>
      </c>
      <c r="I7236" s="47" t="n">
        <v>4</v>
      </c>
    </row>
    <row r="7237" customFormat="false" ht="15" hidden="false" customHeight="false" outlineLevel="0" collapsed="false">
      <c r="A7237" s="47" t="s">
        <v>9478</v>
      </c>
      <c r="B7237" s="47" t="s">
        <v>1722</v>
      </c>
      <c r="C7237" s="48" t="n">
        <v>46158</v>
      </c>
      <c r="D7237" s="47" t="s">
        <v>75</v>
      </c>
      <c r="E7237" s="47" t="s">
        <v>65</v>
      </c>
      <c r="F7237" s="47" t="s">
        <v>2284</v>
      </c>
      <c r="G7237" s="47" t="s">
        <v>97</v>
      </c>
      <c r="H7237" s="47" t="s">
        <v>2232</v>
      </c>
      <c r="I7237" s="47" t="n">
        <v>3</v>
      </c>
    </row>
    <row r="7238" customFormat="false" ht="15" hidden="false" customHeight="false" outlineLevel="0" collapsed="false">
      <c r="A7238" s="47" t="s">
        <v>9479</v>
      </c>
      <c r="B7238" s="47" t="s">
        <v>1722</v>
      </c>
      <c r="C7238" s="48" t="n">
        <v>46158</v>
      </c>
      <c r="D7238" s="47" t="s">
        <v>75</v>
      </c>
      <c r="E7238" s="47" t="s">
        <v>65</v>
      </c>
      <c r="F7238" s="47" t="s">
        <v>2284</v>
      </c>
      <c r="G7238" s="47" t="s">
        <v>97</v>
      </c>
      <c r="H7238" s="47" t="s">
        <v>2232</v>
      </c>
      <c r="I7238" s="47" t="n">
        <v>3</v>
      </c>
    </row>
    <row r="7239" customFormat="false" ht="15" hidden="false" customHeight="false" outlineLevel="0" collapsed="false">
      <c r="A7239" s="47" t="s">
        <v>9480</v>
      </c>
      <c r="B7239" s="47" t="s">
        <v>1722</v>
      </c>
      <c r="C7239" s="48" t="n">
        <v>46158</v>
      </c>
      <c r="D7239" s="47" t="s">
        <v>75</v>
      </c>
      <c r="E7239" s="47" t="s">
        <v>65</v>
      </c>
      <c r="F7239" s="47" t="s">
        <v>2284</v>
      </c>
      <c r="G7239" s="47" t="s">
        <v>98</v>
      </c>
      <c r="H7239" s="47" t="s">
        <v>2382</v>
      </c>
      <c r="I7239" s="47" t="n">
        <v>11</v>
      </c>
    </row>
    <row r="7240" customFormat="false" ht="15" hidden="false" customHeight="false" outlineLevel="0" collapsed="false">
      <c r="A7240" s="47" t="s">
        <v>9481</v>
      </c>
      <c r="B7240" s="47" t="s">
        <v>1723</v>
      </c>
      <c r="C7240" s="48" t="n">
        <v>46160</v>
      </c>
      <c r="D7240" s="47" t="s">
        <v>73</v>
      </c>
      <c r="E7240" s="47" t="s">
        <v>62</v>
      </c>
      <c r="F7240" s="47" t="s">
        <v>2228</v>
      </c>
      <c r="G7240" s="47" t="s">
        <v>97</v>
      </c>
      <c r="H7240" s="47" t="s">
        <v>2232</v>
      </c>
      <c r="I7240" s="47" t="n">
        <v>7</v>
      </c>
    </row>
    <row r="7241" customFormat="false" ht="15" hidden="false" customHeight="false" outlineLevel="0" collapsed="false">
      <c r="A7241" s="47" t="s">
        <v>9482</v>
      </c>
      <c r="B7241" s="47" t="s">
        <v>1723</v>
      </c>
      <c r="C7241" s="48" t="n">
        <v>46160</v>
      </c>
      <c r="D7241" s="47" t="s">
        <v>73</v>
      </c>
      <c r="E7241" s="47" t="s">
        <v>62</v>
      </c>
      <c r="F7241" s="47" t="s">
        <v>2228</v>
      </c>
      <c r="G7241" s="47" t="s">
        <v>97</v>
      </c>
      <c r="H7241" s="47" t="s">
        <v>2232</v>
      </c>
      <c r="I7241" s="47" t="n">
        <v>3</v>
      </c>
    </row>
    <row r="7242" customFormat="false" ht="15" hidden="false" customHeight="false" outlineLevel="0" collapsed="false">
      <c r="A7242" s="47" t="s">
        <v>9483</v>
      </c>
      <c r="B7242" s="47" t="s">
        <v>1723</v>
      </c>
      <c r="C7242" s="48" t="n">
        <v>46160</v>
      </c>
      <c r="D7242" s="47" t="s">
        <v>73</v>
      </c>
      <c r="E7242" s="47" t="s">
        <v>62</v>
      </c>
      <c r="F7242" s="47" t="s">
        <v>2317</v>
      </c>
      <c r="G7242" s="47" t="s">
        <v>97</v>
      </c>
      <c r="H7242" s="47" t="s">
        <v>2232</v>
      </c>
      <c r="I7242" s="47" t="n">
        <v>6</v>
      </c>
    </row>
    <row r="7243" customFormat="false" ht="15" hidden="false" customHeight="false" outlineLevel="0" collapsed="false">
      <c r="A7243" s="47" t="s">
        <v>9484</v>
      </c>
      <c r="B7243" s="47" t="s">
        <v>1723</v>
      </c>
      <c r="C7243" s="48" t="n">
        <v>46160</v>
      </c>
      <c r="D7243" s="47" t="s">
        <v>73</v>
      </c>
      <c r="E7243" s="47" t="s">
        <v>62</v>
      </c>
      <c r="F7243" s="47" t="s">
        <v>2231</v>
      </c>
      <c r="G7243" s="47" t="s">
        <v>97</v>
      </c>
      <c r="H7243" s="47" t="s">
        <v>2232</v>
      </c>
      <c r="I7243" s="47" t="n">
        <v>4</v>
      </c>
    </row>
    <row r="7244" customFormat="false" ht="15" hidden="false" customHeight="false" outlineLevel="0" collapsed="false">
      <c r="A7244" s="47" t="s">
        <v>9485</v>
      </c>
      <c r="B7244" s="47" t="s">
        <v>1724</v>
      </c>
      <c r="C7244" s="48" t="n">
        <v>46160</v>
      </c>
      <c r="D7244" s="47" t="s">
        <v>74</v>
      </c>
      <c r="E7244" s="47" t="s">
        <v>62</v>
      </c>
      <c r="F7244" s="47" t="s">
        <v>2231</v>
      </c>
      <c r="G7244" s="47" t="s">
        <v>96</v>
      </c>
      <c r="H7244" s="47" t="s">
        <v>2270</v>
      </c>
      <c r="I7244" s="47" t="n">
        <v>40</v>
      </c>
    </row>
    <row r="7245" customFormat="false" ht="15" hidden="false" customHeight="false" outlineLevel="0" collapsed="false">
      <c r="A7245" s="47" t="s">
        <v>9486</v>
      </c>
      <c r="B7245" s="47" t="s">
        <v>1724</v>
      </c>
      <c r="C7245" s="48" t="n">
        <v>46160</v>
      </c>
      <c r="D7245" s="47" t="s">
        <v>74</v>
      </c>
      <c r="E7245" s="47" t="s">
        <v>62</v>
      </c>
      <c r="F7245" s="47" t="s">
        <v>2228</v>
      </c>
      <c r="G7245" s="47" t="s">
        <v>97</v>
      </c>
      <c r="H7245" s="47" t="s">
        <v>2232</v>
      </c>
      <c r="I7245" s="47" t="n">
        <v>2</v>
      </c>
    </row>
    <row r="7246" customFormat="false" ht="15" hidden="false" customHeight="false" outlineLevel="0" collapsed="false">
      <c r="A7246" s="47" t="s">
        <v>9487</v>
      </c>
      <c r="B7246" s="47" t="s">
        <v>1724</v>
      </c>
      <c r="C7246" s="48" t="n">
        <v>46160</v>
      </c>
      <c r="D7246" s="47" t="s">
        <v>74</v>
      </c>
      <c r="E7246" s="47" t="s">
        <v>62</v>
      </c>
      <c r="F7246" s="47" t="s">
        <v>2228</v>
      </c>
      <c r="G7246" s="47" t="s">
        <v>97</v>
      </c>
      <c r="H7246" s="47" t="s">
        <v>2232</v>
      </c>
      <c r="I7246" s="47" t="n">
        <v>3</v>
      </c>
    </row>
    <row r="7247" customFormat="false" ht="15" hidden="false" customHeight="false" outlineLevel="0" collapsed="false">
      <c r="A7247" s="47" t="s">
        <v>9488</v>
      </c>
      <c r="B7247" s="47" t="s">
        <v>1724</v>
      </c>
      <c r="C7247" s="48" t="n">
        <v>46160</v>
      </c>
      <c r="D7247" s="47" t="s">
        <v>74</v>
      </c>
      <c r="E7247" s="47" t="s">
        <v>62</v>
      </c>
      <c r="F7247" s="47" t="s">
        <v>2228</v>
      </c>
      <c r="G7247" s="47" t="s">
        <v>97</v>
      </c>
      <c r="H7247" s="47" t="s">
        <v>2232</v>
      </c>
      <c r="I7247" s="47" t="n">
        <v>6</v>
      </c>
    </row>
    <row r="7248" customFormat="false" ht="15" hidden="false" customHeight="false" outlineLevel="0" collapsed="false">
      <c r="A7248" s="47" t="s">
        <v>9489</v>
      </c>
      <c r="B7248" s="47" t="s">
        <v>1724</v>
      </c>
      <c r="C7248" s="48" t="n">
        <v>46160</v>
      </c>
      <c r="D7248" s="47" t="s">
        <v>74</v>
      </c>
      <c r="E7248" s="47" t="s">
        <v>62</v>
      </c>
      <c r="F7248" s="47" t="s">
        <v>2228</v>
      </c>
      <c r="G7248" s="47" t="s">
        <v>97</v>
      </c>
      <c r="H7248" s="47" t="s">
        <v>2232</v>
      </c>
      <c r="I7248" s="47" t="n">
        <v>7</v>
      </c>
    </row>
    <row r="7249" customFormat="false" ht="15" hidden="false" customHeight="false" outlineLevel="0" collapsed="false">
      <c r="A7249" s="47" t="s">
        <v>9490</v>
      </c>
      <c r="B7249" s="47" t="s">
        <v>1724</v>
      </c>
      <c r="C7249" s="48" t="n">
        <v>46160</v>
      </c>
      <c r="D7249" s="47" t="s">
        <v>74</v>
      </c>
      <c r="E7249" s="47" t="s">
        <v>62</v>
      </c>
      <c r="F7249" s="47" t="s">
        <v>2228</v>
      </c>
      <c r="G7249" s="47" t="s">
        <v>97</v>
      </c>
      <c r="H7249" s="47" t="s">
        <v>2232</v>
      </c>
      <c r="I7249" s="47" t="n">
        <v>2</v>
      </c>
    </row>
    <row r="7250" customFormat="false" ht="15" hidden="false" customHeight="false" outlineLevel="0" collapsed="false">
      <c r="A7250" s="47" t="s">
        <v>9491</v>
      </c>
      <c r="B7250" s="47" t="s">
        <v>1724</v>
      </c>
      <c r="C7250" s="48" t="n">
        <v>46160</v>
      </c>
      <c r="D7250" s="47" t="s">
        <v>74</v>
      </c>
      <c r="E7250" s="47" t="s">
        <v>62</v>
      </c>
      <c r="F7250" s="47" t="s">
        <v>2231</v>
      </c>
      <c r="G7250" s="47" t="s">
        <v>97</v>
      </c>
      <c r="H7250" s="47" t="s">
        <v>2232</v>
      </c>
      <c r="I7250" s="47" t="n">
        <v>4</v>
      </c>
    </row>
    <row r="7251" customFormat="false" ht="15" hidden="false" customHeight="false" outlineLevel="0" collapsed="false">
      <c r="A7251" s="47" t="s">
        <v>9492</v>
      </c>
      <c r="B7251" s="47" t="s">
        <v>1725</v>
      </c>
      <c r="C7251" s="48" t="n">
        <v>46160</v>
      </c>
      <c r="D7251" s="47" t="s">
        <v>75</v>
      </c>
      <c r="E7251" s="47" t="s">
        <v>62</v>
      </c>
      <c r="F7251" s="47" t="s">
        <v>2228</v>
      </c>
      <c r="G7251" s="47" t="s">
        <v>97</v>
      </c>
      <c r="H7251" s="47" t="s">
        <v>2232</v>
      </c>
      <c r="I7251" s="47" t="n">
        <v>4</v>
      </c>
    </row>
    <row r="7252" customFormat="false" ht="15" hidden="false" customHeight="false" outlineLevel="0" collapsed="false">
      <c r="A7252" s="47" t="s">
        <v>9493</v>
      </c>
      <c r="B7252" s="47" t="s">
        <v>1725</v>
      </c>
      <c r="C7252" s="48" t="n">
        <v>46160</v>
      </c>
      <c r="D7252" s="47" t="s">
        <v>75</v>
      </c>
      <c r="E7252" s="47" t="s">
        <v>62</v>
      </c>
      <c r="F7252" s="47" t="s">
        <v>2231</v>
      </c>
      <c r="G7252" s="47" t="s">
        <v>97</v>
      </c>
      <c r="H7252" s="47" t="s">
        <v>2232</v>
      </c>
      <c r="I7252" s="47" t="n">
        <v>6</v>
      </c>
    </row>
    <row r="7253" customFormat="false" ht="15" hidden="false" customHeight="false" outlineLevel="0" collapsed="false">
      <c r="A7253" s="47" t="s">
        <v>9494</v>
      </c>
      <c r="B7253" s="47" t="s">
        <v>1725</v>
      </c>
      <c r="C7253" s="48" t="n">
        <v>46160</v>
      </c>
      <c r="D7253" s="47" t="s">
        <v>75</v>
      </c>
      <c r="E7253" s="47" t="s">
        <v>62</v>
      </c>
      <c r="F7253" s="47" t="s">
        <v>2231</v>
      </c>
      <c r="G7253" s="47" t="s">
        <v>97</v>
      </c>
      <c r="H7253" s="47" t="s">
        <v>2232</v>
      </c>
      <c r="I7253" s="47" t="n">
        <v>4</v>
      </c>
    </row>
    <row r="7254" customFormat="false" ht="15" hidden="false" customHeight="false" outlineLevel="0" collapsed="false">
      <c r="A7254" s="47" t="s">
        <v>9495</v>
      </c>
      <c r="B7254" s="47" t="s">
        <v>1725</v>
      </c>
      <c r="C7254" s="48" t="n">
        <v>46160</v>
      </c>
      <c r="D7254" s="47" t="s">
        <v>75</v>
      </c>
      <c r="E7254" s="47" t="s">
        <v>62</v>
      </c>
      <c r="F7254" s="47" t="s">
        <v>2317</v>
      </c>
      <c r="G7254" s="47" t="s">
        <v>97</v>
      </c>
      <c r="H7254" s="47" t="s">
        <v>2232</v>
      </c>
      <c r="I7254" s="47" t="n">
        <v>4</v>
      </c>
    </row>
    <row r="7255" customFormat="false" ht="15" hidden="false" customHeight="false" outlineLevel="0" collapsed="false">
      <c r="A7255" s="47" t="s">
        <v>9496</v>
      </c>
      <c r="B7255" s="47" t="s">
        <v>1725</v>
      </c>
      <c r="C7255" s="48" t="n">
        <v>46160</v>
      </c>
      <c r="D7255" s="47" t="s">
        <v>75</v>
      </c>
      <c r="E7255" s="47" t="s">
        <v>62</v>
      </c>
      <c r="F7255" s="47" t="s">
        <v>2228</v>
      </c>
      <c r="G7255" s="47" t="s">
        <v>97</v>
      </c>
      <c r="H7255" s="47" t="s">
        <v>2232</v>
      </c>
      <c r="I7255" s="47" t="n">
        <v>7</v>
      </c>
    </row>
    <row r="7256" customFormat="false" ht="15" hidden="false" customHeight="false" outlineLevel="0" collapsed="false">
      <c r="A7256" s="47" t="s">
        <v>9497</v>
      </c>
      <c r="B7256" s="47" t="s">
        <v>1725</v>
      </c>
      <c r="C7256" s="48" t="n">
        <v>46160</v>
      </c>
      <c r="D7256" s="47" t="s">
        <v>75</v>
      </c>
      <c r="E7256" s="47" t="s">
        <v>62</v>
      </c>
      <c r="F7256" s="47" t="s">
        <v>2228</v>
      </c>
      <c r="G7256" s="47" t="s">
        <v>97</v>
      </c>
      <c r="H7256" s="47" t="s">
        <v>2232</v>
      </c>
      <c r="I7256" s="47" t="n">
        <v>7</v>
      </c>
    </row>
    <row r="7257" customFormat="false" ht="15" hidden="false" customHeight="false" outlineLevel="0" collapsed="false">
      <c r="A7257" s="47" t="s">
        <v>9498</v>
      </c>
      <c r="B7257" s="47" t="s">
        <v>1725</v>
      </c>
      <c r="C7257" s="48" t="n">
        <v>46160</v>
      </c>
      <c r="D7257" s="47" t="s">
        <v>75</v>
      </c>
      <c r="E7257" s="47" t="s">
        <v>62</v>
      </c>
      <c r="F7257" s="47" t="s">
        <v>2231</v>
      </c>
      <c r="G7257" s="47" t="s">
        <v>97</v>
      </c>
      <c r="H7257" s="47" t="s">
        <v>2232</v>
      </c>
      <c r="I7257" s="47" t="n">
        <v>4</v>
      </c>
    </row>
    <row r="7258" customFormat="false" ht="15" hidden="false" customHeight="false" outlineLevel="0" collapsed="false">
      <c r="A7258" s="47" t="s">
        <v>9499</v>
      </c>
      <c r="B7258" s="47" t="s">
        <v>1725</v>
      </c>
      <c r="C7258" s="48" t="n">
        <v>46160</v>
      </c>
      <c r="D7258" s="47" t="s">
        <v>75</v>
      </c>
      <c r="E7258" s="47" t="s">
        <v>62</v>
      </c>
      <c r="F7258" s="47" t="s">
        <v>2228</v>
      </c>
      <c r="G7258" s="47" t="s">
        <v>97</v>
      </c>
      <c r="H7258" s="47" t="s">
        <v>2232</v>
      </c>
      <c r="I7258" s="47" t="n">
        <v>7</v>
      </c>
    </row>
    <row r="7259" customFormat="false" ht="15" hidden="false" customHeight="false" outlineLevel="0" collapsed="false">
      <c r="A7259" s="47" t="s">
        <v>9500</v>
      </c>
      <c r="B7259" s="47" t="s">
        <v>1725</v>
      </c>
      <c r="C7259" s="48" t="n">
        <v>46160</v>
      </c>
      <c r="D7259" s="47" t="s">
        <v>75</v>
      </c>
      <c r="E7259" s="47" t="s">
        <v>62</v>
      </c>
      <c r="F7259" s="47" t="s">
        <v>2228</v>
      </c>
      <c r="G7259" s="47" t="s">
        <v>97</v>
      </c>
      <c r="H7259" s="47" t="s">
        <v>2232</v>
      </c>
      <c r="I7259" s="47" t="n">
        <v>6</v>
      </c>
    </row>
    <row r="7260" customFormat="false" ht="15" hidden="false" customHeight="false" outlineLevel="0" collapsed="false">
      <c r="A7260" s="47" t="s">
        <v>9501</v>
      </c>
      <c r="B7260" s="47" t="s">
        <v>1726</v>
      </c>
      <c r="C7260" s="48" t="n">
        <v>46160</v>
      </c>
      <c r="D7260" s="47" t="s">
        <v>73</v>
      </c>
      <c r="E7260" s="47" t="s">
        <v>63</v>
      </c>
      <c r="F7260" s="47" t="s">
        <v>2260</v>
      </c>
      <c r="G7260" s="47" t="s">
        <v>93</v>
      </c>
      <c r="H7260" s="47" t="s">
        <v>2253</v>
      </c>
      <c r="I7260" s="47" t="n">
        <v>54</v>
      </c>
    </row>
    <row r="7261" customFormat="false" ht="15" hidden="false" customHeight="false" outlineLevel="0" collapsed="false">
      <c r="A7261" s="47" t="s">
        <v>9502</v>
      </c>
      <c r="B7261" s="47" t="s">
        <v>1726</v>
      </c>
      <c r="C7261" s="48" t="n">
        <v>46160</v>
      </c>
      <c r="D7261" s="47" t="s">
        <v>73</v>
      </c>
      <c r="E7261" s="47" t="s">
        <v>63</v>
      </c>
      <c r="F7261" s="47" t="s">
        <v>2252</v>
      </c>
      <c r="G7261" s="47" t="s">
        <v>96</v>
      </c>
      <c r="H7261" s="47" t="s">
        <v>2270</v>
      </c>
      <c r="I7261" s="47" t="n">
        <v>11</v>
      </c>
    </row>
    <row r="7262" customFormat="false" ht="15" hidden="false" customHeight="false" outlineLevel="0" collapsed="false">
      <c r="A7262" s="47" t="s">
        <v>9503</v>
      </c>
      <c r="B7262" s="47" t="s">
        <v>1726</v>
      </c>
      <c r="C7262" s="48" t="n">
        <v>46160</v>
      </c>
      <c r="D7262" s="47" t="s">
        <v>73</v>
      </c>
      <c r="E7262" s="47" t="s">
        <v>63</v>
      </c>
      <c r="F7262" s="47" t="s">
        <v>2255</v>
      </c>
      <c r="G7262" s="47" t="s">
        <v>97</v>
      </c>
      <c r="H7262" s="47" t="s">
        <v>2232</v>
      </c>
      <c r="I7262" s="47" t="n">
        <v>7</v>
      </c>
    </row>
    <row r="7263" customFormat="false" ht="15" hidden="false" customHeight="false" outlineLevel="0" collapsed="false">
      <c r="A7263" s="47" t="s">
        <v>9504</v>
      </c>
      <c r="B7263" s="47" t="s">
        <v>1726</v>
      </c>
      <c r="C7263" s="48" t="n">
        <v>46160</v>
      </c>
      <c r="D7263" s="47" t="s">
        <v>73</v>
      </c>
      <c r="E7263" s="47" t="s">
        <v>63</v>
      </c>
      <c r="F7263" s="47" t="s">
        <v>2255</v>
      </c>
      <c r="G7263" s="47" t="s">
        <v>97</v>
      </c>
      <c r="H7263" s="47" t="s">
        <v>2232</v>
      </c>
      <c r="I7263" s="47" t="n">
        <v>5</v>
      </c>
    </row>
    <row r="7264" customFormat="false" ht="15" hidden="false" customHeight="false" outlineLevel="0" collapsed="false">
      <c r="A7264" s="47" t="s">
        <v>9505</v>
      </c>
      <c r="B7264" s="47" t="s">
        <v>1726</v>
      </c>
      <c r="C7264" s="48" t="n">
        <v>46160</v>
      </c>
      <c r="D7264" s="47" t="s">
        <v>73</v>
      </c>
      <c r="E7264" s="47" t="s">
        <v>63</v>
      </c>
      <c r="F7264" s="47" t="s">
        <v>2252</v>
      </c>
      <c r="G7264" s="47" t="s">
        <v>97</v>
      </c>
      <c r="H7264" s="47" t="s">
        <v>2232</v>
      </c>
      <c r="I7264" s="47" t="n">
        <v>7</v>
      </c>
    </row>
    <row r="7265" customFormat="false" ht="15" hidden="false" customHeight="false" outlineLevel="0" collapsed="false">
      <c r="A7265" s="47" t="s">
        <v>9506</v>
      </c>
      <c r="B7265" s="47" t="s">
        <v>1726</v>
      </c>
      <c r="C7265" s="48" t="n">
        <v>46160</v>
      </c>
      <c r="D7265" s="47" t="s">
        <v>73</v>
      </c>
      <c r="E7265" s="47" t="s">
        <v>63</v>
      </c>
      <c r="F7265" s="47" t="s">
        <v>2255</v>
      </c>
      <c r="G7265" s="47" t="s">
        <v>97</v>
      </c>
      <c r="H7265" s="47" t="s">
        <v>2232</v>
      </c>
      <c r="I7265" s="47" t="n">
        <v>7</v>
      </c>
    </row>
    <row r="7266" customFormat="false" ht="15" hidden="false" customHeight="false" outlineLevel="0" collapsed="false">
      <c r="A7266" s="47" t="s">
        <v>9507</v>
      </c>
      <c r="B7266" s="47" t="s">
        <v>1726</v>
      </c>
      <c r="C7266" s="48" t="n">
        <v>46160</v>
      </c>
      <c r="D7266" s="47" t="s">
        <v>73</v>
      </c>
      <c r="E7266" s="47" t="s">
        <v>63</v>
      </c>
      <c r="F7266" s="47" t="s">
        <v>2255</v>
      </c>
      <c r="G7266" s="47" t="s">
        <v>97</v>
      </c>
      <c r="H7266" s="47" t="s">
        <v>2232</v>
      </c>
      <c r="I7266" s="47" t="n">
        <v>6</v>
      </c>
    </row>
    <row r="7267" customFormat="false" ht="15" hidden="false" customHeight="false" outlineLevel="0" collapsed="false">
      <c r="A7267" s="47" t="s">
        <v>9508</v>
      </c>
      <c r="B7267" s="47" t="s">
        <v>1727</v>
      </c>
      <c r="C7267" s="48" t="n">
        <v>46160</v>
      </c>
      <c r="D7267" s="47" t="s">
        <v>74</v>
      </c>
      <c r="E7267" s="47" t="s">
        <v>63</v>
      </c>
      <c r="F7267" s="47" t="s">
        <v>2255</v>
      </c>
      <c r="G7267" s="47" t="s">
        <v>94</v>
      </c>
      <c r="H7267" s="47" t="s">
        <v>2229</v>
      </c>
      <c r="I7267" s="47" t="n">
        <v>142</v>
      </c>
    </row>
    <row r="7268" customFormat="false" ht="15" hidden="false" customHeight="false" outlineLevel="0" collapsed="false">
      <c r="A7268" s="47" t="s">
        <v>9509</v>
      </c>
      <c r="B7268" s="47" t="s">
        <v>1727</v>
      </c>
      <c r="C7268" s="48" t="n">
        <v>46160</v>
      </c>
      <c r="D7268" s="47" t="s">
        <v>74</v>
      </c>
      <c r="E7268" s="47" t="s">
        <v>63</v>
      </c>
      <c r="F7268" s="47" t="s">
        <v>2252</v>
      </c>
      <c r="G7268" s="47" t="s">
        <v>97</v>
      </c>
      <c r="H7268" s="47" t="s">
        <v>2232</v>
      </c>
      <c r="I7268" s="47" t="n">
        <v>3</v>
      </c>
    </row>
    <row r="7269" customFormat="false" ht="15" hidden="false" customHeight="false" outlineLevel="0" collapsed="false">
      <c r="A7269" s="47" t="s">
        <v>9510</v>
      </c>
      <c r="B7269" s="47" t="s">
        <v>1727</v>
      </c>
      <c r="C7269" s="48" t="n">
        <v>46160</v>
      </c>
      <c r="D7269" s="47" t="s">
        <v>74</v>
      </c>
      <c r="E7269" s="47" t="s">
        <v>63</v>
      </c>
      <c r="F7269" s="47" t="s">
        <v>2255</v>
      </c>
      <c r="G7269" s="47" t="s">
        <v>97</v>
      </c>
      <c r="H7269" s="47" t="s">
        <v>2232</v>
      </c>
      <c r="I7269" s="47" t="n">
        <v>4</v>
      </c>
    </row>
    <row r="7270" customFormat="false" ht="15" hidden="false" customHeight="false" outlineLevel="0" collapsed="false">
      <c r="A7270" s="47" t="s">
        <v>9511</v>
      </c>
      <c r="B7270" s="47" t="s">
        <v>1727</v>
      </c>
      <c r="C7270" s="48" t="n">
        <v>46160</v>
      </c>
      <c r="D7270" s="47" t="s">
        <v>74</v>
      </c>
      <c r="E7270" s="47" t="s">
        <v>63</v>
      </c>
      <c r="F7270" s="47" t="s">
        <v>2252</v>
      </c>
      <c r="G7270" s="47" t="s">
        <v>97</v>
      </c>
      <c r="H7270" s="47" t="s">
        <v>2232</v>
      </c>
      <c r="I7270" s="47" t="n">
        <v>2</v>
      </c>
    </row>
    <row r="7271" customFormat="false" ht="15" hidden="false" customHeight="false" outlineLevel="0" collapsed="false">
      <c r="A7271" s="47" t="s">
        <v>9512</v>
      </c>
      <c r="B7271" s="47" t="s">
        <v>1727</v>
      </c>
      <c r="C7271" s="48" t="n">
        <v>46160</v>
      </c>
      <c r="D7271" s="47" t="s">
        <v>74</v>
      </c>
      <c r="E7271" s="47" t="s">
        <v>63</v>
      </c>
      <c r="F7271" s="47" t="s">
        <v>2255</v>
      </c>
      <c r="G7271" s="47" t="s">
        <v>98</v>
      </c>
      <c r="H7271" s="47" t="s">
        <v>2382</v>
      </c>
      <c r="I7271" s="47" t="n">
        <v>5</v>
      </c>
    </row>
    <row r="7272" customFormat="false" ht="15" hidden="false" customHeight="false" outlineLevel="0" collapsed="false">
      <c r="A7272" s="47" t="s">
        <v>9513</v>
      </c>
      <c r="B7272" s="47" t="s">
        <v>1729</v>
      </c>
      <c r="C7272" s="48" t="n">
        <v>46160</v>
      </c>
      <c r="D7272" s="47" t="s">
        <v>75</v>
      </c>
      <c r="E7272" s="47" t="s">
        <v>63</v>
      </c>
      <c r="F7272" s="47" t="s">
        <v>2255</v>
      </c>
      <c r="G7272" s="47" t="s">
        <v>93</v>
      </c>
      <c r="H7272" s="47" t="s">
        <v>2253</v>
      </c>
      <c r="I7272" s="47" t="n">
        <v>39</v>
      </c>
    </row>
    <row r="7273" customFormat="false" ht="15" hidden="false" customHeight="false" outlineLevel="0" collapsed="false">
      <c r="A7273" s="47" t="s">
        <v>9514</v>
      </c>
      <c r="B7273" s="47" t="s">
        <v>1729</v>
      </c>
      <c r="C7273" s="48" t="n">
        <v>46160</v>
      </c>
      <c r="D7273" s="47" t="s">
        <v>75</v>
      </c>
      <c r="E7273" s="47" t="s">
        <v>63</v>
      </c>
      <c r="F7273" s="47" t="s">
        <v>2252</v>
      </c>
      <c r="G7273" s="47" t="s">
        <v>93</v>
      </c>
      <c r="H7273" s="47" t="s">
        <v>2253</v>
      </c>
      <c r="I7273" s="47" t="n">
        <v>51</v>
      </c>
    </row>
    <row r="7274" customFormat="false" ht="15" hidden="false" customHeight="false" outlineLevel="0" collapsed="false">
      <c r="A7274" s="47" t="s">
        <v>9515</v>
      </c>
      <c r="B7274" s="47" t="s">
        <v>1729</v>
      </c>
      <c r="C7274" s="48" t="n">
        <v>46160</v>
      </c>
      <c r="D7274" s="47" t="s">
        <v>75</v>
      </c>
      <c r="E7274" s="47" t="s">
        <v>63</v>
      </c>
      <c r="F7274" s="47" t="s">
        <v>2255</v>
      </c>
      <c r="G7274" s="47" t="s">
        <v>95</v>
      </c>
      <c r="H7274" s="47" t="s">
        <v>2245</v>
      </c>
      <c r="I7274" s="47" t="n">
        <v>24</v>
      </c>
    </row>
    <row r="7275" customFormat="false" ht="15" hidden="false" customHeight="false" outlineLevel="0" collapsed="false">
      <c r="A7275" s="47" t="s">
        <v>9516</v>
      </c>
      <c r="B7275" s="47" t="s">
        <v>1729</v>
      </c>
      <c r="C7275" s="48" t="n">
        <v>46160</v>
      </c>
      <c r="D7275" s="47" t="s">
        <v>75</v>
      </c>
      <c r="E7275" s="47" t="s">
        <v>63</v>
      </c>
      <c r="F7275" s="47" t="s">
        <v>2255</v>
      </c>
      <c r="G7275" s="47" t="s">
        <v>97</v>
      </c>
      <c r="H7275" s="47" t="s">
        <v>2232</v>
      </c>
      <c r="I7275" s="47" t="n">
        <v>2</v>
      </c>
    </row>
    <row r="7276" customFormat="false" ht="15" hidden="false" customHeight="false" outlineLevel="0" collapsed="false">
      <c r="A7276" s="47" t="s">
        <v>9517</v>
      </c>
      <c r="B7276" s="47" t="s">
        <v>1729</v>
      </c>
      <c r="C7276" s="48" t="n">
        <v>46160</v>
      </c>
      <c r="D7276" s="47" t="s">
        <v>75</v>
      </c>
      <c r="E7276" s="47" t="s">
        <v>63</v>
      </c>
      <c r="F7276" s="47" t="s">
        <v>2252</v>
      </c>
      <c r="G7276" s="47" t="s">
        <v>97</v>
      </c>
      <c r="H7276" s="47" t="s">
        <v>2232</v>
      </c>
      <c r="I7276" s="47" t="n">
        <v>3</v>
      </c>
    </row>
    <row r="7277" customFormat="false" ht="15" hidden="false" customHeight="false" outlineLevel="0" collapsed="false">
      <c r="A7277" s="47" t="s">
        <v>9518</v>
      </c>
      <c r="B7277" s="47" t="s">
        <v>1730</v>
      </c>
      <c r="C7277" s="48" t="n">
        <v>46160</v>
      </c>
      <c r="D7277" s="47" t="s">
        <v>73</v>
      </c>
      <c r="E7277" s="47" t="s">
        <v>64</v>
      </c>
      <c r="F7277" s="47" t="s">
        <v>2278</v>
      </c>
      <c r="G7277" s="47" t="s">
        <v>97</v>
      </c>
      <c r="H7277" s="47" t="s">
        <v>2232</v>
      </c>
      <c r="I7277" s="47" t="n">
        <v>3</v>
      </c>
    </row>
    <row r="7278" customFormat="false" ht="15" hidden="false" customHeight="false" outlineLevel="0" collapsed="false">
      <c r="A7278" s="47" t="s">
        <v>9519</v>
      </c>
      <c r="B7278" s="47" t="s">
        <v>1730</v>
      </c>
      <c r="C7278" s="48" t="n">
        <v>46160</v>
      </c>
      <c r="D7278" s="47" t="s">
        <v>73</v>
      </c>
      <c r="E7278" s="47" t="s">
        <v>64</v>
      </c>
      <c r="F7278" s="47" t="s">
        <v>2280</v>
      </c>
      <c r="G7278" s="47" t="s">
        <v>97</v>
      </c>
      <c r="H7278" s="47" t="s">
        <v>2232</v>
      </c>
      <c r="I7278" s="47" t="n">
        <v>5</v>
      </c>
    </row>
    <row r="7279" customFormat="false" ht="15" hidden="false" customHeight="false" outlineLevel="0" collapsed="false">
      <c r="A7279" s="47" t="s">
        <v>9520</v>
      </c>
      <c r="B7279" s="47" t="s">
        <v>1730</v>
      </c>
      <c r="C7279" s="48" t="n">
        <v>46160</v>
      </c>
      <c r="D7279" s="47" t="s">
        <v>73</v>
      </c>
      <c r="E7279" s="47" t="s">
        <v>64</v>
      </c>
      <c r="F7279" s="47" t="s">
        <v>2278</v>
      </c>
      <c r="G7279" s="47" t="s">
        <v>97</v>
      </c>
      <c r="H7279" s="47" t="s">
        <v>2232</v>
      </c>
      <c r="I7279" s="47" t="n">
        <v>5</v>
      </c>
    </row>
    <row r="7280" customFormat="false" ht="15" hidden="false" customHeight="false" outlineLevel="0" collapsed="false">
      <c r="A7280" s="47" t="s">
        <v>9521</v>
      </c>
      <c r="B7280" s="47" t="s">
        <v>1730</v>
      </c>
      <c r="C7280" s="48" t="n">
        <v>46160</v>
      </c>
      <c r="D7280" s="47" t="s">
        <v>73</v>
      </c>
      <c r="E7280" s="47" t="s">
        <v>64</v>
      </c>
      <c r="F7280" s="47" t="s">
        <v>2280</v>
      </c>
      <c r="G7280" s="47" t="s">
        <v>97</v>
      </c>
      <c r="H7280" s="47" t="s">
        <v>2232</v>
      </c>
      <c r="I7280" s="47" t="n">
        <v>7</v>
      </c>
    </row>
    <row r="7281" customFormat="false" ht="15" hidden="false" customHeight="false" outlineLevel="0" collapsed="false">
      <c r="A7281" s="47" t="s">
        <v>9522</v>
      </c>
      <c r="B7281" s="47" t="s">
        <v>1731</v>
      </c>
      <c r="C7281" s="48" t="n">
        <v>46160</v>
      </c>
      <c r="D7281" s="47" t="s">
        <v>74</v>
      </c>
      <c r="E7281" s="47" t="s">
        <v>64</v>
      </c>
      <c r="F7281" s="47" t="s">
        <v>2278</v>
      </c>
      <c r="G7281" s="47" t="s">
        <v>93</v>
      </c>
      <c r="H7281" s="47" t="s">
        <v>2253</v>
      </c>
      <c r="I7281" s="47" t="n">
        <v>15</v>
      </c>
    </row>
    <row r="7282" customFormat="false" ht="15" hidden="false" customHeight="false" outlineLevel="0" collapsed="false">
      <c r="A7282" s="47" t="s">
        <v>9523</v>
      </c>
      <c r="B7282" s="47" t="s">
        <v>1731</v>
      </c>
      <c r="C7282" s="48" t="n">
        <v>46160</v>
      </c>
      <c r="D7282" s="47" t="s">
        <v>74</v>
      </c>
      <c r="E7282" s="47" t="s">
        <v>64</v>
      </c>
      <c r="F7282" s="47" t="s">
        <v>2280</v>
      </c>
      <c r="G7282" s="47" t="s">
        <v>97</v>
      </c>
      <c r="H7282" s="47" t="s">
        <v>2232</v>
      </c>
      <c r="I7282" s="47" t="n">
        <v>4</v>
      </c>
    </row>
    <row r="7283" customFormat="false" ht="15" hidden="false" customHeight="false" outlineLevel="0" collapsed="false">
      <c r="A7283" s="47" t="s">
        <v>9524</v>
      </c>
      <c r="B7283" s="47" t="s">
        <v>1731</v>
      </c>
      <c r="C7283" s="48" t="n">
        <v>46160</v>
      </c>
      <c r="D7283" s="47" t="s">
        <v>74</v>
      </c>
      <c r="E7283" s="47" t="s">
        <v>64</v>
      </c>
      <c r="F7283" s="47" t="s">
        <v>2278</v>
      </c>
      <c r="G7283" s="47" t="s">
        <v>97</v>
      </c>
      <c r="H7283" s="47" t="s">
        <v>2232</v>
      </c>
      <c r="I7283" s="47" t="n">
        <v>7</v>
      </c>
    </row>
    <row r="7284" customFormat="false" ht="15" hidden="false" customHeight="false" outlineLevel="0" collapsed="false">
      <c r="A7284" s="47" t="s">
        <v>9525</v>
      </c>
      <c r="B7284" s="47" t="s">
        <v>1731</v>
      </c>
      <c r="C7284" s="48" t="n">
        <v>46160</v>
      </c>
      <c r="D7284" s="47" t="s">
        <v>74</v>
      </c>
      <c r="E7284" s="47" t="s">
        <v>64</v>
      </c>
      <c r="F7284" s="47" t="s">
        <v>2280</v>
      </c>
      <c r="G7284" s="47" t="s">
        <v>97</v>
      </c>
      <c r="H7284" s="47" t="s">
        <v>2232</v>
      </c>
      <c r="I7284" s="47" t="n">
        <v>2</v>
      </c>
    </row>
    <row r="7285" customFormat="false" ht="15" hidden="false" customHeight="false" outlineLevel="0" collapsed="false">
      <c r="A7285" s="47" t="s">
        <v>9526</v>
      </c>
      <c r="B7285" s="47" t="s">
        <v>1732</v>
      </c>
      <c r="C7285" s="48" t="n">
        <v>46160</v>
      </c>
      <c r="D7285" s="47" t="s">
        <v>73</v>
      </c>
      <c r="E7285" s="47" t="s">
        <v>65</v>
      </c>
      <c r="F7285" s="47" t="s">
        <v>2284</v>
      </c>
      <c r="G7285" s="47" t="s">
        <v>94</v>
      </c>
      <c r="H7285" s="47" t="s">
        <v>2229</v>
      </c>
      <c r="I7285" s="47" t="n">
        <v>57</v>
      </c>
    </row>
    <row r="7286" customFormat="false" ht="15" hidden="false" customHeight="false" outlineLevel="0" collapsed="false">
      <c r="A7286" s="47" t="s">
        <v>9527</v>
      </c>
      <c r="B7286" s="47" t="s">
        <v>1732</v>
      </c>
      <c r="C7286" s="48" t="n">
        <v>46160</v>
      </c>
      <c r="D7286" s="47" t="s">
        <v>73</v>
      </c>
      <c r="E7286" s="47" t="s">
        <v>65</v>
      </c>
      <c r="F7286" s="47" t="s">
        <v>2289</v>
      </c>
      <c r="G7286" s="47" t="s">
        <v>97</v>
      </c>
      <c r="H7286" s="47" t="s">
        <v>2232</v>
      </c>
      <c r="I7286" s="47" t="n">
        <v>3</v>
      </c>
    </row>
    <row r="7287" customFormat="false" ht="15" hidden="false" customHeight="false" outlineLevel="0" collapsed="false">
      <c r="A7287" s="47" t="s">
        <v>9528</v>
      </c>
      <c r="B7287" s="47" t="s">
        <v>1732</v>
      </c>
      <c r="C7287" s="48" t="n">
        <v>46160</v>
      </c>
      <c r="D7287" s="47" t="s">
        <v>73</v>
      </c>
      <c r="E7287" s="47" t="s">
        <v>65</v>
      </c>
      <c r="F7287" s="47" t="s">
        <v>2284</v>
      </c>
      <c r="G7287" s="47" t="s">
        <v>97</v>
      </c>
      <c r="H7287" s="47" t="s">
        <v>2232</v>
      </c>
      <c r="I7287" s="47" t="n">
        <v>3</v>
      </c>
    </row>
    <row r="7288" customFormat="false" ht="15" hidden="false" customHeight="false" outlineLevel="0" collapsed="false">
      <c r="A7288" s="47" t="s">
        <v>9529</v>
      </c>
      <c r="B7288" s="47" t="s">
        <v>1732</v>
      </c>
      <c r="C7288" s="48" t="n">
        <v>46160</v>
      </c>
      <c r="D7288" s="47" t="s">
        <v>73</v>
      </c>
      <c r="E7288" s="47" t="s">
        <v>65</v>
      </c>
      <c r="F7288" s="47" t="s">
        <v>2284</v>
      </c>
      <c r="G7288" s="47" t="s">
        <v>97</v>
      </c>
      <c r="H7288" s="47" t="s">
        <v>2232</v>
      </c>
      <c r="I7288" s="47" t="n">
        <v>3</v>
      </c>
    </row>
    <row r="7289" customFormat="false" ht="15" hidden="false" customHeight="false" outlineLevel="0" collapsed="false">
      <c r="A7289" s="47" t="s">
        <v>9530</v>
      </c>
      <c r="B7289" s="47" t="s">
        <v>1732</v>
      </c>
      <c r="C7289" s="48" t="n">
        <v>46160</v>
      </c>
      <c r="D7289" s="47" t="s">
        <v>73</v>
      </c>
      <c r="E7289" s="47" t="s">
        <v>65</v>
      </c>
      <c r="F7289" s="47" t="s">
        <v>2284</v>
      </c>
      <c r="G7289" s="47" t="s">
        <v>97</v>
      </c>
      <c r="H7289" s="47" t="s">
        <v>2232</v>
      </c>
      <c r="I7289" s="47" t="n">
        <v>5</v>
      </c>
    </row>
    <row r="7290" customFormat="false" ht="15" hidden="false" customHeight="false" outlineLevel="0" collapsed="false">
      <c r="A7290" s="47" t="s">
        <v>9531</v>
      </c>
      <c r="B7290" s="47" t="s">
        <v>1734</v>
      </c>
      <c r="C7290" s="48" t="n">
        <v>46160</v>
      </c>
      <c r="D7290" s="47" t="s">
        <v>74</v>
      </c>
      <c r="E7290" s="47" t="s">
        <v>65</v>
      </c>
      <c r="F7290" s="47" t="s">
        <v>2284</v>
      </c>
      <c r="G7290" s="47" t="s">
        <v>95</v>
      </c>
      <c r="H7290" s="47" t="s">
        <v>2245</v>
      </c>
      <c r="I7290" s="47" t="n">
        <v>57</v>
      </c>
    </row>
    <row r="7291" customFormat="false" ht="15" hidden="false" customHeight="false" outlineLevel="0" collapsed="false">
      <c r="A7291" s="47" t="s">
        <v>9532</v>
      </c>
      <c r="B7291" s="47" t="s">
        <v>1734</v>
      </c>
      <c r="C7291" s="48" t="n">
        <v>46160</v>
      </c>
      <c r="D7291" s="47" t="s">
        <v>74</v>
      </c>
      <c r="E7291" s="47" t="s">
        <v>65</v>
      </c>
      <c r="F7291" s="47" t="s">
        <v>2284</v>
      </c>
      <c r="G7291" s="47" t="s">
        <v>95</v>
      </c>
      <c r="H7291" s="47" t="s">
        <v>2245</v>
      </c>
      <c r="I7291" s="47" t="n">
        <v>19</v>
      </c>
    </row>
    <row r="7292" customFormat="false" ht="15" hidden="false" customHeight="false" outlineLevel="0" collapsed="false">
      <c r="A7292" s="47" t="s">
        <v>9533</v>
      </c>
      <c r="B7292" s="47" t="s">
        <v>1734</v>
      </c>
      <c r="C7292" s="48" t="n">
        <v>46160</v>
      </c>
      <c r="D7292" s="47" t="s">
        <v>74</v>
      </c>
      <c r="E7292" s="47" t="s">
        <v>65</v>
      </c>
      <c r="F7292" s="47" t="s">
        <v>2284</v>
      </c>
      <c r="G7292" s="47" t="s">
        <v>97</v>
      </c>
      <c r="H7292" s="47" t="s">
        <v>2232</v>
      </c>
      <c r="I7292" s="47" t="n">
        <v>4</v>
      </c>
    </row>
    <row r="7293" customFormat="false" ht="15" hidden="false" customHeight="false" outlineLevel="0" collapsed="false">
      <c r="A7293" s="47" t="s">
        <v>9534</v>
      </c>
      <c r="B7293" s="47" t="s">
        <v>1734</v>
      </c>
      <c r="C7293" s="48" t="n">
        <v>46160</v>
      </c>
      <c r="D7293" s="47" t="s">
        <v>74</v>
      </c>
      <c r="E7293" s="47" t="s">
        <v>65</v>
      </c>
      <c r="F7293" s="47" t="s">
        <v>2289</v>
      </c>
      <c r="G7293" s="47" t="s">
        <v>97</v>
      </c>
      <c r="H7293" s="47" t="s">
        <v>2232</v>
      </c>
      <c r="I7293" s="47" t="n">
        <v>4</v>
      </c>
    </row>
    <row r="7294" customFormat="false" ht="15" hidden="false" customHeight="false" outlineLevel="0" collapsed="false">
      <c r="A7294" s="47" t="s">
        <v>9535</v>
      </c>
      <c r="B7294" s="47" t="s">
        <v>1734</v>
      </c>
      <c r="C7294" s="48" t="n">
        <v>46160</v>
      </c>
      <c r="D7294" s="47" t="s">
        <v>74</v>
      </c>
      <c r="E7294" s="47" t="s">
        <v>65</v>
      </c>
      <c r="F7294" s="47" t="s">
        <v>2284</v>
      </c>
      <c r="G7294" s="47" t="s">
        <v>97</v>
      </c>
      <c r="H7294" s="47" t="s">
        <v>2232</v>
      </c>
      <c r="I7294" s="47" t="n">
        <v>2</v>
      </c>
    </row>
    <row r="7295" customFormat="false" ht="15" hidden="false" customHeight="false" outlineLevel="0" collapsed="false">
      <c r="A7295" s="47" t="s">
        <v>9536</v>
      </c>
      <c r="B7295" s="47" t="s">
        <v>1734</v>
      </c>
      <c r="C7295" s="48" t="n">
        <v>46160</v>
      </c>
      <c r="D7295" s="47" t="s">
        <v>74</v>
      </c>
      <c r="E7295" s="47" t="s">
        <v>65</v>
      </c>
      <c r="F7295" s="47" t="s">
        <v>2284</v>
      </c>
      <c r="G7295" s="47" t="s">
        <v>97</v>
      </c>
      <c r="H7295" s="47" t="s">
        <v>2232</v>
      </c>
      <c r="I7295" s="47" t="n">
        <v>5</v>
      </c>
    </row>
    <row r="7296" customFormat="false" ht="15" hidden="false" customHeight="false" outlineLevel="0" collapsed="false">
      <c r="A7296" s="47" t="s">
        <v>9537</v>
      </c>
      <c r="B7296" s="47" t="s">
        <v>1734</v>
      </c>
      <c r="C7296" s="48" t="n">
        <v>46160</v>
      </c>
      <c r="D7296" s="47" t="s">
        <v>74</v>
      </c>
      <c r="E7296" s="47" t="s">
        <v>65</v>
      </c>
      <c r="F7296" s="47" t="s">
        <v>2289</v>
      </c>
      <c r="G7296" s="47" t="s">
        <v>97</v>
      </c>
      <c r="H7296" s="47" t="s">
        <v>2232</v>
      </c>
      <c r="I7296" s="47" t="n">
        <v>2</v>
      </c>
    </row>
    <row r="7297" customFormat="false" ht="15" hidden="false" customHeight="false" outlineLevel="0" collapsed="false">
      <c r="A7297" s="47" t="s">
        <v>9538</v>
      </c>
      <c r="B7297" s="47" t="s">
        <v>1734</v>
      </c>
      <c r="C7297" s="48" t="n">
        <v>46160</v>
      </c>
      <c r="D7297" s="47" t="s">
        <v>74</v>
      </c>
      <c r="E7297" s="47" t="s">
        <v>65</v>
      </c>
      <c r="F7297" s="47" t="s">
        <v>2284</v>
      </c>
      <c r="G7297" s="47" t="s">
        <v>97</v>
      </c>
      <c r="H7297" s="47" t="s">
        <v>2232</v>
      </c>
      <c r="I7297" s="47" t="n">
        <v>5</v>
      </c>
    </row>
    <row r="7298" customFormat="false" ht="15" hidden="false" customHeight="false" outlineLevel="0" collapsed="false">
      <c r="A7298" s="47" t="s">
        <v>9539</v>
      </c>
      <c r="B7298" s="47" t="s">
        <v>1734</v>
      </c>
      <c r="C7298" s="48" t="n">
        <v>46160</v>
      </c>
      <c r="D7298" s="47" t="s">
        <v>74</v>
      </c>
      <c r="E7298" s="47" t="s">
        <v>65</v>
      </c>
      <c r="F7298" s="47" t="s">
        <v>2289</v>
      </c>
      <c r="G7298" s="47" t="s">
        <v>97</v>
      </c>
      <c r="H7298" s="47" t="s">
        <v>2232</v>
      </c>
      <c r="I7298" s="47" t="n">
        <v>2</v>
      </c>
    </row>
    <row r="7299" customFormat="false" ht="15" hidden="false" customHeight="false" outlineLevel="0" collapsed="false">
      <c r="A7299" s="47" t="s">
        <v>9540</v>
      </c>
      <c r="B7299" s="47" t="s">
        <v>1734</v>
      </c>
      <c r="C7299" s="48" t="n">
        <v>46160</v>
      </c>
      <c r="D7299" s="47" t="s">
        <v>74</v>
      </c>
      <c r="E7299" s="47" t="s">
        <v>65</v>
      </c>
      <c r="F7299" s="47" t="s">
        <v>2284</v>
      </c>
      <c r="G7299" s="47" t="s">
        <v>97</v>
      </c>
      <c r="H7299" s="47" t="s">
        <v>2232</v>
      </c>
      <c r="I7299" s="47" t="n">
        <v>2</v>
      </c>
    </row>
    <row r="7300" customFormat="false" ht="15" hidden="false" customHeight="false" outlineLevel="0" collapsed="false">
      <c r="A7300" s="47" t="s">
        <v>9541</v>
      </c>
      <c r="B7300" s="47" t="s">
        <v>1734</v>
      </c>
      <c r="C7300" s="48" t="n">
        <v>46160</v>
      </c>
      <c r="D7300" s="47" t="s">
        <v>74</v>
      </c>
      <c r="E7300" s="47" t="s">
        <v>65</v>
      </c>
      <c r="F7300" s="47" t="s">
        <v>2289</v>
      </c>
      <c r="G7300" s="47" t="s">
        <v>97</v>
      </c>
      <c r="H7300" s="47" t="s">
        <v>2232</v>
      </c>
      <c r="I7300" s="47" t="n">
        <v>3</v>
      </c>
    </row>
    <row r="7301" customFormat="false" ht="15" hidden="false" customHeight="false" outlineLevel="0" collapsed="false">
      <c r="A7301" s="47" t="s">
        <v>9542</v>
      </c>
      <c r="B7301" s="47" t="s">
        <v>1734</v>
      </c>
      <c r="C7301" s="48" t="n">
        <v>46160</v>
      </c>
      <c r="D7301" s="47" t="s">
        <v>74</v>
      </c>
      <c r="E7301" s="47" t="s">
        <v>65</v>
      </c>
      <c r="F7301" s="47" t="s">
        <v>2289</v>
      </c>
      <c r="G7301" s="47" t="s">
        <v>97</v>
      </c>
      <c r="H7301" s="47" t="s">
        <v>2232</v>
      </c>
      <c r="I7301" s="47" t="n">
        <v>6</v>
      </c>
    </row>
    <row r="7302" customFormat="false" ht="15" hidden="false" customHeight="false" outlineLevel="0" collapsed="false">
      <c r="A7302" s="47" t="s">
        <v>9543</v>
      </c>
      <c r="B7302" s="47" t="s">
        <v>1734</v>
      </c>
      <c r="C7302" s="48" t="n">
        <v>46160</v>
      </c>
      <c r="D7302" s="47" t="s">
        <v>74</v>
      </c>
      <c r="E7302" s="47" t="s">
        <v>65</v>
      </c>
      <c r="F7302" s="47" t="s">
        <v>2284</v>
      </c>
      <c r="G7302" s="47" t="s">
        <v>97</v>
      </c>
      <c r="H7302" s="47" t="s">
        <v>2232</v>
      </c>
      <c r="I7302" s="47" t="n">
        <v>6</v>
      </c>
    </row>
    <row r="7303" customFormat="false" ht="15" hidden="false" customHeight="false" outlineLevel="0" collapsed="false">
      <c r="A7303" s="47" t="s">
        <v>9544</v>
      </c>
      <c r="B7303" s="47" t="s">
        <v>1735</v>
      </c>
      <c r="C7303" s="48" t="n">
        <v>46160</v>
      </c>
      <c r="D7303" s="47" t="s">
        <v>75</v>
      </c>
      <c r="E7303" s="47" t="s">
        <v>65</v>
      </c>
      <c r="F7303" s="47" t="s">
        <v>2284</v>
      </c>
      <c r="G7303" s="47" t="s">
        <v>95</v>
      </c>
      <c r="H7303" s="47" t="s">
        <v>2245</v>
      </c>
      <c r="I7303" s="47" t="n">
        <v>80</v>
      </c>
    </row>
    <row r="7304" customFormat="false" ht="15" hidden="false" customHeight="false" outlineLevel="0" collapsed="false">
      <c r="A7304" s="47" t="s">
        <v>9545</v>
      </c>
      <c r="B7304" s="47" t="s">
        <v>1735</v>
      </c>
      <c r="C7304" s="48" t="n">
        <v>46160</v>
      </c>
      <c r="D7304" s="47" t="s">
        <v>75</v>
      </c>
      <c r="E7304" s="47" t="s">
        <v>65</v>
      </c>
      <c r="F7304" s="47" t="s">
        <v>2289</v>
      </c>
      <c r="G7304" s="47" t="s">
        <v>96</v>
      </c>
      <c r="H7304" s="47" t="s">
        <v>2270</v>
      </c>
      <c r="I7304" s="47" t="n">
        <v>36</v>
      </c>
    </row>
    <row r="7305" customFormat="false" ht="15" hidden="false" customHeight="false" outlineLevel="0" collapsed="false">
      <c r="A7305" s="47" t="s">
        <v>9546</v>
      </c>
      <c r="B7305" s="47" t="s">
        <v>1735</v>
      </c>
      <c r="C7305" s="48" t="n">
        <v>46160</v>
      </c>
      <c r="D7305" s="47" t="s">
        <v>75</v>
      </c>
      <c r="E7305" s="47" t="s">
        <v>65</v>
      </c>
      <c r="F7305" s="47" t="s">
        <v>2289</v>
      </c>
      <c r="G7305" s="47" t="s">
        <v>97</v>
      </c>
      <c r="H7305" s="47" t="s">
        <v>2232</v>
      </c>
      <c r="I7305" s="47" t="n">
        <v>3</v>
      </c>
    </row>
    <row r="7306" customFormat="false" ht="15" hidden="false" customHeight="false" outlineLevel="0" collapsed="false">
      <c r="A7306" s="47" t="s">
        <v>9547</v>
      </c>
      <c r="B7306" s="47" t="s">
        <v>1735</v>
      </c>
      <c r="C7306" s="48" t="n">
        <v>46160</v>
      </c>
      <c r="D7306" s="47" t="s">
        <v>75</v>
      </c>
      <c r="E7306" s="47" t="s">
        <v>65</v>
      </c>
      <c r="F7306" s="47" t="s">
        <v>2289</v>
      </c>
      <c r="G7306" s="47" t="s">
        <v>97</v>
      </c>
      <c r="H7306" s="47" t="s">
        <v>2232</v>
      </c>
      <c r="I7306" s="47" t="n">
        <v>2</v>
      </c>
    </row>
    <row r="7307" customFormat="false" ht="15" hidden="false" customHeight="false" outlineLevel="0" collapsed="false">
      <c r="A7307" s="47" t="s">
        <v>9548</v>
      </c>
      <c r="B7307" s="47" t="s">
        <v>1735</v>
      </c>
      <c r="C7307" s="48" t="n">
        <v>46160</v>
      </c>
      <c r="D7307" s="47" t="s">
        <v>75</v>
      </c>
      <c r="E7307" s="47" t="s">
        <v>65</v>
      </c>
      <c r="F7307" s="47" t="s">
        <v>2289</v>
      </c>
      <c r="G7307" s="47" t="s">
        <v>97</v>
      </c>
      <c r="H7307" s="47" t="s">
        <v>2232</v>
      </c>
      <c r="I7307" s="47" t="n">
        <v>6</v>
      </c>
    </row>
    <row r="7308" customFormat="false" ht="15" hidden="false" customHeight="false" outlineLevel="0" collapsed="false">
      <c r="A7308" s="47" t="s">
        <v>9549</v>
      </c>
      <c r="B7308" s="47" t="s">
        <v>1735</v>
      </c>
      <c r="C7308" s="48" t="n">
        <v>46160</v>
      </c>
      <c r="D7308" s="47" t="s">
        <v>75</v>
      </c>
      <c r="E7308" s="47" t="s">
        <v>65</v>
      </c>
      <c r="F7308" s="47" t="s">
        <v>2289</v>
      </c>
      <c r="G7308" s="47" t="s">
        <v>97</v>
      </c>
      <c r="H7308" s="47" t="s">
        <v>2232</v>
      </c>
      <c r="I7308" s="47" t="n">
        <v>4</v>
      </c>
    </row>
    <row r="7309" customFormat="false" ht="15" hidden="false" customHeight="false" outlineLevel="0" collapsed="false">
      <c r="A7309" s="47" t="s">
        <v>9550</v>
      </c>
      <c r="B7309" s="47" t="s">
        <v>1735</v>
      </c>
      <c r="C7309" s="48" t="n">
        <v>46160</v>
      </c>
      <c r="D7309" s="47" t="s">
        <v>75</v>
      </c>
      <c r="E7309" s="47" t="s">
        <v>65</v>
      </c>
      <c r="F7309" s="47" t="s">
        <v>2284</v>
      </c>
      <c r="G7309" s="47" t="s">
        <v>97</v>
      </c>
      <c r="H7309" s="47" t="s">
        <v>2232</v>
      </c>
      <c r="I7309" s="47" t="n">
        <v>6</v>
      </c>
    </row>
    <row r="7310" customFormat="false" ht="15" hidden="false" customHeight="false" outlineLevel="0" collapsed="false">
      <c r="A7310" s="47" t="s">
        <v>9551</v>
      </c>
      <c r="B7310" s="47" t="s">
        <v>1735</v>
      </c>
      <c r="C7310" s="48" t="n">
        <v>46160</v>
      </c>
      <c r="D7310" s="47" t="s">
        <v>75</v>
      </c>
      <c r="E7310" s="47" t="s">
        <v>65</v>
      </c>
      <c r="F7310" s="47" t="s">
        <v>2289</v>
      </c>
      <c r="G7310" s="47" t="s">
        <v>97</v>
      </c>
      <c r="H7310" s="47" t="s">
        <v>2232</v>
      </c>
      <c r="I7310" s="47" t="n">
        <v>4</v>
      </c>
    </row>
    <row r="7311" customFormat="false" ht="15" hidden="false" customHeight="false" outlineLevel="0" collapsed="false">
      <c r="A7311" s="47" t="s">
        <v>9552</v>
      </c>
      <c r="B7311" s="47" t="s">
        <v>1735</v>
      </c>
      <c r="C7311" s="48" t="n">
        <v>46160</v>
      </c>
      <c r="D7311" s="47" t="s">
        <v>75</v>
      </c>
      <c r="E7311" s="47" t="s">
        <v>65</v>
      </c>
      <c r="F7311" s="47" t="s">
        <v>2289</v>
      </c>
      <c r="G7311" s="47" t="s">
        <v>97</v>
      </c>
      <c r="H7311" s="47" t="s">
        <v>2232</v>
      </c>
      <c r="I7311" s="47" t="n">
        <v>3</v>
      </c>
    </row>
    <row r="7312" customFormat="false" ht="15" hidden="false" customHeight="false" outlineLevel="0" collapsed="false">
      <c r="A7312" s="47" t="s">
        <v>9553</v>
      </c>
      <c r="B7312" s="47" t="s">
        <v>1736</v>
      </c>
      <c r="C7312" s="48" t="n">
        <v>46161</v>
      </c>
      <c r="D7312" s="47" t="s">
        <v>73</v>
      </c>
      <c r="E7312" s="47" t="s">
        <v>62</v>
      </c>
      <c r="F7312" s="47" t="s">
        <v>2231</v>
      </c>
      <c r="G7312" s="47" t="s">
        <v>93</v>
      </c>
      <c r="H7312" s="47" t="s">
        <v>2253</v>
      </c>
      <c r="I7312" s="47" t="n">
        <v>15</v>
      </c>
    </row>
    <row r="7313" customFormat="false" ht="15" hidden="false" customHeight="false" outlineLevel="0" collapsed="false">
      <c r="A7313" s="47" t="s">
        <v>9554</v>
      </c>
      <c r="B7313" s="47" t="s">
        <v>1736</v>
      </c>
      <c r="C7313" s="48" t="n">
        <v>46161</v>
      </c>
      <c r="D7313" s="47" t="s">
        <v>73</v>
      </c>
      <c r="E7313" s="47" t="s">
        <v>62</v>
      </c>
      <c r="F7313" s="47" t="s">
        <v>2317</v>
      </c>
      <c r="G7313" s="47" t="s">
        <v>97</v>
      </c>
      <c r="H7313" s="47" t="s">
        <v>2232</v>
      </c>
      <c r="I7313" s="47" t="n">
        <v>3</v>
      </c>
    </row>
    <row r="7314" customFormat="false" ht="15" hidden="false" customHeight="false" outlineLevel="0" collapsed="false">
      <c r="A7314" s="47" t="s">
        <v>9555</v>
      </c>
      <c r="B7314" s="47" t="s">
        <v>1736</v>
      </c>
      <c r="C7314" s="48" t="n">
        <v>46161</v>
      </c>
      <c r="D7314" s="47" t="s">
        <v>73</v>
      </c>
      <c r="E7314" s="47" t="s">
        <v>62</v>
      </c>
      <c r="F7314" s="47" t="s">
        <v>2231</v>
      </c>
      <c r="G7314" s="47" t="s">
        <v>97</v>
      </c>
      <c r="H7314" s="47" t="s">
        <v>2232</v>
      </c>
      <c r="I7314" s="47" t="n">
        <v>5</v>
      </c>
    </row>
    <row r="7315" customFormat="false" ht="15" hidden="false" customHeight="false" outlineLevel="0" collapsed="false">
      <c r="A7315" s="47" t="s">
        <v>9556</v>
      </c>
      <c r="B7315" s="47" t="s">
        <v>1736</v>
      </c>
      <c r="C7315" s="48" t="n">
        <v>46161</v>
      </c>
      <c r="D7315" s="47" t="s">
        <v>73</v>
      </c>
      <c r="E7315" s="47" t="s">
        <v>62</v>
      </c>
      <c r="F7315" s="47" t="s">
        <v>2228</v>
      </c>
      <c r="G7315" s="47" t="s">
        <v>97</v>
      </c>
      <c r="H7315" s="47" t="s">
        <v>2232</v>
      </c>
      <c r="I7315" s="47" t="n">
        <v>3</v>
      </c>
    </row>
    <row r="7316" customFormat="false" ht="15" hidden="false" customHeight="false" outlineLevel="0" collapsed="false">
      <c r="A7316" s="47" t="s">
        <v>9557</v>
      </c>
      <c r="B7316" s="47" t="s">
        <v>1736</v>
      </c>
      <c r="C7316" s="48" t="n">
        <v>46161</v>
      </c>
      <c r="D7316" s="47" t="s">
        <v>73</v>
      </c>
      <c r="E7316" s="47" t="s">
        <v>62</v>
      </c>
      <c r="F7316" s="47" t="s">
        <v>2228</v>
      </c>
      <c r="G7316" s="47" t="s">
        <v>97</v>
      </c>
      <c r="H7316" s="47" t="s">
        <v>2232</v>
      </c>
      <c r="I7316" s="47" t="n">
        <v>4</v>
      </c>
    </row>
    <row r="7317" customFormat="false" ht="15" hidden="false" customHeight="false" outlineLevel="0" collapsed="false">
      <c r="A7317" s="47" t="s">
        <v>9558</v>
      </c>
      <c r="B7317" s="47" t="s">
        <v>1736</v>
      </c>
      <c r="C7317" s="48" t="n">
        <v>46161</v>
      </c>
      <c r="D7317" s="47" t="s">
        <v>73</v>
      </c>
      <c r="E7317" s="47" t="s">
        <v>62</v>
      </c>
      <c r="F7317" s="47" t="s">
        <v>2231</v>
      </c>
      <c r="G7317" s="47" t="s">
        <v>97</v>
      </c>
      <c r="H7317" s="47" t="s">
        <v>2232</v>
      </c>
      <c r="I7317" s="47" t="n">
        <v>6</v>
      </c>
    </row>
    <row r="7318" customFormat="false" ht="15" hidden="false" customHeight="false" outlineLevel="0" collapsed="false">
      <c r="A7318" s="47" t="s">
        <v>9559</v>
      </c>
      <c r="B7318" s="47" t="s">
        <v>1736</v>
      </c>
      <c r="C7318" s="48" t="n">
        <v>46161</v>
      </c>
      <c r="D7318" s="47" t="s">
        <v>73</v>
      </c>
      <c r="E7318" s="47" t="s">
        <v>62</v>
      </c>
      <c r="F7318" s="47" t="s">
        <v>2228</v>
      </c>
      <c r="G7318" s="47" t="s">
        <v>97</v>
      </c>
      <c r="H7318" s="47" t="s">
        <v>2232</v>
      </c>
      <c r="I7318" s="47" t="n">
        <v>4</v>
      </c>
    </row>
    <row r="7319" customFormat="false" ht="15" hidden="false" customHeight="false" outlineLevel="0" collapsed="false">
      <c r="A7319" s="47" t="s">
        <v>9560</v>
      </c>
      <c r="B7319" s="47" t="s">
        <v>1738</v>
      </c>
      <c r="C7319" s="48" t="n">
        <v>46161</v>
      </c>
      <c r="D7319" s="47" t="s">
        <v>74</v>
      </c>
      <c r="E7319" s="47" t="s">
        <v>62</v>
      </c>
      <c r="F7319" s="47" t="s">
        <v>2317</v>
      </c>
      <c r="G7319" s="47" t="s">
        <v>93</v>
      </c>
      <c r="H7319" s="47" t="s">
        <v>2253</v>
      </c>
      <c r="I7319" s="47" t="n">
        <v>59</v>
      </c>
    </row>
    <row r="7320" customFormat="false" ht="15" hidden="false" customHeight="false" outlineLevel="0" collapsed="false">
      <c r="A7320" s="47" t="s">
        <v>9561</v>
      </c>
      <c r="B7320" s="47" t="s">
        <v>1738</v>
      </c>
      <c r="C7320" s="48" t="n">
        <v>46161</v>
      </c>
      <c r="D7320" s="47" t="s">
        <v>74</v>
      </c>
      <c r="E7320" s="47" t="s">
        <v>62</v>
      </c>
      <c r="F7320" s="47" t="s">
        <v>2228</v>
      </c>
      <c r="G7320" s="47" t="s">
        <v>97</v>
      </c>
      <c r="H7320" s="47" t="s">
        <v>2232</v>
      </c>
      <c r="I7320" s="47" t="n">
        <v>4</v>
      </c>
    </row>
    <row r="7321" customFormat="false" ht="15" hidden="false" customHeight="false" outlineLevel="0" collapsed="false">
      <c r="A7321" s="47" t="s">
        <v>9562</v>
      </c>
      <c r="B7321" s="47" t="s">
        <v>1738</v>
      </c>
      <c r="C7321" s="48" t="n">
        <v>46161</v>
      </c>
      <c r="D7321" s="47" t="s">
        <v>74</v>
      </c>
      <c r="E7321" s="47" t="s">
        <v>62</v>
      </c>
      <c r="F7321" s="47" t="s">
        <v>2228</v>
      </c>
      <c r="G7321" s="47" t="s">
        <v>97</v>
      </c>
      <c r="H7321" s="47" t="s">
        <v>2232</v>
      </c>
      <c r="I7321" s="47" t="n">
        <v>5</v>
      </c>
    </row>
    <row r="7322" customFormat="false" ht="15" hidden="false" customHeight="false" outlineLevel="0" collapsed="false">
      <c r="A7322" s="47" t="s">
        <v>9563</v>
      </c>
      <c r="B7322" s="47" t="s">
        <v>1738</v>
      </c>
      <c r="C7322" s="48" t="n">
        <v>46161</v>
      </c>
      <c r="D7322" s="47" t="s">
        <v>74</v>
      </c>
      <c r="E7322" s="47" t="s">
        <v>62</v>
      </c>
      <c r="F7322" s="47" t="s">
        <v>2231</v>
      </c>
      <c r="G7322" s="47" t="s">
        <v>97</v>
      </c>
      <c r="H7322" s="47" t="s">
        <v>2232</v>
      </c>
      <c r="I7322" s="47" t="n">
        <v>3</v>
      </c>
    </row>
    <row r="7323" customFormat="false" ht="15" hidden="false" customHeight="false" outlineLevel="0" collapsed="false">
      <c r="A7323" s="47" t="s">
        <v>9564</v>
      </c>
      <c r="B7323" s="47" t="s">
        <v>1738</v>
      </c>
      <c r="C7323" s="48" t="n">
        <v>46161</v>
      </c>
      <c r="D7323" s="47" t="s">
        <v>74</v>
      </c>
      <c r="E7323" s="47" t="s">
        <v>62</v>
      </c>
      <c r="F7323" s="47" t="s">
        <v>2228</v>
      </c>
      <c r="G7323" s="47" t="s">
        <v>97</v>
      </c>
      <c r="H7323" s="47" t="s">
        <v>2232</v>
      </c>
      <c r="I7323" s="47" t="n">
        <v>3</v>
      </c>
    </row>
    <row r="7324" customFormat="false" ht="15" hidden="false" customHeight="false" outlineLevel="0" collapsed="false">
      <c r="A7324" s="47" t="s">
        <v>9565</v>
      </c>
      <c r="B7324" s="47" t="s">
        <v>1738</v>
      </c>
      <c r="C7324" s="48" t="n">
        <v>46161</v>
      </c>
      <c r="D7324" s="47" t="s">
        <v>74</v>
      </c>
      <c r="E7324" s="47" t="s">
        <v>62</v>
      </c>
      <c r="F7324" s="47" t="s">
        <v>2231</v>
      </c>
      <c r="G7324" s="47" t="s">
        <v>97</v>
      </c>
      <c r="H7324" s="47" t="s">
        <v>2232</v>
      </c>
      <c r="I7324" s="47" t="n">
        <v>6</v>
      </c>
    </row>
    <row r="7325" customFormat="false" ht="15" hidden="false" customHeight="false" outlineLevel="0" collapsed="false">
      <c r="A7325" s="47" t="s">
        <v>9566</v>
      </c>
      <c r="B7325" s="47" t="s">
        <v>1738</v>
      </c>
      <c r="C7325" s="48" t="n">
        <v>46161</v>
      </c>
      <c r="D7325" s="47" t="s">
        <v>74</v>
      </c>
      <c r="E7325" s="47" t="s">
        <v>62</v>
      </c>
      <c r="F7325" s="47" t="s">
        <v>2317</v>
      </c>
      <c r="G7325" s="47" t="s">
        <v>97</v>
      </c>
      <c r="H7325" s="47" t="s">
        <v>2232</v>
      </c>
      <c r="I7325" s="47" t="n">
        <v>6</v>
      </c>
    </row>
    <row r="7326" customFormat="false" ht="15" hidden="false" customHeight="false" outlineLevel="0" collapsed="false">
      <c r="A7326" s="47" t="s">
        <v>9567</v>
      </c>
      <c r="B7326" s="47" t="s">
        <v>1738</v>
      </c>
      <c r="C7326" s="48" t="n">
        <v>46161</v>
      </c>
      <c r="D7326" s="47" t="s">
        <v>74</v>
      </c>
      <c r="E7326" s="47" t="s">
        <v>62</v>
      </c>
      <c r="F7326" s="47" t="s">
        <v>2231</v>
      </c>
      <c r="G7326" s="47" t="s">
        <v>97</v>
      </c>
      <c r="H7326" s="47" t="s">
        <v>2232</v>
      </c>
      <c r="I7326" s="47" t="n">
        <v>7</v>
      </c>
    </row>
    <row r="7327" customFormat="false" ht="15" hidden="false" customHeight="false" outlineLevel="0" collapsed="false">
      <c r="A7327" s="47" t="s">
        <v>9568</v>
      </c>
      <c r="B7327" s="47" t="s">
        <v>1739</v>
      </c>
      <c r="C7327" s="48" t="n">
        <v>46161</v>
      </c>
      <c r="D7327" s="47" t="s">
        <v>75</v>
      </c>
      <c r="E7327" s="47" t="s">
        <v>62</v>
      </c>
      <c r="F7327" s="47" t="s">
        <v>2317</v>
      </c>
      <c r="G7327" s="47" t="s">
        <v>93</v>
      </c>
      <c r="H7327" s="47" t="s">
        <v>2253</v>
      </c>
      <c r="I7327" s="47" t="n">
        <v>18</v>
      </c>
    </row>
    <row r="7328" customFormat="false" ht="15" hidden="false" customHeight="false" outlineLevel="0" collapsed="false">
      <c r="A7328" s="47" t="s">
        <v>9569</v>
      </c>
      <c r="B7328" s="47" t="s">
        <v>1739</v>
      </c>
      <c r="C7328" s="48" t="n">
        <v>46161</v>
      </c>
      <c r="D7328" s="47" t="s">
        <v>75</v>
      </c>
      <c r="E7328" s="47" t="s">
        <v>62</v>
      </c>
      <c r="F7328" s="47" t="s">
        <v>2228</v>
      </c>
      <c r="G7328" s="47" t="s">
        <v>97</v>
      </c>
      <c r="H7328" s="47" t="s">
        <v>2232</v>
      </c>
      <c r="I7328" s="47" t="n">
        <v>3</v>
      </c>
    </row>
    <row r="7329" customFormat="false" ht="15" hidden="false" customHeight="false" outlineLevel="0" collapsed="false">
      <c r="A7329" s="47" t="s">
        <v>9570</v>
      </c>
      <c r="B7329" s="47" t="s">
        <v>1739</v>
      </c>
      <c r="C7329" s="48" t="n">
        <v>46161</v>
      </c>
      <c r="D7329" s="47" t="s">
        <v>75</v>
      </c>
      <c r="E7329" s="47" t="s">
        <v>62</v>
      </c>
      <c r="F7329" s="47" t="s">
        <v>2317</v>
      </c>
      <c r="G7329" s="47" t="s">
        <v>97</v>
      </c>
      <c r="H7329" s="47" t="s">
        <v>2232</v>
      </c>
      <c r="I7329" s="47" t="n">
        <v>7</v>
      </c>
    </row>
    <row r="7330" customFormat="false" ht="15" hidden="false" customHeight="false" outlineLevel="0" collapsed="false">
      <c r="A7330" s="47" t="s">
        <v>9571</v>
      </c>
      <c r="B7330" s="47" t="s">
        <v>1739</v>
      </c>
      <c r="C7330" s="48" t="n">
        <v>46161</v>
      </c>
      <c r="D7330" s="47" t="s">
        <v>75</v>
      </c>
      <c r="E7330" s="47" t="s">
        <v>62</v>
      </c>
      <c r="F7330" s="47" t="s">
        <v>2228</v>
      </c>
      <c r="G7330" s="47" t="s">
        <v>97</v>
      </c>
      <c r="H7330" s="47" t="s">
        <v>2232</v>
      </c>
      <c r="I7330" s="47" t="n">
        <v>6</v>
      </c>
    </row>
    <row r="7331" customFormat="false" ht="15" hidden="false" customHeight="false" outlineLevel="0" collapsed="false">
      <c r="A7331" s="47" t="s">
        <v>9572</v>
      </c>
      <c r="B7331" s="47" t="s">
        <v>1740</v>
      </c>
      <c r="C7331" s="48" t="n">
        <v>46161</v>
      </c>
      <c r="D7331" s="47" t="s">
        <v>73</v>
      </c>
      <c r="E7331" s="47" t="s">
        <v>63</v>
      </c>
      <c r="F7331" s="47" t="s">
        <v>2252</v>
      </c>
      <c r="G7331" s="47" t="s">
        <v>93</v>
      </c>
      <c r="H7331" s="47" t="s">
        <v>2253</v>
      </c>
      <c r="I7331" s="47" t="n">
        <v>128</v>
      </c>
    </row>
    <row r="7332" customFormat="false" ht="15" hidden="false" customHeight="false" outlineLevel="0" collapsed="false">
      <c r="A7332" s="47" t="s">
        <v>9573</v>
      </c>
      <c r="B7332" s="47" t="s">
        <v>1740</v>
      </c>
      <c r="C7332" s="48" t="n">
        <v>46161</v>
      </c>
      <c r="D7332" s="47" t="s">
        <v>73</v>
      </c>
      <c r="E7332" s="47" t="s">
        <v>63</v>
      </c>
      <c r="F7332" s="47" t="s">
        <v>2255</v>
      </c>
      <c r="G7332" s="47" t="s">
        <v>97</v>
      </c>
      <c r="H7332" s="47" t="s">
        <v>2232</v>
      </c>
      <c r="I7332" s="47" t="n">
        <v>5</v>
      </c>
    </row>
    <row r="7333" customFormat="false" ht="15" hidden="false" customHeight="false" outlineLevel="0" collapsed="false">
      <c r="A7333" s="47" t="s">
        <v>9574</v>
      </c>
      <c r="B7333" s="47" t="s">
        <v>1740</v>
      </c>
      <c r="C7333" s="48" t="n">
        <v>46161</v>
      </c>
      <c r="D7333" s="47" t="s">
        <v>73</v>
      </c>
      <c r="E7333" s="47" t="s">
        <v>63</v>
      </c>
      <c r="F7333" s="47" t="s">
        <v>2255</v>
      </c>
      <c r="G7333" s="47" t="s">
        <v>97</v>
      </c>
      <c r="H7333" s="47" t="s">
        <v>2232</v>
      </c>
      <c r="I7333" s="47" t="n">
        <v>4</v>
      </c>
    </row>
    <row r="7334" customFormat="false" ht="15" hidden="false" customHeight="false" outlineLevel="0" collapsed="false">
      <c r="A7334" s="47" t="s">
        <v>9575</v>
      </c>
      <c r="B7334" s="47" t="s">
        <v>1740</v>
      </c>
      <c r="C7334" s="48" t="n">
        <v>46161</v>
      </c>
      <c r="D7334" s="47" t="s">
        <v>73</v>
      </c>
      <c r="E7334" s="47" t="s">
        <v>63</v>
      </c>
      <c r="F7334" s="47" t="s">
        <v>2255</v>
      </c>
      <c r="G7334" s="47" t="s">
        <v>97</v>
      </c>
      <c r="H7334" s="47" t="s">
        <v>2232</v>
      </c>
      <c r="I7334" s="47" t="n">
        <v>2</v>
      </c>
    </row>
    <row r="7335" customFormat="false" ht="15" hidden="false" customHeight="false" outlineLevel="0" collapsed="false">
      <c r="A7335" s="47" t="s">
        <v>9576</v>
      </c>
      <c r="B7335" s="47" t="s">
        <v>1740</v>
      </c>
      <c r="C7335" s="48" t="n">
        <v>46161</v>
      </c>
      <c r="D7335" s="47" t="s">
        <v>73</v>
      </c>
      <c r="E7335" s="47" t="s">
        <v>63</v>
      </c>
      <c r="F7335" s="47" t="s">
        <v>2260</v>
      </c>
      <c r="G7335" s="47" t="s">
        <v>97</v>
      </c>
      <c r="H7335" s="47" t="s">
        <v>2232</v>
      </c>
      <c r="I7335" s="47" t="n">
        <v>2</v>
      </c>
    </row>
    <row r="7336" customFormat="false" ht="15" hidden="false" customHeight="false" outlineLevel="0" collapsed="false">
      <c r="A7336" s="47" t="s">
        <v>9577</v>
      </c>
      <c r="B7336" s="47" t="s">
        <v>1740</v>
      </c>
      <c r="C7336" s="48" t="n">
        <v>46161</v>
      </c>
      <c r="D7336" s="47" t="s">
        <v>73</v>
      </c>
      <c r="E7336" s="47" t="s">
        <v>63</v>
      </c>
      <c r="F7336" s="47" t="s">
        <v>2255</v>
      </c>
      <c r="G7336" s="47" t="s">
        <v>97</v>
      </c>
      <c r="H7336" s="47" t="s">
        <v>2232</v>
      </c>
      <c r="I7336" s="47" t="n">
        <v>5</v>
      </c>
    </row>
    <row r="7337" customFormat="false" ht="15" hidden="false" customHeight="false" outlineLevel="0" collapsed="false">
      <c r="A7337" s="47" t="s">
        <v>9578</v>
      </c>
      <c r="B7337" s="47" t="s">
        <v>1741</v>
      </c>
      <c r="C7337" s="48" t="n">
        <v>46161</v>
      </c>
      <c r="D7337" s="47" t="s">
        <v>74</v>
      </c>
      <c r="E7337" s="47" t="s">
        <v>63</v>
      </c>
      <c r="F7337" s="47" t="s">
        <v>2252</v>
      </c>
      <c r="G7337" s="47" t="s">
        <v>96</v>
      </c>
      <c r="H7337" s="47" t="s">
        <v>2270</v>
      </c>
      <c r="I7337" s="47" t="n">
        <v>45</v>
      </c>
    </row>
    <row r="7338" customFormat="false" ht="15" hidden="false" customHeight="false" outlineLevel="0" collapsed="false">
      <c r="A7338" s="47" t="s">
        <v>9579</v>
      </c>
      <c r="B7338" s="47" t="s">
        <v>1741</v>
      </c>
      <c r="C7338" s="48" t="n">
        <v>46161</v>
      </c>
      <c r="D7338" s="47" t="s">
        <v>74</v>
      </c>
      <c r="E7338" s="47" t="s">
        <v>63</v>
      </c>
      <c r="F7338" s="47" t="s">
        <v>2255</v>
      </c>
      <c r="G7338" s="47" t="s">
        <v>97</v>
      </c>
      <c r="H7338" s="47" t="s">
        <v>2232</v>
      </c>
      <c r="I7338" s="47" t="n">
        <v>6</v>
      </c>
    </row>
    <row r="7339" customFormat="false" ht="15" hidden="false" customHeight="false" outlineLevel="0" collapsed="false">
      <c r="A7339" s="47" t="s">
        <v>9580</v>
      </c>
      <c r="B7339" s="47" t="s">
        <v>1741</v>
      </c>
      <c r="C7339" s="48" t="n">
        <v>46161</v>
      </c>
      <c r="D7339" s="47" t="s">
        <v>74</v>
      </c>
      <c r="E7339" s="47" t="s">
        <v>63</v>
      </c>
      <c r="F7339" s="47" t="s">
        <v>2260</v>
      </c>
      <c r="G7339" s="47" t="s">
        <v>97</v>
      </c>
      <c r="H7339" s="47" t="s">
        <v>2232</v>
      </c>
      <c r="I7339" s="47" t="n">
        <v>7</v>
      </c>
    </row>
    <row r="7340" customFormat="false" ht="15" hidden="false" customHeight="false" outlineLevel="0" collapsed="false">
      <c r="A7340" s="47" t="s">
        <v>9581</v>
      </c>
      <c r="B7340" s="47" t="s">
        <v>1741</v>
      </c>
      <c r="C7340" s="48" t="n">
        <v>46161</v>
      </c>
      <c r="D7340" s="47" t="s">
        <v>74</v>
      </c>
      <c r="E7340" s="47" t="s">
        <v>63</v>
      </c>
      <c r="F7340" s="47" t="s">
        <v>2252</v>
      </c>
      <c r="G7340" s="47" t="s">
        <v>97</v>
      </c>
      <c r="H7340" s="47" t="s">
        <v>2232</v>
      </c>
      <c r="I7340" s="47" t="n">
        <v>6</v>
      </c>
    </row>
    <row r="7341" customFormat="false" ht="15" hidden="false" customHeight="false" outlineLevel="0" collapsed="false">
      <c r="A7341" s="47" t="s">
        <v>9582</v>
      </c>
      <c r="B7341" s="47" t="s">
        <v>1741</v>
      </c>
      <c r="C7341" s="48" t="n">
        <v>46161</v>
      </c>
      <c r="D7341" s="47" t="s">
        <v>74</v>
      </c>
      <c r="E7341" s="47" t="s">
        <v>63</v>
      </c>
      <c r="F7341" s="47" t="s">
        <v>2255</v>
      </c>
      <c r="G7341" s="47" t="s">
        <v>97</v>
      </c>
      <c r="H7341" s="47" t="s">
        <v>2232</v>
      </c>
      <c r="I7341" s="47" t="n">
        <v>3</v>
      </c>
    </row>
    <row r="7342" customFormat="false" ht="15" hidden="false" customHeight="false" outlineLevel="0" collapsed="false">
      <c r="A7342" s="47" t="s">
        <v>9583</v>
      </c>
      <c r="B7342" s="47" t="s">
        <v>1741</v>
      </c>
      <c r="C7342" s="48" t="n">
        <v>46161</v>
      </c>
      <c r="D7342" s="47" t="s">
        <v>74</v>
      </c>
      <c r="E7342" s="47" t="s">
        <v>63</v>
      </c>
      <c r="F7342" s="47" t="s">
        <v>2252</v>
      </c>
      <c r="G7342" s="47" t="s">
        <v>97</v>
      </c>
      <c r="H7342" s="47" t="s">
        <v>2232</v>
      </c>
      <c r="I7342" s="47" t="n">
        <v>7</v>
      </c>
    </row>
    <row r="7343" customFormat="false" ht="15" hidden="false" customHeight="false" outlineLevel="0" collapsed="false">
      <c r="A7343" s="47" t="s">
        <v>9584</v>
      </c>
      <c r="B7343" s="47" t="s">
        <v>1741</v>
      </c>
      <c r="C7343" s="48" t="n">
        <v>46161</v>
      </c>
      <c r="D7343" s="47" t="s">
        <v>74</v>
      </c>
      <c r="E7343" s="47" t="s">
        <v>63</v>
      </c>
      <c r="F7343" s="47" t="s">
        <v>2255</v>
      </c>
      <c r="G7343" s="47" t="s">
        <v>97</v>
      </c>
      <c r="H7343" s="47" t="s">
        <v>2232</v>
      </c>
      <c r="I7343" s="47" t="n">
        <v>7</v>
      </c>
    </row>
    <row r="7344" customFormat="false" ht="15" hidden="false" customHeight="false" outlineLevel="0" collapsed="false">
      <c r="A7344" s="47" t="s">
        <v>9585</v>
      </c>
      <c r="B7344" s="47" t="s">
        <v>1742</v>
      </c>
      <c r="C7344" s="48" t="n">
        <v>46161</v>
      </c>
      <c r="D7344" s="47" t="s">
        <v>75</v>
      </c>
      <c r="E7344" s="47" t="s">
        <v>63</v>
      </c>
      <c r="F7344" s="47" t="s">
        <v>2255</v>
      </c>
      <c r="G7344" s="47" t="s">
        <v>97</v>
      </c>
      <c r="H7344" s="47" t="s">
        <v>2232</v>
      </c>
      <c r="I7344" s="47" t="n">
        <v>6</v>
      </c>
    </row>
    <row r="7345" customFormat="false" ht="15" hidden="false" customHeight="false" outlineLevel="0" collapsed="false">
      <c r="A7345" s="47" t="s">
        <v>9586</v>
      </c>
      <c r="B7345" s="47" t="s">
        <v>1742</v>
      </c>
      <c r="C7345" s="48" t="n">
        <v>46161</v>
      </c>
      <c r="D7345" s="47" t="s">
        <v>75</v>
      </c>
      <c r="E7345" s="47" t="s">
        <v>63</v>
      </c>
      <c r="F7345" s="47" t="s">
        <v>2255</v>
      </c>
      <c r="G7345" s="47" t="s">
        <v>97</v>
      </c>
      <c r="H7345" s="47" t="s">
        <v>2232</v>
      </c>
      <c r="I7345" s="47" t="n">
        <v>7</v>
      </c>
    </row>
    <row r="7346" customFormat="false" ht="15" hidden="false" customHeight="false" outlineLevel="0" collapsed="false">
      <c r="A7346" s="47" t="s">
        <v>9587</v>
      </c>
      <c r="B7346" s="47" t="s">
        <v>1742</v>
      </c>
      <c r="C7346" s="48" t="n">
        <v>46161</v>
      </c>
      <c r="D7346" s="47" t="s">
        <v>75</v>
      </c>
      <c r="E7346" s="47" t="s">
        <v>63</v>
      </c>
      <c r="F7346" s="47" t="s">
        <v>2255</v>
      </c>
      <c r="G7346" s="47" t="s">
        <v>97</v>
      </c>
      <c r="H7346" s="47" t="s">
        <v>2232</v>
      </c>
      <c r="I7346" s="47" t="n">
        <v>7</v>
      </c>
    </row>
    <row r="7347" customFormat="false" ht="15" hidden="false" customHeight="false" outlineLevel="0" collapsed="false">
      <c r="A7347" s="47" t="s">
        <v>9588</v>
      </c>
      <c r="B7347" s="47" t="s">
        <v>1742</v>
      </c>
      <c r="C7347" s="48" t="n">
        <v>46161</v>
      </c>
      <c r="D7347" s="47" t="s">
        <v>75</v>
      </c>
      <c r="E7347" s="47" t="s">
        <v>63</v>
      </c>
      <c r="F7347" s="47" t="s">
        <v>2255</v>
      </c>
      <c r="G7347" s="47" t="s">
        <v>97</v>
      </c>
      <c r="H7347" s="47" t="s">
        <v>2232</v>
      </c>
      <c r="I7347" s="47" t="n">
        <v>6</v>
      </c>
    </row>
    <row r="7348" customFormat="false" ht="15" hidden="false" customHeight="false" outlineLevel="0" collapsed="false">
      <c r="A7348" s="47" t="s">
        <v>9589</v>
      </c>
      <c r="B7348" s="47" t="s">
        <v>1742</v>
      </c>
      <c r="C7348" s="48" t="n">
        <v>46161</v>
      </c>
      <c r="D7348" s="47" t="s">
        <v>75</v>
      </c>
      <c r="E7348" s="47" t="s">
        <v>63</v>
      </c>
      <c r="F7348" s="47" t="s">
        <v>2255</v>
      </c>
      <c r="G7348" s="47" t="s">
        <v>97</v>
      </c>
      <c r="H7348" s="47" t="s">
        <v>2232</v>
      </c>
      <c r="I7348" s="47" t="n">
        <v>5</v>
      </c>
    </row>
    <row r="7349" customFormat="false" ht="15" hidden="false" customHeight="false" outlineLevel="0" collapsed="false">
      <c r="A7349" s="47" t="s">
        <v>9590</v>
      </c>
      <c r="B7349" s="47" t="s">
        <v>1742</v>
      </c>
      <c r="C7349" s="48" t="n">
        <v>46161</v>
      </c>
      <c r="D7349" s="47" t="s">
        <v>75</v>
      </c>
      <c r="E7349" s="47" t="s">
        <v>63</v>
      </c>
      <c r="F7349" s="47" t="s">
        <v>2255</v>
      </c>
      <c r="G7349" s="47" t="s">
        <v>97</v>
      </c>
      <c r="H7349" s="47" t="s">
        <v>2232</v>
      </c>
      <c r="I7349" s="47" t="n">
        <v>7</v>
      </c>
    </row>
    <row r="7350" customFormat="false" ht="15" hidden="false" customHeight="false" outlineLevel="0" collapsed="false">
      <c r="A7350" s="47" t="s">
        <v>9591</v>
      </c>
      <c r="B7350" s="47" t="s">
        <v>1742</v>
      </c>
      <c r="C7350" s="48" t="n">
        <v>46161</v>
      </c>
      <c r="D7350" s="47" t="s">
        <v>75</v>
      </c>
      <c r="E7350" s="47" t="s">
        <v>63</v>
      </c>
      <c r="F7350" s="47" t="s">
        <v>2255</v>
      </c>
      <c r="G7350" s="47" t="s">
        <v>97</v>
      </c>
      <c r="H7350" s="47" t="s">
        <v>2232</v>
      </c>
      <c r="I7350" s="47" t="n">
        <v>2</v>
      </c>
    </row>
    <row r="7351" customFormat="false" ht="15" hidden="false" customHeight="false" outlineLevel="0" collapsed="false">
      <c r="A7351" s="47" t="s">
        <v>9592</v>
      </c>
      <c r="B7351" s="47" t="s">
        <v>1742</v>
      </c>
      <c r="C7351" s="48" t="n">
        <v>46161</v>
      </c>
      <c r="D7351" s="47" t="s">
        <v>75</v>
      </c>
      <c r="E7351" s="47" t="s">
        <v>63</v>
      </c>
      <c r="F7351" s="47" t="s">
        <v>2252</v>
      </c>
      <c r="G7351" s="47" t="s">
        <v>97</v>
      </c>
      <c r="H7351" s="47" t="s">
        <v>2232</v>
      </c>
      <c r="I7351" s="47" t="n">
        <v>7</v>
      </c>
    </row>
    <row r="7352" customFormat="false" ht="15" hidden="false" customHeight="false" outlineLevel="0" collapsed="false">
      <c r="A7352" s="47" t="s">
        <v>9593</v>
      </c>
      <c r="B7352" s="47" t="s">
        <v>1742</v>
      </c>
      <c r="C7352" s="48" t="n">
        <v>46161</v>
      </c>
      <c r="D7352" s="47" t="s">
        <v>75</v>
      </c>
      <c r="E7352" s="47" t="s">
        <v>63</v>
      </c>
      <c r="F7352" s="47" t="s">
        <v>2255</v>
      </c>
      <c r="G7352" s="47" t="s">
        <v>97</v>
      </c>
      <c r="H7352" s="47" t="s">
        <v>2232</v>
      </c>
      <c r="I7352" s="47" t="n">
        <v>2</v>
      </c>
    </row>
    <row r="7353" customFormat="false" ht="15" hidden="false" customHeight="false" outlineLevel="0" collapsed="false">
      <c r="A7353" s="47" t="s">
        <v>9594</v>
      </c>
      <c r="B7353" s="47" t="s">
        <v>1743</v>
      </c>
      <c r="C7353" s="48" t="n">
        <v>46161</v>
      </c>
      <c r="D7353" s="47" t="s">
        <v>73</v>
      </c>
      <c r="E7353" s="47" t="s">
        <v>64</v>
      </c>
      <c r="F7353" s="47" t="s">
        <v>2280</v>
      </c>
      <c r="G7353" s="47" t="s">
        <v>96</v>
      </c>
      <c r="H7353" s="47" t="s">
        <v>2270</v>
      </c>
      <c r="I7353" s="47" t="n">
        <v>5</v>
      </c>
    </row>
    <row r="7354" customFormat="false" ht="15" hidden="false" customHeight="false" outlineLevel="0" collapsed="false">
      <c r="A7354" s="47" t="s">
        <v>9595</v>
      </c>
      <c r="B7354" s="47" t="s">
        <v>1743</v>
      </c>
      <c r="C7354" s="48" t="n">
        <v>46161</v>
      </c>
      <c r="D7354" s="47" t="s">
        <v>73</v>
      </c>
      <c r="E7354" s="47" t="s">
        <v>64</v>
      </c>
      <c r="F7354" s="47" t="s">
        <v>2280</v>
      </c>
      <c r="G7354" s="47" t="s">
        <v>97</v>
      </c>
      <c r="H7354" s="47" t="s">
        <v>2232</v>
      </c>
      <c r="I7354" s="47" t="n">
        <v>7</v>
      </c>
    </row>
    <row r="7355" customFormat="false" ht="15" hidden="false" customHeight="false" outlineLevel="0" collapsed="false">
      <c r="A7355" s="47" t="s">
        <v>9596</v>
      </c>
      <c r="B7355" s="47" t="s">
        <v>1743</v>
      </c>
      <c r="C7355" s="48" t="n">
        <v>46161</v>
      </c>
      <c r="D7355" s="47" t="s">
        <v>73</v>
      </c>
      <c r="E7355" s="47" t="s">
        <v>64</v>
      </c>
      <c r="F7355" s="47" t="s">
        <v>2278</v>
      </c>
      <c r="G7355" s="47" t="s">
        <v>97</v>
      </c>
      <c r="H7355" s="47" t="s">
        <v>2232</v>
      </c>
      <c r="I7355" s="47" t="n">
        <v>5</v>
      </c>
    </row>
    <row r="7356" customFormat="false" ht="15" hidden="false" customHeight="false" outlineLevel="0" collapsed="false">
      <c r="A7356" s="47" t="s">
        <v>9597</v>
      </c>
      <c r="B7356" s="47" t="s">
        <v>1743</v>
      </c>
      <c r="C7356" s="48" t="n">
        <v>46161</v>
      </c>
      <c r="D7356" s="47" t="s">
        <v>73</v>
      </c>
      <c r="E7356" s="47" t="s">
        <v>64</v>
      </c>
      <c r="F7356" s="47" t="s">
        <v>2278</v>
      </c>
      <c r="G7356" s="47" t="s">
        <v>97</v>
      </c>
      <c r="H7356" s="47" t="s">
        <v>2232</v>
      </c>
      <c r="I7356" s="47" t="n">
        <v>6</v>
      </c>
    </row>
    <row r="7357" customFormat="false" ht="15" hidden="false" customHeight="false" outlineLevel="0" collapsed="false">
      <c r="A7357" s="47" t="s">
        <v>9598</v>
      </c>
      <c r="B7357" s="47" t="s">
        <v>1745</v>
      </c>
      <c r="C7357" s="48" t="n">
        <v>46161</v>
      </c>
      <c r="D7357" s="47" t="s">
        <v>74</v>
      </c>
      <c r="E7357" s="47" t="s">
        <v>64</v>
      </c>
      <c r="F7357" s="47" t="s">
        <v>2278</v>
      </c>
      <c r="G7357" s="47" t="s">
        <v>97</v>
      </c>
      <c r="H7357" s="47" t="s">
        <v>2232</v>
      </c>
      <c r="I7357" s="47" t="n">
        <v>6</v>
      </c>
    </row>
    <row r="7358" customFormat="false" ht="15" hidden="false" customHeight="false" outlineLevel="0" collapsed="false">
      <c r="A7358" s="47" t="s">
        <v>9599</v>
      </c>
      <c r="B7358" s="47" t="s">
        <v>1745</v>
      </c>
      <c r="C7358" s="48" t="n">
        <v>46161</v>
      </c>
      <c r="D7358" s="47" t="s">
        <v>74</v>
      </c>
      <c r="E7358" s="47" t="s">
        <v>64</v>
      </c>
      <c r="F7358" s="47" t="s">
        <v>2278</v>
      </c>
      <c r="G7358" s="47" t="s">
        <v>97</v>
      </c>
      <c r="H7358" s="47" t="s">
        <v>2232</v>
      </c>
      <c r="I7358" s="47" t="n">
        <v>6</v>
      </c>
    </row>
    <row r="7359" customFormat="false" ht="15" hidden="false" customHeight="false" outlineLevel="0" collapsed="false">
      <c r="A7359" s="47" t="s">
        <v>9600</v>
      </c>
      <c r="B7359" s="47" t="s">
        <v>1745</v>
      </c>
      <c r="C7359" s="48" t="n">
        <v>46161</v>
      </c>
      <c r="D7359" s="47" t="s">
        <v>74</v>
      </c>
      <c r="E7359" s="47" t="s">
        <v>64</v>
      </c>
      <c r="F7359" s="47" t="s">
        <v>2280</v>
      </c>
      <c r="G7359" s="47" t="s">
        <v>97</v>
      </c>
      <c r="H7359" s="47" t="s">
        <v>2232</v>
      </c>
      <c r="I7359" s="47" t="n">
        <v>6</v>
      </c>
    </row>
    <row r="7360" customFormat="false" ht="15" hidden="false" customHeight="false" outlineLevel="0" collapsed="false">
      <c r="A7360" s="47" t="s">
        <v>9601</v>
      </c>
      <c r="B7360" s="47" t="s">
        <v>1746</v>
      </c>
      <c r="C7360" s="48" t="n">
        <v>46161</v>
      </c>
      <c r="D7360" s="47" t="s">
        <v>73</v>
      </c>
      <c r="E7360" s="47" t="s">
        <v>65</v>
      </c>
      <c r="F7360" s="47" t="s">
        <v>2289</v>
      </c>
      <c r="G7360" s="47" t="s">
        <v>93</v>
      </c>
      <c r="H7360" s="47" t="s">
        <v>2253</v>
      </c>
      <c r="I7360" s="47" t="n">
        <v>17</v>
      </c>
    </row>
    <row r="7361" customFormat="false" ht="15" hidden="false" customHeight="false" outlineLevel="0" collapsed="false">
      <c r="A7361" s="47" t="s">
        <v>9602</v>
      </c>
      <c r="B7361" s="47" t="s">
        <v>1746</v>
      </c>
      <c r="C7361" s="48" t="n">
        <v>46161</v>
      </c>
      <c r="D7361" s="47" t="s">
        <v>73</v>
      </c>
      <c r="E7361" s="47" t="s">
        <v>65</v>
      </c>
      <c r="F7361" s="47" t="s">
        <v>2289</v>
      </c>
      <c r="G7361" s="47" t="s">
        <v>97</v>
      </c>
      <c r="H7361" s="47" t="s">
        <v>2232</v>
      </c>
      <c r="I7361" s="47" t="n">
        <v>2</v>
      </c>
    </row>
    <row r="7362" customFormat="false" ht="15" hidden="false" customHeight="false" outlineLevel="0" collapsed="false">
      <c r="A7362" s="47" t="s">
        <v>9603</v>
      </c>
      <c r="B7362" s="47" t="s">
        <v>1746</v>
      </c>
      <c r="C7362" s="48" t="n">
        <v>46161</v>
      </c>
      <c r="D7362" s="47" t="s">
        <v>73</v>
      </c>
      <c r="E7362" s="47" t="s">
        <v>65</v>
      </c>
      <c r="F7362" s="47" t="s">
        <v>2284</v>
      </c>
      <c r="G7362" s="47" t="s">
        <v>97</v>
      </c>
      <c r="H7362" s="47" t="s">
        <v>2232</v>
      </c>
      <c r="I7362" s="47" t="n">
        <v>4</v>
      </c>
    </row>
    <row r="7363" customFormat="false" ht="15" hidden="false" customHeight="false" outlineLevel="0" collapsed="false">
      <c r="A7363" s="47" t="s">
        <v>9604</v>
      </c>
      <c r="B7363" s="47" t="s">
        <v>1746</v>
      </c>
      <c r="C7363" s="48" t="n">
        <v>46161</v>
      </c>
      <c r="D7363" s="47" t="s">
        <v>73</v>
      </c>
      <c r="E7363" s="47" t="s">
        <v>65</v>
      </c>
      <c r="F7363" s="47" t="s">
        <v>2289</v>
      </c>
      <c r="G7363" s="47" t="s">
        <v>97</v>
      </c>
      <c r="H7363" s="47" t="s">
        <v>2232</v>
      </c>
      <c r="I7363" s="47" t="n">
        <v>5</v>
      </c>
    </row>
    <row r="7364" customFormat="false" ht="15" hidden="false" customHeight="false" outlineLevel="0" collapsed="false">
      <c r="A7364" s="47" t="s">
        <v>9605</v>
      </c>
      <c r="B7364" s="47" t="s">
        <v>1746</v>
      </c>
      <c r="C7364" s="48" t="n">
        <v>46161</v>
      </c>
      <c r="D7364" s="47" t="s">
        <v>73</v>
      </c>
      <c r="E7364" s="47" t="s">
        <v>65</v>
      </c>
      <c r="F7364" s="47" t="s">
        <v>2284</v>
      </c>
      <c r="G7364" s="47" t="s">
        <v>97</v>
      </c>
      <c r="H7364" s="47" t="s">
        <v>2232</v>
      </c>
      <c r="I7364" s="47" t="n">
        <v>5</v>
      </c>
    </row>
    <row r="7365" customFormat="false" ht="15" hidden="false" customHeight="false" outlineLevel="0" collapsed="false">
      <c r="A7365" s="47" t="s">
        <v>9606</v>
      </c>
      <c r="B7365" s="47" t="s">
        <v>1746</v>
      </c>
      <c r="C7365" s="48" t="n">
        <v>46161</v>
      </c>
      <c r="D7365" s="47" t="s">
        <v>73</v>
      </c>
      <c r="E7365" s="47" t="s">
        <v>65</v>
      </c>
      <c r="F7365" s="47" t="s">
        <v>2289</v>
      </c>
      <c r="G7365" s="47" t="s">
        <v>97</v>
      </c>
      <c r="H7365" s="47" t="s">
        <v>2232</v>
      </c>
      <c r="I7365" s="47" t="n">
        <v>5</v>
      </c>
    </row>
    <row r="7366" customFormat="false" ht="15" hidden="false" customHeight="false" outlineLevel="0" collapsed="false">
      <c r="A7366" s="47" t="s">
        <v>9607</v>
      </c>
      <c r="B7366" s="47" t="s">
        <v>1746</v>
      </c>
      <c r="C7366" s="48" t="n">
        <v>46161</v>
      </c>
      <c r="D7366" s="47" t="s">
        <v>73</v>
      </c>
      <c r="E7366" s="47" t="s">
        <v>65</v>
      </c>
      <c r="F7366" s="47" t="s">
        <v>2289</v>
      </c>
      <c r="G7366" s="47" t="s">
        <v>97</v>
      </c>
      <c r="H7366" s="47" t="s">
        <v>2232</v>
      </c>
      <c r="I7366" s="47" t="n">
        <v>4</v>
      </c>
    </row>
    <row r="7367" customFormat="false" ht="15" hidden="false" customHeight="false" outlineLevel="0" collapsed="false">
      <c r="A7367" s="47" t="s">
        <v>9608</v>
      </c>
      <c r="B7367" s="47" t="s">
        <v>1747</v>
      </c>
      <c r="C7367" s="48" t="n">
        <v>46161</v>
      </c>
      <c r="D7367" s="47" t="s">
        <v>74</v>
      </c>
      <c r="E7367" s="47" t="s">
        <v>65</v>
      </c>
      <c r="F7367" s="47" t="s">
        <v>2289</v>
      </c>
      <c r="G7367" s="47" t="s">
        <v>97</v>
      </c>
      <c r="H7367" s="47" t="s">
        <v>2232</v>
      </c>
      <c r="I7367" s="47" t="n">
        <v>4</v>
      </c>
    </row>
    <row r="7368" customFormat="false" ht="15" hidden="false" customHeight="false" outlineLevel="0" collapsed="false">
      <c r="A7368" s="47" t="s">
        <v>9609</v>
      </c>
      <c r="B7368" s="47" t="s">
        <v>1747</v>
      </c>
      <c r="C7368" s="48" t="n">
        <v>46161</v>
      </c>
      <c r="D7368" s="47" t="s">
        <v>74</v>
      </c>
      <c r="E7368" s="47" t="s">
        <v>65</v>
      </c>
      <c r="F7368" s="47" t="s">
        <v>2289</v>
      </c>
      <c r="G7368" s="47" t="s">
        <v>97</v>
      </c>
      <c r="H7368" s="47" t="s">
        <v>2232</v>
      </c>
      <c r="I7368" s="47" t="n">
        <v>4</v>
      </c>
    </row>
    <row r="7369" customFormat="false" ht="15" hidden="false" customHeight="false" outlineLevel="0" collapsed="false">
      <c r="A7369" s="47" t="s">
        <v>9610</v>
      </c>
      <c r="B7369" s="47" t="s">
        <v>1747</v>
      </c>
      <c r="C7369" s="48" t="n">
        <v>46161</v>
      </c>
      <c r="D7369" s="47" t="s">
        <v>74</v>
      </c>
      <c r="E7369" s="47" t="s">
        <v>65</v>
      </c>
      <c r="F7369" s="47" t="s">
        <v>2289</v>
      </c>
      <c r="G7369" s="47" t="s">
        <v>97</v>
      </c>
      <c r="H7369" s="47" t="s">
        <v>2232</v>
      </c>
      <c r="I7369" s="47" t="n">
        <v>2</v>
      </c>
    </row>
    <row r="7370" customFormat="false" ht="15" hidden="false" customHeight="false" outlineLevel="0" collapsed="false">
      <c r="A7370" s="47" t="s">
        <v>9611</v>
      </c>
      <c r="B7370" s="47" t="s">
        <v>1747</v>
      </c>
      <c r="C7370" s="48" t="n">
        <v>46161</v>
      </c>
      <c r="D7370" s="47" t="s">
        <v>74</v>
      </c>
      <c r="E7370" s="47" t="s">
        <v>65</v>
      </c>
      <c r="F7370" s="47" t="s">
        <v>2284</v>
      </c>
      <c r="G7370" s="47" t="s">
        <v>97</v>
      </c>
      <c r="H7370" s="47" t="s">
        <v>2232</v>
      </c>
      <c r="I7370" s="47" t="n">
        <v>5</v>
      </c>
    </row>
    <row r="7371" customFormat="false" ht="15" hidden="false" customHeight="false" outlineLevel="0" collapsed="false">
      <c r="A7371" s="47" t="s">
        <v>9612</v>
      </c>
      <c r="B7371" s="47" t="s">
        <v>1747</v>
      </c>
      <c r="C7371" s="48" t="n">
        <v>46161</v>
      </c>
      <c r="D7371" s="47" t="s">
        <v>74</v>
      </c>
      <c r="E7371" s="47" t="s">
        <v>65</v>
      </c>
      <c r="F7371" s="47" t="s">
        <v>2284</v>
      </c>
      <c r="G7371" s="47" t="s">
        <v>97</v>
      </c>
      <c r="H7371" s="47" t="s">
        <v>2232</v>
      </c>
      <c r="I7371" s="47" t="n">
        <v>2</v>
      </c>
    </row>
    <row r="7372" customFormat="false" ht="15" hidden="false" customHeight="false" outlineLevel="0" collapsed="false">
      <c r="A7372" s="47" t="s">
        <v>9613</v>
      </c>
      <c r="B7372" s="47" t="s">
        <v>1747</v>
      </c>
      <c r="C7372" s="48" t="n">
        <v>46161</v>
      </c>
      <c r="D7372" s="47" t="s">
        <v>74</v>
      </c>
      <c r="E7372" s="47" t="s">
        <v>65</v>
      </c>
      <c r="F7372" s="47" t="s">
        <v>2284</v>
      </c>
      <c r="G7372" s="47" t="s">
        <v>97</v>
      </c>
      <c r="H7372" s="47" t="s">
        <v>2232</v>
      </c>
      <c r="I7372" s="47" t="n">
        <v>6</v>
      </c>
    </row>
    <row r="7373" customFormat="false" ht="15" hidden="false" customHeight="false" outlineLevel="0" collapsed="false">
      <c r="A7373" s="47" t="s">
        <v>9614</v>
      </c>
      <c r="B7373" s="47" t="s">
        <v>1747</v>
      </c>
      <c r="C7373" s="48" t="n">
        <v>46161</v>
      </c>
      <c r="D7373" s="47" t="s">
        <v>74</v>
      </c>
      <c r="E7373" s="47" t="s">
        <v>65</v>
      </c>
      <c r="F7373" s="47" t="s">
        <v>2284</v>
      </c>
      <c r="G7373" s="47" t="s">
        <v>97</v>
      </c>
      <c r="H7373" s="47" t="s">
        <v>2232</v>
      </c>
      <c r="I7373" s="47" t="n">
        <v>2</v>
      </c>
    </row>
    <row r="7374" customFormat="false" ht="15" hidden="false" customHeight="false" outlineLevel="0" collapsed="false">
      <c r="A7374" s="47" t="s">
        <v>9615</v>
      </c>
      <c r="B7374" s="47" t="s">
        <v>1748</v>
      </c>
      <c r="C7374" s="48" t="n">
        <v>46161</v>
      </c>
      <c r="D7374" s="47" t="s">
        <v>75</v>
      </c>
      <c r="E7374" s="47" t="s">
        <v>65</v>
      </c>
      <c r="F7374" s="47" t="s">
        <v>2284</v>
      </c>
      <c r="G7374" s="47" t="s">
        <v>93</v>
      </c>
      <c r="H7374" s="47" t="s">
        <v>2253</v>
      </c>
      <c r="I7374" s="47" t="n">
        <v>32</v>
      </c>
    </row>
    <row r="7375" customFormat="false" ht="15" hidden="false" customHeight="false" outlineLevel="0" collapsed="false">
      <c r="A7375" s="47" t="s">
        <v>9616</v>
      </c>
      <c r="B7375" s="47" t="s">
        <v>1748</v>
      </c>
      <c r="C7375" s="48" t="n">
        <v>46161</v>
      </c>
      <c r="D7375" s="47" t="s">
        <v>75</v>
      </c>
      <c r="E7375" s="47" t="s">
        <v>65</v>
      </c>
      <c r="F7375" s="47" t="s">
        <v>2284</v>
      </c>
      <c r="G7375" s="47" t="s">
        <v>95</v>
      </c>
      <c r="H7375" s="47" t="s">
        <v>2245</v>
      </c>
      <c r="I7375" s="47" t="n">
        <v>7</v>
      </c>
    </row>
    <row r="7376" customFormat="false" ht="15" hidden="false" customHeight="false" outlineLevel="0" collapsed="false">
      <c r="A7376" s="47" t="s">
        <v>9617</v>
      </c>
      <c r="B7376" s="47" t="s">
        <v>1748</v>
      </c>
      <c r="C7376" s="48" t="n">
        <v>46161</v>
      </c>
      <c r="D7376" s="47" t="s">
        <v>75</v>
      </c>
      <c r="E7376" s="47" t="s">
        <v>65</v>
      </c>
      <c r="F7376" s="47" t="s">
        <v>2284</v>
      </c>
      <c r="G7376" s="47" t="s">
        <v>97</v>
      </c>
      <c r="H7376" s="47" t="s">
        <v>2232</v>
      </c>
      <c r="I7376" s="47" t="n">
        <v>5</v>
      </c>
    </row>
    <row r="7377" customFormat="false" ht="15" hidden="false" customHeight="false" outlineLevel="0" collapsed="false">
      <c r="A7377" s="47" t="s">
        <v>9618</v>
      </c>
      <c r="B7377" s="47" t="s">
        <v>1748</v>
      </c>
      <c r="C7377" s="48" t="n">
        <v>46161</v>
      </c>
      <c r="D7377" s="47" t="s">
        <v>75</v>
      </c>
      <c r="E7377" s="47" t="s">
        <v>65</v>
      </c>
      <c r="F7377" s="47" t="s">
        <v>2284</v>
      </c>
      <c r="G7377" s="47" t="s">
        <v>97</v>
      </c>
      <c r="H7377" s="47" t="s">
        <v>2232</v>
      </c>
      <c r="I7377" s="47" t="n">
        <v>2</v>
      </c>
    </row>
    <row r="7378" customFormat="false" ht="15" hidden="false" customHeight="false" outlineLevel="0" collapsed="false">
      <c r="A7378" s="47" t="s">
        <v>9619</v>
      </c>
      <c r="B7378" s="47" t="s">
        <v>1748</v>
      </c>
      <c r="C7378" s="48" t="n">
        <v>46161</v>
      </c>
      <c r="D7378" s="47" t="s">
        <v>75</v>
      </c>
      <c r="E7378" s="47" t="s">
        <v>65</v>
      </c>
      <c r="F7378" s="47" t="s">
        <v>2289</v>
      </c>
      <c r="G7378" s="47" t="s">
        <v>97</v>
      </c>
      <c r="H7378" s="47" t="s">
        <v>2232</v>
      </c>
      <c r="I7378" s="47" t="n">
        <v>2</v>
      </c>
    </row>
    <row r="7379" customFormat="false" ht="15" hidden="false" customHeight="false" outlineLevel="0" collapsed="false">
      <c r="A7379" s="47" t="s">
        <v>9620</v>
      </c>
      <c r="B7379" s="47" t="s">
        <v>1748</v>
      </c>
      <c r="C7379" s="48" t="n">
        <v>46161</v>
      </c>
      <c r="D7379" s="47" t="s">
        <v>75</v>
      </c>
      <c r="E7379" s="47" t="s">
        <v>65</v>
      </c>
      <c r="F7379" s="47" t="s">
        <v>2284</v>
      </c>
      <c r="G7379" s="47" t="s">
        <v>97</v>
      </c>
      <c r="H7379" s="47" t="s">
        <v>2232</v>
      </c>
      <c r="I7379" s="47" t="n">
        <v>6</v>
      </c>
    </row>
    <row r="7380" customFormat="false" ht="15" hidden="false" customHeight="false" outlineLevel="0" collapsed="false">
      <c r="A7380" s="47" t="s">
        <v>9621</v>
      </c>
      <c r="B7380" s="47" t="s">
        <v>1748</v>
      </c>
      <c r="C7380" s="48" t="n">
        <v>46161</v>
      </c>
      <c r="D7380" s="47" t="s">
        <v>75</v>
      </c>
      <c r="E7380" s="47" t="s">
        <v>65</v>
      </c>
      <c r="F7380" s="47" t="s">
        <v>2284</v>
      </c>
      <c r="G7380" s="47" t="s">
        <v>97</v>
      </c>
      <c r="H7380" s="47" t="s">
        <v>2232</v>
      </c>
      <c r="I7380" s="47" t="n">
        <v>2</v>
      </c>
    </row>
    <row r="7381" customFormat="false" ht="15" hidden="false" customHeight="false" outlineLevel="0" collapsed="false">
      <c r="A7381" s="47" t="s">
        <v>9622</v>
      </c>
      <c r="B7381" s="47" t="s">
        <v>1748</v>
      </c>
      <c r="C7381" s="48" t="n">
        <v>46161</v>
      </c>
      <c r="D7381" s="47" t="s">
        <v>75</v>
      </c>
      <c r="E7381" s="47" t="s">
        <v>65</v>
      </c>
      <c r="F7381" s="47" t="s">
        <v>2284</v>
      </c>
      <c r="G7381" s="47" t="s">
        <v>97</v>
      </c>
      <c r="H7381" s="47" t="s">
        <v>2232</v>
      </c>
      <c r="I7381" s="47" t="n">
        <v>2</v>
      </c>
    </row>
    <row r="7382" customFormat="false" ht="15" hidden="false" customHeight="false" outlineLevel="0" collapsed="false">
      <c r="A7382" s="47" t="s">
        <v>9623</v>
      </c>
      <c r="B7382" s="47" t="s">
        <v>1748</v>
      </c>
      <c r="C7382" s="48" t="n">
        <v>46161</v>
      </c>
      <c r="D7382" s="47" t="s">
        <v>75</v>
      </c>
      <c r="E7382" s="47" t="s">
        <v>65</v>
      </c>
      <c r="F7382" s="47" t="s">
        <v>2284</v>
      </c>
      <c r="G7382" s="47" t="s">
        <v>97</v>
      </c>
      <c r="H7382" s="47" t="s">
        <v>2232</v>
      </c>
      <c r="I7382" s="47" t="n">
        <v>4</v>
      </c>
    </row>
    <row r="7383" customFormat="false" ht="15" hidden="false" customHeight="false" outlineLevel="0" collapsed="false">
      <c r="A7383" s="47" t="s">
        <v>9624</v>
      </c>
      <c r="B7383" s="47" t="s">
        <v>1748</v>
      </c>
      <c r="C7383" s="48" t="n">
        <v>46161</v>
      </c>
      <c r="D7383" s="47" t="s">
        <v>75</v>
      </c>
      <c r="E7383" s="47" t="s">
        <v>65</v>
      </c>
      <c r="F7383" s="47" t="s">
        <v>2289</v>
      </c>
      <c r="G7383" s="47" t="s">
        <v>97</v>
      </c>
      <c r="H7383" s="47" t="s">
        <v>2232</v>
      </c>
      <c r="I7383" s="47" t="n">
        <v>3</v>
      </c>
    </row>
    <row r="7384" customFormat="false" ht="15" hidden="false" customHeight="false" outlineLevel="0" collapsed="false">
      <c r="A7384" s="47" t="s">
        <v>9625</v>
      </c>
      <c r="B7384" s="47" t="s">
        <v>1748</v>
      </c>
      <c r="C7384" s="48" t="n">
        <v>46161</v>
      </c>
      <c r="D7384" s="47" t="s">
        <v>75</v>
      </c>
      <c r="E7384" s="47" t="s">
        <v>65</v>
      </c>
      <c r="F7384" s="47" t="s">
        <v>2289</v>
      </c>
      <c r="G7384" s="47" t="s">
        <v>97</v>
      </c>
      <c r="H7384" s="47" t="s">
        <v>2232</v>
      </c>
      <c r="I7384" s="47" t="n">
        <v>5</v>
      </c>
    </row>
    <row r="7385" customFormat="false" ht="15" hidden="false" customHeight="false" outlineLevel="0" collapsed="false">
      <c r="A7385" s="47" t="s">
        <v>9626</v>
      </c>
      <c r="B7385" s="47" t="s">
        <v>1748</v>
      </c>
      <c r="C7385" s="48" t="n">
        <v>46161</v>
      </c>
      <c r="D7385" s="47" t="s">
        <v>75</v>
      </c>
      <c r="E7385" s="47" t="s">
        <v>65</v>
      </c>
      <c r="F7385" s="47" t="s">
        <v>2289</v>
      </c>
      <c r="G7385" s="47" t="s">
        <v>97</v>
      </c>
      <c r="H7385" s="47" t="s">
        <v>2232</v>
      </c>
      <c r="I7385" s="47" t="n">
        <v>3</v>
      </c>
    </row>
    <row r="7386" customFormat="false" ht="15" hidden="false" customHeight="false" outlineLevel="0" collapsed="false">
      <c r="A7386" s="47" t="s">
        <v>9627</v>
      </c>
      <c r="B7386" s="47" t="s">
        <v>1749</v>
      </c>
      <c r="C7386" s="48" t="n">
        <v>46162</v>
      </c>
      <c r="D7386" s="47" t="s">
        <v>73</v>
      </c>
      <c r="E7386" s="47" t="s">
        <v>62</v>
      </c>
      <c r="F7386" s="47" t="s">
        <v>2228</v>
      </c>
      <c r="G7386" s="47" t="s">
        <v>95</v>
      </c>
      <c r="H7386" s="47" t="s">
        <v>2245</v>
      </c>
      <c r="I7386" s="47" t="n">
        <v>31</v>
      </c>
    </row>
    <row r="7387" customFormat="false" ht="15" hidden="false" customHeight="false" outlineLevel="0" collapsed="false">
      <c r="A7387" s="47" t="s">
        <v>9628</v>
      </c>
      <c r="B7387" s="47" t="s">
        <v>1749</v>
      </c>
      <c r="C7387" s="48" t="n">
        <v>46162</v>
      </c>
      <c r="D7387" s="47" t="s">
        <v>73</v>
      </c>
      <c r="E7387" s="47" t="s">
        <v>62</v>
      </c>
      <c r="F7387" s="47" t="s">
        <v>2231</v>
      </c>
      <c r="G7387" s="47" t="s">
        <v>97</v>
      </c>
      <c r="H7387" s="47" t="s">
        <v>2232</v>
      </c>
      <c r="I7387" s="47" t="n">
        <v>3</v>
      </c>
    </row>
    <row r="7388" customFormat="false" ht="15" hidden="false" customHeight="false" outlineLevel="0" collapsed="false">
      <c r="A7388" s="47" t="s">
        <v>9629</v>
      </c>
      <c r="B7388" s="47" t="s">
        <v>1750</v>
      </c>
      <c r="C7388" s="48" t="n">
        <v>46162</v>
      </c>
      <c r="D7388" s="47" t="s">
        <v>74</v>
      </c>
      <c r="E7388" s="47" t="s">
        <v>62</v>
      </c>
      <c r="F7388" s="47" t="s">
        <v>2231</v>
      </c>
      <c r="G7388" s="47" t="s">
        <v>96</v>
      </c>
      <c r="H7388" s="47" t="s">
        <v>2270</v>
      </c>
      <c r="I7388" s="47" t="n">
        <v>7</v>
      </c>
    </row>
    <row r="7389" customFormat="false" ht="15" hidden="false" customHeight="false" outlineLevel="0" collapsed="false">
      <c r="A7389" s="47" t="s">
        <v>9630</v>
      </c>
      <c r="B7389" s="47" t="s">
        <v>1750</v>
      </c>
      <c r="C7389" s="48" t="n">
        <v>46162</v>
      </c>
      <c r="D7389" s="47" t="s">
        <v>74</v>
      </c>
      <c r="E7389" s="47" t="s">
        <v>62</v>
      </c>
      <c r="F7389" s="47" t="s">
        <v>2231</v>
      </c>
      <c r="G7389" s="47" t="s">
        <v>96</v>
      </c>
      <c r="H7389" s="47" t="s">
        <v>2270</v>
      </c>
      <c r="I7389" s="47" t="n">
        <v>7</v>
      </c>
    </row>
    <row r="7390" customFormat="false" ht="15" hidden="false" customHeight="false" outlineLevel="0" collapsed="false">
      <c r="A7390" s="47" t="s">
        <v>9631</v>
      </c>
      <c r="B7390" s="47" t="s">
        <v>1750</v>
      </c>
      <c r="C7390" s="48" t="n">
        <v>46162</v>
      </c>
      <c r="D7390" s="47" t="s">
        <v>74</v>
      </c>
      <c r="E7390" s="47" t="s">
        <v>62</v>
      </c>
      <c r="F7390" s="47" t="s">
        <v>2231</v>
      </c>
      <c r="G7390" s="47" t="s">
        <v>97</v>
      </c>
      <c r="H7390" s="47" t="s">
        <v>2232</v>
      </c>
      <c r="I7390" s="47" t="n">
        <v>3</v>
      </c>
    </row>
    <row r="7391" customFormat="false" ht="15" hidden="false" customHeight="false" outlineLevel="0" collapsed="false">
      <c r="A7391" s="47" t="s">
        <v>9632</v>
      </c>
      <c r="B7391" s="47" t="s">
        <v>1750</v>
      </c>
      <c r="C7391" s="48" t="n">
        <v>46162</v>
      </c>
      <c r="D7391" s="47" t="s">
        <v>74</v>
      </c>
      <c r="E7391" s="47" t="s">
        <v>62</v>
      </c>
      <c r="F7391" s="47" t="s">
        <v>2317</v>
      </c>
      <c r="G7391" s="47" t="s">
        <v>97</v>
      </c>
      <c r="H7391" s="47" t="s">
        <v>2232</v>
      </c>
      <c r="I7391" s="47" t="n">
        <v>3</v>
      </c>
    </row>
    <row r="7392" customFormat="false" ht="15" hidden="false" customHeight="false" outlineLevel="0" collapsed="false">
      <c r="A7392" s="47" t="s">
        <v>9633</v>
      </c>
      <c r="B7392" s="47" t="s">
        <v>1750</v>
      </c>
      <c r="C7392" s="48" t="n">
        <v>46162</v>
      </c>
      <c r="D7392" s="47" t="s">
        <v>74</v>
      </c>
      <c r="E7392" s="47" t="s">
        <v>62</v>
      </c>
      <c r="F7392" s="47" t="s">
        <v>2317</v>
      </c>
      <c r="G7392" s="47" t="s">
        <v>97</v>
      </c>
      <c r="H7392" s="47" t="s">
        <v>2232</v>
      </c>
      <c r="I7392" s="47" t="n">
        <v>6</v>
      </c>
    </row>
    <row r="7393" customFormat="false" ht="15" hidden="false" customHeight="false" outlineLevel="0" collapsed="false">
      <c r="A7393" s="47" t="s">
        <v>9634</v>
      </c>
      <c r="B7393" s="47" t="s">
        <v>1750</v>
      </c>
      <c r="C7393" s="48" t="n">
        <v>46162</v>
      </c>
      <c r="D7393" s="47" t="s">
        <v>74</v>
      </c>
      <c r="E7393" s="47" t="s">
        <v>62</v>
      </c>
      <c r="F7393" s="47" t="s">
        <v>2228</v>
      </c>
      <c r="G7393" s="47" t="s">
        <v>97</v>
      </c>
      <c r="H7393" s="47" t="s">
        <v>2232</v>
      </c>
      <c r="I7393" s="47" t="n">
        <v>6</v>
      </c>
    </row>
    <row r="7394" customFormat="false" ht="15" hidden="false" customHeight="false" outlineLevel="0" collapsed="false">
      <c r="A7394" s="47" t="s">
        <v>9635</v>
      </c>
      <c r="B7394" s="47" t="s">
        <v>1750</v>
      </c>
      <c r="C7394" s="48" t="n">
        <v>46162</v>
      </c>
      <c r="D7394" s="47" t="s">
        <v>74</v>
      </c>
      <c r="E7394" s="47" t="s">
        <v>62</v>
      </c>
      <c r="F7394" s="47" t="s">
        <v>2228</v>
      </c>
      <c r="G7394" s="47" t="s">
        <v>97</v>
      </c>
      <c r="H7394" s="47" t="s">
        <v>2232</v>
      </c>
      <c r="I7394" s="47" t="n">
        <v>3</v>
      </c>
    </row>
    <row r="7395" customFormat="false" ht="15" hidden="false" customHeight="false" outlineLevel="0" collapsed="false">
      <c r="A7395" s="47" t="s">
        <v>9636</v>
      </c>
      <c r="B7395" s="47" t="s">
        <v>1751</v>
      </c>
      <c r="C7395" s="48" t="n">
        <v>46162</v>
      </c>
      <c r="D7395" s="47" t="s">
        <v>75</v>
      </c>
      <c r="E7395" s="47" t="s">
        <v>62</v>
      </c>
      <c r="F7395" s="47" t="s">
        <v>2228</v>
      </c>
      <c r="G7395" s="47" t="s">
        <v>93</v>
      </c>
      <c r="H7395" s="47" t="s">
        <v>2253</v>
      </c>
      <c r="I7395" s="47" t="n">
        <v>61</v>
      </c>
    </row>
    <row r="7396" customFormat="false" ht="15" hidden="false" customHeight="false" outlineLevel="0" collapsed="false">
      <c r="A7396" s="47" t="s">
        <v>9637</v>
      </c>
      <c r="B7396" s="47" t="s">
        <v>1751</v>
      </c>
      <c r="C7396" s="48" t="n">
        <v>46162</v>
      </c>
      <c r="D7396" s="47" t="s">
        <v>75</v>
      </c>
      <c r="E7396" s="47" t="s">
        <v>62</v>
      </c>
      <c r="F7396" s="47" t="s">
        <v>2231</v>
      </c>
      <c r="G7396" s="47" t="s">
        <v>93</v>
      </c>
      <c r="H7396" s="47" t="s">
        <v>2253</v>
      </c>
      <c r="I7396" s="47" t="n">
        <v>56</v>
      </c>
    </row>
    <row r="7397" customFormat="false" ht="15" hidden="false" customHeight="false" outlineLevel="0" collapsed="false">
      <c r="A7397" s="47" t="s">
        <v>9638</v>
      </c>
      <c r="B7397" s="47" t="s">
        <v>1751</v>
      </c>
      <c r="C7397" s="48" t="n">
        <v>46162</v>
      </c>
      <c r="D7397" s="47" t="s">
        <v>75</v>
      </c>
      <c r="E7397" s="47" t="s">
        <v>62</v>
      </c>
      <c r="F7397" s="47" t="s">
        <v>2228</v>
      </c>
      <c r="G7397" s="47" t="s">
        <v>93</v>
      </c>
      <c r="H7397" s="47" t="s">
        <v>2253</v>
      </c>
      <c r="I7397" s="47" t="n">
        <v>130</v>
      </c>
    </row>
    <row r="7398" customFormat="false" ht="15" hidden="false" customHeight="false" outlineLevel="0" collapsed="false">
      <c r="A7398" s="47" t="s">
        <v>9639</v>
      </c>
      <c r="B7398" s="47" t="s">
        <v>1751</v>
      </c>
      <c r="C7398" s="48" t="n">
        <v>46162</v>
      </c>
      <c r="D7398" s="47" t="s">
        <v>75</v>
      </c>
      <c r="E7398" s="47" t="s">
        <v>62</v>
      </c>
      <c r="F7398" s="47" t="s">
        <v>2228</v>
      </c>
      <c r="G7398" s="47" t="s">
        <v>95</v>
      </c>
      <c r="H7398" s="47" t="s">
        <v>2245</v>
      </c>
      <c r="I7398" s="47" t="n">
        <v>37</v>
      </c>
    </row>
    <row r="7399" customFormat="false" ht="15" hidden="false" customHeight="false" outlineLevel="0" collapsed="false">
      <c r="A7399" s="47" t="s">
        <v>9640</v>
      </c>
      <c r="B7399" s="47" t="s">
        <v>1751</v>
      </c>
      <c r="C7399" s="48" t="n">
        <v>46162</v>
      </c>
      <c r="D7399" s="47" t="s">
        <v>75</v>
      </c>
      <c r="E7399" s="47" t="s">
        <v>62</v>
      </c>
      <c r="F7399" s="47" t="s">
        <v>2231</v>
      </c>
      <c r="G7399" s="47" t="s">
        <v>97</v>
      </c>
      <c r="H7399" s="47" t="s">
        <v>2232</v>
      </c>
      <c r="I7399" s="47" t="n">
        <v>2</v>
      </c>
    </row>
    <row r="7400" customFormat="false" ht="15" hidden="false" customHeight="false" outlineLevel="0" collapsed="false">
      <c r="A7400" s="47" t="s">
        <v>9641</v>
      </c>
      <c r="B7400" s="47" t="s">
        <v>1751</v>
      </c>
      <c r="C7400" s="48" t="n">
        <v>46162</v>
      </c>
      <c r="D7400" s="47" t="s">
        <v>75</v>
      </c>
      <c r="E7400" s="47" t="s">
        <v>62</v>
      </c>
      <c r="F7400" s="47" t="s">
        <v>2231</v>
      </c>
      <c r="G7400" s="47" t="s">
        <v>97</v>
      </c>
      <c r="H7400" s="47" t="s">
        <v>2232</v>
      </c>
      <c r="I7400" s="47" t="n">
        <v>4</v>
      </c>
    </row>
    <row r="7401" customFormat="false" ht="15" hidden="false" customHeight="false" outlineLevel="0" collapsed="false">
      <c r="A7401" s="47" t="s">
        <v>9642</v>
      </c>
      <c r="B7401" s="47" t="s">
        <v>1751</v>
      </c>
      <c r="C7401" s="48" t="n">
        <v>46162</v>
      </c>
      <c r="D7401" s="47" t="s">
        <v>75</v>
      </c>
      <c r="E7401" s="47" t="s">
        <v>62</v>
      </c>
      <c r="F7401" s="47" t="s">
        <v>2231</v>
      </c>
      <c r="G7401" s="47" t="s">
        <v>97</v>
      </c>
      <c r="H7401" s="47" t="s">
        <v>2232</v>
      </c>
      <c r="I7401" s="47" t="n">
        <v>5</v>
      </c>
    </row>
    <row r="7402" customFormat="false" ht="15" hidden="false" customHeight="false" outlineLevel="0" collapsed="false">
      <c r="A7402" s="47" t="s">
        <v>9643</v>
      </c>
      <c r="B7402" s="47" t="s">
        <v>1751</v>
      </c>
      <c r="C7402" s="48" t="n">
        <v>46162</v>
      </c>
      <c r="D7402" s="47" t="s">
        <v>75</v>
      </c>
      <c r="E7402" s="47" t="s">
        <v>62</v>
      </c>
      <c r="F7402" s="47" t="s">
        <v>2231</v>
      </c>
      <c r="G7402" s="47" t="s">
        <v>97</v>
      </c>
      <c r="H7402" s="47" t="s">
        <v>2232</v>
      </c>
      <c r="I7402" s="47" t="n">
        <v>2</v>
      </c>
    </row>
    <row r="7403" customFormat="false" ht="15" hidden="false" customHeight="false" outlineLevel="0" collapsed="false">
      <c r="A7403" s="47" t="s">
        <v>9644</v>
      </c>
      <c r="B7403" s="47" t="s">
        <v>1752</v>
      </c>
      <c r="C7403" s="48" t="n">
        <v>46162</v>
      </c>
      <c r="D7403" s="47" t="s">
        <v>73</v>
      </c>
      <c r="E7403" s="47" t="s">
        <v>63</v>
      </c>
      <c r="F7403" s="47" t="s">
        <v>2255</v>
      </c>
      <c r="G7403" s="47" t="s">
        <v>97</v>
      </c>
      <c r="H7403" s="47" t="s">
        <v>2232</v>
      </c>
      <c r="I7403" s="47" t="n">
        <v>6</v>
      </c>
    </row>
    <row r="7404" customFormat="false" ht="15" hidden="false" customHeight="false" outlineLevel="0" collapsed="false">
      <c r="A7404" s="47" t="s">
        <v>9645</v>
      </c>
      <c r="B7404" s="47" t="s">
        <v>1752</v>
      </c>
      <c r="C7404" s="48" t="n">
        <v>46162</v>
      </c>
      <c r="D7404" s="47" t="s">
        <v>73</v>
      </c>
      <c r="E7404" s="47" t="s">
        <v>63</v>
      </c>
      <c r="F7404" s="47" t="s">
        <v>2260</v>
      </c>
      <c r="G7404" s="47" t="s">
        <v>97</v>
      </c>
      <c r="H7404" s="47" t="s">
        <v>2232</v>
      </c>
      <c r="I7404" s="47" t="n">
        <v>2</v>
      </c>
    </row>
    <row r="7405" customFormat="false" ht="15" hidden="false" customHeight="false" outlineLevel="0" collapsed="false">
      <c r="A7405" s="47" t="s">
        <v>9646</v>
      </c>
      <c r="B7405" s="47" t="s">
        <v>1752</v>
      </c>
      <c r="C7405" s="48" t="n">
        <v>46162</v>
      </c>
      <c r="D7405" s="47" t="s">
        <v>73</v>
      </c>
      <c r="E7405" s="47" t="s">
        <v>63</v>
      </c>
      <c r="F7405" s="47" t="s">
        <v>2255</v>
      </c>
      <c r="G7405" s="47" t="s">
        <v>97</v>
      </c>
      <c r="H7405" s="47" t="s">
        <v>2232</v>
      </c>
      <c r="I7405" s="47" t="n">
        <v>3</v>
      </c>
    </row>
    <row r="7406" customFormat="false" ht="15" hidden="false" customHeight="false" outlineLevel="0" collapsed="false">
      <c r="A7406" s="47" t="s">
        <v>9647</v>
      </c>
      <c r="B7406" s="47" t="s">
        <v>1752</v>
      </c>
      <c r="C7406" s="48" t="n">
        <v>46162</v>
      </c>
      <c r="D7406" s="47" t="s">
        <v>73</v>
      </c>
      <c r="E7406" s="47" t="s">
        <v>63</v>
      </c>
      <c r="F7406" s="47" t="s">
        <v>2255</v>
      </c>
      <c r="G7406" s="47" t="s">
        <v>97</v>
      </c>
      <c r="H7406" s="47" t="s">
        <v>2232</v>
      </c>
      <c r="I7406" s="47" t="n">
        <v>7</v>
      </c>
    </row>
    <row r="7407" customFormat="false" ht="15" hidden="false" customHeight="false" outlineLevel="0" collapsed="false">
      <c r="A7407" s="47" t="s">
        <v>9648</v>
      </c>
      <c r="B7407" s="47" t="s">
        <v>1754</v>
      </c>
      <c r="C7407" s="48" t="n">
        <v>46162</v>
      </c>
      <c r="D7407" s="47" t="s">
        <v>74</v>
      </c>
      <c r="E7407" s="47" t="s">
        <v>63</v>
      </c>
      <c r="F7407" s="47" t="s">
        <v>2255</v>
      </c>
      <c r="G7407" s="47" t="s">
        <v>97</v>
      </c>
      <c r="H7407" s="47" t="s">
        <v>2232</v>
      </c>
      <c r="I7407" s="47" t="n">
        <v>3</v>
      </c>
    </row>
    <row r="7408" customFormat="false" ht="15" hidden="false" customHeight="false" outlineLevel="0" collapsed="false">
      <c r="A7408" s="47" t="s">
        <v>9649</v>
      </c>
      <c r="B7408" s="47" t="s">
        <v>1754</v>
      </c>
      <c r="C7408" s="48" t="n">
        <v>46162</v>
      </c>
      <c r="D7408" s="47" t="s">
        <v>74</v>
      </c>
      <c r="E7408" s="47" t="s">
        <v>63</v>
      </c>
      <c r="F7408" s="47" t="s">
        <v>2252</v>
      </c>
      <c r="G7408" s="47" t="s">
        <v>97</v>
      </c>
      <c r="H7408" s="47" t="s">
        <v>2232</v>
      </c>
      <c r="I7408" s="47" t="n">
        <v>5</v>
      </c>
    </row>
    <row r="7409" customFormat="false" ht="15" hidden="false" customHeight="false" outlineLevel="0" collapsed="false">
      <c r="A7409" s="47" t="s">
        <v>9650</v>
      </c>
      <c r="B7409" s="47" t="s">
        <v>1754</v>
      </c>
      <c r="C7409" s="48" t="n">
        <v>46162</v>
      </c>
      <c r="D7409" s="47" t="s">
        <v>74</v>
      </c>
      <c r="E7409" s="47" t="s">
        <v>63</v>
      </c>
      <c r="F7409" s="47" t="s">
        <v>2255</v>
      </c>
      <c r="G7409" s="47" t="s">
        <v>97</v>
      </c>
      <c r="H7409" s="47" t="s">
        <v>2232</v>
      </c>
      <c r="I7409" s="47" t="n">
        <v>3</v>
      </c>
    </row>
    <row r="7410" customFormat="false" ht="15" hidden="false" customHeight="false" outlineLevel="0" collapsed="false">
      <c r="A7410" s="47" t="s">
        <v>9651</v>
      </c>
      <c r="B7410" s="47" t="s">
        <v>1754</v>
      </c>
      <c r="C7410" s="48" t="n">
        <v>46162</v>
      </c>
      <c r="D7410" s="47" t="s">
        <v>74</v>
      </c>
      <c r="E7410" s="47" t="s">
        <v>63</v>
      </c>
      <c r="F7410" s="47" t="s">
        <v>2255</v>
      </c>
      <c r="G7410" s="47" t="s">
        <v>97</v>
      </c>
      <c r="H7410" s="47" t="s">
        <v>2232</v>
      </c>
      <c r="I7410" s="47" t="n">
        <v>6</v>
      </c>
    </row>
    <row r="7411" customFormat="false" ht="15" hidden="false" customHeight="false" outlineLevel="0" collapsed="false">
      <c r="A7411" s="47" t="s">
        <v>9652</v>
      </c>
      <c r="B7411" s="47" t="s">
        <v>1755</v>
      </c>
      <c r="C7411" s="48" t="n">
        <v>46162</v>
      </c>
      <c r="D7411" s="47" t="s">
        <v>75</v>
      </c>
      <c r="E7411" s="47" t="s">
        <v>63</v>
      </c>
      <c r="F7411" s="47" t="s">
        <v>2255</v>
      </c>
      <c r="G7411" s="47" t="s">
        <v>93</v>
      </c>
      <c r="H7411" s="47" t="s">
        <v>2253</v>
      </c>
      <c r="I7411" s="47" t="n">
        <v>42</v>
      </c>
    </row>
    <row r="7412" customFormat="false" ht="15" hidden="false" customHeight="false" outlineLevel="0" collapsed="false">
      <c r="A7412" s="47" t="s">
        <v>9653</v>
      </c>
      <c r="B7412" s="47" t="s">
        <v>1755</v>
      </c>
      <c r="C7412" s="48" t="n">
        <v>46162</v>
      </c>
      <c r="D7412" s="47" t="s">
        <v>75</v>
      </c>
      <c r="E7412" s="47" t="s">
        <v>63</v>
      </c>
      <c r="F7412" s="47" t="s">
        <v>2255</v>
      </c>
      <c r="G7412" s="47" t="s">
        <v>93</v>
      </c>
      <c r="H7412" s="47" t="s">
        <v>2253</v>
      </c>
      <c r="I7412" s="47" t="n">
        <v>73</v>
      </c>
    </row>
    <row r="7413" customFormat="false" ht="15" hidden="false" customHeight="false" outlineLevel="0" collapsed="false">
      <c r="A7413" s="47" t="s">
        <v>9654</v>
      </c>
      <c r="B7413" s="47" t="s">
        <v>1755</v>
      </c>
      <c r="C7413" s="48" t="n">
        <v>46162</v>
      </c>
      <c r="D7413" s="47" t="s">
        <v>75</v>
      </c>
      <c r="E7413" s="47" t="s">
        <v>63</v>
      </c>
      <c r="F7413" s="47" t="s">
        <v>2255</v>
      </c>
      <c r="G7413" s="47" t="s">
        <v>95</v>
      </c>
      <c r="H7413" s="47" t="s">
        <v>2245</v>
      </c>
      <c r="I7413" s="47" t="n">
        <v>46</v>
      </c>
    </row>
    <row r="7414" customFormat="false" ht="15" hidden="false" customHeight="false" outlineLevel="0" collapsed="false">
      <c r="A7414" s="47" t="s">
        <v>9655</v>
      </c>
      <c r="B7414" s="47" t="s">
        <v>1755</v>
      </c>
      <c r="C7414" s="48" t="n">
        <v>46162</v>
      </c>
      <c r="D7414" s="47" t="s">
        <v>75</v>
      </c>
      <c r="E7414" s="47" t="s">
        <v>63</v>
      </c>
      <c r="F7414" s="47" t="s">
        <v>2255</v>
      </c>
      <c r="G7414" s="47" t="s">
        <v>97</v>
      </c>
      <c r="H7414" s="47" t="s">
        <v>2232</v>
      </c>
      <c r="I7414" s="47" t="n">
        <v>7</v>
      </c>
    </row>
    <row r="7415" customFormat="false" ht="15" hidden="false" customHeight="false" outlineLevel="0" collapsed="false">
      <c r="A7415" s="47" t="s">
        <v>9656</v>
      </c>
      <c r="B7415" s="47" t="s">
        <v>1755</v>
      </c>
      <c r="C7415" s="48" t="n">
        <v>46162</v>
      </c>
      <c r="D7415" s="47" t="s">
        <v>75</v>
      </c>
      <c r="E7415" s="47" t="s">
        <v>63</v>
      </c>
      <c r="F7415" s="47" t="s">
        <v>2255</v>
      </c>
      <c r="G7415" s="47" t="s">
        <v>97</v>
      </c>
      <c r="H7415" s="47" t="s">
        <v>2232</v>
      </c>
      <c r="I7415" s="47" t="n">
        <v>5</v>
      </c>
    </row>
    <row r="7416" customFormat="false" ht="15" hidden="false" customHeight="false" outlineLevel="0" collapsed="false">
      <c r="A7416" s="47" t="s">
        <v>9657</v>
      </c>
      <c r="B7416" s="47" t="s">
        <v>1755</v>
      </c>
      <c r="C7416" s="48" t="n">
        <v>46162</v>
      </c>
      <c r="D7416" s="47" t="s">
        <v>75</v>
      </c>
      <c r="E7416" s="47" t="s">
        <v>63</v>
      </c>
      <c r="F7416" s="47" t="s">
        <v>2255</v>
      </c>
      <c r="G7416" s="47" t="s">
        <v>97</v>
      </c>
      <c r="H7416" s="47" t="s">
        <v>2232</v>
      </c>
      <c r="I7416" s="47" t="n">
        <v>7</v>
      </c>
    </row>
    <row r="7417" customFormat="false" ht="15" hidden="false" customHeight="false" outlineLevel="0" collapsed="false">
      <c r="A7417" s="47" t="s">
        <v>9658</v>
      </c>
      <c r="B7417" s="47" t="s">
        <v>1755</v>
      </c>
      <c r="C7417" s="48" t="n">
        <v>46162</v>
      </c>
      <c r="D7417" s="47" t="s">
        <v>75</v>
      </c>
      <c r="E7417" s="47" t="s">
        <v>63</v>
      </c>
      <c r="F7417" s="47" t="s">
        <v>2252</v>
      </c>
      <c r="G7417" s="47" t="s">
        <v>97</v>
      </c>
      <c r="H7417" s="47" t="s">
        <v>2232</v>
      </c>
      <c r="I7417" s="47" t="n">
        <v>6</v>
      </c>
    </row>
    <row r="7418" customFormat="false" ht="15" hidden="false" customHeight="false" outlineLevel="0" collapsed="false">
      <c r="A7418" s="47" t="s">
        <v>9659</v>
      </c>
      <c r="B7418" s="47" t="s">
        <v>1755</v>
      </c>
      <c r="C7418" s="48" t="n">
        <v>46162</v>
      </c>
      <c r="D7418" s="47" t="s">
        <v>75</v>
      </c>
      <c r="E7418" s="47" t="s">
        <v>63</v>
      </c>
      <c r="F7418" s="47" t="s">
        <v>2252</v>
      </c>
      <c r="G7418" s="47" t="s">
        <v>97</v>
      </c>
      <c r="H7418" s="47" t="s">
        <v>2232</v>
      </c>
      <c r="I7418" s="47" t="n">
        <v>7</v>
      </c>
    </row>
    <row r="7419" customFormat="false" ht="15" hidden="false" customHeight="false" outlineLevel="0" collapsed="false">
      <c r="A7419" s="47" t="s">
        <v>9660</v>
      </c>
      <c r="B7419" s="47" t="s">
        <v>1756</v>
      </c>
      <c r="C7419" s="48" t="n">
        <v>46162</v>
      </c>
      <c r="D7419" s="47" t="s">
        <v>73</v>
      </c>
      <c r="E7419" s="47" t="s">
        <v>64</v>
      </c>
      <c r="F7419" s="47" t="s">
        <v>2278</v>
      </c>
      <c r="G7419" s="47" t="s">
        <v>93</v>
      </c>
      <c r="H7419" s="47" t="s">
        <v>2253</v>
      </c>
      <c r="I7419" s="47" t="n">
        <v>9</v>
      </c>
    </row>
    <row r="7420" customFormat="false" ht="15" hidden="false" customHeight="false" outlineLevel="0" collapsed="false">
      <c r="A7420" s="47" t="s">
        <v>9661</v>
      </c>
      <c r="B7420" s="47" t="s">
        <v>1756</v>
      </c>
      <c r="C7420" s="48" t="n">
        <v>46162</v>
      </c>
      <c r="D7420" s="47" t="s">
        <v>73</v>
      </c>
      <c r="E7420" s="47" t="s">
        <v>64</v>
      </c>
      <c r="F7420" s="47" t="s">
        <v>2280</v>
      </c>
      <c r="G7420" s="47" t="s">
        <v>97</v>
      </c>
      <c r="H7420" s="47" t="s">
        <v>2232</v>
      </c>
      <c r="I7420" s="47" t="n">
        <v>6</v>
      </c>
    </row>
    <row r="7421" customFormat="false" ht="15" hidden="false" customHeight="false" outlineLevel="0" collapsed="false">
      <c r="A7421" s="47" t="s">
        <v>9662</v>
      </c>
      <c r="B7421" s="47" t="s">
        <v>1756</v>
      </c>
      <c r="C7421" s="48" t="n">
        <v>46162</v>
      </c>
      <c r="D7421" s="47" t="s">
        <v>73</v>
      </c>
      <c r="E7421" s="47" t="s">
        <v>64</v>
      </c>
      <c r="F7421" s="47" t="s">
        <v>2280</v>
      </c>
      <c r="G7421" s="47" t="s">
        <v>97</v>
      </c>
      <c r="H7421" s="47" t="s">
        <v>2232</v>
      </c>
      <c r="I7421" s="47" t="n">
        <v>2</v>
      </c>
    </row>
    <row r="7422" customFormat="false" ht="15" hidden="false" customHeight="false" outlineLevel="0" collapsed="false">
      <c r="A7422" s="47" t="s">
        <v>9663</v>
      </c>
      <c r="B7422" s="47" t="s">
        <v>1756</v>
      </c>
      <c r="C7422" s="48" t="n">
        <v>46162</v>
      </c>
      <c r="D7422" s="47" t="s">
        <v>73</v>
      </c>
      <c r="E7422" s="47" t="s">
        <v>64</v>
      </c>
      <c r="F7422" s="47" t="s">
        <v>2278</v>
      </c>
      <c r="G7422" s="47" t="s">
        <v>97</v>
      </c>
      <c r="H7422" s="47" t="s">
        <v>2232</v>
      </c>
      <c r="I7422" s="47" t="n">
        <v>7</v>
      </c>
    </row>
    <row r="7423" customFormat="false" ht="15" hidden="false" customHeight="false" outlineLevel="0" collapsed="false">
      <c r="A7423" s="47" t="s">
        <v>9664</v>
      </c>
      <c r="B7423" s="47" t="s">
        <v>1756</v>
      </c>
      <c r="C7423" s="48" t="n">
        <v>46162</v>
      </c>
      <c r="D7423" s="47" t="s">
        <v>73</v>
      </c>
      <c r="E7423" s="47" t="s">
        <v>64</v>
      </c>
      <c r="F7423" s="47" t="s">
        <v>2278</v>
      </c>
      <c r="G7423" s="47" t="s">
        <v>97</v>
      </c>
      <c r="H7423" s="47" t="s">
        <v>2232</v>
      </c>
      <c r="I7423" s="47" t="n">
        <v>3</v>
      </c>
    </row>
    <row r="7424" customFormat="false" ht="15" hidden="false" customHeight="false" outlineLevel="0" collapsed="false">
      <c r="A7424" s="47" t="s">
        <v>9665</v>
      </c>
      <c r="B7424" s="47" t="s">
        <v>1757</v>
      </c>
      <c r="C7424" s="48" t="n">
        <v>46162</v>
      </c>
      <c r="D7424" s="47" t="s">
        <v>74</v>
      </c>
      <c r="E7424" s="47" t="s">
        <v>64</v>
      </c>
      <c r="F7424" s="47" t="s">
        <v>2278</v>
      </c>
      <c r="G7424" s="47" t="s">
        <v>93</v>
      </c>
      <c r="H7424" s="47" t="s">
        <v>2253</v>
      </c>
      <c r="I7424" s="47" t="n">
        <v>43</v>
      </c>
    </row>
    <row r="7425" customFormat="false" ht="15" hidden="false" customHeight="false" outlineLevel="0" collapsed="false">
      <c r="A7425" s="47" t="s">
        <v>9666</v>
      </c>
      <c r="B7425" s="47" t="s">
        <v>1757</v>
      </c>
      <c r="C7425" s="48" t="n">
        <v>46162</v>
      </c>
      <c r="D7425" s="47" t="s">
        <v>74</v>
      </c>
      <c r="E7425" s="47" t="s">
        <v>64</v>
      </c>
      <c r="F7425" s="47" t="s">
        <v>2278</v>
      </c>
      <c r="G7425" s="47" t="s">
        <v>95</v>
      </c>
      <c r="H7425" s="47" t="s">
        <v>2245</v>
      </c>
      <c r="I7425" s="47" t="n">
        <v>13</v>
      </c>
    </row>
    <row r="7426" customFormat="false" ht="15" hidden="false" customHeight="false" outlineLevel="0" collapsed="false">
      <c r="A7426" s="47" t="s">
        <v>9667</v>
      </c>
      <c r="B7426" s="47" t="s">
        <v>1757</v>
      </c>
      <c r="C7426" s="48" t="n">
        <v>46162</v>
      </c>
      <c r="D7426" s="47" t="s">
        <v>74</v>
      </c>
      <c r="E7426" s="47" t="s">
        <v>64</v>
      </c>
      <c r="F7426" s="47" t="s">
        <v>2280</v>
      </c>
      <c r="G7426" s="47" t="s">
        <v>97</v>
      </c>
      <c r="H7426" s="47" t="s">
        <v>2232</v>
      </c>
      <c r="I7426" s="47" t="n">
        <v>2</v>
      </c>
    </row>
    <row r="7427" customFormat="false" ht="15" hidden="false" customHeight="false" outlineLevel="0" collapsed="false">
      <c r="A7427" s="47" t="s">
        <v>9668</v>
      </c>
      <c r="B7427" s="47" t="s">
        <v>1757</v>
      </c>
      <c r="C7427" s="48" t="n">
        <v>46162</v>
      </c>
      <c r="D7427" s="47" t="s">
        <v>74</v>
      </c>
      <c r="E7427" s="47" t="s">
        <v>64</v>
      </c>
      <c r="F7427" s="47" t="s">
        <v>2278</v>
      </c>
      <c r="G7427" s="47" t="s">
        <v>97</v>
      </c>
      <c r="H7427" s="47" t="s">
        <v>2232</v>
      </c>
      <c r="I7427" s="47" t="n">
        <v>2</v>
      </c>
    </row>
    <row r="7428" customFormat="false" ht="15" hidden="false" customHeight="false" outlineLevel="0" collapsed="false">
      <c r="A7428" s="47" t="s">
        <v>9669</v>
      </c>
      <c r="B7428" s="47" t="s">
        <v>1757</v>
      </c>
      <c r="C7428" s="48" t="n">
        <v>46162</v>
      </c>
      <c r="D7428" s="47" t="s">
        <v>74</v>
      </c>
      <c r="E7428" s="47" t="s">
        <v>64</v>
      </c>
      <c r="F7428" s="47" t="s">
        <v>2278</v>
      </c>
      <c r="G7428" s="47" t="s">
        <v>97</v>
      </c>
      <c r="H7428" s="47" t="s">
        <v>2232</v>
      </c>
      <c r="I7428" s="47" t="n">
        <v>4</v>
      </c>
    </row>
    <row r="7429" customFormat="false" ht="15" hidden="false" customHeight="false" outlineLevel="0" collapsed="false">
      <c r="A7429" s="47" t="s">
        <v>9670</v>
      </c>
      <c r="B7429" s="47" t="s">
        <v>1757</v>
      </c>
      <c r="C7429" s="48" t="n">
        <v>46162</v>
      </c>
      <c r="D7429" s="47" t="s">
        <v>74</v>
      </c>
      <c r="E7429" s="47" t="s">
        <v>64</v>
      </c>
      <c r="F7429" s="47" t="s">
        <v>2278</v>
      </c>
      <c r="G7429" s="47" t="s">
        <v>97</v>
      </c>
      <c r="H7429" s="47" t="s">
        <v>2232</v>
      </c>
      <c r="I7429" s="47" t="n">
        <v>4</v>
      </c>
    </row>
    <row r="7430" customFormat="false" ht="15" hidden="false" customHeight="false" outlineLevel="0" collapsed="false">
      <c r="A7430" s="47" t="s">
        <v>9671</v>
      </c>
      <c r="B7430" s="47" t="s">
        <v>1758</v>
      </c>
      <c r="C7430" s="48" t="n">
        <v>46162</v>
      </c>
      <c r="D7430" s="47" t="s">
        <v>73</v>
      </c>
      <c r="E7430" s="47" t="s">
        <v>65</v>
      </c>
      <c r="F7430" s="47" t="s">
        <v>2289</v>
      </c>
      <c r="G7430" s="47" t="s">
        <v>97</v>
      </c>
      <c r="H7430" s="47" t="s">
        <v>2232</v>
      </c>
      <c r="I7430" s="47" t="n">
        <v>3</v>
      </c>
    </row>
    <row r="7431" customFormat="false" ht="15" hidden="false" customHeight="false" outlineLevel="0" collapsed="false">
      <c r="A7431" s="47" t="s">
        <v>9672</v>
      </c>
      <c r="B7431" s="47" t="s">
        <v>1758</v>
      </c>
      <c r="C7431" s="48" t="n">
        <v>46162</v>
      </c>
      <c r="D7431" s="47" t="s">
        <v>73</v>
      </c>
      <c r="E7431" s="47" t="s">
        <v>65</v>
      </c>
      <c r="F7431" s="47" t="s">
        <v>2289</v>
      </c>
      <c r="G7431" s="47" t="s">
        <v>97</v>
      </c>
      <c r="H7431" s="47" t="s">
        <v>2232</v>
      </c>
      <c r="I7431" s="47" t="n">
        <v>6</v>
      </c>
    </row>
    <row r="7432" customFormat="false" ht="15" hidden="false" customHeight="false" outlineLevel="0" collapsed="false">
      <c r="A7432" s="47" t="s">
        <v>9673</v>
      </c>
      <c r="B7432" s="47" t="s">
        <v>1758</v>
      </c>
      <c r="C7432" s="48" t="n">
        <v>46162</v>
      </c>
      <c r="D7432" s="47" t="s">
        <v>73</v>
      </c>
      <c r="E7432" s="47" t="s">
        <v>65</v>
      </c>
      <c r="F7432" s="47" t="s">
        <v>2284</v>
      </c>
      <c r="G7432" s="47" t="s">
        <v>97</v>
      </c>
      <c r="H7432" s="47" t="s">
        <v>2232</v>
      </c>
      <c r="I7432" s="47" t="n">
        <v>3</v>
      </c>
    </row>
    <row r="7433" customFormat="false" ht="15" hidden="false" customHeight="false" outlineLevel="0" collapsed="false">
      <c r="A7433" s="47" t="s">
        <v>9674</v>
      </c>
      <c r="B7433" s="47" t="s">
        <v>1758</v>
      </c>
      <c r="C7433" s="48" t="n">
        <v>46162</v>
      </c>
      <c r="D7433" s="47" t="s">
        <v>73</v>
      </c>
      <c r="E7433" s="47" t="s">
        <v>65</v>
      </c>
      <c r="F7433" s="47" t="s">
        <v>2289</v>
      </c>
      <c r="G7433" s="47" t="s">
        <v>97</v>
      </c>
      <c r="H7433" s="47" t="s">
        <v>2232</v>
      </c>
      <c r="I7433" s="47" t="n">
        <v>5</v>
      </c>
    </row>
    <row r="7434" customFormat="false" ht="15" hidden="false" customHeight="false" outlineLevel="0" collapsed="false">
      <c r="A7434" s="47" t="s">
        <v>9675</v>
      </c>
      <c r="B7434" s="47" t="s">
        <v>1758</v>
      </c>
      <c r="C7434" s="48" t="n">
        <v>46162</v>
      </c>
      <c r="D7434" s="47" t="s">
        <v>73</v>
      </c>
      <c r="E7434" s="47" t="s">
        <v>65</v>
      </c>
      <c r="F7434" s="47" t="s">
        <v>2284</v>
      </c>
      <c r="G7434" s="47" t="s">
        <v>97</v>
      </c>
      <c r="H7434" s="47" t="s">
        <v>2232</v>
      </c>
      <c r="I7434" s="47" t="n">
        <v>4</v>
      </c>
    </row>
    <row r="7435" customFormat="false" ht="15" hidden="false" customHeight="false" outlineLevel="0" collapsed="false">
      <c r="A7435" s="47" t="s">
        <v>9676</v>
      </c>
      <c r="B7435" s="47" t="s">
        <v>1758</v>
      </c>
      <c r="C7435" s="48" t="n">
        <v>46162</v>
      </c>
      <c r="D7435" s="47" t="s">
        <v>73</v>
      </c>
      <c r="E7435" s="47" t="s">
        <v>65</v>
      </c>
      <c r="F7435" s="47" t="s">
        <v>2289</v>
      </c>
      <c r="G7435" s="47" t="s">
        <v>97</v>
      </c>
      <c r="H7435" s="47" t="s">
        <v>2232</v>
      </c>
      <c r="I7435" s="47" t="n">
        <v>2</v>
      </c>
    </row>
    <row r="7436" customFormat="false" ht="15" hidden="false" customHeight="false" outlineLevel="0" collapsed="false">
      <c r="A7436" s="47" t="s">
        <v>9677</v>
      </c>
      <c r="B7436" s="47" t="s">
        <v>1758</v>
      </c>
      <c r="C7436" s="48" t="n">
        <v>46162</v>
      </c>
      <c r="D7436" s="47" t="s">
        <v>73</v>
      </c>
      <c r="E7436" s="47" t="s">
        <v>65</v>
      </c>
      <c r="F7436" s="47" t="s">
        <v>2284</v>
      </c>
      <c r="G7436" s="47" t="s">
        <v>97</v>
      </c>
      <c r="H7436" s="47" t="s">
        <v>2232</v>
      </c>
      <c r="I7436" s="47" t="n">
        <v>4</v>
      </c>
    </row>
    <row r="7437" customFormat="false" ht="15" hidden="false" customHeight="false" outlineLevel="0" collapsed="false">
      <c r="A7437" s="47" t="s">
        <v>9678</v>
      </c>
      <c r="B7437" s="47" t="s">
        <v>1758</v>
      </c>
      <c r="C7437" s="48" t="n">
        <v>46162</v>
      </c>
      <c r="D7437" s="47" t="s">
        <v>73</v>
      </c>
      <c r="E7437" s="47" t="s">
        <v>65</v>
      </c>
      <c r="F7437" s="47" t="s">
        <v>2284</v>
      </c>
      <c r="G7437" s="47" t="s">
        <v>97</v>
      </c>
      <c r="H7437" s="47" t="s">
        <v>2232</v>
      </c>
      <c r="I7437" s="47" t="n">
        <v>4</v>
      </c>
    </row>
    <row r="7438" customFormat="false" ht="15" hidden="false" customHeight="false" outlineLevel="0" collapsed="false">
      <c r="A7438" s="47" t="s">
        <v>9679</v>
      </c>
      <c r="B7438" s="47" t="s">
        <v>1758</v>
      </c>
      <c r="C7438" s="48" t="n">
        <v>46162</v>
      </c>
      <c r="D7438" s="47" t="s">
        <v>73</v>
      </c>
      <c r="E7438" s="47" t="s">
        <v>65</v>
      </c>
      <c r="F7438" s="47" t="s">
        <v>2289</v>
      </c>
      <c r="G7438" s="47" t="s">
        <v>97</v>
      </c>
      <c r="H7438" s="47" t="s">
        <v>2232</v>
      </c>
      <c r="I7438" s="47" t="n">
        <v>3</v>
      </c>
    </row>
    <row r="7439" customFormat="false" ht="15" hidden="false" customHeight="false" outlineLevel="0" collapsed="false">
      <c r="A7439" s="47" t="s">
        <v>9680</v>
      </c>
      <c r="B7439" s="47" t="s">
        <v>1758</v>
      </c>
      <c r="C7439" s="48" t="n">
        <v>46162</v>
      </c>
      <c r="D7439" s="47" t="s">
        <v>73</v>
      </c>
      <c r="E7439" s="47" t="s">
        <v>65</v>
      </c>
      <c r="F7439" s="47" t="s">
        <v>2284</v>
      </c>
      <c r="G7439" s="47" t="s">
        <v>97</v>
      </c>
      <c r="H7439" s="47" t="s">
        <v>2232</v>
      </c>
      <c r="I7439" s="47" t="n">
        <v>3</v>
      </c>
    </row>
    <row r="7440" customFormat="false" ht="15" hidden="false" customHeight="false" outlineLevel="0" collapsed="false">
      <c r="A7440" s="47" t="s">
        <v>9681</v>
      </c>
      <c r="B7440" s="47" t="s">
        <v>1759</v>
      </c>
      <c r="C7440" s="48" t="n">
        <v>46162</v>
      </c>
      <c r="D7440" s="47" t="s">
        <v>74</v>
      </c>
      <c r="E7440" s="47" t="s">
        <v>65</v>
      </c>
      <c r="F7440" s="47" t="s">
        <v>2289</v>
      </c>
      <c r="G7440" s="47" t="s">
        <v>93</v>
      </c>
      <c r="H7440" s="47" t="s">
        <v>2253</v>
      </c>
      <c r="I7440" s="47" t="n">
        <v>23</v>
      </c>
    </row>
    <row r="7441" customFormat="false" ht="15" hidden="false" customHeight="false" outlineLevel="0" collapsed="false">
      <c r="A7441" s="47" t="s">
        <v>9682</v>
      </c>
      <c r="B7441" s="47" t="s">
        <v>1759</v>
      </c>
      <c r="C7441" s="48" t="n">
        <v>46162</v>
      </c>
      <c r="D7441" s="47" t="s">
        <v>74</v>
      </c>
      <c r="E7441" s="47" t="s">
        <v>65</v>
      </c>
      <c r="F7441" s="47" t="s">
        <v>2284</v>
      </c>
      <c r="G7441" s="47" t="s">
        <v>97</v>
      </c>
      <c r="H7441" s="47" t="s">
        <v>2232</v>
      </c>
      <c r="I7441" s="47" t="n">
        <v>2</v>
      </c>
    </row>
    <row r="7442" customFormat="false" ht="15" hidden="false" customHeight="false" outlineLevel="0" collapsed="false">
      <c r="A7442" s="47" t="s">
        <v>9683</v>
      </c>
      <c r="B7442" s="47" t="s">
        <v>1759</v>
      </c>
      <c r="C7442" s="48" t="n">
        <v>46162</v>
      </c>
      <c r="D7442" s="47" t="s">
        <v>74</v>
      </c>
      <c r="E7442" s="47" t="s">
        <v>65</v>
      </c>
      <c r="F7442" s="47" t="s">
        <v>2289</v>
      </c>
      <c r="G7442" s="47" t="s">
        <v>97</v>
      </c>
      <c r="H7442" s="47" t="s">
        <v>2232</v>
      </c>
      <c r="I7442" s="47" t="n">
        <v>2</v>
      </c>
    </row>
    <row r="7443" customFormat="false" ht="15" hidden="false" customHeight="false" outlineLevel="0" collapsed="false">
      <c r="A7443" s="47" t="s">
        <v>9684</v>
      </c>
      <c r="B7443" s="47" t="s">
        <v>1760</v>
      </c>
      <c r="C7443" s="48" t="n">
        <v>46162</v>
      </c>
      <c r="D7443" s="47" t="s">
        <v>75</v>
      </c>
      <c r="E7443" s="47" t="s">
        <v>65</v>
      </c>
      <c r="F7443" s="47" t="s">
        <v>2289</v>
      </c>
      <c r="G7443" s="47" t="s">
        <v>93</v>
      </c>
      <c r="H7443" s="47" t="s">
        <v>2253</v>
      </c>
      <c r="I7443" s="47" t="n">
        <v>16</v>
      </c>
    </row>
    <row r="7444" customFormat="false" ht="15" hidden="false" customHeight="false" outlineLevel="0" collapsed="false">
      <c r="A7444" s="47" t="s">
        <v>9685</v>
      </c>
      <c r="B7444" s="47" t="s">
        <v>1760</v>
      </c>
      <c r="C7444" s="48" t="n">
        <v>46162</v>
      </c>
      <c r="D7444" s="47" t="s">
        <v>75</v>
      </c>
      <c r="E7444" s="47" t="s">
        <v>65</v>
      </c>
      <c r="F7444" s="47" t="s">
        <v>2284</v>
      </c>
      <c r="G7444" s="47" t="s">
        <v>94</v>
      </c>
      <c r="H7444" s="47" t="s">
        <v>2229</v>
      </c>
      <c r="I7444" s="47" t="n">
        <v>50</v>
      </c>
    </row>
    <row r="7445" customFormat="false" ht="15" hidden="false" customHeight="false" outlineLevel="0" collapsed="false">
      <c r="A7445" s="47" t="s">
        <v>9686</v>
      </c>
      <c r="B7445" s="47" t="s">
        <v>1760</v>
      </c>
      <c r="C7445" s="48" t="n">
        <v>46162</v>
      </c>
      <c r="D7445" s="47" t="s">
        <v>75</v>
      </c>
      <c r="E7445" s="47" t="s">
        <v>65</v>
      </c>
      <c r="F7445" s="47" t="s">
        <v>2284</v>
      </c>
      <c r="G7445" s="47" t="s">
        <v>97</v>
      </c>
      <c r="H7445" s="47" t="s">
        <v>2232</v>
      </c>
      <c r="I7445" s="47" t="n">
        <v>6</v>
      </c>
    </row>
    <row r="7446" customFormat="false" ht="15" hidden="false" customHeight="false" outlineLevel="0" collapsed="false">
      <c r="A7446" s="47" t="s">
        <v>9687</v>
      </c>
      <c r="B7446" s="47" t="s">
        <v>1760</v>
      </c>
      <c r="C7446" s="48" t="n">
        <v>46162</v>
      </c>
      <c r="D7446" s="47" t="s">
        <v>75</v>
      </c>
      <c r="E7446" s="47" t="s">
        <v>65</v>
      </c>
      <c r="F7446" s="47" t="s">
        <v>2284</v>
      </c>
      <c r="G7446" s="47" t="s">
        <v>97</v>
      </c>
      <c r="H7446" s="47" t="s">
        <v>2232</v>
      </c>
      <c r="I7446" s="47" t="n">
        <v>6</v>
      </c>
    </row>
    <row r="7447" customFormat="false" ht="15" hidden="false" customHeight="false" outlineLevel="0" collapsed="false">
      <c r="A7447" s="47" t="s">
        <v>9688</v>
      </c>
      <c r="B7447" s="47" t="s">
        <v>1760</v>
      </c>
      <c r="C7447" s="48" t="n">
        <v>46162</v>
      </c>
      <c r="D7447" s="47" t="s">
        <v>75</v>
      </c>
      <c r="E7447" s="47" t="s">
        <v>65</v>
      </c>
      <c r="F7447" s="47" t="s">
        <v>2284</v>
      </c>
      <c r="G7447" s="47" t="s">
        <v>97</v>
      </c>
      <c r="H7447" s="47" t="s">
        <v>2232</v>
      </c>
      <c r="I7447" s="47" t="n">
        <v>2</v>
      </c>
    </row>
    <row r="7448" customFormat="false" ht="15" hidden="false" customHeight="false" outlineLevel="0" collapsed="false">
      <c r="A7448" s="47" t="s">
        <v>9689</v>
      </c>
      <c r="B7448" s="47" t="s">
        <v>1760</v>
      </c>
      <c r="C7448" s="48" t="n">
        <v>46162</v>
      </c>
      <c r="D7448" s="47" t="s">
        <v>75</v>
      </c>
      <c r="E7448" s="47" t="s">
        <v>65</v>
      </c>
      <c r="F7448" s="47" t="s">
        <v>2289</v>
      </c>
      <c r="G7448" s="47" t="s">
        <v>97</v>
      </c>
      <c r="H7448" s="47" t="s">
        <v>2232</v>
      </c>
      <c r="I7448" s="47" t="n">
        <v>2</v>
      </c>
    </row>
    <row r="7449" customFormat="false" ht="15" hidden="false" customHeight="false" outlineLevel="0" collapsed="false">
      <c r="A7449" s="47" t="s">
        <v>9690</v>
      </c>
      <c r="B7449" s="47" t="s">
        <v>1760</v>
      </c>
      <c r="C7449" s="48" t="n">
        <v>46162</v>
      </c>
      <c r="D7449" s="47" t="s">
        <v>75</v>
      </c>
      <c r="E7449" s="47" t="s">
        <v>65</v>
      </c>
      <c r="F7449" s="47" t="s">
        <v>2284</v>
      </c>
      <c r="G7449" s="47" t="s">
        <v>97</v>
      </c>
      <c r="H7449" s="47" t="s">
        <v>2232</v>
      </c>
      <c r="I7449" s="47" t="n">
        <v>5</v>
      </c>
    </row>
    <row r="7450" customFormat="false" ht="15" hidden="false" customHeight="false" outlineLevel="0" collapsed="false">
      <c r="A7450" s="47" t="s">
        <v>9691</v>
      </c>
      <c r="B7450" s="47" t="s">
        <v>1760</v>
      </c>
      <c r="C7450" s="48" t="n">
        <v>46162</v>
      </c>
      <c r="D7450" s="47" t="s">
        <v>75</v>
      </c>
      <c r="E7450" s="47" t="s">
        <v>65</v>
      </c>
      <c r="F7450" s="47" t="s">
        <v>2289</v>
      </c>
      <c r="G7450" s="47" t="s">
        <v>97</v>
      </c>
      <c r="H7450" s="47" t="s">
        <v>2232</v>
      </c>
      <c r="I7450" s="47" t="n">
        <v>4</v>
      </c>
    </row>
    <row r="7451" customFormat="false" ht="15" hidden="false" customHeight="false" outlineLevel="0" collapsed="false">
      <c r="A7451" s="47" t="s">
        <v>9692</v>
      </c>
      <c r="B7451" s="47" t="s">
        <v>1760</v>
      </c>
      <c r="C7451" s="48" t="n">
        <v>46162</v>
      </c>
      <c r="D7451" s="47" t="s">
        <v>75</v>
      </c>
      <c r="E7451" s="47" t="s">
        <v>65</v>
      </c>
      <c r="F7451" s="47" t="s">
        <v>2284</v>
      </c>
      <c r="G7451" s="47" t="s">
        <v>97</v>
      </c>
      <c r="H7451" s="47" t="s">
        <v>2232</v>
      </c>
      <c r="I7451" s="47" t="n">
        <v>5</v>
      </c>
    </row>
    <row r="7452" customFormat="false" ht="15" hidden="false" customHeight="false" outlineLevel="0" collapsed="false">
      <c r="A7452" s="47" t="s">
        <v>9693</v>
      </c>
      <c r="B7452" s="47" t="s">
        <v>1762</v>
      </c>
      <c r="C7452" s="48" t="n">
        <v>46163</v>
      </c>
      <c r="D7452" s="47" t="s">
        <v>73</v>
      </c>
      <c r="E7452" s="47" t="s">
        <v>62</v>
      </c>
      <c r="F7452" s="47" t="s">
        <v>2228</v>
      </c>
      <c r="G7452" s="47" t="s">
        <v>95</v>
      </c>
      <c r="H7452" s="47" t="s">
        <v>2245</v>
      </c>
      <c r="I7452" s="47" t="n">
        <v>65</v>
      </c>
    </row>
    <row r="7453" customFormat="false" ht="15" hidden="false" customHeight="false" outlineLevel="0" collapsed="false">
      <c r="A7453" s="47" t="s">
        <v>9694</v>
      </c>
      <c r="B7453" s="47" t="s">
        <v>1762</v>
      </c>
      <c r="C7453" s="48" t="n">
        <v>46163</v>
      </c>
      <c r="D7453" s="47" t="s">
        <v>73</v>
      </c>
      <c r="E7453" s="47" t="s">
        <v>62</v>
      </c>
      <c r="F7453" s="47" t="s">
        <v>2228</v>
      </c>
      <c r="G7453" s="47" t="s">
        <v>97</v>
      </c>
      <c r="H7453" s="47" t="s">
        <v>2232</v>
      </c>
      <c r="I7453" s="47" t="n">
        <v>6</v>
      </c>
    </row>
    <row r="7454" customFormat="false" ht="15" hidden="false" customHeight="false" outlineLevel="0" collapsed="false">
      <c r="A7454" s="47" t="s">
        <v>9695</v>
      </c>
      <c r="B7454" s="47" t="s">
        <v>1762</v>
      </c>
      <c r="C7454" s="48" t="n">
        <v>46163</v>
      </c>
      <c r="D7454" s="47" t="s">
        <v>73</v>
      </c>
      <c r="E7454" s="47" t="s">
        <v>62</v>
      </c>
      <c r="F7454" s="47" t="s">
        <v>2228</v>
      </c>
      <c r="G7454" s="47" t="s">
        <v>97</v>
      </c>
      <c r="H7454" s="47" t="s">
        <v>2232</v>
      </c>
      <c r="I7454" s="47" t="n">
        <v>4</v>
      </c>
    </row>
    <row r="7455" customFormat="false" ht="15" hidden="false" customHeight="false" outlineLevel="0" collapsed="false">
      <c r="A7455" s="47" t="s">
        <v>9696</v>
      </c>
      <c r="B7455" s="47" t="s">
        <v>1762</v>
      </c>
      <c r="C7455" s="48" t="n">
        <v>46163</v>
      </c>
      <c r="D7455" s="47" t="s">
        <v>73</v>
      </c>
      <c r="E7455" s="47" t="s">
        <v>62</v>
      </c>
      <c r="F7455" s="47" t="s">
        <v>2228</v>
      </c>
      <c r="G7455" s="47" t="s">
        <v>97</v>
      </c>
      <c r="H7455" s="47" t="s">
        <v>2232</v>
      </c>
      <c r="I7455" s="47" t="n">
        <v>4</v>
      </c>
    </row>
    <row r="7456" customFormat="false" ht="15" hidden="false" customHeight="false" outlineLevel="0" collapsed="false">
      <c r="A7456" s="47" t="s">
        <v>9697</v>
      </c>
      <c r="B7456" s="47" t="s">
        <v>1762</v>
      </c>
      <c r="C7456" s="48" t="n">
        <v>46163</v>
      </c>
      <c r="D7456" s="47" t="s">
        <v>73</v>
      </c>
      <c r="E7456" s="47" t="s">
        <v>62</v>
      </c>
      <c r="F7456" s="47" t="s">
        <v>2228</v>
      </c>
      <c r="G7456" s="47" t="s">
        <v>97</v>
      </c>
      <c r="H7456" s="47" t="s">
        <v>2232</v>
      </c>
      <c r="I7456" s="47" t="n">
        <v>5</v>
      </c>
    </row>
    <row r="7457" customFormat="false" ht="15" hidden="false" customHeight="false" outlineLevel="0" collapsed="false">
      <c r="A7457" s="47" t="s">
        <v>9698</v>
      </c>
      <c r="B7457" s="47" t="s">
        <v>1764</v>
      </c>
      <c r="C7457" s="48" t="n">
        <v>46163</v>
      </c>
      <c r="D7457" s="47" t="s">
        <v>74</v>
      </c>
      <c r="E7457" s="47" t="s">
        <v>62</v>
      </c>
      <c r="F7457" s="47" t="s">
        <v>2231</v>
      </c>
      <c r="G7457" s="47" t="s">
        <v>93</v>
      </c>
      <c r="H7457" s="47" t="s">
        <v>2253</v>
      </c>
      <c r="I7457" s="47" t="n">
        <v>43</v>
      </c>
    </row>
    <row r="7458" customFormat="false" ht="15" hidden="false" customHeight="false" outlineLevel="0" collapsed="false">
      <c r="A7458" s="47" t="s">
        <v>9699</v>
      </c>
      <c r="B7458" s="47" t="s">
        <v>1764</v>
      </c>
      <c r="C7458" s="48" t="n">
        <v>46163</v>
      </c>
      <c r="D7458" s="47" t="s">
        <v>74</v>
      </c>
      <c r="E7458" s="47" t="s">
        <v>62</v>
      </c>
      <c r="F7458" s="47" t="s">
        <v>2228</v>
      </c>
      <c r="G7458" s="47" t="s">
        <v>93</v>
      </c>
      <c r="H7458" s="47" t="s">
        <v>2253</v>
      </c>
      <c r="I7458" s="47" t="n">
        <v>12</v>
      </c>
    </row>
    <row r="7459" customFormat="false" ht="15" hidden="false" customHeight="false" outlineLevel="0" collapsed="false">
      <c r="A7459" s="47" t="s">
        <v>9700</v>
      </c>
      <c r="B7459" s="47" t="s">
        <v>1764</v>
      </c>
      <c r="C7459" s="48" t="n">
        <v>46163</v>
      </c>
      <c r="D7459" s="47" t="s">
        <v>74</v>
      </c>
      <c r="E7459" s="47" t="s">
        <v>62</v>
      </c>
      <c r="F7459" s="47" t="s">
        <v>2231</v>
      </c>
      <c r="G7459" s="47" t="s">
        <v>97</v>
      </c>
      <c r="H7459" s="47" t="s">
        <v>2232</v>
      </c>
      <c r="I7459" s="47" t="n">
        <v>6</v>
      </c>
    </row>
    <row r="7460" customFormat="false" ht="15" hidden="false" customHeight="false" outlineLevel="0" collapsed="false">
      <c r="A7460" s="47" t="s">
        <v>9701</v>
      </c>
      <c r="B7460" s="47" t="s">
        <v>1764</v>
      </c>
      <c r="C7460" s="48" t="n">
        <v>46163</v>
      </c>
      <c r="D7460" s="47" t="s">
        <v>74</v>
      </c>
      <c r="E7460" s="47" t="s">
        <v>62</v>
      </c>
      <c r="F7460" s="47" t="s">
        <v>2228</v>
      </c>
      <c r="G7460" s="47" t="s">
        <v>97</v>
      </c>
      <c r="H7460" s="47" t="s">
        <v>2232</v>
      </c>
      <c r="I7460" s="47" t="n">
        <v>3</v>
      </c>
    </row>
    <row r="7461" customFormat="false" ht="15" hidden="false" customHeight="false" outlineLevel="0" collapsed="false">
      <c r="A7461" s="47" t="s">
        <v>9702</v>
      </c>
      <c r="B7461" s="47" t="s">
        <v>1764</v>
      </c>
      <c r="C7461" s="48" t="n">
        <v>46163</v>
      </c>
      <c r="D7461" s="47" t="s">
        <v>74</v>
      </c>
      <c r="E7461" s="47" t="s">
        <v>62</v>
      </c>
      <c r="F7461" s="47" t="s">
        <v>2231</v>
      </c>
      <c r="G7461" s="47" t="s">
        <v>97</v>
      </c>
      <c r="H7461" s="47" t="s">
        <v>2232</v>
      </c>
      <c r="I7461" s="47" t="n">
        <v>3</v>
      </c>
    </row>
    <row r="7462" customFormat="false" ht="15" hidden="false" customHeight="false" outlineLevel="0" collapsed="false">
      <c r="A7462" s="47" t="s">
        <v>9703</v>
      </c>
      <c r="B7462" s="47" t="s">
        <v>1764</v>
      </c>
      <c r="C7462" s="48" t="n">
        <v>46163</v>
      </c>
      <c r="D7462" s="47" t="s">
        <v>74</v>
      </c>
      <c r="E7462" s="47" t="s">
        <v>62</v>
      </c>
      <c r="F7462" s="47" t="s">
        <v>2228</v>
      </c>
      <c r="G7462" s="47" t="s">
        <v>97</v>
      </c>
      <c r="H7462" s="47" t="s">
        <v>2232</v>
      </c>
      <c r="I7462" s="47" t="n">
        <v>2</v>
      </c>
    </row>
    <row r="7463" customFormat="false" ht="15" hidden="false" customHeight="false" outlineLevel="0" collapsed="false">
      <c r="A7463" s="47" t="s">
        <v>9704</v>
      </c>
      <c r="B7463" s="47" t="s">
        <v>1764</v>
      </c>
      <c r="C7463" s="48" t="n">
        <v>46163</v>
      </c>
      <c r="D7463" s="47" t="s">
        <v>74</v>
      </c>
      <c r="E7463" s="47" t="s">
        <v>62</v>
      </c>
      <c r="F7463" s="47" t="s">
        <v>2228</v>
      </c>
      <c r="G7463" s="47" t="s">
        <v>97</v>
      </c>
      <c r="H7463" s="47" t="s">
        <v>2232</v>
      </c>
      <c r="I7463" s="47" t="n">
        <v>5</v>
      </c>
    </row>
    <row r="7464" customFormat="false" ht="15" hidden="false" customHeight="false" outlineLevel="0" collapsed="false">
      <c r="A7464" s="47" t="s">
        <v>9705</v>
      </c>
      <c r="B7464" s="47" t="s">
        <v>1765</v>
      </c>
      <c r="C7464" s="48" t="n">
        <v>46163</v>
      </c>
      <c r="D7464" s="47" t="s">
        <v>75</v>
      </c>
      <c r="E7464" s="47" t="s">
        <v>62</v>
      </c>
      <c r="F7464" s="47" t="s">
        <v>2228</v>
      </c>
      <c r="G7464" s="47" t="s">
        <v>97</v>
      </c>
      <c r="H7464" s="47" t="s">
        <v>2232</v>
      </c>
      <c r="I7464" s="47" t="n">
        <v>5</v>
      </c>
    </row>
    <row r="7465" customFormat="false" ht="15" hidden="false" customHeight="false" outlineLevel="0" collapsed="false">
      <c r="A7465" s="47" t="s">
        <v>9706</v>
      </c>
      <c r="B7465" s="47" t="s">
        <v>1766</v>
      </c>
      <c r="C7465" s="48" t="n">
        <v>46163</v>
      </c>
      <c r="D7465" s="47" t="s">
        <v>73</v>
      </c>
      <c r="E7465" s="47" t="s">
        <v>63</v>
      </c>
      <c r="F7465" s="47" t="s">
        <v>2255</v>
      </c>
      <c r="G7465" s="47" t="s">
        <v>97</v>
      </c>
      <c r="H7465" s="47" t="s">
        <v>2232</v>
      </c>
      <c r="I7465" s="47" t="n">
        <v>6</v>
      </c>
    </row>
    <row r="7466" customFormat="false" ht="15" hidden="false" customHeight="false" outlineLevel="0" collapsed="false">
      <c r="A7466" s="47" t="s">
        <v>9707</v>
      </c>
      <c r="B7466" s="47" t="s">
        <v>1766</v>
      </c>
      <c r="C7466" s="48" t="n">
        <v>46163</v>
      </c>
      <c r="D7466" s="47" t="s">
        <v>73</v>
      </c>
      <c r="E7466" s="47" t="s">
        <v>63</v>
      </c>
      <c r="F7466" s="47" t="s">
        <v>2255</v>
      </c>
      <c r="G7466" s="47" t="s">
        <v>97</v>
      </c>
      <c r="H7466" s="47" t="s">
        <v>2232</v>
      </c>
      <c r="I7466" s="47" t="n">
        <v>6</v>
      </c>
    </row>
    <row r="7467" customFormat="false" ht="15" hidden="false" customHeight="false" outlineLevel="0" collapsed="false">
      <c r="A7467" s="47" t="s">
        <v>9708</v>
      </c>
      <c r="B7467" s="47" t="s">
        <v>1766</v>
      </c>
      <c r="C7467" s="48" t="n">
        <v>46163</v>
      </c>
      <c r="D7467" s="47" t="s">
        <v>73</v>
      </c>
      <c r="E7467" s="47" t="s">
        <v>63</v>
      </c>
      <c r="F7467" s="47" t="s">
        <v>2252</v>
      </c>
      <c r="G7467" s="47" t="s">
        <v>97</v>
      </c>
      <c r="H7467" s="47" t="s">
        <v>2232</v>
      </c>
      <c r="I7467" s="47" t="n">
        <v>5</v>
      </c>
    </row>
    <row r="7468" customFormat="false" ht="15" hidden="false" customHeight="false" outlineLevel="0" collapsed="false">
      <c r="A7468" s="47" t="s">
        <v>9709</v>
      </c>
      <c r="B7468" s="47" t="s">
        <v>1766</v>
      </c>
      <c r="C7468" s="48" t="n">
        <v>46163</v>
      </c>
      <c r="D7468" s="47" t="s">
        <v>73</v>
      </c>
      <c r="E7468" s="47" t="s">
        <v>63</v>
      </c>
      <c r="F7468" s="47" t="s">
        <v>2255</v>
      </c>
      <c r="G7468" s="47" t="s">
        <v>97</v>
      </c>
      <c r="H7468" s="47" t="s">
        <v>2232</v>
      </c>
      <c r="I7468" s="47" t="n">
        <v>2</v>
      </c>
    </row>
    <row r="7469" customFormat="false" ht="15" hidden="false" customHeight="false" outlineLevel="0" collapsed="false">
      <c r="A7469" s="47" t="s">
        <v>9710</v>
      </c>
      <c r="B7469" s="47" t="s">
        <v>1766</v>
      </c>
      <c r="C7469" s="48" t="n">
        <v>46163</v>
      </c>
      <c r="D7469" s="47" t="s">
        <v>73</v>
      </c>
      <c r="E7469" s="47" t="s">
        <v>63</v>
      </c>
      <c r="F7469" s="47" t="s">
        <v>2255</v>
      </c>
      <c r="G7469" s="47" t="s">
        <v>97</v>
      </c>
      <c r="H7469" s="47" t="s">
        <v>2232</v>
      </c>
      <c r="I7469" s="47" t="n">
        <v>6</v>
      </c>
    </row>
    <row r="7470" customFormat="false" ht="15" hidden="false" customHeight="false" outlineLevel="0" collapsed="false">
      <c r="A7470" s="47" t="s">
        <v>9711</v>
      </c>
      <c r="B7470" s="47" t="s">
        <v>1766</v>
      </c>
      <c r="C7470" s="48" t="n">
        <v>46163</v>
      </c>
      <c r="D7470" s="47" t="s">
        <v>73</v>
      </c>
      <c r="E7470" s="47" t="s">
        <v>63</v>
      </c>
      <c r="F7470" s="47" t="s">
        <v>2255</v>
      </c>
      <c r="G7470" s="47" t="s">
        <v>97</v>
      </c>
      <c r="H7470" s="47" t="s">
        <v>2232</v>
      </c>
      <c r="I7470" s="47" t="n">
        <v>6</v>
      </c>
    </row>
    <row r="7471" customFormat="false" ht="15" hidden="false" customHeight="false" outlineLevel="0" collapsed="false">
      <c r="A7471" s="47" t="s">
        <v>9712</v>
      </c>
      <c r="B7471" s="47" t="s">
        <v>1766</v>
      </c>
      <c r="C7471" s="48" t="n">
        <v>46163</v>
      </c>
      <c r="D7471" s="47" t="s">
        <v>73</v>
      </c>
      <c r="E7471" s="47" t="s">
        <v>63</v>
      </c>
      <c r="F7471" s="47" t="s">
        <v>2255</v>
      </c>
      <c r="G7471" s="47" t="s">
        <v>97</v>
      </c>
      <c r="H7471" s="47" t="s">
        <v>2232</v>
      </c>
      <c r="I7471" s="47" t="n">
        <v>6</v>
      </c>
    </row>
    <row r="7472" customFormat="false" ht="15" hidden="false" customHeight="false" outlineLevel="0" collapsed="false">
      <c r="A7472" s="47" t="s">
        <v>9713</v>
      </c>
      <c r="B7472" s="47" t="s">
        <v>1766</v>
      </c>
      <c r="C7472" s="48" t="n">
        <v>46163</v>
      </c>
      <c r="D7472" s="47" t="s">
        <v>73</v>
      </c>
      <c r="E7472" s="47" t="s">
        <v>63</v>
      </c>
      <c r="F7472" s="47" t="s">
        <v>2252</v>
      </c>
      <c r="G7472" s="47" t="s">
        <v>97</v>
      </c>
      <c r="H7472" s="47" t="s">
        <v>2232</v>
      </c>
      <c r="I7472" s="47" t="n">
        <v>2</v>
      </c>
    </row>
    <row r="7473" customFormat="false" ht="15" hidden="false" customHeight="false" outlineLevel="0" collapsed="false">
      <c r="A7473" s="47" t="s">
        <v>9714</v>
      </c>
      <c r="B7473" s="47" t="s">
        <v>1767</v>
      </c>
      <c r="C7473" s="48" t="n">
        <v>46163</v>
      </c>
      <c r="D7473" s="47" t="s">
        <v>74</v>
      </c>
      <c r="E7473" s="47" t="s">
        <v>63</v>
      </c>
      <c r="F7473" s="47" t="s">
        <v>2252</v>
      </c>
      <c r="G7473" s="47" t="s">
        <v>97</v>
      </c>
      <c r="H7473" s="47" t="s">
        <v>2232</v>
      </c>
      <c r="I7473" s="47" t="n">
        <v>5</v>
      </c>
    </row>
    <row r="7474" customFormat="false" ht="15" hidden="false" customHeight="false" outlineLevel="0" collapsed="false">
      <c r="A7474" s="47" t="s">
        <v>9715</v>
      </c>
      <c r="B7474" s="47" t="s">
        <v>1767</v>
      </c>
      <c r="C7474" s="48" t="n">
        <v>46163</v>
      </c>
      <c r="D7474" s="47" t="s">
        <v>74</v>
      </c>
      <c r="E7474" s="47" t="s">
        <v>63</v>
      </c>
      <c r="F7474" s="47" t="s">
        <v>2255</v>
      </c>
      <c r="G7474" s="47" t="s">
        <v>97</v>
      </c>
      <c r="H7474" s="47" t="s">
        <v>2232</v>
      </c>
      <c r="I7474" s="47" t="n">
        <v>2</v>
      </c>
    </row>
    <row r="7475" customFormat="false" ht="15" hidden="false" customHeight="false" outlineLevel="0" collapsed="false">
      <c r="A7475" s="47" t="s">
        <v>9716</v>
      </c>
      <c r="B7475" s="47" t="s">
        <v>1767</v>
      </c>
      <c r="C7475" s="48" t="n">
        <v>46163</v>
      </c>
      <c r="D7475" s="47" t="s">
        <v>74</v>
      </c>
      <c r="E7475" s="47" t="s">
        <v>63</v>
      </c>
      <c r="F7475" s="47" t="s">
        <v>2252</v>
      </c>
      <c r="G7475" s="47" t="s">
        <v>97</v>
      </c>
      <c r="H7475" s="47" t="s">
        <v>2232</v>
      </c>
      <c r="I7475" s="47" t="n">
        <v>4</v>
      </c>
    </row>
    <row r="7476" customFormat="false" ht="15" hidden="false" customHeight="false" outlineLevel="0" collapsed="false">
      <c r="A7476" s="47" t="s">
        <v>9717</v>
      </c>
      <c r="B7476" s="47" t="s">
        <v>1768</v>
      </c>
      <c r="C7476" s="48" t="n">
        <v>46163</v>
      </c>
      <c r="D7476" s="47" t="s">
        <v>75</v>
      </c>
      <c r="E7476" s="47" t="s">
        <v>63</v>
      </c>
      <c r="F7476" s="47" t="s">
        <v>2255</v>
      </c>
      <c r="G7476" s="47" t="s">
        <v>94</v>
      </c>
      <c r="H7476" s="47" t="s">
        <v>2229</v>
      </c>
      <c r="I7476" s="47" t="n">
        <v>104</v>
      </c>
    </row>
    <row r="7477" customFormat="false" ht="15" hidden="false" customHeight="false" outlineLevel="0" collapsed="false">
      <c r="A7477" s="47" t="s">
        <v>9718</v>
      </c>
      <c r="B7477" s="47" t="s">
        <v>1768</v>
      </c>
      <c r="C7477" s="48" t="n">
        <v>46163</v>
      </c>
      <c r="D7477" s="47" t="s">
        <v>75</v>
      </c>
      <c r="E7477" s="47" t="s">
        <v>63</v>
      </c>
      <c r="F7477" s="47" t="s">
        <v>2255</v>
      </c>
      <c r="G7477" s="47" t="s">
        <v>95</v>
      </c>
      <c r="H7477" s="47" t="s">
        <v>2245</v>
      </c>
      <c r="I7477" s="47" t="n">
        <v>91</v>
      </c>
    </row>
    <row r="7478" customFormat="false" ht="15" hidden="false" customHeight="false" outlineLevel="0" collapsed="false">
      <c r="A7478" s="47" t="s">
        <v>9719</v>
      </c>
      <c r="B7478" s="47" t="s">
        <v>1768</v>
      </c>
      <c r="C7478" s="48" t="n">
        <v>46163</v>
      </c>
      <c r="D7478" s="47" t="s">
        <v>75</v>
      </c>
      <c r="E7478" s="47" t="s">
        <v>63</v>
      </c>
      <c r="F7478" s="47" t="s">
        <v>2252</v>
      </c>
      <c r="G7478" s="47" t="s">
        <v>97</v>
      </c>
      <c r="H7478" s="47" t="s">
        <v>2232</v>
      </c>
      <c r="I7478" s="47" t="n">
        <v>5</v>
      </c>
    </row>
    <row r="7479" customFormat="false" ht="15" hidden="false" customHeight="false" outlineLevel="0" collapsed="false">
      <c r="A7479" s="47" t="s">
        <v>9720</v>
      </c>
      <c r="B7479" s="47" t="s">
        <v>1768</v>
      </c>
      <c r="C7479" s="48" t="n">
        <v>46163</v>
      </c>
      <c r="D7479" s="47" t="s">
        <v>75</v>
      </c>
      <c r="E7479" s="47" t="s">
        <v>63</v>
      </c>
      <c r="F7479" s="47" t="s">
        <v>2252</v>
      </c>
      <c r="G7479" s="47" t="s">
        <v>97</v>
      </c>
      <c r="H7479" s="47" t="s">
        <v>2232</v>
      </c>
      <c r="I7479" s="47" t="n">
        <v>5</v>
      </c>
    </row>
    <row r="7480" customFormat="false" ht="15" hidden="false" customHeight="false" outlineLevel="0" collapsed="false">
      <c r="A7480" s="47" t="s">
        <v>9721</v>
      </c>
      <c r="B7480" s="47" t="s">
        <v>1768</v>
      </c>
      <c r="C7480" s="48" t="n">
        <v>46163</v>
      </c>
      <c r="D7480" s="47" t="s">
        <v>75</v>
      </c>
      <c r="E7480" s="47" t="s">
        <v>63</v>
      </c>
      <c r="F7480" s="47" t="s">
        <v>2255</v>
      </c>
      <c r="G7480" s="47" t="s">
        <v>97</v>
      </c>
      <c r="H7480" s="47" t="s">
        <v>2232</v>
      </c>
      <c r="I7480" s="47" t="n">
        <v>3</v>
      </c>
    </row>
    <row r="7481" customFormat="false" ht="15" hidden="false" customHeight="false" outlineLevel="0" collapsed="false">
      <c r="A7481" s="47" t="s">
        <v>9722</v>
      </c>
      <c r="B7481" s="47" t="s">
        <v>1768</v>
      </c>
      <c r="C7481" s="48" t="n">
        <v>46163</v>
      </c>
      <c r="D7481" s="47" t="s">
        <v>75</v>
      </c>
      <c r="E7481" s="47" t="s">
        <v>63</v>
      </c>
      <c r="F7481" s="47" t="s">
        <v>2252</v>
      </c>
      <c r="G7481" s="47" t="s">
        <v>97</v>
      </c>
      <c r="H7481" s="47" t="s">
        <v>2232</v>
      </c>
      <c r="I7481" s="47" t="n">
        <v>4</v>
      </c>
    </row>
    <row r="7482" customFormat="false" ht="15" hidden="false" customHeight="false" outlineLevel="0" collapsed="false">
      <c r="A7482" s="47" t="s">
        <v>9723</v>
      </c>
      <c r="B7482" s="47" t="s">
        <v>1768</v>
      </c>
      <c r="C7482" s="48" t="n">
        <v>46163</v>
      </c>
      <c r="D7482" s="47" t="s">
        <v>75</v>
      </c>
      <c r="E7482" s="47" t="s">
        <v>63</v>
      </c>
      <c r="F7482" s="47" t="s">
        <v>2255</v>
      </c>
      <c r="G7482" s="47" t="s">
        <v>97</v>
      </c>
      <c r="H7482" s="47" t="s">
        <v>2232</v>
      </c>
      <c r="I7482" s="47" t="n">
        <v>4</v>
      </c>
    </row>
    <row r="7483" customFormat="false" ht="15" hidden="false" customHeight="false" outlineLevel="0" collapsed="false">
      <c r="A7483" s="47" t="s">
        <v>9724</v>
      </c>
      <c r="B7483" s="47" t="s">
        <v>1768</v>
      </c>
      <c r="C7483" s="48" t="n">
        <v>46163</v>
      </c>
      <c r="D7483" s="47" t="s">
        <v>75</v>
      </c>
      <c r="E7483" s="47" t="s">
        <v>63</v>
      </c>
      <c r="F7483" s="47" t="s">
        <v>2252</v>
      </c>
      <c r="G7483" s="47" t="s">
        <v>97</v>
      </c>
      <c r="H7483" s="47" t="s">
        <v>2232</v>
      </c>
      <c r="I7483" s="47" t="n">
        <v>5</v>
      </c>
    </row>
    <row r="7484" customFormat="false" ht="15" hidden="false" customHeight="false" outlineLevel="0" collapsed="false">
      <c r="A7484" s="47" t="s">
        <v>9725</v>
      </c>
      <c r="B7484" s="47" t="s">
        <v>1770</v>
      </c>
      <c r="C7484" s="48" t="n">
        <v>46163</v>
      </c>
      <c r="D7484" s="47" t="s">
        <v>73</v>
      </c>
      <c r="E7484" s="47" t="s">
        <v>64</v>
      </c>
      <c r="F7484" s="47" t="s">
        <v>2280</v>
      </c>
      <c r="G7484" s="47" t="s">
        <v>97</v>
      </c>
      <c r="H7484" s="47" t="s">
        <v>2232</v>
      </c>
      <c r="I7484" s="47" t="n">
        <v>4</v>
      </c>
    </row>
    <row r="7485" customFormat="false" ht="15" hidden="false" customHeight="false" outlineLevel="0" collapsed="false">
      <c r="A7485" s="47" t="s">
        <v>9726</v>
      </c>
      <c r="B7485" s="47" t="s">
        <v>1770</v>
      </c>
      <c r="C7485" s="48" t="n">
        <v>46163</v>
      </c>
      <c r="D7485" s="47" t="s">
        <v>73</v>
      </c>
      <c r="E7485" s="47" t="s">
        <v>64</v>
      </c>
      <c r="F7485" s="47" t="s">
        <v>2280</v>
      </c>
      <c r="G7485" s="47" t="s">
        <v>97</v>
      </c>
      <c r="H7485" s="47" t="s">
        <v>2232</v>
      </c>
      <c r="I7485" s="47" t="n">
        <v>7</v>
      </c>
    </row>
    <row r="7486" customFormat="false" ht="15" hidden="false" customHeight="false" outlineLevel="0" collapsed="false">
      <c r="A7486" s="47" t="s">
        <v>9727</v>
      </c>
      <c r="B7486" s="47" t="s">
        <v>1770</v>
      </c>
      <c r="C7486" s="48" t="n">
        <v>46163</v>
      </c>
      <c r="D7486" s="47" t="s">
        <v>73</v>
      </c>
      <c r="E7486" s="47" t="s">
        <v>64</v>
      </c>
      <c r="F7486" s="47" t="s">
        <v>2278</v>
      </c>
      <c r="G7486" s="47" t="s">
        <v>97</v>
      </c>
      <c r="H7486" s="47" t="s">
        <v>2232</v>
      </c>
      <c r="I7486" s="47" t="n">
        <v>3</v>
      </c>
    </row>
    <row r="7487" customFormat="false" ht="15" hidden="false" customHeight="false" outlineLevel="0" collapsed="false">
      <c r="A7487" s="47" t="s">
        <v>9728</v>
      </c>
      <c r="B7487" s="47" t="s">
        <v>1770</v>
      </c>
      <c r="C7487" s="48" t="n">
        <v>46163</v>
      </c>
      <c r="D7487" s="47" t="s">
        <v>73</v>
      </c>
      <c r="E7487" s="47" t="s">
        <v>64</v>
      </c>
      <c r="F7487" s="47" t="s">
        <v>2280</v>
      </c>
      <c r="G7487" s="47" t="s">
        <v>97</v>
      </c>
      <c r="H7487" s="47" t="s">
        <v>2232</v>
      </c>
      <c r="I7487" s="47" t="n">
        <v>7</v>
      </c>
    </row>
    <row r="7488" customFormat="false" ht="15" hidden="false" customHeight="false" outlineLevel="0" collapsed="false">
      <c r="A7488" s="47" t="s">
        <v>9729</v>
      </c>
      <c r="B7488" s="47" t="s">
        <v>1772</v>
      </c>
      <c r="C7488" s="48" t="n">
        <v>46163</v>
      </c>
      <c r="D7488" s="47" t="s">
        <v>74</v>
      </c>
      <c r="E7488" s="47" t="s">
        <v>64</v>
      </c>
      <c r="F7488" s="47" t="s">
        <v>2278</v>
      </c>
      <c r="G7488" s="47" t="s">
        <v>97</v>
      </c>
      <c r="H7488" s="47" t="s">
        <v>2232</v>
      </c>
      <c r="I7488" s="47" t="n">
        <v>7</v>
      </c>
    </row>
    <row r="7489" customFormat="false" ht="15" hidden="false" customHeight="false" outlineLevel="0" collapsed="false">
      <c r="A7489" s="47" t="s">
        <v>9730</v>
      </c>
      <c r="B7489" s="47" t="s">
        <v>1772</v>
      </c>
      <c r="C7489" s="48" t="n">
        <v>46163</v>
      </c>
      <c r="D7489" s="47" t="s">
        <v>74</v>
      </c>
      <c r="E7489" s="47" t="s">
        <v>64</v>
      </c>
      <c r="F7489" s="47" t="s">
        <v>2278</v>
      </c>
      <c r="G7489" s="47" t="s">
        <v>98</v>
      </c>
      <c r="H7489" s="47" t="s">
        <v>2382</v>
      </c>
      <c r="I7489" s="47" t="n">
        <v>10</v>
      </c>
    </row>
    <row r="7490" customFormat="false" ht="15" hidden="false" customHeight="false" outlineLevel="0" collapsed="false">
      <c r="A7490" s="47" t="s">
        <v>9731</v>
      </c>
      <c r="B7490" s="47" t="s">
        <v>1773</v>
      </c>
      <c r="C7490" s="48" t="n">
        <v>46163</v>
      </c>
      <c r="D7490" s="47" t="s">
        <v>73</v>
      </c>
      <c r="E7490" s="47" t="s">
        <v>65</v>
      </c>
      <c r="F7490" s="47" t="s">
        <v>2289</v>
      </c>
      <c r="G7490" s="47" t="s">
        <v>93</v>
      </c>
      <c r="H7490" s="47" t="s">
        <v>2253</v>
      </c>
      <c r="I7490" s="47" t="n">
        <v>44</v>
      </c>
    </row>
    <row r="7491" customFormat="false" ht="15" hidden="false" customHeight="false" outlineLevel="0" collapsed="false">
      <c r="A7491" s="47" t="s">
        <v>9732</v>
      </c>
      <c r="B7491" s="47" t="s">
        <v>1773</v>
      </c>
      <c r="C7491" s="48" t="n">
        <v>46163</v>
      </c>
      <c r="D7491" s="47" t="s">
        <v>73</v>
      </c>
      <c r="E7491" s="47" t="s">
        <v>65</v>
      </c>
      <c r="F7491" s="47" t="s">
        <v>2284</v>
      </c>
      <c r="G7491" s="47" t="s">
        <v>93</v>
      </c>
      <c r="H7491" s="47" t="s">
        <v>2253</v>
      </c>
      <c r="I7491" s="47" t="n">
        <v>24</v>
      </c>
    </row>
    <row r="7492" customFormat="false" ht="15" hidden="false" customHeight="false" outlineLevel="0" collapsed="false">
      <c r="A7492" s="47" t="s">
        <v>9733</v>
      </c>
      <c r="B7492" s="47" t="s">
        <v>1773</v>
      </c>
      <c r="C7492" s="48" t="n">
        <v>46163</v>
      </c>
      <c r="D7492" s="47" t="s">
        <v>73</v>
      </c>
      <c r="E7492" s="47" t="s">
        <v>65</v>
      </c>
      <c r="F7492" s="47" t="s">
        <v>2289</v>
      </c>
      <c r="G7492" s="47" t="s">
        <v>93</v>
      </c>
      <c r="H7492" s="47" t="s">
        <v>2253</v>
      </c>
      <c r="I7492" s="47" t="n">
        <v>17</v>
      </c>
    </row>
    <row r="7493" customFormat="false" ht="15" hidden="false" customHeight="false" outlineLevel="0" collapsed="false">
      <c r="A7493" s="47" t="s">
        <v>9734</v>
      </c>
      <c r="B7493" s="47" t="s">
        <v>1773</v>
      </c>
      <c r="C7493" s="48" t="n">
        <v>46163</v>
      </c>
      <c r="D7493" s="47" t="s">
        <v>73</v>
      </c>
      <c r="E7493" s="47" t="s">
        <v>65</v>
      </c>
      <c r="F7493" s="47" t="s">
        <v>2289</v>
      </c>
      <c r="G7493" s="47" t="s">
        <v>97</v>
      </c>
      <c r="H7493" s="47" t="s">
        <v>2232</v>
      </c>
      <c r="I7493" s="47" t="n">
        <v>5</v>
      </c>
    </row>
    <row r="7494" customFormat="false" ht="15" hidden="false" customHeight="false" outlineLevel="0" collapsed="false">
      <c r="A7494" s="47" t="s">
        <v>9735</v>
      </c>
      <c r="B7494" s="47" t="s">
        <v>1773</v>
      </c>
      <c r="C7494" s="48" t="n">
        <v>46163</v>
      </c>
      <c r="D7494" s="47" t="s">
        <v>73</v>
      </c>
      <c r="E7494" s="47" t="s">
        <v>65</v>
      </c>
      <c r="F7494" s="47" t="s">
        <v>2289</v>
      </c>
      <c r="G7494" s="47" t="s">
        <v>97</v>
      </c>
      <c r="H7494" s="47" t="s">
        <v>2232</v>
      </c>
      <c r="I7494" s="47" t="n">
        <v>2</v>
      </c>
    </row>
    <row r="7495" customFormat="false" ht="15" hidden="false" customHeight="false" outlineLevel="0" collapsed="false">
      <c r="A7495" s="47" t="s">
        <v>9736</v>
      </c>
      <c r="B7495" s="47" t="s">
        <v>1773</v>
      </c>
      <c r="C7495" s="48" t="n">
        <v>46163</v>
      </c>
      <c r="D7495" s="47" t="s">
        <v>73</v>
      </c>
      <c r="E7495" s="47" t="s">
        <v>65</v>
      </c>
      <c r="F7495" s="47" t="s">
        <v>2289</v>
      </c>
      <c r="G7495" s="47" t="s">
        <v>97</v>
      </c>
      <c r="H7495" s="47" t="s">
        <v>2232</v>
      </c>
      <c r="I7495" s="47" t="n">
        <v>6</v>
      </c>
    </row>
    <row r="7496" customFormat="false" ht="15" hidden="false" customHeight="false" outlineLevel="0" collapsed="false">
      <c r="A7496" s="47" t="s">
        <v>9737</v>
      </c>
      <c r="B7496" s="47" t="s">
        <v>1773</v>
      </c>
      <c r="C7496" s="48" t="n">
        <v>46163</v>
      </c>
      <c r="D7496" s="47" t="s">
        <v>73</v>
      </c>
      <c r="E7496" s="47" t="s">
        <v>65</v>
      </c>
      <c r="F7496" s="47" t="s">
        <v>2284</v>
      </c>
      <c r="G7496" s="47" t="s">
        <v>97</v>
      </c>
      <c r="H7496" s="47" t="s">
        <v>2232</v>
      </c>
      <c r="I7496" s="47" t="n">
        <v>5</v>
      </c>
    </row>
    <row r="7497" customFormat="false" ht="15" hidden="false" customHeight="false" outlineLevel="0" collapsed="false">
      <c r="A7497" s="47" t="s">
        <v>9738</v>
      </c>
      <c r="B7497" s="47" t="s">
        <v>1773</v>
      </c>
      <c r="C7497" s="48" t="n">
        <v>46163</v>
      </c>
      <c r="D7497" s="47" t="s">
        <v>73</v>
      </c>
      <c r="E7497" s="47" t="s">
        <v>65</v>
      </c>
      <c r="F7497" s="47" t="s">
        <v>2289</v>
      </c>
      <c r="G7497" s="47" t="s">
        <v>97</v>
      </c>
      <c r="H7497" s="47" t="s">
        <v>2232</v>
      </c>
      <c r="I7497" s="47" t="n">
        <v>6</v>
      </c>
    </row>
    <row r="7498" customFormat="false" ht="15" hidden="false" customHeight="false" outlineLevel="0" collapsed="false">
      <c r="A7498" s="47" t="s">
        <v>9739</v>
      </c>
      <c r="B7498" s="47" t="s">
        <v>1773</v>
      </c>
      <c r="C7498" s="48" t="n">
        <v>46163</v>
      </c>
      <c r="D7498" s="47" t="s">
        <v>73</v>
      </c>
      <c r="E7498" s="47" t="s">
        <v>65</v>
      </c>
      <c r="F7498" s="47" t="s">
        <v>2284</v>
      </c>
      <c r="G7498" s="47" t="s">
        <v>97</v>
      </c>
      <c r="H7498" s="47" t="s">
        <v>2232</v>
      </c>
      <c r="I7498" s="47" t="n">
        <v>4</v>
      </c>
    </row>
    <row r="7499" customFormat="false" ht="15" hidden="false" customHeight="false" outlineLevel="0" collapsed="false">
      <c r="A7499" s="47" t="s">
        <v>9740</v>
      </c>
      <c r="B7499" s="47" t="s">
        <v>1773</v>
      </c>
      <c r="C7499" s="48" t="n">
        <v>46163</v>
      </c>
      <c r="D7499" s="47" t="s">
        <v>73</v>
      </c>
      <c r="E7499" s="47" t="s">
        <v>65</v>
      </c>
      <c r="F7499" s="47" t="s">
        <v>2284</v>
      </c>
      <c r="G7499" s="47" t="s">
        <v>97</v>
      </c>
      <c r="H7499" s="47" t="s">
        <v>2232</v>
      </c>
      <c r="I7499" s="47" t="n">
        <v>4</v>
      </c>
    </row>
    <row r="7500" customFormat="false" ht="15" hidden="false" customHeight="false" outlineLevel="0" collapsed="false">
      <c r="A7500" s="47" t="s">
        <v>9741</v>
      </c>
      <c r="B7500" s="47" t="s">
        <v>1773</v>
      </c>
      <c r="C7500" s="48" t="n">
        <v>46163</v>
      </c>
      <c r="D7500" s="47" t="s">
        <v>73</v>
      </c>
      <c r="E7500" s="47" t="s">
        <v>65</v>
      </c>
      <c r="F7500" s="47" t="s">
        <v>2284</v>
      </c>
      <c r="G7500" s="47" t="s">
        <v>97</v>
      </c>
      <c r="H7500" s="47" t="s">
        <v>2232</v>
      </c>
      <c r="I7500" s="47" t="n">
        <v>3</v>
      </c>
    </row>
    <row r="7501" customFormat="false" ht="15" hidden="false" customHeight="false" outlineLevel="0" collapsed="false">
      <c r="A7501" s="47" t="s">
        <v>9742</v>
      </c>
      <c r="B7501" s="47" t="s">
        <v>1774</v>
      </c>
      <c r="C7501" s="48" t="n">
        <v>46163</v>
      </c>
      <c r="D7501" s="47" t="s">
        <v>74</v>
      </c>
      <c r="E7501" s="47" t="s">
        <v>65</v>
      </c>
      <c r="F7501" s="47" t="s">
        <v>2284</v>
      </c>
      <c r="G7501" s="47" t="s">
        <v>95</v>
      </c>
      <c r="H7501" s="47" t="s">
        <v>2245</v>
      </c>
      <c r="I7501" s="47" t="n">
        <v>60</v>
      </c>
    </row>
    <row r="7502" customFormat="false" ht="15" hidden="false" customHeight="false" outlineLevel="0" collapsed="false">
      <c r="A7502" s="47" t="s">
        <v>9743</v>
      </c>
      <c r="B7502" s="47" t="s">
        <v>1774</v>
      </c>
      <c r="C7502" s="48" t="n">
        <v>46163</v>
      </c>
      <c r="D7502" s="47" t="s">
        <v>74</v>
      </c>
      <c r="E7502" s="47" t="s">
        <v>65</v>
      </c>
      <c r="F7502" s="47" t="s">
        <v>2289</v>
      </c>
      <c r="G7502" s="47" t="s">
        <v>97</v>
      </c>
      <c r="H7502" s="47" t="s">
        <v>2232</v>
      </c>
      <c r="I7502" s="47" t="n">
        <v>2</v>
      </c>
    </row>
    <row r="7503" customFormat="false" ht="15" hidden="false" customHeight="false" outlineLevel="0" collapsed="false">
      <c r="A7503" s="47" t="s">
        <v>9744</v>
      </c>
      <c r="B7503" s="47" t="s">
        <v>1774</v>
      </c>
      <c r="C7503" s="48" t="n">
        <v>46163</v>
      </c>
      <c r="D7503" s="47" t="s">
        <v>74</v>
      </c>
      <c r="E7503" s="47" t="s">
        <v>65</v>
      </c>
      <c r="F7503" s="47" t="s">
        <v>2284</v>
      </c>
      <c r="G7503" s="47" t="s">
        <v>97</v>
      </c>
      <c r="H7503" s="47" t="s">
        <v>2232</v>
      </c>
      <c r="I7503" s="47" t="n">
        <v>3</v>
      </c>
    </row>
    <row r="7504" customFormat="false" ht="15" hidden="false" customHeight="false" outlineLevel="0" collapsed="false">
      <c r="A7504" s="47" t="s">
        <v>9745</v>
      </c>
      <c r="B7504" s="47" t="s">
        <v>1774</v>
      </c>
      <c r="C7504" s="48" t="n">
        <v>46163</v>
      </c>
      <c r="D7504" s="47" t="s">
        <v>74</v>
      </c>
      <c r="E7504" s="47" t="s">
        <v>65</v>
      </c>
      <c r="F7504" s="47" t="s">
        <v>2284</v>
      </c>
      <c r="G7504" s="47" t="s">
        <v>97</v>
      </c>
      <c r="H7504" s="47" t="s">
        <v>2232</v>
      </c>
      <c r="I7504" s="47" t="n">
        <v>3</v>
      </c>
    </row>
    <row r="7505" customFormat="false" ht="15" hidden="false" customHeight="false" outlineLevel="0" collapsed="false">
      <c r="A7505" s="47" t="s">
        <v>9746</v>
      </c>
      <c r="B7505" s="47" t="s">
        <v>1774</v>
      </c>
      <c r="C7505" s="48" t="n">
        <v>46163</v>
      </c>
      <c r="D7505" s="47" t="s">
        <v>74</v>
      </c>
      <c r="E7505" s="47" t="s">
        <v>65</v>
      </c>
      <c r="F7505" s="47" t="s">
        <v>2289</v>
      </c>
      <c r="G7505" s="47" t="s">
        <v>97</v>
      </c>
      <c r="H7505" s="47" t="s">
        <v>2232</v>
      </c>
      <c r="I7505" s="47" t="n">
        <v>2</v>
      </c>
    </row>
    <row r="7506" customFormat="false" ht="15" hidden="false" customHeight="false" outlineLevel="0" collapsed="false">
      <c r="A7506" s="47" t="s">
        <v>9747</v>
      </c>
      <c r="B7506" s="47" t="s">
        <v>1774</v>
      </c>
      <c r="C7506" s="48" t="n">
        <v>46163</v>
      </c>
      <c r="D7506" s="47" t="s">
        <v>74</v>
      </c>
      <c r="E7506" s="47" t="s">
        <v>65</v>
      </c>
      <c r="F7506" s="47" t="s">
        <v>2284</v>
      </c>
      <c r="G7506" s="47" t="s">
        <v>97</v>
      </c>
      <c r="H7506" s="47" t="s">
        <v>2232</v>
      </c>
      <c r="I7506" s="47" t="n">
        <v>2</v>
      </c>
    </row>
    <row r="7507" customFormat="false" ht="15" hidden="false" customHeight="false" outlineLevel="0" collapsed="false">
      <c r="A7507" s="47" t="s">
        <v>9748</v>
      </c>
      <c r="B7507" s="47" t="s">
        <v>1774</v>
      </c>
      <c r="C7507" s="48" t="n">
        <v>46163</v>
      </c>
      <c r="D7507" s="47" t="s">
        <v>74</v>
      </c>
      <c r="E7507" s="47" t="s">
        <v>65</v>
      </c>
      <c r="F7507" s="47" t="s">
        <v>2284</v>
      </c>
      <c r="G7507" s="47" t="s">
        <v>97</v>
      </c>
      <c r="H7507" s="47" t="s">
        <v>2232</v>
      </c>
      <c r="I7507" s="47" t="n">
        <v>5</v>
      </c>
    </row>
    <row r="7508" customFormat="false" ht="15" hidden="false" customHeight="false" outlineLevel="0" collapsed="false">
      <c r="A7508" s="47" t="s">
        <v>9749</v>
      </c>
      <c r="B7508" s="47" t="s">
        <v>1774</v>
      </c>
      <c r="C7508" s="48" t="n">
        <v>46163</v>
      </c>
      <c r="D7508" s="47" t="s">
        <v>74</v>
      </c>
      <c r="E7508" s="47" t="s">
        <v>65</v>
      </c>
      <c r="F7508" s="47" t="s">
        <v>2289</v>
      </c>
      <c r="G7508" s="47" t="s">
        <v>97</v>
      </c>
      <c r="H7508" s="47" t="s">
        <v>2232</v>
      </c>
      <c r="I7508" s="47" t="n">
        <v>2</v>
      </c>
    </row>
    <row r="7509" customFormat="false" ht="15" hidden="false" customHeight="false" outlineLevel="0" collapsed="false">
      <c r="A7509" s="47" t="s">
        <v>9750</v>
      </c>
      <c r="B7509" s="47" t="s">
        <v>1774</v>
      </c>
      <c r="C7509" s="48" t="n">
        <v>46163</v>
      </c>
      <c r="D7509" s="47" t="s">
        <v>74</v>
      </c>
      <c r="E7509" s="47" t="s">
        <v>65</v>
      </c>
      <c r="F7509" s="47" t="s">
        <v>2284</v>
      </c>
      <c r="G7509" s="47" t="s">
        <v>97</v>
      </c>
      <c r="H7509" s="47" t="s">
        <v>2232</v>
      </c>
      <c r="I7509" s="47" t="n">
        <v>6</v>
      </c>
    </row>
    <row r="7510" customFormat="false" ht="15" hidden="false" customHeight="false" outlineLevel="0" collapsed="false">
      <c r="A7510" s="47" t="s">
        <v>9751</v>
      </c>
      <c r="B7510" s="47" t="s">
        <v>1774</v>
      </c>
      <c r="C7510" s="48" t="n">
        <v>46163</v>
      </c>
      <c r="D7510" s="47" t="s">
        <v>74</v>
      </c>
      <c r="E7510" s="47" t="s">
        <v>65</v>
      </c>
      <c r="F7510" s="47" t="s">
        <v>2289</v>
      </c>
      <c r="G7510" s="47" t="s">
        <v>97</v>
      </c>
      <c r="H7510" s="47" t="s">
        <v>2232</v>
      </c>
      <c r="I7510" s="47" t="n">
        <v>6</v>
      </c>
    </row>
    <row r="7511" customFormat="false" ht="15" hidden="false" customHeight="false" outlineLevel="0" collapsed="false">
      <c r="A7511" s="47" t="s">
        <v>9752</v>
      </c>
      <c r="B7511" s="47" t="s">
        <v>1774</v>
      </c>
      <c r="C7511" s="48" t="n">
        <v>46163</v>
      </c>
      <c r="D7511" s="47" t="s">
        <v>74</v>
      </c>
      <c r="E7511" s="47" t="s">
        <v>65</v>
      </c>
      <c r="F7511" s="47" t="s">
        <v>2289</v>
      </c>
      <c r="G7511" s="47" t="s">
        <v>97</v>
      </c>
      <c r="H7511" s="47" t="s">
        <v>2232</v>
      </c>
      <c r="I7511" s="47" t="n">
        <v>2</v>
      </c>
    </row>
    <row r="7512" customFormat="false" ht="15" hidden="false" customHeight="false" outlineLevel="0" collapsed="false">
      <c r="A7512" s="47" t="s">
        <v>9753</v>
      </c>
      <c r="B7512" s="47" t="s">
        <v>1774</v>
      </c>
      <c r="C7512" s="48" t="n">
        <v>46163</v>
      </c>
      <c r="D7512" s="47" t="s">
        <v>74</v>
      </c>
      <c r="E7512" s="47" t="s">
        <v>65</v>
      </c>
      <c r="F7512" s="47" t="s">
        <v>2289</v>
      </c>
      <c r="G7512" s="47" t="s">
        <v>97</v>
      </c>
      <c r="H7512" s="47" t="s">
        <v>2232</v>
      </c>
      <c r="I7512" s="47" t="n">
        <v>5</v>
      </c>
    </row>
    <row r="7513" customFormat="false" ht="15" hidden="false" customHeight="false" outlineLevel="0" collapsed="false">
      <c r="A7513" s="47" t="s">
        <v>9754</v>
      </c>
      <c r="B7513" s="47" t="s">
        <v>1775</v>
      </c>
      <c r="C7513" s="48" t="n">
        <v>46163</v>
      </c>
      <c r="D7513" s="47" t="s">
        <v>75</v>
      </c>
      <c r="E7513" s="47" t="s">
        <v>65</v>
      </c>
      <c r="F7513" s="47" t="s">
        <v>2284</v>
      </c>
      <c r="G7513" s="47" t="s">
        <v>93</v>
      </c>
      <c r="H7513" s="47" t="s">
        <v>2253</v>
      </c>
      <c r="I7513" s="47" t="n">
        <v>33</v>
      </c>
    </row>
    <row r="7514" customFormat="false" ht="15" hidden="false" customHeight="false" outlineLevel="0" collapsed="false">
      <c r="A7514" s="47" t="s">
        <v>9755</v>
      </c>
      <c r="B7514" s="47" t="s">
        <v>1775</v>
      </c>
      <c r="C7514" s="48" t="n">
        <v>46163</v>
      </c>
      <c r="D7514" s="47" t="s">
        <v>75</v>
      </c>
      <c r="E7514" s="47" t="s">
        <v>65</v>
      </c>
      <c r="F7514" s="47" t="s">
        <v>2284</v>
      </c>
      <c r="G7514" s="47" t="s">
        <v>97</v>
      </c>
      <c r="H7514" s="47" t="s">
        <v>2232</v>
      </c>
      <c r="I7514" s="47" t="n">
        <v>3</v>
      </c>
    </row>
    <row r="7515" customFormat="false" ht="15" hidden="false" customHeight="false" outlineLevel="0" collapsed="false">
      <c r="A7515" s="47" t="s">
        <v>9756</v>
      </c>
      <c r="B7515" s="47" t="s">
        <v>1775</v>
      </c>
      <c r="C7515" s="48" t="n">
        <v>46163</v>
      </c>
      <c r="D7515" s="47" t="s">
        <v>75</v>
      </c>
      <c r="E7515" s="47" t="s">
        <v>65</v>
      </c>
      <c r="F7515" s="47" t="s">
        <v>2284</v>
      </c>
      <c r="G7515" s="47" t="s">
        <v>97</v>
      </c>
      <c r="H7515" s="47" t="s">
        <v>2232</v>
      </c>
      <c r="I7515" s="47" t="n">
        <v>6</v>
      </c>
    </row>
    <row r="7516" customFormat="false" ht="15" hidden="false" customHeight="false" outlineLevel="0" collapsed="false">
      <c r="A7516" s="47" t="s">
        <v>9757</v>
      </c>
      <c r="B7516" s="47" t="s">
        <v>1775</v>
      </c>
      <c r="C7516" s="48" t="n">
        <v>46163</v>
      </c>
      <c r="D7516" s="47" t="s">
        <v>75</v>
      </c>
      <c r="E7516" s="47" t="s">
        <v>65</v>
      </c>
      <c r="F7516" s="47" t="s">
        <v>2284</v>
      </c>
      <c r="G7516" s="47" t="s">
        <v>97</v>
      </c>
      <c r="H7516" s="47" t="s">
        <v>2232</v>
      </c>
      <c r="I7516" s="47" t="n">
        <v>2</v>
      </c>
    </row>
    <row r="7517" customFormat="false" ht="15" hidden="false" customHeight="false" outlineLevel="0" collapsed="false">
      <c r="A7517" s="47" t="s">
        <v>9758</v>
      </c>
      <c r="B7517" s="47" t="s">
        <v>1775</v>
      </c>
      <c r="C7517" s="48" t="n">
        <v>46163</v>
      </c>
      <c r="D7517" s="47" t="s">
        <v>75</v>
      </c>
      <c r="E7517" s="47" t="s">
        <v>65</v>
      </c>
      <c r="F7517" s="47" t="s">
        <v>2284</v>
      </c>
      <c r="G7517" s="47" t="s">
        <v>97</v>
      </c>
      <c r="H7517" s="47" t="s">
        <v>2232</v>
      </c>
      <c r="I7517" s="47" t="n">
        <v>5</v>
      </c>
    </row>
    <row r="7518" customFormat="false" ht="15" hidden="false" customHeight="false" outlineLevel="0" collapsed="false">
      <c r="A7518" s="47" t="s">
        <v>9759</v>
      </c>
      <c r="B7518" s="47" t="s">
        <v>1775</v>
      </c>
      <c r="C7518" s="48" t="n">
        <v>46163</v>
      </c>
      <c r="D7518" s="47" t="s">
        <v>75</v>
      </c>
      <c r="E7518" s="47" t="s">
        <v>65</v>
      </c>
      <c r="F7518" s="47" t="s">
        <v>2284</v>
      </c>
      <c r="G7518" s="47" t="s">
        <v>97</v>
      </c>
      <c r="H7518" s="47" t="s">
        <v>2232</v>
      </c>
      <c r="I7518" s="47" t="n">
        <v>6</v>
      </c>
    </row>
    <row r="7519" customFormat="false" ht="15" hidden="false" customHeight="false" outlineLevel="0" collapsed="false">
      <c r="A7519" s="47" t="s">
        <v>9760</v>
      </c>
      <c r="B7519" s="47" t="s">
        <v>1775</v>
      </c>
      <c r="C7519" s="48" t="n">
        <v>46163</v>
      </c>
      <c r="D7519" s="47" t="s">
        <v>75</v>
      </c>
      <c r="E7519" s="47" t="s">
        <v>65</v>
      </c>
      <c r="F7519" s="47" t="s">
        <v>2284</v>
      </c>
      <c r="G7519" s="47" t="s">
        <v>97</v>
      </c>
      <c r="H7519" s="47" t="s">
        <v>2232</v>
      </c>
      <c r="I7519" s="47" t="n">
        <v>5</v>
      </c>
    </row>
    <row r="7520" customFormat="false" ht="15" hidden="false" customHeight="false" outlineLevel="0" collapsed="false">
      <c r="A7520" s="47" t="s">
        <v>9761</v>
      </c>
      <c r="B7520" s="47" t="s">
        <v>1775</v>
      </c>
      <c r="C7520" s="48" t="n">
        <v>46163</v>
      </c>
      <c r="D7520" s="47" t="s">
        <v>75</v>
      </c>
      <c r="E7520" s="47" t="s">
        <v>65</v>
      </c>
      <c r="F7520" s="47" t="s">
        <v>2284</v>
      </c>
      <c r="G7520" s="47" t="s">
        <v>97</v>
      </c>
      <c r="H7520" s="47" t="s">
        <v>2232</v>
      </c>
      <c r="I7520" s="47" t="n">
        <v>3</v>
      </c>
    </row>
    <row r="7521" customFormat="false" ht="15" hidden="false" customHeight="false" outlineLevel="0" collapsed="false">
      <c r="A7521" s="47" t="s">
        <v>9762</v>
      </c>
      <c r="B7521" s="47" t="s">
        <v>1776</v>
      </c>
      <c r="C7521" s="48" t="n">
        <v>46164</v>
      </c>
      <c r="D7521" s="47" t="s">
        <v>73</v>
      </c>
      <c r="E7521" s="47" t="s">
        <v>62</v>
      </c>
      <c r="F7521" s="47" t="s">
        <v>2231</v>
      </c>
      <c r="G7521" s="47" t="s">
        <v>93</v>
      </c>
      <c r="H7521" s="47" t="s">
        <v>2253</v>
      </c>
      <c r="I7521" s="47" t="n">
        <v>32</v>
      </c>
    </row>
    <row r="7522" customFormat="false" ht="15" hidden="false" customHeight="false" outlineLevel="0" collapsed="false">
      <c r="A7522" s="47" t="s">
        <v>9763</v>
      </c>
      <c r="B7522" s="47" t="s">
        <v>1776</v>
      </c>
      <c r="C7522" s="48" t="n">
        <v>46164</v>
      </c>
      <c r="D7522" s="47" t="s">
        <v>73</v>
      </c>
      <c r="E7522" s="47" t="s">
        <v>62</v>
      </c>
      <c r="F7522" s="47" t="s">
        <v>2231</v>
      </c>
      <c r="G7522" s="47" t="s">
        <v>96</v>
      </c>
      <c r="H7522" s="47" t="s">
        <v>2270</v>
      </c>
      <c r="I7522" s="47" t="n">
        <v>30</v>
      </c>
    </row>
    <row r="7523" customFormat="false" ht="15" hidden="false" customHeight="false" outlineLevel="0" collapsed="false">
      <c r="A7523" s="47" t="s">
        <v>9764</v>
      </c>
      <c r="B7523" s="47" t="s">
        <v>1776</v>
      </c>
      <c r="C7523" s="48" t="n">
        <v>46164</v>
      </c>
      <c r="D7523" s="47" t="s">
        <v>73</v>
      </c>
      <c r="E7523" s="47" t="s">
        <v>62</v>
      </c>
      <c r="F7523" s="47" t="s">
        <v>2228</v>
      </c>
      <c r="G7523" s="47" t="s">
        <v>97</v>
      </c>
      <c r="H7523" s="47" t="s">
        <v>2232</v>
      </c>
      <c r="I7523" s="47" t="n">
        <v>7</v>
      </c>
    </row>
    <row r="7524" customFormat="false" ht="15" hidden="false" customHeight="false" outlineLevel="0" collapsed="false">
      <c r="A7524" s="47" t="s">
        <v>9765</v>
      </c>
      <c r="B7524" s="47" t="s">
        <v>1776</v>
      </c>
      <c r="C7524" s="48" t="n">
        <v>46164</v>
      </c>
      <c r="D7524" s="47" t="s">
        <v>73</v>
      </c>
      <c r="E7524" s="47" t="s">
        <v>62</v>
      </c>
      <c r="F7524" s="47" t="s">
        <v>2231</v>
      </c>
      <c r="G7524" s="47" t="s">
        <v>97</v>
      </c>
      <c r="H7524" s="47" t="s">
        <v>2232</v>
      </c>
      <c r="I7524" s="47" t="n">
        <v>6</v>
      </c>
    </row>
    <row r="7525" customFormat="false" ht="15" hidden="false" customHeight="false" outlineLevel="0" collapsed="false">
      <c r="A7525" s="47" t="s">
        <v>9766</v>
      </c>
      <c r="B7525" s="47" t="s">
        <v>1776</v>
      </c>
      <c r="C7525" s="48" t="n">
        <v>46164</v>
      </c>
      <c r="D7525" s="47" t="s">
        <v>73</v>
      </c>
      <c r="E7525" s="47" t="s">
        <v>62</v>
      </c>
      <c r="F7525" s="47" t="s">
        <v>2231</v>
      </c>
      <c r="G7525" s="47" t="s">
        <v>97</v>
      </c>
      <c r="H7525" s="47" t="s">
        <v>2232</v>
      </c>
      <c r="I7525" s="47" t="n">
        <v>3</v>
      </c>
    </row>
    <row r="7526" customFormat="false" ht="15" hidden="false" customHeight="false" outlineLevel="0" collapsed="false">
      <c r="A7526" s="47" t="s">
        <v>9767</v>
      </c>
      <c r="B7526" s="47" t="s">
        <v>1776</v>
      </c>
      <c r="C7526" s="48" t="n">
        <v>46164</v>
      </c>
      <c r="D7526" s="47" t="s">
        <v>73</v>
      </c>
      <c r="E7526" s="47" t="s">
        <v>62</v>
      </c>
      <c r="F7526" s="47" t="s">
        <v>2231</v>
      </c>
      <c r="G7526" s="47" t="s">
        <v>97</v>
      </c>
      <c r="H7526" s="47" t="s">
        <v>2232</v>
      </c>
      <c r="I7526" s="47" t="n">
        <v>2</v>
      </c>
    </row>
    <row r="7527" customFormat="false" ht="15" hidden="false" customHeight="false" outlineLevel="0" collapsed="false">
      <c r="A7527" s="47" t="s">
        <v>9768</v>
      </c>
      <c r="B7527" s="47" t="s">
        <v>1776</v>
      </c>
      <c r="C7527" s="48" t="n">
        <v>46164</v>
      </c>
      <c r="D7527" s="47" t="s">
        <v>73</v>
      </c>
      <c r="E7527" s="47" t="s">
        <v>62</v>
      </c>
      <c r="F7527" s="47" t="s">
        <v>2231</v>
      </c>
      <c r="G7527" s="47" t="s">
        <v>97</v>
      </c>
      <c r="H7527" s="47" t="s">
        <v>2232</v>
      </c>
      <c r="I7527" s="47" t="n">
        <v>5</v>
      </c>
    </row>
    <row r="7528" customFormat="false" ht="15" hidden="false" customHeight="false" outlineLevel="0" collapsed="false">
      <c r="A7528" s="47" t="s">
        <v>9769</v>
      </c>
      <c r="B7528" s="47" t="s">
        <v>1776</v>
      </c>
      <c r="C7528" s="48" t="n">
        <v>46164</v>
      </c>
      <c r="D7528" s="47" t="s">
        <v>73</v>
      </c>
      <c r="E7528" s="47" t="s">
        <v>62</v>
      </c>
      <c r="F7528" s="47" t="s">
        <v>2231</v>
      </c>
      <c r="G7528" s="47" t="s">
        <v>97</v>
      </c>
      <c r="H7528" s="47" t="s">
        <v>2232</v>
      </c>
      <c r="I7528" s="47" t="n">
        <v>6</v>
      </c>
    </row>
    <row r="7529" customFormat="false" ht="15" hidden="false" customHeight="false" outlineLevel="0" collapsed="false">
      <c r="A7529" s="47" t="s">
        <v>9770</v>
      </c>
      <c r="B7529" s="47" t="s">
        <v>1776</v>
      </c>
      <c r="C7529" s="48" t="n">
        <v>46164</v>
      </c>
      <c r="D7529" s="47" t="s">
        <v>73</v>
      </c>
      <c r="E7529" s="47" t="s">
        <v>62</v>
      </c>
      <c r="F7529" s="47" t="s">
        <v>2231</v>
      </c>
      <c r="G7529" s="47" t="s">
        <v>97</v>
      </c>
      <c r="H7529" s="47" t="s">
        <v>2232</v>
      </c>
      <c r="I7529" s="47" t="n">
        <v>3</v>
      </c>
    </row>
    <row r="7530" customFormat="false" ht="15" hidden="false" customHeight="false" outlineLevel="0" collapsed="false">
      <c r="A7530" s="47" t="s">
        <v>9771</v>
      </c>
      <c r="B7530" s="47" t="s">
        <v>1776</v>
      </c>
      <c r="C7530" s="48" t="n">
        <v>46164</v>
      </c>
      <c r="D7530" s="47" t="s">
        <v>73</v>
      </c>
      <c r="E7530" s="47" t="s">
        <v>62</v>
      </c>
      <c r="F7530" s="47" t="s">
        <v>2228</v>
      </c>
      <c r="G7530" s="47" t="s">
        <v>97</v>
      </c>
      <c r="H7530" s="47" t="s">
        <v>2232</v>
      </c>
      <c r="I7530" s="47" t="n">
        <v>3</v>
      </c>
    </row>
    <row r="7531" customFormat="false" ht="15" hidden="false" customHeight="false" outlineLevel="0" collapsed="false">
      <c r="A7531" s="47" t="s">
        <v>9772</v>
      </c>
      <c r="B7531" s="47" t="s">
        <v>1776</v>
      </c>
      <c r="C7531" s="48" t="n">
        <v>46164</v>
      </c>
      <c r="D7531" s="47" t="s">
        <v>73</v>
      </c>
      <c r="E7531" s="47" t="s">
        <v>62</v>
      </c>
      <c r="F7531" s="47" t="s">
        <v>2228</v>
      </c>
      <c r="G7531" s="47" t="s">
        <v>97</v>
      </c>
      <c r="H7531" s="47" t="s">
        <v>2232</v>
      </c>
      <c r="I7531" s="47" t="n">
        <v>5</v>
      </c>
    </row>
    <row r="7532" customFormat="false" ht="15" hidden="false" customHeight="false" outlineLevel="0" collapsed="false">
      <c r="A7532" s="47" t="s">
        <v>9773</v>
      </c>
      <c r="B7532" s="47" t="s">
        <v>1777</v>
      </c>
      <c r="C7532" s="48" t="n">
        <v>46164</v>
      </c>
      <c r="D7532" s="47" t="s">
        <v>74</v>
      </c>
      <c r="E7532" s="47" t="s">
        <v>62</v>
      </c>
      <c r="F7532" s="47" t="s">
        <v>2228</v>
      </c>
      <c r="G7532" s="47" t="s">
        <v>95</v>
      </c>
      <c r="H7532" s="47" t="s">
        <v>2245</v>
      </c>
      <c r="I7532" s="47" t="n">
        <v>29</v>
      </c>
    </row>
    <row r="7533" customFormat="false" ht="15" hidden="false" customHeight="false" outlineLevel="0" collapsed="false">
      <c r="A7533" s="47" t="s">
        <v>9774</v>
      </c>
      <c r="B7533" s="47" t="s">
        <v>1777</v>
      </c>
      <c r="C7533" s="48" t="n">
        <v>46164</v>
      </c>
      <c r="D7533" s="47" t="s">
        <v>74</v>
      </c>
      <c r="E7533" s="47" t="s">
        <v>62</v>
      </c>
      <c r="F7533" s="47" t="s">
        <v>2228</v>
      </c>
      <c r="G7533" s="47" t="s">
        <v>97</v>
      </c>
      <c r="H7533" s="47" t="s">
        <v>2232</v>
      </c>
      <c r="I7533" s="47" t="n">
        <v>3</v>
      </c>
    </row>
    <row r="7534" customFormat="false" ht="15" hidden="false" customHeight="false" outlineLevel="0" collapsed="false">
      <c r="A7534" s="47" t="s">
        <v>9775</v>
      </c>
      <c r="B7534" s="47" t="s">
        <v>1777</v>
      </c>
      <c r="C7534" s="48" t="n">
        <v>46164</v>
      </c>
      <c r="D7534" s="47" t="s">
        <v>74</v>
      </c>
      <c r="E7534" s="47" t="s">
        <v>62</v>
      </c>
      <c r="F7534" s="47" t="s">
        <v>2228</v>
      </c>
      <c r="G7534" s="47" t="s">
        <v>97</v>
      </c>
      <c r="H7534" s="47" t="s">
        <v>2232</v>
      </c>
      <c r="I7534" s="47" t="n">
        <v>6</v>
      </c>
    </row>
    <row r="7535" customFormat="false" ht="15" hidden="false" customHeight="false" outlineLevel="0" collapsed="false">
      <c r="A7535" s="47" t="s">
        <v>9776</v>
      </c>
      <c r="B7535" s="47" t="s">
        <v>1778</v>
      </c>
      <c r="C7535" s="48" t="n">
        <v>46164</v>
      </c>
      <c r="D7535" s="47" t="s">
        <v>75</v>
      </c>
      <c r="E7535" s="47" t="s">
        <v>62</v>
      </c>
      <c r="F7535" s="47" t="s">
        <v>2231</v>
      </c>
      <c r="G7535" s="47" t="s">
        <v>97</v>
      </c>
      <c r="H7535" s="47" t="s">
        <v>2232</v>
      </c>
      <c r="I7535" s="47" t="n">
        <v>3</v>
      </c>
    </row>
    <row r="7536" customFormat="false" ht="15" hidden="false" customHeight="false" outlineLevel="0" collapsed="false">
      <c r="A7536" s="47" t="s">
        <v>9777</v>
      </c>
      <c r="B7536" s="47" t="s">
        <v>1778</v>
      </c>
      <c r="C7536" s="48" t="n">
        <v>46164</v>
      </c>
      <c r="D7536" s="47" t="s">
        <v>75</v>
      </c>
      <c r="E7536" s="47" t="s">
        <v>62</v>
      </c>
      <c r="F7536" s="47" t="s">
        <v>2228</v>
      </c>
      <c r="G7536" s="47" t="s">
        <v>97</v>
      </c>
      <c r="H7536" s="47" t="s">
        <v>2232</v>
      </c>
      <c r="I7536" s="47" t="n">
        <v>5</v>
      </c>
    </row>
    <row r="7537" customFormat="false" ht="15" hidden="false" customHeight="false" outlineLevel="0" collapsed="false">
      <c r="A7537" s="47" t="s">
        <v>9778</v>
      </c>
      <c r="B7537" s="47" t="s">
        <v>1778</v>
      </c>
      <c r="C7537" s="48" t="n">
        <v>46164</v>
      </c>
      <c r="D7537" s="47" t="s">
        <v>75</v>
      </c>
      <c r="E7537" s="47" t="s">
        <v>62</v>
      </c>
      <c r="F7537" s="47" t="s">
        <v>2231</v>
      </c>
      <c r="G7537" s="47" t="s">
        <v>97</v>
      </c>
      <c r="H7537" s="47" t="s">
        <v>2232</v>
      </c>
      <c r="I7537" s="47" t="n">
        <v>3</v>
      </c>
    </row>
    <row r="7538" customFormat="false" ht="15" hidden="false" customHeight="false" outlineLevel="0" collapsed="false">
      <c r="A7538" s="47" t="s">
        <v>9779</v>
      </c>
      <c r="B7538" s="47" t="s">
        <v>1778</v>
      </c>
      <c r="C7538" s="48" t="n">
        <v>46164</v>
      </c>
      <c r="D7538" s="47" t="s">
        <v>75</v>
      </c>
      <c r="E7538" s="47" t="s">
        <v>62</v>
      </c>
      <c r="F7538" s="47" t="s">
        <v>2317</v>
      </c>
      <c r="G7538" s="47" t="s">
        <v>97</v>
      </c>
      <c r="H7538" s="47" t="s">
        <v>2232</v>
      </c>
      <c r="I7538" s="47" t="n">
        <v>4</v>
      </c>
    </row>
    <row r="7539" customFormat="false" ht="15" hidden="false" customHeight="false" outlineLevel="0" collapsed="false">
      <c r="A7539" s="47" t="s">
        <v>9780</v>
      </c>
      <c r="B7539" s="47" t="s">
        <v>1778</v>
      </c>
      <c r="C7539" s="48" t="n">
        <v>46164</v>
      </c>
      <c r="D7539" s="47" t="s">
        <v>75</v>
      </c>
      <c r="E7539" s="47" t="s">
        <v>62</v>
      </c>
      <c r="F7539" s="47" t="s">
        <v>2228</v>
      </c>
      <c r="G7539" s="47" t="s">
        <v>97</v>
      </c>
      <c r="H7539" s="47" t="s">
        <v>2232</v>
      </c>
      <c r="I7539" s="47" t="n">
        <v>7</v>
      </c>
    </row>
    <row r="7540" customFormat="false" ht="15" hidden="false" customHeight="false" outlineLevel="0" collapsed="false">
      <c r="A7540" s="47" t="s">
        <v>9781</v>
      </c>
      <c r="B7540" s="47" t="s">
        <v>1779</v>
      </c>
      <c r="C7540" s="48" t="n">
        <v>46164</v>
      </c>
      <c r="D7540" s="47" t="s">
        <v>73</v>
      </c>
      <c r="E7540" s="47" t="s">
        <v>63</v>
      </c>
      <c r="F7540" s="47" t="s">
        <v>2252</v>
      </c>
      <c r="G7540" s="47" t="s">
        <v>93</v>
      </c>
      <c r="H7540" s="47" t="s">
        <v>2253</v>
      </c>
      <c r="I7540" s="47" t="n">
        <v>42</v>
      </c>
    </row>
    <row r="7541" customFormat="false" ht="15" hidden="false" customHeight="false" outlineLevel="0" collapsed="false">
      <c r="A7541" s="47" t="s">
        <v>9782</v>
      </c>
      <c r="B7541" s="47" t="s">
        <v>1779</v>
      </c>
      <c r="C7541" s="48" t="n">
        <v>46164</v>
      </c>
      <c r="D7541" s="47" t="s">
        <v>73</v>
      </c>
      <c r="E7541" s="47" t="s">
        <v>63</v>
      </c>
      <c r="F7541" s="47" t="s">
        <v>2255</v>
      </c>
      <c r="G7541" s="47" t="s">
        <v>93</v>
      </c>
      <c r="H7541" s="47" t="s">
        <v>2253</v>
      </c>
      <c r="I7541" s="47" t="n">
        <v>30</v>
      </c>
    </row>
    <row r="7542" customFormat="false" ht="15" hidden="false" customHeight="false" outlineLevel="0" collapsed="false">
      <c r="A7542" s="47" t="s">
        <v>9783</v>
      </c>
      <c r="B7542" s="47" t="s">
        <v>1779</v>
      </c>
      <c r="C7542" s="48" t="n">
        <v>46164</v>
      </c>
      <c r="D7542" s="47" t="s">
        <v>73</v>
      </c>
      <c r="E7542" s="47" t="s">
        <v>63</v>
      </c>
      <c r="F7542" s="47" t="s">
        <v>2255</v>
      </c>
      <c r="G7542" s="47" t="s">
        <v>97</v>
      </c>
      <c r="H7542" s="47" t="s">
        <v>2232</v>
      </c>
      <c r="I7542" s="47" t="n">
        <v>3</v>
      </c>
    </row>
    <row r="7543" customFormat="false" ht="15" hidden="false" customHeight="false" outlineLevel="0" collapsed="false">
      <c r="A7543" s="47" t="s">
        <v>9784</v>
      </c>
      <c r="B7543" s="47" t="s">
        <v>1779</v>
      </c>
      <c r="C7543" s="48" t="n">
        <v>46164</v>
      </c>
      <c r="D7543" s="47" t="s">
        <v>73</v>
      </c>
      <c r="E7543" s="47" t="s">
        <v>63</v>
      </c>
      <c r="F7543" s="47" t="s">
        <v>2252</v>
      </c>
      <c r="G7543" s="47" t="s">
        <v>97</v>
      </c>
      <c r="H7543" s="47" t="s">
        <v>2232</v>
      </c>
      <c r="I7543" s="47" t="n">
        <v>5</v>
      </c>
    </row>
    <row r="7544" customFormat="false" ht="15" hidden="false" customHeight="false" outlineLevel="0" collapsed="false">
      <c r="A7544" s="47" t="s">
        <v>9785</v>
      </c>
      <c r="B7544" s="47" t="s">
        <v>1779</v>
      </c>
      <c r="C7544" s="48" t="n">
        <v>46164</v>
      </c>
      <c r="D7544" s="47" t="s">
        <v>73</v>
      </c>
      <c r="E7544" s="47" t="s">
        <v>63</v>
      </c>
      <c r="F7544" s="47" t="s">
        <v>2252</v>
      </c>
      <c r="G7544" s="47" t="s">
        <v>97</v>
      </c>
      <c r="H7544" s="47" t="s">
        <v>2232</v>
      </c>
      <c r="I7544" s="47" t="n">
        <v>7</v>
      </c>
    </row>
    <row r="7545" customFormat="false" ht="15" hidden="false" customHeight="false" outlineLevel="0" collapsed="false">
      <c r="A7545" s="47" t="s">
        <v>9786</v>
      </c>
      <c r="B7545" s="47" t="s">
        <v>1779</v>
      </c>
      <c r="C7545" s="48" t="n">
        <v>46164</v>
      </c>
      <c r="D7545" s="47" t="s">
        <v>73</v>
      </c>
      <c r="E7545" s="47" t="s">
        <v>63</v>
      </c>
      <c r="F7545" s="47" t="s">
        <v>2255</v>
      </c>
      <c r="G7545" s="47" t="s">
        <v>98</v>
      </c>
      <c r="H7545" s="47" t="s">
        <v>2382</v>
      </c>
      <c r="I7545" s="47" t="n">
        <v>79</v>
      </c>
    </row>
    <row r="7546" customFormat="false" ht="15" hidden="false" customHeight="false" outlineLevel="0" collapsed="false">
      <c r="A7546" s="47" t="s">
        <v>9787</v>
      </c>
      <c r="B7546" s="47" t="s">
        <v>1780</v>
      </c>
      <c r="C7546" s="48" t="n">
        <v>46164</v>
      </c>
      <c r="D7546" s="47" t="s">
        <v>74</v>
      </c>
      <c r="E7546" s="47" t="s">
        <v>63</v>
      </c>
      <c r="F7546" s="47" t="s">
        <v>2255</v>
      </c>
      <c r="G7546" s="47" t="s">
        <v>93</v>
      </c>
      <c r="H7546" s="47" t="s">
        <v>2253</v>
      </c>
      <c r="I7546" s="47" t="n">
        <v>11</v>
      </c>
    </row>
    <row r="7547" customFormat="false" ht="15" hidden="false" customHeight="false" outlineLevel="0" collapsed="false">
      <c r="A7547" s="47" t="s">
        <v>9788</v>
      </c>
      <c r="B7547" s="47" t="s">
        <v>1780</v>
      </c>
      <c r="C7547" s="48" t="n">
        <v>46164</v>
      </c>
      <c r="D7547" s="47" t="s">
        <v>74</v>
      </c>
      <c r="E7547" s="47" t="s">
        <v>63</v>
      </c>
      <c r="F7547" s="47" t="s">
        <v>2255</v>
      </c>
      <c r="G7547" s="47" t="s">
        <v>95</v>
      </c>
      <c r="H7547" s="47" t="s">
        <v>2245</v>
      </c>
      <c r="I7547" s="47" t="n">
        <v>27</v>
      </c>
    </row>
    <row r="7548" customFormat="false" ht="15" hidden="false" customHeight="false" outlineLevel="0" collapsed="false">
      <c r="A7548" s="47" t="s">
        <v>9789</v>
      </c>
      <c r="B7548" s="47" t="s">
        <v>1780</v>
      </c>
      <c r="C7548" s="48" t="n">
        <v>46164</v>
      </c>
      <c r="D7548" s="47" t="s">
        <v>74</v>
      </c>
      <c r="E7548" s="47" t="s">
        <v>63</v>
      </c>
      <c r="F7548" s="47" t="s">
        <v>2255</v>
      </c>
      <c r="G7548" s="47" t="s">
        <v>97</v>
      </c>
      <c r="H7548" s="47" t="s">
        <v>2232</v>
      </c>
      <c r="I7548" s="47" t="n">
        <v>7</v>
      </c>
    </row>
    <row r="7549" customFormat="false" ht="15" hidden="false" customHeight="false" outlineLevel="0" collapsed="false">
      <c r="A7549" s="47" t="s">
        <v>9790</v>
      </c>
      <c r="B7549" s="47" t="s">
        <v>1780</v>
      </c>
      <c r="C7549" s="48" t="n">
        <v>46164</v>
      </c>
      <c r="D7549" s="47" t="s">
        <v>74</v>
      </c>
      <c r="E7549" s="47" t="s">
        <v>63</v>
      </c>
      <c r="F7549" s="47" t="s">
        <v>2255</v>
      </c>
      <c r="G7549" s="47" t="s">
        <v>97</v>
      </c>
      <c r="H7549" s="47" t="s">
        <v>2232</v>
      </c>
      <c r="I7549" s="47" t="n">
        <v>3</v>
      </c>
    </row>
    <row r="7550" customFormat="false" ht="15" hidden="false" customHeight="false" outlineLevel="0" collapsed="false">
      <c r="A7550" s="47" t="s">
        <v>9791</v>
      </c>
      <c r="B7550" s="47" t="s">
        <v>1780</v>
      </c>
      <c r="C7550" s="48" t="n">
        <v>46164</v>
      </c>
      <c r="D7550" s="47" t="s">
        <v>74</v>
      </c>
      <c r="E7550" s="47" t="s">
        <v>63</v>
      </c>
      <c r="F7550" s="47" t="s">
        <v>2255</v>
      </c>
      <c r="G7550" s="47" t="s">
        <v>97</v>
      </c>
      <c r="H7550" s="47" t="s">
        <v>2232</v>
      </c>
      <c r="I7550" s="47" t="n">
        <v>7</v>
      </c>
    </row>
    <row r="7551" customFormat="false" ht="15" hidden="false" customHeight="false" outlineLevel="0" collapsed="false">
      <c r="A7551" s="47" t="s">
        <v>9792</v>
      </c>
      <c r="B7551" s="47" t="s">
        <v>1781</v>
      </c>
      <c r="C7551" s="48" t="n">
        <v>46164</v>
      </c>
      <c r="D7551" s="47" t="s">
        <v>75</v>
      </c>
      <c r="E7551" s="47" t="s">
        <v>63</v>
      </c>
      <c r="F7551" s="47" t="s">
        <v>2252</v>
      </c>
      <c r="G7551" s="47" t="s">
        <v>93</v>
      </c>
      <c r="H7551" s="47" t="s">
        <v>2253</v>
      </c>
      <c r="I7551" s="47" t="n">
        <v>7</v>
      </c>
    </row>
    <row r="7552" customFormat="false" ht="15" hidden="false" customHeight="false" outlineLevel="0" collapsed="false">
      <c r="A7552" s="47" t="s">
        <v>9793</v>
      </c>
      <c r="B7552" s="47" t="s">
        <v>1781</v>
      </c>
      <c r="C7552" s="48" t="n">
        <v>46164</v>
      </c>
      <c r="D7552" s="47" t="s">
        <v>75</v>
      </c>
      <c r="E7552" s="47" t="s">
        <v>63</v>
      </c>
      <c r="F7552" s="47" t="s">
        <v>2255</v>
      </c>
      <c r="G7552" s="47" t="s">
        <v>95</v>
      </c>
      <c r="H7552" s="47" t="s">
        <v>2245</v>
      </c>
      <c r="I7552" s="47" t="n">
        <v>5</v>
      </c>
    </row>
    <row r="7553" customFormat="false" ht="15" hidden="false" customHeight="false" outlineLevel="0" collapsed="false">
      <c r="A7553" s="47" t="s">
        <v>9794</v>
      </c>
      <c r="B7553" s="47" t="s">
        <v>1781</v>
      </c>
      <c r="C7553" s="48" t="n">
        <v>46164</v>
      </c>
      <c r="D7553" s="47" t="s">
        <v>75</v>
      </c>
      <c r="E7553" s="47" t="s">
        <v>63</v>
      </c>
      <c r="F7553" s="47" t="s">
        <v>2260</v>
      </c>
      <c r="G7553" s="47" t="s">
        <v>97</v>
      </c>
      <c r="H7553" s="47" t="s">
        <v>2232</v>
      </c>
      <c r="I7553" s="47" t="n">
        <v>3</v>
      </c>
    </row>
    <row r="7554" customFormat="false" ht="15" hidden="false" customHeight="false" outlineLevel="0" collapsed="false">
      <c r="A7554" s="47" t="s">
        <v>9795</v>
      </c>
      <c r="B7554" s="47" t="s">
        <v>1781</v>
      </c>
      <c r="C7554" s="48" t="n">
        <v>46164</v>
      </c>
      <c r="D7554" s="47" t="s">
        <v>75</v>
      </c>
      <c r="E7554" s="47" t="s">
        <v>63</v>
      </c>
      <c r="F7554" s="47" t="s">
        <v>2252</v>
      </c>
      <c r="G7554" s="47" t="s">
        <v>97</v>
      </c>
      <c r="H7554" s="47" t="s">
        <v>2232</v>
      </c>
      <c r="I7554" s="47" t="n">
        <v>2</v>
      </c>
    </row>
    <row r="7555" customFormat="false" ht="15" hidden="false" customHeight="false" outlineLevel="0" collapsed="false">
      <c r="A7555" s="47" t="s">
        <v>9796</v>
      </c>
      <c r="B7555" s="47" t="s">
        <v>1781</v>
      </c>
      <c r="C7555" s="48" t="n">
        <v>46164</v>
      </c>
      <c r="D7555" s="47" t="s">
        <v>75</v>
      </c>
      <c r="E7555" s="47" t="s">
        <v>63</v>
      </c>
      <c r="F7555" s="47" t="s">
        <v>2260</v>
      </c>
      <c r="G7555" s="47" t="s">
        <v>97</v>
      </c>
      <c r="H7555" s="47" t="s">
        <v>2232</v>
      </c>
      <c r="I7555" s="47" t="n">
        <v>3</v>
      </c>
    </row>
    <row r="7556" customFormat="false" ht="15" hidden="false" customHeight="false" outlineLevel="0" collapsed="false">
      <c r="A7556" s="47" t="s">
        <v>9797</v>
      </c>
      <c r="B7556" s="47" t="s">
        <v>1781</v>
      </c>
      <c r="C7556" s="48" t="n">
        <v>46164</v>
      </c>
      <c r="D7556" s="47" t="s">
        <v>75</v>
      </c>
      <c r="E7556" s="47" t="s">
        <v>63</v>
      </c>
      <c r="F7556" s="47" t="s">
        <v>2255</v>
      </c>
      <c r="G7556" s="47" t="s">
        <v>97</v>
      </c>
      <c r="H7556" s="47" t="s">
        <v>2232</v>
      </c>
      <c r="I7556" s="47" t="n">
        <v>4</v>
      </c>
    </row>
    <row r="7557" customFormat="false" ht="15" hidden="false" customHeight="false" outlineLevel="0" collapsed="false">
      <c r="A7557" s="47" t="s">
        <v>9798</v>
      </c>
      <c r="B7557" s="47" t="s">
        <v>1782</v>
      </c>
      <c r="C7557" s="48" t="n">
        <v>46164</v>
      </c>
      <c r="D7557" s="47" t="s">
        <v>73</v>
      </c>
      <c r="E7557" s="47" t="s">
        <v>64</v>
      </c>
      <c r="F7557" s="47" t="s">
        <v>2278</v>
      </c>
      <c r="G7557" s="47" t="s">
        <v>97</v>
      </c>
      <c r="H7557" s="47" t="s">
        <v>2232</v>
      </c>
      <c r="I7557" s="47" t="n">
        <v>6</v>
      </c>
    </row>
    <row r="7558" customFormat="false" ht="15" hidden="false" customHeight="false" outlineLevel="0" collapsed="false">
      <c r="A7558" s="47" t="s">
        <v>9799</v>
      </c>
      <c r="B7558" s="47" t="s">
        <v>1782</v>
      </c>
      <c r="C7558" s="48" t="n">
        <v>46164</v>
      </c>
      <c r="D7558" s="47" t="s">
        <v>73</v>
      </c>
      <c r="E7558" s="47" t="s">
        <v>64</v>
      </c>
      <c r="F7558" s="47" t="s">
        <v>2278</v>
      </c>
      <c r="G7558" s="47" t="s">
        <v>97</v>
      </c>
      <c r="H7558" s="47" t="s">
        <v>2232</v>
      </c>
      <c r="I7558" s="47" t="n">
        <v>4</v>
      </c>
    </row>
    <row r="7559" customFormat="false" ht="15" hidden="false" customHeight="false" outlineLevel="0" collapsed="false">
      <c r="A7559" s="47" t="s">
        <v>9800</v>
      </c>
      <c r="B7559" s="47" t="s">
        <v>1782</v>
      </c>
      <c r="C7559" s="48" t="n">
        <v>46164</v>
      </c>
      <c r="D7559" s="47" t="s">
        <v>73</v>
      </c>
      <c r="E7559" s="47" t="s">
        <v>64</v>
      </c>
      <c r="F7559" s="47" t="s">
        <v>2278</v>
      </c>
      <c r="G7559" s="47" t="s">
        <v>97</v>
      </c>
      <c r="H7559" s="47" t="s">
        <v>2232</v>
      </c>
      <c r="I7559" s="47" t="n">
        <v>6</v>
      </c>
    </row>
    <row r="7560" customFormat="false" ht="15" hidden="false" customHeight="false" outlineLevel="0" collapsed="false">
      <c r="A7560" s="47" t="s">
        <v>9801</v>
      </c>
      <c r="B7560" s="47" t="s">
        <v>1782</v>
      </c>
      <c r="C7560" s="48" t="n">
        <v>46164</v>
      </c>
      <c r="D7560" s="47" t="s">
        <v>73</v>
      </c>
      <c r="E7560" s="47" t="s">
        <v>64</v>
      </c>
      <c r="F7560" s="47" t="s">
        <v>2280</v>
      </c>
      <c r="G7560" s="47" t="s">
        <v>97</v>
      </c>
      <c r="H7560" s="47" t="s">
        <v>2232</v>
      </c>
      <c r="I7560" s="47" t="n">
        <v>2</v>
      </c>
    </row>
    <row r="7561" customFormat="false" ht="15" hidden="false" customHeight="false" outlineLevel="0" collapsed="false">
      <c r="A7561" s="47" t="s">
        <v>9802</v>
      </c>
      <c r="B7561" s="47" t="s">
        <v>1783</v>
      </c>
      <c r="C7561" s="48" t="n">
        <v>46164</v>
      </c>
      <c r="D7561" s="47" t="s">
        <v>74</v>
      </c>
      <c r="E7561" s="47" t="s">
        <v>64</v>
      </c>
      <c r="F7561" s="47" t="s">
        <v>2278</v>
      </c>
      <c r="G7561" s="47" t="s">
        <v>97</v>
      </c>
      <c r="H7561" s="47" t="s">
        <v>2232</v>
      </c>
      <c r="I7561" s="47" t="n">
        <v>7</v>
      </c>
    </row>
    <row r="7562" customFormat="false" ht="15" hidden="false" customHeight="false" outlineLevel="0" collapsed="false">
      <c r="A7562" s="47" t="s">
        <v>9803</v>
      </c>
      <c r="B7562" s="47" t="s">
        <v>1784</v>
      </c>
      <c r="C7562" s="48" t="n">
        <v>46164</v>
      </c>
      <c r="D7562" s="47" t="s">
        <v>73</v>
      </c>
      <c r="E7562" s="47" t="s">
        <v>65</v>
      </c>
      <c r="F7562" s="47" t="s">
        <v>2284</v>
      </c>
      <c r="G7562" s="47" t="s">
        <v>97</v>
      </c>
      <c r="H7562" s="47" t="s">
        <v>2232</v>
      </c>
      <c r="I7562" s="47" t="n">
        <v>3</v>
      </c>
    </row>
    <row r="7563" customFormat="false" ht="15" hidden="false" customHeight="false" outlineLevel="0" collapsed="false">
      <c r="A7563" s="47" t="s">
        <v>9804</v>
      </c>
      <c r="B7563" s="47" t="s">
        <v>1784</v>
      </c>
      <c r="C7563" s="48" t="n">
        <v>46164</v>
      </c>
      <c r="D7563" s="47" t="s">
        <v>73</v>
      </c>
      <c r="E7563" s="47" t="s">
        <v>65</v>
      </c>
      <c r="F7563" s="47" t="s">
        <v>2289</v>
      </c>
      <c r="G7563" s="47" t="s">
        <v>97</v>
      </c>
      <c r="H7563" s="47" t="s">
        <v>2232</v>
      </c>
      <c r="I7563" s="47" t="n">
        <v>5</v>
      </c>
    </row>
    <row r="7564" customFormat="false" ht="15" hidden="false" customHeight="false" outlineLevel="0" collapsed="false">
      <c r="A7564" s="47" t="s">
        <v>9805</v>
      </c>
      <c r="B7564" s="47" t="s">
        <v>1784</v>
      </c>
      <c r="C7564" s="48" t="n">
        <v>46164</v>
      </c>
      <c r="D7564" s="47" t="s">
        <v>73</v>
      </c>
      <c r="E7564" s="47" t="s">
        <v>65</v>
      </c>
      <c r="F7564" s="47" t="s">
        <v>2284</v>
      </c>
      <c r="G7564" s="47" t="s">
        <v>97</v>
      </c>
      <c r="H7564" s="47" t="s">
        <v>2232</v>
      </c>
      <c r="I7564" s="47" t="n">
        <v>3</v>
      </c>
    </row>
    <row r="7565" customFormat="false" ht="15" hidden="false" customHeight="false" outlineLevel="0" collapsed="false">
      <c r="A7565" s="47" t="s">
        <v>9806</v>
      </c>
      <c r="B7565" s="47" t="s">
        <v>1784</v>
      </c>
      <c r="C7565" s="48" t="n">
        <v>46164</v>
      </c>
      <c r="D7565" s="47" t="s">
        <v>73</v>
      </c>
      <c r="E7565" s="47" t="s">
        <v>65</v>
      </c>
      <c r="F7565" s="47" t="s">
        <v>2289</v>
      </c>
      <c r="G7565" s="47" t="s">
        <v>97</v>
      </c>
      <c r="H7565" s="47" t="s">
        <v>2232</v>
      </c>
      <c r="I7565" s="47" t="n">
        <v>5</v>
      </c>
    </row>
    <row r="7566" customFormat="false" ht="15" hidden="false" customHeight="false" outlineLevel="0" collapsed="false">
      <c r="A7566" s="47" t="s">
        <v>9807</v>
      </c>
      <c r="B7566" s="47" t="s">
        <v>1784</v>
      </c>
      <c r="C7566" s="48" t="n">
        <v>46164</v>
      </c>
      <c r="D7566" s="47" t="s">
        <v>73</v>
      </c>
      <c r="E7566" s="47" t="s">
        <v>65</v>
      </c>
      <c r="F7566" s="47" t="s">
        <v>2289</v>
      </c>
      <c r="G7566" s="47" t="s">
        <v>97</v>
      </c>
      <c r="H7566" s="47" t="s">
        <v>2232</v>
      </c>
      <c r="I7566" s="47" t="n">
        <v>2</v>
      </c>
    </row>
    <row r="7567" customFormat="false" ht="15" hidden="false" customHeight="false" outlineLevel="0" collapsed="false">
      <c r="A7567" s="47" t="s">
        <v>9808</v>
      </c>
      <c r="B7567" s="47" t="s">
        <v>1786</v>
      </c>
      <c r="C7567" s="48" t="n">
        <v>46164</v>
      </c>
      <c r="D7567" s="47" t="s">
        <v>74</v>
      </c>
      <c r="E7567" s="47" t="s">
        <v>65</v>
      </c>
      <c r="F7567" s="47" t="s">
        <v>2289</v>
      </c>
      <c r="G7567" s="47" t="s">
        <v>93</v>
      </c>
      <c r="H7567" s="47" t="s">
        <v>2253</v>
      </c>
      <c r="I7567" s="47" t="n">
        <v>33</v>
      </c>
    </row>
    <row r="7568" customFormat="false" ht="15" hidden="false" customHeight="false" outlineLevel="0" collapsed="false">
      <c r="A7568" s="47" t="s">
        <v>9809</v>
      </c>
      <c r="B7568" s="47" t="s">
        <v>1786</v>
      </c>
      <c r="C7568" s="48" t="n">
        <v>46164</v>
      </c>
      <c r="D7568" s="47" t="s">
        <v>74</v>
      </c>
      <c r="E7568" s="47" t="s">
        <v>65</v>
      </c>
      <c r="F7568" s="47" t="s">
        <v>2284</v>
      </c>
      <c r="G7568" s="47" t="s">
        <v>95</v>
      </c>
      <c r="H7568" s="47" t="s">
        <v>2245</v>
      </c>
      <c r="I7568" s="47" t="n">
        <v>5</v>
      </c>
    </row>
    <row r="7569" customFormat="false" ht="15" hidden="false" customHeight="false" outlineLevel="0" collapsed="false">
      <c r="A7569" s="47" t="s">
        <v>9810</v>
      </c>
      <c r="B7569" s="47" t="s">
        <v>1786</v>
      </c>
      <c r="C7569" s="48" t="n">
        <v>46164</v>
      </c>
      <c r="D7569" s="47" t="s">
        <v>74</v>
      </c>
      <c r="E7569" s="47" t="s">
        <v>65</v>
      </c>
      <c r="F7569" s="47" t="s">
        <v>2284</v>
      </c>
      <c r="G7569" s="47" t="s">
        <v>95</v>
      </c>
      <c r="H7569" s="47" t="s">
        <v>2245</v>
      </c>
      <c r="I7569" s="47" t="n">
        <v>18</v>
      </c>
    </row>
    <row r="7570" customFormat="false" ht="15" hidden="false" customHeight="false" outlineLevel="0" collapsed="false">
      <c r="A7570" s="47" t="s">
        <v>9811</v>
      </c>
      <c r="B7570" s="47" t="s">
        <v>1786</v>
      </c>
      <c r="C7570" s="48" t="n">
        <v>46164</v>
      </c>
      <c r="D7570" s="47" t="s">
        <v>74</v>
      </c>
      <c r="E7570" s="47" t="s">
        <v>65</v>
      </c>
      <c r="F7570" s="47" t="s">
        <v>2284</v>
      </c>
      <c r="G7570" s="47" t="s">
        <v>97</v>
      </c>
      <c r="H7570" s="47" t="s">
        <v>2232</v>
      </c>
      <c r="I7570" s="47" t="n">
        <v>2</v>
      </c>
    </row>
    <row r="7571" customFormat="false" ht="15" hidden="false" customHeight="false" outlineLevel="0" collapsed="false">
      <c r="A7571" s="47" t="s">
        <v>9812</v>
      </c>
      <c r="B7571" s="47" t="s">
        <v>1786</v>
      </c>
      <c r="C7571" s="48" t="n">
        <v>46164</v>
      </c>
      <c r="D7571" s="47" t="s">
        <v>74</v>
      </c>
      <c r="E7571" s="47" t="s">
        <v>65</v>
      </c>
      <c r="F7571" s="47" t="s">
        <v>2284</v>
      </c>
      <c r="G7571" s="47" t="s">
        <v>97</v>
      </c>
      <c r="H7571" s="47" t="s">
        <v>2232</v>
      </c>
      <c r="I7571" s="47" t="n">
        <v>6</v>
      </c>
    </row>
    <row r="7572" customFormat="false" ht="15" hidden="false" customHeight="false" outlineLevel="0" collapsed="false">
      <c r="A7572" s="47" t="s">
        <v>9813</v>
      </c>
      <c r="B7572" s="47" t="s">
        <v>1786</v>
      </c>
      <c r="C7572" s="48" t="n">
        <v>46164</v>
      </c>
      <c r="D7572" s="47" t="s">
        <v>74</v>
      </c>
      <c r="E7572" s="47" t="s">
        <v>65</v>
      </c>
      <c r="F7572" s="47" t="s">
        <v>2284</v>
      </c>
      <c r="G7572" s="47" t="s">
        <v>97</v>
      </c>
      <c r="H7572" s="47" t="s">
        <v>2232</v>
      </c>
      <c r="I7572" s="47" t="n">
        <v>5</v>
      </c>
    </row>
    <row r="7573" customFormat="false" ht="15" hidden="false" customHeight="false" outlineLevel="0" collapsed="false">
      <c r="A7573" s="47" t="s">
        <v>9814</v>
      </c>
      <c r="B7573" s="47" t="s">
        <v>1786</v>
      </c>
      <c r="C7573" s="48" t="n">
        <v>46164</v>
      </c>
      <c r="D7573" s="47" t="s">
        <v>74</v>
      </c>
      <c r="E7573" s="47" t="s">
        <v>65</v>
      </c>
      <c r="F7573" s="47" t="s">
        <v>2289</v>
      </c>
      <c r="G7573" s="47" t="s">
        <v>97</v>
      </c>
      <c r="H7573" s="47" t="s">
        <v>2232</v>
      </c>
      <c r="I7573" s="47" t="n">
        <v>6</v>
      </c>
    </row>
    <row r="7574" customFormat="false" ht="15" hidden="false" customHeight="false" outlineLevel="0" collapsed="false">
      <c r="A7574" s="47" t="s">
        <v>9815</v>
      </c>
      <c r="B7574" s="47" t="s">
        <v>1786</v>
      </c>
      <c r="C7574" s="48" t="n">
        <v>46164</v>
      </c>
      <c r="D7574" s="47" t="s">
        <v>74</v>
      </c>
      <c r="E7574" s="47" t="s">
        <v>65</v>
      </c>
      <c r="F7574" s="47" t="s">
        <v>2289</v>
      </c>
      <c r="G7574" s="47" t="s">
        <v>97</v>
      </c>
      <c r="H7574" s="47" t="s">
        <v>2232</v>
      </c>
      <c r="I7574" s="47" t="n">
        <v>3</v>
      </c>
    </row>
    <row r="7575" customFormat="false" ht="15" hidden="false" customHeight="false" outlineLevel="0" collapsed="false">
      <c r="A7575" s="47" t="s">
        <v>9816</v>
      </c>
      <c r="B7575" s="47" t="s">
        <v>1786</v>
      </c>
      <c r="C7575" s="48" t="n">
        <v>46164</v>
      </c>
      <c r="D7575" s="47" t="s">
        <v>74</v>
      </c>
      <c r="E7575" s="47" t="s">
        <v>65</v>
      </c>
      <c r="F7575" s="47" t="s">
        <v>2289</v>
      </c>
      <c r="G7575" s="47" t="s">
        <v>97</v>
      </c>
      <c r="H7575" s="47" t="s">
        <v>2232</v>
      </c>
      <c r="I7575" s="47" t="n">
        <v>4</v>
      </c>
    </row>
    <row r="7576" customFormat="false" ht="15" hidden="false" customHeight="false" outlineLevel="0" collapsed="false">
      <c r="A7576" s="47" t="s">
        <v>9817</v>
      </c>
      <c r="B7576" s="47" t="s">
        <v>1786</v>
      </c>
      <c r="C7576" s="48" t="n">
        <v>46164</v>
      </c>
      <c r="D7576" s="47" t="s">
        <v>74</v>
      </c>
      <c r="E7576" s="47" t="s">
        <v>65</v>
      </c>
      <c r="F7576" s="47" t="s">
        <v>2284</v>
      </c>
      <c r="G7576" s="47" t="s">
        <v>97</v>
      </c>
      <c r="H7576" s="47" t="s">
        <v>2232</v>
      </c>
      <c r="I7576" s="47" t="n">
        <v>6</v>
      </c>
    </row>
    <row r="7577" customFormat="false" ht="15" hidden="false" customHeight="false" outlineLevel="0" collapsed="false">
      <c r="A7577" s="47" t="s">
        <v>9818</v>
      </c>
      <c r="B7577" s="47" t="s">
        <v>1786</v>
      </c>
      <c r="C7577" s="48" t="n">
        <v>46164</v>
      </c>
      <c r="D7577" s="47" t="s">
        <v>74</v>
      </c>
      <c r="E7577" s="47" t="s">
        <v>65</v>
      </c>
      <c r="F7577" s="47" t="s">
        <v>2284</v>
      </c>
      <c r="G7577" s="47" t="s">
        <v>97</v>
      </c>
      <c r="H7577" s="47" t="s">
        <v>2232</v>
      </c>
      <c r="I7577" s="47" t="n">
        <v>6</v>
      </c>
    </row>
    <row r="7578" customFormat="false" ht="15" hidden="false" customHeight="false" outlineLevel="0" collapsed="false">
      <c r="A7578" s="47" t="s">
        <v>9819</v>
      </c>
      <c r="B7578" s="47" t="s">
        <v>1786</v>
      </c>
      <c r="C7578" s="48" t="n">
        <v>46164</v>
      </c>
      <c r="D7578" s="47" t="s">
        <v>74</v>
      </c>
      <c r="E7578" s="47" t="s">
        <v>65</v>
      </c>
      <c r="F7578" s="47" t="s">
        <v>2289</v>
      </c>
      <c r="G7578" s="47" t="s">
        <v>97</v>
      </c>
      <c r="H7578" s="47" t="s">
        <v>2232</v>
      </c>
      <c r="I7578" s="47" t="n">
        <v>3</v>
      </c>
    </row>
    <row r="7579" customFormat="false" ht="15" hidden="false" customHeight="false" outlineLevel="0" collapsed="false">
      <c r="A7579" s="47" t="s">
        <v>9820</v>
      </c>
      <c r="B7579" s="47" t="s">
        <v>1786</v>
      </c>
      <c r="C7579" s="48" t="n">
        <v>46164</v>
      </c>
      <c r="D7579" s="47" t="s">
        <v>74</v>
      </c>
      <c r="E7579" s="47" t="s">
        <v>65</v>
      </c>
      <c r="F7579" s="47" t="s">
        <v>2289</v>
      </c>
      <c r="G7579" s="47" t="s">
        <v>97</v>
      </c>
      <c r="H7579" s="47" t="s">
        <v>2232</v>
      </c>
      <c r="I7579" s="47" t="n">
        <v>6</v>
      </c>
    </row>
    <row r="7580" customFormat="false" ht="15" hidden="false" customHeight="false" outlineLevel="0" collapsed="false">
      <c r="A7580" s="47" t="s">
        <v>9821</v>
      </c>
      <c r="B7580" s="47" t="s">
        <v>1787</v>
      </c>
      <c r="C7580" s="48" t="n">
        <v>46164</v>
      </c>
      <c r="D7580" s="47" t="s">
        <v>75</v>
      </c>
      <c r="E7580" s="47" t="s">
        <v>65</v>
      </c>
      <c r="F7580" s="47" t="s">
        <v>2284</v>
      </c>
      <c r="G7580" s="47" t="s">
        <v>97</v>
      </c>
      <c r="H7580" s="47" t="s">
        <v>2232</v>
      </c>
      <c r="I7580" s="47" t="n">
        <v>6</v>
      </c>
    </row>
    <row r="7581" customFormat="false" ht="15" hidden="false" customHeight="false" outlineLevel="0" collapsed="false">
      <c r="A7581" s="47" t="s">
        <v>9822</v>
      </c>
      <c r="B7581" s="47" t="s">
        <v>1787</v>
      </c>
      <c r="C7581" s="48" t="n">
        <v>46164</v>
      </c>
      <c r="D7581" s="47" t="s">
        <v>75</v>
      </c>
      <c r="E7581" s="47" t="s">
        <v>65</v>
      </c>
      <c r="F7581" s="47" t="s">
        <v>2284</v>
      </c>
      <c r="G7581" s="47" t="s">
        <v>97</v>
      </c>
      <c r="H7581" s="47" t="s">
        <v>2232</v>
      </c>
      <c r="I7581" s="47" t="n">
        <v>6</v>
      </c>
    </row>
    <row r="7582" customFormat="false" ht="15" hidden="false" customHeight="false" outlineLevel="0" collapsed="false">
      <c r="A7582" s="47" t="s">
        <v>9823</v>
      </c>
      <c r="B7582" s="47" t="s">
        <v>1787</v>
      </c>
      <c r="C7582" s="48" t="n">
        <v>46164</v>
      </c>
      <c r="D7582" s="47" t="s">
        <v>75</v>
      </c>
      <c r="E7582" s="47" t="s">
        <v>65</v>
      </c>
      <c r="F7582" s="47" t="s">
        <v>2284</v>
      </c>
      <c r="G7582" s="47" t="s">
        <v>97</v>
      </c>
      <c r="H7582" s="47" t="s">
        <v>2232</v>
      </c>
      <c r="I7582" s="47" t="n">
        <v>2</v>
      </c>
    </row>
    <row r="7583" customFormat="false" ht="15" hidden="false" customHeight="false" outlineLevel="0" collapsed="false">
      <c r="A7583" s="47" t="s">
        <v>9824</v>
      </c>
      <c r="B7583" s="47" t="s">
        <v>1787</v>
      </c>
      <c r="C7583" s="48" t="n">
        <v>46164</v>
      </c>
      <c r="D7583" s="47" t="s">
        <v>75</v>
      </c>
      <c r="E7583" s="47" t="s">
        <v>65</v>
      </c>
      <c r="F7583" s="47" t="s">
        <v>2284</v>
      </c>
      <c r="G7583" s="47" t="s">
        <v>97</v>
      </c>
      <c r="H7583" s="47" t="s">
        <v>2232</v>
      </c>
      <c r="I7583" s="47" t="n">
        <v>4</v>
      </c>
    </row>
    <row r="7584" customFormat="false" ht="15" hidden="false" customHeight="false" outlineLevel="0" collapsed="false">
      <c r="A7584" s="47" t="s">
        <v>9825</v>
      </c>
      <c r="B7584" s="47" t="s">
        <v>1787</v>
      </c>
      <c r="C7584" s="48" t="n">
        <v>46164</v>
      </c>
      <c r="D7584" s="47" t="s">
        <v>75</v>
      </c>
      <c r="E7584" s="47" t="s">
        <v>65</v>
      </c>
      <c r="F7584" s="47" t="s">
        <v>2289</v>
      </c>
      <c r="G7584" s="47" t="s">
        <v>97</v>
      </c>
      <c r="H7584" s="47" t="s">
        <v>2232</v>
      </c>
      <c r="I7584" s="47" t="n">
        <v>3</v>
      </c>
    </row>
    <row r="7585" customFormat="false" ht="15" hidden="false" customHeight="false" outlineLevel="0" collapsed="false">
      <c r="A7585" s="47" t="s">
        <v>9826</v>
      </c>
      <c r="B7585" s="47" t="s">
        <v>1787</v>
      </c>
      <c r="C7585" s="48" t="n">
        <v>46164</v>
      </c>
      <c r="D7585" s="47" t="s">
        <v>75</v>
      </c>
      <c r="E7585" s="47" t="s">
        <v>65</v>
      </c>
      <c r="F7585" s="47" t="s">
        <v>2284</v>
      </c>
      <c r="G7585" s="47" t="s">
        <v>97</v>
      </c>
      <c r="H7585" s="47" t="s">
        <v>2232</v>
      </c>
      <c r="I7585" s="47" t="n">
        <v>2</v>
      </c>
    </row>
    <row r="7586" customFormat="false" ht="15" hidden="false" customHeight="false" outlineLevel="0" collapsed="false">
      <c r="A7586" s="47" t="s">
        <v>9827</v>
      </c>
      <c r="B7586" s="47" t="s">
        <v>1788</v>
      </c>
      <c r="C7586" s="48" t="n">
        <v>46165</v>
      </c>
      <c r="D7586" s="47" t="s">
        <v>73</v>
      </c>
      <c r="E7586" s="47" t="s">
        <v>62</v>
      </c>
      <c r="F7586" s="47" t="s">
        <v>2228</v>
      </c>
      <c r="G7586" s="47" t="s">
        <v>95</v>
      </c>
      <c r="H7586" s="47" t="s">
        <v>2245</v>
      </c>
      <c r="I7586" s="47" t="n">
        <v>33</v>
      </c>
    </row>
    <row r="7587" customFormat="false" ht="15" hidden="false" customHeight="false" outlineLevel="0" collapsed="false">
      <c r="A7587" s="47" t="s">
        <v>9828</v>
      </c>
      <c r="B7587" s="47" t="s">
        <v>1788</v>
      </c>
      <c r="C7587" s="48" t="n">
        <v>46165</v>
      </c>
      <c r="D7587" s="47" t="s">
        <v>73</v>
      </c>
      <c r="E7587" s="47" t="s">
        <v>62</v>
      </c>
      <c r="F7587" s="47" t="s">
        <v>2231</v>
      </c>
      <c r="G7587" s="47" t="s">
        <v>97</v>
      </c>
      <c r="H7587" s="47" t="s">
        <v>2232</v>
      </c>
      <c r="I7587" s="47" t="n">
        <v>4</v>
      </c>
    </row>
    <row r="7588" customFormat="false" ht="15" hidden="false" customHeight="false" outlineLevel="0" collapsed="false">
      <c r="A7588" s="47" t="s">
        <v>9829</v>
      </c>
      <c r="B7588" s="47" t="s">
        <v>1788</v>
      </c>
      <c r="C7588" s="48" t="n">
        <v>46165</v>
      </c>
      <c r="D7588" s="47" t="s">
        <v>73</v>
      </c>
      <c r="E7588" s="47" t="s">
        <v>62</v>
      </c>
      <c r="F7588" s="47" t="s">
        <v>2228</v>
      </c>
      <c r="G7588" s="47" t="s">
        <v>97</v>
      </c>
      <c r="H7588" s="47" t="s">
        <v>2232</v>
      </c>
      <c r="I7588" s="47" t="n">
        <v>7</v>
      </c>
    </row>
    <row r="7589" customFormat="false" ht="15" hidden="false" customHeight="false" outlineLevel="0" collapsed="false">
      <c r="A7589" s="47" t="s">
        <v>9830</v>
      </c>
      <c r="B7589" s="47" t="s">
        <v>1788</v>
      </c>
      <c r="C7589" s="48" t="n">
        <v>46165</v>
      </c>
      <c r="D7589" s="47" t="s">
        <v>73</v>
      </c>
      <c r="E7589" s="47" t="s">
        <v>62</v>
      </c>
      <c r="F7589" s="47" t="s">
        <v>2228</v>
      </c>
      <c r="G7589" s="47" t="s">
        <v>97</v>
      </c>
      <c r="H7589" s="47" t="s">
        <v>2232</v>
      </c>
      <c r="I7589" s="47" t="n">
        <v>7</v>
      </c>
    </row>
    <row r="7590" customFormat="false" ht="15" hidden="false" customHeight="false" outlineLevel="0" collapsed="false">
      <c r="A7590" s="47" t="s">
        <v>9831</v>
      </c>
      <c r="B7590" s="47" t="s">
        <v>1788</v>
      </c>
      <c r="C7590" s="48" t="n">
        <v>46165</v>
      </c>
      <c r="D7590" s="47" t="s">
        <v>73</v>
      </c>
      <c r="E7590" s="47" t="s">
        <v>62</v>
      </c>
      <c r="F7590" s="47" t="s">
        <v>2228</v>
      </c>
      <c r="G7590" s="47" t="s">
        <v>97</v>
      </c>
      <c r="H7590" s="47" t="s">
        <v>2232</v>
      </c>
      <c r="I7590" s="47" t="n">
        <v>4</v>
      </c>
    </row>
    <row r="7591" customFormat="false" ht="15" hidden="false" customHeight="false" outlineLevel="0" collapsed="false">
      <c r="A7591" s="47" t="s">
        <v>9832</v>
      </c>
      <c r="B7591" s="47" t="s">
        <v>1788</v>
      </c>
      <c r="C7591" s="48" t="n">
        <v>46165</v>
      </c>
      <c r="D7591" s="47" t="s">
        <v>73</v>
      </c>
      <c r="E7591" s="47" t="s">
        <v>62</v>
      </c>
      <c r="F7591" s="47" t="s">
        <v>2231</v>
      </c>
      <c r="G7591" s="47" t="s">
        <v>97</v>
      </c>
      <c r="H7591" s="47" t="s">
        <v>2232</v>
      </c>
      <c r="I7591" s="47" t="n">
        <v>4</v>
      </c>
    </row>
    <row r="7592" customFormat="false" ht="15" hidden="false" customHeight="false" outlineLevel="0" collapsed="false">
      <c r="A7592" s="47" t="s">
        <v>9833</v>
      </c>
      <c r="B7592" s="47" t="s">
        <v>1788</v>
      </c>
      <c r="C7592" s="48" t="n">
        <v>46165</v>
      </c>
      <c r="D7592" s="47" t="s">
        <v>73</v>
      </c>
      <c r="E7592" s="47" t="s">
        <v>62</v>
      </c>
      <c r="F7592" s="47" t="s">
        <v>2228</v>
      </c>
      <c r="G7592" s="47" t="s">
        <v>98</v>
      </c>
      <c r="H7592" s="47" t="s">
        <v>2382</v>
      </c>
      <c r="I7592" s="47" t="n">
        <v>11</v>
      </c>
    </row>
    <row r="7593" customFormat="false" ht="15" hidden="false" customHeight="false" outlineLevel="0" collapsed="false">
      <c r="A7593" s="47" t="s">
        <v>9834</v>
      </c>
      <c r="B7593" s="47" t="s">
        <v>1789</v>
      </c>
      <c r="C7593" s="48" t="n">
        <v>46165</v>
      </c>
      <c r="D7593" s="47" t="s">
        <v>74</v>
      </c>
      <c r="E7593" s="47" t="s">
        <v>62</v>
      </c>
      <c r="F7593" s="47" t="s">
        <v>2228</v>
      </c>
      <c r="G7593" s="47" t="s">
        <v>97</v>
      </c>
      <c r="H7593" s="47" t="s">
        <v>2232</v>
      </c>
      <c r="I7593" s="47" t="n">
        <v>4</v>
      </c>
    </row>
    <row r="7594" customFormat="false" ht="15" hidden="false" customHeight="false" outlineLevel="0" collapsed="false">
      <c r="A7594" s="47" t="s">
        <v>9835</v>
      </c>
      <c r="B7594" s="47" t="s">
        <v>1789</v>
      </c>
      <c r="C7594" s="48" t="n">
        <v>46165</v>
      </c>
      <c r="D7594" s="47" t="s">
        <v>74</v>
      </c>
      <c r="E7594" s="47" t="s">
        <v>62</v>
      </c>
      <c r="F7594" s="47" t="s">
        <v>2228</v>
      </c>
      <c r="G7594" s="47" t="s">
        <v>97</v>
      </c>
      <c r="H7594" s="47" t="s">
        <v>2232</v>
      </c>
      <c r="I7594" s="47" t="n">
        <v>5</v>
      </c>
    </row>
    <row r="7595" customFormat="false" ht="15" hidden="false" customHeight="false" outlineLevel="0" collapsed="false">
      <c r="A7595" s="47" t="s">
        <v>9836</v>
      </c>
      <c r="B7595" s="47" t="s">
        <v>1789</v>
      </c>
      <c r="C7595" s="48" t="n">
        <v>46165</v>
      </c>
      <c r="D7595" s="47" t="s">
        <v>74</v>
      </c>
      <c r="E7595" s="47" t="s">
        <v>62</v>
      </c>
      <c r="F7595" s="47" t="s">
        <v>2317</v>
      </c>
      <c r="G7595" s="47" t="s">
        <v>97</v>
      </c>
      <c r="H7595" s="47" t="s">
        <v>2232</v>
      </c>
      <c r="I7595" s="47" t="n">
        <v>2</v>
      </c>
    </row>
    <row r="7596" customFormat="false" ht="15" hidden="false" customHeight="false" outlineLevel="0" collapsed="false">
      <c r="A7596" s="47" t="s">
        <v>9837</v>
      </c>
      <c r="B7596" s="47" t="s">
        <v>1789</v>
      </c>
      <c r="C7596" s="48" t="n">
        <v>46165</v>
      </c>
      <c r="D7596" s="47" t="s">
        <v>74</v>
      </c>
      <c r="E7596" s="47" t="s">
        <v>62</v>
      </c>
      <c r="F7596" s="47" t="s">
        <v>2231</v>
      </c>
      <c r="G7596" s="47" t="s">
        <v>97</v>
      </c>
      <c r="H7596" s="47" t="s">
        <v>2232</v>
      </c>
      <c r="I7596" s="47" t="n">
        <v>5</v>
      </c>
    </row>
    <row r="7597" customFormat="false" ht="15" hidden="false" customHeight="false" outlineLevel="0" collapsed="false">
      <c r="A7597" s="47" t="s">
        <v>9838</v>
      </c>
      <c r="B7597" s="47" t="s">
        <v>1789</v>
      </c>
      <c r="C7597" s="48" t="n">
        <v>46165</v>
      </c>
      <c r="D7597" s="47" t="s">
        <v>74</v>
      </c>
      <c r="E7597" s="47" t="s">
        <v>62</v>
      </c>
      <c r="F7597" s="47" t="s">
        <v>2228</v>
      </c>
      <c r="G7597" s="47" t="s">
        <v>97</v>
      </c>
      <c r="H7597" s="47" t="s">
        <v>2232</v>
      </c>
      <c r="I7597" s="47" t="n">
        <v>7</v>
      </c>
    </row>
    <row r="7598" customFormat="false" ht="15" hidden="false" customHeight="false" outlineLevel="0" collapsed="false">
      <c r="A7598" s="47" t="s">
        <v>9839</v>
      </c>
      <c r="B7598" s="47" t="s">
        <v>1789</v>
      </c>
      <c r="C7598" s="48" t="n">
        <v>46165</v>
      </c>
      <c r="D7598" s="47" t="s">
        <v>74</v>
      </c>
      <c r="E7598" s="47" t="s">
        <v>62</v>
      </c>
      <c r="F7598" s="47" t="s">
        <v>2231</v>
      </c>
      <c r="G7598" s="47" t="s">
        <v>97</v>
      </c>
      <c r="H7598" s="47" t="s">
        <v>2232</v>
      </c>
      <c r="I7598" s="47" t="n">
        <v>3</v>
      </c>
    </row>
    <row r="7599" customFormat="false" ht="15" hidden="false" customHeight="false" outlineLevel="0" collapsed="false">
      <c r="A7599" s="47" t="s">
        <v>9840</v>
      </c>
      <c r="B7599" s="47" t="s">
        <v>1789</v>
      </c>
      <c r="C7599" s="48" t="n">
        <v>46165</v>
      </c>
      <c r="D7599" s="47" t="s">
        <v>74</v>
      </c>
      <c r="E7599" s="47" t="s">
        <v>62</v>
      </c>
      <c r="F7599" s="47" t="s">
        <v>2231</v>
      </c>
      <c r="G7599" s="47" t="s">
        <v>97</v>
      </c>
      <c r="H7599" s="47" t="s">
        <v>2232</v>
      </c>
      <c r="I7599" s="47" t="n">
        <v>6</v>
      </c>
    </row>
    <row r="7600" customFormat="false" ht="15" hidden="false" customHeight="false" outlineLevel="0" collapsed="false">
      <c r="A7600" s="47" t="s">
        <v>9841</v>
      </c>
      <c r="B7600" s="47" t="s">
        <v>1790</v>
      </c>
      <c r="C7600" s="48" t="n">
        <v>46165</v>
      </c>
      <c r="D7600" s="47" t="s">
        <v>75</v>
      </c>
      <c r="E7600" s="47" t="s">
        <v>62</v>
      </c>
      <c r="F7600" s="47" t="s">
        <v>2228</v>
      </c>
      <c r="G7600" s="47" t="s">
        <v>93</v>
      </c>
      <c r="H7600" s="47" t="s">
        <v>2253</v>
      </c>
      <c r="I7600" s="47" t="n">
        <v>50</v>
      </c>
    </row>
    <row r="7601" customFormat="false" ht="15" hidden="false" customHeight="false" outlineLevel="0" collapsed="false">
      <c r="A7601" s="47" t="s">
        <v>9842</v>
      </c>
      <c r="B7601" s="47" t="s">
        <v>1790</v>
      </c>
      <c r="C7601" s="48" t="n">
        <v>46165</v>
      </c>
      <c r="D7601" s="47" t="s">
        <v>75</v>
      </c>
      <c r="E7601" s="47" t="s">
        <v>62</v>
      </c>
      <c r="F7601" s="47" t="s">
        <v>2231</v>
      </c>
      <c r="G7601" s="47" t="s">
        <v>93</v>
      </c>
      <c r="H7601" s="47" t="s">
        <v>2253</v>
      </c>
      <c r="I7601" s="47" t="n">
        <v>43</v>
      </c>
    </row>
    <row r="7602" customFormat="false" ht="15" hidden="false" customHeight="false" outlineLevel="0" collapsed="false">
      <c r="A7602" s="47" t="s">
        <v>9843</v>
      </c>
      <c r="B7602" s="47" t="s">
        <v>1790</v>
      </c>
      <c r="C7602" s="48" t="n">
        <v>46165</v>
      </c>
      <c r="D7602" s="47" t="s">
        <v>75</v>
      </c>
      <c r="E7602" s="47" t="s">
        <v>62</v>
      </c>
      <c r="F7602" s="47" t="s">
        <v>2228</v>
      </c>
      <c r="G7602" s="47" t="s">
        <v>94</v>
      </c>
      <c r="H7602" s="47" t="s">
        <v>2229</v>
      </c>
      <c r="I7602" s="47" t="n">
        <v>151</v>
      </c>
    </row>
    <row r="7603" customFormat="false" ht="15" hidden="false" customHeight="false" outlineLevel="0" collapsed="false">
      <c r="A7603" s="47" t="s">
        <v>9844</v>
      </c>
      <c r="B7603" s="47" t="s">
        <v>1790</v>
      </c>
      <c r="C7603" s="48" t="n">
        <v>46165</v>
      </c>
      <c r="D7603" s="47" t="s">
        <v>75</v>
      </c>
      <c r="E7603" s="47" t="s">
        <v>62</v>
      </c>
      <c r="F7603" s="47" t="s">
        <v>2231</v>
      </c>
      <c r="G7603" s="47" t="s">
        <v>97</v>
      </c>
      <c r="H7603" s="47" t="s">
        <v>2232</v>
      </c>
      <c r="I7603" s="47" t="n">
        <v>4</v>
      </c>
    </row>
    <row r="7604" customFormat="false" ht="15" hidden="false" customHeight="false" outlineLevel="0" collapsed="false">
      <c r="A7604" s="47" t="s">
        <v>9845</v>
      </c>
      <c r="B7604" s="47" t="s">
        <v>1790</v>
      </c>
      <c r="C7604" s="48" t="n">
        <v>46165</v>
      </c>
      <c r="D7604" s="47" t="s">
        <v>75</v>
      </c>
      <c r="E7604" s="47" t="s">
        <v>62</v>
      </c>
      <c r="F7604" s="47" t="s">
        <v>2228</v>
      </c>
      <c r="G7604" s="47" t="s">
        <v>97</v>
      </c>
      <c r="H7604" s="47" t="s">
        <v>2232</v>
      </c>
      <c r="I7604" s="47" t="n">
        <v>4</v>
      </c>
    </row>
    <row r="7605" customFormat="false" ht="15" hidden="false" customHeight="false" outlineLevel="0" collapsed="false">
      <c r="A7605" s="47" t="s">
        <v>9846</v>
      </c>
      <c r="B7605" s="47" t="s">
        <v>1790</v>
      </c>
      <c r="C7605" s="48" t="n">
        <v>46165</v>
      </c>
      <c r="D7605" s="47" t="s">
        <v>75</v>
      </c>
      <c r="E7605" s="47" t="s">
        <v>62</v>
      </c>
      <c r="F7605" s="47" t="s">
        <v>2228</v>
      </c>
      <c r="G7605" s="47" t="s">
        <v>97</v>
      </c>
      <c r="H7605" s="47" t="s">
        <v>2232</v>
      </c>
      <c r="I7605" s="47" t="n">
        <v>6</v>
      </c>
    </row>
    <row r="7606" customFormat="false" ht="15" hidden="false" customHeight="false" outlineLevel="0" collapsed="false">
      <c r="A7606" s="47" t="s">
        <v>9847</v>
      </c>
      <c r="B7606" s="47" t="s">
        <v>1790</v>
      </c>
      <c r="C7606" s="48" t="n">
        <v>46165</v>
      </c>
      <c r="D7606" s="47" t="s">
        <v>75</v>
      </c>
      <c r="E7606" s="47" t="s">
        <v>62</v>
      </c>
      <c r="F7606" s="47" t="s">
        <v>2317</v>
      </c>
      <c r="G7606" s="47" t="s">
        <v>97</v>
      </c>
      <c r="H7606" s="47" t="s">
        <v>2232</v>
      </c>
      <c r="I7606" s="47" t="n">
        <v>5</v>
      </c>
    </row>
    <row r="7607" customFormat="false" ht="15" hidden="false" customHeight="false" outlineLevel="0" collapsed="false">
      <c r="A7607" s="47" t="s">
        <v>9848</v>
      </c>
      <c r="B7607" s="47" t="s">
        <v>1790</v>
      </c>
      <c r="C7607" s="48" t="n">
        <v>46165</v>
      </c>
      <c r="D7607" s="47" t="s">
        <v>75</v>
      </c>
      <c r="E7607" s="47" t="s">
        <v>62</v>
      </c>
      <c r="F7607" s="47" t="s">
        <v>2317</v>
      </c>
      <c r="G7607" s="47" t="s">
        <v>97</v>
      </c>
      <c r="H7607" s="47" t="s">
        <v>2232</v>
      </c>
      <c r="I7607" s="47" t="n">
        <v>3</v>
      </c>
    </row>
    <row r="7608" customFormat="false" ht="15" hidden="false" customHeight="false" outlineLevel="0" collapsed="false">
      <c r="A7608" s="47" t="s">
        <v>9849</v>
      </c>
      <c r="B7608" s="47" t="s">
        <v>1790</v>
      </c>
      <c r="C7608" s="48" t="n">
        <v>46165</v>
      </c>
      <c r="D7608" s="47" t="s">
        <v>75</v>
      </c>
      <c r="E7608" s="47" t="s">
        <v>62</v>
      </c>
      <c r="F7608" s="47" t="s">
        <v>2228</v>
      </c>
      <c r="G7608" s="47" t="s">
        <v>97</v>
      </c>
      <c r="H7608" s="47" t="s">
        <v>2232</v>
      </c>
      <c r="I7608" s="47" t="n">
        <v>6</v>
      </c>
    </row>
    <row r="7609" customFormat="false" ht="15" hidden="false" customHeight="false" outlineLevel="0" collapsed="false">
      <c r="A7609" s="47" t="s">
        <v>9850</v>
      </c>
      <c r="B7609" s="47" t="s">
        <v>1792</v>
      </c>
      <c r="C7609" s="48" t="n">
        <v>46165</v>
      </c>
      <c r="D7609" s="47" t="s">
        <v>73</v>
      </c>
      <c r="E7609" s="47" t="s">
        <v>63</v>
      </c>
      <c r="F7609" s="47" t="s">
        <v>2255</v>
      </c>
      <c r="G7609" s="47" t="s">
        <v>93</v>
      </c>
      <c r="H7609" s="47" t="s">
        <v>2253</v>
      </c>
      <c r="I7609" s="47" t="n">
        <v>61</v>
      </c>
    </row>
    <row r="7610" customFormat="false" ht="15" hidden="false" customHeight="false" outlineLevel="0" collapsed="false">
      <c r="A7610" s="47" t="s">
        <v>9851</v>
      </c>
      <c r="B7610" s="47" t="s">
        <v>1792</v>
      </c>
      <c r="C7610" s="48" t="n">
        <v>46165</v>
      </c>
      <c r="D7610" s="47" t="s">
        <v>73</v>
      </c>
      <c r="E7610" s="47" t="s">
        <v>63</v>
      </c>
      <c r="F7610" s="47" t="s">
        <v>2252</v>
      </c>
      <c r="G7610" s="47" t="s">
        <v>96</v>
      </c>
      <c r="H7610" s="47" t="s">
        <v>2270</v>
      </c>
      <c r="I7610" s="47" t="n">
        <v>77</v>
      </c>
    </row>
    <row r="7611" customFormat="false" ht="15" hidden="false" customHeight="false" outlineLevel="0" collapsed="false">
      <c r="A7611" s="47" t="s">
        <v>9852</v>
      </c>
      <c r="B7611" s="47" t="s">
        <v>1792</v>
      </c>
      <c r="C7611" s="48" t="n">
        <v>46165</v>
      </c>
      <c r="D7611" s="47" t="s">
        <v>73</v>
      </c>
      <c r="E7611" s="47" t="s">
        <v>63</v>
      </c>
      <c r="F7611" s="47" t="s">
        <v>2255</v>
      </c>
      <c r="G7611" s="47" t="s">
        <v>97</v>
      </c>
      <c r="H7611" s="47" t="s">
        <v>2232</v>
      </c>
      <c r="I7611" s="47" t="n">
        <v>6</v>
      </c>
    </row>
    <row r="7612" customFormat="false" ht="15" hidden="false" customHeight="false" outlineLevel="0" collapsed="false">
      <c r="A7612" s="47" t="s">
        <v>9853</v>
      </c>
      <c r="B7612" s="47" t="s">
        <v>1792</v>
      </c>
      <c r="C7612" s="48" t="n">
        <v>46165</v>
      </c>
      <c r="D7612" s="47" t="s">
        <v>73</v>
      </c>
      <c r="E7612" s="47" t="s">
        <v>63</v>
      </c>
      <c r="F7612" s="47" t="s">
        <v>2255</v>
      </c>
      <c r="G7612" s="47" t="s">
        <v>97</v>
      </c>
      <c r="H7612" s="47" t="s">
        <v>2232</v>
      </c>
      <c r="I7612" s="47" t="n">
        <v>2</v>
      </c>
    </row>
    <row r="7613" customFormat="false" ht="15" hidden="false" customHeight="false" outlineLevel="0" collapsed="false">
      <c r="A7613" s="47" t="s">
        <v>9854</v>
      </c>
      <c r="B7613" s="47" t="s">
        <v>1794</v>
      </c>
      <c r="C7613" s="48" t="n">
        <v>46165</v>
      </c>
      <c r="D7613" s="47" t="s">
        <v>74</v>
      </c>
      <c r="E7613" s="47" t="s">
        <v>63</v>
      </c>
      <c r="F7613" s="47" t="s">
        <v>2255</v>
      </c>
      <c r="G7613" s="47" t="s">
        <v>93</v>
      </c>
      <c r="H7613" s="47" t="s">
        <v>2253</v>
      </c>
      <c r="I7613" s="47" t="n">
        <v>5</v>
      </c>
    </row>
    <row r="7614" customFormat="false" ht="15" hidden="false" customHeight="false" outlineLevel="0" collapsed="false">
      <c r="A7614" s="47" t="s">
        <v>9855</v>
      </c>
      <c r="B7614" s="47" t="s">
        <v>1794</v>
      </c>
      <c r="C7614" s="48" t="n">
        <v>46165</v>
      </c>
      <c r="D7614" s="47" t="s">
        <v>74</v>
      </c>
      <c r="E7614" s="47" t="s">
        <v>63</v>
      </c>
      <c r="F7614" s="47" t="s">
        <v>2252</v>
      </c>
      <c r="G7614" s="47" t="s">
        <v>93</v>
      </c>
      <c r="H7614" s="47" t="s">
        <v>2253</v>
      </c>
      <c r="I7614" s="47" t="n">
        <v>71</v>
      </c>
    </row>
    <row r="7615" customFormat="false" ht="15" hidden="false" customHeight="false" outlineLevel="0" collapsed="false">
      <c r="A7615" s="47" t="s">
        <v>9856</v>
      </c>
      <c r="B7615" s="47" t="s">
        <v>1794</v>
      </c>
      <c r="C7615" s="48" t="n">
        <v>46165</v>
      </c>
      <c r="D7615" s="47" t="s">
        <v>74</v>
      </c>
      <c r="E7615" s="47" t="s">
        <v>63</v>
      </c>
      <c r="F7615" s="47" t="s">
        <v>2252</v>
      </c>
      <c r="G7615" s="47" t="s">
        <v>96</v>
      </c>
      <c r="H7615" s="47" t="s">
        <v>2270</v>
      </c>
      <c r="I7615" s="47" t="n">
        <v>9</v>
      </c>
    </row>
    <row r="7616" customFormat="false" ht="15" hidden="false" customHeight="false" outlineLevel="0" collapsed="false">
      <c r="A7616" s="47" t="s">
        <v>9857</v>
      </c>
      <c r="B7616" s="47" t="s">
        <v>1794</v>
      </c>
      <c r="C7616" s="48" t="n">
        <v>46165</v>
      </c>
      <c r="D7616" s="47" t="s">
        <v>74</v>
      </c>
      <c r="E7616" s="47" t="s">
        <v>63</v>
      </c>
      <c r="F7616" s="47" t="s">
        <v>2252</v>
      </c>
      <c r="G7616" s="47" t="s">
        <v>96</v>
      </c>
      <c r="H7616" s="47" t="s">
        <v>2270</v>
      </c>
      <c r="I7616" s="47" t="n">
        <v>42</v>
      </c>
    </row>
    <row r="7617" customFormat="false" ht="15" hidden="false" customHeight="false" outlineLevel="0" collapsed="false">
      <c r="A7617" s="47" t="s">
        <v>9858</v>
      </c>
      <c r="B7617" s="47" t="s">
        <v>1794</v>
      </c>
      <c r="C7617" s="48" t="n">
        <v>46165</v>
      </c>
      <c r="D7617" s="47" t="s">
        <v>74</v>
      </c>
      <c r="E7617" s="47" t="s">
        <v>63</v>
      </c>
      <c r="F7617" s="47" t="s">
        <v>2255</v>
      </c>
      <c r="G7617" s="47" t="s">
        <v>97</v>
      </c>
      <c r="H7617" s="47" t="s">
        <v>2232</v>
      </c>
      <c r="I7617" s="47" t="n">
        <v>6</v>
      </c>
    </row>
    <row r="7618" customFormat="false" ht="15" hidden="false" customHeight="false" outlineLevel="0" collapsed="false">
      <c r="A7618" s="47" t="s">
        <v>9859</v>
      </c>
      <c r="B7618" s="47" t="s">
        <v>1794</v>
      </c>
      <c r="C7618" s="48" t="n">
        <v>46165</v>
      </c>
      <c r="D7618" s="47" t="s">
        <v>74</v>
      </c>
      <c r="E7618" s="47" t="s">
        <v>63</v>
      </c>
      <c r="F7618" s="47" t="s">
        <v>2260</v>
      </c>
      <c r="G7618" s="47" t="s">
        <v>97</v>
      </c>
      <c r="H7618" s="47" t="s">
        <v>2232</v>
      </c>
      <c r="I7618" s="47" t="n">
        <v>3</v>
      </c>
    </row>
    <row r="7619" customFormat="false" ht="15" hidden="false" customHeight="false" outlineLevel="0" collapsed="false">
      <c r="A7619" s="47" t="s">
        <v>9860</v>
      </c>
      <c r="B7619" s="47" t="s">
        <v>1794</v>
      </c>
      <c r="C7619" s="48" t="n">
        <v>46165</v>
      </c>
      <c r="D7619" s="47" t="s">
        <v>74</v>
      </c>
      <c r="E7619" s="47" t="s">
        <v>63</v>
      </c>
      <c r="F7619" s="47" t="s">
        <v>2252</v>
      </c>
      <c r="G7619" s="47" t="s">
        <v>97</v>
      </c>
      <c r="H7619" s="47" t="s">
        <v>2232</v>
      </c>
      <c r="I7619" s="47" t="n">
        <v>7</v>
      </c>
    </row>
    <row r="7620" customFormat="false" ht="15" hidden="false" customHeight="false" outlineLevel="0" collapsed="false">
      <c r="A7620" s="47" t="s">
        <v>9861</v>
      </c>
      <c r="B7620" s="47" t="s">
        <v>1795</v>
      </c>
      <c r="C7620" s="48" t="n">
        <v>46165</v>
      </c>
      <c r="D7620" s="47" t="s">
        <v>75</v>
      </c>
      <c r="E7620" s="47" t="s">
        <v>63</v>
      </c>
      <c r="F7620" s="47" t="s">
        <v>2252</v>
      </c>
      <c r="G7620" s="47" t="s">
        <v>93</v>
      </c>
      <c r="H7620" s="47" t="s">
        <v>2253</v>
      </c>
      <c r="I7620" s="47" t="n">
        <v>40</v>
      </c>
    </row>
    <row r="7621" customFormat="false" ht="15" hidden="false" customHeight="false" outlineLevel="0" collapsed="false">
      <c r="A7621" s="47" t="s">
        <v>9862</v>
      </c>
      <c r="B7621" s="47" t="s">
        <v>1795</v>
      </c>
      <c r="C7621" s="48" t="n">
        <v>46165</v>
      </c>
      <c r="D7621" s="47" t="s">
        <v>75</v>
      </c>
      <c r="E7621" s="47" t="s">
        <v>63</v>
      </c>
      <c r="F7621" s="47" t="s">
        <v>2255</v>
      </c>
      <c r="G7621" s="47" t="s">
        <v>97</v>
      </c>
      <c r="H7621" s="47" t="s">
        <v>2232</v>
      </c>
      <c r="I7621" s="47" t="n">
        <v>3</v>
      </c>
    </row>
    <row r="7622" customFormat="false" ht="15" hidden="false" customHeight="false" outlineLevel="0" collapsed="false">
      <c r="A7622" s="47" t="s">
        <v>9863</v>
      </c>
      <c r="B7622" s="47" t="s">
        <v>1795</v>
      </c>
      <c r="C7622" s="48" t="n">
        <v>46165</v>
      </c>
      <c r="D7622" s="47" t="s">
        <v>75</v>
      </c>
      <c r="E7622" s="47" t="s">
        <v>63</v>
      </c>
      <c r="F7622" s="47" t="s">
        <v>2252</v>
      </c>
      <c r="G7622" s="47" t="s">
        <v>97</v>
      </c>
      <c r="H7622" s="47" t="s">
        <v>2232</v>
      </c>
      <c r="I7622" s="47" t="n">
        <v>6</v>
      </c>
    </row>
    <row r="7623" customFormat="false" ht="15" hidden="false" customHeight="false" outlineLevel="0" collapsed="false">
      <c r="A7623" s="47" t="s">
        <v>9864</v>
      </c>
      <c r="B7623" s="47" t="s">
        <v>1795</v>
      </c>
      <c r="C7623" s="48" t="n">
        <v>46165</v>
      </c>
      <c r="D7623" s="47" t="s">
        <v>75</v>
      </c>
      <c r="E7623" s="47" t="s">
        <v>63</v>
      </c>
      <c r="F7623" s="47" t="s">
        <v>2260</v>
      </c>
      <c r="G7623" s="47" t="s">
        <v>97</v>
      </c>
      <c r="H7623" s="47" t="s">
        <v>2232</v>
      </c>
      <c r="I7623" s="47" t="n">
        <v>3</v>
      </c>
    </row>
    <row r="7624" customFormat="false" ht="15" hidden="false" customHeight="false" outlineLevel="0" collapsed="false">
      <c r="A7624" s="47" t="s">
        <v>9865</v>
      </c>
      <c r="B7624" s="47" t="s">
        <v>1796</v>
      </c>
      <c r="C7624" s="48" t="n">
        <v>46165</v>
      </c>
      <c r="D7624" s="47" t="s">
        <v>73</v>
      </c>
      <c r="E7624" s="47" t="s">
        <v>64</v>
      </c>
      <c r="F7624" s="47" t="s">
        <v>2278</v>
      </c>
      <c r="G7624" s="47" t="s">
        <v>94</v>
      </c>
      <c r="H7624" s="47" t="s">
        <v>2229</v>
      </c>
      <c r="I7624" s="47" t="n">
        <v>87</v>
      </c>
    </row>
    <row r="7625" customFormat="false" ht="15" hidden="false" customHeight="false" outlineLevel="0" collapsed="false">
      <c r="A7625" s="47" t="s">
        <v>9866</v>
      </c>
      <c r="B7625" s="47" t="s">
        <v>1796</v>
      </c>
      <c r="C7625" s="48" t="n">
        <v>46165</v>
      </c>
      <c r="D7625" s="47" t="s">
        <v>73</v>
      </c>
      <c r="E7625" s="47" t="s">
        <v>64</v>
      </c>
      <c r="F7625" s="47" t="s">
        <v>2278</v>
      </c>
      <c r="G7625" s="47" t="s">
        <v>97</v>
      </c>
      <c r="H7625" s="47" t="s">
        <v>2232</v>
      </c>
      <c r="I7625" s="47" t="n">
        <v>4</v>
      </c>
    </row>
    <row r="7626" customFormat="false" ht="15" hidden="false" customHeight="false" outlineLevel="0" collapsed="false">
      <c r="A7626" s="47" t="s">
        <v>9867</v>
      </c>
      <c r="B7626" s="47" t="s">
        <v>1796</v>
      </c>
      <c r="C7626" s="48" t="n">
        <v>46165</v>
      </c>
      <c r="D7626" s="47" t="s">
        <v>73</v>
      </c>
      <c r="E7626" s="47" t="s">
        <v>64</v>
      </c>
      <c r="F7626" s="47" t="s">
        <v>2278</v>
      </c>
      <c r="G7626" s="47" t="s">
        <v>97</v>
      </c>
      <c r="H7626" s="47" t="s">
        <v>2232</v>
      </c>
      <c r="I7626" s="47" t="n">
        <v>3</v>
      </c>
    </row>
    <row r="7627" customFormat="false" ht="15" hidden="false" customHeight="false" outlineLevel="0" collapsed="false">
      <c r="A7627" s="47" t="s">
        <v>9868</v>
      </c>
      <c r="B7627" s="47" t="s">
        <v>1796</v>
      </c>
      <c r="C7627" s="48" t="n">
        <v>46165</v>
      </c>
      <c r="D7627" s="47" t="s">
        <v>73</v>
      </c>
      <c r="E7627" s="47" t="s">
        <v>64</v>
      </c>
      <c r="F7627" s="47" t="s">
        <v>2280</v>
      </c>
      <c r="G7627" s="47" t="s">
        <v>97</v>
      </c>
      <c r="H7627" s="47" t="s">
        <v>2232</v>
      </c>
      <c r="I7627" s="47" t="n">
        <v>4</v>
      </c>
    </row>
    <row r="7628" customFormat="false" ht="15" hidden="false" customHeight="false" outlineLevel="0" collapsed="false">
      <c r="A7628" s="47" t="s">
        <v>9869</v>
      </c>
      <c r="B7628" s="47" t="s">
        <v>1796</v>
      </c>
      <c r="C7628" s="48" t="n">
        <v>46165</v>
      </c>
      <c r="D7628" s="47" t="s">
        <v>73</v>
      </c>
      <c r="E7628" s="47" t="s">
        <v>64</v>
      </c>
      <c r="F7628" s="47" t="s">
        <v>2280</v>
      </c>
      <c r="G7628" s="47" t="s">
        <v>97</v>
      </c>
      <c r="H7628" s="47" t="s">
        <v>2232</v>
      </c>
      <c r="I7628" s="47" t="n">
        <v>2</v>
      </c>
    </row>
    <row r="7629" customFormat="false" ht="15" hidden="false" customHeight="false" outlineLevel="0" collapsed="false">
      <c r="A7629" s="47" t="s">
        <v>9870</v>
      </c>
      <c r="B7629" s="47" t="s">
        <v>1798</v>
      </c>
      <c r="C7629" s="48" t="n">
        <v>46165</v>
      </c>
      <c r="D7629" s="47" t="s">
        <v>74</v>
      </c>
      <c r="E7629" s="47" t="s">
        <v>64</v>
      </c>
      <c r="F7629" s="47" t="s">
        <v>2278</v>
      </c>
      <c r="G7629" s="47" t="s">
        <v>93</v>
      </c>
      <c r="H7629" s="47" t="s">
        <v>2253</v>
      </c>
      <c r="I7629" s="47" t="n">
        <v>10</v>
      </c>
    </row>
    <row r="7630" customFormat="false" ht="15" hidden="false" customHeight="false" outlineLevel="0" collapsed="false">
      <c r="A7630" s="47" t="s">
        <v>9871</v>
      </c>
      <c r="B7630" s="47" t="s">
        <v>1798</v>
      </c>
      <c r="C7630" s="48" t="n">
        <v>46165</v>
      </c>
      <c r="D7630" s="47" t="s">
        <v>74</v>
      </c>
      <c r="E7630" s="47" t="s">
        <v>64</v>
      </c>
      <c r="F7630" s="47" t="s">
        <v>2278</v>
      </c>
      <c r="G7630" s="47" t="s">
        <v>97</v>
      </c>
      <c r="H7630" s="47" t="s">
        <v>2232</v>
      </c>
      <c r="I7630" s="47" t="n">
        <v>3</v>
      </c>
    </row>
    <row r="7631" customFormat="false" ht="15" hidden="false" customHeight="false" outlineLevel="0" collapsed="false">
      <c r="A7631" s="47" t="s">
        <v>9872</v>
      </c>
      <c r="B7631" s="47" t="s">
        <v>1798</v>
      </c>
      <c r="C7631" s="48" t="n">
        <v>46165</v>
      </c>
      <c r="D7631" s="47" t="s">
        <v>74</v>
      </c>
      <c r="E7631" s="47" t="s">
        <v>64</v>
      </c>
      <c r="F7631" s="47" t="s">
        <v>2280</v>
      </c>
      <c r="G7631" s="47" t="s">
        <v>97</v>
      </c>
      <c r="H7631" s="47" t="s">
        <v>2232</v>
      </c>
      <c r="I7631" s="47" t="n">
        <v>2</v>
      </c>
    </row>
    <row r="7632" customFormat="false" ht="15" hidden="false" customHeight="false" outlineLevel="0" collapsed="false">
      <c r="A7632" s="47" t="s">
        <v>9873</v>
      </c>
      <c r="B7632" s="47" t="s">
        <v>1798</v>
      </c>
      <c r="C7632" s="48" t="n">
        <v>46165</v>
      </c>
      <c r="D7632" s="47" t="s">
        <v>74</v>
      </c>
      <c r="E7632" s="47" t="s">
        <v>64</v>
      </c>
      <c r="F7632" s="47" t="s">
        <v>2280</v>
      </c>
      <c r="G7632" s="47" t="s">
        <v>97</v>
      </c>
      <c r="H7632" s="47" t="s">
        <v>2232</v>
      </c>
      <c r="I7632" s="47" t="n">
        <v>7</v>
      </c>
    </row>
    <row r="7633" customFormat="false" ht="15" hidden="false" customHeight="false" outlineLevel="0" collapsed="false">
      <c r="A7633" s="47" t="s">
        <v>9874</v>
      </c>
      <c r="B7633" s="47" t="s">
        <v>1799</v>
      </c>
      <c r="C7633" s="48" t="n">
        <v>46165</v>
      </c>
      <c r="D7633" s="47" t="s">
        <v>73</v>
      </c>
      <c r="E7633" s="47" t="s">
        <v>65</v>
      </c>
      <c r="F7633" s="47" t="s">
        <v>2289</v>
      </c>
      <c r="G7633" s="47" t="s">
        <v>93</v>
      </c>
      <c r="H7633" s="47" t="s">
        <v>2253</v>
      </c>
      <c r="I7633" s="47" t="n">
        <v>24</v>
      </c>
    </row>
    <row r="7634" customFormat="false" ht="15" hidden="false" customHeight="false" outlineLevel="0" collapsed="false">
      <c r="A7634" s="47" t="s">
        <v>9875</v>
      </c>
      <c r="B7634" s="47" t="s">
        <v>1799</v>
      </c>
      <c r="C7634" s="48" t="n">
        <v>46165</v>
      </c>
      <c r="D7634" s="47" t="s">
        <v>73</v>
      </c>
      <c r="E7634" s="47" t="s">
        <v>65</v>
      </c>
      <c r="F7634" s="47" t="s">
        <v>2284</v>
      </c>
      <c r="G7634" s="47" t="s">
        <v>97</v>
      </c>
      <c r="H7634" s="47" t="s">
        <v>2232</v>
      </c>
      <c r="I7634" s="47" t="n">
        <v>6</v>
      </c>
    </row>
    <row r="7635" customFormat="false" ht="15" hidden="false" customHeight="false" outlineLevel="0" collapsed="false">
      <c r="A7635" s="47" t="s">
        <v>9876</v>
      </c>
      <c r="B7635" s="47" t="s">
        <v>1799</v>
      </c>
      <c r="C7635" s="48" t="n">
        <v>46165</v>
      </c>
      <c r="D7635" s="47" t="s">
        <v>73</v>
      </c>
      <c r="E7635" s="47" t="s">
        <v>65</v>
      </c>
      <c r="F7635" s="47" t="s">
        <v>2284</v>
      </c>
      <c r="G7635" s="47" t="s">
        <v>97</v>
      </c>
      <c r="H7635" s="47" t="s">
        <v>2232</v>
      </c>
      <c r="I7635" s="47" t="n">
        <v>4</v>
      </c>
    </row>
    <row r="7636" customFormat="false" ht="15" hidden="false" customHeight="false" outlineLevel="0" collapsed="false">
      <c r="A7636" s="47" t="s">
        <v>9877</v>
      </c>
      <c r="B7636" s="47" t="s">
        <v>1799</v>
      </c>
      <c r="C7636" s="48" t="n">
        <v>46165</v>
      </c>
      <c r="D7636" s="47" t="s">
        <v>73</v>
      </c>
      <c r="E7636" s="47" t="s">
        <v>65</v>
      </c>
      <c r="F7636" s="47" t="s">
        <v>2284</v>
      </c>
      <c r="G7636" s="47" t="s">
        <v>97</v>
      </c>
      <c r="H7636" s="47" t="s">
        <v>2232</v>
      </c>
      <c r="I7636" s="47" t="n">
        <v>6</v>
      </c>
    </row>
    <row r="7637" customFormat="false" ht="15" hidden="false" customHeight="false" outlineLevel="0" collapsed="false">
      <c r="A7637" s="47" t="s">
        <v>9878</v>
      </c>
      <c r="B7637" s="47" t="s">
        <v>1799</v>
      </c>
      <c r="C7637" s="48" t="n">
        <v>46165</v>
      </c>
      <c r="D7637" s="47" t="s">
        <v>73</v>
      </c>
      <c r="E7637" s="47" t="s">
        <v>65</v>
      </c>
      <c r="F7637" s="47" t="s">
        <v>2284</v>
      </c>
      <c r="G7637" s="47" t="s">
        <v>97</v>
      </c>
      <c r="H7637" s="47" t="s">
        <v>2232</v>
      </c>
      <c r="I7637" s="47" t="n">
        <v>5</v>
      </c>
    </row>
    <row r="7638" customFormat="false" ht="15" hidden="false" customHeight="false" outlineLevel="0" collapsed="false">
      <c r="A7638" s="47" t="s">
        <v>9879</v>
      </c>
      <c r="B7638" s="47" t="s">
        <v>1799</v>
      </c>
      <c r="C7638" s="48" t="n">
        <v>46165</v>
      </c>
      <c r="D7638" s="47" t="s">
        <v>73</v>
      </c>
      <c r="E7638" s="47" t="s">
        <v>65</v>
      </c>
      <c r="F7638" s="47" t="s">
        <v>2284</v>
      </c>
      <c r="G7638" s="47" t="s">
        <v>97</v>
      </c>
      <c r="H7638" s="47" t="s">
        <v>2232</v>
      </c>
      <c r="I7638" s="47" t="n">
        <v>5</v>
      </c>
    </row>
    <row r="7639" customFormat="false" ht="15" hidden="false" customHeight="false" outlineLevel="0" collapsed="false">
      <c r="A7639" s="47" t="s">
        <v>9880</v>
      </c>
      <c r="B7639" s="47" t="s">
        <v>1799</v>
      </c>
      <c r="C7639" s="48" t="n">
        <v>46165</v>
      </c>
      <c r="D7639" s="47" t="s">
        <v>73</v>
      </c>
      <c r="E7639" s="47" t="s">
        <v>65</v>
      </c>
      <c r="F7639" s="47" t="s">
        <v>2289</v>
      </c>
      <c r="G7639" s="47" t="s">
        <v>97</v>
      </c>
      <c r="H7639" s="47" t="s">
        <v>2232</v>
      </c>
      <c r="I7639" s="47" t="n">
        <v>2</v>
      </c>
    </row>
    <row r="7640" customFormat="false" ht="15" hidden="false" customHeight="false" outlineLevel="0" collapsed="false">
      <c r="A7640" s="47" t="s">
        <v>9881</v>
      </c>
      <c r="B7640" s="47" t="s">
        <v>1799</v>
      </c>
      <c r="C7640" s="48" t="n">
        <v>46165</v>
      </c>
      <c r="D7640" s="47" t="s">
        <v>73</v>
      </c>
      <c r="E7640" s="47" t="s">
        <v>65</v>
      </c>
      <c r="F7640" s="47" t="s">
        <v>2289</v>
      </c>
      <c r="G7640" s="47" t="s">
        <v>97</v>
      </c>
      <c r="H7640" s="47" t="s">
        <v>2232</v>
      </c>
      <c r="I7640" s="47" t="n">
        <v>6</v>
      </c>
    </row>
    <row r="7641" customFormat="false" ht="15" hidden="false" customHeight="false" outlineLevel="0" collapsed="false">
      <c r="A7641" s="47" t="s">
        <v>9882</v>
      </c>
      <c r="B7641" s="47" t="s">
        <v>1799</v>
      </c>
      <c r="C7641" s="48" t="n">
        <v>46165</v>
      </c>
      <c r="D7641" s="47" t="s">
        <v>73</v>
      </c>
      <c r="E7641" s="47" t="s">
        <v>65</v>
      </c>
      <c r="F7641" s="47" t="s">
        <v>2289</v>
      </c>
      <c r="G7641" s="47" t="s">
        <v>97</v>
      </c>
      <c r="H7641" s="47" t="s">
        <v>2232</v>
      </c>
      <c r="I7641" s="47" t="n">
        <v>2</v>
      </c>
    </row>
    <row r="7642" customFormat="false" ht="15" hidden="false" customHeight="false" outlineLevel="0" collapsed="false">
      <c r="A7642" s="47" t="s">
        <v>9883</v>
      </c>
      <c r="B7642" s="47" t="s">
        <v>1800</v>
      </c>
      <c r="C7642" s="48" t="n">
        <v>46165</v>
      </c>
      <c r="D7642" s="47" t="s">
        <v>74</v>
      </c>
      <c r="E7642" s="47" t="s">
        <v>65</v>
      </c>
      <c r="F7642" s="47" t="s">
        <v>2284</v>
      </c>
      <c r="G7642" s="47" t="s">
        <v>95</v>
      </c>
      <c r="H7642" s="47" t="s">
        <v>2245</v>
      </c>
      <c r="I7642" s="47" t="n">
        <v>36</v>
      </c>
    </row>
    <row r="7643" customFormat="false" ht="15" hidden="false" customHeight="false" outlineLevel="0" collapsed="false">
      <c r="A7643" s="47" t="s">
        <v>9884</v>
      </c>
      <c r="B7643" s="47" t="s">
        <v>1800</v>
      </c>
      <c r="C7643" s="48" t="n">
        <v>46165</v>
      </c>
      <c r="D7643" s="47" t="s">
        <v>74</v>
      </c>
      <c r="E7643" s="47" t="s">
        <v>65</v>
      </c>
      <c r="F7643" s="47" t="s">
        <v>2289</v>
      </c>
      <c r="G7643" s="47" t="s">
        <v>97</v>
      </c>
      <c r="H7643" s="47" t="s">
        <v>2232</v>
      </c>
      <c r="I7643" s="47" t="n">
        <v>5</v>
      </c>
    </row>
    <row r="7644" customFormat="false" ht="15" hidden="false" customHeight="false" outlineLevel="0" collapsed="false">
      <c r="A7644" s="47" t="s">
        <v>9885</v>
      </c>
      <c r="B7644" s="47" t="s">
        <v>1800</v>
      </c>
      <c r="C7644" s="48" t="n">
        <v>46165</v>
      </c>
      <c r="D7644" s="47" t="s">
        <v>74</v>
      </c>
      <c r="E7644" s="47" t="s">
        <v>65</v>
      </c>
      <c r="F7644" s="47" t="s">
        <v>2284</v>
      </c>
      <c r="G7644" s="47" t="s">
        <v>97</v>
      </c>
      <c r="H7644" s="47" t="s">
        <v>2232</v>
      </c>
      <c r="I7644" s="47" t="n">
        <v>6</v>
      </c>
    </row>
    <row r="7645" customFormat="false" ht="15" hidden="false" customHeight="false" outlineLevel="0" collapsed="false">
      <c r="A7645" s="47" t="s">
        <v>9886</v>
      </c>
      <c r="B7645" s="47" t="s">
        <v>1800</v>
      </c>
      <c r="C7645" s="48" t="n">
        <v>46165</v>
      </c>
      <c r="D7645" s="47" t="s">
        <v>74</v>
      </c>
      <c r="E7645" s="47" t="s">
        <v>65</v>
      </c>
      <c r="F7645" s="47" t="s">
        <v>2284</v>
      </c>
      <c r="G7645" s="47" t="s">
        <v>97</v>
      </c>
      <c r="H7645" s="47" t="s">
        <v>2232</v>
      </c>
      <c r="I7645" s="47" t="n">
        <v>3</v>
      </c>
    </row>
    <row r="7646" customFormat="false" ht="15" hidden="false" customHeight="false" outlineLevel="0" collapsed="false">
      <c r="A7646" s="47" t="s">
        <v>9887</v>
      </c>
      <c r="B7646" s="47" t="s">
        <v>1800</v>
      </c>
      <c r="C7646" s="48" t="n">
        <v>46165</v>
      </c>
      <c r="D7646" s="47" t="s">
        <v>74</v>
      </c>
      <c r="E7646" s="47" t="s">
        <v>65</v>
      </c>
      <c r="F7646" s="47" t="s">
        <v>2284</v>
      </c>
      <c r="G7646" s="47" t="s">
        <v>97</v>
      </c>
      <c r="H7646" s="47" t="s">
        <v>2232</v>
      </c>
      <c r="I7646" s="47" t="n">
        <v>3</v>
      </c>
    </row>
    <row r="7647" customFormat="false" ht="15" hidden="false" customHeight="false" outlineLevel="0" collapsed="false">
      <c r="A7647" s="47" t="s">
        <v>9888</v>
      </c>
      <c r="B7647" s="47" t="s">
        <v>1800</v>
      </c>
      <c r="C7647" s="48" t="n">
        <v>46165</v>
      </c>
      <c r="D7647" s="47" t="s">
        <v>74</v>
      </c>
      <c r="E7647" s="47" t="s">
        <v>65</v>
      </c>
      <c r="F7647" s="47" t="s">
        <v>2284</v>
      </c>
      <c r="G7647" s="47" t="s">
        <v>97</v>
      </c>
      <c r="H7647" s="47" t="s">
        <v>2232</v>
      </c>
      <c r="I7647" s="47" t="n">
        <v>5</v>
      </c>
    </row>
    <row r="7648" customFormat="false" ht="15" hidden="false" customHeight="false" outlineLevel="0" collapsed="false">
      <c r="A7648" s="47" t="s">
        <v>9889</v>
      </c>
      <c r="B7648" s="47" t="s">
        <v>1800</v>
      </c>
      <c r="C7648" s="48" t="n">
        <v>46165</v>
      </c>
      <c r="D7648" s="47" t="s">
        <v>74</v>
      </c>
      <c r="E7648" s="47" t="s">
        <v>65</v>
      </c>
      <c r="F7648" s="47" t="s">
        <v>2284</v>
      </c>
      <c r="G7648" s="47" t="s">
        <v>97</v>
      </c>
      <c r="H7648" s="47" t="s">
        <v>2232</v>
      </c>
      <c r="I7648" s="47" t="n">
        <v>2</v>
      </c>
    </row>
    <row r="7649" customFormat="false" ht="15" hidden="false" customHeight="false" outlineLevel="0" collapsed="false">
      <c r="A7649" s="47" t="s">
        <v>9890</v>
      </c>
      <c r="B7649" s="47" t="s">
        <v>1800</v>
      </c>
      <c r="C7649" s="48" t="n">
        <v>46165</v>
      </c>
      <c r="D7649" s="47" t="s">
        <v>74</v>
      </c>
      <c r="E7649" s="47" t="s">
        <v>65</v>
      </c>
      <c r="F7649" s="47" t="s">
        <v>2284</v>
      </c>
      <c r="G7649" s="47" t="s">
        <v>97</v>
      </c>
      <c r="H7649" s="47" t="s">
        <v>2232</v>
      </c>
      <c r="I7649" s="47" t="n">
        <v>2</v>
      </c>
    </row>
    <row r="7650" customFormat="false" ht="15" hidden="false" customHeight="false" outlineLevel="0" collapsed="false">
      <c r="A7650" s="47" t="s">
        <v>9891</v>
      </c>
      <c r="B7650" s="47" t="s">
        <v>1801</v>
      </c>
      <c r="C7650" s="48" t="n">
        <v>46165</v>
      </c>
      <c r="D7650" s="47" t="s">
        <v>75</v>
      </c>
      <c r="E7650" s="47" t="s">
        <v>65</v>
      </c>
      <c r="F7650" s="47" t="s">
        <v>2284</v>
      </c>
      <c r="G7650" s="47" t="s">
        <v>95</v>
      </c>
      <c r="H7650" s="47" t="s">
        <v>2245</v>
      </c>
      <c r="I7650" s="47" t="n">
        <v>29</v>
      </c>
    </row>
    <row r="7651" customFormat="false" ht="15" hidden="false" customHeight="false" outlineLevel="0" collapsed="false">
      <c r="A7651" s="47" t="s">
        <v>9892</v>
      </c>
      <c r="B7651" s="47" t="s">
        <v>1801</v>
      </c>
      <c r="C7651" s="48" t="n">
        <v>46165</v>
      </c>
      <c r="D7651" s="47" t="s">
        <v>75</v>
      </c>
      <c r="E7651" s="47" t="s">
        <v>65</v>
      </c>
      <c r="F7651" s="47" t="s">
        <v>2289</v>
      </c>
      <c r="G7651" s="47" t="s">
        <v>97</v>
      </c>
      <c r="H7651" s="47" t="s">
        <v>2232</v>
      </c>
      <c r="I7651" s="47" t="n">
        <v>3</v>
      </c>
    </row>
    <row r="7652" customFormat="false" ht="15" hidden="false" customHeight="false" outlineLevel="0" collapsed="false">
      <c r="A7652" s="47" t="s">
        <v>9893</v>
      </c>
      <c r="B7652" s="47" t="s">
        <v>1801</v>
      </c>
      <c r="C7652" s="48" t="n">
        <v>46165</v>
      </c>
      <c r="D7652" s="47" t="s">
        <v>75</v>
      </c>
      <c r="E7652" s="47" t="s">
        <v>65</v>
      </c>
      <c r="F7652" s="47" t="s">
        <v>2284</v>
      </c>
      <c r="G7652" s="47" t="s">
        <v>97</v>
      </c>
      <c r="H7652" s="47" t="s">
        <v>2232</v>
      </c>
      <c r="I7652" s="47" t="n">
        <v>4</v>
      </c>
    </row>
    <row r="7653" customFormat="false" ht="15" hidden="false" customHeight="false" outlineLevel="0" collapsed="false">
      <c r="A7653" s="47" t="s">
        <v>9894</v>
      </c>
      <c r="B7653" s="47" t="s">
        <v>1801</v>
      </c>
      <c r="C7653" s="48" t="n">
        <v>46165</v>
      </c>
      <c r="D7653" s="47" t="s">
        <v>75</v>
      </c>
      <c r="E7653" s="47" t="s">
        <v>65</v>
      </c>
      <c r="F7653" s="47" t="s">
        <v>2284</v>
      </c>
      <c r="G7653" s="47" t="s">
        <v>97</v>
      </c>
      <c r="H7653" s="47" t="s">
        <v>2232</v>
      </c>
      <c r="I7653" s="47" t="n">
        <v>6</v>
      </c>
    </row>
    <row r="7654" customFormat="false" ht="15" hidden="false" customHeight="false" outlineLevel="0" collapsed="false">
      <c r="A7654" s="47" t="s">
        <v>9895</v>
      </c>
      <c r="B7654" s="47" t="s">
        <v>1801</v>
      </c>
      <c r="C7654" s="48" t="n">
        <v>46165</v>
      </c>
      <c r="D7654" s="47" t="s">
        <v>75</v>
      </c>
      <c r="E7654" s="47" t="s">
        <v>65</v>
      </c>
      <c r="F7654" s="47" t="s">
        <v>2289</v>
      </c>
      <c r="G7654" s="47" t="s">
        <v>97</v>
      </c>
      <c r="H7654" s="47" t="s">
        <v>2232</v>
      </c>
      <c r="I7654" s="47" t="n">
        <v>2</v>
      </c>
    </row>
    <row r="7655" customFormat="false" ht="15" hidden="false" customHeight="false" outlineLevel="0" collapsed="false">
      <c r="A7655" s="47" t="s">
        <v>9896</v>
      </c>
      <c r="B7655" s="47" t="s">
        <v>1801</v>
      </c>
      <c r="C7655" s="48" t="n">
        <v>46165</v>
      </c>
      <c r="D7655" s="47" t="s">
        <v>75</v>
      </c>
      <c r="E7655" s="47" t="s">
        <v>65</v>
      </c>
      <c r="F7655" s="47" t="s">
        <v>2289</v>
      </c>
      <c r="G7655" s="47" t="s">
        <v>97</v>
      </c>
      <c r="H7655" s="47" t="s">
        <v>2232</v>
      </c>
      <c r="I7655" s="47" t="n">
        <v>5</v>
      </c>
    </row>
    <row r="7656" customFormat="false" ht="15" hidden="false" customHeight="false" outlineLevel="0" collapsed="false">
      <c r="A7656" s="47" t="s">
        <v>9897</v>
      </c>
      <c r="B7656" s="47" t="s">
        <v>1801</v>
      </c>
      <c r="C7656" s="48" t="n">
        <v>46165</v>
      </c>
      <c r="D7656" s="47" t="s">
        <v>75</v>
      </c>
      <c r="E7656" s="47" t="s">
        <v>65</v>
      </c>
      <c r="F7656" s="47" t="s">
        <v>2289</v>
      </c>
      <c r="G7656" s="47" t="s">
        <v>97</v>
      </c>
      <c r="H7656" s="47" t="s">
        <v>2232</v>
      </c>
      <c r="I7656" s="47" t="n">
        <v>4</v>
      </c>
    </row>
    <row r="7657" customFormat="false" ht="15" hidden="false" customHeight="false" outlineLevel="0" collapsed="false">
      <c r="A7657" s="47" t="s">
        <v>9898</v>
      </c>
      <c r="B7657" s="47" t="s">
        <v>1801</v>
      </c>
      <c r="C7657" s="48" t="n">
        <v>46165</v>
      </c>
      <c r="D7657" s="47" t="s">
        <v>75</v>
      </c>
      <c r="E7657" s="47" t="s">
        <v>65</v>
      </c>
      <c r="F7657" s="47" t="s">
        <v>2284</v>
      </c>
      <c r="G7657" s="47" t="s">
        <v>97</v>
      </c>
      <c r="H7657" s="47" t="s">
        <v>2232</v>
      </c>
      <c r="I7657" s="47" t="n">
        <v>5</v>
      </c>
    </row>
    <row r="7658" customFormat="false" ht="15" hidden="false" customHeight="false" outlineLevel="0" collapsed="false">
      <c r="A7658" s="47" t="s">
        <v>9899</v>
      </c>
      <c r="B7658" s="47" t="s">
        <v>1801</v>
      </c>
      <c r="C7658" s="48" t="n">
        <v>46165</v>
      </c>
      <c r="D7658" s="47" t="s">
        <v>75</v>
      </c>
      <c r="E7658" s="47" t="s">
        <v>65</v>
      </c>
      <c r="F7658" s="47" t="s">
        <v>2284</v>
      </c>
      <c r="G7658" s="47" t="s">
        <v>97</v>
      </c>
      <c r="H7658" s="47" t="s">
        <v>2232</v>
      </c>
      <c r="I7658" s="47" t="n">
        <v>2</v>
      </c>
    </row>
    <row r="7659" customFormat="false" ht="15" hidden="false" customHeight="false" outlineLevel="0" collapsed="false">
      <c r="A7659" s="47" t="s">
        <v>9900</v>
      </c>
      <c r="B7659" s="47" t="s">
        <v>1801</v>
      </c>
      <c r="C7659" s="48" t="n">
        <v>46165</v>
      </c>
      <c r="D7659" s="47" t="s">
        <v>75</v>
      </c>
      <c r="E7659" s="47" t="s">
        <v>65</v>
      </c>
      <c r="F7659" s="47" t="s">
        <v>2289</v>
      </c>
      <c r="G7659" s="47" t="s">
        <v>97</v>
      </c>
      <c r="H7659" s="47" t="s">
        <v>2232</v>
      </c>
      <c r="I7659" s="47" t="n">
        <v>5</v>
      </c>
    </row>
    <row r="7660" customFormat="false" ht="15" hidden="false" customHeight="false" outlineLevel="0" collapsed="false">
      <c r="A7660" s="47" t="s">
        <v>9901</v>
      </c>
      <c r="B7660" s="47" t="s">
        <v>1801</v>
      </c>
      <c r="C7660" s="48" t="n">
        <v>46165</v>
      </c>
      <c r="D7660" s="47" t="s">
        <v>75</v>
      </c>
      <c r="E7660" s="47" t="s">
        <v>65</v>
      </c>
      <c r="F7660" s="47" t="s">
        <v>2289</v>
      </c>
      <c r="G7660" s="47" t="s">
        <v>97</v>
      </c>
      <c r="H7660" s="47" t="s">
        <v>2232</v>
      </c>
      <c r="I7660" s="47" t="n">
        <v>5</v>
      </c>
    </row>
    <row r="7661" customFormat="false" ht="15" hidden="false" customHeight="false" outlineLevel="0" collapsed="false">
      <c r="A7661" s="47" t="s">
        <v>9902</v>
      </c>
      <c r="B7661" s="47" t="s">
        <v>1801</v>
      </c>
      <c r="C7661" s="48" t="n">
        <v>46165</v>
      </c>
      <c r="D7661" s="47" t="s">
        <v>75</v>
      </c>
      <c r="E7661" s="47" t="s">
        <v>65</v>
      </c>
      <c r="F7661" s="47" t="s">
        <v>2289</v>
      </c>
      <c r="G7661" s="47" t="s">
        <v>97</v>
      </c>
      <c r="H7661" s="47" t="s">
        <v>2232</v>
      </c>
      <c r="I7661" s="47" t="n">
        <v>3</v>
      </c>
    </row>
    <row r="7662" customFormat="false" ht="15" hidden="false" customHeight="false" outlineLevel="0" collapsed="false">
      <c r="A7662" s="47" t="s">
        <v>9903</v>
      </c>
      <c r="B7662" s="47" t="s">
        <v>1801</v>
      </c>
      <c r="C7662" s="48" t="n">
        <v>46165</v>
      </c>
      <c r="D7662" s="47" t="s">
        <v>75</v>
      </c>
      <c r="E7662" s="47" t="s">
        <v>65</v>
      </c>
      <c r="F7662" s="47" t="s">
        <v>2289</v>
      </c>
      <c r="G7662" s="47" t="s">
        <v>97</v>
      </c>
      <c r="H7662" s="47" t="s">
        <v>2232</v>
      </c>
      <c r="I7662" s="47" t="n">
        <v>3</v>
      </c>
    </row>
    <row r="7663" customFormat="false" ht="15" hidden="false" customHeight="false" outlineLevel="0" collapsed="false">
      <c r="A7663" s="47" t="s">
        <v>9904</v>
      </c>
      <c r="B7663" s="47" t="s">
        <v>1801</v>
      </c>
      <c r="C7663" s="48" t="n">
        <v>46165</v>
      </c>
      <c r="D7663" s="47" t="s">
        <v>75</v>
      </c>
      <c r="E7663" s="47" t="s">
        <v>65</v>
      </c>
      <c r="F7663" s="47" t="s">
        <v>2289</v>
      </c>
      <c r="G7663" s="47" t="s">
        <v>97</v>
      </c>
      <c r="H7663" s="47" t="s">
        <v>2232</v>
      </c>
      <c r="I7663" s="47" t="n">
        <v>4</v>
      </c>
    </row>
    <row r="7664" customFormat="false" ht="15" hidden="false" customHeight="false" outlineLevel="0" collapsed="false">
      <c r="A7664" s="47" t="s">
        <v>9905</v>
      </c>
      <c r="B7664" s="47" t="s">
        <v>1802</v>
      </c>
      <c r="C7664" s="48" t="n">
        <v>46167</v>
      </c>
      <c r="D7664" s="47" t="s">
        <v>73</v>
      </c>
      <c r="E7664" s="47" t="s">
        <v>62</v>
      </c>
      <c r="F7664" s="47" t="s">
        <v>2231</v>
      </c>
      <c r="G7664" s="47" t="s">
        <v>97</v>
      </c>
      <c r="H7664" s="47" t="s">
        <v>2232</v>
      </c>
      <c r="I7664" s="47" t="n">
        <v>7</v>
      </c>
    </row>
    <row r="7665" customFormat="false" ht="15" hidden="false" customHeight="false" outlineLevel="0" collapsed="false">
      <c r="A7665" s="47" t="s">
        <v>9906</v>
      </c>
      <c r="B7665" s="47" t="s">
        <v>1803</v>
      </c>
      <c r="C7665" s="48" t="n">
        <v>46167</v>
      </c>
      <c r="D7665" s="47" t="s">
        <v>74</v>
      </c>
      <c r="E7665" s="47" t="s">
        <v>62</v>
      </c>
      <c r="F7665" s="47" t="s">
        <v>2228</v>
      </c>
      <c r="G7665" s="47" t="s">
        <v>93</v>
      </c>
      <c r="H7665" s="47" t="s">
        <v>2253</v>
      </c>
      <c r="I7665" s="47" t="n">
        <v>11</v>
      </c>
    </row>
    <row r="7666" customFormat="false" ht="15" hidden="false" customHeight="false" outlineLevel="0" collapsed="false">
      <c r="A7666" s="47" t="s">
        <v>9907</v>
      </c>
      <c r="B7666" s="47" t="s">
        <v>1804</v>
      </c>
      <c r="C7666" s="48" t="n">
        <v>46167</v>
      </c>
      <c r="D7666" s="47" t="s">
        <v>75</v>
      </c>
      <c r="E7666" s="47" t="s">
        <v>62</v>
      </c>
      <c r="F7666" s="47" t="s">
        <v>2231</v>
      </c>
      <c r="G7666" s="47" t="s">
        <v>97</v>
      </c>
      <c r="H7666" s="47" t="s">
        <v>2232</v>
      </c>
      <c r="I7666" s="47" t="n">
        <v>4</v>
      </c>
    </row>
    <row r="7667" customFormat="false" ht="15" hidden="false" customHeight="false" outlineLevel="0" collapsed="false">
      <c r="A7667" s="47" t="s">
        <v>9908</v>
      </c>
      <c r="B7667" s="47" t="s">
        <v>1804</v>
      </c>
      <c r="C7667" s="48" t="n">
        <v>46167</v>
      </c>
      <c r="D7667" s="47" t="s">
        <v>75</v>
      </c>
      <c r="E7667" s="47" t="s">
        <v>62</v>
      </c>
      <c r="F7667" s="47" t="s">
        <v>2231</v>
      </c>
      <c r="G7667" s="47" t="s">
        <v>97</v>
      </c>
      <c r="H7667" s="47" t="s">
        <v>2232</v>
      </c>
      <c r="I7667" s="47" t="n">
        <v>6</v>
      </c>
    </row>
    <row r="7668" customFormat="false" ht="15" hidden="false" customHeight="false" outlineLevel="0" collapsed="false">
      <c r="A7668" s="47" t="s">
        <v>9909</v>
      </c>
      <c r="B7668" s="47" t="s">
        <v>1804</v>
      </c>
      <c r="C7668" s="48" t="n">
        <v>46167</v>
      </c>
      <c r="D7668" s="47" t="s">
        <v>75</v>
      </c>
      <c r="E7668" s="47" t="s">
        <v>62</v>
      </c>
      <c r="F7668" s="47" t="s">
        <v>2228</v>
      </c>
      <c r="G7668" s="47" t="s">
        <v>97</v>
      </c>
      <c r="H7668" s="47" t="s">
        <v>2232</v>
      </c>
      <c r="I7668" s="47" t="n">
        <v>7</v>
      </c>
    </row>
    <row r="7669" customFormat="false" ht="15" hidden="false" customHeight="false" outlineLevel="0" collapsed="false">
      <c r="A7669" s="47" t="s">
        <v>9910</v>
      </c>
      <c r="B7669" s="47" t="s">
        <v>1804</v>
      </c>
      <c r="C7669" s="48" t="n">
        <v>46167</v>
      </c>
      <c r="D7669" s="47" t="s">
        <v>75</v>
      </c>
      <c r="E7669" s="47" t="s">
        <v>62</v>
      </c>
      <c r="F7669" s="47" t="s">
        <v>2228</v>
      </c>
      <c r="G7669" s="47" t="s">
        <v>97</v>
      </c>
      <c r="H7669" s="47" t="s">
        <v>2232</v>
      </c>
      <c r="I7669" s="47" t="n">
        <v>7</v>
      </c>
    </row>
    <row r="7670" customFormat="false" ht="15" hidden="false" customHeight="false" outlineLevel="0" collapsed="false">
      <c r="A7670" s="47" t="s">
        <v>9911</v>
      </c>
      <c r="B7670" s="47" t="s">
        <v>1804</v>
      </c>
      <c r="C7670" s="48" t="n">
        <v>46167</v>
      </c>
      <c r="D7670" s="47" t="s">
        <v>75</v>
      </c>
      <c r="E7670" s="47" t="s">
        <v>62</v>
      </c>
      <c r="F7670" s="47" t="s">
        <v>2317</v>
      </c>
      <c r="G7670" s="47" t="s">
        <v>97</v>
      </c>
      <c r="H7670" s="47" t="s">
        <v>2232</v>
      </c>
      <c r="I7670" s="47" t="n">
        <v>5</v>
      </c>
    </row>
    <row r="7671" customFormat="false" ht="15" hidden="false" customHeight="false" outlineLevel="0" collapsed="false">
      <c r="A7671" s="47" t="s">
        <v>9912</v>
      </c>
      <c r="B7671" s="47" t="s">
        <v>1804</v>
      </c>
      <c r="C7671" s="48" t="n">
        <v>46167</v>
      </c>
      <c r="D7671" s="47" t="s">
        <v>75</v>
      </c>
      <c r="E7671" s="47" t="s">
        <v>62</v>
      </c>
      <c r="F7671" s="47" t="s">
        <v>2228</v>
      </c>
      <c r="G7671" s="47" t="s">
        <v>97</v>
      </c>
      <c r="H7671" s="47" t="s">
        <v>2232</v>
      </c>
      <c r="I7671" s="47" t="n">
        <v>3</v>
      </c>
    </row>
    <row r="7672" customFormat="false" ht="15" hidden="false" customHeight="false" outlineLevel="0" collapsed="false">
      <c r="A7672" s="47" t="s">
        <v>9913</v>
      </c>
      <c r="B7672" s="47" t="s">
        <v>1804</v>
      </c>
      <c r="C7672" s="48" t="n">
        <v>46167</v>
      </c>
      <c r="D7672" s="47" t="s">
        <v>75</v>
      </c>
      <c r="E7672" s="47" t="s">
        <v>62</v>
      </c>
      <c r="F7672" s="47" t="s">
        <v>2228</v>
      </c>
      <c r="G7672" s="47" t="s">
        <v>97</v>
      </c>
      <c r="H7672" s="47" t="s">
        <v>2232</v>
      </c>
      <c r="I7672" s="47" t="n">
        <v>6</v>
      </c>
    </row>
    <row r="7673" customFormat="false" ht="15" hidden="false" customHeight="false" outlineLevel="0" collapsed="false">
      <c r="A7673" s="47" t="s">
        <v>9914</v>
      </c>
      <c r="B7673" s="47" t="s">
        <v>1805</v>
      </c>
      <c r="C7673" s="48" t="n">
        <v>46167</v>
      </c>
      <c r="D7673" s="47" t="s">
        <v>73</v>
      </c>
      <c r="E7673" s="47" t="s">
        <v>63</v>
      </c>
      <c r="F7673" s="47" t="s">
        <v>2252</v>
      </c>
      <c r="G7673" s="47" t="s">
        <v>93</v>
      </c>
      <c r="H7673" s="47" t="s">
        <v>2253</v>
      </c>
      <c r="I7673" s="47" t="n">
        <v>45</v>
      </c>
    </row>
    <row r="7674" customFormat="false" ht="15" hidden="false" customHeight="false" outlineLevel="0" collapsed="false">
      <c r="A7674" s="47" t="s">
        <v>9915</v>
      </c>
      <c r="B7674" s="47" t="s">
        <v>1805</v>
      </c>
      <c r="C7674" s="48" t="n">
        <v>46167</v>
      </c>
      <c r="D7674" s="47" t="s">
        <v>73</v>
      </c>
      <c r="E7674" s="47" t="s">
        <v>63</v>
      </c>
      <c r="F7674" s="47" t="s">
        <v>2255</v>
      </c>
      <c r="G7674" s="47" t="s">
        <v>95</v>
      </c>
      <c r="H7674" s="47" t="s">
        <v>2245</v>
      </c>
      <c r="I7674" s="47" t="n">
        <v>35</v>
      </c>
    </row>
    <row r="7675" customFormat="false" ht="15" hidden="false" customHeight="false" outlineLevel="0" collapsed="false">
      <c r="A7675" s="47" t="s">
        <v>9916</v>
      </c>
      <c r="B7675" s="47" t="s">
        <v>1805</v>
      </c>
      <c r="C7675" s="48" t="n">
        <v>46167</v>
      </c>
      <c r="D7675" s="47" t="s">
        <v>73</v>
      </c>
      <c r="E7675" s="47" t="s">
        <v>63</v>
      </c>
      <c r="F7675" s="47" t="s">
        <v>2252</v>
      </c>
      <c r="G7675" s="47" t="s">
        <v>97</v>
      </c>
      <c r="H7675" s="47" t="s">
        <v>2232</v>
      </c>
      <c r="I7675" s="47" t="n">
        <v>4</v>
      </c>
    </row>
    <row r="7676" customFormat="false" ht="15" hidden="false" customHeight="false" outlineLevel="0" collapsed="false">
      <c r="A7676" s="47" t="s">
        <v>9917</v>
      </c>
      <c r="B7676" s="47" t="s">
        <v>1805</v>
      </c>
      <c r="C7676" s="48" t="n">
        <v>46167</v>
      </c>
      <c r="D7676" s="47" t="s">
        <v>73</v>
      </c>
      <c r="E7676" s="47" t="s">
        <v>63</v>
      </c>
      <c r="F7676" s="47" t="s">
        <v>2260</v>
      </c>
      <c r="G7676" s="47" t="s">
        <v>97</v>
      </c>
      <c r="H7676" s="47" t="s">
        <v>2232</v>
      </c>
      <c r="I7676" s="47" t="n">
        <v>6</v>
      </c>
    </row>
    <row r="7677" customFormat="false" ht="15" hidden="false" customHeight="false" outlineLevel="0" collapsed="false">
      <c r="A7677" s="47" t="s">
        <v>9918</v>
      </c>
      <c r="B7677" s="47" t="s">
        <v>1805</v>
      </c>
      <c r="C7677" s="48" t="n">
        <v>46167</v>
      </c>
      <c r="D7677" s="47" t="s">
        <v>73</v>
      </c>
      <c r="E7677" s="47" t="s">
        <v>63</v>
      </c>
      <c r="F7677" s="47" t="s">
        <v>2255</v>
      </c>
      <c r="G7677" s="47" t="s">
        <v>97</v>
      </c>
      <c r="H7677" s="47" t="s">
        <v>2232</v>
      </c>
      <c r="I7677" s="47" t="n">
        <v>4</v>
      </c>
    </row>
    <row r="7678" customFormat="false" ht="15" hidden="false" customHeight="false" outlineLevel="0" collapsed="false">
      <c r="A7678" s="47" t="s">
        <v>9919</v>
      </c>
      <c r="B7678" s="47" t="s">
        <v>1805</v>
      </c>
      <c r="C7678" s="48" t="n">
        <v>46167</v>
      </c>
      <c r="D7678" s="47" t="s">
        <v>73</v>
      </c>
      <c r="E7678" s="47" t="s">
        <v>63</v>
      </c>
      <c r="F7678" s="47" t="s">
        <v>2252</v>
      </c>
      <c r="G7678" s="47" t="s">
        <v>97</v>
      </c>
      <c r="H7678" s="47" t="s">
        <v>2232</v>
      </c>
      <c r="I7678" s="47" t="n">
        <v>5</v>
      </c>
    </row>
    <row r="7679" customFormat="false" ht="15" hidden="false" customHeight="false" outlineLevel="0" collapsed="false">
      <c r="A7679" s="47" t="s">
        <v>9920</v>
      </c>
      <c r="B7679" s="47" t="s">
        <v>1805</v>
      </c>
      <c r="C7679" s="48" t="n">
        <v>46167</v>
      </c>
      <c r="D7679" s="47" t="s">
        <v>73</v>
      </c>
      <c r="E7679" s="47" t="s">
        <v>63</v>
      </c>
      <c r="F7679" s="47" t="s">
        <v>2252</v>
      </c>
      <c r="G7679" s="47" t="s">
        <v>97</v>
      </c>
      <c r="H7679" s="47" t="s">
        <v>2232</v>
      </c>
      <c r="I7679" s="47" t="n">
        <v>7</v>
      </c>
    </row>
    <row r="7680" customFormat="false" ht="15" hidden="false" customHeight="false" outlineLevel="0" collapsed="false">
      <c r="A7680" s="47" t="s">
        <v>9921</v>
      </c>
      <c r="B7680" s="47" t="s">
        <v>1806</v>
      </c>
      <c r="C7680" s="48" t="n">
        <v>46167</v>
      </c>
      <c r="D7680" s="47" t="s">
        <v>74</v>
      </c>
      <c r="E7680" s="47" t="s">
        <v>63</v>
      </c>
      <c r="F7680" s="47" t="s">
        <v>2255</v>
      </c>
      <c r="G7680" s="47" t="s">
        <v>93</v>
      </c>
      <c r="H7680" s="47" t="s">
        <v>2253</v>
      </c>
      <c r="I7680" s="47" t="n">
        <v>43</v>
      </c>
    </row>
    <row r="7681" customFormat="false" ht="15" hidden="false" customHeight="false" outlineLevel="0" collapsed="false">
      <c r="A7681" s="47" t="s">
        <v>9922</v>
      </c>
      <c r="B7681" s="47" t="s">
        <v>1806</v>
      </c>
      <c r="C7681" s="48" t="n">
        <v>46167</v>
      </c>
      <c r="D7681" s="47" t="s">
        <v>74</v>
      </c>
      <c r="E7681" s="47" t="s">
        <v>63</v>
      </c>
      <c r="F7681" s="47" t="s">
        <v>2255</v>
      </c>
      <c r="G7681" s="47" t="s">
        <v>93</v>
      </c>
      <c r="H7681" s="47" t="s">
        <v>2253</v>
      </c>
      <c r="I7681" s="47" t="n">
        <v>30</v>
      </c>
    </row>
    <row r="7682" customFormat="false" ht="15" hidden="false" customHeight="false" outlineLevel="0" collapsed="false">
      <c r="A7682" s="47" t="s">
        <v>9923</v>
      </c>
      <c r="B7682" s="47" t="s">
        <v>1806</v>
      </c>
      <c r="C7682" s="48" t="n">
        <v>46167</v>
      </c>
      <c r="D7682" s="47" t="s">
        <v>74</v>
      </c>
      <c r="E7682" s="47" t="s">
        <v>63</v>
      </c>
      <c r="F7682" s="47" t="s">
        <v>2252</v>
      </c>
      <c r="G7682" s="47" t="s">
        <v>97</v>
      </c>
      <c r="H7682" s="47" t="s">
        <v>2232</v>
      </c>
      <c r="I7682" s="47" t="n">
        <v>7</v>
      </c>
    </row>
    <row r="7683" customFormat="false" ht="15" hidden="false" customHeight="false" outlineLevel="0" collapsed="false">
      <c r="A7683" s="47" t="s">
        <v>9924</v>
      </c>
      <c r="B7683" s="47" t="s">
        <v>1806</v>
      </c>
      <c r="C7683" s="48" t="n">
        <v>46167</v>
      </c>
      <c r="D7683" s="47" t="s">
        <v>74</v>
      </c>
      <c r="E7683" s="47" t="s">
        <v>63</v>
      </c>
      <c r="F7683" s="47" t="s">
        <v>2252</v>
      </c>
      <c r="G7683" s="47" t="s">
        <v>97</v>
      </c>
      <c r="H7683" s="47" t="s">
        <v>2232</v>
      </c>
      <c r="I7683" s="47" t="n">
        <v>4</v>
      </c>
    </row>
    <row r="7684" customFormat="false" ht="15" hidden="false" customHeight="false" outlineLevel="0" collapsed="false">
      <c r="A7684" s="47" t="s">
        <v>9925</v>
      </c>
      <c r="B7684" s="47" t="s">
        <v>1807</v>
      </c>
      <c r="C7684" s="48" t="n">
        <v>46167</v>
      </c>
      <c r="D7684" s="47" t="s">
        <v>75</v>
      </c>
      <c r="E7684" s="47" t="s">
        <v>63</v>
      </c>
      <c r="F7684" s="47" t="s">
        <v>2255</v>
      </c>
      <c r="G7684" s="47" t="s">
        <v>94</v>
      </c>
      <c r="H7684" s="47" t="s">
        <v>2229</v>
      </c>
      <c r="I7684" s="47" t="n">
        <v>96</v>
      </c>
    </row>
    <row r="7685" customFormat="false" ht="15" hidden="false" customHeight="false" outlineLevel="0" collapsed="false">
      <c r="A7685" s="47" t="s">
        <v>9926</v>
      </c>
      <c r="B7685" s="47" t="s">
        <v>1807</v>
      </c>
      <c r="C7685" s="48" t="n">
        <v>46167</v>
      </c>
      <c r="D7685" s="47" t="s">
        <v>75</v>
      </c>
      <c r="E7685" s="47" t="s">
        <v>63</v>
      </c>
      <c r="F7685" s="47" t="s">
        <v>2260</v>
      </c>
      <c r="G7685" s="47" t="s">
        <v>97</v>
      </c>
      <c r="H7685" s="47" t="s">
        <v>2232</v>
      </c>
      <c r="I7685" s="47" t="n">
        <v>7</v>
      </c>
    </row>
    <row r="7686" customFormat="false" ht="15" hidden="false" customHeight="false" outlineLevel="0" collapsed="false">
      <c r="A7686" s="47" t="s">
        <v>9927</v>
      </c>
      <c r="B7686" s="47" t="s">
        <v>1807</v>
      </c>
      <c r="C7686" s="48" t="n">
        <v>46167</v>
      </c>
      <c r="D7686" s="47" t="s">
        <v>75</v>
      </c>
      <c r="E7686" s="47" t="s">
        <v>63</v>
      </c>
      <c r="F7686" s="47" t="s">
        <v>2255</v>
      </c>
      <c r="G7686" s="47" t="s">
        <v>97</v>
      </c>
      <c r="H7686" s="47" t="s">
        <v>2232</v>
      </c>
      <c r="I7686" s="47" t="n">
        <v>2</v>
      </c>
    </row>
    <row r="7687" customFormat="false" ht="15" hidden="false" customHeight="false" outlineLevel="0" collapsed="false">
      <c r="A7687" s="47" t="s">
        <v>9928</v>
      </c>
      <c r="B7687" s="47" t="s">
        <v>1807</v>
      </c>
      <c r="C7687" s="48" t="n">
        <v>46167</v>
      </c>
      <c r="D7687" s="47" t="s">
        <v>75</v>
      </c>
      <c r="E7687" s="47" t="s">
        <v>63</v>
      </c>
      <c r="F7687" s="47" t="s">
        <v>2255</v>
      </c>
      <c r="G7687" s="47" t="s">
        <v>97</v>
      </c>
      <c r="H7687" s="47" t="s">
        <v>2232</v>
      </c>
      <c r="I7687" s="47" t="n">
        <v>4</v>
      </c>
    </row>
    <row r="7688" customFormat="false" ht="15" hidden="false" customHeight="false" outlineLevel="0" collapsed="false">
      <c r="A7688" s="47" t="s">
        <v>9929</v>
      </c>
      <c r="B7688" s="47" t="s">
        <v>1807</v>
      </c>
      <c r="C7688" s="48" t="n">
        <v>46167</v>
      </c>
      <c r="D7688" s="47" t="s">
        <v>75</v>
      </c>
      <c r="E7688" s="47" t="s">
        <v>63</v>
      </c>
      <c r="F7688" s="47" t="s">
        <v>2255</v>
      </c>
      <c r="G7688" s="47" t="s">
        <v>97</v>
      </c>
      <c r="H7688" s="47" t="s">
        <v>2232</v>
      </c>
      <c r="I7688" s="47" t="n">
        <v>5</v>
      </c>
    </row>
    <row r="7689" customFormat="false" ht="15" hidden="false" customHeight="false" outlineLevel="0" collapsed="false">
      <c r="A7689" s="47" t="s">
        <v>9930</v>
      </c>
      <c r="B7689" s="47" t="s">
        <v>1809</v>
      </c>
      <c r="C7689" s="48" t="n">
        <v>46167</v>
      </c>
      <c r="D7689" s="47" t="s">
        <v>73</v>
      </c>
      <c r="E7689" s="47" t="s">
        <v>64</v>
      </c>
      <c r="F7689" s="47" t="s">
        <v>2280</v>
      </c>
      <c r="G7689" s="47" t="s">
        <v>97</v>
      </c>
      <c r="H7689" s="47" t="s">
        <v>2232</v>
      </c>
      <c r="I7689" s="47" t="n">
        <v>2</v>
      </c>
    </row>
    <row r="7690" customFormat="false" ht="15" hidden="false" customHeight="false" outlineLevel="0" collapsed="false">
      <c r="A7690" s="47" t="s">
        <v>9931</v>
      </c>
      <c r="B7690" s="47" t="s">
        <v>1810</v>
      </c>
      <c r="C7690" s="48" t="n">
        <v>46167</v>
      </c>
      <c r="D7690" s="47" t="s">
        <v>74</v>
      </c>
      <c r="E7690" s="47" t="s">
        <v>64</v>
      </c>
      <c r="F7690" s="47" t="s">
        <v>2278</v>
      </c>
      <c r="G7690" s="47" t="s">
        <v>93</v>
      </c>
      <c r="H7690" s="47" t="s">
        <v>2253</v>
      </c>
      <c r="I7690" s="47" t="n">
        <v>9</v>
      </c>
    </row>
    <row r="7691" customFormat="false" ht="15" hidden="false" customHeight="false" outlineLevel="0" collapsed="false">
      <c r="A7691" s="47" t="s">
        <v>9932</v>
      </c>
      <c r="B7691" s="47" t="s">
        <v>1810</v>
      </c>
      <c r="C7691" s="48" t="n">
        <v>46167</v>
      </c>
      <c r="D7691" s="47" t="s">
        <v>74</v>
      </c>
      <c r="E7691" s="47" t="s">
        <v>64</v>
      </c>
      <c r="F7691" s="47" t="s">
        <v>2278</v>
      </c>
      <c r="G7691" s="47" t="s">
        <v>97</v>
      </c>
      <c r="H7691" s="47" t="s">
        <v>2232</v>
      </c>
      <c r="I7691" s="47" t="n">
        <v>5</v>
      </c>
    </row>
    <row r="7692" customFormat="false" ht="15" hidden="false" customHeight="false" outlineLevel="0" collapsed="false">
      <c r="A7692" s="47" t="s">
        <v>9933</v>
      </c>
      <c r="B7692" s="47" t="s">
        <v>1810</v>
      </c>
      <c r="C7692" s="48" t="n">
        <v>46167</v>
      </c>
      <c r="D7692" s="47" t="s">
        <v>74</v>
      </c>
      <c r="E7692" s="47" t="s">
        <v>64</v>
      </c>
      <c r="F7692" s="47" t="s">
        <v>2280</v>
      </c>
      <c r="G7692" s="47" t="s">
        <v>97</v>
      </c>
      <c r="H7692" s="47" t="s">
        <v>2232</v>
      </c>
      <c r="I7692" s="47" t="n">
        <v>5</v>
      </c>
    </row>
    <row r="7693" customFormat="false" ht="15" hidden="false" customHeight="false" outlineLevel="0" collapsed="false">
      <c r="A7693" s="47" t="s">
        <v>9934</v>
      </c>
      <c r="B7693" s="47" t="s">
        <v>1810</v>
      </c>
      <c r="C7693" s="48" t="n">
        <v>46167</v>
      </c>
      <c r="D7693" s="47" t="s">
        <v>74</v>
      </c>
      <c r="E7693" s="47" t="s">
        <v>64</v>
      </c>
      <c r="F7693" s="47" t="s">
        <v>2278</v>
      </c>
      <c r="G7693" s="47" t="s">
        <v>97</v>
      </c>
      <c r="H7693" s="47" t="s">
        <v>2232</v>
      </c>
      <c r="I7693" s="47" t="n">
        <v>5</v>
      </c>
    </row>
    <row r="7694" customFormat="false" ht="15" hidden="false" customHeight="false" outlineLevel="0" collapsed="false">
      <c r="A7694" s="47" t="s">
        <v>9935</v>
      </c>
      <c r="B7694" s="47" t="s">
        <v>1810</v>
      </c>
      <c r="C7694" s="48" t="n">
        <v>46167</v>
      </c>
      <c r="D7694" s="47" t="s">
        <v>74</v>
      </c>
      <c r="E7694" s="47" t="s">
        <v>64</v>
      </c>
      <c r="F7694" s="47" t="s">
        <v>2278</v>
      </c>
      <c r="G7694" s="47" t="s">
        <v>97</v>
      </c>
      <c r="H7694" s="47" t="s">
        <v>2232</v>
      </c>
      <c r="I7694" s="47" t="n">
        <v>4</v>
      </c>
    </row>
    <row r="7695" customFormat="false" ht="15" hidden="false" customHeight="false" outlineLevel="0" collapsed="false">
      <c r="A7695" s="47" t="s">
        <v>9936</v>
      </c>
      <c r="B7695" s="47" t="s">
        <v>1810</v>
      </c>
      <c r="C7695" s="48" t="n">
        <v>46167</v>
      </c>
      <c r="D7695" s="47" t="s">
        <v>74</v>
      </c>
      <c r="E7695" s="47" t="s">
        <v>64</v>
      </c>
      <c r="F7695" s="47" t="s">
        <v>2280</v>
      </c>
      <c r="G7695" s="47" t="s">
        <v>97</v>
      </c>
      <c r="H7695" s="47" t="s">
        <v>2232</v>
      </c>
      <c r="I7695" s="47" t="n">
        <v>6</v>
      </c>
    </row>
    <row r="7696" customFormat="false" ht="15" hidden="false" customHeight="false" outlineLevel="0" collapsed="false">
      <c r="A7696" s="47" t="s">
        <v>9937</v>
      </c>
      <c r="B7696" s="47" t="s">
        <v>1811</v>
      </c>
      <c r="C7696" s="48" t="n">
        <v>46167</v>
      </c>
      <c r="D7696" s="47" t="s">
        <v>73</v>
      </c>
      <c r="E7696" s="47" t="s">
        <v>65</v>
      </c>
      <c r="F7696" s="47" t="s">
        <v>2284</v>
      </c>
      <c r="G7696" s="47" t="s">
        <v>97</v>
      </c>
      <c r="H7696" s="47" t="s">
        <v>2232</v>
      </c>
      <c r="I7696" s="47" t="n">
        <v>6</v>
      </c>
    </row>
    <row r="7697" customFormat="false" ht="15" hidden="false" customHeight="false" outlineLevel="0" collapsed="false">
      <c r="A7697" s="47" t="s">
        <v>9938</v>
      </c>
      <c r="B7697" s="47" t="s">
        <v>1811</v>
      </c>
      <c r="C7697" s="48" t="n">
        <v>46167</v>
      </c>
      <c r="D7697" s="47" t="s">
        <v>73</v>
      </c>
      <c r="E7697" s="47" t="s">
        <v>65</v>
      </c>
      <c r="F7697" s="47" t="s">
        <v>2284</v>
      </c>
      <c r="G7697" s="47" t="s">
        <v>97</v>
      </c>
      <c r="H7697" s="47" t="s">
        <v>2232</v>
      </c>
      <c r="I7697" s="47" t="n">
        <v>3</v>
      </c>
    </row>
    <row r="7698" customFormat="false" ht="15" hidden="false" customHeight="false" outlineLevel="0" collapsed="false">
      <c r="A7698" s="47" t="s">
        <v>9939</v>
      </c>
      <c r="B7698" s="47" t="s">
        <v>1811</v>
      </c>
      <c r="C7698" s="48" t="n">
        <v>46167</v>
      </c>
      <c r="D7698" s="47" t="s">
        <v>73</v>
      </c>
      <c r="E7698" s="47" t="s">
        <v>65</v>
      </c>
      <c r="F7698" s="47" t="s">
        <v>2284</v>
      </c>
      <c r="G7698" s="47" t="s">
        <v>97</v>
      </c>
      <c r="H7698" s="47" t="s">
        <v>2232</v>
      </c>
      <c r="I7698" s="47" t="n">
        <v>4</v>
      </c>
    </row>
    <row r="7699" customFormat="false" ht="15" hidden="false" customHeight="false" outlineLevel="0" collapsed="false">
      <c r="A7699" s="47" t="s">
        <v>9940</v>
      </c>
      <c r="B7699" s="47" t="s">
        <v>1811</v>
      </c>
      <c r="C7699" s="48" t="n">
        <v>46167</v>
      </c>
      <c r="D7699" s="47" t="s">
        <v>73</v>
      </c>
      <c r="E7699" s="47" t="s">
        <v>65</v>
      </c>
      <c r="F7699" s="47" t="s">
        <v>2284</v>
      </c>
      <c r="G7699" s="47" t="s">
        <v>97</v>
      </c>
      <c r="H7699" s="47" t="s">
        <v>2232</v>
      </c>
      <c r="I7699" s="47" t="n">
        <v>5</v>
      </c>
    </row>
    <row r="7700" customFormat="false" ht="15" hidden="false" customHeight="false" outlineLevel="0" collapsed="false">
      <c r="A7700" s="47" t="s">
        <v>9941</v>
      </c>
      <c r="B7700" s="47" t="s">
        <v>1811</v>
      </c>
      <c r="C7700" s="48" t="n">
        <v>46167</v>
      </c>
      <c r="D7700" s="47" t="s">
        <v>73</v>
      </c>
      <c r="E7700" s="47" t="s">
        <v>65</v>
      </c>
      <c r="F7700" s="47" t="s">
        <v>2284</v>
      </c>
      <c r="G7700" s="47" t="s">
        <v>97</v>
      </c>
      <c r="H7700" s="47" t="s">
        <v>2232</v>
      </c>
      <c r="I7700" s="47" t="n">
        <v>3</v>
      </c>
    </row>
    <row r="7701" customFormat="false" ht="15" hidden="false" customHeight="false" outlineLevel="0" collapsed="false">
      <c r="A7701" s="47" t="s">
        <v>9942</v>
      </c>
      <c r="B7701" s="47" t="s">
        <v>1812</v>
      </c>
      <c r="C7701" s="48" t="n">
        <v>46167</v>
      </c>
      <c r="D7701" s="47" t="s">
        <v>74</v>
      </c>
      <c r="E7701" s="47" t="s">
        <v>65</v>
      </c>
      <c r="F7701" s="47" t="s">
        <v>2289</v>
      </c>
      <c r="G7701" s="47" t="s">
        <v>96</v>
      </c>
      <c r="H7701" s="47" t="s">
        <v>2270</v>
      </c>
      <c r="I7701" s="47" t="n">
        <v>34</v>
      </c>
    </row>
    <row r="7702" customFormat="false" ht="15" hidden="false" customHeight="false" outlineLevel="0" collapsed="false">
      <c r="A7702" s="47" t="s">
        <v>9943</v>
      </c>
      <c r="B7702" s="47" t="s">
        <v>1812</v>
      </c>
      <c r="C7702" s="48" t="n">
        <v>46167</v>
      </c>
      <c r="D7702" s="47" t="s">
        <v>74</v>
      </c>
      <c r="E7702" s="47" t="s">
        <v>65</v>
      </c>
      <c r="F7702" s="47" t="s">
        <v>2284</v>
      </c>
      <c r="G7702" s="47" t="s">
        <v>97</v>
      </c>
      <c r="H7702" s="47" t="s">
        <v>2232</v>
      </c>
      <c r="I7702" s="47" t="n">
        <v>6</v>
      </c>
    </row>
    <row r="7703" customFormat="false" ht="15" hidden="false" customHeight="false" outlineLevel="0" collapsed="false">
      <c r="A7703" s="47" t="s">
        <v>9944</v>
      </c>
      <c r="B7703" s="47" t="s">
        <v>1812</v>
      </c>
      <c r="C7703" s="48" t="n">
        <v>46167</v>
      </c>
      <c r="D7703" s="47" t="s">
        <v>74</v>
      </c>
      <c r="E7703" s="47" t="s">
        <v>65</v>
      </c>
      <c r="F7703" s="47" t="s">
        <v>2289</v>
      </c>
      <c r="G7703" s="47" t="s">
        <v>97</v>
      </c>
      <c r="H7703" s="47" t="s">
        <v>2232</v>
      </c>
      <c r="I7703" s="47" t="n">
        <v>6</v>
      </c>
    </row>
    <row r="7704" customFormat="false" ht="15" hidden="false" customHeight="false" outlineLevel="0" collapsed="false">
      <c r="A7704" s="47" t="s">
        <v>9945</v>
      </c>
      <c r="B7704" s="47" t="s">
        <v>1812</v>
      </c>
      <c r="C7704" s="48" t="n">
        <v>46167</v>
      </c>
      <c r="D7704" s="47" t="s">
        <v>74</v>
      </c>
      <c r="E7704" s="47" t="s">
        <v>65</v>
      </c>
      <c r="F7704" s="47" t="s">
        <v>2289</v>
      </c>
      <c r="G7704" s="47" t="s">
        <v>97</v>
      </c>
      <c r="H7704" s="47" t="s">
        <v>2232</v>
      </c>
      <c r="I7704" s="47" t="n">
        <v>5</v>
      </c>
    </row>
    <row r="7705" customFormat="false" ht="15" hidden="false" customHeight="false" outlineLevel="0" collapsed="false">
      <c r="A7705" s="47" t="s">
        <v>9946</v>
      </c>
      <c r="B7705" s="47" t="s">
        <v>1812</v>
      </c>
      <c r="C7705" s="48" t="n">
        <v>46167</v>
      </c>
      <c r="D7705" s="47" t="s">
        <v>74</v>
      </c>
      <c r="E7705" s="47" t="s">
        <v>65</v>
      </c>
      <c r="F7705" s="47" t="s">
        <v>2284</v>
      </c>
      <c r="G7705" s="47" t="s">
        <v>97</v>
      </c>
      <c r="H7705" s="47" t="s">
        <v>2232</v>
      </c>
      <c r="I7705" s="47" t="n">
        <v>4</v>
      </c>
    </row>
    <row r="7706" customFormat="false" ht="15" hidden="false" customHeight="false" outlineLevel="0" collapsed="false">
      <c r="A7706" s="47" t="s">
        <v>9947</v>
      </c>
      <c r="B7706" s="47" t="s">
        <v>1812</v>
      </c>
      <c r="C7706" s="48" t="n">
        <v>46167</v>
      </c>
      <c r="D7706" s="47" t="s">
        <v>74</v>
      </c>
      <c r="E7706" s="47" t="s">
        <v>65</v>
      </c>
      <c r="F7706" s="47" t="s">
        <v>2284</v>
      </c>
      <c r="G7706" s="47" t="s">
        <v>97</v>
      </c>
      <c r="H7706" s="47" t="s">
        <v>2232</v>
      </c>
      <c r="I7706" s="47" t="n">
        <v>3</v>
      </c>
    </row>
    <row r="7707" customFormat="false" ht="15" hidden="false" customHeight="false" outlineLevel="0" collapsed="false">
      <c r="A7707" s="47" t="s">
        <v>9948</v>
      </c>
      <c r="B7707" s="47" t="s">
        <v>1812</v>
      </c>
      <c r="C7707" s="48" t="n">
        <v>46167</v>
      </c>
      <c r="D7707" s="47" t="s">
        <v>74</v>
      </c>
      <c r="E7707" s="47" t="s">
        <v>65</v>
      </c>
      <c r="F7707" s="47" t="s">
        <v>2289</v>
      </c>
      <c r="G7707" s="47" t="s">
        <v>97</v>
      </c>
      <c r="H7707" s="47" t="s">
        <v>2232</v>
      </c>
      <c r="I7707" s="47" t="n">
        <v>3</v>
      </c>
    </row>
    <row r="7708" customFormat="false" ht="15" hidden="false" customHeight="false" outlineLevel="0" collapsed="false">
      <c r="A7708" s="47" t="s">
        <v>9949</v>
      </c>
      <c r="B7708" s="47" t="s">
        <v>1812</v>
      </c>
      <c r="C7708" s="48" t="n">
        <v>46167</v>
      </c>
      <c r="D7708" s="47" t="s">
        <v>74</v>
      </c>
      <c r="E7708" s="47" t="s">
        <v>65</v>
      </c>
      <c r="F7708" s="47" t="s">
        <v>2289</v>
      </c>
      <c r="G7708" s="47" t="s">
        <v>97</v>
      </c>
      <c r="H7708" s="47" t="s">
        <v>2232</v>
      </c>
      <c r="I7708" s="47" t="n">
        <v>4</v>
      </c>
    </row>
    <row r="7709" customFormat="false" ht="15" hidden="false" customHeight="false" outlineLevel="0" collapsed="false">
      <c r="A7709" s="47" t="s">
        <v>9950</v>
      </c>
      <c r="B7709" s="47" t="s">
        <v>1813</v>
      </c>
      <c r="C7709" s="48" t="n">
        <v>46167</v>
      </c>
      <c r="D7709" s="47" t="s">
        <v>75</v>
      </c>
      <c r="E7709" s="47" t="s">
        <v>65</v>
      </c>
      <c r="F7709" s="47" t="s">
        <v>2284</v>
      </c>
      <c r="G7709" s="47" t="s">
        <v>94</v>
      </c>
      <c r="H7709" s="47" t="s">
        <v>2229</v>
      </c>
      <c r="I7709" s="47" t="n">
        <v>46</v>
      </c>
    </row>
    <row r="7710" customFormat="false" ht="15" hidden="false" customHeight="false" outlineLevel="0" collapsed="false">
      <c r="A7710" s="47" t="s">
        <v>9951</v>
      </c>
      <c r="B7710" s="47" t="s">
        <v>1813</v>
      </c>
      <c r="C7710" s="48" t="n">
        <v>46167</v>
      </c>
      <c r="D7710" s="47" t="s">
        <v>75</v>
      </c>
      <c r="E7710" s="47" t="s">
        <v>65</v>
      </c>
      <c r="F7710" s="47" t="s">
        <v>2284</v>
      </c>
      <c r="G7710" s="47" t="s">
        <v>95</v>
      </c>
      <c r="H7710" s="47" t="s">
        <v>2245</v>
      </c>
      <c r="I7710" s="47" t="n">
        <v>18</v>
      </c>
    </row>
    <row r="7711" customFormat="false" ht="15" hidden="false" customHeight="false" outlineLevel="0" collapsed="false">
      <c r="A7711" s="47" t="s">
        <v>9952</v>
      </c>
      <c r="B7711" s="47" t="s">
        <v>1813</v>
      </c>
      <c r="C7711" s="48" t="n">
        <v>46167</v>
      </c>
      <c r="D7711" s="47" t="s">
        <v>75</v>
      </c>
      <c r="E7711" s="47" t="s">
        <v>65</v>
      </c>
      <c r="F7711" s="47" t="s">
        <v>2284</v>
      </c>
      <c r="G7711" s="47" t="s">
        <v>95</v>
      </c>
      <c r="H7711" s="47" t="s">
        <v>2245</v>
      </c>
      <c r="I7711" s="47" t="n">
        <v>49</v>
      </c>
    </row>
    <row r="7712" customFormat="false" ht="15" hidden="false" customHeight="false" outlineLevel="0" collapsed="false">
      <c r="A7712" s="47" t="s">
        <v>9953</v>
      </c>
      <c r="B7712" s="47" t="s">
        <v>1813</v>
      </c>
      <c r="C7712" s="48" t="n">
        <v>46167</v>
      </c>
      <c r="D7712" s="47" t="s">
        <v>75</v>
      </c>
      <c r="E7712" s="47" t="s">
        <v>65</v>
      </c>
      <c r="F7712" s="47" t="s">
        <v>2289</v>
      </c>
      <c r="G7712" s="47" t="s">
        <v>97</v>
      </c>
      <c r="H7712" s="47" t="s">
        <v>2232</v>
      </c>
      <c r="I7712" s="47" t="n">
        <v>3</v>
      </c>
    </row>
    <row r="7713" customFormat="false" ht="15" hidden="false" customHeight="false" outlineLevel="0" collapsed="false">
      <c r="A7713" s="47" t="s">
        <v>9954</v>
      </c>
      <c r="B7713" s="47" t="s">
        <v>1813</v>
      </c>
      <c r="C7713" s="48" t="n">
        <v>46167</v>
      </c>
      <c r="D7713" s="47" t="s">
        <v>75</v>
      </c>
      <c r="E7713" s="47" t="s">
        <v>65</v>
      </c>
      <c r="F7713" s="47" t="s">
        <v>2284</v>
      </c>
      <c r="G7713" s="47" t="s">
        <v>97</v>
      </c>
      <c r="H7713" s="47" t="s">
        <v>2232</v>
      </c>
      <c r="I7713" s="47" t="n">
        <v>2</v>
      </c>
    </row>
    <row r="7714" customFormat="false" ht="15" hidden="false" customHeight="false" outlineLevel="0" collapsed="false">
      <c r="A7714" s="47" t="s">
        <v>9955</v>
      </c>
      <c r="B7714" s="47" t="s">
        <v>1813</v>
      </c>
      <c r="C7714" s="48" t="n">
        <v>46167</v>
      </c>
      <c r="D7714" s="47" t="s">
        <v>75</v>
      </c>
      <c r="E7714" s="47" t="s">
        <v>65</v>
      </c>
      <c r="F7714" s="47" t="s">
        <v>2284</v>
      </c>
      <c r="G7714" s="47" t="s">
        <v>97</v>
      </c>
      <c r="H7714" s="47" t="s">
        <v>2232</v>
      </c>
      <c r="I7714" s="47" t="n">
        <v>3</v>
      </c>
    </row>
    <row r="7715" customFormat="false" ht="15" hidden="false" customHeight="false" outlineLevel="0" collapsed="false">
      <c r="A7715" s="47" t="s">
        <v>9956</v>
      </c>
      <c r="B7715" s="47" t="s">
        <v>1813</v>
      </c>
      <c r="C7715" s="48" t="n">
        <v>46167</v>
      </c>
      <c r="D7715" s="47" t="s">
        <v>75</v>
      </c>
      <c r="E7715" s="47" t="s">
        <v>65</v>
      </c>
      <c r="F7715" s="47" t="s">
        <v>2284</v>
      </c>
      <c r="G7715" s="47" t="s">
        <v>97</v>
      </c>
      <c r="H7715" s="47" t="s">
        <v>2232</v>
      </c>
      <c r="I7715" s="47" t="n">
        <v>3</v>
      </c>
    </row>
    <row r="7716" customFormat="false" ht="15" hidden="false" customHeight="false" outlineLevel="0" collapsed="false">
      <c r="A7716" s="47" t="s">
        <v>9957</v>
      </c>
      <c r="B7716" s="47" t="s">
        <v>1813</v>
      </c>
      <c r="C7716" s="48" t="n">
        <v>46167</v>
      </c>
      <c r="D7716" s="47" t="s">
        <v>75</v>
      </c>
      <c r="E7716" s="47" t="s">
        <v>65</v>
      </c>
      <c r="F7716" s="47" t="s">
        <v>2284</v>
      </c>
      <c r="G7716" s="47" t="s">
        <v>97</v>
      </c>
      <c r="H7716" s="47" t="s">
        <v>2232</v>
      </c>
      <c r="I7716" s="47" t="n">
        <v>6</v>
      </c>
    </row>
    <row r="7717" customFormat="false" ht="15" hidden="false" customHeight="false" outlineLevel="0" collapsed="false">
      <c r="A7717" s="47" t="s">
        <v>9958</v>
      </c>
      <c r="B7717" s="47" t="s">
        <v>1813</v>
      </c>
      <c r="C7717" s="48" t="n">
        <v>46167</v>
      </c>
      <c r="D7717" s="47" t="s">
        <v>75</v>
      </c>
      <c r="E7717" s="47" t="s">
        <v>65</v>
      </c>
      <c r="F7717" s="47" t="s">
        <v>2289</v>
      </c>
      <c r="G7717" s="47" t="s">
        <v>97</v>
      </c>
      <c r="H7717" s="47" t="s">
        <v>2232</v>
      </c>
      <c r="I7717" s="47" t="n">
        <v>3</v>
      </c>
    </row>
    <row r="7718" customFormat="false" ht="15" hidden="false" customHeight="false" outlineLevel="0" collapsed="false">
      <c r="A7718" s="47" t="s">
        <v>9959</v>
      </c>
      <c r="B7718" s="47" t="s">
        <v>1813</v>
      </c>
      <c r="C7718" s="48" t="n">
        <v>46167</v>
      </c>
      <c r="D7718" s="47" t="s">
        <v>75</v>
      </c>
      <c r="E7718" s="47" t="s">
        <v>65</v>
      </c>
      <c r="F7718" s="47" t="s">
        <v>2284</v>
      </c>
      <c r="G7718" s="47" t="s">
        <v>97</v>
      </c>
      <c r="H7718" s="47" t="s">
        <v>2232</v>
      </c>
      <c r="I7718" s="47" t="n">
        <v>3</v>
      </c>
    </row>
    <row r="7719" customFormat="false" ht="15" hidden="false" customHeight="false" outlineLevel="0" collapsed="false">
      <c r="A7719" s="47" t="s">
        <v>9960</v>
      </c>
      <c r="B7719" s="47" t="s">
        <v>1813</v>
      </c>
      <c r="C7719" s="48" t="n">
        <v>46167</v>
      </c>
      <c r="D7719" s="47" t="s">
        <v>75</v>
      </c>
      <c r="E7719" s="47" t="s">
        <v>65</v>
      </c>
      <c r="F7719" s="47" t="s">
        <v>2289</v>
      </c>
      <c r="G7719" s="47" t="s">
        <v>97</v>
      </c>
      <c r="H7719" s="47" t="s">
        <v>2232</v>
      </c>
      <c r="I7719" s="47" t="n">
        <v>3</v>
      </c>
    </row>
    <row r="7720" customFormat="false" ht="15" hidden="false" customHeight="false" outlineLevel="0" collapsed="false">
      <c r="A7720" s="47" t="s">
        <v>9961</v>
      </c>
      <c r="B7720" s="47" t="s">
        <v>1813</v>
      </c>
      <c r="C7720" s="48" t="n">
        <v>46167</v>
      </c>
      <c r="D7720" s="47" t="s">
        <v>75</v>
      </c>
      <c r="E7720" s="47" t="s">
        <v>65</v>
      </c>
      <c r="F7720" s="47" t="s">
        <v>2289</v>
      </c>
      <c r="G7720" s="47" t="s">
        <v>97</v>
      </c>
      <c r="H7720" s="47" t="s">
        <v>2232</v>
      </c>
      <c r="I7720" s="47" t="n">
        <v>3</v>
      </c>
    </row>
    <row r="7721" customFormat="false" ht="15" hidden="false" customHeight="false" outlineLevel="0" collapsed="false">
      <c r="A7721" s="47" t="s">
        <v>9962</v>
      </c>
      <c r="B7721" s="47" t="s">
        <v>1813</v>
      </c>
      <c r="C7721" s="48" t="n">
        <v>46167</v>
      </c>
      <c r="D7721" s="47" t="s">
        <v>75</v>
      </c>
      <c r="E7721" s="47" t="s">
        <v>65</v>
      </c>
      <c r="F7721" s="47" t="s">
        <v>2284</v>
      </c>
      <c r="G7721" s="47" t="s">
        <v>97</v>
      </c>
      <c r="H7721" s="47" t="s">
        <v>2232</v>
      </c>
      <c r="I7721" s="47" t="n">
        <v>4</v>
      </c>
    </row>
    <row r="7722" customFormat="false" ht="15" hidden="false" customHeight="false" outlineLevel="0" collapsed="false">
      <c r="A7722" s="47" t="s">
        <v>9963</v>
      </c>
      <c r="B7722" s="47" t="s">
        <v>1815</v>
      </c>
      <c r="C7722" s="48" t="n">
        <v>46168</v>
      </c>
      <c r="D7722" s="47" t="s">
        <v>73</v>
      </c>
      <c r="E7722" s="47" t="s">
        <v>62</v>
      </c>
      <c r="F7722" s="47" t="s">
        <v>2228</v>
      </c>
      <c r="G7722" s="47" t="s">
        <v>93</v>
      </c>
      <c r="H7722" s="47" t="s">
        <v>2253</v>
      </c>
      <c r="I7722" s="47" t="n">
        <v>5</v>
      </c>
    </row>
    <row r="7723" customFormat="false" ht="15" hidden="false" customHeight="false" outlineLevel="0" collapsed="false">
      <c r="A7723" s="47" t="s">
        <v>9964</v>
      </c>
      <c r="B7723" s="47" t="s">
        <v>1815</v>
      </c>
      <c r="C7723" s="48" t="n">
        <v>46168</v>
      </c>
      <c r="D7723" s="47" t="s">
        <v>73</v>
      </c>
      <c r="E7723" s="47" t="s">
        <v>62</v>
      </c>
      <c r="F7723" s="47" t="s">
        <v>2231</v>
      </c>
      <c r="G7723" s="47" t="s">
        <v>97</v>
      </c>
      <c r="H7723" s="47" t="s">
        <v>2232</v>
      </c>
      <c r="I7723" s="47" t="n">
        <v>5</v>
      </c>
    </row>
    <row r="7724" customFormat="false" ht="15" hidden="false" customHeight="false" outlineLevel="0" collapsed="false">
      <c r="A7724" s="47" t="s">
        <v>9965</v>
      </c>
      <c r="B7724" s="47" t="s">
        <v>1815</v>
      </c>
      <c r="C7724" s="48" t="n">
        <v>46168</v>
      </c>
      <c r="D7724" s="47" t="s">
        <v>73</v>
      </c>
      <c r="E7724" s="47" t="s">
        <v>62</v>
      </c>
      <c r="F7724" s="47" t="s">
        <v>2228</v>
      </c>
      <c r="G7724" s="47" t="s">
        <v>97</v>
      </c>
      <c r="H7724" s="47" t="s">
        <v>2232</v>
      </c>
      <c r="I7724" s="47" t="n">
        <v>5</v>
      </c>
    </row>
    <row r="7725" customFormat="false" ht="15" hidden="false" customHeight="false" outlineLevel="0" collapsed="false">
      <c r="A7725" s="47" t="s">
        <v>9966</v>
      </c>
      <c r="B7725" s="47" t="s">
        <v>1815</v>
      </c>
      <c r="C7725" s="48" t="n">
        <v>46168</v>
      </c>
      <c r="D7725" s="47" t="s">
        <v>73</v>
      </c>
      <c r="E7725" s="47" t="s">
        <v>62</v>
      </c>
      <c r="F7725" s="47" t="s">
        <v>2231</v>
      </c>
      <c r="G7725" s="47" t="s">
        <v>97</v>
      </c>
      <c r="H7725" s="47" t="s">
        <v>2232</v>
      </c>
      <c r="I7725" s="47" t="n">
        <v>5</v>
      </c>
    </row>
    <row r="7726" customFormat="false" ht="15" hidden="false" customHeight="false" outlineLevel="0" collapsed="false">
      <c r="A7726" s="47" t="s">
        <v>9967</v>
      </c>
      <c r="B7726" s="47" t="s">
        <v>1817</v>
      </c>
      <c r="C7726" s="48" t="n">
        <v>46168</v>
      </c>
      <c r="D7726" s="47" t="s">
        <v>74</v>
      </c>
      <c r="E7726" s="47" t="s">
        <v>62</v>
      </c>
      <c r="F7726" s="47" t="s">
        <v>2228</v>
      </c>
      <c r="G7726" s="47" t="s">
        <v>93</v>
      </c>
      <c r="H7726" s="47" t="s">
        <v>2253</v>
      </c>
      <c r="I7726" s="47" t="n">
        <v>41</v>
      </c>
    </row>
    <row r="7727" customFormat="false" ht="15" hidden="false" customHeight="false" outlineLevel="0" collapsed="false">
      <c r="A7727" s="47" t="s">
        <v>9968</v>
      </c>
      <c r="B7727" s="47" t="s">
        <v>1817</v>
      </c>
      <c r="C7727" s="48" t="n">
        <v>46168</v>
      </c>
      <c r="D7727" s="47" t="s">
        <v>74</v>
      </c>
      <c r="E7727" s="47" t="s">
        <v>62</v>
      </c>
      <c r="F7727" s="47" t="s">
        <v>2317</v>
      </c>
      <c r="G7727" s="47" t="s">
        <v>93</v>
      </c>
      <c r="H7727" s="47" t="s">
        <v>2253</v>
      </c>
      <c r="I7727" s="47" t="n">
        <v>29</v>
      </c>
    </row>
    <row r="7728" customFormat="false" ht="15" hidden="false" customHeight="false" outlineLevel="0" collapsed="false">
      <c r="A7728" s="47" t="s">
        <v>9969</v>
      </c>
      <c r="B7728" s="47" t="s">
        <v>1817</v>
      </c>
      <c r="C7728" s="48" t="n">
        <v>46168</v>
      </c>
      <c r="D7728" s="47" t="s">
        <v>74</v>
      </c>
      <c r="E7728" s="47" t="s">
        <v>62</v>
      </c>
      <c r="F7728" s="47" t="s">
        <v>2228</v>
      </c>
      <c r="G7728" s="47" t="s">
        <v>97</v>
      </c>
      <c r="H7728" s="47" t="s">
        <v>2232</v>
      </c>
      <c r="I7728" s="47" t="n">
        <v>7</v>
      </c>
    </row>
    <row r="7729" customFormat="false" ht="15" hidden="false" customHeight="false" outlineLevel="0" collapsed="false">
      <c r="A7729" s="47" t="s">
        <v>9970</v>
      </c>
      <c r="B7729" s="47" t="s">
        <v>1817</v>
      </c>
      <c r="C7729" s="48" t="n">
        <v>46168</v>
      </c>
      <c r="D7729" s="47" t="s">
        <v>74</v>
      </c>
      <c r="E7729" s="47" t="s">
        <v>62</v>
      </c>
      <c r="F7729" s="47" t="s">
        <v>2228</v>
      </c>
      <c r="G7729" s="47" t="s">
        <v>97</v>
      </c>
      <c r="H7729" s="47" t="s">
        <v>2232</v>
      </c>
      <c r="I7729" s="47" t="n">
        <v>5</v>
      </c>
    </row>
    <row r="7730" customFormat="false" ht="15" hidden="false" customHeight="false" outlineLevel="0" collapsed="false">
      <c r="A7730" s="47" t="s">
        <v>9971</v>
      </c>
      <c r="B7730" s="47" t="s">
        <v>1817</v>
      </c>
      <c r="C7730" s="48" t="n">
        <v>46168</v>
      </c>
      <c r="D7730" s="47" t="s">
        <v>74</v>
      </c>
      <c r="E7730" s="47" t="s">
        <v>62</v>
      </c>
      <c r="F7730" s="47" t="s">
        <v>2317</v>
      </c>
      <c r="G7730" s="47" t="s">
        <v>97</v>
      </c>
      <c r="H7730" s="47" t="s">
        <v>2232</v>
      </c>
      <c r="I7730" s="47" t="n">
        <v>3</v>
      </c>
    </row>
    <row r="7731" customFormat="false" ht="15" hidden="false" customHeight="false" outlineLevel="0" collapsed="false">
      <c r="A7731" s="47" t="s">
        <v>9972</v>
      </c>
      <c r="B7731" s="47" t="s">
        <v>1817</v>
      </c>
      <c r="C7731" s="48" t="n">
        <v>46168</v>
      </c>
      <c r="D7731" s="47" t="s">
        <v>74</v>
      </c>
      <c r="E7731" s="47" t="s">
        <v>62</v>
      </c>
      <c r="F7731" s="47" t="s">
        <v>2228</v>
      </c>
      <c r="G7731" s="47" t="s">
        <v>97</v>
      </c>
      <c r="H7731" s="47" t="s">
        <v>2232</v>
      </c>
      <c r="I7731" s="47" t="n">
        <v>3</v>
      </c>
    </row>
    <row r="7732" customFormat="false" ht="15" hidden="false" customHeight="false" outlineLevel="0" collapsed="false">
      <c r="A7732" s="47" t="s">
        <v>9973</v>
      </c>
      <c r="B7732" s="47" t="s">
        <v>1817</v>
      </c>
      <c r="C7732" s="48" t="n">
        <v>46168</v>
      </c>
      <c r="D7732" s="47" t="s">
        <v>74</v>
      </c>
      <c r="E7732" s="47" t="s">
        <v>62</v>
      </c>
      <c r="F7732" s="47" t="s">
        <v>2317</v>
      </c>
      <c r="G7732" s="47" t="s">
        <v>97</v>
      </c>
      <c r="H7732" s="47" t="s">
        <v>2232</v>
      </c>
      <c r="I7732" s="47" t="n">
        <v>6</v>
      </c>
    </row>
    <row r="7733" customFormat="false" ht="15" hidden="false" customHeight="false" outlineLevel="0" collapsed="false">
      <c r="A7733" s="47" t="s">
        <v>9974</v>
      </c>
      <c r="B7733" s="47" t="s">
        <v>1817</v>
      </c>
      <c r="C7733" s="48" t="n">
        <v>46168</v>
      </c>
      <c r="D7733" s="47" t="s">
        <v>74</v>
      </c>
      <c r="E7733" s="47" t="s">
        <v>62</v>
      </c>
      <c r="F7733" s="47" t="s">
        <v>2228</v>
      </c>
      <c r="G7733" s="47" t="s">
        <v>97</v>
      </c>
      <c r="H7733" s="47" t="s">
        <v>2232</v>
      </c>
      <c r="I7733" s="47" t="n">
        <v>5</v>
      </c>
    </row>
    <row r="7734" customFormat="false" ht="15" hidden="false" customHeight="false" outlineLevel="0" collapsed="false">
      <c r="A7734" s="47" t="s">
        <v>9975</v>
      </c>
      <c r="B7734" s="47" t="s">
        <v>1817</v>
      </c>
      <c r="C7734" s="48" t="n">
        <v>46168</v>
      </c>
      <c r="D7734" s="47" t="s">
        <v>74</v>
      </c>
      <c r="E7734" s="47" t="s">
        <v>62</v>
      </c>
      <c r="F7734" s="47" t="s">
        <v>2231</v>
      </c>
      <c r="G7734" s="47" t="s">
        <v>97</v>
      </c>
      <c r="H7734" s="47" t="s">
        <v>2232</v>
      </c>
      <c r="I7734" s="47" t="n">
        <v>4</v>
      </c>
    </row>
    <row r="7735" customFormat="false" ht="15" hidden="false" customHeight="false" outlineLevel="0" collapsed="false">
      <c r="A7735" s="47" t="s">
        <v>9976</v>
      </c>
      <c r="B7735" s="47" t="s">
        <v>1818</v>
      </c>
      <c r="C7735" s="48" t="n">
        <v>46168</v>
      </c>
      <c r="D7735" s="47" t="s">
        <v>75</v>
      </c>
      <c r="E7735" s="47" t="s">
        <v>62</v>
      </c>
      <c r="F7735" s="47" t="s">
        <v>2231</v>
      </c>
      <c r="G7735" s="47" t="s">
        <v>96</v>
      </c>
      <c r="H7735" s="47" t="s">
        <v>2270</v>
      </c>
      <c r="I7735" s="47" t="n">
        <v>15</v>
      </c>
    </row>
    <row r="7736" customFormat="false" ht="15" hidden="false" customHeight="false" outlineLevel="0" collapsed="false">
      <c r="A7736" s="47" t="s">
        <v>9977</v>
      </c>
      <c r="B7736" s="47" t="s">
        <v>1818</v>
      </c>
      <c r="C7736" s="48" t="n">
        <v>46168</v>
      </c>
      <c r="D7736" s="47" t="s">
        <v>75</v>
      </c>
      <c r="E7736" s="47" t="s">
        <v>62</v>
      </c>
      <c r="F7736" s="47" t="s">
        <v>2231</v>
      </c>
      <c r="G7736" s="47" t="s">
        <v>97</v>
      </c>
      <c r="H7736" s="47" t="s">
        <v>2232</v>
      </c>
      <c r="I7736" s="47" t="n">
        <v>7</v>
      </c>
    </row>
    <row r="7737" customFormat="false" ht="15" hidden="false" customHeight="false" outlineLevel="0" collapsed="false">
      <c r="A7737" s="47" t="s">
        <v>9978</v>
      </c>
      <c r="B7737" s="47" t="s">
        <v>1818</v>
      </c>
      <c r="C7737" s="48" t="n">
        <v>46168</v>
      </c>
      <c r="D7737" s="47" t="s">
        <v>75</v>
      </c>
      <c r="E7737" s="47" t="s">
        <v>62</v>
      </c>
      <c r="F7737" s="47" t="s">
        <v>2317</v>
      </c>
      <c r="G7737" s="47" t="s">
        <v>97</v>
      </c>
      <c r="H7737" s="47" t="s">
        <v>2232</v>
      </c>
      <c r="I7737" s="47" t="n">
        <v>5</v>
      </c>
    </row>
    <row r="7738" customFormat="false" ht="15" hidden="false" customHeight="false" outlineLevel="0" collapsed="false">
      <c r="A7738" s="47" t="s">
        <v>9979</v>
      </c>
      <c r="B7738" s="47" t="s">
        <v>1818</v>
      </c>
      <c r="C7738" s="48" t="n">
        <v>46168</v>
      </c>
      <c r="D7738" s="47" t="s">
        <v>75</v>
      </c>
      <c r="E7738" s="47" t="s">
        <v>62</v>
      </c>
      <c r="F7738" s="47" t="s">
        <v>2231</v>
      </c>
      <c r="G7738" s="47" t="s">
        <v>97</v>
      </c>
      <c r="H7738" s="47" t="s">
        <v>2232</v>
      </c>
      <c r="I7738" s="47" t="n">
        <v>4</v>
      </c>
    </row>
    <row r="7739" customFormat="false" ht="15" hidden="false" customHeight="false" outlineLevel="0" collapsed="false">
      <c r="A7739" s="47" t="s">
        <v>9980</v>
      </c>
      <c r="B7739" s="47" t="s">
        <v>1819</v>
      </c>
      <c r="C7739" s="48" t="n">
        <v>46168</v>
      </c>
      <c r="D7739" s="47" t="s">
        <v>73</v>
      </c>
      <c r="E7739" s="47" t="s">
        <v>63</v>
      </c>
      <c r="F7739" s="47" t="s">
        <v>2255</v>
      </c>
      <c r="G7739" s="47" t="s">
        <v>93</v>
      </c>
      <c r="H7739" s="47" t="s">
        <v>2253</v>
      </c>
      <c r="I7739" s="47" t="n">
        <v>33</v>
      </c>
    </row>
    <row r="7740" customFormat="false" ht="15" hidden="false" customHeight="false" outlineLevel="0" collapsed="false">
      <c r="A7740" s="47" t="s">
        <v>9981</v>
      </c>
      <c r="B7740" s="47" t="s">
        <v>1819</v>
      </c>
      <c r="C7740" s="48" t="n">
        <v>46168</v>
      </c>
      <c r="D7740" s="47" t="s">
        <v>73</v>
      </c>
      <c r="E7740" s="47" t="s">
        <v>63</v>
      </c>
      <c r="F7740" s="47" t="s">
        <v>2255</v>
      </c>
      <c r="G7740" s="47" t="s">
        <v>95</v>
      </c>
      <c r="H7740" s="47" t="s">
        <v>2245</v>
      </c>
      <c r="I7740" s="47" t="n">
        <v>89</v>
      </c>
    </row>
    <row r="7741" customFormat="false" ht="15" hidden="false" customHeight="false" outlineLevel="0" collapsed="false">
      <c r="A7741" s="47" t="s">
        <v>9982</v>
      </c>
      <c r="B7741" s="47" t="s">
        <v>1819</v>
      </c>
      <c r="C7741" s="48" t="n">
        <v>46168</v>
      </c>
      <c r="D7741" s="47" t="s">
        <v>73</v>
      </c>
      <c r="E7741" s="47" t="s">
        <v>63</v>
      </c>
      <c r="F7741" s="47" t="s">
        <v>2252</v>
      </c>
      <c r="G7741" s="47" t="s">
        <v>96</v>
      </c>
      <c r="H7741" s="47" t="s">
        <v>2270</v>
      </c>
      <c r="I7741" s="47" t="n">
        <v>5</v>
      </c>
    </row>
    <row r="7742" customFormat="false" ht="15" hidden="false" customHeight="false" outlineLevel="0" collapsed="false">
      <c r="A7742" s="47" t="s">
        <v>9983</v>
      </c>
      <c r="B7742" s="47" t="s">
        <v>1819</v>
      </c>
      <c r="C7742" s="48" t="n">
        <v>46168</v>
      </c>
      <c r="D7742" s="47" t="s">
        <v>73</v>
      </c>
      <c r="E7742" s="47" t="s">
        <v>63</v>
      </c>
      <c r="F7742" s="47" t="s">
        <v>2255</v>
      </c>
      <c r="G7742" s="47" t="s">
        <v>97</v>
      </c>
      <c r="H7742" s="47" t="s">
        <v>2232</v>
      </c>
      <c r="I7742" s="47" t="n">
        <v>6</v>
      </c>
    </row>
    <row r="7743" customFormat="false" ht="15" hidden="false" customHeight="false" outlineLevel="0" collapsed="false">
      <c r="A7743" s="47" t="s">
        <v>9984</v>
      </c>
      <c r="B7743" s="47" t="s">
        <v>1819</v>
      </c>
      <c r="C7743" s="48" t="n">
        <v>46168</v>
      </c>
      <c r="D7743" s="47" t="s">
        <v>73</v>
      </c>
      <c r="E7743" s="47" t="s">
        <v>63</v>
      </c>
      <c r="F7743" s="47" t="s">
        <v>2260</v>
      </c>
      <c r="G7743" s="47" t="s">
        <v>97</v>
      </c>
      <c r="H7743" s="47" t="s">
        <v>2232</v>
      </c>
      <c r="I7743" s="47" t="n">
        <v>7</v>
      </c>
    </row>
    <row r="7744" customFormat="false" ht="15" hidden="false" customHeight="false" outlineLevel="0" collapsed="false">
      <c r="A7744" s="47" t="s">
        <v>9985</v>
      </c>
      <c r="B7744" s="47" t="s">
        <v>1819</v>
      </c>
      <c r="C7744" s="48" t="n">
        <v>46168</v>
      </c>
      <c r="D7744" s="47" t="s">
        <v>73</v>
      </c>
      <c r="E7744" s="47" t="s">
        <v>63</v>
      </c>
      <c r="F7744" s="47" t="s">
        <v>2252</v>
      </c>
      <c r="G7744" s="47" t="s">
        <v>97</v>
      </c>
      <c r="H7744" s="47" t="s">
        <v>2232</v>
      </c>
      <c r="I7744" s="47" t="n">
        <v>3</v>
      </c>
    </row>
    <row r="7745" customFormat="false" ht="15" hidden="false" customHeight="false" outlineLevel="0" collapsed="false">
      <c r="A7745" s="47" t="s">
        <v>9986</v>
      </c>
      <c r="B7745" s="47" t="s">
        <v>1820</v>
      </c>
      <c r="C7745" s="48" t="n">
        <v>46168</v>
      </c>
      <c r="D7745" s="47" t="s">
        <v>74</v>
      </c>
      <c r="E7745" s="47" t="s">
        <v>63</v>
      </c>
      <c r="F7745" s="47" t="s">
        <v>2255</v>
      </c>
      <c r="G7745" s="47" t="s">
        <v>97</v>
      </c>
      <c r="H7745" s="47" t="s">
        <v>2232</v>
      </c>
      <c r="I7745" s="47" t="n">
        <v>6</v>
      </c>
    </row>
    <row r="7746" customFormat="false" ht="15" hidden="false" customHeight="false" outlineLevel="0" collapsed="false">
      <c r="A7746" s="47" t="s">
        <v>9987</v>
      </c>
      <c r="B7746" s="47" t="s">
        <v>1820</v>
      </c>
      <c r="C7746" s="48" t="n">
        <v>46168</v>
      </c>
      <c r="D7746" s="47" t="s">
        <v>74</v>
      </c>
      <c r="E7746" s="47" t="s">
        <v>63</v>
      </c>
      <c r="F7746" s="47" t="s">
        <v>2260</v>
      </c>
      <c r="G7746" s="47" t="s">
        <v>97</v>
      </c>
      <c r="H7746" s="47" t="s">
        <v>2232</v>
      </c>
      <c r="I7746" s="47" t="n">
        <v>7</v>
      </c>
    </row>
    <row r="7747" customFormat="false" ht="15" hidden="false" customHeight="false" outlineLevel="0" collapsed="false">
      <c r="A7747" s="47" t="s">
        <v>9988</v>
      </c>
      <c r="B7747" s="47" t="s">
        <v>1820</v>
      </c>
      <c r="C7747" s="48" t="n">
        <v>46168</v>
      </c>
      <c r="D7747" s="47" t="s">
        <v>74</v>
      </c>
      <c r="E7747" s="47" t="s">
        <v>63</v>
      </c>
      <c r="F7747" s="47" t="s">
        <v>2252</v>
      </c>
      <c r="G7747" s="47" t="s">
        <v>97</v>
      </c>
      <c r="H7747" s="47" t="s">
        <v>2232</v>
      </c>
      <c r="I7747" s="47" t="n">
        <v>6</v>
      </c>
    </row>
    <row r="7748" customFormat="false" ht="15" hidden="false" customHeight="false" outlineLevel="0" collapsed="false">
      <c r="A7748" s="47" t="s">
        <v>9989</v>
      </c>
      <c r="B7748" s="47" t="s">
        <v>1820</v>
      </c>
      <c r="C7748" s="48" t="n">
        <v>46168</v>
      </c>
      <c r="D7748" s="47" t="s">
        <v>74</v>
      </c>
      <c r="E7748" s="47" t="s">
        <v>63</v>
      </c>
      <c r="F7748" s="47" t="s">
        <v>2260</v>
      </c>
      <c r="G7748" s="47" t="s">
        <v>97</v>
      </c>
      <c r="H7748" s="47" t="s">
        <v>2232</v>
      </c>
      <c r="I7748" s="47" t="n">
        <v>4</v>
      </c>
    </row>
    <row r="7749" customFormat="false" ht="15" hidden="false" customHeight="false" outlineLevel="0" collapsed="false">
      <c r="A7749" s="47" t="s">
        <v>9990</v>
      </c>
      <c r="B7749" s="47" t="s">
        <v>1820</v>
      </c>
      <c r="C7749" s="48" t="n">
        <v>46168</v>
      </c>
      <c r="D7749" s="47" t="s">
        <v>74</v>
      </c>
      <c r="E7749" s="47" t="s">
        <v>63</v>
      </c>
      <c r="F7749" s="47" t="s">
        <v>2260</v>
      </c>
      <c r="G7749" s="47" t="s">
        <v>97</v>
      </c>
      <c r="H7749" s="47" t="s">
        <v>2232</v>
      </c>
      <c r="I7749" s="47" t="n">
        <v>3</v>
      </c>
    </row>
    <row r="7750" customFormat="false" ht="15" hidden="false" customHeight="false" outlineLevel="0" collapsed="false">
      <c r="A7750" s="47" t="s">
        <v>9991</v>
      </c>
      <c r="B7750" s="47" t="s">
        <v>1820</v>
      </c>
      <c r="C7750" s="48" t="n">
        <v>46168</v>
      </c>
      <c r="D7750" s="47" t="s">
        <v>74</v>
      </c>
      <c r="E7750" s="47" t="s">
        <v>63</v>
      </c>
      <c r="F7750" s="47" t="s">
        <v>2252</v>
      </c>
      <c r="G7750" s="47" t="s">
        <v>97</v>
      </c>
      <c r="H7750" s="47" t="s">
        <v>2232</v>
      </c>
      <c r="I7750" s="47" t="n">
        <v>7</v>
      </c>
    </row>
    <row r="7751" customFormat="false" ht="15" hidden="false" customHeight="false" outlineLevel="0" collapsed="false">
      <c r="A7751" s="47" t="s">
        <v>9992</v>
      </c>
      <c r="B7751" s="47" t="s">
        <v>1820</v>
      </c>
      <c r="C7751" s="48" t="n">
        <v>46168</v>
      </c>
      <c r="D7751" s="47" t="s">
        <v>74</v>
      </c>
      <c r="E7751" s="47" t="s">
        <v>63</v>
      </c>
      <c r="F7751" s="47" t="s">
        <v>2255</v>
      </c>
      <c r="G7751" s="47" t="s">
        <v>97</v>
      </c>
      <c r="H7751" s="47" t="s">
        <v>2232</v>
      </c>
      <c r="I7751" s="47" t="n">
        <v>4</v>
      </c>
    </row>
    <row r="7752" customFormat="false" ht="15" hidden="false" customHeight="false" outlineLevel="0" collapsed="false">
      <c r="A7752" s="47" t="s">
        <v>9993</v>
      </c>
      <c r="B7752" s="47" t="s">
        <v>1821</v>
      </c>
      <c r="C7752" s="48" t="n">
        <v>46168</v>
      </c>
      <c r="D7752" s="47" t="s">
        <v>75</v>
      </c>
      <c r="E7752" s="47" t="s">
        <v>63</v>
      </c>
      <c r="F7752" s="47" t="s">
        <v>2260</v>
      </c>
      <c r="G7752" s="47" t="s">
        <v>97</v>
      </c>
      <c r="H7752" s="47" t="s">
        <v>2232</v>
      </c>
      <c r="I7752" s="47" t="n">
        <v>6</v>
      </c>
    </row>
    <row r="7753" customFormat="false" ht="15" hidden="false" customHeight="false" outlineLevel="0" collapsed="false">
      <c r="A7753" s="47" t="s">
        <v>9994</v>
      </c>
      <c r="B7753" s="47" t="s">
        <v>1821</v>
      </c>
      <c r="C7753" s="48" t="n">
        <v>46168</v>
      </c>
      <c r="D7753" s="47" t="s">
        <v>75</v>
      </c>
      <c r="E7753" s="47" t="s">
        <v>63</v>
      </c>
      <c r="F7753" s="47" t="s">
        <v>2255</v>
      </c>
      <c r="G7753" s="47" t="s">
        <v>97</v>
      </c>
      <c r="H7753" s="47" t="s">
        <v>2232</v>
      </c>
      <c r="I7753" s="47" t="n">
        <v>7</v>
      </c>
    </row>
    <row r="7754" customFormat="false" ht="15" hidden="false" customHeight="false" outlineLevel="0" collapsed="false">
      <c r="A7754" s="47" t="s">
        <v>9995</v>
      </c>
      <c r="B7754" s="47" t="s">
        <v>1821</v>
      </c>
      <c r="C7754" s="48" t="n">
        <v>46168</v>
      </c>
      <c r="D7754" s="47" t="s">
        <v>75</v>
      </c>
      <c r="E7754" s="47" t="s">
        <v>63</v>
      </c>
      <c r="F7754" s="47" t="s">
        <v>2260</v>
      </c>
      <c r="G7754" s="47" t="s">
        <v>97</v>
      </c>
      <c r="H7754" s="47" t="s">
        <v>2232</v>
      </c>
      <c r="I7754" s="47" t="n">
        <v>5</v>
      </c>
    </row>
    <row r="7755" customFormat="false" ht="15" hidden="false" customHeight="false" outlineLevel="0" collapsed="false">
      <c r="A7755" s="47" t="s">
        <v>9996</v>
      </c>
      <c r="B7755" s="47" t="s">
        <v>1821</v>
      </c>
      <c r="C7755" s="48" t="n">
        <v>46168</v>
      </c>
      <c r="D7755" s="47" t="s">
        <v>75</v>
      </c>
      <c r="E7755" s="47" t="s">
        <v>63</v>
      </c>
      <c r="F7755" s="47" t="s">
        <v>2255</v>
      </c>
      <c r="G7755" s="47" t="s">
        <v>97</v>
      </c>
      <c r="H7755" s="47" t="s">
        <v>2232</v>
      </c>
      <c r="I7755" s="47" t="n">
        <v>4</v>
      </c>
    </row>
    <row r="7756" customFormat="false" ht="15" hidden="false" customHeight="false" outlineLevel="0" collapsed="false">
      <c r="A7756" s="47" t="s">
        <v>9997</v>
      </c>
      <c r="B7756" s="47" t="s">
        <v>1821</v>
      </c>
      <c r="C7756" s="48" t="n">
        <v>46168</v>
      </c>
      <c r="D7756" s="47" t="s">
        <v>75</v>
      </c>
      <c r="E7756" s="47" t="s">
        <v>63</v>
      </c>
      <c r="F7756" s="47" t="s">
        <v>2252</v>
      </c>
      <c r="G7756" s="47" t="s">
        <v>97</v>
      </c>
      <c r="H7756" s="47" t="s">
        <v>2232</v>
      </c>
      <c r="I7756" s="47" t="n">
        <v>4</v>
      </c>
    </row>
    <row r="7757" customFormat="false" ht="15" hidden="false" customHeight="false" outlineLevel="0" collapsed="false">
      <c r="A7757" s="47" t="s">
        <v>9998</v>
      </c>
      <c r="B7757" s="47" t="s">
        <v>1821</v>
      </c>
      <c r="C7757" s="48" t="n">
        <v>46168</v>
      </c>
      <c r="D7757" s="47" t="s">
        <v>75</v>
      </c>
      <c r="E7757" s="47" t="s">
        <v>63</v>
      </c>
      <c r="F7757" s="47" t="s">
        <v>2255</v>
      </c>
      <c r="G7757" s="47" t="s">
        <v>97</v>
      </c>
      <c r="H7757" s="47" t="s">
        <v>2232</v>
      </c>
      <c r="I7757" s="47" t="n">
        <v>6</v>
      </c>
    </row>
    <row r="7758" customFormat="false" ht="15" hidden="false" customHeight="false" outlineLevel="0" collapsed="false">
      <c r="A7758" s="47" t="s">
        <v>9999</v>
      </c>
      <c r="B7758" s="47" t="s">
        <v>1821</v>
      </c>
      <c r="C7758" s="48" t="n">
        <v>46168</v>
      </c>
      <c r="D7758" s="47" t="s">
        <v>75</v>
      </c>
      <c r="E7758" s="47" t="s">
        <v>63</v>
      </c>
      <c r="F7758" s="47" t="s">
        <v>2252</v>
      </c>
      <c r="G7758" s="47" t="s">
        <v>97</v>
      </c>
      <c r="H7758" s="47" t="s">
        <v>2232</v>
      </c>
      <c r="I7758" s="47" t="n">
        <v>4</v>
      </c>
    </row>
    <row r="7759" customFormat="false" ht="15" hidden="false" customHeight="false" outlineLevel="0" collapsed="false">
      <c r="A7759" s="47" t="s">
        <v>10000</v>
      </c>
      <c r="B7759" s="47" t="s">
        <v>1822</v>
      </c>
      <c r="C7759" s="48" t="n">
        <v>46168</v>
      </c>
      <c r="D7759" s="47" t="s">
        <v>73</v>
      </c>
      <c r="E7759" s="47" t="s">
        <v>64</v>
      </c>
      <c r="F7759" s="47" t="s">
        <v>2278</v>
      </c>
      <c r="G7759" s="47" t="s">
        <v>97</v>
      </c>
      <c r="H7759" s="47" t="s">
        <v>2232</v>
      </c>
      <c r="I7759" s="47" t="n">
        <v>5</v>
      </c>
    </row>
    <row r="7760" customFormat="false" ht="15" hidden="false" customHeight="false" outlineLevel="0" collapsed="false">
      <c r="A7760" s="47" t="s">
        <v>10001</v>
      </c>
      <c r="B7760" s="47" t="s">
        <v>1822</v>
      </c>
      <c r="C7760" s="48" t="n">
        <v>46168</v>
      </c>
      <c r="D7760" s="47" t="s">
        <v>73</v>
      </c>
      <c r="E7760" s="47" t="s">
        <v>64</v>
      </c>
      <c r="F7760" s="47" t="s">
        <v>2278</v>
      </c>
      <c r="G7760" s="47" t="s">
        <v>97</v>
      </c>
      <c r="H7760" s="47" t="s">
        <v>2232</v>
      </c>
      <c r="I7760" s="47" t="n">
        <v>7</v>
      </c>
    </row>
    <row r="7761" customFormat="false" ht="15" hidden="false" customHeight="false" outlineLevel="0" collapsed="false">
      <c r="A7761" s="47" t="s">
        <v>10002</v>
      </c>
      <c r="B7761" s="47" t="s">
        <v>1822</v>
      </c>
      <c r="C7761" s="48" t="n">
        <v>46168</v>
      </c>
      <c r="D7761" s="47" t="s">
        <v>73</v>
      </c>
      <c r="E7761" s="47" t="s">
        <v>64</v>
      </c>
      <c r="F7761" s="47" t="s">
        <v>2278</v>
      </c>
      <c r="G7761" s="47" t="s">
        <v>97</v>
      </c>
      <c r="H7761" s="47" t="s">
        <v>2232</v>
      </c>
      <c r="I7761" s="47" t="n">
        <v>7</v>
      </c>
    </row>
    <row r="7762" customFormat="false" ht="15" hidden="false" customHeight="false" outlineLevel="0" collapsed="false">
      <c r="A7762" s="47" t="s">
        <v>10003</v>
      </c>
      <c r="B7762" s="47" t="s">
        <v>1824</v>
      </c>
      <c r="C7762" s="48" t="n">
        <v>46168</v>
      </c>
      <c r="D7762" s="47" t="s">
        <v>74</v>
      </c>
      <c r="E7762" s="47" t="s">
        <v>64</v>
      </c>
      <c r="F7762" s="47" t="s">
        <v>2280</v>
      </c>
      <c r="G7762" s="47" t="s">
        <v>96</v>
      </c>
      <c r="H7762" s="47" t="s">
        <v>2270</v>
      </c>
      <c r="I7762" s="47" t="n">
        <v>30</v>
      </c>
    </row>
    <row r="7763" customFormat="false" ht="15" hidden="false" customHeight="false" outlineLevel="0" collapsed="false">
      <c r="A7763" s="47" t="s">
        <v>10004</v>
      </c>
      <c r="B7763" s="47" t="s">
        <v>1824</v>
      </c>
      <c r="C7763" s="48" t="n">
        <v>46168</v>
      </c>
      <c r="D7763" s="47" t="s">
        <v>74</v>
      </c>
      <c r="E7763" s="47" t="s">
        <v>64</v>
      </c>
      <c r="F7763" s="47" t="s">
        <v>2278</v>
      </c>
      <c r="G7763" s="47" t="s">
        <v>97</v>
      </c>
      <c r="H7763" s="47" t="s">
        <v>2232</v>
      </c>
      <c r="I7763" s="47" t="n">
        <v>3</v>
      </c>
    </row>
    <row r="7764" customFormat="false" ht="15" hidden="false" customHeight="false" outlineLevel="0" collapsed="false">
      <c r="A7764" s="47" t="s">
        <v>10005</v>
      </c>
      <c r="B7764" s="47" t="s">
        <v>1824</v>
      </c>
      <c r="C7764" s="48" t="n">
        <v>46168</v>
      </c>
      <c r="D7764" s="47" t="s">
        <v>74</v>
      </c>
      <c r="E7764" s="47" t="s">
        <v>64</v>
      </c>
      <c r="F7764" s="47" t="s">
        <v>2278</v>
      </c>
      <c r="G7764" s="47" t="s">
        <v>97</v>
      </c>
      <c r="H7764" s="47" t="s">
        <v>2232</v>
      </c>
      <c r="I7764" s="47" t="n">
        <v>2</v>
      </c>
    </row>
    <row r="7765" customFormat="false" ht="15" hidden="false" customHeight="false" outlineLevel="0" collapsed="false">
      <c r="A7765" s="47" t="s">
        <v>10006</v>
      </c>
      <c r="B7765" s="47" t="s">
        <v>1824</v>
      </c>
      <c r="C7765" s="48" t="n">
        <v>46168</v>
      </c>
      <c r="D7765" s="47" t="s">
        <v>74</v>
      </c>
      <c r="E7765" s="47" t="s">
        <v>64</v>
      </c>
      <c r="F7765" s="47" t="s">
        <v>2278</v>
      </c>
      <c r="G7765" s="47" t="s">
        <v>97</v>
      </c>
      <c r="H7765" s="47" t="s">
        <v>2232</v>
      </c>
      <c r="I7765" s="47" t="n">
        <v>4</v>
      </c>
    </row>
    <row r="7766" customFormat="false" ht="15" hidden="false" customHeight="false" outlineLevel="0" collapsed="false">
      <c r="A7766" s="47" t="s">
        <v>10007</v>
      </c>
      <c r="B7766" s="47" t="s">
        <v>1824</v>
      </c>
      <c r="C7766" s="48" t="n">
        <v>46168</v>
      </c>
      <c r="D7766" s="47" t="s">
        <v>74</v>
      </c>
      <c r="E7766" s="47" t="s">
        <v>64</v>
      </c>
      <c r="F7766" s="47" t="s">
        <v>2280</v>
      </c>
      <c r="G7766" s="47" t="s">
        <v>97</v>
      </c>
      <c r="H7766" s="47" t="s">
        <v>2232</v>
      </c>
      <c r="I7766" s="47" t="n">
        <v>7</v>
      </c>
    </row>
    <row r="7767" customFormat="false" ht="15" hidden="false" customHeight="false" outlineLevel="0" collapsed="false">
      <c r="A7767" s="47" t="s">
        <v>10008</v>
      </c>
      <c r="B7767" s="47" t="s">
        <v>1825</v>
      </c>
      <c r="C7767" s="48" t="n">
        <v>46168</v>
      </c>
      <c r="D7767" s="47" t="s">
        <v>73</v>
      </c>
      <c r="E7767" s="47" t="s">
        <v>65</v>
      </c>
      <c r="F7767" s="47" t="s">
        <v>2284</v>
      </c>
      <c r="G7767" s="47" t="s">
        <v>97</v>
      </c>
      <c r="H7767" s="47" t="s">
        <v>2232</v>
      </c>
      <c r="I7767" s="47" t="n">
        <v>2</v>
      </c>
    </row>
    <row r="7768" customFormat="false" ht="15" hidden="false" customHeight="false" outlineLevel="0" collapsed="false">
      <c r="A7768" s="47" t="s">
        <v>10009</v>
      </c>
      <c r="B7768" s="47" t="s">
        <v>1825</v>
      </c>
      <c r="C7768" s="48" t="n">
        <v>46168</v>
      </c>
      <c r="D7768" s="47" t="s">
        <v>73</v>
      </c>
      <c r="E7768" s="47" t="s">
        <v>65</v>
      </c>
      <c r="F7768" s="47" t="s">
        <v>2284</v>
      </c>
      <c r="G7768" s="47" t="s">
        <v>97</v>
      </c>
      <c r="H7768" s="47" t="s">
        <v>2232</v>
      </c>
      <c r="I7768" s="47" t="n">
        <v>4</v>
      </c>
    </row>
    <row r="7769" customFormat="false" ht="15" hidden="false" customHeight="false" outlineLevel="0" collapsed="false">
      <c r="A7769" s="47" t="s">
        <v>10010</v>
      </c>
      <c r="B7769" s="47" t="s">
        <v>1825</v>
      </c>
      <c r="C7769" s="48" t="n">
        <v>46168</v>
      </c>
      <c r="D7769" s="47" t="s">
        <v>73</v>
      </c>
      <c r="E7769" s="47" t="s">
        <v>65</v>
      </c>
      <c r="F7769" s="47" t="s">
        <v>2284</v>
      </c>
      <c r="G7769" s="47" t="s">
        <v>97</v>
      </c>
      <c r="H7769" s="47" t="s">
        <v>2232</v>
      </c>
      <c r="I7769" s="47" t="n">
        <v>5</v>
      </c>
    </row>
    <row r="7770" customFormat="false" ht="15" hidden="false" customHeight="false" outlineLevel="0" collapsed="false">
      <c r="A7770" s="47" t="s">
        <v>10011</v>
      </c>
      <c r="B7770" s="47" t="s">
        <v>1825</v>
      </c>
      <c r="C7770" s="48" t="n">
        <v>46168</v>
      </c>
      <c r="D7770" s="47" t="s">
        <v>73</v>
      </c>
      <c r="E7770" s="47" t="s">
        <v>65</v>
      </c>
      <c r="F7770" s="47" t="s">
        <v>2284</v>
      </c>
      <c r="G7770" s="47" t="s">
        <v>97</v>
      </c>
      <c r="H7770" s="47" t="s">
        <v>2232</v>
      </c>
      <c r="I7770" s="47" t="n">
        <v>3</v>
      </c>
    </row>
    <row r="7771" customFormat="false" ht="15" hidden="false" customHeight="false" outlineLevel="0" collapsed="false">
      <c r="A7771" s="47" t="s">
        <v>10012</v>
      </c>
      <c r="B7771" s="47" t="s">
        <v>1825</v>
      </c>
      <c r="C7771" s="48" t="n">
        <v>46168</v>
      </c>
      <c r="D7771" s="47" t="s">
        <v>73</v>
      </c>
      <c r="E7771" s="47" t="s">
        <v>65</v>
      </c>
      <c r="F7771" s="47" t="s">
        <v>2289</v>
      </c>
      <c r="G7771" s="47" t="s">
        <v>97</v>
      </c>
      <c r="H7771" s="47" t="s">
        <v>2232</v>
      </c>
      <c r="I7771" s="47" t="n">
        <v>2</v>
      </c>
    </row>
    <row r="7772" customFormat="false" ht="15" hidden="false" customHeight="false" outlineLevel="0" collapsed="false">
      <c r="A7772" s="47" t="s">
        <v>10013</v>
      </c>
      <c r="B7772" s="47" t="s">
        <v>1825</v>
      </c>
      <c r="C7772" s="48" t="n">
        <v>46168</v>
      </c>
      <c r="D7772" s="47" t="s">
        <v>73</v>
      </c>
      <c r="E7772" s="47" t="s">
        <v>65</v>
      </c>
      <c r="F7772" s="47" t="s">
        <v>2289</v>
      </c>
      <c r="G7772" s="47" t="s">
        <v>97</v>
      </c>
      <c r="H7772" s="47" t="s">
        <v>2232</v>
      </c>
      <c r="I7772" s="47" t="n">
        <v>6</v>
      </c>
    </row>
    <row r="7773" customFormat="false" ht="15" hidden="false" customHeight="false" outlineLevel="0" collapsed="false">
      <c r="A7773" s="47" t="s">
        <v>10014</v>
      </c>
      <c r="B7773" s="47" t="s">
        <v>1826</v>
      </c>
      <c r="C7773" s="48" t="n">
        <v>46168</v>
      </c>
      <c r="D7773" s="47" t="s">
        <v>74</v>
      </c>
      <c r="E7773" s="47" t="s">
        <v>65</v>
      </c>
      <c r="F7773" s="47" t="s">
        <v>2289</v>
      </c>
      <c r="G7773" s="47" t="s">
        <v>93</v>
      </c>
      <c r="H7773" s="47" t="s">
        <v>2253</v>
      </c>
      <c r="I7773" s="47" t="n">
        <v>50</v>
      </c>
    </row>
    <row r="7774" customFormat="false" ht="15" hidden="false" customHeight="false" outlineLevel="0" collapsed="false">
      <c r="A7774" s="47" t="s">
        <v>10015</v>
      </c>
      <c r="B7774" s="47" t="s">
        <v>1826</v>
      </c>
      <c r="C7774" s="48" t="n">
        <v>46168</v>
      </c>
      <c r="D7774" s="47" t="s">
        <v>74</v>
      </c>
      <c r="E7774" s="47" t="s">
        <v>65</v>
      </c>
      <c r="F7774" s="47" t="s">
        <v>2289</v>
      </c>
      <c r="G7774" s="47" t="s">
        <v>97</v>
      </c>
      <c r="H7774" s="47" t="s">
        <v>2232</v>
      </c>
      <c r="I7774" s="47" t="n">
        <v>6</v>
      </c>
    </row>
    <row r="7775" customFormat="false" ht="15" hidden="false" customHeight="false" outlineLevel="0" collapsed="false">
      <c r="A7775" s="47" t="s">
        <v>10016</v>
      </c>
      <c r="B7775" s="47" t="s">
        <v>1826</v>
      </c>
      <c r="C7775" s="48" t="n">
        <v>46168</v>
      </c>
      <c r="D7775" s="47" t="s">
        <v>74</v>
      </c>
      <c r="E7775" s="47" t="s">
        <v>65</v>
      </c>
      <c r="F7775" s="47" t="s">
        <v>2284</v>
      </c>
      <c r="G7775" s="47" t="s">
        <v>97</v>
      </c>
      <c r="H7775" s="47" t="s">
        <v>2232</v>
      </c>
      <c r="I7775" s="47" t="n">
        <v>3</v>
      </c>
    </row>
    <row r="7776" customFormat="false" ht="15" hidden="false" customHeight="false" outlineLevel="0" collapsed="false">
      <c r="A7776" s="47" t="s">
        <v>10017</v>
      </c>
      <c r="B7776" s="47" t="s">
        <v>1826</v>
      </c>
      <c r="C7776" s="48" t="n">
        <v>46168</v>
      </c>
      <c r="D7776" s="47" t="s">
        <v>74</v>
      </c>
      <c r="E7776" s="47" t="s">
        <v>65</v>
      </c>
      <c r="F7776" s="47" t="s">
        <v>2284</v>
      </c>
      <c r="G7776" s="47" t="s">
        <v>97</v>
      </c>
      <c r="H7776" s="47" t="s">
        <v>2232</v>
      </c>
      <c r="I7776" s="47" t="n">
        <v>2</v>
      </c>
    </row>
    <row r="7777" customFormat="false" ht="15" hidden="false" customHeight="false" outlineLevel="0" collapsed="false">
      <c r="A7777" s="47" t="s">
        <v>10018</v>
      </c>
      <c r="B7777" s="47" t="s">
        <v>1826</v>
      </c>
      <c r="C7777" s="48" t="n">
        <v>46168</v>
      </c>
      <c r="D7777" s="47" t="s">
        <v>74</v>
      </c>
      <c r="E7777" s="47" t="s">
        <v>65</v>
      </c>
      <c r="F7777" s="47" t="s">
        <v>2289</v>
      </c>
      <c r="G7777" s="47" t="s">
        <v>97</v>
      </c>
      <c r="H7777" s="47" t="s">
        <v>2232</v>
      </c>
      <c r="I7777" s="47" t="n">
        <v>6</v>
      </c>
    </row>
    <row r="7778" customFormat="false" ht="15" hidden="false" customHeight="false" outlineLevel="0" collapsed="false">
      <c r="A7778" s="47" t="s">
        <v>10019</v>
      </c>
      <c r="B7778" s="47" t="s">
        <v>1826</v>
      </c>
      <c r="C7778" s="48" t="n">
        <v>46168</v>
      </c>
      <c r="D7778" s="47" t="s">
        <v>74</v>
      </c>
      <c r="E7778" s="47" t="s">
        <v>65</v>
      </c>
      <c r="F7778" s="47" t="s">
        <v>2284</v>
      </c>
      <c r="G7778" s="47" t="s">
        <v>97</v>
      </c>
      <c r="H7778" s="47" t="s">
        <v>2232</v>
      </c>
      <c r="I7778" s="47" t="n">
        <v>2</v>
      </c>
    </row>
    <row r="7779" customFormat="false" ht="15" hidden="false" customHeight="false" outlineLevel="0" collapsed="false">
      <c r="A7779" s="47" t="s">
        <v>10020</v>
      </c>
      <c r="B7779" s="47" t="s">
        <v>1826</v>
      </c>
      <c r="C7779" s="48" t="n">
        <v>46168</v>
      </c>
      <c r="D7779" s="47" t="s">
        <v>74</v>
      </c>
      <c r="E7779" s="47" t="s">
        <v>65</v>
      </c>
      <c r="F7779" s="47" t="s">
        <v>2289</v>
      </c>
      <c r="G7779" s="47" t="s">
        <v>97</v>
      </c>
      <c r="H7779" s="47" t="s">
        <v>2232</v>
      </c>
      <c r="I7779" s="47" t="n">
        <v>2</v>
      </c>
    </row>
    <row r="7780" customFormat="false" ht="15" hidden="false" customHeight="false" outlineLevel="0" collapsed="false">
      <c r="A7780" s="47" t="s">
        <v>10021</v>
      </c>
      <c r="B7780" s="47" t="s">
        <v>1826</v>
      </c>
      <c r="C7780" s="48" t="n">
        <v>46168</v>
      </c>
      <c r="D7780" s="47" t="s">
        <v>74</v>
      </c>
      <c r="E7780" s="47" t="s">
        <v>65</v>
      </c>
      <c r="F7780" s="47" t="s">
        <v>2289</v>
      </c>
      <c r="G7780" s="47" t="s">
        <v>97</v>
      </c>
      <c r="H7780" s="47" t="s">
        <v>2232</v>
      </c>
      <c r="I7780" s="47" t="n">
        <v>2</v>
      </c>
    </row>
    <row r="7781" customFormat="false" ht="15" hidden="false" customHeight="false" outlineLevel="0" collapsed="false">
      <c r="A7781" s="47" t="s">
        <v>10022</v>
      </c>
      <c r="B7781" s="47" t="s">
        <v>1827</v>
      </c>
      <c r="C7781" s="48" t="n">
        <v>46168</v>
      </c>
      <c r="D7781" s="47" t="s">
        <v>75</v>
      </c>
      <c r="E7781" s="47" t="s">
        <v>65</v>
      </c>
      <c r="F7781" s="47" t="s">
        <v>2284</v>
      </c>
      <c r="G7781" s="47" t="s">
        <v>93</v>
      </c>
      <c r="H7781" s="47" t="s">
        <v>2253</v>
      </c>
      <c r="I7781" s="47" t="n">
        <v>5</v>
      </c>
    </row>
    <row r="7782" customFormat="false" ht="15" hidden="false" customHeight="false" outlineLevel="0" collapsed="false">
      <c r="A7782" s="47" t="s">
        <v>10023</v>
      </c>
      <c r="B7782" s="47" t="s">
        <v>1827</v>
      </c>
      <c r="C7782" s="48" t="n">
        <v>46168</v>
      </c>
      <c r="D7782" s="47" t="s">
        <v>75</v>
      </c>
      <c r="E7782" s="47" t="s">
        <v>65</v>
      </c>
      <c r="F7782" s="47" t="s">
        <v>2284</v>
      </c>
      <c r="G7782" s="47" t="s">
        <v>95</v>
      </c>
      <c r="H7782" s="47" t="s">
        <v>2245</v>
      </c>
      <c r="I7782" s="47" t="n">
        <v>32</v>
      </c>
    </row>
    <row r="7783" customFormat="false" ht="15" hidden="false" customHeight="false" outlineLevel="0" collapsed="false">
      <c r="A7783" s="47" t="s">
        <v>10024</v>
      </c>
      <c r="B7783" s="47" t="s">
        <v>1827</v>
      </c>
      <c r="C7783" s="48" t="n">
        <v>46168</v>
      </c>
      <c r="D7783" s="47" t="s">
        <v>75</v>
      </c>
      <c r="E7783" s="47" t="s">
        <v>65</v>
      </c>
      <c r="F7783" s="47" t="s">
        <v>2284</v>
      </c>
      <c r="G7783" s="47" t="s">
        <v>97</v>
      </c>
      <c r="H7783" s="47" t="s">
        <v>2232</v>
      </c>
      <c r="I7783" s="47" t="n">
        <v>3</v>
      </c>
    </row>
    <row r="7784" customFormat="false" ht="15" hidden="false" customHeight="false" outlineLevel="0" collapsed="false">
      <c r="A7784" s="47" t="s">
        <v>10025</v>
      </c>
      <c r="B7784" s="47" t="s">
        <v>1827</v>
      </c>
      <c r="C7784" s="48" t="n">
        <v>46168</v>
      </c>
      <c r="D7784" s="47" t="s">
        <v>75</v>
      </c>
      <c r="E7784" s="47" t="s">
        <v>65</v>
      </c>
      <c r="F7784" s="47" t="s">
        <v>2284</v>
      </c>
      <c r="G7784" s="47" t="s">
        <v>97</v>
      </c>
      <c r="H7784" s="47" t="s">
        <v>2232</v>
      </c>
      <c r="I7784" s="47" t="n">
        <v>3</v>
      </c>
    </row>
    <row r="7785" customFormat="false" ht="15" hidden="false" customHeight="false" outlineLevel="0" collapsed="false">
      <c r="A7785" s="47" t="s">
        <v>10026</v>
      </c>
      <c r="B7785" s="47" t="s">
        <v>1827</v>
      </c>
      <c r="C7785" s="48" t="n">
        <v>46168</v>
      </c>
      <c r="D7785" s="47" t="s">
        <v>75</v>
      </c>
      <c r="E7785" s="47" t="s">
        <v>65</v>
      </c>
      <c r="F7785" s="47" t="s">
        <v>2289</v>
      </c>
      <c r="G7785" s="47" t="s">
        <v>97</v>
      </c>
      <c r="H7785" s="47" t="s">
        <v>2232</v>
      </c>
      <c r="I7785" s="47" t="n">
        <v>2</v>
      </c>
    </row>
    <row r="7786" customFormat="false" ht="15" hidden="false" customHeight="false" outlineLevel="0" collapsed="false">
      <c r="A7786" s="47" t="s">
        <v>10027</v>
      </c>
      <c r="B7786" s="47" t="s">
        <v>1827</v>
      </c>
      <c r="C7786" s="48" t="n">
        <v>46168</v>
      </c>
      <c r="D7786" s="47" t="s">
        <v>75</v>
      </c>
      <c r="E7786" s="47" t="s">
        <v>65</v>
      </c>
      <c r="F7786" s="47" t="s">
        <v>2289</v>
      </c>
      <c r="G7786" s="47" t="s">
        <v>97</v>
      </c>
      <c r="H7786" s="47" t="s">
        <v>2232</v>
      </c>
      <c r="I7786" s="47" t="n">
        <v>3</v>
      </c>
    </row>
    <row r="7787" customFormat="false" ht="15" hidden="false" customHeight="false" outlineLevel="0" collapsed="false">
      <c r="A7787" s="47" t="s">
        <v>10028</v>
      </c>
      <c r="B7787" s="47" t="s">
        <v>1827</v>
      </c>
      <c r="C7787" s="48" t="n">
        <v>46168</v>
      </c>
      <c r="D7787" s="47" t="s">
        <v>75</v>
      </c>
      <c r="E7787" s="47" t="s">
        <v>65</v>
      </c>
      <c r="F7787" s="47" t="s">
        <v>2284</v>
      </c>
      <c r="G7787" s="47" t="s">
        <v>97</v>
      </c>
      <c r="H7787" s="47" t="s">
        <v>2232</v>
      </c>
      <c r="I7787" s="47" t="n">
        <v>6</v>
      </c>
    </row>
    <row r="7788" customFormat="false" ht="15" hidden="false" customHeight="false" outlineLevel="0" collapsed="false">
      <c r="A7788" s="47" t="s">
        <v>10029</v>
      </c>
      <c r="B7788" s="47" t="s">
        <v>1827</v>
      </c>
      <c r="C7788" s="48" t="n">
        <v>46168</v>
      </c>
      <c r="D7788" s="47" t="s">
        <v>75</v>
      </c>
      <c r="E7788" s="47" t="s">
        <v>65</v>
      </c>
      <c r="F7788" s="47" t="s">
        <v>2284</v>
      </c>
      <c r="G7788" s="47" t="s">
        <v>97</v>
      </c>
      <c r="H7788" s="47" t="s">
        <v>2232</v>
      </c>
      <c r="I7788" s="47" t="n">
        <v>6</v>
      </c>
    </row>
    <row r="7789" customFormat="false" ht="15" hidden="false" customHeight="false" outlineLevel="0" collapsed="false">
      <c r="A7789" s="47" t="s">
        <v>10030</v>
      </c>
      <c r="B7789" s="47" t="s">
        <v>1827</v>
      </c>
      <c r="C7789" s="48" t="n">
        <v>46168</v>
      </c>
      <c r="D7789" s="47" t="s">
        <v>75</v>
      </c>
      <c r="E7789" s="47" t="s">
        <v>65</v>
      </c>
      <c r="F7789" s="47" t="s">
        <v>2289</v>
      </c>
      <c r="G7789" s="47" t="s">
        <v>97</v>
      </c>
      <c r="H7789" s="47" t="s">
        <v>2232</v>
      </c>
      <c r="I7789" s="47" t="n">
        <v>2</v>
      </c>
    </row>
    <row r="7790" customFormat="false" ht="15" hidden="false" customHeight="false" outlineLevel="0" collapsed="false">
      <c r="A7790" s="47" t="s">
        <v>10031</v>
      </c>
      <c r="B7790" s="47" t="s">
        <v>1828</v>
      </c>
      <c r="C7790" s="48" t="n">
        <v>46169</v>
      </c>
      <c r="D7790" s="47" t="s">
        <v>73</v>
      </c>
      <c r="E7790" s="47" t="s">
        <v>62</v>
      </c>
      <c r="F7790" s="47" t="s">
        <v>2228</v>
      </c>
      <c r="G7790" s="47" t="s">
        <v>94</v>
      </c>
      <c r="H7790" s="47" t="s">
        <v>2229</v>
      </c>
      <c r="I7790" s="47" t="n">
        <v>112</v>
      </c>
    </row>
    <row r="7791" customFormat="false" ht="15" hidden="false" customHeight="false" outlineLevel="0" collapsed="false">
      <c r="A7791" s="47" t="s">
        <v>10032</v>
      </c>
      <c r="B7791" s="47" t="s">
        <v>1828</v>
      </c>
      <c r="C7791" s="48" t="n">
        <v>46169</v>
      </c>
      <c r="D7791" s="47" t="s">
        <v>73</v>
      </c>
      <c r="E7791" s="47" t="s">
        <v>62</v>
      </c>
      <c r="F7791" s="47" t="s">
        <v>2231</v>
      </c>
      <c r="G7791" s="47" t="s">
        <v>97</v>
      </c>
      <c r="H7791" s="47" t="s">
        <v>2232</v>
      </c>
      <c r="I7791" s="47" t="n">
        <v>4</v>
      </c>
    </row>
    <row r="7792" customFormat="false" ht="15" hidden="false" customHeight="false" outlineLevel="0" collapsed="false">
      <c r="A7792" s="47" t="s">
        <v>10033</v>
      </c>
      <c r="B7792" s="47" t="s">
        <v>1828</v>
      </c>
      <c r="C7792" s="48" t="n">
        <v>46169</v>
      </c>
      <c r="D7792" s="47" t="s">
        <v>73</v>
      </c>
      <c r="E7792" s="47" t="s">
        <v>62</v>
      </c>
      <c r="F7792" s="47" t="s">
        <v>2317</v>
      </c>
      <c r="G7792" s="47" t="s">
        <v>97</v>
      </c>
      <c r="H7792" s="47" t="s">
        <v>2232</v>
      </c>
      <c r="I7792" s="47" t="n">
        <v>7</v>
      </c>
    </row>
    <row r="7793" customFormat="false" ht="15" hidden="false" customHeight="false" outlineLevel="0" collapsed="false">
      <c r="A7793" s="47" t="s">
        <v>10034</v>
      </c>
      <c r="B7793" s="47" t="s">
        <v>1828</v>
      </c>
      <c r="C7793" s="48" t="n">
        <v>46169</v>
      </c>
      <c r="D7793" s="47" t="s">
        <v>73</v>
      </c>
      <c r="E7793" s="47" t="s">
        <v>62</v>
      </c>
      <c r="F7793" s="47" t="s">
        <v>2231</v>
      </c>
      <c r="G7793" s="47" t="s">
        <v>97</v>
      </c>
      <c r="H7793" s="47" t="s">
        <v>2232</v>
      </c>
      <c r="I7793" s="47" t="n">
        <v>5</v>
      </c>
    </row>
    <row r="7794" customFormat="false" ht="15" hidden="false" customHeight="false" outlineLevel="0" collapsed="false">
      <c r="A7794" s="47" t="s">
        <v>10035</v>
      </c>
      <c r="B7794" s="47" t="s">
        <v>1828</v>
      </c>
      <c r="C7794" s="48" t="n">
        <v>46169</v>
      </c>
      <c r="D7794" s="47" t="s">
        <v>73</v>
      </c>
      <c r="E7794" s="47" t="s">
        <v>62</v>
      </c>
      <c r="F7794" s="47" t="s">
        <v>2231</v>
      </c>
      <c r="G7794" s="47" t="s">
        <v>97</v>
      </c>
      <c r="H7794" s="47" t="s">
        <v>2232</v>
      </c>
      <c r="I7794" s="47" t="n">
        <v>2</v>
      </c>
    </row>
    <row r="7795" customFormat="false" ht="15" hidden="false" customHeight="false" outlineLevel="0" collapsed="false">
      <c r="A7795" s="47" t="s">
        <v>10036</v>
      </c>
      <c r="B7795" s="47" t="s">
        <v>1830</v>
      </c>
      <c r="C7795" s="48" t="n">
        <v>46169</v>
      </c>
      <c r="D7795" s="47" t="s">
        <v>74</v>
      </c>
      <c r="E7795" s="47" t="s">
        <v>62</v>
      </c>
      <c r="F7795" s="47" t="s">
        <v>2231</v>
      </c>
      <c r="G7795" s="47" t="s">
        <v>97</v>
      </c>
      <c r="H7795" s="47" t="s">
        <v>2232</v>
      </c>
      <c r="I7795" s="47" t="n">
        <v>3</v>
      </c>
    </row>
    <row r="7796" customFormat="false" ht="15" hidden="false" customHeight="false" outlineLevel="0" collapsed="false">
      <c r="A7796" s="47" t="s">
        <v>10037</v>
      </c>
      <c r="B7796" s="47" t="s">
        <v>1830</v>
      </c>
      <c r="C7796" s="48" t="n">
        <v>46169</v>
      </c>
      <c r="D7796" s="47" t="s">
        <v>74</v>
      </c>
      <c r="E7796" s="47" t="s">
        <v>62</v>
      </c>
      <c r="F7796" s="47" t="s">
        <v>2317</v>
      </c>
      <c r="G7796" s="47" t="s">
        <v>97</v>
      </c>
      <c r="H7796" s="47" t="s">
        <v>2232</v>
      </c>
      <c r="I7796" s="47" t="n">
        <v>6</v>
      </c>
    </row>
    <row r="7797" customFormat="false" ht="15" hidden="false" customHeight="false" outlineLevel="0" collapsed="false">
      <c r="A7797" s="47" t="s">
        <v>10038</v>
      </c>
      <c r="B7797" s="47" t="s">
        <v>1831</v>
      </c>
      <c r="C7797" s="48" t="n">
        <v>46169</v>
      </c>
      <c r="D7797" s="47" t="s">
        <v>75</v>
      </c>
      <c r="E7797" s="47" t="s">
        <v>62</v>
      </c>
      <c r="F7797" s="47" t="s">
        <v>2231</v>
      </c>
      <c r="G7797" s="47" t="s">
        <v>97</v>
      </c>
      <c r="H7797" s="47" t="s">
        <v>2232</v>
      </c>
      <c r="I7797" s="47" t="n">
        <v>6</v>
      </c>
    </row>
    <row r="7798" customFormat="false" ht="15" hidden="false" customHeight="false" outlineLevel="0" collapsed="false">
      <c r="A7798" s="47" t="s">
        <v>10039</v>
      </c>
      <c r="B7798" s="47" t="s">
        <v>1831</v>
      </c>
      <c r="C7798" s="48" t="n">
        <v>46169</v>
      </c>
      <c r="D7798" s="47" t="s">
        <v>75</v>
      </c>
      <c r="E7798" s="47" t="s">
        <v>62</v>
      </c>
      <c r="F7798" s="47" t="s">
        <v>2228</v>
      </c>
      <c r="G7798" s="47" t="s">
        <v>97</v>
      </c>
      <c r="H7798" s="47" t="s">
        <v>2232</v>
      </c>
      <c r="I7798" s="47" t="n">
        <v>5</v>
      </c>
    </row>
    <row r="7799" customFormat="false" ht="15" hidden="false" customHeight="false" outlineLevel="0" collapsed="false">
      <c r="A7799" s="47" t="s">
        <v>10040</v>
      </c>
      <c r="B7799" s="47" t="s">
        <v>1831</v>
      </c>
      <c r="C7799" s="48" t="n">
        <v>46169</v>
      </c>
      <c r="D7799" s="47" t="s">
        <v>75</v>
      </c>
      <c r="E7799" s="47" t="s">
        <v>62</v>
      </c>
      <c r="F7799" s="47" t="s">
        <v>2231</v>
      </c>
      <c r="G7799" s="47" t="s">
        <v>97</v>
      </c>
      <c r="H7799" s="47" t="s">
        <v>2232</v>
      </c>
      <c r="I7799" s="47" t="n">
        <v>4</v>
      </c>
    </row>
    <row r="7800" customFormat="false" ht="15" hidden="false" customHeight="false" outlineLevel="0" collapsed="false">
      <c r="A7800" s="47" t="s">
        <v>10041</v>
      </c>
      <c r="B7800" s="47" t="s">
        <v>1831</v>
      </c>
      <c r="C7800" s="48" t="n">
        <v>46169</v>
      </c>
      <c r="D7800" s="47" t="s">
        <v>75</v>
      </c>
      <c r="E7800" s="47" t="s">
        <v>62</v>
      </c>
      <c r="F7800" s="47" t="s">
        <v>2231</v>
      </c>
      <c r="G7800" s="47" t="s">
        <v>97</v>
      </c>
      <c r="H7800" s="47" t="s">
        <v>2232</v>
      </c>
      <c r="I7800" s="47" t="n">
        <v>4</v>
      </c>
    </row>
    <row r="7801" customFormat="false" ht="15" hidden="false" customHeight="false" outlineLevel="0" collapsed="false">
      <c r="A7801" s="47" t="s">
        <v>10042</v>
      </c>
      <c r="B7801" s="47" t="s">
        <v>1831</v>
      </c>
      <c r="C7801" s="48" t="n">
        <v>46169</v>
      </c>
      <c r="D7801" s="47" t="s">
        <v>75</v>
      </c>
      <c r="E7801" s="47" t="s">
        <v>62</v>
      </c>
      <c r="F7801" s="47" t="s">
        <v>2317</v>
      </c>
      <c r="G7801" s="47" t="s">
        <v>97</v>
      </c>
      <c r="H7801" s="47" t="s">
        <v>2232</v>
      </c>
      <c r="I7801" s="47" t="n">
        <v>2</v>
      </c>
    </row>
    <row r="7802" customFormat="false" ht="15" hidden="false" customHeight="false" outlineLevel="0" collapsed="false">
      <c r="A7802" s="47" t="s">
        <v>10043</v>
      </c>
      <c r="B7802" s="47" t="s">
        <v>1831</v>
      </c>
      <c r="C7802" s="48" t="n">
        <v>46169</v>
      </c>
      <c r="D7802" s="47" t="s">
        <v>75</v>
      </c>
      <c r="E7802" s="47" t="s">
        <v>62</v>
      </c>
      <c r="F7802" s="47" t="s">
        <v>2317</v>
      </c>
      <c r="G7802" s="47" t="s">
        <v>97</v>
      </c>
      <c r="H7802" s="47" t="s">
        <v>2232</v>
      </c>
      <c r="I7802" s="47" t="n">
        <v>3</v>
      </c>
    </row>
    <row r="7803" customFormat="false" ht="15" hidden="false" customHeight="false" outlineLevel="0" collapsed="false">
      <c r="A7803" s="47" t="s">
        <v>10044</v>
      </c>
      <c r="B7803" s="47" t="s">
        <v>1831</v>
      </c>
      <c r="C7803" s="48" t="n">
        <v>46169</v>
      </c>
      <c r="D7803" s="47" t="s">
        <v>75</v>
      </c>
      <c r="E7803" s="47" t="s">
        <v>62</v>
      </c>
      <c r="F7803" s="47" t="s">
        <v>2228</v>
      </c>
      <c r="G7803" s="47" t="s">
        <v>97</v>
      </c>
      <c r="H7803" s="47" t="s">
        <v>2232</v>
      </c>
      <c r="I7803" s="47" t="n">
        <v>4</v>
      </c>
    </row>
    <row r="7804" customFormat="false" ht="15" hidden="false" customHeight="false" outlineLevel="0" collapsed="false">
      <c r="A7804" s="47" t="s">
        <v>10045</v>
      </c>
      <c r="B7804" s="47" t="s">
        <v>1831</v>
      </c>
      <c r="C7804" s="48" t="n">
        <v>46169</v>
      </c>
      <c r="D7804" s="47" t="s">
        <v>75</v>
      </c>
      <c r="E7804" s="47" t="s">
        <v>62</v>
      </c>
      <c r="F7804" s="47" t="s">
        <v>2231</v>
      </c>
      <c r="G7804" s="47" t="s">
        <v>97</v>
      </c>
      <c r="H7804" s="47" t="s">
        <v>2232</v>
      </c>
      <c r="I7804" s="47" t="n">
        <v>5</v>
      </c>
    </row>
    <row r="7805" customFormat="false" ht="15" hidden="false" customHeight="false" outlineLevel="0" collapsed="false">
      <c r="A7805" s="47" t="s">
        <v>10046</v>
      </c>
      <c r="B7805" s="47" t="s">
        <v>1832</v>
      </c>
      <c r="C7805" s="48" t="n">
        <v>46169</v>
      </c>
      <c r="D7805" s="47" t="s">
        <v>73</v>
      </c>
      <c r="E7805" s="47" t="s">
        <v>63</v>
      </c>
      <c r="F7805" s="47" t="s">
        <v>2255</v>
      </c>
      <c r="G7805" s="47" t="s">
        <v>93</v>
      </c>
      <c r="H7805" s="47" t="s">
        <v>2253</v>
      </c>
      <c r="I7805" s="47" t="n">
        <v>25</v>
      </c>
    </row>
    <row r="7806" customFormat="false" ht="15" hidden="false" customHeight="false" outlineLevel="0" collapsed="false">
      <c r="A7806" s="47" t="s">
        <v>10047</v>
      </c>
      <c r="B7806" s="47" t="s">
        <v>1832</v>
      </c>
      <c r="C7806" s="48" t="n">
        <v>46169</v>
      </c>
      <c r="D7806" s="47" t="s">
        <v>73</v>
      </c>
      <c r="E7806" s="47" t="s">
        <v>63</v>
      </c>
      <c r="F7806" s="47" t="s">
        <v>2255</v>
      </c>
      <c r="G7806" s="47" t="s">
        <v>95</v>
      </c>
      <c r="H7806" s="47" t="s">
        <v>2245</v>
      </c>
      <c r="I7806" s="47" t="n">
        <v>39</v>
      </c>
    </row>
    <row r="7807" customFormat="false" ht="15" hidden="false" customHeight="false" outlineLevel="0" collapsed="false">
      <c r="A7807" s="47" t="s">
        <v>10048</v>
      </c>
      <c r="B7807" s="47" t="s">
        <v>1832</v>
      </c>
      <c r="C7807" s="48" t="n">
        <v>46169</v>
      </c>
      <c r="D7807" s="47" t="s">
        <v>73</v>
      </c>
      <c r="E7807" s="47" t="s">
        <v>63</v>
      </c>
      <c r="F7807" s="47" t="s">
        <v>2252</v>
      </c>
      <c r="G7807" s="47" t="s">
        <v>97</v>
      </c>
      <c r="H7807" s="47" t="s">
        <v>2232</v>
      </c>
      <c r="I7807" s="47" t="n">
        <v>5</v>
      </c>
    </row>
    <row r="7808" customFormat="false" ht="15" hidden="false" customHeight="false" outlineLevel="0" collapsed="false">
      <c r="A7808" s="47" t="s">
        <v>10049</v>
      </c>
      <c r="B7808" s="47" t="s">
        <v>1832</v>
      </c>
      <c r="C7808" s="48" t="n">
        <v>46169</v>
      </c>
      <c r="D7808" s="47" t="s">
        <v>73</v>
      </c>
      <c r="E7808" s="47" t="s">
        <v>63</v>
      </c>
      <c r="F7808" s="47" t="s">
        <v>2252</v>
      </c>
      <c r="G7808" s="47" t="s">
        <v>97</v>
      </c>
      <c r="H7808" s="47" t="s">
        <v>2232</v>
      </c>
      <c r="I7808" s="47" t="n">
        <v>2</v>
      </c>
    </row>
    <row r="7809" customFormat="false" ht="15" hidden="false" customHeight="false" outlineLevel="0" collapsed="false">
      <c r="A7809" s="47" t="s">
        <v>10050</v>
      </c>
      <c r="B7809" s="47" t="s">
        <v>1832</v>
      </c>
      <c r="C7809" s="48" t="n">
        <v>46169</v>
      </c>
      <c r="D7809" s="47" t="s">
        <v>73</v>
      </c>
      <c r="E7809" s="47" t="s">
        <v>63</v>
      </c>
      <c r="F7809" s="47" t="s">
        <v>2255</v>
      </c>
      <c r="G7809" s="47" t="s">
        <v>97</v>
      </c>
      <c r="H7809" s="47" t="s">
        <v>2232</v>
      </c>
      <c r="I7809" s="47" t="n">
        <v>4</v>
      </c>
    </row>
    <row r="7810" customFormat="false" ht="15" hidden="false" customHeight="false" outlineLevel="0" collapsed="false">
      <c r="A7810" s="47" t="s">
        <v>10051</v>
      </c>
      <c r="B7810" s="47" t="s">
        <v>1832</v>
      </c>
      <c r="C7810" s="48" t="n">
        <v>46169</v>
      </c>
      <c r="D7810" s="47" t="s">
        <v>73</v>
      </c>
      <c r="E7810" s="47" t="s">
        <v>63</v>
      </c>
      <c r="F7810" s="47" t="s">
        <v>2255</v>
      </c>
      <c r="G7810" s="47" t="s">
        <v>97</v>
      </c>
      <c r="H7810" s="47" t="s">
        <v>2232</v>
      </c>
      <c r="I7810" s="47" t="n">
        <v>6</v>
      </c>
    </row>
    <row r="7811" customFormat="false" ht="15" hidden="false" customHeight="false" outlineLevel="0" collapsed="false">
      <c r="A7811" s="47" t="s">
        <v>10052</v>
      </c>
      <c r="B7811" s="47" t="s">
        <v>1834</v>
      </c>
      <c r="C7811" s="48" t="n">
        <v>46169</v>
      </c>
      <c r="D7811" s="47" t="s">
        <v>74</v>
      </c>
      <c r="E7811" s="47" t="s">
        <v>63</v>
      </c>
      <c r="F7811" s="47" t="s">
        <v>2252</v>
      </c>
      <c r="G7811" s="47" t="s">
        <v>93</v>
      </c>
      <c r="H7811" s="47" t="s">
        <v>2253</v>
      </c>
      <c r="I7811" s="47" t="n">
        <v>8</v>
      </c>
    </row>
    <row r="7812" customFormat="false" ht="15" hidden="false" customHeight="false" outlineLevel="0" collapsed="false">
      <c r="A7812" s="47" t="s">
        <v>10053</v>
      </c>
      <c r="B7812" s="47" t="s">
        <v>1834</v>
      </c>
      <c r="C7812" s="48" t="n">
        <v>46169</v>
      </c>
      <c r="D7812" s="47" t="s">
        <v>74</v>
      </c>
      <c r="E7812" s="47" t="s">
        <v>63</v>
      </c>
      <c r="F7812" s="47" t="s">
        <v>2255</v>
      </c>
      <c r="G7812" s="47" t="s">
        <v>93</v>
      </c>
      <c r="H7812" s="47" t="s">
        <v>2253</v>
      </c>
      <c r="I7812" s="47" t="n">
        <v>68</v>
      </c>
    </row>
    <row r="7813" customFormat="false" ht="15" hidden="false" customHeight="false" outlineLevel="0" collapsed="false">
      <c r="A7813" s="47" t="s">
        <v>10054</v>
      </c>
      <c r="B7813" s="47" t="s">
        <v>1834</v>
      </c>
      <c r="C7813" s="48" t="n">
        <v>46169</v>
      </c>
      <c r="D7813" s="47" t="s">
        <v>74</v>
      </c>
      <c r="E7813" s="47" t="s">
        <v>63</v>
      </c>
      <c r="F7813" s="47" t="s">
        <v>2255</v>
      </c>
      <c r="G7813" s="47" t="s">
        <v>97</v>
      </c>
      <c r="H7813" s="47" t="s">
        <v>2232</v>
      </c>
      <c r="I7813" s="47" t="n">
        <v>6</v>
      </c>
    </row>
    <row r="7814" customFormat="false" ht="15" hidden="false" customHeight="false" outlineLevel="0" collapsed="false">
      <c r="A7814" s="47" t="s">
        <v>10055</v>
      </c>
      <c r="B7814" s="47" t="s">
        <v>1834</v>
      </c>
      <c r="C7814" s="48" t="n">
        <v>46169</v>
      </c>
      <c r="D7814" s="47" t="s">
        <v>74</v>
      </c>
      <c r="E7814" s="47" t="s">
        <v>63</v>
      </c>
      <c r="F7814" s="47" t="s">
        <v>2252</v>
      </c>
      <c r="G7814" s="47" t="s">
        <v>97</v>
      </c>
      <c r="H7814" s="47" t="s">
        <v>2232</v>
      </c>
      <c r="I7814" s="47" t="n">
        <v>4</v>
      </c>
    </row>
    <row r="7815" customFormat="false" ht="15" hidden="false" customHeight="false" outlineLevel="0" collapsed="false">
      <c r="A7815" s="47" t="s">
        <v>10056</v>
      </c>
      <c r="B7815" s="47" t="s">
        <v>1834</v>
      </c>
      <c r="C7815" s="48" t="n">
        <v>46169</v>
      </c>
      <c r="D7815" s="47" t="s">
        <v>74</v>
      </c>
      <c r="E7815" s="47" t="s">
        <v>63</v>
      </c>
      <c r="F7815" s="47" t="s">
        <v>2255</v>
      </c>
      <c r="G7815" s="47" t="s">
        <v>97</v>
      </c>
      <c r="H7815" s="47" t="s">
        <v>2232</v>
      </c>
      <c r="I7815" s="47" t="n">
        <v>6</v>
      </c>
    </row>
    <row r="7816" customFormat="false" ht="15" hidden="false" customHeight="false" outlineLevel="0" collapsed="false">
      <c r="A7816" s="47" t="s">
        <v>10057</v>
      </c>
      <c r="B7816" s="47" t="s">
        <v>1834</v>
      </c>
      <c r="C7816" s="48" t="n">
        <v>46169</v>
      </c>
      <c r="D7816" s="47" t="s">
        <v>74</v>
      </c>
      <c r="E7816" s="47" t="s">
        <v>63</v>
      </c>
      <c r="F7816" s="47" t="s">
        <v>2252</v>
      </c>
      <c r="G7816" s="47" t="s">
        <v>97</v>
      </c>
      <c r="H7816" s="47" t="s">
        <v>2232</v>
      </c>
      <c r="I7816" s="47" t="n">
        <v>3</v>
      </c>
    </row>
    <row r="7817" customFormat="false" ht="15" hidden="false" customHeight="false" outlineLevel="0" collapsed="false">
      <c r="A7817" s="47" t="s">
        <v>10058</v>
      </c>
      <c r="B7817" s="47" t="s">
        <v>1834</v>
      </c>
      <c r="C7817" s="48" t="n">
        <v>46169</v>
      </c>
      <c r="D7817" s="47" t="s">
        <v>74</v>
      </c>
      <c r="E7817" s="47" t="s">
        <v>63</v>
      </c>
      <c r="F7817" s="47" t="s">
        <v>2255</v>
      </c>
      <c r="G7817" s="47" t="s">
        <v>97</v>
      </c>
      <c r="H7817" s="47" t="s">
        <v>2232</v>
      </c>
      <c r="I7817" s="47" t="n">
        <v>6</v>
      </c>
    </row>
    <row r="7818" customFormat="false" ht="15" hidden="false" customHeight="false" outlineLevel="0" collapsed="false">
      <c r="A7818" s="47" t="s">
        <v>10059</v>
      </c>
      <c r="B7818" s="47" t="s">
        <v>1834</v>
      </c>
      <c r="C7818" s="48" t="n">
        <v>46169</v>
      </c>
      <c r="D7818" s="47" t="s">
        <v>74</v>
      </c>
      <c r="E7818" s="47" t="s">
        <v>63</v>
      </c>
      <c r="F7818" s="47" t="s">
        <v>2260</v>
      </c>
      <c r="G7818" s="47" t="s">
        <v>97</v>
      </c>
      <c r="H7818" s="47" t="s">
        <v>2232</v>
      </c>
      <c r="I7818" s="47" t="n">
        <v>2</v>
      </c>
    </row>
    <row r="7819" customFormat="false" ht="15" hidden="false" customHeight="false" outlineLevel="0" collapsed="false">
      <c r="A7819" s="47" t="s">
        <v>10060</v>
      </c>
      <c r="B7819" s="47" t="s">
        <v>1835</v>
      </c>
      <c r="C7819" s="48" t="n">
        <v>46169</v>
      </c>
      <c r="D7819" s="47" t="s">
        <v>75</v>
      </c>
      <c r="E7819" s="47" t="s">
        <v>63</v>
      </c>
      <c r="F7819" s="47" t="s">
        <v>2252</v>
      </c>
      <c r="G7819" s="47" t="s">
        <v>96</v>
      </c>
      <c r="H7819" s="47" t="s">
        <v>2270</v>
      </c>
      <c r="I7819" s="47" t="n">
        <v>38</v>
      </c>
    </row>
    <row r="7820" customFormat="false" ht="15" hidden="false" customHeight="false" outlineLevel="0" collapsed="false">
      <c r="A7820" s="47" t="s">
        <v>10061</v>
      </c>
      <c r="B7820" s="47" t="s">
        <v>1835</v>
      </c>
      <c r="C7820" s="48" t="n">
        <v>46169</v>
      </c>
      <c r="D7820" s="47" t="s">
        <v>75</v>
      </c>
      <c r="E7820" s="47" t="s">
        <v>63</v>
      </c>
      <c r="F7820" s="47" t="s">
        <v>2255</v>
      </c>
      <c r="G7820" s="47" t="s">
        <v>97</v>
      </c>
      <c r="H7820" s="47" t="s">
        <v>2232</v>
      </c>
      <c r="I7820" s="47" t="n">
        <v>5</v>
      </c>
    </row>
    <row r="7821" customFormat="false" ht="15" hidden="false" customHeight="false" outlineLevel="0" collapsed="false">
      <c r="A7821" s="47" t="s">
        <v>10062</v>
      </c>
      <c r="B7821" s="47" t="s">
        <v>1835</v>
      </c>
      <c r="C7821" s="48" t="n">
        <v>46169</v>
      </c>
      <c r="D7821" s="47" t="s">
        <v>75</v>
      </c>
      <c r="E7821" s="47" t="s">
        <v>63</v>
      </c>
      <c r="F7821" s="47" t="s">
        <v>2252</v>
      </c>
      <c r="G7821" s="47" t="s">
        <v>97</v>
      </c>
      <c r="H7821" s="47" t="s">
        <v>2232</v>
      </c>
      <c r="I7821" s="47" t="n">
        <v>6</v>
      </c>
    </row>
    <row r="7822" customFormat="false" ht="15" hidden="false" customHeight="false" outlineLevel="0" collapsed="false">
      <c r="A7822" s="47" t="s">
        <v>10063</v>
      </c>
      <c r="B7822" s="47" t="s">
        <v>1835</v>
      </c>
      <c r="C7822" s="48" t="n">
        <v>46169</v>
      </c>
      <c r="D7822" s="47" t="s">
        <v>75</v>
      </c>
      <c r="E7822" s="47" t="s">
        <v>63</v>
      </c>
      <c r="F7822" s="47" t="s">
        <v>2255</v>
      </c>
      <c r="G7822" s="47" t="s">
        <v>97</v>
      </c>
      <c r="H7822" s="47" t="s">
        <v>2232</v>
      </c>
      <c r="I7822" s="47" t="n">
        <v>3</v>
      </c>
    </row>
    <row r="7823" customFormat="false" ht="15" hidden="false" customHeight="false" outlineLevel="0" collapsed="false">
      <c r="A7823" s="47" t="s">
        <v>10064</v>
      </c>
      <c r="B7823" s="47" t="s">
        <v>1835</v>
      </c>
      <c r="C7823" s="48" t="n">
        <v>46169</v>
      </c>
      <c r="D7823" s="47" t="s">
        <v>75</v>
      </c>
      <c r="E7823" s="47" t="s">
        <v>63</v>
      </c>
      <c r="F7823" s="47" t="s">
        <v>2255</v>
      </c>
      <c r="G7823" s="47" t="s">
        <v>97</v>
      </c>
      <c r="H7823" s="47" t="s">
        <v>2232</v>
      </c>
      <c r="I7823" s="47" t="n">
        <v>2</v>
      </c>
    </row>
    <row r="7824" customFormat="false" ht="15" hidden="false" customHeight="false" outlineLevel="0" collapsed="false">
      <c r="A7824" s="47" t="s">
        <v>10065</v>
      </c>
      <c r="B7824" s="47" t="s">
        <v>1835</v>
      </c>
      <c r="C7824" s="48" t="n">
        <v>46169</v>
      </c>
      <c r="D7824" s="47" t="s">
        <v>75</v>
      </c>
      <c r="E7824" s="47" t="s">
        <v>63</v>
      </c>
      <c r="F7824" s="47" t="s">
        <v>2255</v>
      </c>
      <c r="G7824" s="47" t="s">
        <v>97</v>
      </c>
      <c r="H7824" s="47" t="s">
        <v>2232</v>
      </c>
      <c r="I7824" s="47" t="n">
        <v>4</v>
      </c>
    </row>
    <row r="7825" customFormat="false" ht="15" hidden="false" customHeight="false" outlineLevel="0" collapsed="false">
      <c r="A7825" s="47" t="s">
        <v>10066</v>
      </c>
      <c r="B7825" s="47" t="s">
        <v>1836</v>
      </c>
      <c r="C7825" s="48" t="n">
        <v>46169</v>
      </c>
      <c r="D7825" s="47" t="s">
        <v>73</v>
      </c>
      <c r="E7825" s="47" t="s">
        <v>64</v>
      </c>
      <c r="F7825" s="47" t="s">
        <v>2278</v>
      </c>
      <c r="G7825" s="47" t="s">
        <v>97</v>
      </c>
      <c r="H7825" s="47" t="s">
        <v>2232</v>
      </c>
      <c r="I7825" s="47" t="n">
        <v>3</v>
      </c>
    </row>
    <row r="7826" customFormat="false" ht="15" hidden="false" customHeight="false" outlineLevel="0" collapsed="false">
      <c r="A7826" s="47" t="s">
        <v>10067</v>
      </c>
      <c r="B7826" s="47" t="s">
        <v>1836</v>
      </c>
      <c r="C7826" s="48" t="n">
        <v>46169</v>
      </c>
      <c r="D7826" s="47" t="s">
        <v>73</v>
      </c>
      <c r="E7826" s="47" t="s">
        <v>64</v>
      </c>
      <c r="F7826" s="47" t="s">
        <v>2280</v>
      </c>
      <c r="G7826" s="47" t="s">
        <v>97</v>
      </c>
      <c r="H7826" s="47" t="s">
        <v>2232</v>
      </c>
      <c r="I7826" s="47" t="n">
        <v>7</v>
      </c>
    </row>
    <row r="7827" customFormat="false" ht="15" hidden="false" customHeight="false" outlineLevel="0" collapsed="false">
      <c r="A7827" s="47" t="s">
        <v>10068</v>
      </c>
      <c r="B7827" s="47" t="s">
        <v>1836</v>
      </c>
      <c r="C7827" s="48" t="n">
        <v>46169</v>
      </c>
      <c r="D7827" s="47" t="s">
        <v>73</v>
      </c>
      <c r="E7827" s="47" t="s">
        <v>64</v>
      </c>
      <c r="F7827" s="47" t="s">
        <v>2280</v>
      </c>
      <c r="G7827" s="47" t="s">
        <v>97</v>
      </c>
      <c r="H7827" s="47" t="s">
        <v>2232</v>
      </c>
      <c r="I7827" s="47" t="n">
        <v>2</v>
      </c>
    </row>
    <row r="7828" customFormat="false" ht="15" hidden="false" customHeight="false" outlineLevel="0" collapsed="false">
      <c r="A7828" s="47" t="s">
        <v>10069</v>
      </c>
      <c r="B7828" s="47" t="s">
        <v>1836</v>
      </c>
      <c r="C7828" s="48" t="n">
        <v>46169</v>
      </c>
      <c r="D7828" s="47" t="s">
        <v>73</v>
      </c>
      <c r="E7828" s="47" t="s">
        <v>64</v>
      </c>
      <c r="F7828" s="47" t="s">
        <v>2280</v>
      </c>
      <c r="G7828" s="47" t="s">
        <v>97</v>
      </c>
      <c r="H7828" s="47" t="s">
        <v>2232</v>
      </c>
      <c r="I7828" s="47" t="n">
        <v>4</v>
      </c>
    </row>
    <row r="7829" customFormat="false" ht="15" hidden="false" customHeight="false" outlineLevel="0" collapsed="false">
      <c r="A7829" s="47" t="s">
        <v>10070</v>
      </c>
      <c r="B7829" s="47" t="s">
        <v>1837</v>
      </c>
      <c r="C7829" s="48" t="n">
        <v>46169</v>
      </c>
      <c r="D7829" s="47" t="s">
        <v>74</v>
      </c>
      <c r="E7829" s="47" t="s">
        <v>64</v>
      </c>
      <c r="F7829" s="47" t="s">
        <v>2278</v>
      </c>
      <c r="G7829" s="47" t="s">
        <v>97</v>
      </c>
      <c r="H7829" s="47" t="s">
        <v>2232</v>
      </c>
      <c r="I7829" s="47" t="n">
        <v>3</v>
      </c>
    </row>
    <row r="7830" customFormat="false" ht="15" hidden="false" customHeight="false" outlineLevel="0" collapsed="false">
      <c r="A7830" s="47" t="s">
        <v>10071</v>
      </c>
      <c r="B7830" s="47" t="s">
        <v>1837</v>
      </c>
      <c r="C7830" s="48" t="n">
        <v>46169</v>
      </c>
      <c r="D7830" s="47" t="s">
        <v>74</v>
      </c>
      <c r="E7830" s="47" t="s">
        <v>64</v>
      </c>
      <c r="F7830" s="47" t="s">
        <v>2278</v>
      </c>
      <c r="G7830" s="47" t="s">
        <v>97</v>
      </c>
      <c r="H7830" s="47" t="s">
        <v>2232</v>
      </c>
      <c r="I7830" s="47" t="n">
        <v>3</v>
      </c>
    </row>
    <row r="7831" customFormat="false" ht="15" hidden="false" customHeight="false" outlineLevel="0" collapsed="false">
      <c r="A7831" s="47" t="s">
        <v>10072</v>
      </c>
      <c r="B7831" s="47" t="s">
        <v>1837</v>
      </c>
      <c r="C7831" s="48" t="n">
        <v>46169</v>
      </c>
      <c r="D7831" s="47" t="s">
        <v>74</v>
      </c>
      <c r="E7831" s="47" t="s">
        <v>64</v>
      </c>
      <c r="F7831" s="47" t="s">
        <v>2278</v>
      </c>
      <c r="G7831" s="47" t="s">
        <v>97</v>
      </c>
      <c r="H7831" s="47" t="s">
        <v>2232</v>
      </c>
      <c r="I7831" s="47" t="n">
        <v>2</v>
      </c>
    </row>
    <row r="7832" customFormat="false" ht="15" hidden="false" customHeight="false" outlineLevel="0" collapsed="false">
      <c r="A7832" s="47" t="s">
        <v>10073</v>
      </c>
      <c r="B7832" s="47" t="s">
        <v>1837</v>
      </c>
      <c r="C7832" s="48" t="n">
        <v>46169</v>
      </c>
      <c r="D7832" s="47" t="s">
        <v>74</v>
      </c>
      <c r="E7832" s="47" t="s">
        <v>64</v>
      </c>
      <c r="F7832" s="47" t="s">
        <v>2278</v>
      </c>
      <c r="G7832" s="47" t="s">
        <v>97</v>
      </c>
      <c r="H7832" s="47" t="s">
        <v>2232</v>
      </c>
      <c r="I7832" s="47" t="n">
        <v>7</v>
      </c>
    </row>
    <row r="7833" customFormat="false" ht="15" hidden="false" customHeight="false" outlineLevel="0" collapsed="false">
      <c r="A7833" s="47" t="s">
        <v>10074</v>
      </c>
      <c r="B7833" s="47" t="s">
        <v>1837</v>
      </c>
      <c r="C7833" s="48" t="n">
        <v>46169</v>
      </c>
      <c r="D7833" s="47" t="s">
        <v>74</v>
      </c>
      <c r="E7833" s="47" t="s">
        <v>64</v>
      </c>
      <c r="F7833" s="47" t="s">
        <v>2278</v>
      </c>
      <c r="G7833" s="47" t="s">
        <v>97</v>
      </c>
      <c r="H7833" s="47" t="s">
        <v>2232</v>
      </c>
      <c r="I7833" s="47" t="n">
        <v>6</v>
      </c>
    </row>
    <row r="7834" customFormat="false" ht="15" hidden="false" customHeight="false" outlineLevel="0" collapsed="false">
      <c r="A7834" s="47" t="s">
        <v>10075</v>
      </c>
      <c r="B7834" s="47" t="s">
        <v>1838</v>
      </c>
      <c r="C7834" s="48" t="n">
        <v>46169</v>
      </c>
      <c r="D7834" s="47" t="s">
        <v>73</v>
      </c>
      <c r="E7834" s="47" t="s">
        <v>65</v>
      </c>
      <c r="F7834" s="47" t="s">
        <v>2289</v>
      </c>
      <c r="G7834" s="47" t="s">
        <v>93</v>
      </c>
      <c r="H7834" s="47" t="s">
        <v>2253</v>
      </c>
      <c r="I7834" s="47" t="n">
        <v>22</v>
      </c>
    </row>
    <row r="7835" customFormat="false" ht="15" hidden="false" customHeight="false" outlineLevel="0" collapsed="false">
      <c r="A7835" s="47" t="s">
        <v>10076</v>
      </c>
      <c r="B7835" s="47" t="s">
        <v>1838</v>
      </c>
      <c r="C7835" s="48" t="n">
        <v>46169</v>
      </c>
      <c r="D7835" s="47" t="s">
        <v>73</v>
      </c>
      <c r="E7835" s="47" t="s">
        <v>65</v>
      </c>
      <c r="F7835" s="47" t="s">
        <v>2284</v>
      </c>
      <c r="G7835" s="47" t="s">
        <v>93</v>
      </c>
      <c r="H7835" s="47" t="s">
        <v>2253</v>
      </c>
      <c r="I7835" s="47" t="n">
        <v>6</v>
      </c>
    </row>
    <row r="7836" customFormat="false" ht="15" hidden="false" customHeight="false" outlineLevel="0" collapsed="false">
      <c r="A7836" s="47" t="s">
        <v>10077</v>
      </c>
      <c r="B7836" s="47" t="s">
        <v>1838</v>
      </c>
      <c r="C7836" s="48" t="n">
        <v>46169</v>
      </c>
      <c r="D7836" s="47" t="s">
        <v>73</v>
      </c>
      <c r="E7836" s="47" t="s">
        <v>65</v>
      </c>
      <c r="F7836" s="47" t="s">
        <v>2284</v>
      </c>
      <c r="G7836" s="47" t="s">
        <v>94</v>
      </c>
      <c r="H7836" s="47" t="s">
        <v>2229</v>
      </c>
      <c r="I7836" s="47" t="n">
        <v>50</v>
      </c>
    </row>
    <row r="7837" customFormat="false" ht="15" hidden="false" customHeight="false" outlineLevel="0" collapsed="false">
      <c r="A7837" s="47" t="s">
        <v>10078</v>
      </c>
      <c r="B7837" s="47" t="s">
        <v>1838</v>
      </c>
      <c r="C7837" s="48" t="n">
        <v>46169</v>
      </c>
      <c r="D7837" s="47" t="s">
        <v>73</v>
      </c>
      <c r="E7837" s="47" t="s">
        <v>65</v>
      </c>
      <c r="F7837" s="47" t="s">
        <v>2289</v>
      </c>
      <c r="G7837" s="47" t="s">
        <v>96</v>
      </c>
      <c r="H7837" s="47" t="s">
        <v>2270</v>
      </c>
      <c r="I7837" s="47" t="n">
        <v>43</v>
      </c>
    </row>
    <row r="7838" customFormat="false" ht="15" hidden="false" customHeight="false" outlineLevel="0" collapsed="false">
      <c r="A7838" s="47" t="s">
        <v>10079</v>
      </c>
      <c r="B7838" s="47" t="s">
        <v>1838</v>
      </c>
      <c r="C7838" s="48" t="n">
        <v>46169</v>
      </c>
      <c r="D7838" s="47" t="s">
        <v>73</v>
      </c>
      <c r="E7838" s="47" t="s">
        <v>65</v>
      </c>
      <c r="F7838" s="47" t="s">
        <v>2289</v>
      </c>
      <c r="G7838" s="47" t="s">
        <v>97</v>
      </c>
      <c r="H7838" s="47" t="s">
        <v>2232</v>
      </c>
      <c r="I7838" s="47" t="n">
        <v>4</v>
      </c>
    </row>
    <row r="7839" customFormat="false" ht="15" hidden="false" customHeight="false" outlineLevel="0" collapsed="false">
      <c r="A7839" s="47" t="s">
        <v>10080</v>
      </c>
      <c r="B7839" s="47" t="s">
        <v>1838</v>
      </c>
      <c r="C7839" s="48" t="n">
        <v>46169</v>
      </c>
      <c r="D7839" s="47" t="s">
        <v>73</v>
      </c>
      <c r="E7839" s="47" t="s">
        <v>65</v>
      </c>
      <c r="F7839" s="47" t="s">
        <v>2289</v>
      </c>
      <c r="G7839" s="47" t="s">
        <v>97</v>
      </c>
      <c r="H7839" s="47" t="s">
        <v>2232</v>
      </c>
      <c r="I7839" s="47" t="n">
        <v>6</v>
      </c>
    </row>
    <row r="7840" customFormat="false" ht="15" hidden="false" customHeight="false" outlineLevel="0" collapsed="false">
      <c r="A7840" s="47" t="s">
        <v>10081</v>
      </c>
      <c r="B7840" s="47" t="s">
        <v>1838</v>
      </c>
      <c r="C7840" s="48" t="n">
        <v>46169</v>
      </c>
      <c r="D7840" s="47" t="s">
        <v>73</v>
      </c>
      <c r="E7840" s="47" t="s">
        <v>65</v>
      </c>
      <c r="F7840" s="47" t="s">
        <v>2284</v>
      </c>
      <c r="G7840" s="47" t="s">
        <v>97</v>
      </c>
      <c r="H7840" s="47" t="s">
        <v>2232</v>
      </c>
      <c r="I7840" s="47" t="n">
        <v>2</v>
      </c>
    </row>
    <row r="7841" customFormat="false" ht="15" hidden="false" customHeight="false" outlineLevel="0" collapsed="false">
      <c r="A7841" s="47" t="s">
        <v>10082</v>
      </c>
      <c r="B7841" s="47" t="s">
        <v>1838</v>
      </c>
      <c r="C7841" s="48" t="n">
        <v>46169</v>
      </c>
      <c r="D7841" s="47" t="s">
        <v>73</v>
      </c>
      <c r="E7841" s="47" t="s">
        <v>65</v>
      </c>
      <c r="F7841" s="47" t="s">
        <v>2284</v>
      </c>
      <c r="G7841" s="47" t="s">
        <v>97</v>
      </c>
      <c r="H7841" s="47" t="s">
        <v>2232</v>
      </c>
      <c r="I7841" s="47" t="n">
        <v>4</v>
      </c>
    </row>
    <row r="7842" customFormat="false" ht="15" hidden="false" customHeight="false" outlineLevel="0" collapsed="false">
      <c r="A7842" s="47" t="s">
        <v>10083</v>
      </c>
      <c r="B7842" s="47" t="s">
        <v>1840</v>
      </c>
      <c r="C7842" s="48" t="n">
        <v>46169</v>
      </c>
      <c r="D7842" s="47" t="s">
        <v>74</v>
      </c>
      <c r="E7842" s="47" t="s">
        <v>65</v>
      </c>
      <c r="F7842" s="47" t="s">
        <v>2289</v>
      </c>
      <c r="G7842" s="47" t="s">
        <v>93</v>
      </c>
      <c r="H7842" s="47" t="s">
        <v>2253</v>
      </c>
      <c r="I7842" s="47" t="n">
        <v>17</v>
      </c>
    </row>
    <row r="7843" customFormat="false" ht="15" hidden="false" customHeight="false" outlineLevel="0" collapsed="false">
      <c r="A7843" s="47" t="s">
        <v>10084</v>
      </c>
      <c r="B7843" s="47" t="s">
        <v>1840</v>
      </c>
      <c r="C7843" s="48" t="n">
        <v>46169</v>
      </c>
      <c r="D7843" s="47" t="s">
        <v>74</v>
      </c>
      <c r="E7843" s="47" t="s">
        <v>65</v>
      </c>
      <c r="F7843" s="47" t="s">
        <v>2289</v>
      </c>
      <c r="G7843" s="47" t="s">
        <v>97</v>
      </c>
      <c r="H7843" s="47" t="s">
        <v>2232</v>
      </c>
      <c r="I7843" s="47" t="n">
        <v>3</v>
      </c>
    </row>
    <row r="7844" customFormat="false" ht="15" hidden="false" customHeight="false" outlineLevel="0" collapsed="false">
      <c r="A7844" s="47" t="s">
        <v>10085</v>
      </c>
      <c r="B7844" s="47" t="s">
        <v>1840</v>
      </c>
      <c r="C7844" s="48" t="n">
        <v>46169</v>
      </c>
      <c r="D7844" s="47" t="s">
        <v>74</v>
      </c>
      <c r="E7844" s="47" t="s">
        <v>65</v>
      </c>
      <c r="F7844" s="47" t="s">
        <v>2289</v>
      </c>
      <c r="G7844" s="47" t="s">
        <v>97</v>
      </c>
      <c r="H7844" s="47" t="s">
        <v>2232</v>
      </c>
      <c r="I7844" s="47" t="n">
        <v>6</v>
      </c>
    </row>
    <row r="7845" customFormat="false" ht="15" hidden="false" customHeight="false" outlineLevel="0" collapsed="false">
      <c r="A7845" s="47" t="s">
        <v>10086</v>
      </c>
      <c r="B7845" s="47" t="s">
        <v>1840</v>
      </c>
      <c r="C7845" s="48" t="n">
        <v>46169</v>
      </c>
      <c r="D7845" s="47" t="s">
        <v>74</v>
      </c>
      <c r="E7845" s="47" t="s">
        <v>65</v>
      </c>
      <c r="F7845" s="47" t="s">
        <v>2284</v>
      </c>
      <c r="G7845" s="47" t="s">
        <v>97</v>
      </c>
      <c r="H7845" s="47" t="s">
        <v>2232</v>
      </c>
      <c r="I7845" s="47" t="n">
        <v>6</v>
      </c>
    </row>
    <row r="7846" customFormat="false" ht="15" hidden="false" customHeight="false" outlineLevel="0" collapsed="false">
      <c r="A7846" s="47" t="s">
        <v>10087</v>
      </c>
      <c r="B7846" s="47" t="s">
        <v>1840</v>
      </c>
      <c r="C7846" s="48" t="n">
        <v>46169</v>
      </c>
      <c r="D7846" s="47" t="s">
        <v>74</v>
      </c>
      <c r="E7846" s="47" t="s">
        <v>65</v>
      </c>
      <c r="F7846" s="47" t="s">
        <v>2289</v>
      </c>
      <c r="G7846" s="47" t="s">
        <v>97</v>
      </c>
      <c r="H7846" s="47" t="s">
        <v>2232</v>
      </c>
      <c r="I7846" s="47" t="n">
        <v>4</v>
      </c>
    </row>
    <row r="7847" customFormat="false" ht="15" hidden="false" customHeight="false" outlineLevel="0" collapsed="false">
      <c r="A7847" s="47" t="s">
        <v>10088</v>
      </c>
      <c r="B7847" s="47" t="s">
        <v>1840</v>
      </c>
      <c r="C7847" s="48" t="n">
        <v>46169</v>
      </c>
      <c r="D7847" s="47" t="s">
        <v>74</v>
      </c>
      <c r="E7847" s="47" t="s">
        <v>65</v>
      </c>
      <c r="F7847" s="47" t="s">
        <v>2284</v>
      </c>
      <c r="G7847" s="47" t="s">
        <v>97</v>
      </c>
      <c r="H7847" s="47" t="s">
        <v>2232</v>
      </c>
      <c r="I7847" s="47" t="n">
        <v>5</v>
      </c>
    </row>
    <row r="7848" customFormat="false" ht="15" hidden="false" customHeight="false" outlineLevel="0" collapsed="false">
      <c r="A7848" s="47" t="s">
        <v>10089</v>
      </c>
      <c r="B7848" s="47" t="s">
        <v>1840</v>
      </c>
      <c r="C7848" s="48" t="n">
        <v>46169</v>
      </c>
      <c r="D7848" s="47" t="s">
        <v>74</v>
      </c>
      <c r="E7848" s="47" t="s">
        <v>65</v>
      </c>
      <c r="F7848" s="47" t="s">
        <v>2284</v>
      </c>
      <c r="G7848" s="47" t="s">
        <v>97</v>
      </c>
      <c r="H7848" s="47" t="s">
        <v>2232</v>
      </c>
      <c r="I7848" s="47" t="n">
        <v>4</v>
      </c>
    </row>
    <row r="7849" customFormat="false" ht="15" hidden="false" customHeight="false" outlineLevel="0" collapsed="false">
      <c r="A7849" s="47" t="s">
        <v>10090</v>
      </c>
      <c r="B7849" s="47" t="s">
        <v>1840</v>
      </c>
      <c r="C7849" s="48" t="n">
        <v>46169</v>
      </c>
      <c r="D7849" s="47" t="s">
        <v>74</v>
      </c>
      <c r="E7849" s="47" t="s">
        <v>65</v>
      </c>
      <c r="F7849" s="47" t="s">
        <v>2284</v>
      </c>
      <c r="G7849" s="47" t="s">
        <v>97</v>
      </c>
      <c r="H7849" s="47" t="s">
        <v>2232</v>
      </c>
      <c r="I7849" s="47" t="n">
        <v>4</v>
      </c>
    </row>
    <row r="7850" customFormat="false" ht="15" hidden="false" customHeight="false" outlineLevel="0" collapsed="false">
      <c r="A7850" s="47" t="s">
        <v>10091</v>
      </c>
      <c r="B7850" s="47" t="s">
        <v>1840</v>
      </c>
      <c r="C7850" s="48" t="n">
        <v>46169</v>
      </c>
      <c r="D7850" s="47" t="s">
        <v>74</v>
      </c>
      <c r="E7850" s="47" t="s">
        <v>65</v>
      </c>
      <c r="F7850" s="47" t="s">
        <v>2284</v>
      </c>
      <c r="G7850" s="47" t="s">
        <v>97</v>
      </c>
      <c r="H7850" s="47" t="s">
        <v>2232</v>
      </c>
      <c r="I7850" s="47" t="n">
        <v>4</v>
      </c>
    </row>
    <row r="7851" customFormat="false" ht="15" hidden="false" customHeight="false" outlineLevel="0" collapsed="false">
      <c r="A7851" s="47" t="s">
        <v>10092</v>
      </c>
      <c r="B7851" s="47" t="s">
        <v>1840</v>
      </c>
      <c r="C7851" s="48" t="n">
        <v>46169</v>
      </c>
      <c r="D7851" s="47" t="s">
        <v>74</v>
      </c>
      <c r="E7851" s="47" t="s">
        <v>65</v>
      </c>
      <c r="F7851" s="47" t="s">
        <v>2284</v>
      </c>
      <c r="G7851" s="47" t="s">
        <v>97</v>
      </c>
      <c r="H7851" s="47" t="s">
        <v>2232</v>
      </c>
      <c r="I7851" s="47" t="n">
        <v>6</v>
      </c>
    </row>
    <row r="7852" customFormat="false" ht="15" hidden="false" customHeight="false" outlineLevel="0" collapsed="false">
      <c r="A7852" s="47" t="s">
        <v>10093</v>
      </c>
      <c r="B7852" s="47" t="s">
        <v>1840</v>
      </c>
      <c r="C7852" s="48" t="n">
        <v>46169</v>
      </c>
      <c r="D7852" s="47" t="s">
        <v>74</v>
      </c>
      <c r="E7852" s="47" t="s">
        <v>65</v>
      </c>
      <c r="F7852" s="47" t="s">
        <v>2289</v>
      </c>
      <c r="G7852" s="47" t="s">
        <v>97</v>
      </c>
      <c r="H7852" s="47" t="s">
        <v>2232</v>
      </c>
      <c r="I7852" s="47" t="n">
        <v>5</v>
      </c>
    </row>
    <row r="7853" customFormat="false" ht="15" hidden="false" customHeight="false" outlineLevel="0" collapsed="false">
      <c r="A7853" s="47" t="s">
        <v>10094</v>
      </c>
      <c r="B7853" s="47" t="s">
        <v>1840</v>
      </c>
      <c r="C7853" s="48" t="n">
        <v>46169</v>
      </c>
      <c r="D7853" s="47" t="s">
        <v>74</v>
      </c>
      <c r="E7853" s="47" t="s">
        <v>65</v>
      </c>
      <c r="F7853" s="47" t="s">
        <v>2289</v>
      </c>
      <c r="G7853" s="47" t="s">
        <v>97</v>
      </c>
      <c r="H7853" s="47" t="s">
        <v>2232</v>
      </c>
      <c r="I7853" s="47" t="n">
        <v>2</v>
      </c>
    </row>
    <row r="7854" customFormat="false" ht="15" hidden="false" customHeight="false" outlineLevel="0" collapsed="false">
      <c r="A7854" s="47" t="s">
        <v>10095</v>
      </c>
      <c r="B7854" s="47" t="s">
        <v>1840</v>
      </c>
      <c r="C7854" s="48" t="n">
        <v>46169</v>
      </c>
      <c r="D7854" s="47" t="s">
        <v>74</v>
      </c>
      <c r="E7854" s="47" t="s">
        <v>65</v>
      </c>
      <c r="F7854" s="47" t="s">
        <v>2289</v>
      </c>
      <c r="G7854" s="47" t="s">
        <v>97</v>
      </c>
      <c r="H7854" s="47" t="s">
        <v>2232</v>
      </c>
      <c r="I7854" s="47" t="n">
        <v>4</v>
      </c>
    </row>
    <row r="7855" customFormat="false" ht="15" hidden="false" customHeight="false" outlineLevel="0" collapsed="false">
      <c r="A7855" s="47" t="s">
        <v>10096</v>
      </c>
      <c r="B7855" s="47" t="s">
        <v>1840</v>
      </c>
      <c r="C7855" s="48" t="n">
        <v>46169</v>
      </c>
      <c r="D7855" s="47" t="s">
        <v>74</v>
      </c>
      <c r="E7855" s="47" t="s">
        <v>65</v>
      </c>
      <c r="F7855" s="47" t="s">
        <v>2284</v>
      </c>
      <c r="G7855" s="47" t="s">
        <v>97</v>
      </c>
      <c r="H7855" s="47" t="s">
        <v>2232</v>
      </c>
      <c r="I7855" s="47" t="n">
        <v>6</v>
      </c>
    </row>
    <row r="7856" customFormat="false" ht="15" hidden="false" customHeight="false" outlineLevel="0" collapsed="false">
      <c r="A7856" s="47" t="s">
        <v>10097</v>
      </c>
      <c r="B7856" s="47" t="s">
        <v>1840</v>
      </c>
      <c r="C7856" s="48" t="n">
        <v>46169</v>
      </c>
      <c r="D7856" s="47" t="s">
        <v>74</v>
      </c>
      <c r="E7856" s="47" t="s">
        <v>65</v>
      </c>
      <c r="F7856" s="47" t="s">
        <v>2289</v>
      </c>
      <c r="G7856" s="47" t="s">
        <v>97</v>
      </c>
      <c r="H7856" s="47" t="s">
        <v>2232</v>
      </c>
      <c r="I7856" s="47" t="n">
        <v>4</v>
      </c>
    </row>
    <row r="7857" customFormat="false" ht="15" hidden="false" customHeight="false" outlineLevel="0" collapsed="false">
      <c r="A7857" s="47" t="s">
        <v>10098</v>
      </c>
      <c r="B7857" s="47" t="s">
        <v>1840</v>
      </c>
      <c r="C7857" s="48" t="n">
        <v>46169</v>
      </c>
      <c r="D7857" s="47" t="s">
        <v>74</v>
      </c>
      <c r="E7857" s="47" t="s">
        <v>65</v>
      </c>
      <c r="F7857" s="47" t="s">
        <v>2284</v>
      </c>
      <c r="G7857" s="47" t="s">
        <v>97</v>
      </c>
      <c r="H7857" s="47" t="s">
        <v>2232</v>
      </c>
      <c r="I7857" s="47" t="n">
        <v>3</v>
      </c>
    </row>
    <row r="7858" customFormat="false" ht="15" hidden="false" customHeight="false" outlineLevel="0" collapsed="false">
      <c r="A7858" s="47" t="s">
        <v>10099</v>
      </c>
      <c r="B7858" s="47" t="s">
        <v>1841</v>
      </c>
      <c r="C7858" s="48" t="n">
        <v>46169</v>
      </c>
      <c r="D7858" s="47" t="s">
        <v>75</v>
      </c>
      <c r="E7858" s="47" t="s">
        <v>65</v>
      </c>
      <c r="F7858" s="47" t="s">
        <v>2289</v>
      </c>
      <c r="G7858" s="47" t="s">
        <v>93</v>
      </c>
      <c r="H7858" s="47" t="s">
        <v>2253</v>
      </c>
      <c r="I7858" s="47" t="n">
        <v>29</v>
      </c>
    </row>
    <row r="7859" customFormat="false" ht="15" hidden="false" customHeight="false" outlineLevel="0" collapsed="false">
      <c r="A7859" s="47" t="s">
        <v>10100</v>
      </c>
      <c r="B7859" s="47" t="s">
        <v>1841</v>
      </c>
      <c r="C7859" s="48" t="n">
        <v>46169</v>
      </c>
      <c r="D7859" s="47" t="s">
        <v>75</v>
      </c>
      <c r="E7859" s="47" t="s">
        <v>65</v>
      </c>
      <c r="F7859" s="47" t="s">
        <v>2289</v>
      </c>
      <c r="G7859" s="47" t="s">
        <v>93</v>
      </c>
      <c r="H7859" s="47" t="s">
        <v>2253</v>
      </c>
      <c r="I7859" s="47" t="n">
        <v>7</v>
      </c>
    </row>
    <row r="7860" customFormat="false" ht="15" hidden="false" customHeight="false" outlineLevel="0" collapsed="false">
      <c r="A7860" s="47" t="s">
        <v>10101</v>
      </c>
      <c r="B7860" s="47" t="s">
        <v>1841</v>
      </c>
      <c r="C7860" s="48" t="n">
        <v>46169</v>
      </c>
      <c r="D7860" s="47" t="s">
        <v>75</v>
      </c>
      <c r="E7860" s="47" t="s">
        <v>65</v>
      </c>
      <c r="F7860" s="47" t="s">
        <v>2284</v>
      </c>
      <c r="G7860" s="47" t="s">
        <v>95</v>
      </c>
      <c r="H7860" s="47" t="s">
        <v>2245</v>
      </c>
      <c r="I7860" s="47" t="n">
        <v>8</v>
      </c>
    </row>
    <row r="7861" customFormat="false" ht="15" hidden="false" customHeight="false" outlineLevel="0" collapsed="false">
      <c r="A7861" s="47" t="s">
        <v>10102</v>
      </c>
      <c r="B7861" s="47" t="s">
        <v>1841</v>
      </c>
      <c r="C7861" s="48" t="n">
        <v>46169</v>
      </c>
      <c r="D7861" s="47" t="s">
        <v>75</v>
      </c>
      <c r="E7861" s="47" t="s">
        <v>65</v>
      </c>
      <c r="F7861" s="47" t="s">
        <v>2284</v>
      </c>
      <c r="G7861" s="47" t="s">
        <v>95</v>
      </c>
      <c r="H7861" s="47" t="s">
        <v>2245</v>
      </c>
      <c r="I7861" s="47" t="n">
        <v>45</v>
      </c>
    </row>
    <row r="7862" customFormat="false" ht="15" hidden="false" customHeight="false" outlineLevel="0" collapsed="false">
      <c r="A7862" s="47" t="s">
        <v>10103</v>
      </c>
      <c r="B7862" s="47" t="s">
        <v>1841</v>
      </c>
      <c r="C7862" s="48" t="n">
        <v>46169</v>
      </c>
      <c r="D7862" s="47" t="s">
        <v>75</v>
      </c>
      <c r="E7862" s="47" t="s">
        <v>65</v>
      </c>
      <c r="F7862" s="47" t="s">
        <v>2284</v>
      </c>
      <c r="G7862" s="47" t="s">
        <v>97</v>
      </c>
      <c r="H7862" s="47" t="s">
        <v>2232</v>
      </c>
      <c r="I7862" s="47" t="n">
        <v>6</v>
      </c>
    </row>
    <row r="7863" customFormat="false" ht="15" hidden="false" customHeight="false" outlineLevel="0" collapsed="false">
      <c r="A7863" s="47" t="s">
        <v>10104</v>
      </c>
      <c r="B7863" s="47" t="s">
        <v>1841</v>
      </c>
      <c r="C7863" s="48" t="n">
        <v>46169</v>
      </c>
      <c r="D7863" s="47" t="s">
        <v>75</v>
      </c>
      <c r="E7863" s="47" t="s">
        <v>65</v>
      </c>
      <c r="F7863" s="47" t="s">
        <v>2289</v>
      </c>
      <c r="G7863" s="47" t="s">
        <v>97</v>
      </c>
      <c r="H7863" s="47" t="s">
        <v>2232</v>
      </c>
      <c r="I7863" s="47" t="n">
        <v>4</v>
      </c>
    </row>
    <row r="7864" customFormat="false" ht="15" hidden="false" customHeight="false" outlineLevel="0" collapsed="false">
      <c r="A7864" s="47" t="s">
        <v>10105</v>
      </c>
      <c r="B7864" s="47" t="s">
        <v>1841</v>
      </c>
      <c r="C7864" s="48" t="n">
        <v>46169</v>
      </c>
      <c r="D7864" s="47" t="s">
        <v>75</v>
      </c>
      <c r="E7864" s="47" t="s">
        <v>65</v>
      </c>
      <c r="F7864" s="47" t="s">
        <v>2284</v>
      </c>
      <c r="G7864" s="47" t="s">
        <v>97</v>
      </c>
      <c r="H7864" s="47" t="s">
        <v>2232</v>
      </c>
      <c r="I7864" s="47" t="n">
        <v>3</v>
      </c>
    </row>
    <row r="7865" customFormat="false" ht="15" hidden="false" customHeight="false" outlineLevel="0" collapsed="false">
      <c r="A7865" s="47" t="s">
        <v>10106</v>
      </c>
      <c r="B7865" s="47" t="s">
        <v>1841</v>
      </c>
      <c r="C7865" s="48" t="n">
        <v>46169</v>
      </c>
      <c r="D7865" s="47" t="s">
        <v>75</v>
      </c>
      <c r="E7865" s="47" t="s">
        <v>65</v>
      </c>
      <c r="F7865" s="47" t="s">
        <v>2289</v>
      </c>
      <c r="G7865" s="47" t="s">
        <v>97</v>
      </c>
      <c r="H7865" s="47" t="s">
        <v>2232</v>
      </c>
      <c r="I7865" s="47" t="n">
        <v>5</v>
      </c>
    </row>
    <row r="7866" customFormat="false" ht="15" hidden="false" customHeight="false" outlineLevel="0" collapsed="false">
      <c r="A7866" s="47" t="s">
        <v>10107</v>
      </c>
      <c r="B7866" s="47" t="s">
        <v>1841</v>
      </c>
      <c r="C7866" s="48" t="n">
        <v>46169</v>
      </c>
      <c r="D7866" s="47" t="s">
        <v>75</v>
      </c>
      <c r="E7866" s="47" t="s">
        <v>65</v>
      </c>
      <c r="F7866" s="47" t="s">
        <v>2284</v>
      </c>
      <c r="G7866" s="47" t="s">
        <v>97</v>
      </c>
      <c r="H7866" s="47" t="s">
        <v>2232</v>
      </c>
      <c r="I7866" s="47" t="n">
        <v>5</v>
      </c>
    </row>
    <row r="7867" customFormat="false" ht="15" hidden="false" customHeight="false" outlineLevel="0" collapsed="false">
      <c r="A7867" s="47" t="s">
        <v>10108</v>
      </c>
      <c r="B7867" s="47" t="s">
        <v>1842</v>
      </c>
      <c r="C7867" s="48" t="n">
        <v>46170</v>
      </c>
      <c r="D7867" s="47" t="s">
        <v>73</v>
      </c>
      <c r="E7867" s="47" t="s">
        <v>62</v>
      </c>
      <c r="F7867" s="47" t="s">
        <v>2228</v>
      </c>
      <c r="G7867" s="47" t="s">
        <v>93</v>
      </c>
      <c r="H7867" s="47" t="s">
        <v>2253</v>
      </c>
      <c r="I7867" s="47" t="n">
        <v>5</v>
      </c>
    </row>
    <row r="7868" customFormat="false" ht="15" hidden="false" customHeight="false" outlineLevel="0" collapsed="false">
      <c r="A7868" s="47" t="s">
        <v>10109</v>
      </c>
      <c r="B7868" s="47" t="s">
        <v>1842</v>
      </c>
      <c r="C7868" s="48" t="n">
        <v>46170</v>
      </c>
      <c r="D7868" s="47" t="s">
        <v>73</v>
      </c>
      <c r="E7868" s="47" t="s">
        <v>62</v>
      </c>
      <c r="F7868" s="47" t="s">
        <v>2228</v>
      </c>
      <c r="G7868" s="47" t="s">
        <v>97</v>
      </c>
      <c r="H7868" s="47" t="s">
        <v>2232</v>
      </c>
      <c r="I7868" s="47" t="n">
        <v>4</v>
      </c>
    </row>
    <row r="7869" customFormat="false" ht="15" hidden="false" customHeight="false" outlineLevel="0" collapsed="false">
      <c r="A7869" s="47" t="s">
        <v>10110</v>
      </c>
      <c r="B7869" s="47" t="s">
        <v>1842</v>
      </c>
      <c r="C7869" s="48" t="n">
        <v>46170</v>
      </c>
      <c r="D7869" s="47" t="s">
        <v>73</v>
      </c>
      <c r="E7869" s="47" t="s">
        <v>62</v>
      </c>
      <c r="F7869" s="47" t="s">
        <v>2231</v>
      </c>
      <c r="G7869" s="47" t="s">
        <v>97</v>
      </c>
      <c r="H7869" s="47" t="s">
        <v>2232</v>
      </c>
      <c r="I7869" s="47" t="n">
        <v>7</v>
      </c>
    </row>
    <row r="7870" customFormat="false" ht="15" hidden="false" customHeight="false" outlineLevel="0" collapsed="false">
      <c r="A7870" s="47" t="s">
        <v>10111</v>
      </c>
      <c r="B7870" s="47" t="s">
        <v>1842</v>
      </c>
      <c r="C7870" s="48" t="n">
        <v>46170</v>
      </c>
      <c r="D7870" s="47" t="s">
        <v>73</v>
      </c>
      <c r="E7870" s="47" t="s">
        <v>62</v>
      </c>
      <c r="F7870" s="47" t="s">
        <v>2231</v>
      </c>
      <c r="G7870" s="47" t="s">
        <v>97</v>
      </c>
      <c r="H7870" s="47" t="s">
        <v>2232</v>
      </c>
      <c r="I7870" s="47" t="n">
        <v>4</v>
      </c>
    </row>
    <row r="7871" customFormat="false" ht="15" hidden="false" customHeight="false" outlineLevel="0" collapsed="false">
      <c r="A7871" s="47" t="s">
        <v>10112</v>
      </c>
      <c r="B7871" s="47" t="s">
        <v>1842</v>
      </c>
      <c r="C7871" s="48" t="n">
        <v>46170</v>
      </c>
      <c r="D7871" s="47" t="s">
        <v>73</v>
      </c>
      <c r="E7871" s="47" t="s">
        <v>62</v>
      </c>
      <c r="F7871" s="47" t="s">
        <v>2228</v>
      </c>
      <c r="G7871" s="47" t="s">
        <v>97</v>
      </c>
      <c r="H7871" s="47" t="s">
        <v>2232</v>
      </c>
      <c r="I7871" s="47" t="n">
        <v>2</v>
      </c>
    </row>
    <row r="7872" customFormat="false" ht="15" hidden="false" customHeight="false" outlineLevel="0" collapsed="false">
      <c r="A7872" s="47" t="s">
        <v>10113</v>
      </c>
      <c r="B7872" s="47" t="s">
        <v>1842</v>
      </c>
      <c r="C7872" s="48" t="n">
        <v>46170</v>
      </c>
      <c r="D7872" s="47" t="s">
        <v>73</v>
      </c>
      <c r="E7872" s="47" t="s">
        <v>62</v>
      </c>
      <c r="F7872" s="47" t="s">
        <v>2228</v>
      </c>
      <c r="G7872" s="47" t="s">
        <v>97</v>
      </c>
      <c r="H7872" s="47" t="s">
        <v>2232</v>
      </c>
      <c r="I7872" s="47" t="n">
        <v>5</v>
      </c>
    </row>
    <row r="7873" customFormat="false" ht="15" hidden="false" customHeight="false" outlineLevel="0" collapsed="false">
      <c r="A7873" s="47" t="s">
        <v>10114</v>
      </c>
      <c r="B7873" s="47" t="s">
        <v>1842</v>
      </c>
      <c r="C7873" s="48" t="n">
        <v>46170</v>
      </c>
      <c r="D7873" s="47" t="s">
        <v>73</v>
      </c>
      <c r="E7873" s="47" t="s">
        <v>62</v>
      </c>
      <c r="F7873" s="47" t="s">
        <v>2231</v>
      </c>
      <c r="G7873" s="47" t="s">
        <v>97</v>
      </c>
      <c r="H7873" s="47" t="s">
        <v>2232</v>
      </c>
      <c r="I7873" s="47" t="n">
        <v>7</v>
      </c>
    </row>
    <row r="7874" customFormat="false" ht="15" hidden="false" customHeight="false" outlineLevel="0" collapsed="false">
      <c r="A7874" s="47" t="s">
        <v>10115</v>
      </c>
      <c r="B7874" s="47" t="s">
        <v>1842</v>
      </c>
      <c r="C7874" s="48" t="n">
        <v>46170</v>
      </c>
      <c r="D7874" s="47" t="s">
        <v>73</v>
      </c>
      <c r="E7874" s="47" t="s">
        <v>62</v>
      </c>
      <c r="F7874" s="47" t="s">
        <v>2231</v>
      </c>
      <c r="G7874" s="47" t="s">
        <v>97</v>
      </c>
      <c r="H7874" s="47" t="s">
        <v>2232</v>
      </c>
      <c r="I7874" s="47" t="n">
        <v>6</v>
      </c>
    </row>
    <row r="7875" customFormat="false" ht="15" hidden="false" customHeight="false" outlineLevel="0" collapsed="false">
      <c r="A7875" s="47" t="s">
        <v>10116</v>
      </c>
      <c r="B7875" s="47" t="s">
        <v>1843</v>
      </c>
      <c r="C7875" s="48" t="n">
        <v>46170</v>
      </c>
      <c r="D7875" s="47" t="s">
        <v>74</v>
      </c>
      <c r="E7875" s="47" t="s">
        <v>62</v>
      </c>
      <c r="F7875" s="47" t="s">
        <v>2228</v>
      </c>
      <c r="G7875" s="47" t="s">
        <v>93</v>
      </c>
      <c r="H7875" s="47" t="s">
        <v>2253</v>
      </c>
      <c r="I7875" s="47" t="n">
        <v>39</v>
      </c>
    </row>
    <row r="7876" customFormat="false" ht="15" hidden="false" customHeight="false" outlineLevel="0" collapsed="false">
      <c r="A7876" s="47" t="s">
        <v>10117</v>
      </c>
      <c r="B7876" s="47" t="s">
        <v>1843</v>
      </c>
      <c r="C7876" s="48" t="n">
        <v>46170</v>
      </c>
      <c r="D7876" s="47" t="s">
        <v>74</v>
      </c>
      <c r="E7876" s="47" t="s">
        <v>62</v>
      </c>
      <c r="F7876" s="47" t="s">
        <v>2228</v>
      </c>
      <c r="G7876" s="47" t="s">
        <v>97</v>
      </c>
      <c r="H7876" s="47" t="s">
        <v>2232</v>
      </c>
      <c r="I7876" s="47" t="n">
        <v>2</v>
      </c>
    </row>
    <row r="7877" customFormat="false" ht="15" hidden="false" customHeight="false" outlineLevel="0" collapsed="false">
      <c r="A7877" s="47" t="s">
        <v>10118</v>
      </c>
      <c r="B7877" s="47" t="s">
        <v>1844</v>
      </c>
      <c r="C7877" s="48" t="n">
        <v>46170</v>
      </c>
      <c r="D7877" s="47" t="s">
        <v>75</v>
      </c>
      <c r="E7877" s="47" t="s">
        <v>62</v>
      </c>
      <c r="F7877" s="47" t="s">
        <v>2228</v>
      </c>
      <c r="G7877" s="47" t="s">
        <v>97</v>
      </c>
      <c r="H7877" s="47" t="s">
        <v>2232</v>
      </c>
      <c r="I7877" s="47" t="n">
        <v>4</v>
      </c>
    </row>
    <row r="7878" customFormat="false" ht="15" hidden="false" customHeight="false" outlineLevel="0" collapsed="false">
      <c r="A7878" s="47" t="s">
        <v>10119</v>
      </c>
      <c r="B7878" s="47" t="s">
        <v>1844</v>
      </c>
      <c r="C7878" s="48" t="n">
        <v>46170</v>
      </c>
      <c r="D7878" s="47" t="s">
        <v>75</v>
      </c>
      <c r="E7878" s="47" t="s">
        <v>62</v>
      </c>
      <c r="F7878" s="47" t="s">
        <v>2317</v>
      </c>
      <c r="G7878" s="47" t="s">
        <v>97</v>
      </c>
      <c r="H7878" s="47" t="s">
        <v>2232</v>
      </c>
      <c r="I7878" s="47" t="n">
        <v>4</v>
      </c>
    </row>
    <row r="7879" customFormat="false" ht="15" hidden="false" customHeight="false" outlineLevel="0" collapsed="false">
      <c r="A7879" s="47" t="s">
        <v>10120</v>
      </c>
      <c r="B7879" s="47" t="s">
        <v>1844</v>
      </c>
      <c r="C7879" s="48" t="n">
        <v>46170</v>
      </c>
      <c r="D7879" s="47" t="s">
        <v>75</v>
      </c>
      <c r="E7879" s="47" t="s">
        <v>62</v>
      </c>
      <c r="F7879" s="47" t="s">
        <v>2228</v>
      </c>
      <c r="G7879" s="47" t="s">
        <v>97</v>
      </c>
      <c r="H7879" s="47" t="s">
        <v>2232</v>
      </c>
      <c r="I7879" s="47" t="n">
        <v>6</v>
      </c>
    </row>
    <row r="7880" customFormat="false" ht="15" hidden="false" customHeight="false" outlineLevel="0" collapsed="false">
      <c r="A7880" s="47" t="s">
        <v>10121</v>
      </c>
      <c r="B7880" s="47" t="s">
        <v>1844</v>
      </c>
      <c r="C7880" s="48" t="n">
        <v>46170</v>
      </c>
      <c r="D7880" s="47" t="s">
        <v>75</v>
      </c>
      <c r="E7880" s="47" t="s">
        <v>62</v>
      </c>
      <c r="F7880" s="47" t="s">
        <v>2228</v>
      </c>
      <c r="G7880" s="47" t="s">
        <v>97</v>
      </c>
      <c r="H7880" s="47" t="s">
        <v>2232</v>
      </c>
      <c r="I7880" s="47" t="n">
        <v>6</v>
      </c>
    </row>
    <row r="7881" customFormat="false" ht="15" hidden="false" customHeight="false" outlineLevel="0" collapsed="false">
      <c r="A7881" s="47" t="s">
        <v>10122</v>
      </c>
      <c r="B7881" s="47" t="s">
        <v>1845</v>
      </c>
      <c r="C7881" s="48" t="n">
        <v>46170</v>
      </c>
      <c r="D7881" s="47" t="s">
        <v>73</v>
      </c>
      <c r="E7881" s="47" t="s">
        <v>63</v>
      </c>
      <c r="F7881" s="47" t="s">
        <v>2255</v>
      </c>
      <c r="G7881" s="47" t="s">
        <v>97</v>
      </c>
      <c r="H7881" s="47" t="s">
        <v>2232</v>
      </c>
      <c r="I7881" s="47" t="n">
        <v>4</v>
      </c>
    </row>
    <row r="7882" customFormat="false" ht="15" hidden="false" customHeight="false" outlineLevel="0" collapsed="false">
      <c r="A7882" s="47" t="s">
        <v>10123</v>
      </c>
      <c r="B7882" s="47" t="s">
        <v>1845</v>
      </c>
      <c r="C7882" s="48" t="n">
        <v>46170</v>
      </c>
      <c r="D7882" s="47" t="s">
        <v>73</v>
      </c>
      <c r="E7882" s="47" t="s">
        <v>63</v>
      </c>
      <c r="F7882" s="47" t="s">
        <v>2255</v>
      </c>
      <c r="G7882" s="47" t="s">
        <v>97</v>
      </c>
      <c r="H7882" s="47" t="s">
        <v>2232</v>
      </c>
      <c r="I7882" s="47" t="n">
        <v>7</v>
      </c>
    </row>
    <row r="7883" customFormat="false" ht="15" hidden="false" customHeight="false" outlineLevel="0" collapsed="false">
      <c r="A7883" s="47" t="s">
        <v>10124</v>
      </c>
      <c r="B7883" s="47" t="s">
        <v>1845</v>
      </c>
      <c r="C7883" s="48" t="n">
        <v>46170</v>
      </c>
      <c r="D7883" s="47" t="s">
        <v>73</v>
      </c>
      <c r="E7883" s="47" t="s">
        <v>63</v>
      </c>
      <c r="F7883" s="47" t="s">
        <v>2255</v>
      </c>
      <c r="G7883" s="47" t="s">
        <v>97</v>
      </c>
      <c r="H7883" s="47" t="s">
        <v>2232</v>
      </c>
      <c r="I7883" s="47" t="n">
        <v>7</v>
      </c>
    </row>
    <row r="7884" customFormat="false" ht="15" hidden="false" customHeight="false" outlineLevel="0" collapsed="false">
      <c r="A7884" s="47" t="s">
        <v>10125</v>
      </c>
      <c r="B7884" s="47" t="s">
        <v>1845</v>
      </c>
      <c r="C7884" s="48" t="n">
        <v>46170</v>
      </c>
      <c r="D7884" s="47" t="s">
        <v>73</v>
      </c>
      <c r="E7884" s="47" t="s">
        <v>63</v>
      </c>
      <c r="F7884" s="47" t="s">
        <v>2252</v>
      </c>
      <c r="G7884" s="47" t="s">
        <v>97</v>
      </c>
      <c r="H7884" s="47" t="s">
        <v>2232</v>
      </c>
      <c r="I7884" s="47" t="n">
        <v>2</v>
      </c>
    </row>
    <row r="7885" customFormat="false" ht="15" hidden="false" customHeight="false" outlineLevel="0" collapsed="false">
      <c r="A7885" s="47" t="s">
        <v>10126</v>
      </c>
      <c r="B7885" s="47" t="s">
        <v>1845</v>
      </c>
      <c r="C7885" s="48" t="n">
        <v>46170</v>
      </c>
      <c r="D7885" s="47" t="s">
        <v>73</v>
      </c>
      <c r="E7885" s="47" t="s">
        <v>63</v>
      </c>
      <c r="F7885" s="47" t="s">
        <v>2255</v>
      </c>
      <c r="G7885" s="47" t="s">
        <v>97</v>
      </c>
      <c r="H7885" s="47" t="s">
        <v>2232</v>
      </c>
      <c r="I7885" s="47" t="n">
        <v>2</v>
      </c>
    </row>
    <row r="7886" customFormat="false" ht="15" hidden="false" customHeight="false" outlineLevel="0" collapsed="false">
      <c r="A7886" s="47" t="s">
        <v>10127</v>
      </c>
      <c r="B7886" s="47" t="s">
        <v>1845</v>
      </c>
      <c r="C7886" s="48" t="n">
        <v>46170</v>
      </c>
      <c r="D7886" s="47" t="s">
        <v>73</v>
      </c>
      <c r="E7886" s="47" t="s">
        <v>63</v>
      </c>
      <c r="F7886" s="47" t="s">
        <v>2252</v>
      </c>
      <c r="G7886" s="47" t="s">
        <v>97</v>
      </c>
      <c r="H7886" s="47" t="s">
        <v>2232</v>
      </c>
      <c r="I7886" s="47" t="n">
        <v>4</v>
      </c>
    </row>
    <row r="7887" customFormat="false" ht="15" hidden="false" customHeight="false" outlineLevel="0" collapsed="false">
      <c r="A7887" s="47" t="s">
        <v>10128</v>
      </c>
      <c r="B7887" s="47" t="s">
        <v>1846</v>
      </c>
      <c r="C7887" s="48" t="n">
        <v>46170</v>
      </c>
      <c r="D7887" s="47" t="s">
        <v>74</v>
      </c>
      <c r="E7887" s="47" t="s">
        <v>63</v>
      </c>
      <c r="F7887" s="47" t="s">
        <v>2255</v>
      </c>
      <c r="G7887" s="47" t="s">
        <v>93</v>
      </c>
      <c r="H7887" s="47" t="s">
        <v>2253</v>
      </c>
      <c r="I7887" s="47" t="n">
        <v>44</v>
      </c>
    </row>
    <row r="7888" customFormat="false" ht="15" hidden="false" customHeight="false" outlineLevel="0" collapsed="false">
      <c r="A7888" s="47" t="s">
        <v>10129</v>
      </c>
      <c r="B7888" s="47" t="s">
        <v>1846</v>
      </c>
      <c r="C7888" s="48" t="n">
        <v>46170</v>
      </c>
      <c r="D7888" s="47" t="s">
        <v>74</v>
      </c>
      <c r="E7888" s="47" t="s">
        <v>63</v>
      </c>
      <c r="F7888" s="47" t="s">
        <v>2252</v>
      </c>
      <c r="G7888" s="47" t="s">
        <v>97</v>
      </c>
      <c r="H7888" s="47" t="s">
        <v>2232</v>
      </c>
      <c r="I7888" s="47" t="n">
        <v>4</v>
      </c>
    </row>
    <row r="7889" customFormat="false" ht="15" hidden="false" customHeight="false" outlineLevel="0" collapsed="false">
      <c r="A7889" s="47" t="s">
        <v>10130</v>
      </c>
      <c r="B7889" s="47" t="s">
        <v>1846</v>
      </c>
      <c r="C7889" s="48" t="n">
        <v>46170</v>
      </c>
      <c r="D7889" s="47" t="s">
        <v>74</v>
      </c>
      <c r="E7889" s="47" t="s">
        <v>63</v>
      </c>
      <c r="F7889" s="47" t="s">
        <v>2260</v>
      </c>
      <c r="G7889" s="47" t="s">
        <v>97</v>
      </c>
      <c r="H7889" s="47" t="s">
        <v>2232</v>
      </c>
      <c r="I7889" s="47" t="n">
        <v>7</v>
      </c>
    </row>
    <row r="7890" customFormat="false" ht="15" hidden="false" customHeight="false" outlineLevel="0" collapsed="false">
      <c r="A7890" s="47" t="s">
        <v>10131</v>
      </c>
      <c r="B7890" s="47" t="s">
        <v>1846</v>
      </c>
      <c r="C7890" s="48" t="n">
        <v>46170</v>
      </c>
      <c r="D7890" s="47" t="s">
        <v>74</v>
      </c>
      <c r="E7890" s="47" t="s">
        <v>63</v>
      </c>
      <c r="F7890" s="47" t="s">
        <v>2255</v>
      </c>
      <c r="G7890" s="47" t="s">
        <v>97</v>
      </c>
      <c r="H7890" s="47" t="s">
        <v>2232</v>
      </c>
      <c r="I7890" s="47" t="n">
        <v>2</v>
      </c>
    </row>
    <row r="7891" customFormat="false" ht="15" hidden="false" customHeight="false" outlineLevel="0" collapsed="false">
      <c r="A7891" s="47" t="s">
        <v>10132</v>
      </c>
      <c r="B7891" s="47" t="s">
        <v>1846</v>
      </c>
      <c r="C7891" s="48" t="n">
        <v>46170</v>
      </c>
      <c r="D7891" s="47" t="s">
        <v>74</v>
      </c>
      <c r="E7891" s="47" t="s">
        <v>63</v>
      </c>
      <c r="F7891" s="47" t="s">
        <v>2255</v>
      </c>
      <c r="G7891" s="47" t="s">
        <v>97</v>
      </c>
      <c r="H7891" s="47" t="s">
        <v>2232</v>
      </c>
      <c r="I7891" s="47" t="n">
        <v>4</v>
      </c>
    </row>
    <row r="7892" customFormat="false" ht="15" hidden="false" customHeight="false" outlineLevel="0" collapsed="false">
      <c r="A7892" s="47" t="s">
        <v>10133</v>
      </c>
      <c r="B7892" s="47" t="s">
        <v>1846</v>
      </c>
      <c r="C7892" s="48" t="n">
        <v>46170</v>
      </c>
      <c r="D7892" s="47" t="s">
        <v>74</v>
      </c>
      <c r="E7892" s="47" t="s">
        <v>63</v>
      </c>
      <c r="F7892" s="47" t="s">
        <v>2255</v>
      </c>
      <c r="G7892" s="47" t="s">
        <v>97</v>
      </c>
      <c r="H7892" s="47" t="s">
        <v>2232</v>
      </c>
      <c r="I7892" s="47" t="n">
        <v>6</v>
      </c>
    </row>
    <row r="7893" customFormat="false" ht="15" hidden="false" customHeight="false" outlineLevel="0" collapsed="false">
      <c r="A7893" s="47" t="s">
        <v>10134</v>
      </c>
      <c r="B7893" s="47" t="s">
        <v>1846</v>
      </c>
      <c r="C7893" s="48" t="n">
        <v>46170</v>
      </c>
      <c r="D7893" s="47" t="s">
        <v>74</v>
      </c>
      <c r="E7893" s="47" t="s">
        <v>63</v>
      </c>
      <c r="F7893" s="47" t="s">
        <v>2255</v>
      </c>
      <c r="G7893" s="47" t="s">
        <v>97</v>
      </c>
      <c r="H7893" s="47" t="s">
        <v>2232</v>
      </c>
      <c r="I7893" s="47" t="n">
        <v>7</v>
      </c>
    </row>
    <row r="7894" customFormat="false" ht="15" hidden="false" customHeight="false" outlineLevel="0" collapsed="false">
      <c r="A7894" s="47" t="s">
        <v>10135</v>
      </c>
      <c r="B7894" s="47" t="s">
        <v>1846</v>
      </c>
      <c r="C7894" s="48" t="n">
        <v>46170</v>
      </c>
      <c r="D7894" s="47" t="s">
        <v>74</v>
      </c>
      <c r="E7894" s="47" t="s">
        <v>63</v>
      </c>
      <c r="F7894" s="47" t="s">
        <v>2260</v>
      </c>
      <c r="G7894" s="47" t="s">
        <v>97</v>
      </c>
      <c r="H7894" s="47" t="s">
        <v>2232</v>
      </c>
      <c r="I7894" s="47" t="n">
        <v>7</v>
      </c>
    </row>
    <row r="7895" customFormat="false" ht="15" hidden="false" customHeight="false" outlineLevel="0" collapsed="false">
      <c r="A7895" s="47" t="s">
        <v>10136</v>
      </c>
      <c r="B7895" s="47" t="s">
        <v>1846</v>
      </c>
      <c r="C7895" s="48" t="n">
        <v>46170</v>
      </c>
      <c r="D7895" s="47" t="s">
        <v>74</v>
      </c>
      <c r="E7895" s="47" t="s">
        <v>63</v>
      </c>
      <c r="F7895" s="47" t="s">
        <v>2252</v>
      </c>
      <c r="G7895" s="47" t="s">
        <v>97</v>
      </c>
      <c r="H7895" s="47" t="s">
        <v>2232</v>
      </c>
      <c r="I7895" s="47" t="n">
        <v>4</v>
      </c>
    </row>
    <row r="7896" customFormat="false" ht="15" hidden="false" customHeight="false" outlineLevel="0" collapsed="false">
      <c r="A7896" s="47" t="s">
        <v>10137</v>
      </c>
      <c r="B7896" s="47" t="s">
        <v>1846</v>
      </c>
      <c r="C7896" s="48" t="n">
        <v>46170</v>
      </c>
      <c r="D7896" s="47" t="s">
        <v>74</v>
      </c>
      <c r="E7896" s="47" t="s">
        <v>63</v>
      </c>
      <c r="F7896" s="47" t="s">
        <v>2252</v>
      </c>
      <c r="G7896" s="47" t="s">
        <v>97</v>
      </c>
      <c r="H7896" s="47" t="s">
        <v>2232</v>
      </c>
      <c r="I7896" s="47" t="n">
        <v>6</v>
      </c>
    </row>
    <row r="7897" customFormat="false" ht="15" hidden="false" customHeight="false" outlineLevel="0" collapsed="false">
      <c r="A7897" s="47" t="s">
        <v>10138</v>
      </c>
      <c r="B7897" s="47" t="s">
        <v>1846</v>
      </c>
      <c r="C7897" s="48" t="n">
        <v>46170</v>
      </c>
      <c r="D7897" s="47" t="s">
        <v>74</v>
      </c>
      <c r="E7897" s="47" t="s">
        <v>63</v>
      </c>
      <c r="F7897" s="47" t="s">
        <v>2255</v>
      </c>
      <c r="G7897" s="47" t="s">
        <v>97</v>
      </c>
      <c r="H7897" s="47" t="s">
        <v>2232</v>
      </c>
      <c r="I7897" s="47" t="n">
        <v>7</v>
      </c>
    </row>
    <row r="7898" customFormat="false" ht="15" hidden="false" customHeight="false" outlineLevel="0" collapsed="false">
      <c r="A7898" s="47" t="s">
        <v>10139</v>
      </c>
      <c r="B7898" s="47" t="s">
        <v>1847</v>
      </c>
      <c r="C7898" s="48" t="n">
        <v>46170</v>
      </c>
      <c r="D7898" s="47" t="s">
        <v>75</v>
      </c>
      <c r="E7898" s="47" t="s">
        <v>63</v>
      </c>
      <c r="F7898" s="47" t="s">
        <v>2260</v>
      </c>
      <c r="G7898" s="47" t="s">
        <v>97</v>
      </c>
      <c r="H7898" s="47" t="s">
        <v>2232</v>
      </c>
      <c r="I7898" s="47" t="n">
        <v>3</v>
      </c>
    </row>
    <row r="7899" customFormat="false" ht="15" hidden="false" customHeight="false" outlineLevel="0" collapsed="false">
      <c r="A7899" s="47" t="s">
        <v>10140</v>
      </c>
      <c r="B7899" s="47" t="s">
        <v>1847</v>
      </c>
      <c r="C7899" s="48" t="n">
        <v>46170</v>
      </c>
      <c r="D7899" s="47" t="s">
        <v>75</v>
      </c>
      <c r="E7899" s="47" t="s">
        <v>63</v>
      </c>
      <c r="F7899" s="47" t="s">
        <v>2252</v>
      </c>
      <c r="G7899" s="47" t="s">
        <v>97</v>
      </c>
      <c r="H7899" s="47" t="s">
        <v>2232</v>
      </c>
      <c r="I7899" s="47" t="n">
        <v>6</v>
      </c>
    </row>
    <row r="7900" customFormat="false" ht="15" hidden="false" customHeight="false" outlineLevel="0" collapsed="false">
      <c r="A7900" s="47" t="s">
        <v>10141</v>
      </c>
      <c r="B7900" s="47" t="s">
        <v>1847</v>
      </c>
      <c r="C7900" s="48" t="n">
        <v>46170</v>
      </c>
      <c r="D7900" s="47" t="s">
        <v>75</v>
      </c>
      <c r="E7900" s="47" t="s">
        <v>63</v>
      </c>
      <c r="F7900" s="47" t="s">
        <v>2252</v>
      </c>
      <c r="G7900" s="47" t="s">
        <v>97</v>
      </c>
      <c r="H7900" s="47" t="s">
        <v>2232</v>
      </c>
      <c r="I7900" s="47" t="n">
        <v>6</v>
      </c>
    </row>
    <row r="7901" customFormat="false" ht="15" hidden="false" customHeight="false" outlineLevel="0" collapsed="false">
      <c r="A7901" s="47" t="s">
        <v>10142</v>
      </c>
      <c r="B7901" s="47" t="s">
        <v>1847</v>
      </c>
      <c r="C7901" s="48" t="n">
        <v>46170</v>
      </c>
      <c r="D7901" s="47" t="s">
        <v>75</v>
      </c>
      <c r="E7901" s="47" t="s">
        <v>63</v>
      </c>
      <c r="F7901" s="47" t="s">
        <v>2252</v>
      </c>
      <c r="G7901" s="47" t="s">
        <v>97</v>
      </c>
      <c r="H7901" s="47" t="s">
        <v>2232</v>
      </c>
      <c r="I7901" s="47" t="n">
        <v>2</v>
      </c>
    </row>
    <row r="7902" customFormat="false" ht="15" hidden="false" customHeight="false" outlineLevel="0" collapsed="false">
      <c r="A7902" s="47" t="s">
        <v>10143</v>
      </c>
      <c r="B7902" s="47" t="s">
        <v>1847</v>
      </c>
      <c r="C7902" s="48" t="n">
        <v>46170</v>
      </c>
      <c r="D7902" s="47" t="s">
        <v>75</v>
      </c>
      <c r="E7902" s="47" t="s">
        <v>63</v>
      </c>
      <c r="F7902" s="47" t="s">
        <v>2255</v>
      </c>
      <c r="G7902" s="47" t="s">
        <v>97</v>
      </c>
      <c r="H7902" s="47" t="s">
        <v>2232</v>
      </c>
      <c r="I7902" s="47" t="n">
        <v>2</v>
      </c>
    </row>
    <row r="7903" customFormat="false" ht="15" hidden="false" customHeight="false" outlineLevel="0" collapsed="false">
      <c r="A7903" s="47" t="s">
        <v>10144</v>
      </c>
      <c r="B7903" s="47" t="s">
        <v>1847</v>
      </c>
      <c r="C7903" s="48" t="n">
        <v>46170</v>
      </c>
      <c r="D7903" s="47" t="s">
        <v>75</v>
      </c>
      <c r="E7903" s="47" t="s">
        <v>63</v>
      </c>
      <c r="F7903" s="47" t="s">
        <v>2255</v>
      </c>
      <c r="G7903" s="47" t="s">
        <v>97</v>
      </c>
      <c r="H7903" s="47" t="s">
        <v>2232</v>
      </c>
      <c r="I7903" s="47" t="n">
        <v>7</v>
      </c>
    </row>
    <row r="7904" customFormat="false" ht="15" hidden="false" customHeight="false" outlineLevel="0" collapsed="false">
      <c r="A7904" s="47" t="s">
        <v>10145</v>
      </c>
      <c r="B7904" s="47" t="s">
        <v>1847</v>
      </c>
      <c r="C7904" s="48" t="n">
        <v>46170</v>
      </c>
      <c r="D7904" s="47" t="s">
        <v>75</v>
      </c>
      <c r="E7904" s="47" t="s">
        <v>63</v>
      </c>
      <c r="F7904" s="47" t="s">
        <v>2255</v>
      </c>
      <c r="G7904" s="47" t="s">
        <v>97</v>
      </c>
      <c r="H7904" s="47" t="s">
        <v>2232</v>
      </c>
      <c r="I7904" s="47" t="n">
        <v>4</v>
      </c>
    </row>
    <row r="7905" customFormat="false" ht="15" hidden="false" customHeight="false" outlineLevel="0" collapsed="false">
      <c r="A7905" s="47" t="s">
        <v>10146</v>
      </c>
      <c r="B7905" s="47" t="s">
        <v>1847</v>
      </c>
      <c r="C7905" s="48" t="n">
        <v>46170</v>
      </c>
      <c r="D7905" s="47" t="s">
        <v>75</v>
      </c>
      <c r="E7905" s="47" t="s">
        <v>63</v>
      </c>
      <c r="F7905" s="47" t="s">
        <v>2255</v>
      </c>
      <c r="G7905" s="47" t="s">
        <v>97</v>
      </c>
      <c r="H7905" s="47" t="s">
        <v>2232</v>
      </c>
      <c r="I7905" s="47" t="n">
        <v>7</v>
      </c>
    </row>
    <row r="7906" customFormat="false" ht="15" hidden="false" customHeight="false" outlineLevel="0" collapsed="false">
      <c r="A7906" s="47" t="s">
        <v>10147</v>
      </c>
      <c r="B7906" s="47" t="s">
        <v>1848</v>
      </c>
      <c r="C7906" s="48" t="n">
        <v>46170</v>
      </c>
      <c r="D7906" s="47" t="s">
        <v>73</v>
      </c>
      <c r="E7906" s="47" t="s">
        <v>64</v>
      </c>
      <c r="F7906" s="47" t="s">
        <v>2278</v>
      </c>
      <c r="G7906" s="47" t="s">
        <v>97</v>
      </c>
      <c r="H7906" s="47" t="s">
        <v>2232</v>
      </c>
      <c r="I7906" s="47" t="n">
        <v>4</v>
      </c>
    </row>
    <row r="7907" customFormat="false" ht="15" hidden="false" customHeight="false" outlineLevel="0" collapsed="false">
      <c r="A7907" s="47" t="s">
        <v>10148</v>
      </c>
      <c r="B7907" s="47" t="s">
        <v>1848</v>
      </c>
      <c r="C7907" s="48" t="n">
        <v>46170</v>
      </c>
      <c r="D7907" s="47" t="s">
        <v>73</v>
      </c>
      <c r="E7907" s="47" t="s">
        <v>64</v>
      </c>
      <c r="F7907" s="47" t="s">
        <v>2280</v>
      </c>
      <c r="G7907" s="47" t="s">
        <v>97</v>
      </c>
      <c r="H7907" s="47" t="s">
        <v>2232</v>
      </c>
      <c r="I7907" s="47" t="n">
        <v>5</v>
      </c>
    </row>
    <row r="7908" customFormat="false" ht="15" hidden="false" customHeight="false" outlineLevel="0" collapsed="false">
      <c r="A7908" s="47" t="s">
        <v>10149</v>
      </c>
      <c r="B7908" s="47" t="s">
        <v>1848</v>
      </c>
      <c r="C7908" s="48" t="n">
        <v>46170</v>
      </c>
      <c r="D7908" s="47" t="s">
        <v>73</v>
      </c>
      <c r="E7908" s="47" t="s">
        <v>64</v>
      </c>
      <c r="F7908" s="47" t="s">
        <v>2280</v>
      </c>
      <c r="G7908" s="47" t="s">
        <v>97</v>
      </c>
      <c r="H7908" s="47" t="s">
        <v>2232</v>
      </c>
      <c r="I7908" s="47" t="n">
        <v>6</v>
      </c>
    </row>
    <row r="7909" customFormat="false" ht="15" hidden="false" customHeight="false" outlineLevel="0" collapsed="false">
      <c r="A7909" s="47" t="s">
        <v>10150</v>
      </c>
      <c r="B7909" s="47" t="s">
        <v>1850</v>
      </c>
      <c r="C7909" s="48" t="n">
        <v>46170</v>
      </c>
      <c r="D7909" s="47" t="s">
        <v>74</v>
      </c>
      <c r="E7909" s="47" t="s">
        <v>64</v>
      </c>
      <c r="F7909" s="47" t="s">
        <v>2280</v>
      </c>
      <c r="G7909" s="47" t="s">
        <v>97</v>
      </c>
      <c r="H7909" s="47" t="s">
        <v>2232</v>
      </c>
      <c r="I7909" s="47" t="n">
        <v>4</v>
      </c>
    </row>
    <row r="7910" customFormat="false" ht="15" hidden="false" customHeight="false" outlineLevel="0" collapsed="false">
      <c r="A7910" s="47" t="s">
        <v>10151</v>
      </c>
      <c r="B7910" s="47" t="s">
        <v>1850</v>
      </c>
      <c r="C7910" s="48" t="n">
        <v>46170</v>
      </c>
      <c r="D7910" s="47" t="s">
        <v>74</v>
      </c>
      <c r="E7910" s="47" t="s">
        <v>64</v>
      </c>
      <c r="F7910" s="47" t="s">
        <v>2278</v>
      </c>
      <c r="G7910" s="47" t="s">
        <v>97</v>
      </c>
      <c r="H7910" s="47" t="s">
        <v>2232</v>
      </c>
      <c r="I7910" s="47" t="n">
        <v>5</v>
      </c>
    </row>
    <row r="7911" customFormat="false" ht="15" hidden="false" customHeight="false" outlineLevel="0" collapsed="false">
      <c r="A7911" s="47" t="s">
        <v>10152</v>
      </c>
      <c r="B7911" s="47" t="s">
        <v>1850</v>
      </c>
      <c r="C7911" s="48" t="n">
        <v>46170</v>
      </c>
      <c r="D7911" s="47" t="s">
        <v>74</v>
      </c>
      <c r="E7911" s="47" t="s">
        <v>64</v>
      </c>
      <c r="F7911" s="47" t="s">
        <v>2278</v>
      </c>
      <c r="G7911" s="47" t="s">
        <v>97</v>
      </c>
      <c r="H7911" s="47" t="s">
        <v>2232</v>
      </c>
      <c r="I7911" s="47" t="n">
        <v>5</v>
      </c>
    </row>
    <row r="7912" customFormat="false" ht="15" hidden="false" customHeight="false" outlineLevel="0" collapsed="false">
      <c r="A7912" s="47" t="s">
        <v>10153</v>
      </c>
      <c r="B7912" s="47" t="s">
        <v>1850</v>
      </c>
      <c r="C7912" s="48" t="n">
        <v>46170</v>
      </c>
      <c r="D7912" s="47" t="s">
        <v>74</v>
      </c>
      <c r="E7912" s="47" t="s">
        <v>64</v>
      </c>
      <c r="F7912" s="47" t="s">
        <v>2278</v>
      </c>
      <c r="G7912" s="47" t="s">
        <v>97</v>
      </c>
      <c r="H7912" s="47" t="s">
        <v>2232</v>
      </c>
      <c r="I7912" s="47" t="n">
        <v>7</v>
      </c>
    </row>
    <row r="7913" customFormat="false" ht="15" hidden="false" customHeight="false" outlineLevel="0" collapsed="false">
      <c r="A7913" s="47" t="s">
        <v>10154</v>
      </c>
      <c r="B7913" s="47" t="s">
        <v>1850</v>
      </c>
      <c r="C7913" s="48" t="n">
        <v>46170</v>
      </c>
      <c r="D7913" s="47" t="s">
        <v>74</v>
      </c>
      <c r="E7913" s="47" t="s">
        <v>64</v>
      </c>
      <c r="F7913" s="47" t="s">
        <v>2278</v>
      </c>
      <c r="G7913" s="47" t="s">
        <v>97</v>
      </c>
      <c r="H7913" s="47" t="s">
        <v>2232</v>
      </c>
      <c r="I7913" s="47" t="n">
        <v>6</v>
      </c>
    </row>
    <row r="7914" customFormat="false" ht="15" hidden="false" customHeight="false" outlineLevel="0" collapsed="false">
      <c r="A7914" s="47" t="s">
        <v>10155</v>
      </c>
      <c r="B7914" s="47" t="s">
        <v>1851</v>
      </c>
      <c r="C7914" s="48" t="n">
        <v>46170</v>
      </c>
      <c r="D7914" s="47" t="s">
        <v>73</v>
      </c>
      <c r="E7914" s="47" t="s">
        <v>65</v>
      </c>
      <c r="F7914" s="47" t="s">
        <v>2284</v>
      </c>
      <c r="G7914" s="47" t="s">
        <v>95</v>
      </c>
      <c r="H7914" s="47" t="s">
        <v>2245</v>
      </c>
      <c r="I7914" s="47" t="n">
        <v>22</v>
      </c>
    </row>
    <row r="7915" customFormat="false" ht="15" hidden="false" customHeight="false" outlineLevel="0" collapsed="false">
      <c r="A7915" s="47" t="s">
        <v>10156</v>
      </c>
      <c r="B7915" s="47" t="s">
        <v>1851</v>
      </c>
      <c r="C7915" s="48" t="n">
        <v>46170</v>
      </c>
      <c r="D7915" s="47" t="s">
        <v>73</v>
      </c>
      <c r="E7915" s="47" t="s">
        <v>65</v>
      </c>
      <c r="F7915" s="47" t="s">
        <v>2284</v>
      </c>
      <c r="G7915" s="47" t="s">
        <v>95</v>
      </c>
      <c r="H7915" s="47" t="s">
        <v>2245</v>
      </c>
      <c r="I7915" s="47" t="n">
        <v>8</v>
      </c>
    </row>
    <row r="7916" customFormat="false" ht="15" hidden="false" customHeight="false" outlineLevel="0" collapsed="false">
      <c r="A7916" s="47" t="s">
        <v>10157</v>
      </c>
      <c r="B7916" s="47" t="s">
        <v>1851</v>
      </c>
      <c r="C7916" s="48" t="n">
        <v>46170</v>
      </c>
      <c r="D7916" s="47" t="s">
        <v>73</v>
      </c>
      <c r="E7916" s="47" t="s">
        <v>65</v>
      </c>
      <c r="F7916" s="47" t="s">
        <v>2284</v>
      </c>
      <c r="G7916" s="47" t="s">
        <v>97</v>
      </c>
      <c r="H7916" s="47" t="s">
        <v>2232</v>
      </c>
      <c r="I7916" s="47" t="n">
        <v>5</v>
      </c>
    </row>
    <row r="7917" customFormat="false" ht="15" hidden="false" customHeight="false" outlineLevel="0" collapsed="false">
      <c r="A7917" s="47" t="s">
        <v>10158</v>
      </c>
      <c r="B7917" s="47" t="s">
        <v>1851</v>
      </c>
      <c r="C7917" s="48" t="n">
        <v>46170</v>
      </c>
      <c r="D7917" s="47" t="s">
        <v>73</v>
      </c>
      <c r="E7917" s="47" t="s">
        <v>65</v>
      </c>
      <c r="F7917" s="47" t="s">
        <v>2284</v>
      </c>
      <c r="G7917" s="47" t="s">
        <v>97</v>
      </c>
      <c r="H7917" s="47" t="s">
        <v>2232</v>
      </c>
      <c r="I7917" s="47" t="n">
        <v>5</v>
      </c>
    </row>
    <row r="7918" customFormat="false" ht="15" hidden="false" customHeight="false" outlineLevel="0" collapsed="false">
      <c r="A7918" s="47" t="s">
        <v>10159</v>
      </c>
      <c r="B7918" s="47" t="s">
        <v>1851</v>
      </c>
      <c r="C7918" s="48" t="n">
        <v>46170</v>
      </c>
      <c r="D7918" s="47" t="s">
        <v>73</v>
      </c>
      <c r="E7918" s="47" t="s">
        <v>65</v>
      </c>
      <c r="F7918" s="47" t="s">
        <v>2289</v>
      </c>
      <c r="G7918" s="47" t="s">
        <v>97</v>
      </c>
      <c r="H7918" s="47" t="s">
        <v>2232</v>
      </c>
      <c r="I7918" s="47" t="n">
        <v>5</v>
      </c>
    </row>
    <row r="7919" customFormat="false" ht="15" hidden="false" customHeight="false" outlineLevel="0" collapsed="false">
      <c r="A7919" s="47" t="s">
        <v>10160</v>
      </c>
      <c r="B7919" s="47" t="s">
        <v>1851</v>
      </c>
      <c r="C7919" s="48" t="n">
        <v>46170</v>
      </c>
      <c r="D7919" s="47" t="s">
        <v>73</v>
      </c>
      <c r="E7919" s="47" t="s">
        <v>65</v>
      </c>
      <c r="F7919" s="47" t="s">
        <v>2289</v>
      </c>
      <c r="G7919" s="47" t="s">
        <v>97</v>
      </c>
      <c r="H7919" s="47" t="s">
        <v>2232</v>
      </c>
      <c r="I7919" s="47" t="n">
        <v>4</v>
      </c>
    </row>
    <row r="7920" customFormat="false" ht="15" hidden="false" customHeight="false" outlineLevel="0" collapsed="false">
      <c r="A7920" s="47" t="s">
        <v>10161</v>
      </c>
      <c r="B7920" s="47" t="s">
        <v>1851</v>
      </c>
      <c r="C7920" s="48" t="n">
        <v>46170</v>
      </c>
      <c r="D7920" s="47" t="s">
        <v>73</v>
      </c>
      <c r="E7920" s="47" t="s">
        <v>65</v>
      </c>
      <c r="F7920" s="47" t="s">
        <v>2284</v>
      </c>
      <c r="G7920" s="47" t="s">
        <v>97</v>
      </c>
      <c r="H7920" s="47" t="s">
        <v>2232</v>
      </c>
      <c r="I7920" s="47" t="n">
        <v>4</v>
      </c>
    </row>
    <row r="7921" customFormat="false" ht="15" hidden="false" customHeight="false" outlineLevel="0" collapsed="false">
      <c r="A7921" s="47" t="s">
        <v>10162</v>
      </c>
      <c r="B7921" s="47" t="s">
        <v>1851</v>
      </c>
      <c r="C7921" s="48" t="n">
        <v>46170</v>
      </c>
      <c r="D7921" s="47" t="s">
        <v>73</v>
      </c>
      <c r="E7921" s="47" t="s">
        <v>65</v>
      </c>
      <c r="F7921" s="47" t="s">
        <v>2284</v>
      </c>
      <c r="G7921" s="47" t="s">
        <v>97</v>
      </c>
      <c r="H7921" s="47" t="s">
        <v>2232</v>
      </c>
      <c r="I7921" s="47" t="n">
        <v>2</v>
      </c>
    </row>
    <row r="7922" customFormat="false" ht="15" hidden="false" customHeight="false" outlineLevel="0" collapsed="false">
      <c r="A7922" s="47" t="s">
        <v>10163</v>
      </c>
      <c r="B7922" s="47" t="s">
        <v>1852</v>
      </c>
      <c r="C7922" s="48" t="n">
        <v>46170</v>
      </c>
      <c r="D7922" s="47" t="s">
        <v>74</v>
      </c>
      <c r="E7922" s="47" t="s">
        <v>65</v>
      </c>
      <c r="F7922" s="47" t="s">
        <v>2284</v>
      </c>
      <c r="G7922" s="47" t="s">
        <v>93</v>
      </c>
      <c r="H7922" s="47" t="s">
        <v>2253</v>
      </c>
      <c r="I7922" s="47" t="n">
        <v>5</v>
      </c>
    </row>
    <row r="7923" customFormat="false" ht="15" hidden="false" customHeight="false" outlineLevel="0" collapsed="false">
      <c r="A7923" s="47" t="s">
        <v>10164</v>
      </c>
      <c r="B7923" s="47" t="s">
        <v>1852</v>
      </c>
      <c r="C7923" s="48" t="n">
        <v>46170</v>
      </c>
      <c r="D7923" s="47" t="s">
        <v>74</v>
      </c>
      <c r="E7923" s="47" t="s">
        <v>65</v>
      </c>
      <c r="F7923" s="47" t="s">
        <v>2284</v>
      </c>
      <c r="G7923" s="47" t="s">
        <v>97</v>
      </c>
      <c r="H7923" s="47" t="s">
        <v>2232</v>
      </c>
      <c r="I7923" s="47" t="n">
        <v>6</v>
      </c>
    </row>
    <row r="7924" customFormat="false" ht="15" hidden="false" customHeight="false" outlineLevel="0" collapsed="false">
      <c r="A7924" s="47" t="s">
        <v>10165</v>
      </c>
      <c r="B7924" s="47" t="s">
        <v>1852</v>
      </c>
      <c r="C7924" s="48" t="n">
        <v>46170</v>
      </c>
      <c r="D7924" s="47" t="s">
        <v>74</v>
      </c>
      <c r="E7924" s="47" t="s">
        <v>65</v>
      </c>
      <c r="F7924" s="47" t="s">
        <v>2284</v>
      </c>
      <c r="G7924" s="47" t="s">
        <v>97</v>
      </c>
      <c r="H7924" s="47" t="s">
        <v>2232</v>
      </c>
      <c r="I7924" s="47" t="n">
        <v>4</v>
      </c>
    </row>
    <row r="7925" customFormat="false" ht="15" hidden="false" customHeight="false" outlineLevel="0" collapsed="false">
      <c r="A7925" s="47" t="s">
        <v>10166</v>
      </c>
      <c r="B7925" s="47" t="s">
        <v>1852</v>
      </c>
      <c r="C7925" s="48" t="n">
        <v>46170</v>
      </c>
      <c r="D7925" s="47" t="s">
        <v>74</v>
      </c>
      <c r="E7925" s="47" t="s">
        <v>65</v>
      </c>
      <c r="F7925" s="47" t="s">
        <v>2284</v>
      </c>
      <c r="G7925" s="47" t="s">
        <v>97</v>
      </c>
      <c r="H7925" s="47" t="s">
        <v>2232</v>
      </c>
      <c r="I7925" s="47" t="n">
        <v>5</v>
      </c>
    </row>
    <row r="7926" customFormat="false" ht="15" hidden="false" customHeight="false" outlineLevel="0" collapsed="false">
      <c r="A7926" s="47" t="s">
        <v>10167</v>
      </c>
      <c r="B7926" s="47" t="s">
        <v>1852</v>
      </c>
      <c r="C7926" s="48" t="n">
        <v>46170</v>
      </c>
      <c r="D7926" s="47" t="s">
        <v>74</v>
      </c>
      <c r="E7926" s="47" t="s">
        <v>65</v>
      </c>
      <c r="F7926" s="47" t="s">
        <v>2289</v>
      </c>
      <c r="G7926" s="47" t="s">
        <v>97</v>
      </c>
      <c r="H7926" s="47" t="s">
        <v>2232</v>
      </c>
      <c r="I7926" s="47" t="n">
        <v>2</v>
      </c>
    </row>
    <row r="7927" customFormat="false" ht="15" hidden="false" customHeight="false" outlineLevel="0" collapsed="false">
      <c r="A7927" s="47" t="s">
        <v>10168</v>
      </c>
      <c r="B7927" s="47" t="s">
        <v>1852</v>
      </c>
      <c r="C7927" s="48" t="n">
        <v>46170</v>
      </c>
      <c r="D7927" s="47" t="s">
        <v>74</v>
      </c>
      <c r="E7927" s="47" t="s">
        <v>65</v>
      </c>
      <c r="F7927" s="47" t="s">
        <v>2284</v>
      </c>
      <c r="G7927" s="47" t="s">
        <v>97</v>
      </c>
      <c r="H7927" s="47" t="s">
        <v>2232</v>
      </c>
      <c r="I7927" s="47" t="n">
        <v>2</v>
      </c>
    </row>
    <row r="7928" customFormat="false" ht="15" hidden="false" customHeight="false" outlineLevel="0" collapsed="false">
      <c r="A7928" s="47" t="s">
        <v>10169</v>
      </c>
      <c r="B7928" s="47" t="s">
        <v>1852</v>
      </c>
      <c r="C7928" s="48" t="n">
        <v>46170</v>
      </c>
      <c r="D7928" s="47" t="s">
        <v>74</v>
      </c>
      <c r="E7928" s="47" t="s">
        <v>65</v>
      </c>
      <c r="F7928" s="47" t="s">
        <v>2284</v>
      </c>
      <c r="G7928" s="47" t="s">
        <v>97</v>
      </c>
      <c r="H7928" s="47" t="s">
        <v>2232</v>
      </c>
      <c r="I7928" s="47" t="n">
        <v>5</v>
      </c>
    </row>
    <row r="7929" customFormat="false" ht="15" hidden="false" customHeight="false" outlineLevel="0" collapsed="false">
      <c r="A7929" s="47" t="s">
        <v>10170</v>
      </c>
      <c r="B7929" s="47" t="s">
        <v>1853</v>
      </c>
      <c r="C7929" s="48" t="n">
        <v>46170</v>
      </c>
      <c r="D7929" s="47" t="s">
        <v>75</v>
      </c>
      <c r="E7929" s="47" t="s">
        <v>65</v>
      </c>
      <c r="F7929" s="47" t="s">
        <v>2284</v>
      </c>
      <c r="G7929" s="47" t="s">
        <v>95</v>
      </c>
      <c r="H7929" s="47" t="s">
        <v>2245</v>
      </c>
      <c r="I7929" s="47" t="n">
        <v>22</v>
      </c>
    </row>
    <row r="7930" customFormat="false" ht="15" hidden="false" customHeight="false" outlineLevel="0" collapsed="false">
      <c r="A7930" s="47" t="s">
        <v>10171</v>
      </c>
      <c r="B7930" s="47" t="s">
        <v>1853</v>
      </c>
      <c r="C7930" s="48" t="n">
        <v>46170</v>
      </c>
      <c r="D7930" s="47" t="s">
        <v>75</v>
      </c>
      <c r="E7930" s="47" t="s">
        <v>65</v>
      </c>
      <c r="F7930" s="47" t="s">
        <v>2284</v>
      </c>
      <c r="G7930" s="47" t="s">
        <v>97</v>
      </c>
      <c r="H7930" s="47" t="s">
        <v>2232</v>
      </c>
      <c r="I7930" s="47" t="n">
        <v>3</v>
      </c>
    </row>
    <row r="7931" customFormat="false" ht="15" hidden="false" customHeight="false" outlineLevel="0" collapsed="false">
      <c r="A7931" s="47" t="s">
        <v>10172</v>
      </c>
      <c r="B7931" s="47" t="s">
        <v>1853</v>
      </c>
      <c r="C7931" s="48" t="n">
        <v>46170</v>
      </c>
      <c r="D7931" s="47" t="s">
        <v>75</v>
      </c>
      <c r="E7931" s="47" t="s">
        <v>65</v>
      </c>
      <c r="F7931" s="47" t="s">
        <v>2289</v>
      </c>
      <c r="G7931" s="47" t="s">
        <v>97</v>
      </c>
      <c r="H7931" s="47" t="s">
        <v>2232</v>
      </c>
      <c r="I7931" s="47" t="n">
        <v>4</v>
      </c>
    </row>
    <row r="7932" customFormat="false" ht="15" hidden="false" customHeight="false" outlineLevel="0" collapsed="false">
      <c r="A7932" s="47" t="s">
        <v>10173</v>
      </c>
      <c r="B7932" s="47" t="s">
        <v>1853</v>
      </c>
      <c r="C7932" s="48" t="n">
        <v>46170</v>
      </c>
      <c r="D7932" s="47" t="s">
        <v>75</v>
      </c>
      <c r="E7932" s="47" t="s">
        <v>65</v>
      </c>
      <c r="F7932" s="47" t="s">
        <v>2284</v>
      </c>
      <c r="G7932" s="47" t="s">
        <v>97</v>
      </c>
      <c r="H7932" s="47" t="s">
        <v>2232</v>
      </c>
      <c r="I7932" s="47" t="n">
        <v>3</v>
      </c>
    </row>
    <row r="7933" customFormat="false" ht="15" hidden="false" customHeight="false" outlineLevel="0" collapsed="false">
      <c r="A7933" s="47" t="s">
        <v>10174</v>
      </c>
      <c r="B7933" s="47" t="s">
        <v>1853</v>
      </c>
      <c r="C7933" s="48" t="n">
        <v>46170</v>
      </c>
      <c r="D7933" s="47" t="s">
        <v>75</v>
      </c>
      <c r="E7933" s="47" t="s">
        <v>65</v>
      </c>
      <c r="F7933" s="47" t="s">
        <v>2284</v>
      </c>
      <c r="G7933" s="47" t="s">
        <v>97</v>
      </c>
      <c r="H7933" s="47" t="s">
        <v>2232</v>
      </c>
      <c r="I7933" s="47" t="n">
        <v>4</v>
      </c>
    </row>
    <row r="7934" customFormat="false" ht="15" hidden="false" customHeight="false" outlineLevel="0" collapsed="false">
      <c r="A7934" s="47" t="s">
        <v>10175</v>
      </c>
      <c r="B7934" s="47" t="s">
        <v>1853</v>
      </c>
      <c r="C7934" s="48" t="n">
        <v>46170</v>
      </c>
      <c r="D7934" s="47" t="s">
        <v>75</v>
      </c>
      <c r="E7934" s="47" t="s">
        <v>65</v>
      </c>
      <c r="F7934" s="47" t="s">
        <v>2284</v>
      </c>
      <c r="G7934" s="47" t="s">
        <v>97</v>
      </c>
      <c r="H7934" s="47" t="s">
        <v>2232</v>
      </c>
      <c r="I7934" s="47" t="n">
        <v>4</v>
      </c>
    </row>
    <row r="7935" customFormat="false" ht="15" hidden="false" customHeight="false" outlineLevel="0" collapsed="false">
      <c r="A7935" s="47" t="s">
        <v>10176</v>
      </c>
      <c r="B7935" s="47" t="s">
        <v>1854</v>
      </c>
      <c r="C7935" s="48" t="n">
        <v>46171</v>
      </c>
      <c r="D7935" s="47" t="s">
        <v>73</v>
      </c>
      <c r="E7935" s="47" t="s">
        <v>62</v>
      </c>
      <c r="F7935" s="47" t="s">
        <v>2231</v>
      </c>
      <c r="G7935" s="47" t="s">
        <v>97</v>
      </c>
      <c r="H7935" s="47" t="s">
        <v>2232</v>
      </c>
      <c r="I7935" s="47" t="n">
        <v>3</v>
      </c>
    </row>
    <row r="7936" customFormat="false" ht="15" hidden="false" customHeight="false" outlineLevel="0" collapsed="false">
      <c r="A7936" s="47" t="s">
        <v>10177</v>
      </c>
      <c r="B7936" s="47" t="s">
        <v>1854</v>
      </c>
      <c r="C7936" s="48" t="n">
        <v>46171</v>
      </c>
      <c r="D7936" s="47" t="s">
        <v>73</v>
      </c>
      <c r="E7936" s="47" t="s">
        <v>62</v>
      </c>
      <c r="F7936" s="47" t="s">
        <v>2231</v>
      </c>
      <c r="G7936" s="47" t="s">
        <v>97</v>
      </c>
      <c r="H7936" s="47" t="s">
        <v>2232</v>
      </c>
      <c r="I7936" s="47" t="n">
        <v>5</v>
      </c>
    </row>
    <row r="7937" customFormat="false" ht="15" hidden="false" customHeight="false" outlineLevel="0" collapsed="false">
      <c r="A7937" s="47" t="s">
        <v>10178</v>
      </c>
      <c r="B7937" s="47" t="s">
        <v>1854</v>
      </c>
      <c r="C7937" s="48" t="n">
        <v>46171</v>
      </c>
      <c r="D7937" s="47" t="s">
        <v>73</v>
      </c>
      <c r="E7937" s="47" t="s">
        <v>62</v>
      </c>
      <c r="F7937" s="47" t="s">
        <v>2228</v>
      </c>
      <c r="G7937" s="47" t="s">
        <v>98</v>
      </c>
      <c r="H7937" s="47" t="s">
        <v>2382</v>
      </c>
      <c r="I7937" s="47" t="n">
        <v>29</v>
      </c>
    </row>
    <row r="7938" customFormat="false" ht="15" hidden="false" customHeight="false" outlineLevel="0" collapsed="false">
      <c r="A7938" s="47" t="s">
        <v>10179</v>
      </c>
      <c r="B7938" s="47" t="s">
        <v>1856</v>
      </c>
      <c r="C7938" s="48" t="n">
        <v>46171</v>
      </c>
      <c r="D7938" s="47" t="s">
        <v>74</v>
      </c>
      <c r="E7938" s="47" t="s">
        <v>62</v>
      </c>
      <c r="F7938" s="47" t="s">
        <v>2231</v>
      </c>
      <c r="G7938" s="47" t="s">
        <v>97</v>
      </c>
      <c r="H7938" s="47" t="s">
        <v>2232</v>
      </c>
      <c r="I7938" s="47" t="n">
        <v>2</v>
      </c>
    </row>
    <row r="7939" customFormat="false" ht="15" hidden="false" customHeight="false" outlineLevel="0" collapsed="false">
      <c r="A7939" s="47" t="s">
        <v>10180</v>
      </c>
      <c r="B7939" s="47" t="s">
        <v>1856</v>
      </c>
      <c r="C7939" s="48" t="n">
        <v>46171</v>
      </c>
      <c r="D7939" s="47" t="s">
        <v>74</v>
      </c>
      <c r="E7939" s="47" t="s">
        <v>62</v>
      </c>
      <c r="F7939" s="47" t="s">
        <v>2228</v>
      </c>
      <c r="G7939" s="47" t="s">
        <v>97</v>
      </c>
      <c r="H7939" s="47" t="s">
        <v>2232</v>
      </c>
      <c r="I7939" s="47" t="n">
        <v>5</v>
      </c>
    </row>
    <row r="7940" customFormat="false" ht="15" hidden="false" customHeight="false" outlineLevel="0" collapsed="false">
      <c r="A7940" s="47" t="s">
        <v>10181</v>
      </c>
      <c r="B7940" s="47" t="s">
        <v>1856</v>
      </c>
      <c r="C7940" s="48" t="n">
        <v>46171</v>
      </c>
      <c r="D7940" s="47" t="s">
        <v>74</v>
      </c>
      <c r="E7940" s="47" t="s">
        <v>62</v>
      </c>
      <c r="F7940" s="47" t="s">
        <v>2228</v>
      </c>
      <c r="G7940" s="47" t="s">
        <v>97</v>
      </c>
      <c r="H7940" s="47" t="s">
        <v>2232</v>
      </c>
      <c r="I7940" s="47" t="n">
        <v>2</v>
      </c>
    </row>
    <row r="7941" customFormat="false" ht="15" hidden="false" customHeight="false" outlineLevel="0" collapsed="false">
      <c r="A7941" s="47" t="s">
        <v>10182</v>
      </c>
      <c r="B7941" s="47" t="s">
        <v>1856</v>
      </c>
      <c r="C7941" s="48" t="n">
        <v>46171</v>
      </c>
      <c r="D7941" s="47" t="s">
        <v>74</v>
      </c>
      <c r="E7941" s="47" t="s">
        <v>62</v>
      </c>
      <c r="F7941" s="47" t="s">
        <v>2231</v>
      </c>
      <c r="G7941" s="47" t="s">
        <v>97</v>
      </c>
      <c r="H7941" s="47" t="s">
        <v>2232</v>
      </c>
      <c r="I7941" s="47" t="n">
        <v>3</v>
      </c>
    </row>
    <row r="7942" customFormat="false" ht="15" hidden="false" customHeight="false" outlineLevel="0" collapsed="false">
      <c r="A7942" s="47" t="s">
        <v>10183</v>
      </c>
      <c r="B7942" s="47" t="s">
        <v>1856</v>
      </c>
      <c r="C7942" s="48" t="n">
        <v>46171</v>
      </c>
      <c r="D7942" s="47" t="s">
        <v>74</v>
      </c>
      <c r="E7942" s="47" t="s">
        <v>62</v>
      </c>
      <c r="F7942" s="47" t="s">
        <v>2228</v>
      </c>
      <c r="G7942" s="47" t="s">
        <v>97</v>
      </c>
      <c r="H7942" s="47" t="s">
        <v>2232</v>
      </c>
      <c r="I7942" s="47" t="n">
        <v>6</v>
      </c>
    </row>
    <row r="7943" customFormat="false" ht="15" hidden="false" customHeight="false" outlineLevel="0" collapsed="false">
      <c r="A7943" s="47" t="s">
        <v>10184</v>
      </c>
      <c r="B7943" s="47" t="s">
        <v>1856</v>
      </c>
      <c r="C7943" s="48" t="n">
        <v>46171</v>
      </c>
      <c r="D7943" s="47" t="s">
        <v>74</v>
      </c>
      <c r="E7943" s="47" t="s">
        <v>62</v>
      </c>
      <c r="F7943" s="47" t="s">
        <v>2228</v>
      </c>
      <c r="G7943" s="47" t="s">
        <v>97</v>
      </c>
      <c r="H7943" s="47" t="s">
        <v>2232</v>
      </c>
      <c r="I7943" s="47" t="n">
        <v>3</v>
      </c>
    </row>
    <row r="7944" customFormat="false" ht="15" hidden="false" customHeight="false" outlineLevel="0" collapsed="false">
      <c r="A7944" s="47" t="s">
        <v>10185</v>
      </c>
      <c r="B7944" s="47" t="s">
        <v>1857</v>
      </c>
      <c r="C7944" s="48" t="n">
        <v>46171</v>
      </c>
      <c r="D7944" s="47" t="s">
        <v>75</v>
      </c>
      <c r="E7944" s="47" t="s">
        <v>62</v>
      </c>
      <c r="F7944" s="47" t="s">
        <v>2231</v>
      </c>
      <c r="G7944" s="47" t="s">
        <v>93</v>
      </c>
      <c r="H7944" s="47" t="s">
        <v>2253</v>
      </c>
      <c r="I7944" s="47" t="n">
        <v>27</v>
      </c>
    </row>
    <row r="7945" customFormat="false" ht="15" hidden="false" customHeight="false" outlineLevel="0" collapsed="false">
      <c r="A7945" s="47" t="s">
        <v>10186</v>
      </c>
      <c r="B7945" s="47" t="s">
        <v>1857</v>
      </c>
      <c r="C7945" s="48" t="n">
        <v>46171</v>
      </c>
      <c r="D7945" s="47" t="s">
        <v>75</v>
      </c>
      <c r="E7945" s="47" t="s">
        <v>62</v>
      </c>
      <c r="F7945" s="47" t="s">
        <v>2228</v>
      </c>
      <c r="G7945" s="47" t="s">
        <v>93</v>
      </c>
      <c r="H7945" s="47" t="s">
        <v>2253</v>
      </c>
      <c r="I7945" s="47" t="n">
        <v>36</v>
      </c>
    </row>
    <row r="7946" customFormat="false" ht="15" hidden="false" customHeight="false" outlineLevel="0" collapsed="false">
      <c r="A7946" s="47" t="s">
        <v>10187</v>
      </c>
      <c r="B7946" s="47" t="s">
        <v>1857</v>
      </c>
      <c r="C7946" s="48" t="n">
        <v>46171</v>
      </c>
      <c r="D7946" s="47" t="s">
        <v>75</v>
      </c>
      <c r="E7946" s="47" t="s">
        <v>62</v>
      </c>
      <c r="F7946" s="47" t="s">
        <v>2231</v>
      </c>
      <c r="G7946" s="47" t="s">
        <v>96</v>
      </c>
      <c r="H7946" s="47" t="s">
        <v>2270</v>
      </c>
      <c r="I7946" s="47" t="n">
        <v>72</v>
      </c>
    </row>
    <row r="7947" customFormat="false" ht="15" hidden="false" customHeight="false" outlineLevel="0" collapsed="false">
      <c r="A7947" s="47" t="s">
        <v>10188</v>
      </c>
      <c r="B7947" s="47" t="s">
        <v>1857</v>
      </c>
      <c r="C7947" s="48" t="n">
        <v>46171</v>
      </c>
      <c r="D7947" s="47" t="s">
        <v>75</v>
      </c>
      <c r="E7947" s="47" t="s">
        <v>62</v>
      </c>
      <c r="F7947" s="47" t="s">
        <v>2231</v>
      </c>
      <c r="G7947" s="47" t="s">
        <v>96</v>
      </c>
      <c r="H7947" s="47" t="s">
        <v>2270</v>
      </c>
      <c r="I7947" s="47" t="n">
        <v>11</v>
      </c>
    </row>
    <row r="7948" customFormat="false" ht="15" hidden="false" customHeight="false" outlineLevel="0" collapsed="false">
      <c r="A7948" s="47" t="s">
        <v>10189</v>
      </c>
      <c r="B7948" s="47" t="s">
        <v>1857</v>
      </c>
      <c r="C7948" s="48" t="n">
        <v>46171</v>
      </c>
      <c r="D7948" s="47" t="s">
        <v>75</v>
      </c>
      <c r="E7948" s="47" t="s">
        <v>62</v>
      </c>
      <c r="F7948" s="47" t="s">
        <v>2317</v>
      </c>
      <c r="G7948" s="47" t="s">
        <v>97</v>
      </c>
      <c r="H7948" s="47" t="s">
        <v>2232</v>
      </c>
      <c r="I7948" s="47" t="n">
        <v>3</v>
      </c>
    </row>
    <row r="7949" customFormat="false" ht="15" hidden="false" customHeight="false" outlineLevel="0" collapsed="false">
      <c r="A7949" s="47" t="s">
        <v>10190</v>
      </c>
      <c r="B7949" s="47" t="s">
        <v>1858</v>
      </c>
      <c r="C7949" s="48" t="n">
        <v>46171</v>
      </c>
      <c r="D7949" s="47" t="s">
        <v>73</v>
      </c>
      <c r="E7949" s="47" t="s">
        <v>63</v>
      </c>
      <c r="F7949" s="47" t="s">
        <v>2260</v>
      </c>
      <c r="G7949" s="47" t="s">
        <v>97</v>
      </c>
      <c r="H7949" s="47" t="s">
        <v>2232</v>
      </c>
      <c r="I7949" s="47" t="n">
        <v>7</v>
      </c>
    </row>
    <row r="7950" customFormat="false" ht="15" hidden="false" customHeight="false" outlineLevel="0" collapsed="false">
      <c r="A7950" s="47" t="s">
        <v>10191</v>
      </c>
      <c r="B7950" s="47" t="s">
        <v>1858</v>
      </c>
      <c r="C7950" s="48" t="n">
        <v>46171</v>
      </c>
      <c r="D7950" s="47" t="s">
        <v>73</v>
      </c>
      <c r="E7950" s="47" t="s">
        <v>63</v>
      </c>
      <c r="F7950" s="47" t="s">
        <v>2260</v>
      </c>
      <c r="G7950" s="47" t="s">
        <v>97</v>
      </c>
      <c r="H7950" s="47" t="s">
        <v>2232</v>
      </c>
      <c r="I7950" s="47" t="n">
        <v>4</v>
      </c>
    </row>
    <row r="7951" customFormat="false" ht="15" hidden="false" customHeight="false" outlineLevel="0" collapsed="false">
      <c r="A7951" s="47" t="s">
        <v>10192</v>
      </c>
      <c r="B7951" s="47" t="s">
        <v>1858</v>
      </c>
      <c r="C7951" s="48" t="n">
        <v>46171</v>
      </c>
      <c r="D7951" s="47" t="s">
        <v>73</v>
      </c>
      <c r="E7951" s="47" t="s">
        <v>63</v>
      </c>
      <c r="F7951" s="47" t="s">
        <v>2255</v>
      </c>
      <c r="G7951" s="47" t="s">
        <v>97</v>
      </c>
      <c r="H7951" s="47" t="s">
        <v>2232</v>
      </c>
      <c r="I7951" s="47" t="n">
        <v>3</v>
      </c>
    </row>
    <row r="7952" customFormat="false" ht="15" hidden="false" customHeight="false" outlineLevel="0" collapsed="false">
      <c r="A7952" s="47" t="s">
        <v>10193</v>
      </c>
      <c r="B7952" s="47" t="s">
        <v>1858</v>
      </c>
      <c r="C7952" s="48" t="n">
        <v>46171</v>
      </c>
      <c r="D7952" s="47" t="s">
        <v>73</v>
      </c>
      <c r="E7952" s="47" t="s">
        <v>63</v>
      </c>
      <c r="F7952" s="47" t="s">
        <v>2252</v>
      </c>
      <c r="G7952" s="47" t="s">
        <v>97</v>
      </c>
      <c r="H7952" s="47" t="s">
        <v>2232</v>
      </c>
      <c r="I7952" s="47" t="n">
        <v>2</v>
      </c>
    </row>
    <row r="7953" customFormat="false" ht="15" hidden="false" customHeight="false" outlineLevel="0" collapsed="false">
      <c r="A7953" s="47" t="s">
        <v>10194</v>
      </c>
      <c r="B7953" s="47" t="s">
        <v>1860</v>
      </c>
      <c r="C7953" s="48" t="n">
        <v>46171</v>
      </c>
      <c r="D7953" s="47" t="s">
        <v>74</v>
      </c>
      <c r="E7953" s="47" t="s">
        <v>63</v>
      </c>
      <c r="F7953" s="47" t="s">
        <v>2255</v>
      </c>
      <c r="G7953" s="47" t="s">
        <v>95</v>
      </c>
      <c r="H7953" s="47" t="s">
        <v>2245</v>
      </c>
      <c r="I7953" s="47" t="n">
        <v>25</v>
      </c>
    </row>
    <row r="7954" customFormat="false" ht="15" hidden="false" customHeight="false" outlineLevel="0" collapsed="false">
      <c r="A7954" s="47" t="s">
        <v>10195</v>
      </c>
      <c r="B7954" s="47" t="s">
        <v>1860</v>
      </c>
      <c r="C7954" s="48" t="n">
        <v>46171</v>
      </c>
      <c r="D7954" s="47" t="s">
        <v>74</v>
      </c>
      <c r="E7954" s="47" t="s">
        <v>63</v>
      </c>
      <c r="F7954" s="47" t="s">
        <v>2255</v>
      </c>
      <c r="G7954" s="47" t="s">
        <v>95</v>
      </c>
      <c r="H7954" s="47" t="s">
        <v>2245</v>
      </c>
      <c r="I7954" s="47" t="n">
        <v>54</v>
      </c>
    </row>
    <row r="7955" customFormat="false" ht="15" hidden="false" customHeight="false" outlineLevel="0" collapsed="false">
      <c r="A7955" s="47" t="s">
        <v>10196</v>
      </c>
      <c r="B7955" s="47" t="s">
        <v>1860</v>
      </c>
      <c r="C7955" s="48" t="n">
        <v>46171</v>
      </c>
      <c r="D7955" s="47" t="s">
        <v>74</v>
      </c>
      <c r="E7955" s="47" t="s">
        <v>63</v>
      </c>
      <c r="F7955" s="47" t="s">
        <v>2255</v>
      </c>
      <c r="G7955" s="47" t="s">
        <v>97</v>
      </c>
      <c r="H7955" s="47" t="s">
        <v>2232</v>
      </c>
      <c r="I7955" s="47" t="n">
        <v>3</v>
      </c>
    </row>
    <row r="7956" customFormat="false" ht="15" hidden="false" customHeight="false" outlineLevel="0" collapsed="false">
      <c r="A7956" s="47" t="s">
        <v>10197</v>
      </c>
      <c r="B7956" s="47" t="s">
        <v>1860</v>
      </c>
      <c r="C7956" s="48" t="n">
        <v>46171</v>
      </c>
      <c r="D7956" s="47" t="s">
        <v>74</v>
      </c>
      <c r="E7956" s="47" t="s">
        <v>63</v>
      </c>
      <c r="F7956" s="47" t="s">
        <v>2260</v>
      </c>
      <c r="G7956" s="47" t="s">
        <v>97</v>
      </c>
      <c r="H7956" s="47" t="s">
        <v>2232</v>
      </c>
      <c r="I7956" s="47" t="n">
        <v>3</v>
      </c>
    </row>
    <row r="7957" customFormat="false" ht="15" hidden="false" customHeight="false" outlineLevel="0" collapsed="false">
      <c r="A7957" s="47" t="s">
        <v>10198</v>
      </c>
      <c r="B7957" s="47" t="s">
        <v>1860</v>
      </c>
      <c r="C7957" s="48" t="n">
        <v>46171</v>
      </c>
      <c r="D7957" s="47" t="s">
        <v>74</v>
      </c>
      <c r="E7957" s="47" t="s">
        <v>63</v>
      </c>
      <c r="F7957" s="47" t="s">
        <v>2255</v>
      </c>
      <c r="G7957" s="47" t="s">
        <v>97</v>
      </c>
      <c r="H7957" s="47" t="s">
        <v>2232</v>
      </c>
      <c r="I7957" s="47" t="n">
        <v>4</v>
      </c>
    </row>
    <row r="7958" customFormat="false" ht="15" hidden="false" customHeight="false" outlineLevel="0" collapsed="false">
      <c r="A7958" s="47" t="s">
        <v>10199</v>
      </c>
      <c r="B7958" s="47" t="s">
        <v>1860</v>
      </c>
      <c r="C7958" s="48" t="n">
        <v>46171</v>
      </c>
      <c r="D7958" s="47" t="s">
        <v>74</v>
      </c>
      <c r="E7958" s="47" t="s">
        <v>63</v>
      </c>
      <c r="F7958" s="47" t="s">
        <v>2260</v>
      </c>
      <c r="G7958" s="47" t="s">
        <v>97</v>
      </c>
      <c r="H7958" s="47" t="s">
        <v>2232</v>
      </c>
      <c r="I7958" s="47" t="n">
        <v>4</v>
      </c>
    </row>
    <row r="7959" customFormat="false" ht="15" hidden="false" customHeight="false" outlineLevel="0" collapsed="false">
      <c r="A7959" s="47" t="s">
        <v>10200</v>
      </c>
      <c r="B7959" s="47" t="s">
        <v>1860</v>
      </c>
      <c r="C7959" s="48" t="n">
        <v>46171</v>
      </c>
      <c r="D7959" s="47" t="s">
        <v>74</v>
      </c>
      <c r="E7959" s="47" t="s">
        <v>63</v>
      </c>
      <c r="F7959" s="47" t="s">
        <v>2255</v>
      </c>
      <c r="G7959" s="47" t="s">
        <v>97</v>
      </c>
      <c r="H7959" s="47" t="s">
        <v>2232</v>
      </c>
      <c r="I7959" s="47" t="n">
        <v>7</v>
      </c>
    </row>
    <row r="7960" customFormat="false" ht="15" hidden="false" customHeight="false" outlineLevel="0" collapsed="false">
      <c r="A7960" s="47" t="s">
        <v>10201</v>
      </c>
      <c r="B7960" s="47" t="s">
        <v>1860</v>
      </c>
      <c r="C7960" s="48" t="n">
        <v>46171</v>
      </c>
      <c r="D7960" s="47" t="s">
        <v>74</v>
      </c>
      <c r="E7960" s="47" t="s">
        <v>63</v>
      </c>
      <c r="F7960" s="47" t="s">
        <v>2255</v>
      </c>
      <c r="G7960" s="47" t="s">
        <v>97</v>
      </c>
      <c r="H7960" s="47" t="s">
        <v>2232</v>
      </c>
      <c r="I7960" s="47" t="n">
        <v>3</v>
      </c>
    </row>
    <row r="7961" customFormat="false" ht="15" hidden="false" customHeight="false" outlineLevel="0" collapsed="false">
      <c r="A7961" s="47" t="s">
        <v>10202</v>
      </c>
      <c r="B7961" s="47" t="s">
        <v>1861</v>
      </c>
      <c r="C7961" s="48" t="n">
        <v>46171</v>
      </c>
      <c r="D7961" s="47" t="s">
        <v>75</v>
      </c>
      <c r="E7961" s="47" t="s">
        <v>63</v>
      </c>
      <c r="F7961" s="47" t="s">
        <v>2252</v>
      </c>
      <c r="G7961" s="47" t="s">
        <v>93</v>
      </c>
      <c r="H7961" s="47" t="s">
        <v>2253</v>
      </c>
      <c r="I7961" s="47" t="n">
        <v>13</v>
      </c>
    </row>
    <row r="7962" customFormat="false" ht="15" hidden="false" customHeight="false" outlineLevel="0" collapsed="false">
      <c r="A7962" s="47" t="s">
        <v>10203</v>
      </c>
      <c r="B7962" s="47" t="s">
        <v>1861</v>
      </c>
      <c r="C7962" s="48" t="n">
        <v>46171</v>
      </c>
      <c r="D7962" s="47" t="s">
        <v>75</v>
      </c>
      <c r="E7962" s="47" t="s">
        <v>63</v>
      </c>
      <c r="F7962" s="47" t="s">
        <v>2255</v>
      </c>
      <c r="G7962" s="47" t="s">
        <v>93</v>
      </c>
      <c r="H7962" s="47" t="s">
        <v>2253</v>
      </c>
      <c r="I7962" s="47" t="n">
        <v>47</v>
      </c>
    </row>
    <row r="7963" customFormat="false" ht="15" hidden="false" customHeight="false" outlineLevel="0" collapsed="false">
      <c r="A7963" s="47" t="s">
        <v>10204</v>
      </c>
      <c r="B7963" s="47" t="s">
        <v>1861</v>
      </c>
      <c r="C7963" s="48" t="n">
        <v>46171</v>
      </c>
      <c r="D7963" s="47" t="s">
        <v>75</v>
      </c>
      <c r="E7963" s="47" t="s">
        <v>63</v>
      </c>
      <c r="F7963" s="47" t="s">
        <v>2260</v>
      </c>
      <c r="G7963" s="47" t="s">
        <v>93</v>
      </c>
      <c r="H7963" s="47" t="s">
        <v>2253</v>
      </c>
      <c r="I7963" s="47" t="n">
        <v>39</v>
      </c>
    </row>
    <row r="7964" customFormat="false" ht="15" hidden="false" customHeight="false" outlineLevel="0" collapsed="false">
      <c r="A7964" s="47" t="s">
        <v>10205</v>
      </c>
      <c r="B7964" s="47" t="s">
        <v>1861</v>
      </c>
      <c r="C7964" s="48" t="n">
        <v>46171</v>
      </c>
      <c r="D7964" s="47" t="s">
        <v>75</v>
      </c>
      <c r="E7964" s="47" t="s">
        <v>63</v>
      </c>
      <c r="F7964" s="47" t="s">
        <v>2252</v>
      </c>
      <c r="G7964" s="47" t="s">
        <v>97</v>
      </c>
      <c r="H7964" s="47" t="s">
        <v>2232</v>
      </c>
      <c r="I7964" s="47" t="n">
        <v>3</v>
      </c>
    </row>
    <row r="7965" customFormat="false" ht="15" hidden="false" customHeight="false" outlineLevel="0" collapsed="false">
      <c r="A7965" s="47" t="s">
        <v>10206</v>
      </c>
      <c r="B7965" s="47" t="s">
        <v>1861</v>
      </c>
      <c r="C7965" s="48" t="n">
        <v>46171</v>
      </c>
      <c r="D7965" s="47" t="s">
        <v>75</v>
      </c>
      <c r="E7965" s="47" t="s">
        <v>63</v>
      </c>
      <c r="F7965" s="47" t="s">
        <v>2255</v>
      </c>
      <c r="G7965" s="47" t="s">
        <v>97</v>
      </c>
      <c r="H7965" s="47" t="s">
        <v>2232</v>
      </c>
      <c r="I7965" s="47" t="n">
        <v>2</v>
      </c>
    </row>
    <row r="7966" customFormat="false" ht="15" hidden="false" customHeight="false" outlineLevel="0" collapsed="false">
      <c r="A7966" s="47" t="s">
        <v>10207</v>
      </c>
      <c r="B7966" s="47" t="s">
        <v>1862</v>
      </c>
      <c r="C7966" s="48" t="n">
        <v>46171</v>
      </c>
      <c r="D7966" s="47" t="s">
        <v>73</v>
      </c>
      <c r="E7966" s="47" t="s">
        <v>64</v>
      </c>
      <c r="F7966" s="47" t="s">
        <v>2280</v>
      </c>
      <c r="G7966" s="47" t="s">
        <v>97</v>
      </c>
      <c r="H7966" s="47" t="s">
        <v>2232</v>
      </c>
      <c r="I7966" s="47" t="n">
        <v>3</v>
      </c>
    </row>
    <row r="7967" customFormat="false" ht="15" hidden="false" customHeight="false" outlineLevel="0" collapsed="false">
      <c r="A7967" s="47" t="s">
        <v>10208</v>
      </c>
      <c r="B7967" s="47" t="s">
        <v>1862</v>
      </c>
      <c r="C7967" s="48" t="n">
        <v>46171</v>
      </c>
      <c r="D7967" s="47" t="s">
        <v>73</v>
      </c>
      <c r="E7967" s="47" t="s">
        <v>64</v>
      </c>
      <c r="F7967" s="47" t="s">
        <v>2278</v>
      </c>
      <c r="G7967" s="47" t="s">
        <v>97</v>
      </c>
      <c r="H7967" s="47" t="s">
        <v>2232</v>
      </c>
      <c r="I7967" s="47" t="n">
        <v>3</v>
      </c>
    </row>
    <row r="7968" customFormat="false" ht="15" hidden="false" customHeight="false" outlineLevel="0" collapsed="false">
      <c r="A7968" s="47" t="s">
        <v>10209</v>
      </c>
      <c r="B7968" s="47" t="s">
        <v>1862</v>
      </c>
      <c r="C7968" s="48" t="n">
        <v>46171</v>
      </c>
      <c r="D7968" s="47" t="s">
        <v>73</v>
      </c>
      <c r="E7968" s="47" t="s">
        <v>64</v>
      </c>
      <c r="F7968" s="47" t="s">
        <v>2278</v>
      </c>
      <c r="G7968" s="47" t="s">
        <v>97</v>
      </c>
      <c r="H7968" s="47" t="s">
        <v>2232</v>
      </c>
      <c r="I7968" s="47" t="n">
        <v>4</v>
      </c>
    </row>
    <row r="7969" customFormat="false" ht="15" hidden="false" customHeight="false" outlineLevel="0" collapsed="false">
      <c r="A7969" s="47" t="s">
        <v>10210</v>
      </c>
      <c r="B7969" s="47" t="s">
        <v>1862</v>
      </c>
      <c r="C7969" s="48" t="n">
        <v>46171</v>
      </c>
      <c r="D7969" s="47" t="s">
        <v>73</v>
      </c>
      <c r="E7969" s="47" t="s">
        <v>64</v>
      </c>
      <c r="F7969" s="47" t="s">
        <v>2278</v>
      </c>
      <c r="G7969" s="47" t="s">
        <v>97</v>
      </c>
      <c r="H7969" s="47" t="s">
        <v>2232</v>
      </c>
      <c r="I7969" s="47" t="n">
        <v>3</v>
      </c>
    </row>
    <row r="7970" customFormat="false" ht="15" hidden="false" customHeight="false" outlineLevel="0" collapsed="false">
      <c r="A7970" s="47" t="s">
        <v>10211</v>
      </c>
      <c r="B7970" s="47" t="s">
        <v>1863</v>
      </c>
      <c r="C7970" s="48" t="n">
        <v>46171</v>
      </c>
      <c r="D7970" s="47" t="s">
        <v>74</v>
      </c>
      <c r="E7970" s="47" t="s">
        <v>64</v>
      </c>
      <c r="F7970" s="47" t="s">
        <v>2280</v>
      </c>
      <c r="G7970" s="47" t="s">
        <v>93</v>
      </c>
      <c r="H7970" s="47" t="s">
        <v>2253</v>
      </c>
      <c r="I7970" s="47" t="n">
        <v>53</v>
      </c>
    </row>
    <row r="7971" customFormat="false" ht="15" hidden="false" customHeight="false" outlineLevel="0" collapsed="false">
      <c r="A7971" s="47" t="s">
        <v>10212</v>
      </c>
      <c r="B7971" s="47" t="s">
        <v>1863</v>
      </c>
      <c r="C7971" s="48" t="n">
        <v>46171</v>
      </c>
      <c r="D7971" s="47" t="s">
        <v>74</v>
      </c>
      <c r="E7971" s="47" t="s">
        <v>64</v>
      </c>
      <c r="F7971" s="47" t="s">
        <v>2280</v>
      </c>
      <c r="G7971" s="47" t="s">
        <v>97</v>
      </c>
      <c r="H7971" s="47" t="s">
        <v>2232</v>
      </c>
      <c r="I7971" s="47" t="n">
        <v>4</v>
      </c>
    </row>
    <row r="7972" customFormat="false" ht="15" hidden="false" customHeight="false" outlineLevel="0" collapsed="false">
      <c r="A7972" s="47" t="s">
        <v>10213</v>
      </c>
      <c r="B7972" s="47" t="s">
        <v>1863</v>
      </c>
      <c r="C7972" s="48" t="n">
        <v>46171</v>
      </c>
      <c r="D7972" s="47" t="s">
        <v>74</v>
      </c>
      <c r="E7972" s="47" t="s">
        <v>64</v>
      </c>
      <c r="F7972" s="47" t="s">
        <v>2280</v>
      </c>
      <c r="G7972" s="47" t="s">
        <v>97</v>
      </c>
      <c r="H7972" s="47" t="s">
        <v>2232</v>
      </c>
      <c r="I7972" s="47" t="n">
        <v>2</v>
      </c>
    </row>
    <row r="7973" customFormat="false" ht="15" hidden="false" customHeight="false" outlineLevel="0" collapsed="false">
      <c r="A7973" s="47" t="s">
        <v>10214</v>
      </c>
      <c r="B7973" s="47" t="s">
        <v>1863</v>
      </c>
      <c r="C7973" s="48" t="n">
        <v>46171</v>
      </c>
      <c r="D7973" s="47" t="s">
        <v>74</v>
      </c>
      <c r="E7973" s="47" t="s">
        <v>64</v>
      </c>
      <c r="F7973" s="47" t="s">
        <v>2280</v>
      </c>
      <c r="G7973" s="47" t="s">
        <v>97</v>
      </c>
      <c r="H7973" s="47" t="s">
        <v>2232</v>
      </c>
      <c r="I7973" s="47" t="n">
        <v>3</v>
      </c>
    </row>
    <row r="7974" customFormat="false" ht="15" hidden="false" customHeight="false" outlineLevel="0" collapsed="false">
      <c r="A7974" s="47" t="s">
        <v>10215</v>
      </c>
      <c r="B7974" s="47" t="s">
        <v>1863</v>
      </c>
      <c r="C7974" s="48" t="n">
        <v>46171</v>
      </c>
      <c r="D7974" s="47" t="s">
        <v>74</v>
      </c>
      <c r="E7974" s="47" t="s">
        <v>64</v>
      </c>
      <c r="F7974" s="47" t="s">
        <v>2280</v>
      </c>
      <c r="G7974" s="47" t="s">
        <v>97</v>
      </c>
      <c r="H7974" s="47" t="s">
        <v>2232</v>
      </c>
      <c r="I7974" s="47" t="n">
        <v>4</v>
      </c>
    </row>
    <row r="7975" customFormat="false" ht="15" hidden="false" customHeight="false" outlineLevel="0" collapsed="false">
      <c r="A7975" s="47" t="s">
        <v>10216</v>
      </c>
      <c r="B7975" s="47" t="s">
        <v>1864</v>
      </c>
      <c r="C7975" s="48" t="n">
        <v>46171</v>
      </c>
      <c r="D7975" s="47" t="s">
        <v>73</v>
      </c>
      <c r="E7975" s="47" t="s">
        <v>65</v>
      </c>
      <c r="F7975" s="47" t="s">
        <v>2284</v>
      </c>
      <c r="G7975" s="47" t="s">
        <v>95</v>
      </c>
      <c r="H7975" s="47" t="s">
        <v>2245</v>
      </c>
      <c r="I7975" s="47" t="n">
        <v>31</v>
      </c>
    </row>
    <row r="7976" customFormat="false" ht="15" hidden="false" customHeight="false" outlineLevel="0" collapsed="false">
      <c r="A7976" s="47" t="s">
        <v>10217</v>
      </c>
      <c r="B7976" s="47" t="s">
        <v>1864</v>
      </c>
      <c r="C7976" s="48" t="n">
        <v>46171</v>
      </c>
      <c r="D7976" s="47" t="s">
        <v>73</v>
      </c>
      <c r="E7976" s="47" t="s">
        <v>65</v>
      </c>
      <c r="F7976" s="47" t="s">
        <v>2284</v>
      </c>
      <c r="G7976" s="47" t="s">
        <v>95</v>
      </c>
      <c r="H7976" s="47" t="s">
        <v>2245</v>
      </c>
      <c r="I7976" s="47" t="n">
        <v>45</v>
      </c>
    </row>
    <row r="7977" customFormat="false" ht="15" hidden="false" customHeight="false" outlineLevel="0" collapsed="false">
      <c r="A7977" s="47" t="s">
        <v>10218</v>
      </c>
      <c r="B7977" s="47" t="s">
        <v>1864</v>
      </c>
      <c r="C7977" s="48" t="n">
        <v>46171</v>
      </c>
      <c r="D7977" s="47" t="s">
        <v>73</v>
      </c>
      <c r="E7977" s="47" t="s">
        <v>65</v>
      </c>
      <c r="F7977" s="47" t="s">
        <v>2284</v>
      </c>
      <c r="G7977" s="47" t="s">
        <v>95</v>
      </c>
      <c r="H7977" s="47" t="s">
        <v>2245</v>
      </c>
      <c r="I7977" s="47" t="n">
        <v>46</v>
      </c>
    </row>
    <row r="7978" customFormat="false" ht="15" hidden="false" customHeight="false" outlineLevel="0" collapsed="false">
      <c r="A7978" s="47" t="s">
        <v>10219</v>
      </c>
      <c r="B7978" s="47" t="s">
        <v>1864</v>
      </c>
      <c r="C7978" s="48" t="n">
        <v>46171</v>
      </c>
      <c r="D7978" s="47" t="s">
        <v>73</v>
      </c>
      <c r="E7978" s="47" t="s">
        <v>65</v>
      </c>
      <c r="F7978" s="47" t="s">
        <v>2289</v>
      </c>
      <c r="G7978" s="47" t="s">
        <v>96</v>
      </c>
      <c r="H7978" s="47" t="s">
        <v>2270</v>
      </c>
      <c r="I7978" s="47" t="n">
        <v>23</v>
      </c>
    </row>
    <row r="7979" customFormat="false" ht="15" hidden="false" customHeight="false" outlineLevel="0" collapsed="false">
      <c r="A7979" s="47" t="s">
        <v>10220</v>
      </c>
      <c r="B7979" s="47" t="s">
        <v>1864</v>
      </c>
      <c r="C7979" s="48" t="n">
        <v>46171</v>
      </c>
      <c r="D7979" s="47" t="s">
        <v>73</v>
      </c>
      <c r="E7979" s="47" t="s">
        <v>65</v>
      </c>
      <c r="F7979" s="47" t="s">
        <v>2289</v>
      </c>
      <c r="G7979" s="47" t="s">
        <v>97</v>
      </c>
      <c r="H7979" s="47" t="s">
        <v>2232</v>
      </c>
      <c r="I7979" s="47" t="n">
        <v>6</v>
      </c>
    </row>
    <row r="7980" customFormat="false" ht="15" hidden="false" customHeight="false" outlineLevel="0" collapsed="false">
      <c r="A7980" s="47" t="s">
        <v>10221</v>
      </c>
      <c r="B7980" s="47" t="s">
        <v>1864</v>
      </c>
      <c r="C7980" s="48" t="n">
        <v>46171</v>
      </c>
      <c r="D7980" s="47" t="s">
        <v>73</v>
      </c>
      <c r="E7980" s="47" t="s">
        <v>65</v>
      </c>
      <c r="F7980" s="47" t="s">
        <v>2284</v>
      </c>
      <c r="G7980" s="47" t="s">
        <v>97</v>
      </c>
      <c r="H7980" s="47" t="s">
        <v>2232</v>
      </c>
      <c r="I7980" s="47" t="n">
        <v>5</v>
      </c>
    </row>
    <row r="7981" customFormat="false" ht="15" hidden="false" customHeight="false" outlineLevel="0" collapsed="false">
      <c r="A7981" s="47" t="s">
        <v>10222</v>
      </c>
      <c r="B7981" s="47" t="s">
        <v>1864</v>
      </c>
      <c r="C7981" s="48" t="n">
        <v>46171</v>
      </c>
      <c r="D7981" s="47" t="s">
        <v>73</v>
      </c>
      <c r="E7981" s="47" t="s">
        <v>65</v>
      </c>
      <c r="F7981" s="47" t="s">
        <v>2284</v>
      </c>
      <c r="G7981" s="47" t="s">
        <v>97</v>
      </c>
      <c r="H7981" s="47" t="s">
        <v>2232</v>
      </c>
      <c r="I7981" s="47" t="n">
        <v>4</v>
      </c>
    </row>
    <row r="7982" customFormat="false" ht="15" hidden="false" customHeight="false" outlineLevel="0" collapsed="false">
      <c r="A7982" s="47" t="s">
        <v>10223</v>
      </c>
      <c r="B7982" s="47" t="s">
        <v>1864</v>
      </c>
      <c r="C7982" s="48" t="n">
        <v>46171</v>
      </c>
      <c r="D7982" s="47" t="s">
        <v>73</v>
      </c>
      <c r="E7982" s="47" t="s">
        <v>65</v>
      </c>
      <c r="F7982" s="47" t="s">
        <v>2289</v>
      </c>
      <c r="G7982" s="47" t="s">
        <v>97</v>
      </c>
      <c r="H7982" s="47" t="s">
        <v>2232</v>
      </c>
      <c r="I7982" s="47" t="n">
        <v>5</v>
      </c>
    </row>
    <row r="7983" customFormat="false" ht="15" hidden="false" customHeight="false" outlineLevel="0" collapsed="false">
      <c r="A7983" s="47" t="s">
        <v>10224</v>
      </c>
      <c r="B7983" s="47" t="s">
        <v>1865</v>
      </c>
      <c r="C7983" s="48" t="n">
        <v>46171</v>
      </c>
      <c r="D7983" s="47" t="s">
        <v>74</v>
      </c>
      <c r="E7983" s="47" t="s">
        <v>65</v>
      </c>
      <c r="F7983" s="47" t="s">
        <v>2284</v>
      </c>
      <c r="G7983" s="47" t="s">
        <v>95</v>
      </c>
      <c r="H7983" s="47" t="s">
        <v>2245</v>
      </c>
      <c r="I7983" s="47" t="n">
        <v>22</v>
      </c>
    </row>
    <row r="7984" customFormat="false" ht="15" hidden="false" customHeight="false" outlineLevel="0" collapsed="false">
      <c r="A7984" s="47" t="s">
        <v>10225</v>
      </c>
      <c r="B7984" s="47" t="s">
        <v>1865</v>
      </c>
      <c r="C7984" s="48" t="n">
        <v>46171</v>
      </c>
      <c r="D7984" s="47" t="s">
        <v>74</v>
      </c>
      <c r="E7984" s="47" t="s">
        <v>65</v>
      </c>
      <c r="F7984" s="47" t="s">
        <v>2284</v>
      </c>
      <c r="G7984" s="47" t="s">
        <v>95</v>
      </c>
      <c r="H7984" s="47" t="s">
        <v>2245</v>
      </c>
      <c r="I7984" s="47" t="n">
        <v>55</v>
      </c>
    </row>
    <row r="7985" customFormat="false" ht="15" hidden="false" customHeight="false" outlineLevel="0" collapsed="false">
      <c r="A7985" s="47" t="s">
        <v>10226</v>
      </c>
      <c r="B7985" s="47" t="s">
        <v>1865</v>
      </c>
      <c r="C7985" s="48" t="n">
        <v>46171</v>
      </c>
      <c r="D7985" s="47" t="s">
        <v>74</v>
      </c>
      <c r="E7985" s="47" t="s">
        <v>65</v>
      </c>
      <c r="F7985" s="47" t="s">
        <v>2289</v>
      </c>
      <c r="G7985" s="47" t="s">
        <v>96</v>
      </c>
      <c r="H7985" s="47" t="s">
        <v>2270</v>
      </c>
      <c r="I7985" s="47" t="n">
        <v>13</v>
      </c>
    </row>
    <row r="7986" customFormat="false" ht="15" hidden="false" customHeight="false" outlineLevel="0" collapsed="false">
      <c r="A7986" s="47" t="s">
        <v>10227</v>
      </c>
      <c r="B7986" s="47" t="s">
        <v>1865</v>
      </c>
      <c r="C7986" s="48" t="n">
        <v>46171</v>
      </c>
      <c r="D7986" s="47" t="s">
        <v>74</v>
      </c>
      <c r="E7986" s="47" t="s">
        <v>65</v>
      </c>
      <c r="F7986" s="47" t="s">
        <v>2284</v>
      </c>
      <c r="G7986" s="47" t="s">
        <v>97</v>
      </c>
      <c r="H7986" s="47" t="s">
        <v>2232</v>
      </c>
      <c r="I7986" s="47" t="n">
        <v>6</v>
      </c>
    </row>
    <row r="7987" customFormat="false" ht="15" hidden="false" customHeight="false" outlineLevel="0" collapsed="false">
      <c r="A7987" s="47" t="s">
        <v>10228</v>
      </c>
      <c r="B7987" s="47" t="s">
        <v>1865</v>
      </c>
      <c r="C7987" s="48" t="n">
        <v>46171</v>
      </c>
      <c r="D7987" s="47" t="s">
        <v>74</v>
      </c>
      <c r="E7987" s="47" t="s">
        <v>65</v>
      </c>
      <c r="F7987" s="47" t="s">
        <v>2284</v>
      </c>
      <c r="G7987" s="47" t="s">
        <v>97</v>
      </c>
      <c r="H7987" s="47" t="s">
        <v>2232</v>
      </c>
      <c r="I7987" s="47" t="n">
        <v>2</v>
      </c>
    </row>
    <row r="7988" customFormat="false" ht="15" hidden="false" customHeight="false" outlineLevel="0" collapsed="false">
      <c r="A7988" s="47" t="s">
        <v>10229</v>
      </c>
      <c r="B7988" s="47" t="s">
        <v>1865</v>
      </c>
      <c r="C7988" s="48" t="n">
        <v>46171</v>
      </c>
      <c r="D7988" s="47" t="s">
        <v>74</v>
      </c>
      <c r="E7988" s="47" t="s">
        <v>65</v>
      </c>
      <c r="F7988" s="47" t="s">
        <v>2284</v>
      </c>
      <c r="G7988" s="47" t="s">
        <v>97</v>
      </c>
      <c r="H7988" s="47" t="s">
        <v>2232</v>
      </c>
      <c r="I7988" s="47" t="n">
        <v>5</v>
      </c>
    </row>
    <row r="7989" customFormat="false" ht="15" hidden="false" customHeight="false" outlineLevel="0" collapsed="false">
      <c r="A7989" s="47" t="s">
        <v>10230</v>
      </c>
      <c r="B7989" s="47" t="s">
        <v>1865</v>
      </c>
      <c r="C7989" s="48" t="n">
        <v>46171</v>
      </c>
      <c r="D7989" s="47" t="s">
        <v>74</v>
      </c>
      <c r="E7989" s="47" t="s">
        <v>65</v>
      </c>
      <c r="F7989" s="47" t="s">
        <v>2289</v>
      </c>
      <c r="G7989" s="47" t="s">
        <v>97</v>
      </c>
      <c r="H7989" s="47" t="s">
        <v>2232</v>
      </c>
      <c r="I7989" s="47" t="n">
        <v>2</v>
      </c>
    </row>
    <row r="7990" customFormat="false" ht="15" hidden="false" customHeight="false" outlineLevel="0" collapsed="false">
      <c r="A7990" s="47" t="s">
        <v>10231</v>
      </c>
      <c r="B7990" s="47" t="s">
        <v>1865</v>
      </c>
      <c r="C7990" s="48" t="n">
        <v>46171</v>
      </c>
      <c r="D7990" s="47" t="s">
        <v>74</v>
      </c>
      <c r="E7990" s="47" t="s">
        <v>65</v>
      </c>
      <c r="F7990" s="47" t="s">
        <v>2289</v>
      </c>
      <c r="G7990" s="47" t="s">
        <v>97</v>
      </c>
      <c r="H7990" s="47" t="s">
        <v>2232</v>
      </c>
      <c r="I7990" s="47" t="n">
        <v>3</v>
      </c>
    </row>
    <row r="7991" customFormat="false" ht="15" hidden="false" customHeight="false" outlineLevel="0" collapsed="false">
      <c r="A7991" s="47" t="s">
        <v>10232</v>
      </c>
      <c r="B7991" s="47" t="s">
        <v>1865</v>
      </c>
      <c r="C7991" s="48" t="n">
        <v>46171</v>
      </c>
      <c r="D7991" s="47" t="s">
        <v>74</v>
      </c>
      <c r="E7991" s="47" t="s">
        <v>65</v>
      </c>
      <c r="F7991" s="47" t="s">
        <v>2289</v>
      </c>
      <c r="G7991" s="47" t="s">
        <v>97</v>
      </c>
      <c r="H7991" s="47" t="s">
        <v>2232</v>
      </c>
      <c r="I7991" s="47" t="n">
        <v>4</v>
      </c>
    </row>
    <row r="7992" customFormat="false" ht="15" hidden="false" customHeight="false" outlineLevel="0" collapsed="false">
      <c r="A7992" s="47" t="s">
        <v>10233</v>
      </c>
      <c r="B7992" s="47" t="s">
        <v>1865</v>
      </c>
      <c r="C7992" s="48" t="n">
        <v>46171</v>
      </c>
      <c r="D7992" s="47" t="s">
        <v>74</v>
      </c>
      <c r="E7992" s="47" t="s">
        <v>65</v>
      </c>
      <c r="F7992" s="47" t="s">
        <v>2284</v>
      </c>
      <c r="G7992" s="47" t="s">
        <v>97</v>
      </c>
      <c r="H7992" s="47" t="s">
        <v>2232</v>
      </c>
      <c r="I7992" s="47" t="n">
        <v>5</v>
      </c>
    </row>
    <row r="7993" customFormat="false" ht="15" hidden="false" customHeight="false" outlineLevel="0" collapsed="false">
      <c r="A7993" s="47" t="s">
        <v>10234</v>
      </c>
      <c r="B7993" s="47" t="s">
        <v>1865</v>
      </c>
      <c r="C7993" s="48" t="n">
        <v>46171</v>
      </c>
      <c r="D7993" s="47" t="s">
        <v>74</v>
      </c>
      <c r="E7993" s="47" t="s">
        <v>65</v>
      </c>
      <c r="F7993" s="47" t="s">
        <v>2284</v>
      </c>
      <c r="G7993" s="47" t="s">
        <v>97</v>
      </c>
      <c r="H7993" s="47" t="s">
        <v>2232</v>
      </c>
      <c r="I7993" s="47" t="n">
        <v>2</v>
      </c>
    </row>
    <row r="7994" customFormat="false" ht="15" hidden="false" customHeight="false" outlineLevel="0" collapsed="false">
      <c r="A7994" s="47" t="s">
        <v>10235</v>
      </c>
      <c r="B7994" s="47" t="s">
        <v>1865</v>
      </c>
      <c r="C7994" s="48" t="n">
        <v>46171</v>
      </c>
      <c r="D7994" s="47" t="s">
        <v>74</v>
      </c>
      <c r="E7994" s="47" t="s">
        <v>65</v>
      </c>
      <c r="F7994" s="47" t="s">
        <v>2289</v>
      </c>
      <c r="G7994" s="47" t="s">
        <v>97</v>
      </c>
      <c r="H7994" s="47" t="s">
        <v>2232</v>
      </c>
      <c r="I7994" s="47" t="n">
        <v>5</v>
      </c>
    </row>
    <row r="7995" customFormat="false" ht="15" hidden="false" customHeight="false" outlineLevel="0" collapsed="false">
      <c r="A7995" s="47" t="s">
        <v>10236</v>
      </c>
      <c r="B7995" s="47" t="s">
        <v>1865</v>
      </c>
      <c r="C7995" s="48" t="n">
        <v>46171</v>
      </c>
      <c r="D7995" s="47" t="s">
        <v>74</v>
      </c>
      <c r="E7995" s="47" t="s">
        <v>65</v>
      </c>
      <c r="F7995" s="47" t="s">
        <v>2284</v>
      </c>
      <c r="G7995" s="47" t="s">
        <v>97</v>
      </c>
      <c r="H7995" s="47" t="s">
        <v>2232</v>
      </c>
      <c r="I7995" s="47" t="n">
        <v>3</v>
      </c>
    </row>
    <row r="7996" customFormat="false" ht="15" hidden="false" customHeight="false" outlineLevel="0" collapsed="false">
      <c r="A7996" s="47" t="s">
        <v>10237</v>
      </c>
      <c r="B7996" s="47" t="s">
        <v>1865</v>
      </c>
      <c r="C7996" s="48" t="n">
        <v>46171</v>
      </c>
      <c r="D7996" s="47" t="s">
        <v>74</v>
      </c>
      <c r="E7996" s="47" t="s">
        <v>65</v>
      </c>
      <c r="F7996" s="47" t="s">
        <v>2284</v>
      </c>
      <c r="G7996" s="47" t="s">
        <v>97</v>
      </c>
      <c r="H7996" s="47" t="s">
        <v>2232</v>
      </c>
      <c r="I7996" s="47" t="n">
        <v>3</v>
      </c>
    </row>
    <row r="7997" customFormat="false" ht="15" hidden="false" customHeight="false" outlineLevel="0" collapsed="false">
      <c r="A7997" s="47" t="s">
        <v>10238</v>
      </c>
      <c r="B7997" s="47" t="s">
        <v>1866</v>
      </c>
      <c r="C7997" s="48" t="n">
        <v>46171</v>
      </c>
      <c r="D7997" s="47" t="s">
        <v>75</v>
      </c>
      <c r="E7997" s="47" t="s">
        <v>65</v>
      </c>
      <c r="F7997" s="47" t="s">
        <v>2284</v>
      </c>
      <c r="G7997" s="47" t="s">
        <v>93</v>
      </c>
      <c r="H7997" s="47" t="s">
        <v>2253</v>
      </c>
      <c r="I7997" s="47" t="n">
        <v>23</v>
      </c>
    </row>
    <row r="7998" customFormat="false" ht="15" hidden="false" customHeight="false" outlineLevel="0" collapsed="false">
      <c r="A7998" s="47" t="s">
        <v>10239</v>
      </c>
      <c r="B7998" s="47" t="s">
        <v>1866</v>
      </c>
      <c r="C7998" s="48" t="n">
        <v>46171</v>
      </c>
      <c r="D7998" s="47" t="s">
        <v>75</v>
      </c>
      <c r="E7998" s="47" t="s">
        <v>65</v>
      </c>
      <c r="F7998" s="47" t="s">
        <v>2284</v>
      </c>
      <c r="G7998" s="47" t="s">
        <v>94</v>
      </c>
      <c r="H7998" s="47" t="s">
        <v>2229</v>
      </c>
      <c r="I7998" s="47" t="n">
        <v>59</v>
      </c>
    </row>
    <row r="7999" customFormat="false" ht="15" hidden="false" customHeight="false" outlineLevel="0" collapsed="false">
      <c r="A7999" s="47" t="s">
        <v>10240</v>
      </c>
      <c r="B7999" s="47" t="s">
        <v>1866</v>
      </c>
      <c r="C7999" s="48" t="n">
        <v>46171</v>
      </c>
      <c r="D7999" s="47" t="s">
        <v>75</v>
      </c>
      <c r="E7999" s="47" t="s">
        <v>65</v>
      </c>
      <c r="F7999" s="47" t="s">
        <v>2284</v>
      </c>
      <c r="G7999" s="47" t="s">
        <v>95</v>
      </c>
      <c r="H7999" s="47" t="s">
        <v>2245</v>
      </c>
      <c r="I7999" s="47" t="n">
        <v>22</v>
      </c>
    </row>
    <row r="8000" customFormat="false" ht="15" hidden="false" customHeight="false" outlineLevel="0" collapsed="false">
      <c r="A8000" s="47" t="s">
        <v>10241</v>
      </c>
      <c r="B8000" s="47" t="s">
        <v>1866</v>
      </c>
      <c r="C8000" s="48" t="n">
        <v>46171</v>
      </c>
      <c r="D8000" s="47" t="s">
        <v>75</v>
      </c>
      <c r="E8000" s="47" t="s">
        <v>65</v>
      </c>
      <c r="F8000" s="47" t="s">
        <v>2289</v>
      </c>
      <c r="G8000" s="47" t="s">
        <v>97</v>
      </c>
      <c r="H8000" s="47" t="s">
        <v>2232</v>
      </c>
      <c r="I8000" s="47" t="n">
        <v>4</v>
      </c>
    </row>
    <row r="8001" customFormat="false" ht="15" hidden="false" customHeight="false" outlineLevel="0" collapsed="false">
      <c r="A8001" s="47" t="s">
        <v>10242</v>
      </c>
      <c r="B8001" s="47" t="s">
        <v>1866</v>
      </c>
      <c r="C8001" s="48" t="n">
        <v>46171</v>
      </c>
      <c r="D8001" s="47" t="s">
        <v>75</v>
      </c>
      <c r="E8001" s="47" t="s">
        <v>65</v>
      </c>
      <c r="F8001" s="47" t="s">
        <v>2284</v>
      </c>
      <c r="G8001" s="47" t="s">
        <v>97</v>
      </c>
      <c r="H8001" s="47" t="s">
        <v>2232</v>
      </c>
      <c r="I8001" s="47" t="n">
        <v>2</v>
      </c>
    </row>
    <row r="8002" customFormat="false" ht="15" hidden="false" customHeight="false" outlineLevel="0" collapsed="false">
      <c r="A8002" s="47" t="s">
        <v>10243</v>
      </c>
      <c r="B8002" s="47" t="s">
        <v>1866</v>
      </c>
      <c r="C8002" s="48" t="n">
        <v>46171</v>
      </c>
      <c r="D8002" s="47" t="s">
        <v>75</v>
      </c>
      <c r="E8002" s="47" t="s">
        <v>65</v>
      </c>
      <c r="F8002" s="47" t="s">
        <v>2289</v>
      </c>
      <c r="G8002" s="47" t="s">
        <v>97</v>
      </c>
      <c r="H8002" s="47" t="s">
        <v>2232</v>
      </c>
      <c r="I8002" s="47" t="n">
        <v>4</v>
      </c>
    </row>
    <row r="8003" customFormat="false" ht="15" hidden="false" customHeight="false" outlineLevel="0" collapsed="false">
      <c r="A8003" s="47" t="s">
        <v>10244</v>
      </c>
      <c r="B8003" s="47" t="s">
        <v>1866</v>
      </c>
      <c r="C8003" s="48" t="n">
        <v>46171</v>
      </c>
      <c r="D8003" s="47" t="s">
        <v>75</v>
      </c>
      <c r="E8003" s="47" t="s">
        <v>65</v>
      </c>
      <c r="F8003" s="47" t="s">
        <v>2289</v>
      </c>
      <c r="G8003" s="47" t="s">
        <v>97</v>
      </c>
      <c r="H8003" s="47" t="s">
        <v>2232</v>
      </c>
      <c r="I8003" s="47" t="n">
        <v>5</v>
      </c>
    </row>
    <row r="8004" customFormat="false" ht="15" hidden="false" customHeight="false" outlineLevel="0" collapsed="false">
      <c r="A8004" s="47" t="s">
        <v>10245</v>
      </c>
      <c r="B8004" s="47" t="s">
        <v>1868</v>
      </c>
      <c r="C8004" s="48" t="n">
        <v>46172</v>
      </c>
      <c r="D8004" s="47" t="s">
        <v>73</v>
      </c>
      <c r="E8004" s="47" t="s">
        <v>62</v>
      </c>
      <c r="F8004" s="47" t="s">
        <v>2231</v>
      </c>
      <c r="G8004" s="47" t="s">
        <v>97</v>
      </c>
      <c r="H8004" s="47" t="s">
        <v>2232</v>
      </c>
      <c r="I8004" s="47" t="n">
        <v>2</v>
      </c>
    </row>
    <row r="8005" customFormat="false" ht="15" hidden="false" customHeight="false" outlineLevel="0" collapsed="false">
      <c r="A8005" s="47" t="s">
        <v>10246</v>
      </c>
      <c r="B8005" s="47" t="s">
        <v>1868</v>
      </c>
      <c r="C8005" s="48" t="n">
        <v>46172</v>
      </c>
      <c r="D8005" s="47" t="s">
        <v>73</v>
      </c>
      <c r="E8005" s="47" t="s">
        <v>62</v>
      </c>
      <c r="F8005" s="47" t="s">
        <v>2231</v>
      </c>
      <c r="G8005" s="47" t="s">
        <v>97</v>
      </c>
      <c r="H8005" s="47" t="s">
        <v>2232</v>
      </c>
      <c r="I8005" s="47" t="n">
        <v>2</v>
      </c>
    </row>
    <row r="8006" customFormat="false" ht="15" hidden="false" customHeight="false" outlineLevel="0" collapsed="false">
      <c r="A8006" s="47" t="s">
        <v>10247</v>
      </c>
      <c r="B8006" s="47" t="s">
        <v>1868</v>
      </c>
      <c r="C8006" s="48" t="n">
        <v>46172</v>
      </c>
      <c r="D8006" s="47" t="s">
        <v>73</v>
      </c>
      <c r="E8006" s="47" t="s">
        <v>62</v>
      </c>
      <c r="F8006" s="47" t="s">
        <v>2228</v>
      </c>
      <c r="G8006" s="47" t="s">
        <v>97</v>
      </c>
      <c r="H8006" s="47" t="s">
        <v>2232</v>
      </c>
      <c r="I8006" s="47" t="n">
        <v>3</v>
      </c>
    </row>
    <row r="8007" customFormat="false" ht="15" hidden="false" customHeight="false" outlineLevel="0" collapsed="false">
      <c r="A8007" s="47" t="s">
        <v>10248</v>
      </c>
      <c r="B8007" s="47" t="s">
        <v>1869</v>
      </c>
      <c r="C8007" s="48" t="n">
        <v>46172</v>
      </c>
      <c r="D8007" s="47" t="s">
        <v>74</v>
      </c>
      <c r="E8007" s="47" t="s">
        <v>62</v>
      </c>
      <c r="F8007" s="47" t="s">
        <v>2228</v>
      </c>
      <c r="G8007" s="47" t="s">
        <v>93</v>
      </c>
      <c r="H8007" s="47" t="s">
        <v>2253</v>
      </c>
      <c r="I8007" s="47" t="n">
        <v>53</v>
      </c>
    </row>
    <row r="8008" customFormat="false" ht="15" hidden="false" customHeight="false" outlineLevel="0" collapsed="false">
      <c r="A8008" s="47" t="s">
        <v>10249</v>
      </c>
      <c r="B8008" s="47" t="s">
        <v>1869</v>
      </c>
      <c r="C8008" s="48" t="n">
        <v>46172</v>
      </c>
      <c r="D8008" s="47" t="s">
        <v>74</v>
      </c>
      <c r="E8008" s="47" t="s">
        <v>62</v>
      </c>
      <c r="F8008" s="47" t="s">
        <v>2228</v>
      </c>
      <c r="G8008" s="47" t="s">
        <v>97</v>
      </c>
      <c r="H8008" s="47" t="s">
        <v>2232</v>
      </c>
      <c r="I8008" s="47" t="n">
        <v>4</v>
      </c>
    </row>
    <row r="8009" customFormat="false" ht="15" hidden="false" customHeight="false" outlineLevel="0" collapsed="false">
      <c r="A8009" s="47" t="s">
        <v>10250</v>
      </c>
      <c r="B8009" s="47" t="s">
        <v>1869</v>
      </c>
      <c r="C8009" s="48" t="n">
        <v>46172</v>
      </c>
      <c r="D8009" s="47" t="s">
        <v>74</v>
      </c>
      <c r="E8009" s="47" t="s">
        <v>62</v>
      </c>
      <c r="F8009" s="47" t="s">
        <v>2231</v>
      </c>
      <c r="G8009" s="47" t="s">
        <v>97</v>
      </c>
      <c r="H8009" s="47" t="s">
        <v>2232</v>
      </c>
      <c r="I8009" s="47" t="n">
        <v>2</v>
      </c>
    </row>
    <row r="8010" customFormat="false" ht="15" hidden="false" customHeight="false" outlineLevel="0" collapsed="false">
      <c r="A8010" s="47" t="s">
        <v>10251</v>
      </c>
      <c r="B8010" s="47" t="s">
        <v>1869</v>
      </c>
      <c r="C8010" s="48" t="n">
        <v>46172</v>
      </c>
      <c r="D8010" s="47" t="s">
        <v>74</v>
      </c>
      <c r="E8010" s="47" t="s">
        <v>62</v>
      </c>
      <c r="F8010" s="47" t="s">
        <v>2231</v>
      </c>
      <c r="G8010" s="47" t="s">
        <v>97</v>
      </c>
      <c r="H8010" s="47" t="s">
        <v>2232</v>
      </c>
      <c r="I8010" s="47" t="n">
        <v>2</v>
      </c>
    </row>
    <row r="8011" customFormat="false" ht="15" hidden="false" customHeight="false" outlineLevel="0" collapsed="false">
      <c r="A8011" s="47" t="s">
        <v>10252</v>
      </c>
      <c r="B8011" s="47" t="s">
        <v>1869</v>
      </c>
      <c r="C8011" s="48" t="n">
        <v>46172</v>
      </c>
      <c r="D8011" s="47" t="s">
        <v>74</v>
      </c>
      <c r="E8011" s="47" t="s">
        <v>62</v>
      </c>
      <c r="F8011" s="47" t="s">
        <v>2317</v>
      </c>
      <c r="G8011" s="47" t="s">
        <v>97</v>
      </c>
      <c r="H8011" s="47" t="s">
        <v>2232</v>
      </c>
      <c r="I8011" s="47" t="n">
        <v>6</v>
      </c>
    </row>
    <row r="8012" customFormat="false" ht="15" hidden="false" customHeight="false" outlineLevel="0" collapsed="false">
      <c r="A8012" s="47" t="s">
        <v>10253</v>
      </c>
      <c r="B8012" s="47" t="s">
        <v>1870</v>
      </c>
      <c r="C8012" s="48" t="n">
        <v>46172</v>
      </c>
      <c r="D8012" s="47" t="s">
        <v>75</v>
      </c>
      <c r="E8012" s="47" t="s">
        <v>62</v>
      </c>
      <c r="F8012" s="47" t="s">
        <v>2228</v>
      </c>
      <c r="G8012" s="47" t="s">
        <v>95</v>
      </c>
      <c r="H8012" s="47" t="s">
        <v>2245</v>
      </c>
      <c r="I8012" s="47" t="n">
        <v>59</v>
      </c>
    </row>
    <row r="8013" customFormat="false" ht="15" hidden="false" customHeight="false" outlineLevel="0" collapsed="false">
      <c r="A8013" s="47" t="s">
        <v>10254</v>
      </c>
      <c r="B8013" s="47" t="s">
        <v>1870</v>
      </c>
      <c r="C8013" s="48" t="n">
        <v>46172</v>
      </c>
      <c r="D8013" s="47" t="s">
        <v>75</v>
      </c>
      <c r="E8013" s="47" t="s">
        <v>62</v>
      </c>
      <c r="F8013" s="47" t="s">
        <v>2228</v>
      </c>
      <c r="G8013" s="47" t="s">
        <v>97</v>
      </c>
      <c r="H8013" s="47" t="s">
        <v>2232</v>
      </c>
      <c r="I8013" s="47" t="n">
        <v>7</v>
      </c>
    </row>
    <row r="8014" customFormat="false" ht="15" hidden="false" customHeight="false" outlineLevel="0" collapsed="false">
      <c r="A8014" s="47" t="s">
        <v>10255</v>
      </c>
      <c r="B8014" s="47" t="s">
        <v>1870</v>
      </c>
      <c r="C8014" s="48" t="n">
        <v>46172</v>
      </c>
      <c r="D8014" s="47" t="s">
        <v>75</v>
      </c>
      <c r="E8014" s="47" t="s">
        <v>62</v>
      </c>
      <c r="F8014" s="47" t="s">
        <v>2228</v>
      </c>
      <c r="G8014" s="47" t="s">
        <v>97</v>
      </c>
      <c r="H8014" s="47" t="s">
        <v>2232</v>
      </c>
      <c r="I8014" s="47" t="n">
        <v>2</v>
      </c>
    </row>
    <row r="8015" customFormat="false" ht="15" hidden="false" customHeight="false" outlineLevel="0" collapsed="false">
      <c r="A8015" s="47" t="s">
        <v>10256</v>
      </c>
      <c r="B8015" s="47" t="s">
        <v>1871</v>
      </c>
      <c r="C8015" s="48" t="n">
        <v>46172</v>
      </c>
      <c r="D8015" s="47" t="s">
        <v>73</v>
      </c>
      <c r="E8015" s="47" t="s">
        <v>63</v>
      </c>
      <c r="F8015" s="47" t="s">
        <v>2252</v>
      </c>
      <c r="G8015" s="47" t="s">
        <v>93</v>
      </c>
      <c r="H8015" s="47" t="s">
        <v>2253</v>
      </c>
      <c r="I8015" s="47" t="n">
        <v>9</v>
      </c>
    </row>
    <row r="8016" customFormat="false" ht="15" hidden="false" customHeight="false" outlineLevel="0" collapsed="false">
      <c r="A8016" s="47" t="s">
        <v>10257</v>
      </c>
      <c r="B8016" s="47" t="s">
        <v>1872</v>
      </c>
      <c r="C8016" s="48" t="n">
        <v>46172</v>
      </c>
      <c r="D8016" s="47" t="s">
        <v>74</v>
      </c>
      <c r="E8016" s="47" t="s">
        <v>63</v>
      </c>
      <c r="F8016" s="47" t="s">
        <v>2252</v>
      </c>
      <c r="G8016" s="47" t="s">
        <v>93</v>
      </c>
      <c r="H8016" s="47" t="s">
        <v>2253</v>
      </c>
      <c r="I8016" s="47" t="n">
        <v>18</v>
      </c>
    </row>
    <row r="8017" customFormat="false" ht="15" hidden="false" customHeight="false" outlineLevel="0" collapsed="false">
      <c r="A8017" s="47" t="s">
        <v>10258</v>
      </c>
      <c r="B8017" s="47" t="s">
        <v>1872</v>
      </c>
      <c r="C8017" s="48" t="n">
        <v>46172</v>
      </c>
      <c r="D8017" s="47" t="s">
        <v>74</v>
      </c>
      <c r="E8017" s="47" t="s">
        <v>63</v>
      </c>
      <c r="F8017" s="47" t="s">
        <v>2255</v>
      </c>
      <c r="G8017" s="47" t="s">
        <v>95</v>
      </c>
      <c r="H8017" s="47" t="s">
        <v>2245</v>
      </c>
      <c r="I8017" s="47" t="n">
        <v>59</v>
      </c>
    </row>
    <row r="8018" customFormat="false" ht="15" hidden="false" customHeight="false" outlineLevel="0" collapsed="false">
      <c r="A8018" s="47" t="s">
        <v>10259</v>
      </c>
      <c r="B8018" s="47" t="s">
        <v>1872</v>
      </c>
      <c r="C8018" s="48" t="n">
        <v>46172</v>
      </c>
      <c r="D8018" s="47" t="s">
        <v>74</v>
      </c>
      <c r="E8018" s="47" t="s">
        <v>63</v>
      </c>
      <c r="F8018" s="47" t="s">
        <v>2255</v>
      </c>
      <c r="G8018" s="47" t="s">
        <v>97</v>
      </c>
      <c r="H8018" s="47" t="s">
        <v>2232</v>
      </c>
      <c r="I8018" s="47" t="n">
        <v>4</v>
      </c>
    </row>
    <row r="8019" customFormat="false" ht="15" hidden="false" customHeight="false" outlineLevel="0" collapsed="false">
      <c r="A8019" s="47" t="s">
        <v>10260</v>
      </c>
      <c r="B8019" s="47" t="s">
        <v>1872</v>
      </c>
      <c r="C8019" s="48" t="n">
        <v>46172</v>
      </c>
      <c r="D8019" s="47" t="s">
        <v>74</v>
      </c>
      <c r="E8019" s="47" t="s">
        <v>63</v>
      </c>
      <c r="F8019" s="47" t="s">
        <v>2255</v>
      </c>
      <c r="G8019" s="47" t="s">
        <v>97</v>
      </c>
      <c r="H8019" s="47" t="s">
        <v>2232</v>
      </c>
      <c r="I8019" s="47" t="n">
        <v>6</v>
      </c>
    </row>
    <row r="8020" customFormat="false" ht="15" hidden="false" customHeight="false" outlineLevel="0" collapsed="false">
      <c r="A8020" s="47" t="s">
        <v>10261</v>
      </c>
      <c r="B8020" s="47" t="s">
        <v>1873</v>
      </c>
      <c r="C8020" s="48" t="n">
        <v>46172</v>
      </c>
      <c r="D8020" s="47" t="s">
        <v>75</v>
      </c>
      <c r="E8020" s="47" t="s">
        <v>63</v>
      </c>
      <c r="F8020" s="47" t="s">
        <v>2252</v>
      </c>
      <c r="G8020" s="47" t="s">
        <v>93</v>
      </c>
      <c r="H8020" s="47" t="s">
        <v>2253</v>
      </c>
      <c r="I8020" s="47" t="n">
        <v>29</v>
      </c>
    </row>
    <row r="8021" customFormat="false" ht="15" hidden="false" customHeight="false" outlineLevel="0" collapsed="false">
      <c r="A8021" s="47" t="s">
        <v>10262</v>
      </c>
      <c r="B8021" s="47" t="s">
        <v>1873</v>
      </c>
      <c r="C8021" s="48" t="n">
        <v>46172</v>
      </c>
      <c r="D8021" s="47" t="s">
        <v>75</v>
      </c>
      <c r="E8021" s="47" t="s">
        <v>63</v>
      </c>
      <c r="F8021" s="47" t="s">
        <v>2252</v>
      </c>
      <c r="G8021" s="47" t="s">
        <v>97</v>
      </c>
      <c r="H8021" s="47" t="s">
        <v>2232</v>
      </c>
      <c r="I8021" s="47" t="n">
        <v>3</v>
      </c>
    </row>
    <row r="8022" customFormat="false" ht="15" hidden="false" customHeight="false" outlineLevel="0" collapsed="false">
      <c r="A8022" s="47" t="s">
        <v>10263</v>
      </c>
      <c r="B8022" s="47" t="s">
        <v>1873</v>
      </c>
      <c r="C8022" s="48" t="n">
        <v>46172</v>
      </c>
      <c r="D8022" s="47" t="s">
        <v>75</v>
      </c>
      <c r="E8022" s="47" t="s">
        <v>63</v>
      </c>
      <c r="F8022" s="47" t="s">
        <v>2255</v>
      </c>
      <c r="G8022" s="47" t="s">
        <v>97</v>
      </c>
      <c r="H8022" s="47" t="s">
        <v>2232</v>
      </c>
      <c r="I8022" s="47" t="n">
        <v>5</v>
      </c>
    </row>
    <row r="8023" customFormat="false" ht="15" hidden="false" customHeight="false" outlineLevel="0" collapsed="false">
      <c r="A8023" s="47" t="s">
        <v>10264</v>
      </c>
      <c r="B8023" s="47" t="s">
        <v>1873</v>
      </c>
      <c r="C8023" s="48" t="n">
        <v>46172</v>
      </c>
      <c r="D8023" s="47" t="s">
        <v>75</v>
      </c>
      <c r="E8023" s="47" t="s">
        <v>63</v>
      </c>
      <c r="F8023" s="47" t="s">
        <v>2252</v>
      </c>
      <c r="G8023" s="47" t="s">
        <v>97</v>
      </c>
      <c r="H8023" s="47" t="s">
        <v>2232</v>
      </c>
      <c r="I8023" s="47" t="n">
        <v>4</v>
      </c>
    </row>
    <row r="8024" customFormat="false" ht="15" hidden="false" customHeight="false" outlineLevel="0" collapsed="false">
      <c r="A8024" s="47" t="s">
        <v>10265</v>
      </c>
      <c r="B8024" s="47" t="s">
        <v>1873</v>
      </c>
      <c r="C8024" s="48" t="n">
        <v>46172</v>
      </c>
      <c r="D8024" s="47" t="s">
        <v>75</v>
      </c>
      <c r="E8024" s="47" t="s">
        <v>63</v>
      </c>
      <c r="F8024" s="47" t="s">
        <v>2260</v>
      </c>
      <c r="G8024" s="47" t="s">
        <v>97</v>
      </c>
      <c r="H8024" s="47" t="s">
        <v>2232</v>
      </c>
      <c r="I8024" s="47" t="n">
        <v>5</v>
      </c>
    </row>
    <row r="8025" customFormat="false" ht="15" hidden="false" customHeight="false" outlineLevel="0" collapsed="false">
      <c r="A8025" s="47" t="s">
        <v>10266</v>
      </c>
      <c r="B8025" s="47" t="s">
        <v>1873</v>
      </c>
      <c r="C8025" s="48" t="n">
        <v>46172</v>
      </c>
      <c r="D8025" s="47" t="s">
        <v>75</v>
      </c>
      <c r="E8025" s="47" t="s">
        <v>63</v>
      </c>
      <c r="F8025" s="47" t="s">
        <v>2255</v>
      </c>
      <c r="G8025" s="47" t="s">
        <v>97</v>
      </c>
      <c r="H8025" s="47" t="s">
        <v>2232</v>
      </c>
      <c r="I8025" s="47" t="n">
        <v>4</v>
      </c>
    </row>
    <row r="8026" customFormat="false" ht="15" hidden="false" customHeight="false" outlineLevel="0" collapsed="false">
      <c r="A8026" s="47" t="s">
        <v>10267</v>
      </c>
      <c r="B8026" s="47" t="s">
        <v>1873</v>
      </c>
      <c r="C8026" s="48" t="n">
        <v>46172</v>
      </c>
      <c r="D8026" s="47" t="s">
        <v>75</v>
      </c>
      <c r="E8026" s="47" t="s">
        <v>63</v>
      </c>
      <c r="F8026" s="47" t="s">
        <v>2255</v>
      </c>
      <c r="G8026" s="47" t="s">
        <v>97</v>
      </c>
      <c r="H8026" s="47" t="s">
        <v>2232</v>
      </c>
      <c r="I8026" s="47" t="n">
        <v>6</v>
      </c>
    </row>
    <row r="8027" customFormat="false" ht="15" hidden="false" customHeight="false" outlineLevel="0" collapsed="false">
      <c r="A8027" s="47" t="s">
        <v>10268</v>
      </c>
      <c r="B8027" s="47" t="s">
        <v>1873</v>
      </c>
      <c r="C8027" s="48" t="n">
        <v>46172</v>
      </c>
      <c r="D8027" s="47" t="s">
        <v>75</v>
      </c>
      <c r="E8027" s="47" t="s">
        <v>63</v>
      </c>
      <c r="F8027" s="47" t="s">
        <v>2255</v>
      </c>
      <c r="G8027" s="47" t="s">
        <v>97</v>
      </c>
      <c r="H8027" s="47" t="s">
        <v>2232</v>
      </c>
      <c r="I8027" s="47" t="n">
        <v>3</v>
      </c>
    </row>
    <row r="8028" customFormat="false" ht="15" hidden="false" customHeight="false" outlineLevel="0" collapsed="false">
      <c r="A8028" s="47" t="s">
        <v>10269</v>
      </c>
      <c r="B8028" s="47" t="s">
        <v>1873</v>
      </c>
      <c r="C8028" s="48" t="n">
        <v>46172</v>
      </c>
      <c r="D8028" s="47" t="s">
        <v>75</v>
      </c>
      <c r="E8028" s="47" t="s">
        <v>63</v>
      </c>
      <c r="F8028" s="47" t="s">
        <v>2252</v>
      </c>
      <c r="G8028" s="47" t="s">
        <v>97</v>
      </c>
      <c r="H8028" s="47" t="s">
        <v>2232</v>
      </c>
      <c r="I8028" s="47" t="n">
        <v>2</v>
      </c>
    </row>
    <row r="8029" customFormat="false" ht="15" hidden="false" customHeight="false" outlineLevel="0" collapsed="false">
      <c r="A8029" s="47" t="s">
        <v>10270</v>
      </c>
      <c r="B8029" s="47" t="s">
        <v>1873</v>
      </c>
      <c r="C8029" s="48" t="n">
        <v>46172</v>
      </c>
      <c r="D8029" s="47" t="s">
        <v>75</v>
      </c>
      <c r="E8029" s="47" t="s">
        <v>63</v>
      </c>
      <c r="F8029" s="47" t="s">
        <v>2255</v>
      </c>
      <c r="G8029" s="47" t="s">
        <v>97</v>
      </c>
      <c r="H8029" s="47" t="s">
        <v>2232</v>
      </c>
      <c r="I8029" s="47" t="n">
        <v>2</v>
      </c>
    </row>
    <row r="8030" customFormat="false" ht="15" hidden="false" customHeight="false" outlineLevel="0" collapsed="false">
      <c r="A8030" s="47" t="s">
        <v>10271</v>
      </c>
      <c r="B8030" s="47" t="s">
        <v>1873</v>
      </c>
      <c r="C8030" s="48" t="n">
        <v>46172</v>
      </c>
      <c r="D8030" s="47" t="s">
        <v>75</v>
      </c>
      <c r="E8030" s="47" t="s">
        <v>63</v>
      </c>
      <c r="F8030" s="47" t="s">
        <v>2252</v>
      </c>
      <c r="G8030" s="47" t="s">
        <v>97</v>
      </c>
      <c r="H8030" s="47" t="s">
        <v>2232</v>
      </c>
      <c r="I8030" s="47" t="n">
        <v>6</v>
      </c>
    </row>
    <row r="8031" customFormat="false" ht="15" hidden="false" customHeight="false" outlineLevel="0" collapsed="false">
      <c r="A8031" s="47" t="s">
        <v>10272</v>
      </c>
      <c r="B8031" s="47" t="s">
        <v>1873</v>
      </c>
      <c r="C8031" s="48" t="n">
        <v>46172</v>
      </c>
      <c r="D8031" s="47" t="s">
        <v>75</v>
      </c>
      <c r="E8031" s="47" t="s">
        <v>63</v>
      </c>
      <c r="F8031" s="47" t="s">
        <v>2252</v>
      </c>
      <c r="G8031" s="47" t="s">
        <v>97</v>
      </c>
      <c r="H8031" s="47" t="s">
        <v>2232</v>
      </c>
      <c r="I8031" s="47" t="n">
        <v>4</v>
      </c>
    </row>
    <row r="8032" customFormat="false" ht="15" hidden="false" customHeight="false" outlineLevel="0" collapsed="false">
      <c r="A8032" s="47" t="s">
        <v>10273</v>
      </c>
      <c r="B8032" s="47" t="s">
        <v>1874</v>
      </c>
      <c r="C8032" s="48" t="n">
        <v>46172</v>
      </c>
      <c r="D8032" s="47" t="s">
        <v>73</v>
      </c>
      <c r="E8032" s="47" t="s">
        <v>64</v>
      </c>
      <c r="F8032" s="47" t="s">
        <v>2278</v>
      </c>
      <c r="G8032" s="47" t="s">
        <v>94</v>
      </c>
      <c r="H8032" s="47" t="s">
        <v>2229</v>
      </c>
      <c r="I8032" s="47" t="n">
        <v>104</v>
      </c>
    </row>
    <row r="8033" customFormat="false" ht="15" hidden="false" customHeight="false" outlineLevel="0" collapsed="false">
      <c r="A8033" s="47" t="s">
        <v>10274</v>
      </c>
      <c r="B8033" s="47" t="s">
        <v>1874</v>
      </c>
      <c r="C8033" s="48" t="n">
        <v>46172</v>
      </c>
      <c r="D8033" s="47" t="s">
        <v>73</v>
      </c>
      <c r="E8033" s="47" t="s">
        <v>64</v>
      </c>
      <c r="F8033" s="47" t="s">
        <v>2278</v>
      </c>
      <c r="G8033" s="47" t="s">
        <v>95</v>
      </c>
      <c r="H8033" s="47" t="s">
        <v>2245</v>
      </c>
      <c r="I8033" s="47" t="n">
        <v>51</v>
      </c>
    </row>
    <row r="8034" customFormat="false" ht="15" hidden="false" customHeight="false" outlineLevel="0" collapsed="false">
      <c r="A8034" s="47" t="s">
        <v>10275</v>
      </c>
      <c r="B8034" s="47" t="s">
        <v>1874</v>
      </c>
      <c r="C8034" s="48" t="n">
        <v>46172</v>
      </c>
      <c r="D8034" s="47" t="s">
        <v>73</v>
      </c>
      <c r="E8034" s="47" t="s">
        <v>64</v>
      </c>
      <c r="F8034" s="47" t="s">
        <v>2278</v>
      </c>
      <c r="G8034" s="47" t="s">
        <v>97</v>
      </c>
      <c r="H8034" s="47" t="s">
        <v>2232</v>
      </c>
      <c r="I8034" s="47" t="n">
        <v>2</v>
      </c>
    </row>
    <row r="8035" customFormat="false" ht="15" hidden="false" customHeight="false" outlineLevel="0" collapsed="false">
      <c r="A8035" s="47" t="s">
        <v>10276</v>
      </c>
      <c r="B8035" s="47" t="s">
        <v>1874</v>
      </c>
      <c r="C8035" s="48" t="n">
        <v>46172</v>
      </c>
      <c r="D8035" s="47" t="s">
        <v>73</v>
      </c>
      <c r="E8035" s="47" t="s">
        <v>64</v>
      </c>
      <c r="F8035" s="47" t="s">
        <v>2278</v>
      </c>
      <c r="G8035" s="47" t="s">
        <v>97</v>
      </c>
      <c r="H8035" s="47" t="s">
        <v>2232</v>
      </c>
      <c r="I8035" s="47" t="n">
        <v>5</v>
      </c>
    </row>
    <row r="8036" customFormat="false" ht="15" hidden="false" customHeight="false" outlineLevel="0" collapsed="false">
      <c r="A8036" s="47" t="s">
        <v>10277</v>
      </c>
      <c r="B8036" s="47" t="s">
        <v>1876</v>
      </c>
      <c r="C8036" s="48" t="n">
        <v>46172</v>
      </c>
      <c r="D8036" s="47" t="s">
        <v>74</v>
      </c>
      <c r="E8036" s="47" t="s">
        <v>64</v>
      </c>
      <c r="F8036" s="47" t="s">
        <v>2278</v>
      </c>
      <c r="G8036" s="47" t="s">
        <v>97</v>
      </c>
      <c r="H8036" s="47" t="s">
        <v>2232</v>
      </c>
      <c r="I8036" s="47" t="n">
        <v>2</v>
      </c>
    </row>
    <row r="8037" customFormat="false" ht="15" hidden="false" customHeight="false" outlineLevel="0" collapsed="false">
      <c r="A8037" s="47" t="s">
        <v>10278</v>
      </c>
      <c r="B8037" s="47" t="s">
        <v>1876</v>
      </c>
      <c r="C8037" s="48" t="n">
        <v>46172</v>
      </c>
      <c r="D8037" s="47" t="s">
        <v>74</v>
      </c>
      <c r="E8037" s="47" t="s">
        <v>64</v>
      </c>
      <c r="F8037" s="47" t="s">
        <v>2278</v>
      </c>
      <c r="G8037" s="47" t="s">
        <v>97</v>
      </c>
      <c r="H8037" s="47" t="s">
        <v>2232</v>
      </c>
      <c r="I8037" s="47" t="n">
        <v>7</v>
      </c>
    </row>
    <row r="8038" customFormat="false" ht="15" hidden="false" customHeight="false" outlineLevel="0" collapsed="false">
      <c r="A8038" s="47" t="s">
        <v>10279</v>
      </c>
      <c r="B8038" s="47" t="s">
        <v>1877</v>
      </c>
      <c r="C8038" s="48" t="n">
        <v>46172</v>
      </c>
      <c r="D8038" s="47" t="s">
        <v>73</v>
      </c>
      <c r="E8038" s="47" t="s">
        <v>65</v>
      </c>
      <c r="F8038" s="47" t="s">
        <v>2284</v>
      </c>
      <c r="G8038" s="47" t="s">
        <v>95</v>
      </c>
      <c r="H8038" s="47" t="s">
        <v>2245</v>
      </c>
      <c r="I8038" s="47" t="n">
        <v>77</v>
      </c>
    </row>
    <row r="8039" customFormat="false" ht="15" hidden="false" customHeight="false" outlineLevel="0" collapsed="false">
      <c r="A8039" s="47" t="s">
        <v>10280</v>
      </c>
      <c r="B8039" s="47" t="s">
        <v>1877</v>
      </c>
      <c r="C8039" s="48" t="n">
        <v>46172</v>
      </c>
      <c r="D8039" s="47" t="s">
        <v>73</v>
      </c>
      <c r="E8039" s="47" t="s">
        <v>65</v>
      </c>
      <c r="F8039" s="47" t="s">
        <v>2284</v>
      </c>
      <c r="G8039" s="47" t="s">
        <v>97</v>
      </c>
      <c r="H8039" s="47" t="s">
        <v>2232</v>
      </c>
      <c r="I8039" s="47" t="n">
        <v>3</v>
      </c>
    </row>
    <row r="8040" customFormat="false" ht="15" hidden="false" customHeight="false" outlineLevel="0" collapsed="false">
      <c r="A8040" s="47" t="s">
        <v>10281</v>
      </c>
      <c r="B8040" s="47" t="s">
        <v>1877</v>
      </c>
      <c r="C8040" s="48" t="n">
        <v>46172</v>
      </c>
      <c r="D8040" s="47" t="s">
        <v>73</v>
      </c>
      <c r="E8040" s="47" t="s">
        <v>65</v>
      </c>
      <c r="F8040" s="47" t="s">
        <v>2289</v>
      </c>
      <c r="G8040" s="47" t="s">
        <v>97</v>
      </c>
      <c r="H8040" s="47" t="s">
        <v>2232</v>
      </c>
      <c r="I8040" s="47" t="n">
        <v>5</v>
      </c>
    </row>
    <row r="8041" customFormat="false" ht="15" hidden="false" customHeight="false" outlineLevel="0" collapsed="false">
      <c r="A8041" s="47" t="s">
        <v>10282</v>
      </c>
      <c r="B8041" s="47" t="s">
        <v>1877</v>
      </c>
      <c r="C8041" s="48" t="n">
        <v>46172</v>
      </c>
      <c r="D8041" s="47" t="s">
        <v>73</v>
      </c>
      <c r="E8041" s="47" t="s">
        <v>65</v>
      </c>
      <c r="F8041" s="47" t="s">
        <v>2284</v>
      </c>
      <c r="G8041" s="47" t="s">
        <v>97</v>
      </c>
      <c r="H8041" s="47" t="s">
        <v>2232</v>
      </c>
      <c r="I8041" s="47" t="n">
        <v>3</v>
      </c>
    </row>
    <row r="8042" customFormat="false" ht="15" hidden="false" customHeight="false" outlineLevel="0" collapsed="false">
      <c r="A8042" s="47" t="s">
        <v>10283</v>
      </c>
      <c r="B8042" s="47" t="s">
        <v>1877</v>
      </c>
      <c r="C8042" s="48" t="n">
        <v>46172</v>
      </c>
      <c r="D8042" s="47" t="s">
        <v>73</v>
      </c>
      <c r="E8042" s="47" t="s">
        <v>65</v>
      </c>
      <c r="F8042" s="47" t="s">
        <v>2284</v>
      </c>
      <c r="G8042" s="47" t="s">
        <v>97</v>
      </c>
      <c r="H8042" s="47" t="s">
        <v>2232</v>
      </c>
      <c r="I8042" s="47" t="n">
        <v>6</v>
      </c>
    </row>
    <row r="8043" customFormat="false" ht="15" hidden="false" customHeight="false" outlineLevel="0" collapsed="false">
      <c r="A8043" s="47" t="s">
        <v>10284</v>
      </c>
      <c r="B8043" s="47" t="s">
        <v>1877</v>
      </c>
      <c r="C8043" s="48" t="n">
        <v>46172</v>
      </c>
      <c r="D8043" s="47" t="s">
        <v>73</v>
      </c>
      <c r="E8043" s="47" t="s">
        <v>65</v>
      </c>
      <c r="F8043" s="47" t="s">
        <v>2284</v>
      </c>
      <c r="G8043" s="47" t="s">
        <v>97</v>
      </c>
      <c r="H8043" s="47" t="s">
        <v>2232</v>
      </c>
      <c r="I8043" s="47" t="n">
        <v>5</v>
      </c>
    </row>
    <row r="8044" customFormat="false" ht="15" hidden="false" customHeight="false" outlineLevel="0" collapsed="false">
      <c r="A8044" s="47" t="s">
        <v>10285</v>
      </c>
      <c r="B8044" s="47" t="s">
        <v>1877</v>
      </c>
      <c r="C8044" s="48" t="n">
        <v>46172</v>
      </c>
      <c r="D8044" s="47" t="s">
        <v>73</v>
      </c>
      <c r="E8044" s="47" t="s">
        <v>65</v>
      </c>
      <c r="F8044" s="47" t="s">
        <v>2289</v>
      </c>
      <c r="G8044" s="47" t="s">
        <v>97</v>
      </c>
      <c r="H8044" s="47" t="s">
        <v>2232</v>
      </c>
      <c r="I8044" s="47" t="n">
        <v>2</v>
      </c>
    </row>
    <row r="8045" customFormat="false" ht="15" hidden="false" customHeight="false" outlineLevel="0" collapsed="false">
      <c r="A8045" s="47" t="s">
        <v>10286</v>
      </c>
      <c r="B8045" s="47" t="s">
        <v>1878</v>
      </c>
      <c r="C8045" s="48" t="n">
        <v>46172</v>
      </c>
      <c r="D8045" s="47" t="s">
        <v>74</v>
      </c>
      <c r="E8045" s="47" t="s">
        <v>65</v>
      </c>
      <c r="F8045" s="47" t="s">
        <v>2284</v>
      </c>
      <c r="G8045" s="47" t="s">
        <v>93</v>
      </c>
      <c r="H8045" s="47" t="s">
        <v>2253</v>
      </c>
      <c r="I8045" s="47" t="n">
        <v>30</v>
      </c>
    </row>
    <row r="8046" customFormat="false" ht="15" hidden="false" customHeight="false" outlineLevel="0" collapsed="false">
      <c r="A8046" s="47" t="s">
        <v>10287</v>
      </c>
      <c r="B8046" s="47" t="s">
        <v>1878</v>
      </c>
      <c r="C8046" s="48" t="n">
        <v>46172</v>
      </c>
      <c r="D8046" s="47" t="s">
        <v>74</v>
      </c>
      <c r="E8046" s="47" t="s">
        <v>65</v>
      </c>
      <c r="F8046" s="47" t="s">
        <v>2284</v>
      </c>
      <c r="G8046" s="47" t="s">
        <v>95</v>
      </c>
      <c r="H8046" s="47" t="s">
        <v>2245</v>
      </c>
      <c r="I8046" s="47" t="n">
        <v>6</v>
      </c>
    </row>
    <row r="8047" customFormat="false" ht="15" hidden="false" customHeight="false" outlineLevel="0" collapsed="false">
      <c r="A8047" s="47" t="s">
        <v>10288</v>
      </c>
      <c r="B8047" s="47" t="s">
        <v>1878</v>
      </c>
      <c r="C8047" s="48" t="n">
        <v>46172</v>
      </c>
      <c r="D8047" s="47" t="s">
        <v>74</v>
      </c>
      <c r="E8047" s="47" t="s">
        <v>65</v>
      </c>
      <c r="F8047" s="47" t="s">
        <v>2284</v>
      </c>
      <c r="G8047" s="47" t="s">
        <v>97</v>
      </c>
      <c r="H8047" s="47" t="s">
        <v>2232</v>
      </c>
      <c r="I8047" s="47" t="n">
        <v>4</v>
      </c>
    </row>
    <row r="8048" customFormat="false" ht="15" hidden="false" customHeight="false" outlineLevel="0" collapsed="false">
      <c r="A8048" s="47" t="s">
        <v>10289</v>
      </c>
      <c r="B8048" s="47" t="s">
        <v>1878</v>
      </c>
      <c r="C8048" s="48" t="n">
        <v>46172</v>
      </c>
      <c r="D8048" s="47" t="s">
        <v>74</v>
      </c>
      <c r="E8048" s="47" t="s">
        <v>65</v>
      </c>
      <c r="F8048" s="47" t="s">
        <v>2289</v>
      </c>
      <c r="G8048" s="47" t="s">
        <v>97</v>
      </c>
      <c r="H8048" s="47" t="s">
        <v>2232</v>
      </c>
      <c r="I8048" s="47" t="n">
        <v>3</v>
      </c>
    </row>
    <row r="8049" customFormat="false" ht="15" hidden="false" customHeight="false" outlineLevel="0" collapsed="false">
      <c r="A8049" s="47" t="s">
        <v>10290</v>
      </c>
      <c r="B8049" s="47" t="s">
        <v>1878</v>
      </c>
      <c r="C8049" s="48" t="n">
        <v>46172</v>
      </c>
      <c r="D8049" s="47" t="s">
        <v>74</v>
      </c>
      <c r="E8049" s="47" t="s">
        <v>65</v>
      </c>
      <c r="F8049" s="47" t="s">
        <v>2284</v>
      </c>
      <c r="G8049" s="47" t="s">
        <v>97</v>
      </c>
      <c r="H8049" s="47" t="s">
        <v>2232</v>
      </c>
      <c r="I8049" s="47" t="n">
        <v>2</v>
      </c>
    </row>
    <row r="8050" customFormat="false" ht="15" hidden="false" customHeight="false" outlineLevel="0" collapsed="false">
      <c r="A8050" s="47" t="s">
        <v>10291</v>
      </c>
      <c r="B8050" s="47" t="s">
        <v>1878</v>
      </c>
      <c r="C8050" s="48" t="n">
        <v>46172</v>
      </c>
      <c r="D8050" s="47" t="s">
        <v>74</v>
      </c>
      <c r="E8050" s="47" t="s">
        <v>65</v>
      </c>
      <c r="F8050" s="47" t="s">
        <v>2284</v>
      </c>
      <c r="G8050" s="47" t="s">
        <v>97</v>
      </c>
      <c r="H8050" s="47" t="s">
        <v>2232</v>
      </c>
      <c r="I8050" s="47" t="n">
        <v>4</v>
      </c>
    </row>
    <row r="8051" customFormat="false" ht="15" hidden="false" customHeight="false" outlineLevel="0" collapsed="false">
      <c r="A8051" s="47" t="s">
        <v>10292</v>
      </c>
      <c r="B8051" s="47" t="s">
        <v>1878</v>
      </c>
      <c r="C8051" s="48" t="n">
        <v>46172</v>
      </c>
      <c r="D8051" s="47" t="s">
        <v>74</v>
      </c>
      <c r="E8051" s="47" t="s">
        <v>65</v>
      </c>
      <c r="F8051" s="47" t="s">
        <v>2284</v>
      </c>
      <c r="G8051" s="47" t="s">
        <v>97</v>
      </c>
      <c r="H8051" s="47" t="s">
        <v>2232</v>
      </c>
      <c r="I8051" s="47" t="n">
        <v>6</v>
      </c>
    </row>
    <row r="8052" customFormat="false" ht="15" hidden="false" customHeight="false" outlineLevel="0" collapsed="false">
      <c r="A8052" s="47" t="s">
        <v>10293</v>
      </c>
      <c r="B8052" s="47" t="s">
        <v>1878</v>
      </c>
      <c r="C8052" s="48" t="n">
        <v>46172</v>
      </c>
      <c r="D8052" s="47" t="s">
        <v>74</v>
      </c>
      <c r="E8052" s="47" t="s">
        <v>65</v>
      </c>
      <c r="F8052" s="47" t="s">
        <v>2284</v>
      </c>
      <c r="G8052" s="47" t="s">
        <v>97</v>
      </c>
      <c r="H8052" s="47" t="s">
        <v>2232</v>
      </c>
      <c r="I8052" s="47" t="n">
        <v>4</v>
      </c>
    </row>
    <row r="8053" customFormat="false" ht="15" hidden="false" customHeight="false" outlineLevel="0" collapsed="false">
      <c r="A8053" s="47" t="s">
        <v>10294</v>
      </c>
      <c r="B8053" s="47" t="s">
        <v>1878</v>
      </c>
      <c r="C8053" s="48" t="n">
        <v>46172</v>
      </c>
      <c r="D8053" s="47" t="s">
        <v>74</v>
      </c>
      <c r="E8053" s="47" t="s">
        <v>65</v>
      </c>
      <c r="F8053" s="47" t="s">
        <v>2289</v>
      </c>
      <c r="G8053" s="47" t="s">
        <v>97</v>
      </c>
      <c r="H8053" s="47" t="s">
        <v>2232</v>
      </c>
      <c r="I8053" s="47" t="n">
        <v>2</v>
      </c>
    </row>
    <row r="8054" customFormat="false" ht="15" hidden="false" customHeight="false" outlineLevel="0" collapsed="false">
      <c r="A8054" s="47" t="s">
        <v>10295</v>
      </c>
      <c r="B8054" s="47" t="s">
        <v>1878</v>
      </c>
      <c r="C8054" s="48" t="n">
        <v>46172</v>
      </c>
      <c r="D8054" s="47" t="s">
        <v>74</v>
      </c>
      <c r="E8054" s="47" t="s">
        <v>65</v>
      </c>
      <c r="F8054" s="47" t="s">
        <v>2284</v>
      </c>
      <c r="G8054" s="47" t="s">
        <v>97</v>
      </c>
      <c r="H8054" s="47" t="s">
        <v>2232</v>
      </c>
      <c r="I8054" s="47" t="n">
        <v>3</v>
      </c>
    </row>
    <row r="8055" customFormat="false" ht="15" hidden="false" customHeight="false" outlineLevel="0" collapsed="false">
      <c r="A8055" s="47" t="s">
        <v>10296</v>
      </c>
      <c r="B8055" s="47" t="s">
        <v>1879</v>
      </c>
      <c r="C8055" s="48" t="n">
        <v>46172</v>
      </c>
      <c r="D8055" s="47" t="s">
        <v>75</v>
      </c>
      <c r="E8055" s="47" t="s">
        <v>65</v>
      </c>
      <c r="F8055" s="47" t="s">
        <v>2289</v>
      </c>
      <c r="G8055" s="47" t="s">
        <v>93</v>
      </c>
      <c r="H8055" s="47" t="s">
        <v>2253</v>
      </c>
      <c r="I8055" s="47" t="n">
        <v>8</v>
      </c>
    </row>
    <row r="8056" customFormat="false" ht="15" hidden="false" customHeight="false" outlineLevel="0" collapsed="false">
      <c r="A8056" s="47" t="s">
        <v>10297</v>
      </c>
      <c r="B8056" s="47" t="s">
        <v>1879</v>
      </c>
      <c r="C8056" s="48" t="n">
        <v>46172</v>
      </c>
      <c r="D8056" s="47" t="s">
        <v>75</v>
      </c>
      <c r="E8056" s="47" t="s">
        <v>65</v>
      </c>
      <c r="F8056" s="47" t="s">
        <v>2284</v>
      </c>
      <c r="G8056" s="47" t="s">
        <v>95</v>
      </c>
      <c r="H8056" s="47" t="s">
        <v>2245</v>
      </c>
      <c r="I8056" s="47" t="n">
        <v>5</v>
      </c>
    </row>
    <row r="8057" customFormat="false" ht="15" hidden="false" customHeight="false" outlineLevel="0" collapsed="false">
      <c r="A8057" s="47" t="s">
        <v>10298</v>
      </c>
      <c r="B8057" s="47" t="s">
        <v>1879</v>
      </c>
      <c r="C8057" s="48" t="n">
        <v>46172</v>
      </c>
      <c r="D8057" s="47" t="s">
        <v>75</v>
      </c>
      <c r="E8057" s="47" t="s">
        <v>65</v>
      </c>
      <c r="F8057" s="47" t="s">
        <v>2284</v>
      </c>
      <c r="G8057" s="47" t="s">
        <v>97</v>
      </c>
      <c r="H8057" s="47" t="s">
        <v>2232</v>
      </c>
      <c r="I8057" s="47" t="n">
        <v>3</v>
      </c>
    </row>
    <row r="8058" customFormat="false" ht="15" hidden="false" customHeight="false" outlineLevel="0" collapsed="false">
      <c r="A8058" s="47" t="s">
        <v>10299</v>
      </c>
      <c r="B8058" s="47" t="s">
        <v>1879</v>
      </c>
      <c r="C8058" s="48" t="n">
        <v>46172</v>
      </c>
      <c r="D8058" s="47" t="s">
        <v>75</v>
      </c>
      <c r="E8058" s="47" t="s">
        <v>65</v>
      </c>
      <c r="F8058" s="47" t="s">
        <v>2289</v>
      </c>
      <c r="G8058" s="47" t="s">
        <v>97</v>
      </c>
      <c r="H8058" s="47" t="s">
        <v>2232</v>
      </c>
      <c r="I8058" s="47" t="n">
        <v>3</v>
      </c>
    </row>
    <row r="8059" customFormat="false" ht="15" hidden="false" customHeight="false" outlineLevel="0" collapsed="false">
      <c r="A8059" s="47" t="s">
        <v>10300</v>
      </c>
      <c r="B8059" s="47" t="s">
        <v>1880</v>
      </c>
      <c r="C8059" s="48" t="n">
        <v>46174</v>
      </c>
      <c r="D8059" s="47" t="s">
        <v>73</v>
      </c>
      <c r="E8059" s="47" t="s">
        <v>62</v>
      </c>
      <c r="F8059" s="47" t="s">
        <v>2228</v>
      </c>
      <c r="G8059" s="47" t="s">
        <v>94</v>
      </c>
      <c r="H8059" s="47" t="s">
        <v>2229</v>
      </c>
      <c r="I8059" s="47" t="n">
        <v>95</v>
      </c>
    </row>
    <row r="8060" customFormat="false" ht="15" hidden="false" customHeight="false" outlineLevel="0" collapsed="false">
      <c r="A8060" s="47" t="s">
        <v>10301</v>
      </c>
      <c r="B8060" s="47" t="s">
        <v>1880</v>
      </c>
      <c r="C8060" s="48" t="n">
        <v>46174</v>
      </c>
      <c r="D8060" s="47" t="s">
        <v>73</v>
      </c>
      <c r="E8060" s="47" t="s">
        <v>62</v>
      </c>
      <c r="F8060" s="47" t="s">
        <v>2228</v>
      </c>
      <c r="G8060" s="47" t="s">
        <v>95</v>
      </c>
      <c r="H8060" s="47" t="s">
        <v>2245</v>
      </c>
      <c r="I8060" s="47" t="n">
        <v>30</v>
      </c>
    </row>
    <row r="8061" customFormat="false" ht="15" hidden="false" customHeight="false" outlineLevel="0" collapsed="false">
      <c r="A8061" s="47" t="s">
        <v>10302</v>
      </c>
      <c r="B8061" s="47" t="s">
        <v>1880</v>
      </c>
      <c r="C8061" s="48" t="n">
        <v>46174</v>
      </c>
      <c r="D8061" s="47" t="s">
        <v>73</v>
      </c>
      <c r="E8061" s="47" t="s">
        <v>62</v>
      </c>
      <c r="F8061" s="47" t="s">
        <v>2231</v>
      </c>
      <c r="G8061" s="47" t="s">
        <v>96</v>
      </c>
      <c r="H8061" s="47" t="s">
        <v>2270</v>
      </c>
      <c r="I8061" s="47" t="n">
        <v>7</v>
      </c>
    </row>
    <row r="8062" customFormat="false" ht="15" hidden="false" customHeight="false" outlineLevel="0" collapsed="false">
      <c r="A8062" s="47" t="s">
        <v>10303</v>
      </c>
      <c r="B8062" s="47" t="s">
        <v>1880</v>
      </c>
      <c r="C8062" s="48" t="n">
        <v>46174</v>
      </c>
      <c r="D8062" s="47" t="s">
        <v>73</v>
      </c>
      <c r="E8062" s="47" t="s">
        <v>62</v>
      </c>
      <c r="F8062" s="47" t="s">
        <v>2228</v>
      </c>
      <c r="G8062" s="47" t="s">
        <v>97</v>
      </c>
      <c r="H8062" s="47" t="s">
        <v>2232</v>
      </c>
      <c r="I8062" s="47" t="n">
        <v>6</v>
      </c>
    </row>
    <row r="8063" customFormat="false" ht="15" hidden="false" customHeight="false" outlineLevel="0" collapsed="false">
      <c r="A8063" s="47" t="s">
        <v>10304</v>
      </c>
      <c r="B8063" s="47" t="s">
        <v>1880</v>
      </c>
      <c r="C8063" s="48" t="n">
        <v>46174</v>
      </c>
      <c r="D8063" s="47" t="s">
        <v>73</v>
      </c>
      <c r="E8063" s="47" t="s">
        <v>62</v>
      </c>
      <c r="F8063" s="47" t="s">
        <v>2228</v>
      </c>
      <c r="G8063" s="47" t="s">
        <v>97</v>
      </c>
      <c r="H8063" s="47" t="s">
        <v>2232</v>
      </c>
      <c r="I8063" s="47" t="n">
        <v>5</v>
      </c>
    </row>
    <row r="8064" customFormat="false" ht="15" hidden="false" customHeight="false" outlineLevel="0" collapsed="false">
      <c r="A8064" s="47" t="s">
        <v>10305</v>
      </c>
      <c r="B8064" s="47" t="s">
        <v>1880</v>
      </c>
      <c r="C8064" s="48" t="n">
        <v>46174</v>
      </c>
      <c r="D8064" s="47" t="s">
        <v>73</v>
      </c>
      <c r="E8064" s="47" t="s">
        <v>62</v>
      </c>
      <c r="F8064" s="47" t="s">
        <v>2231</v>
      </c>
      <c r="G8064" s="47" t="s">
        <v>97</v>
      </c>
      <c r="H8064" s="47" t="s">
        <v>2232</v>
      </c>
      <c r="I8064" s="47" t="n">
        <v>5</v>
      </c>
    </row>
    <row r="8065" customFormat="false" ht="15" hidden="false" customHeight="false" outlineLevel="0" collapsed="false">
      <c r="A8065" s="47" t="s">
        <v>10306</v>
      </c>
      <c r="B8065" s="47" t="s">
        <v>1880</v>
      </c>
      <c r="C8065" s="48" t="n">
        <v>46174</v>
      </c>
      <c r="D8065" s="47" t="s">
        <v>73</v>
      </c>
      <c r="E8065" s="47" t="s">
        <v>62</v>
      </c>
      <c r="F8065" s="47" t="s">
        <v>2228</v>
      </c>
      <c r="G8065" s="47" t="s">
        <v>97</v>
      </c>
      <c r="H8065" s="47" t="s">
        <v>2232</v>
      </c>
      <c r="I8065" s="47" t="n">
        <v>6</v>
      </c>
    </row>
    <row r="8066" customFormat="false" ht="15" hidden="false" customHeight="false" outlineLevel="0" collapsed="false">
      <c r="A8066" s="47" t="s">
        <v>10307</v>
      </c>
      <c r="B8066" s="47" t="s">
        <v>1882</v>
      </c>
      <c r="C8066" s="48" t="n">
        <v>46174</v>
      </c>
      <c r="D8066" s="47" t="s">
        <v>74</v>
      </c>
      <c r="E8066" s="47" t="s">
        <v>62</v>
      </c>
      <c r="F8066" s="47" t="s">
        <v>2228</v>
      </c>
      <c r="G8066" s="47" t="s">
        <v>95</v>
      </c>
      <c r="H8066" s="47" t="s">
        <v>2245</v>
      </c>
      <c r="I8066" s="47" t="n">
        <v>27</v>
      </c>
    </row>
    <row r="8067" customFormat="false" ht="15" hidden="false" customHeight="false" outlineLevel="0" collapsed="false">
      <c r="A8067" s="47" t="s">
        <v>10308</v>
      </c>
      <c r="B8067" s="47" t="s">
        <v>1882</v>
      </c>
      <c r="C8067" s="48" t="n">
        <v>46174</v>
      </c>
      <c r="D8067" s="47" t="s">
        <v>74</v>
      </c>
      <c r="E8067" s="47" t="s">
        <v>62</v>
      </c>
      <c r="F8067" s="47" t="s">
        <v>2317</v>
      </c>
      <c r="G8067" s="47" t="s">
        <v>97</v>
      </c>
      <c r="H8067" s="47" t="s">
        <v>2232</v>
      </c>
      <c r="I8067" s="47" t="n">
        <v>2</v>
      </c>
    </row>
    <row r="8068" customFormat="false" ht="15" hidden="false" customHeight="false" outlineLevel="0" collapsed="false">
      <c r="A8068" s="47" t="s">
        <v>10309</v>
      </c>
      <c r="B8068" s="47" t="s">
        <v>1882</v>
      </c>
      <c r="C8068" s="48" t="n">
        <v>46174</v>
      </c>
      <c r="D8068" s="47" t="s">
        <v>74</v>
      </c>
      <c r="E8068" s="47" t="s">
        <v>62</v>
      </c>
      <c r="F8068" s="47" t="s">
        <v>2228</v>
      </c>
      <c r="G8068" s="47" t="s">
        <v>97</v>
      </c>
      <c r="H8068" s="47" t="s">
        <v>2232</v>
      </c>
      <c r="I8068" s="47" t="n">
        <v>6</v>
      </c>
    </row>
    <row r="8069" customFormat="false" ht="15" hidden="false" customHeight="false" outlineLevel="0" collapsed="false">
      <c r="A8069" s="47" t="s">
        <v>10310</v>
      </c>
      <c r="B8069" s="47" t="s">
        <v>1882</v>
      </c>
      <c r="C8069" s="48" t="n">
        <v>46174</v>
      </c>
      <c r="D8069" s="47" t="s">
        <v>74</v>
      </c>
      <c r="E8069" s="47" t="s">
        <v>62</v>
      </c>
      <c r="F8069" s="47" t="s">
        <v>2231</v>
      </c>
      <c r="G8069" s="47" t="s">
        <v>97</v>
      </c>
      <c r="H8069" s="47" t="s">
        <v>2232</v>
      </c>
      <c r="I8069" s="47" t="n">
        <v>3</v>
      </c>
    </row>
    <row r="8070" customFormat="false" ht="15" hidden="false" customHeight="false" outlineLevel="0" collapsed="false">
      <c r="A8070" s="47" t="s">
        <v>10311</v>
      </c>
      <c r="B8070" s="47" t="s">
        <v>1883</v>
      </c>
      <c r="C8070" s="48" t="n">
        <v>46174</v>
      </c>
      <c r="D8070" s="47" t="s">
        <v>75</v>
      </c>
      <c r="E8070" s="47" t="s">
        <v>62</v>
      </c>
      <c r="F8070" s="47" t="s">
        <v>2231</v>
      </c>
      <c r="G8070" s="47" t="s">
        <v>97</v>
      </c>
      <c r="H8070" s="47" t="s">
        <v>2232</v>
      </c>
      <c r="I8070" s="47" t="n">
        <v>7</v>
      </c>
    </row>
    <row r="8071" customFormat="false" ht="15" hidden="false" customHeight="false" outlineLevel="0" collapsed="false">
      <c r="A8071" s="47" t="s">
        <v>10312</v>
      </c>
      <c r="B8071" s="47" t="s">
        <v>1883</v>
      </c>
      <c r="C8071" s="48" t="n">
        <v>46174</v>
      </c>
      <c r="D8071" s="47" t="s">
        <v>75</v>
      </c>
      <c r="E8071" s="47" t="s">
        <v>62</v>
      </c>
      <c r="F8071" s="47" t="s">
        <v>2228</v>
      </c>
      <c r="G8071" s="47" t="s">
        <v>97</v>
      </c>
      <c r="H8071" s="47" t="s">
        <v>2232</v>
      </c>
      <c r="I8071" s="47" t="n">
        <v>2</v>
      </c>
    </row>
    <row r="8072" customFormat="false" ht="15" hidden="false" customHeight="false" outlineLevel="0" collapsed="false">
      <c r="A8072" s="47" t="s">
        <v>10313</v>
      </c>
      <c r="B8072" s="47" t="s">
        <v>1884</v>
      </c>
      <c r="C8072" s="48" t="n">
        <v>46174</v>
      </c>
      <c r="D8072" s="47" t="s">
        <v>73</v>
      </c>
      <c r="E8072" s="47" t="s">
        <v>63</v>
      </c>
      <c r="F8072" s="47" t="s">
        <v>2252</v>
      </c>
      <c r="G8072" s="47" t="s">
        <v>93</v>
      </c>
      <c r="H8072" s="47" t="s">
        <v>2253</v>
      </c>
      <c r="I8072" s="47" t="n">
        <v>122</v>
      </c>
    </row>
    <row r="8073" customFormat="false" ht="15" hidden="false" customHeight="false" outlineLevel="0" collapsed="false">
      <c r="A8073" s="47" t="s">
        <v>10314</v>
      </c>
      <c r="B8073" s="47" t="s">
        <v>1884</v>
      </c>
      <c r="C8073" s="48" t="n">
        <v>46174</v>
      </c>
      <c r="D8073" s="47" t="s">
        <v>73</v>
      </c>
      <c r="E8073" s="47" t="s">
        <v>63</v>
      </c>
      <c r="F8073" s="47" t="s">
        <v>2252</v>
      </c>
      <c r="G8073" s="47" t="s">
        <v>96</v>
      </c>
      <c r="H8073" s="47" t="s">
        <v>2270</v>
      </c>
      <c r="I8073" s="47" t="n">
        <v>6</v>
      </c>
    </row>
    <row r="8074" customFormat="false" ht="15" hidden="false" customHeight="false" outlineLevel="0" collapsed="false">
      <c r="A8074" s="47" t="s">
        <v>10315</v>
      </c>
      <c r="B8074" s="47" t="s">
        <v>1884</v>
      </c>
      <c r="C8074" s="48" t="n">
        <v>46174</v>
      </c>
      <c r="D8074" s="47" t="s">
        <v>73</v>
      </c>
      <c r="E8074" s="47" t="s">
        <v>63</v>
      </c>
      <c r="F8074" s="47" t="s">
        <v>2260</v>
      </c>
      <c r="G8074" s="47" t="s">
        <v>97</v>
      </c>
      <c r="H8074" s="47" t="s">
        <v>2232</v>
      </c>
      <c r="I8074" s="47" t="n">
        <v>2</v>
      </c>
    </row>
    <row r="8075" customFormat="false" ht="15" hidden="false" customHeight="false" outlineLevel="0" collapsed="false">
      <c r="A8075" s="47" t="s">
        <v>10316</v>
      </c>
      <c r="B8075" s="47" t="s">
        <v>1884</v>
      </c>
      <c r="C8075" s="48" t="n">
        <v>46174</v>
      </c>
      <c r="D8075" s="47" t="s">
        <v>73</v>
      </c>
      <c r="E8075" s="47" t="s">
        <v>63</v>
      </c>
      <c r="F8075" s="47" t="s">
        <v>2255</v>
      </c>
      <c r="G8075" s="47" t="s">
        <v>97</v>
      </c>
      <c r="H8075" s="47" t="s">
        <v>2232</v>
      </c>
      <c r="I8075" s="47" t="n">
        <v>6</v>
      </c>
    </row>
    <row r="8076" customFormat="false" ht="15" hidden="false" customHeight="false" outlineLevel="0" collapsed="false">
      <c r="A8076" s="47" t="s">
        <v>10317</v>
      </c>
      <c r="B8076" s="47" t="s">
        <v>1884</v>
      </c>
      <c r="C8076" s="48" t="n">
        <v>46174</v>
      </c>
      <c r="D8076" s="47" t="s">
        <v>73</v>
      </c>
      <c r="E8076" s="47" t="s">
        <v>63</v>
      </c>
      <c r="F8076" s="47" t="s">
        <v>2252</v>
      </c>
      <c r="G8076" s="47" t="s">
        <v>97</v>
      </c>
      <c r="H8076" s="47" t="s">
        <v>2232</v>
      </c>
      <c r="I8076" s="47" t="n">
        <v>2</v>
      </c>
    </row>
    <row r="8077" customFormat="false" ht="15" hidden="false" customHeight="false" outlineLevel="0" collapsed="false">
      <c r="A8077" s="47" t="s">
        <v>10318</v>
      </c>
      <c r="B8077" s="47" t="s">
        <v>1885</v>
      </c>
      <c r="C8077" s="48" t="n">
        <v>46174</v>
      </c>
      <c r="D8077" s="47" t="s">
        <v>74</v>
      </c>
      <c r="E8077" s="47" t="s">
        <v>63</v>
      </c>
      <c r="F8077" s="47" t="s">
        <v>2252</v>
      </c>
      <c r="G8077" s="47" t="s">
        <v>93</v>
      </c>
      <c r="H8077" s="47" t="s">
        <v>2253</v>
      </c>
      <c r="I8077" s="47" t="n">
        <v>11</v>
      </c>
    </row>
    <row r="8078" customFormat="false" ht="15" hidden="false" customHeight="false" outlineLevel="0" collapsed="false">
      <c r="A8078" s="47" t="s">
        <v>10319</v>
      </c>
      <c r="B8078" s="47" t="s">
        <v>1885</v>
      </c>
      <c r="C8078" s="48" t="n">
        <v>46174</v>
      </c>
      <c r="D8078" s="47" t="s">
        <v>74</v>
      </c>
      <c r="E8078" s="47" t="s">
        <v>63</v>
      </c>
      <c r="F8078" s="47" t="s">
        <v>2255</v>
      </c>
      <c r="G8078" s="47" t="s">
        <v>97</v>
      </c>
      <c r="H8078" s="47" t="s">
        <v>2232</v>
      </c>
      <c r="I8078" s="47" t="n">
        <v>3</v>
      </c>
    </row>
    <row r="8079" customFormat="false" ht="15" hidden="false" customHeight="false" outlineLevel="0" collapsed="false">
      <c r="A8079" s="47" t="s">
        <v>10320</v>
      </c>
      <c r="B8079" s="47" t="s">
        <v>1885</v>
      </c>
      <c r="C8079" s="48" t="n">
        <v>46174</v>
      </c>
      <c r="D8079" s="47" t="s">
        <v>74</v>
      </c>
      <c r="E8079" s="47" t="s">
        <v>63</v>
      </c>
      <c r="F8079" s="47" t="s">
        <v>2255</v>
      </c>
      <c r="G8079" s="47" t="s">
        <v>97</v>
      </c>
      <c r="H8079" s="47" t="s">
        <v>2232</v>
      </c>
      <c r="I8079" s="47" t="n">
        <v>2</v>
      </c>
    </row>
    <row r="8080" customFormat="false" ht="15" hidden="false" customHeight="false" outlineLevel="0" collapsed="false">
      <c r="A8080" s="47" t="s">
        <v>10321</v>
      </c>
      <c r="B8080" s="47" t="s">
        <v>1885</v>
      </c>
      <c r="C8080" s="48" t="n">
        <v>46174</v>
      </c>
      <c r="D8080" s="47" t="s">
        <v>74</v>
      </c>
      <c r="E8080" s="47" t="s">
        <v>63</v>
      </c>
      <c r="F8080" s="47" t="s">
        <v>2260</v>
      </c>
      <c r="G8080" s="47" t="s">
        <v>97</v>
      </c>
      <c r="H8080" s="47" t="s">
        <v>2232</v>
      </c>
      <c r="I8080" s="47" t="n">
        <v>2</v>
      </c>
    </row>
    <row r="8081" customFormat="false" ht="15" hidden="false" customHeight="false" outlineLevel="0" collapsed="false">
      <c r="A8081" s="47" t="s">
        <v>10322</v>
      </c>
      <c r="B8081" s="47" t="s">
        <v>1885</v>
      </c>
      <c r="C8081" s="48" t="n">
        <v>46174</v>
      </c>
      <c r="D8081" s="47" t="s">
        <v>74</v>
      </c>
      <c r="E8081" s="47" t="s">
        <v>63</v>
      </c>
      <c r="F8081" s="47" t="s">
        <v>2255</v>
      </c>
      <c r="G8081" s="47" t="s">
        <v>97</v>
      </c>
      <c r="H8081" s="47" t="s">
        <v>2232</v>
      </c>
      <c r="I8081" s="47" t="n">
        <v>2</v>
      </c>
    </row>
    <row r="8082" customFormat="false" ht="15" hidden="false" customHeight="false" outlineLevel="0" collapsed="false">
      <c r="A8082" s="47" t="s">
        <v>10323</v>
      </c>
      <c r="B8082" s="47" t="s">
        <v>1885</v>
      </c>
      <c r="C8082" s="48" t="n">
        <v>46174</v>
      </c>
      <c r="D8082" s="47" t="s">
        <v>74</v>
      </c>
      <c r="E8082" s="47" t="s">
        <v>63</v>
      </c>
      <c r="F8082" s="47" t="s">
        <v>2252</v>
      </c>
      <c r="G8082" s="47" t="s">
        <v>97</v>
      </c>
      <c r="H8082" s="47" t="s">
        <v>2232</v>
      </c>
      <c r="I8082" s="47" t="n">
        <v>2</v>
      </c>
    </row>
    <row r="8083" customFormat="false" ht="15" hidden="false" customHeight="false" outlineLevel="0" collapsed="false">
      <c r="A8083" s="47" t="s">
        <v>10324</v>
      </c>
      <c r="B8083" s="47" t="s">
        <v>1885</v>
      </c>
      <c r="C8083" s="48" t="n">
        <v>46174</v>
      </c>
      <c r="D8083" s="47" t="s">
        <v>74</v>
      </c>
      <c r="E8083" s="47" t="s">
        <v>63</v>
      </c>
      <c r="F8083" s="47" t="s">
        <v>2252</v>
      </c>
      <c r="G8083" s="47" t="s">
        <v>97</v>
      </c>
      <c r="H8083" s="47" t="s">
        <v>2232</v>
      </c>
      <c r="I8083" s="47" t="n">
        <v>2</v>
      </c>
    </row>
    <row r="8084" customFormat="false" ht="15" hidden="false" customHeight="false" outlineLevel="0" collapsed="false">
      <c r="A8084" s="47" t="s">
        <v>10325</v>
      </c>
      <c r="B8084" s="47" t="s">
        <v>1886</v>
      </c>
      <c r="C8084" s="48" t="n">
        <v>46174</v>
      </c>
      <c r="D8084" s="47" t="s">
        <v>75</v>
      </c>
      <c r="E8084" s="47" t="s">
        <v>63</v>
      </c>
      <c r="F8084" s="47" t="s">
        <v>2255</v>
      </c>
      <c r="G8084" s="47" t="s">
        <v>94</v>
      </c>
      <c r="H8084" s="47" t="s">
        <v>2229</v>
      </c>
      <c r="I8084" s="47" t="n">
        <v>116</v>
      </c>
    </row>
    <row r="8085" customFormat="false" ht="15" hidden="false" customHeight="false" outlineLevel="0" collapsed="false">
      <c r="A8085" s="47" t="s">
        <v>10326</v>
      </c>
      <c r="B8085" s="47" t="s">
        <v>1886</v>
      </c>
      <c r="C8085" s="48" t="n">
        <v>46174</v>
      </c>
      <c r="D8085" s="47" t="s">
        <v>75</v>
      </c>
      <c r="E8085" s="47" t="s">
        <v>63</v>
      </c>
      <c r="F8085" s="47" t="s">
        <v>2252</v>
      </c>
      <c r="G8085" s="47" t="s">
        <v>97</v>
      </c>
      <c r="H8085" s="47" t="s">
        <v>2232</v>
      </c>
      <c r="I8085" s="47" t="n">
        <v>3</v>
      </c>
    </row>
    <row r="8086" customFormat="false" ht="15" hidden="false" customHeight="false" outlineLevel="0" collapsed="false">
      <c r="A8086" s="47" t="s">
        <v>10327</v>
      </c>
      <c r="B8086" s="47" t="s">
        <v>1886</v>
      </c>
      <c r="C8086" s="48" t="n">
        <v>46174</v>
      </c>
      <c r="D8086" s="47" t="s">
        <v>75</v>
      </c>
      <c r="E8086" s="47" t="s">
        <v>63</v>
      </c>
      <c r="F8086" s="47" t="s">
        <v>2255</v>
      </c>
      <c r="G8086" s="47" t="s">
        <v>97</v>
      </c>
      <c r="H8086" s="47" t="s">
        <v>2232</v>
      </c>
      <c r="I8086" s="47" t="n">
        <v>7</v>
      </c>
    </row>
    <row r="8087" customFormat="false" ht="15" hidden="false" customHeight="false" outlineLevel="0" collapsed="false">
      <c r="A8087" s="47" t="s">
        <v>10328</v>
      </c>
      <c r="B8087" s="47" t="s">
        <v>1886</v>
      </c>
      <c r="C8087" s="48" t="n">
        <v>46174</v>
      </c>
      <c r="D8087" s="47" t="s">
        <v>75</v>
      </c>
      <c r="E8087" s="47" t="s">
        <v>63</v>
      </c>
      <c r="F8087" s="47" t="s">
        <v>2252</v>
      </c>
      <c r="G8087" s="47" t="s">
        <v>97</v>
      </c>
      <c r="H8087" s="47" t="s">
        <v>2232</v>
      </c>
      <c r="I8087" s="47" t="n">
        <v>7</v>
      </c>
    </row>
    <row r="8088" customFormat="false" ht="15" hidden="false" customHeight="false" outlineLevel="0" collapsed="false">
      <c r="A8088" s="47" t="s">
        <v>10329</v>
      </c>
      <c r="B8088" s="47" t="s">
        <v>1888</v>
      </c>
      <c r="C8088" s="48" t="n">
        <v>46174</v>
      </c>
      <c r="D8088" s="47" t="s">
        <v>73</v>
      </c>
      <c r="E8088" s="47" t="s">
        <v>64</v>
      </c>
      <c r="F8088" s="47" t="s">
        <v>2278</v>
      </c>
      <c r="G8088" s="47" t="s">
        <v>97</v>
      </c>
      <c r="H8088" s="47" t="s">
        <v>2232</v>
      </c>
      <c r="I8088" s="47" t="n">
        <v>4</v>
      </c>
    </row>
    <row r="8089" customFormat="false" ht="15" hidden="false" customHeight="false" outlineLevel="0" collapsed="false">
      <c r="A8089" s="47" t="s">
        <v>10330</v>
      </c>
      <c r="B8089" s="47" t="s">
        <v>1888</v>
      </c>
      <c r="C8089" s="48" t="n">
        <v>46174</v>
      </c>
      <c r="D8089" s="47" t="s">
        <v>73</v>
      </c>
      <c r="E8089" s="47" t="s">
        <v>64</v>
      </c>
      <c r="F8089" s="47" t="s">
        <v>2280</v>
      </c>
      <c r="G8089" s="47" t="s">
        <v>97</v>
      </c>
      <c r="H8089" s="47" t="s">
        <v>2232</v>
      </c>
      <c r="I8089" s="47" t="n">
        <v>3</v>
      </c>
    </row>
    <row r="8090" customFormat="false" ht="15" hidden="false" customHeight="false" outlineLevel="0" collapsed="false">
      <c r="A8090" s="47" t="s">
        <v>10331</v>
      </c>
      <c r="B8090" s="47" t="s">
        <v>1888</v>
      </c>
      <c r="C8090" s="48" t="n">
        <v>46174</v>
      </c>
      <c r="D8090" s="47" t="s">
        <v>73</v>
      </c>
      <c r="E8090" s="47" t="s">
        <v>64</v>
      </c>
      <c r="F8090" s="47" t="s">
        <v>2278</v>
      </c>
      <c r="G8090" s="47" t="s">
        <v>97</v>
      </c>
      <c r="H8090" s="47" t="s">
        <v>2232</v>
      </c>
      <c r="I8090" s="47" t="n">
        <v>6</v>
      </c>
    </row>
    <row r="8091" customFormat="false" ht="15" hidden="false" customHeight="false" outlineLevel="0" collapsed="false">
      <c r="A8091" s="47" t="s">
        <v>10332</v>
      </c>
      <c r="B8091" s="47" t="s">
        <v>1888</v>
      </c>
      <c r="C8091" s="48" t="n">
        <v>46174</v>
      </c>
      <c r="D8091" s="47" t="s">
        <v>73</v>
      </c>
      <c r="E8091" s="47" t="s">
        <v>64</v>
      </c>
      <c r="F8091" s="47" t="s">
        <v>2280</v>
      </c>
      <c r="G8091" s="47" t="s">
        <v>97</v>
      </c>
      <c r="H8091" s="47" t="s">
        <v>2232</v>
      </c>
      <c r="I8091" s="47" t="n">
        <v>6</v>
      </c>
    </row>
    <row r="8092" customFormat="false" ht="15" hidden="false" customHeight="false" outlineLevel="0" collapsed="false">
      <c r="A8092" s="47" t="s">
        <v>10333</v>
      </c>
      <c r="B8092" s="47" t="s">
        <v>1888</v>
      </c>
      <c r="C8092" s="48" t="n">
        <v>46174</v>
      </c>
      <c r="D8092" s="47" t="s">
        <v>73</v>
      </c>
      <c r="E8092" s="47" t="s">
        <v>64</v>
      </c>
      <c r="F8092" s="47" t="s">
        <v>2278</v>
      </c>
      <c r="G8092" s="47" t="s">
        <v>97</v>
      </c>
      <c r="H8092" s="47" t="s">
        <v>2232</v>
      </c>
      <c r="I8092" s="47" t="n">
        <v>6</v>
      </c>
    </row>
    <row r="8093" customFormat="false" ht="15" hidden="false" customHeight="false" outlineLevel="0" collapsed="false">
      <c r="A8093" s="47" t="s">
        <v>10334</v>
      </c>
      <c r="B8093" s="47" t="s">
        <v>1889</v>
      </c>
      <c r="C8093" s="48" t="n">
        <v>46174</v>
      </c>
      <c r="D8093" s="47" t="s">
        <v>74</v>
      </c>
      <c r="E8093" s="47" t="s">
        <v>64</v>
      </c>
      <c r="F8093" s="47" t="s">
        <v>2278</v>
      </c>
      <c r="G8093" s="47" t="s">
        <v>97</v>
      </c>
      <c r="H8093" s="47" t="s">
        <v>2232</v>
      </c>
      <c r="I8093" s="47" t="n">
        <v>6</v>
      </c>
    </row>
    <row r="8094" customFormat="false" ht="15" hidden="false" customHeight="false" outlineLevel="0" collapsed="false">
      <c r="A8094" s="47" t="s">
        <v>10335</v>
      </c>
      <c r="B8094" s="47" t="s">
        <v>1889</v>
      </c>
      <c r="C8094" s="48" t="n">
        <v>46174</v>
      </c>
      <c r="D8094" s="47" t="s">
        <v>74</v>
      </c>
      <c r="E8094" s="47" t="s">
        <v>64</v>
      </c>
      <c r="F8094" s="47" t="s">
        <v>2280</v>
      </c>
      <c r="G8094" s="47" t="s">
        <v>97</v>
      </c>
      <c r="H8094" s="47" t="s">
        <v>2232</v>
      </c>
      <c r="I8094" s="47" t="n">
        <v>3</v>
      </c>
    </row>
    <row r="8095" customFormat="false" ht="15" hidden="false" customHeight="false" outlineLevel="0" collapsed="false">
      <c r="A8095" s="47" t="s">
        <v>10336</v>
      </c>
      <c r="B8095" s="47" t="s">
        <v>1890</v>
      </c>
      <c r="C8095" s="48" t="n">
        <v>46174</v>
      </c>
      <c r="D8095" s="47" t="s">
        <v>73</v>
      </c>
      <c r="E8095" s="47" t="s">
        <v>65</v>
      </c>
      <c r="F8095" s="47" t="s">
        <v>2284</v>
      </c>
      <c r="G8095" s="47" t="s">
        <v>93</v>
      </c>
      <c r="H8095" s="47" t="s">
        <v>2253</v>
      </c>
      <c r="I8095" s="47" t="n">
        <v>6</v>
      </c>
    </row>
    <row r="8096" customFormat="false" ht="15" hidden="false" customHeight="false" outlineLevel="0" collapsed="false">
      <c r="A8096" s="47" t="s">
        <v>10337</v>
      </c>
      <c r="B8096" s="47" t="s">
        <v>1890</v>
      </c>
      <c r="C8096" s="48" t="n">
        <v>46174</v>
      </c>
      <c r="D8096" s="47" t="s">
        <v>73</v>
      </c>
      <c r="E8096" s="47" t="s">
        <v>65</v>
      </c>
      <c r="F8096" s="47" t="s">
        <v>2284</v>
      </c>
      <c r="G8096" s="47" t="s">
        <v>97</v>
      </c>
      <c r="H8096" s="47" t="s">
        <v>2232</v>
      </c>
      <c r="I8096" s="47" t="n">
        <v>6</v>
      </c>
    </row>
    <row r="8097" customFormat="false" ht="15" hidden="false" customHeight="false" outlineLevel="0" collapsed="false">
      <c r="A8097" s="47" t="s">
        <v>10338</v>
      </c>
      <c r="B8097" s="47" t="s">
        <v>1890</v>
      </c>
      <c r="C8097" s="48" t="n">
        <v>46174</v>
      </c>
      <c r="D8097" s="47" t="s">
        <v>73</v>
      </c>
      <c r="E8097" s="47" t="s">
        <v>65</v>
      </c>
      <c r="F8097" s="47" t="s">
        <v>2284</v>
      </c>
      <c r="G8097" s="47" t="s">
        <v>97</v>
      </c>
      <c r="H8097" s="47" t="s">
        <v>2232</v>
      </c>
      <c r="I8097" s="47" t="n">
        <v>4</v>
      </c>
    </row>
    <row r="8098" customFormat="false" ht="15" hidden="false" customHeight="false" outlineLevel="0" collapsed="false">
      <c r="A8098" s="47" t="s">
        <v>10339</v>
      </c>
      <c r="B8098" s="47" t="s">
        <v>1890</v>
      </c>
      <c r="C8098" s="48" t="n">
        <v>46174</v>
      </c>
      <c r="D8098" s="47" t="s">
        <v>73</v>
      </c>
      <c r="E8098" s="47" t="s">
        <v>65</v>
      </c>
      <c r="F8098" s="47" t="s">
        <v>2284</v>
      </c>
      <c r="G8098" s="47" t="s">
        <v>97</v>
      </c>
      <c r="H8098" s="47" t="s">
        <v>2232</v>
      </c>
      <c r="I8098" s="47" t="n">
        <v>2</v>
      </c>
    </row>
    <row r="8099" customFormat="false" ht="15" hidden="false" customHeight="false" outlineLevel="0" collapsed="false">
      <c r="A8099" s="47" t="s">
        <v>10340</v>
      </c>
      <c r="B8099" s="47" t="s">
        <v>1890</v>
      </c>
      <c r="C8099" s="48" t="n">
        <v>46174</v>
      </c>
      <c r="D8099" s="47" t="s">
        <v>73</v>
      </c>
      <c r="E8099" s="47" t="s">
        <v>65</v>
      </c>
      <c r="F8099" s="47" t="s">
        <v>2284</v>
      </c>
      <c r="G8099" s="47" t="s">
        <v>97</v>
      </c>
      <c r="H8099" s="47" t="s">
        <v>2232</v>
      </c>
      <c r="I8099" s="47" t="n">
        <v>5</v>
      </c>
    </row>
    <row r="8100" customFormat="false" ht="15" hidden="false" customHeight="false" outlineLevel="0" collapsed="false">
      <c r="A8100" s="47" t="s">
        <v>10341</v>
      </c>
      <c r="B8100" s="47" t="s">
        <v>1890</v>
      </c>
      <c r="C8100" s="48" t="n">
        <v>46174</v>
      </c>
      <c r="D8100" s="47" t="s">
        <v>73</v>
      </c>
      <c r="E8100" s="47" t="s">
        <v>65</v>
      </c>
      <c r="F8100" s="47" t="s">
        <v>2289</v>
      </c>
      <c r="G8100" s="47" t="s">
        <v>97</v>
      </c>
      <c r="H8100" s="47" t="s">
        <v>2232</v>
      </c>
      <c r="I8100" s="47" t="n">
        <v>6</v>
      </c>
    </row>
    <row r="8101" customFormat="false" ht="15" hidden="false" customHeight="false" outlineLevel="0" collapsed="false">
      <c r="A8101" s="47" t="s">
        <v>10342</v>
      </c>
      <c r="B8101" s="47" t="s">
        <v>1890</v>
      </c>
      <c r="C8101" s="48" t="n">
        <v>46174</v>
      </c>
      <c r="D8101" s="47" t="s">
        <v>73</v>
      </c>
      <c r="E8101" s="47" t="s">
        <v>65</v>
      </c>
      <c r="F8101" s="47" t="s">
        <v>2284</v>
      </c>
      <c r="G8101" s="47" t="s">
        <v>97</v>
      </c>
      <c r="H8101" s="47" t="s">
        <v>2232</v>
      </c>
      <c r="I8101" s="47" t="n">
        <v>6</v>
      </c>
    </row>
    <row r="8102" customFormat="false" ht="15" hidden="false" customHeight="false" outlineLevel="0" collapsed="false">
      <c r="A8102" s="47" t="s">
        <v>10343</v>
      </c>
      <c r="B8102" s="47" t="s">
        <v>1891</v>
      </c>
      <c r="C8102" s="48" t="n">
        <v>46174</v>
      </c>
      <c r="D8102" s="47" t="s">
        <v>74</v>
      </c>
      <c r="E8102" s="47" t="s">
        <v>65</v>
      </c>
      <c r="F8102" s="47" t="s">
        <v>2284</v>
      </c>
      <c r="G8102" s="47" t="s">
        <v>94</v>
      </c>
      <c r="H8102" s="47" t="s">
        <v>2229</v>
      </c>
      <c r="I8102" s="47" t="n">
        <v>51</v>
      </c>
    </row>
    <row r="8103" customFormat="false" ht="15" hidden="false" customHeight="false" outlineLevel="0" collapsed="false">
      <c r="A8103" s="47" t="s">
        <v>10344</v>
      </c>
      <c r="B8103" s="47" t="s">
        <v>1891</v>
      </c>
      <c r="C8103" s="48" t="n">
        <v>46174</v>
      </c>
      <c r="D8103" s="47" t="s">
        <v>74</v>
      </c>
      <c r="E8103" s="47" t="s">
        <v>65</v>
      </c>
      <c r="F8103" s="47" t="s">
        <v>2289</v>
      </c>
      <c r="G8103" s="47" t="s">
        <v>97</v>
      </c>
      <c r="H8103" s="47" t="s">
        <v>2232</v>
      </c>
      <c r="I8103" s="47" t="n">
        <v>6</v>
      </c>
    </row>
    <row r="8104" customFormat="false" ht="15" hidden="false" customHeight="false" outlineLevel="0" collapsed="false">
      <c r="A8104" s="47" t="s">
        <v>10345</v>
      </c>
      <c r="B8104" s="47" t="s">
        <v>1891</v>
      </c>
      <c r="C8104" s="48" t="n">
        <v>46174</v>
      </c>
      <c r="D8104" s="47" t="s">
        <v>74</v>
      </c>
      <c r="E8104" s="47" t="s">
        <v>65</v>
      </c>
      <c r="F8104" s="47" t="s">
        <v>2289</v>
      </c>
      <c r="G8104" s="47" t="s">
        <v>97</v>
      </c>
      <c r="H8104" s="47" t="s">
        <v>2232</v>
      </c>
      <c r="I8104" s="47" t="n">
        <v>6</v>
      </c>
    </row>
    <row r="8105" customFormat="false" ht="15" hidden="false" customHeight="false" outlineLevel="0" collapsed="false">
      <c r="A8105" s="47" t="s">
        <v>10346</v>
      </c>
      <c r="B8105" s="47" t="s">
        <v>1891</v>
      </c>
      <c r="C8105" s="48" t="n">
        <v>46174</v>
      </c>
      <c r="D8105" s="47" t="s">
        <v>74</v>
      </c>
      <c r="E8105" s="47" t="s">
        <v>65</v>
      </c>
      <c r="F8105" s="47" t="s">
        <v>2284</v>
      </c>
      <c r="G8105" s="47" t="s">
        <v>97</v>
      </c>
      <c r="H8105" s="47" t="s">
        <v>2232</v>
      </c>
      <c r="I8105" s="47" t="n">
        <v>2</v>
      </c>
    </row>
    <row r="8106" customFormat="false" ht="15" hidden="false" customHeight="false" outlineLevel="0" collapsed="false">
      <c r="A8106" s="47" t="s">
        <v>10347</v>
      </c>
      <c r="B8106" s="47" t="s">
        <v>1893</v>
      </c>
      <c r="C8106" s="48" t="n">
        <v>46174</v>
      </c>
      <c r="D8106" s="47" t="s">
        <v>75</v>
      </c>
      <c r="E8106" s="47" t="s">
        <v>65</v>
      </c>
      <c r="F8106" s="47" t="s">
        <v>2284</v>
      </c>
      <c r="G8106" s="47" t="s">
        <v>97</v>
      </c>
      <c r="H8106" s="47" t="s">
        <v>2232</v>
      </c>
      <c r="I8106" s="47" t="n">
        <v>3</v>
      </c>
    </row>
    <row r="8107" customFormat="false" ht="15" hidden="false" customHeight="false" outlineLevel="0" collapsed="false">
      <c r="A8107" s="47" t="s">
        <v>10348</v>
      </c>
      <c r="B8107" s="47" t="s">
        <v>1893</v>
      </c>
      <c r="C8107" s="48" t="n">
        <v>46174</v>
      </c>
      <c r="D8107" s="47" t="s">
        <v>75</v>
      </c>
      <c r="E8107" s="47" t="s">
        <v>65</v>
      </c>
      <c r="F8107" s="47" t="s">
        <v>2284</v>
      </c>
      <c r="G8107" s="47" t="s">
        <v>97</v>
      </c>
      <c r="H8107" s="47" t="s">
        <v>2232</v>
      </c>
      <c r="I8107" s="47" t="n">
        <v>5</v>
      </c>
    </row>
    <row r="8108" customFormat="false" ht="15" hidden="false" customHeight="false" outlineLevel="0" collapsed="false">
      <c r="A8108" s="47" t="s">
        <v>10349</v>
      </c>
      <c r="B8108" s="47" t="s">
        <v>1893</v>
      </c>
      <c r="C8108" s="48" t="n">
        <v>46174</v>
      </c>
      <c r="D8108" s="47" t="s">
        <v>75</v>
      </c>
      <c r="E8108" s="47" t="s">
        <v>65</v>
      </c>
      <c r="F8108" s="47" t="s">
        <v>2284</v>
      </c>
      <c r="G8108" s="47" t="s">
        <v>97</v>
      </c>
      <c r="H8108" s="47" t="s">
        <v>2232</v>
      </c>
      <c r="I8108" s="47" t="n">
        <v>5</v>
      </c>
    </row>
    <row r="8109" customFormat="false" ht="15" hidden="false" customHeight="false" outlineLevel="0" collapsed="false">
      <c r="A8109" s="47" t="s">
        <v>10350</v>
      </c>
      <c r="B8109" s="47" t="s">
        <v>1893</v>
      </c>
      <c r="C8109" s="48" t="n">
        <v>46174</v>
      </c>
      <c r="D8109" s="47" t="s">
        <v>75</v>
      </c>
      <c r="E8109" s="47" t="s">
        <v>65</v>
      </c>
      <c r="F8109" s="47" t="s">
        <v>2284</v>
      </c>
      <c r="G8109" s="47" t="s">
        <v>97</v>
      </c>
      <c r="H8109" s="47" t="s">
        <v>2232</v>
      </c>
      <c r="I8109" s="47" t="n">
        <v>6</v>
      </c>
    </row>
    <row r="8110" customFormat="false" ht="15" hidden="false" customHeight="false" outlineLevel="0" collapsed="false">
      <c r="A8110" s="47" t="s">
        <v>10351</v>
      </c>
      <c r="B8110" s="47" t="s">
        <v>1893</v>
      </c>
      <c r="C8110" s="48" t="n">
        <v>46174</v>
      </c>
      <c r="D8110" s="47" t="s">
        <v>75</v>
      </c>
      <c r="E8110" s="47" t="s">
        <v>65</v>
      </c>
      <c r="F8110" s="47" t="s">
        <v>2284</v>
      </c>
      <c r="G8110" s="47" t="s">
        <v>97</v>
      </c>
      <c r="H8110" s="47" t="s">
        <v>2232</v>
      </c>
      <c r="I8110" s="47" t="n">
        <v>2</v>
      </c>
    </row>
    <row r="8111" customFormat="false" ht="15" hidden="false" customHeight="false" outlineLevel="0" collapsed="false">
      <c r="A8111" s="47" t="s">
        <v>10352</v>
      </c>
      <c r="B8111" s="47" t="s">
        <v>1893</v>
      </c>
      <c r="C8111" s="48" t="n">
        <v>46174</v>
      </c>
      <c r="D8111" s="47" t="s">
        <v>75</v>
      </c>
      <c r="E8111" s="47" t="s">
        <v>65</v>
      </c>
      <c r="F8111" s="47" t="s">
        <v>2284</v>
      </c>
      <c r="G8111" s="47" t="s">
        <v>97</v>
      </c>
      <c r="H8111" s="47" t="s">
        <v>2232</v>
      </c>
      <c r="I8111" s="47" t="n">
        <v>2</v>
      </c>
    </row>
    <row r="8112" customFormat="false" ht="15" hidden="false" customHeight="false" outlineLevel="0" collapsed="false">
      <c r="A8112" s="47" t="s">
        <v>10353</v>
      </c>
      <c r="B8112" s="47" t="s">
        <v>1893</v>
      </c>
      <c r="C8112" s="48" t="n">
        <v>46174</v>
      </c>
      <c r="D8112" s="47" t="s">
        <v>75</v>
      </c>
      <c r="E8112" s="47" t="s">
        <v>65</v>
      </c>
      <c r="F8112" s="47" t="s">
        <v>2284</v>
      </c>
      <c r="G8112" s="47" t="s">
        <v>97</v>
      </c>
      <c r="H8112" s="47" t="s">
        <v>2232</v>
      </c>
      <c r="I8112" s="47" t="n">
        <v>2</v>
      </c>
    </row>
    <row r="8113" customFormat="false" ht="15" hidden="false" customHeight="false" outlineLevel="0" collapsed="false">
      <c r="A8113" s="47" t="s">
        <v>10354</v>
      </c>
      <c r="B8113" s="47" t="s">
        <v>1893</v>
      </c>
      <c r="C8113" s="48" t="n">
        <v>46174</v>
      </c>
      <c r="D8113" s="47" t="s">
        <v>75</v>
      </c>
      <c r="E8113" s="47" t="s">
        <v>65</v>
      </c>
      <c r="F8113" s="47" t="s">
        <v>2289</v>
      </c>
      <c r="G8113" s="47" t="s">
        <v>97</v>
      </c>
      <c r="H8113" s="47" t="s">
        <v>2232</v>
      </c>
      <c r="I8113" s="47" t="n">
        <v>2</v>
      </c>
    </row>
    <row r="8114" customFormat="false" ht="15" hidden="false" customHeight="false" outlineLevel="0" collapsed="false">
      <c r="A8114" s="47" t="s">
        <v>10355</v>
      </c>
      <c r="B8114" s="47" t="s">
        <v>1893</v>
      </c>
      <c r="C8114" s="48" t="n">
        <v>46174</v>
      </c>
      <c r="D8114" s="47" t="s">
        <v>75</v>
      </c>
      <c r="E8114" s="47" t="s">
        <v>65</v>
      </c>
      <c r="F8114" s="47" t="s">
        <v>2284</v>
      </c>
      <c r="G8114" s="47" t="s">
        <v>97</v>
      </c>
      <c r="H8114" s="47" t="s">
        <v>2232</v>
      </c>
      <c r="I8114" s="47" t="n">
        <v>6</v>
      </c>
    </row>
    <row r="8115" customFormat="false" ht="15" hidden="false" customHeight="false" outlineLevel="0" collapsed="false">
      <c r="A8115" s="47" t="s">
        <v>10356</v>
      </c>
      <c r="B8115" s="47" t="s">
        <v>1893</v>
      </c>
      <c r="C8115" s="48" t="n">
        <v>46174</v>
      </c>
      <c r="D8115" s="47" t="s">
        <v>75</v>
      </c>
      <c r="E8115" s="47" t="s">
        <v>65</v>
      </c>
      <c r="F8115" s="47" t="s">
        <v>2289</v>
      </c>
      <c r="G8115" s="47" t="s">
        <v>97</v>
      </c>
      <c r="H8115" s="47" t="s">
        <v>2232</v>
      </c>
      <c r="I8115" s="47" t="n">
        <v>6</v>
      </c>
    </row>
    <row r="8116" customFormat="false" ht="15" hidden="false" customHeight="false" outlineLevel="0" collapsed="false">
      <c r="A8116" s="47" t="s">
        <v>10357</v>
      </c>
      <c r="B8116" s="47" t="s">
        <v>1893</v>
      </c>
      <c r="C8116" s="48" t="n">
        <v>46174</v>
      </c>
      <c r="D8116" s="47" t="s">
        <v>75</v>
      </c>
      <c r="E8116" s="47" t="s">
        <v>65</v>
      </c>
      <c r="F8116" s="47" t="s">
        <v>2284</v>
      </c>
      <c r="G8116" s="47" t="s">
        <v>97</v>
      </c>
      <c r="H8116" s="47" t="s">
        <v>2232</v>
      </c>
      <c r="I8116" s="47" t="n">
        <v>4</v>
      </c>
    </row>
    <row r="8117" customFormat="false" ht="15" hidden="false" customHeight="false" outlineLevel="0" collapsed="false">
      <c r="A8117" s="47" t="s">
        <v>10358</v>
      </c>
      <c r="B8117" s="47" t="s">
        <v>1894</v>
      </c>
      <c r="C8117" s="48" t="n">
        <v>46175</v>
      </c>
      <c r="D8117" s="47" t="s">
        <v>73</v>
      </c>
      <c r="E8117" s="47" t="s">
        <v>62</v>
      </c>
      <c r="F8117" s="47" t="s">
        <v>2231</v>
      </c>
      <c r="G8117" s="47" t="s">
        <v>93</v>
      </c>
      <c r="H8117" s="47" t="s">
        <v>2253</v>
      </c>
      <c r="I8117" s="47" t="n">
        <v>133</v>
      </c>
    </row>
    <row r="8118" customFormat="false" ht="15" hidden="false" customHeight="false" outlineLevel="0" collapsed="false">
      <c r="A8118" s="47" t="s">
        <v>10359</v>
      </c>
      <c r="B8118" s="47" t="s">
        <v>1894</v>
      </c>
      <c r="C8118" s="48" t="n">
        <v>46175</v>
      </c>
      <c r="D8118" s="47" t="s">
        <v>73</v>
      </c>
      <c r="E8118" s="47" t="s">
        <v>62</v>
      </c>
      <c r="F8118" s="47" t="s">
        <v>2231</v>
      </c>
      <c r="G8118" s="47" t="s">
        <v>96</v>
      </c>
      <c r="H8118" s="47" t="s">
        <v>2270</v>
      </c>
      <c r="I8118" s="47" t="n">
        <v>76</v>
      </c>
    </row>
    <row r="8119" customFormat="false" ht="15" hidden="false" customHeight="false" outlineLevel="0" collapsed="false">
      <c r="A8119" s="47" t="s">
        <v>10360</v>
      </c>
      <c r="B8119" s="47" t="s">
        <v>1894</v>
      </c>
      <c r="C8119" s="48" t="n">
        <v>46175</v>
      </c>
      <c r="D8119" s="47" t="s">
        <v>73</v>
      </c>
      <c r="E8119" s="47" t="s">
        <v>62</v>
      </c>
      <c r="F8119" s="47" t="s">
        <v>2317</v>
      </c>
      <c r="G8119" s="47" t="s">
        <v>97</v>
      </c>
      <c r="H8119" s="47" t="s">
        <v>2232</v>
      </c>
      <c r="I8119" s="47" t="n">
        <v>4</v>
      </c>
    </row>
    <row r="8120" customFormat="false" ht="15" hidden="false" customHeight="false" outlineLevel="0" collapsed="false">
      <c r="A8120" s="47" t="s">
        <v>10361</v>
      </c>
      <c r="B8120" s="47" t="s">
        <v>1894</v>
      </c>
      <c r="C8120" s="48" t="n">
        <v>46175</v>
      </c>
      <c r="D8120" s="47" t="s">
        <v>73</v>
      </c>
      <c r="E8120" s="47" t="s">
        <v>62</v>
      </c>
      <c r="F8120" s="47" t="s">
        <v>2228</v>
      </c>
      <c r="G8120" s="47" t="s">
        <v>97</v>
      </c>
      <c r="H8120" s="47" t="s">
        <v>2232</v>
      </c>
      <c r="I8120" s="47" t="n">
        <v>7</v>
      </c>
    </row>
    <row r="8121" customFormat="false" ht="15" hidden="false" customHeight="false" outlineLevel="0" collapsed="false">
      <c r="A8121" s="47" t="s">
        <v>10362</v>
      </c>
      <c r="B8121" s="47" t="s">
        <v>1894</v>
      </c>
      <c r="C8121" s="48" t="n">
        <v>46175</v>
      </c>
      <c r="D8121" s="47" t="s">
        <v>73</v>
      </c>
      <c r="E8121" s="47" t="s">
        <v>62</v>
      </c>
      <c r="F8121" s="47" t="s">
        <v>2228</v>
      </c>
      <c r="G8121" s="47" t="s">
        <v>97</v>
      </c>
      <c r="H8121" s="47" t="s">
        <v>2232</v>
      </c>
      <c r="I8121" s="47" t="n">
        <v>2</v>
      </c>
    </row>
    <row r="8122" customFormat="false" ht="15" hidden="false" customHeight="false" outlineLevel="0" collapsed="false">
      <c r="A8122" s="47" t="s">
        <v>10363</v>
      </c>
      <c r="B8122" s="47" t="s">
        <v>1894</v>
      </c>
      <c r="C8122" s="48" t="n">
        <v>46175</v>
      </c>
      <c r="D8122" s="47" t="s">
        <v>73</v>
      </c>
      <c r="E8122" s="47" t="s">
        <v>62</v>
      </c>
      <c r="F8122" s="47" t="s">
        <v>2228</v>
      </c>
      <c r="G8122" s="47" t="s">
        <v>97</v>
      </c>
      <c r="H8122" s="47" t="s">
        <v>2232</v>
      </c>
      <c r="I8122" s="47" t="n">
        <v>7</v>
      </c>
    </row>
    <row r="8123" customFormat="false" ht="15" hidden="false" customHeight="false" outlineLevel="0" collapsed="false">
      <c r="A8123" s="47" t="s">
        <v>10364</v>
      </c>
      <c r="B8123" s="47" t="s">
        <v>1895</v>
      </c>
      <c r="C8123" s="48" t="n">
        <v>46175</v>
      </c>
      <c r="D8123" s="47" t="s">
        <v>74</v>
      </c>
      <c r="E8123" s="47" t="s">
        <v>62</v>
      </c>
      <c r="F8123" s="47" t="s">
        <v>2228</v>
      </c>
      <c r="G8123" s="47" t="s">
        <v>97</v>
      </c>
      <c r="H8123" s="47" t="s">
        <v>2232</v>
      </c>
      <c r="I8123" s="47" t="n">
        <v>6</v>
      </c>
    </row>
    <row r="8124" customFormat="false" ht="15" hidden="false" customHeight="false" outlineLevel="0" collapsed="false">
      <c r="A8124" s="47" t="s">
        <v>10365</v>
      </c>
      <c r="B8124" s="47" t="s">
        <v>1895</v>
      </c>
      <c r="C8124" s="48" t="n">
        <v>46175</v>
      </c>
      <c r="D8124" s="47" t="s">
        <v>74</v>
      </c>
      <c r="E8124" s="47" t="s">
        <v>62</v>
      </c>
      <c r="F8124" s="47" t="s">
        <v>2317</v>
      </c>
      <c r="G8124" s="47" t="s">
        <v>97</v>
      </c>
      <c r="H8124" s="47" t="s">
        <v>2232</v>
      </c>
      <c r="I8124" s="47" t="n">
        <v>4</v>
      </c>
    </row>
    <row r="8125" customFormat="false" ht="15" hidden="false" customHeight="false" outlineLevel="0" collapsed="false">
      <c r="A8125" s="47" t="s">
        <v>10366</v>
      </c>
      <c r="B8125" s="47" t="s">
        <v>1895</v>
      </c>
      <c r="C8125" s="48" t="n">
        <v>46175</v>
      </c>
      <c r="D8125" s="47" t="s">
        <v>74</v>
      </c>
      <c r="E8125" s="47" t="s">
        <v>62</v>
      </c>
      <c r="F8125" s="47" t="s">
        <v>2228</v>
      </c>
      <c r="G8125" s="47" t="s">
        <v>97</v>
      </c>
      <c r="H8125" s="47" t="s">
        <v>2232</v>
      </c>
      <c r="I8125" s="47" t="n">
        <v>3</v>
      </c>
    </row>
    <row r="8126" customFormat="false" ht="15" hidden="false" customHeight="false" outlineLevel="0" collapsed="false">
      <c r="A8126" s="47" t="s">
        <v>10367</v>
      </c>
      <c r="B8126" s="47" t="s">
        <v>1895</v>
      </c>
      <c r="C8126" s="48" t="n">
        <v>46175</v>
      </c>
      <c r="D8126" s="47" t="s">
        <v>74</v>
      </c>
      <c r="E8126" s="47" t="s">
        <v>62</v>
      </c>
      <c r="F8126" s="47" t="s">
        <v>2228</v>
      </c>
      <c r="G8126" s="47" t="s">
        <v>97</v>
      </c>
      <c r="H8126" s="47" t="s">
        <v>2232</v>
      </c>
      <c r="I8126" s="47" t="n">
        <v>6</v>
      </c>
    </row>
    <row r="8127" customFormat="false" ht="15" hidden="false" customHeight="false" outlineLevel="0" collapsed="false">
      <c r="A8127" s="47" t="s">
        <v>10368</v>
      </c>
      <c r="B8127" s="47" t="s">
        <v>1895</v>
      </c>
      <c r="C8127" s="48" t="n">
        <v>46175</v>
      </c>
      <c r="D8127" s="47" t="s">
        <v>74</v>
      </c>
      <c r="E8127" s="47" t="s">
        <v>62</v>
      </c>
      <c r="F8127" s="47" t="s">
        <v>2228</v>
      </c>
      <c r="G8127" s="47" t="s">
        <v>97</v>
      </c>
      <c r="H8127" s="47" t="s">
        <v>2232</v>
      </c>
      <c r="I8127" s="47" t="n">
        <v>5</v>
      </c>
    </row>
    <row r="8128" customFormat="false" ht="15" hidden="false" customHeight="false" outlineLevel="0" collapsed="false">
      <c r="A8128" s="47" t="s">
        <v>10369</v>
      </c>
      <c r="B8128" s="47" t="s">
        <v>1896</v>
      </c>
      <c r="C8128" s="48" t="n">
        <v>46175</v>
      </c>
      <c r="D8128" s="47" t="s">
        <v>75</v>
      </c>
      <c r="E8128" s="47" t="s">
        <v>62</v>
      </c>
      <c r="F8128" s="47" t="s">
        <v>2228</v>
      </c>
      <c r="G8128" s="47" t="s">
        <v>93</v>
      </c>
      <c r="H8128" s="47" t="s">
        <v>2253</v>
      </c>
      <c r="I8128" s="47" t="n">
        <v>31</v>
      </c>
    </row>
    <row r="8129" customFormat="false" ht="15" hidden="false" customHeight="false" outlineLevel="0" collapsed="false">
      <c r="A8129" s="47" t="s">
        <v>10370</v>
      </c>
      <c r="B8129" s="47" t="s">
        <v>1896</v>
      </c>
      <c r="C8129" s="48" t="n">
        <v>46175</v>
      </c>
      <c r="D8129" s="47" t="s">
        <v>75</v>
      </c>
      <c r="E8129" s="47" t="s">
        <v>62</v>
      </c>
      <c r="F8129" s="47" t="s">
        <v>2228</v>
      </c>
      <c r="G8129" s="47" t="s">
        <v>97</v>
      </c>
      <c r="H8129" s="47" t="s">
        <v>2232</v>
      </c>
      <c r="I8129" s="47" t="n">
        <v>2</v>
      </c>
    </row>
    <row r="8130" customFormat="false" ht="15" hidden="false" customHeight="false" outlineLevel="0" collapsed="false">
      <c r="A8130" s="47" t="s">
        <v>10371</v>
      </c>
      <c r="B8130" s="47" t="s">
        <v>1896</v>
      </c>
      <c r="C8130" s="48" t="n">
        <v>46175</v>
      </c>
      <c r="D8130" s="47" t="s">
        <v>75</v>
      </c>
      <c r="E8130" s="47" t="s">
        <v>62</v>
      </c>
      <c r="F8130" s="47" t="s">
        <v>2228</v>
      </c>
      <c r="G8130" s="47" t="s">
        <v>97</v>
      </c>
      <c r="H8130" s="47" t="s">
        <v>2232</v>
      </c>
      <c r="I8130" s="47" t="n">
        <v>2</v>
      </c>
    </row>
    <row r="8131" customFormat="false" ht="15" hidden="false" customHeight="false" outlineLevel="0" collapsed="false">
      <c r="A8131" s="47" t="s">
        <v>10372</v>
      </c>
      <c r="B8131" s="47" t="s">
        <v>1897</v>
      </c>
      <c r="C8131" s="48" t="n">
        <v>46175</v>
      </c>
      <c r="D8131" s="47" t="s">
        <v>73</v>
      </c>
      <c r="E8131" s="47" t="s">
        <v>63</v>
      </c>
      <c r="F8131" s="47" t="s">
        <v>2260</v>
      </c>
      <c r="G8131" s="47" t="s">
        <v>97</v>
      </c>
      <c r="H8131" s="47" t="s">
        <v>2232</v>
      </c>
      <c r="I8131" s="47" t="n">
        <v>3</v>
      </c>
    </row>
    <row r="8132" customFormat="false" ht="15" hidden="false" customHeight="false" outlineLevel="0" collapsed="false">
      <c r="A8132" s="47" t="s">
        <v>10373</v>
      </c>
      <c r="B8132" s="47" t="s">
        <v>1897</v>
      </c>
      <c r="C8132" s="48" t="n">
        <v>46175</v>
      </c>
      <c r="D8132" s="47" t="s">
        <v>73</v>
      </c>
      <c r="E8132" s="47" t="s">
        <v>63</v>
      </c>
      <c r="F8132" s="47" t="s">
        <v>2255</v>
      </c>
      <c r="G8132" s="47" t="s">
        <v>97</v>
      </c>
      <c r="H8132" s="47" t="s">
        <v>2232</v>
      </c>
      <c r="I8132" s="47" t="n">
        <v>2</v>
      </c>
    </row>
    <row r="8133" customFormat="false" ht="15" hidden="false" customHeight="false" outlineLevel="0" collapsed="false">
      <c r="A8133" s="47" t="s">
        <v>10374</v>
      </c>
      <c r="B8133" s="47" t="s">
        <v>1897</v>
      </c>
      <c r="C8133" s="48" t="n">
        <v>46175</v>
      </c>
      <c r="D8133" s="47" t="s">
        <v>73</v>
      </c>
      <c r="E8133" s="47" t="s">
        <v>63</v>
      </c>
      <c r="F8133" s="47" t="s">
        <v>2255</v>
      </c>
      <c r="G8133" s="47" t="s">
        <v>97</v>
      </c>
      <c r="H8133" s="47" t="s">
        <v>2232</v>
      </c>
      <c r="I8133" s="47" t="n">
        <v>5</v>
      </c>
    </row>
    <row r="8134" customFormat="false" ht="15" hidden="false" customHeight="false" outlineLevel="0" collapsed="false">
      <c r="A8134" s="47" t="s">
        <v>10375</v>
      </c>
      <c r="B8134" s="47" t="s">
        <v>1897</v>
      </c>
      <c r="C8134" s="48" t="n">
        <v>46175</v>
      </c>
      <c r="D8134" s="47" t="s">
        <v>73</v>
      </c>
      <c r="E8134" s="47" t="s">
        <v>63</v>
      </c>
      <c r="F8134" s="47" t="s">
        <v>2255</v>
      </c>
      <c r="G8134" s="47" t="s">
        <v>97</v>
      </c>
      <c r="H8134" s="47" t="s">
        <v>2232</v>
      </c>
      <c r="I8134" s="47" t="n">
        <v>3</v>
      </c>
    </row>
    <row r="8135" customFormat="false" ht="15" hidden="false" customHeight="false" outlineLevel="0" collapsed="false">
      <c r="A8135" s="47" t="s">
        <v>10376</v>
      </c>
      <c r="B8135" s="47" t="s">
        <v>1897</v>
      </c>
      <c r="C8135" s="48" t="n">
        <v>46175</v>
      </c>
      <c r="D8135" s="47" t="s">
        <v>73</v>
      </c>
      <c r="E8135" s="47" t="s">
        <v>63</v>
      </c>
      <c r="F8135" s="47" t="s">
        <v>2252</v>
      </c>
      <c r="G8135" s="47" t="s">
        <v>97</v>
      </c>
      <c r="H8135" s="47" t="s">
        <v>2232</v>
      </c>
      <c r="I8135" s="47" t="n">
        <v>4</v>
      </c>
    </row>
    <row r="8136" customFormat="false" ht="15" hidden="false" customHeight="false" outlineLevel="0" collapsed="false">
      <c r="A8136" s="47" t="s">
        <v>10377</v>
      </c>
      <c r="B8136" s="47" t="s">
        <v>1897</v>
      </c>
      <c r="C8136" s="48" t="n">
        <v>46175</v>
      </c>
      <c r="D8136" s="47" t="s">
        <v>73</v>
      </c>
      <c r="E8136" s="47" t="s">
        <v>63</v>
      </c>
      <c r="F8136" s="47" t="s">
        <v>2255</v>
      </c>
      <c r="G8136" s="47" t="s">
        <v>97</v>
      </c>
      <c r="H8136" s="47" t="s">
        <v>2232</v>
      </c>
      <c r="I8136" s="47" t="n">
        <v>3</v>
      </c>
    </row>
    <row r="8137" customFormat="false" ht="15" hidden="false" customHeight="false" outlineLevel="0" collapsed="false">
      <c r="A8137" s="47" t="s">
        <v>10378</v>
      </c>
      <c r="B8137" s="47" t="s">
        <v>1898</v>
      </c>
      <c r="C8137" s="48" t="n">
        <v>46175</v>
      </c>
      <c r="D8137" s="47" t="s">
        <v>74</v>
      </c>
      <c r="E8137" s="47" t="s">
        <v>63</v>
      </c>
      <c r="F8137" s="47" t="s">
        <v>2252</v>
      </c>
      <c r="G8137" s="47" t="s">
        <v>97</v>
      </c>
      <c r="H8137" s="47" t="s">
        <v>2232</v>
      </c>
      <c r="I8137" s="47" t="n">
        <v>7</v>
      </c>
    </row>
    <row r="8138" customFormat="false" ht="15" hidden="false" customHeight="false" outlineLevel="0" collapsed="false">
      <c r="A8138" s="47" t="s">
        <v>10379</v>
      </c>
      <c r="B8138" s="47" t="s">
        <v>1898</v>
      </c>
      <c r="C8138" s="48" t="n">
        <v>46175</v>
      </c>
      <c r="D8138" s="47" t="s">
        <v>74</v>
      </c>
      <c r="E8138" s="47" t="s">
        <v>63</v>
      </c>
      <c r="F8138" s="47" t="s">
        <v>2252</v>
      </c>
      <c r="G8138" s="47" t="s">
        <v>97</v>
      </c>
      <c r="H8138" s="47" t="s">
        <v>2232</v>
      </c>
      <c r="I8138" s="47" t="n">
        <v>5</v>
      </c>
    </row>
    <row r="8139" customFormat="false" ht="15" hidden="false" customHeight="false" outlineLevel="0" collapsed="false">
      <c r="A8139" s="47" t="s">
        <v>10380</v>
      </c>
      <c r="B8139" s="47" t="s">
        <v>1898</v>
      </c>
      <c r="C8139" s="48" t="n">
        <v>46175</v>
      </c>
      <c r="D8139" s="47" t="s">
        <v>74</v>
      </c>
      <c r="E8139" s="47" t="s">
        <v>63</v>
      </c>
      <c r="F8139" s="47" t="s">
        <v>2255</v>
      </c>
      <c r="G8139" s="47" t="s">
        <v>97</v>
      </c>
      <c r="H8139" s="47" t="s">
        <v>2232</v>
      </c>
      <c r="I8139" s="47" t="n">
        <v>7</v>
      </c>
    </row>
    <row r="8140" customFormat="false" ht="15" hidden="false" customHeight="false" outlineLevel="0" collapsed="false">
      <c r="A8140" s="47" t="s">
        <v>10381</v>
      </c>
      <c r="B8140" s="47" t="s">
        <v>1898</v>
      </c>
      <c r="C8140" s="48" t="n">
        <v>46175</v>
      </c>
      <c r="D8140" s="47" t="s">
        <v>74</v>
      </c>
      <c r="E8140" s="47" t="s">
        <v>63</v>
      </c>
      <c r="F8140" s="47" t="s">
        <v>2252</v>
      </c>
      <c r="G8140" s="47" t="s">
        <v>97</v>
      </c>
      <c r="H8140" s="47" t="s">
        <v>2232</v>
      </c>
      <c r="I8140" s="47" t="n">
        <v>7</v>
      </c>
    </row>
    <row r="8141" customFormat="false" ht="15" hidden="false" customHeight="false" outlineLevel="0" collapsed="false">
      <c r="A8141" s="47" t="s">
        <v>10382</v>
      </c>
      <c r="B8141" s="47" t="s">
        <v>1899</v>
      </c>
      <c r="C8141" s="48" t="n">
        <v>46175</v>
      </c>
      <c r="D8141" s="47" t="s">
        <v>75</v>
      </c>
      <c r="E8141" s="47" t="s">
        <v>63</v>
      </c>
      <c r="F8141" s="47" t="s">
        <v>2260</v>
      </c>
      <c r="G8141" s="47" t="s">
        <v>97</v>
      </c>
      <c r="H8141" s="47" t="s">
        <v>2232</v>
      </c>
      <c r="I8141" s="47" t="n">
        <v>6</v>
      </c>
    </row>
    <row r="8142" customFormat="false" ht="15" hidden="false" customHeight="false" outlineLevel="0" collapsed="false">
      <c r="A8142" s="47" t="s">
        <v>10383</v>
      </c>
      <c r="B8142" s="47" t="s">
        <v>1899</v>
      </c>
      <c r="C8142" s="48" t="n">
        <v>46175</v>
      </c>
      <c r="D8142" s="47" t="s">
        <v>75</v>
      </c>
      <c r="E8142" s="47" t="s">
        <v>63</v>
      </c>
      <c r="F8142" s="47" t="s">
        <v>2252</v>
      </c>
      <c r="G8142" s="47" t="s">
        <v>97</v>
      </c>
      <c r="H8142" s="47" t="s">
        <v>2232</v>
      </c>
      <c r="I8142" s="47" t="n">
        <v>2</v>
      </c>
    </row>
    <row r="8143" customFormat="false" ht="15" hidden="false" customHeight="false" outlineLevel="0" collapsed="false">
      <c r="A8143" s="47" t="s">
        <v>10384</v>
      </c>
      <c r="B8143" s="47" t="s">
        <v>1899</v>
      </c>
      <c r="C8143" s="48" t="n">
        <v>46175</v>
      </c>
      <c r="D8143" s="47" t="s">
        <v>75</v>
      </c>
      <c r="E8143" s="47" t="s">
        <v>63</v>
      </c>
      <c r="F8143" s="47" t="s">
        <v>2255</v>
      </c>
      <c r="G8143" s="47" t="s">
        <v>97</v>
      </c>
      <c r="H8143" s="47" t="s">
        <v>2232</v>
      </c>
      <c r="I8143" s="47" t="n">
        <v>2</v>
      </c>
    </row>
    <row r="8144" customFormat="false" ht="15" hidden="false" customHeight="false" outlineLevel="0" collapsed="false">
      <c r="A8144" s="47" t="s">
        <v>10385</v>
      </c>
      <c r="B8144" s="47" t="s">
        <v>1899</v>
      </c>
      <c r="C8144" s="48" t="n">
        <v>46175</v>
      </c>
      <c r="D8144" s="47" t="s">
        <v>75</v>
      </c>
      <c r="E8144" s="47" t="s">
        <v>63</v>
      </c>
      <c r="F8144" s="47" t="s">
        <v>2255</v>
      </c>
      <c r="G8144" s="47" t="s">
        <v>97</v>
      </c>
      <c r="H8144" s="47" t="s">
        <v>2232</v>
      </c>
      <c r="I8144" s="47" t="n">
        <v>3</v>
      </c>
    </row>
    <row r="8145" customFormat="false" ht="15" hidden="false" customHeight="false" outlineLevel="0" collapsed="false">
      <c r="A8145" s="47" t="s">
        <v>10386</v>
      </c>
      <c r="B8145" s="47" t="s">
        <v>1900</v>
      </c>
      <c r="C8145" s="48" t="n">
        <v>46175</v>
      </c>
      <c r="D8145" s="47" t="s">
        <v>73</v>
      </c>
      <c r="E8145" s="47" t="s">
        <v>64</v>
      </c>
      <c r="F8145" s="47" t="s">
        <v>2278</v>
      </c>
      <c r="G8145" s="47" t="s">
        <v>97</v>
      </c>
      <c r="H8145" s="47" t="s">
        <v>2232</v>
      </c>
      <c r="I8145" s="47" t="n">
        <v>3</v>
      </c>
    </row>
    <row r="8146" customFormat="false" ht="15" hidden="false" customHeight="false" outlineLevel="0" collapsed="false">
      <c r="A8146" s="47" t="s">
        <v>10387</v>
      </c>
      <c r="B8146" s="47" t="s">
        <v>1900</v>
      </c>
      <c r="C8146" s="48" t="n">
        <v>46175</v>
      </c>
      <c r="D8146" s="47" t="s">
        <v>73</v>
      </c>
      <c r="E8146" s="47" t="s">
        <v>64</v>
      </c>
      <c r="F8146" s="47" t="s">
        <v>2278</v>
      </c>
      <c r="G8146" s="47" t="s">
        <v>97</v>
      </c>
      <c r="H8146" s="47" t="s">
        <v>2232</v>
      </c>
      <c r="I8146" s="47" t="n">
        <v>3</v>
      </c>
    </row>
    <row r="8147" customFormat="false" ht="15" hidden="false" customHeight="false" outlineLevel="0" collapsed="false">
      <c r="A8147" s="47" t="s">
        <v>10388</v>
      </c>
      <c r="B8147" s="47" t="s">
        <v>1902</v>
      </c>
      <c r="C8147" s="48" t="n">
        <v>46175</v>
      </c>
      <c r="D8147" s="47" t="s">
        <v>74</v>
      </c>
      <c r="E8147" s="47" t="s">
        <v>64</v>
      </c>
      <c r="F8147" s="47" t="s">
        <v>2278</v>
      </c>
      <c r="G8147" s="47" t="s">
        <v>97</v>
      </c>
      <c r="H8147" s="47" t="s">
        <v>2232</v>
      </c>
      <c r="I8147" s="47" t="n">
        <v>3</v>
      </c>
    </row>
    <row r="8148" customFormat="false" ht="15" hidden="false" customHeight="false" outlineLevel="0" collapsed="false">
      <c r="A8148" s="47" t="s">
        <v>10389</v>
      </c>
      <c r="B8148" s="47" t="s">
        <v>1902</v>
      </c>
      <c r="C8148" s="48" t="n">
        <v>46175</v>
      </c>
      <c r="D8148" s="47" t="s">
        <v>74</v>
      </c>
      <c r="E8148" s="47" t="s">
        <v>64</v>
      </c>
      <c r="F8148" s="47" t="s">
        <v>2278</v>
      </c>
      <c r="G8148" s="47" t="s">
        <v>97</v>
      </c>
      <c r="H8148" s="47" t="s">
        <v>2232</v>
      </c>
      <c r="I8148" s="47" t="n">
        <v>3</v>
      </c>
    </row>
    <row r="8149" customFormat="false" ht="15" hidden="false" customHeight="false" outlineLevel="0" collapsed="false">
      <c r="A8149" s="47" t="s">
        <v>10390</v>
      </c>
      <c r="B8149" s="47" t="s">
        <v>1902</v>
      </c>
      <c r="C8149" s="48" t="n">
        <v>46175</v>
      </c>
      <c r="D8149" s="47" t="s">
        <v>74</v>
      </c>
      <c r="E8149" s="47" t="s">
        <v>64</v>
      </c>
      <c r="F8149" s="47" t="s">
        <v>2278</v>
      </c>
      <c r="G8149" s="47" t="s">
        <v>97</v>
      </c>
      <c r="H8149" s="47" t="s">
        <v>2232</v>
      </c>
      <c r="I8149" s="47" t="n">
        <v>2</v>
      </c>
    </row>
    <row r="8150" customFormat="false" ht="15" hidden="false" customHeight="false" outlineLevel="0" collapsed="false">
      <c r="A8150" s="47" t="s">
        <v>10391</v>
      </c>
      <c r="B8150" s="47" t="s">
        <v>1903</v>
      </c>
      <c r="C8150" s="48" t="n">
        <v>46175</v>
      </c>
      <c r="D8150" s="47" t="s">
        <v>73</v>
      </c>
      <c r="E8150" s="47" t="s">
        <v>65</v>
      </c>
      <c r="F8150" s="47" t="s">
        <v>2284</v>
      </c>
      <c r="G8150" s="47" t="s">
        <v>97</v>
      </c>
      <c r="H8150" s="47" t="s">
        <v>2232</v>
      </c>
      <c r="I8150" s="47" t="n">
        <v>2</v>
      </c>
    </row>
    <row r="8151" customFormat="false" ht="15" hidden="false" customHeight="false" outlineLevel="0" collapsed="false">
      <c r="A8151" s="47" t="s">
        <v>10392</v>
      </c>
      <c r="B8151" s="47" t="s">
        <v>1903</v>
      </c>
      <c r="C8151" s="48" t="n">
        <v>46175</v>
      </c>
      <c r="D8151" s="47" t="s">
        <v>73</v>
      </c>
      <c r="E8151" s="47" t="s">
        <v>65</v>
      </c>
      <c r="F8151" s="47" t="s">
        <v>2284</v>
      </c>
      <c r="G8151" s="47" t="s">
        <v>97</v>
      </c>
      <c r="H8151" s="47" t="s">
        <v>2232</v>
      </c>
      <c r="I8151" s="47" t="n">
        <v>5</v>
      </c>
    </row>
    <row r="8152" customFormat="false" ht="15" hidden="false" customHeight="false" outlineLevel="0" collapsed="false">
      <c r="A8152" s="47" t="s">
        <v>10393</v>
      </c>
      <c r="B8152" s="47" t="s">
        <v>1904</v>
      </c>
      <c r="C8152" s="48" t="n">
        <v>46175</v>
      </c>
      <c r="D8152" s="47" t="s">
        <v>74</v>
      </c>
      <c r="E8152" s="47" t="s">
        <v>65</v>
      </c>
      <c r="F8152" s="47" t="s">
        <v>2284</v>
      </c>
      <c r="G8152" s="47" t="s">
        <v>97</v>
      </c>
      <c r="H8152" s="47" t="s">
        <v>2232</v>
      </c>
      <c r="I8152" s="47" t="n">
        <v>4</v>
      </c>
    </row>
    <row r="8153" customFormat="false" ht="15" hidden="false" customHeight="false" outlineLevel="0" collapsed="false">
      <c r="A8153" s="47" t="s">
        <v>10394</v>
      </c>
      <c r="B8153" s="47" t="s">
        <v>1904</v>
      </c>
      <c r="C8153" s="48" t="n">
        <v>46175</v>
      </c>
      <c r="D8153" s="47" t="s">
        <v>74</v>
      </c>
      <c r="E8153" s="47" t="s">
        <v>65</v>
      </c>
      <c r="F8153" s="47" t="s">
        <v>2284</v>
      </c>
      <c r="G8153" s="47" t="s">
        <v>97</v>
      </c>
      <c r="H8153" s="47" t="s">
        <v>2232</v>
      </c>
      <c r="I8153" s="47" t="n">
        <v>2</v>
      </c>
    </row>
    <row r="8154" customFormat="false" ht="15" hidden="false" customHeight="false" outlineLevel="0" collapsed="false">
      <c r="A8154" s="47" t="s">
        <v>10395</v>
      </c>
      <c r="B8154" s="47" t="s">
        <v>1904</v>
      </c>
      <c r="C8154" s="48" t="n">
        <v>46175</v>
      </c>
      <c r="D8154" s="47" t="s">
        <v>74</v>
      </c>
      <c r="E8154" s="47" t="s">
        <v>65</v>
      </c>
      <c r="F8154" s="47" t="s">
        <v>2289</v>
      </c>
      <c r="G8154" s="47" t="s">
        <v>97</v>
      </c>
      <c r="H8154" s="47" t="s">
        <v>2232</v>
      </c>
      <c r="I8154" s="47" t="n">
        <v>4</v>
      </c>
    </row>
    <row r="8155" customFormat="false" ht="15" hidden="false" customHeight="false" outlineLevel="0" collapsed="false">
      <c r="A8155" s="47" t="s">
        <v>10396</v>
      </c>
      <c r="B8155" s="47" t="s">
        <v>1904</v>
      </c>
      <c r="C8155" s="48" t="n">
        <v>46175</v>
      </c>
      <c r="D8155" s="47" t="s">
        <v>74</v>
      </c>
      <c r="E8155" s="47" t="s">
        <v>65</v>
      </c>
      <c r="F8155" s="47" t="s">
        <v>2284</v>
      </c>
      <c r="G8155" s="47" t="s">
        <v>97</v>
      </c>
      <c r="H8155" s="47" t="s">
        <v>2232</v>
      </c>
      <c r="I8155" s="47" t="n">
        <v>4</v>
      </c>
    </row>
    <row r="8156" customFormat="false" ht="15" hidden="false" customHeight="false" outlineLevel="0" collapsed="false">
      <c r="A8156" s="47" t="s">
        <v>10397</v>
      </c>
      <c r="B8156" s="47" t="s">
        <v>1904</v>
      </c>
      <c r="C8156" s="48" t="n">
        <v>46175</v>
      </c>
      <c r="D8156" s="47" t="s">
        <v>74</v>
      </c>
      <c r="E8156" s="47" t="s">
        <v>65</v>
      </c>
      <c r="F8156" s="47" t="s">
        <v>2284</v>
      </c>
      <c r="G8156" s="47" t="s">
        <v>97</v>
      </c>
      <c r="H8156" s="47" t="s">
        <v>2232</v>
      </c>
      <c r="I8156" s="47" t="n">
        <v>2</v>
      </c>
    </row>
    <row r="8157" customFormat="false" ht="15" hidden="false" customHeight="false" outlineLevel="0" collapsed="false">
      <c r="A8157" s="47" t="s">
        <v>10398</v>
      </c>
      <c r="B8157" s="47" t="s">
        <v>1904</v>
      </c>
      <c r="C8157" s="48" t="n">
        <v>46175</v>
      </c>
      <c r="D8157" s="47" t="s">
        <v>74</v>
      </c>
      <c r="E8157" s="47" t="s">
        <v>65</v>
      </c>
      <c r="F8157" s="47" t="s">
        <v>2289</v>
      </c>
      <c r="G8157" s="47" t="s">
        <v>97</v>
      </c>
      <c r="H8157" s="47" t="s">
        <v>2232</v>
      </c>
      <c r="I8157" s="47" t="n">
        <v>2</v>
      </c>
    </row>
    <row r="8158" customFormat="false" ht="15" hidden="false" customHeight="false" outlineLevel="0" collapsed="false">
      <c r="A8158" s="47" t="s">
        <v>10399</v>
      </c>
      <c r="B8158" s="47" t="s">
        <v>1904</v>
      </c>
      <c r="C8158" s="48" t="n">
        <v>46175</v>
      </c>
      <c r="D8158" s="47" t="s">
        <v>74</v>
      </c>
      <c r="E8158" s="47" t="s">
        <v>65</v>
      </c>
      <c r="F8158" s="47" t="s">
        <v>2289</v>
      </c>
      <c r="G8158" s="47" t="s">
        <v>97</v>
      </c>
      <c r="H8158" s="47" t="s">
        <v>2232</v>
      </c>
      <c r="I8158" s="47" t="n">
        <v>4</v>
      </c>
    </row>
    <row r="8159" customFormat="false" ht="15" hidden="false" customHeight="false" outlineLevel="0" collapsed="false">
      <c r="A8159" s="47" t="s">
        <v>10400</v>
      </c>
      <c r="B8159" s="47" t="s">
        <v>1904</v>
      </c>
      <c r="C8159" s="48" t="n">
        <v>46175</v>
      </c>
      <c r="D8159" s="47" t="s">
        <v>74</v>
      </c>
      <c r="E8159" s="47" t="s">
        <v>65</v>
      </c>
      <c r="F8159" s="47" t="s">
        <v>2284</v>
      </c>
      <c r="G8159" s="47" t="s">
        <v>97</v>
      </c>
      <c r="H8159" s="47" t="s">
        <v>2232</v>
      </c>
      <c r="I8159" s="47" t="n">
        <v>5</v>
      </c>
    </row>
    <row r="8160" customFormat="false" ht="15" hidden="false" customHeight="false" outlineLevel="0" collapsed="false">
      <c r="A8160" s="47" t="s">
        <v>10401</v>
      </c>
      <c r="B8160" s="47" t="s">
        <v>1904</v>
      </c>
      <c r="C8160" s="48" t="n">
        <v>46175</v>
      </c>
      <c r="D8160" s="47" t="s">
        <v>74</v>
      </c>
      <c r="E8160" s="47" t="s">
        <v>65</v>
      </c>
      <c r="F8160" s="47" t="s">
        <v>2289</v>
      </c>
      <c r="G8160" s="47" t="s">
        <v>97</v>
      </c>
      <c r="H8160" s="47" t="s">
        <v>2232</v>
      </c>
      <c r="I8160" s="47" t="n">
        <v>3</v>
      </c>
    </row>
    <row r="8161" customFormat="false" ht="15" hidden="false" customHeight="false" outlineLevel="0" collapsed="false">
      <c r="A8161" s="47" t="s">
        <v>10402</v>
      </c>
      <c r="B8161" s="47" t="s">
        <v>1904</v>
      </c>
      <c r="C8161" s="48" t="n">
        <v>46175</v>
      </c>
      <c r="D8161" s="47" t="s">
        <v>74</v>
      </c>
      <c r="E8161" s="47" t="s">
        <v>65</v>
      </c>
      <c r="F8161" s="47" t="s">
        <v>2284</v>
      </c>
      <c r="G8161" s="47" t="s">
        <v>97</v>
      </c>
      <c r="H8161" s="47" t="s">
        <v>2232</v>
      </c>
      <c r="I8161" s="47" t="n">
        <v>3</v>
      </c>
    </row>
    <row r="8162" customFormat="false" ht="15" hidden="false" customHeight="false" outlineLevel="0" collapsed="false">
      <c r="A8162" s="47" t="s">
        <v>10403</v>
      </c>
      <c r="B8162" s="47" t="s">
        <v>1904</v>
      </c>
      <c r="C8162" s="48" t="n">
        <v>46175</v>
      </c>
      <c r="D8162" s="47" t="s">
        <v>74</v>
      </c>
      <c r="E8162" s="47" t="s">
        <v>65</v>
      </c>
      <c r="F8162" s="47" t="s">
        <v>2284</v>
      </c>
      <c r="G8162" s="47" t="s">
        <v>98</v>
      </c>
      <c r="H8162" s="47" t="s">
        <v>2382</v>
      </c>
      <c r="I8162" s="47" t="n">
        <v>5</v>
      </c>
    </row>
    <row r="8163" customFormat="false" ht="15" hidden="false" customHeight="false" outlineLevel="0" collapsed="false">
      <c r="A8163" s="47" t="s">
        <v>10404</v>
      </c>
      <c r="B8163" s="47" t="s">
        <v>1905</v>
      </c>
      <c r="C8163" s="48" t="n">
        <v>46175</v>
      </c>
      <c r="D8163" s="47" t="s">
        <v>75</v>
      </c>
      <c r="E8163" s="47" t="s">
        <v>65</v>
      </c>
      <c r="F8163" s="47" t="s">
        <v>2284</v>
      </c>
      <c r="G8163" s="47" t="s">
        <v>97</v>
      </c>
      <c r="H8163" s="47" t="s">
        <v>2232</v>
      </c>
      <c r="I8163" s="47" t="n">
        <v>6</v>
      </c>
    </row>
    <row r="8164" customFormat="false" ht="15" hidden="false" customHeight="false" outlineLevel="0" collapsed="false">
      <c r="A8164" s="47" t="s">
        <v>10405</v>
      </c>
      <c r="B8164" s="47" t="s">
        <v>1905</v>
      </c>
      <c r="C8164" s="48" t="n">
        <v>46175</v>
      </c>
      <c r="D8164" s="47" t="s">
        <v>75</v>
      </c>
      <c r="E8164" s="47" t="s">
        <v>65</v>
      </c>
      <c r="F8164" s="47" t="s">
        <v>2289</v>
      </c>
      <c r="G8164" s="47" t="s">
        <v>97</v>
      </c>
      <c r="H8164" s="47" t="s">
        <v>2232</v>
      </c>
      <c r="I8164" s="47" t="n">
        <v>2</v>
      </c>
    </row>
    <row r="8165" customFormat="false" ht="15" hidden="false" customHeight="false" outlineLevel="0" collapsed="false">
      <c r="A8165" s="47" t="s">
        <v>10406</v>
      </c>
      <c r="B8165" s="47" t="s">
        <v>1905</v>
      </c>
      <c r="C8165" s="48" t="n">
        <v>46175</v>
      </c>
      <c r="D8165" s="47" t="s">
        <v>75</v>
      </c>
      <c r="E8165" s="47" t="s">
        <v>65</v>
      </c>
      <c r="F8165" s="47" t="s">
        <v>2284</v>
      </c>
      <c r="G8165" s="47" t="s">
        <v>97</v>
      </c>
      <c r="H8165" s="47" t="s">
        <v>2232</v>
      </c>
      <c r="I8165" s="47" t="n">
        <v>6</v>
      </c>
    </row>
    <row r="8166" customFormat="false" ht="15" hidden="false" customHeight="false" outlineLevel="0" collapsed="false">
      <c r="A8166" s="47" t="s">
        <v>10407</v>
      </c>
      <c r="B8166" s="47" t="s">
        <v>1905</v>
      </c>
      <c r="C8166" s="48" t="n">
        <v>46175</v>
      </c>
      <c r="D8166" s="47" t="s">
        <v>75</v>
      </c>
      <c r="E8166" s="47" t="s">
        <v>65</v>
      </c>
      <c r="F8166" s="47" t="s">
        <v>2284</v>
      </c>
      <c r="G8166" s="47" t="s">
        <v>97</v>
      </c>
      <c r="H8166" s="47" t="s">
        <v>2232</v>
      </c>
      <c r="I8166" s="47" t="n">
        <v>2</v>
      </c>
    </row>
    <row r="8167" customFormat="false" ht="15" hidden="false" customHeight="false" outlineLevel="0" collapsed="false">
      <c r="A8167" s="47" t="s">
        <v>10408</v>
      </c>
      <c r="B8167" s="47" t="s">
        <v>1905</v>
      </c>
      <c r="C8167" s="48" t="n">
        <v>46175</v>
      </c>
      <c r="D8167" s="47" t="s">
        <v>75</v>
      </c>
      <c r="E8167" s="47" t="s">
        <v>65</v>
      </c>
      <c r="F8167" s="47" t="s">
        <v>2284</v>
      </c>
      <c r="G8167" s="47" t="s">
        <v>97</v>
      </c>
      <c r="H8167" s="47" t="s">
        <v>2232</v>
      </c>
      <c r="I8167" s="47" t="n">
        <v>3</v>
      </c>
    </row>
    <row r="8168" customFormat="false" ht="15" hidden="false" customHeight="false" outlineLevel="0" collapsed="false">
      <c r="A8168" s="47" t="s">
        <v>10409</v>
      </c>
      <c r="B8168" s="47" t="s">
        <v>1905</v>
      </c>
      <c r="C8168" s="48" t="n">
        <v>46175</v>
      </c>
      <c r="D8168" s="47" t="s">
        <v>75</v>
      </c>
      <c r="E8168" s="47" t="s">
        <v>65</v>
      </c>
      <c r="F8168" s="47" t="s">
        <v>2289</v>
      </c>
      <c r="G8168" s="47" t="s">
        <v>97</v>
      </c>
      <c r="H8168" s="47" t="s">
        <v>2232</v>
      </c>
      <c r="I8168" s="47" t="n">
        <v>3</v>
      </c>
    </row>
    <row r="8169" customFormat="false" ht="15" hidden="false" customHeight="false" outlineLevel="0" collapsed="false">
      <c r="A8169" s="47" t="s">
        <v>10410</v>
      </c>
      <c r="B8169" s="47" t="s">
        <v>1905</v>
      </c>
      <c r="C8169" s="48" t="n">
        <v>46175</v>
      </c>
      <c r="D8169" s="47" t="s">
        <v>75</v>
      </c>
      <c r="E8169" s="47" t="s">
        <v>65</v>
      </c>
      <c r="F8169" s="47" t="s">
        <v>2284</v>
      </c>
      <c r="G8169" s="47" t="s">
        <v>97</v>
      </c>
      <c r="H8169" s="47" t="s">
        <v>2232</v>
      </c>
      <c r="I8169" s="47" t="n">
        <v>3</v>
      </c>
    </row>
    <row r="8170" customFormat="false" ht="15" hidden="false" customHeight="false" outlineLevel="0" collapsed="false">
      <c r="A8170" s="47" t="s">
        <v>10411</v>
      </c>
      <c r="B8170" s="47" t="s">
        <v>1905</v>
      </c>
      <c r="C8170" s="48" t="n">
        <v>46175</v>
      </c>
      <c r="D8170" s="47" t="s">
        <v>75</v>
      </c>
      <c r="E8170" s="47" t="s">
        <v>65</v>
      </c>
      <c r="F8170" s="47" t="s">
        <v>2289</v>
      </c>
      <c r="G8170" s="47" t="s">
        <v>97</v>
      </c>
      <c r="H8170" s="47" t="s">
        <v>2232</v>
      </c>
      <c r="I8170" s="47" t="n">
        <v>5</v>
      </c>
    </row>
    <row r="8171" customFormat="false" ht="15" hidden="false" customHeight="false" outlineLevel="0" collapsed="false">
      <c r="A8171" s="47" t="s">
        <v>10412</v>
      </c>
      <c r="B8171" s="47" t="s">
        <v>1905</v>
      </c>
      <c r="C8171" s="48" t="n">
        <v>46175</v>
      </c>
      <c r="D8171" s="47" t="s">
        <v>75</v>
      </c>
      <c r="E8171" s="47" t="s">
        <v>65</v>
      </c>
      <c r="F8171" s="47" t="s">
        <v>2289</v>
      </c>
      <c r="G8171" s="47" t="s">
        <v>97</v>
      </c>
      <c r="H8171" s="47" t="s">
        <v>2232</v>
      </c>
      <c r="I8171" s="47" t="n">
        <v>3</v>
      </c>
    </row>
    <row r="8172" customFormat="false" ht="15" hidden="false" customHeight="false" outlineLevel="0" collapsed="false">
      <c r="A8172" s="47" t="s">
        <v>10413</v>
      </c>
      <c r="B8172" s="47" t="s">
        <v>1905</v>
      </c>
      <c r="C8172" s="48" t="n">
        <v>46175</v>
      </c>
      <c r="D8172" s="47" t="s">
        <v>75</v>
      </c>
      <c r="E8172" s="47" t="s">
        <v>65</v>
      </c>
      <c r="F8172" s="47" t="s">
        <v>2284</v>
      </c>
      <c r="G8172" s="47" t="s">
        <v>97</v>
      </c>
      <c r="H8172" s="47" t="s">
        <v>2232</v>
      </c>
      <c r="I8172" s="47" t="n">
        <v>3</v>
      </c>
    </row>
    <row r="8173" customFormat="false" ht="15" hidden="false" customHeight="false" outlineLevel="0" collapsed="false">
      <c r="A8173" s="47" t="s">
        <v>10414</v>
      </c>
      <c r="B8173" s="47" t="s">
        <v>1906</v>
      </c>
      <c r="C8173" s="48" t="n">
        <v>46176</v>
      </c>
      <c r="D8173" s="47" t="s">
        <v>73</v>
      </c>
      <c r="E8173" s="47" t="s">
        <v>62</v>
      </c>
      <c r="F8173" s="47" t="s">
        <v>2228</v>
      </c>
      <c r="G8173" s="47" t="s">
        <v>97</v>
      </c>
      <c r="H8173" s="47" t="s">
        <v>2232</v>
      </c>
      <c r="I8173" s="47" t="n">
        <v>2</v>
      </c>
    </row>
    <row r="8174" customFormat="false" ht="15" hidden="false" customHeight="false" outlineLevel="0" collapsed="false">
      <c r="A8174" s="47" t="s">
        <v>10415</v>
      </c>
      <c r="B8174" s="47" t="s">
        <v>1906</v>
      </c>
      <c r="C8174" s="48" t="n">
        <v>46176</v>
      </c>
      <c r="D8174" s="47" t="s">
        <v>73</v>
      </c>
      <c r="E8174" s="47" t="s">
        <v>62</v>
      </c>
      <c r="F8174" s="47" t="s">
        <v>2228</v>
      </c>
      <c r="G8174" s="47" t="s">
        <v>97</v>
      </c>
      <c r="H8174" s="47" t="s">
        <v>2232</v>
      </c>
      <c r="I8174" s="47" t="n">
        <v>2</v>
      </c>
    </row>
    <row r="8175" customFormat="false" ht="15" hidden="false" customHeight="false" outlineLevel="0" collapsed="false">
      <c r="A8175" s="47" t="s">
        <v>10416</v>
      </c>
      <c r="B8175" s="47" t="s">
        <v>1906</v>
      </c>
      <c r="C8175" s="48" t="n">
        <v>46176</v>
      </c>
      <c r="D8175" s="47" t="s">
        <v>73</v>
      </c>
      <c r="E8175" s="47" t="s">
        <v>62</v>
      </c>
      <c r="F8175" s="47" t="s">
        <v>2231</v>
      </c>
      <c r="G8175" s="47" t="s">
        <v>97</v>
      </c>
      <c r="H8175" s="47" t="s">
        <v>2232</v>
      </c>
      <c r="I8175" s="47" t="n">
        <v>5</v>
      </c>
    </row>
    <row r="8176" customFormat="false" ht="15" hidden="false" customHeight="false" outlineLevel="0" collapsed="false">
      <c r="A8176" s="47" t="s">
        <v>10417</v>
      </c>
      <c r="B8176" s="47" t="s">
        <v>1906</v>
      </c>
      <c r="C8176" s="48" t="n">
        <v>46176</v>
      </c>
      <c r="D8176" s="47" t="s">
        <v>73</v>
      </c>
      <c r="E8176" s="47" t="s">
        <v>62</v>
      </c>
      <c r="F8176" s="47" t="s">
        <v>2231</v>
      </c>
      <c r="G8176" s="47" t="s">
        <v>97</v>
      </c>
      <c r="H8176" s="47" t="s">
        <v>2232</v>
      </c>
      <c r="I8176" s="47" t="n">
        <v>7</v>
      </c>
    </row>
    <row r="8177" customFormat="false" ht="15" hidden="false" customHeight="false" outlineLevel="0" collapsed="false">
      <c r="A8177" s="47" t="s">
        <v>10418</v>
      </c>
      <c r="B8177" s="47" t="s">
        <v>1908</v>
      </c>
      <c r="C8177" s="48" t="n">
        <v>46176</v>
      </c>
      <c r="D8177" s="47" t="s">
        <v>74</v>
      </c>
      <c r="E8177" s="47" t="s">
        <v>62</v>
      </c>
      <c r="F8177" s="47" t="s">
        <v>2228</v>
      </c>
      <c r="G8177" s="47" t="s">
        <v>95</v>
      </c>
      <c r="H8177" s="47" t="s">
        <v>2245</v>
      </c>
      <c r="I8177" s="47" t="n">
        <v>82</v>
      </c>
    </row>
    <row r="8178" customFormat="false" ht="15" hidden="false" customHeight="false" outlineLevel="0" collapsed="false">
      <c r="A8178" s="47" t="s">
        <v>10419</v>
      </c>
      <c r="B8178" s="47" t="s">
        <v>1908</v>
      </c>
      <c r="C8178" s="48" t="n">
        <v>46176</v>
      </c>
      <c r="D8178" s="47" t="s">
        <v>74</v>
      </c>
      <c r="E8178" s="47" t="s">
        <v>62</v>
      </c>
      <c r="F8178" s="47" t="s">
        <v>2231</v>
      </c>
      <c r="G8178" s="47" t="s">
        <v>97</v>
      </c>
      <c r="H8178" s="47" t="s">
        <v>2232</v>
      </c>
      <c r="I8178" s="47" t="n">
        <v>4</v>
      </c>
    </row>
    <row r="8179" customFormat="false" ht="15" hidden="false" customHeight="false" outlineLevel="0" collapsed="false">
      <c r="A8179" s="47" t="s">
        <v>10420</v>
      </c>
      <c r="B8179" s="47" t="s">
        <v>1908</v>
      </c>
      <c r="C8179" s="48" t="n">
        <v>46176</v>
      </c>
      <c r="D8179" s="47" t="s">
        <v>74</v>
      </c>
      <c r="E8179" s="47" t="s">
        <v>62</v>
      </c>
      <c r="F8179" s="47" t="s">
        <v>2228</v>
      </c>
      <c r="G8179" s="47" t="s">
        <v>97</v>
      </c>
      <c r="H8179" s="47" t="s">
        <v>2232</v>
      </c>
      <c r="I8179" s="47" t="n">
        <v>5</v>
      </c>
    </row>
    <row r="8180" customFormat="false" ht="15" hidden="false" customHeight="false" outlineLevel="0" collapsed="false">
      <c r="A8180" s="47" t="s">
        <v>10421</v>
      </c>
      <c r="B8180" s="47" t="s">
        <v>1908</v>
      </c>
      <c r="C8180" s="48" t="n">
        <v>46176</v>
      </c>
      <c r="D8180" s="47" t="s">
        <v>74</v>
      </c>
      <c r="E8180" s="47" t="s">
        <v>62</v>
      </c>
      <c r="F8180" s="47" t="s">
        <v>2228</v>
      </c>
      <c r="G8180" s="47" t="s">
        <v>97</v>
      </c>
      <c r="H8180" s="47" t="s">
        <v>2232</v>
      </c>
      <c r="I8180" s="47" t="n">
        <v>6</v>
      </c>
    </row>
    <row r="8181" customFormat="false" ht="15" hidden="false" customHeight="false" outlineLevel="0" collapsed="false">
      <c r="A8181" s="47" t="s">
        <v>10422</v>
      </c>
      <c r="B8181" s="47" t="s">
        <v>1908</v>
      </c>
      <c r="C8181" s="48" t="n">
        <v>46176</v>
      </c>
      <c r="D8181" s="47" t="s">
        <v>74</v>
      </c>
      <c r="E8181" s="47" t="s">
        <v>62</v>
      </c>
      <c r="F8181" s="47" t="s">
        <v>2231</v>
      </c>
      <c r="G8181" s="47" t="s">
        <v>97</v>
      </c>
      <c r="H8181" s="47" t="s">
        <v>2232</v>
      </c>
      <c r="I8181" s="47" t="n">
        <v>3</v>
      </c>
    </row>
    <row r="8182" customFormat="false" ht="15" hidden="false" customHeight="false" outlineLevel="0" collapsed="false">
      <c r="A8182" s="47" t="s">
        <v>10423</v>
      </c>
      <c r="B8182" s="47" t="s">
        <v>1908</v>
      </c>
      <c r="C8182" s="48" t="n">
        <v>46176</v>
      </c>
      <c r="D8182" s="47" t="s">
        <v>74</v>
      </c>
      <c r="E8182" s="47" t="s">
        <v>62</v>
      </c>
      <c r="F8182" s="47" t="s">
        <v>2228</v>
      </c>
      <c r="G8182" s="47" t="s">
        <v>97</v>
      </c>
      <c r="H8182" s="47" t="s">
        <v>2232</v>
      </c>
      <c r="I8182" s="47" t="n">
        <v>5</v>
      </c>
    </row>
    <row r="8183" customFormat="false" ht="15" hidden="false" customHeight="false" outlineLevel="0" collapsed="false">
      <c r="A8183" s="47" t="s">
        <v>10424</v>
      </c>
      <c r="B8183" s="47" t="s">
        <v>1908</v>
      </c>
      <c r="C8183" s="48" t="n">
        <v>46176</v>
      </c>
      <c r="D8183" s="47" t="s">
        <v>74</v>
      </c>
      <c r="E8183" s="47" t="s">
        <v>62</v>
      </c>
      <c r="F8183" s="47" t="s">
        <v>2317</v>
      </c>
      <c r="G8183" s="47" t="s">
        <v>97</v>
      </c>
      <c r="H8183" s="47" t="s">
        <v>2232</v>
      </c>
      <c r="I8183" s="47" t="n">
        <v>4</v>
      </c>
    </row>
    <row r="8184" customFormat="false" ht="15" hidden="false" customHeight="false" outlineLevel="0" collapsed="false">
      <c r="A8184" s="47" t="s">
        <v>10425</v>
      </c>
      <c r="B8184" s="47" t="s">
        <v>1909</v>
      </c>
      <c r="C8184" s="48" t="n">
        <v>46176</v>
      </c>
      <c r="D8184" s="47" t="s">
        <v>75</v>
      </c>
      <c r="E8184" s="47" t="s">
        <v>62</v>
      </c>
      <c r="F8184" s="47" t="s">
        <v>2228</v>
      </c>
      <c r="G8184" s="47" t="s">
        <v>97</v>
      </c>
      <c r="H8184" s="47" t="s">
        <v>2232</v>
      </c>
      <c r="I8184" s="47" t="n">
        <v>4</v>
      </c>
    </row>
    <row r="8185" customFormat="false" ht="15" hidden="false" customHeight="false" outlineLevel="0" collapsed="false">
      <c r="A8185" s="47" t="s">
        <v>10426</v>
      </c>
      <c r="B8185" s="47" t="s">
        <v>1909</v>
      </c>
      <c r="C8185" s="48" t="n">
        <v>46176</v>
      </c>
      <c r="D8185" s="47" t="s">
        <v>75</v>
      </c>
      <c r="E8185" s="47" t="s">
        <v>62</v>
      </c>
      <c r="F8185" s="47" t="s">
        <v>2228</v>
      </c>
      <c r="G8185" s="47" t="s">
        <v>97</v>
      </c>
      <c r="H8185" s="47" t="s">
        <v>2232</v>
      </c>
      <c r="I8185" s="47" t="n">
        <v>5</v>
      </c>
    </row>
    <row r="8186" customFormat="false" ht="15" hidden="false" customHeight="false" outlineLevel="0" collapsed="false">
      <c r="A8186" s="47" t="s">
        <v>10427</v>
      </c>
      <c r="B8186" s="47" t="s">
        <v>1910</v>
      </c>
      <c r="C8186" s="48" t="n">
        <v>46176</v>
      </c>
      <c r="D8186" s="47" t="s">
        <v>73</v>
      </c>
      <c r="E8186" s="47" t="s">
        <v>63</v>
      </c>
      <c r="F8186" s="47" t="s">
        <v>2260</v>
      </c>
      <c r="G8186" s="47" t="s">
        <v>97</v>
      </c>
      <c r="H8186" s="47" t="s">
        <v>2232</v>
      </c>
      <c r="I8186" s="47" t="n">
        <v>4</v>
      </c>
    </row>
    <row r="8187" customFormat="false" ht="15" hidden="false" customHeight="false" outlineLevel="0" collapsed="false">
      <c r="A8187" s="47" t="s">
        <v>10428</v>
      </c>
      <c r="B8187" s="47" t="s">
        <v>1910</v>
      </c>
      <c r="C8187" s="48" t="n">
        <v>46176</v>
      </c>
      <c r="D8187" s="47" t="s">
        <v>73</v>
      </c>
      <c r="E8187" s="47" t="s">
        <v>63</v>
      </c>
      <c r="F8187" s="47" t="s">
        <v>2252</v>
      </c>
      <c r="G8187" s="47" t="s">
        <v>97</v>
      </c>
      <c r="H8187" s="47" t="s">
        <v>2232</v>
      </c>
      <c r="I8187" s="47" t="n">
        <v>6</v>
      </c>
    </row>
    <row r="8188" customFormat="false" ht="15" hidden="false" customHeight="false" outlineLevel="0" collapsed="false">
      <c r="A8188" s="47" t="s">
        <v>10429</v>
      </c>
      <c r="B8188" s="47" t="s">
        <v>1910</v>
      </c>
      <c r="C8188" s="48" t="n">
        <v>46176</v>
      </c>
      <c r="D8188" s="47" t="s">
        <v>73</v>
      </c>
      <c r="E8188" s="47" t="s">
        <v>63</v>
      </c>
      <c r="F8188" s="47" t="s">
        <v>2255</v>
      </c>
      <c r="G8188" s="47" t="s">
        <v>97</v>
      </c>
      <c r="H8188" s="47" t="s">
        <v>2232</v>
      </c>
      <c r="I8188" s="47" t="n">
        <v>4</v>
      </c>
    </row>
    <row r="8189" customFormat="false" ht="15" hidden="false" customHeight="false" outlineLevel="0" collapsed="false">
      <c r="A8189" s="47" t="s">
        <v>10430</v>
      </c>
      <c r="B8189" s="47" t="s">
        <v>1910</v>
      </c>
      <c r="C8189" s="48" t="n">
        <v>46176</v>
      </c>
      <c r="D8189" s="47" t="s">
        <v>73</v>
      </c>
      <c r="E8189" s="47" t="s">
        <v>63</v>
      </c>
      <c r="F8189" s="47" t="s">
        <v>2255</v>
      </c>
      <c r="G8189" s="47" t="s">
        <v>97</v>
      </c>
      <c r="H8189" s="47" t="s">
        <v>2232</v>
      </c>
      <c r="I8189" s="47" t="n">
        <v>7</v>
      </c>
    </row>
    <row r="8190" customFormat="false" ht="15" hidden="false" customHeight="false" outlineLevel="0" collapsed="false">
      <c r="A8190" s="47" t="s">
        <v>10431</v>
      </c>
      <c r="B8190" s="47" t="s">
        <v>1910</v>
      </c>
      <c r="C8190" s="48" t="n">
        <v>46176</v>
      </c>
      <c r="D8190" s="47" t="s">
        <v>73</v>
      </c>
      <c r="E8190" s="47" t="s">
        <v>63</v>
      </c>
      <c r="F8190" s="47" t="s">
        <v>2255</v>
      </c>
      <c r="G8190" s="47" t="s">
        <v>98</v>
      </c>
      <c r="H8190" s="47" t="s">
        <v>2382</v>
      </c>
      <c r="I8190" s="47" t="n">
        <v>43</v>
      </c>
    </row>
    <row r="8191" customFormat="false" ht="15" hidden="false" customHeight="false" outlineLevel="0" collapsed="false">
      <c r="A8191" s="47" t="s">
        <v>10432</v>
      </c>
      <c r="B8191" s="47" t="s">
        <v>1912</v>
      </c>
      <c r="C8191" s="48" t="n">
        <v>46176</v>
      </c>
      <c r="D8191" s="47" t="s">
        <v>74</v>
      </c>
      <c r="E8191" s="47" t="s">
        <v>63</v>
      </c>
      <c r="F8191" s="47" t="s">
        <v>2252</v>
      </c>
      <c r="G8191" s="47" t="s">
        <v>93</v>
      </c>
      <c r="H8191" s="47" t="s">
        <v>2253</v>
      </c>
      <c r="I8191" s="47" t="n">
        <v>22</v>
      </c>
    </row>
    <row r="8192" customFormat="false" ht="15" hidden="false" customHeight="false" outlineLevel="0" collapsed="false">
      <c r="A8192" s="47" t="s">
        <v>10433</v>
      </c>
      <c r="B8192" s="47" t="s">
        <v>1912</v>
      </c>
      <c r="C8192" s="48" t="n">
        <v>46176</v>
      </c>
      <c r="D8192" s="47" t="s">
        <v>74</v>
      </c>
      <c r="E8192" s="47" t="s">
        <v>63</v>
      </c>
      <c r="F8192" s="47" t="s">
        <v>2255</v>
      </c>
      <c r="G8192" s="47" t="s">
        <v>93</v>
      </c>
      <c r="H8192" s="47" t="s">
        <v>2253</v>
      </c>
      <c r="I8192" s="47" t="n">
        <v>22</v>
      </c>
    </row>
    <row r="8193" customFormat="false" ht="15" hidden="false" customHeight="false" outlineLevel="0" collapsed="false">
      <c r="A8193" s="47" t="s">
        <v>10434</v>
      </c>
      <c r="B8193" s="47" t="s">
        <v>1912</v>
      </c>
      <c r="C8193" s="48" t="n">
        <v>46176</v>
      </c>
      <c r="D8193" s="47" t="s">
        <v>74</v>
      </c>
      <c r="E8193" s="47" t="s">
        <v>63</v>
      </c>
      <c r="F8193" s="47" t="s">
        <v>2252</v>
      </c>
      <c r="G8193" s="47" t="s">
        <v>97</v>
      </c>
      <c r="H8193" s="47" t="s">
        <v>2232</v>
      </c>
      <c r="I8193" s="47" t="n">
        <v>4</v>
      </c>
    </row>
    <row r="8194" customFormat="false" ht="15" hidden="false" customHeight="false" outlineLevel="0" collapsed="false">
      <c r="A8194" s="47" t="s">
        <v>10435</v>
      </c>
      <c r="B8194" s="47" t="s">
        <v>1912</v>
      </c>
      <c r="C8194" s="48" t="n">
        <v>46176</v>
      </c>
      <c r="D8194" s="47" t="s">
        <v>74</v>
      </c>
      <c r="E8194" s="47" t="s">
        <v>63</v>
      </c>
      <c r="F8194" s="47" t="s">
        <v>2255</v>
      </c>
      <c r="G8194" s="47" t="s">
        <v>97</v>
      </c>
      <c r="H8194" s="47" t="s">
        <v>2232</v>
      </c>
      <c r="I8194" s="47" t="n">
        <v>5</v>
      </c>
    </row>
    <row r="8195" customFormat="false" ht="15" hidden="false" customHeight="false" outlineLevel="0" collapsed="false">
      <c r="A8195" s="47" t="s">
        <v>10436</v>
      </c>
      <c r="B8195" s="47" t="s">
        <v>1912</v>
      </c>
      <c r="C8195" s="48" t="n">
        <v>46176</v>
      </c>
      <c r="D8195" s="47" t="s">
        <v>74</v>
      </c>
      <c r="E8195" s="47" t="s">
        <v>63</v>
      </c>
      <c r="F8195" s="47" t="s">
        <v>2252</v>
      </c>
      <c r="G8195" s="47" t="s">
        <v>97</v>
      </c>
      <c r="H8195" s="47" t="s">
        <v>2232</v>
      </c>
      <c r="I8195" s="47" t="n">
        <v>3</v>
      </c>
    </row>
    <row r="8196" customFormat="false" ht="15" hidden="false" customHeight="false" outlineLevel="0" collapsed="false">
      <c r="A8196" s="47" t="s">
        <v>10437</v>
      </c>
      <c r="B8196" s="47" t="s">
        <v>1913</v>
      </c>
      <c r="C8196" s="48" t="n">
        <v>46176</v>
      </c>
      <c r="D8196" s="47" t="s">
        <v>75</v>
      </c>
      <c r="E8196" s="47" t="s">
        <v>63</v>
      </c>
      <c r="F8196" s="47" t="s">
        <v>2255</v>
      </c>
      <c r="G8196" s="47" t="s">
        <v>97</v>
      </c>
      <c r="H8196" s="47" t="s">
        <v>2232</v>
      </c>
      <c r="I8196" s="47" t="n">
        <v>5</v>
      </c>
    </row>
    <row r="8197" customFormat="false" ht="15" hidden="false" customHeight="false" outlineLevel="0" collapsed="false">
      <c r="A8197" s="47" t="s">
        <v>10438</v>
      </c>
      <c r="B8197" s="47" t="s">
        <v>1913</v>
      </c>
      <c r="C8197" s="48" t="n">
        <v>46176</v>
      </c>
      <c r="D8197" s="47" t="s">
        <v>75</v>
      </c>
      <c r="E8197" s="47" t="s">
        <v>63</v>
      </c>
      <c r="F8197" s="47" t="s">
        <v>2252</v>
      </c>
      <c r="G8197" s="47" t="s">
        <v>97</v>
      </c>
      <c r="H8197" s="47" t="s">
        <v>2232</v>
      </c>
      <c r="I8197" s="47" t="n">
        <v>2</v>
      </c>
    </row>
    <row r="8198" customFormat="false" ht="15" hidden="false" customHeight="false" outlineLevel="0" collapsed="false">
      <c r="A8198" s="47" t="s">
        <v>10439</v>
      </c>
      <c r="B8198" s="47" t="s">
        <v>1913</v>
      </c>
      <c r="C8198" s="48" t="n">
        <v>46176</v>
      </c>
      <c r="D8198" s="47" t="s">
        <v>75</v>
      </c>
      <c r="E8198" s="47" t="s">
        <v>63</v>
      </c>
      <c r="F8198" s="47" t="s">
        <v>2252</v>
      </c>
      <c r="G8198" s="47" t="s">
        <v>97</v>
      </c>
      <c r="H8198" s="47" t="s">
        <v>2232</v>
      </c>
      <c r="I8198" s="47" t="n">
        <v>5</v>
      </c>
    </row>
    <row r="8199" customFormat="false" ht="15" hidden="false" customHeight="false" outlineLevel="0" collapsed="false">
      <c r="A8199" s="47" t="s">
        <v>10440</v>
      </c>
      <c r="B8199" s="47" t="s">
        <v>1913</v>
      </c>
      <c r="C8199" s="48" t="n">
        <v>46176</v>
      </c>
      <c r="D8199" s="47" t="s">
        <v>75</v>
      </c>
      <c r="E8199" s="47" t="s">
        <v>63</v>
      </c>
      <c r="F8199" s="47" t="s">
        <v>2252</v>
      </c>
      <c r="G8199" s="47" t="s">
        <v>97</v>
      </c>
      <c r="H8199" s="47" t="s">
        <v>2232</v>
      </c>
      <c r="I8199" s="47" t="n">
        <v>2</v>
      </c>
    </row>
    <row r="8200" customFormat="false" ht="15" hidden="false" customHeight="false" outlineLevel="0" collapsed="false">
      <c r="A8200" s="47" t="s">
        <v>10441</v>
      </c>
      <c r="B8200" s="47" t="s">
        <v>1913</v>
      </c>
      <c r="C8200" s="48" t="n">
        <v>46176</v>
      </c>
      <c r="D8200" s="47" t="s">
        <v>75</v>
      </c>
      <c r="E8200" s="47" t="s">
        <v>63</v>
      </c>
      <c r="F8200" s="47" t="s">
        <v>2255</v>
      </c>
      <c r="G8200" s="47" t="s">
        <v>97</v>
      </c>
      <c r="H8200" s="47" t="s">
        <v>2232</v>
      </c>
      <c r="I8200" s="47" t="n">
        <v>3</v>
      </c>
    </row>
    <row r="8201" customFormat="false" ht="15" hidden="false" customHeight="false" outlineLevel="0" collapsed="false">
      <c r="A8201" s="47" t="s">
        <v>10442</v>
      </c>
      <c r="B8201" s="47" t="s">
        <v>1913</v>
      </c>
      <c r="C8201" s="48" t="n">
        <v>46176</v>
      </c>
      <c r="D8201" s="47" t="s">
        <v>75</v>
      </c>
      <c r="E8201" s="47" t="s">
        <v>63</v>
      </c>
      <c r="F8201" s="47" t="s">
        <v>2255</v>
      </c>
      <c r="G8201" s="47" t="s">
        <v>97</v>
      </c>
      <c r="H8201" s="47" t="s">
        <v>2232</v>
      </c>
      <c r="I8201" s="47" t="n">
        <v>2</v>
      </c>
    </row>
    <row r="8202" customFormat="false" ht="15" hidden="false" customHeight="false" outlineLevel="0" collapsed="false">
      <c r="A8202" s="47" t="s">
        <v>10443</v>
      </c>
      <c r="B8202" s="47" t="s">
        <v>1913</v>
      </c>
      <c r="C8202" s="48" t="n">
        <v>46176</v>
      </c>
      <c r="D8202" s="47" t="s">
        <v>75</v>
      </c>
      <c r="E8202" s="47" t="s">
        <v>63</v>
      </c>
      <c r="F8202" s="47" t="s">
        <v>2252</v>
      </c>
      <c r="G8202" s="47" t="s">
        <v>97</v>
      </c>
      <c r="H8202" s="47" t="s">
        <v>2232</v>
      </c>
      <c r="I8202" s="47" t="n">
        <v>7</v>
      </c>
    </row>
    <row r="8203" customFormat="false" ht="15" hidden="false" customHeight="false" outlineLevel="0" collapsed="false">
      <c r="A8203" s="47" t="s">
        <v>10444</v>
      </c>
      <c r="B8203" s="47" t="s">
        <v>1913</v>
      </c>
      <c r="C8203" s="48" t="n">
        <v>46176</v>
      </c>
      <c r="D8203" s="47" t="s">
        <v>75</v>
      </c>
      <c r="E8203" s="47" t="s">
        <v>63</v>
      </c>
      <c r="F8203" s="47" t="s">
        <v>2255</v>
      </c>
      <c r="G8203" s="47" t="s">
        <v>97</v>
      </c>
      <c r="H8203" s="47" t="s">
        <v>2232</v>
      </c>
      <c r="I8203" s="47" t="n">
        <v>7</v>
      </c>
    </row>
    <row r="8204" customFormat="false" ht="15" hidden="false" customHeight="false" outlineLevel="0" collapsed="false">
      <c r="A8204" s="47" t="s">
        <v>10445</v>
      </c>
      <c r="B8204" s="47" t="s">
        <v>1913</v>
      </c>
      <c r="C8204" s="48" t="n">
        <v>46176</v>
      </c>
      <c r="D8204" s="47" t="s">
        <v>75</v>
      </c>
      <c r="E8204" s="47" t="s">
        <v>63</v>
      </c>
      <c r="F8204" s="47" t="s">
        <v>2255</v>
      </c>
      <c r="G8204" s="47" t="s">
        <v>97</v>
      </c>
      <c r="H8204" s="47" t="s">
        <v>2232</v>
      </c>
      <c r="I8204" s="47" t="n">
        <v>6</v>
      </c>
    </row>
    <row r="8205" customFormat="false" ht="15" hidden="false" customHeight="false" outlineLevel="0" collapsed="false">
      <c r="A8205" s="47" t="s">
        <v>10446</v>
      </c>
      <c r="B8205" s="47" t="s">
        <v>1914</v>
      </c>
      <c r="C8205" s="48" t="n">
        <v>46176</v>
      </c>
      <c r="D8205" s="47" t="s">
        <v>73</v>
      </c>
      <c r="E8205" s="47" t="s">
        <v>64</v>
      </c>
      <c r="F8205" s="47" t="s">
        <v>2278</v>
      </c>
      <c r="G8205" s="47" t="s">
        <v>93</v>
      </c>
      <c r="H8205" s="47" t="s">
        <v>2253</v>
      </c>
      <c r="I8205" s="47" t="n">
        <v>17</v>
      </c>
    </row>
    <row r="8206" customFormat="false" ht="15" hidden="false" customHeight="false" outlineLevel="0" collapsed="false">
      <c r="A8206" s="47" t="s">
        <v>10447</v>
      </c>
      <c r="B8206" s="47" t="s">
        <v>1914</v>
      </c>
      <c r="C8206" s="48" t="n">
        <v>46176</v>
      </c>
      <c r="D8206" s="47" t="s">
        <v>73</v>
      </c>
      <c r="E8206" s="47" t="s">
        <v>64</v>
      </c>
      <c r="F8206" s="47" t="s">
        <v>2280</v>
      </c>
      <c r="G8206" s="47" t="s">
        <v>97</v>
      </c>
      <c r="H8206" s="47" t="s">
        <v>2232</v>
      </c>
      <c r="I8206" s="47" t="n">
        <v>4</v>
      </c>
    </row>
    <row r="8207" customFormat="false" ht="15" hidden="false" customHeight="false" outlineLevel="0" collapsed="false">
      <c r="A8207" s="47" t="s">
        <v>10448</v>
      </c>
      <c r="B8207" s="47" t="s">
        <v>1915</v>
      </c>
      <c r="C8207" s="48" t="n">
        <v>46176</v>
      </c>
      <c r="D8207" s="47" t="s">
        <v>74</v>
      </c>
      <c r="E8207" s="47" t="s">
        <v>64</v>
      </c>
      <c r="F8207" s="47" t="s">
        <v>2278</v>
      </c>
      <c r="G8207" s="47" t="s">
        <v>97</v>
      </c>
      <c r="H8207" s="47" t="s">
        <v>2232</v>
      </c>
      <c r="I8207" s="47" t="n">
        <v>6</v>
      </c>
    </row>
    <row r="8208" customFormat="false" ht="15" hidden="false" customHeight="false" outlineLevel="0" collapsed="false">
      <c r="A8208" s="47" t="s">
        <v>10449</v>
      </c>
      <c r="B8208" s="47" t="s">
        <v>1915</v>
      </c>
      <c r="C8208" s="48" t="n">
        <v>46176</v>
      </c>
      <c r="D8208" s="47" t="s">
        <v>74</v>
      </c>
      <c r="E8208" s="47" t="s">
        <v>64</v>
      </c>
      <c r="F8208" s="47" t="s">
        <v>2280</v>
      </c>
      <c r="G8208" s="47" t="s">
        <v>97</v>
      </c>
      <c r="H8208" s="47" t="s">
        <v>2232</v>
      </c>
      <c r="I8208" s="47" t="n">
        <v>6</v>
      </c>
    </row>
    <row r="8209" customFormat="false" ht="15" hidden="false" customHeight="false" outlineLevel="0" collapsed="false">
      <c r="A8209" s="47" t="s">
        <v>10450</v>
      </c>
      <c r="B8209" s="47" t="s">
        <v>1915</v>
      </c>
      <c r="C8209" s="48" t="n">
        <v>46176</v>
      </c>
      <c r="D8209" s="47" t="s">
        <v>74</v>
      </c>
      <c r="E8209" s="47" t="s">
        <v>64</v>
      </c>
      <c r="F8209" s="47" t="s">
        <v>2278</v>
      </c>
      <c r="G8209" s="47" t="s">
        <v>97</v>
      </c>
      <c r="H8209" s="47" t="s">
        <v>2232</v>
      </c>
      <c r="I8209" s="47" t="n">
        <v>5</v>
      </c>
    </row>
    <row r="8210" customFormat="false" ht="15" hidden="false" customHeight="false" outlineLevel="0" collapsed="false">
      <c r="A8210" s="47" t="s">
        <v>10451</v>
      </c>
      <c r="B8210" s="47" t="s">
        <v>1915</v>
      </c>
      <c r="C8210" s="48" t="n">
        <v>46176</v>
      </c>
      <c r="D8210" s="47" t="s">
        <v>74</v>
      </c>
      <c r="E8210" s="47" t="s">
        <v>64</v>
      </c>
      <c r="F8210" s="47" t="s">
        <v>2278</v>
      </c>
      <c r="G8210" s="47" t="s">
        <v>97</v>
      </c>
      <c r="H8210" s="47" t="s">
        <v>2232</v>
      </c>
      <c r="I8210" s="47" t="n">
        <v>5</v>
      </c>
    </row>
    <row r="8211" customFormat="false" ht="15" hidden="false" customHeight="false" outlineLevel="0" collapsed="false">
      <c r="A8211" s="47" t="s">
        <v>10452</v>
      </c>
      <c r="B8211" s="47" t="s">
        <v>1916</v>
      </c>
      <c r="C8211" s="48" t="n">
        <v>46176</v>
      </c>
      <c r="D8211" s="47" t="s">
        <v>73</v>
      </c>
      <c r="E8211" s="47" t="s">
        <v>65</v>
      </c>
      <c r="F8211" s="47" t="s">
        <v>2284</v>
      </c>
      <c r="G8211" s="47" t="s">
        <v>93</v>
      </c>
      <c r="H8211" s="47" t="s">
        <v>2253</v>
      </c>
      <c r="I8211" s="47" t="n">
        <v>63</v>
      </c>
    </row>
    <row r="8212" customFormat="false" ht="15" hidden="false" customHeight="false" outlineLevel="0" collapsed="false">
      <c r="A8212" s="47" t="s">
        <v>10453</v>
      </c>
      <c r="B8212" s="47" t="s">
        <v>1916</v>
      </c>
      <c r="C8212" s="48" t="n">
        <v>46176</v>
      </c>
      <c r="D8212" s="47" t="s">
        <v>73</v>
      </c>
      <c r="E8212" s="47" t="s">
        <v>65</v>
      </c>
      <c r="F8212" s="47" t="s">
        <v>2289</v>
      </c>
      <c r="G8212" s="47" t="s">
        <v>97</v>
      </c>
      <c r="H8212" s="47" t="s">
        <v>2232</v>
      </c>
      <c r="I8212" s="47" t="n">
        <v>6</v>
      </c>
    </row>
    <row r="8213" customFormat="false" ht="15" hidden="false" customHeight="false" outlineLevel="0" collapsed="false">
      <c r="A8213" s="47" t="s">
        <v>10454</v>
      </c>
      <c r="B8213" s="47" t="s">
        <v>1916</v>
      </c>
      <c r="C8213" s="48" t="n">
        <v>46176</v>
      </c>
      <c r="D8213" s="47" t="s">
        <v>73</v>
      </c>
      <c r="E8213" s="47" t="s">
        <v>65</v>
      </c>
      <c r="F8213" s="47" t="s">
        <v>2284</v>
      </c>
      <c r="G8213" s="47" t="s">
        <v>97</v>
      </c>
      <c r="H8213" s="47" t="s">
        <v>2232</v>
      </c>
      <c r="I8213" s="47" t="n">
        <v>4</v>
      </c>
    </row>
    <row r="8214" customFormat="false" ht="15" hidden="false" customHeight="false" outlineLevel="0" collapsed="false">
      <c r="A8214" s="47" t="s">
        <v>10455</v>
      </c>
      <c r="B8214" s="47" t="s">
        <v>1916</v>
      </c>
      <c r="C8214" s="48" t="n">
        <v>46176</v>
      </c>
      <c r="D8214" s="47" t="s">
        <v>73</v>
      </c>
      <c r="E8214" s="47" t="s">
        <v>65</v>
      </c>
      <c r="F8214" s="47" t="s">
        <v>2284</v>
      </c>
      <c r="G8214" s="47" t="s">
        <v>97</v>
      </c>
      <c r="H8214" s="47" t="s">
        <v>2232</v>
      </c>
      <c r="I8214" s="47" t="n">
        <v>5</v>
      </c>
    </row>
    <row r="8215" customFormat="false" ht="15" hidden="false" customHeight="false" outlineLevel="0" collapsed="false">
      <c r="A8215" s="47" t="s">
        <v>10456</v>
      </c>
      <c r="B8215" s="47" t="s">
        <v>1916</v>
      </c>
      <c r="C8215" s="48" t="n">
        <v>46176</v>
      </c>
      <c r="D8215" s="47" t="s">
        <v>73</v>
      </c>
      <c r="E8215" s="47" t="s">
        <v>65</v>
      </c>
      <c r="F8215" s="47" t="s">
        <v>2284</v>
      </c>
      <c r="G8215" s="47" t="s">
        <v>97</v>
      </c>
      <c r="H8215" s="47" t="s">
        <v>2232</v>
      </c>
      <c r="I8215" s="47" t="n">
        <v>5</v>
      </c>
    </row>
    <row r="8216" customFormat="false" ht="15" hidden="false" customHeight="false" outlineLevel="0" collapsed="false">
      <c r="A8216" s="47" t="s">
        <v>10457</v>
      </c>
      <c r="B8216" s="47" t="s">
        <v>1916</v>
      </c>
      <c r="C8216" s="48" t="n">
        <v>46176</v>
      </c>
      <c r="D8216" s="47" t="s">
        <v>73</v>
      </c>
      <c r="E8216" s="47" t="s">
        <v>65</v>
      </c>
      <c r="F8216" s="47" t="s">
        <v>2289</v>
      </c>
      <c r="G8216" s="47" t="s">
        <v>97</v>
      </c>
      <c r="H8216" s="47" t="s">
        <v>2232</v>
      </c>
      <c r="I8216" s="47" t="n">
        <v>2</v>
      </c>
    </row>
    <row r="8217" customFormat="false" ht="15" hidden="false" customHeight="false" outlineLevel="0" collapsed="false">
      <c r="A8217" s="47" t="s">
        <v>10458</v>
      </c>
      <c r="B8217" s="47" t="s">
        <v>1916</v>
      </c>
      <c r="C8217" s="48" t="n">
        <v>46176</v>
      </c>
      <c r="D8217" s="47" t="s">
        <v>73</v>
      </c>
      <c r="E8217" s="47" t="s">
        <v>65</v>
      </c>
      <c r="F8217" s="47" t="s">
        <v>2289</v>
      </c>
      <c r="G8217" s="47" t="s">
        <v>97</v>
      </c>
      <c r="H8217" s="47" t="s">
        <v>2232</v>
      </c>
      <c r="I8217" s="47" t="n">
        <v>2</v>
      </c>
    </row>
    <row r="8218" customFormat="false" ht="15" hidden="false" customHeight="false" outlineLevel="0" collapsed="false">
      <c r="A8218" s="47" t="s">
        <v>10459</v>
      </c>
      <c r="B8218" s="47" t="s">
        <v>1916</v>
      </c>
      <c r="C8218" s="48" t="n">
        <v>46176</v>
      </c>
      <c r="D8218" s="47" t="s">
        <v>73</v>
      </c>
      <c r="E8218" s="47" t="s">
        <v>65</v>
      </c>
      <c r="F8218" s="47" t="s">
        <v>2289</v>
      </c>
      <c r="G8218" s="47" t="s">
        <v>97</v>
      </c>
      <c r="H8218" s="47" t="s">
        <v>2232</v>
      </c>
      <c r="I8218" s="47" t="n">
        <v>5</v>
      </c>
    </row>
    <row r="8219" customFormat="false" ht="15" hidden="false" customHeight="false" outlineLevel="0" collapsed="false">
      <c r="A8219" s="47" t="s">
        <v>10460</v>
      </c>
      <c r="B8219" s="47" t="s">
        <v>1916</v>
      </c>
      <c r="C8219" s="48" t="n">
        <v>46176</v>
      </c>
      <c r="D8219" s="47" t="s">
        <v>73</v>
      </c>
      <c r="E8219" s="47" t="s">
        <v>65</v>
      </c>
      <c r="F8219" s="47" t="s">
        <v>2289</v>
      </c>
      <c r="G8219" s="47" t="s">
        <v>97</v>
      </c>
      <c r="H8219" s="47" t="s">
        <v>2232</v>
      </c>
      <c r="I8219" s="47" t="n">
        <v>3</v>
      </c>
    </row>
    <row r="8220" customFormat="false" ht="15" hidden="false" customHeight="false" outlineLevel="0" collapsed="false">
      <c r="A8220" s="47" t="s">
        <v>10461</v>
      </c>
      <c r="B8220" s="47" t="s">
        <v>1918</v>
      </c>
      <c r="C8220" s="48" t="n">
        <v>46176</v>
      </c>
      <c r="D8220" s="47" t="s">
        <v>74</v>
      </c>
      <c r="E8220" s="47" t="s">
        <v>65</v>
      </c>
      <c r="F8220" s="47" t="s">
        <v>2284</v>
      </c>
      <c r="G8220" s="47" t="s">
        <v>95</v>
      </c>
      <c r="H8220" s="47" t="s">
        <v>2245</v>
      </c>
      <c r="I8220" s="47" t="n">
        <v>44</v>
      </c>
    </row>
    <row r="8221" customFormat="false" ht="15" hidden="false" customHeight="false" outlineLevel="0" collapsed="false">
      <c r="A8221" s="47" t="s">
        <v>10462</v>
      </c>
      <c r="B8221" s="47" t="s">
        <v>1918</v>
      </c>
      <c r="C8221" s="48" t="n">
        <v>46176</v>
      </c>
      <c r="D8221" s="47" t="s">
        <v>74</v>
      </c>
      <c r="E8221" s="47" t="s">
        <v>65</v>
      </c>
      <c r="F8221" s="47" t="s">
        <v>2289</v>
      </c>
      <c r="G8221" s="47" t="s">
        <v>97</v>
      </c>
      <c r="H8221" s="47" t="s">
        <v>2232</v>
      </c>
      <c r="I8221" s="47" t="n">
        <v>2</v>
      </c>
    </row>
    <row r="8222" customFormat="false" ht="15" hidden="false" customHeight="false" outlineLevel="0" collapsed="false">
      <c r="A8222" s="47" t="s">
        <v>10463</v>
      </c>
      <c r="B8222" s="47" t="s">
        <v>1918</v>
      </c>
      <c r="C8222" s="48" t="n">
        <v>46176</v>
      </c>
      <c r="D8222" s="47" t="s">
        <v>74</v>
      </c>
      <c r="E8222" s="47" t="s">
        <v>65</v>
      </c>
      <c r="F8222" s="47" t="s">
        <v>2289</v>
      </c>
      <c r="G8222" s="47" t="s">
        <v>97</v>
      </c>
      <c r="H8222" s="47" t="s">
        <v>2232</v>
      </c>
      <c r="I8222" s="47" t="n">
        <v>4</v>
      </c>
    </row>
    <row r="8223" customFormat="false" ht="15" hidden="false" customHeight="false" outlineLevel="0" collapsed="false">
      <c r="A8223" s="47" t="s">
        <v>10464</v>
      </c>
      <c r="B8223" s="47" t="s">
        <v>1918</v>
      </c>
      <c r="C8223" s="48" t="n">
        <v>46176</v>
      </c>
      <c r="D8223" s="47" t="s">
        <v>74</v>
      </c>
      <c r="E8223" s="47" t="s">
        <v>65</v>
      </c>
      <c r="F8223" s="47" t="s">
        <v>2284</v>
      </c>
      <c r="G8223" s="47" t="s">
        <v>97</v>
      </c>
      <c r="H8223" s="47" t="s">
        <v>2232</v>
      </c>
      <c r="I8223" s="47" t="n">
        <v>2</v>
      </c>
    </row>
    <row r="8224" customFormat="false" ht="15" hidden="false" customHeight="false" outlineLevel="0" collapsed="false">
      <c r="A8224" s="47" t="s">
        <v>10465</v>
      </c>
      <c r="B8224" s="47" t="s">
        <v>1918</v>
      </c>
      <c r="C8224" s="48" t="n">
        <v>46176</v>
      </c>
      <c r="D8224" s="47" t="s">
        <v>74</v>
      </c>
      <c r="E8224" s="47" t="s">
        <v>65</v>
      </c>
      <c r="F8224" s="47" t="s">
        <v>2289</v>
      </c>
      <c r="G8224" s="47" t="s">
        <v>97</v>
      </c>
      <c r="H8224" s="47" t="s">
        <v>2232</v>
      </c>
      <c r="I8224" s="47" t="n">
        <v>2</v>
      </c>
    </row>
    <row r="8225" customFormat="false" ht="15" hidden="false" customHeight="false" outlineLevel="0" collapsed="false">
      <c r="A8225" s="47" t="s">
        <v>10466</v>
      </c>
      <c r="B8225" s="47" t="s">
        <v>1918</v>
      </c>
      <c r="C8225" s="48" t="n">
        <v>46176</v>
      </c>
      <c r="D8225" s="47" t="s">
        <v>74</v>
      </c>
      <c r="E8225" s="47" t="s">
        <v>65</v>
      </c>
      <c r="F8225" s="47" t="s">
        <v>2284</v>
      </c>
      <c r="G8225" s="47" t="s">
        <v>97</v>
      </c>
      <c r="H8225" s="47" t="s">
        <v>2232</v>
      </c>
      <c r="I8225" s="47" t="n">
        <v>2</v>
      </c>
    </row>
    <row r="8226" customFormat="false" ht="15" hidden="false" customHeight="false" outlineLevel="0" collapsed="false">
      <c r="A8226" s="47" t="s">
        <v>10467</v>
      </c>
      <c r="B8226" s="47" t="s">
        <v>1918</v>
      </c>
      <c r="C8226" s="48" t="n">
        <v>46176</v>
      </c>
      <c r="D8226" s="47" t="s">
        <v>74</v>
      </c>
      <c r="E8226" s="47" t="s">
        <v>65</v>
      </c>
      <c r="F8226" s="47" t="s">
        <v>2284</v>
      </c>
      <c r="G8226" s="47" t="s">
        <v>97</v>
      </c>
      <c r="H8226" s="47" t="s">
        <v>2232</v>
      </c>
      <c r="I8226" s="47" t="n">
        <v>4</v>
      </c>
    </row>
    <row r="8227" customFormat="false" ht="15" hidden="false" customHeight="false" outlineLevel="0" collapsed="false">
      <c r="A8227" s="47" t="s">
        <v>10468</v>
      </c>
      <c r="B8227" s="47" t="s">
        <v>1918</v>
      </c>
      <c r="C8227" s="48" t="n">
        <v>46176</v>
      </c>
      <c r="D8227" s="47" t="s">
        <v>74</v>
      </c>
      <c r="E8227" s="47" t="s">
        <v>65</v>
      </c>
      <c r="F8227" s="47" t="s">
        <v>2284</v>
      </c>
      <c r="G8227" s="47" t="s">
        <v>97</v>
      </c>
      <c r="H8227" s="47" t="s">
        <v>2232</v>
      </c>
      <c r="I8227" s="47" t="n">
        <v>6</v>
      </c>
    </row>
    <row r="8228" customFormat="false" ht="15" hidden="false" customHeight="false" outlineLevel="0" collapsed="false">
      <c r="A8228" s="47" t="s">
        <v>10469</v>
      </c>
      <c r="B8228" s="47" t="s">
        <v>1919</v>
      </c>
      <c r="C8228" s="48" t="n">
        <v>46176</v>
      </c>
      <c r="D8228" s="47" t="s">
        <v>75</v>
      </c>
      <c r="E8228" s="47" t="s">
        <v>65</v>
      </c>
      <c r="F8228" s="47" t="s">
        <v>2289</v>
      </c>
      <c r="G8228" s="47" t="s">
        <v>97</v>
      </c>
      <c r="H8228" s="47" t="s">
        <v>2232</v>
      </c>
      <c r="I8228" s="47" t="n">
        <v>6</v>
      </c>
    </row>
    <row r="8229" customFormat="false" ht="15" hidden="false" customHeight="false" outlineLevel="0" collapsed="false">
      <c r="A8229" s="47" t="s">
        <v>10470</v>
      </c>
      <c r="B8229" s="47" t="s">
        <v>1919</v>
      </c>
      <c r="C8229" s="48" t="n">
        <v>46176</v>
      </c>
      <c r="D8229" s="47" t="s">
        <v>75</v>
      </c>
      <c r="E8229" s="47" t="s">
        <v>65</v>
      </c>
      <c r="F8229" s="47" t="s">
        <v>2289</v>
      </c>
      <c r="G8229" s="47" t="s">
        <v>97</v>
      </c>
      <c r="H8229" s="47" t="s">
        <v>2232</v>
      </c>
      <c r="I8229" s="47" t="n">
        <v>5</v>
      </c>
    </row>
    <row r="8230" customFormat="false" ht="15" hidden="false" customHeight="false" outlineLevel="0" collapsed="false">
      <c r="A8230" s="47" t="s">
        <v>10471</v>
      </c>
      <c r="B8230" s="47" t="s">
        <v>1919</v>
      </c>
      <c r="C8230" s="48" t="n">
        <v>46176</v>
      </c>
      <c r="D8230" s="47" t="s">
        <v>75</v>
      </c>
      <c r="E8230" s="47" t="s">
        <v>65</v>
      </c>
      <c r="F8230" s="47" t="s">
        <v>2289</v>
      </c>
      <c r="G8230" s="47" t="s">
        <v>97</v>
      </c>
      <c r="H8230" s="47" t="s">
        <v>2232</v>
      </c>
      <c r="I8230" s="47" t="n">
        <v>6</v>
      </c>
    </row>
    <row r="8231" customFormat="false" ht="15" hidden="false" customHeight="false" outlineLevel="0" collapsed="false">
      <c r="A8231" s="47" t="s">
        <v>10472</v>
      </c>
      <c r="B8231" s="47" t="s">
        <v>1919</v>
      </c>
      <c r="C8231" s="48" t="n">
        <v>46176</v>
      </c>
      <c r="D8231" s="47" t="s">
        <v>75</v>
      </c>
      <c r="E8231" s="47" t="s">
        <v>65</v>
      </c>
      <c r="F8231" s="47" t="s">
        <v>2284</v>
      </c>
      <c r="G8231" s="47" t="s">
        <v>97</v>
      </c>
      <c r="H8231" s="47" t="s">
        <v>2232</v>
      </c>
      <c r="I8231" s="47" t="n">
        <v>4</v>
      </c>
    </row>
    <row r="8232" customFormat="false" ht="15" hidden="false" customHeight="false" outlineLevel="0" collapsed="false">
      <c r="A8232" s="47" t="s">
        <v>10473</v>
      </c>
      <c r="B8232" s="47" t="s">
        <v>1919</v>
      </c>
      <c r="C8232" s="48" t="n">
        <v>46176</v>
      </c>
      <c r="D8232" s="47" t="s">
        <v>75</v>
      </c>
      <c r="E8232" s="47" t="s">
        <v>65</v>
      </c>
      <c r="F8232" s="47" t="s">
        <v>2289</v>
      </c>
      <c r="G8232" s="47" t="s">
        <v>97</v>
      </c>
      <c r="H8232" s="47" t="s">
        <v>2232</v>
      </c>
      <c r="I8232" s="47" t="n">
        <v>4</v>
      </c>
    </row>
    <row r="8233" customFormat="false" ht="15" hidden="false" customHeight="false" outlineLevel="0" collapsed="false">
      <c r="A8233" s="47" t="s">
        <v>10474</v>
      </c>
      <c r="B8233" s="47" t="s">
        <v>1919</v>
      </c>
      <c r="C8233" s="48" t="n">
        <v>46176</v>
      </c>
      <c r="D8233" s="47" t="s">
        <v>75</v>
      </c>
      <c r="E8233" s="47" t="s">
        <v>65</v>
      </c>
      <c r="F8233" s="47" t="s">
        <v>2284</v>
      </c>
      <c r="G8233" s="47" t="s">
        <v>97</v>
      </c>
      <c r="H8233" s="47" t="s">
        <v>2232</v>
      </c>
      <c r="I8233" s="47" t="n">
        <v>2</v>
      </c>
    </row>
    <row r="8234" customFormat="false" ht="15" hidden="false" customHeight="false" outlineLevel="0" collapsed="false">
      <c r="A8234" s="47" t="s">
        <v>10475</v>
      </c>
      <c r="B8234" s="47" t="s">
        <v>1919</v>
      </c>
      <c r="C8234" s="48" t="n">
        <v>46176</v>
      </c>
      <c r="D8234" s="47" t="s">
        <v>75</v>
      </c>
      <c r="E8234" s="47" t="s">
        <v>65</v>
      </c>
      <c r="F8234" s="47" t="s">
        <v>2284</v>
      </c>
      <c r="G8234" s="47" t="s">
        <v>98</v>
      </c>
      <c r="H8234" s="47" t="s">
        <v>2382</v>
      </c>
      <c r="I8234" s="47" t="n">
        <v>11</v>
      </c>
    </row>
    <row r="8235" customFormat="false" ht="15" hidden="false" customHeight="false" outlineLevel="0" collapsed="false">
      <c r="A8235" s="47" t="s">
        <v>10476</v>
      </c>
      <c r="B8235" s="47" t="s">
        <v>1920</v>
      </c>
      <c r="C8235" s="48" t="n">
        <v>46177</v>
      </c>
      <c r="D8235" s="47" t="s">
        <v>73</v>
      </c>
      <c r="E8235" s="47" t="s">
        <v>62</v>
      </c>
      <c r="F8235" s="47" t="s">
        <v>2228</v>
      </c>
      <c r="G8235" s="47" t="s">
        <v>93</v>
      </c>
      <c r="H8235" s="47" t="s">
        <v>2253</v>
      </c>
      <c r="I8235" s="47" t="n">
        <v>67</v>
      </c>
    </row>
    <row r="8236" customFormat="false" ht="15" hidden="false" customHeight="false" outlineLevel="0" collapsed="false">
      <c r="A8236" s="47" t="s">
        <v>10477</v>
      </c>
      <c r="B8236" s="47" t="s">
        <v>1920</v>
      </c>
      <c r="C8236" s="48" t="n">
        <v>46177</v>
      </c>
      <c r="D8236" s="47" t="s">
        <v>73</v>
      </c>
      <c r="E8236" s="47" t="s">
        <v>62</v>
      </c>
      <c r="F8236" s="47" t="s">
        <v>2228</v>
      </c>
      <c r="G8236" s="47" t="s">
        <v>97</v>
      </c>
      <c r="H8236" s="47" t="s">
        <v>2232</v>
      </c>
      <c r="I8236" s="47" t="n">
        <v>6</v>
      </c>
    </row>
    <row r="8237" customFormat="false" ht="15" hidden="false" customHeight="false" outlineLevel="0" collapsed="false">
      <c r="A8237" s="47" t="s">
        <v>10478</v>
      </c>
      <c r="B8237" s="47" t="s">
        <v>1920</v>
      </c>
      <c r="C8237" s="48" t="n">
        <v>46177</v>
      </c>
      <c r="D8237" s="47" t="s">
        <v>73</v>
      </c>
      <c r="E8237" s="47" t="s">
        <v>62</v>
      </c>
      <c r="F8237" s="47" t="s">
        <v>2228</v>
      </c>
      <c r="G8237" s="47" t="s">
        <v>97</v>
      </c>
      <c r="H8237" s="47" t="s">
        <v>2232</v>
      </c>
      <c r="I8237" s="47" t="n">
        <v>2</v>
      </c>
    </row>
    <row r="8238" customFormat="false" ht="15" hidden="false" customHeight="false" outlineLevel="0" collapsed="false">
      <c r="A8238" s="47" t="s">
        <v>10479</v>
      </c>
      <c r="B8238" s="47" t="s">
        <v>1920</v>
      </c>
      <c r="C8238" s="48" t="n">
        <v>46177</v>
      </c>
      <c r="D8238" s="47" t="s">
        <v>73</v>
      </c>
      <c r="E8238" s="47" t="s">
        <v>62</v>
      </c>
      <c r="F8238" s="47" t="s">
        <v>2317</v>
      </c>
      <c r="G8238" s="47" t="s">
        <v>97</v>
      </c>
      <c r="H8238" s="47" t="s">
        <v>2232</v>
      </c>
      <c r="I8238" s="47" t="n">
        <v>6</v>
      </c>
    </row>
    <row r="8239" customFormat="false" ht="15" hidden="false" customHeight="false" outlineLevel="0" collapsed="false">
      <c r="A8239" s="47" t="s">
        <v>10480</v>
      </c>
      <c r="B8239" s="47" t="s">
        <v>1921</v>
      </c>
      <c r="C8239" s="48" t="n">
        <v>46177</v>
      </c>
      <c r="D8239" s="47" t="s">
        <v>74</v>
      </c>
      <c r="E8239" s="47" t="s">
        <v>62</v>
      </c>
      <c r="F8239" s="47" t="s">
        <v>2228</v>
      </c>
      <c r="G8239" s="47" t="s">
        <v>93</v>
      </c>
      <c r="H8239" s="47" t="s">
        <v>2253</v>
      </c>
      <c r="I8239" s="47" t="n">
        <v>35</v>
      </c>
    </row>
    <row r="8240" customFormat="false" ht="15" hidden="false" customHeight="false" outlineLevel="0" collapsed="false">
      <c r="A8240" s="47" t="s">
        <v>10481</v>
      </c>
      <c r="B8240" s="47" t="s">
        <v>1921</v>
      </c>
      <c r="C8240" s="48" t="n">
        <v>46177</v>
      </c>
      <c r="D8240" s="47" t="s">
        <v>74</v>
      </c>
      <c r="E8240" s="47" t="s">
        <v>62</v>
      </c>
      <c r="F8240" s="47" t="s">
        <v>2317</v>
      </c>
      <c r="G8240" s="47" t="s">
        <v>97</v>
      </c>
      <c r="H8240" s="47" t="s">
        <v>2232</v>
      </c>
      <c r="I8240" s="47" t="n">
        <v>7</v>
      </c>
    </row>
    <row r="8241" customFormat="false" ht="15" hidden="false" customHeight="false" outlineLevel="0" collapsed="false">
      <c r="A8241" s="47" t="s">
        <v>10482</v>
      </c>
      <c r="B8241" s="47" t="s">
        <v>1921</v>
      </c>
      <c r="C8241" s="48" t="n">
        <v>46177</v>
      </c>
      <c r="D8241" s="47" t="s">
        <v>74</v>
      </c>
      <c r="E8241" s="47" t="s">
        <v>62</v>
      </c>
      <c r="F8241" s="47" t="s">
        <v>2231</v>
      </c>
      <c r="G8241" s="47" t="s">
        <v>97</v>
      </c>
      <c r="H8241" s="47" t="s">
        <v>2232</v>
      </c>
      <c r="I8241" s="47" t="n">
        <v>7</v>
      </c>
    </row>
    <row r="8242" customFormat="false" ht="15" hidden="false" customHeight="false" outlineLevel="0" collapsed="false">
      <c r="A8242" s="47" t="s">
        <v>10483</v>
      </c>
      <c r="B8242" s="47" t="s">
        <v>1921</v>
      </c>
      <c r="C8242" s="48" t="n">
        <v>46177</v>
      </c>
      <c r="D8242" s="47" t="s">
        <v>74</v>
      </c>
      <c r="E8242" s="47" t="s">
        <v>62</v>
      </c>
      <c r="F8242" s="47" t="s">
        <v>2231</v>
      </c>
      <c r="G8242" s="47" t="s">
        <v>97</v>
      </c>
      <c r="H8242" s="47" t="s">
        <v>2232</v>
      </c>
      <c r="I8242" s="47" t="n">
        <v>2</v>
      </c>
    </row>
    <row r="8243" customFormat="false" ht="15" hidden="false" customHeight="false" outlineLevel="0" collapsed="false">
      <c r="A8243" s="47" t="s">
        <v>10484</v>
      </c>
      <c r="B8243" s="47" t="s">
        <v>1921</v>
      </c>
      <c r="C8243" s="48" t="n">
        <v>46177</v>
      </c>
      <c r="D8243" s="47" t="s">
        <v>74</v>
      </c>
      <c r="E8243" s="47" t="s">
        <v>62</v>
      </c>
      <c r="F8243" s="47" t="s">
        <v>2231</v>
      </c>
      <c r="G8243" s="47" t="s">
        <v>97</v>
      </c>
      <c r="H8243" s="47" t="s">
        <v>2232</v>
      </c>
      <c r="I8243" s="47" t="n">
        <v>6</v>
      </c>
    </row>
    <row r="8244" customFormat="false" ht="15" hidden="false" customHeight="false" outlineLevel="0" collapsed="false">
      <c r="A8244" s="47" t="s">
        <v>10485</v>
      </c>
      <c r="B8244" s="47" t="s">
        <v>1922</v>
      </c>
      <c r="C8244" s="48" t="n">
        <v>46177</v>
      </c>
      <c r="D8244" s="47" t="s">
        <v>75</v>
      </c>
      <c r="E8244" s="47" t="s">
        <v>62</v>
      </c>
      <c r="F8244" s="47" t="s">
        <v>2231</v>
      </c>
      <c r="G8244" s="47" t="s">
        <v>93</v>
      </c>
      <c r="H8244" s="47" t="s">
        <v>2253</v>
      </c>
      <c r="I8244" s="47" t="n">
        <v>50</v>
      </c>
    </row>
    <row r="8245" customFormat="false" ht="15" hidden="false" customHeight="false" outlineLevel="0" collapsed="false">
      <c r="A8245" s="47" t="s">
        <v>10486</v>
      </c>
      <c r="B8245" s="47" t="s">
        <v>1922</v>
      </c>
      <c r="C8245" s="48" t="n">
        <v>46177</v>
      </c>
      <c r="D8245" s="47" t="s">
        <v>75</v>
      </c>
      <c r="E8245" s="47" t="s">
        <v>62</v>
      </c>
      <c r="F8245" s="47" t="s">
        <v>2231</v>
      </c>
      <c r="G8245" s="47" t="s">
        <v>97</v>
      </c>
      <c r="H8245" s="47" t="s">
        <v>2232</v>
      </c>
      <c r="I8245" s="47" t="n">
        <v>5</v>
      </c>
    </row>
    <row r="8246" customFormat="false" ht="15" hidden="false" customHeight="false" outlineLevel="0" collapsed="false">
      <c r="A8246" s="47" t="s">
        <v>10487</v>
      </c>
      <c r="B8246" s="47" t="s">
        <v>1922</v>
      </c>
      <c r="C8246" s="48" t="n">
        <v>46177</v>
      </c>
      <c r="D8246" s="47" t="s">
        <v>75</v>
      </c>
      <c r="E8246" s="47" t="s">
        <v>62</v>
      </c>
      <c r="F8246" s="47" t="s">
        <v>2231</v>
      </c>
      <c r="G8246" s="47" t="s">
        <v>97</v>
      </c>
      <c r="H8246" s="47" t="s">
        <v>2232</v>
      </c>
      <c r="I8246" s="47" t="n">
        <v>3</v>
      </c>
    </row>
    <row r="8247" customFormat="false" ht="15" hidden="false" customHeight="false" outlineLevel="0" collapsed="false">
      <c r="A8247" s="47" t="s">
        <v>10488</v>
      </c>
      <c r="B8247" s="47" t="s">
        <v>1922</v>
      </c>
      <c r="C8247" s="48" t="n">
        <v>46177</v>
      </c>
      <c r="D8247" s="47" t="s">
        <v>75</v>
      </c>
      <c r="E8247" s="47" t="s">
        <v>62</v>
      </c>
      <c r="F8247" s="47" t="s">
        <v>2228</v>
      </c>
      <c r="G8247" s="47" t="s">
        <v>97</v>
      </c>
      <c r="H8247" s="47" t="s">
        <v>2232</v>
      </c>
      <c r="I8247" s="47" t="n">
        <v>2</v>
      </c>
    </row>
    <row r="8248" customFormat="false" ht="15" hidden="false" customHeight="false" outlineLevel="0" collapsed="false">
      <c r="A8248" s="47" t="s">
        <v>10489</v>
      </c>
      <c r="B8248" s="47" t="s">
        <v>1923</v>
      </c>
      <c r="C8248" s="48" t="n">
        <v>46177</v>
      </c>
      <c r="D8248" s="47" t="s">
        <v>73</v>
      </c>
      <c r="E8248" s="47" t="s">
        <v>63</v>
      </c>
      <c r="F8248" s="47" t="s">
        <v>2255</v>
      </c>
      <c r="G8248" s="47" t="s">
        <v>93</v>
      </c>
      <c r="H8248" s="47" t="s">
        <v>2253</v>
      </c>
      <c r="I8248" s="47" t="n">
        <v>22</v>
      </c>
    </row>
    <row r="8249" customFormat="false" ht="15" hidden="false" customHeight="false" outlineLevel="0" collapsed="false">
      <c r="A8249" s="47" t="s">
        <v>10490</v>
      </c>
      <c r="B8249" s="47" t="s">
        <v>1923</v>
      </c>
      <c r="C8249" s="48" t="n">
        <v>46177</v>
      </c>
      <c r="D8249" s="47" t="s">
        <v>73</v>
      </c>
      <c r="E8249" s="47" t="s">
        <v>63</v>
      </c>
      <c r="F8249" s="47" t="s">
        <v>2260</v>
      </c>
      <c r="G8249" s="47" t="s">
        <v>93</v>
      </c>
      <c r="H8249" s="47" t="s">
        <v>2253</v>
      </c>
      <c r="I8249" s="47" t="n">
        <v>92</v>
      </c>
    </row>
    <row r="8250" customFormat="false" ht="15" hidden="false" customHeight="false" outlineLevel="0" collapsed="false">
      <c r="A8250" s="47" t="s">
        <v>10491</v>
      </c>
      <c r="B8250" s="47" t="s">
        <v>1923</v>
      </c>
      <c r="C8250" s="48" t="n">
        <v>46177</v>
      </c>
      <c r="D8250" s="47" t="s">
        <v>73</v>
      </c>
      <c r="E8250" s="47" t="s">
        <v>63</v>
      </c>
      <c r="F8250" s="47" t="s">
        <v>2255</v>
      </c>
      <c r="G8250" s="47" t="s">
        <v>97</v>
      </c>
      <c r="H8250" s="47" t="s">
        <v>2232</v>
      </c>
      <c r="I8250" s="47" t="n">
        <v>5</v>
      </c>
    </row>
    <row r="8251" customFormat="false" ht="15" hidden="false" customHeight="false" outlineLevel="0" collapsed="false">
      <c r="A8251" s="47" t="s">
        <v>10492</v>
      </c>
      <c r="B8251" s="47" t="s">
        <v>1923</v>
      </c>
      <c r="C8251" s="48" t="n">
        <v>46177</v>
      </c>
      <c r="D8251" s="47" t="s">
        <v>73</v>
      </c>
      <c r="E8251" s="47" t="s">
        <v>63</v>
      </c>
      <c r="F8251" s="47" t="s">
        <v>2252</v>
      </c>
      <c r="G8251" s="47" t="s">
        <v>97</v>
      </c>
      <c r="H8251" s="47" t="s">
        <v>2232</v>
      </c>
      <c r="I8251" s="47" t="n">
        <v>2</v>
      </c>
    </row>
    <row r="8252" customFormat="false" ht="15" hidden="false" customHeight="false" outlineLevel="0" collapsed="false">
      <c r="A8252" s="47" t="s">
        <v>10493</v>
      </c>
      <c r="B8252" s="47" t="s">
        <v>1923</v>
      </c>
      <c r="C8252" s="48" t="n">
        <v>46177</v>
      </c>
      <c r="D8252" s="47" t="s">
        <v>73</v>
      </c>
      <c r="E8252" s="47" t="s">
        <v>63</v>
      </c>
      <c r="F8252" s="47" t="s">
        <v>2255</v>
      </c>
      <c r="G8252" s="47" t="s">
        <v>97</v>
      </c>
      <c r="H8252" s="47" t="s">
        <v>2232</v>
      </c>
      <c r="I8252" s="47" t="n">
        <v>3</v>
      </c>
    </row>
    <row r="8253" customFormat="false" ht="15" hidden="false" customHeight="false" outlineLevel="0" collapsed="false">
      <c r="A8253" s="47" t="s">
        <v>10494</v>
      </c>
      <c r="B8253" s="47" t="s">
        <v>1923</v>
      </c>
      <c r="C8253" s="48" t="n">
        <v>46177</v>
      </c>
      <c r="D8253" s="47" t="s">
        <v>73</v>
      </c>
      <c r="E8253" s="47" t="s">
        <v>63</v>
      </c>
      <c r="F8253" s="47" t="s">
        <v>2260</v>
      </c>
      <c r="G8253" s="47" t="s">
        <v>97</v>
      </c>
      <c r="H8253" s="47" t="s">
        <v>2232</v>
      </c>
      <c r="I8253" s="47" t="n">
        <v>7</v>
      </c>
    </row>
    <row r="8254" customFormat="false" ht="15" hidden="false" customHeight="false" outlineLevel="0" collapsed="false">
      <c r="A8254" s="47" t="s">
        <v>10495</v>
      </c>
      <c r="B8254" s="47" t="s">
        <v>1923</v>
      </c>
      <c r="C8254" s="48" t="n">
        <v>46177</v>
      </c>
      <c r="D8254" s="47" t="s">
        <v>73</v>
      </c>
      <c r="E8254" s="47" t="s">
        <v>63</v>
      </c>
      <c r="F8254" s="47" t="s">
        <v>2255</v>
      </c>
      <c r="G8254" s="47" t="s">
        <v>97</v>
      </c>
      <c r="H8254" s="47" t="s">
        <v>2232</v>
      </c>
      <c r="I8254" s="47" t="n">
        <v>5</v>
      </c>
    </row>
    <row r="8255" customFormat="false" ht="15" hidden="false" customHeight="false" outlineLevel="0" collapsed="false">
      <c r="A8255" s="47" t="s">
        <v>10496</v>
      </c>
      <c r="B8255" s="47" t="s">
        <v>1923</v>
      </c>
      <c r="C8255" s="48" t="n">
        <v>46177</v>
      </c>
      <c r="D8255" s="47" t="s">
        <v>73</v>
      </c>
      <c r="E8255" s="47" t="s">
        <v>63</v>
      </c>
      <c r="F8255" s="47" t="s">
        <v>2260</v>
      </c>
      <c r="G8255" s="47" t="s">
        <v>97</v>
      </c>
      <c r="H8255" s="47" t="s">
        <v>2232</v>
      </c>
      <c r="I8255" s="47" t="n">
        <v>6</v>
      </c>
    </row>
    <row r="8256" customFormat="false" ht="15" hidden="false" customHeight="false" outlineLevel="0" collapsed="false">
      <c r="A8256" s="47" t="s">
        <v>10497</v>
      </c>
      <c r="B8256" s="47" t="s">
        <v>1924</v>
      </c>
      <c r="C8256" s="48" t="n">
        <v>46177</v>
      </c>
      <c r="D8256" s="47" t="s">
        <v>74</v>
      </c>
      <c r="E8256" s="47" t="s">
        <v>63</v>
      </c>
      <c r="F8256" s="47" t="s">
        <v>2255</v>
      </c>
      <c r="G8256" s="47" t="s">
        <v>93</v>
      </c>
      <c r="H8256" s="47" t="s">
        <v>2253</v>
      </c>
      <c r="I8256" s="47" t="n">
        <v>28</v>
      </c>
    </row>
    <row r="8257" customFormat="false" ht="15" hidden="false" customHeight="false" outlineLevel="0" collapsed="false">
      <c r="A8257" s="47" t="s">
        <v>10498</v>
      </c>
      <c r="B8257" s="47" t="s">
        <v>1924</v>
      </c>
      <c r="C8257" s="48" t="n">
        <v>46177</v>
      </c>
      <c r="D8257" s="47" t="s">
        <v>74</v>
      </c>
      <c r="E8257" s="47" t="s">
        <v>63</v>
      </c>
      <c r="F8257" s="47" t="s">
        <v>2252</v>
      </c>
      <c r="G8257" s="47" t="s">
        <v>97</v>
      </c>
      <c r="H8257" s="47" t="s">
        <v>2232</v>
      </c>
      <c r="I8257" s="47" t="n">
        <v>3</v>
      </c>
    </row>
    <row r="8258" customFormat="false" ht="15" hidden="false" customHeight="false" outlineLevel="0" collapsed="false">
      <c r="A8258" s="47" t="s">
        <v>10499</v>
      </c>
      <c r="B8258" s="47" t="s">
        <v>1924</v>
      </c>
      <c r="C8258" s="48" t="n">
        <v>46177</v>
      </c>
      <c r="D8258" s="47" t="s">
        <v>74</v>
      </c>
      <c r="E8258" s="47" t="s">
        <v>63</v>
      </c>
      <c r="F8258" s="47" t="s">
        <v>2255</v>
      </c>
      <c r="G8258" s="47" t="s">
        <v>97</v>
      </c>
      <c r="H8258" s="47" t="s">
        <v>2232</v>
      </c>
      <c r="I8258" s="47" t="n">
        <v>5</v>
      </c>
    </row>
    <row r="8259" customFormat="false" ht="15" hidden="false" customHeight="false" outlineLevel="0" collapsed="false">
      <c r="A8259" s="47" t="s">
        <v>10500</v>
      </c>
      <c r="B8259" s="47" t="s">
        <v>1925</v>
      </c>
      <c r="C8259" s="48" t="n">
        <v>46177</v>
      </c>
      <c r="D8259" s="47" t="s">
        <v>75</v>
      </c>
      <c r="E8259" s="47" t="s">
        <v>63</v>
      </c>
      <c r="F8259" s="47" t="s">
        <v>2255</v>
      </c>
      <c r="G8259" s="47" t="s">
        <v>97</v>
      </c>
      <c r="H8259" s="47" t="s">
        <v>2232</v>
      </c>
      <c r="I8259" s="47" t="n">
        <v>7</v>
      </c>
    </row>
    <row r="8260" customFormat="false" ht="15" hidden="false" customHeight="false" outlineLevel="0" collapsed="false">
      <c r="A8260" s="47" t="s">
        <v>10501</v>
      </c>
      <c r="B8260" s="47" t="s">
        <v>1925</v>
      </c>
      <c r="C8260" s="48" t="n">
        <v>46177</v>
      </c>
      <c r="D8260" s="47" t="s">
        <v>75</v>
      </c>
      <c r="E8260" s="47" t="s">
        <v>63</v>
      </c>
      <c r="F8260" s="47" t="s">
        <v>2252</v>
      </c>
      <c r="G8260" s="47" t="s">
        <v>97</v>
      </c>
      <c r="H8260" s="47" t="s">
        <v>2232</v>
      </c>
      <c r="I8260" s="47" t="n">
        <v>2</v>
      </c>
    </row>
    <row r="8261" customFormat="false" ht="15" hidden="false" customHeight="false" outlineLevel="0" collapsed="false">
      <c r="A8261" s="47" t="s">
        <v>10502</v>
      </c>
      <c r="B8261" s="47" t="s">
        <v>1925</v>
      </c>
      <c r="C8261" s="48" t="n">
        <v>46177</v>
      </c>
      <c r="D8261" s="47" t="s">
        <v>75</v>
      </c>
      <c r="E8261" s="47" t="s">
        <v>63</v>
      </c>
      <c r="F8261" s="47" t="s">
        <v>2260</v>
      </c>
      <c r="G8261" s="47" t="s">
        <v>97</v>
      </c>
      <c r="H8261" s="47" t="s">
        <v>2232</v>
      </c>
      <c r="I8261" s="47" t="n">
        <v>2</v>
      </c>
    </row>
    <row r="8262" customFormat="false" ht="15" hidden="false" customHeight="false" outlineLevel="0" collapsed="false">
      <c r="A8262" s="47" t="s">
        <v>10503</v>
      </c>
      <c r="B8262" s="47" t="s">
        <v>1925</v>
      </c>
      <c r="C8262" s="48" t="n">
        <v>46177</v>
      </c>
      <c r="D8262" s="47" t="s">
        <v>75</v>
      </c>
      <c r="E8262" s="47" t="s">
        <v>63</v>
      </c>
      <c r="F8262" s="47" t="s">
        <v>2252</v>
      </c>
      <c r="G8262" s="47" t="s">
        <v>97</v>
      </c>
      <c r="H8262" s="47" t="s">
        <v>2232</v>
      </c>
      <c r="I8262" s="47" t="n">
        <v>2</v>
      </c>
    </row>
    <row r="8263" customFormat="false" ht="15" hidden="false" customHeight="false" outlineLevel="0" collapsed="false">
      <c r="A8263" s="47" t="s">
        <v>10504</v>
      </c>
      <c r="B8263" s="47" t="s">
        <v>1925</v>
      </c>
      <c r="C8263" s="48" t="n">
        <v>46177</v>
      </c>
      <c r="D8263" s="47" t="s">
        <v>75</v>
      </c>
      <c r="E8263" s="47" t="s">
        <v>63</v>
      </c>
      <c r="F8263" s="47" t="s">
        <v>2255</v>
      </c>
      <c r="G8263" s="47" t="s">
        <v>97</v>
      </c>
      <c r="H8263" s="47" t="s">
        <v>2232</v>
      </c>
      <c r="I8263" s="47" t="n">
        <v>3</v>
      </c>
    </row>
    <row r="8264" customFormat="false" ht="15" hidden="false" customHeight="false" outlineLevel="0" collapsed="false">
      <c r="A8264" s="47" t="s">
        <v>10505</v>
      </c>
      <c r="B8264" s="47" t="s">
        <v>1925</v>
      </c>
      <c r="C8264" s="48" t="n">
        <v>46177</v>
      </c>
      <c r="D8264" s="47" t="s">
        <v>75</v>
      </c>
      <c r="E8264" s="47" t="s">
        <v>63</v>
      </c>
      <c r="F8264" s="47" t="s">
        <v>2252</v>
      </c>
      <c r="G8264" s="47" t="s">
        <v>97</v>
      </c>
      <c r="H8264" s="47" t="s">
        <v>2232</v>
      </c>
      <c r="I8264" s="47" t="n">
        <v>2</v>
      </c>
    </row>
    <row r="8265" customFormat="false" ht="15" hidden="false" customHeight="false" outlineLevel="0" collapsed="false">
      <c r="A8265" s="47" t="s">
        <v>10506</v>
      </c>
      <c r="B8265" s="47" t="s">
        <v>1925</v>
      </c>
      <c r="C8265" s="48" t="n">
        <v>46177</v>
      </c>
      <c r="D8265" s="47" t="s">
        <v>75</v>
      </c>
      <c r="E8265" s="47" t="s">
        <v>63</v>
      </c>
      <c r="F8265" s="47" t="s">
        <v>2252</v>
      </c>
      <c r="G8265" s="47" t="s">
        <v>97</v>
      </c>
      <c r="H8265" s="47" t="s">
        <v>2232</v>
      </c>
      <c r="I8265" s="47" t="n">
        <v>7</v>
      </c>
    </row>
    <row r="8266" customFormat="false" ht="15" hidden="false" customHeight="false" outlineLevel="0" collapsed="false">
      <c r="A8266" s="47" t="s">
        <v>10507</v>
      </c>
      <c r="B8266" s="47" t="s">
        <v>1925</v>
      </c>
      <c r="C8266" s="48" t="n">
        <v>46177</v>
      </c>
      <c r="D8266" s="47" t="s">
        <v>75</v>
      </c>
      <c r="E8266" s="47" t="s">
        <v>63</v>
      </c>
      <c r="F8266" s="47" t="s">
        <v>2255</v>
      </c>
      <c r="G8266" s="47" t="s">
        <v>97</v>
      </c>
      <c r="H8266" s="47" t="s">
        <v>2232</v>
      </c>
      <c r="I8266" s="47" t="n">
        <v>4</v>
      </c>
    </row>
    <row r="8267" customFormat="false" ht="15" hidden="false" customHeight="false" outlineLevel="0" collapsed="false">
      <c r="A8267" s="47" t="s">
        <v>10508</v>
      </c>
      <c r="B8267" s="47" t="s">
        <v>1925</v>
      </c>
      <c r="C8267" s="48" t="n">
        <v>46177</v>
      </c>
      <c r="D8267" s="47" t="s">
        <v>75</v>
      </c>
      <c r="E8267" s="47" t="s">
        <v>63</v>
      </c>
      <c r="F8267" s="47" t="s">
        <v>2252</v>
      </c>
      <c r="G8267" s="47" t="s">
        <v>97</v>
      </c>
      <c r="H8267" s="47" t="s">
        <v>2232</v>
      </c>
      <c r="I8267" s="47" t="n">
        <v>4</v>
      </c>
    </row>
    <row r="8268" customFormat="false" ht="15" hidden="false" customHeight="false" outlineLevel="0" collapsed="false">
      <c r="A8268" s="47" t="s">
        <v>10509</v>
      </c>
      <c r="B8268" s="47" t="s">
        <v>1925</v>
      </c>
      <c r="C8268" s="48" t="n">
        <v>46177</v>
      </c>
      <c r="D8268" s="47" t="s">
        <v>75</v>
      </c>
      <c r="E8268" s="47" t="s">
        <v>63</v>
      </c>
      <c r="F8268" s="47" t="s">
        <v>2260</v>
      </c>
      <c r="G8268" s="47" t="s">
        <v>97</v>
      </c>
      <c r="H8268" s="47" t="s">
        <v>2232</v>
      </c>
      <c r="I8268" s="47" t="n">
        <v>4</v>
      </c>
    </row>
    <row r="8269" customFormat="false" ht="15" hidden="false" customHeight="false" outlineLevel="0" collapsed="false">
      <c r="A8269" s="47" t="s">
        <v>10510</v>
      </c>
      <c r="B8269" s="47" t="s">
        <v>1926</v>
      </c>
      <c r="C8269" s="48" t="n">
        <v>46177</v>
      </c>
      <c r="D8269" s="47" t="s">
        <v>73</v>
      </c>
      <c r="E8269" s="47" t="s">
        <v>64</v>
      </c>
      <c r="F8269" s="47" t="s">
        <v>2280</v>
      </c>
      <c r="G8269" s="47" t="s">
        <v>93</v>
      </c>
      <c r="H8269" s="47" t="s">
        <v>2253</v>
      </c>
      <c r="I8269" s="47" t="n">
        <v>5</v>
      </c>
    </row>
    <row r="8270" customFormat="false" ht="15" hidden="false" customHeight="false" outlineLevel="0" collapsed="false">
      <c r="A8270" s="47" t="s">
        <v>10511</v>
      </c>
      <c r="B8270" s="47" t="s">
        <v>1926</v>
      </c>
      <c r="C8270" s="48" t="n">
        <v>46177</v>
      </c>
      <c r="D8270" s="47" t="s">
        <v>73</v>
      </c>
      <c r="E8270" s="47" t="s">
        <v>64</v>
      </c>
      <c r="F8270" s="47" t="s">
        <v>2278</v>
      </c>
      <c r="G8270" s="47" t="s">
        <v>94</v>
      </c>
      <c r="H8270" s="47" t="s">
        <v>2229</v>
      </c>
      <c r="I8270" s="47" t="n">
        <v>81</v>
      </c>
    </row>
    <row r="8271" customFormat="false" ht="15" hidden="false" customHeight="false" outlineLevel="0" collapsed="false">
      <c r="A8271" s="47" t="s">
        <v>10512</v>
      </c>
      <c r="B8271" s="47" t="s">
        <v>1926</v>
      </c>
      <c r="C8271" s="48" t="n">
        <v>46177</v>
      </c>
      <c r="D8271" s="47" t="s">
        <v>73</v>
      </c>
      <c r="E8271" s="47" t="s">
        <v>64</v>
      </c>
      <c r="F8271" s="47" t="s">
        <v>2278</v>
      </c>
      <c r="G8271" s="47" t="s">
        <v>97</v>
      </c>
      <c r="H8271" s="47" t="s">
        <v>2232</v>
      </c>
      <c r="I8271" s="47" t="n">
        <v>4</v>
      </c>
    </row>
    <row r="8272" customFormat="false" ht="15" hidden="false" customHeight="false" outlineLevel="0" collapsed="false">
      <c r="A8272" s="47" t="s">
        <v>10513</v>
      </c>
      <c r="B8272" s="47" t="s">
        <v>1926</v>
      </c>
      <c r="C8272" s="48" t="n">
        <v>46177</v>
      </c>
      <c r="D8272" s="47" t="s">
        <v>73</v>
      </c>
      <c r="E8272" s="47" t="s">
        <v>64</v>
      </c>
      <c r="F8272" s="47" t="s">
        <v>2280</v>
      </c>
      <c r="G8272" s="47" t="s">
        <v>97</v>
      </c>
      <c r="H8272" s="47" t="s">
        <v>2232</v>
      </c>
      <c r="I8272" s="47" t="n">
        <v>6</v>
      </c>
    </row>
    <row r="8273" customFormat="false" ht="15" hidden="false" customHeight="false" outlineLevel="0" collapsed="false">
      <c r="A8273" s="47" t="s">
        <v>10514</v>
      </c>
      <c r="B8273" s="47" t="s">
        <v>1928</v>
      </c>
      <c r="C8273" s="48" t="n">
        <v>46177</v>
      </c>
      <c r="D8273" s="47" t="s">
        <v>74</v>
      </c>
      <c r="E8273" s="47" t="s">
        <v>64</v>
      </c>
      <c r="F8273" s="47" t="s">
        <v>2278</v>
      </c>
      <c r="G8273" s="47" t="s">
        <v>95</v>
      </c>
      <c r="H8273" s="47" t="s">
        <v>2245</v>
      </c>
      <c r="I8273" s="47" t="n">
        <v>24</v>
      </c>
    </row>
    <row r="8274" customFormat="false" ht="15" hidden="false" customHeight="false" outlineLevel="0" collapsed="false">
      <c r="A8274" s="47" t="s">
        <v>10515</v>
      </c>
      <c r="B8274" s="47" t="s">
        <v>1928</v>
      </c>
      <c r="C8274" s="48" t="n">
        <v>46177</v>
      </c>
      <c r="D8274" s="47" t="s">
        <v>74</v>
      </c>
      <c r="E8274" s="47" t="s">
        <v>64</v>
      </c>
      <c r="F8274" s="47" t="s">
        <v>2280</v>
      </c>
      <c r="G8274" s="47" t="s">
        <v>97</v>
      </c>
      <c r="H8274" s="47" t="s">
        <v>2232</v>
      </c>
      <c r="I8274" s="47" t="n">
        <v>5</v>
      </c>
    </row>
    <row r="8275" customFormat="false" ht="15" hidden="false" customHeight="false" outlineLevel="0" collapsed="false">
      <c r="A8275" s="47" t="s">
        <v>10516</v>
      </c>
      <c r="B8275" s="47" t="s">
        <v>1928</v>
      </c>
      <c r="C8275" s="48" t="n">
        <v>46177</v>
      </c>
      <c r="D8275" s="47" t="s">
        <v>74</v>
      </c>
      <c r="E8275" s="47" t="s">
        <v>64</v>
      </c>
      <c r="F8275" s="47" t="s">
        <v>2278</v>
      </c>
      <c r="G8275" s="47" t="s">
        <v>97</v>
      </c>
      <c r="H8275" s="47" t="s">
        <v>2232</v>
      </c>
      <c r="I8275" s="47" t="n">
        <v>2</v>
      </c>
    </row>
    <row r="8276" customFormat="false" ht="15" hidden="false" customHeight="false" outlineLevel="0" collapsed="false">
      <c r="A8276" s="47" t="s">
        <v>10517</v>
      </c>
      <c r="B8276" s="47" t="s">
        <v>1929</v>
      </c>
      <c r="C8276" s="48" t="n">
        <v>46177</v>
      </c>
      <c r="D8276" s="47" t="s">
        <v>73</v>
      </c>
      <c r="E8276" s="47" t="s">
        <v>65</v>
      </c>
      <c r="F8276" s="47" t="s">
        <v>2289</v>
      </c>
      <c r="G8276" s="47" t="s">
        <v>93</v>
      </c>
      <c r="H8276" s="47" t="s">
        <v>2253</v>
      </c>
      <c r="I8276" s="47" t="n">
        <v>47</v>
      </c>
    </row>
    <row r="8277" customFormat="false" ht="15" hidden="false" customHeight="false" outlineLevel="0" collapsed="false">
      <c r="A8277" s="47" t="s">
        <v>10518</v>
      </c>
      <c r="B8277" s="47" t="s">
        <v>1929</v>
      </c>
      <c r="C8277" s="48" t="n">
        <v>46177</v>
      </c>
      <c r="D8277" s="47" t="s">
        <v>73</v>
      </c>
      <c r="E8277" s="47" t="s">
        <v>65</v>
      </c>
      <c r="F8277" s="47" t="s">
        <v>2284</v>
      </c>
      <c r="G8277" s="47" t="s">
        <v>95</v>
      </c>
      <c r="H8277" s="47" t="s">
        <v>2245</v>
      </c>
      <c r="I8277" s="47" t="n">
        <v>28</v>
      </c>
    </row>
    <row r="8278" customFormat="false" ht="15" hidden="false" customHeight="false" outlineLevel="0" collapsed="false">
      <c r="A8278" s="47" t="s">
        <v>10519</v>
      </c>
      <c r="B8278" s="47" t="s">
        <v>1929</v>
      </c>
      <c r="C8278" s="48" t="n">
        <v>46177</v>
      </c>
      <c r="D8278" s="47" t="s">
        <v>73</v>
      </c>
      <c r="E8278" s="47" t="s">
        <v>65</v>
      </c>
      <c r="F8278" s="47" t="s">
        <v>2284</v>
      </c>
      <c r="G8278" s="47" t="s">
        <v>97</v>
      </c>
      <c r="H8278" s="47" t="s">
        <v>2232</v>
      </c>
      <c r="I8278" s="47" t="n">
        <v>6</v>
      </c>
    </row>
    <row r="8279" customFormat="false" ht="15" hidden="false" customHeight="false" outlineLevel="0" collapsed="false">
      <c r="A8279" s="47" t="s">
        <v>10520</v>
      </c>
      <c r="B8279" s="47" t="s">
        <v>1929</v>
      </c>
      <c r="C8279" s="48" t="n">
        <v>46177</v>
      </c>
      <c r="D8279" s="47" t="s">
        <v>73</v>
      </c>
      <c r="E8279" s="47" t="s">
        <v>65</v>
      </c>
      <c r="F8279" s="47" t="s">
        <v>2289</v>
      </c>
      <c r="G8279" s="47" t="s">
        <v>97</v>
      </c>
      <c r="H8279" s="47" t="s">
        <v>2232</v>
      </c>
      <c r="I8279" s="47" t="n">
        <v>6</v>
      </c>
    </row>
    <row r="8280" customFormat="false" ht="15" hidden="false" customHeight="false" outlineLevel="0" collapsed="false">
      <c r="A8280" s="47" t="s">
        <v>10521</v>
      </c>
      <c r="B8280" s="47" t="s">
        <v>1929</v>
      </c>
      <c r="C8280" s="48" t="n">
        <v>46177</v>
      </c>
      <c r="D8280" s="47" t="s">
        <v>73</v>
      </c>
      <c r="E8280" s="47" t="s">
        <v>65</v>
      </c>
      <c r="F8280" s="47" t="s">
        <v>2284</v>
      </c>
      <c r="G8280" s="47" t="s">
        <v>97</v>
      </c>
      <c r="H8280" s="47" t="s">
        <v>2232</v>
      </c>
      <c r="I8280" s="47" t="n">
        <v>2</v>
      </c>
    </row>
    <row r="8281" customFormat="false" ht="15" hidden="false" customHeight="false" outlineLevel="0" collapsed="false">
      <c r="A8281" s="47" t="s">
        <v>10522</v>
      </c>
      <c r="B8281" s="47" t="s">
        <v>1930</v>
      </c>
      <c r="C8281" s="48" t="n">
        <v>46177</v>
      </c>
      <c r="D8281" s="47" t="s">
        <v>74</v>
      </c>
      <c r="E8281" s="47" t="s">
        <v>65</v>
      </c>
      <c r="F8281" s="47" t="s">
        <v>2289</v>
      </c>
      <c r="G8281" s="47" t="s">
        <v>93</v>
      </c>
      <c r="H8281" s="47" t="s">
        <v>2253</v>
      </c>
      <c r="I8281" s="47" t="n">
        <v>20</v>
      </c>
    </row>
    <row r="8282" customFormat="false" ht="15" hidden="false" customHeight="false" outlineLevel="0" collapsed="false">
      <c r="A8282" s="47" t="s">
        <v>10523</v>
      </c>
      <c r="B8282" s="47" t="s">
        <v>1930</v>
      </c>
      <c r="C8282" s="48" t="n">
        <v>46177</v>
      </c>
      <c r="D8282" s="47" t="s">
        <v>74</v>
      </c>
      <c r="E8282" s="47" t="s">
        <v>65</v>
      </c>
      <c r="F8282" s="47" t="s">
        <v>2289</v>
      </c>
      <c r="G8282" s="47" t="s">
        <v>97</v>
      </c>
      <c r="H8282" s="47" t="s">
        <v>2232</v>
      </c>
      <c r="I8282" s="47" t="n">
        <v>3</v>
      </c>
    </row>
    <row r="8283" customFormat="false" ht="15" hidden="false" customHeight="false" outlineLevel="0" collapsed="false">
      <c r="A8283" s="47" t="s">
        <v>10524</v>
      </c>
      <c r="B8283" s="47" t="s">
        <v>1930</v>
      </c>
      <c r="C8283" s="48" t="n">
        <v>46177</v>
      </c>
      <c r="D8283" s="47" t="s">
        <v>74</v>
      </c>
      <c r="E8283" s="47" t="s">
        <v>65</v>
      </c>
      <c r="F8283" s="47" t="s">
        <v>2284</v>
      </c>
      <c r="G8283" s="47" t="s">
        <v>97</v>
      </c>
      <c r="H8283" s="47" t="s">
        <v>2232</v>
      </c>
      <c r="I8283" s="47" t="n">
        <v>2</v>
      </c>
    </row>
    <row r="8284" customFormat="false" ht="15" hidden="false" customHeight="false" outlineLevel="0" collapsed="false">
      <c r="A8284" s="47" t="s">
        <v>10525</v>
      </c>
      <c r="B8284" s="47" t="s">
        <v>1930</v>
      </c>
      <c r="C8284" s="48" t="n">
        <v>46177</v>
      </c>
      <c r="D8284" s="47" t="s">
        <v>74</v>
      </c>
      <c r="E8284" s="47" t="s">
        <v>65</v>
      </c>
      <c r="F8284" s="47" t="s">
        <v>2284</v>
      </c>
      <c r="G8284" s="47" t="s">
        <v>97</v>
      </c>
      <c r="H8284" s="47" t="s">
        <v>2232</v>
      </c>
      <c r="I8284" s="47" t="n">
        <v>3</v>
      </c>
    </row>
    <row r="8285" customFormat="false" ht="15" hidden="false" customHeight="false" outlineLevel="0" collapsed="false">
      <c r="A8285" s="47" t="s">
        <v>10526</v>
      </c>
      <c r="B8285" s="47" t="s">
        <v>1930</v>
      </c>
      <c r="C8285" s="48" t="n">
        <v>46177</v>
      </c>
      <c r="D8285" s="47" t="s">
        <v>74</v>
      </c>
      <c r="E8285" s="47" t="s">
        <v>65</v>
      </c>
      <c r="F8285" s="47" t="s">
        <v>2284</v>
      </c>
      <c r="G8285" s="47" t="s">
        <v>97</v>
      </c>
      <c r="H8285" s="47" t="s">
        <v>2232</v>
      </c>
      <c r="I8285" s="47" t="n">
        <v>6</v>
      </c>
    </row>
    <row r="8286" customFormat="false" ht="15" hidden="false" customHeight="false" outlineLevel="0" collapsed="false">
      <c r="A8286" s="47" t="s">
        <v>10527</v>
      </c>
      <c r="B8286" s="47" t="s">
        <v>1930</v>
      </c>
      <c r="C8286" s="48" t="n">
        <v>46177</v>
      </c>
      <c r="D8286" s="47" t="s">
        <v>74</v>
      </c>
      <c r="E8286" s="47" t="s">
        <v>65</v>
      </c>
      <c r="F8286" s="47" t="s">
        <v>2284</v>
      </c>
      <c r="G8286" s="47" t="s">
        <v>98</v>
      </c>
      <c r="H8286" s="47" t="s">
        <v>2382</v>
      </c>
      <c r="I8286" s="47" t="n">
        <v>13</v>
      </c>
    </row>
    <row r="8287" customFormat="false" ht="15" hidden="false" customHeight="false" outlineLevel="0" collapsed="false">
      <c r="A8287" s="47" t="s">
        <v>10528</v>
      </c>
      <c r="B8287" s="47" t="s">
        <v>1931</v>
      </c>
      <c r="C8287" s="48" t="n">
        <v>46177</v>
      </c>
      <c r="D8287" s="47" t="s">
        <v>75</v>
      </c>
      <c r="E8287" s="47" t="s">
        <v>65</v>
      </c>
      <c r="F8287" s="47" t="s">
        <v>2289</v>
      </c>
      <c r="G8287" s="47" t="s">
        <v>97</v>
      </c>
      <c r="H8287" s="47" t="s">
        <v>2232</v>
      </c>
      <c r="I8287" s="47" t="n">
        <v>5</v>
      </c>
    </row>
    <row r="8288" customFormat="false" ht="15" hidden="false" customHeight="false" outlineLevel="0" collapsed="false">
      <c r="A8288" s="47" t="s">
        <v>10529</v>
      </c>
      <c r="B8288" s="47" t="s">
        <v>1931</v>
      </c>
      <c r="C8288" s="48" t="n">
        <v>46177</v>
      </c>
      <c r="D8288" s="47" t="s">
        <v>75</v>
      </c>
      <c r="E8288" s="47" t="s">
        <v>65</v>
      </c>
      <c r="F8288" s="47" t="s">
        <v>2284</v>
      </c>
      <c r="G8288" s="47" t="s">
        <v>97</v>
      </c>
      <c r="H8288" s="47" t="s">
        <v>2232</v>
      </c>
      <c r="I8288" s="47" t="n">
        <v>3</v>
      </c>
    </row>
    <row r="8289" customFormat="false" ht="15" hidden="false" customHeight="false" outlineLevel="0" collapsed="false">
      <c r="A8289" s="47" t="s">
        <v>10530</v>
      </c>
      <c r="B8289" s="47" t="s">
        <v>1931</v>
      </c>
      <c r="C8289" s="48" t="n">
        <v>46177</v>
      </c>
      <c r="D8289" s="47" t="s">
        <v>75</v>
      </c>
      <c r="E8289" s="47" t="s">
        <v>65</v>
      </c>
      <c r="F8289" s="47" t="s">
        <v>2284</v>
      </c>
      <c r="G8289" s="47" t="s">
        <v>97</v>
      </c>
      <c r="H8289" s="47" t="s">
        <v>2232</v>
      </c>
      <c r="I8289" s="47" t="n">
        <v>3</v>
      </c>
    </row>
    <row r="8290" customFormat="false" ht="15" hidden="false" customHeight="false" outlineLevel="0" collapsed="false">
      <c r="A8290" s="47" t="s">
        <v>10531</v>
      </c>
      <c r="B8290" s="47" t="s">
        <v>1931</v>
      </c>
      <c r="C8290" s="48" t="n">
        <v>46177</v>
      </c>
      <c r="D8290" s="47" t="s">
        <v>75</v>
      </c>
      <c r="E8290" s="47" t="s">
        <v>65</v>
      </c>
      <c r="F8290" s="47" t="s">
        <v>2289</v>
      </c>
      <c r="G8290" s="47" t="s">
        <v>97</v>
      </c>
      <c r="H8290" s="47" t="s">
        <v>2232</v>
      </c>
      <c r="I8290" s="47" t="n">
        <v>2</v>
      </c>
    </row>
    <row r="8291" customFormat="false" ht="15" hidden="false" customHeight="false" outlineLevel="0" collapsed="false">
      <c r="A8291" s="47" t="s">
        <v>10532</v>
      </c>
      <c r="B8291" s="47" t="s">
        <v>1931</v>
      </c>
      <c r="C8291" s="48" t="n">
        <v>46177</v>
      </c>
      <c r="D8291" s="47" t="s">
        <v>75</v>
      </c>
      <c r="E8291" s="47" t="s">
        <v>65</v>
      </c>
      <c r="F8291" s="47" t="s">
        <v>2284</v>
      </c>
      <c r="G8291" s="47" t="s">
        <v>97</v>
      </c>
      <c r="H8291" s="47" t="s">
        <v>2232</v>
      </c>
      <c r="I8291" s="47" t="n">
        <v>6</v>
      </c>
    </row>
    <row r="8292" customFormat="false" ht="15" hidden="false" customHeight="false" outlineLevel="0" collapsed="false">
      <c r="A8292" s="47" t="s">
        <v>10533</v>
      </c>
      <c r="B8292" s="47" t="s">
        <v>1931</v>
      </c>
      <c r="C8292" s="48" t="n">
        <v>46177</v>
      </c>
      <c r="D8292" s="47" t="s">
        <v>75</v>
      </c>
      <c r="E8292" s="47" t="s">
        <v>65</v>
      </c>
      <c r="F8292" s="47" t="s">
        <v>2289</v>
      </c>
      <c r="G8292" s="47" t="s">
        <v>97</v>
      </c>
      <c r="H8292" s="47" t="s">
        <v>2232</v>
      </c>
      <c r="I8292" s="47" t="n">
        <v>6</v>
      </c>
    </row>
    <row r="8293" customFormat="false" ht="15" hidden="false" customHeight="false" outlineLevel="0" collapsed="false">
      <c r="A8293" s="47" t="s">
        <v>10534</v>
      </c>
      <c r="B8293" s="47" t="s">
        <v>1931</v>
      </c>
      <c r="C8293" s="48" t="n">
        <v>46177</v>
      </c>
      <c r="D8293" s="47" t="s">
        <v>75</v>
      </c>
      <c r="E8293" s="47" t="s">
        <v>65</v>
      </c>
      <c r="F8293" s="47" t="s">
        <v>2284</v>
      </c>
      <c r="G8293" s="47" t="s">
        <v>97</v>
      </c>
      <c r="H8293" s="47" t="s">
        <v>2232</v>
      </c>
      <c r="I8293" s="47" t="n">
        <v>6</v>
      </c>
    </row>
    <row r="8294" customFormat="false" ht="15" hidden="false" customHeight="false" outlineLevel="0" collapsed="false">
      <c r="A8294" s="47" t="s">
        <v>10535</v>
      </c>
      <c r="B8294" s="47" t="s">
        <v>1931</v>
      </c>
      <c r="C8294" s="48" t="n">
        <v>46177</v>
      </c>
      <c r="D8294" s="47" t="s">
        <v>75</v>
      </c>
      <c r="E8294" s="47" t="s">
        <v>65</v>
      </c>
      <c r="F8294" s="47" t="s">
        <v>2284</v>
      </c>
      <c r="G8294" s="47" t="s">
        <v>97</v>
      </c>
      <c r="H8294" s="47" t="s">
        <v>2232</v>
      </c>
      <c r="I8294" s="47" t="n">
        <v>2</v>
      </c>
    </row>
    <row r="8295" customFormat="false" ht="15" hidden="false" customHeight="false" outlineLevel="0" collapsed="false">
      <c r="A8295" s="47" t="s">
        <v>10536</v>
      </c>
      <c r="B8295" s="47" t="s">
        <v>1931</v>
      </c>
      <c r="C8295" s="48" t="n">
        <v>46177</v>
      </c>
      <c r="D8295" s="47" t="s">
        <v>75</v>
      </c>
      <c r="E8295" s="47" t="s">
        <v>65</v>
      </c>
      <c r="F8295" s="47" t="s">
        <v>2289</v>
      </c>
      <c r="G8295" s="47" t="s">
        <v>97</v>
      </c>
      <c r="H8295" s="47" t="s">
        <v>2232</v>
      </c>
      <c r="I8295" s="47" t="n">
        <v>6</v>
      </c>
    </row>
    <row r="8296" customFormat="false" ht="15" hidden="false" customHeight="false" outlineLevel="0" collapsed="false">
      <c r="A8296" s="47" t="s">
        <v>10537</v>
      </c>
      <c r="B8296" s="47" t="s">
        <v>1932</v>
      </c>
      <c r="C8296" s="48" t="n">
        <v>46178</v>
      </c>
      <c r="D8296" s="47" t="s">
        <v>73</v>
      </c>
      <c r="E8296" s="47" t="s">
        <v>62</v>
      </c>
      <c r="F8296" s="47" t="s">
        <v>2231</v>
      </c>
      <c r="G8296" s="47" t="s">
        <v>96</v>
      </c>
      <c r="H8296" s="47" t="s">
        <v>2270</v>
      </c>
      <c r="I8296" s="47" t="n">
        <v>20</v>
      </c>
    </row>
    <row r="8297" customFormat="false" ht="15" hidden="false" customHeight="false" outlineLevel="0" collapsed="false">
      <c r="A8297" s="47" t="s">
        <v>10538</v>
      </c>
      <c r="B8297" s="47" t="s">
        <v>1932</v>
      </c>
      <c r="C8297" s="48" t="n">
        <v>46178</v>
      </c>
      <c r="D8297" s="47" t="s">
        <v>73</v>
      </c>
      <c r="E8297" s="47" t="s">
        <v>62</v>
      </c>
      <c r="F8297" s="47" t="s">
        <v>2228</v>
      </c>
      <c r="G8297" s="47" t="s">
        <v>97</v>
      </c>
      <c r="H8297" s="47" t="s">
        <v>2232</v>
      </c>
      <c r="I8297" s="47" t="n">
        <v>3</v>
      </c>
    </row>
    <row r="8298" customFormat="false" ht="15" hidden="false" customHeight="false" outlineLevel="0" collapsed="false">
      <c r="A8298" s="47" t="s">
        <v>10539</v>
      </c>
      <c r="B8298" s="47" t="s">
        <v>1932</v>
      </c>
      <c r="C8298" s="48" t="n">
        <v>46178</v>
      </c>
      <c r="D8298" s="47" t="s">
        <v>73</v>
      </c>
      <c r="E8298" s="47" t="s">
        <v>62</v>
      </c>
      <c r="F8298" s="47" t="s">
        <v>2228</v>
      </c>
      <c r="G8298" s="47" t="s">
        <v>97</v>
      </c>
      <c r="H8298" s="47" t="s">
        <v>2232</v>
      </c>
      <c r="I8298" s="47" t="n">
        <v>6</v>
      </c>
    </row>
    <row r="8299" customFormat="false" ht="15" hidden="false" customHeight="false" outlineLevel="0" collapsed="false">
      <c r="A8299" s="47" t="s">
        <v>10540</v>
      </c>
      <c r="B8299" s="47" t="s">
        <v>1932</v>
      </c>
      <c r="C8299" s="48" t="n">
        <v>46178</v>
      </c>
      <c r="D8299" s="47" t="s">
        <v>73</v>
      </c>
      <c r="E8299" s="47" t="s">
        <v>62</v>
      </c>
      <c r="F8299" s="47" t="s">
        <v>2228</v>
      </c>
      <c r="G8299" s="47" t="s">
        <v>97</v>
      </c>
      <c r="H8299" s="47" t="s">
        <v>2232</v>
      </c>
      <c r="I8299" s="47" t="n">
        <v>4</v>
      </c>
    </row>
    <row r="8300" customFormat="false" ht="15" hidden="false" customHeight="false" outlineLevel="0" collapsed="false">
      <c r="A8300" s="47" t="s">
        <v>10541</v>
      </c>
      <c r="B8300" s="47" t="s">
        <v>1932</v>
      </c>
      <c r="C8300" s="48" t="n">
        <v>46178</v>
      </c>
      <c r="D8300" s="47" t="s">
        <v>73</v>
      </c>
      <c r="E8300" s="47" t="s">
        <v>62</v>
      </c>
      <c r="F8300" s="47" t="s">
        <v>2228</v>
      </c>
      <c r="G8300" s="47" t="s">
        <v>98</v>
      </c>
      <c r="H8300" s="47" t="s">
        <v>2382</v>
      </c>
      <c r="I8300" s="47" t="n">
        <v>64</v>
      </c>
    </row>
    <row r="8301" customFormat="false" ht="15" hidden="false" customHeight="false" outlineLevel="0" collapsed="false">
      <c r="A8301" s="47" t="s">
        <v>10542</v>
      </c>
      <c r="B8301" s="47" t="s">
        <v>1934</v>
      </c>
      <c r="C8301" s="48" t="n">
        <v>46178</v>
      </c>
      <c r="D8301" s="47" t="s">
        <v>74</v>
      </c>
      <c r="E8301" s="47" t="s">
        <v>62</v>
      </c>
      <c r="F8301" s="47" t="s">
        <v>2231</v>
      </c>
      <c r="G8301" s="47" t="s">
        <v>93</v>
      </c>
      <c r="H8301" s="47" t="s">
        <v>2253</v>
      </c>
      <c r="I8301" s="47" t="n">
        <v>36</v>
      </c>
    </row>
    <row r="8302" customFormat="false" ht="15" hidden="false" customHeight="false" outlineLevel="0" collapsed="false">
      <c r="A8302" s="47" t="s">
        <v>10543</v>
      </c>
      <c r="B8302" s="47" t="s">
        <v>1934</v>
      </c>
      <c r="C8302" s="48" t="n">
        <v>46178</v>
      </c>
      <c r="D8302" s="47" t="s">
        <v>74</v>
      </c>
      <c r="E8302" s="47" t="s">
        <v>62</v>
      </c>
      <c r="F8302" s="47" t="s">
        <v>2228</v>
      </c>
      <c r="G8302" s="47" t="s">
        <v>97</v>
      </c>
      <c r="H8302" s="47" t="s">
        <v>2232</v>
      </c>
      <c r="I8302" s="47" t="n">
        <v>2</v>
      </c>
    </row>
    <row r="8303" customFormat="false" ht="15" hidden="false" customHeight="false" outlineLevel="0" collapsed="false">
      <c r="A8303" s="47" t="s">
        <v>10544</v>
      </c>
      <c r="B8303" s="47" t="s">
        <v>1934</v>
      </c>
      <c r="C8303" s="48" t="n">
        <v>46178</v>
      </c>
      <c r="D8303" s="47" t="s">
        <v>74</v>
      </c>
      <c r="E8303" s="47" t="s">
        <v>62</v>
      </c>
      <c r="F8303" s="47" t="s">
        <v>2317</v>
      </c>
      <c r="G8303" s="47" t="s">
        <v>97</v>
      </c>
      <c r="H8303" s="47" t="s">
        <v>2232</v>
      </c>
      <c r="I8303" s="47" t="n">
        <v>4</v>
      </c>
    </row>
    <row r="8304" customFormat="false" ht="15" hidden="false" customHeight="false" outlineLevel="0" collapsed="false">
      <c r="A8304" s="47" t="s">
        <v>10545</v>
      </c>
      <c r="B8304" s="47" t="s">
        <v>1935</v>
      </c>
      <c r="C8304" s="48" t="n">
        <v>46178</v>
      </c>
      <c r="D8304" s="47" t="s">
        <v>75</v>
      </c>
      <c r="E8304" s="47" t="s">
        <v>62</v>
      </c>
      <c r="F8304" s="47" t="s">
        <v>2317</v>
      </c>
      <c r="G8304" s="47" t="s">
        <v>97</v>
      </c>
      <c r="H8304" s="47" t="s">
        <v>2232</v>
      </c>
      <c r="I8304" s="47" t="n">
        <v>7</v>
      </c>
    </row>
    <row r="8305" customFormat="false" ht="15" hidden="false" customHeight="false" outlineLevel="0" collapsed="false">
      <c r="A8305" s="47" t="s">
        <v>10546</v>
      </c>
      <c r="B8305" s="47" t="s">
        <v>1935</v>
      </c>
      <c r="C8305" s="48" t="n">
        <v>46178</v>
      </c>
      <c r="D8305" s="47" t="s">
        <v>75</v>
      </c>
      <c r="E8305" s="47" t="s">
        <v>62</v>
      </c>
      <c r="F8305" s="47" t="s">
        <v>2228</v>
      </c>
      <c r="G8305" s="47" t="s">
        <v>97</v>
      </c>
      <c r="H8305" s="47" t="s">
        <v>2232</v>
      </c>
      <c r="I8305" s="47" t="n">
        <v>6</v>
      </c>
    </row>
    <row r="8306" customFormat="false" ht="15" hidden="false" customHeight="false" outlineLevel="0" collapsed="false">
      <c r="A8306" s="47" t="s">
        <v>10547</v>
      </c>
      <c r="B8306" s="47" t="s">
        <v>1935</v>
      </c>
      <c r="C8306" s="48" t="n">
        <v>46178</v>
      </c>
      <c r="D8306" s="47" t="s">
        <v>75</v>
      </c>
      <c r="E8306" s="47" t="s">
        <v>62</v>
      </c>
      <c r="F8306" s="47" t="s">
        <v>2228</v>
      </c>
      <c r="G8306" s="47" t="s">
        <v>97</v>
      </c>
      <c r="H8306" s="47" t="s">
        <v>2232</v>
      </c>
      <c r="I8306" s="47" t="n">
        <v>4</v>
      </c>
    </row>
    <row r="8307" customFormat="false" ht="15" hidden="false" customHeight="false" outlineLevel="0" collapsed="false">
      <c r="A8307" s="47" t="s">
        <v>10548</v>
      </c>
      <c r="B8307" s="47" t="s">
        <v>1936</v>
      </c>
      <c r="C8307" s="48" t="n">
        <v>46178</v>
      </c>
      <c r="D8307" s="47" t="s">
        <v>73</v>
      </c>
      <c r="E8307" s="47" t="s">
        <v>63</v>
      </c>
      <c r="F8307" s="47" t="s">
        <v>2255</v>
      </c>
      <c r="G8307" s="47" t="s">
        <v>94</v>
      </c>
      <c r="H8307" s="47" t="s">
        <v>2229</v>
      </c>
      <c r="I8307" s="47" t="n">
        <v>86</v>
      </c>
    </row>
    <row r="8308" customFormat="false" ht="15" hidden="false" customHeight="false" outlineLevel="0" collapsed="false">
      <c r="A8308" s="47" t="s">
        <v>10549</v>
      </c>
      <c r="B8308" s="47" t="s">
        <v>1936</v>
      </c>
      <c r="C8308" s="48" t="n">
        <v>46178</v>
      </c>
      <c r="D8308" s="47" t="s">
        <v>73</v>
      </c>
      <c r="E8308" s="47" t="s">
        <v>63</v>
      </c>
      <c r="F8308" s="47" t="s">
        <v>2252</v>
      </c>
      <c r="G8308" s="47" t="s">
        <v>96</v>
      </c>
      <c r="H8308" s="47" t="s">
        <v>2270</v>
      </c>
      <c r="I8308" s="47" t="n">
        <v>14</v>
      </c>
    </row>
    <row r="8309" customFormat="false" ht="15" hidden="false" customHeight="false" outlineLevel="0" collapsed="false">
      <c r="A8309" s="47" t="s">
        <v>10550</v>
      </c>
      <c r="B8309" s="47" t="s">
        <v>1936</v>
      </c>
      <c r="C8309" s="48" t="n">
        <v>46178</v>
      </c>
      <c r="D8309" s="47" t="s">
        <v>73</v>
      </c>
      <c r="E8309" s="47" t="s">
        <v>63</v>
      </c>
      <c r="F8309" s="47" t="s">
        <v>2260</v>
      </c>
      <c r="G8309" s="47" t="s">
        <v>97</v>
      </c>
      <c r="H8309" s="47" t="s">
        <v>2232</v>
      </c>
      <c r="I8309" s="47" t="n">
        <v>5</v>
      </c>
    </row>
    <row r="8310" customFormat="false" ht="15" hidden="false" customHeight="false" outlineLevel="0" collapsed="false">
      <c r="A8310" s="47" t="s">
        <v>10551</v>
      </c>
      <c r="B8310" s="47" t="s">
        <v>1936</v>
      </c>
      <c r="C8310" s="48" t="n">
        <v>46178</v>
      </c>
      <c r="D8310" s="47" t="s">
        <v>73</v>
      </c>
      <c r="E8310" s="47" t="s">
        <v>63</v>
      </c>
      <c r="F8310" s="47" t="s">
        <v>2255</v>
      </c>
      <c r="G8310" s="47" t="s">
        <v>97</v>
      </c>
      <c r="H8310" s="47" t="s">
        <v>2232</v>
      </c>
      <c r="I8310" s="47" t="n">
        <v>2</v>
      </c>
    </row>
    <row r="8311" customFormat="false" ht="15" hidden="false" customHeight="false" outlineLevel="0" collapsed="false">
      <c r="A8311" s="47" t="s">
        <v>10552</v>
      </c>
      <c r="B8311" s="47" t="s">
        <v>1936</v>
      </c>
      <c r="C8311" s="48" t="n">
        <v>46178</v>
      </c>
      <c r="D8311" s="47" t="s">
        <v>73</v>
      </c>
      <c r="E8311" s="47" t="s">
        <v>63</v>
      </c>
      <c r="F8311" s="47" t="s">
        <v>2255</v>
      </c>
      <c r="G8311" s="47" t="s">
        <v>97</v>
      </c>
      <c r="H8311" s="47" t="s">
        <v>2232</v>
      </c>
      <c r="I8311" s="47" t="n">
        <v>6</v>
      </c>
    </row>
    <row r="8312" customFormat="false" ht="15" hidden="false" customHeight="false" outlineLevel="0" collapsed="false">
      <c r="A8312" s="47" t="s">
        <v>10553</v>
      </c>
      <c r="B8312" s="47" t="s">
        <v>1936</v>
      </c>
      <c r="C8312" s="48" t="n">
        <v>46178</v>
      </c>
      <c r="D8312" s="47" t="s">
        <v>73</v>
      </c>
      <c r="E8312" s="47" t="s">
        <v>63</v>
      </c>
      <c r="F8312" s="47" t="s">
        <v>2260</v>
      </c>
      <c r="G8312" s="47" t="s">
        <v>97</v>
      </c>
      <c r="H8312" s="47" t="s">
        <v>2232</v>
      </c>
      <c r="I8312" s="47" t="n">
        <v>5</v>
      </c>
    </row>
    <row r="8313" customFormat="false" ht="15" hidden="false" customHeight="false" outlineLevel="0" collapsed="false">
      <c r="A8313" s="47" t="s">
        <v>10554</v>
      </c>
      <c r="B8313" s="47" t="s">
        <v>1938</v>
      </c>
      <c r="C8313" s="48" t="n">
        <v>46178</v>
      </c>
      <c r="D8313" s="47" t="s">
        <v>74</v>
      </c>
      <c r="E8313" s="47" t="s">
        <v>63</v>
      </c>
      <c r="F8313" s="47" t="s">
        <v>2260</v>
      </c>
      <c r="G8313" s="47" t="s">
        <v>97</v>
      </c>
      <c r="H8313" s="47" t="s">
        <v>2232</v>
      </c>
      <c r="I8313" s="47" t="n">
        <v>5</v>
      </c>
    </row>
    <row r="8314" customFormat="false" ht="15" hidden="false" customHeight="false" outlineLevel="0" collapsed="false">
      <c r="A8314" s="47" t="s">
        <v>10555</v>
      </c>
      <c r="B8314" s="47" t="s">
        <v>1938</v>
      </c>
      <c r="C8314" s="48" t="n">
        <v>46178</v>
      </c>
      <c r="D8314" s="47" t="s">
        <v>74</v>
      </c>
      <c r="E8314" s="47" t="s">
        <v>63</v>
      </c>
      <c r="F8314" s="47" t="s">
        <v>2260</v>
      </c>
      <c r="G8314" s="47" t="s">
        <v>97</v>
      </c>
      <c r="H8314" s="47" t="s">
        <v>2232</v>
      </c>
      <c r="I8314" s="47" t="n">
        <v>6</v>
      </c>
    </row>
    <row r="8315" customFormat="false" ht="15" hidden="false" customHeight="false" outlineLevel="0" collapsed="false">
      <c r="A8315" s="47" t="s">
        <v>10556</v>
      </c>
      <c r="B8315" s="47" t="s">
        <v>1938</v>
      </c>
      <c r="C8315" s="48" t="n">
        <v>46178</v>
      </c>
      <c r="D8315" s="47" t="s">
        <v>74</v>
      </c>
      <c r="E8315" s="47" t="s">
        <v>63</v>
      </c>
      <c r="F8315" s="47" t="s">
        <v>2255</v>
      </c>
      <c r="G8315" s="47" t="s">
        <v>97</v>
      </c>
      <c r="H8315" s="47" t="s">
        <v>2232</v>
      </c>
      <c r="I8315" s="47" t="n">
        <v>4</v>
      </c>
    </row>
    <row r="8316" customFormat="false" ht="15" hidden="false" customHeight="false" outlineLevel="0" collapsed="false">
      <c r="A8316" s="47" t="s">
        <v>10557</v>
      </c>
      <c r="B8316" s="47" t="s">
        <v>1938</v>
      </c>
      <c r="C8316" s="48" t="n">
        <v>46178</v>
      </c>
      <c r="D8316" s="47" t="s">
        <v>74</v>
      </c>
      <c r="E8316" s="47" t="s">
        <v>63</v>
      </c>
      <c r="F8316" s="47" t="s">
        <v>2255</v>
      </c>
      <c r="G8316" s="47" t="s">
        <v>97</v>
      </c>
      <c r="H8316" s="47" t="s">
        <v>2232</v>
      </c>
      <c r="I8316" s="47" t="n">
        <v>6</v>
      </c>
    </row>
    <row r="8317" customFormat="false" ht="15" hidden="false" customHeight="false" outlineLevel="0" collapsed="false">
      <c r="A8317" s="47" t="s">
        <v>10558</v>
      </c>
      <c r="B8317" s="47" t="s">
        <v>1939</v>
      </c>
      <c r="C8317" s="48" t="n">
        <v>46178</v>
      </c>
      <c r="D8317" s="47" t="s">
        <v>75</v>
      </c>
      <c r="E8317" s="47" t="s">
        <v>63</v>
      </c>
      <c r="F8317" s="47" t="s">
        <v>2255</v>
      </c>
      <c r="G8317" s="47" t="s">
        <v>93</v>
      </c>
      <c r="H8317" s="47" t="s">
        <v>2253</v>
      </c>
      <c r="I8317" s="47" t="n">
        <v>27</v>
      </c>
    </row>
    <row r="8318" customFormat="false" ht="15" hidden="false" customHeight="false" outlineLevel="0" collapsed="false">
      <c r="A8318" s="47" t="s">
        <v>10559</v>
      </c>
      <c r="B8318" s="47" t="s">
        <v>1939</v>
      </c>
      <c r="C8318" s="48" t="n">
        <v>46178</v>
      </c>
      <c r="D8318" s="47" t="s">
        <v>75</v>
      </c>
      <c r="E8318" s="47" t="s">
        <v>63</v>
      </c>
      <c r="F8318" s="47" t="s">
        <v>2255</v>
      </c>
      <c r="G8318" s="47" t="s">
        <v>93</v>
      </c>
      <c r="H8318" s="47" t="s">
        <v>2253</v>
      </c>
      <c r="I8318" s="47" t="n">
        <v>71</v>
      </c>
    </row>
    <row r="8319" customFormat="false" ht="15" hidden="false" customHeight="false" outlineLevel="0" collapsed="false">
      <c r="A8319" s="47" t="s">
        <v>10560</v>
      </c>
      <c r="B8319" s="47" t="s">
        <v>1939</v>
      </c>
      <c r="C8319" s="48" t="n">
        <v>46178</v>
      </c>
      <c r="D8319" s="47" t="s">
        <v>75</v>
      </c>
      <c r="E8319" s="47" t="s">
        <v>63</v>
      </c>
      <c r="F8319" s="47" t="s">
        <v>2252</v>
      </c>
      <c r="G8319" s="47" t="s">
        <v>96</v>
      </c>
      <c r="H8319" s="47" t="s">
        <v>2270</v>
      </c>
      <c r="I8319" s="47" t="n">
        <v>34</v>
      </c>
    </row>
    <row r="8320" customFormat="false" ht="15" hidden="false" customHeight="false" outlineLevel="0" collapsed="false">
      <c r="A8320" s="47" t="s">
        <v>10561</v>
      </c>
      <c r="B8320" s="47" t="s">
        <v>1939</v>
      </c>
      <c r="C8320" s="48" t="n">
        <v>46178</v>
      </c>
      <c r="D8320" s="47" t="s">
        <v>75</v>
      </c>
      <c r="E8320" s="47" t="s">
        <v>63</v>
      </c>
      <c r="F8320" s="47" t="s">
        <v>2260</v>
      </c>
      <c r="G8320" s="47" t="s">
        <v>97</v>
      </c>
      <c r="H8320" s="47" t="s">
        <v>2232</v>
      </c>
      <c r="I8320" s="47" t="n">
        <v>7</v>
      </c>
    </row>
    <row r="8321" customFormat="false" ht="15" hidden="false" customHeight="false" outlineLevel="0" collapsed="false">
      <c r="A8321" s="47" t="s">
        <v>10562</v>
      </c>
      <c r="B8321" s="47" t="s">
        <v>1939</v>
      </c>
      <c r="C8321" s="48" t="n">
        <v>46178</v>
      </c>
      <c r="D8321" s="47" t="s">
        <v>75</v>
      </c>
      <c r="E8321" s="47" t="s">
        <v>63</v>
      </c>
      <c r="F8321" s="47" t="s">
        <v>2260</v>
      </c>
      <c r="G8321" s="47" t="s">
        <v>97</v>
      </c>
      <c r="H8321" s="47" t="s">
        <v>2232</v>
      </c>
      <c r="I8321" s="47" t="n">
        <v>6</v>
      </c>
    </row>
    <row r="8322" customFormat="false" ht="15" hidden="false" customHeight="false" outlineLevel="0" collapsed="false">
      <c r="A8322" s="47" t="s">
        <v>10563</v>
      </c>
      <c r="B8322" s="47" t="s">
        <v>1940</v>
      </c>
      <c r="C8322" s="48" t="n">
        <v>46178</v>
      </c>
      <c r="D8322" s="47" t="s">
        <v>73</v>
      </c>
      <c r="E8322" s="47" t="s">
        <v>64</v>
      </c>
      <c r="F8322" s="47" t="s">
        <v>2280</v>
      </c>
      <c r="G8322" s="47" t="s">
        <v>96</v>
      </c>
      <c r="H8322" s="47" t="s">
        <v>2270</v>
      </c>
      <c r="I8322" s="47" t="n">
        <v>5</v>
      </c>
    </row>
    <row r="8323" customFormat="false" ht="15" hidden="false" customHeight="false" outlineLevel="0" collapsed="false">
      <c r="A8323" s="47" t="s">
        <v>10564</v>
      </c>
      <c r="B8323" s="47" t="s">
        <v>1940</v>
      </c>
      <c r="C8323" s="48" t="n">
        <v>46178</v>
      </c>
      <c r="D8323" s="47" t="s">
        <v>73</v>
      </c>
      <c r="E8323" s="47" t="s">
        <v>64</v>
      </c>
      <c r="F8323" s="47" t="s">
        <v>2278</v>
      </c>
      <c r="G8323" s="47" t="s">
        <v>97</v>
      </c>
      <c r="H8323" s="47" t="s">
        <v>2232</v>
      </c>
      <c r="I8323" s="47" t="n">
        <v>6</v>
      </c>
    </row>
    <row r="8324" customFormat="false" ht="15" hidden="false" customHeight="false" outlineLevel="0" collapsed="false">
      <c r="A8324" s="47" t="s">
        <v>10565</v>
      </c>
      <c r="B8324" s="47" t="s">
        <v>1940</v>
      </c>
      <c r="C8324" s="48" t="n">
        <v>46178</v>
      </c>
      <c r="D8324" s="47" t="s">
        <v>73</v>
      </c>
      <c r="E8324" s="47" t="s">
        <v>64</v>
      </c>
      <c r="F8324" s="47" t="s">
        <v>2278</v>
      </c>
      <c r="G8324" s="47" t="s">
        <v>97</v>
      </c>
      <c r="H8324" s="47" t="s">
        <v>2232</v>
      </c>
      <c r="I8324" s="47" t="n">
        <v>3</v>
      </c>
    </row>
    <row r="8325" customFormat="false" ht="15" hidden="false" customHeight="false" outlineLevel="0" collapsed="false">
      <c r="A8325" s="47" t="s">
        <v>10566</v>
      </c>
      <c r="B8325" s="47" t="s">
        <v>1941</v>
      </c>
      <c r="C8325" s="48" t="n">
        <v>46178</v>
      </c>
      <c r="D8325" s="47" t="s">
        <v>74</v>
      </c>
      <c r="E8325" s="47" t="s">
        <v>64</v>
      </c>
      <c r="F8325" s="47" t="s">
        <v>2280</v>
      </c>
      <c r="G8325" s="47" t="s">
        <v>97</v>
      </c>
      <c r="H8325" s="47" t="s">
        <v>2232</v>
      </c>
      <c r="I8325" s="47" t="n">
        <v>6</v>
      </c>
    </row>
    <row r="8326" customFormat="false" ht="15" hidden="false" customHeight="false" outlineLevel="0" collapsed="false">
      <c r="A8326" s="47" t="s">
        <v>10567</v>
      </c>
      <c r="B8326" s="47" t="s">
        <v>1941</v>
      </c>
      <c r="C8326" s="48" t="n">
        <v>46178</v>
      </c>
      <c r="D8326" s="47" t="s">
        <v>74</v>
      </c>
      <c r="E8326" s="47" t="s">
        <v>64</v>
      </c>
      <c r="F8326" s="47" t="s">
        <v>2278</v>
      </c>
      <c r="G8326" s="47" t="s">
        <v>97</v>
      </c>
      <c r="H8326" s="47" t="s">
        <v>2232</v>
      </c>
      <c r="I8326" s="47" t="n">
        <v>6</v>
      </c>
    </row>
    <row r="8327" customFormat="false" ht="15" hidden="false" customHeight="false" outlineLevel="0" collapsed="false">
      <c r="A8327" s="47" t="s">
        <v>10568</v>
      </c>
      <c r="B8327" s="47" t="s">
        <v>1941</v>
      </c>
      <c r="C8327" s="48" t="n">
        <v>46178</v>
      </c>
      <c r="D8327" s="47" t="s">
        <v>74</v>
      </c>
      <c r="E8327" s="47" t="s">
        <v>64</v>
      </c>
      <c r="F8327" s="47" t="s">
        <v>2278</v>
      </c>
      <c r="G8327" s="47" t="s">
        <v>97</v>
      </c>
      <c r="H8327" s="47" t="s">
        <v>2232</v>
      </c>
      <c r="I8327" s="47" t="n">
        <v>6</v>
      </c>
    </row>
    <row r="8328" customFormat="false" ht="15" hidden="false" customHeight="false" outlineLevel="0" collapsed="false">
      <c r="A8328" s="47" t="s">
        <v>10569</v>
      </c>
      <c r="B8328" s="47" t="s">
        <v>1941</v>
      </c>
      <c r="C8328" s="48" t="n">
        <v>46178</v>
      </c>
      <c r="D8328" s="47" t="s">
        <v>74</v>
      </c>
      <c r="E8328" s="47" t="s">
        <v>64</v>
      </c>
      <c r="F8328" s="47" t="s">
        <v>2278</v>
      </c>
      <c r="G8328" s="47" t="s">
        <v>97</v>
      </c>
      <c r="H8328" s="47" t="s">
        <v>2232</v>
      </c>
      <c r="I8328" s="47" t="n">
        <v>4</v>
      </c>
    </row>
    <row r="8329" customFormat="false" ht="15" hidden="false" customHeight="false" outlineLevel="0" collapsed="false">
      <c r="A8329" s="47" t="s">
        <v>10570</v>
      </c>
      <c r="B8329" s="47" t="s">
        <v>1941</v>
      </c>
      <c r="C8329" s="48" t="n">
        <v>46178</v>
      </c>
      <c r="D8329" s="47" t="s">
        <v>74</v>
      </c>
      <c r="E8329" s="47" t="s">
        <v>64</v>
      </c>
      <c r="F8329" s="47" t="s">
        <v>2278</v>
      </c>
      <c r="G8329" s="47" t="s">
        <v>97</v>
      </c>
      <c r="H8329" s="47" t="s">
        <v>2232</v>
      </c>
      <c r="I8329" s="47" t="n">
        <v>3</v>
      </c>
    </row>
    <row r="8330" customFormat="false" ht="15" hidden="false" customHeight="false" outlineLevel="0" collapsed="false">
      <c r="A8330" s="47" t="s">
        <v>10571</v>
      </c>
      <c r="B8330" s="47" t="s">
        <v>1941</v>
      </c>
      <c r="C8330" s="48" t="n">
        <v>46178</v>
      </c>
      <c r="D8330" s="47" t="s">
        <v>74</v>
      </c>
      <c r="E8330" s="47" t="s">
        <v>64</v>
      </c>
      <c r="F8330" s="47" t="s">
        <v>2278</v>
      </c>
      <c r="G8330" s="47" t="s">
        <v>97</v>
      </c>
      <c r="H8330" s="47" t="s">
        <v>2232</v>
      </c>
      <c r="I8330" s="47" t="n">
        <v>7</v>
      </c>
    </row>
    <row r="8331" customFormat="false" ht="15" hidden="false" customHeight="false" outlineLevel="0" collapsed="false">
      <c r="A8331" s="47" t="s">
        <v>10572</v>
      </c>
      <c r="B8331" s="47" t="s">
        <v>1942</v>
      </c>
      <c r="C8331" s="48" t="n">
        <v>46178</v>
      </c>
      <c r="D8331" s="47" t="s">
        <v>73</v>
      </c>
      <c r="E8331" s="47" t="s">
        <v>65</v>
      </c>
      <c r="F8331" s="47" t="s">
        <v>2284</v>
      </c>
      <c r="G8331" s="47" t="s">
        <v>93</v>
      </c>
      <c r="H8331" s="47" t="s">
        <v>2253</v>
      </c>
      <c r="I8331" s="47" t="n">
        <v>20</v>
      </c>
    </row>
    <row r="8332" customFormat="false" ht="15" hidden="false" customHeight="false" outlineLevel="0" collapsed="false">
      <c r="A8332" s="47" t="s">
        <v>10573</v>
      </c>
      <c r="B8332" s="47" t="s">
        <v>1942</v>
      </c>
      <c r="C8332" s="48" t="n">
        <v>46178</v>
      </c>
      <c r="D8332" s="47" t="s">
        <v>73</v>
      </c>
      <c r="E8332" s="47" t="s">
        <v>65</v>
      </c>
      <c r="F8332" s="47" t="s">
        <v>2289</v>
      </c>
      <c r="G8332" s="47" t="s">
        <v>93</v>
      </c>
      <c r="H8332" s="47" t="s">
        <v>2253</v>
      </c>
      <c r="I8332" s="47" t="n">
        <v>63</v>
      </c>
    </row>
    <row r="8333" customFormat="false" ht="15" hidden="false" customHeight="false" outlineLevel="0" collapsed="false">
      <c r="A8333" s="47" t="s">
        <v>10574</v>
      </c>
      <c r="B8333" s="47" t="s">
        <v>1942</v>
      </c>
      <c r="C8333" s="48" t="n">
        <v>46178</v>
      </c>
      <c r="D8333" s="47" t="s">
        <v>73</v>
      </c>
      <c r="E8333" s="47" t="s">
        <v>65</v>
      </c>
      <c r="F8333" s="47" t="s">
        <v>2284</v>
      </c>
      <c r="G8333" s="47" t="s">
        <v>97</v>
      </c>
      <c r="H8333" s="47" t="s">
        <v>2232</v>
      </c>
      <c r="I8333" s="47" t="n">
        <v>5</v>
      </c>
    </row>
    <row r="8334" customFormat="false" ht="15" hidden="false" customHeight="false" outlineLevel="0" collapsed="false">
      <c r="A8334" s="47" t="s">
        <v>10575</v>
      </c>
      <c r="B8334" s="47" t="s">
        <v>1942</v>
      </c>
      <c r="C8334" s="48" t="n">
        <v>46178</v>
      </c>
      <c r="D8334" s="47" t="s">
        <v>73</v>
      </c>
      <c r="E8334" s="47" t="s">
        <v>65</v>
      </c>
      <c r="F8334" s="47" t="s">
        <v>2284</v>
      </c>
      <c r="G8334" s="47" t="s">
        <v>97</v>
      </c>
      <c r="H8334" s="47" t="s">
        <v>2232</v>
      </c>
      <c r="I8334" s="47" t="n">
        <v>2</v>
      </c>
    </row>
    <row r="8335" customFormat="false" ht="15" hidden="false" customHeight="false" outlineLevel="0" collapsed="false">
      <c r="A8335" s="47" t="s">
        <v>10576</v>
      </c>
      <c r="B8335" s="47" t="s">
        <v>1942</v>
      </c>
      <c r="C8335" s="48" t="n">
        <v>46178</v>
      </c>
      <c r="D8335" s="47" t="s">
        <v>73</v>
      </c>
      <c r="E8335" s="47" t="s">
        <v>65</v>
      </c>
      <c r="F8335" s="47" t="s">
        <v>2284</v>
      </c>
      <c r="G8335" s="47" t="s">
        <v>97</v>
      </c>
      <c r="H8335" s="47" t="s">
        <v>2232</v>
      </c>
      <c r="I8335" s="47" t="n">
        <v>3</v>
      </c>
    </row>
    <row r="8336" customFormat="false" ht="15" hidden="false" customHeight="false" outlineLevel="0" collapsed="false">
      <c r="A8336" s="47" t="s">
        <v>10577</v>
      </c>
      <c r="B8336" s="47" t="s">
        <v>1942</v>
      </c>
      <c r="C8336" s="48" t="n">
        <v>46178</v>
      </c>
      <c r="D8336" s="47" t="s">
        <v>73</v>
      </c>
      <c r="E8336" s="47" t="s">
        <v>65</v>
      </c>
      <c r="F8336" s="47" t="s">
        <v>2289</v>
      </c>
      <c r="G8336" s="47" t="s">
        <v>97</v>
      </c>
      <c r="H8336" s="47" t="s">
        <v>2232</v>
      </c>
      <c r="I8336" s="47" t="n">
        <v>2</v>
      </c>
    </row>
    <row r="8337" customFormat="false" ht="15" hidden="false" customHeight="false" outlineLevel="0" collapsed="false">
      <c r="A8337" s="47" t="s">
        <v>10578</v>
      </c>
      <c r="B8337" s="47" t="s">
        <v>1942</v>
      </c>
      <c r="C8337" s="48" t="n">
        <v>46178</v>
      </c>
      <c r="D8337" s="47" t="s">
        <v>73</v>
      </c>
      <c r="E8337" s="47" t="s">
        <v>65</v>
      </c>
      <c r="F8337" s="47" t="s">
        <v>2289</v>
      </c>
      <c r="G8337" s="47" t="s">
        <v>97</v>
      </c>
      <c r="H8337" s="47" t="s">
        <v>2232</v>
      </c>
      <c r="I8337" s="47" t="n">
        <v>5</v>
      </c>
    </row>
    <row r="8338" customFormat="false" ht="15" hidden="false" customHeight="false" outlineLevel="0" collapsed="false">
      <c r="A8338" s="47" t="s">
        <v>10579</v>
      </c>
      <c r="B8338" s="47" t="s">
        <v>1942</v>
      </c>
      <c r="C8338" s="48" t="n">
        <v>46178</v>
      </c>
      <c r="D8338" s="47" t="s">
        <v>73</v>
      </c>
      <c r="E8338" s="47" t="s">
        <v>65</v>
      </c>
      <c r="F8338" s="47" t="s">
        <v>2284</v>
      </c>
      <c r="G8338" s="47" t="s">
        <v>97</v>
      </c>
      <c r="H8338" s="47" t="s">
        <v>2232</v>
      </c>
      <c r="I8338" s="47" t="n">
        <v>2</v>
      </c>
    </row>
    <row r="8339" customFormat="false" ht="15" hidden="false" customHeight="false" outlineLevel="0" collapsed="false">
      <c r="A8339" s="47" t="s">
        <v>10580</v>
      </c>
      <c r="B8339" s="47" t="s">
        <v>1943</v>
      </c>
      <c r="C8339" s="48" t="n">
        <v>46178</v>
      </c>
      <c r="D8339" s="47" t="s">
        <v>74</v>
      </c>
      <c r="E8339" s="47" t="s">
        <v>65</v>
      </c>
      <c r="F8339" s="47" t="s">
        <v>2289</v>
      </c>
      <c r="G8339" s="47" t="s">
        <v>96</v>
      </c>
      <c r="H8339" s="47" t="s">
        <v>2270</v>
      </c>
      <c r="I8339" s="47" t="n">
        <v>9</v>
      </c>
    </row>
    <row r="8340" customFormat="false" ht="15" hidden="false" customHeight="false" outlineLevel="0" collapsed="false">
      <c r="A8340" s="47" t="s">
        <v>10581</v>
      </c>
      <c r="B8340" s="47" t="s">
        <v>1943</v>
      </c>
      <c r="C8340" s="48" t="n">
        <v>46178</v>
      </c>
      <c r="D8340" s="47" t="s">
        <v>74</v>
      </c>
      <c r="E8340" s="47" t="s">
        <v>65</v>
      </c>
      <c r="F8340" s="47" t="s">
        <v>2289</v>
      </c>
      <c r="G8340" s="47" t="s">
        <v>97</v>
      </c>
      <c r="H8340" s="47" t="s">
        <v>2232</v>
      </c>
      <c r="I8340" s="47" t="n">
        <v>2</v>
      </c>
    </row>
    <row r="8341" customFormat="false" ht="15" hidden="false" customHeight="false" outlineLevel="0" collapsed="false">
      <c r="A8341" s="47" t="s">
        <v>10582</v>
      </c>
      <c r="B8341" s="47" t="s">
        <v>1943</v>
      </c>
      <c r="C8341" s="48" t="n">
        <v>46178</v>
      </c>
      <c r="D8341" s="47" t="s">
        <v>74</v>
      </c>
      <c r="E8341" s="47" t="s">
        <v>65</v>
      </c>
      <c r="F8341" s="47" t="s">
        <v>2289</v>
      </c>
      <c r="G8341" s="47" t="s">
        <v>97</v>
      </c>
      <c r="H8341" s="47" t="s">
        <v>2232</v>
      </c>
      <c r="I8341" s="47" t="n">
        <v>5</v>
      </c>
    </row>
    <row r="8342" customFormat="false" ht="15" hidden="false" customHeight="false" outlineLevel="0" collapsed="false">
      <c r="A8342" s="47" t="s">
        <v>10583</v>
      </c>
      <c r="B8342" s="47" t="s">
        <v>1943</v>
      </c>
      <c r="C8342" s="48" t="n">
        <v>46178</v>
      </c>
      <c r="D8342" s="47" t="s">
        <v>74</v>
      </c>
      <c r="E8342" s="47" t="s">
        <v>65</v>
      </c>
      <c r="F8342" s="47" t="s">
        <v>2289</v>
      </c>
      <c r="G8342" s="47" t="s">
        <v>97</v>
      </c>
      <c r="H8342" s="47" t="s">
        <v>2232</v>
      </c>
      <c r="I8342" s="47" t="n">
        <v>2</v>
      </c>
    </row>
    <row r="8343" customFormat="false" ht="15" hidden="false" customHeight="false" outlineLevel="0" collapsed="false">
      <c r="A8343" s="47" t="s">
        <v>10584</v>
      </c>
      <c r="B8343" s="47" t="s">
        <v>1943</v>
      </c>
      <c r="C8343" s="48" t="n">
        <v>46178</v>
      </c>
      <c r="D8343" s="47" t="s">
        <v>74</v>
      </c>
      <c r="E8343" s="47" t="s">
        <v>65</v>
      </c>
      <c r="F8343" s="47" t="s">
        <v>2289</v>
      </c>
      <c r="G8343" s="47" t="s">
        <v>97</v>
      </c>
      <c r="H8343" s="47" t="s">
        <v>2232</v>
      </c>
      <c r="I8343" s="47" t="n">
        <v>2</v>
      </c>
    </row>
    <row r="8344" customFormat="false" ht="15" hidden="false" customHeight="false" outlineLevel="0" collapsed="false">
      <c r="A8344" s="47" t="s">
        <v>10585</v>
      </c>
      <c r="B8344" s="47" t="s">
        <v>1943</v>
      </c>
      <c r="C8344" s="48" t="n">
        <v>46178</v>
      </c>
      <c r="D8344" s="47" t="s">
        <v>74</v>
      </c>
      <c r="E8344" s="47" t="s">
        <v>65</v>
      </c>
      <c r="F8344" s="47" t="s">
        <v>2289</v>
      </c>
      <c r="G8344" s="47" t="s">
        <v>97</v>
      </c>
      <c r="H8344" s="47" t="s">
        <v>2232</v>
      </c>
      <c r="I8344" s="47" t="n">
        <v>3</v>
      </c>
    </row>
    <row r="8345" customFormat="false" ht="15" hidden="false" customHeight="false" outlineLevel="0" collapsed="false">
      <c r="A8345" s="47" t="s">
        <v>10586</v>
      </c>
      <c r="B8345" s="47" t="s">
        <v>1943</v>
      </c>
      <c r="C8345" s="48" t="n">
        <v>46178</v>
      </c>
      <c r="D8345" s="47" t="s">
        <v>74</v>
      </c>
      <c r="E8345" s="47" t="s">
        <v>65</v>
      </c>
      <c r="F8345" s="47" t="s">
        <v>2284</v>
      </c>
      <c r="G8345" s="47" t="s">
        <v>97</v>
      </c>
      <c r="H8345" s="47" t="s">
        <v>2232</v>
      </c>
      <c r="I8345" s="47" t="n">
        <v>5</v>
      </c>
    </row>
    <row r="8346" customFormat="false" ht="15" hidden="false" customHeight="false" outlineLevel="0" collapsed="false">
      <c r="A8346" s="47" t="s">
        <v>10587</v>
      </c>
      <c r="B8346" s="47" t="s">
        <v>1944</v>
      </c>
      <c r="C8346" s="48" t="n">
        <v>46178</v>
      </c>
      <c r="D8346" s="47" t="s">
        <v>75</v>
      </c>
      <c r="E8346" s="47" t="s">
        <v>65</v>
      </c>
      <c r="F8346" s="47" t="s">
        <v>2289</v>
      </c>
      <c r="G8346" s="47" t="s">
        <v>93</v>
      </c>
      <c r="H8346" s="47" t="s">
        <v>2253</v>
      </c>
      <c r="I8346" s="47" t="n">
        <v>27</v>
      </c>
    </row>
    <row r="8347" customFormat="false" ht="15" hidden="false" customHeight="false" outlineLevel="0" collapsed="false">
      <c r="A8347" s="47" t="s">
        <v>10588</v>
      </c>
      <c r="B8347" s="47" t="s">
        <v>1944</v>
      </c>
      <c r="C8347" s="48" t="n">
        <v>46178</v>
      </c>
      <c r="D8347" s="47" t="s">
        <v>75</v>
      </c>
      <c r="E8347" s="47" t="s">
        <v>65</v>
      </c>
      <c r="F8347" s="47" t="s">
        <v>2284</v>
      </c>
      <c r="G8347" s="47" t="s">
        <v>94</v>
      </c>
      <c r="H8347" s="47" t="s">
        <v>2229</v>
      </c>
      <c r="I8347" s="47" t="n">
        <v>60</v>
      </c>
    </row>
    <row r="8348" customFormat="false" ht="15" hidden="false" customHeight="false" outlineLevel="0" collapsed="false">
      <c r="A8348" s="47" t="s">
        <v>10589</v>
      </c>
      <c r="B8348" s="47" t="s">
        <v>1944</v>
      </c>
      <c r="C8348" s="48" t="n">
        <v>46178</v>
      </c>
      <c r="D8348" s="47" t="s">
        <v>75</v>
      </c>
      <c r="E8348" s="47" t="s">
        <v>65</v>
      </c>
      <c r="F8348" s="47" t="s">
        <v>2289</v>
      </c>
      <c r="G8348" s="47" t="s">
        <v>97</v>
      </c>
      <c r="H8348" s="47" t="s">
        <v>2232</v>
      </c>
      <c r="I8348" s="47" t="n">
        <v>5</v>
      </c>
    </row>
    <row r="8349" customFormat="false" ht="15" hidden="false" customHeight="false" outlineLevel="0" collapsed="false">
      <c r="A8349" s="47" t="s">
        <v>10590</v>
      </c>
      <c r="B8349" s="47" t="s">
        <v>1944</v>
      </c>
      <c r="C8349" s="48" t="n">
        <v>46178</v>
      </c>
      <c r="D8349" s="47" t="s">
        <v>75</v>
      </c>
      <c r="E8349" s="47" t="s">
        <v>65</v>
      </c>
      <c r="F8349" s="47" t="s">
        <v>2289</v>
      </c>
      <c r="G8349" s="47" t="s">
        <v>97</v>
      </c>
      <c r="H8349" s="47" t="s">
        <v>2232</v>
      </c>
      <c r="I8349" s="47" t="n">
        <v>4</v>
      </c>
    </row>
    <row r="8350" customFormat="false" ht="15" hidden="false" customHeight="false" outlineLevel="0" collapsed="false">
      <c r="A8350" s="47" t="s">
        <v>10591</v>
      </c>
      <c r="B8350" s="47" t="s">
        <v>1944</v>
      </c>
      <c r="C8350" s="48" t="n">
        <v>46178</v>
      </c>
      <c r="D8350" s="47" t="s">
        <v>75</v>
      </c>
      <c r="E8350" s="47" t="s">
        <v>65</v>
      </c>
      <c r="F8350" s="47" t="s">
        <v>2289</v>
      </c>
      <c r="G8350" s="47" t="s">
        <v>97</v>
      </c>
      <c r="H8350" s="47" t="s">
        <v>2232</v>
      </c>
      <c r="I8350" s="47" t="n">
        <v>4</v>
      </c>
    </row>
    <row r="8351" customFormat="false" ht="15" hidden="false" customHeight="false" outlineLevel="0" collapsed="false">
      <c r="A8351" s="47" t="s">
        <v>10592</v>
      </c>
      <c r="B8351" s="47" t="s">
        <v>1944</v>
      </c>
      <c r="C8351" s="48" t="n">
        <v>46178</v>
      </c>
      <c r="D8351" s="47" t="s">
        <v>75</v>
      </c>
      <c r="E8351" s="47" t="s">
        <v>65</v>
      </c>
      <c r="F8351" s="47" t="s">
        <v>2284</v>
      </c>
      <c r="G8351" s="47" t="s">
        <v>97</v>
      </c>
      <c r="H8351" s="47" t="s">
        <v>2232</v>
      </c>
      <c r="I8351" s="47" t="n">
        <v>5</v>
      </c>
    </row>
    <row r="8352" customFormat="false" ht="15" hidden="false" customHeight="false" outlineLevel="0" collapsed="false">
      <c r="A8352" s="47" t="s">
        <v>10593</v>
      </c>
      <c r="B8352" s="47" t="s">
        <v>1946</v>
      </c>
      <c r="C8352" s="48" t="n">
        <v>46179</v>
      </c>
      <c r="D8352" s="47" t="s">
        <v>73</v>
      </c>
      <c r="E8352" s="47" t="s">
        <v>62</v>
      </c>
      <c r="F8352" s="47" t="s">
        <v>2231</v>
      </c>
      <c r="G8352" s="47" t="s">
        <v>97</v>
      </c>
      <c r="H8352" s="47" t="s">
        <v>2232</v>
      </c>
      <c r="I8352" s="47" t="n">
        <v>5</v>
      </c>
    </row>
    <row r="8353" customFormat="false" ht="15" hidden="false" customHeight="false" outlineLevel="0" collapsed="false">
      <c r="A8353" s="47" t="s">
        <v>10594</v>
      </c>
      <c r="B8353" s="47" t="s">
        <v>1946</v>
      </c>
      <c r="C8353" s="48" t="n">
        <v>46179</v>
      </c>
      <c r="D8353" s="47" t="s">
        <v>73</v>
      </c>
      <c r="E8353" s="47" t="s">
        <v>62</v>
      </c>
      <c r="F8353" s="47" t="s">
        <v>2228</v>
      </c>
      <c r="G8353" s="47" t="s">
        <v>97</v>
      </c>
      <c r="H8353" s="47" t="s">
        <v>2232</v>
      </c>
      <c r="I8353" s="47" t="n">
        <v>5</v>
      </c>
    </row>
    <row r="8354" customFormat="false" ht="15" hidden="false" customHeight="false" outlineLevel="0" collapsed="false">
      <c r="A8354" s="47" t="s">
        <v>10595</v>
      </c>
      <c r="B8354" s="47" t="s">
        <v>1946</v>
      </c>
      <c r="C8354" s="48" t="n">
        <v>46179</v>
      </c>
      <c r="D8354" s="47" t="s">
        <v>73</v>
      </c>
      <c r="E8354" s="47" t="s">
        <v>62</v>
      </c>
      <c r="F8354" s="47" t="s">
        <v>2228</v>
      </c>
      <c r="G8354" s="47" t="s">
        <v>97</v>
      </c>
      <c r="H8354" s="47" t="s">
        <v>2232</v>
      </c>
      <c r="I8354" s="47" t="n">
        <v>3</v>
      </c>
    </row>
    <row r="8355" customFormat="false" ht="15" hidden="false" customHeight="false" outlineLevel="0" collapsed="false">
      <c r="A8355" s="47" t="s">
        <v>10596</v>
      </c>
      <c r="B8355" s="47" t="s">
        <v>1946</v>
      </c>
      <c r="C8355" s="48" t="n">
        <v>46179</v>
      </c>
      <c r="D8355" s="47" t="s">
        <v>73</v>
      </c>
      <c r="E8355" s="47" t="s">
        <v>62</v>
      </c>
      <c r="F8355" s="47" t="s">
        <v>2231</v>
      </c>
      <c r="G8355" s="47" t="s">
        <v>97</v>
      </c>
      <c r="H8355" s="47" t="s">
        <v>2232</v>
      </c>
      <c r="I8355" s="47" t="n">
        <v>5</v>
      </c>
    </row>
    <row r="8356" customFormat="false" ht="15" hidden="false" customHeight="false" outlineLevel="0" collapsed="false">
      <c r="A8356" s="47" t="s">
        <v>10597</v>
      </c>
      <c r="B8356" s="47" t="s">
        <v>1946</v>
      </c>
      <c r="C8356" s="48" t="n">
        <v>46179</v>
      </c>
      <c r="D8356" s="47" t="s">
        <v>73</v>
      </c>
      <c r="E8356" s="47" t="s">
        <v>62</v>
      </c>
      <c r="F8356" s="47" t="s">
        <v>2231</v>
      </c>
      <c r="G8356" s="47" t="s">
        <v>97</v>
      </c>
      <c r="H8356" s="47" t="s">
        <v>2232</v>
      </c>
      <c r="I8356" s="47" t="n">
        <v>3</v>
      </c>
    </row>
    <row r="8357" customFormat="false" ht="15" hidden="false" customHeight="false" outlineLevel="0" collapsed="false">
      <c r="A8357" s="47" t="s">
        <v>10598</v>
      </c>
      <c r="B8357" s="47" t="s">
        <v>1947</v>
      </c>
      <c r="C8357" s="48" t="n">
        <v>46179</v>
      </c>
      <c r="D8357" s="47" t="s">
        <v>74</v>
      </c>
      <c r="E8357" s="47" t="s">
        <v>62</v>
      </c>
      <c r="F8357" s="47" t="s">
        <v>2231</v>
      </c>
      <c r="G8357" s="47" t="s">
        <v>97</v>
      </c>
      <c r="H8357" s="47" t="s">
        <v>2232</v>
      </c>
      <c r="I8357" s="47" t="n">
        <v>4</v>
      </c>
    </row>
    <row r="8358" customFormat="false" ht="15" hidden="false" customHeight="false" outlineLevel="0" collapsed="false">
      <c r="A8358" s="47" t="s">
        <v>10599</v>
      </c>
      <c r="B8358" s="47" t="s">
        <v>1947</v>
      </c>
      <c r="C8358" s="48" t="n">
        <v>46179</v>
      </c>
      <c r="D8358" s="47" t="s">
        <v>74</v>
      </c>
      <c r="E8358" s="47" t="s">
        <v>62</v>
      </c>
      <c r="F8358" s="47" t="s">
        <v>2231</v>
      </c>
      <c r="G8358" s="47" t="s">
        <v>97</v>
      </c>
      <c r="H8358" s="47" t="s">
        <v>2232</v>
      </c>
      <c r="I8358" s="47" t="n">
        <v>3</v>
      </c>
    </row>
    <row r="8359" customFormat="false" ht="15" hidden="false" customHeight="false" outlineLevel="0" collapsed="false">
      <c r="A8359" s="47" t="s">
        <v>10600</v>
      </c>
      <c r="B8359" s="47" t="s">
        <v>1947</v>
      </c>
      <c r="C8359" s="48" t="n">
        <v>46179</v>
      </c>
      <c r="D8359" s="47" t="s">
        <v>74</v>
      </c>
      <c r="E8359" s="47" t="s">
        <v>62</v>
      </c>
      <c r="F8359" s="47" t="s">
        <v>2228</v>
      </c>
      <c r="G8359" s="47" t="s">
        <v>97</v>
      </c>
      <c r="H8359" s="47" t="s">
        <v>2232</v>
      </c>
      <c r="I8359" s="47" t="n">
        <v>5</v>
      </c>
    </row>
    <row r="8360" customFormat="false" ht="15" hidden="false" customHeight="false" outlineLevel="0" collapsed="false">
      <c r="A8360" s="47" t="s">
        <v>10601</v>
      </c>
      <c r="B8360" s="47" t="s">
        <v>1947</v>
      </c>
      <c r="C8360" s="48" t="n">
        <v>46179</v>
      </c>
      <c r="D8360" s="47" t="s">
        <v>74</v>
      </c>
      <c r="E8360" s="47" t="s">
        <v>62</v>
      </c>
      <c r="F8360" s="47" t="s">
        <v>2228</v>
      </c>
      <c r="G8360" s="47" t="s">
        <v>97</v>
      </c>
      <c r="H8360" s="47" t="s">
        <v>2232</v>
      </c>
      <c r="I8360" s="47" t="n">
        <v>4</v>
      </c>
    </row>
    <row r="8361" customFormat="false" ht="15" hidden="false" customHeight="false" outlineLevel="0" collapsed="false">
      <c r="A8361" s="47" t="s">
        <v>10602</v>
      </c>
      <c r="B8361" s="47" t="s">
        <v>1947</v>
      </c>
      <c r="C8361" s="48" t="n">
        <v>46179</v>
      </c>
      <c r="D8361" s="47" t="s">
        <v>74</v>
      </c>
      <c r="E8361" s="47" t="s">
        <v>62</v>
      </c>
      <c r="F8361" s="47" t="s">
        <v>2231</v>
      </c>
      <c r="G8361" s="47" t="s">
        <v>97</v>
      </c>
      <c r="H8361" s="47" t="s">
        <v>2232</v>
      </c>
      <c r="I8361" s="47" t="n">
        <v>4</v>
      </c>
    </row>
    <row r="8362" customFormat="false" ht="15" hidden="false" customHeight="false" outlineLevel="0" collapsed="false">
      <c r="A8362" s="47" t="s">
        <v>10603</v>
      </c>
      <c r="B8362" s="47" t="s">
        <v>1948</v>
      </c>
      <c r="C8362" s="48" t="n">
        <v>46179</v>
      </c>
      <c r="D8362" s="47" t="s">
        <v>75</v>
      </c>
      <c r="E8362" s="47" t="s">
        <v>62</v>
      </c>
      <c r="F8362" s="47" t="s">
        <v>2231</v>
      </c>
      <c r="G8362" s="47" t="s">
        <v>97</v>
      </c>
      <c r="H8362" s="47" t="s">
        <v>2232</v>
      </c>
      <c r="I8362" s="47" t="n">
        <v>6</v>
      </c>
    </row>
    <row r="8363" customFormat="false" ht="15" hidden="false" customHeight="false" outlineLevel="0" collapsed="false">
      <c r="A8363" s="47" t="s">
        <v>10604</v>
      </c>
      <c r="B8363" s="47" t="s">
        <v>1949</v>
      </c>
      <c r="C8363" s="48" t="n">
        <v>46179</v>
      </c>
      <c r="D8363" s="47" t="s">
        <v>73</v>
      </c>
      <c r="E8363" s="47" t="s">
        <v>63</v>
      </c>
      <c r="F8363" s="47" t="s">
        <v>2255</v>
      </c>
      <c r="G8363" s="47" t="s">
        <v>97</v>
      </c>
      <c r="H8363" s="47" t="s">
        <v>2232</v>
      </c>
      <c r="I8363" s="47" t="n">
        <v>6</v>
      </c>
    </row>
    <row r="8364" customFormat="false" ht="15" hidden="false" customHeight="false" outlineLevel="0" collapsed="false">
      <c r="A8364" s="47" t="s">
        <v>10605</v>
      </c>
      <c r="B8364" s="47" t="s">
        <v>1949</v>
      </c>
      <c r="C8364" s="48" t="n">
        <v>46179</v>
      </c>
      <c r="D8364" s="47" t="s">
        <v>73</v>
      </c>
      <c r="E8364" s="47" t="s">
        <v>63</v>
      </c>
      <c r="F8364" s="47" t="s">
        <v>2252</v>
      </c>
      <c r="G8364" s="47" t="s">
        <v>97</v>
      </c>
      <c r="H8364" s="47" t="s">
        <v>2232</v>
      </c>
      <c r="I8364" s="47" t="n">
        <v>6</v>
      </c>
    </row>
    <row r="8365" customFormat="false" ht="15" hidden="false" customHeight="false" outlineLevel="0" collapsed="false">
      <c r="A8365" s="47" t="s">
        <v>10606</v>
      </c>
      <c r="B8365" s="47" t="s">
        <v>1949</v>
      </c>
      <c r="C8365" s="48" t="n">
        <v>46179</v>
      </c>
      <c r="D8365" s="47" t="s">
        <v>73</v>
      </c>
      <c r="E8365" s="47" t="s">
        <v>63</v>
      </c>
      <c r="F8365" s="47" t="s">
        <v>2260</v>
      </c>
      <c r="G8365" s="47" t="s">
        <v>97</v>
      </c>
      <c r="H8365" s="47" t="s">
        <v>2232</v>
      </c>
      <c r="I8365" s="47" t="n">
        <v>5</v>
      </c>
    </row>
    <row r="8366" customFormat="false" ht="15" hidden="false" customHeight="false" outlineLevel="0" collapsed="false">
      <c r="A8366" s="47" t="s">
        <v>10607</v>
      </c>
      <c r="B8366" s="47" t="s">
        <v>1949</v>
      </c>
      <c r="C8366" s="48" t="n">
        <v>46179</v>
      </c>
      <c r="D8366" s="47" t="s">
        <v>73</v>
      </c>
      <c r="E8366" s="47" t="s">
        <v>63</v>
      </c>
      <c r="F8366" s="47" t="s">
        <v>2255</v>
      </c>
      <c r="G8366" s="47" t="s">
        <v>97</v>
      </c>
      <c r="H8366" s="47" t="s">
        <v>2232</v>
      </c>
      <c r="I8366" s="47" t="n">
        <v>7</v>
      </c>
    </row>
    <row r="8367" customFormat="false" ht="15" hidden="false" customHeight="false" outlineLevel="0" collapsed="false">
      <c r="A8367" s="47" t="s">
        <v>10608</v>
      </c>
      <c r="B8367" s="47" t="s">
        <v>1949</v>
      </c>
      <c r="C8367" s="48" t="n">
        <v>46179</v>
      </c>
      <c r="D8367" s="47" t="s">
        <v>73</v>
      </c>
      <c r="E8367" s="47" t="s">
        <v>63</v>
      </c>
      <c r="F8367" s="47" t="s">
        <v>2260</v>
      </c>
      <c r="G8367" s="47" t="s">
        <v>97</v>
      </c>
      <c r="H8367" s="47" t="s">
        <v>2232</v>
      </c>
      <c r="I8367" s="47" t="n">
        <v>3</v>
      </c>
    </row>
    <row r="8368" customFormat="false" ht="15" hidden="false" customHeight="false" outlineLevel="0" collapsed="false">
      <c r="A8368" s="47" t="s">
        <v>10609</v>
      </c>
      <c r="B8368" s="47" t="s">
        <v>1950</v>
      </c>
      <c r="C8368" s="48" t="n">
        <v>46179</v>
      </c>
      <c r="D8368" s="47" t="s">
        <v>74</v>
      </c>
      <c r="E8368" s="47" t="s">
        <v>63</v>
      </c>
      <c r="F8368" s="47" t="s">
        <v>2255</v>
      </c>
      <c r="G8368" s="47" t="s">
        <v>93</v>
      </c>
      <c r="H8368" s="47" t="s">
        <v>2253</v>
      </c>
      <c r="I8368" s="47" t="n">
        <v>42</v>
      </c>
    </row>
    <row r="8369" customFormat="false" ht="15" hidden="false" customHeight="false" outlineLevel="0" collapsed="false">
      <c r="A8369" s="47" t="s">
        <v>10610</v>
      </c>
      <c r="B8369" s="47" t="s">
        <v>1950</v>
      </c>
      <c r="C8369" s="48" t="n">
        <v>46179</v>
      </c>
      <c r="D8369" s="47" t="s">
        <v>74</v>
      </c>
      <c r="E8369" s="47" t="s">
        <v>63</v>
      </c>
      <c r="F8369" s="47" t="s">
        <v>2260</v>
      </c>
      <c r="G8369" s="47" t="s">
        <v>93</v>
      </c>
      <c r="H8369" s="47" t="s">
        <v>2253</v>
      </c>
      <c r="I8369" s="47" t="n">
        <v>62</v>
      </c>
    </row>
    <row r="8370" customFormat="false" ht="15" hidden="false" customHeight="false" outlineLevel="0" collapsed="false">
      <c r="A8370" s="47" t="s">
        <v>10611</v>
      </c>
      <c r="B8370" s="47" t="s">
        <v>1950</v>
      </c>
      <c r="C8370" s="48" t="n">
        <v>46179</v>
      </c>
      <c r="D8370" s="47" t="s">
        <v>74</v>
      </c>
      <c r="E8370" s="47" t="s">
        <v>63</v>
      </c>
      <c r="F8370" s="47" t="s">
        <v>2260</v>
      </c>
      <c r="G8370" s="47" t="s">
        <v>93</v>
      </c>
      <c r="H8370" s="47" t="s">
        <v>2253</v>
      </c>
      <c r="I8370" s="47" t="n">
        <v>33</v>
      </c>
    </row>
    <row r="8371" customFormat="false" ht="15" hidden="false" customHeight="false" outlineLevel="0" collapsed="false">
      <c r="A8371" s="47" t="s">
        <v>10612</v>
      </c>
      <c r="B8371" s="47" t="s">
        <v>1950</v>
      </c>
      <c r="C8371" s="48" t="n">
        <v>46179</v>
      </c>
      <c r="D8371" s="47" t="s">
        <v>74</v>
      </c>
      <c r="E8371" s="47" t="s">
        <v>63</v>
      </c>
      <c r="F8371" s="47" t="s">
        <v>2255</v>
      </c>
      <c r="G8371" s="47" t="s">
        <v>93</v>
      </c>
      <c r="H8371" s="47" t="s">
        <v>2253</v>
      </c>
      <c r="I8371" s="47" t="n">
        <v>42</v>
      </c>
    </row>
    <row r="8372" customFormat="false" ht="15" hidden="false" customHeight="false" outlineLevel="0" collapsed="false">
      <c r="A8372" s="47" t="s">
        <v>10613</v>
      </c>
      <c r="B8372" s="47" t="s">
        <v>1950</v>
      </c>
      <c r="C8372" s="48" t="n">
        <v>46179</v>
      </c>
      <c r="D8372" s="47" t="s">
        <v>74</v>
      </c>
      <c r="E8372" s="47" t="s">
        <v>63</v>
      </c>
      <c r="F8372" s="47" t="s">
        <v>2255</v>
      </c>
      <c r="G8372" s="47" t="s">
        <v>97</v>
      </c>
      <c r="H8372" s="47" t="s">
        <v>2232</v>
      </c>
      <c r="I8372" s="47" t="n">
        <v>2</v>
      </c>
    </row>
    <row r="8373" customFormat="false" ht="15" hidden="false" customHeight="false" outlineLevel="0" collapsed="false">
      <c r="A8373" s="47" t="s">
        <v>10614</v>
      </c>
      <c r="B8373" s="47" t="s">
        <v>1950</v>
      </c>
      <c r="C8373" s="48" t="n">
        <v>46179</v>
      </c>
      <c r="D8373" s="47" t="s">
        <v>74</v>
      </c>
      <c r="E8373" s="47" t="s">
        <v>63</v>
      </c>
      <c r="F8373" s="47" t="s">
        <v>2255</v>
      </c>
      <c r="G8373" s="47" t="s">
        <v>97</v>
      </c>
      <c r="H8373" s="47" t="s">
        <v>2232</v>
      </c>
      <c r="I8373" s="47" t="n">
        <v>6</v>
      </c>
    </row>
    <row r="8374" customFormat="false" ht="15" hidden="false" customHeight="false" outlineLevel="0" collapsed="false">
      <c r="A8374" s="47" t="s">
        <v>10615</v>
      </c>
      <c r="B8374" s="47" t="s">
        <v>1950</v>
      </c>
      <c r="C8374" s="48" t="n">
        <v>46179</v>
      </c>
      <c r="D8374" s="47" t="s">
        <v>74</v>
      </c>
      <c r="E8374" s="47" t="s">
        <v>63</v>
      </c>
      <c r="F8374" s="47" t="s">
        <v>2252</v>
      </c>
      <c r="G8374" s="47" t="s">
        <v>97</v>
      </c>
      <c r="H8374" s="47" t="s">
        <v>2232</v>
      </c>
      <c r="I8374" s="47" t="n">
        <v>2</v>
      </c>
    </row>
    <row r="8375" customFormat="false" ht="15" hidden="false" customHeight="false" outlineLevel="0" collapsed="false">
      <c r="A8375" s="47" t="s">
        <v>10616</v>
      </c>
      <c r="B8375" s="47" t="s">
        <v>1950</v>
      </c>
      <c r="C8375" s="48" t="n">
        <v>46179</v>
      </c>
      <c r="D8375" s="47" t="s">
        <v>74</v>
      </c>
      <c r="E8375" s="47" t="s">
        <v>63</v>
      </c>
      <c r="F8375" s="47" t="s">
        <v>2255</v>
      </c>
      <c r="G8375" s="47" t="s">
        <v>97</v>
      </c>
      <c r="H8375" s="47" t="s">
        <v>2232</v>
      </c>
      <c r="I8375" s="47" t="n">
        <v>6</v>
      </c>
    </row>
    <row r="8376" customFormat="false" ht="15" hidden="false" customHeight="false" outlineLevel="0" collapsed="false">
      <c r="A8376" s="47" t="s">
        <v>10617</v>
      </c>
      <c r="B8376" s="47" t="s">
        <v>1951</v>
      </c>
      <c r="C8376" s="48" t="n">
        <v>46179</v>
      </c>
      <c r="D8376" s="47" t="s">
        <v>75</v>
      </c>
      <c r="E8376" s="47" t="s">
        <v>63</v>
      </c>
      <c r="F8376" s="47" t="s">
        <v>2255</v>
      </c>
      <c r="G8376" s="47" t="s">
        <v>93</v>
      </c>
      <c r="H8376" s="47" t="s">
        <v>2253</v>
      </c>
      <c r="I8376" s="47" t="n">
        <v>44</v>
      </c>
    </row>
    <row r="8377" customFormat="false" ht="15" hidden="false" customHeight="false" outlineLevel="0" collapsed="false">
      <c r="A8377" s="47" t="s">
        <v>10618</v>
      </c>
      <c r="B8377" s="47" t="s">
        <v>1951</v>
      </c>
      <c r="C8377" s="48" t="n">
        <v>46179</v>
      </c>
      <c r="D8377" s="47" t="s">
        <v>75</v>
      </c>
      <c r="E8377" s="47" t="s">
        <v>63</v>
      </c>
      <c r="F8377" s="47" t="s">
        <v>2252</v>
      </c>
      <c r="G8377" s="47" t="s">
        <v>97</v>
      </c>
      <c r="H8377" s="47" t="s">
        <v>2232</v>
      </c>
      <c r="I8377" s="47" t="n">
        <v>2</v>
      </c>
    </row>
    <row r="8378" customFormat="false" ht="15" hidden="false" customHeight="false" outlineLevel="0" collapsed="false">
      <c r="A8378" s="47" t="s">
        <v>10619</v>
      </c>
      <c r="B8378" s="47" t="s">
        <v>1951</v>
      </c>
      <c r="C8378" s="48" t="n">
        <v>46179</v>
      </c>
      <c r="D8378" s="47" t="s">
        <v>75</v>
      </c>
      <c r="E8378" s="47" t="s">
        <v>63</v>
      </c>
      <c r="F8378" s="47" t="s">
        <v>2252</v>
      </c>
      <c r="G8378" s="47" t="s">
        <v>97</v>
      </c>
      <c r="H8378" s="47" t="s">
        <v>2232</v>
      </c>
      <c r="I8378" s="47" t="n">
        <v>7</v>
      </c>
    </row>
    <row r="8379" customFormat="false" ht="15" hidden="false" customHeight="false" outlineLevel="0" collapsed="false">
      <c r="A8379" s="47" t="s">
        <v>10620</v>
      </c>
      <c r="B8379" s="47" t="s">
        <v>1951</v>
      </c>
      <c r="C8379" s="48" t="n">
        <v>46179</v>
      </c>
      <c r="D8379" s="47" t="s">
        <v>75</v>
      </c>
      <c r="E8379" s="47" t="s">
        <v>63</v>
      </c>
      <c r="F8379" s="47" t="s">
        <v>2252</v>
      </c>
      <c r="G8379" s="47" t="s">
        <v>97</v>
      </c>
      <c r="H8379" s="47" t="s">
        <v>2232</v>
      </c>
      <c r="I8379" s="47" t="n">
        <v>2</v>
      </c>
    </row>
    <row r="8380" customFormat="false" ht="15" hidden="false" customHeight="false" outlineLevel="0" collapsed="false">
      <c r="A8380" s="47" t="s">
        <v>10621</v>
      </c>
      <c r="B8380" s="47" t="s">
        <v>1951</v>
      </c>
      <c r="C8380" s="48" t="n">
        <v>46179</v>
      </c>
      <c r="D8380" s="47" t="s">
        <v>75</v>
      </c>
      <c r="E8380" s="47" t="s">
        <v>63</v>
      </c>
      <c r="F8380" s="47" t="s">
        <v>2255</v>
      </c>
      <c r="G8380" s="47" t="s">
        <v>97</v>
      </c>
      <c r="H8380" s="47" t="s">
        <v>2232</v>
      </c>
      <c r="I8380" s="47" t="n">
        <v>2</v>
      </c>
    </row>
    <row r="8381" customFormat="false" ht="15" hidden="false" customHeight="false" outlineLevel="0" collapsed="false">
      <c r="A8381" s="47" t="s">
        <v>10622</v>
      </c>
      <c r="B8381" s="47" t="s">
        <v>1951</v>
      </c>
      <c r="C8381" s="48" t="n">
        <v>46179</v>
      </c>
      <c r="D8381" s="47" t="s">
        <v>75</v>
      </c>
      <c r="E8381" s="47" t="s">
        <v>63</v>
      </c>
      <c r="F8381" s="47" t="s">
        <v>2255</v>
      </c>
      <c r="G8381" s="47" t="s">
        <v>97</v>
      </c>
      <c r="H8381" s="47" t="s">
        <v>2232</v>
      </c>
      <c r="I8381" s="47" t="n">
        <v>7</v>
      </c>
    </row>
    <row r="8382" customFormat="false" ht="15" hidden="false" customHeight="false" outlineLevel="0" collapsed="false">
      <c r="A8382" s="47" t="s">
        <v>10623</v>
      </c>
      <c r="B8382" s="47" t="s">
        <v>1951</v>
      </c>
      <c r="C8382" s="48" t="n">
        <v>46179</v>
      </c>
      <c r="D8382" s="47" t="s">
        <v>75</v>
      </c>
      <c r="E8382" s="47" t="s">
        <v>63</v>
      </c>
      <c r="F8382" s="47" t="s">
        <v>2255</v>
      </c>
      <c r="G8382" s="47" t="s">
        <v>97</v>
      </c>
      <c r="H8382" s="47" t="s">
        <v>2232</v>
      </c>
      <c r="I8382" s="47" t="n">
        <v>5</v>
      </c>
    </row>
    <row r="8383" customFormat="false" ht="15" hidden="false" customHeight="false" outlineLevel="0" collapsed="false">
      <c r="A8383" s="47" t="s">
        <v>10624</v>
      </c>
      <c r="B8383" s="47" t="s">
        <v>1952</v>
      </c>
      <c r="C8383" s="48" t="n">
        <v>46179</v>
      </c>
      <c r="D8383" s="47" t="s">
        <v>73</v>
      </c>
      <c r="E8383" s="47" t="s">
        <v>64</v>
      </c>
      <c r="F8383" s="47" t="s">
        <v>2278</v>
      </c>
      <c r="G8383" s="47" t="s">
        <v>97</v>
      </c>
      <c r="H8383" s="47" t="s">
        <v>2232</v>
      </c>
      <c r="I8383" s="47" t="n">
        <v>7</v>
      </c>
    </row>
    <row r="8384" customFormat="false" ht="15" hidden="false" customHeight="false" outlineLevel="0" collapsed="false">
      <c r="A8384" s="47" t="s">
        <v>10625</v>
      </c>
      <c r="B8384" s="47" t="s">
        <v>1952</v>
      </c>
      <c r="C8384" s="48" t="n">
        <v>46179</v>
      </c>
      <c r="D8384" s="47" t="s">
        <v>73</v>
      </c>
      <c r="E8384" s="47" t="s">
        <v>64</v>
      </c>
      <c r="F8384" s="47" t="s">
        <v>2278</v>
      </c>
      <c r="G8384" s="47" t="s">
        <v>97</v>
      </c>
      <c r="H8384" s="47" t="s">
        <v>2232</v>
      </c>
      <c r="I8384" s="47" t="n">
        <v>7</v>
      </c>
    </row>
    <row r="8385" customFormat="false" ht="15" hidden="false" customHeight="false" outlineLevel="0" collapsed="false">
      <c r="A8385" s="47" t="s">
        <v>10626</v>
      </c>
      <c r="B8385" s="47" t="s">
        <v>1952</v>
      </c>
      <c r="C8385" s="48" t="n">
        <v>46179</v>
      </c>
      <c r="D8385" s="47" t="s">
        <v>73</v>
      </c>
      <c r="E8385" s="47" t="s">
        <v>64</v>
      </c>
      <c r="F8385" s="47" t="s">
        <v>2280</v>
      </c>
      <c r="G8385" s="47" t="s">
        <v>97</v>
      </c>
      <c r="H8385" s="47" t="s">
        <v>2232</v>
      </c>
      <c r="I8385" s="47" t="n">
        <v>2</v>
      </c>
    </row>
    <row r="8386" customFormat="false" ht="15" hidden="false" customHeight="false" outlineLevel="0" collapsed="false">
      <c r="A8386" s="47" t="s">
        <v>10627</v>
      </c>
      <c r="B8386" s="47" t="s">
        <v>1954</v>
      </c>
      <c r="C8386" s="48" t="n">
        <v>46179</v>
      </c>
      <c r="D8386" s="47" t="s">
        <v>74</v>
      </c>
      <c r="E8386" s="47" t="s">
        <v>64</v>
      </c>
      <c r="F8386" s="47" t="s">
        <v>2278</v>
      </c>
      <c r="G8386" s="47" t="s">
        <v>95</v>
      </c>
      <c r="H8386" s="47" t="s">
        <v>2245</v>
      </c>
      <c r="I8386" s="47" t="n">
        <v>5</v>
      </c>
    </row>
    <row r="8387" customFormat="false" ht="15" hidden="false" customHeight="false" outlineLevel="0" collapsed="false">
      <c r="A8387" s="47" t="s">
        <v>10628</v>
      </c>
      <c r="B8387" s="47" t="s">
        <v>1954</v>
      </c>
      <c r="C8387" s="48" t="n">
        <v>46179</v>
      </c>
      <c r="D8387" s="47" t="s">
        <v>74</v>
      </c>
      <c r="E8387" s="47" t="s">
        <v>64</v>
      </c>
      <c r="F8387" s="47" t="s">
        <v>2278</v>
      </c>
      <c r="G8387" s="47" t="s">
        <v>97</v>
      </c>
      <c r="H8387" s="47" t="s">
        <v>2232</v>
      </c>
      <c r="I8387" s="47" t="n">
        <v>7</v>
      </c>
    </row>
    <row r="8388" customFormat="false" ht="15" hidden="false" customHeight="false" outlineLevel="0" collapsed="false">
      <c r="A8388" s="47" t="s">
        <v>10629</v>
      </c>
      <c r="B8388" s="47" t="s">
        <v>1954</v>
      </c>
      <c r="C8388" s="48" t="n">
        <v>46179</v>
      </c>
      <c r="D8388" s="47" t="s">
        <v>74</v>
      </c>
      <c r="E8388" s="47" t="s">
        <v>64</v>
      </c>
      <c r="F8388" s="47" t="s">
        <v>2278</v>
      </c>
      <c r="G8388" s="47" t="s">
        <v>97</v>
      </c>
      <c r="H8388" s="47" t="s">
        <v>2232</v>
      </c>
      <c r="I8388" s="47" t="n">
        <v>4</v>
      </c>
    </row>
    <row r="8389" customFormat="false" ht="15" hidden="false" customHeight="false" outlineLevel="0" collapsed="false">
      <c r="A8389" s="47" t="s">
        <v>10630</v>
      </c>
      <c r="B8389" s="47" t="s">
        <v>1954</v>
      </c>
      <c r="C8389" s="48" t="n">
        <v>46179</v>
      </c>
      <c r="D8389" s="47" t="s">
        <v>74</v>
      </c>
      <c r="E8389" s="47" t="s">
        <v>64</v>
      </c>
      <c r="F8389" s="47" t="s">
        <v>2278</v>
      </c>
      <c r="G8389" s="47" t="s">
        <v>97</v>
      </c>
      <c r="H8389" s="47" t="s">
        <v>2232</v>
      </c>
      <c r="I8389" s="47" t="n">
        <v>7</v>
      </c>
    </row>
    <row r="8390" customFormat="false" ht="15" hidden="false" customHeight="false" outlineLevel="0" collapsed="false">
      <c r="A8390" s="47" t="s">
        <v>10631</v>
      </c>
      <c r="B8390" s="47" t="s">
        <v>1954</v>
      </c>
      <c r="C8390" s="48" t="n">
        <v>46179</v>
      </c>
      <c r="D8390" s="47" t="s">
        <v>74</v>
      </c>
      <c r="E8390" s="47" t="s">
        <v>64</v>
      </c>
      <c r="F8390" s="47" t="s">
        <v>2280</v>
      </c>
      <c r="G8390" s="47" t="s">
        <v>97</v>
      </c>
      <c r="H8390" s="47" t="s">
        <v>2232</v>
      </c>
      <c r="I8390" s="47" t="n">
        <v>3</v>
      </c>
    </row>
    <row r="8391" customFormat="false" ht="15" hidden="false" customHeight="false" outlineLevel="0" collapsed="false">
      <c r="A8391" s="47" t="s">
        <v>10632</v>
      </c>
      <c r="B8391" s="47" t="s">
        <v>1955</v>
      </c>
      <c r="C8391" s="48" t="n">
        <v>46179</v>
      </c>
      <c r="D8391" s="47" t="s">
        <v>73</v>
      </c>
      <c r="E8391" s="47" t="s">
        <v>65</v>
      </c>
      <c r="F8391" s="47" t="s">
        <v>2284</v>
      </c>
      <c r="G8391" s="47" t="s">
        <v>95</v>
      </c>
      <c r="H8391" s="47" t="s">
        <v>2245</v>
      </c>
      <c r="I8391" s="47" t="n">
        <v>68</v>
      </c>
    </row>
    <row r="8392" customFormat="false" ht="15" hidden="false" customHeight="false" outlineLevel="0" collapsed="false">
      <c r="A8392" s="47" t="s">
        <v>10633</v>
      </c>
      <c r="B8392" s="47" t="s">
        <v>1955</v>
      </c>
      <c r="C8392" s="48" t="n">
        <v>46179</v>
      </c>
      <c r="D8392" s="47" t="s">
        <v>73</v>
      </c>
      <c r="E8392" s="47" t="s">
        <v>65</v>
      </c>
      <c r="F8392" s="47" t="s">
        <v>2284</v>
      </c>
      <c r="G8392" s="47" t="s">
        <v>97</v>
      </c>
      <c r="H8392" s="47" t="s">
        <v>2232</v>
      </c>
      <c r="I8392" s="47" t="n">
        <v>4</v>
      </c>
    </row>
    <row r="8393" customFormat="false" ht="15" hidden="false" customHeight="false" outlineLevel="0" collapsed="false">
      <c r="A8393" s="47" t="s">
        <v>10634</v>
      </c>
      <c r="B8393" s="47" t="s">
        <v>1955</v>
      </c>
      <c r="C8393" s="48" t="n">
        <v>46179</v>
      </c>
      <c r="D8393" s="47" t="s">
        <v>73</v>
      </c>
      <c r="E8393" s="47" t="s">
        <v>65</v>
      </c>
      <c r="F8393" s="47" t="s">
        <v>2289</v>
      </c>
      <c r="G8393" s="47" t="s">
        <v>97</v>
      </c>
      <c r="H8393" s="47" t="s">
        <v>2232</v>
      </c>
      <c r="I8393" s="47" t="n">
        <v>3</v>
      </c>
    </row>
    <row r="8394" customFormat="false" ht="15" hidden="false" customHeight="false" outlineLevel="0" collapsed="false">
      <c r="A8394" s="47" t="s">
        <v>10635</v>
      </c>
      <c r="B8394" s="47" t="s">
        <v>1955</v>
      </c>
      <c r="C8394" s="48" t="n">
        <v>46179</v>
      </c>
      <c r="D8394" s="47" t="s">
        <v>73</v>
      </c>
      <c r="E8394" s="47" t="s">
        <v>65</v>
      </c>
      <c r="F8394" s="47" t="s">
        <v>2284</v>
      </c>
      <c r="G8394" s="47" t="s">
        <v>97</v>
      </c>
      <c r="H8394" s="47" t="s">
        <v>2232</v>
      </c>
      <c r="I8394" s="47" t="n">
        <v>6</v>
      </c>
    </row>
    <row r="8395" customFormat="false" ht="15" hidden="false" customHeight="false" outlineLevel="0" collapsed="false">
      <c r="A8395" s="47" t="s">
        <v>10636</v>
      </c>
      <c r="B8395" s="47" t="s">
        <v>1955</v>
      </c>
      <c r="C8395" s="48" t="n">
        <v>46179</v>
      </c>
      <c r="D8395" s="47" t="s">
        <v>73</v>
      </c>
      <c r="E8395" s="47" t="s">
        <v>65</v>
      </c>
      <c r="F8395" s="47" t="s">
        <v>2289</v>
      </c>
      <c r="G8395" s="47" t="s">
        <v>97</v>
      </c>
      <c r="H8395" s="47" t="s">
        <v>2232</v>
      </c>
      <c r="I8395" s="47" t="n">
        <v>4</v>
      </c>
    </row>
    <row r="8396" customFormat="false" ht="15" hidden="false" customHeight="false" outlineLevel="0" collapsed="false">
      <c r="A8396" s="47" t="s">
        <v>10637</v>
      </c>
      <c r="B8396" s="47" t="s">
        <v>1955</v>
      </c>
      <c r="C8396" s="48" t="n">
        <v>46179</v>
      </c>
      <c r="D8396" s="47" t="s">
        <v>73</v>
      </c>
      <c r="E8396" s="47" t="s">
        <v>65</v>
      </c>
      <c r="F8396" s="47" t="s">
        <v>2289</v>
      </c>
      <c r="G8396" s="47" t="s">
        <v>97</v>
      </c>
      <c r="H8396" s="47" t="s">
        <v>2232</v>
      </c>
      <c r="I8396" s="47" t="n">
        <v>3</v>
      </c>
    </row>
    <row r="8397" customFormat="false" ht="15" hidden="false" customHeight="false" outlineLevel="0" collapsed="false">
      <c r="A8397" s="47" t="s">
        <v>10638</v>
      </c>
      <c r="B8397" s="47" t="s">
        <v>1955</v>
      </c>
      <c r="C8397" s="48" t="n">
        <v>46179</v>
      </c>
      <c r="D8397" s="47" t="s">
        <v>73</v>
      </c>
      <c r="E8397" s="47" t="s">
        <v>65</v>
      </c>
      <c r="F8397" s="47" t="s">
        <v>2289</v>
      </c>
      <c r="G8397" s="47" t="s">
        <v>97</v>
      </c>
      <c r="H8397" s="47" t="s">
        <v>2232</v>
      </c>
      <c r="I8397" s="47" t="n">
        <v>2</v>
      </c>
    </row>
    <row r="8398" customFormat="false" ht="15" hidden="false" customHeight="false" outlineLevel="0" collapsed="false">
      <c r="A8398" s="47" t="s">
        <v>10639</v>
      </c>
      <c r="B8398" s="47" t="s">
        <v>1956</v>
      </c>
      <c r="C8398" s="48" t="n">
        <v>46179</v>
      </c>
      <c r="D8398" s="47" t="s">
        <v>74</v>
      </c>
      <c r="E8398" s="47" t="s">
        <v>65</v>
      </c>
      <c r="F8398" s="47" t="s">
        <v>2284</v>
      </c>
      <c r="G8398" s="47" t="s">
        <v>97</v>
      </c>
      <c r="H8398" s="47" t="s">
        <v>2232</v>
      </c>
      <c r="I8398" s="47" t="n">
        <v>5</v>
      </c>
    </row>
    <row r="8399" customFormat="false" ht="15" hidden="false" customHeight="false" outlineLevel="0" collapsed="false">
      <c r="A8399" s="47" t="s">
        <v>10640</v>
      </c>
      <c r="B8399" s="47" t="s">
        <v>1956</v>
      </c>
      <c r="C8399" s="48" t="n">
        <v>46179</v>
      </c>
      <c r="D8399" s="47" t="s">
        <v>74</v>
      </c>
      <c r="E8399" s="47" t="s">
        <v>65</v>
      </c>
      <c r="F8399" s="47" t="s">
        <v>2289</v>
      </c>
      <c r="G8399" s="47" t="s">
        <v>97</v>
      </c>
      <c r="H8399" s="47" t="s">
        <v>2232</v>
      </c>
      <c r="I8399" s="47" t="n">
        <v>2</v>
      </c>
    </row>
    <row r="8400" customFormat="false" ht="15" hidden="false" customHeight="false" outlineLevel="0" collapsed="false">
      <c r="A8400" s="47" t="s">
        <v>10641</v>
      </c>
      <c r="B8400" s="47" t="s">
        <v>1956</v>
      </c>
      <c r="C8400" s="48" t="n">
        <v>46179</v>
      </c>
      <c r="D8400" s="47" t="s">
        <v>74</v>
      </c>
      <c r="E8400" s="47" t="s">
        <v>65</v>
      </c>
      <c r="F8400" s="47" t="s">
        <v>2284</v>
      </c>
      <c r="G8400" s="47" t="s">
        <v>97</v>
      </c>
      <c r="H8400" s="47" t="s">
        <v>2232</v>
      </c>
      <c r="I8400" s="47" t="n">
        <v>2</v>
      </c>
    </row>
    <row r="8401" customFormat="false" ht="15" hidden="false" customHeight="false" outlineLevel="0" collapsed="false">
      <c r="A8401" s="47" t="s">
        <v>10642</v>
      </c>
      <c r="B8401" s="47" t="s">
        <v>1956</v>
      </c>
      <c r="C8401" s="48" t="n">
        <v>46179</v>
      </c>
      <c r="D8401" s="47" t="s">
        <v>74</v>
      </c>
      <c r="E8401" s="47" t="s">
        <v>65</v>
      </c>
      <c r="F8401" s="47" t="s">
        <v>2284</v>
      </c>
      <c r="G8401" s="47" t="s">
        <v>97</v>
      </c>
      <c r="H8401" s="47" t="s">
        <v>2232</v>
      </c>
      <c r="I8401" s="47" t="n">
        <v>4</v>
      </c>
    </row>
    <row r="8402" customFormat="false" ht="15" hidden="false" customHeight="false" outlineLevel="0" collapsed="false">
      <c r="A8402" s="47" t="s">
        <v>10643</v>
      </c>
      <c r="B8402" s="47" t="s">
        <v>1956</v>
      </c>
      <c r="C8402" s="48" t="n">
        <v>46179</v>
      </c>
      <c r="D8402" s="47" t="s">
        <v>74</v>
      </c>
      <c r="E8402" s="47" t="s">
        <v>65</v>
      </c>
      <c r="F8402" s="47" t="s">
        <v>2289</v>
      </c>
      <c r="G8402" s="47" t="s">
        <v>97</v>
      </c>
      <c r="H8402" s="47" t="s">
        <v>2232</v>
      </c>
      <c r="I8402" s="47" t="n">
        <v>5</v>
      </c>
    </row>
    <row r="8403" customFormat="false" ht="15" hidden="false" customHeight="false" outlineLevel="0" collapsed="false">
      <c r="A8403" s="47" t="s">
        <v>10644</v>
      </c>
      <c r="B8403" s="47" t="s">
        <v>1956</v>
      </c>
      <c r="C8403" s="48" t="n">
        <v>46179</v>
      </c>
      <c r="D8403" s="47" t="s">
        <v>74</v>
      </c>
      <c r="E8403" s="47" t="s">
        <v>65</v>
      </c>
      <c r="F8403" s="47" t="s">
        <v>2289</v>
      </c>
      <c r="G8403" s="47" t="s">
        <v>97</v>
      </c>
      <c r="H8403" s="47" t="s">
        <v>2232</v>
      </c>
      <c r="I8403" s="47" t="n">
        <v>4</v>
      </c>
    </row>
    <row r="8404" customFormat="false" ht="15" hidden="false" customHeight="false" outlineLevel="0" collapsed="false">
      <c r="A8404" s="47" t="s">
        <v>10645</v>
      </c>
      <c r="B8404" s="47" t="s">
        <v>1957</v>
      </c>
      <c r="C8404" s="48" t="n">
        <v>46179</v>
      </c>
      <c r="D8404" s="47" t="s">
        <v>75</v>
      </c>
      <c r="E8404" s="47" t="s">
        <v>65</v>
      </c>
      <c r="F8404" s="47" t="s">
        <v>2284</v>
      </c>
      <c r="G8404" s="47" t="s">
        <v>93</v>
      </c>
      <c r="H8404" s="47" t="s">
        <v>2253</v>
      </c>
      <c r="I8404" s="47" t="n">
        <v>22</v>
      </c>
    </row>
    <row r="8405" customFormat="false" ht="15" hidden="false" customHeight="false" outlineLevel="0" collapsed="false">
      <c r="A8405" s="47" t="s">
        <v>10646</v>
      </c>
      <c r="B8405" s="47" t="s">
        <v>1957</v>
      </c>
      <c r="C8405" s="48" t="n">
        <v>46179</v>
      </c>
      <c r="D8405" s="47" t="s">
        <v>75</v>
      </c>
      <c r="E8405" s="47" t="s">
        <v>65</v>
      </c>
      <c r="F8405" s="47" t="s">
        <v>2284</v>
      </c>
      <c r="G8405" s="47" t="s">
        <v>93</v>
      </c>
      <c r="H8405" s="47" t="s">
        <v>2253</v>
      </c>
      <c r="I8405" s="47" t="n">
        <v>65</v>
      </c>
    </row>
    <row r="8406" customFormat="false" ht="15" hidden="false" customHeight="false" outlineLevel="0" collapsed="false">
      <c r="A8406" s="47" t="s">
        <v>10647</v>
      </c>
      <c r="B8406" s="47" t="s">
        <v>1957</v>
      </c>
      <c r="C8406" s="48" t="n">
        <v>46179</v>
      </c>
      <c r="D8406" s="47" t="s">
        <v>75</v>
      </c>
      <c r="E8406" s="47" t="s">
        <v>65</v>
      </c>
      <c r="F8406" s="47" t="s">
        <v>2289</v>
      </c>
      <c r="G8406" s="47" t="s">
        <v>97</v>
      </c>
      <c r="H8406" s="47" t="s">
        <v>2232</v>
      </c>
      <c r="I8406" s="47" t="n">
        <v>3</v>
      </c>
    </row>
    <row r="8407" customFormat="false" ht="15" hidden="false" customHeight="false" outlineLevel="0" collapsed="false">
      <c r="A8407" s="47" t="s">
        <v>10648</v>
      </c>
      <c r="B8407" s="47" t="s">
        <v>1957</v>
      </c>
      <c r="C8407" s="48" t="n">
        <v>46179</v>
      </c>
      <c r="D8407" s="47" t="s">
        <v>75</v>
      </c>
      <c r="E8407" s="47" t="s">
        <v>65</v>
      </c>
      <c r="F8407" s="47" t="s">
        <v>2284</v>
      </c>
      <c r="G8407" s="47" t="s">
        <v>97</v>
      </c>
      <c r="H8407" s="47" t="s">
        <v>2232</v>
      </c>
      <c r="I8407" s="47" t="n">
        <v>4</v>
      </c>
    </row>
    <row r="8408" customFormat="false" ht="15" hidden="false" customHeight="false" outlineLevel="0" collapsed="false">
      <c r="A8408" s="47" t="s">
        <v>10649</v>
      </c>
      <c r="B8408" s="47" t="s">
        <v>1957</v>
      </c>
      <c r="C8408" s="48" t="n">
        <v>46179</v>
      </c>
      <c r="D8408" s="47" t="s">
        <v>75</v>
      </c>
      <c r="E8408" s="47" t="s">
        <v>65</v>
      </c>
      <c r="F8408" s="47" t="s">
        <v>2284</v>
      </c>
      <c r="G8408" s="47" t="s">
        <v>97</v>
      </c>
      <c r="H8408" s="47" t="s">
        <v>2232</v>
      </c>
      <c r="I8408" s="47" t="n">
        <v>2</v>
      </c>
    </row>
    <row r="8409" customFormat="false" ht="15" hidden="false" customHeight="false" outlineLevel="0" collapsed="false">
      <c r="A8409" s="47" t="s">
        <v>10650</v>
      </c>
      <c r="B8409" s="47" t="s">
        <v>1957</v>
      </c>
      <c r="C8409" s="48" t="n">
        <v>46179</v>
      </c>
      <c r="D8409" s="47" t="s">
        <v>75</v>
      </c>
      <c r="E8409" s="47" t="s">
        <v>65</v>
      </c>
      <c r="F8409" s="47" t="s">
        <v>2289</v>
      </c>
      <c r="G8409" s="47" t="s">
        <v>97</v>
      </c>
      <c r="H8409" s="47" t="s">
        <v>2232</v>
      </c>
      <c r="I8409" s="47" t="n">
        <v>2</v>
      </c>
    </row>
    <row r="8410" customFormat="false" ht="15" hidden="false" customHeight="false" outlineLevel="0" collapsed="false">
      <c r="A8410" s="47" t="s">
        <v>10651</v>
      </c>
      <c r="B8410" s="47" t="s">
        <v>1957</v>
      </c>
      <c r="C8410" s="48" t="n">
        <v>46179</v>
      </c>
      <c r="D8410" s="47" t="s">
        <v>75</v>
      </c>
      <c r="E8410" s="47" t="s">
        <v>65</v>
      </c>
      <c r="F8410" s="47" t="s">
        <v>2289</v>
      </c>
      <c r="G8410" s="47" t="s">
        <v>97</v>
      </c>
      <c r="H8410" s="47" t="s">
        <v>2232</v>
      </c>
      <c r="I8410" s="47" t="n">
        <v>6</v>
      </c>
    </row>
    <row r="8411" customFormat="false" ht="15" hidden="false" customHeight="false" outlineLevel="0" collapsed="false">
      <c r="A8411" s="47" t="s">
        <v>10652</v>
      </c>
      <c r="B8411" s="47" t="s">
        <v>1957</v>
      </c>
      <c r="C8411" s="48" t="n">
        <v>46179</v>
      </c>
      <c r="D8411" s="47" t="s">
        <v>75</v>
      </c>
      <c r="E8411" s="47" t="s">
        <v>65</v>
      </c>
      <c r="F8411" s="47" t="s">
        <v>2284</v>
      </c>
      <c r="G8411" s="47" t="s">
        <v>97</v>
      </c>
      <c r="H8411" s="47" t="s">
        <v>2232</v>
      </c>
      <c r="I8411" s="47" t="n">
        <v>2</v>
      </c>
    </row>
    <row r="8412" customFormat="false" ht="15" hidden="false" customHeight="false" outlineLevel="0" collapsed="false">
      <c r="A8412" s="47" t="s">
        <v>10653</v>
      </c>
      <c r="B8412" s="47" t="s">
        <v>1957</v>
      </c>
      <c r="C8412" s="48" t="n">
        <v>46179</v>
      </c>
      <c r="D8412" s="47" t="s">
        <v>75</v>
      </c>
      <c r="E8412" s="47" t="s">
        <v>65</v>
      </c>
      <c r="F8412" s="47" t="s">
        <v>2289</v>
      </c>
      <c r="G8412" s="47" t="s">
        <v>97</v>
      </c>
      <c r="H8412" s="47" t="s">
        <v>2232</v>
      </c>
      <c r="I8412" s="47" t="n">
        <v>2</v>
      </c>
    </row>
    <row r="8413" customFormat="false" ht="15" hidden="false" customHeight="false" outlineLevel="0" collapsed="false">
      <c r="A8413" s="47" t="s">
        <v>10654</v>
      </c>
      <c r="B8413" s="47" t="s">
        <v>1957</v>
      </c>
      <c r="C8413" s="48" t="n">
        <v>46179</v>
      </c>
      <c r="D8413" s="47" t="s">
        <v>75</v>
      </c>
      <c r="E8413" s="47" t="s">
        <v>65</v>
      </c>
      <c r="F8413" s="47" t="s">
        <v>2284</v>
      </c>
      <c r="G8413" s="47" t="s">
        <v>97</v>
      </c>
      <c r="H8413" s="47" t="s">
        <v>2232</v>
      </c>
      <c r="I8413" s="47" t="n">
        <v>6</v>
      </c>
    </row>
    <row r="8414" customFormat="false" ht="15" hidden="false" customHeight="false" outlineLevel="0" collapsed="false">
      <c r="A8414" s="47" t="s">
        <v>10655</v>
      </c>
      <c r="B8414" s="47" t="s">
        <v>1958</v>
      </c>
      <c r="C8414" s="48" t="n">
        <v>46181</v>
      </c>
      <c r="D8414" s="47" t="s">
        <v>73</v>
      </c>
      <c r="E8414" s="47" t="s">
        <v>62</v>
      </c>
      <c r="F8414" s="47" t="s">
        <v>2228</v>
      </c>
      <c r="G8414" s="47" t="s">
        <v>93</v>
      </c>
      <c r="H8414" s="47" t="s">
        <v>2253</v>
      </c>
      <c r="I8414" s="47" t="n">
        <v>51</v>
      </c>
    </row>
    <row r="8415" customFormat="false" ht="15" hidden="false" customHeight="false" outlineLevel="0" collapsed="false">
      <c r="A8415" s="47" t="s">
        <v>10656</v>
      </c>
      <c r="B8415" s="47" t="s">
        <v>1958</v>
      </c>
      <c r="C8415" s="48" t="n">
        <v>46181</v>
      </c>
      <c r="D8415" s="47" t="s">
        <v>73</v>
      </c>
      <c r="E8415" s="47" t="s">
        <v>62</v>
      </c>
      <c r="F8415" s="47" t="s">
        <v>2228</v>
      </c>
      <c r="G8415" s="47" t="s">
        <v>97</v>
      </c>
      <c r="H8415" s="47" t="s">
        <v>2232</v>
      </c>
      <c r="I8415" s="47" t="n">
        <v>3</v>
      </c>
    </row>
    <row r="8416" customFormat="false" ht="15" hidden="false" customHeight="false" outlineLevel="0" collapsed="false">
      <c r="A8416" s="47" t="s">
        <v>10657</v>
      </c>
      <c r="B8416" s="47" t="s">
        <v>1958</v>
      </c>
      <c r="C8416" s="48" t="n">
        <v>46181</v>
      </c>
      <c r="D8416" s="47" t="s">
        <v>73</v>
      </c>
      <c r="E8416" s="47" t="s">
        <v>62</v>
      </c>
      <c r="F8416" s="47" t="s">
        <v>2231</v>
      </c>
      <c r="G8416" s="47" t="s">
        <v>97</v>
      </c>
      <c r="H8416" s="47" t="s">
        <v>2232</v>
      </c>
      <c r="I8416" s="47" t="n">
        <v>2</v>
      </c>
    </row>
    <row r="8417" customFormat="false" ht="15" hidden="false" customHeight="false" outlineLevel="0" collapsed="false">
      <c r="A8417" s="47" t="s">
        <v>10658</v>
      </c>
      <c r="B8417" s="47" t="s">
        <v>1958</v>
      </c>
      <c r="C8417" s="48" t="n">
        <v>46181</v>
      </c>
      <c r="D8417" s="47" t="s">
        <v>73</v>
      </c>
      <c r="E8417" s="47" t="s">
        <v>62</v>
      </c>
      <c r="F8417" s="47" t="s">
        <v>2231</v>
      </c>
      <c r="G8417" s="47" t="s">
        <v>97</v>
      </c>
      <c r="H8417" s="47" t="s">
        <v>2232</v>
      </c>
      <c r="I8417" s="47" t="n">
        <v>3</v>
      </c>
    </row>
    <row r="8418" customFormat="false" ht="15" hidden="false" customHeight="false" outlineLevel="0" collapsed="false">
      <c r="A8418" s="47" t="s">
        <v>10659</v>
      </c>
      <c r="B8418" s="47" t="s">
        <v>1958</v>
      </c>
      <c r="C8418" s="48" t="n">
        <v>46181</v>
      </c>
      <c r="D8418" s="47" t="s">
        <v>73</v>
      </c>
      <c r="E8418" s="47" t="s">
        <v>62</v>
      </c>
      <c r="F8418" s="47" t="s">
        <v>2228</v>
      </c>
      <c r="G8418" s="47" t="s">
        <v>97</v>
      </c>
      <c r="H8418" s="47" t="s">
        <v>2232</v>
      </c>
      <c r="I8418" s="47" t="n">
        <v>7</v>
      </c>
    </row>
    <row r="8419" customFormat="false" ht="15" hidden="false" customHeight="false" outlineLevel="0" collapsed="false">
      <c r="A8419" s="47" t="s">
        <v>10660</v>
      </c>
      <c r="B8419" s="47" t="s">
        <v>1958</v>
      </c>
      <c r="C8419" s="48" t="n">
        <v>46181</v>
      </c>
      <c r="D8419" s="47" t="s">
        <v>73</v>
      </c>
      <c r="E8419" s="47" t="s">
        <v>62</v>
      </c>
      <c r="F8419" s="47" t="s">
        <v>2317</v>
      </c>
      <c r="G8419" s="47" t="s">
        <v>97</v>
      </c>
      <c r="H8419" s="47" t="s">
        <v>2232</v>
      </c>
      <c r="I8419" s="47" t="n">
        <v>2</v>
      </c>
    </row>
    <row r="8420" customFormat="false" ht="15" hidden="false" customHeight="false" outlineLevel="0" collapsed="false">
      <c r="A8420" s="47" t="s">
        <v>10661</v>
      </c>
      <c r="B8420" s="47" t="s">
        <v>1959</v>
      </c>
      <c r="C8420" s="48" t="n">
        <v>46181</v>
      </c>
      <c r="D8420" s="47" t="s">
        <v>74</v>
      </c>
      <c r="E8420" s="47" t="s">
        <v>62</v>
      </c>
      <c r="F8420" s="47" t="s">
        <v>2228</v>
      </c>
      <c r="G8420" s="47" t="s">
        <v>94</v>
      </c>
      <c r="H8420" s="47" t="s">
        <v>2229</v>
      </c>
      <c r="I8420" s="47" t="n">
        <v>99</v>
      </c>
    </row>
    <row r="8421" customFormat="false" ht="15" hidden="false" customHeight="false" outlineLevel="0" collapsed="false">
      <c r="A8421" s="47" t="s">
        <v>10662</v>
      </c>
      <c r="B8421" s="47" t="s">
        <v>1959</v>
      </c>
      <c r="C8421" s="48" t="n">
        <v>46181</v>
      </c>
      <c r="D8421" s="47" t="s">
        <v>74</v>
      </c>
      <c r="E8421" s="47" t="s">
        <v>62</v>
      </c>
      <c r="F8421" s="47" t="s">
        <v>2228</v>
      </c>
      <c r="G8421" s="47" t="s">
        <v>97</v>
      </c>
      <c r="H8421" s="47" t="s">
        <v>2232</v>
      </c>
      <c r="I8421" s="47" t="n">
        <v>7</v>
      </c>
    </row>
    <row r="8422" customFormat="false" ht="15" hidden="false" customHeight="false" outlineLevel="0" collapsed="false">
      <c r="A8422" s="47" t="s">
        <v>10663</v>
      </c>
      <c r="B8422" s="47" t="s">
        <v>1959</v>
      </c>
      <c r="C8422" s="48" t="n">
        <v>46181</v>
      </c>
      <c r="D8422" s="47" t="s">
        <v>74</v>
      </c>
      <c r="E8422" s="47" t="s">
        <v>62</v>
      </c>
      <c r="F8422" s="47" t="s">
        <v>2231</v>
      </c>
      <c r="G8422" s="47" t="s">
        <v>97</v>
      </c>
      <c r="H8422" s="47" t="s">
        <v>2232</v>
      </c>
      <c r="I8422" s="47" t="n">
        <v>2</v>
      </c>
    </row>
    <row r="8423" customFormat="false" ht="15" hidden="false" customHeight="false" outlineLevel="0" collapsed="false">
      <c r="A8423" s="47" t="s">
        <v>10664</v>
      </c>
      <c r="B8423" s="47" t="s">
        <v>1959</v>
      </c>
      <c r="C8423" s="48" t="n">
        <v>46181</v>
      </c>
      <c r="D8423" s="47" t="s">
        <v>74</v>
      </c>
      <c r="E8423" s="47" t="s">
        <v>62</v>
      </c>
      <c r="F8423" s="47" t="s">
        <v>2231</v>
      </c>
      <c r="G8423" s="47" t="s">
        <v>97</v>
      </c>
      <c r="H8423" s="47" t="s">
        <v>2232</v>
      </c>
      <c r="I8423" s="47" t="n">
        <v>4</v>
      </c>
    </row>
    <row r="8424" customFormat="false" ht="15" hidden="false" customHeight="false" outlineLevel="0" collapsed="false">
      <c r="A8424" s="47" t="s">
        <v>10665</v>
      </c>
      <c r="B8424" s="47" t="s">
        <v>1959</v>
      </c>
      <c r="C8424" s="48" t="n">
        <v>46181</v>
      </c>
      <c r="D8424" s="47" t="s">
        <v>74</v>
      </c>
      <c r="E8424" s="47" t="s">
        <v>62</v>
      </c>
      <c r="F8424" s="47" t="s">
        <v>2228</v>
      </c>
      <c r="G8424" s="47" t="s">
        <v>97</v>
      </c>
      <c r="H8424" s="47" t="s">
        <v>2232</v>
      </c>
      <c r="I8424" s="47" t="n">
        <v>2</v>
      </c>
    </row>
    <row r="8425" customFormat="false" ht="15" hidden="false" customHeight="false" outlineLevel="0" collapsed="false">
      <c r="A8425" s="47" t="s">
        <v>10666</v>
      </c>
      <c r="B8425" s="47" t="s">
        <v>1959</v>
      </c>
      <c r="C8425" s="48" t="n">
        <v>46181</v>
      </c>
      <c r="D8425" s="47" t="s">
        <v>74</v>
      </c>
      <c r="E8425" s="47" t="s">
        <v>62</v>
      </c>
      <c r="F8425" s="47" t="s">
        <v>2228</v>
      </c>
      <c r="G8425" s="47" t="s">
        <v>97</v>
      </c>
      <c r="H8425" s="47" t="s">
        <v>2232</v>
      </c>
      <c r="I8425" s="47" t="n">
        <v>5</v>
      </c>
    </row>
    <row r="8426" customFormat="false" ht="15" hidden="false" customHeight="false" outlineLevel="0" collapsed="false">
      <c r="A8426" s="47" t="s">
        <v>10667</v>
      </c>
      <c r="B8426" s="47" t="s">
        <v>1959</v>
      </c>
      <c r="C8426" s="48" t="n">
        <v>46181</v>
      </c>
      <c r="D8426" s="47" t="s">
        <v>74</v>
      </c>
      <c r="E8426" s="47" t="s">
        <v>62</v>
      </c>
      <c r="F8426" s="47" t="s">
        <v>2228</v>
      </c>
      <c r="G8426" s="47" t="s">
        <v>97</v>
      </c>
      <c r="H8426" s="47" t="s">
        <v>2232</v>
      </c>
      <c r="I8426" s="47" t="n">
        <v>2</v>
      </c>
    </row>
    <row r="8427" customFormat="false" ht="15" hidden="false" customHeight="false" outlineLevel="0" collapsed="false">
      <c r="A8427" s="47" t="s">
        <v>10668</v>
      </c>
      <c r="B8427" s="47" t="s">
        <v>1961</v>
      </c>
      <c r="C8427" s="48" t="n">
        <v>46181</v>
      </c>
      <c r="D8427" s="47" t="s">
        <v>75</v>
      </c>
      <c r="E8427" s="47" t="s">
        <v>62</v>
      </c>
      <c r="F8427" s="47" t="s">
        <v>2231</v>
      </c>
      <c r="G8427" s="47" t="s">
        <v>93</v>
      </c>
      <c r="H8427" s="47" t="s">
        <v>2253</v>
      </c>
      <c r="I8427" s="47" t="n">
        <v>24</v>
      </c>
    </row>
    <row r="8428" customFormat="false" ht="15" hidden="false" customHeight="false" outlineLevel="0" collapsed="false">
      <c r="A8428" s="47" t="s">
        <v>10669</v>
      </c>
      <c r="B8428" s="47" t="s">
        <v>1961</v>
      </c>
      <c r="C8428" s="48" t="n">
        <v>46181</v>
      </c>
      <c r="D8428" s="47" t="s">
        <v>75</v>
      </c>
      <c r="E8428" s="47" t="s">
        <v>62</v>
      </c>
      <c r="F8428" s="47" t="s">
        <v>2231</v>
      </c>
      <c r="G8428" s="47" t="s">
        <v>97</v>
      </c>
      <c r="H8428" s="47" t="s">
        <v>2232</v>
      </c>
      <c r="I8428" s="47" t="n">
        <v>2</v>
      </c>
    </row>
    <row r="8429" customFormat="false" ht="15" hidden="false" customHeight="false" outlineLevel="0" collapsed="false">
      <c r="A8429" s="47" t="s">
        <v>10670</v>
      </c>
      <c r="B8429" s="47" t="s">
        <v>1961</v>
      </c>
      <c r="C8429" s="48" t="n">
        <v>46181</v>
      </c>
      <c r="D8429" s="47" t="s">
        <v>75</v>
      </c>
      <c r="E8429" s="47" t="s">
        <v>62</v>
      </c>
      <c r="F8429" s="47" t="s">
        <v>2228</v>
      </c>
      <c r="G8429" s="47" t="s">
        <v>97</v>
      </c>
      <c r="H8429" s="47" t="s">
        <v>2232</v>
      </c>
      <c r="I8429" s="47" t="n">
        <v>5</v>
      </c>
    </row>
    <row r="8430" customFormat="false" ht="15" hidden="false" customHeight="false" outlineLevel="0" collapsed="false">
      <c r="A8430" s="47" t="s">
        <v>10671</v>
      </c>
      <c r="B8430" s="47" t="s">
        <v>1961</v>
      </c>
      <c r="C8430" s="48" t="n">
        <v>46181</v>
      </c>
      <c r="D8430" s="47" t="s">
        <v>75</v>
      </c>
      <c r="E8430" s="47" t="s">
        <v>62</v>
      </c>
      <c r="F8430" s="47" t="s">
        <v>2228</v>
      </c>
      <c r="G8430" s="47" t="s">
        <v>97</v>
      </c>
      <c r="H8430" s="47" t="s">
        <v>2232</v>
      </c>
      <c r="I8430" s="47" t="n">
        <v>3</v>
      </c>
    </row>
    <row r="8431" customFormat="false" ht="15" hidden="false" customHeight="false" outlineLevel="0" collapsed="false">
      <c r="A8431" s="47" t="s">
        <v>10672</v>
      </c>
      <c r="B8431" s="47" t="s">
        <v>1961</v>
      </c>
      <c r="C8431" s="48" t="n">
        <v>46181</v>
      </c>
      <c r="D8431" s="47" t="s">
        <v>75</v>
      </c>
      <c r="E8431" s="47" t="s">
        <v>62</v>
      </c>
      <c r="F8431" s="47" t="s">
        <v>2231</v>
      </c>
      <c r="G8431" s="47" t="s">
        <v>97</v>
      </c>
      <c r="H8431" s="47" t="s">
        <v>2232</v>
      </c>
      <c r="I8431" s="47" t="n">
        <v>6</v>
      </c>
    </row>
    <row r="8432" customFormat="false" ht="15" hidden="false" customHeight="false" outlineLevel="0" collapsed="false">
      <c r="A8432" s="47" t="s">
        <v>10673</v>
      </c>
      <c r="B8432" s="47" t="s">
        <v>1961</v>
      </c>
      <c r="C8432" s="48" t="n">
        <v>46181</v>
      </c>
      <c r="D8432" s="47" t="s">
        <v>75</v>
      </c>
      <c r="E8432" s="47" t="s">
        <v>62</v>
      </c>
      <c r="F8432" s="47" t="s">
        <v>2228</v>
      </c>
      <c r="G8432" s="47" t="s">
        <v>97</v>
      </c>
      <c r="H8432" s="47" t="s">
        <v>2232</v>
      </c>
      <c r="I8432" s="47" t="n">
        <v>3</v>
      </c>
    </row>
    <row r="8433" customFormat="false" ht="15" hidden="false" customHeight="false" outlineLevel="0" collapsed="false">
      <c r="A8433" s="47" t="s">
        <v>10674</v>
      </c>
      <c r="B8433" s="47" t="s">
        <v>1961</v>
      </c>
      <c r="C8433" s="48" t="n">
        <v>46181</v>
      </c>
      <c r="D8433" s="47" t="s">
        <v>75</v>
      </c>
      <c r="E8433" s="47" t="s">
        <v>62</v>
      </c>
      <c r="F8433" s="47" t="s">
        <v>2228</v>
      </c>
      <c r="G8433" s="47" t="s">
        <v>97</v>
      </c>
      <c r="H8433" s="47" t="s">
        <v>2232</v>
      </c>
      <c r="I8433" s="47" t="n">
        <v>2</v>
      </c>
    </row>
    <row r="8434" customFormat="false" ht="15" hidden="false" customHeight="false" outlineLevel="0" collapsed="false">
      <c r="A8434" s="47" t="s">
        <v>10675</v>
      </c>
      <c r="B8434" s="47" t="s">
        <v>1961</v>
      </c>
      <c r="C8434" s="48" t="n">
        <v>46181</v>
      </c>
      <c r="D8434" s="47" t="s">
        <v>75</v>
      </c>
      <c r="E8434" s="47" t="s">
        <v>62</v>
      </c>
      <c r="F8434" s="47" t="s">
        <v>2228</v>
      </c>
      <c r="G8434" s="47" t="s">
        <v>97</v>
      </c>
      <c r="H8434" s="47" t="s">
        <v>2232</v>
      </c>
      <c r="I8434" s="47" t="n">
        <v>4</v>
      </c>
    </row>
    <row r="8435" customFormat="false" ht="15" hidden="false" customHeight="false" outlineLevel="0" collapsed="false">
      <c r="A8435" s="47" t="s">
        <v>10676</v>
      </c>
      <c r="B8435" s="47" t="s">
        <v>1962</v>
      </c>
      <c r="C8435" s="48" t="n">
        <v>46181</v>
      </c>
      <c r="D8435" s="47" t="s">
        <v>73</v>
      </c>
      <c r="E8435" s="47" t="s">
        <v>63</v>
      </c>
      <c r="F8435" s="47" t="s">
        <v>2255</v>
      </c>
      <c r="G8435" s="47" t="s">
        <v>93</v>
      </c>
      <c r="H8435" s="47" t="s">
        <v>2253</v>
      </c>
      <c r="I8435" s="47" t="n">
        <v>18</v>
      </c>
    </row>
    <row r="8436" customFormat="false" ht="15" hidden="false" customHeight="false" outlineLevel="0" collapsed="false">
      <c r="A8436" s="47" t="s">
        <v>10677</v>
      </c>
      <c r="B8436" s="47" t="s">
        <v>1962</v>
      </c>
      <c r="C8436" s="48" t="n">
        <v>46181</v>
      </c>
      <c r="D8436" s="47" t="s">
        <v>73</v>
      </c>
      <c r="E8436" s="47" t="s">
        <v>63</v>
      </c>
      <c r="F8436" s="47" t="s">
        <v>2255</v>
      </c>
      <c r="G8436" s="47" t="s">
        <v>95</v>
      </c>
      <c r="H8436" s="47" t="s">
        <v>2245</v>
      </c>
      <c r="I8436" s="47" t="n">
        <v>35</v>
      </c>
    </row>
    <row r="8437" customFormat="false" ht="15" hidden="false" customHeight="false" outlineLevel="0" collapsed="false">
      <c r="A8437" s="47" t="s">
        <v>10678</v>
      </c>
      <c r="B8437" s="47" t="s">
        <v>1962</v>
      </c>
      <c r="C8437" s="48" t="n">
        <v>46181</v>
      </c>
      <c r="D8437" s="47" t="s">
        <v>73</v>
      </c>
      <c r="E8437" s="47" t="s">
        <v>63</v>
      </c>
      <c r="F8437" s="47" t="s">
        <v>2252</v>
      </c>
      <c r="G8437" s="47" t="s">
        <v>96</v>
      </c>
      <c r="H8437" s="47" t="s">
        <v>2270</v>
      </c>
      <c r="I8437" s="47" t="n">
        <v>37</v>
      </c>
    </row>
    <row r="8438" customFormat="false" ht="15" hidden="false" customHeight="false" outlineLevel="0" collapsed="false">
      <c r="A8438" s="47" t="s">
        <v>10679</v>
      </c>
      <c r="B8438" s="47" t="s">
        <v>1962</v>
      </c>
      <c r="C8438" s="48" t="n">
        <v>46181</v>
      </c>
      <c r="D8438" s="47" t="s">
        <v>73</v>
      </c>
      <c r="E8438" s="47" t="s">
        <v>63</v>
      </c>
      <c r="F8438" s="47" t="s">
        <v>2255</v>
      </c>
      <c r="G8438" s="47" t="s">
        <v>97</v>
      </c>
      <c r="H8438" s="47" t="s">
        <v>2232</v>
      </c>
      <c r="I8438" s="47" t="n">
        <v>2</v>
      </c>
    </row>
    <row r="8439" customFormat="false" ht="15" hidden="false" customHeight="false" outlineLevel="0" collapsed="false">
      <c r="A8439" s="47" t="s">
        <v>10680</v>
      </c>
      <c r="B8439" s="47" t="s">
        <v>1962</v>
      </c>
      <c r="C8439" s="48" t="n">
        <v>46181</v>
      </c>
      <c r="D8439" s="47" t="s">
        <v>73</v>
      </c>
      <c r="E8439" s="47" t="s">
        <v>63</v>
      </c>
      <c r="F8439" s="47" t="s">
        <v>2255</v>
      </c>
      <c r="G8439" s="47" t="s">
        <v>97</v>
      </c>
      <c r="H8439" s="47" t="s">
        <v>2232</v>
      </c>
      <c r="I8439" s="47" t="n">
        <v>4</v>
      </c>
    </row>
    <row r="8440" customFormat="false" ht="15" hidden="false" customHeight="false" outlineLevel="0" collapsed="false">
      <c r="A8440" s="47" t="s">
        <v>10681</v>
      </c>
      <c r="B8440" s="47" t="s">
        <v>1962</v>
      </c>
      <c r="C8440" s="48" t="n">
        <v>46181</v>
      </c>
      <c r="D8440" s="47" t="s">
        <v>73</v>
      </c>
      <c r="E8440" s="47" t="s">
        <v>63</v>
      </c>
      <c r="F8440" s="47" t="s">
        <v>2252</v>
      </c>
      <c r="G8440" s="47" t="s">
        <v>97</v>
      </c>
      <c r="H8440" s="47" t="s">
        <v>2232</v>
      </c>
      <c r="I8440" s="47" t="n">
        <v>3</v>
      </c>
    </row>
    <row r="8441" customFormat="false" ht="15" hidden="false" customHeight="false" outlineLevel="0" collapsed="false">
      <c r="A8441" s="47" t="s">
        <v>10682</v>
      </c>
      <c r="B8441" s="47" t="s">
        <v>1962</v>
      </c>
      <c r="C8441" s="48" t="n">
        <v>46181</v>
      </c>
      <c r="D8441" s="47" t="s">
        <v>73</v>
      </c>
      <c r="E8441" s="47" t="s">
        <v>63</v>
      </c>
      <c r="F8441" s="47" t="s">
        <v>2255</v>
      </c>
      <c r="G8441" s="47" t="s">
        <v>97</v>
      </c>
      <c r="H8441" s="47" t="s">
        <v>2232</v>
      </c>
      <c r="I8441" s="47" t="n">
        <v>7</v>
      </c>
    </row>
    <row r="8442" customFormat="false" ht="15" hidden="false" customHeight="false" outlineLevel="0" collapsed="false">
      <c r="A8442" s="47" t="s">
        <v>10683</v>
      </c>
      <c r="B8442" s="47" t="s">
        <v>1964</v>
      </c>
      <c r="C8442" s="48" t="n">
        <v>46181</v>
      </c>
      <c r="D8442" s="47" t="s">
        <v>74</v>
      </c>
      <c r="E8442" s="47" t="s">
        <v>63</v>
      </c>
      <c r="F8442" s="47" t="s">
        <v>2255</v>
      </c>
      <c r="G8442" s="47" t="s">
        <v>97</v>
      </c>
      <c r="H8442" s="47" t="s">
        <v>2232</v>
      </c>
      <c r="I8442" s="47" t="n">
        <v>7</v>
      </c>
    </row>
    <row r="8443" customFormat="false" ht="15" hidden="false" customHeight="false" outlineLevel="0" collapsed="false">
      <c r="A8443" s="47" t="s">
        <v>10684</v>
      </c>
      <c r="B8443" s="47" t="s">
        <v>1964</v>
      </c>
      <c r="C8443" s="48" t="n">
        <v>46181</v>
      </c>
      <c r="D8443" s="47" t="s">
        <v>74</v>
      </c>
      <c r="E8443" s="47" t="s">
        <v>63</v>
      </c>
      <c r="F8443" s="47" t="s">
        <v>2260</v>
      </c>
      <c r="G8443" s="47" t="s">
        <v>97</v>
      </c>
      <c r="H8443" s="47" t="s">
        <v>2232</v>
      </c>
      <c r="I8443" s="47" t="n">
        <v>2</v>
      </c>
    </row>
    <row r="8444" customFormat="false" ht="15" hidden="false" customHeight="false" outlineLevel="0" collapsed="false">
      <c r="A8444" s="47" t="s">
        <v>10685</v>
      </c>
      <c r="B8444" s="47" t="s">
        <v>1964</v>
      </c>
      <c r="C8444" s="48" t="n">
        <v>46181</v>
      </c>
      <c r="D8444" s="47" t="s">
        <v>74</v>
      </c>
      <c r="E8444" s="47" t="s">
        <v>63</v>
      </c>
      <c r="F8444" s="47" t="s">
        <v>2252</v>
      </c>
      <c r="G8444" s="47" t="s">
        <v>97</v>
      </c>
      <c r="H8444" s="47" t="s">
        <v>2232</v>
      </c>
      <c r="I8444" s="47" t="n">
        <v>3</v>
      </c>
    </row>
    <row r="8445" customFormat="false" ht="15" hidden="false" customHeight="false" outlineLevel="0" collapsed="false">
      <c r="A8445" s="47" t="s">
        <v>10686</v>
      </c>
      <c r="B8445" s="47" t="s">
        <v>1964</v>
      </c>
      <c r="C8445" s="48" t="n">
        <v>46181</v>
      </c>
      <c r="D8445" s="47" t="s">
        <v>74</v>
      </c>
      <c r="E8445" s="47" t="s">
        <v>63</v>
      </c>
      <c r="F8445" s="47" t="s">
        <v>2252</v>
      </c>
      <c r="G8445" s="47" t="s">
        <v>97</v>
      </c>
      <c r="H8445" s="47" t="s">
        <v>2232</v>
      </c>
      <c r="I8445" s="47" t="n">
        <v>7</v>
      </c>
    </row>
    <row r="8446" customFormat="false" ht="15" hidden="false" customHeight="false" outlineLevel="0" collapsed="false">
      <c r="A8446" s="47" t="s">
        <v>10687</v>
      </c>
      <c r="B8446" s="47" t="s">
        <v>1965</v>
      </c>
      <c r="C8446" s="48" t="n">
        <v>46181</v>
      </c>
      <c r="D8446" s="47" t="s">
        <v>75</v>
      </c>
      <c r="E8446" s="47" t="s">
        <v>63</v>
      </c>
      <c r="F8446" s="47" t="s">
        <v>2255</v>
      </c>
      <c r="G8446" s="47" t="s">
        <v>93</v>
      </c>
      <c r="H8446" s="47" t="s">
        <v>2253</v>
      </c>
      <c r="I8446" s="47" t="n">
        <v>74</v>
      </c>
    </row>
    <row r="8447" customFormat="false" ht="15" hidden="false" customHeight="false" outlineLevel="0" collapsed="false">
      <c r="A8447" s="47" t="s">
        <v>10688</v>
      </c>
      <c r="B8447" s="47" t="s">
        <v>1965</v>
      </c>
      <c r="C8447" s="48" t="n">
        <v>46181</v>
      </c>
      <c r="D8447" s="47" t="s">
        <v>75</v>
      </c>
      <c r="E8447" s="47" t="s">
        <v>63</v>
      </c>
      <c r="F8447" s="47" t="s">
        <v>2252</v>
      </c>
      <c r="G8447" s="47" t="s">
        <v>97</v>
      </c>
      <c r="H8447" s="47" t="s">
        <v>2232</v>
      </c>
      <c r="I8447" s="47" t="n">
        <v>5</v>
      </c>
    </row>
    <row r="8448" customFormat="false" ht="15" hidden="false" customHeight="false" outlineLevel="0" collapsed="false">
      <c r="A8448" s="47" t="s">
        <v>10689</v>
      </c>
      <c r="B8448" s="47" t="s">
        <v>1965</v>
      </c>
      <c r="C8448" s="48" t="n">
        <v>46181</v>
      </c>
      <c r="D8448" s="47" t="s">
        <v>75</v>
      </c>
      <c r="E8448" s="47" t="s">
        <v>63</v>
      </c>
      <c r="F8448" s="47" t="s">
        <v>2252</v>
      </c>
      <c r="G8448" s="47" t="s">
        <v>97</v>
      </c>
      <c r="H8448" s="47" t="s">
        <v>2232</v>
      </c>
      <c r="I8448" s="47" t="n">
        <v>3</v>
      </c>
    </row>
    <row r="8449" customFormat="false" ht="15" hidden="false" customHeight="false" outlineLevel="0" collapsed="false">
      <c r="A8449" s="47" t="s">
        <v>10690</v>
      </c>
      <c r="B8449" s="47" t="s">
        <v>1965</v>
      </c>
      <c r="C8449" s="48" t="n">
        <v>46181</v>
      </c>
      <c r="D8449" s="47" t="s">
        <v>75</v>
      </c>
      <c r="E8449" s="47" t="s">
        <v>63</v>
      </c>
      <c r="F8449" s="47" t="s">
        <v>2255</v>
      </c>
      <c r="G8449" s="47" t="s">
        <v>97</v>
      </c>
      <c r="H8449" s="47" t="s">
        <v>2232</v>
      </c>
      <c r="I8449" s="47" t="n">
        <v>4</v>
      </c>
    </row>
    <row r="8450" customFormat="false" ht="15" hidden="false" customHeight="false" outlineLevel="0" collapsed="false">
      <c r="A8450" s="47" t="s">
        <v>10691</v>
      </c>
      <c r="B8450" s="47" t="s">
        <v>1966</v>
      </c>
      <c r="C8450" s="48" t="n">
        <v>46181</v>
      </c>
      <c r="D8450" s="47" t="s">
        <v>73</v>
      </c>
      <c r="E8450" s="47" t="s">
        <v>64</v>
      </c>
      <c r="F8450" s="47" t="s">
        <v>2278</v>
      </c>
      <c r="G8450" s="47" t="s">
        <v>93</v>
      </c>
      <c r="H8450" s="47" t="s">
        <v>2253</v>
      </c>
      <c r="I8450" s="47" t="n">
        <v>19</v>
      </c>
    </row>
    <row r="8451" customFormat="false" ht="15" hidden="false" customHeight="false" outlineLevel="0" collapsed="false">
      <c r="A8451" s="47" t="s">
        <v>10692</v>
      </c>
      <c r="B8451" s="47" t="s">
        <v>1966</v>
      </c>
      <c r="C8451" s="48" t="n">
        <v>46181</v>
      </c>
      <c r="D8451" s="47" t="s">
        <v>73</v>
      </c>
      <c r="E8451" s="47" t="s">
        <v>64</v>
      </c>
      <c r="F8451" s="47" t="s">
        <v>2278</v>
      </c>
      <c r="G8451" s="47" t="s">
        <v>97</v>
      </c>
      <c r="H8451" s="47" t="s">
        <v>2232</v>
      </c>
      <c r="I8451" s="47" t="n">
        <v>2</v>
      </c>
    </row>
    <row r="8452" customFormat="false" ht="15" hidden="false" customHeight="false" outlineLevel="0" collapsed="false">
      <c r="A8452" s="47" t="s">
        <v>10693</v>
      </c>
      <c r="B8452" s="47" t="s">
        <v>1966</v>
      </c>
      <c r="C8452" s="48" t="n">
        <v>46181</v>
      </c>
      <c r="D8452" s="47" t="s">
        <v>73</v>
      </c>
      <c r="E8452" s="47" t="s">
        <v>64</v>
      </c>
      <c r="F8452" s="47" t="s">
        <v>2278</v>
      </c>
      <c r="G8452" s="47" t="s">
        <v>97</v>
      </c>
      <c r="H8452" s="47" t="s">
        <v>2232</v>
      </c>
      <c r="I8452" s="47" t="n">
        <v>2</v>
      </c>
    </row>
    <row r="8453" customFormat="false" ht="15" hidden="false" customHeight="false" outlineLevel="0" collapsed="false">
      <c r="A8453" s="47" t="s">
        <v>10694</v>
      </c>
      <c r="B8453" s="47" t="s">
        <v>1967</v>
      </c>
      <c r="C8453" s="48" t="n">
        <v>46181</v>
      </c>
      <c r="D8453" s="47" t="s">
        <v>74</v>
      </c>
      <c r="E8453" s="47" t="s">
        <v>64</v>
      </c>
      <c r="F8453" s="47" t="s">
        <v>2278</v>
      </c>
      <c r="G8453" s="47" t="s">
        <v>93</v>
      </c>
      <c r="H8453" s="47" t="s">
        <v>2253</v>
      </c>
      <c r="I8453" s="47" t="n">
        <v>106</v>
      </c>
    </row>
    <row r="8454" customFormat="false" ht="15" hidden="false" customHeight="false" outlineLevel="0" collapsed="false">
      <c r="A8454" s="47" t="s">
        <v>10695</v>
      </c>
      <c r="B8454" s="47" t="s">
        <v>1967</v>
      </c>
      <c r="C8454" s="48" t="n">
        <v>46181</v>
      </c>
      <c r="D8454" s="47" t="s">
        <v>74</v>
      </c>
      <c r="E8454" s="47" t="s">
        <v>64</v>
      </c>
      <c r="F8454" s="47" t="s">
        <v>2278</v>
      </c>
      <c r="G8454" s="47" t="s">
        <v>93</v>
      </c>
      <c r="H8454" s="47" t="s">
        <v>2253</v>
      </c>
      <c r="I8454" s="47" t="n">
        <v>17</v>
      </c>
    </row>
    <row r="8455" customFormat="false" ht="15" hidden="false" customHeight="false" outlineLevel="0" collapsed="false">
      <c r="A8455" s="47" t="s">
        <v>10696</v>
      </c>
      <c r="B8455" s="47" t="s">
        <v>1967</v>
      </c>
      <c r="C8455" s="48" t="n">
        <v>46181</v>
      </c>
      <c r="D8455" s="47" t="s">
        <v>74</v>
      </c>
      <c r="E8455" s="47" t="s">
        <v>64</v>
      </c>
      <c r="F8455" s="47" t="s">
        <v>2278</v>
      </c>
      <c r="G8455" s="47" t="s">
        <v>97</v>
      </c>
      <c r="H8455" s="47" t="s">
        <v>2232</v>
      </c>
      <c r="I8455" s="47" t="n">
        <v>6</v>
      </c>
    </row>
    <row r="8456" customFormat="false" ht="15" hidden="false" customHeight="false" outlineLevel="0" collapsed="false">
      <c r="A8456" s="47" t="s">
        <v>10697</v>
      </c>
      <c r="B8456" s="47" t="s">
        <v>1967</v>
      </c>
      <c r="C8456" s="48" t="n">
        <v>46181</v>
      </c>
      <c r="D8456" s="47" t="s">
        <v>74</v>
      </c>
      <c r="E8456" s="47" t="s">
        <v>64</v>
      </c>
      <c r="F8456" s="47" t="s">
        <v>2280</v>
      </c>
      <c r="G8456" s="47" t="s">
        <v>97</v>
      </c>
      <c r="H8456" s="47" t="s">
        <v>2232</v>
      </c>
      <c r="I8456" s="47" t="n">
        <v>6</v>
      </c>
    </row>
    <row r="8457" customFormat="false" ht="15" hidden="false" customHeight="false" outlineLevel="0" collapsed="false">
      <c r="A8457" s="47" t="s">
        <v>10698</v>
      </c>
      <c r="B8457" s="47" t="s">
        <v>1967</v>
      </c>
      <c r="C8457" s="48" t="n">
        <v>46181</v>
      </c>
      <c r="D8457" s="47" t="s">
        <v>74</v>
      </c>
      <c r="E8457" s="47" t="s">
        <v>64</v>
      </c>
      <c r="F8457" s="47" t="s">
        <v>2278</v>
      </c>
      <c r="G8457" s="47" t="s">
        <v>97</v>
      </c>
      <c r="H8457" s="47" t="s">
        <v>2232</v>
      </c>
      <c r="I8457" s="47" t="n">
        <v>7</v>
      </c>
    </row>
    <row r="8458" customFormat="false" ht="15" hidden="false" customHeight="false" outlineLevel="0" collapsed="false">
      <c r="A8458" s="47" t="s">
        <v>10699</v>
      </c>
      <c r="B8458" s="47" t="s">
        <v>1968</v>
      </c>
      <c r="C8458" s="48" t="n">
        <v>46181</v>
      </c>
      <c r="D8458" s="47" t="s">
        <v>73</v>
      </c>
      <c r="E8458" s="47" t="s">
        <v>65</v>
      </c>
      <c r="F8458" s="47" t="s">
        <v>2289</v>
      </c>
      <c r="G8458" s="47" t="s">
        <v>96</v>
      </c>
      <c r="H8458" s="47" t="s">
        <v>2270</v>
      </c>
      <c r="I8458" s="47" t="n">
        <v>32</v>
      </c>
    </row>
    <row r="8459" customFormat="false" ht="15" hidden="false" customHeight="false" outlineLevel="0" collapsed="false">
      <c r="A8459" s="47" t="s">
        <v>10700</v>
      </c>
      <c r="B8459" s="47" t="s">
        <v>1968</v>
      </c>
      <c r="C8459" s="48" t="n">
        <v>46181</v>
      </c>
      <c r="D8459" s="47" t="s">
        <v>73</v>
      </c>
      <c r="E8459" s="47" t="s">
        <v>65</v>
      </c>
      <c r="F8459" s="47" t="s">
        <v>2284</v>
      </c>
      <c r="G8459" s="47" t="s">
        <v>97</v>
      </c>
      <c r="H8459" s="47" t="s">
        <v>2232</v>
      </c>
      <c r="I8459" s="47" t="n">
        <v>5</v>
      </c>
    </row>
    <row r="8460" customFormat="false" ht="15" hidden="false" customHeight="false" outlineLevel="0" collapsed="false">
      <c r="A8460" s="47" t="s">
        <v>10701</v>
      </c>
      <c r="B8460" s="47" t="s">
        <v>1968</v>
      </c>
      <c r="C8460" s="48" t="n">
        <v>46181</v>
      </c>
      <c r="D8460" s="47" t="s">
        <v>73</v>
      </c>
      <c r="E8460" s="47" t="s">
        <v>65</v>
      </c>
      <c r="F8460" s="47" t="s">
        <v>2284</v>
      </c>
      <c r="G8460" s="47" t="s">
        <v>97</v>
      </c>
      <c r="H8460" s="47" t="s">
        <v>2232</v>
      </c>
      <c r="I8460" s="47" t="n">
        <v>3</v>
      </c>
    </row>
    <row r="8461" customFormat="false" ht="15" hidden="false" customHeight="false" outlineLevel="0" collapsed="false">
      <c r="A8461" s="47" t="s">
        <v>10702</v>
      </c>
      <c r="B8461" s="47" t="s">
        <v>1968</v>
      </c>
      <c r="C8461" s="48" t="n">
        <v>46181</v>
      </c>
      <c r="D8461" s="47" t="s">
        <v>73</v>
      </c>
      <c r="E8461" s="47" t="s">
        <v>65</v>
      </c>
      <c r="F8461" s="47" t="s">
        <v>2289</v>
      </c>
      <c r="G8461" s="47" t="s">
        <v>97</v>
      </c>
      <c r="H8461" s="47" t="s">
        <v>2232</v>
      </c>
      <c r="I8461" s="47" t="n">
        <v>3</v>
      </c>
    </row>
    <row r="8462" customFormat="false" ht="15" hidden="false" customHeight="false" outlineLevel="0" collapsed="false">
      <c r="A8462" s="47" t="s">
        <v>10703</v>
      </c>
      <c r="B8462" s="47" t="s">
        <v>1968</v>
      </c>
      <c r="C8462" s="48" t="n">
        <v>46181</v>
      </c>
      <c r="D8462" s="47" t="s">
        <v>73</v>
      </c>
      <c r="E8462" s="47" t="s">
        <v>65</v>
      </c>
      <c r="F8462" s="47" t="s">
        <v>2289</v>
      </c>
      <c r="G8462" s="47" t="s">
        <v>97</v>
      </c>
      <c r="H8462" s="47" t="s">
        <v>2232</v>
      </c>
      <c r="I8462" s="47" t="n">
        <v>5</v>
      </c>
    </row>
    <row r="8463" customFormat="false" ht="15" hidden="false" customHeight="false" outlineLevel="0" collapsed="false">
      <c r="A8463" s="47" t="s">
        <v>10704</v>
      </c>
      <c r="B8463" s="47" t="s">
        <v>1968</v>
      </c>
      <c r="C8463" s="48" t="n">
        <v>46181</v>
      </c>
      <c r="D8463" s="47" t="s">
        <v>73</v>
      </c>
      <c r="E8463" s="47" t="s">
        <v>65</v>
      </c>
      <c r="F8463" s="47" t="s">
        <v>2289</v>
      </c>
      <c r="G8463" s="47" t="s">
        <v>97</v>
      </c>
      <c r="H8463" s="47" t="s">
        <v>2232</v>
      </c>
      <c r="I8463" s="47" t="n">
        <v>4</v>
      </c>
    </row>
    <row r="8464" customFormat="false" ht="15" hidden="false" customHeight="false" outlineLevel="0" collapsed="false">
      <c r="A8464" s="47" t="s">
        <v>10705</v>
      </c>
      <c r="B8464" s="47" t="s">
        <v>1968</v>
      </c>
      <c r="C8464" s="48" t="n">
        <v>46181</v>
      </c>
      <c r="D8464" s="47" t="s">
        <v>73</v>
      </c>
      <c r="E8464" s="47" t="s">
        <v>65</v>
      </c>
      <c r="F8464" s="47" t="s">
        <v>2289</v>
      </c>
      <c r="G8464" s="47" t="s">
        <v>97</v>
      </c>
      <c r="H8464" s="47" t="s">
        <v>2232</v>
      </c>
      <c r="I8464" s="47" t="n">
        <v>5</v>
      </c>
    </row>
    <row r="8465" customFormat="false" ht="15" hidden="false" customHeight="false" outlineLevel="0" collapsed="false">
      <c r="A8465" s="47" t="s">
        <v>10706</v>
      </c>
      <c r="B8465" s="47" t="s">
        <v>1968</v>
      </c>
      <c r="C8465" s="48" t="n">
        <v>46181</v>
      </c>
      <c r="D8465" s="47" t="s">
        <v>73</v>
      </c>
      <c r="E8465" s="47" t="s">
        <v>65</v>
      </c>
      <c r="F8465" s="47" t="s">
        <v>2284</v>
      </c>
      <c r="G8465" s="47" t="s">
        <v>97</v>
      </c>
      <c r="H8465" s="47" t="s">
        <v>2232</v>
      </c>
      <c r="I8465" s="47" t="n">
        <v>6</v>
      </c>
    </row>
    <row r="8466" customFormat="false" ht="15" hidden="false" customHeight="false" outlineLevel="0" collapsed="false">
      <c r="A8466" s="47" t="s">
        <v>10707</v>
      </c>
      <c r="B8466" s="47" t="s">
        <v>1968</v>
      </c>
      <c r="C8466" s="48" t="n">
        <v>46181</v>
      </c>
      <c r="D8466" s="47" t="s">
        <v>73</v>
      </c>
      <c r="E8466" s="47" t="s">
        <v>65</v>
      </c>
      <c r="F8466" s="47" t="s">
        <v>2284</v>
      </c>
      <c r="G8466" s="47" t="s">
        <v>97</v>
      </c>
      <c r="H8466" s="47" t="s">
        <v>2232</v>
      </c>
      <c r="I8466" s="47" t="n">
        <v>5</v>
      </c>
    </row>
    <row r="8467" customFormat="false" ht="15" hidden="false" customHeight="false" outlineLevel="0" collapsed="false">
      <c r="A8467" s="47" t="s">
        <v>10708</v>
      </c>
      <c r="B8467" s="47" t="s">
        <v>1968</v>
      </c>
      <c r="C8467" s="48" t="n">
        <v>46181</v>
      </c>
      <c r="D8467" s="47" t="s">
        <v>73</v>
      </c>
      <c r="E8467" s="47" t="s">
        <v>65</v>
      </c>
      <c r="F8467" s="47" t="s">
        <v>2284</v>
      </c>
      <c r="G8467" s="47" t="s">
        <v>97</v>
      </c>
      <c r="H8467" s="47" t="s">
        <v>2232</v>
      </c>
      <c r="I8467" s="47" t="n">
        <v>3</v>
      </c>
    </row>
    <row r="8468" customFormat="false" ht="15" hidden="false" customHeight="false" outlineLevel="0" collapsed="false">
      <c r="A8468" s="47" t="s">
        <v>10709</v>
      </c>
      <c r="B8468" s="47" t="s">
        <v>1970</v>
      </c>
      <c r="C8468" s="48" t="n">
        <v>46181</v>
      </c>
      <c r="D8468" s="47" t="s">
        <v>74</v>
      </c>
      <c r="E8468" s="47" t="s">
        <v>65</v>
      </c>
      <c r="F8468" s="47" t="s">
        <v>2284</v>
      </c>
      <c r="G8468" s="47" t="s">
        <v>93</v>
      </c>
      <c r="H8468" s="47" t="s">
        <v>2253</v>
      </c>
      <c r="I8468" s="47" t="n">
        <v>16</v>
      </c>
    </row>
    <row r="8469" customFormat="false" ht="15" hidden="false" customHeight="false" outlineLevel="0" collapsed="false">
      <c r="A8469" s="47" t="s">
        <v>10710</v>
      </c>
      <c r="B8469" s="47" t="s">
        <v>1970</v>
      </c>
      <c r="C8469" s="48" t="n">
        <v>46181</v>
      </c>
      <c r="D8469" s="47" t="s">
        <v>74</v>
      </c>
      <c r="E8469" s="47" t="s">
        <v>65</v>
      </c>
      <c r="F8469" s="47" t="s">
        <v>2289</v>
      </c>
      <c r="G8469" s="47" t="s">
        <v>97</v>
      </c>
      <c r="H8469" s="47" t="s">
        <v>2232</v>
      </c>
      <c r="I8469" s="47" t="n">
        <v>2</v>
      </c>
    </row>
    <row r="8470" customFormat="false" ht="15" hidden="false" customHeight="false" outlineLevel="0" collapsed="false">
      <c r="A8470" s="47" t="s">
        <v>10711</v>
      </c>
      <c r="B8470" s="47" t="s">
        <v>1970</v>
      </c>
      <c r="C8470" s="48" t="n">
        <v>46181</v>
      </c>
      <c r="D8470" s="47" t="s">
        <v>74</v>
      </c>
      <c r="E8470" s="47" t="s">
        <v>65</v>
      </c>
      <c r="F8470" s="47" t="s">
        <v>2284</v>
      </c>
      <c r="G8470" s="47" t="s">
        <v>97</v>
      </c>
      <c r="H8470" s="47" t="s">
        <v>2232</v>
      </c>
      <c r="I8470" s="47" t="n">
        <v>4</v>
      </c>
    </row>
    <row r="8471" customFormat="false" ht="15" hidden="false" customHeight="false" outlineLevel="0" collapsed="false">
      <c r="A8471" s="47" t="s">
        <v>10712</v>
      </c>
      <c r="B8471" s="47" t="s">
        <v>1970</v>
      </c>
      <c r="C8471" s="48" t="n">
        <v>46181</v>
      </c>
      <c r="D8471" s="47" t="s">
        <v>74</v>
      </c>
      <c r="E8471" s="47" t="s">
        <v>65</v>
      </c>
      <c r="F8471" s="47" t="s">
        <v>2284</v>
      </c>
      <c r="G8471" s="47" t="s">
        <v>97</v>
      </c>
      <c r="H8471" s="47" t="s">
        <v>2232</v>
      </c>
      <c r="I8471" s="47" t="n">
        <v>2</v>
      </c>
    </row>
    <row r="8472" customFormat="false" ht="15" hidden="false" customHeight="false" outlineLevel="0" collapsed="false">
      <c r="A8472" s="47" t="s">
        <v>10713</v>
      </c>
      <c r="B8472" s="47" t="s">
        <v>1970</v>
      </c>
      <c r="C8472" s="48" t="n">
        <v>46181</v>
      </c>
      <c r="D8472" s="47" t="s">
        <v>74</v>
      </c>
      <c r="E8472" s="47" t="s">
        <v>65</v>
      </c>
      <c r="F8472" s="47" t="s">
        <v>2284</v>
      </c>
      <c r="G8472" s="47" t="s">
        <v>97</v>
      </c>
      <c r="H8472" s="47" t="s">
        <v>2232</v>
      </c>
      <c r="I8472" s="47" t="n">
        <v>6</v>
      </c>
    </row>
    <row r="8473" customFormat="false" ht="15" hidden="false" customHeight="false" outlineLevel="0" collapsed="false">
      <c r="A8473" s="47" t="s">
        <v>10714</v>
      </c>
      <c r="B8473" s="47" t="s">
        <v>1970</v>
      </c>
      <c r="C8473" s="48" t="n">
        <v>46181</v>
      </c>
      <c r="D8473" s="47" t="s">
        <v>74</v>
      </c>
      <c r="E8473" s="47" t="s">
        <v>65</v>
      </c>
      <c r="F8473" s="47" t="s">
        <v>2284</v>
      </c>
      <c r="G8473" s="47" t="s">
        <v>97</v>
      </c>
      <c r="H8473" s="47" t="s">
        <v>2232</v>
      </c>
      <c r="I8473" s="47" t="n">
        <v>3</v>
      </c>
    </row>
    <row r="8474" customFormat="false" ht="15" hidden="false" customHeight="false" outlineLevel="0" collapsed="false">
      <c r="A8474" s="47" t="s">
        <v>10715</v>
      </c>
      <c r="B8474" s="47" t="s">
        <v>1970</v>
      </c>
      <c r="C8474" s="48" t="n">
        <v>46181</v>
      </c>
      <c r="D8474" s="47" t="s">
        <v>74</v>
      </c>
      <c r="E8474" s="47" t="s">
        <v>65</v>
      </c>
      <c r="F8474" s="47" t="s">
        <v>2284</v>
      </c>
      <c r="G8474" s="47" t="s">
        <v>97</v>
      </c>
      <c r="H8474" s="47" t="s">
        <v>2232</v>
      </c>
      <c r="I8474" s="47" t="n">
        <v>3</v>
      </c>
    </row>
    <row r="8475" customFormat="false" ht="15" hidden="false" customHeight="false" outlineLevel="0" collapsed="false">
      <c r="A8475" s="47" t="s">
        <v>10716</v>
      </c>
      <c r="B8475" s="47" t="s">
        <v>1971</v>
      </c>
      <c r="C8475" s="48" t="n">
        <v>46181</v>
      </c>
      <c r="D8475" s="47" t="s">
        <v>75</v>
      </c>
      <c r="E8475" s="47" t="s">
        <v>65</v>
      </c>
      <c r="F8475" s="47" t="s">
        <v>2284</v>
      </c>
      <c r="G8475" s="47" t="s">
        <v>95</v>
      </c>
      <c r="H8475" s="47" t="s">
        <v>2245</v>
      </c>
      <c r="I8475" s="47" t="n">
        <v>43</v>
      </c>
    </row>
    <row r="8476" customFormat="false" ht="15" hidden="false" customHeight="false" outlineLevel="0" collapsed="false">
      <c r="A8476" s="47" t="s">
        <v>10717</v>
      </c>
      <c r="B8476" s="47" t="s">
        <v>1971</v>
      </c>
      <c r="C8476" s="48" t="n">
        <v>46181</v>
      </c>
      <c r="D8476" s="47" t="s">
        <v>75</v>
      </c>
      <c r="E8476" s="47" t="s">
        <v>65</v>
      </c>
      <c r="F8476" s="47" t="s">
        <v>2289</v>
      </c>
      <c r="G8476" s="47" t="s">
        <v>97</v>
      </c>
      <c r="H8476" s="47" t="s">
        <v>2232</v>
      </c>
      <c r="I8476" s="47" t="n">
        <v>2</v>
      </c>
    </row>
    <row r="8477" customFormat="false" ht="15" hidden="false" customHeight="false" outlineLevel="0" collapsed="false">
      <c r="A8477" s="47" t="s">
        <v>10718</v>
      </c>
      <c r="B8477" s="47" t="s">
        <v>1971</v>
      </c>
      <c r="C8477" s="48" t="n">
        <v>46181</v>
      </c>
      <c r="D8477" s="47" t="s">
        <v>75</v>
      </c>
      <c r="E8477" s="47" t="s">
        <v>65</v>
      </c>
      <c r="F8477" s="47" t="s">
        <v>2289</v>
      </c>
      <c r="G8477" s="47" t="s">
        <v>97</v>
      </c>
      <c r="H8477" s="47" t="s">
        <v>2232</v>
      </c>
      <c r="I8477" s="47" t="n">
        <v>2</v>
      </c>
    </row>
    <row r="8478" customFormat="false" ht="15" hidden="false" customHeight="false" outlineLevel="0" collapsed="false">
      <c r="A8478" s="47" t="s">
        <v>10719</v>
      </c>
      <c r="B8478" s="47" t="s">
        <v>1972</v>
      </c>
      <c r="C8478" s="48" t="n">
        <v>46182</v>
      </c>
      <c r="D8478" s="47" t="s">
        <v>73</v>
      </c>
      <c r="E8478" s="47" t="s">
        <v>62</v>
      </c>
      <c r="F8478" s="47" t="s">
        <v>2228</v>
      </c>
      <c r="G8478" s="47" t="s">
        <v>95</v>
      </c>
      <c r="H8478" s="47" t="s">
        <v>2245</v>
      </c>
      <c r="I8478" s="47" t="n">
        <v>56</v>
      </c>
    </row>
    <row r="8479" customFormat="false" ht="15" hidden="false" customHeight="false" outlineLevel="0" collapsed="false">
      <c r="A8479" s="47" t="s">
        <v>10720</v>
      </c>
      <c r="B8479" s="47" t="s">
        <v>1972</v>
      </c>
      <c r="C8479" s="48" t="n">
        <v>46182</v>
      </c>
      <c r="D8479" s="47" t="s">
        <v>73</v>
      </c>
      <c r="E8479" s="47" t="s">
        <v>62</v>
      </c>
      <c r="F8479" s="47" t="s">
        <v>2231</v>
      </c>
      <c r="G8479" s="47" t="s">
        <v>97</v>
      </c>
      <c r="H8479" s="47" t="s">
        <v>2232</v>
      </c>
      <c r="I8479" s="47" t="n">
        <v>5</v>
      </c>
    </row>
    <row r="8480" customFormat="false" ht="15" hidden="false" customHeight="false" outlineLevel="0" collapsed="false">
      <c r="A8480" s="47" t="s">
        <v>10721</v>
      </c>
      <c r="B8480" s="47" t="s">
        <v>1972</v>
      </c>
      <c r="C8480" s="48" t="n">
        <v>46182</v>
      </c>
      <c r="D8480" s="47" t="s">
        <v>73</v>
      </c>
      <c r="E8480" s="47" t="s">
        <v>62</v>
      </c>
      <c r="F8480" s="47" t="s">
        <v>2228</v>
      </c>
      <c r="G8480" s="47" t="s">
        <v>97</v>
      </c>
      <c r="H8480" s="47" t="s">
        <v>2232</v>
      </c>
      <c r="I8480" s="47" t="n">
        <v>6</v>
      </c>
    </row>
    <row r="8481" customFormat="false" ht="15" hidden="false" customHeight="false" outlineLevel="0" collapsed="false">
      <c r="A8481" s="47" t="s">
        <v>10722</v>
      </c>
      <c r="B8481" s="47" t="s">
        <v>1972</v>
      </c>
      <c r="C8481" s="48" t="n">
        <v>46182</v>
      </c>
      <c r="D8481" s="47" t="s">
        <v>73</v>
      </c>
      <c r="E8481" s="47" t="s">
        <v>62</v>
      </c>
      <c r="F8481" s="47" t="s">
        <v>2231</v>
      </c>
      <c r="G8481" s="47" t="s">
        <v>97</v>
      </c>
      <c r="H8481" s="47" t="s">
        <v>2232</v>
      </c>
      <c r="I8481" s="47" t="n">
        <v>3</v>
      </c>
    </row>
    <row r="8482" customFormat="false" ht="15" hidden="false" customHeight="false" outlineLevel="0" collapsed="false">
      <c r="A8482" s="47" t="s">
        <v>10723</v>
      </c>
      <c r="B8482" s="47" t="s">
        <v>1973</v>
      </c>
      <c r="C8482" s="48" t="n">
        <v>46182</v>
      </c>
      <c r="D8482" s="47" t="s">
        <v>74</v>
      </c>
      <c r="E8482" s="47" t="s">
        <v>62</v>
      </c>
      <c r="F8482" s="47" t="s">
        <v>2231</v>
      </c>
      <c r="G8482" s="47" t="s">
        <v>93</v>
      </c>
      <c r="H8482" s="47" t="s">
        <v>2253</v>
      </c>
      <c r="I8482" s="47" t="n">
        <v>8</v>
      </c>
    </row>
    <row r="8483" customFormat="false" ht="15" hidden="false" customHeight="false" outlineLevel="0" collapsed="false">
      <c r="A8483" s="47" t="s">
        <v>10724</v>
      </c>
      <c r="B8483" s="47" t="s">
        <v>1973</v>
      </c>
      <c r="C8483" s="48" t="n">
        <v>46182</v>
      </c>
      <c r="D8483" s="47" t="s">
        <v>74</v>
      </c>
      <c r="E8483" s="47" t="s">
        <v>62</v>
      </c>
      <c r="F8483" s="47" t="s">
        <v>2228</v>
      </c>
      <c r="G8483" s="47" t="s">
        <v>97</v>
      </c>
      <c r="H8483" s="47" t="s">
        <v>2232</v>
      </c>
      <c r="I8483" s="47" t="n">
        <v>4</v>
      </c>
    </row>
    <row r="8484" customFormat="false" ht="15" hidden="false" customHeight="false" outlineLevel="0" collapsed="false">
      <c r="A8484" s="47" t="s">
        <v>10725</v>
      </c>
      <c r="B8484" s="47" t="s">
        <v>1974</v>
      </c>
      <c r="C8484" s="48" t="n">
        <v>46182</v>
      </c>
      <c r="D8484" s="47" t="s">
        <v>75</v>
      </c>
      <c r="E8484" s="47" t="s">
        <v>62</v>
      </c>
      <c r="F8484" s="47" t="s">
        <v>2231</v>
      </c>
      <c r="G8484" s="47" t="s">
        <v>93</v>
      </c>
      <c r="H8484" s="47" t="s">
        <v>2253</v>
      </c>
      <c r="I8484" s="47" t="n">
        <v>27</v>
      </c>
    </row>
    <row r="8485" customFormat="false" ht="15" hidden="false" customHeight="false" outlineLevel="0" collapsed="false">
      <c r="A8485" s="47" t="s">
        <v>10726</v>
      </c>
      <c r="B8485" s="47" t="s">
        <v>1974</v>
      </c>
      <c r="C8485" s="48" t="n">
        <v>46182</v>
      </c>
      <c r="D8485" s="47" t="s">
        <v>75</v>
      </c>
      <c r="E8485" s="47" t="s">
        <v>62</v>
      </c>
      <c r="F8485" s="47" t="s">
        <v>2228</v>
      </c>
      <c r="G8485" s="47" t="s">
        <v>95</v>
      </c>
      <c r="H8485" s="47" t="s">
        <v>2245</v>
      </c>
      <c r="I8485" s="47" t="n">
        <v>5</v>
      </c>
    </row>
    <row r="8486" customFormat="false" ht="15" hidden="false" customHeight="false" outlineLevel="0" collapsed="false">
      <c r="A8486" s="47" t="s">
        <v>10727</v>
      </c>
      <c r="B8486" s="47" t="s">
        <v>1974</v>
      </c>
      <c r="C8486" s="48" t="n">
        <v>46182</v>
      </c>
      <c r="D8486" s="47" t="s">
        <v>75</v>
      </c>
      <c r="E8486" s="47" t="s">
        <v>62</v>
      </c>
      <c r="F8486" s="47" t="s">
        <v>2228</v>
      </c>
      <c r="G8486" s="47" t="s">
        <v>97</v>
      </c>
      <c r="H8486" s="47" t="s">
        <v>2232</v>
      </c>
      <c r="I8486" s="47" t="n">
        <v>5</v>
      </c>
    </row>
    <row r="8487" customFormat="false" ht="15" hidden="false" customHeight="false" outlineLevel="0" collapsed="false">
      <c r="A8487" s="47" t="s">
        <v>10728</v>
      </c>
      <c r="B8487" s="47" t="s">
        <v>1974</v>
      </c>
      <c r="C8487" s="48" t="n">
        <v>46182</v>
      </c>
      <c r="D8487" s="47" t="s">
        <v>75</v>
      </c>
      <c r="E8487" s="47" t="s">
        <v>62</v>
      </c>
      <c r="F8487" s="47" t="s">
        <v>2228</v>
      </c>
      <c r="G8487" s="47" t="s">
        <v>97</v>
      </c>
      <c r="H8487" s="47" t="s">
        <v>2232</v>
      </c>
      <c r="I8487" s="47" t="n">
        <v>7</v>
      </c>
    </row>
    <row r="8488" customFormat="false" ht="15" hidden="false" customHeight="false" outlineLevel="0" collapsed="false">
      <c r="A8488" s="47" t="s">
        <v>10729</v>
      </c>
      <c r="B8488" s="47" t="s">
        <v>1974</v>
      </c>
      <c r="C8488" s="48" t="n">
        <v>46182</v>
      </c>
      <c r="D8488" s="47" t="s">
        <v>75</v>
      </c>
      <c r="E8488" s="47" t="s">
        <v>62</v>
      </c>
      <c r="F8488" s="47" t="s">
        <v>2228</v>
      </c>
      <c r="G8488" s="47" t="s">
        <v>97</v>
      </c>
      <c r="H8488" s="47" t="s">
        <v>2232</v>
      </c>
      <c r="I8488" s="47" t="n">
        <v>3</v>
      </c>
    </row>
    <row r="8489" customFormat="false" ht="15" hidden="false" customHeight="false" outlineLevel="0" collapsed="false">
      <c r="A8489" s="47" t="s">
        <v>10730</v>
      </c>
      <c r="B8489" s="47" t="s">
        <v>1975</v>
      </c>
      <c r="C8489" s="48" t="n">
        <v>46182</v>
      </c>
      <c r="D8489" s="47" t="s">
        <v>73</v>
      </c>
      <c r="E8489" s="47" t="s">
        <v>63</v>
      </c>
      <c r="F8489" s="47" t="s">
        <v>2260</v>
      </c>
      <c r="G8489" s="47" t="s">
        <v>93</v>
      </c>
      <c r="H8489" s="47" t="s">
        <v>2253</v>
      </c>
      <c r="I8489" s="47" t="n">
        <v>34</v>
      </c>
    </row>
    <row r="8490" customFormat="false" ht="15" hidden="false" customHeight="false" outlineLevel="0" collapsed="false">
      <c r="A8490" s="47" t="s">
        <v>10731</v>
      </c>
      <c r="B8490" s="47" t="s">
        <v>1975</v>
      </c>
      <c r="C8490" s="48" t="n">
        <v>46182</v>
      </c>
      <c r="D8490" s="47" t="s">
        <v>73</v>
      </c>
      <c r="E8490" s="47" t="s">
        <v>63</v>
      </c>
      <c r="F8490" s="47" t="s">
        <v>2252</v>
      </c>
      <c r="G8490" s="47" t="s">
        <v>93</v>
      </c>
      <c r="H8490" s="47" t="s">
        <v>2253</v>
      </c>
      <c r="I8490" s="47" t="n">
        <v>56</v>
      </c>
    </row>
    <row r="8491" customFormat="false" ht="15" hidden="false" customHeight="false" outlineLevel="0" collapsed="false">
      <c r="A8491" s="47" t="s">
        <v>10732</v>
      </c>
      <c r="B8491" s="47" t="s">
        <v>1975</v>
      </c>
      <c r="C8491" s="48" t="n">
        <v>46182</v>
      </c>
      <c r="D8491" s="47" t="s">
        <v>73</v>
      </c>
      <c r="E8491" s="47" t="s">
        <v>63</v>
      </c>
      <c r="F8491" s="47" t="s">
        <v>2255</v>
      </c>
      <c r="G8491" s="47" t="s">
        <v>95</v>
      </c>
      <c r="H8491" s="47" t="s">
        <v>2245</v>
      </c>
      <c r="I8491" s="47" t="n">
        <v>105</v>
      </c>
    </row>
    <row r="8492" customFormat="false" ht="15" hidden="false" customHeight="false" outlineLevel="0" collapsed="false">
      <c r="A8492" s="47" t="s">
        <v>10733</v>
      </c>
      <c r="B8492" s="47" t="s">
        <v>1975</v>
      </c>
      <c r="C8492" s="48" t="n">
        <v>46182</v>
      </c>
      <c r="D8492" s="47" t="s">
        <v>73</v>
      </c>
      <c r="E8492" s="47" t="s">
        <v>63</v>
      </c>
      <c r="F8492" s="47" t="s">
        <v>2255</v>
      </c>
      <c r="G8492" s="47" t="s">
        <v>97</v>
      </c>
      <c r="H8492" s="47" t="s">
        <v>2232</v>
      </c>
      <c r="I8492" s="47" t="n">
        <v>5</v>
      </c>
    </row>
    <row r="8493" customFormat="false" ht="15" hidden="false" customHeight="false" outlineLevel="0" collapsed="false">
      <c r="A8493" s="47" t="s">
        <v>10734</v>
      </c>
      <c r="B8493" s="47" t="s">
        <v>1975</v>
      </c>
      <c r="C8493" s="48" t="n">
        <v>46182</v>
      </c>
      <c r="D8493" s="47" t="s">
        <v>73</v>
      </c>
      <c r="E8493" s="47" t="s">
        <v>63</v>
      </c>
      <c r="F8493" s="47" t="s">
        <v>2255</v>
      </c>
      <c r="G8493" s="47" t="s">
        <v>97</v>
      </c>
      <c r="H8493" s="47" t="s">
        <v>2232</v>
      </c>
      <c r="I8493" s="47" t="n">
        <v>7</v>
      </c>
    </row>
    <row r="8494" customFormat="false" ht="15" hidden="false" customHeight="false" outlineLevel="0" collapsed="false">
      <c r="A8494" s="47" t="s">
        <v>10735</v>
      </c>
      <c r="B8494" s="47" t="s">
        <v>1975</v>
      </c>
      <c r="C8494" s="48" t="n">
        <v>46182</v>
      </c>
      <c r="D8494" s="47" t="s">
        <v>73</v>
      </c>
      <c r="E8494" s="47" t="s">
        <v>63</v>
      </c>
      <c r="F8494" s="47" t="s">
        <v>2255</v>
      </c>
      <c r="G8494" s="47" t="s">
        <v>97</v>
      </c>
      <c r="H8494" s="47" t="s">
        <v>2232</v>
      </c>
      <c r="I8494" s="47" t="n">
        <v>6</v>
      </c>
    </row>
    <row r="8495" customFormat="false" ht="15" hidden="false" customHeight="false" outlineLevel="0" collapsed="false">
      <c r="A8495" s="47" t="s">
        <v>10736</v>
      </c>
      <c r="B8495" s="47" t="s">
        <v>1975</v>
      </c>
      <c r="C8495" s="48" t="n">
        <v>46182</v>
      </c>
      <c r="D8495" s="47" t="s">
        <v>73</v>
      </c>
      <c r="E8495" s="47" t="s">
        <v>63</v>
      </c>
      <c r="F8495" s="47" t="s">
        <v>2255</v>
      </c>
      <c r="G8495" s="47" t="s">
        <v>97</v>
      </c>
      <c r="H8495" s="47" t="s">
        <v>2232</v>
      </c>
      <c r="I8495" s="47" t="n">
        <v>4</v>
      </c>
    </row>
    <row r="8496" customFormat="false" ht="15" hidden="false" customHeight="false" outlineLevel="0" collapsed="false">
      <c r="A8496" s="47" t="s">
        <v>10737</v>
      </c>
      <c r="B8496" s="47" t="s">
        <v>1975</v>
      </c>
      <c r="C8496" s="48" t="n">
        <v>46182</v>
      </c>
      <c r="D8496" s="47" t="s">
        <v>73</v>
      </c>
      <c r="E8496" s="47" t="s">
        <v>63</v>
      </c>
      <c r="F8496" s="47" t="s">
        <v>2252</v>
      </c>
      <c r="G8496" s="47" t="s">
        <v>97</v>
      </c>
      <c r="H8496" s="47" t="s">
        <v>2232</v>
      </c>
      <c r="I8496" s="47" t="n">
        <v>6</v>
      </c>
    </row>
    <row r="8497" customFormat="false" ht="15" hidden="false" customHeight="false" outlineLevel="0" collapsed="false">
      <c r="A8497" s="47" t="s">
        <v>10738</v>
      </c>
      <c r="B8497" s="47" t="s">
        <v>1976</v>
      </c>
      <c r="C8497" s="48" t="n">
        <v>46182</v>
      </c>
      <c r="D8497" s="47" t="s">
        <v>74</v>
      </c>
      <c r="E8497" s="47" t="s">
        <v>63</v>
      </c>
      <c r="F8497" s="47" t="s">
        <v>2255</v>
      </c>
      <c r="G8497" s="47" t="s">
        <v>93</v>
      </c>
      <c r="H8497" s="47" t="s">
        <v>2253</v>
      </c>
      <c r="I8497" s="47" t="n">
        <v>28</v>
      </c>
    </row>
    <row r="8498" customFormat="false" ht="15" hidden="false" customHeight="false" outlineLevel="0" collapsed="false">
      <c r="A8498" s="47" t="s">
        <v>10739</v>
      </c>
      <c r="B8498" s="47" t="s">
        <v>1976</v>
      </c>
      <c r="C8498" s="48" t="n">
        <v>46182</v>
      </c>
      <c r="D8498" s="47" t="s">
        <v>74</v>
      </c>
      <c r="E8498" s="47" t="s">
        <v>63</v>
      </c>
      <c r="F8498" s="47" t="s">
        <v>2252</v>
      </c>
      <c r="G8498" s="47" t="s">
        <v>96</v>
      </c>
      <c r="H8498" s="47" t="s">
        <v>2270</v>
      </c>
      <c r="I8498" s="47" t="n">
        <v>5</v>
      </c>
    </row>
    <row r="8499" customFormat="false" ht="15" hidden="false" customHeight="false" outlineLevel="0" collapsed="false">
      <c r="A8499" s="47" t="s">
        <v>10740</v>
      </c>
      <c r="B8499" s="47" t="s">
        <v>1976</v>
      </c>
      <c r="C8499" s="48" t="n">
        <v>46182</v>
      </c>
      <c r="D8499" s="47" t="s">
        <v>74</v>
      </c>
      <c r="E8499" s="47" t="s">
        <v>63</v>
      </c>
      <c r="F8499" s="47" t="s">
        <v>2252</v>
      </c>
      <c r="G8499" s="47" t="s">
        <v>97</v>
      </c>
      <c r="H8499" s="47" t="s">
        <v>2232</v>
      </c>
      <c r="I8499" s="47" t="n">
        <v>4</v>
      </c>
    </row>
    <row r="8500" customFormat="false" ht="15" hidden="false" customHeight="false" outlineLevel="0" collapsed="false">
      <c r="A8500" s="47" t="s">
        <v>10741</v>
      </c>
      <c r="B8500" s="47" t="s">
        <v>1976</v>
      </c>
      <c r="C8500" s="48" t="n">
        <v>46182</v>
      </c>
      <c r="D8500" s="47" t="s">
        <v>74</v>
      </c>
      <c r="E8500" s="47" t="s">
        <v>63</v>
      </c>
      <c r="F8500" s="47" t="s">
        <v>2260</v>
      </c>
      <c r="G8500" s="47" t="s">
        <v>97</v>
      </c>
      <c r="H8500" s="47" t="s">
        <v>2232</v>
      </c>
      <c r="I8500" s="47" t="n">
        <v>4</v>
      </c>
    </row>
    <row r="8501" customFormat="false" ht="15" hidden="false" customHeight="false" outlineLevel="0" collapsed="false">
      <c r="A8501" s="47" t="s">
        <v>10742</v>
      </c>
      <c r="B8501" s="47" t="s">
        <v>1976</v>
      </c>
      <c r="C8501" s="48" t="n">
        <v>46182</v>
      </c>
      <c r="D8501" s="47" t="s">
        <v>74</v>
      </c>
      <c r="E8501" s="47" t="s">
        <v>63</v>
      </c>
      <c r="F8501" s="47" t="s">
        <v>2255</v>
      </c>
      <c r="G8501" s="47" t="s">
        <v>97</v>
      </c>
      <c r="H8501" s="47" t="s">
        <v>2232</v>
      </c>
      <c r="I8501" s="47" t="n">
        <v>5</v>
      </c>
    </row>
    <row r="8502" customFormat="false" ht="15" hidden="false" customHeight="false" outlineLevel="0" collapsed="false">
      <c r="A8502" s="47" t="s">
        <v>10743</v>
      </c>
      <c r="B8502" s="47" t="s">
        <v>1976</v>
      </c>
      <c r="C8502" s="48" t="n">
        <v>46182</v>
      </c>
      <c r="D8502" s="47" t="s">
        <v>74</v>
      </c>
      <c r="E8502" s="47" t="s">
        <v>63</v>
      </c>
      <c r="F8502" s="47" t="s">
        <v>2260</v>
      </c>
      <c r="G8502" s="47" t="s">
        <v>97</v>
      </c>
      <c r="H8502" s="47" t="s">
        <v>2232</v>
      </c>
      <c r="I8502" s="47" t="n">
        <v>2</v>
      </c>
    </row>
    <row r="8503" customFormat="false" ht="15" hidden="false" customHeight="false" outlineLevel="0" collapsed="false">
      <c r="A8503" s="47" t="s">
        <v>10744</v>
      </c>
      <c r="B8503" s="47" t="s">
        <v>1977</v>
      </c>
      <c r="C8503" s="48" t="n">
        <v>46182</v>
      </c>
      <c r="D8503" s="47" t="s">
        <v>75</v>
      </c>
      <c r="E8503" s="47" t="s">
        <v>63</v>
      </c>
      <c r="F8503" s="47" t="s">
        <v>2255</v>
      </c>
      <c r="G8503" s="47" t="s">
        <v>93</v>
      </c>
      <c r="H8503" s="47" t="s">
        <v>2253</v>
      </c>
      <c r="I8503" s="47" t="n">
        <v>67</v>
      </c>
    </row>
    <row r="8504" customFormat="false" ht="15" hidden="false" customHeight="false" outlineLevel="0" collapsed="false">
      <c r="A8504" s="47" t="s">
        <v>10745</v>
      </c>
      <c r="B8504" s="47" t="s">
        <v>1977</v>
      </c>
      <c r="C8504" s="48" t="n">
        <v>46182</v>
      </c>
      <c r="D8504" s="47" t="s">
        <v>75</v>
      </c>
      <c r="E8504" s="47" t="s">
        <v>63</v>
      </c>
      <c r="F8504" s="47" t="s">
        <v>2255</v>
      </c>
      <c r="G8504" s="47" t="s">
        <v>93</v>
      </c>
      <c r="H8504" s="47" t="s">
        <v>2253</v>
      </c>
      <c r="I8504" s="47" t="n">
        <v>14</v>
      </c>
    </row>
    <row r="8505" customFormat="false" ht="15" hidden="false" customHeight="false" outlineLevel="0" collapsed="false">
      <c r="A8505" s="47" t="s">
        <v>10746</v>
      </c>
      <c r="B8505" s="47" t="s">
        <v>1977</v>
      </c>
      <c r="C8505" s="48" t="n">
        <v>46182</v>
      </c>
      <c r="D8505" s="47" t="s">
        <v>75</v>
      </c>
      <c r="E8505" s="47" t="s">
        <v>63</v>
      </c>
      <c r="F8505" s="47" t="s">
        <v>2260</v>
      </c>
      <c r="G8505" s="47" t="s">
        <v>97</v>
      </c>
      <c r="H8505" s="47" t="s">
        <v>2232</v>
      </c>
      <c r="I8505" s="47" t="n">
        <v>4</v>
      </c>
    </row>
    <row r="8506" customFormat="false" ht="15" hidden="false" customHeight="false" outlineLevel="0" collapsed="false">
      <c r="A8506" s="47" t="s">
        <v>10747</v>
      </c>
      <c r="B8506" s="47" t="s">
        <v>1977</v>
      </c>
      <c r="C8506" s="48" t="n">
        <v>46182</v>
      </c>
      <c r="D8506" s="47" t="s">
        <v>75</v>
      </c>
      <c r="E8506" s="47" t="s">
        <v>63</v>
      </c>
      <c r="F8506" s="47" t="s">
        <v>2252</v>
      </c>
      <c r="G8506" s="47" t="s">
        <v>97</v>
      </c>
      <c r="H8506" s="47" t="s">
        <v>2232</v>
      </c>
      <c r="I8506" s="47" t="n">
        <v>4</v>
      </c>
    </row>
    <row r="8507" customFormat="false" ht="15" hidden="false" customHeight="false" outlineLevel="0" collapsed="false">
      <c r="A8507" s="47" t="s">
        <v>10748</v>
      </c>
      <c r="B8507" s="47" t="s">
        <v>1977</v>
      </c>
      <c r="C8507" s="48" t="n">
        <v>46182</v>
      </c>
      <c r="D8507" s="47" t="s">
        <v>75</v>
      </c>
      <c r="E8507" s="47" t="s">
        <v>63</v>
      </c>
      <c r="F8507" s="47" t="s">
        <v>2252</v>
      </c>
      <c r="G8507" s="47" t="s">
        <v>97</v>
      </c>
      <c r="H8507" s="47" t="s">
        <v>2232</v>
      </c>
      <c r="I8507" s="47" t="n">
        <v>6</v>
      </c>
    </row>
    <row r="8508" customFormat="false" ht="15" hidden="false" customHeight="false" outlineLevel="0" collapsed="false">
      <c r="A8508" s="47" t="s">
        <v>10749</v>
      </c>
      <c r="B8508" s="47" t="s">
        <v>1977</v>
      </c>
      <c r="C8508" s="48" t="n">
        <v>46182</v>
      </c>
      <c r="D8508" s="47" t="s">
        <v>75</v>
      </c>
      <c r="E8508" s="47" t="s">
        <v>63</v>
      </c>
      <c r="F8508" s="47" t="s">
        <v>2260</v>
      </c>
      <c r="G8508" s="47" t="s">
        <v>97</v>
      </c>
      <c r="H8508" s="47" t="s">
        <v>2232</v>
      </c>
      <c r="I8508" s="47" t="n">
        <v>6</v>
      </c>
    </row>
    <row r="8509" customFormat="false" ht="15" hidden="false" customHeight="false" outlineLevel="0" collapsed="false">
      <c r="A8509" s="47" t="s">
        <v>10750</v>
      </c>
      <c r="B8509" s="47" t="s">
        <v>1977</v>
      </c>
      <c r="C8509" s="48" t="n">
        <v>46182</v>
      </c>
      <c r="D8509" s="47" t="s">
        <v>75</v>
      </c>
      <c r="E8509" s="47" t="s">
        <v>63</v>
      </c>
      <c r="F8509" s="47" t="s">
        <v>2255</v>
      </c>
      <c r="G8509" s="47" t="s">
        <v>97</v>
      </c>
      <c r="H8509" s="47" t="s">
        <v>2232</v>
      </c>
      <c r="I8509" s="47" t="n">
        <v>4</v>
      </c>
    </row>
    <row r="8510" customFormat="false" ht="15" hidden="false" customHeight="false" outlineLevel="0" collapsed="false">
      <c r="A8510" s="47" t="s">
        <v>10751</v>
      </c>
      <c r="B8510" s="47" t="s">
        <v>1978</v>
      </c>
      <c r="C8510" s="48" t="n">
        <v>46182</v>
      </c>
      <c r="D8510" s="47" t="s">
        <v>73</v>
      </c>
      <c r="E8510" s="47" t="s">
        <v>64</v>
      </c>
      <c r="F8510" s="47" t="s">
        <v>2280</v>
      </c>
      <c r="G8510" s="47" t="s">
        <v>93</v>
      </c>
      <c r="H8510" s="47" t="s">
        <v>2253</v>
      </c>
      <c r="I8510" s="47" t="n">
        <v>25</v>
      </c>
    </row>
    <row r="8511" customFormat="false" ht="15" hidden="false" customHeight="false" outlineLevel="0" collapsed="false">
      <c r="A8511" s="47" t="s">
        <v>10752</v>
      </c>
      <c r="B8511" s="47" t="s">
        <v>1980</v>
      </c>
      <c r="C8511" s="48" t="n">
        <v>46182</v>
      </c>
      <c r="D8511" s="47" t="s">
        <v>74</v>
      </c>
      <c r="E8511" s="47" t="s">
        <v>64</v>
      </c>
      <c r="F8511" s="47" t="s">
        <v>2278</v>
      </c>
      <c r="G8511" s="47" t="s">
        <v>95</v>
      </c>
      <c r="H8511" s="47" t="s">
        <v>2245</v>
      </c>
      <c r="I8511" s="47" t="n">
        <v>48</v>
      </c>
    </row>
    <row r="8512" customFormat="false" ht="15" hidden="false" customHeight="false" outlineLevel="0" collapsed="false">
      <c r="A8512" s="47" t="s">
        <v>10753</v>
      </c>
      <c r="B8512" s="47" t="s">
        <v>1980</v>
      </c>
      <c r="C8512" s="48" t="n">
        <v>46182</v>
      </c>
      <c r="D8512" s="47" t="s">
        <v>74</v>
      </c>
      <c r="E8512" s="47" t="s">
        <v>64</v>
      </c>
      <c r="F8512" s="47" t="s">
        <v>2280</v>
      </c>
      <c r="G8512" s="47" t="s">
        <v>97</v>
      </c>
      <c r="H8512" s="47" t="s">
        <v>2232</v>
      </c>
      <c r="I8512" s="47" t="n">
        <v>6</v>
      </c>
    </row>
    <row r="8513" customFormat="false" ht="15" hidden="false" customHeight="false" outlineLevel="0" collapsed="false">
      <c r="A8513" s="47" t="s">
        <v>10754</v>
      </c>
      <c r="B8513" s="47" t="s">
        <v>1981</v>
      </c>
      <c r="C8513" s="48" t="n">
        <v>46182</v>
      </c>
      <c r="D8513" s="47" t="s">
        <v>73</v>
      </c>
      <c r="E8513" s="47" t="s">
        <v>65</v>
      </c>
      <c r="F8513" s="47" t="s">
        <v>2289</v>
      </c>
      <c r="G8513" s="47" t="s">
        <v>97</v>
      </c>
      <c r="H8513" s="47" t="s">
        <v>2232</v>
      </c>
      <c r="I8513" s="47" t="n">
        <v>3</v>
      </c>
    </row>
    <row r="8514" customFormat="false" ht="15" hidden="false" customHeight="false" outlineLevel="0" collapsed="false">
      <c r="A8514" s="47" t="s">
        <v>10755</v>
      </c>
      <c r="B8514" s="47" t="s">
        <v>1981</v>
      </c>
      <c r="C8514" s="48" t="n">
        <v>46182</v>
      </c>
      <c r="D8514" s="47" t="s">
        <v>73</v>
      </c>
      <c r="E8514" s="47" t="s">
        <v>65</v>
      </c>
      <c r="F8514" s="47" t="s">
        <v>2284</v>
      </c>
      <c r="G8514" s="47" t="s">
        <v>97</v>
      </c>
      <c r="H8514" s="47" t="s">
        <v>2232</v>
      </c>
      <c r="I8514" s="47" t="n">
        <v>3</v>
      </c>
    </row>
    <row r="8515" customFormat="false" ht="15" hidden="false" customHeight="false" outlineLevel="0" collapsed="false">
      <c r="A8515" s="47" t="s">
        <v>10756</v>
      </c>
      <c r="B8515" s="47" t="s">
        <v>1981</v>
      </c>
      <c r="C8515" s="48" t="n">
        <v>46182</v>
      </c>
      <c r="D8515" s="47" t="s">
        <v>73</v>
      </c>
      <c r="E8515" s="47" t="s">
        <v>65</v>
      </c>
      <c r="F8515" s="47" t="s">
        <v>2284</v>
      </c>
      <c r="G8515" s="47" t="s">
        <v>97</v>
      </c>
      <c r="H8515" s="47" t="s">
        <v>2232</v>
      </c>
      <c r="I8515" s="47" t="n">
        <v>3</v>
      </c>
    </row>
    <row r="8516" customFormat="false" ht="15" hidden="false" customHeight="false" outlineLevel="0" collapsed="false">
      <c r="A8516" s="47" t="s">
        <v>10757</v>
      </c>
      <c r="B8516" s="47" t="s">
        <v>1981</v>
      </c>
      <c r="C8516" s="48" t="n">
        <v>46182</v>
      </c>
      <c r="D8516" s="47" t="s">
        <v>73</v>
      </c>
      <c r="E8516" s="47" t="s">
        <v>65</v>
      </c>
      <c r="F8516" s="47" t="s">
        <v>2289</v>
      </c>
      <c r="G8516" s="47" t="s">
        <v>97</v>
      </c>
      <c r="H8516" s="47" t="s">
        <v>2232</v>
      </c>
      <c r="I8516" s="47" t="n">
        <v>5</v>
      </c>
    </row>
    <row r="8517" customFormat="false" ht="15" hidden="false" customHeight="false" outlineLevel="0" collapsed="false">
      <c r="A8517" s="47" t="s">
        <v>10758</v>
      </c>
      <c r="B8517" s="47" t="s">
        <v>1982</v>
      </c>
      <c r="C8517" s="48" t="n">
        <v>46182</v>
      </c>
      <c r="D8517" s="47" t="s">
        <v>74</v>
      </c>
      <c r="E8517" s="47" t="s">
        <v>65</v>
      </c>
      <c r="F8517" s="47" t="s">
        <v>2284</v>
      </c>
      <c r="G8517" s="47" t="s">
        <v>95</v>
      </c>
      <c r="H8517" s="47" t="s">
        <v>2245</v>
      </c>
      <c r="I8517" s="47" t="n">
        <v>9</v>
      </c>
    </row>
    <row r="8518" customFormat="false" ht="15" hidden="false" customHeight="false" outlineLevel="0" collapsed="false">
      <c r="A8518" s="47" t="s">
        <v>10759</v>
      </c>
      <c r="B8518" s="47" t="s">
        <v>1982</v>
      </c>
      <c r="C8518" s="48" t="n">
        <v>46182</v>
      </c>
      <c r="D8518" s="47" t="s">
        <v>74</v>
      </c>
      <c r="E8518" s="47" t="s">
        <v>65</v>
      </c>
      <c r="F8518" s="47" t="s">
        <v>2284</v>
      </c>
      <c r="G8518" s="47" t="s">
        <v>97</v>
      </c>
      <c r="H8518" s="47" t="s">
        <v>2232</v>
      </c>
      <c r="I8518" s="47" t="n">
        <v>5</v>
      </c>
    </row>
    <row r="8519" customFormat="false" ht="15" hidden="false" customHeight="false" outlineLevel="0" collapsed="false">
      <c r="A8519" s="47" t="s">
        <v>10760</v>
      </c>
      <c r="B8519" s="47" t="s">
        <v>1982</v>
      </c>
      <c r="C8519" s="48" t="n">
        <v>46182</v>
      </c>
      <c r="D8519" s="47" t="s">
        <v>74</v>
      </c>
      <c r="E8519" s="47" t="s">
        <v>65</v>
      </c>
      <c r="F8519" s="47" t="s">
        <v>2289</v>
      </c>
      <c r="G8519" s="47" t="s">
        <v>97</v>
      </c>
      <c r="H8519" s="47" t="s">
        <v>2232</v>
      </c>
      <c r="I8519" s="47" t="n">
        <v>4</v>
      </c>
    </row>
    <row r="8520" customFormat="false" ht="15" hidden="false" customHeight="false" outlineLevel="0" collapsed="false">
      <c r="A8520" s="47" t="s">
        <v>10761</v>
      </c>
      <c r="B8520" s="47" t="s">
        <v>1982</v>
      </c>
      <c r="C8520" s="48" t="n">
        <v>46182</v>
      </c>
      <c r="D8520" s="47" t="s">
        <v>74</v>
      </c>
      <c r="E8520" s="47" t="s">
        <v>65</v>
      </c>
      <c r="F8520" s="47" t="s">
        <v>2284</v>
      </c>
      <c r="G8520" s="47" t="s">
        <v>97</v>
      </c>
      <c r="H8520" s="47" t="s">
        <v>2232</v>
      </c>
      <c r="I8520" s="47" t="n">
        <v>4</v>
      </c>
    </row>
    <row r="8521" customFormat="false" ht="15" hidden="false" customHeight="false" outlineLevel="0" collapsed="false">
      <c r="A8521" s="47" t="s">
        <v>10762</v>
      </c>
      <c r="B8521" s="47" t="s">
        <v>1982</v>
      </c>
      <c r="C8521" s="48" t="n">
        <v>46182</v>
      </c>
      <c r="D8521" s="47" t="s">
        <v>74</v>
      </c>
      <c r="E8521" s="47" t="s">
        <v>65</v>
      </c>
      <c r="F8521" s="47" t="s">
        <v>2289</v>
      </c>
      <c r="G8521" s="47" t="s">
        <v>97</v>
      </c>
      <c r="H8521" s="47" t="s">
        <v>2232</v>
      </c>
      <c r="I8521" s="47" t="n">
        <v>5</v>
      </c>
    </row>
    <row r="8522" customFormat="false" ht="15" hidden="false" customHeight="false" outlineLevel="0" collapsed="false">
      <c r="A8522" s="47" t="s">
        <v>10763</v>
      </c>
      <c r="B8522" s="47" t="s">
        <v>1982</v>
      </c>
      <c r="C8522" s="48" t="n">
        <v>46182</v>
      </c>
      <c r="D8522" s="47" t="s">
        <v>74</v>
      </c>
      <c r="E8522" s="47" t="s">
        <v>65</v>
      </c>
      <c r="F8522" s="47" t="s">
        <v>2284</v>
      </c>
      <c r="G8522" s="47" t="s">
        <v>97</v>
      </c>
      <c r="H8522" s="47" t="s">
        <v>2232</v>
      </c>
      <c r="I8522" s="47" t="n">
        <v>6</v>
      </c>
    </row>
    <row r="8523" customFormat="false" ht="15" hidden="false" customHeight="false" outlineLevel="0" collapsed="false">
      <c r="A8523" s="47" t="s">
        <v>10764</v>
      </c>
      <c r="B8523" s="47" t="s">
        <v>1983</v>
      </c>
      <c r="C8523" s="48" t="n">
        <v>46182</v>
      </c>
      <c r="D8523" s="47" t="s">
        <v>75</v>
      </c>
      <c r="E8523" s="47" t="s">
        <v>65</v>
      </c>
      <c r="F8523" s="47" t="s">
        <v>2284</v>
      </c>
      <c r="G8523" s="47" t="s">
        <v>94</v>
      </c>
      <c r="H8523" s="47" t="s">
        <v>2229</v>
      </c>
      <c r="I8523" s="47" t="n">
        <v>40</v>
      </c>
    </row>
    <row r="8524" customFormat="false" ht="15" hidden="false" customHeight="false" outlineLevel="0" collapsed="false">
      <c r="A8524" s="47" t="s">
        <v>10765</v>
      </c>
      <c r="B8524" s="47" t="s">
        <v>1983</v>
      </c>
      <c r="C8524" s="48" t="n">
        <v>46182</v>
      </c>
      <c r="D8524" s="47" t="s">
        <v>75</v>
      </c>
      <c r="E8524" s="47" t="s">
        <v>65</v>
      </c>
      <c r="F8524" s="47" t="s">
        <v>2284</v>
      </c>
      <c r="G8524" s="47" t="s">
        <v>97</v>
      </c>
      <c r="H8524" s="47" t="s">
        <v>2232</v>
      </c>
      <c r="I8524" s="47" t="n">
        <v>2</v>
      </c>
    </row>
    <row r="8525" customFormat="false" ht="15" hidden="false" customHeight="false" outlineLevel="0" collapsed="false">
      <c r="A8525" s="47" t="s">
        <v>10766</v>
      </c>
      <c r="B8525" s="47" t="s">
        <v>1983</v>
      </c>
      <c r="C8525" s="48" t="n">
        <v>46182</v>
      </c>
      <c r="D8525" s="47" t="s">
        <v>75</v>
      </c>
      <c r="E8525" s="47" t="s">
        <v>65</v>
      </c>
      <c r="F8525" s="47" t="s">
        <v>2284</v>
      </c>
      <c r="G8525" s="47" t="s">
        <v>97</v>
      </c>
      <c r="H8525" s="47" t="s">
        <v>2232</v>
      </c>
      <c r="I8525" s="47" t="n">
        <v>3</v>
      </c>
    </row>
    <row r="8526" customFormat="false" ht="15" hidden="false" customHeight="false" outlineLevel="0" collapsed="false">
      <c r="A8526" s="47" t="s">
        <v>10767</v>
      </c>
      <c r="B8526" s="47" t="s">
        <v>1983</v>
      </c>
      <c r="C8526" s="48" t="n">
        <v>46182</v>
      </c>
      <c r="D8526" s="47" t="s">
        <v>75</v>
      </c>
      <c r="E8526" s="47" t="s">
        <v>65</v>
      </c>
      <c r="F8526" s="47" t="s">
        <v>2289</v>
      </c>
      <c r="G8526" s="47" t="s">
        <v>97</v>
      </c>
      <c r="H8526" s="47" t="s">
        <v>2232</v>
      </c>
      <c r="I8526" s="47" t="n">
        <v>5</v>
      </c>
    </row>
    <row r="8527" customFormat="false" ht="15" hidden="false" customHeight="false" outlineLevel="0" collapsed="false">
      <c r="A8527" s="47" t="s">
        <v>10768</v>
      </c>
      <c r="B8527" s="47" t="s">
        <v>1983</v>
      </c>
      <c r="C8527" s="48" t="n">
        <v>46182</v>
      </c>
      <c r="D8527" s="47" t="s">
        <v>75</v>
      </c>
      <c r="E8527" s="47" t="s">
        <v>65</v>
      </c>
      <c r="F8527" s="47" t="s">
        <v>2289</v>
      </c>
      <c r="G8527" s="47" t="s">
        <v>97</v>
      </c>
      <c r="H8527" s="47" t="s">
        <v>2232</v>
      </c>
      <c r="I8527" s="47" t="n">
        <v>4</v>
      </c>
    </row>
    <row r="8528" customFormat="false" ht="15" hidden="false" customHeight="false" outlineLevel="0" collapsed="false">
      <c r="A8528" s="47" t="s">
        <v>10769</v>
      </c>
      <c r="B8528" s="47" t="s">
        <v>1983</v>
      </c>
      <c r="C8528" s="48" t="n">
        <v>46182</v>
      </c>
      <c r="D8528" s="47" t="s">
        <v>75</v>
      </c>
      <c r="E8528" s="47" t="s">
        <v>65</v>
      </c>
      <c r="F8528" s="47" t="s">
        <v>2289</v>
      </c>
      <c r="G8528" s="47" t="s">
        <v>97</v>
      </c>
      <c r="H8528" s="47" t="s">
        <v>2232</v>
      </c>
      <c r="I8528" s="47" t="n">
        <v>5</v>
      </c>
    </row>
    <row r="8529" customFormat="false" ht="15" hidden="false" customHeight="false" outlineLevel="0" collapsed="false">
      <c r="A8529" s="47" t="s">
        <v>10770</v>
      </c>
      <c r="B8529" s="47" t="s">
        <v>1983</v>
      </c>
      <c r="C8529" s="48" t="n">
        <v>46182</v>
      </c>
      <c r="D8529" s="47" t="s">
        <v>75</v>
      </c>
      <c r="E8529" s="47" t="s">
        <v>65</v>
      </c>
      <c r="F8529" s="47" t="s">
        <v>2289</v>
      </c>
      <c r="G8529" s="47" t="s">
        <v>97</v>
      </c>
      <c r="H8529" s="47" t="s">
        <v>2232</v>
      </c>
      <c r="I8529" s="47" t="n">
        <v>4</v>
      </c>
    </row>
    <row r="8530" customFormat="false" ht="15" hidden="false" customHeight="false" outlineLevel="0" collapsed="false">
      <c r="A8530" s="47" t="s">
        <v>10771</v>
      </c>
      <c r="B8530" s="47" t="s">
        <v>1983</v>
      </c>
      <c r="C8530" s="48" t="n">
        <v>46182</v>
      </c>
      <c r="D8530" s="47" t="s">
        <v>75</v>
      </c>
      <c r="E8530" s="47" t="s">
        <v>65</v>
      </c>
      <c r="F8530" s="47" t="s">
        <v>2284</v>
      </c>
      <c r="G8530" s="47" t="s">
        <v>97</v>
      </c>
      <c r="H8530" s="47" t="s">
        <v>2232</v>
      </c>
      <c r="I8530" s="47" t="n">
        <v>6</v>
      </c>
    </row>
    <row r="8531" customFormat="false" ht="15" hidden="false" customHeight="false" outlineLevel="0" collapsed="false">
      <c r="A8531" s="47" t="s">
        <v>10772</v>
      </c>
      <c r="B8531" s="47" t="s">
        <v>1983</v>
      </c>
      <c r="C8531" s="48" t="n">
        <v>46182</v>
      </c>
      <c r="D8531" s="47" t="s">
        <v>75</v>
      </c>
      <c r="E8531" s="47" t="s">
        <v>65</v>
      </c>
      <c r="F8531" s="47" t="s">
        <v>2284</v>
      </c>
      <c r="G8531" s="47" t="s">
        <v>97</v>
      </c>
      <c r="H8531" s="47" t="s">
        <v>2232</v>
      </c>
      <c r="I8531" s="47" t="n">
        <v>5</v>
      </c>
    </row>
    <row r="8532" customFormat="false" ht="15" hidden="false" customHeight="false" outlineLevel="0" collapsed="false">
      <c r="A8532" s="47" t="s">
        <v>10773</v>
      </c>
      <c r="B8532" s="47" t="s">
        <v>1983</v>
      </c>
      <c r="C8532" s="48" t="n">
        <v>46182</v>
      </c>
      <c r="D8532" s="47" t="s">
        <v>75</v>
      </c>
      <c r="E8532" s="47" t="s">
        <v>65</v>
      </c>
      <c r="F8532" s="47" t="s">
        <v>2284</v>
      </c>
      <c r="G8532" s="47" t="s">
        <v>97</v>
      </c>
      <c r="H8532" s="47" t="s">
        <v>2232</v>
      </c>
      <c r="I8532" s="47" t="n">
        <v>4</v>
      </c>
    </row>
    <row r="8533" customFormat="false" ht="15" hidden="false" customHeight="false" outlineLevel="0" collapsed="false">
      <c r="A8533" s="47" t="s">
        <v>10774</v>
      </c>
      <c r="B8533" s="47" t="s">
        <v>1983</v>
      </c>
      <c r="C8533" s="48" t="n">
        <v>46182</v>
      </c>
      <c r="D8533" s="47" t="s">
        <v>75</v>
      </c>
      <c r="E8533" s="47" t="s">
        <v>65</v>
      </c>
      <c r="F8533" s="47" t="s">
        <v>2289</v>
      </c>
      <c r="G8533" s="47" t="s">
        <v>97</v>
      </c>
      <c r="H8533" s="47" t="s">
        <v>2232</v>
      </c>
      <c r="I8533" s="47" t="n">
        <v>4</v>
      </c>
    </row>
    <row r="8534" customFormat="false" ht="15" hidden="false" customHeight="false" outlineLevel="0" collapsed="false">
      <c r="A8534" s="47" t="s">
        <v>10775</v>
      </c>
      <c r="B8534" s="47" t="s">
        <v>1983</v>
      </c>
      <c r="C8534" s="48" t="n">
        <v>46182</v>
      </c>
      <c r="D8534" s="47" t="s">
        <v>75</v>
      </c>
      <c r="E8534" s="47" t="s">
        <v>65</v>
      </c>
      <c r="F8534" s="47" t="s">
        <v>2289</v>
      </c>
      <c r="G8534" s="47" t="s">
        <v>97</v>
      </c>
      <c r="H8534" s="47" t="s">
        <v>2232</v>
      </c>
      <c r="I8534" s="47" t="n">
        <v>5</v>
      </c>
    </row>
    <row r="8535" customFormat="false" ht="15" hidden="false" customHeight="false" outlineLevel="0" collapsed="false">
      <c r="A8535" s="47" t="s">
        <v>10776</v>
      </c>
      <c r="B8535" s="47" t="s">
        <v>1985</v>
      </c>
      <c r="C8535" s="48" t="n">
        <v>46183</v>
      </c>
      <c r="D8535" s="47" t="s">
        <v>73</v>
      </c>
      <c r="E8535" s="47" t="s">
        <v>62</v>
      </c>
      <c r="F8535" s="47" t="s">
        <v>2228</v>
      </c>
      <c r="G8535" s="47" t="s">
        <v>95</v>
      </c>
      <c r="H8535" s="47" t="s">
        <v>2245</v>
      </c>
      <c r="I8535" s="47" t="n">
        <v>56</v>
      </c>
    </row>
    <row r="8536" customFormat="false" ht="15" hidden="false" customHeight="false" outlineLevel="0" collapsed="false">
      <c r="A8536" s="47" t="s">
        <v>10777</v>
      </c>
      <c r="B8536" s="47" t="s">
        <v>1985</v>
      </c>
      <c r="C8536" s="48" t="n">
        <v>46183</v>
      </c>
      <c r="D8536" s="47" t="s">
        <v>73</v>
      </c>
      <c r="E8536" s="47" t="s">
        <v>62</v>
      </c>
      <c r="F8536" s="47" t="s">
        <v>2231</v>
      </c>
      <c r="G8536" s="47" t="s">
        <v>97</v>
      </c>
      <c r="H8536" s="47" t="s">
        <v>2232</v>
      </c>
      <c r="I8536" s="47" t="n">
        <v>6</v>
      </c>
    </row>
    <row r="8537" customFormat="false" ht="15" hidden="false" customHeight="false" outlineLevel="0" collapsed="false">
      <c r="A8537" s="47" t="s">
        <v>10778</v>
      </c>
      <c r="B8537" s="47" t="s">
        <v>1985</v>
      </c>
      <c r="C8537" s="48" t="n">
        <v>46183</v>
      </c>
      <c r="D8537" s="47" t="s">
        <v>73</v>
      </c>
      <c r="E8537" s="47" t="s">
        <v>62</v>
      </c>
      <c r="F8537" s="47" t="s">
        <v>2231</v>
      </c>
      <c r="G8537" s="47" t="s">
        <v>97</v>
      </c>
      <c r="H8537" s="47" t="s">
        <v>2232</v>
      </c>
      <c r="I8537" s="47" t="n">
        <v>3</v>
      </c>
    </row>
    <row r="8538" customFormat="false" ht="15" hidden="false" customHeight="false" outlineLevel="0" collapsed="false">
      <c r="A8538" s="47" t="s">
        <v>10779</v>
      </c>
      <c r="B8538" s="47" t="s">
        <v>1985</v>
      </c>
      <c r="C8538" s="48" t="n">
        <v>46183</v>
      </c>
      <c r="D8538" s="47" t="s">
        <v>73</v>
      </c>
      <c r="E8538" s="47" t="s">
        <v>62</v>
      </c>
      <c r="F8538" s="47" t="s">
        <v>2228</v>
      </c>
      <c r="G8538" s="47" t="s">
        <v>97</v>
      </c>
      <c r="H8538" s="47" t="s">
        <v>2232</v>
      </c>
      <c r="I8538" s="47" t="n">
        <v>7</v>
      </c>
    </row>
    <row r="8539" customFormat="false" ht="15" hidden="false" customHeight="false" outlineLevel="0" collapsed="false">
      <c r="A8539" s="47" t="s">
        <v>10780</v>
      </c>
      <c r="B8539" s="47" t="s">
        <v>1985</v>
      </c>
      <c r="C8539" s="48" t="n">
        <v>46183</v>
      </c>
      <c r="D8539" s="47" t="s">
        <v>73</v>
      </c>
      <c r="E8539" s="47" t="s">
        <v>62</v>
      </c>
      <c r="F8539" s="47" t="s">
        <v>2231</v>
      </c>
      <c r="G8539" s="47" t="s">
        <v>97</v>
      </c>
      <c r="H8539" s="47" t="s">
        <v>2232</v>
      </c>
      <c r="I8539" s="47" t="n">
        <v>2</v>
      </c>
    </row>
    <row r="8540" customFormat="false" ht="15" hidden="false" customHeight="false" outlineLevel="0" collapsed="false">
      <c r="A8540" s="47" t="s">
        <v>10781</v>
      </c>
      <c r="B8540" s="47" t="s">
        <v>1985</v>
      </c>
      <c r="C8540" s="48" t="n">
        <v>46183</v>
      </c>
      <c r="D8540" s="47" t="s">
        <v>73</v>
      </c>
      <c r="E8540" s="47" t="s">
        <v>62</v>
      </c>
      <c r="F8540" s="47" t="s">
        <v>2317</v>
      </c>
      <c r="G8540" s="47" t="s">
        <v>97</v>
      </c>
      <c r="H8540" s="47" t="s">
        <v>2232</v>
      </c>
      <c r="I8540" s="47" t="n">
        <v>2</v>
      </c>
    </row>
    <row r="8541" customFormat="false" ht="15" hidden="false" customHeight="false" outlineLevel="0" collapsed="false">
      <c r="A8541" s="47" t="s">
        <v>10782</v>
      </c>
      <c r="B8541" s="47" t="s">
        <v>1985</v>
      </c>
      <c r="C8541" s="48" t="n">
        <v>46183</v>
      </c>
      <c r="D8541" s="47" t="s">
        <v>73</v>
      </c>
      <c r="E8541" s="47" t="s">
        <v>62</v>
      </c>
      <c r="F8541" s="47" t="s">
        <v>2228</v>
      </c>
      <c r="G8541" s="47" t="s">
        <v>97</v>
      </c>
      <c r="H8541" s="47" t="s">
        <v>2232</v>
      </c>
      <c r="I8541" s="47" t="n">
        <v>3</v>
      </c>
    </row>
    <row r="8542" customFormat="false" ht="15" hidden="false" customHeight="false" outlineLevel="0" collapsed="false">
      <c r="A8542" s="47" t="s">
        <v>10783</v>
      </c>
      <c r="B8542" s="47" t="s">
        <v>1985</v>
      </c>
      <c r="C8542" s="48" t="n">
        <v>46183</v>
      </c>
      <c r="D8542" s="47" t="s">
        <v>73</v>
      </c>
      <c r="E8542" s="47" t="s">
        <v>62</v>
      </c>
      <c r="F8542" s="47" t="s">
        <v>2228</v>
      </c>
      <c r="G8542" s="47" t="s">
        <v>97</v>
      </c>
      <c r="H8542" s="47" t="s">
        <v>2232</v>
      </c>
      <c r="I8542" s="47" t="n">
        <v>4</v>
      </c>
    </row>
    <row r="8543" customFormat="false" ht="15" hidden="false" customHeight="false" outlineLevel="0" collapsed="false">
      <c r="A8543" s="47" t="s">
        <v>10784</v>
      </c>
      <c r="B8543" s="47" t="s">
        <v>1985</v>
      </c>
      <c r="C8543" s="48" t="n">
        <v>46183</v>
      </c>
      <c r="D8543" s="47" t="s">
        <v>73</v>
      </c>
      <c r="E8543" s="47" t="s">
        <v>62</v>
      </c>
      <c r="F8543" s="47" t="s">
        <v>2228</v>
      </c>
      <c r="G8543" s="47" t="s">
        <v>98</v>
      </c>
      <c r="H8543" s="47" t="s">
        <v>2382</v>
      </c>
      <c r="I8543" s="47" t="n">
        <v>25</v>
      </c>
    </row>
    <row r="8544" customFormat="false" ht="15" hidden="false" customHeight="false" outlineLevel="0" collapsed="false">
      <c r="A8544" s="47" t="s">
        <v>10785</v>
      </c>
      <c r="B8544" s="47" t="s">
        <v>1987</v>
      </c>
      <c r="C8544" s="48" t="n">
        <v>46183</v>
      </c>
      <c r="D8544" s="47" t="s">
        <v>74</v>
      </c>
      <c r="E8544" s="47" t="s">
        <v>62</v>
      </c>
      <c r="F8544" s="47" t="s">
        <v>2228</v>
      </c>
      <c r="G8544" s="47" t="s">
        <v>93</v>
      </c>
      <c r="H8544" s="47" t="s">
        <v>2253</v>
      </c>
      <c r="I8544" s="47" t="n">
        <v>49</v>
      </c>
    </row>
    <row r="8545" customFormat="false" ht="15" hidden="false" customHeight="false" outlineLevel="0" collapsed="false">
      <c r="A8545" s="47" t="s">
        <v>10786</v>
      </c>
      <c r="B8545" s="47" t="s">
        <v>1987</v>
      </c>
      <c r="C8545" s="48" t="n">
        <v>46183</v>
      </c>
      <c r="D8545" s="47" t="s">
        <v>74</v>
      </c>
      <c r="E8545" s="47" t="s">
        <v>62</v>
      </c>
      <c r="F8545" s="47" t="s">
        <v>2228</v>
      </c>
      <c r="G8545" s="47" t="s">
        <v>93</v>
      </c>
      <c r="H8545" s="47" t="s">
        <v>2253</v>
      </c>
      <c r="I8545" s="47" t="n">
        <v>25</v>
      </c>
    </row>
    <row r="8546" customFormat="false" ht="15" hidden="false" customHeight="false" outlineLevel="0" collapsed="false">
      <c r="A8546" s="47" t="s">
        <v>10787</v>
      </c>
      <c r="B8546" s="47" t="s">
        <v>1987</v>
      </c>
      <c r="C8546" s="48" t="n">
        <v>46183</v>
      </c>
      <c r="D8546" s="47" t="s">
        <v>74</v>
      </c>
      <c r="E8546" s="47" t="s">
        <v>62</v>
      </c>
      <c r="F8546" s="47" t="s">
        <v>2317</v>
      </c>
      <c r="G8546" s="47" t="s">
        <v>97</v>
      </c>
      <c r="H8546" s="47" t="s">
        <v>2232</v>
      </c>
      <c r="I8546" s="47" t="n">
        <v>6</v>
      </c>
    </row>
    <row r="8547" customFormat="false" ht="15" hidden="false" customHeight="false" outlineLevel="0" collapsed="false">
      <c r="A8547" s="47" t="s">
        <v>10788</v>
      </c>
      <c r="B8547" s="47" t="s">
        <v>1987</v>
      </c>
      <c r="C8547" s="48" t="n">
        <v>46183</v>
      </c>
      <c r="D8547" s="47" t="s">
        <v>74</v>
      </c>
      <c r="E8547" s="47" t="s">
        <v>62</v>
      </c>
      <c r="F8547" s="47" t="s">
        <v>2228</v>
      </c>
      <c r="G8547" s="47" t="s">
        <v>97</v>
      </c>
      <c r="H8547" s="47" t="s">
        <v>2232</v>
      </c>
      <c r="I8547" s="47" t="n">
        <v>7</v>
      </c>
    </row>
    <row r="8548" customFormat="false" ht="15" hidden="false" customHeight="false" outlineLevel="0" collapsed="false">
      <c r="A8548" s="47" t="s">
        <v>10789</v>
      </c>
      <c r="B8548" s="47" t="s">
        <v>1987</v>
      </c>
      <c r="C8548" s="48" t="n">
        <v>46183</v>
      </c>
      <c r="D8548" s="47" t="s">
        <v>74</v>
      </c>
      <c r="E8548" s="47" t="s">
        <v>62</v>
      </c>
      <c r="F8548" s="47" t="s">
        <v>2231</v>
      </c>
      <c r="G8548" s="47" t="s">
        <v>97</v>
      </c>
      <c r="H8548" s="47" t="s">
        <v>2232</v>
      </c>
      <c r="I8548" s="47" t="n">
        <v>5</v>
      </c>
    </row>
    <row r="8549" customFormat="false" ht="15" hidden="false" customHeight="false" outlineLevel="0" collapsed="false">
      <c r="A8549" s="47" t="s">
        <v>10790</v>
      </c>
      <c r="B8549" s="47" t="s">
        <v>1988</v>
      </c>
      <c r="C8549" s="48" t="n">
        <v>46183</v>
      </c>
      <c r="D8549" s="47" t="s">
        <v>75</v>
      </c>
      <c r="E8549" s="47" t="s">
        <v>62</v>
      </c>
      <c r="F8549" s="47" t="s">
        <v>2231</v>
      </c>
      <c r="G8549" s="47" t="s">
        <v>96</v>
      </c>
      <c r="H8549" s="47" t="s">
        <v>2270</v>
      </c>
      <c r="I8549" s="47" t="n">
        <v>41</v>
      </c>
    </row>
    <row r="8550" customFormat="false" ht="15" hidden="false" customHeight="false" outlineLevel="0" collapsed="false">
      <c r="A8550" s="47" t="s">
        <v>10791</v>
      </c>
      <c r="B8550" s="47" t="s">
        <v>1988</v>
      </c>
      <c r="C8550" s="48" t="n">
        <v>46183</v>
      </c>
      <c r="D8550" s="47" t="s">
        <v>75</v>
      </c>
      <c r="E8550" s="47" t="s">
        <v>62</v>
      </c>
      <c r="F8550" s="47" t="s">
        <v>2231</v>
      </c>
      <c r="G8550" s="47" t="s">
        <v>97</v>
      </c>
      <c r="H8550" s="47" t="s">
        <v>2232</v>
      </c>
      <c r="I8550" s="47" t="n">
        <v>4</v>
      </c>
    </row>
    <row r="8551" customFormat="false" ht="15" hidden="false" customHeight="false" outlineLevel="0" collapsed="false">
      <c r="A8551" s="47" t="s">
        <v>10792</v>
      </c>
      <c r="B8551" s="47" t="s">
        <v>1988</v>
      </c>
      <c r="C8551" s="48" t="n">
        <v>46183</v>
      </c>
      <c r="D8551" s="47" t="s">
        <v>75</v>
      </c>
      <c r="E8551" s="47" t="s">
        <v>62</v>
      </c>
      <c r="F8551" s="47" t="s">
        <v>2231</v>
      </c>
      <c r="G8551" s="47" t="s">
        <v>97</v>
      </c>
      <c r="H8551" s="47" t="s">
        <v>2232</v>
      </c>
      <c r="I8551" s="47" t="n">
        <v>7</v>
      </c>
    </row>
    <row r="8552" customFormat="false" ht="15" hidden="false" customHeight="false" outlineLevel="0" collapsed="false">
      <c r="A8552" s="47" t="s">
        <v>10793</v>
      </c>
      <c r="B8552" s="47" t="s">
        <v>1988</v>
      </c>
      <c r="C8552" s="48" t="n">
        <v>46183</v>
      </c>
      <c r="D8552" s="47" t="s">
        <v>75</v>
      </c>
      <c r="E8552" s="47" t="s">
        <v>62</v>
      </c>
      <c r="F8552" s="47" t="s">
        <v>2228</v>
      </c>
      <c r="G8552" s="47" t="s">
        <v>97</v>
      </c>
      <c r="H8552" s="47" t="s">
        <v>2232</v>
      </c>
      <c r="I8552" s="47" t="n">
        <v>3</v>
      </c>
    </row>
    <row r="8553" customFormat="false" ht="15" hidden="false" customHeight="false" outlineLevel="0" collapsed="false">
      <c r="A8553" s="47" t="s">
        <v>10794</v>
      </c>
      <c r="B8553" s="47" t="s">
        <v>1988</v>
      </c>
      <c r="C8553" s="48" t="n">
        <v>46183</v>
      </c>
      <c r="D8553" s="47" t="s">
        <v>75</v>
      </c>
      <c r="E8553" s="47" t="s">
        <v>62</v>
      </c>
      <c r="F8553" s="47" t="s">
        <v>2228</v>
      </c>
      <c r="G8553" s="47" t="s">
        <v>97</v>
      </c>
      <c r="H8553" s="47" t="s">
        <v>2232</v>
      </c>
      <c r="I8553" s="47" t="n">
        <v>4</v>
      </c>
    </row>
    <row r="8554" customFormat="false" ht="15" hidden="false" customHeight="false" outlineLevel="0" collapsed="false">
      <c r="A8554" s="47" t="s">
        <v>10795</v>
      </c>
      <c r="B8554" s="47" t="s">
        <v>1988</v>
      </c>
      <c r="C8554" s="48" t="n">
        <v>46183</v>
      </c>
      <c r="D8554" s="47" t="s">
        <v>75</v>
      </c>
      <c r="E8554" s="47" t="s">
        <v>62</v>
      </c>
      <c r="F8554" s="47" t="s">
        <v>2228</v>
      </c>
      <c r="G8554" s="47" t="s">
        <v>97</v>
      </c>
      <c r="H8554" s="47" t="s">
        <v>2232</v>
      </c>
      <c r="I8554" s="47" t="n">
        <v>6</v>
      </c>
    </row>
    <row r="8555" customFormat="false" ht="15" hidden="false" customHeight="false" outlineLevel="0" collapsed="false">
      <c r="A8555" s="47" t="s">
        <v>10796</v>
      </c>
      <c r="B8555" s="47" t="s">
        <v>1988</v>
      </c>
      <c r="C8555" s="48" t="n">
        <v>46183</v>
      </c>
      <c r="D8555" s="47" t="s">
        <v>75</v>
      </c>
      <c r="E8555" s="47" t="s">
        <v>62</v>
      </c>
      <c r="F8555" s="47" t="s">
        <v>2317</v>
      </c>
      <c r="G8555" s="47" t="s">
        <v>97</v>
      </c>
      <c r="H8555" s="47" t="s">
        <v>2232</v>
      </c>
      <c r="I8555" s="47" t="n">
        <v>6</v>
      </c>
    </row>
    <row r="8556" customFormat="false" ht="15" hidden="false" customHeight="false" outlineLevel="0" collapsed="false">
      <c r="A8556" s="47" t="s">
        <v>10797</v>
      </c>
      <c r="B8556" s="47" t="s">
        <v>1988</v>
      </c>
      <c r="C8556" s="48" t="n">
        <v>46183</v>
      </c>
      <c r="D8556" s="47" t="s">
        <v>75</v>
      </c>
      <c r="E8556" s="47" t="s">
        <v>62</v>
      </c>
      <c r="F8556" s="47" t="s">
        <v>2228</v>
      </c>
      <c r="G8556" s="47" t="s">
        <v>97</v>
      </c>
      <c r="H8556" s="47" t="s">
        <v>2232</v>
      </c>
      <c r="I8556" s="47" t="n">
        <v>7</v>
      </c>
    </row>
    <row r="8557" customFormat="false" ht="15" hidden="false" customHeight="false" outlineLevel="0" collapsed="false">
      <c r="A8557" s="47" t="s">
        <v>10798</v>
      </c>
      <c r="B8557" s="47" t="s">
        <v>1989</v>
      </c>
      <c r="C8557" s="48" t="n">
        <v>46183</v>
      </c>
      <c r="D8557" s="47" t="s">
        <v>73</v>
      </c>
      <c r="E8557" s="47" t="s">
        <v>63</v>
      </c>
      <c r="F8557" s="47" t="s">
        <v>2255</v>
      </c>
      <c r="G8557" s="47" t="s">
        <v>97</v>
      </c>
      <c r="H8557" s="47" t="s">
        <v>2232</v>
      </c>
      <c r="I8557" s="47" t="n">
        <v>6</v>
      </c>
    </row>
    <row r="8558" customFormat="false" ht="15" hidden="false" customHeight="false" outlineLevel="0" collapsed="false">
      <c r="A8558" s="47" t="s">
        <v>10799</v>
      </c>
      <c r="B8558" s="47" t="s">
        <v>1991</v>
      </c>
      <c r="C8558" s="48" t="n">
        <v>46183</v>
      </c>
      <c r="D8558" s="47" t="s">
        <v>74</v>
      </c>
      <c r="E8558" s="47" t="s">
        <v>63</v>
      </c>
      <c r="F8558" s="47" t="s">
        <v>2255</v>
      </c>
      <c r="G8558" s="47" t="s">
        <v>93</v>
      </c>
      <c r="H8558" s="47" t="s">
        <v>2253</v>
      </c>
      <c r="I8558" s="47" t="n">
        <v>23</v>
      </c>
    </row>
    <row r="8559" customFormat="false" ht="15" hidden="false" customHeight="false" outlineLevel="0" collapsed="false">
      <c r="A8559" s="47" t="s">
        <v>10800</v>
      </c>
      <c r="B8559" s="47" t="s">
        <v>1991</v>
      </c>
      <c r="C8559" s="48" t="n">
        <v>46183</v>
      </c>
      <c r="D8559" s="47" t="s">
        <v>74</v>
      </c>
      <c r="E8559" s="47" t="s">
        <v>63</v>
      </c>
      <c r="F8559" s="47" t="s">
        <v>2255</v>
      </c>
      <c r="G8559" s="47" t="s">
        <v>93</v>
      </c>
      <c r="H8559" s="47" t="s">
        <v>2253</v>
      </c>
      <c r="I8559" s="47" t="n">
        <v>78</v>
      </c>
    </row>
    <row r="8560" customFormat="false" ht="15" hidden="false" customHeight="false" outlineLevel="0" collapsed="false">
      <c r="A8560" s="47" t="s">
        <v>10801</v>
      </c>
      <c r="B8560" s="47" t="s">
        <v>1991</v>
      </c>
      <c r="C8560" s="48" t="n">
        <v>46183</v>
      </c>
      <c r="D8560" s="47" t="s">
        <v>74</v>
      </c>
      <c r="E8560" s="47" t="s">
        <v>63</v>
      </c>
      <c r="F8560" s="47" t="s">
        <v>2255</v>
      </c>
      <c r="G8560" s="47" t="s">
        <v>95</v>
      </c>
      <c r="H8560" s="47" t="s">
        <v>2245</v>
      </c>
      <c r="I8560" s="47" t="n">
        <v>10</v>
      </c>
    </row>
    <row r="8561" customFormat="false" ht="15" hidden="false" customHeight="false" outlineLevel="0" collapsed="false">
      <c r="A8561" s="47" t="s">
        <v>10802</v>
      </c>
      <c r="B8561" s="47" t="s">
        <v>1991</v>
      </c>
      <c r="C8561" s="48" t="n">
        <v>46183</v>
      </c>
      <c r="D8561" s="47" t="s">
        <v>74</v>
      </c>
      <c r="E8561" s="47" t="s">
        <v>63</v>
      </c>
      <c r="F8561" s="47" t="s">
        <v>2252</v>
      </c>
      <c r="G8561" s="47" t="s">
        <v>97</v>
      </c>
      <c r="H8561" s="47" t="s">
        <v>2232</v>
      </c>
      <c r="I8561" s="47" t="n">
        <v>5</v>
      </c>
    </row>
    <row r="8562" customFormat="false" ht="15" hidden="false" customHeight="false" outlineLevel="0" collapsed="false">
      <c r="A8562" s="47" t="s">
        <v>10803</v>
      </c>
      <c r="B8562" s="47" t="s">
        <v>1991</v>
      </c>
      <c r="C8562" s="48" t="n">
        <v>46183</v>
      </c>
      <c r="D8562" s="47" t="s">
        <v>74</v>
      </c>
      <c r="E8562" s="47" t="s">
        <v>63</v>
      </c>
      <c r="F8562" s="47" t="s">
        <v>2260</v>
      </c>
      <c r="G8562" s="47" t="s">
        <v>97</v>
      </c>
      <c r="H8562" s="47" t="s">
        <v>2232</v>
      </c>
      <c r="I8562" s="47" t="n">
        <v>3</v>
      </c>
    </row>
    <row r="8563" customFormat="false" ht="15" hidden="false" customHeight="false" outlineLevel="0" collapsed="false">
      <c r="A8563" s="47" t="s">
        <v>10804</v>
      </c>
      <c r="B8563" s="47" t="s">
        <v>1991</v>
      </c>
      <c r="C8563" s="48" t="n">
        <v>46183</v>
      </c>
      <c r="D8563" s="47" t="s">
        <v>74</v>
      </c>
      <c r="E8563" s="47" t="s">
        <v>63</v>
      </c>
      <c r="F8563" s="47" t="s">
        <v>2260</v>
      </c>
      <c r="G8563" s="47" t="s">
        <v>97</v>
      </c>
      <c r="H8563" s="47" t="s">
        <v>2232</v>
      </c>
      <c r="I8563" s="47" t="n">
        <v>5</v>
      </c>
    </row>
    <row r="8564" customFormat="false" ht="15" hidden="false" customHeight="false" outlineLevel="0" collapsed="false">
      <c r="A8564" s="47" t="s">
        <v>10805</v>
      </c>
      <c r="B8564" s="47" t="s">
        <v>1991</v>
      </c>
      <c r="C8564" s="48" t="n">
        <v>46183</v>
      </c>
      <c r="D8564" s="47" t="s">
        <v>74</v>
      </c>
      <c r="E8564" s="47" t="s">
        <v>63</v>
      </c>
      <c r="F8564" s="47" t="s">
        <v>2255</v>
      </c>
      <c r="G8564" s="47" t="s">
        <v>97</v>
      </c>
      <c r="H8564" s="47" t="s">
        <v>2232</v>
      </c>
      <c r="I8564" s="47" t="n">
        <v>3</v>
      </c>
    </row>
    <row r="8565" customFormat="false" ht="15" hidden="false" customHeight="false" outlineLevel="0" collapsed="false">
      <c r="A8565" s="47" t="s">
        <v>10806</v>
      </c>
      <c r="B8565" s="47" t="s">
        <v>1991</v>
      </c>
      <c r="C8565" s="48" t="n">
        <v>46183</v>
      </c>
      <c r="D8565" s="47" t="s">
        <v>74</v>
      </c>
      <c r="E8565" s="47" t="s">
        <v>63</v>
      </c>
      <c r="F8565" s="47" t="s">
        <v>2255</v>
      </c>
      <c r="G8565" s="47" t="s">
        <v>97</v>
      </c>
      <c r="H8565" s="47" t="s">
        <v>2232</v>
      </c>
      <c r="I8565" s="47" t="n">
        <v>3</v>
      </c>
    </row>
    <row r="8566" customFormat="false" ht="15" hidden="false" customHeight="false" outlineLevel="0" collapsed="false">
      <c r="A8566" s="47" t="s">
        <v>10807</v>
      </c>
      <c r="B8566" s="47" t="s">
        <v>1991</v>
      </c>
      <c r="C8566" s="48" t="n">
        <v>46183</v>
      </c>
      <c r="D8566" s="47" t="s">
        <v>74</v>
      </c>
      <c r="E8566" s="47" t="s">
        <v>63</v>
      </c>
      <c r="F8566" s="47" t="s">
        <v>2260</v>
      </c>
      <c r="G8566" s="47" t="s">
        <v>97</v>
      </c>
      <c r="H8566" s="47" t="s">
        <v>2232</v>
      </c>
      <c r="I8566" s="47" t="n">
        <v>6</v>
      </c>
    </row>
    <row r="8567" customFormat="false" ht="15" hidden="false" customHeight="false" outlineLevel="0" collapsed="false">
      <c r="A8567" s="47" t="s">
        <v>10808</v>
      </c>
      <c r="B8567" s="47" t="s">
        <v>1991</v>
      </c>
      <c r="C8567" s="48" t="n">
        <v>46183</v>
      </c>
      <c r="D8567" s="47" t="s">
        <v>74</v>
      </c>
      <c r="E8567" s="47" t="s">
        <v>63</v>
      </c>
      <c r="F8567" s="47" t="s">
        <v>2260</v>
      </c>
      <c r="G8567" s="47" t="s">
        <v>97</v>
      </c>
      <c r="H8567" s="47" t="s">
        <v>2232</v>
      </c>
      <c r="I8567" s="47" t="n">
        <v>7</v>
      </c>
    </row>
    <row r="8568" customFormat="false" ht="15" hidden="false" customHeight="false" outlineLevel="0" collapsed="false">
      <c r="A8568" s="47" t="s">
        <v>10809</v>
      </c>
      <c r="B8568" s="47" t="s">
        <v>1991</v>
      </c>
      <c r="C8568" s="48" t="n">
        <v>46183</v>
      </c>
      <c r="D8568" s="47" t="s">
        <v>74</v>
      </c>
      <c r="E8568" s="47" t="s">
        <v>63</v>
      </c>
      <c r="F8568" s="47" t="s">
        <v>2255</v>
      </c>
      <c r="G8568" s="47" t="s">
        <v>97</v>
      </c>
      <c r="H8568" s="47" t="s">
        <v>2232</v>
      </c>
      <c r="I8568" s="47" t="n">
        <v>2</v>
      </c>
    </row>
    <row r="8569" customFormat="false" ht="15" hidden="false" customHeight="false" outlineLevel="0" collapsed="false">
      <c r="A8569" s="47" t="s">
        <v>10810</v>
      </c>
      <c r="B8569" s="47" t="s">
        <v>1992</v>
      </c>
      <c r="C8569" s="48" t="n">
        <v>46183</v>
      </c>
      <c r="D8569" s="47" t="s">
        <v>75</v>
      </c>
      <c r="E8569" s="47" t="s">
        <v>63</v>
      </c>
      <c r="F8569" s="47" t="s">
        <v>2252</v>
      </c>
      <c r="G8569" s="47" t="s">
        <v>97</v>
      </c>
      <c r="H8569" s="47" t="s">
        <v>2232</v>
      </c>
      <c r="I8569" s="47" t="n">
        <v>4</v>
      </c>
    </row>
    <row r="8570" customFormat="false" ht="15" hidden="false" customHeight="false" outlineLevel="0" collapsed="false">
      <c r="A8570" s="47" t="s">
        <v>10811</v>
      </c>
      <c r="B8570" s="47" t="s">
        <v>1992</v>
      </c>
      <c r="C8570" s="48" t="n">
        <v>46183</v>
      </c>
      <c r="D8570" s="47" t="s">
        <v>75</v>
      </c>
      <c r="E8570" s="47" t="s">
        <v>63</v>
      </c>
      <c r="F8570" s="47" t="s">
        <v>2255</v>
      </c>
      <c r="G8570" s="47" t="s">
        <v>97</v>
      </c>
      <c r="H8570" s="47" t="s">
        <v>2232</v>
      </c>
      <c r="I8570" s="47" t="n">
        <v>7</v>
      </c>
    </row>
    <row r="8571" customFormat="false" ht="15" hidden="false" customHeight="false" outlineLevel="0" collapsed="false">
      <c r="A8571" s="47" t="s">
        <v>10812</v>
      </c>
      <c r="B8571" s="47" t="s">
        <v>1992</v>
      </c>
      <c r="C8571" s="48" t="n">
        <v>46183</v>
      </c>
      <c r="D8571" s="47" t="s">
        <v>75</v>
      </c>
      <c r="E8571" s="47" t="s">
        <v>63</v>
      </c>
      <c r="F8571" s="47" t="s">
        <v>2255</v>
      </c>
      <c r="G8571" s="47" t="s">
        <v>97</v>
      </c>
      <c r="H8571" s="47" t="s">
        <v>2232</v>
      </c>
      <c r="I8571" s="47" t="n">
        <v>3</v>
      </c>
    </row>
    <row r="8572" customFormat="false" ht="15" hidden="false" customHeight="false" outlineLevel="0" collapsed="false">
      <c r="A8572" s="47" t="s">
        <v>10813</v>
      </c>
      <c r="B8572" s="47" t="s">
        <v>1992</v>
      </c>
      <c r="C8572" s="48" t="n">
        <v>46183</v>
      </c>
      <c r="D8572" s="47" t="s">
        <v>75</v>
      </c>
      <c r="E8572" s="47" t="s">
        <v>63</v>
      </c>
      <c r="F8572" s="47" t="s">
        <v>2255</v>
      </c>
      <c r="G8572" s="47" t="s">
        <v>97</v>
      </c>
      <c r="H8572" s="47" t="s">
        <v>2232</v>
      </c>
      <c r="I8572" s="47" t="n">
        <v>6</v>
      </c>
    </row>
    <row r="8573" customFormat="false" ht="15" hidden="false" customHeight="false" outlineLevel="0" collapsed="false">
      <c r="A8573" s="47" t="s">
        <v>10814</v>
      </c>
      <c r="B8573" s="47" t="s">
        <v>1992</v>
      </c>
      <c r="C8573" s="48" t="n">
        <v>46183</v>
      </c>
      <c r="D8573" s="47" t="s">
        <v>75</v>
      </c>
      <c r="E8573" s="47" t="s">
        <v>63</v>
      </c>
      <c r="F8573" s="47" t="s">
        <v>2252</v>
      </c>
      <c r="G8573" s="47" t="s">
        <v>97</v>
      </c>
      <c r="H8573" s="47" t="s">
        <v>2232</v>
      </c>
      <c r="I8573" s="47" t="n">
        <v>7</v>
      </c>
    </row>
    <row r="8574" customFormat="false" ht="15" hidden="false" customHeight="false" outlineLevel="0" collapsed="false">
      <c r="A8574" s="47" t="s">
        <v>10815</v>
      </c>
      <c r="B8574" s="47" t="s">
        <v>1993</v>
      </c>
      <c r="C8574" s="48" t="n">
        <v>46183</v>
      </c>
      <c r="D8574" s="47" t="s">
        <v>73</v>
      </c>
      <c r="E8574" s="47" t="s">
        <v>64</v>
      </c>
      <c r="F8574" s="47" t="s">
        <v>2278</v>
      </c>
      <c r="G8574" s="47" t="s">
        <v>94</v>
      </c>
      <c r="H8574" s="47" t="s">
        <v>2229</v>
      </c>
      <c r="I8574" s="47" t="n">
        <v>96</v>
      </c>
    </row>
    <row r="8575" customFormat="false" ht="15" hidden="false" customHeight="false" outlineLevel="0" collapsed="false">
      <c r="A8575" s="47" t="s">
        <v>10816</v>
      </c>
      <c r="B8575" s="47" t="s">
        <v>1993</v>
      </c>
      <c r="C8575" s="48" t="n">
        <v>46183</v>
      </c>
      <c r="D8575" s="47" t="s">
        <v>73</v>
      </c>
      <c r="E8575" s="47" t="s">
        <v>64</v>
      </c>
      <c r="F8575" s="47" t="s">
        <v>2278</v>
      </c>
      <c r="G8575" s="47" t="s">
        <v>97</v>
      </c>
      <c r="H8575" s="47" t="s">
        <v>2232</v>
      </c>
      <c r="I8575" s="47" t="n">
        <v>6</v>
      </c>
    </row>
    <row r="8576" customFormat="false" ht="15" hidden="false" customHeight="false" outlineLevel="0" collapsed="false">
      <c r="A8576" s="47" t="s">
        <v>10817</v>
      </c>
      <c r="B8576" s="47" t="s">
        <v>1993</v>
      </c>
      <c r="C8576" s="48" t="n">
        <v>46183</v>
      </c>
      <c r="D8576" s="47" t="s">
        <v>73</v>
      </c>
      <c r="E8576" s="47" t="s">
        <v>64</v>
      </c>
      <c r="F8576" s="47" t="s">
        <v>2278</v>
      </c>
      <c r="G8576" s="47" t="s">
        <v>97</v>
      </c>
      <c r="H8576" s="47" t="s">
        <v>2232</v>
      </c>
      <c r="I8576" s="47" t="n">
        <v>5</v>
      </c>
    </row>
    <row r="8577" customFormat="false" ht="15" hidden="false" customHeight="false" outlineLevel="0" collapsed="false">
      <c r="A8577" s="47" t="s">
        <v>10818</v>
      </c>
      <c r="B8577" s="47" t="s">
        <v>1993</v>
      </c>
      <c r="C8577" s="48" t="n">
        <v>46183</v>
      </c>
      <c r="D8577" s="47" t="s">
        <v>73</v>
      </c>
      <c r="E8577" s="47" t="s">
        <v>64</v>
      </c>
      <c r="F8577" s="47" t="s">
        <v>2280</v>
      </c>
      <c r="G8577" s="47" t="s">
        <v>97</v>
      </c>
      <c r="H8577" s="47" t="s">
        <v>2232</v>
      </c>
      <c r="I8577" s="47" t="n">
        <v>7</v>
      </c>
    </row>
    <row r="8578" customFormat="false" ht="15" hidden="false" customHeight="false" outlineLevel="0" collapsed="false">
      <c r="A8578" s="47" t="s">
        <v>10819</v>
      </c>
      <c r="B8578" s="47" t="s">
        <v>1995</v>
      </c>
      <c r="C8578" s="48" t="n">
        <v>46183</v>
      </c>
      <c r="D8578" s="47" t="s">
        <v>74</v>
      </c>
      <c r="E8578" s="47" t="s">
        <v>64</v>
      </c>
      <c r="F8578" s="47" t="s">
        <v>2280</v>
      </c>
      <c r="G8578" s="47" t="s">
        <v>93</v>
      </c>
      <c r="H8578" s="47" t="s">
        <v>2253</v>
      </c>
      <c r="I8578" s="47" t="n">
        <v>9</v>
      </c>
    </row>
    <row r="8579" customFormat="false" ht="15" hidden="false" customHeight="false" outlineLevel="0" collapsed="false">
      <c r="A8579" s="47" t="s">
        <v>10820</v>
      </c>
      <c r="B8579" s="47" t="s">
        <v>1995</v>
      </c>
      <c r="C8579" s="48" t="n">
        <v>46183</v>
      </c>
      <c r="D8579" s="47" t="s">
        <v>74</v>
      </c>
      <c r="E8579" s="47" t="s">
        <v>64</v>
      </c>
      <c r="F8579" s="47" t="s">
        <v>2278</v>
      </c>
      <c r="G8579" s="47" t="s">
        <v>97</v>
      </c>
      <c r="H8579" s="47" t="s">
        <v>2232</v>
      </c>
      <c r="I8579" s="47" t="n">
        <v>6</v>
      </c>
    </row>
    <row r="8580" customFormat="false" ht="15" hidden="false" customHeight="false" outlineLevel="0" collapsed="false">
      <c r="A8580" s="47" t="s">
        <v>10821</v>
      </c>
      <c r="B8580" s="47" t="s">
        <v>1995</v>
      </c>
      <c r="C8580" s="48" t="n">
        <v>46183</v>
      </c>
      <c r="D8580" s="47" t="s">
        <v>74</v>
      </c>
      <c r="E8580" s="47" t="s">
        <v>64</v>
      </c>
      <c r="F8580" s="47" t="s">
        <v>2278</v>
      </c>
      <c r="G8580" s="47" t="s">
        <v>97</v>
      </c>
      <c r="H8580" s="47" t="s">
        <v>2232</v>
      </c>
      <c r="I8580" s="47" t="n">
        <v>4</v>
      </c>
    </row>
    <row r="8581" customFormat="false" ht="15" hidden="false" customHeight="false" outlineLevel="0" collapsed="false">
      <c r="A8581" s="47" t="s">
        <v>10822</v>
      </c>
      <c r="B8581" s="47" t="s">
        <v>1996</v>
      </c>
      <c r="C8581" s="48" t="n">
        <v>46183</v>
      </c>
      <c r="D8581" s="47" t="s">
        <v>73</v>
      </c>
      <c r="E8581" s="47" t="s">
        <v>65</v>
      </c>
      <c r="F8581" s="47" t="s">
        <v>2284</v>
      </c>
      <c r="G8581" s="47" t="s">
        <v>95</v>
      </c>
      <c r="H8581" s="47" t="s">
        <v>2245</v>
      </c>
      <c r="I8581" s="47" t="n">
        <v>20</v>
      </c>
    </row>
    <row r="8582" customFormat="false" ht="15" hidden="false" customHeight="false" outlineLevel="0" collapsed="false">
      <c r="A8582" s="47" t="s">
        <v>10823</v>
      </c>
      <c r="B8582" s="47" t="s">
        <v>1996</v>
      </c>
      <c r="C8582" s="48" t="n">
        <v>46183</v>
      </c>
      <c r="D8582" s="47" t="s">
        <v>73</v>
      </c>
      <c r="E8582" s="47" t="s">
        <v>65</v>
      </c>
      <c r="F8582" s="47" t="s">
        <v>2289</v>
      </c>
      <c r="G8582" s="47" t="s">
        <v>97</v>
      </c>
      <c r="H8582" s="47" t="s">
        <v>2232</v>
      </c>
      <c r="I8582" s="47" t="n">
        <v>3</v>
      </c>
    </row>
    <row r="8583" customFormat="false" ht="15" hidden="false" customHeight="false" outlineLevel="0" collapsed="false">
      <c r="A8583" s="47" t="s">
        <v>10824</v>
      </c>
      <c r="B8583" s="47" t="s">
        <v>1996</v>
      </c>
      <c r="C8583" s="48" t="n">
        <v>46183</v>
      </c>
      <c r="D8583" s="47" t="s">
        <v>73</v>
      </c>
      <c r="E8583" s="47" t="s">
        <v>65</v>
      </c>
      <c r="F8583" s="47" t="s">
        <v>2289</v>
      </c>
      <c r="G8583" s="47" t="s">
        <v>97</v>
      </c>
      <c r="H8583" s="47" t="s">
        <v>2232</v>
      </c>
      <c r="I8583" s="47" t="n">
        <v>6</v>
      </c>
    </row>
    <row r="8584" customFormat="false" ht="15" hidden="false" customHeight="false" outlineLevel="0" collapsed="false">
      <c r="A8584" s="47" t="s">
        <v>10825</v>
      </c>
      <c r="B8584" s="47" t="s">
        <v>1996</v>
      </c>
      <c r="C8584" s="48" t="n">
        <v>46183</v>
      </c>
      <c r="D8584" s="47" t="s">
        <v>73</v>
      </c>
      <c r="E8584" s="47" t="s">
        <v>65</v>
      </c>
      <c r="F8584" s="47" t="s">
        <v>2289</v>
      </c>
      <c r="G8584" s="47" t="s">
        <v>97</v>
      </c>
      <c r="H8584" s="47" t="s">
        <v>2232</v>
      </c>
      <c r="I8584" s="47" t="n">
        <v>2</v>
      </c>
    </row>
    <row r="8585" customFormat="false" ht="15" hidden="false" customHeight="false" outlineLevel="0" collapsed="false">
      <c r="A8585" s="47" t="s">
        <v>10826</v>
      </c>
      <c r="B8585" s="47" t="s">
        <v>1996</v>
      </c>
      <c r="C8585" s="48" t="n">
        <v>46183</v>
      </c>
      <c r="D8585" s="47" t="s">
        <v>73</v>
      </c>
      <c r="E8585" s="47" t="s">
        <v>65</v>
      </c>
      <c r="F8585" s="47" t="s">
        <v>2289</v>
      </c>
      <c r="G8585" s="47" t="s">
        <v>97</v>
      </c>
      <c r="H8585" s="47" t="s">
        <v>2232</v>
      </c>
      <c r="I8585" s="47" t="n">
        <v>5</v>
      </c>
    </row>
    <row r="8586" customFormat="false" ht="15" hidden="false" customHeight="false" outlineLevel="0" collapsed="false">
      <c r="A8586" s="47" t="s">
        <v>10827</v>
      </c>
      <c r="B8586" s="47" t="s">
        <v>1996</v>
      </c>
      <c r="C8586" s="48" t="n">
        <v>46183</v>
      </c>
      <c r="D8586" s="47" t="s">
        <v>73</v>
      </c>
      <c r="E8586" s="47" t="s">
        <v>65</v>
      </c>
      <c r="F8586" s="47" t="s">
        <v>2284</v>
      </c>
      <c r="G8586" s="47" t="s">
        <v>97</v>
      </c>
      <c r="H8586" s="47" t="s">
        <v>2232</v>
      </c>
      <c r="I8586" s="47" t="n">
        <v>5</v>
      </c>
    </row>
    <row r="8587" customFormat="false" ht="15" hidden="false" customHeight="false" outlineLevel="0" collapsed="false">
      <c r="A8587" s="47" t="s">
        <v>10828</v>
      </c>
      <c r="B8587" s="47" t="s">
        <v>1996</v>
      </c>
      <c r="C8587" s="48" t="n">
        <v>46183</v>
      </c>
      <c r="D8587" s="47" t="s">
        <v>73</v>
      </c>
      <c r="E8587" s="47" t="s">
        <v>65</v>
      </c>
      <c r="F8587" s="47" t="s">
        <v>2284</v>
      </c>
      <c r="G8587" s="47" t="s">
        <v>97</v>
      </c>
      <c r="H8587" s="47" t="s">
        <v>2232</v>
      </c>
      <c r="I8587" s="47" t="n">
        <v>5</v>
      </c>
    </row>
    <row r="8588" customFormat="false" ht="15" hidden="false" customHeight="false" outlineLevel="0" collapsed="false">
      <c r="A8588" s="47" t="s">
        <v>10829</v>
      </c>
      <c r="B8588" s="47" t="s">
        <v>1997</v>
      </c>
      <c r="C8588" s="48" t="n">
        <v>46183</v>
      </c>
      <c r="D8588" s="47" t="s">
        <v>74</v>
      </c>
      <c r="E8588" s="47" t="s">
        <v>65</v>
      </c>
      <c r="F8588" s="47" t="s">
        <v>2289</v>
      </c>
      <c r="G8588" s="47" t="s">
        <v>93</v>
      </c>
      <c r="H8588" s="47" t="s">
        <v>2253</v>
      </c>
      <c r="I8588" s="47" t="n">
        <v>41</v>
      </c>
    </row>
    <row r="8589" customFormat="false" ht="15" hidden="false" customHeight="false" outlineLevel="0" collapsed="false">
      <c r="A8589" s="47" t="s">
        <v>10830</v>
      </c>
      <c r="B8589" s="47" t="s">
        <v>1997</v>
      </c>
      <c r="C8589" s="48" t="n">
        <v>46183</v>
      </c>
      <c r="D8589" s="47" t="s">
        <v>74</v>
      </c>
      <c r="E8589" s="47" t="s">
        <v>65</v>
      </c>
      <c r="F8589" s="47" t="s">
        <v>2289</v>
      </c>
      <c r="G8589" s="47" t="s">
        <v>97</v>
      </c>
      <c r="H8589" s="47" t="s">
        <v>2232</v>
      </c>
      <c r="I8589" s="47" t="n">
        <v>6</v>
      </c>
    </row>
    <row r="8590" customFormat="false" ht="15" hidden="false" customHeight="false" outlineLevel="0" collapsed="false">
      <c r="A8590" s="47" t="s">
        <v>10831</v>
      </c>
      <c r="B8590" s="47" t="s">
        <v>1997</v>
      </c>
      <c r="C8590" s="48" t="n">
        <v>46183</v>
      </c>
      <c r="D8590" s="47" t="s">
        <v>74</v>
      </c>
      <c r="E8590" s="47" t="s">
        <v>65</v>
      </c>
      <c r="F8590" s="47" t="s">
        <v>2284</v>
      </c>
      <c r="G8590" s="47" t="s">
        <v>97</v>
      </c>
      <c r="H8590" s="47" t="s">
        <v>2232</v>
      </c>
      <c r="I8590" s="47" t="n">
        <v>2</v>
      </c>
    </row>
    <row r="8591" customFormat="false" ht="15" hidden="false" customHeight="false" outlineLevel="0" collapsed="false">
      <c r="A8591" s="47" t="s">
        <v>10832</v>
      </c>
      <c r="B8591" s="47" t="s">
        <v>1997</v>
      </c>
      <c r="C8591" s="48" t="n">
        <v>46183</v>
      </c>
      <c r="D8591" s="47" t="s">
        <v>74</v>
      </c>
      <c r="E8591" s="47" t="s">
        <v>65</v>
      </c>
      <c r="F8591" s="47" t="s">
        <v>2284</v>
      </c>
      <c r="G8591" s="47" t="s">
        <v>97</v>
      </c>
      <c r="H8591" s="47" t="s">
        <v>2232</v>
      </c>
      <c r="I8591" s="47" t="n">
        <v>3</v>
      </c>
    </row>
    <row r="8592" customFormat="false" ht="15" hidden="false" customHeight="false" outlineLevel="0" collapsed="false">
      <c r="A8592" s="47" t="s">
        <v>10833</v>
      </c>
      <c r="B8592" s="47" t="s">
        <v>1997</v>
      </c>
      <c r="C8592" s="48" t="n">
        <v>46183</v>
      </c>
      <c r="D8592" s="47" t="s">
        <v>74</v>
      </c>
      <c r="E8592" s="47" t="s">
        <v>65</v>
      </c>
      <c r="F8592" s="47" t="s">
        <v>2289</v>
      </c>
      <c r="G8592" s="47" t="s">
        <v>97</v>
      </c>
      <c r="H8592" s="47" t="s">
        <v>2232</v>
      </c>
      <c r="I8592" s="47" t="n">
        <v>3</v>
      </c>
    </row>
    <row r="8593" customFormat="false" ht="15" hidden="false" customHeight="false" outlineLevel="0" collapsed="false">
      <c r="A8593" s="47" t="s">
        <v>10834</v>
      </c>
      <c r="B8593" s="47" t="s">
        <v>1997</v>
      </c>
      <c r="C8593" s="48" t="n">
        <v>46183</v>
      </c>
      <c r="D8593" s="47" t="s">
        <v>74</v>
      </c>
      <c r="E8593" s="47" t="s">
        <v>65</v>
      </c>
      <c r="F8593" s="47" t="s">
        <v>2284</v>
      </c>
      <c r="G8593" s="47" t="s">
        <v>97</v>
      </c>
      <c r="H8593" s="47" t="s">
        <v>2232</v>
      </c>
      <c r="I8593" s="47" t="n">
        <v>4</v>
      </c>
    </row>
    <row r="8594" customFormat="false" ht="15" hidden="false" customHeight="false" outlineLevel="0" collapsed="false">
      <c r="A8594" s="47" t="s">
        <v>10835</v>
      </c>
      <c r="B8594" s="47" t="s">
        <v>1997</v>
      </c>
      <c r="C8594" s="48" t="n">
        <v>46183</v>
      </c>
      <c r="D8594" s="47" t="s">
        <v>74</v>
      </c>
      <c r="E8594" s="47" t="s">
        <v>65</v>
      </c>
      <c r="F8594" s="47" t="s">
        <v>2289</v>
      </c>
      <c r="G8594" s="47" t="s">
        <v>97</v>
      </c>
      <c r="H8594" s="47" t="s">
        <v>2232</v>
      </c>
      <c r="I8594" s="47" t="n">
        <v>5</v>
      </c>
    </row>
    <row r="8595" customFormat="false" ht="15" hidden="false" customHeight="false" outlineLevel="0" collapsed="false">
      <c r="A8595" s="47" t="s">
        <v>10836</v>
      </c>
      <c r="B8595" s="47" t="s">
        <v>1997</v>
      </c>
      <c r="C8595" s="48" t="n">
        <v>46183</v>
      </c>
      <c r="D8595" s="47" t="s">
        <v>74</v>
      </c>
      <c r="E8595" s="47" t="s">
        <v>65</v>
      </c>
      <c r="F8595" s="47" t="s">
        <v>2289</v>
      </c>
      <c r="G8595" s="47" t="s">
        <v>97</v>
      </c>
      <c r="H8595" s="47" t="s">
        <v>2232</v>
      </c>
      <c r="I8595" s="47" t="n">
        <v>4</v>
      </c>
    </row>
    <row r="8596" customFormat="false" ht="15" hidden="false" customHeight="false" outlineLevel="0" collapsed="false">
      <c r="A8596" s="47" t="s">
        <v>10837</v>
      </c>
      <c r="B8596" s="47" t="s">
        <v>1997</v>
      </c>
      <c r="C8596" s="48" t="n">
        <v>46183</v>
      </c>
      <c r="D8596" s="47" t="s">
        <v>74</v>
      </c>
      <c r="E8596" s="47" t="s">
        <v>65</v>
      </c>
      <c r="F8596" s="47" t="s">
        <v>2289</v>
      </c>
      <c r="G8596" s="47" t="s">
        <v>97</v>
      </c>
      <c r="H8596" s="47" t="s">
        <v>2232</v>
      </c>
      <c r="I8596" s="47" t="n">
        <v>3</v>
      </c>
    </row>
    <row r="8597" customFormat="false" ht="15" hidden="false" customHeight="false" outlineLevel="0" collapsed="false">
      <c r="A8597" s="47" t="s">
        <v>10838</v>
      </c>
      <c r="B8597" s="47" t="s">
        <v>1997</v>
      </c>
      <c r="C8597" s="48" t="n">
        <v>46183</v>
      </c>
      <c r="D8597" s="47" t="s">
        <v>74</v>
      </c>
      <c r="E8597" s="47" t="s">
        <v>65</v>
      </c>
      <c r="F8597" s="47" t="s">
        <v>2284</v>
      </c>
      <c r="G8597" s="47" t="s">
        <v>97</v>
      </c>
      <c r="H8597" s="47" t="s">
        <v>2232</v>
      </c>
      <c r="I8597" s="47" t="n">
        <v>5</v>
      </c>
    </row>
    <row r="8598" customFormat="false" ht="15" hidden="false" customHeight="false" outlineLevel="0" collapsed="false">
      <c r="A8598" s="47" t="s">
        <v>10839</v>
      </c>
      <c r="B8598" s="47" t="s">
        <v>1998</v>
      </c>
      <c r="C8598" s="48" t="n">
        <v>46183</v>
      </c>
      <c r="D8598" s="47" t="s">
        <v>75</v>
      </c>
      <c r="E8598" s="47" t="s">
        <v>65</v>
      </c>
      <c r="F8598" s="47" t="s">
        <v>2284</v>
      </c>
      <c r="G8598" s="47" t="s">
        <v>93</v>
      </c>
      <c r="H8598" s="47" t="s">
        <v>2253</v>
      </c>
      <c r="I8598" s="47" t="n">
        <v>14</v>
      </c>
    </row>
    <row r="8599" customFormat="false" ht="15" hidden="false" customHeight="false" outlineLevel="0" collapsed="false">
      <c r="A8599" s="47" t="s">
        <v>10840</v>
      </c>
      <c r="B8599" s="47" t="s">
        <v>1998</v>
      </c>
      <c r="C8599" s="48" t="n">
        <v>46183</v>
      </c>
      <c r="D8599" s="47" t="s">
        <v>75</v>
      </c>
      <c r="E8599" s="47" t="s">
        <v>65</v>
      </c>
      <c r="F8599" s="47" t="s">
        <v>2289</v>
      </c>
      <c r="G8599" s="47" t="s">
        <v>97</v>
      </c>
      <c r="H8599" s="47" t="s">
        <v>2232</v>
      </c>
      <c r="I8599" s="47" t="n">
        <v>4</v>
      </c>
    </row>
    <row r="8600" customFormat="false" ht="15" hidden="false" customHeight="false" outlineLevel="0" collapsed="false">
      <c r="A8600" s="47" t="s">
        <v>10841</v>
      </c>
      <c r="B8600" s="47" t="s">
        <v>1998</v>
      </c>
      <c r="C8600" s="48" t="n">
        <v>46183</v>
      </c>
      <c r="D8600" s="47" t="s">
        <v>75</v>
      </c>
      <c r="E8600" s="47" t="s">
        <v>65</v>
      </c>
      <c r="F8600" s="47" t="s">
        <v>2284</v>
      </c>
      <c r="G8600" s="47" t="s">
        <v>97</v>
      </c>
      <c r="H8600" s="47" t="s">
        <v>2232</v>
      </c>
      <c r="I8600" s="47" t="n">
        <v>6</v>
      </c>
    </row>
    <row r="8601" customFormat="false" ht="15" hidden="false" customHeight="false" outlineLevel="0" collapsed="false">
      <c r="A8601" s="47" t="s">
        <v>10842</v>
      </c>
      <c r="B8601" s="47" t="s">
        <v>1998</v>
      </c>
      <c r="C8601" s="48" t="n">
        <v>46183</v>
      </c>
      <c r="D8601" s="47" t="s">
        <v>75</v>
      </c>
      <c r="E8601" s="47" t="s">
        <v>65</v>
      </c>
      <c r="F8601" s="47" t="s">
        <v>2289</v>
      </c>
      <c r="G8601" s="47" t="s">
        <v>97</v>
      </c>
      <c r="H8601" s="47" t="s">
        <v>2232</v>
      </c>
      <c r="I8601" s="47" t="n">
        <v>6</v>
      </c>
    </row>
    <row r="8602" customFormat="false" ht="15" hidden="false" customHeight="false" outlineLevel="0" collapsed="false">
      <c r="A8602" s="47" t="s">
        <v>10843</v>
      </c>
      <c r="B8602" s="47" t="s">
        <v>1998</v>
      </c>
      <c r="C8602" s="48" t="n">
        <v>46183</v>
      </c>
      <c r="D8602" s="47" t="s">
        <v>75</v>
      </c>
      <c r="E8602" s="47" t="s">
        <v>65</v>
      </c>
      <c r="F8602" s="47" t="s">
        <v>2284</v>
      </c>
      <c r="G8602" s="47" t="s">
        <v>97</v>
      </c>
      <c r="H8602" s="47" t="s">
        <v>2232</v>
      </c>
      <c r="I8602" s="47" t="n">
        <v>6</v>
      </c>
    </row>
    <row r="8603" customFormat="false" ht="15" hidden="false" customHeight="false" outlineLevel="0" collapsed="false">
      <c r="A8603" s="47" t="s">
        <v>10844</v>
      </c>
      <c r="B8603" s="47" t="s">
        <v>1998</v>
      </c>
      <c r="C8603" s="48" t="n">
        <v>46183</v>
      </c>
      <c r="D8603" s="47" t="s">
        <v>75</v>
      </c>
      <c r="E8603" s="47" t="s">
        <v>65</v>
      </c>
      <c r="F8603" s="47" t="s">
        <v>2284</v>
      </c>
      <c r="G8603" s="47" t="s">
        <v>97</v>
      </c>
      <c r="H8603" s="47" t="s">
        <v>2232</v>
      </c>
      <c r="I8603" s="47" t="n">
        <v>5</v>
      </c>
    </row>
    <row r="8604" customFormat="false" ht="15" hidden="false" customHeight="false" outlineLevel="0" collapsed="false">
      <c r="A8604" s="47" t="s">
        <v>10845</v>
      </c>
      <c r="B8604" s="47" t="s">
        <v>1998</v>
      </c>
      <c r="C8604" s="48" t="n">
        <v>46183</v>
      </c>
      <c r="D8604" s="47" t="s">
        <v>75</v>
      </c>
      <c r="E8604" s="47" t="s">
        <v>65</v>
      </c>
      <c r="F8604" s="47" t="s">
        <v>2284</v>
      </c>
      <c r="G8604" s="47" t="s">
        <v>97</v>
      </c>
      <c r="H8604" s="47" t="s">
        <v>2232</v>
      </c>
      <c r="I8604" s="47" t="n">
        <v>6</v>
      </c>
    </row>
    <row r="8605" customFormat="false" ht="15" hidden="false" customHeight="false" outlineLevel="0" collapsed="false">
      <c r="A8605" s="47" t="s">
        <v>10846</v>
      </c>
      <c r="B8605" s="47" t="s">
        <v>1999</v>
      </c>
      <c r="C8605" s="48" t="n">
        <v>46184</v>
      </c>
      <c r="D8605" s="47" t="s">
        <v>73</v>
      </c>
      <c r="E8605" s="47" t="s">
        <v>62</v>
      </c>
      <c r="F8605" s="47" t="s">
        <v>2231</v>
      </c>
      <c r="G8605" s="47" t="s">
        <v>96</v>
      </c>
      <c r="H8605" s="47" t="s">
        <v>2270</v>
      </c>
      <c r="I8605" s="47" t="n">
        <v>18</v>
      </c>
    </row>
    <row r="8606" customFormat="false" ht="15" hidden="false" customHeight="false" outlineLevel="0" collapsed="false">
      <c r="A8606" s="47" t="s">
        <v>10847</v>
      </c>
      <c r="B8606" s="47" t="s">
        <v>1999</v>
      </c>
      <c r="C8606" s="48" t="n">
        <v>46184</v>
      </c>
      <c r="D8606" s="47" t="s">
        <v>73</v>
      </c>
      <c r="E8606" s="47" t="s">
        <v>62</v>
      </c>
      <c r="F8606" s="47" t="s">
        <v>2228</v>
      </c>
      <c r="G8606" s="47" t="s">
        <v>97</v>
      </c>
      <c r="H8606" s="47" t="s">
        <v>2232</v>
      </c>
      <c r="I8606" s="47" t="n">
        <v>5</v>
      </c>
    </row>
    <row r="8607" customFormat="false" ht="15" hidden="false" customHeight="false" outlineLevel="0" collapsed="false">
      <c r="A8607" s="47" t="s">
        <v>10848</v>
      </c>
      <c r="B8607" s="47" t="s">
        <v>1999</v>
      </c>
      <c r="C8607" s="48" t="n">
        <v>46184</v>
      </c>
      <c r="D8607" s="47" t="s">
        <v>73</v>
      </c>
      <c r="E8607" s="47" t="s">
        <v>62</v>
      </c>
      <c r="F8607" s="47" t="s">
        <v>2228</v>
      </c>
      <c r="G8607" s="47" t="s">
        <v>97</v>
      </c>
      <c r="H8607" s="47" t="s">
        <v>2232</v>
      </c>
      <c r="I8607" s="47" t="n">
        <v>4</v>
      </c>
    </row>
    <row r="8608" customFormat="false" ht="15" hidden="false" customHeight="false" outlineLevel="0" collapsed="false">
      <c r="A8608" s="47" t="s">
        <v>10849</v>
      </c>
      <c r="B8608" s="47" t="s">
        <v>1999</v>
      </c>
      <c r="C8608" s="48" t="n">
        <v>46184</v>
      </c>
      <c r="D8608" s="47" t="s">
        <v>73</v>
      </c>
      <c r="E8608" s="47" t="s">
        <v>62</v>
      </c>
      <c r="F8608" s="47" t="s">
        <v>2228</v>
      </c>
      <c r="G8608" s="47" t="s">
        <v>97</v>
      </c>
      <c r="H8608" s="47" t="s">
        <v>2232</v>
      </c>
      <c r="I8608" s="47" t="n">
        <v>7</v>
      </c>
    </row>
    <row r="8609" customFormat="false" ht="15" hidden="false" customHeight="false" outlineLevel="0" collapsed="false">
      <c r="A8609" s="47" t="s">
        <v>10850</v>
      </c>
      <c r="B8609" s="47" t="s">
        <v>1999</v>
      </c>
      <c r="C8609" s="48" t="n">
        <v>46184</v>
      </c>
      <c r="D8609" s="47" t="s">
        <v>73</v>
      </c>
      <c r="E8609" s="47" t="s">
        <v>62</v>
      </c>
      <c r="F8609" s="47" t="s">
        <v>2228</v>
      </c>
      <c r="G8609" s="47" t="s">
        <v>97</v>
      </c>
      <c r="H8609" s="47" t="s">
        <v>2232</v>
      </c>
      <c r="I8609" s="47" t="n">
        <v>2</v>
      </c>
    </row>
    <row r="8610" customFormat="false" ht="15" hidden="false" customHeight="false" outlineLevel="0" collapsed="false">
      <c r="A8610" s="47" t="s">
        <v>10851</v>
      </c>
      <c r="B8610" s="47" t="s">
        <v>1999</v>
      </c>
      <c r="C8610" s="48" t="n">
        <v>46184</v>
      </c>
      <c r="D8610" s="47" t="s">
        <v>73</v>
      </c>
      <c r="E8610" s="47" t="s">
        <v>62</v>
      </c>
      <c r="F8610" s="47" t="s">
        <v>2228</v>
      </c>
      <c r="G8610" s="47" t="s">
        <v>97</v>
      </c>
      <c r="H8610" s="47" t="s">
        <v>2232</v>
      </c>
      <c r="I8610" s="47" t="n">
        <v>7</v>
      </c>
    </row>
    <row r="8611" customFormat="false" ht="15" hidden="false" customHeight="false" outlineLevel="0" collapsed="false">
      <c r="A8611" s="47" t="s">
        <v>10852</v>
      </c>
      <c r="B8611" s="47" t="s">
        <v>1999</v>
      </c>
      <c r="C8611" s="48" t="n">
        <v>46184</v>
      </c>
      <c r="D8611" s="47" t="s">
        <v>73</v>
      </c>
      <c r="E8611" s="47" t="s">
        <v>62</v>
      </c>
      <c r="F8611" s="47" t="s">
        <v>2228</v>
      </c>
      <c r="G8611" s="47" t="s">
        <v>97</v>
      </c>
      <c r="H8611" s="47" t="s">
        <v>2232</v>
      </c>
      <c r="I8611" s="47" t="n">
        <v>7</v>
      </c>
    </row>
    <row r="8612" customFormat="false" ht="15" hidden="false" customHeight="false" outlineLevel="0" collapsed="false">
      <c r="A8612" s="47" t="s">
        <v>10853</v>
      </c>
      <c r="B8612" s="47" t="s">
        <v>2000</v>
      </c>
      <c r="C8612" s="48" t="n">
        <v>46184</v>
      </c>
      <c r="D8612" s="47" t="s">
        <v>74</v>
      </c>
      <c r="E8612" s="47" t="s">
        <v>62</v>
      </c>
      <c r="F8612" s="47" t="s">
        <v>2231</v>
      </c>
      <c r="G8612" s="47" t="s">
        <v>96</v>
      </c>
      <c r="H8612" s="47" t="s">
        <v>2270</v>
      </c>
      <c r="I8612" s="47" t="n">
        <v>5</v>
      </c>
    </row>
    <row r="8613" customFormat="false" ht="15" hidden="false" customHeight="false" outlineLevel="0" collapsed="false">
      <c r="A8613" s="47" t="s">
        <v>10854</v>
      </c>
      <c r="B8613" s="47" t="s">
        <v>2001</v>
      </c>
      <c r="C8613" s="48" t="n">
        <v>46184</v>
      </c>
      <c r="D8613" s="47" t="s">
        <v>75</v>
      </c>
      <c r="E8613" s="47" t="s">
        <v>62</v>
      </c>
      <c r="F8613" s="47" t="s">
        <v>2231</v>
      </c>
      <c r="G8613" s="47" t="s">
        <v>93</v>
      </c>
      <c r="H8613" s="47" t="s">
        <v>2253</v>
      </c>
      <c r="I8613" s="47" t="n">
        <v>19</v>
      </c>
    </row>
    <row r="8614" customFormat="false" ht="15" hidden="false" customHeight="false" outlineLevel="0" collapsed="false">
      <c r="A8614" s="47" t="s">
        <v>10855</v>
      </c>
      <c r="B8614" s="47" t="s">
        <v>2001</v>
      </c>
      <c r="C8614" s="48" t="n">
        <v>46184</v>
      </c>
      <c r="D8614" s="47" t="s">
        <v>75</v>
      </c>
      <c r="E8614" s="47" t="s">
        <v>62</v>
      </c>
      <c r="F8614" s="47" t="s">
        <v>2228</v>
      </c>
      <c r="G8614" s="47" t="s">
        <v>93</v>
      </c>
      <c r="H8614" s="47" t="s">
        <v>2253</v>
      </c>
      <c r="I8614" s="47" t="n">
        <v>22</v>
      </c>
    </row>
    <row r="8615" customFormat="false" ht="15" hidden="false" customHeight="false" outlineLevel="0" collapsed="false">
      <c r="A8615" s="47" t="s">
        <v>10856</v>
      </c>
      <c r="B8615" s="47" t="s">
        <v>2001</v>
      </c>
      <c r="C8615" s="48" t="n">
        <v>46184</v>
      </c>
      <c r="D8615" s="47" t="s">
        <v>75</v>
      </c>
      <c r="E8615" s="47" t="s">
        <v>62</v>
      </c>
      <c r="F8615" s="47" t="s">
        <v>2231</v>
      </c>
      <c r="G8615" s="47" t="s">
        <v>97</v>
      </c>
      <c r="H8615" s="47" t="s">
        <v>2232</v>
      </c>
      <c r="I8615" s="47" t="n">
        <v>7</v>
      </c>
    </row>
    <row r="8616" customFormat="false" ht="15" hidden="false" customHeight="false" outlineLevel="0" collapsed="false">
      <c r="A8616" s="47" t="s">
        <v>10857</v>
      </c>
      <c r="B8616" s="47" t="s">
        <v>2001</v>
      </c>
      <c r="C8616" s="48" t="n">
        <v>46184</v>
      </c>
      <c r="D8616" s="47" t="s">
        <v>75</v>
      </c>
      <c r="E8616" s="47" t="s">
        <v>62</v>
      </c>
      <c r="F8616" s="47" t="s">
        <v>2228</v>
      </c>
      <c r="G8616" s="47" t="s">
        <v>97</v>
      </c>
      <c r="H8616" s="47" t="s">
        <v>2232</v>
      </c>
      <c r="I8616" s="47" t="n">
        <v>4</v>
      </c>
    </row>
    <row r="8617" customFormat="false" ht="15" hidden="false" customHeight="false" outlineLevel="0" collapsed="false">
      <c r="A8617" s="47" t="s">
        <v>10858</v>
      </c>
      <c r="B8617" s="47" t="s">
        <v>2001</v>
      </c>
      <c r="C8617" s="48" t="n">
        <v>46184</v>
      </c>
      <c r="D8617" s="47" t="s">
        <v>75</v>
      </c>
      <c r="E8617" s="47" t="s">
        <v>62</v>
      </c>
      <c r="F8617" s="47" t="s">
        <v>2228</v>
      </c>
      <c r="G8617" s="47" t="s">
        <v>97</v>
      </c>
      <c r="H8617" s="47" t="s">
        <v>2232</v>
      </c>
      <c r="I8617" s="47" t="n">
        <v>5</v>
      </c>
    </row>
    <row r="8618" customFormat="false" ht="15" hidden="false" customHeight="false" outlineLevel="0" collapsed="false">
      <c r="A8618" s="47" t="s">
        <v>10859</v>
      </c>
      <c r="B8618" s="47" t="s">
        <v>2001</v>
      </c>
      <c r="C8618" s="48" t="n">
        <v>46184</v>
      </c>
      <c r="D8618" s="47" t="s">
        <v>75</v>
      </c>
      <c r="E8618" s="47" t="s">
        <v>62</v>
      </c>
      <c r="F8618" s="47" t="s">
        <v>2228</v>
      </c>
      <c r="G8618" s="47" t="s">
        <v>97</v>
      </c>
      <c r="H8618" s="47" t="s">
        <v>2232</v>
      </c>
      <c r="I8618" s="47" t="n">
        <v>6</v>
      </c>
    </row>
    <row r="8619" customFormat="false" ht="15" hidden="false" customHeight="false" outlineLevel="0" collapsed="false">
      <c r="A8619" s="47" t="s">
        <v>10860</v>
      </c>
      <c r="B8619" s="47" t="s">
        <v>2001</v>
      </c>
      <c r="C8619" s="48" t="n">
        <v>46184</v>
      </c>
      <c r="D8619" s="47" t="s">
        <v>75</v>
      </c>
      <c r="E8619" s="47" t="s">
        <v>62</v>
      </c>
      <c r="F8619" s="47" t="s">
        <v>2231</v>
      </c>
      <c r="G8619" s="47" t="s">
        <v>97</v>
      </c>
      <c r="H8619" s="47" t="s">
        <v>2232</v>
      </c>
      <c r="I8619" s="47" t="n">
        <v>5</v>
      </c>
    </row>
    <row r="8620" customFormat="false" ht="15" hidden="false" customHeight="false" outlineLevel="0" collapsed="false">
      <c r="A8620" s="47" t="s">
        <v>10861</v>
      </c>
      <c r="B8620" s="47" t="s">
        <v>2001</v>
      </c>
      <c r="C8620" s="48" t="n">
        <v>46184</v>
      </c>
      <c r="D8620" s="47" t="s">
        <v>75</v>
      </c>
      <c r="E8620" s="47" t="s">
        <v>62</v>
      </c>
      <c r="F8620" s="47" t="s">
        <v>2228</v>
      </c>
      <c r="G8620" s="47" t="s">
        <v>97</v>
      </c>
      <c r="H8620" s="47" t="s">
        <v>2232</v>
      </c>
      <c r="I8620" s="47" t="n">
        <v>7</v>
      </c>
    </row>
    <row r="8621" customFormat="false" ht="15" hidden="false" customHeight="false" outlineLevel="0" collapsed="false">
      <c r="A8621" s="47" t="s">
        <v>10862</v>
      </c>
      <c r="B8621" s="47" t="s">
        <v>2002</v>
      </c>
      <c r="C8621" s="48" t="n">
        <v>46184</v>
      </c>
      <c r="D8621" s="47" t="s">
        <v>73</v>
      </c>
      <c r="E8621" s="47" t="s">
        <v>63</v>
      </c>
      <c r="F8621" s="47" t="s">
        <v>2255</v>
      </c>
      <c r="G8621" s="47" t="s">
        <v>97</v>
      </c>
      <c r="H8621" s="47" t="s">
        <v>2232</v>
      </c>
      <c r="I8621" s="47" t="n">
        <v>7</v>
      </c>
    </row>
    <row r="8622" customFormat="false" ht="15" hidden="false" customHeight="false" outlineLevel="0" collapsed="false">
      <c r="A8622" s="47" t="s">
        <v>10863</v>
      </c>
      <c r="B8622" s="47" t="s">
        <v>2002</v>
      </c>
      <c r="C8622" s="48" t="n">
        <v>46184</v>
      </c>
      <c r="D8622" s="47" t="s">
        <v>73</v>
      </c>
      <c r="E8622" s="47" t="s">
        <v>63</v>
      </c>
      <c r="F8622" s="47" t="s">
        <v>2255</v>
      </c>
      <c r="G8622" s="47" t="s">
        <v>97</v>
      </c>
      <c r="H8622" s="47" t="s">
        <v>2232</v>
      </c>
      <c r="I8622" s="47" t="n">
        <v>3</v>
      </c>
    </row>
    <row r="8623" customFormat="false" ht="15" hidden="false" customHeight="false" outlineLevel="0" collapsed="false">
      <c r="A8623" s="47" t="s">
        <v>10864</v>
      </c>
      <c r="B8623" s="47" t="s">
        <v>2002</v>
      </c>
      <c r="C8623" s="48" t="n">
        <v>46184</v>
      </c>
      <c r="D8623" s="47" t="s">
        <v>73</v>
      </c>
      <c r="E8623" s="47" t="s">
        <v>63</v>
      </c>
      <c r="F8623" s="47" t="s">
        <v>2260</v>
      </c>
      <c r="G8623" s="47" t="s">
        <v>97</v>
      </c>
      <c r="H8623" s="47" t="s">
        <v>2232</v>
      </c>
      <c r="I8623" s="47" t="n">
        <v>6</v>
      </c>
    </row>
    <row r="8624" customFormat="false" ht="15" hidden="false" customHeight="false" outlineLevel="0" collapsed="false">
      <c r="A8624" s="47" t="s">
        <v>10865</v>
      </c>
      <c r="B8624" s="47" t="s">
        <v>2002</v>
      </c>
      <c r="C8624" s="48" t="n">
        <v>46184</v>
      </c>
      <c r="D8624" s="47" t="s">
        <v>73</v>
      </c>
      <c r="E8624" s="47" t="s">
        <v>63</v>
      </c>
      <c r="F8624" s="47" t="s">
        <v>2255</v>
      </c>
      <c r="G8624" s="47" t="s">
        <v>97</v>
      </c>
      <c r="H8624" s="47" t="s">
        <v>2232</v>
      </c>
      <c r="I8624" s="47" t="n">
        <v>7</v>
      </c>
    </row>
    <row r="8625" customFormat="false" ht="15" hidden="false" customHeight="false" outlineLevel="0" collapsed="false">
      <c r="A8625" s="47" t="s">
        <v>10866</v>
      </c>
      <c r="B8625" s="47" t="s">
        <v>2002</v>
      </c>
      <c r="C8625" s="48" t="n">
        <v>46184</v>
      </c>
      <c r="D8625" s="47" t="s">
        <v>73</v>
      </c>
      <c r="E8625" s="47" t="s">
        <v>63</v>
      </c>
      <c r="F8625" s="47" t="s">
        <v>2255</v>
      </c>
      <c r="G8625" s="47" t="s">
        <v>97</v>
      </c>
      <c r="H8625" s="47" t="s">
        <v>2232</v>
      </c>
      <c r="I8625" s="47" t="n">
        <v>3</v>
      </c>
    </row>
    <row r="8626" customFormat="false" ht="15" hidden="false" customHeight="false" outlineLevel="0" collapsed="false">
      <c r="A8626" s="47" t="s">
        <v>10867</v>
      </c>
      <c r="B8626" s="47" t="s">
        <v>2002</v>
      </c>
      <c r="C8626" s="48" t="n">
        <v>46184</v>
      </c>
      <c r="D8626" s="47" t="s">
        <v>73</v>
      </c>
      <c r="E8626" s="47" t="s">
        <v>63</v>
      </c>
      <c r="F8626" s="47" t="s">
        <v>2260</v>
      </c>
      <c r="G8626" s="47" t="s">
        <v>97</v>
      </c>
      <c r="H8626" s="47" t="s">
        <v>2232</v>
      </c>
      <c r="I8626" s="47" t="n">
        <v>7</v>
      </c>
    </row>
    <row r="8627" customFormat="false" ht="15" hidden="false" customHeight="false" outlineLevel="0" collapsed="false">
      <c r="A8627" s="47" t="s">
        <v>10868</v>
      </c>
      <c r="B8627" s="47" t="s">
        <v>2002</v>
      </c>
      <c r="C8627" s="48" t="n">
        <v>46184</v>
      </c>
      <c r="D8627" s="47" t="s">
        <v>73</v>
      </c>
      <c r="E8627" s="47" t="s">
        <v>63</v>
      </c>
      <c r="F8627" s="47" t="s">
        <v>2260</v>
      </c>
      <c r="G8627" s="47" t="s">
        <v>97</v>
      </c>
      <c r="H8627" s="47" t="s">
        <v>2232</v>
      </c>
      <c r="I8627" s="47" t="n">
        <v>2</v>
      </c>
    </row>
    <row r="8628" customFormat="false" ht="15" hidden="false" customHeight="false" outlineLevel="0" collapsed="false">
      <c r="A8628" s="47" t="s">
        <v>10869</v>
      </c>
      <c r="B8628" s="47" t="s">
        <v>2003</v>
      </c>
      <c r="C8628" s="48" t="n">
        <v>46184</v>
      </c>
      <c r="D8628" s="47" t="s">
        <v>74</v>
      </c>
      <c r="E8628" s="47" t="s">
        <v>63</v>
      </c>
      <c r="F8628" s="47" t="s">
        <v>2255</v>
      </c>
      <c r="G8628" s="47" t="s">
        <v>93</v>
      </c>
      <c r="H8628" s="47" t="s">
        <v>2253</v>
      </c>
      <c r="I8628" s="47" t="n">
        <v>33</v>
      </c>
    </row>
    <row r="8629" customFormat="false" ht="15" hidden="false" customHeight="false" outlineLevel="0" collapsed="false">
      <c r="A8629" s="47" t="s">
        <v>10870</v>
      </c>
      <c r="B8629" s="47" t="s">
        <v>2003</v>
      </c>
      <c r="C8629" s="48" t="n">
        <v>46184</v>
      </c>
      <c r="D8629" s="47" t="s">
        <v>74</v>
      </c>
      <c r="E8629" s="47" t="s">
        <v>63</v>
      </c>
      <c r="F8629" s="47" t="s">
        <v>2255</v>
      </c>
      <c r="G8629" s="47" t="s">
        <v>93</v>
      </c>
      <c r="H8629" s="47" t="s">
        <v>2253</v>
      </c>
      <c r="I8629" s="47" t="n">
        <v>24</v>
      </c>
    </row>
    <row r="8630" customFormat="false" ht="15" hidden="false" customHeight="false" outlineLevel="0" collapsed="false">
      <c r="A8630" s="47" t="s">
        <v>10871</v>
      </c>
      <c r="B8630" s="47" t="s">
        <v>2003</v>
      </c>
      <c r="C8630" s="48" t="n">
        <v>46184</v>
      </c>
      <c r="D8630" s="47" t="s">
        <v>74</v>
      </c>
      <c r="E8630" s="47" t="s">
        <v>63</v>
      </c>
      <c r="F8630" s="47" t="s">
        <v>2255</v>
      </c>
      <c r="G8630" s="47" t="s">
        <v>93</v>
      </c>
      <c r="H8630" s="47" t="s">
        <v>2253</v>
      </c>
      <c r="I8630" s="47" t="n">
        <v>101</v>
      </c>
    </row>
    <row r="8631" customFormat="false" ht="15" hidden="false" customHeight="false" outlineLevel="0" collapsed="false">
      <c r="A8631" s="47" t="s">
        <v>10872</v>
      </c>
      <c r="B8631" s="47" t="s">
        <v>2003</v>
      </c>
      <c r="C8631" s="48" t="n">
        <v>46184</v>
      </c>
      <c r="D8631" s="47" t="s">
        <v>74</v>
      </c>
      <c r="E8631" s="47" t="s">
        <v>63</v>
      </c>
      <c r="F8631" s="47" t="s">
        <v>2255</v>
      </c>
      <c r="G8631" s="47" t="s">
        <v>97</v>
      </c>
      <c r="H8631" s="47" t="s">
        <v>2232</v>
      </c>
      <c r="I8631" s="47" t="n">
        <v>5</v>
      </c>
    </row>
    <row r="8632" customFormat="false" ht="15" hidden="false" customHeight="false" outlineLevel="0" collapsed="false">
      <c r="A8632" s="47" t="s">
        <v>10873</v>
      </c>
      <c r="B8632" s="47" t="s">
        <v>2003</v>
      </c>
      <c r="C8632" s="48" t="n">
        <v>46184</v>
      </c>
      <c r="D8632" s="47" t="s">
        <v>74</v>
      </c>
      <c r="E8632" s="47" t="s">
        <v>63</v>
      </c>
      <c r="F8632" s="47" t="s">
        <v>2255</v>
      </c>
      <c r="G8632" s="47" t="s">
        <v>97</v>
      </c>
      <c r="H8632" s="47" t="s">
        <v>2232</v>
      </c>
      <c r="I8632" s="47" t="n">
        <v>3</v>
      </c>
    </row>
    <row r="8633" customFormat="false" ht="15" hidden="false" customHeight="false" outlineLevel="0" collapsed="false">
      <c r="A8633" s="47" t="s">
        <v>10874</v>
      </c>
      <c r="B8633" s="47" t="s">
        <v>2004</v>
      </c>
      <c r="C8633" s="48" t="n">
        <v>46184</v>
      </c>
      <c r="D8633" s="47" t="s">
        <v>75</v>
      </c>
      <c r="E8633" s="47" t="s">
        <v>63</v>
      </c>
      <c r="F8633" s="47" t="s">
        <v>2255</v>
      </c>
      <c r="G8633" s="47" t="s">
        <v>97</v>
      </c>
      <c r="H8633" s="47" t="s">
        <v>2232</v>
      </c>
      <c r="I8633" s="47" t="n">
        <v>2</v>
      </c>
    </row>
    <row r="8634" customFormat="false" ht="15" hidden="false" customHeight="false" outlineLevel="0" collapsed="false">
      <c r="A8634" s="47" t="s">
        <v>10875</v>
      </c>
      <c r="B8634" s="47" t="s">
        <v>2004</v>
      </c>
      <c r="C8634" s="48" t="n">
        <v>46184</v>
      </c>
      <c r="D8634" s="47" t="s">
        <v>75</v>
      </c>
      <c r="E8634" s="47" t="s">
        <v>63</v>
      </c>
      <c r="F8634" s="47" t="s">
        <v>2252</v>
      </c>
      <c r="G8634" s="47" t="s">
        <v>97</v>
      </c>
      <c r="H8634" s="47" t="s">
        <v>2232</v>
      </c>
      <c r="I8634" s="47" t="n">
        <v>6</v>
      </c>
    </row>
    <row r="8635" customFormat="false" ht="15" hidden="false" customHeight="false" outlineLevel="0" collapsed="false">
      <c r="A8635" s="47" t="s">
        <v>10876</v>
      </c>
      <c r="B8635" s="47" t="s">
        <v>2005</v>
      </c>
      <c r="C8635" s="48" t="n">
        <v>46184</v>
      </c>
      <c r="D8635" s="47" t="s">
        <v>73</v>
      </c>
      <c r="E8635" s="47" t="s">
        <v>64</v>
      </c>
      <c r="F8635" s="47" t="s">
        <v>2278</v>
      </c>
      <c r="G8635" s="47" t="s">
        <v>97</v>
      </c>
      <c r="H8635" s="47" t="s">
        <v>2232</v>
      </c>
      <c r="I8635" s="47" t="n">
        <v>2</v>
      </c>
    </row>
    <row r="8636" customFormat="false" ht="15" hidden="false" customHeight="false" outlineLevel="0" collapsed="false">
      <c r="A8636" s="47" t="s">
        <v>10877</v>
      </c>
      <c r="B8636" s="47" t="s">
        <v>2005</v>
      </c>
      <c r="C8636" s="48" t="n">
        <v>46184</v>
      </c>
      <c r="D8636" s="47" t="s">
        <v>73</v>
      </c>
      <c r="E8636" s="47" t="s">
        <v>64</v>
      </c>
      <c r="F8636" s="47" t="s">
        <v>2280</v>
      </c>
      <c r="G8636" s="47" t="s">
        <v>97</v>
      </c>
      <c r="H8636" s="47" t="s">
        <v>2232</v>
      </c>
      <c r="I8636" s="47" t="n">
        <v>7</v>
      </c>
    </row>
    <row r="8637" customFormat="false" ht="15" hidden="false" customHeight="false" outlineLevel="0" collapsed="false">
      <c r="A8637" s="47" t="s">
        <v>10878</v>
      </c>
      <c r="B8637" s="47" t="s">
        <v>2005</v>
      </c>
      <c r="C8637" s="48" t="n">
        <v>46184</v>
      </c>
      <c r="D8637" s="47" t="s">
        <v>73</v>
      </c>
      <c r="E8637" s="47" t="s">
        <v>64</v>
      </c>
      <c r="F8637" s="47" t="s">
        <v>2278</v>
      </c>
      <c r="G8637" s="47" t="s">
        <v>97</v>
      </c>
      <c r="H8637" s="47" t="s">
        <v>2232</v>
      </c>
      <c r="I8637" s="47" t="n">
        <v>4</v>
      </c>
    </row>
    <row r="8638" customFormat="false" ht="15" hidden="false" customHeight="false" outlineLevel="0" collapsed="false">
      <c r="A8638" s="47" t="s">
        <v>10879</v>
      </c>
      <c r="B8638" s="47" t="s">
        <v>2005</v>
      </c>
      <c r="C8638" s="48" t="n">
        <v>46184</v>
      </c>
      <c r="D8638" s="47" t="s">
        <v>73</v>
      </c>
      <c r="E8638" s="47" t="s">
        <v>64</v>
      </c>
      <c r="F8638" s="47" t="s">
        <v>2278</v>
      </c>
      <c r="G8638" s="47" t="s">
        <v>97</v>
      </c>
      <c r="H8638" s="47" t="s">
        <v>2232</v>
      </c>
      <c r="I8638" s="47" t="n">
        <v>4</v>
      </c>
    </row>
    <row r="8639" customFormat="false" ht="15" hidden="false" customHeight="false" outlineLevel="0" collapsed="false">
      <c r="A8639" s="47" t="s">
        <v>10880</v>
      </c>
      <c r="B8639" s="47" t="s">
        <v>2006</v>
      </c>
      <c r="C8639" s="48" t="n">
        <v>46184</v>
      </c>
      <c r="D8639" s="47" t="s">
        <v>74</v>
      </c>
      <c r="E8639" s="47" t="s">
        <v>64</v>
      </c>
      <c r="F8639" s="47" t="s">
        <v>2278</v>
      </c>
      <c r="G8639" s="47" t="s">
        <v>93</v>
      </c>
      <c r="H8639" s="47" t="s">
        <v>2253</v>
      </c>
      <c r="I8639" s="47" t="n">
        <v>15</v>
      </c>
    </row>
    <row r="8640" customFormat="false" ht="15" hidden="false" customHeight="false" outlineLevel="0" collapsed="false">
      <c r="A8640" s="47" t="s">
        <v>10881</v>
      </c>
      <c r="B8640" s="47" t="s">
        <v>2006</v>
      </c>
      <c r="C8640" s="48" t="n">
        <v>46184</v>
      </c>
      <c r="D8640" s="47" t="s">
        <v>74</v>
      </c>
      <c r="E8640" s="47" t="s">
        <v>64</v>
      </c>
      <c r="F8640" s="47" t="s">
        <v>2280</v>
      </c>
      <c r="G8640" s="47" t="s">
        <v>97</v>
      </c>
      <c r="H8640" s="47" t="s">
        <v>2232</v>
      </c>
      <c r="I8640" s="47" t="n">
        <v>5</v>
      </c>
    </row>
    <row r="8641" customFormat="false" ht="15" hidden="false" customHeight="false" outlineLevel="0" collapsed="false">
      <c r="A8641" s="47" t="s">
        <v>10882</v>
      </c>
      <c r="B8641" s="47" t="s">
        <v>2006</v>
      </c>
      <c r="C8641" s="48" t="n">
        <v>46184</v>
      </c>
      <c r="D8641" s="47" t="s">
        <v>74</v>
      </c>
      <c r="E8641" s="47" t="s">
        <v>64</v>
      </c>
      <c r="F8641" s="47" t="s">
        <v>2278</v>
      </c>
      <c r="G8641" s="47" t="s">
        <v>97</v>
      </c>
      <c r="H8641" s="47" t="s">
        <v>2232</v>
      </c>
      <c r="I8641" s="47" t="n">
        <v>6</v>
      </c>
    </row>
    <row r="8642" customFormat="false" ht="15" hidden="false" customHeight="false" outlineLevel="0" collapsed="false">
      <c r="A8642" s="47" t="s">
        <v>10883</v>
      </c>
      <c r="B8642" s="47" t="s">
        <v>2007</v>
      </c>
      <c r="C8642" s="48" t="n">
        <v>46184</v>
      </c>
      <c r="D8642" s="47" t="s">
        <v>73</v>
      </c>
      <c r="E8642" s="47" t="s">
        <v>65</v>
      </c>
      <c r="F8642" s="47" t="s">
        <v>2289</v>
      </c>
      <c r="G8642" s="47" t="s">
        <v>97</v>
      </c>
      <c r="H8642" s="47" t="s">
        <v>2232</v>
      </c>
      <c r="I8642" s="47" t="n">
        <v>2</v>
      </c>
    </row>
    <row r="8643" customFormat="false" ht="15" hidden="false" customHeight="false" outlineLevel="0" collapsed="false">
      <c r="A8643" s="47" t="s">
        <v>10884</v>
      </c>
      <c r="B8643" s="47" t="s">
        <v>2007</v>
      </c>
      <c r="C8643" s="48" t="n">
        <v>46184</v>
      </c>
      <c r="D8643" s="47" t="s">
        <v>73</v>
      </c>
      <c r="E8643" s="47" t="s">
        <v>65</v>
      </c>
      <c r="F8643" s="47" t="s">
        <v>2284</v>
      </c>
      <c r="G8643" s="47" t="s">
        <v>97</v>
      </c>
      <c r="H8643" s="47" t="s">
        <v>2232</v>
      </c>
      <c r="I8643" s="47" t="n">
        <v>2</v>
      </c>
    </row>
    <row r="8644" customFormat="false" ht="15" hidden="false" customHeight="false" outlineLevel="0" collapsed="false">
      <c r="A8644" s="47" t="s">
        <v>10885</v>
      </c>
      <c r="B8644" s="47" t="s">
        <v>2007</v>
      </c>
      <c r="C8644" s="48" t="n">
        <v>46184</v>
      </c>
      <c r="D8644" s="47" t="s">
        <v>73</v>
      </c>
      <c r="E8644" s="47" t="s">
        <v>65</v>
      </c>
      <c r="F8644" s="47" t="s">
        <v>2284</v>
      </c>
      <c r="G8644" s="47" t="s">
        <v>97</v>
      </c>
      <c r="H8644" s="47" t="s">
        <v>2232</v>
      </c>
      <c r="I8644" s="47" t="n">
        <v>3</v>
      </c>
    </row>
    <row r="8645" customFormat="false" ht="15" hidden="false" customHeight="false" outlineLevel="0" collapsed="false">
      <c r="A8645" s="47" t="s">
        <v>10886</v>
      </c>
      <c r="B8645" s="47" t="s">
        <v>2007</v>
      </c>
      <c r="C8645" s="48" t="n">
        <v>46184</v>
      </c>
      <c r="D8645" s="47" t="s">
        <v>73</v>
      </c>
      <c r="E8645" s="47" t="s">
        <v>65</v>
      </c>
      <c r="F8645" s="47" t="s">
        <v>2284</v>
      </c>
      <c r="G8645" s="47" t="s">
        <v>97</v>
      </c>
      <c r="H8645" s="47" t="s">
        <v>2232</v>
      </c>
      <c r="I8645" s="47" t="n">
        <v>5</v>
      </c>
    </row>
    <row r="8646" customFormat="false" ht="15" hidden="false" customHeight="false" outlineLevel="0" collapsed="false">
      <c r="A8646" s="47" t="s">
        <v>10887</v>
      </c>
      <c r="B8646" s="47" t="s">
        <v>2007</v>
      </c>
      <c r="C8646" s="48" t="n">
        <v>46184</v>
      </c>
      <c r="D8646" s="47" t="s">
        <v>73</v>
      </c>
      <c r="E8646" s="47" t="s">
        <v>65</v>
      </c>
      <c r="F8646" s="47" t="s">
        <v>2289</v>
      </c>
      <c r="G8646" s="47" t="s">
        <v>97</v>
      </c>
      <c r="H8646" s="47" t="s">
        <v>2232</v>
      </c>
      <c r="I8646" s="47" t="n">
        <v>3</v>
      </c>
    </row>
    <row r="8647" customFormat="false" ht="15" hidden="false" customHeight="false" outlineLevel="0" collapsed="false">
      <c r="A8647" s="47" t="s">
        <v>10888</v>
      </c>
      <c r="B8647" s="47" t="s">
        <v>2007</v>
      </c>
      <c r="C8647" s="48" t="n">
        <v>46184</v>
      </c>
      <c r="D8647" s="47" t="s">
        <v>73</v>
      </c>
      <c r="E8647" s="47" t="s">
        <v>65</v>
      </c>
      <c r="F8647" s="47" t="s">
        <v>2284</v>
      </c>
      <c r="G8647" s="47" t="s">
        <v>97</v>
      </c>
      <c r="H8647" s="47" t="s">
        <v>2232</v>
      </c>
      <c r="I8647" s="47" t="n">
        <v>4</v>
      </c>
    </row>
    <row r="8648" customFormat="false" ht="15" hidden="false" customHeight="false" outlineLevel="0" collapsed="false">
      <c r="A8648" s="47" t="s">
        <v>10889</v>
      </c>
      <c r="B8648" s="47" t="s">
        <v>2007</v>
      </c>
      <c r="C8648" s="48" t="n">
        <v>46184</v>
      </c>
      <c r="D8648" s="47" t="s">
        <v>73</v>
      </c>
      <c r="E8648" s="47" t="s">
        <v>65</v>
      </c>
      <c r="F8648" s="47" t="s">
        <v>2284</v>
      </c>
      <c r="G8648" s="47" t="s">
        <v>97</v>
      </c>
      <c r="H8648" s="47" t="s">
        <v>2232</v>
      </c>
      <c r="I8648" s="47" t="n">
        <v>6</v>
      </c>
    </row>
    <row r="8649" customFormat="false" ht="15" hidden="false" customHeight="false" outlineLevel="0" collapsed="false">
      <c r="A8649" s="47" t="s">
        <v>10890</v>
      </c>
      <c r="B8649" s="47" t="s">
        <v>2009</v>
      </c>
      <c r="C8649" s="48" t="n">
        <v>46184</v>
      </c>
      <c r="D8649" s="47" t="s">
        <v>74</v>
      </c>
      <c r="E8649" s="47" t="s">
        <v>65</v>
      </c>
      <c r="F8649" s="47" t="s">
        <v>2289</v>
      </c>
      <c r="G8649" s="47" t="s">
        <v>97</v>
      </c>
      <c r="H8649" s="47" t="s">
        <v>2232</v>
      </c>
      <c r="I8649" s="47" t="n">
        <v>3</v>
      </c>
    </row>
    <row r="8650" customFormat="false" ht="15" hidden="false" customHeight="false" outlineLevel="0" collapsed="false">
      <c r="A8650" s="47" t="s">
        <v>10891</v>
      </c>
      <c r="B8650" s="47" t="s">
        <v>2009</v>
      </c>
      <c r="C8650" s="48" t="n">
        <v>46184</v>
      </c>
      <c r="D8650" s="47" t="s">
        <v>74</v>
      </c>
      <c r="E8650" s="47" t="s">
        <v>65</v>
      </c>
      <c r="F8650" s="47" t="s">
        <v>2289</v>
      </c>
      <c r="G8650" s="47" t="s">
        <v>97</v>
      </c>
      <c r="H8650" s="47" t="s">
        <v>2232</v>
      </c>
      <c r="I8650" s="47" t="n">
        <v>4</v>
      </c>
    </row>
    <row r="8651" customFormat="false" ht="15" hidden="false" customHeight="false" outlineLevel="0" collapsed="false">
      <c r="A8651" s="47" t="s">
        <v>10892</v>
      </c>
      <c r="B8651" s="47" t="s">
        <v>2009</v>
      </c>
      <c r="C8651" s="48" t="n">
        <v>46184</v>
      </c>
      <c r="D8651" s="47" t="s">
        <v>74</v>
      </c>
      <c r="E8651" s="47" t="s">
        <v>65</v>
      </c>
      <c r="F8651" s="47" t="s">
        <v>2289</v>
      </c>
      <c r="G8651" s="47" t="s">
        <v>97</v>
      </c>
      <c r="H8651" s="47" t="s">
        <v>2232</v>
      </c>
      <c r="I8651" s="47" t="n">
        <v>6</v>
      </c>
    </row>
    <row r="8652" customFormat="false" ht="15" hidden="false" customHeight="false" outlineLevel="0" collapsed="false">
      <c r="A8652" s="47" t="s">
        <v>10893</v>
      </c>
      <c r="B8652" s="47" t="s">
        <v>2009</v>
      </c>
      <c r="C8652" s="48" t="n">
        <v>46184</v>
      </c>
      <c r="D8652" s="47" t="s">
        <v>74</v>
      </c>
      <c r="E8652" s="47" t="s">
        <v>65</v>
      </c>
      <c r="F8652" s="47" t="s">
        <v>2284</v>
      </c>
      <c r="G8652" s="47" t="s">
        <v>97</v>
      </c>
      <c r="H8652" s="47" t="s">
        <v>2232</v>
      </c>
      <c r="I8652" s="47" t="n">
        <v>2</v>
      </c>
    </row>
    <row r="8653" customFormat="false" ht="15" hidden="false" customHeight="false" outlineLevel="0" collapsed="false">
      <c r="A8653" s="47" t="s">
        <v>10894</v>
      </c>
      <c r="B8653" s="47" t="s">
        <v>2009</v>
      </c>
      <c r="C8653" s="48" t="n">
        <v>46184</v>
      </c>
      <c r="D8653" s="47" t="s">
        <v>74</v>
      </c>
      <c r="E8653" s="47" t="s">
        <v>65</v>
      </c>
      <c r="F8653" s="47" t="s">
        <v>2284</v>
      </c>
      <c r="G8653" s="47" t="s">
        <v>97</v>
      </c>
      <c r="H8653" s="47" t="s">
        <v>2232</v>
      </c>
      <c r="I8653" s="47" t="n">
        <v>5</v>
      </c>
    </row>
    <row r="8654" customFormat="false" ht="15" hidden="false" customHeight="false" outlineLevel="0" collapsed="false">
      <c r="A8654" s="47" t="s">
        <v>10895</v>
      </c>
      <c r="B8654" s="47" t="s">
        <v>2009</v>
      </c>
      <c r="C8654" s="48" t="n">
        <v>46184</v>
      </c>
      <c r="D8654" s="47" t="s">
        <v>74</v>
      </c>
      <c r="E8654" s="47" t="s">
        <v>65</v>
      </c>
      <c r="F8654" s="47" t="s">
        <v>2284</v>
      </c>
      <c r="G8654" s="47" t="s">
        <v>97</v>
      </c>
      <c r="H8654" s="47" t="s">
        <v>2232</v>
      </c>
      <c r="I8654" s="47" t="n">
        <v>4</v>
      </c>
    </row>
    <row r="8655" customFormat="false" ht="15" hidden="false" customHeight="false" outlineLevel="0" collapsed="false">
      <c r="A8655" s="47" t="s">
        <v>10896</v>
      </c>
      <c r="B8655" s="47" t="s">
        <v>2009</v>
      </c>
      <c r="C8655" s="48" t="n">
        <v>46184</v>
      </c>
      <c r="D8655" s="47" t="s">
        <v>74</v>
      </c>
      <c r="E8655" s="47" t="s">
        <v>65</v>
      </c>
      <c r="F8655" s="47" t="s">
        <v>2284</v>
      </c>
      <c r="G8655" s="47" t="s">
        <v>97</v>
      </c>
      <c r="H8655" s="47" t="s">
        <v>2232</v>
      </c>
      <c r="I8655" s="47" t="n">
        <v>6</v>
      </c>
    </row>
    <row r="8656" customFormat="false" ht="15" hidden="false" customHeight="false" outlineLevel="0" collapsed="false">
      <c r="A8656" s="47" t="s">
        <v>10897</v>
      </c>
      <c r="B8656" s="47" t="s">
        <v>2009</v>
      </c>
      <c r="C8656" s="48" t="n">
        <v>46184</v>
      </c>
      <c r="D8656" s="47" t="s">
        <v>74</v>
      </c>
      <c r="E8656" s="47" t="s">
        <v>65</v>
      </c>
      <c r="F8656" s="47" t="s">
        <v>2284</v>
      </c>
      <c r="G8656" s="47" t="s">
        <v>97</v>
      </c>
      <c r="H8656" s="47" t="s">
        <v>2232</v>
      </c>
      <c r="I8656" s="47" t="n">
        <v>6</v>
      </c>
    </row>
    <row r="8657" customFormat="false" ht="15" hidden="false" customHeight="false" outlineLevel="0" collapsed="false">
      <c r="A8657" s="47" t="s">
        <v>10898</v>
      </c>
      <c r="B8657" s="47" t="s">
        <v>2009</v>
      </c>
      <c r="C8657" s="48" t="n">
        <v>46184</v>
      </c>
      <c r="D8657" s="47" t="s">
        <v>74</v>
      </c>
      <c r="E8657" s="47" t="s">
        <v>65</v>
      </c>
      <c r="F8657" s="47" t="s">
        <v>2284</v>
      </c>
      <c r="G8657" s="47" t="s">
        <v>97</v>
      </c>
      <c r="H8657" s="47" t="s">
        <v>2232</v>
      </c>
      <c r="I8657" s="47" t="n">
        <v>6</v>
      </c>
    </row>
    <row r="8658" customFormat="false" ht="15" hidden="false" customHeight="false" outlineLevel="0" collapsed="false">
      <c r="A8658" s="47" t="s">
        <v>10899</v>
      </c>
      <c r="B8658" s="47" t="s">
        <v>2009</v>
      </c>
      <c r="C8658" s="48" t="n">
        <v>46184</v>
      </c>
      <c r="D8658" s="47" t="s">
        <v>74</v>
      </c>
      <c r="E8658" s="47" t="s">
        <v>65</v>
      </c>
      <c r="F8658" s="47" t="s">
        <v>2284</v>
      </c>
      <c r="G8658" s="47" t="s">
        <v>98</v>
      </c>
      <c r="H8658" s="47" t="s">
        <v>2382</v>
      </c>
      <c r="I8658" s="47" t="n">
        <v>22</v>
      </c>
    </row>
    <row r="8659" customFormat="false" ht="15" hidden="false" customHeight="false" outlineLevel="0" collapsed="false">
      <c r="A8659" s="47" t="s">
        <v>10900</v>
      </c>
      <c r="B8659" s="47" t="s">
        <v>2010</v>
      </c>
      <c r="C8659" s="48" t="n">
        <v>46184</v>
      </c>
      <c r="D8659" s="47" t="s">
        <v>75</v>
      </c>
      <c r="E8659" s="47" t="s">
        <v>65</v>
      </c>
      <c r="F8659" s="47" t="s">
        <v>2289</v>
      </c>
      <c r="G8659" s="47" t="s">
        <v>93</v>
      </c>
      <c r="H8659" s="47" t="s">
        <v>2253</v>
      </c>
      <c r="I8659" s="47" t="n">
        <v>27</v>
      </c>
    </row>
    <row r="8660" customFormat="false" ht="15" hidden="false" customHeight="false" outlineLevel="0" collapsed="false">
      <c r="A8660" s="47" t="s">
        <v>10901</v>
      </c>
      <c r="B8660" s="47" t="s">
        <v>2010</v>
      </c>
      <c r="C8660" s="48" t="n">
        <v>46184</v>
      </c>
      <c r="D8660" s="47" t="s">
        <v>75</v>
      </c>
      <c r="E8660" s="47" t="s">
        <v>65</v>
      </c>
      <c r="F8660" s="47" t="s">
        <v>2284</v>
      </c>
      <c r="G8660" s="47" t="s">
        <v>95</v>
      </c>
      <c r="H8660" s="47" t="s">
        <v>2245</v>
      </c>
      <c r="I8660" s="47" t="n">
        <v>7</v>
      </c>
    </row>
    <row r="8661" customFormat="false" ht="15" hidden="false" customHeight="false" outlineLevel="0" collapsed="false">
      <c r="A8661" s="47" t="s">
        <v>10902</v>
      </c>
      <c r="B8661" s="47" t="s">
        <v>2010</v>
      </c>
      <c r="C8661" s="48" t="n">
        <v>46184</v>
      </c>
      <c r="D8661" s="47" t="s">
        <v>75</v>
      </c>
      <c r="E8661" s="47" t="s">
        <v>65</v>
      </c>
      <c r="F8661" s="47" t="s">
        <v>2284</v>
      </c>
      <c r="G8661" s="47" t="s">
        <v>97</v>
      </c>
      <c r="H8661" s="47" t="s">
        <v>2232</v>
      </c>
      <c r="I8661" s="47" t="n">
        <v>2</v>
      </c>
    </row>
    <row r="8662" customFormat="false" ht="15" hidden="false" customHeight="false" outlineLevel="0" collapsed="false">
      <c r="A8662" s="47" t="s">
        <v>10903</v>
      </c>
      <c r="B8662" s="47" t="s">
        <v>2010</v>
      </c>
      <c r="C8662" s="48" t="n">
        <v>46184</v>
      </c>
      <c r="D8662" s="47" t="s">
        <v>75</v>
      </c>
      <c r="E8662" s="47" t="s">
        <v>65</v>
      </c>
      <c r="F8662" s="47" t="s">
        <v>2284</v>
      </c>
      <c r="G8662" s="47" t="s">
        <v>97</v>
      </c>
      <c r="H8662" s="47" t="s">
        <v>2232</v>
      </c>
      <c r="I8662" s="47" t="n">
        <v>3</v>
      </c>
    </row>
    <row r="8663" customFormat="false" ht="15" hidden="false" customHeight="false" outlineLevel="0" collapsed="false">
      <c r="A8663" s="47" t="s">
        <v>10904</v>
      </c>
      <c r="B8663" s="47" t="s">
        <v>2011</v>
      </c>
      <c r="C8663" s="48" t="n">
        <v>46185</v>
      </c>
      <c r="D8663" s="47" t="s">
        <v>73</v>
      </c>
      <c r="E8663" s="47" t="s">
        <v>62</v>
      </c>
      <c r="F8663" s="47" t="s">
        <v>2231</v>
      </c>
      <c r="G8663" s="47" t="s">
        <v>93</v>
      </c>
      <c r="H8663" s="47" t="s">
        <v>2253</v>
      </c>
      <c r="I8663" s="47" t="n">
        <v>60</v>
      </c>
    </row>
    <row r="8664" customFormat="false" ht="15" hidden="false" customHeight="false" outlineLevel="0" collapsed="false">
      <c r="A8664" s="47" t="s">
        <v>10905</v>
      </c>
      <c r="B8664" s="47" t="s">
        <v>2013</v>
      </c>
      <c r="C8664" s="48" t="n">
        <v>46185</v>
      </c>
      <c r="D8664" s="47" t="s">
        <v>74</v>
      </c>
      <c r="E8664" s="47" t="s">
        <v>62</v>
      </c>
      <c r="F8664" s="47" t="s">
        <v>2228</v>
      </c>
      <c r="G8664" s="47" t="s">
        <v>93</v>
      </c>
      <c r="H8664" s="47" t="s">
        <v>2253</v>
      </c>
      <c r="I8664" s="47" t="n">
        <v>23</v>
      </c>
    </row>
    <row r="8665" customFormat="false" ht="15" hidden="false" customHeight="false" outlineLevel="0" collapsed="false">
      <c r="A8665" s="47" t="s">
        <v>10906</v>
      </c>
      <c r="B8665" s="47" t="s">
        <v>2013</v>
      </c>
      <c r="C8665" s="48" t="n">
        <v>46185</v>
      </c>
      <c r="D8665" s="47" t="s">
        <v>74</v>
      </c>
      <c r="E8665" s="47" t="s">
        <v>62</v>
      </c>
      <c r="F8665" s="47" t="s">
        <v>2317</v>
      </c>
      <c r="G8665" s="47" t="s">
        <v>93</v>
      </c>
      <c r="H8665" s="47" t="s">
        <v>2253</v>
      </c>
      <c r="I8665" s="47" t="n">
        <v>22</v>
      </c>
    </row>
    <row r="8666" customFormat="false" ht="15" hidden="false" customHeight="false" outlineLevel="0" collapsed="false">
      <c r="A8666" s="47" t="s">
        <v>10907</v>
      </c>
      <c r="B8666" s="47" t="s">
        <v>2013</v>
      </c>
      <c r="C8666" s="48" t="n">
        <v>46185</v>
      </c>
      <c r="D8666" s="47" t="s">
        <v>74</v>
      </c>
      <c r="E8666" s="47" t="s">
        <v>62</v>
      </c>
      <c r="F8666" s="47" t="s">
        <v>2231</v>
      </c>
      <c r="G8666" s="47" t="s">
        <v>93</v>
      </c>
      <c r="H8666" s="47" t="s">
        <v>2253</v>
      </c>
      <c r="I8666" s="47" t="n">
        <v>79</v>
      </c>
    </row>
    <row r="8667" customFormat="false" ht="15" hidden="false" customHeight="false" outlineLevel="0" collapsed="false">
      <c r="A8667" s="47" t="s">
        <v>10908</v>
      </c>
      <c r="B8667" s="47" t="s">
        <v>2013</v>
      </c>
      <c r="C8667" s="48" t="n">
        <v>46185</v>
      </c>
      <c r="D8667" s="47" t="s">
        <v>74</v>
      </c>
      <c r="E8667" s="47" t="s">
        <v>62</v>
      </c>
      <c r="F8667" s="47" t="s">
        <v>2231</v>
      </c>
      <c r="G8667" s="47" t="s">
        <v>97</v>
      </c>
      <c r="H8667" s="47" t="s">
        <v>2232</v>
      </c>
      <c r="I8667" s="47" t="n">
        <v>6</v>
      </c>
    </row>
    <row r="8668" customFormat="false" ht="15" hidden="false" customHeight="false" outlineLevel="0" collapsed="false">
      <c r="A8668" s="47" t="s">
        <v>10909</v>
      </c>
      <c r="B8668" s="47" t="s">
        <v>2014</v>
      </c>
      <c r="C8668" s="48" t="n">
        <v>46185</v>
      </c>
      <c r="D8668" s="47" t="s">
        <v>75</v>
      </c>
      <c r="E8668" s="47" t="s">
        <v>62</v>
      </c>
      <c r="F8668" s="47" t="s">
        <v>2228</v>
      </c>
      <c r="G8668" s="47" t="s">
        <v>97</v>
      </c>
      <c r="H8668" s="47" t="s">
        <v>2232</v>
      </c>
      <c r="I8668" s="47" t="n">
        <v>6</v>
      </c>
    </row>
    <row r="8669" customFormat="false" ht="15" hidden="false" customHeight="false" outlineLevel="0" collapsed="false">
      <c r="A8669" s="47" t="s">
        <v>10910</v>
      </c>
      <c r="B8669" s="47" t="s">
        <v>2014</v>
      </c>
      <c r="C8669" s="48" t="n">
        <v>46185</v>
      </c>
      <c r="D8669" s="47" t="s">
        <v>75</v>
      </c>
      <c r="E8669" s="47" t="s">
        <v>62</v>
      </c>
      <c r="F8669" s="47" t="s">
        <v>2228</v>
      </c>
      <c r="G8669" s="47" t="s">
        <v>97</v>
      </c>
      <c r="H8669" s="47" t="s">
        <v>2232</v>
      </c>
      <c r="I8669" s="47" t="n">
        <v>7</v>
      </c>
    </row>
    <row r="8670" customFormat="false" ht="15" hidden="false" customHeight="false" outlineLevel="0" collapsed="false">
      <c r="A8670" s="47" t="s">
        <v>10911</v>
      </c>
      <c r="B8670" s="47" t="s">
        <v>2014</v>
      </c>
      <c r="C8670" s="48" t="n">
        <v>46185</v>
      </c>
      <c r="D8670" s="47" t="s">
        <v>75</v>
      </c>
      <c r="E8670" s="47" t="s">
        <v>62</v>
      </c>
      <c r="F8670" s="47" t="s">
        <v>2228</v>
      </c>
      <c r="G8670" s="47" t="s">
        <v>97</v>
      </c>
      <c r="H8670" s="47" t="s">
        <v>2232</v>
      </c>
      <c r="I8670" s="47" t="n">
        <v>7</v>
      </c>
    </row>
    <row r="8671" customFormat="false" ht="15" hidden="false" customHeight="false" outlineLevel="0" collapsed="false">
      <c r="A8671" s="47" t="s">
        <v>10912</v>
      </c>
      <c r="B8671" s="47" t="s">
        <v>2015</v>
      </c>
      <c r="C8671" s="48" t="n">
        <v>46185</v>
      </c>
      <c r="D8671" s="47" t="s">
        <v>73</v>
      </c>
      <c r="E8671" s="47" t="s">
        <v>63</v>
      </c>
      <c r="F8671" s="47" t="s">
        <v>2252</v>
      </c>
      <c r="G8671" s="47" t="s">
        <v>93</v>
      </c>
      <c r="H8671" s="47" t="s">
        <v>2253</v>
      </c>
      <c r="I8671" s="47" t="n">
        <v>5</v>
      </c>
    </row>
    <row r="8672" customFormat="false" ht="15" hidden="false" customHeight="false" outlineLevel="0" collapsed="false">
      <c r="A8672" s="47" t="s">
        <v>10913</v>
      </c>
      <c r="B8672" s="47" t="s">
        <v>2015</v>
      </c>
      <c r="C8672" s="48" t="n">
        <v>46185</v>
      </c>
      <c r="D8672" s="47" t="s">
        <v>73</v>
      </c>
      <c r="E8672" s="47" t="s">
        <v>63</v>
      </c>
      <c r="F8672" s="47" t="s">
        <v>2255</v>
      </c>
      <c r="G8672" s="47" t="s">
        <v>94</v>
      </c>
      <c r="H8672" s="47" t="s">
        <v>2229</v>
      </c>
      <c r="I8672" s="47" t="n">
        <v>103</v>
      </c>
    </row>
    <row r="8673" customFormat="false" ht="15" hidden="false" customHeight="false" outlineLevel="0" collapsed="false">
      <c r="A8673" s="47" t="s">
        <v>10914</v>
      </c>
      <c r="B8673" s="47" t="s">
        <v>2015</v>
      </c>
      <c r="C8673" s="48" t="n">
        <v>46185</v>
      </c>
      <c r="D8673" s="47" t="s">
        <v>73</v>
      </c>
      <c r="E8673" s="47" t="s">
        <v>63</v>
      </c>
      <c r="F8673" s="47" t="s">
        <v>2260</v>
      </c>
      <c r="G8673" s="47" t="s">
        <v>97</v>
      </c>
      <c r="H8673" s="47" t="s">
        <v>2232</v>
      </c>
      <c r="I8673" s="47" t="n">
        <v>3</v>
      </c>
    </row>
    <row r="8674" customFormat="false" ht="15" hidden="false" customHeight="false" outlineLevel="0" collapsed="false">
      <c r="A8674" s="47" t="s">
        <v>10915</v>
      </c>
      <c r="B8674" s="47" t="s">
        <v>2015</v>
      </c>
      <c r="C8674" s="48" t="n">
        <v>46185</v>
      </c>
      <c r="D8674" s="47" t="s">
        <v>73</v>
      </c>
      <c r="E8674" s="47" t="s">
        <v>63</v>
      </c>
      <c r="F8674" s="47" t="s">
        <v>2252</v>
      </c>
      <c r="G8674" s="47" t="s">
        <v>97</v>
      </c>
      <c r="H8674" s="47" t="s">
        <v>2232</v>
      </c>
      <c r="I8674" s="47" t="n">
        <v>7</v>
      </c>
    </row>
    <row r="8675" customFormat="false" ht="15" hidden="false" customHeight="false" outlineLevel="0" collapsed="false">
      <c r="A8675" s="47" t="s">
        <v>10916</v>
      </c>
      <c r="B8675" s="47" t="s">
        <v>2015</v>
      </c>
      <c r="C8675" s="48" t="n">
        <v>46185</v>
      </c>
      <c r="D8675" s="47" t="s">
        <v>73</v>
      </c>
      <c r="E8675" s="47" t="s">
        <v>63</v>
      </c>
      <c r="F8675" s="47" t="s">
        <v>2255</v>
      </c>
      <c r="G8675" s="47" t="s">
        <v>97</v>
      </c>
      <c r="H8675" s="47" t="s">
        <v>2232</v>
      </c>
      <c r="I8675" s="47" t="n">
        <v>5</v>
      </c>
    </row>
    <row r="8676" customFormat="false" ht="15" hidden="false" customHeight="false" outlineLevel="0" collapsed="false">
      <c r="A8676" s="47" t="s">
        <v>10917</v>
      </c>
      <c r="B8676" s="47" t="s">
        <v>2017</v>
      </c>
      <c r="C8676" s="48" t="n">
        <v>46185</v>
      </c>
      <c r="D8676" s="47" t="s">
        <v>74</v>
      </c>
      <c r="E8676" s="47" t="s">
        <v>63</v>
      </c>
      <c r="F8676" s="47" t="s">
        <v>2260</v>
      </c>
      <c r="G8676" s="47" t="s">
        <v>97</v>
      </c>
      <c r="H8676" s="47" t="s">
        <v>2232</v>
      </c>
      <c r="I8676" s="47" t="n">
        <v>5</v>
      </c>
    </row>
    <row r="8677" customFormat="false" ht="15" hidden="false" customHeight="false" outlineLevel="0" collapsed="false">
      <c r="A8677" s="47" t="s">
        <v>10918</v>
      </c>
      <c r="B8677" s="47" t="s">
        <v>2017</v>
      </c>
      <c r="C8677" s="48" t="n">
        <v>46185</v>
      </c>
      <c r="D8677" s="47" t="s">
        <v>74</v>
      </c>
      <c r="E8677" s="47" t="s">
        <v>63</v>
      </c>
      <c r="F8677" s="47" t="s">
        <v>2255</v>
      </c>
      <c r="G8677" s="47" t="s">
        <v>97</v>
      </c>
      <c r="H8677" s="47" t="s">
        <v>2232</v>
      </c>
      <c r="I8677" s="47" t="n">
        <v>2</v>
      </c>
    </row>
    <row r="8678" customFormat="false" ht="15" hidden="false" customHeight="false" outlineLevel="0" collapsed="false">
      <c r="A8678" s="47" t="s">
        <v>10919</v>
      </c>
      <c r="B8678" s="47" t="s">
        <v>2017</v>
      </c>
      <c r="C8678" s="48" t="n">
        <v>46185</v>
      </c>
      <c r="D8678" s="47" t="s">
        <v>74</v>
      </c>
      <c r="E8678" s="47" t="s">
        <v>63</v>
      </c>
      <c r="F8678" s="47" t="s">
        <v>2260</v>
      </c>
      <c r="G8678" s="47" t="s">
        <v>97</v>
      </c>
      <c r="H8678" s="47" t="s">
        <v>2232</v>
      </c>
      <c r="I8678" s="47" t="n">
        <v>3</v>
      </c>
    </row>
    <row r="8679" customFormat="false" ht="15" hidden="false" customHeight="false" outlineLevel="0" collapsed="false">
      <c r="A8679" s="47" t="s">
        <v>10920</v>
      </c>
      <c r="B8679" s="47" t="s">
        <v>2017</v>
      </c>
      <c r="C8679" s="48" t="n">
        <v>46185</v>
      </c>
      <c r="D8679" s="47" t="s">
        <v>74</v>
      </c>
      <c r="E8679" s="47" t="s">
        <v>63</v>
      </c>
      <c r="F8679" s="47" t="s">
        <v>2255</v>
      </c>
      <c r="G8679" s="47" t="s">
        <v>97</v>
      </c>
      <c r="H8679" s="47" t="s">
        <v>2232</v>
      </c>
      <c r="I8679" s="47" t="n">
        <v>4</v>
      </c>
    </row>
    <row r="8680" customFormat="false" ht="15" hidden="false" customHeight="false" outlineLevel="0" collapsed="false">
      <c r="A8680" s="47" t="s">
        <v>10921</v>
      </c>
      <c r="B8680" s="47" t="s">
        <v>2017</v>
      </c>
      <c r="C8680" s="48" t="n">
        <v>46185</v>
      </c>
      <c r="D8680" s="47" t="s">
        <v>74</v>
      </c>
      <c r="E8680" s="47" t="s">
        <v>63</v>
      </c>
      <c r="F8680" s="47" t="s">
        <v>2255</v>
      </c>
      <c r="G8680" s="47" t="s">
        <v>97</v>
      </c>
      <c r="H8680" s="47" t="s">
        <v>2232</v>
      </c>
      <c r="I8680" s="47" t="n">
        <v>2</v>
      </c>
    </row>
    <row r="8681" customFormat="false" ht="15" hidden="false" customHeight="false" outlineLevel="0" collapsed="false">
      <c r="A8681" s="47" t="s">
        <v>10922</v>
      </c>
      <c r="B8681" s="47" t="s">
        <v>2018</v>
      </c>
      <c r="C8681" s="48" t="n">
        <v>46185</v>
      </c>
      <c r="D8681" s="47" t="s">
        <v>75</v>
      </c>
      <c r="E8681" s="47" t="s">
        <v>63</v>
      </c>
      <c r="F8681" s="47" t="s">
        <v>2252</v>
      </c>
      <c r="G8681" s="47" t="s">
        <v>97</v>
      </c>
      <c r="H8681" s="47" t="s">
        <v>2232</v>
      </c>
      <c r="I8681" s="47" t="n">
        <v>6</v>
      </c>
    </row>
    <row r="8682" customFormat="false" ht="15" hidden="false" customHeight="false" outlineLevel="0" collapsed="false">
      <c r="A8682" s="47" t="s">
        <v>10923</v>
      </c>
      <c r="B8682" s="47" t="s">
        <v>2018</v>
      </c>
      <c r="C8682" s="48" t="n">
        <v>46185</v>
      </c>
      <c r="D8682" s="47" t="s">
        <v>75</v>
      </c>
      <c r="E8682" s="47" t="s">
        <v>63</v>
      </c>
      <c r="F8682" s="47" t="s">
        <v>2255</v>
      </c>
      <c r="G8682" s="47" t="s">
        <v>97</v>
      </c>
      <c r="H8682" s="47" t="s">
        <v>2232</v>
      </c>
      <c r="I8682" s="47" t="n">
        <v>6</v>
      </c>
    </row>
    <row r="8683" customFormat="false" ht="15" hidden="false" customHeight="false" outlineLevel="0" collapsed="false">
      <c r="A8683" s="47" t="s">
        <v>10924</v>
      </c>
      <c r="B8683" s="47" t="s">
        <v>2018</v>
      </c>
      <c r="C8683" s="48" t="n">
        <v>46185</v>
      </c>
      <c r="D8683" s="47" t="s">
        <v>75</v>
      </c>
      <c r="E8683" s="47" t="s">
        <v>63</v>
      </c>
      <c r="F8683" s="47" t="s">
        <v>2252</v>
      </c>
      <c r="G8683" s="47" t="s">
        <v>97</v>
      </c>
      <c r="H8683" s="47" t="s">
        <v>2232</v>
      </c>
      <c r="I8683" s="47" t="n">
        <v>4</v>
      </c>
    </row>
    <row r="8684" customFormat="false" ht="15" hidden="false" customHeight="false" outlineLevel="0" collapsed="false">
      <c r="A8684" s="47" t="s">
        <v>10925</v>
      </c>
      <c r="B8684" s="47" t="s">
        <v>2018</v>
      </c>
      <c r="C8684" s="48" t="n">
        <v>46185</v>
      </c>
      <c r="D8684" s="47" t="s">
        <v>75</v>
      </c>
      <c r="E8684" s="47" t="s">
        <v>63</v>
      </c>
      <c r="F8684" s="47" t="s">
        <v>2255</v>
      </c>
      <c r="G8684" s="47" t="s">
        <v>97</v>
      </c>
      <c r="H8684" s="47" t="s">
        <v>2232</v>
      </c>
      <c r="I8684" s="47" t="n">
        <v>5</v>
      </c>
    </row>
    <row r="8685" customFormat="false" ht="15" hidden="false" customHeight="false" outlineLevel="0" collapsed="false">
      <c r="A8685" s="47" t="s">
        <v>10926</v>
      </c>
      <c r="B8685" s="47" t="s">
        <v>2018</v>
      </c>
      <c r="C8685" s="48" t="n">
        <v>46185</v>
      </c>
      <c r="D8685" s="47" t="s">
        <v>75</v>
      </c>
      <c r="E8685" s="47" t="s">
        <v>63</v>
      </c>
      <c r="F8685" s="47" t="s">
        <v>2252</v>
      </c>
      <c r="G8685" s="47" t="s">
        <v>97</v>
      </c>
      <c r="H8685" s="47" t="s">
        <v>2232</v>
      </c>
      <c r="I8685" s="47" t="n">
        <v>5</v>
      </c>
    </row>
    <row r="8686" customFormat="false" ht="15" hidden="false" customHeight="false" outlineLevel="0" collapsed="false">
      <c r="A8686" s="47" t="s">
        <v>10927</v>
      </c>
      <c r="B8686" s="47" t="s">
        <v>2018</v>
      </c>
      <c r="C8686" s="48" t="n">
        <v>46185</v>
      </c>
      <c r="D8686" s="47" t="s">
        <v>75</v>
      </c>
      <c r="E8686" s="47" t="s">
        <v>63</v>
      </c>
      <c r="F8686" s="47" t="s">
        <v>2260</v>
      </c>
      <c r="G8686" s="47" t="s">
        <v>97</v>
      </c>
      <c r="H8686" s="47" t="s">
        <v>2232</v>
      </c>
      <c r="I8686" s="47" t="n">
        <v>2</v>
      </c>
    </row>
    <row r="8687" customFormat="false" ht="15" hidden="false" customHeight="false" outlineLevel="0" collapsed="false">
      <c r="A8687" s="47" t="s">
        <v>10928</v>
      </c>
      <c r="B8687" s="47" t="s">
        <v>2018</v>
      </c>
      <c r="C8687" s="48" t="n">
        <v>46185</v>
      </c>
      <c r="D8687" s="47" t="s">
        <v>75</v>
      </c>
      <c r="E8687" s="47" t="s">
        <v>63</v>
      </c>
      <c r="F8687" s="47" t="s">
        <v>2252</v>
      </c>
      <c r="G8687" s="47" t="s">
        <v>97</v>
      </c>
      <c r="H8687" s="47" t="s">
        <v>2232</v>
      </c>
      <c r="I8687" s="47" t="n">
        <v>7</v>
      </c>
    </row>
    <row r="8688" customFormat="false" ht="15" hidden="false" customHeight="false" outlineLevel="0" collapsed="false">
      <c r="A8688" s="47" t="s">
        <v>10929</v>
      </c>
      <c r="B8688" s="47" t="s">
        <v>2019</v>
      </c>
      <c r="C8688" s="48" t="n">
        <v>46185</v>
      </c>
      <c r="D8688" s="47" t="s">
        <v>73</v>
      </c>
      <c r="E8688" s="47" t="s">
        <v>64</v>
      </c>
      <c r="F8688" s="47" t="s">
        <v>2278</v>
      </c>
      <c r="G8688" s="47" t="s">
        <v>97</v>
      </c>
      <c r="H8688" s="47" t="s">
        <v>2232</v>
      </c>
      <c r="I8688" s="47" t="n">
        <v>6</v>
      </c>
    </row>
    <row r="8689" customFormat="false" ht="15" hidden="false" customHeight="false" outlineLevel="0" collapsed="false">
      <c r="A8689" s="47" t="s">
        <v>10930</v>
      </c>
      <c r="B8689" s="47" t="s">
        <v>2019</v>
      </c>
      <c r="C8689" s="48" t="n">
        <v>46185</v>
      </c>
      <c r="D8689" s="47" t="s">
        <v>73</v>
      </c>
      <c r="E8689" s="47" t="s">
        <v>64</v>
      </c>
      <c r="F8689" s="47" t="s">
        <v>2280</v>
      </c>
      <c r="G8689" s="47" t="s">
        <v>97</v>
      </c>
      <c r="H8689" s="47" t="s">
        <v>2232</v>
      </c>
      <c r="I8689" s="47" t="n">
        <v>2</v>
      </c>
    </row>
    <row r="8690" customFormat="false" ht="15" hidden="false" customHeight="false" outlineLevel="0" collapsed="false">
      <c r="A8690" s="47" t="s">
        <v>10931</v>
      </c>
      <c r="B8690" s="47" t="s">
        <v>2021</v>
      </c>
      <c r="C8690" s="48" t="n">
        <v>46185</v>
      </c>
      <c r="D8690" s="47" t="s">
        <v>74</v>
      </c>
      <c r="E8690" s="47" t="s">
        <v>64</v>
      </c>
      <c r="F8690" s="47" t="s">
        <v>2278</v>
      </c>
      <c r="G8690" s="47" t="s">
        <v>93</v>
      </c>
      <c r="H8690" s="47" t="s">
        <v>2253</v>
      </c>
      <c r="I8690" s="47" t="n">
        <v>22</v>
      </c>
    </row>
    <row r="8691" customFormat="false" ht="15" hidden="false" customHeight="false" outlineLevel="0" collapsed="false">
      <c r="A8691" s="47" t="s">
        <v>10932</v>
      </c>
      <c r="B8691" s="47" t="s">
        <v>2021</v>
      </c>
      <c r="C8691" s="48" t="n">
        <v>46185</v>
      </c>
      <c r="D8691" s="47" t="s">
        <v>74</v>
      </c>
      <c r="E8691" s="47" t="s">
        <v>64</v>
      </c>
      <c r="F8691" s="47" t="s">
        <v>2278</v>
      </c>
      <c r="G8691" s="47" t="s">
        <v>97</v>
      </c>
      <c r="H8691" s="47" t="s">
        <v>2232</v>
      </c>
      <c r="I8691" s="47" t="n">
        <v>6</v>
      </c>
    </row>
    <row r="8692" customFormat="false" ht="15" hidden="false" customHeight="false" outlineLevel="0" collapsed="false">
      <c r="A8692" s="47" t="s">
        <v>10933</v>
      </c>
      <c r="B8692" s="47" t="s">
        <v>2021</v>
      </c>
      <c r="C8692" s="48" t="n">
        <v>46185</v>
      </c>
      <c r="D8692" s="47" t="s">
        <v>74</v>
      </c>
      <c r="E8692" s="47" t="s">
        <v>64</v>
      </c>
      <c r="F8692" s="47" t="s">
        <v>2280</v>
      </c>
      <c r="G8692" s="47" t="s">
        <v>97</v>
      </c>
      <c r="H8692" s="47" t="s">
        <v>2232</v>
      </c>
      <c r="I8692" s="47" t="n">
        <v>2</v>
      </c>
    </row>
    <row r="8693" customFormat="false" ht="15" hidden="false" customHeight="false" outlineLevel="0" collapsed="false">
      <c r="A8693" s="47" t="s">
        <v>10934</v>
      </c>
      <c r="B8693" s="47" t="s">
        <v>2022</v>
      </c>
      <c r="C8693" s="48" t="n">
        <v>46185</v>
      </c>
      <c r="D8693" s="47" t="s">
        <v>73</v>
      </c>
      <c r="E8693" s="47" t="s">
        <v>65</v>
      </c>
      <c r="F8693" s="47" t="s">
        <v>2284</v>
      </c>
      <c r="G8693" s="47" t="s">
        <v>97</v>
      </c>
      <c r="H8693" s="47" t="s">
        <v>2232</v>
      </c>
      <c r="I8693" s="47" t="n">
        <v>2</v>
      </c>
    </row>
    <row r="8694" customFormat="false" ht="15" hidden="false" customHeight="false" outlineLevel="0" collapsed="false">
      <c r="A8694" s="47" t="s">
        <v>10935</v>
      </c>
      <c r="B8694" s="47" t="s">
        <v>2022</v>
      </c>
      <c r="C8694" s="48" t="n">
        <v>46185</v>
      </c>
      <c r="D8694" s="47" t="s">
        <v>73</v>
      </c>
      <c r="E8694" s="47" t="s">
        <v>65</v>
      </c>
      <c r="F8694" s="47" t="s">
        <v>2284</v>
      </c>
      <c r="G8694" s="47" t="s">
        <v>97</v>
      </c>
      <c r="H8694" s="47" t="s">
        <v>2232</v>
      </c>
      <c r="I8694" s="47" t="n">
        <v>5</v>
      </c>
    </row>
    <row r="8695" customFormat="false" ht="15" hidden="false" customHeight="false" outlineLevel="0" collapsed="false">
      <c r="A8695" s="47" t="s">
        <v>10936</v>
      </c>
      <c r="B8695" s="47" t="s">
        <v>2022</v>
      </c>
      <c r="C8695" s="48" t="n">
        <v>46185</v>
      </c>
      <c r="D8695" s="47" t="s">
        <v>73</v>
      </c>
      <c r="E8695" s="47" t="s">
        <v>65</v>
      </c>
      <c r="F8695" s="47" t="s">
        <v>2284</v>
      </c>
      <c r="G8695" s="47" t="s">
        <v>97</v>
      </c>
      <c r="H8695" s="47" t="s">
        <v>2232</v>
      </c>
      <c r="I8695" s="47" t="n">
        <v>4</v>
      </c>
    </row>
    <row r="8696" customFormat="false" ht="15" hidden="false" customHeight="false" outlineLevel="0" collapsed="false">
      <c r="A8696" s="47" t="s">
        <v>10937</v>
      </c>
      <c r="B8696" s="47" t="s">
        <v>2022</v>
      </c>
      <c r="C8696" s="48" t="n">
        <v>46185</v>
      </c>
      <c r="D8696" s="47" t="s">
        <v>73</v>
      </c>
      <c r="E8696" s="47" t="s">
        <v>65</v>
      </c>
      <c r="F8696" s="47" t="s">
        <v>2289</v>
      </c>
      <c r="G8696" s="47" t="s">
        <v>97</v>
      </c>
      <c r="H8696" s="47" t="s">
        <v>2232</v>
      </c>
      <c r="I8696" s="47" t="n">
        <v>2</v>
      </c>
    </row>
    <row r="8697" customFormat="false" ht="15" hidden="false" customHeight="false" outlineLevel="0" collapsed="false">
      <c r="A8697" s="47" t="s">
        <v>10938</v>
      </c>
      <c r="B8697" s="47" t="s">
        <v>2022</v>
      </c>
      <c r="C8697" s="48" t="n">
        <v>46185</v>
      </c>
      <c r="D8697" s="47" t="s">
        <v>73</v>
      </c>
      <c r="E8697" s="47" t="s">
        <v>65</v>
      </c>
      <c r="F8697" s="47" t="s">
        <v>2289</v>
      </c>
      <c r="G8697" s="47" t="s">
        <v>97</v>
      </c>
      <c r="H8697" s="47" t="s">
        <v>2232</v>
      </c>
      <c r="I8697" s="47" t="n">
        <v>2</v>
      </c>
    </row>
    <row r="8698" customFormat="false" ht="15" hidden="false" customHeight="false" outlineLevel="0" collapsed="false">
      <c r="A8698" s="47" t="s">
        <v>10939</v>
      </c>
      <c r="B8698" s="47" t="s">
        <v>2022</v>
      </c>
      <c r="C8698" s="48" t="n">
        <v>46185</v>
      </c>
      <c r="D8698" s="47" t="s">
        <v>73</v>
      </c>
      <c r="E8698" s="47" t="s">
        <v>65</v>
      </c>
      <c r="F8698" s="47" t="s">
        <v>2284</v>
      </c>
      <c r="G8698" s="47" t="s">
        <v>97</v>
      </c>
      <c r="H8698" s="47" t="s">
        <v>2232</v>
      </c>
      <c r="I8698" s="47" t="n">
        <v>4</v>
      </c>
    </row>
    <row r="8699" customFormat="false" ht="15" hidden="false" customHeight="false" outlineLevel="0" collapsed="false">
      <c r="A8699" s="47" t="s">
        <v>10940</v>
      </c>
      <c r="B8699" s="47" t="s">
        <v>2022</v>
      </c>
      <c r="C8699" s="48" t="n">
        <v>46185</v>
      </c>
      <c r="D8699" s="47" t="s">
        <v>73</v>
      </c>
      <c r="E8699" s="47" t="s">
        <v>65</v>
      </c>
      <c r="F8699" s="47" t="s">
        <v>2284</v>
      </c>
      <c r="G8699" s="47" t="s">
        <v>97</v>
      </c>
      <c r="H8699" s="47" t="s">
        <v>2232</v>
      </c>
      <c r="I8699" s="47" t="n">
        <v>5</v>
      </c>
    </row>
    <row r="8700" customFormat="false" ht="15" hidden="false" customHeight="false" outlineLevel="0" collapsed="false">
      <c r="A8700" s="47" t="s">
        <v>10941</v>
      </c>
      <c r="B8700" s="47" t="s">
        <v>2022</v>
      </c>
      <c r="C8700" s="48" t="n">
        <v>46185</v>
      </c>
      <c r="D8700" s="47" t="s">
        <v>73</v>
      </c>
      <c r="E8700" s="47" t="s">
        <v>65</v>
      </c>
      <c r="F8700" s="47" t="s">
        <v>2289</v>
      </c>
      <c r="G8700" s="47" t="s">
        <v>97</v>
      </c>
      <c r="H8700" s="47" t="s">
        <v>2232</v>
      </c>
      <c r="I8700" s="47" t="n">
        <v>5</v>
      </c>
    </row>
    <row r="8701" customFormat="false" ht="15" hidden="false" customHeight="false" outlineLevel="0" collapsed="false">
      <c r="A8701" s="47" t="s">
        <v>10942</v>
      </c>
      <c r="B8701" s="47" t="s">
        <v>2023</v>
      </c>
      <c r="C8701" s="48" t="n">
        <v>46185</v>
      </c>
      <c r="D8701" s="47" t="s">
        <v>74</v>
      </c>
      <c r="E8701" s="47" t="s">
        <v>65</v>
      </c>
      <c r="F8701" s="47" t="s">
        <v>2284</v>
      </c>
      <c r="G8701" s="47" t="s">
        <v>95</v>
      </c>
      <c r="H8701" s="47" t="s">
        <v>2245</v>
      </c>
      <c r="I8701" s="47" t="n">
        <v>34</v>
      </c>
    </row>
    <row r="8702" customFormat="false" ht="15" hidden="false" customHeight="false" outlineLevel="0" collapsed="false">
      <c r="A8702" s="47" t="s">
        <v>10943</v>
      </c>
      <c r="B8702" s="47" t="s">
        <v>2023</v>
      </c>
      <c r="C8702" s="48" t="n">
        <v>46185</v>
      </c>
      <c r="D8702" s="47" t="s">
        <v>74</v>
      </c>
      <c r="E8702" s="47" t="s">
        <v>65</v>
      </c>
      <c r="F8702" s="47" t="s">
        <v>2289</v>
      </c>
      <c r="G8702" s="47" t="s">
        <v>97</v>
      </c>
      <c r="H8702" s="47" t="s">
        <v>2232</v>
      </c>
      <c r="I8702" s="47" t="n">
        <v>5</v>
      </c>
    </row>
    <row r="8703" customFormat="false" ht="15" hidden="false" customHeight="false" outlineLevel="0" collapsed="false">
      <c r="A8703" s="47" t="s">
        <v>10944</v>
      </c>
      <c r="B8703" s="47" t="s">
        <v>2023</v>
      </c>
      <c r="C8703" s="48" t="n">
        <v>46185</v>
      </c>
      <c r="D8703" s="47" t="s">
        <v>74</v>
      </c>
      <c r="E8703" s="47" t="s">
        <v>65</v>
      </c>
      <c r="F8703" s="47" t="s">
        <v>2289</v>
      </c>
      <c r="G8703" s="47" t="s">
        <v>97</v>
      </c>
      <c r="H8703" s="47" t="s">
        <v>2232</v>
      </c>
      <c r="I8703" s="47" t="n">
        <v>6</v>
      </c>
    </row>
    <row r="8704" customFormat="false" ht="15" hidden="false" customHeight="false" outlineLevel="0" collapsed="false">
      <c r="A8704" s="47" t="s">
        <v>10945</v>
      </c>
      <c r="B8704" s="47" t="s">
        <v>2023</v>
      </c>
      <c r="C8704" s="48" t="n">
        <v>46185</v>
      </c>
      <c r="D8704" s="47" t="s">
        <v>74</v>
      </c>
      <c r="E8704" s="47" t="s">
        <v>65</v>
      </c>
      <c r="F8704" s="47" t="s">
        <v>2289</v>
      </c>
      <c r="G8704" s="47" t="s">
        <v>97</v>
      </c>
      <c r="H8704" s="47" t="s">
        <v>2232</v>
      </c>
      <c r="I8704" s="47" t="n">
        <v>2</v>
      </c>
    </row>
    <row r="8705" customFormat="false" ht="15" hidden="false" customHeight="false" outlineLevel="0" collapsed="false">
      <c r="A8705" s="47" t="s">
        <v>10946</v>
      </c>
      <c r="B8705" s="47" t="s">
        <v>2023</v>
      </c>
      <c r="C8705" s="48" t="n">
        <v>46185</v>
      </c>
      <c r="D8705" s="47" t="s">
        <v>74</v>
      </c>
      <c r="E8705" s="47" t="s">
        <v>65</v>
      </c>
      <c r="F8705" s="47" t="s">
        <v>2284</v>
      </c>
      <c r="G8705" s="47" t="s">
        <v>97</v>
      </c>
      <c r="H8705" s="47" t="s">
        <v>2232</v>
      </c>
      <c r="I8705" s="47" t="n">
        <v>2</v>
      </c>
    </row>
    <row r="8706" customFormat="false" ht="15" hidden="false" customHeight="false" outlineLevel="0" collapsed="false">
      <c r="A8706" s="47" t="s">
        <v>10947</v>
      </c>
      <c r="B8706" s="47" t="s">
        <v>2023</v>
      </c>
      <c r="C8706" s="48" t="n">
        <v>46185</v>
      </c>
      <c r="D8706" s="47" t="s">
        <v>74</v>
      </c>
      <c r="E8706" s="47" t="s">
        <v>65</v>
      </c>
      <c r="F8706" s="47" t="s">
        <v>2289</v>
      </c>
      <c r="G8706" s="47" t="s">
        <v>97</v>
      </c>
      <c r="H8706" s="47" t="s">
        <v>2232</v>
      </c>
      <c r="I8706" s="47" t="n">
        <v>4</v>
      </c>
    </row>
    <row r="8707" customFormat="false" ht="15" hidden="false" customHeight="false" outlineLevel="0" collapsed="false">
      <c r="A8707" s="47" t="s">
        <v>10948</v>
      </c>
      <c r="B8707" s="47" t="s">
        <v>2023</v>
      </c>
      <c r="C8707" s="48" t="n">
        <v>46185</v>
      </c>
      <c r="D8707" s="47" t="s">
        <v>74</v>
      </c>
      <c r="E8707" s="47" t="s">
        <v>65</v>
      </c>
      <c r="F8707" s="47" t="s">
        <v>2284</v>
      </c>
      <c r="G8707" s="47" t="s">
        <v>97</v>
      </c>
      <c r="H8707" s="47" t="s">
        <v>2232</v>
      </c>
      <c r="I8707" s="47" t="n">
        <v>3</v>
      </c>
    </row>
    <row r="8708" customFormat="false" ht="15" hidden="false" customHeight="false" outlineLevel="0" collapsed="false">
      <c r="A8708" s="47" t="s">
        <v>10949</v>
      </c>
      <c r="B8708" s="47" t="s">
        <v>2023</v>
      </c>
      <c r="C8708" s="48" t="n">
        <v>46185</v>
      </c>
      <c r="D8708" s="47" t="s">
        <v>74</v>
      </c>
      <c r="E8708" s="47" t="s">
        <v>65</v>
      </c>
      <c r="F8708" s="47" t="s">
        <v>2284</v>
      </c>
      <c r="G8708" s="47" t="s">
        <v>97</v>
      </c>
      <c r="H8708" s="47" t="s">
        <v>2232</v>
      </c>
      <c r="I8708" s="47" t="n">
        <v>5</v>
      </c>
    </row>
    <row r="8709" customFormat="false" ht="15" hidden="false" customHeight="false" outlineLevel="0" collapsed="false">
      <c r="A8709" s="47" t="s">
        <v>10950</v>
      </c>
      <c r="B8709" s="47" t="s">
        <v>2024</v>
      </c>
      <c r="C8709" s="48" t="n">
        <v>46185</v>
      </c>
      <c r="D8709" s="47" t="s">
        <v>75</v>
      </c>
      <c r="E8709" s="47" t="s">
        <v>65</v>
      </c>
      <c r="F8709" s="47" t="s">
        <v>2289</v>
      </c>
      <c r="G8709" s="47" t="s">
        <v>93</v>
      </c>
      <c r="H8709" s="47" t="s">
        <v>2253</v>
      </c>
      <c r="I8709" s="47" t="n">
        <v>30</v>
      </c>
    </row>
    <row r="8710" customFormat="false" ht="15" hidden="false" customHeight="false" outlineLevel="0" collapsed="false">
      <c r="A8710" s="47" t="s">
        <v>10951</v>
      </c>
      <c r="B8710" s="47" t="s">
        <v>2024</v>
      </c>
      <c r="C8710" s="48" t="n">
        <v>46185</v>
      </c>
      <c r="D8710" s="47" t="s">
        <v>75</v>
      </c>
      <c r="E8710" s="47" t="s">
        <v>65</v>
      </c>
      <c r="F8710" s="47" t="s">
        <v>2284</v>
      </c>
      <c r="G8710" s="47" t="s">
        <v>94</v>
      </c>
      <c r="H8710" s="47" t="s">
        <v>2229</v>
      </c>
      <c r="I8710" s="47" t="n">
        <v>67</v>
      </c>
    </row>
    <row r="8711" customFormat="false" ht="15" hidden="false" customHeight="false" outlineLevel="0" collapsed="false">
      <c r="A8711" s="47" t="s">
        <v>10952</v>
      </c>
      <c r="B8711" s="47" t="s">
        <v>2024</v>
      </c>
      <c r="C8711" s="48" t="n">
        <v>46185</v>
      </c>
      <c r="D8711" s="47" t="s">
        <v>75</v>
      </c>
      <c r="E8711" s="47" t="s">
        <v>65</v>
      </c>
      <c r="F8711" s="47" t="s">
        <v>2284</v>
      </c>
      <c r="G8711" s="47" t="s">
        <v>97</v>
      </c>
      <c r="H8711" s="47" t="s">
        <v>2232</v>
      </c>
      <c r="I8711" s="47" t="n">
        <v>2</v>
      </c>
    </row>
    <row r="8712" customFormat="false" ht="15" hidden="false" customHeight="false" outlineLevel="0" collapsed="false">
      <c r="A8712" s="47" t="s">
        <v>10953</v>
      </c>
      <c r="B8712" s="47" t="s">
        <v>2024</v>
      </c>
      <c r="C8712" s="48" t="n">
        <v>46185</v>
      </c>
      <c r="D8712" s="47" t="s">
        <v>75</v>
      </c>
      <c r="E8712" s="47" t="s">
        <v>65</v>
      </c>
      <c r="F8712" s="47" t="s">
        <v>2289</v>
      </c>
      <c r="G8712" s="47" t="s">
        <v>97</v>
      </c>
      <c r="H8712" s="47" t="s">
        <v>2232</v>
      </c>
      <c r="I8712" s="47" t="n">
        <v>3</v>
      </c>
    </row>
    <row r="8713" customFormat="false" ht="15" hidden="false" customHeight="false" outlineLevel="0" collapsed="false">
      <c r="A8713" s="47" t="s">
        <v>10954</v>
      </c>
      <c r="B8713" s="47" t="s">
        <v>2024</v>
      </c>
      <c r="C8713" s="48" t="n">
        <v>46185</v>
      </c>
      <c r="D8713" s="47" t="s">
        <v>75</v>
      </c>
      <c r="E8713" s="47" t="s">
        <v>65</v>
      </c>
      <c r="F8713" s="47" t="s">
        <v>2289</v>
      </c>
      <c r="G8713" s="47" t="s">
        <v>97</v>
      </c>
      <c r="H8713" s="47" t="s">
        <v>2232</v>
      </c>
      <c r="I8713" s="47" t="n">
        <v>3</v>
      </c>
    </row>
    <row r="8714" customFormat="false" ht="15" hidden="false" customHeight="false" outlineLevel="0" collapsed="false">
      <c r="A8714" s="47" t="s">
        <v>10955</v>
      </c>
      <c r="B8714" s="47" t="s">
        <v>2024</v>
      </c>
      <c r="C8714" s="48" t="n">
        <v>46185</v>
      </c>
      <c r="D8714" s="47" t="s">
        <v>75</v>
      </c>
      <c r="E8714" s="47" t="s">
        <v>65</v>
      </c>
      <c r="F8714" s="47" t="s">
        <v>2284</v>
      </c>
      <c r="G8714" s="47" t="s">
        <v>97</v>
      </c>
      <c r="H8714" s="47" t="s">
        <v>2232</v>
      </c>
      <c r="I8714" s="47" t="n">
        <v>3</v>
      </c>
    </row>
    <row r="8715" customFormat="false" ht="15" hidden="false" customHeight="false" outlineLevel="0" collapsed="false">
      <c r="A8715" s="47" t="s">
        <v>10956</v>
      </c>
      <c r="B8715" s="47" t="s">
        <v>2024</v>
      </c>
      <c r="C8715" s="48" t="n">
        <v>46185</v>
      </c>
      <c r="D8715" s="47" t="s">
        <v>75</v>
      </c>
      <c r="E8715" s="47" t="s">
        <v>65</v>
      </c>
      <c r="F8715" s="47" t="s">
        <v>2284</v>
      </c>
      <c r="G8715" s="47" t="s">
        <v>97</v>
      </c>
      <c r="H8715" s="47" t="s">
        <v>2232</v>
      </c>
      <c r="I8715" s="47" t="n">
        <v>2</v>
      </c>
    </row>
    <row r="8716" customFormat="false" ht="15" hidden="false" customHeight="false" outlineLevel="0" collapsed="false">
      <c r="A8716" s="47" t="s">
        <v>10957</v>
      </c>
      <c r="B8716" s="47" t="s">
        <v>2026</v>
      </c>
      <c r="C8716" s="48" t="n">
        <v>46186</v>
      </c>
      <c r="D8716" s="47" t="s">
        <v>73</v>
      </c>
      <c r="E8716" s="47" t="s">
        <v>62</v>
      </c>
      <c r="F8716" s="47" t="s">
        <v>2228</v>
      </c>
      <c r="G8716" s="47" t="s">
        <v>97</v>
      </c>
      <c r="H8716" s="47" t="s">
        <v>2232</v>
      </c>
      <c r="I8716" s="47" t="n">
        <v>6</v>
      </c>
    </row>
    <row r="8717" customFormat="false" ht="15" hidden="false" customHeight="false" outlineLevel="0" collapsed="false">
      <c r="A8717" s="47" t="s">
        <v>10958</v>
      </c>
      <c r="B8717" s="47" t="s">
        <v>2026</v>
      </c>
      <c r="C8717" s="48" t="n">
        <v>46186</v>
      </c>
      <c r="D8717" s="47" t="s">
        <v>73</v>
      </c>
      <c r="E8717" s="47" t="s">
        <v>62</v>
      </c>
      <c r="F8717" s="47" t="s">
        <v>2317</v>
      </c>
      <c r="G8717" s="47" t="s">
        <v>97</v>
      </c>
      <c r="H8717" s="47" t="s">
        <v>2232</v>
      </c>
      <c r="I8717" s="47" t="n">
        <v>2</v>
      </c>
    </row>
    <row r="8718" customFormat="false" ht="15" hidden="false" customHeight="false" outlineLevel="0" collapsed="false">
      <c r="A8718" s="47" t="s">
        <v>10959</v>
      </c>
      <c r="B8718" s="47" t="s">
        <v>2026</v>
      </c>
      <c r="C8718" s="48" t="n">
        <v>46186</v>
      </c>
      <c r="D8718" s="47" t="s">
        <v>73</v>
      </c>
      <c r="E8718" s="47" t="s">
        <v>62</v>
      </c>
      <c r="F8718" s="47" t="s">
        <v>2231</v>
      </c>
      <c r="G8718" s="47" t="s">
        <v>97</v>
      </c>
      <c r="H8718" s="47" t="s">
        <v>2232</v>
      </c>
      <c r="I8718" s="47" t="n">
        <v>5</v>
      </c>
    </row>
    <row r="8719" customFormat="false" ht="15" hidden="false" customHeight="false" outlineLevel="0" collapsed="false">
      <c r="A8719" s="47" t="s">
        <v>10960</v>
      </c>
      <c r="B8719" s="47" t="s">
        <v>2026</v>
      </c>
      <c r="C8719" s="48" t="n">
        <v>46186</v>
      </c>
      <c r="D8719" s="47" t="s">
        <v>73</v>
      </c>
      <c r="E8719" s="47" t="s">
        <v>62</v>
      </c>
      <c r="F8719" s="47" t="s">
        <v>2317</v>
      </c>
      <c r="G8719" s="47" t="s">
        <v>97</v>
      </c>
      <c r="H8719" s="47" t="s">
        <v>2232</v>
      </c>
      <c r="I8719" s="47" t="n">
        <v>5</v>
      </c>
    </row>
    <row r="8720" customFormat="false" ht="15" hidden="false" customHeight="false" outlineLevel="0" collapsed="false">
      <c r="A8720" s="47" t="s">
        <v>10961</v>
      </c>
      <c r="B8720" s="47" t="s">
        <v>2026</v>
      </c>
      <c r="C8720" s="48" t="n">
        <v>46186</v>
      </c>
      <c r="D8720" s="47" t="s">
        <v>73</v>
      </c>
      <c r="E8720" s="47" t="s">
        <v>62</v>
      </c>
      <c r="F8720" s="47" t="s">
        <v>2228</v>
      </c>
      <c r="G8720" s="47" t="s">
        <v>97</v>
      </c>
      <c r="H8720" s="47" t="s">
        <v>2232</v>
      </c>
      <c r="I8720" s="47" t="n">
        <v>5</v>
      </c>
    </row>
    <row r="8721" customFormat="false" ht="15" hidden="false" customHeight="false" outlineLevel="0" collapsed="false">
      <c r="A8721" s="47" t="s">
        <v>10962</v>
      </c>
      <c r="B8721" s="47" t="s">
        <v>2027</v>
      </c>
      <c r="C8721" s="48" t="n">
        <v>46186</v>
      </c>
      <c r="D8721" s="47" t="s">
        <v>74</v>
      </c>
      <c r="E8721" s="47" t="s">
        <v>62</v>
      </c>
      <c r="F8721" s="47" t="s">
        <v>2231</v>
      </c>
      <c r="G8721" s="47" t="s">
        <v>96</v>
      </c>
      <c r="H8721" s="47" t="s">
        <v>2270</v>
      </c>
      <c r="I8721" s="47" t="n">
        <v>13</v>
      </c>
    </row>
    <row r="8722" customFormat="false" ht="15" hidden="false" customHeight="false" outlineLevel="0" collapsed="false">
      <c r="A8722" s="47" t="s">
        <v>10963</v>
      </c>
      <c r="B8722" s="47" t="s">
        <v>2027</v>
      </c>
      <c r="C8722" s="48" t="n">
        <v>46186</v>
      </c>
      <c r="D8722" s="47" t="s">
        <v>74</v>
      </c>
      <c r="E8722" s="47" t="s">
        <v>62</v>
      </c>
      <c r="F8722" s="47" t="s">
        <v>2228</v>
      </c>
      <c r="G8722" s="47" t="s">
        <v>97</v>
      </c>
      <c r="H8722" s="47" t="s">
        <v>2232</v>
      </c>
      <c r="I8722" s="47" t="n">
        <v>7</v>
      </c>
    </row>
    <row r="8723" customFormat="false" ht="15" hidden="false" customHeight="false" outlineLevel="0" collapsed="false">
      <c r="A8723" s="47" t="s">
        <v>10964</v>
      </c>
      <c r="B8723" s="47" t="s">
        <v>2028</v>
      </c>
      <c r="C8723" s="48" t="n">
        <v>46186</v>
      </c>
      <c r="D8723" s="47" t="s">
        <v>75</v>
      </c>
      <c r="E8723" s="47" t="s">
        <v>62</v>
      </c>
      <c r="F8723" s="47" t="s">
        <v>2317</v>
      </c>
      <c r="G8723" s="47" t="s">
        <v>97</v>
      </c>
      <c r="H8723" s="47" t="s">
        <v>2232</v>
      </c>
      <c r="I8723" s="47" t="n">
        <v>6</v>
      </c>
    </row>
    <row r="8724" customFormat="false" ht="15" hidden="false" customHeight="false" outlineLevel="0" collapsed="false">
      <c r="A8724" s="47" t="s">
        <v>10965</v>
      </c>
      <c r="B8724" s="47" t="s">
        <v>2028</v>
      </c>
      <c r="C8724" s="48" t="n">
        <v>46186</v>
      </c>
      <c r="D8724" s="47" t="s">
        <v>75</v>
      </c>
      <c r="E8724" s="47" t="s">
        <v>62</v>
      </c>
      <c r="F8724" s="47" t="s">
        <v>2228</v>
      </c>
      <c r="G8724" s="47" t="s">
        <v>97</v>
      </c>
      <c r="H8724" s="47" t="s">
        <v>2232</v>
      </c>
      <c r="I8724" s="47" t="n">
        <v>2</v>
      </c>
    </row>
    <row r="8725" customFormat="false" ht="15" hidden="false" customHeight="false" outlineLevel="0" collapsed="false">
      <c r="A8725" s="47" t="s">
        <v>10966</v>
      </c>
      <c r="B8725" s="47" t="s">
        <v>2028</v>
      </c>
      <c r="C8725" s="48" t="n">
        <v>46186</v>
      </c>
      <c r="D8725" s="47" t="s">
        <v>75</v>
      </c>
      <c r="E8725" s="47" t="s">
        <v>62</v>
      </c>
      <c r="F8725" s="47" t="s">
        <v>2317</v>
      </c>
      <c r="G8725" s="47" t="s">
        <v>97</v>
      </c>
      <c r="H8725" s="47" t="s">
        <v>2232</v>
      </c>
      <c r="I8725" s="47" t="n">
        <v>6</v>
      </c>
    </row>
    <row r="8726" customFormat="false" ht="15" hidden="false" customHeight="false" outlineLevel="0" collapsed="false">
      <c r="A8726" s="47" t="s">
        <v>10967</v>
      </c>
      <c r="B8726" s="47" t="s">
        <v>2029</v>
      </c>
      <c r="C8726" s="48" t="n">
        <v>46186</v>
      </c>
      <c r="D8726" s="47" t="s">
        <v>73</v>
      </c>
      <c r="E8726" s="47" t="s">
        <v>63</v>
      </c>
      <c r="F8726" s="47" t="s">
        <v>2255</v>
      </c>
      <c r="G8726" s="47" t="s">
        <v>97</v>
      </c>
      <c r="H8726" s="47" t="s">
        <v>2232</v>
      </c>
      <c r="I8726" s="47" t="n">
        <v>7</v>
      </c>
    </row>
    <row r="8727" customFormat="false" ht="15" hidden="false" customHeight="false" outlineLevel="0" collapsed="false">
      <c r="A8727" s="47" t="s">
        <v>10968</v>
      </c>
      <c r="B8727" s="47" t="s">
        <v>2029</v>
      </c>
      <c r="C8727" s="48" t="n">
        <v>46186</v>
      </c>
      <c r="D8727" s="47" t="s">
        <v>73</v>
      </c>
      <c r="E8727" s="47" t="s">
        <v>63</v>
      </c>
      <c r="F8727" s="47" t="s">
        <v>2255</v>
      </c>
      <c r="G8727" s="47" t="s">
        <v>97</v>
      </c>
      <c r="H8727" s="47" t="s">
        <v>2232</v>
      </c>
      <c r="I8727" s="47" t="n">
        <v>3</v>
      </c>
    </row>
    <row r="8728" customFormat="false" ht="15" hidden="false" customHeight="false" outlineLevel="0" collapsed="false">
      <c r="A8728" s="47" t="s">
        <v>10969</v>
      </c>
      <c r="B8728" s="47" t="s">
        <v>2029</v>
      </c>
      <c r="C8728" s="48" t="n">
        <v>46186</v>
      </c>
      <c r="D8728" s="47" t="s">
        <v>73</v>
      </c>
      <c r="E8728" s="47" t="s">
        <v>63</v>
      </c>
      <c r="F8728" s="47" t="s">
        <v>2260</v>
      </c>
      <c r="G8728" s="47" t="s">
        <v>97</v>
      </c>
      <c r="H8728" s="47" t="s">
        <v>2232</v>
      </c>
      <c r="I8728" s="47" t="n">
        <v>6</v>
      </c>
    </row>
    <row r="8729" customFormat="false" ht="15" hidden="false" customHeight="false" outlineLevel="0" collapsed="false">
      <c r="A8729" s="47" t="s">
        <v>10970</v>
      </c>
      <c r="B8729" s="47" t="s">
        <v>2029</v>
      </c>
      <c r="C8729" s="48" t="n">
        <v>46186</v>
      </c>
      <c r="D8729" s="47" t="s">
        <v>73</v>
      </c>
      <c r="E8729" s="47" t="s">
        <v>63</v>
      </c>
      <c r="F8729" s="47" t="s">
        <v>2255</v>
      </c>
      <c r="G8729" s="47" t="s">
        <v>97</v>
      </c>
      <c r="H8729" s="47" t="s">
        <v>2232</v>
      </c>
      <c r="I8729" s="47" t="n">
        <v>5</v>
      </c>
    </row>
    <row r="8730" customFormat="false" ht="15" hidden="false" customHeight="false" outlineLevel="0" collapsed="false">
      <c r="A8730" s="47" t="s">
        <v>10971</v>
      </c>
      <c r="B8730" s="47" t="s">
        <v>2029</v>
      </c>
      <c r="C8730" s="48" t="n">
        <v>46186</v>
      </c>
      <c r="D8730" s="47" t="s">
        <v>73</v>
      </c>
      <c r="E8730" s="47" t="s">
        <v>63</v>
      </c>
      <c r="F8730" s="47" t="s">
        <v>2255</v>
      </c>
      <c r="G8730" s="47" t="s">
        <v>97</v>
      </c>
      <c r="H8730" s="47" t="s">
        <v>2232</v>
      </c>
      <c r="I8730" s="47" t="n">
        <v>2</v>
      </c>
    </row>
    <row r="8731" customFormat="false" ht="15" hidden="false" customHeight="false" outlineLevel="0" collapsed="false">
      <c r="A8731" s="47" t="s">
        <v>10972</v>
      </c>
      <c r="B8731" s="47" t="s">
        <v>2029</v>
      </c>
      <c r="C8731" s="48" t="n">
        <v>46186</v>
      </c>
      <c r="D8731" s="47" t="s">
        <v>73</v>
      </c>
      <c r="E8731" s="47" t="s">
        <v>63</v>
      </c>
      <c r="F8731" s="47" t="s">
        <v>2255</v>
      </c>
      <c r="G8731" s="47" t="s">
        <v>97</v>
      </c>
      <c r="H8731" s="47" t="s">
        <v>2232</v>
      </c>
      <c r="I8731" s="47" t="n">
        <v>7</v>
      </c>
    </row>
    <row r="8732" customFormat="false" ht="15" hidden="false" customHeight="false" outlineLevel="0" collapsed="false">
      <c r="A8732" s="47" t="s">
        <v>10973</v>
      </c>
      <c r="B8732" s="47" t="s">
        <v>2029</v>
      </c>
      <c r="C8732" s="48" t="n">
        <v>46186</v>
      </c>
      <c r="D8732" s="47" t="s">
        <v>73</v>
      </c>
      <c r="E8732" s="47" t="s">
        <v>63</v>
      </c>
      <c r="F8732" s="47" t="s">
        <v>2252</v>
      </c>
      <c r="G8732" s="47" t="s">
        <v>97</v>
      </c>
      <c r="H8732" s="47" t="s">
        <v>2232</v>
      </c>
      <c r="I8732" s="47" t="n">
        <v>2</v>
      </c>
    </row>
    <row r="8733" customFormat="false" ht="15" hidden="false" customHeight="false" outlineLevel="0" collapsed="false">
      <c r="A8733" s="47" t="s">
        <v>10974</v>
      </c>
      <c r="B8733" s="47" t="s">
        <v>2029</v>
      </c>
      <c r="C8733" s="48" t="n">
        <v>46186</v>
      </c>
      <c r="D8733" s="47" t="s">
        <v>73</v>
      </c>
      <c r="E8733" s="47" t="s">
        <v>63</v>
      </c>
      <c r="F8733" s="47" t="s">
        <v>2255</v>
      </c>
      <c r="G8733" s="47" t="s">
        <v>97</v>
      </c>
      <c r="H8733" s="47" t="s">
        <v>2232</v>
      </c>
      <c r="I8733" s="47" t="n">
        <v>4</v>
      </c>
    </row>
    <row r="8734" customFormat="false" ht="15" hidden="false" customHeight="false" outlineLevel="0" collapsed="false">
      <c r="A8734" s="47" t="s">
        <v>10975</v>
      </c>
      <c r="B8734" s="47" t="s">
        <v>2029</v>
      </c>
      <c r="C8734" s="48" t="n">
        <v>46186</v>
      </c>
      <c r="D8734" s="47" t="s">
        <v>73</v>
      </c>
      <c r="E8734" s="47" t="s">
        <v>63</v>
      </c>
      <c r="F8734" s="47" t="s">
        <v>2255</v>
      </c>
      <c r="G8734" s="47" t="s">
        <v>97</v>
      </c>
      <c r="H8734" s="47" t="s">
        <v>2232</v>
      </c>
      <c r="I8734" s="47" t="n">
        <v>7</v>
      </c>
    </row>
    <row r="8735" customFormat="false" ht="15" hidden="false" customHeight="false" outlineLevel="0" collapsed="false">
      <c r="A8735" s="47" t="s">
        <v>10976</v>
      </c>
      <c r="B8735" s="47" t="s">
        <v>2029</v>
      </c>
      <c r="C8735" s="48" t="n">
        <v>46186</v>
      </c>
      <c r="D8735" s="47" t="s">
        <v>73</v>
      </c>
      <c r="E8735" s="47" t="s">
        <v>63</v>
      </c>
      <c r="F8735" s="47" t="s">
        <v>2255</v>
      </c>
      <c r="G8735" s="47" t="s">
        <v>97</v>
      </c>
      <c r="H8735" s="47" t="s">
        <v>2232</v>
      </c>
      <c r="I8735" s="47" t="n">
        <v>3</v>
      </c>
    </row>
    <row r="8736" customFormat="false" ht="15" hidden="false" customHeight="false" outlineLevel="0" collapsed="false">
      <c r="A8736" s="47" t="s">
        <v>10977</v>
      </c>
      <c r="B8736" s="47" t="s">
        <v>2030</v>
      </c>
      <c r="C8736" s="48" t="n">
        <v>46186</v>
      </c>
      <c r="D8736" s="47" t="s">
        <v>74</v>
      </c>
      <c r="E8736" s="47" t="s">
        <v>63</v>
      </c>
      <c r="F8736" s="47" t="s">
        <v>2255</v>
      </c>
      <c r="G8736" s="47" t="s">
        <v>95</v>
      </c>
      <c r="H8736" s="47" t="s">
        <v>2245</v>
      </c>
      <c r="I8736" s="47" t="n">
        <v>16</v>
      </c>
    </row>
    <row r="8737" customFormat="false" ht="15" hidden="false" customHeight="false" outlineLevel="0" collapsed="false">
      <c r="A8737" s="47" t="s">
        <v>10978</v>
      </c>
      <c r="B8737" s="47" t="s">
        <v>2030</v>
      </c>
      <c r="C8737" s="48" t="n">
        <v>46186</v>
      </c>
      <c r="D8737" s="47" t="s">
        <v>74</v>
      </c>
      <c r="E8737" s="47" t="s">
        <v>63</v>
      </c>
      <c r="F8737" s="47" t="s">
        <v>2255</v>
      </c>
      <c r="G8737" s="47" t="s">
        <v>97</v>
      </c>
      <c r="H8737" s="47" t="s">
        <v>2232</v>
      </c>
      <c r="I8737" s="47" t="n">
        <v>7</v>
      </c>
    </row>
    <row r="8738" customFormat="false" ht="15" hidden="false" customHeight="false" outlineLevel="0" collapsed="false">
      <c r="A8738" s="47" t="s">
        <v>10979</v>
      </c>
      <c r="B8738" s="47" t="s">
        <v>2030</v>
      </c>
      <c r="C8738" s="48" t="n">
        <v>46186</v>
      </c>
      <c r="D8738" s="47" t="s">
        <v>74</v>
      </c>
      <c r="E8738" s="47" t="s">
        <v>63</v>
      </c>
      <c r="F8738" s="47" t="s">
        <v>2255</v>
      </c>
      <c r="G8738" s="47" t="s">
        <v>97</v>
      </c>
      <c r="H8738" s="47" t="s">
        <v>2232</v>
      </c>
      <c r="I8738" s="47" t="n">
        <v>6</v>
      </c>
    </row>
    <row r="8739" customFormat="false" ht="15" hidden="false" customHeight="false" outlineLevel="0" collapsed="false">
      <c r="A8739" s="47" t="s">
        <v>10980</v>
      </c>
      <c r="B8739" s="47" t="s">
        <v>2030</v>
      </c>
      <c r="C8739" s="48" t="n">
        <v>46186</v>
      </c>
      <c r="D8739" s="47" t="s">
        <v>74</v>
      </c>
      <c r="E8739" s="47" t="s">
        <v>63</v>
      </c>
      <c r="F8739" s="47" t="s">
        <v>2255</v>
      </c>
      <c r="G8739" s="47" t="s">
        <v>97</v>
      </c>
      <c r="H8739" s="47" t="s">
        <v>2232</v>
      </c>
      <c r="I8739" s="47" t="n">
        <v>6</v>
      </c>
    </row>
    <row r="8740" customFormat="false" ht="15" hidden="false" customHeight="false" outlineLevel="0" collapsed="false">
      <c r="A8740" s="47" t="s">
        <v>10981</v>
      </c>
      <c r="B8740" s="47" t="s">
        <v>2030</v>
      </c>
      <c r="C8740" s="48" t="n">
        <v>46186</v>
      </c>
      <c r="D8740" s="47" t="s">
        <v>74</v>
      </c>
      <c r="E8740" s="47" t="s">
        <v>63</v>
      </c>
      <c r="F8740" s="47" t="s">
        <v>2255</v>
      </c>
      <c r="G8740" s="47" t="s">
        <v>97</v>
      </c>
      <c r="H8740" s="47" t="s">
        <v>2232</v>
      </c>
      <c r="I8740" s="47" t="n">
        <v>3</v>
      </c>
    </row>
    <row r="8741" customFormat="false" ht="15" hidden="false" customHeight="false" outlineLevel="0" collapsed="false">
      <c r="A8741" s="47" t="s">
        <v>10982</v>
      </c>
      <c r="B8741" s="47" t="s">
        <v>2030</v>
      </c>
      <c r="C8741" s="48" t="n">
        <v>46186</v>
      </c>
      <c r="D8741" s="47" t="s">
        <v>74</v>
      </c>
      <c r="E8741" s="47" t="s">
        <v>63</v>
      </c>
      <c r="F8741" s="47" t="s">
        <v>2255</v>
      </c>
      <c r="G8741" s="47" t="s">
        <v>97</v>
      </c>
      <c r="H8741" s="47" t="s">
        <v>2232</v>
      </c>
      <c r="I8741" s="47" t="n">
        <v>3</v>
      </c>
    </row>
    <row r="8742" customFormat="false" ht="15" hidden="false" customHeight="false" outlineLevel="0" collapsed="false">
      <c r="A8742" s="47" t="s">
        <v>10983</v>
      </c>
      <c r="B8742" s="47" t="s">
        <v>2030</v>
      </c>
      <c r="C8742" s="48" t="n">
        <v>46186</v>
      </c>
      <c r="D8742" s="47" t="s">
        <v>74</v>
      </c>
      <c r="E8742" s="47" t="s">
        <v>63</v>
      </c>
      <c r="F8742" s="47" t="s">
        <v>2255</v>
      </c>
      <c r="G8742" s="47" t="s">
        <v>97</v>
      </c>
      <c r="H8742" s="47" t="s">
        <v>2232</v>
      </c>
      <c r="I8742" s="47" t="n">
        <v>5</v>
      </c>
    </row>
    <row r="8743" customFormat="false" ht="15" hidden="false" customHeight="false" outlineLevel="0" collapsed="false">
      <c r="A8743" s="47" t="s">
        <v>10984</v>
      </c>
      <c r="B8743" s="47" t="s">
        <v>2030</v>
      </c>
      <c r="C8743" s="48" t="n">
        <v>46186</v>
      </c>
      <c r="D8743" s="47" t="s">
        <v>74</v>
      </c>
      <c r="E8743" s="47" t="s">
        <v>63</v>
      </c>
      <c r="F8743" s="47" t="s">
        <v>2255</v>
      </c>
      <c r="G8743" s="47" t="s">
        <v>97</v>
      </c>
      <c r="H8743" s="47" t="s">
        <v>2232</v>
      </c>
      <c r="I8743" s="47" t="n">
        <v>7</v>
      </c>
    </row>
    <row r="8744" customFormat="false" ht="15" hidden="false" customHeight="false" outlineLevel="0" collapsed="false">
      <c r="A8744" s="47" t="s">
        <v>10985</v>
      </c>
      <c r="B8744" s="47" t="s">
        <v>2030</v>
      </c>
      <c r="C8744" s="48" t="n">
        <v>46186</v>
      </c>
      <c r="D8744" s="47" t="s">
        <v>74</v>
      </c>
      <c r="E8744" s="47" t="s">
        <v>63</v>
      </c>
      <c r="F8744" s="47" t="s">
        <v>2260</v>
      </c>
      <c r="G8744" s="47" t="s">
        <v>97</v>
      </c>
      <c r="H8744" s="47" t="s">
        <v>2232</v>
      </c>
      <c r="I8744" s="47" t="n">
        <v>6</v>
      </c>
    </row>
    <row r="8745" customFormat="false" ht="15" hidden="false" customHeight="false" outlineLevel="0" collapsed="false">
      <c r="A8745" s="47" t="s">
        <v>10986</v>
      </c>
      <c r="B8745" s="47" t="s">
        <v>2031</v>
      </c>
      <c r="C8745" s="48" t="n">
        <v>46186</v>
      </c>
      <c r="D8745" s="47" t="s">
        <v>75</v>
      </c>
      <c r="E8745" s="47" t="s">
        <v>63</v>
      </c>
      <c r="F8745" s="47" t="s">
        <v>2255</v>
      </c>
      <c r="G8745" s="47" t="s">
        <v>97</v>
      </c>
      <c r="H8745" s="47" t="s">
        <v>2232</v>
      </c>
      <c r="I8745" s="47" t="n">
        <v>5</v>
      </c>
    </row>
    <row r="8746" customFormat="false" ht="15" hidden="false" customHeight="false" outlineLevel="0" collapsed="false">
      <c r="A8746" s="47" t="s">
        <v>10987</v>
      </c>
      <c r="B8746" s="47" t="s">
        <v>2031</v>
      </c>
      <c r="C8746" s="48" t="n">
        <v>46186</v>
      </c>
      <c r="D8746" s="47" t="s">
        <v>75</v>
      </c>
      <c r="E8746" s="47" t="s">
        <v>63</v>
      </c>
      <c r="F8746" s="47" t="s">
        <v>2255</v>
      </c>
      <c r="G8746" s="47" t="s">
        <v>97</v>
      </c>
      <c r="H8746" s="47" t="s">
        <v>2232</v>
      </c>
      <c r="I8746" s="47" t="n">
        <v>2</v>
      </c>
    </row>
    <row r="8747" customFormat="false" ht="15" hidden="false" customHeight="false" outlineLevel="0" collapsed="false">
      <c r="A8747" s="47" t="s">
        <v>10988</v>
      </c>
      <c r="B8747" s="47" t="s">
        <v>2031</v>
      </c>
      <c r="C8747" s="48" t="n">
        <v>46186</v>
      </c>
      <c r="D8747" s="47" t="s">
        <v>75</v>
      </c>
      <c r="E8747" s="47" t="s">
        <v>63</v>
      </c>
      <c r="F8747" s="47" t="s">
        <v>2252</v>
      </c>
      <c r="G8747" s="47" t="s">
        <v>97</v>
      </c>
      <c r="H8747" s="47" t="s">
        <v>2232</v>
      </c>
      <c r="I8747" s="47" t="n">
        <v>2</v>
      </c>
    </row>
    <row r="8748" customFormat="false" ht="15" hidden="false" customHeight="false" outlineLevel="0" collapsed="false">
      <c r="A8748" s="47" t="s">
        <v>10989</v>
      </c>
      <c r="B8748" s="47" t="s">
        <v>2031</v>
      </c>
      <c r="C8748" s="48" t="n">
        <v>46186</v>
      </c>
      <c r="D8748" s="47" t="s">
        <v>75</v>
      </c>
      <c r="E8748" s="47" t="s">
        <v>63</v>
      </c>
      <c r="F8748" s="47" t="s">
        <v>2252</v>
      </c>
      <c r="G8748" s="47" t="s">
        <v>97</v>
      </c>
      <c r="H8748" s="47" t="s">
        <v>2232</v>
      </c>
      <c r="I8748" s="47" t="n">
        <v>5</v>
      </c>
    </row>
    <row r="8749" customFormat="false" ht="15" hidden="false" customHeight="false" outlineLevel="0" collapsed="false">
      <c r="A8749" s="47" t="s">
        <v>10990</v>
      </c>
      <c r="B8749" s="47" t="s">
        <v>2031</v>
      </c>
      <c r="C8749" s="48" t="n">
        <v>46186</v>
      </c>
      <c r="D8749" s="47" t="s">
        <v>75</v>
      </c>
      <c r="E8749" s="47" t="s">
        <v>63</v>
      </c>
      <c r="F8749" s="47" t="s">
        <v>2260</v>
      </c>
      <c r="G8749" s="47" t="s">
        <v>97</v>
      </c>
      <c r="H8749" s="47" t="s">
        <v>2232</v>
      </c>
      <c r="I8749" s="47" t="n">
        <v>5</v>
      </c>
    </row>
    <row r="8750" customFormat="false" ht="15" hidden="false" customHeight="false" outlineLevel="0" collapsed="false">
      <c r="A8750" s="47" t="s">
        <v>10991</v>
      </c>
      <c r="B8750" s="47" t="s">
        <v>2031</v>
      </c>
      <c r="C8750" s="48" t="n">
        <v>46186</v>
      </c>
      <c r="D8750" s="47" t="s">
        <v>75</v>
      </c>
      <c r="E8750" s="47" t="s">
        <v>63</v>
      </c>
      <c r="F8750" s="47" t="s">
        <v>2260</v>
      </c>
      <c r="G8750" s="47" t="s">
        <v>97</v>
      </c>
      <c r="H8750" s="47" t="s">
        <v>2232</v>
      </c>
      <c r="I8750" s="47" t="n">
        <v>4</v>
      </c>
    </row>
    <row r="8751" customFormat="false" ht="15" hidden="false" customHeight="false" outlineLevel="0" collapsed="false">
      <c r="A8751" s="47" t="s">
        <v>10992</v>
      </c>
      <c r="B8751" s="47" t="s">
        <v>2031</v>
      </c>
      <c r="C8751" s="48" t="n">
        <v>46186</v>
      </c>
      <c r="D8751" s="47" t="s">
        <v>75</v>
      </c>
      <c r="E8751" s="47" t="s">
        <v>63</v>
      </c>
      <c r="F8751" s="47" t="s">
        <v>2255</v>
      </c>
      <c r="G8751" s="47" t="s">
        <v>98</v>
      </c>
      <c r="H8751" s="47" t="s">
        <v>2382</v>
      </c>
      <c r="I8751" s="47" t="n">
        <v>34</v>
      </c>
    </row>
    <row r="8752" customFormat="false" ht="15" hidden="false" customHeight="false" outlineLevel="0" collapsed="false">
      <c r="A8752" s="47" t="s">
        <v>10993</v>
      </c>
      <c r="B8752" s="47" t="s">
        <v>2032</v>
      </c>
      <c r="C8752" s="48" t="n">
        <v>46186</v>
      </c>
      <c r="D8752" s="47" t="s">
        <v>73</v>
      </c>
      <c r="E8752" s="47" t="s">
        <v>64</v>
      </c>
      <c r="F8752" s="47" t="s">
        <v>2278</v>
      </c>
      <c r="G8752" s="47" t="s">
        <v>93</v>
      </c>
      <c r="H8752" s="47" t="s">
        <v>2253</v>
      </c>
      <c r="I8752" s="47" t="n">
        <v>28</v>
      </c>
    </row>
    <row r="8753" customFormat="false" ht="15" hidden="false" customHeight="false" outlineLevel="0" collapsed="false">
      <c r="A8753" s="47" t="s">
        <v>10994</v>
      </c>
      <c r="B8753" s="47" t="s">
        <v>2032</v>
      </c>
      <c r="C8753" s="48" t="n">
        <v>46186</v>
      </c>
      <c r="D8753" s="47" t="s">
        <v>73</v>
      </c>
      <c r="E8753" s="47" t="s">
        <v>64</v>
      </c>
      <c r="F8753" s="47" t="s">
        <v>2278</v>
      </c>
      <c r="G8753" s="47" t="s">
        <v>95</v>
      </c>
      <c r="H8753" s="47" t="s">
        <v>2245</v>
      </c>
      <c r="I8753" s="47" t="n">
        <v>28</v>
      </c>
    </row>
    <row r="8754" customFormat="false" ht="15" hidden="false" customHeight="false" outlineLevel="0" collapsed="false">
      <c r="A8754" s="47" t="s">
        <v>10995</v>
      </c>
      <c r="B8754" s="47" t="s">
        <v>2032</v>
      </c>
      <c r="C8754" s="48" t="n">
        <v>46186</v>
      </c>
      <c r="D8754" s="47" t="s">
        <v>73</v>
      </c>
      <c r="E8754" s="47" t="s">
        <v>64</v>
      </c>
      <c r="F8754" s="47" t="s">
        <v>2278</v>
      </c>
      <c r="G8754" s="47" t="s">
        <v>97</v>
      </c>
      <c r="H8754" s="47" t="s">
        <v>2232</v>
      </c>
      <c r="I8754" s="47" t="n">
        <v>4</v>
      </c>
    </row>
    <row r="8755" customFormat="false" ht="15" hidden="false" customHeight="false" outlineLevel="0" collapsed="false">
      <c r="A8755" s="47" t="s">
        <v>10996</v>
      </c>
      <c r="B8755" s="47" t="s">
        <v>2033</v>
      </c>
      <c r="C8755" s="48" t="n">
        <v>46186</v>
      </c>
      <c r="D8755" s="47" t="s">
        <v>74</v>
      </c>
      <c r="E8755" s="47" t="s">
        <v>64</v>
      </c>
      <c r="F8755" s="47" t="s">
        <v>2278</v>
      </c>
      <c r="G8755" s="47" t="s">
        <v>97</v>
      </c>
      <c r="H8755" s="47" t="s">
        <v>2232</v>
      </c>
      <c r="I8755" s="47" t="n">
        <v>6</v>
      </c>
    </row>
    <row r="8756" customFormat="false" ht="15" hidden="false" customHeight="false" outlineLevel="0" collapsed="false">
      <c r="A8756" s="47" t="s">
        <v>10997</v>
      </c>
      <c r="B8756" s="47" t="s">
        <v>2033</v>
      </c>
      <c r="C8756" s="48" t="n">
        <v>46186</v>
      </c>
      <c r="D8756" s="47" t="s">
        <v>74</v>
      </c>
      <c r="E8756" s="47" t="s">
        <v>64</v>
      </c>
      <c r="F8756" s="47" t="s">
        <v>2280</v>
      </c>
      <c r="G8756" s="47" t="s">
        <v>97</v>
      </c>
      <c r="H8756" s="47" t="s">
        <v>2232</v>
      </c>
      <c r="I8756" s="47" t="n">
        <v>6</v>
      </c>
    </row>
    <row r="8757" customFormat="false" ht="15" hidden="false" customHeight="false" outlineLevel="0" collapsed="false">
      <c r="A8757" s="47" t="s">
        <v>10998</v>
      </c>
      <c r="B8757" s="47" t="s">
        <v>2033</v>
      </c>
      <c r="C8757" s="48" t="n">
        <v>46186</v>
      </c>
      <c r="D8757" s="47" t="s">
        <v>74</v>
      </c>
      <c r="E8757" s="47" t="s">
        <v>64</v>
      </c>
      <c r="F8757" s="47" t="s">
        <v>2280</v>
      </c>
      <c r="G8757" s="47" t="s">
        <v>97</v>
      </c>
      <c r="H8757" s="47" t="s">
        <v>2232</v>
      </c>
      <c r="I8757" s="47" t="n">
        <v>2</v>
      </c>
    </row>
    <row r="8758" customFormat="false" ht="15" hidden="false" customHeight="false" outlineLevel="0" collapsed="false">
      <c r="A8758" s="47" t="s">
        <v>10999</v>
      </c>
      <c r="B8758" s="47" t="s">
        <v>2033</v>
      </c>
      <c r="C8758" s="48" t="n">
        <v>46186</v>
      </c>
      <c r="D8758" s="47" t="s">
        <v>74</v>
      </c>
      <c r="E8758" s="47" t="s">
        <v>64</v>
      </c>
      <c r="F8758" s="47" t="s">
        <v>2278</v>
      </c>
      <c r="G8758" s="47" t="s">
        <v>97</v>
      </c>
      <c r="H8758" s="47" t="s">
        <v>2232</v>
      </c>
      <c r="I8758" s="47" t="n">
        <v>5</v>
      </c>
    </row>
    <row r="8759" customFormat="false" ht="15" hidden="false" customHeight="false" outlineLevel="0" collapsed="false">
      <c r="A8759" s="47" t="s">
        <v>11000</v>
      </c>
      <c r="B8759" s="47" t="s">
        <v>2034</v>
      </c>
      <c r="C8759" s="48" t="n">
        <v>46186</v>
      </c>
      <c r="D8759" s="47" t="s">
        <v>73</v>
      </c>
      <c r="E8759" s="47" t="s">
        <v>65</v>
      </c>
      <c r="F8759" s="47" t="s">
        <v>2284</v>
      </c>
      <c r="G8759" s="47" t="s">
        <v>95</v>
      </c>
      <c r="H8759" s="47" t="s">
        <v>2245</v>
      </c>
      <c r="I8759" s="47" t="n">
        <v>35</v>
      </c>
    </row>
    <row r="8760" customFormat="false" ht="15" hidden="false" customHeight="false" outlineLevel="0" collapsed="false">
      <c r="A8760" s="47" t="s">
        <v>11001</v>
      </c>
      <c r="B8760" s="47" t="s">
        <v>2034</v>
      </c>
      <c r="C8760" s="48" t="n">
        <v>46186</v>
      </c>
      <c r="D8760" s="47" t="s">
        <v>73</v>
      </c>
      <c r="E8760" s="47" t="s">
        <v>65</v>
      </c>
      <c r="F8760" s="47" t="s">
        <v>2284</v>
      </c>
      <c r="G8760" s="47" t="s">
        <v>97</v>
      </c>
      <c r="H8760" s="47" t="s">
        <v>2232</v>
      </c>
      <c r="I8760" s="47" t="n">
        <v>4</v>
      </c>
    </row>
    <row r="8761" customFormat="false" ht="15" hidden="false" customHeight="false" outlineLevel="0" collapsed="false">
      <c r="A8761" s="47" t="s">
        <v>11002</v>
      </c>
      <c r="B8761" s="47" t="s">
        <v>2034</v>
      </c>
      <c r="C8761" s="48" t="n">
        <v>46186</v>
      </c>
      <c r="D8761" s="47" t="s">
        <v>73</v>
      </c>
      <c r="E8761" s="47" t="s">
        <v>65</v>
      </c>
      <c r="F8761" s="47" t="s">
        <v>2289</v>
      </c>
      <c r="G8761" s="47" t="s">
        <v>97</v>
      </c>
      <c r="H8761" s="47" t="s">
        <v>2232</v>
      </c>
      <c r="I8761" s="47" t="n">
        <v>6</v>
      </c>
    </row>
    <row r="8762" customFormat="false" ht="15" hidden="false" customHeight="false" outlineLevel="0" collapsed="false">
      <c r="A8762" s="47" t="s">
        <v>11003</v>
      </c>
      <c r="B8762" s="47" t="s">
        <v>2034</v>
      </c>
      <c r="C8762" s="48" t="n">
        <v>46186</v>
      </c>
      <c r="D8762" s="47" t="s">
        <v>73</v>
      </c>
      <c r="E8762" s="47" t="s">
        <v>65</v>
      </c>
      <c r="F8762" s="47" t="s">
        <v>2289</v>
      </c>
      <c r="G8762" s="47" t="s">
        <v>97</v>
      </c>
      <c r="H8762" s="47" t="s">
        <v>2232</v>
      </c>
      <c r="I8762" s="47" t="n">
        <v>3</v>
      </c>
    </row>
    <row r="8763" customFormat="false" ht="15" hidden="false" customHeight="false" outlineLevel="0" collapsed="false">
      <c r="A8763" s="47" t="s">
        <v>11004</v>
      </c>
      <c r="B8763" s="47" t="s">
        <v>2034</v>
      </c>
      <c r="C8763" s="48" t="n">
        <v>46186</v>
      </c>
      <c r="D8763" s="47" t="s">
        <v>73</v>
      </c>
      <c r="E8763" s="47" t="s">
        <v>65</v>
      </c>
      <c r="F8763" s="47" t="s">
        <v>2289</v>
      </c>
      <c r="G8763" s="47" t="s">
        <v>97</v>
      </c>
      <c r="H8763" s="47" t="s">
        <v>2232</v>
      </c>
      <c r="I8763" s="47" t="n">
        <v>2</v>
      </c>
    </row>
    <row r="8764" customFormat="false" ht="15" hidden="false" customHeight="false" outlineLevel="0" collapsed="false">
      <c r="A8764" s="47" t="s">
        <v>11005</v>
      </c>
      <c r="B8764" s="47" t="s">
        <v>2035</v>
      </c>
      <c r="C8764" s="48" t="n">
        <v>46186</v>
      </c>
      <c r="D8764" s="47" t="s">
        <v>74</v>
      </c>
      <c r="E8764" s="47" t="s">
        <v>65</v>
      </c>
      <c r="F8764" s="47" t="s">
        <v>2289</v>
      </c>
      <c r="G8764" s="47" t="s">
        <v>97</v>
      </c>
      <c r="H8764" s="47" t="s">
        <v>2232</v>
      </c>
      <c r="I8764" s="47" t="n">
        <v>2</v>
      </c>
    </row>
    <row r="8765" customFormat="false" ht="15" hidden="false" customHeight="false" outlineLevel="0" collapsed="false">
      <c r="A8765" s="47" t="s">
        <v>11006</v>
      </c>
      <c r="B8765" s="47" t="s">
        <v>2036</v>
      </c>
      <c r="C8765" s="48" t="n">
        <v>46186</v>
      </c>
      <c r="D8765" s="47" t="s">
        <v>75</v>
      </c>
      <c r="E8765" s="47" t="s">
        <v>65</v>
      </c>
      <c r="F8765" s="47" t="s">
        <v>2284</v>
      </c>
      <c r="G8765" s="47" t="s">
        <v>97</v>
      </c>
      <c r="H8765" s="47" t="s">
        <v>2232</v>
      </c>
      <c r="I8765" s="47" t="n">
        <v>6</v>
      </c>
    </row>
    <row r="8766" customFormat="false" ht="15" hidden="false" customHeight="false" outlineLevel="0" collapsed="false">
      <c r="A8766" s="47" t="s">
        <v>11007</v>
      </c>
      <c r="B8766" s="47" t="s">
        <v>2036</v>
      </c>
      <c r="C8766" s="48" t="n">
        <v>46186</v>
      </c>
      <c r="D8766" s="47" t="s">
        <v>75</v>
      </c>
      <c r="E8766" s="47" t="s">
        <v>65</v>
      </c>
      <c r="F8766" s="47" t="s">
        <v>2284</v>
      </c>
      <c r="G8766" s="47" t="s">
        <v>97</v>
      </c>
      <c r="H8766" s="47" t="s">
        <v>2232</v>
      </c>
      <c r="I8766" s="47" t="n">
        <v>3</v>
      </c>
    </row>
    <row r="8767" customFormat="false" ht="15" hidden="false" customHeight="false" outlineLevel="0" collapsed="false">
      <c r="A8767" s="47" t="s">
        <v>11008</v>
      </c>
      <c r="B8767" s="47" t="s">
        <v>2036</v>
      </c>
      <c r="C8767" s="48" t="n">
        <v>46186</v>
      </c>
      <c r="D8767" s="47" t="s">
        <v>75</v>
      </c>
      <c r="E8767" s="47" t="s">
        <v>65</v>
      </c>
      <c r="F8767" s="47" t="s">
        <v>2284</v>
      </c>
      <c r="G8767" s="47" t="s">
        <v>97</v>
      </c>
      <c r="H8767" s="47" t="s">
        <v>2232</v>
      </c>
      <c r="I8767" s="47" t="n">
        <v>3</v>
      </c>
    </row>
    <row r="8768" customFormat="false" ht="15" hidden="false" customHeight="false" outlineLevel="0" collapsed="false">
      <c r="A8768" s="47" t="s">
        <v>11009</v>
      </c>
      <c r="B8768" s="47" t="s">
        <v>2036</v>
      </c>
      <c r="C8768" s="48" t="n">
        <v>46186</v>
      </c>
      <c r="D8768" s="47" t="s">
        <v>75</v>
      </c>
      <c r="E8768" s="47" t="s">
        <v>65</v>
      </c>
      <c r="F8768" s="47" t="s">
        <v>2284</v>
      </c>
      <c r="G8768" s="47" t="s">
        <v>97</v>
      </c>
      <c r="H8768" s="47" t="s">
        <v>2232</v>
      </c>
      <c r="I8768" s="47" t="n">
        <v>4</v>
      </c>
    </row>
    <row r="8769" customFormat="false" ht="15" hidden="false" customHeight="false" outlineLevel="0" collapsed="false">
      <c r="A8769" s="47" t="s">
        <v>11010</v>
      </c>
      <c r="B8769" s="47" t="s">
        <v>2036</v>
      </c>
      <c r="C8769" s="48" t="n">
        <v>46186</v>
      </c>
      <c r="D8769" s="47" t="s">
        <v>75</v>
      </c>
      <c r="E8769" s="47" t="s">
        <v>65</v>
      </c>
      <c r="F8769" s="47" t="s">
        <v>2284</v>
      </c>
      <c r="G8769" s="47" t="s">
        <v>97</v>
      </c>
      <c r="H8769" s="47" t="s">
        <v>2232</v>
      </c>
      <c r="I8769" s="47" t="n">
        <v>4</v>
      </c>
    </row>
    <row r="8770" customFormat="false" ht="15" hidden="false" customHeight="false" outlineLevel="0" collapsed="false">
      <c r="A8770" s="47" t="s">
        <v>11011</v>
      </c>
      <c r="B8770" s="47" t="s">
        <v>2036</v>
      </c>
      <c r="C8770" s="48" t="n">
        <v>46186</v>
      </c>
      <c r="D8770" s="47" t="s">
        <v>75</v>
      </c>
      <c r="E8770" s="47" t="s">
        <v>65</v>
      </c>
      <c r="F8770" s="47" t="s">
        <v>2289</v>
      </c>
      <c r="G8770" s="47" t="s">
        <v>97</v>
      </c>
      <c r="H8770" s="47" t="s">
        <v>2232</v>
      </c>
      <c r="I8770" s="47" t="n">
        <v>5</v>
      </c>
    </row>
    <row r="8771" customFormat="false" ht="15" hidden="false" customHeight="false" outlineLevel="0" collapsed="false">
      <c r="A8771" s="47" t="s">
        <v>11012</v>
      </c>
      <c r="B8771" s="47" t="s">
        <v>2036</v>
      </c>
      <c r="C8771" s="48" t="n">
        <v>46186</v>
      </c>
      <c r="D8771" s="47" t="s">
        <v>75</v>
      </c>
      <c r="E8771" s="47" t="s">
        <v>65</v>
      </c>
      <c r="F8771" s="47" t="s">
        <v>2284</v>
      </c>
      <c r="G8771" s="47" t="s">
        <v>97</v>
      </c>
      <c r="H8771" s="47" t="s">
        <v>2232</v>
      </c>
      <c r="I8771" s="47" t="n">
        <v>2</v>
      </c>
    </row>
    <row r="8772" customFormat="false" ht="15" hidden="false" customHeight="false" outlineLevel="0" collapsed="false">
      <c r="A8772" s="47" t="s">
        <v>11013</v>
      </c>
      <c r="B8772" s="47" t="s">
        <v>2037</v>
      </c>
      <c r="C8772" s="48" t="n">
        <v>46188</v>
      </c>
      <c r="D8772" s="47" t="s">
        <v>73</v>
      </c>
      <c r="E8772" s="47" t="s">
        <v>62</v>
      </c>
      <c r="F8772" s="47" t="s">
        <v>2228</v>
      </c>
      <c r="G8772" s="47" t="s">
        <v>94</v>
      </c>
      <c r="H8772" s="47" t="s">
        <v>2229</v>
      </c>
      <c r="I8772" s="47" t="n">
        <v>141</v>
      </c>
    </row>
    <row r="8773" customFormat="false" ht="15" hidden="false" customHeight="false" outlineLevel="0" collapsed="false">
      <c r="A8773" s="47" t="s">
        <v>11014</v>
      </c>
      <c r="B8773" s="47" t="s">
        <v>2037</v>
      </c>
      <c r="C8773" s="48" t="n">
        <v>46188</v>
      </c>
      <c r="D8773" s="47" t="s">
        <v>73</v>
      </c>
      <c r="E8773" s="47" t="s">
        <v>62</v>
      </c>
      <c r="F8773" s="47" t="s">
        <v>2228</v>
      </c>
      <c r="G8773" s="47" t="s">
        <v>95</v>
      </c>
      <c r="H8773" s="47" t="s">
        <v>2245</v>
      </c>
      <c r="I8773" s="47" t="n">
        <v>78</v>
      </c>
    </row>
    <row r="8774" customFormat="false" ht="15" hidden="false" customHeight="false" outlineLevel="0" collapsed="false">
      <c r="A8774" s="47" t="s">
        <v>11015</v>
      </c>
      <c r="B8774" s="47" t="s">
        <v>2037</v>
      </c>
      <c r="C8774" s="48" t="n">
        <v>46188</v>
      </c>
      <c r="D8774" s="47" t="s">
        <v>73</v>
      </c>
      <c r="E8774" s="47" t="s">
        <v>62</v>
      </c>
      <c r="F8774" s="47" t="s">
        <v>2228</v>
      </c>
      <c r="G8774" s="47" t="s">
        <v>95</v>
      </c>
      <c r="H8774" s="47" t="s">
        <v>2245</v>
      </c>
      <c r="I8774" s="47" t="n">
        <v>21</v>
      </c>
    </row>
    <row r="8775" customFormat="false" ht="15" hidden="false" customHeight="false" outlineLevel="0" collapsed="false">
      <c r="A8775" s="47" t="s">
        <v>11016</v>
      </c>
      <c r="B8775" s="47" t="s">
        <v>2037</v>
      </c>
      <c r="C8775" s="48" t="n">
        <v>46188</v>
      </c>
      <c r="D8775" s="47" t="s">
        <v>73</v>
      </c>
      <c r="E8775" s="47" t="s">
        <v>62</v>
      </c>
      <c r="F8775" s="47" t="s">
        <v>2231</v>
      </c>
      <c r="G8775" s="47" t="s">
        <v>97</v>
      </c>
      <c r="H8775" s="47" t="s">
        <v>2232</v>
      </c>
      <c r="I8775" s="47" t="n">
        <v>3</v>
      </c>
    </row>
    <row r="8776" customFormat="false" ht="15" hidden="false" customHeight="false" outlineLevel="0" collapsed="false">
      <c r="A8776" s="47" t="s">
        <v>11017</v>
      </c>
      <c r="B8776" s="47" t="s">
        <v>2037</v>
      </c>
      <c r="C8776" s="48" t="n">
        <v>46188</v>
      </c>
      <c r="D8776" s="47" t="s">
        <v>73</v>
      </c>
      <c r="E8776" s="47" t="s">
        <v>62</v>
      </c>
      <c r="F8776" s="47" t="s">
        <v>2231</v>
      </c>
      <c r="G8776" s="47" t="s">
        <v>97</v>
      </c>
      <c r="H8776" s="47" t="s">
        <v>2232</v>
      </c>
      <c r="I8776" s="47" t="n">
        <v>6</v>
      </c>
    </row>
    <row r="8777" customFormat="false" ht="15" hidden="false" customHeight="false" outlineLevel="0" collapsed="false">
      <c r="A8777" s="47" t="s">
        <v>11018</v>
      </c>
      <c r="B8777" s="47" t="s">
        <v>2037</v>
      </c>
      <c r="C8777" s="48" t="n">
        <v>46188</v>
      </c>
      <c r="D8777" s="47" t="s">
        <v>73</v>
      </c>
      <c r="E8777" s="47" t="s">
        <v>62</v>
      </c>
      <c r="F8777" s="47" t="s">
        <v>2317</v>
      </c>
      <c r="G8777" s="47" t="s">
        <v>97</v>
      </c>
      <c r="H8777" s="47" t="s">
        <v>2232</v>
      </c>
      <c r="I8777" s="47" t="n">
        <v>2</v>
      </c>
    </row>
    <row r="8778" customFormat="false" ht="15" hidden="false" customHeight="false" outlineLevel="0" collapsed="false">
      <c r="A8778" s="47" t="s">
        <v>11019</v>
      </c>
      <c r="B8778" s="47" t="s">
        <v>2039</v>
      </c>
      <c r="C8778" s="48" t="n">
        <v>46188</v>
      </c>
      <c r="D8778" s="47" t="s">
        <v>74</v>
      </c>
      <c r="E8778" s="47" t="s">
        <v>62</v>
      </c>
      <c r="F8778" s="47" t="s">
        <v>2228</v>
      </c>
      <c r="G8778" s="47" t="s">
        <v>97</v>
      </c>
      <c r="H8778" s="47" t="s">
        <v>2232</v>
      </c>
      <c r="I8778" s="47" t="n">
        <v>3</v>
      </c>
    </row>
    <row r="8779" customFormat="false" ht="15" hidden="false" customHeight="false" outlineLevel="0" collapsed="false">
      <c r="A8779" s="47" t="s">
        <v>11020</v>
      </c>
      <c r="B8779" s="47" t="s">
        <v>2040</v>
      </c>
      <c r="C8779" s="48" t="n">
        <v>46188</v>
      </c>
      <c r="D8779" s="47" t="s">
        <v>75</v>
      </c>
      <c r="E8779" s="47" t="s">
        <v>62</v>
      </c>
      <c r="F8779" s="47" t="s">
        <v>2228</v>
      </c>
      <c r="G8779" s="47" t="s">
        <v>95</v>
      </c>
      <c r="H8779" s="47" t="s">
        <v>2245</v>
      </c>
      <c r="I8779" s="47" t="n">
        <v>9</v>
      </c>
    </row>
    <row r="8780" customFormat="false" ht="15" hidden="false" customHeight="false" outlineLevel="0" collapsed="false">
      <c r="A8780" s="47" t="s">
        <v>11021</v>
      </c>
      <c r="B8780" s="47" t="s">
        <v>2040</v>
      </c>
      <c r="C8780" s="48" t="n">
        <v>46188</v>
      </c>
      <c r="D8780" s="47" t="s">
        <v>75</v>
      </c>
      <c r="E8780" s="47" t="s">
        <v>62</v>
      </c>
      <c r="F8780" s="47" t="s">
        <v>2228</v>
      </c>
      <c r="G8780" s="47" t="s">
        <v>95</v>
      </c>
      <c r="H8780" s="47" t="s">
        <v>2245</v>
      </c>
      <c r="I8780" s="47" t="n">
        <v>94</v>
      </c>
    </row>
    <row r="8781" customFormat="false" ht="15" hidden="false" customHeight="false" outlineLevel="0" collapsed="false">
      <c r="A8781" s="47" t="s">
        <v>11022</v>
      </c>
      <c r="B8781" s="47" t="s">
        <v>2040</v>
      </c>
      <c r="C8781" s="48" t="n">
        <v>46188</v>
      </c>
      <c r="D8781" s="47" t="s">
        <v>75</v>
      </c>
      <c r="E8781" s="47" t="s">
        <v>62</v>
      </c>
      <c r="F8781" s="47" t="s">
        <v>2231</v>
      </c>
      <c r="G8781" s="47" t="s">
        <v>97</v>
      </c>
      <c r="H8781" s="47" t="s">
        <v>2232</v>
      </c>
      <c r="I8781" s="47" t="n">
        <v>2</v>
      </c>
    </row>
    <row r="8782" customFormat="false" ht="15" hidden="false" customHeight="false" outlineLevel="0" collapsed="false">
      <c r="A8782" s="47" t="s">
        <v>11023</v>
      </c>
      <c r="B8782" s="47" t="s">
        <v>2040</v>
      </c>
      <c r="C8782" s="48" t="n">
        <v>46188</v>
      </c>
      <c r="D8782" s="47" t="s">
        <v>75</v>
      </c>
      <c r="E8782" s="47" t="s">
        <v>62</v>
      </c>
      <c r="F8782" s="47" t="s">
        <v>2231</v>
      </c>
      <c r="G8782" s="47" t="s">
        <v>97</v>
      </c>
      <c r="H8782" s="47" t="s">
        <v>2232</v>
      </c>
      <c r="I8782" s="47" t="n">
        <v>7</v>
      </c>
    </row>
    <row r="8783" customFormat="false" ht="15" hidden="false" customHeight="false" outlineLevel="0" collapsed="false">
      <c r="A8783" s="47" t="s">
        <v>11024</v>
      </c>
      <c r="B8783" s="47" t="s">
        <v>2040</v>
      </c>
      <c r="C8783" s="48" t="n">
        <v>46188</v>
      </c>
      <c r="D8783" s="47" t="s">
        <v>75</v>
      </c>
      <c r="E8783" s="47" t="s">
        <v>62</v>
      </c>
      <c r="F8783" s="47" t="s">
        <v>2231</v>
      </c>
      <c r="G8783" s="47" t="s">
        <v>97</v>
      </c>
      <c r="H8783" s="47" t="s">
        <v>2232</v>
      </c>
      <c r="I8783" s="47" t="n">
        <v>3</v>
      </c>
    </row>
    <row r="8784" customFormat="false" ht="15" hidden="false" customHeight="false" outlineLevel="0" collapsed="false">
      <c r="A8784" s="47" t="s">
        <v>11025</v>
      </c>
      <c r="B8784" s="47" t="s">
        <v>2041</v>
      </c>
      <c r="C8784" s="48" t="n">
        <v>46188</v>
      </c>
      <c r="D8784" s="47" t="s">
        <v>73</v>
      </c>
      <c r="E8784" s="47" t="s">
        <v>63</v>
      </c>
      <c r="F8784" s="47" t="s">
        <v>2255</v>
      </c>
      <c r="G8784" s="47" t="s">
        <v>93</v>
      </c>
      <c r="H8784" s="47" t="s">
        <v>2253</v>
      </c>
      <c r="I8784" s="47" t="n">
        <v>37</v>
      </c>
    </row>
    <row r="8785" customFormat="false" ht="15" hidden="false" customHeight="false" outlineLevel="0" collapsed="false">
      <c r="A8785" s="47" t="s">
        <v>11026</v>
      </c>
      <c r="B8785" s="47" t="s">
        <v>2041</v>
      </c>
      <c r="C8785" s="48" t="n">
        <v>46188</v>
      </c>
      <c r="D8785" s="47" t="s">
        <v>73</v>
      </c>
      <c r="E8785" s="47" t="s">
        <v>63</v>
      </c>
      <c r="F8785" s="47" t="s">
        <v>2252</v>
      </c>
      <c r="G8785" s="47" t="s">
        <v>97</v>
      </c>
      <c r="H8785" s="47" t="s">
        <v>2232</v>
      </c>
      <c r="I8785" s="47" t="n">
        <v>4</v>
      </c>
    </row>
    <row r="8786" customFormat="false" ht="15" hidden="false" customHeight="false" outlineLevel="0" collapsed="false">
      <c r="A8786" s="47" t="s">
        <v>11027</v>
      </c>
      <c r="B8786" s="47" t="s">
        <v>2041</v>
      </c>
      <c r="C8786" s="48" t="n">
        <v>46188</v>
      </c>
      <c r="D8786" s="47" t="s">
        <v>73</v>
      </c>
      <c r="E8786" s="47" t="s">
        <v>63</v>
      </c>
      <c r="F8786" s="47" t="s">
        <v>2255</v>
      </c>
      <c r="G8786" s="47" t="s">
        <v>97</v>
      </c>
      <c r="H8786" s="47" t="s">
        <v>2232</v>
      </c>
      <c r="I8786" s="47" t="n">
        <v>5</v>
      </c>
    </row>
    <row r="8787" customFormat="false" ht="15" hidden="false" customHeight="false" outlineLevel="0" collapsed="false">
      <c r="A8787" s="47" t="s">
        <v>11028</v>
      </c>
      <c r="B8787" s="47" t="s">
        <v>2043</v>
      </c>
      <c r="C8787" s="48" t="n">
        <v>46188</v>
      </c>
      <c r="D8787" s="47" t="s">
        <v>74</v>
      </c>
      <c r="E8787" s="47" t="s">
        <v>63</v>
      </c>
      <c r="F8787" s="47" t="s">
        <v>2255</v>
      </c>
      <c r="G8787" s="47" t="s">
        <v>93</v>
      </c>
      <c r="H8787" s="47" t="s">
        <v>2253</v>
      </c>
      <c r="I8787" s="47" t="n">
        <v>58</v>
      </c>
    </row>
    <row r="8788" customFormat="false" ht="15" hidden="false" customHeight="false" outlineLevel="0" collapsed="false">
      <c r="A8788" s="47" t="s">
        <v>11029</v>
      </c>
      <c r="B8788" s="47" t="s">
        <v>2043</v>
      </c>
      <c r="C8788" s="48" t="n">
        <v>46188</v>
      </c>
      <c r="D8788" s="47" t="s">
        <v>74</v>
      </c>
      <c r="E8788" s="47" t="s">
        <v>63</v>
      </c>
      <c r="F8788" s="47" t="s">
        <v>2252</v>
      </c>
      <c r="G8788" s="47" t="s">
        <v>96</v>
      </c>
      <c r="H8788" s="47" t="s">
        <v>2270</v>
      </c>
      <c r="I8788" s="47" t="n">
        <v>8</v>
      </c>
    </row>
    <row r="8789" customFormat="false" ht="15" hidden="false" customHeight="false" outlineLevel="0" collapsed="false">
      <c r="A8789" s="47" t="s">
        <v>11030</v>
      </c>
      <c r="B8789" s="47" t="s">
        <v>2043</v>
      </c>
      <c r="C8789" s="48" t="n">
        <v>46188</v>
      </c>
      <c r="D8789" s="47" t="s">
        <v>74</v>
      </c>
      <c r="E8789" s="47" t="s">
        <v>63</v>
      </c>
      <c r="F8789" s="47" t="s">
        <v>2252</v>
      </c>
      <c r="G8789" s="47" t="s">
        <v>97</v>
      </c>
      <c r="H8789" s="47" t="s">
        <v>2232</v>
      </c>
      <c r="I8789" s="47" t="n">
        <v>2</v>
      </c>
    </row>
    <row r="8790" customFormat="false" ht="15" hidden="false" customHeight="false" outlineLevel="0" collapsed="false">
      <c r="A8790" s="47" t="s">
        <v>11031</v>
      </c>
      <c r="B8790" s="47" t="s">
        <v>2043</v>
      </c>
      <c r="C8790" s="48" t="n">
        <v>46188</v>
      </c>
      <c r="D8790" s="47" t="s">
        <v>74</v>
      </c>
      <c r="E8790" s="47" t="s">
        <v>63</v>
      </c>
      <c r="F8790" s="47" t="s">
        <v>2255</v>
      </c>
      <c r="G8790" s="47" t="s">
        <v>97</v>
      </c>
      <c r="H8790" s="47" t="s">
        <v>2232</v>
      </c>
      <c r="I8790" s="47" t="n">
        <v>3</v>
      </c>
    </row>
    <row r="8791" customFormat="false" ht="15" hidden="false" customHeight="false" outlineLevel="0" collapsed="false">
      <c r="A8791" s="47" t="s">
        <v>11032</v>
      </c>
      <c r="B8791" s="47" t="s">
        <v>2043</v>
      </c>
      <c r="C8791" s="48" t="n">
        <v>46188</v>
      </c>
      <c r="D8791" s="47" t="s">
        <v>74</v>
      </c>
      <c r="E8791" s="47" t="s">
        <v>63</v>
      </c>
      <c r="F8791" s="47" t="s">
        <v>2255</v>
      </c>
      <c r="G8791" s="47" t="s">
        <v>97</v>
      </c>
      <c r="H8791" s="47" t="s">
        <v>2232</v>
      </c>
      <c r="I8791" s="47" t="n">
        <v>7</v>
      </c>
    </row>
    <row r="8792" customFormat="false" ht="15" hidden="false" customHeight="false" outlineLevel="0" collapsed="false">
      <c r="A8792" s="47" t="s">
        <v>11033</v>
      </c>
      <c r="B8792" s="47" t="s">
        <v>2043</v>
      </c>
      <c r="C8792" s="48" t="n">
        <v>46188</v>
      </c>
      <c r="D8792" s="47" t="s">
        <v>74</v>
      </c>
      <c r="E8792" s="47" t="s">
        <v>63</v>
      </c>
      <c r="F8792" s="47" t="s">
        <v>2255</v>
      </c>
      <c r="G8792" s="47" t="s">
        <v>97</v>
      </c>
      <c r="H8792" s="47" t="s">
        <v>2232</v>
      </c>
      <c r="I8792" s="47" t="n">
        <v>3</v>
      </c>
    </row>
    <row r="8793" customFormat="false" ht="15" hidden="false" customHeight="false" outlineLevel="0" collapsed="false">
      <c r="A8793" s="47" t="s">
        <v>11034</v>
      </c>
      <c r="B8793" s="47" t="s">
        <v>2044</v>
      </c>
      <c r="C8793" s="48" t="n">
        <v>46188</v>
      </c>
      <c r="D8793" s="47" t="s">
        <v>75</v>
      </c>
      <c r="E8793" s="47" t="s">
        <v>63</v>
      </c>
      <c r="F8793" s="47" t="s">
        <v>2252</v>
      </c>
      <c r="G8793" s="47" t="s">
        <v>93</v>
      </c>
      <c r="H8793" s="47" t="s">
        <v>2253</v>
      </c>
      <c r="I8793" s="47" t="n">
        <v>101</v>
      </c>
    </row>
    <row r="8794" customFormat="false" ht="15" hidden="false" customHeight="false" outlineLevel="0" collapsed="false">
      <c r="A8794" s="47" t="s">
        <v>11035</v>
      </c>
      <c r="B8794" s="47" t="s">
        <v>2044</v>
      </c>
      <c r="C8794" s="48" t="n">
        <v>46188</v>
      </c>
      <c r="D8794" s="47" t="s">
        <v>75</v>
      </c>
      <c r="E8794" s="47" t="s">
        <v>63</v>
      </c>
      <c r="F8794" s="47" t="s">
        <v>2255</v>
      </c>
      <c r="G8794" s="47" t="s">
        <v>95</v>
      </c>
      <c r="H8794" s="47" t="s">
        <v>2245</v>
      </c>
      <c r="I8794" s="47" t="n">
        <v>9</v>
      </c>
    </row>
    <row r="8795" customFormat="false" ht="15" hidden="false" customHeight="false" outlineLevel="0" collapsed="false">
      <c r="A8795" s="47" t="s">
        <v>11036</v>
      </c>
      <c r="B8795" s="47" t="s">
        <v>2044</v>
      </c>
      <c r="C8795" s="48" t="n">
        <v>46188</v>
      </c>
      <c r="D8795" s="47" t="s">
        <v>75</v>
      </c>
      <c r="E8795" s="47" t="s">
        <v>63</v>
      </c>
      <c r="F8795" s="47" t="s">
        <v>2255</v>
      </c>
      <c r="G8795" s="47" t="s">
        <v>97</v>
      </c>
      <c r="H8795" s="47" t="s">
        <v>2232</v>
      </c>
      <c r="I8795" s="47" t="n">
        <v>6</v>
      </c>
    </row>
    <row r="8796" customFormat="false" ht="15" hidden="false" customHeight="false" outlineLevel="0" collapsed="false">
      <c r="A8796" s="47" t="s">
        <v>11037</v>
      </c>
      <c r="B8796" s="47" t="s">
        <v>2044</v>
      </c>
      <c r="C8796" s="48" t="n">
        <v>46188</v>
      </c>
      <c r="D8796" s="47" t="s">
        <v>75</v>
      </c>
      <c r="E8796" s="47" t="s">
        <v>63</v>
      </c>
      <c r="F8796" s="47" t="s">
        <v>2255</v>
      </c>
      <c r="G8796" s="47" t="s">
        <v>97</v>
      </c>
      <c r="H8796" s="47" t="s">
        <v>2232</v>
      </c>
      <c r="I8796" s="47" t="n">
        <v>6</v>
      </c>
    </row>
    <row r="8797" customFormat="false" ht="15" hidden="false" customHeight="false" outlineLevel="0" collapsed="false">
      <c r="A8797" s="47" t="s">
        <v>11038</v>
      </c>
      <c r="B8797" s="47" t="s">
        <v>2044</v>
      </c>
      <c r="C8797" s="48" t="n">
        <v>46188</v>
      </c>
      <c r="D8797" s="47" t="s">
        <v>75</v>
      </c>
      <c r="E8797" s="47" t="s">
        <v>63</v>
      </c>
      <c r="F8797" s="47" t="s">
        <v>2255</v>
      </c>
      <c r="G8797" s="47" t="s">
        <v>97</v>
      </c>
      <c r="H8797" s="47" t="s">
        <v>2232</v>
      </c>
      <c r="I8797" s="47" t="n">
        <v>5</v>
      </c>
    </row>
    <row r="8798" customFormat="false" ht="15" hidden="false" customHeight="false" outlineLevel="0" collapsed="false">
      <c r="A8798" s="47" t="s">
        <v>11039</v>
      </c>
      <c r="B8798" s="47" t="s">
        <v>2044</v>
      </c>
      <c r="C8798" s="48" t="n">
        <v>46188</v>
      </c>
      <c r="D8798" s="47" t="s">
        <v>75</v>
      </c>
      <c r="E8798" s="47" t="s">
        <v>63</v>
      </c>
      <c r="F8798" s="47" t="s">
        <v>2255</v>
      </c>
      <c r="G8798" s="47" t="s">
        <v>97</v>
      </c>
      <c r="H8798" s="47" t="s">
        <v>2232</v>
      </c>
      <c r="I8798" s="47" t="n">
        <v>4</v>
      </c>
    </row>
    <row r="8799" customFormat="false" ht="15" hidden="false" customHeight="false" outlineLevel="0" collapsed="false">
      <c r="A8799" s="47" t="s">
        <v>11040</v>
      </c>
      <c r="B8799" s="47" t="s">
        <v>2045</v>
      </c>
      <c r="C8799" s="48" t="n">
        <v>46188</v>
      </c>
      <c r="D8799" s="47" t="s">
        <v>73</v>
      </c>
      <c r="E8799" s="47" t="s">
        <v>64</v>
      </c>
      <c r="F8799" s="47" t="s">
        <v>2280</v>
      </c>
      <c r="G8799" s="47" t="s">
        <v>97</v>
      </c>
      <c r="H8799" s="47" t="s">
        <v>2232</v>
      </c>
      <c r="I8799" s="47" t="n">
        <v>7</v>
      </c>
    </row>
    <row r="8800" customFormat="false" ht="15" hidden="false" customHeight="false" outlineLevel="0" collapsed="false">
      <c r="A8800" s="47" t="s">
        <v>11041</v>
      </c>
      <c r="B8800" s="47" t="s">
        <v>2045</v>
      </c>
      <c r="C8800" s="48" t="n">
        <v>46188</v>
      </c>
      <c r="D8800" s="47" t="s">
        <v>73</v>
      </c>
      <c r="E8800" s="47" t="s">
        <v>64</v>
      </c>
      <c r="F8800" s="47" t="s">
        <v>2278</v>
      </c>
      <c r="G8800" s="47" t="s">
        <v>97</v>
      </c>
      <c r="H8800" s="47" t="s">
        <v>2232</v>
      </c>
      <c r="I8800" s="47" t="n">
        <v>3</v>
      </c>
    </row>
    <row r="8801" customFormat="false" ht="15" hidden="false" customHeight="false" outlineLevel="0" collapsed="false">
      <c r="A8801" s="47" t="s">
        <v>11042</v>
      </c>
      <c r="B8801" s="47" t="s">
        <v>2045</v>
      </c>
      <c r="C8801" s="48" t="n">
        <v>46188</v>
      </c>
      <c r="D8801" s="47" t="s">
        <v>73</v>
      </c>
      <c r="E8801" s="47" t="s">
        <v>64</v>
      </c>
      <c r="F8801" s="47" t="s">
        <v>2280</v>
      </c>
      <c r="G8801" s="47" t="s">
        <v>97</v>
      </c>
      <c r="H8801" s="47" t="s">
        <v>2232</v>
      </c>
      <c r="I8801" s="47" t="n">
        <v>5</v>
      </c>
    </row>
    <row r="8802" customFormat="false" ht="15" hidden="false" customHeight="false" outlineLevel="0" collapsed="false">
      <c r="A8802" s="47" t="s">
        <v>11043</v>
      </c>
      <c r="B8802" s="47" t="s">
        <v>2045</v>
      </c>
      <c r="C8802" s="48" t="n">
        <v>46188</v>
      </c>
      <c r="D8802" s="47" t="s">
        <v>73</v>
      </c>
      <c r="E8802" s="47" t="s">
        <v>64</v>
      </c>
      <c r="F8802" s="47" t="s">
        <v>2280</v>
      </c>
      <c r="G8802" s="47" t="s">
        <v>97</v>
      </c>
      <c r="H8802" s="47" t="s">
        <v>2232</v>
      </c>
      <c r="I8802" s="47" t="n">
        <v>4</v>
      </c>
    </row>
    <row r="8803" customFormat="false" ht="15" hidden="false" customHeight="false" outlineLevel="0" collapsed="false">
      <c r="A8803" s="47" t="s">
        <v>11044</v>
      </c>
      <c r="B8803" s="47" t="s">
        <v>2047</v>
      </c>
      <c r="C8803" s="48" t="n">
        <v>46188</v>
      </c>
      <c r="D8803" s="47" t="s">
        <v>74</v>
      </c>
      <c r="E8803" s="47" t="s">
        <v>64</v>
      </c>
      <c r="F8803" s="47" t="s">
        <v>2280</v>
      </c>
      <c r="G8803" s="47" t="s">
        <v>96</v>
      </c>
      <c r="H8803" s="47" t="s">
        <v>2270</v>
      </c>
      <c r="I8803" s="47" t="n">
        <v>9</v>
      </c>
    </row>
    <row r="8804" customFormat="false" ht="15" hidden="false" customHeight="false" outlineLevel="0" collapsed="false">
      <c r="A8804" s="47" t="s">
        <v>11045</v>
      </c>
      <c r="B8804" s="47" t="s">
        <v>2047</v>
      </c>
      <c r="C8804" s="48" t="n">
        <v>46188</v>
      </c>
      <c r="D8804" s="47" t="s">
        <v>74</v>
      </c>
      <c r="E8804" s="47" t="s">
        <v>64</v>
      </c>
      <c r="F8804" s="47" t="s">
        <v>2278</v>
      </c>
      <c r="G8804" s="47" t="s">
        <v>97</v>
      </c>
      <c r="H8804" s="47" t="s">
        <v>2232</v>
      </c>
      <c r="I8804" s="47" t="n">
        <v>6</v>
      </c>
    </row>
    <row r="8805" customFormat="false" ht="15" hidden="false" customHeight="false" outlineLevel="0" collapsed="false">
      <c r="A8805" s="47" t="s">
        <v>11046</v>
      </c>
      <c r="B8805" s="47" t="s">
        <v>2048</v>
      </c>
      <c r="C8805" s="48" t="n">
        <v>46188</v>
      </c>
      <c r="D8805" s="47" t="s">
        <v>73</v>
      </c>
      <c r="E8805" s="47" t="s">
        <v>65</v>
      </c>
      <c r="F8805" s="47" t="s">
        <v>2284</v>
      </c>
      <c r="G8805" s="47" t="s">
        <v>95</v>
      </c>
      <c r="H8805" s="47" t="s">
        <v>2245</v>
      </c>
      <c r="I8805" s="47" t="n">
        <v>21</v>
      </c>
    </row>
    <row r="8806" customFormat="false" ht="15" hidden="false" customHeight="false" outlineLevel="0" collapsed="false">
      <c r="A8806" s="47" t="s">
        <v>11047</v>
      </c>
      <c r="B8806" s="47" t="s">
        <v>2048</v>
      </c>
      <c r="C8806" s="48" t="n">
        <v>46188</v>
      </c>
      <c r="D8806" s="47" t="s">
        <v>73</v>
      </c>
      <c r="E8806" s="47" t="s">
        <v>65</v>
      </c>
      <c r="F8806" s="47" t="s">
        <v>2284</v>
      </c>
      <c r="G8806" s="47" t="s">
        <v>97</v>
      </c>
      <c r="H8806" s="47" t="s">
        <v>2232</v>
      </c>
      <c r="I8806" s="47" t="n">
        <v>3</v>
      </c>
    </row>
    <row r="8807" customFormat="false" ht="15" hidden="false" customHeight="false" outlineLevel="0" collapsed="false">
      <c r="A8807" s="47" t="s">
        <v>11048</v>
      </c>
      <c r="B8807" s="47" t="s">
        <v>2048</v>
      </c>
      <c r="C8807" s="48" t="n">
        <v>46188</v>
      </c>
      <c r="D8807" s="47" t="s">
        <v>73</v>
      </c>
      <c r="E8807" s="47" t="s">
        <v>65</v>
      </c>
      <c r="F8807" s="47" t="s">
        <v>2289</v>
      </c>
      <c r="G8807" s="47" t="s">
        <v>97</v>
      </c>
      <c r="H8807" s="47" t="s">
        <v>2232</v>
      </c>
      <c r="I8807" s="47" t="n">
        <v>2</v>
      </c>
    </row>
    <row r="8808" customFormat="false" ht="15" hidden="false" customHeight="false" outlineLevel="0" collapsed="false">
      <c r="A8808" s="47" t="s">
        <v>11049</v>
      </c>
      <c r="B8808" s="47" t="s">
        <v>2048</v>
      </c>
      <c r="C8808" s="48" t="n">
        <v>46188</v>
      </c>
      <c r="D8808" s="47" t="s">
        <v>73</v>
      </c>
      <c r="E8808" s="47" t="s">
        <v>65</v>
      </c>
      <c r="F8808" s="47" t="s">
        <v>2289</v>
      </c>
      <c r="G8808" s="47" t="s">
        <v>97</v>
      </c>
      <c r="H8808" s="47" t="s">
        <v>2232</v>
      </c>
      <c r="I8808" s="47" t="n">
        <v>3</v>
      </c>
    </row>
    <row r="8809" customFormat="false" ht="15" hidden="false" customHeight="false" outlineLevel="0" collapsed="false">
      <c r="A8809" s="47" t="s">
        <v>11050</v>
      </c>
      <c r="B8809" s="47" t="s">
        <v>2048</v>
      </c>
      <c r="C8809" s="48" t="n">
        <v>46188</v>
      </c>
      <c r="D8809" s="47" t="s">
        <v>73</v>
      </c>
      <c r="E8809" s="47" t="s">
        <v>65</v>
      </c>
      <c r="F8809" s="47" t="s">
        <v>2284</v>
      </c>
      <c r="G8809" s="47" t="s">
        <v>97</v>
      </c>
      <c r="H8809" s="47" t="s">
        <v>2232</v>
      </c>
      <c r="I8809" s="47" t="n">
        <v>4</v>
      </c>
    </row>
    <row r="8810" customFormat="false" ht="15" hidden="false" customHeight="false" outlineLevel="0" collapsed="false">
      <c r="A8810" s="47" t="s">
        <v>11051</v>
      </c>
      <c r="B8810" s="47" t="s">
        <v>2048</v>
      </c>
      <c r="C8810" s="48" t="n">
        <v>46188</v>
      </c>
      <c r="D8810" s="47" t="s">
        <v>73</v>
      </c>
      <c r="E8810" s="47" t="s">
        <v>65</v>
      </c>
      <c r="F8810" s="47" t="s">
        <v>2284</v>
      </c>
      <c r="G8810" s="47" t="s">
        <v>97</v>
      </c>
      <c r="H8810" s="47" t="s">
        <v>2232</v>
      </c>
      <c r="I8810" s="47" t="n">
        <v>5</v>
      </c>
    </row>
    <row r="8811" customFormat="false" ht="15" hidden="false" customHeight="false" outlineLevel="0" collapsed="false">
      <c r="A8811" s="47" t="s">
        <v>11052</v>
      </c>
      <c r="B8811" s="47" t="s">
        <v>2048</v>
      </c>
      <c r="C8811" s="48" t="n">
        <v>46188</v>
      </c>
      <c r="D8811" s="47" t="s">
        <v>73</v>
      </c>
      <c r="E8811" s="47" t="s">
        <v>65</v>
      </c>
      <c r="F8811" s="47" t="s">
        <v>2289</v>
      </c>
      <c r="G8811" s="47" t="s">
        <v>97</v>
      </c>
      <c r="H8811" s="47" t="s">
        <v>2232</v>
      </c>
      <c r="I8811" s="47" t="n">
        <v>5</v>
      </c>
    </row>
    <row r="8812" customFormat="false" ht="15" hidden="false" customHeight="false" outlineLevel="0" collapsed="false">
      <c r="A8812" s="47" t="s">
        <v>11053</v>
      </c>
      <c r="B8812" s="47" t="s">
        <v>2048</v>
      </c>
      <c r="C8812" s="48" t="n">
        <v>46188</v>
      </c>
      <c r="D8812" s="47" t="s">
        <v>73</v>
      </c>
      <c r="E8812" s="47" t="s">
        <v>65</v>
      </c>
      <c r="F8812" s="47" t="s">
        <v>2289</v>
      </c>
      <c r="G8812" s="47" t="s">
        <v>97</v>
      </c>
      <c r="H8812" s="47" t="s">
        <v>2232</v>
      </c>
      <c r="I8812" s="47" t="n">
        <v>5</v>
      </c>
    </row>
    <row r="8813" customFormat="false" ht="15" hidden="false" customHeight="false" outlineLevel="0" collapsed="false">
      <c r="A8813" s="47" t="s">
        <v>11054</v>
      </c>
      <c r="B8813" s="47" t="s">
        <v>2048</v>
      </c>
      <c r="C8813" s="48" t="n">
        <v>46188</v>
      </c>
      <c r="D8813" s="47" t="s">
        <v>73</v>
      </c>
      <c r="E8813" s="47" t="s">
        <v>65</v>
      </c>
      <c r="F8813" s="47" t="s">
        <v>2284</v>
      </c>
      <c r="G8813" s="47" t="s">
        <v>97</v>
      </c>
      <c r="H8813" s="47" t="s">
        <v>2232</v>
      </c>
      <c r="I8813" s="47" t="n">
        <v>4</v>
      </c>
    </row>
    <row r="8814" customFormat="false" ht="15" hidden="false" customHeight="false" outlineLevel="0" collapsed="false">
      <c r="A8814" s="47" t="s">
        <v>11055</v>
      </c>
      <c r="B8814" s="47" t="s">
        <v>2048</v>
      </c>
      <c r="C8814" s="48" t="n">
        <v>46188</v>
      </c>
      <c r="D8814" s="47" t="s">
        <v>73</v>
      </c>
      <c r="E8814" s="47" t="s">
        <v>65</v>
      </c>
      <c r="F8814" s="47" t="s">
        <v>2284</v>
      </c>
      <c r="G8814" s="47" t="s">
        <v>97</v>
      </c>
      <c r="H8814" s="47" t="s">
        <v>2232</v>
      </c>
      <c r="I8814" s="47" t="n">
        <v>5</v>
      </c>
    </row>
    <row r="8815" customFormat="false" ht="15" hidden="false" customHeight="false" outlineLevel="0" collapsed="false">
      <c r="A8815" s="47" t="s">
        <v>11056</v>
      </c>
      <c r="B8815" s="47" t="s">
        <v>2049</v>
      </c>
      <c r="C8815" s="48" t="n">
        <v>46188</v>
      </c>
      <c r="D8815" s="47" t="s">
        <v>74</v>
      </c>
      <c r="E8815" s="47" t="s">
        <v>65</v>
      </c>
      <c r="F8815" s="47" t="s">
        <v>2289</v>
      </c>
      <c r="G8815" s="47" t="s">
        <v>93</v>
      </c>
      <c r="H8815" s="47" t="s">
        <v>2253</v>
      </c>
      <c r="I8815" s="47" t="n">
        <v>9</v>
      </c>
    </row>
    <row r="8816" customFormat="false" ht="15" hidden="false" customHeight="false" outlineLevel="0" collapsed="false">
      <c r="A8816" s="47" t="s">
        <v>11057</v>
      </c>
      <c r="B8816" s="47" t="s">
        <v>2049</v>
      </c>
      <c r="C8816" s="48" t="n">
        <v>46188</v>
      </c>
      <c r="D8816" s="47" t="s">
        <v>74</v>
      </c>
      <c r="E8816" s="47" t="s">
        <v>65</v>
      </c>
      <c r="F8816" s="47" t="s">
        <v>2284</v>
      </c>
      <c r="G8816" s="47" t="s">
        <v>93</v>
      </c>
      <c r="H8816" s="47" t="s">
        <v>2253</v>
      </c>
      <c r="I8816" s="47" t="n">
        <v>39</v>
      </c>
    </row>
    <row r="8817" customFormat="false" ht="15" hidden="false" customHeight="false" outlineLevel="0" collapsed="false">
      <c r="A8817" s="47" t="s">
        <v>11058</v>
      </c>
      <c r="B8817" s="47" t="s">
        <v>2049</v>
      </c>
      <c r="C8817" s="48" t="n">
        <v>46188</v>
      </c>
      <c r="D8817" s="47" t="s">
        <v>74</v>
      </c>
      <c r="E8817" s="47" t="s">
        <v>65</v>
      </c>
      <c r="F8817" s="47" t="s">
        <v>2284</v>
      </c>
      <c r="G8817" s="47" t="s">
        <v>94</v>
      </c>
      <c r="H8817" s="47" t="s">
        <v>2229</v>
      </c>
      <c r="I8817" s="47" t="n">
        <v>41</v>
      </c>
    </row>
    <row r="8818" customFormat="false" ht="15" hidden="false" customHeight="false" outlineLevel="0" collapsed="false">
      <c r="A8818" s="47" t="s">
        <v>11059</v>
      </c>
      <c r="B8818" s="47" t="s">
        <v>2049</v>
      </c>
      <c r="C8818" s="48" t="n">
        <v>46188</v>
      </c>
      <c r="D8818" s="47" t="s">
        <v>74</v>
      </c>
      <c r="E8818" s="47" t="s">
        <v>65</v>
      </c>
      <c r="F8818" s="47" t="s">
        <v>2284</v>
      </c>
      <c r="G8818" s="47" t="s">
        <v>95</v>
      </c>
      <c r="H8818" s="47" t="s">
        <v>2245</v>
      </c>
      <c r="I8818" s="47" t="n">
        <v>43</v>
      </c>
    </row>
    <row r="8819" customFormat="false" ht="15" hidden="false" customHeight="false" outlineLevel="0" collapsed="false">
      <c r="A8819" s="47" t="s">
        <v>11060</v>
      </c>
      <c r="B8819" s="47" t="s">
        <v>2049</v>
      </c>
      <c r="C8819" s="48" t="n">
        <v>46188</v>
      </c>
      <c r="D8819" s="47" t="s">
        <v>74</v>
      </c>
      <c r="E8819" s="47" t="s">
        <v>65</v>
      </c>
      <c r="F8819" s="47" t="s">
        <v>2289</v>
      </c>
      <c r="G8819" s="47" t="s">
        <v>97</v>
      </c>
      <c r="H8819" s="47" t="s">
        <v>2232</v>
      </c>
      <c r="I8819" s="47" t="n">
        <v>4</v>
      </c>
    </row>
    <row r="8820" customFormat="false" ht="15" hidden="false" customHeight="false" outlineLevel="0" collapsed="false">
      <c r="A8820" s="47" t="s">
        <v>11061</v>
      </c>
      <c r="B8820" s="47" t="s">
        <v>2049</v>
      </c>
      <c r="C8820" s="48" t="n">
        <v>46188</v>
      </c>
      <c r="D8820" s="47" t="s">
        <v>74</v>
      </c>
      <c r="E8820" s="47" t="s">
        <v>65</v>
      </c>
      <c r="F8820" s="47" t="s">
        <v>2284</v>
      </c>
      <c r="G8820" s="47" t="s">
        <v>97</v>
      </c>
      <c r="H8820" s="47" t="s">
        <v>2232</v>
      </c>
      <c r="I8820" s="47" t="n">
        <v>6</v>
      </c>
    </row>
    <row r="8821" customFormat="false" ht="15" hidden="false" customHeight="false" outlineLevel="0" collapsed="false">
      <c r="A8821" s="47" t="s">
        <v>11062</v>
      </c>
      <c r="B8821" s="47" t="s">
        <v>2049</v>
      </c>
      <c r="C8821" s="48" t="n">
        <v>46188</v>
      </c>
      <c r="D8821" s="47" t="s">
        <v>74</v>
      </c>
      <c r="E8821" s="47" t="s">
        <v>65</v>
      </c>
      <c r="F8821" s="47" t="s">
        <v>2284</v>
      </c>
      <c r="G8821" s="47" t="s">
        <v>97</v>
      </c>
      <c r="H8821" s="47" t="s">
        <v>2232</v>
      </c>
      <c r="I8821" s="47" t="n">
        <v>4</v>
      </c>
    </row>
    <row r="8822" customFormat="false" ht="15" hidden="false" customHeight="false" outlineLevel="0" collapsed="false">
      <c r="A8822" s="47" t="s">
        <v>11063</v>
      </c>
      <c r="B8822" s="47" t="s">
        <v>2049</v>
      </c>
      <c r="C8822" s="48" t="n">
        <v>46188</v>
      </c>
      <c r="D8822" s="47" t="s">
        <v>74</v>
      </c>
      <c r="E8822" s="47" t="s">
        <v>65</v>
      </c>
      <c r="F8822" s="47" t="s">
        <v>2284</v>
      </c>
      <c r="G8822" s="47" t="s">
        <v>97</v>
      </c>
      <c r="H8822" s="47" t="s">
        <v>2232</v>
      </c>
      <c r="I8822" s="47" t="n">
        <v>4</v>
      </c>
    </row>
    <row r="8823" customFormat="false" ht="15" hidden="false" customHeight="false" outlineLevel="0" collapsed="false">
      <c r="A8823" s="47" t="s">
        <v>11064</v>
      </c>
      <c r="B8823" s="47" t="s">
        <v>2049</v>
      </c>
      <c r="C8823" s="48" t="n">
        <v>46188</v>
      </c>
      <c r="D8823" s="47" t="s">
        <v>74</v>
      </c>
      <c r="E8823" s="47" t="s">
        <v>65</v>
      </c>
      <c r="F8823" s="47" t="s">
        <v>2289</v>
      </c>
      <c r="G8823" s="47" t="s">
        <v>97</v>
      </c>
      <c r="H8823" s="47" t="s">
        <v>2232</v>
      </c>
      <c r="I8823" s="47" t="n">
        <v>5</v>
      </c>
    </row>
    <row r="8824" customFormat="false" ht="15" hidden="false" customHeight="false" outlineLevel="0" collapsed="false">
      <c r="A8824" s="47" t="s">
        <v>11065</v>
      </c>
      <c r="B8824" s="47" t="s">
        <v>2049</v>
      </c>
      <c r="C8824" s="48" t="n">
        <v>46188</v>
      </c>
      <c r="D8824" s="47" t="s">
        <v>74</v>
      </c>
      <c r="E8824" s="47" t="s">
        <v>65</v>
      </c>
      <c r="F8824" s="47" t="s">
        <v>2289</v>
      </c>
      <c r="G8824" s="47" t="s">
        <v>97</v>
      </c>
      <c r="H8824" s="47" t="s">
        <v>2232</v>
      </c>
      <c r="I8824" s="47" t="n">
        <v>4</v>
      </c>
    </row>
    <row r="8825" customFormat="false" ht="15" hidden="false" customHeight="false" outlineLevel="0" collapsed="false">
      <c r="A8825" s="47" t="s">
        <v>11066</v>
      </c>
      <c r="B8825" s="47" t="s">
        <v>2049</v>
      </c>
      <c r="C8825" s="48" t="n">
        <v>46188</v>
      </c>
      <c r="D8825" s="47" t="s">
        <v>74</v>
      </c>
      <c r="E8825" s="47" t="s">
        <v>65</v>
      </c>
      <c r="F8825" s="47" t="s">
        <v>2289</v>
      </c>
      <c r="G8825" s="47" t="s">
        <v>97</v>
      </c>
      <c r="H8825" s="47" t="s">
        <v>2232</v>
      </c>
      <c r="I8825" s="47" t="n">
        <v>4</v>
      </c>
    </row>
    <row r="8826" customFormat="false" ht="15" hidden="false" customHeight="false" outlineLevel="0" collapsed="false">
      <c r="A8826" s="47" t="s">
        <v>11067</v>
      </c>
      <c r="B8826" s="47" t="s">
        <v>2049</v>
      </c>
      <c r="C8826" s="48" t="n">
        <v>46188</v>
      </c>
      <c r="D8826" s="47" t="s">
        <v>74</v>
      </c>
      <c r="E8826" s="47" t="s">
        <v>65</v>
      </c>
      <c r="F8826" s="47" t="s">
        <v>2289</v>
      </c>
      <c r="G8826" s="47" t="s">
        <v>97</v>
      </c>
      <c r="H8826" s="47" t="s">
        <v>2232</v>
      </c>
      <c r="I8826" s="47" t="n">
        <v>2</v>
      </c>
    </row>
    <row r="8827" customFormat="false" ht="15" hidden="false" customHeight="false" outlineLevel="0" collapsed="false">
      <c r="A8827" s="47" t="s">
        <v>11068</v>
      </c>
      <c r="B8827" s="47" t="s">
        <v>2049</v>
      </c>
      <c r="C8827" s="48" t="n">
        <v>46188</v>
      </c>
      <c r="D8827" s="47" t="s">
        <v>74</v>
      </c>
      <c r="E8827" s="47" t="s">
        <v>65</v>
      </c>
      <c r="F8827" s="47" t="s">
        <v>2289</v>
      </c>
      <c r="G8827" s="47" t="s">
        <v>97</v>
      </c>
      <c r="H8827" s="47" t="s">
        <v>2232</v>
      </c>
      <c r="I8827" s="47" t="n">
        <v>5</v>
      </c>
    </row>
    <row r="8828" customFormat="false" ht="15" hidden="false" customHeight="false" outlineLevel="0" collapsed="false">
      <c r="A8828" s="47" t="s">
        <v>11069</v>
      </c>
      <c r="B8828" s="47" t="s">
        <v>2049</v>
      </c>
      <c r="C8828" s="48" t="n">
        <v>46188</v>
      </c>
      <c r="D8828" s="47" t="s">
        <v>74</v>
      </c>
      <c r="E8828" s="47" t="s">
        <v>65</v>
      </c>
      <c r="F8828" s="47" t="s">
        <v>2289</v>
      </c>
      <c r="G8828" s="47" t="s">
        <v>97</v>
      </c>
      <c r="H8828" s="47" t="s">
        <v>2232</v>
      </c>
      <c r="I8828" s="47" t="n">
        <v>3</v>
      </c>
    </row>
    <row r="8829" customFormat="false" ht="15" hidden="false" customHeight="false" outlineLevel="0" collapsed="false">
      <c r="A8829" s="47" t="s">
        <v>11070</v>
      </c>
      <c r="B8829" s="47" t="s">
        <v>2051</v>
      </c>
      <c r="C8829" s="48" t="n">
        <v>46188</v>
      </c>
      <c r="D8829" s="47" t="s">
        <v>75</v>
      </c>
      <c r="E8829" s="47" t="s">
        <v>65</v>
      </c>
      <c r="F8829" s="47" t="s">
        <v>2289</v>
      </c>
      <c r="G8829" s="47" t="s">
        <v>93</v>
      </c>
      <c r="H8829" s="47" t="s">
        <v>2253</v>
      </c>
      <c r="I8829" s="47" t="n">
        <v>5</v>
      </c>
    </row>
    <row r="8830" customFormat="false" ht="15" hidden="false" customHeight="false" outlineLevel="0" collapsed="false">
      <c r="A8830" s="47" t="s">
        <v>11071</v>
      </c>
      <c r="B8830" s="47" t="s">
        <v>2051</v>
      </c>
      <c r="C8830" s="48" t="n">
        <v>46188</v>
      </c>
      <c r="D8830" s="47" t="s">
        <v>75</v>
      </c>
      <c r="E8830" s="47" t="s">
        <v>65</v>
      </c>
      <c r="F8830" s="47" t="s">
        <v>2284</v>
      </c>
      <c r="G8830" s="47" t="s">
        <v>95</v>
      </c>
      <c r="H8830" s="47" t="s">
        <v>2245</v>
      </c>
      <c r="I8830" s="47" t="n">
        <v>29</v>
      </c>
    </row>
    <row r="8831" customFormat="false" ht="15" hidden="false" customHeight="false" outlineLevel="0" collapsed="false">
      <c r="A8831" s="47" t="s">
        <v>11072</v>
      </c>
      <c r="B8831" s="47" t="s">
        <v>2051</v>
      </c>
      <c r="C8831" s="48" t="n">
        <v>46188</v>
      </c>
      <c r="D8831" s="47" t="s">
        <v>75</v>
      </c>
      <c r="E8831" s="47" t="s">
        <v>65</v>
      </c>
      <c r="F8831" s="47" t="s">
        <v>2284</v>
      </c>
      <c r="G8831" s="47" t="s">
        <v>97</v>
      </c>
      <c r="H8831" s="47" t="s">
        <v>2232</v>
      </c>
      <c r="I8831" s="47" t="n">
        <v>6</v>
      </c>
    </row>
    <row r="8832" customFormat="false" ht="15" hidden="false" customHeight="false" outlineLevel="0" collapsed="false">
      <c r="A8832" s="47" t="s">
        <v>11073</v>
      </c>
      <c r="B8832" s="47" t="s">
        <v>2051</v>
      </c>
      <c r="C8832" s="48" t="n">
        <v>46188</v>
      </c>
      <c r="D8832" s="47" t="s">
        <v>75</v>
      </c>
      <c r="E8832" s="47" t="s">
        <v>65</v>
      </c>
      <c r="F8832" s="47" t="s">
        <v>2289</v>
      </c>
      <c r="G8832" s="47" t="s">
        <v>97</v>
      </c>
      <c r="H8832" s="47" t="s">
        <v>2232</v>
      </c>
      <c r="I8832" s="47" t="n">
        <v>4</v>
      </c>
    </row>
    <row r="8833" customFormat="false" ht="15" hidden="false" customHeight="false" outlineLevel="0" collapsed="false">
      <c r="A8833" s="47" t="s">
        <v>11074</v>
      </c>
      <c r="B8833" s="47" t="s">
        <v>2051</v>
      </c>
      <c r="C8833" s="48" t="n">
        <v>46188</v>
      </c>
      <c r="D8833" s="47" t="s">
        <v>75</v>
      </c>
      <c r="E8833" s="47" t="s">
        <v>65</v>
      </c>
      <c r="F8833" s="47" t="s">
        <v>2284</v>
      </c>
      <c r="G8833" s="47" t="s">
        <v>97</v>
      </c>
      <c r="H8833" s="47" t="s">
        <v>2232</v>
      </c>
      <c r="I8833" s="47" t="n">
        <v>5</v>
      </c>
    </row>
    <row r="8834" customFormat="false" ht="15" hidden="false" customHeight="false" outlineLevel="0" collapsed="false">
      <c r="A8834" s="47" t="s">
        <v>11075</v>
      </c>
      <c r="B8834" s="47" t="s">
        <v>2051</v>
      </c>
      <c r="C8834" s="48" t="n">
        <v>46188</v>
      </c>
      <c r="D8834" s="47" t="s">
        <v>75</v>
      </c>
      <c r="E8834" s="47" t="s">
        <v>65</v>
      </c>
      <c r="F8834" s="47" t="s">
        <v>2289</v>
      </c>
      <c r="G8834" s="47" t="s">
        <v>97</v>
      </c>
      <c r="H8834" s="47" t="s">
        <v>2232</v>
      </c>
      <c r="I8834" s="47" t="n">
        <v>3</v>
      </c>
    </row>
    <row r="8835" customFormat="false" ht="15" hidden="false" customHeight="false" outlineLevel="0" collapsed="false">
      <c r="A8835" s="47" t="s">
        <v>11076</v>
      </c>
      <c r="B8835" s="47" t="s">
        <v>2051</v>
      </c>
      <c r="C8835" s="48" t="n">
        <v>46188</v>
      </c>
      <c r="D8835" s="47" t="s">
        <v>75</v>
      </c>
      <c r="E8835" s="47" t="s">
        <v>65</v>
      </c>
      <c r="F8835" s="47" t="s">
        <v>2289</v>
      </c>
      <c r="G8835" s="47" t="s">
        <v>97</v>
      </c>
      <c r="H8835" s="47" t="s">
        <v>2232</v>
      </c>
      <c r="I8835" s="47" t="n">
        <v>2</v>
      </c>
    </row>
    <row r="8836" customFormat="false" ht="15" hidden="false" customHeight="false" outlineLevel="0" collapsed="false">
      <c r="A8836" s="47" t="s">
        <v>11077</v>
      </c>
      <c r="B8836" s="47" t="s">
        <v>2052</v>
      </c>
      <c r="C8836" s="48" t="n">
        <v>46189</v>
      </c>
      <c r="D8836" s="47" t="s">
        <v>73</v>
      </c>
      <c r="E8836" s="47" t="s">
        <v>62</v>
      </c>
      <c r="F8836" s="47" t="s">
        <v>2228</v>
      </c>
      <c r="G8836" s="47" t="s">
        <v>97</v>
      </c>
      <c r="H8836" s="47" t="s">
        <v>2232</v>
      </c>
      <c r="I8836" s="47" t="n">
        <v>2</v>
      </c>
    </row>
    <row r="8837" customFormat="false" ht="15" hidden="false" customHeight="false" outlineLevel="0" collapsed="false">
      <c r="A8837" s="47" t="s">
        <v>11078</v>
      </c>
      <c r="B8837" s="47" t="s">
        <v>2052</v>
      </c>
      <c r="C8837" s="48" t="n">
        <v>46189</v>
      </c>
      <c r="D8837" s="47" t="s">
        <v>73</v>
      </c>
      <c r="E8837" s="47" t="s">
        <v>62</v>
      </c>
      <c r="F8837" s="47" t="s">
        <v>2228</v>
      </c>
      <c r="G8837" s="47" t="s">
        <v>97</v>
      </c>
      <c r="H8837" s="47" t="s">
        <v>2232</v>
      </c>
      <c r="I8837" s="47" t="n">
        <v>6</v>
      </c>
    </row>
    <row r="8838" customFormat="false" ht="15" hidden="false" customHeight="false" outlineLevel="0" collapsed="false">
      <c r="A8838" s="47" t="s">
        <v>11079</v>
      </c>
      <c r="B8838" s="47" t="s">
        <v>2052</v>
      </c>
      <c r="C8838" s="48" t="n">
        <v>46189</v>
      </c>
      <c r="D8838" s="47" t="s">
        <v>73</v>
      </c>
      <c r="E8838" s="47" t="s">
        <v>62</v>
      </c>
      <c r="F8838" s="47" t="s">
        <v>2317</v>
      </c>
      <c r="G8838" s="47" t="s">
        <v>97</v>
      </c>
      <c r="H8838" s="47" t="s">
        <v>2232</v>
      </c>
      <c r="I8838" s="47" t="n">
        <v>7</v>
      </c>
    </row>
    <row r="8839" customFormat="false" ht="15" hidden="false" customHeight="false" outlineLevel="0" collapsed="false">
      <c r="A8839" s="47" t="s">
        <v>11080</v>
      </c>
      <c r="B8839" s="47" t="s">
        <v>2053</v>
      </c>
      <c r="C8839" s="48" t="n">
        <v>46189</v>
      </c>
      <c r="D8839" s="47" t="s">
        <v>74</v>
      </c>
      <c r="E8839" s="47" t="s">
        <v>62</v>
      </c>
      <c r="F8839" s="47" t="s">
        <v>2231</v>
      </c>
      <c r="G8839" s="47" t="s">
        <v>97</v>
      </c>
      <c r="H8839" s="47" t="s">
        <v>2232</v>
      </c>
      <c r="I8839" s="47" t="n">
        <v>3</v>
      </c>
    </row>
    <row r="8840" customFormat="false" ht="15" hidden="false" customHeight="false" outlineLevel="0" collapsed="false">
      <c r="A8840" s="47" t="s">
        <v>11081</v>
      </c>
      <c r="B8840" s="47" t="s">
        <v>2053</v>
      </c>
      <c r="C8840" s="48" t="n">
        <v>46189</v>
      </c>
      <c r="D8840" s="47" t="s">
        <v>74</v>
      </c>
      <c r="E8840" s="47" t="s">
        <v>62</v>
      </c>
      <c r="F8840" s="47" t="s">
        <v>2228</v>
      </c>
      <c r="G8840" s="47" t="s">
        <v>97</v>
      </c>
      <c r="H8840" s="47" t="s">
        <v>2232</v>
      </c>
      <c r="I8840" s="47" t="n">
        <v>2</v>
      </c>
    </row>
    <row r="8841" customFormat="false" ht="15" hidden="false" customHeight="false" outlineLevel="0" collapsed="false">
      <c r="A8841" s="47" t="s">
        <v>11082</v>
      </c>
      <c r="B8841" s="47" t="s">
        <v>2054</v>
      </c>
      <c r="C8841" s="48" t="n">
        <v>46189</v>
      </c>
      <c r="D8841" s="47" t="s">
        <v>75</v>
      </c>
      <c r="E8841" s="47" t="s">
        <v>62</v>
      </c>
      <c r="F8841" s="47" t="s">
        <v>2231</v>
      </c>
      <c r="G8841" s="47" t="s">
        <v>93</v>
      </c>
      <c r="H8841" s="47" t="s">
        <v>2253</v>
      </c>
      <c r="I8841" s="47" t="n">
        <v>34</v>
      </c>
    </row>
    <row r="8842" customFormat="false" ht="15" hidden="false" customHeight="false" outlineLevel="0" collapsed="false">
      <c r="A8842" s="47" t="s">
        <v>11083</v>
      </c>
      <c r="B8842" s="47" t="s">
        <v>2054</v>
      </c>
      <c r="C8842" s="48" t="n">
        <v>46189</v>
      </c>
      <c r="D8842" s="47" t="s">
        <v>75</v>
      </c>
      <c r="E8842" s="47" t="s">
        <v>62</v>
      </c>
      <c r="F8842" s="47" t="s">
        <v>2231</v>
      </c>
      <c r="G8842" s="47" t="s">
        <v>97</v>
      </c>
      <c r="H8842" s="47" t="s">
        <v>2232</v>
      </c>
      <c r="I8842" s="47" t="n">
        <v>2</v>
      </c>
    </row>
    <row r="8843" customFormat="false" ht="15" hidden="false" customHeight="false" outlineLevel="0" collapsed="false">
      <c r="A8843" s="47" t="s">
        <v>11084</v>
      </c>
      <c r="B8843" s="47" t="s">
        <v>2054</v>
      </c>
      <c r="C8843" s="48" t="n">
        <v>46189</v>
      </c>
      <c r="D8843" s="47" t="s">
        <v>75</v>
      </c>
      <c r="E8843" s="47" t="s">
        <v>62</v>
      </c>
      <c r="F8843" s="47" t="s">
        <v>2228</v>
      </c>
      <c r="G8843" s="47" t="s">
        <v>97</v>
      </c>
      <c r="H8843" s="47" t="s">
        <v>2232</v>
      </c>
      <c r="I8843" s="47" t="n">
        <v>5</v>
      </c>
    </row>
    <row r="8844" customFormat="false" ht="15" hidden="false" customHeight="false" outlineLevel="0" collapsed="false">
      <c r="A8844" s="47" t="s">
        <v>11085</v>
      </c>
      <c r="B8844" s="47" t="s">
        <v>2054</v>
      </c>
      <c r="C8844" s="48" t="n">
        <v>46189</v>
      </c>
      <c r="D8844" s="47" t="s">
        <v>75</v>
      </c>
      <c r="E8844" s="47" t="s">
        <v>62</v>
      </c>
      <c r="F8844" s="47" t="s">
        <v>2228</v>
      </c>
      <c r="G8844" s="47" t="s">
        <v>97</v>
      </c>
      <c r="H8844" s="47" t="s">
        <v>2232</v>
      </c>
      <c r="I8844" s="47" t="n">
        <v>2</v>
      </c>
    </row>
    <row r="8845" customFormat="false" ht="15" hidden="false" customHeight="false" outlineLevel="0" collapsed="false">
      <c r="A8845" s="47" t="s">
        <v>11086</v>
      </c>
      <c r="B8845" s="47" t="s">
        <v>2055</v>
      </c>
      <c r="C8845" s="48" t="n">
        <v>46189</v>
      </c>
      <c r="D8845" s="47" t="s">
        <v>73</v>
      </c>
      <c r="E8845" s="47" t="s">
        <v>63</v>
      </c>
      <c r="F8845" s="47" t="s">
        <v>2255</v>
      </c>
      <c r="G8845" s="47" t="s">
        <v>97</v>
      </c>
      <c r="H8845" s="47" t="s">
        <v>2232</v>
      </c>
      <c r="I8845" s="47" t="n">
        <v>2</v>
      </c>
    </row>
    <row r="8846" customFormat="false" ht="15" hidden="false" customHeight="false" outlineLevel="0" collapsed="false">
      <c r="A8846" s="47" t="s">
        <v>11087</v>
      </c>
      <c r="B8846" s="47" t="s">
        <v>2055</v>
      </c>
      <c r="C8846" s="48" t="n">
        <v>46189</v>
      </c>
      <c r="D8846" s="47" t="s">
        <v>73</v>
      </c>
      <c r="E8846" s="47" t="s">
        <v>63</v>
      </c>
      <c r="F8846" s="47" t="s">
        <v>2252</v>
      </c>
      <c r="G8846" s="47" t="s">
        <v>97</v>
      </c>
      <c r="H8846" s="47" t="s">
        <v>2232</v>
      </c>
      <c r="I8846" s="47" t="n">
        <v>4</v>
      </c>
    </row>
    <row r="8847" customFormat="false" ht="15" hidden="false" customHeight="false" outlineLevel="0" collapsed="false">
      <c r="A8847" s="47" t="s">
        <v>11088</v>
      </c>
      <c r="B8847" s="47" t="s">
        <v>2055</v>
      </c>
      <c r="C8847" s="48" t="n">
        <v>46189</v>
      </c>
      <c r="D8847" s="47" t="s">
        <v>73</v>
      </c>
      <c r="E8847" s="47" t="s">
        <v>63</v>
      </c>
      <c r="F8847" s="47" t="s">
        <v>2255</v>
      </c>
      <c r="G8847" s="47" t="s">
        <v>97</v>
      </c>
      <c r="H8847" s="47" t="s">
        <v>2232</v>
      </c>
      <c r="I8847" s="47" t="n">
        <v>7</v>
      </c>
    </row>
    <row r="8848" customFormat="false" ht="15" hidden="false" customHeight="false" outlineLevel="0" collapsed="false">
      <c r="A8848" s="47" t="s">
        <v>11089</v>
      </c>
      <c r="B8848" s="47" t="s">
        <v>2055</v>
      </c>
      <c r="C8848" s="48" t="n">
        <v>46189</v>
      </c>
      <c r="D8848" s="47" t="s">
        <v>73</v>
      </c>
      <c r="E8848" s="47" t="s">
        <v>63</v>
      </c>
      <c r="F8848" s="47" t="s">
        <v>2252</v>
      </c>
      <c r="G8848" s="47" t="s">
        <v>97</v>
      </c>
      <c r="H8848" s="47" t="s">
        <v>2232</v>
      </c>
      <c r="I8848" s="47" t="n">
        <v>5</v>
      </c>
    </row>
    <row r="8849" customFormat="false" ht="15" hidden="false" customHeight="false" outlineLevel="0" collapsed="false">
      <c r="A8849" s="47" t="s">
        <v>11090</v>
      </c>
      <c r="B8849" s="47" t="s">
        <v>2055</v>
      </c>
      <c r="C8849" s="48" t="n">
        <v>46189</v>
      </c>
      <c r="D8849" s="47" t="s">
        <v>73</v>
      </c>
      <c r="E8849" s="47" t="s">
        <v>63</v>
      </c>
      <c r="F8849" s="47" t="s">
        <v>2255</v>
      </c>
      <c r="G8849" s="47" t="s">
        <v>97</v>
      </c>
      <c r="H8849" s="47" t="s">
        <v>2232</v>
      </c>
      <c r="I8849" s="47" t="n">
        <v>6</v>
      </c>
    </row>
    <row r="8850" customFormat="false" ht="15" hidden="false" customHeight="false" outlineLevel="0" collapsed="false">
      <c r="A8850" s="47" t="s">
        <v>11091</v>
      </c>
      <c r="B8850" s="47" t="s">
        <v>2055</v>
      </c>
      <c r="C8850" s="48" t="n">
        <v>46189</v>
      </c>
      <c r="D8850" s="47" t="s">
        <v>73</v>
      </c>
      <c r="E8850" s="47" t="s">
        <v>63</v>
      </c>
      <c r="F8850" s="47" t="s">
        <v>2260</v>
      </c>
      <c r="G8850" s="47" t="s">
        <v>97</v>
      </c>
      <c r="H8850" s="47" t="s">
        <v>2232</v>
      </c>
      <c r="I8850" s="47" t="n">
        <v>2</v>
      </c>
    </row>
    <row r="8851" customFormat="false" ht="15" hidden="false" customHeight="false" outlineLevel="0" collapsed="false">
      <c r="A8851" s="47" t="s">
        <v>11092</v>
      </c>
      <c r="B8851" s="47" t="s">
        <v>2056</v>
      </c>
      <c r="C8851" s="48" t="n">
        <v>46189</v>
      </c>
      <c r="D8851" s="47" t="s">
        <v>74</v>
      </c>
      <c r="E8851" s="47" t="s">
        <v>63</v>
      </c>
      <c r="F8851" s="47" t="s">
        <v>2255</v>
      </c>
      <c r="G8851" s="47" t="s">
        <v>93</v>
      </c>
      <c r="H8851" s="47" t="s">
        <v>2253</v>
      </c>
      <c r="I8851" s="47" t="n">
        <v>57</v>
      </c>
    </row>
    <row r="8852" customFormat="false" ht="15" hidden="false" customHeight="false" outlineLevel="0" collapsed="false">
      <c r="A8852" s="47" t="s">
        <v>11093</v>
      </c>
      <c r="B8852" s="47" t="s">
        <v>2056</v>
      </c>
      <c r="C8852" s="48" t="n">
        <v>46189</v>
      </c>
      <c r="D8852" s="47" t="s">
        <v>74</v>
      </c>
      <c r="E8852" s="47" t="s">
        <v>63</v>
      </c>
      <c r="F8852" s="47" t="s">
        <v>2252</v>
      </c>
      <c r="G8852" s="47" t="s">
        <v>97</v>
      </c>
      <c r="H8852" s="47" t="s">
        <v>2232</v>
      </c>
      <c r="I8852" s="47" t="n">
        <v>4</v>
      </c>
    </row>
    <row r="8853" customFormat="false" ht="15" hidden="false" customHeight="false" outlineLevel="0" collapsed="false">
      <c r="A8853" s="47" t="s">
        <v>11094</v>
      </c>
      <c r="B8853" s="47" t="s">
        <v>2056</v>
      </c>
      <c r="C8853" s="48" t="n">
        <v>46189</v>
      </c>
      <c r="D8853" s="47" t="s">
        <v>74</v>
      </c>
      <c r="E8853" s="47" t="s">
        <v>63</v>
      </c>
      <c r="F8853" s="47" t="s">
        <v>2260</v>
      </c>
      <c r="G8853" s="47" t="s">
        <v>97</v>
      </c>
      <c r="H8853" s="47" t="s">
        <v>2232</v>
      </c>
      <c r="I8853" s="47" t="n">
        <v>3</v>
      </c>
    </row>
    <row r="8854" customFormat="false" ht="15" hidden="false" customHeight="false" outlineLevel="0" collapsed="false">
      <c r="A8854" s="47" t="s">
        <v>11095</v>
      </c>
      <c r="B8854" s="47" t="s">
        <v>2056</v>
      </c>
      <c r="C8854" s="48" t="n">
        <v>46189</v>
      </c>
      <c r="D8854" s="47" t="s">
        <v>74</v>
      </c>
      <c r="E8854" s="47" t="s">
        <v>63</v>
      </c>
      <c r="F8854" s="47" t="s">
        <v>2252</v>
      </c>
      <c r="G8854" s="47" t="s">
        <v>97</v>
      </c>
      <c r="H8854" s="47" t="s">
        <v>2232</v>
      </c>
      <c r="I8854" s="47" t="n">
        <v>6</v>
      </c>
    </row>
    <row r="8855" customFormat="false" ht="15" hidden="false" customHeight="false" outlineLevel="0" collapsed="false">
      <c r="A8855" s="47" t="s">
        <v>11096</v>
      </c>
      <c r="B8855" s="47" t="s">
        <v>2056</v>
      </c>
      <c r="C8855" s="48" t="n">
        <v>46189</v>
      </c>
      <c r="D8855" s="47" t="s">
        <v>74</v>
      </c>
      <c r="E8855" s="47" t="s">
        <v>63</v>
      </c>
      <c r="F8855" s="47" t="s">
        <v>2255</v>
      </c>
      <c r="G8855" s="47" t="s">
        <v>97</v>
      </c>
      <c r="H8855" s="47" t="s">
        <v>2232</v>
      </c>
      <c r="I8855" s="47" t="n">
        <v>6</v>
      </c>
    </row>
    <row r="8856" customFormat="false" ht="15" hidden="false" customHeight="false" outlineLevel="0" collapsed="false">
      <c r="A8856" s="47" t="s">
        <v>11097</v>
      </c>
      <c r="B8856" s="47" t="s">
        <v>2057</v>
      </c>
      <c r="C8856" s="48" t="n">
        <v>46189</v>
      </c>
      <c r="D8856" s="47" t="s">
        <v>75</v>
      </c>
      <c r="E8856" s="47" t="s">
        <v>63</v>
      </c>
      <c r="F8856" s="47" t="s">
        <v>2255</v>
      </c>
      <c r="G8856" s="47" t="s">
        <v>97</v>
      </c>
      <c r="H8856" s="47" t="s">
        <v>2232</v>
      </c>
      <c r="I8856" s="47" t="n">
        <v>7</v>
      </c>
    </row>
    <row r="8857" customFormat="false" ht="15" hidden="false" customHeight="false" outlineLevel="0" collapsed="false">
      <c r="A8857" s="47" t="s">
        <v>11098</v>
      </c>
      <c r="B8857" s="47" t="s">
        <v>2057</v>
      </c>
      <c r="C8857" s="48" t="n">
        <v>46189</v>
      </c>
      <c r="D8857" s="47" t="s">
        <v>75</v>
      </c>
      <c r="E8857" s="47" t="s">
        <v>63</v>
      </c>
      <c r="F8857" s="47" t="s">
        <v>2252</v>
      </c>
      <c r="G8857" s="47" t="s">
        <v>97</v>
      </c>
      <c r="H8857" s="47" t="s">
        <v>2232</v>
      </c>
      <c r="I8857" s="47" t="n">
        <v>6</v>
      </c>
    </row>
    <row r="8858" customFormat="false" ht="15" hidden="false" customHeight="false" outlineLevel="0" collapsed="false">
      <c r="A8858" s="47" t="s">
        <v>11099</v>
      </c>
      <c r="B8858" s="47" t="s">
        <v>2057</v>
      </c>
      <c r="C8858" s="48" t="n">
        <v>46189</v>
      </c>
      <c r="D8858" s="47" t="s">
        <v>75</v>
      </c>
      <c r="E8858" s="47" t="s">
        <v>63</v>
      </c>
      <c r="F8858" s="47" t="s">
        <v>2255</v>
      </c>
      <c r="G8858" s="47" t="s">
        <v>97</v>
      </c>
      <c r="H8858" s="47" t="s">
        <v>2232</v>
      </c>
      <c r="I8858" s="47" t="n">
        <v>6</v>
      </c>
    </row>
    <row r="8859" customFormat="false" ht="15" hidden="false" customHeight="false" outlineLevel="0" collapsed="false">
      <c r="A8859" s="47" t="s">
        <v>11100</v>
      </c>
      <c r="B8859" s="47" t="s">
        <v>2057</v>
      </c>
      <c r="C8859" s="48" t="n">
        <v>46189</v>
      </c>
      <c r="D8859" s="47" t="s">
        <v>75</v>
      </c>
      <c r="E8859" s="47" t="s">
        <v>63</v>
      </c>
      <c r="F8859" s="47" t="s">
        <v>2255</v>
      </c>
      <c r="G8859" s="47" t="s">
        <v>97</v>
      </c>
      <c r="H8859" s="47" t="s">
        <v>2232</v>
      </c>
      <c r="I8859" s="47" t="n">
        <v>7</v>
      </c>
    </row>
    <row r="8860" customFormat="false" ht="15" hidden="false" customHeight="false" outlineLevel="0" collapsed="false">
      <c r="A8860" s="47" t="s">
        <v>11101</v>
      </c>
      <c r="B8860" s="47" t="s">
        <v>2057</v>
      </c>
      <c r="C8860" s="48" t="n">
        <v>46189</v>
      </c>
      <c r="D8860" s="47" t="s">
        <v>75</v>
      </c>
      <c r="E8860" s="47" t="s">
        <v>63</v>
      </c>
      <c r="F8860" s="47" t="s">
        <v>2255</v>
      </c>
      <c r="G8860" s="47" t="s">
        <v>97</v>
      </c>
      <c r="H8860" s="47" t="s">
        <v>2232</v>
      </c>
      <c r="I8860" s="47" t="n">
        <v>6</v>
      </c>
    </row>
    <row r="8861" customFormat="false" ht="15" hidden="false" customHeight="false" outlineLevel="0" collapsed="false">
      <c r="A8861" s="47" t="s">
        <v>11102</v>
      </c>
      <c r="B8861" s="47" t="s">
        <v>2057</v>
      </c>
      <c r="C8861" s="48" t="n">
        <v>46189</v>
      </c>
      <c r="D8861" s="47" t="s">
        <v>75</v>
      </c>
      <c r="E8861" s="47" t="s">
        <v>63</v>
      </c>
      <c r="F8861" s="47" t="s">
        <v>2252</v>
      </c>
      <c r="G8861" s="47" t="s">
        <v>97</v>
      </c>
      <c r="H8861" s="47" t="s">
        <v>2232</v>
      </c>
      <c r="I8861" s="47" t="n">
        <v>6</v>
      </c>
    </row>
    <row r="8862" customFormat="false" ht="15" hidden="false" customHeight="false" outlineLevel="0" collapsed="false">
      <c r="A8862" s="47" t="s">
        <v>11103</v>
      </c>
      <c r="B8862" s="47" t="s">
        <v>2057</v>
      </c>
      <c r="C8862" s="48" t="n">
        <v>46189</v>
      </c>
      <c r="D8862" s="47" t="s">
        <v>75</v>
      </c>
      <c r="E8862" s="47" t="s">
        <v>63</v>
      </c>
      <c r="F8862" s="47" t="s">
        <v>2260</v>
      </c>
      <c r="G8862" s="47" t="s">
        <v>97</v>
      </c>
      <c r="H8862" s="47" t="s">
        <v>2232</v>
      </c>
      <c r="I8862" s="47" t="n">
        <v>2</v>
      </c>
    </row>
    <row r="8863" customFormat="false" ht="15" hidden="false" customHeight="false" outlineLevel="0" collapsed="false">
      <c r="A8863" s="47" t="s">
        <v>11104</v>
      </c>
      <c r="B8863" s="47" t="s">
        <v>2058</v>
      </c>
      <c r="C8863" s="48" t="n">
        <v>46189</v>
      </c>
      <c r="D8863" s="47" t="s">
        <v>73</v>
      </c>
      <c r="E8863" s="47" t="s">
        <v>64</v>
      </c>
      <c r="F8863" s="47" t="s">
        <v>2278</v>
      </c>
      <c r="G8863" s="47" t="s">
        <v>94</v>
      </c>
      <c r="H8863" s="47" t="s">
        <v>2229</v>
      </c>
      <c r="I8863" s="47" t="n">
        <v>65</v>
      </c>
    </row>
    <row r="8864" customFormat="false" ht="15" hidden="false" customHeight="false" outlineLevel="0" collapsed="false">
      <c r="A8864" s="47" t="s">
        <v>11105</v>
      </c>
      <c r="B8864" s="47" t="s">
        <v>2058</v>
      </c>
      <c r="C8864" s="48" t="n">
        <v>46189</v>
      </c>
      <c r="D8864" s="47" t="s">
        <v>73</v>
      </c>
      <c r="E8864" s="47" t="s">
        <v>64</v>
      </c>
      <c r="F8864" s="47" t="s">
        <v>2280</v>
      </c>
      <c r="G8864" s="47" t="s">
        <v>97</v>
      </c>
      <c r="H8864" s="47" t="s">
        <v>2232</v>
      </c>
      <c r="I8864" s="47" t="n">
        <v>5</v>
      </c>
    </row>
    <row r="8865" customFormat="false" ht="15" hidden="false" customHeight="false" outlineLevel="0" collapsed="false">
      <c r="A8865" s="47" t="s">
        <v>11106</v>
      </c>
      <c r="B8865" s="47" t="s">
        <v>2058</v>
      </c>
      <c r="C8865" s="48" t="n">
        <v>46189</v>
      </c>
      <c r="D8865" s="47" t="s">
        <v>73</v>
      </c>
      <c r="E8865" s="47" t="s">
        <v>64</v>
      </c>
      <c r="F8865" s="47" t="s">
        <v>2278</v>
      </c>
      <c r="G8865" s="47" t="s">
        <v>97</v>
      </c>
      <c r="H8865" s="47" t="s">
        <v>2232</v>
      </c>
      <c r="I8865" s="47" t="n">
        <v>2</v>
      </c>
    </row>
    <row r="8866" customFormat="false" ht="15" hidden="false" customHeight="false" outlineLevel="0" collapsed="false">
      <c r="A8866" s="47" t="s">
        <v>11107</v>
      </c>
      <c r="B8866" s="47" t="s">
        <v>2058</v>
      </c>
      <c r="C8866" s="48" t="n">
        <v>46189</v>
      </c>
      <c r="D8866" s="47" t="s">
        <v>73</v>
      </c>
      <c r="E8866" s="47" t="s">
        <v>64</v>
      </c>
      <c r="F8866" s="47" t="s">
        <v>2280</v>
      </c>
      <c r="G8866" s="47" t="s">
        <v>97</v>
      </c>
      <c r="H8866" s="47" t="s">
        <v>2232</v>
      </c>
      <c r="I8866" s="47" t="n">
        <v>6</v>
      </c>
    </row>
    <row r="8867" customFormat="false" ht="15" hidden="false" customHeight="false" outlineLevel="0" collapsed="false">
      <c r="A8867" s="47" t="s">
        <v>11108</v>
      </c>
      <c r="B8867" s="47" t="s">
        <v>2058</v>
      </c>
      <c r="C8867" s="48" t="n">
        <v>46189</v>
      </c>
      <c r="D8867" s="47" t="s">
        <v>73</v>
      </c>
      <c r="E8867" s="47" t="s">
        <v>64</v>
      </c>
      <c r="F8867" s="47" t="s">
        <v>2280</v>
      </c>
      <c r="G8867" s="47" t="s">
        <v>97</v>
      </c>
      <c r="H8867" s="47" t="s">
        <v>2232</v>
      </c>
      <c r="I8867" s="47" t="n">
        <v>4</v>
      </c>
    </row>
    <row r="8868" customFormat="false" ht="15" hidden="false" customHeight="false" outlineLevel="0" collapsed="false">
      <c r="A8868" s="47" t="s">
        <v>11109</v>
      </c>
      <c r="B8868" s="47" t="s">
        <v>2058</v>
      </c>
      <c r="C8868" s="48" t="n">
        <v>46189</v>
      </c>
      <c r="D8868" s="47" t="s">
        <v>73</v>
      </c>
      <c r="E8868" s="47" t="s">
        <v>64</v>
      </c>
      <c r="F8868" s="47" t="s">
        <v>2280</v>
      </c>
      <c r="G8868" s="47" t="s">
        <v>97</v>
      </c>
      <c r="H8868" s="47" t="s">
        <v>2232</v>
      </c>
      <c r="I8868" s="47" t="n">
        <v>4</v>
      </c>
    </row>
    <row r="8869" customFormat="false" ht="15" hidden="false" customHeight="false" outlineLevel="0" collapsed="false">
      <c r="A8869" s="47" t="s">
        <v>11110</v>
      </c>
      <c r="B8869" s="47" t="s">
        <v>2058</v>
      </c>
      <c r="C8869" s="48" t="n">
        <v>46189</v>
      </c>
      <c r="D8869" s="47" t="s">
        <v>73</v>
      </c>
      <c r="E8869" s="47" t="s">
        <v>64</v>
      </c>
      <c r="F8869" s="47" t="s">
        <v>2280</v>
      </c>
      <c r="G8869" s="47" t="s">
        <v>97</v>
      </c>
      <c r="H8869" s="47" t="s">
        <v>2232</v>
      </c>
      <c r="I8869" s="47" t="n">
        <v>4</v>
      </c>
    </row>
    <row r="8870" customFormat="false" ht="15" hidden="false" customHeight="false" outlineLevel="0" collapsed="false">
      <c r="A8870" s="47" t="s">
        <v>11111</v>
      </c>
      <c r="B8870" s="47" t="s">
        <v>2058</v>
      </c>
      <c r="C8870" s="48" t="n">
        <v>46189</v>
      </c>
      <c r="D8870" s="47" t="s">
        <v>73</v>
      </c>
      <c r="E8870" s="47" t="s">
        <v>64</v>
      </c>
      <c r="F8870" s="47" t="s">
        <v>2278</v>
      </c>
      <c r="G8870" s="47" t="s">
        <v>98</v>
      </c>
      <c r="H8870" s="47" t="s">
        <v>2382</v>
      </c>
      <c r="I8870" s="47" t="n">
        <v>51</v>
      </c>
    </row>
    <row r="8871" customFormat="false" ht="15" hidden="false" customHeight="false" outlineLevel="0" collapsed="false">
      <c r="A8871" s="47" t="s">
        <v>11112</v>
      </c>
      <c r="B8871" s="47" t="s">
        <v>2060</v>
      </c>
      <c r="C8871" s="48" t="n">
        <v>46189</v>
      </c>
      <c r="D8871" s="47" t="s">
        <v>74</v>
      </c>
      <c r="E8871" s="47" t="s">
        <v>64</v>
      </c>
      <c r="F8871" s="47" t="s">
        <v>2280</v>
      </c>
      <c r="G8871" s="47" t="s">
        <v>93</v>
      </c>
      <c r="H8871" s="47" t="s">
        <v>2253</v>
      </c>
      <c r="I8871" s="47" t="n">
        <v>8</v>
      </c>
    </row>
    <row r="8872" customFormat="false" ht="15" hidden="false" customHeight="false" outlineLevel="0" collapsed="false">
      <c r="A8872" s="47" t="s">
        <v>11113</v>
      </c>
      <c r="B8872" s="47" t="s">
        <v>2060</v>
      </c>
      <c r="C8872" s="48" t="n">
        <v>46189</v>
      </c>
      <c r="D8872" s="47" t="s">
        <v>74</v>
      </c>
      <c r="E8872" s="47" t="s">
        <v>64</v>
      </c>
      <c r="F8872" s="47" t="s">
        <v>2278</v>
      </c>
      <c r="G8872" s="47" t="s">
        <v>97</v>
      </c>
      <c r="H8872" s="47" t="s">
        <v>2232</v>
      </c>
      <c r="I8872" s="47" t="n">
        <v>5</v>
      </c>
    </row>
    <row r="8873" customFormat="false" ht="15" hidden="false" customHeight="false" outlineLevel="0" collapsed="false">
      <c r="A8873" s="47" t="s">
        <v>11114</v>
      </c>
      <c r="B8873" s="47" t="s">
        <v>2061</v>
      </c>
      <c r="C8873" s="48" t="n">
        <v>46189</v>
      </c>
      <c r="D8873" s="47" t="s">
        <v>73</v>
      </c>
      <c r="E8873" s="47" t="s">
        <v>65</v>
      </c>
      <c r="F8873" s="47" t="s">
        <v>2284</v>
      </c>
      <c r="G8873" s="47" t="s">
        <v>95</v>
      </c>
      <c r="H8873" s="47" t="s">
        <v>2245</v>
      </c>
      <c r="I8873" s="47" t="n">
        <v>20</v>
      </c>
    </row>
    <row r="8874" customFormat="false" ht="15" hidden="false" customHeight="false" outlineLevel="0" collapsed="false">
      <c r="A8874" s="47" t="s">
        <v>11115</v>
      </c>
      <c r="B8874" s="47" t="s">
        <v>2061</v>
      </c>
      <c r="C8874" s="48" t="n">
        <v>46189</v>
      </c>
      <c r="D8874" s="47" t="s">
        <v>73</v>
      </c>
      <c r="E8874" s="47" t="s">
        <v>65</v>
      </c>
      <c r="F8874" s="47" t="s">
        <v>2289</v>
      </c>
      <c r="G8874" s="47" t="s">
        <v>97</v>
      </c>
      <c r="H8874" s="47" t="s">
        <v>2232</v>
      </c>
      <c r="I8874" s="47" t="n">
        <v>4</v>
      </c>
    </row>
    <row r="8875" customFormat="false" ht="15" hidden="false" customHeight="false" outlineLevel="0" collapsed="false">
      <c r="A8875" s="47" t="s">
        <v>11116</v>
      </c>
      <c r="B8875" s="47" t="s">
        <v>2061</v>
      </c>
      <c r="C8875" s="48" t="n">
        <v>46189</v>
      </c>
      <c r="D8875" s="47" t="s">
        <v>73</v>
      </c>
      <c r="E8875" s="47" t="s">
        <v>65</v>
      </c>
      <c r="F8875" s="47" t="s">
        <v>2284</v>
      </c>
      <c r="G8875" s="47" t="s">
        <v>97</v>
      </c>
      <c r="H8875" s="47" t="s">
        <v>2232</v>
      </c>
      <c r="I8875" s="47" t="n">
        <v>6</v>
      </c>
    </row>
    <row r="8876" customFormat="false" ht="15" hidden="false" customHeight="false" outlineLevel="0" collapsed="false">
      <c r="A8876" s="47" t="s">
        <v>11117</v>
      </c>
      <c r="B8876" s="47" t="s">
        <v>2061</v>
      </c>
      <c r="C8876" s="48" t="n">
        <v>46189</v>
      </c>
      <c r="D8876" s="47" t="s">
        <v>73</v>
      </c>
      <c r="E8876" s="47" t="s">
        <v>65</v>
      </c>
      <c r="F8876" s="47" t="s">
        <v>2289</v>
      </c>
      <c r="G8876" s="47" t="s">
        <v>97</v>
      </c>
      <c r="H8876" s="47" t="s">
        <v>2232</v>
      </c>
      <c r="I8876" s="47" t="n">
        <v>5</v>
      </c>
    </row>
    <row r="8877" customFormat="false" ht="15" hidden="false" customHeight="false" outlineLevel="0" collapsed="false">
      <c r="A8877" s="47" t="s">
        <v>11118</v>
      </c>
      <c r="B8877" s="47" t="s">
        <v>2061</v>
      </c>
      <c r="C8877" s="48" t="n">
        <v>46189</v>
      </c>
      <c r="D8877" s="47" t="s">
        <v>73</v>
      </c>
      <c r="E8877" s="47" t="s">
        <v>65</v>
      </c>
      <c r="F8877" s="47" t="s">
        <v>2284</v>
      </c>
      <c r="G8877" s="47" t="s">
        <v>97</v>
      </c>
      <c r="H8877" s="47" t="s">
        <v>2232</v>
      </c>
      <c r="I8877" s="47" t="n">
        <v>6</v>
      </c>
    </row>
    <row r="8878" customFormat="false" ht="15" hidden="false" customHeight="false" outlineLevel="0" collapsed="false">
      <c r="A8878" s="47" t="s">
        <v>11119</v>
      </c>
      <c r="B8878" s="47" t="s">
        <v>2061</v>
      </c>
      <c r="C8878" s="48" t="n">
        <v>46189</v>
      </c>
      <c r="D8878" s="47" t="s">
        <v>73</v>
      </c>
      <c r="E8878" s="47" t="s">
        <v>65</v>
      </c>
      <c r="F8878" s="47" t="s">
        <v>2284</v>
      </c>
      <c r="G8878" s="47" t="s">
        <v>97</v>
      </c>
      <c r="H8878" s="47" t="s">
        <v>2232</v>
      </c>
      <c r="I8878" s="47" t="n">
        <v>4</v>
      </c>
    </row>
    <row r="8879" customFormat="false" ht="15" hidden="false" customHeight="false" outlineLevel="0" collapsed="false">
      <c r="A8879" s="47" t="s">
        <v>11120</v>
      </c>
      <c r="B8879" s="47" t="s">
        <v>2061</v>
      </c>
      <c r="C8879" s="48" t="n">
        <v>46189</v>
      </c>
      <c r="D8879" s="47" t="s">
        <v>73</v>
      </c>
      <c r="E8879" s="47" t="s">
        <v>65</v>
      </c>
      <c r="F8879" s="47" t="s">
        <v>2284</v>
      </c>
      <c r="G8879" s="47" t="s">
        <v>97</v>
      </c>
      <c r="H8879" s="47" t="s">
        <v>2232</v>
      </c>
      <c r="I8879" s="47" t="n">
        <v>5</v>
      </c>
    </row>
    <row r="8880" customFormat="false" ht="15" hidden="false" customHeight="false" outlineLevel="0" collapsed="false">
      <c r="A8880" s="47" t="s">
        <v>11121</v>
      </c>
      <c r="B8880" s="47" t="s">
        <v>2061</v>
      </c>
      <c r="C8880" s="48" t="n">
        <v>46189</v>
      </c>
      <c r="D8880" s="47" t="s">
        <v>73</v>
      </c>
      <c r="E8880" s="47" t="s">
        <v>65</v>
      </c>
      <c r="F8880" s="47" t="s">
        <v>2284</v>
      </c>
      <c r="G8880" s="47" t="s">
        <v>97</v>
      </c>
      <c r="H8880" s="47" t="s">
        <v>2232</v>
      </c>
      <c r="I8880" s="47" t="n">
        <v>5</v>
      </c>
    </row>
    <row r="8881" customFormat="false" ht="15" hidden="false" customHeight="false" outlineLevel="0" collapsed="false">
      <c r="A8881" s="47" t="s">
        <v>11122</v>
      </c>
      <c r="B8881" s="47" t="s">
        <v>2061</v>
      </c>
      <c r="C8881" s="48" t="n">
        <v>46189</v>
      </c>
      <c r="D8881" s="47" t="s">
        <v>73</v>
      </c>
      <c r="E8881" s="47" t="s">
        <v>65</v>
      </c>
      <c r="F8881" s="47" t="s">
        <v>2289</v>
      </c>
      <c r="G8881" s="47" t="s">
        <v>97</v>
      </c>
      <c r="H8881" s="47" t="s">
        <v>2232</v>
      </c>
      <c r="I8881" s="47" t="n">
        <v>4</v>
      </c>
    </row>
    <row r="8882" customFormat="false" ht="15" hidden="false" customHeight="false" outlineLevel="0" collapsed="false">
      <c r="A8882" s="47" t="s">
        <v>11123</v>
      </c>
      <c r="B8882" s="47" t="s">
        <v>2062</v>
      </c>
      <c r="C8882" s="48" t="n">
        <v>46189</v>
      </c>
      <c r="D8882" s="47" t="s">
        <v>74</v>
      </c>
      <c r="E8882" s="47" t="s">
        <v>65</v>
      </c>
      <c r="F8882" s="47" t="s">
        <v>2289</v>
      </c>
      <c r="G8882" s="47" t="s">
        <v>97</v>
      </c>
      <c r="H8882" s="47" t="s">
        <v>2232</v>
      </c>
      <c r="I8882" s="47" t="n">
        <v>6</v>
      </c>
    </row>
    <row r="8883" customFormat="false" ht="15" hidden="false" customHeight="false" outlineLevel="0" collapsed="false">
      <c r="A8883" s="47" t="s">
        <v>11124</v>
      </c>
      <c r="B8883" s="47" t="s">
        <v>2062</v>
      </c>
      <c r="C8883" s="48" t="n">
        <v>46189</v>
      </c>
      <c r="D8883" s="47" t="s">
        <v>74</v>
      </c>
      <c r="E8883" s="47" t="s">
        <v>65</v>
      </c>
      <c r="F8883" s="47" t="s">
        <v>2284</v>
      </c>
      <c r="G8883" s="47" t="s">
        <v>97</v>
      </c>
      <c r="H8883" s="47" t="s">
        <v>2232</v>
      </c>
      <c r="I8883" s="47" t="n">
        <v>6</v>
      </c>
    </row>
    <row r="8884" customFormat="false" ht="15" hidden="false" customHeight="false" outlineLevel="0" collapsed="false">
      <c r="A8884" s="47" t="s">
        <v>11125</v>
      </c>
      <c r="B8884" s="47" t="s">
        <v>2062</v>
      </c>
      <c r="C8884" s="48" t="n">
        <v>46189</v>
      </c>
      <c r="D8884" s="47" t="s">
        <v>74</v>
      </c>
      <c r="E8884" s="47" t="s">
        <v>65</v>
      </c>
      <c r="F8884" s="47" t="s">
        <v>2284</v>
      </c>
      <c r="G8884" s="47" t="s">
        <v>97</v>
      </c>
      <c r="H8884" s="47" t="s">
        <v>2232</v>
      </c>
      <c r="I8884" s="47" t="n">
        <v>2</v>
      </c>
    </row>
    <row r="8885" customFormat="false" ht="15" hidden="false" customHeight="false" outlineLevel="0" collapsed="false">
      <c r="A8885" s="47" t="s">
        <v>11126</v>
      </c>
      <c r="B8885" s="47" t="s">
        <v>2062</v>
      </c>
      <c r="C8885" s="48" t="n">
        <v>46189</v>
      </c>
      <c r="D8885" s="47" t="s">
        <v>74</v>
      </c>
      <c r="E8885" s="47" t="s">
        <v>65</v>
      </c>
      <c r="F8885" s="47" t="s">
        <v>2289</v>
      </c>
      <c r="G8885" s="47" t="s">
        <v>97</v>
      </c>
      <c r="H8885" s="47" t="s">
        <v>2232</v>
      </c>
      <c r="I8885" s="47" t="n">
        <v>6</v>
      </c>
    </row>
    <row r="8886" customFormat="false" ht="15" hidden="false" customHeight="false" outlineLevel="0" collapsed="false">
      <c r="A8886" s="47" t="s">
        <v>11127</v>
      </c>
      <c r="B8886" s="47" t="s">
        <v>2062</v>
      </c>
      <c r="C8886" s="48" t="n">
        <v>46189</v>
      </c>
      <c r="D8886" s="47" t="s">
        <v>74</v>
      </c>
      <c r="E8886" s="47" t="s">
        <v>65</v>
      </c>
      <c r="F8886" s="47" t="s">
        <v>2284</v>
      </c>
      <c r="G8886" s="47" t="s">
        <v>97</v>
      </c>
      <c r="H8886" s="47" t="s">
        <v>2232</v>
      </c>
      <c r="I8886" s="47" t="n">
        <v>2</v>
      </c>
    </row>
    <row r="8887" customFormat="false" ht="15" hidden="false" customHeight="false" outlineLevel="0" collapsed="false">
      <c r="A8887" s="47" t="s">
        <v>11128</v>
      </c>
      <c r="B8887" s="47" t="s">
        <v>2062</v>
      </c>
      <c r="C8887" s="48" t="n">
        <v>46189</v>
      </c>
      <c r="D8887" s="47" t="s">
        <v>74</v>
      </c>
      <c r="E8887" s="47" t="s">
        <v>65</v>
      </c>
      <c r="F8887" s="47" t="s">
        <v>2284</v>
      </c>
      <c r="G8887" s="47" t="s">
        <v>97</v>
      </c>
      <c r="H8887" s="47" t="s">
        <v>2232</v>
      </c>
      <c r="I8887" s="47" t="n">
        <v>5</v>
      </c>
    </row>
    <row r="8888" customFormat="false" ht="15" hidden="false" customHeight="false" outlineLevel="0" collapsed="false">
      <c r="A8888" s="47" t="s">
        <v>11129</v>
      </c>
      <c r="B8888" s="47" t="s">
        <v>2063</v>
      </c>
      <c r="C8888" s="48" t="n">
        <v>46189</v>
      </c>
      <c r="D8888" s="47" t="s">
        <v>75</v>
      </c>
      <c r="E8888" s="47" t="s">
        <v>65</v>
      </c>
      <c r="F8888" s="47" t="s">
        <v>2284</v>
      </c>
      <c r="G8888" s="47" t="s">
        <v>95</v>
      </c>
      <c r="H8888" s="47" t="s">
        <v>2245</v>
      </c>
      <c r="I8888" s="47" t="n">
        <v>60</v>
      </c>
    </row>
    <row r="8889" customFormat="false" ht="15" hidden="false" customHeight="false" outlineLevel="0" collapsed="false">
      <c r="A8889" s="47" t="s">
        <v>11130</v>
      </c>
      <c r="B8889" s="47" t="s">
        <v>2063</v>
      </c>
      <c r="C8889" s="48" t="n">
        <v>46189</v>
      </c>
      <c r="D8889" s="47" t="s">
        <v>75</v>
      </c>
      <c r="E8889" s="47" t="s">
        <v>65</v>
      </c>
      <c r="F8889" s="47" t="s">
        <v>2284</v>
      </c>
      <c r="G8889" s="47" t="s">
        <v>97</v>
      </c>
      <c r="H8889" s="47" t="s">
        <v>2232</v>
      </c>
      <c r="I8889" s="47" t="n">
        <v>5</v>
      </c>
    </row>
    <row r="8890" customFormat="false" ht="15" hidden="false" customHeight="false" outlineLevel="0" collapsed="false">
      <c r="A8890" s="47" t="s">
        <v>11131</v>
      </c>
      <c r="B8890" s="47" t="s">
        <v>2063</v>
      </c>
      <c r="C8890" s="48" t="n">
        <v>46189</v>
      </c>
      <c r="D8890" s="47" t="s">
        <v>75</v>
      </c>
      <c r="E8890" s="47" t="s">
        <v>65</v>
      </c>
      <c r="F8890" s="47" t="s">
        <v>2284</v>
      </c>
      <c r="G8890" s="47" t="s">
        <v>97</v>
      </c>
      <c r="H8890" s="47" t="s">
        <v>2232</v>
      </c>
      <c r="I8890" s="47" t="n">
        <v>4</v>
      </c>
    </row>
    <row r="8891" customFormat="false" ht="15" hidden="false" customHeight="false" outlineLevel="0" collapsed="false">
      <c r="A8891" s="47" t="s">
        <v>11132</v>
      </c>
      <c r="B8891" s="47" t="s">
        <v>2063</v>
      </c>
      <c r="C8891" s="48" t="n">
        <v>46189</v>
      </c>
      <c r="D8891" s="47" t="s">
        <v>75</v>
      </c>
      <c r="E8891" s="47" t="s">
        <v>65</v>
      </c>
      <c r="F8891" s="47" t="s">
        <v>2284</v>
      </c>
      <c r="G8891" s="47" t="s">
        <v>97</v>
      </c>
      <c r="H8891" s="47" t="s">
        <v>2232</v>
      </c>
      <c r="I8891" s="47" t="n">
        <v>2</v>
      </c>
    </row>
    <row r="8892" customFormat="false" ht="15" hidden="false" customHeight="false" outlineLevel="0" collapsed="false">
      <c r="A8892" s="47" t="s">
        <v>11133</v>
      </c>
      <c r="B8892" s="47" t="s">
        <v>2063</v>
      </c>
      <c r="C8892" s="48" t="n">
        <v>46189</v>
      </c>
      <c r="D8892" s="47" t="s">
        <v>75</v>
      </c>
      <c r="E8892" s="47" t="s">
        <v>65</v>
      </c>
      <c r="F8892" s="47" t="s">
        <v>2284</v>
      </c>
      <c r="G8892" s="47" t="s">
        <v>97</v>
      </c>
      <c r="H8892" s="47" t="s">
        <v>2232</v>
      </c>
      <c r="I8892" s="47" t="n">
        <v>3</v>
      </c>
    </row>
    <row r="8893" customFormat="false" ht="15" hidden="false" customHeight="false" outlineLevel="0" collapsed="false">
      <c r="A8893" s="47" t="s">
        <v>11134</v>
      </c>
      <c r="B8893" s="47" t="s">
        <v>2063</v>
      </c>
      <c r="C8893" s="48" t="n">
        <v>46189</v>
      </c>
      <c r="D8893" s="47" t="s">
        <v>75</v>
      </c>
      <c r="E8893" s="47" t="s">
        <v>65</v>
      </c>
      <c r="F8893" s="47" t="s">
        <v>2289</v>
      </c>
      <c r="G8893" s="47" t="s">
        <v>97</v>
      </c>
      <c r="H8893" s="47" t="s">
        <v>2232</v>
      </c>
      <c r="I8893" s="47" t="n">
        <v>6</v>
      </c>
    </row>
    <row r="8894" customFormat="false" ht="15" hidden="false" customHeight="false" outlineLevel="0" collapsed="false">
      <c r="A8894" s="47" t="s">
        <v>11135</v>
      </c>
      <c r="B8894" s="47" t="s">
        <v>2063</v>
      </c>
      <c r="C8894" s="48" t="n">
        <v>46189</v>
      </c>
      <c r="D8894" s="47" t="s">
        <v>75</v>
      </c>
      <c r="E8894" s="47" t="s">
        <v>65</v>
      </c>
      <c r="F8894" s="47" t="s">
        <v>2284</v>
      </c>
      <c r="G8894" s="47" t="s">
        <v>97</v>
      </c>
      <c r="H8894" s="47" t="s">
        <v>2232</v>
      </c>
      <c r="I8894" s="47" t="n">
        <v>4</v>
      </c>
    </row>
    <row r="8895" customFormat="false" ht="15" hidden="false" customHeight="false" outlineLevel="0" collapsed="false">
      <c r="A8895" s="47" t="s">
        <v>11136</v>
      </c>
      <c r="B8895" s="47" t="s">
        <v>2063</v>
      </c>
      <c r="C8895" s="48" t="n">
        <v>46189</v>
      </c>
      <c r="D8895" s="47" t="s">
        <v>75</v>
      </c>
      <c r="E8895" s="47" t="s">
        <v>65</v>
      </c>
      <c r="F8895" s="47" t="s">
        <v>2289</v>
      </c>
      <c r="G8895" s="47" t="s">
        <v>97</v>
      </c>
      <c r="H8895" s="47" t="s">
        <v>2232</v>
      </c>
      <c r="I8895" s="47" t="n">
        <v>2</v>
      </c>
    </row>
    <row r="8896" customFormat="false" ht="15" hidden="false" customHeight="false" outlineLevel="0" collapsed="false">
      <c r="A8896" s="47" t="s">
        <v>11137</v>
      </c>
      <c r="B8896" s="47" t="s">
        <v>2064</v>
      </c>
      <c r="C8896" s="48" t="n">
        <v>46190</v>
      </c>
      <c r="D8896" s="47" t="s">
        <v>73</v>
      </c>
      <c r="E8896" s="47" t="s">
        <v>62</v>
      </c>
      <c r="F8896" s="47" t="s">
        <v>2228</v>
      </c>
      <c r="G8896" s="47" t="s">
        <v>93</v>
      </c>
      <c r="H8896" s="47" t="s">
        <v>2253</v>
      </c>
      <c r="I8896" s="47" t="n">
        <v>12</v>
      </c>
    </row>
    <row r="8897" customFormat="false" ht="15" hidden="false" customHeight="false" outlineLevel="0" collapsed="false">
      <c r="A8897" s="47" t="s">
        <v>11138</v>
      </c>
      <c r="B8897" s="47" t="s">
        <v>2064</v>
      </c>
      <c r="C8897" s="48" t="n">
        <v>46190</v>
      </c>
      <c r="D8897" s="47" t="s">
        <v>73</v>
      </c>
      <c r="E8897" s="47" t="s">
        <v>62</v>
      </c>
      <c r="F8897" s="47" t="s">
        <v>2228</v>
      </c>
      <c r="G8897" s="47" t="s">
        <v>97</v>
      </c>
      <c r="H8897" s="47" t="s">
        <v>2232</v>
      </c>
      <c r="I8897" s="47" t="n">
        <v>4</v>
      </c>
    </row>
    <row r="8898" customFormat="false" ht="15" hidden="false" customHeight="false" outlineLevel="0" collapsed="false">
      <c r="A8898" s="47" t="s">
        <v>11139</v>
      </c>
      <c r="B8898" s="47" t="s">
        <v>2066</v>
      </c>
      <c r="C8898" s="48" t="n">
        <v>46190</v>
      </c>
      <c r="D8898" s="47" t="s">
        <v>74</v>
      </c>
      <c r="E8898" s="47" t="s">
        <v>62</v>
      </c>
      <c r="F8898" s="47" t="s">
        <v>2228</v>
      </c>
      <c r="G8898" s="47" t="s">
        <v>97</v>
      </c>
      <c r="H8898" s="47" t="s">
        <v>2232</v>
      </c>
      <c r="I8898" s="47" t="n">
        <v>3</v>
      </c>
    </row>
    <row r="8899" customFormat="false" ht="15" hidden="false" customHeight="false" outlineLevel="0" collapsed="false">
      <c r="A8899" s="47" t="s">
        <v>11140</v>
      </c>
      <c r="B8899" s="47" t="s">
        <v>2066</v>
      </c>
      <c r="C8899" s="48" t="n">
        <v>46190</v>
      </c>
      <c r="D8899" s="47" t="s">
        <v>74</v>
      </c>
      <c r="E8899" s="47" t="s">
        <v>62</v>
      </c>
      <c r="F8899" s="47" t="s">
        <v>2231</v>
      </c>
      <c r="G8899" s="47" t="s">
        <v>97</v>
      </c>
      <c r="H8899" s="47" t="s">
        <v>2232</v>
      </c>
      <c r="I8899" s="47" t="n">
        <v>3</v>
      </c>
    </row>
    <row r="8900" customFormat="false" ht="15" hidden="false" customHeight="false" outlineLevel="0" collapsed="false">
      <c r="A8900" s="47" t="s">
        <v>11141</v>
      </c>
      <c r="B8900" s="47" t="s">
        <v>2066</v>
      </c>
      <c r="C8900" s="48" t="n">
        <v>46190</v>
      </c>
      <c r="D8900" s="47" t="s">
        <v>74</v>
      </c>
      <c r="E8900" s="47" t="s">
        <v>62</v>
      </c>
      <c r="F8900" s="47" t="s">
        <v>2228</v>
      </c>
      <c r="G8900" s="47" t="s">
        <v>97</v>
      </c>
      <c r="H8900" s="47" t="s">
        <v>2232</v>
      </c>
      <c r="I8900" s="47" t="n">
        <v>4</v>
      </c>
    </row>
    <row r="8901" customFormat="false" ht="15" hidden="false" customHeight="false" outlineLevel="0" collapsed="false">
      <c r="A8901" s="47" t="s">
        <v>11142</v>
      </c>
      <c r="B8901" s="47" t="s">
        <v>2066</v>
      </c>
      <c r="C8901" s="48" t="n">
        <v>46190</v>
      </c>
      <c r="D8901" s="47" t="s">
        <v>74</v>
      </c>
      <c r="E8901" s="47" t="s">
        <v>62</v>
      </c>
      <c r="F8901" s="47" t="s">
        <v>2228</v>
      </c>
      <c r="G8901" s="47" t="s">
        <v>97</v>
      </c>
      <c r="H8901" s="47" t="s">
        <v>2232</v>
      </c>
      <c r="I8901" s="47" t="n">
        <v>6</v>
      </c>
    </row>
    <row r="8902" customFormat="false" ht="15" hidden="false" customHeight="false" outlineLevel="0" collapsed="false">
      <c r="A8902" s="47" t="s">
        <v>11143</v>
      </c>
      <c r="B8902" s="47" t="s">
        <v>2066</v>
      </c>
      <c r="C8902" s="48" t="n">
        <v>46190</v>
      </c>
      <c r="D8902" s="47" t="s">
        <v>74</v>
      </c>
      <c r="E8902" s="47" t="s">
        <v>62</v>
      </c>
      <c r="F8902" s="47" t="s">
        <v>2231</v>
      </c>
      <c r="G8902" s="47" t="s">
        <v>97</v>
      </c>
      <c r="H8902" s="47" t="s">
        <v>2232</v>
      </c>
      <c r="I8902" s="47" t="n">
        <v>4</v>
      </c>
    </row>
    <row r="8903" customFormat="false" ht="15" hidden="false" customHeight="false" outlineLevel="0" collapsed="false">
      <c r="A8903" s="47" t="s">
        <v>11144</v>
      </c>
      <c r="B8903" s="47" t="s">
        <v>2066</v>
      </c>
      <c r="C8903" s="48" t="n">
        <v>46190</v>
      </c>
      <c r="D8903" s="47" t="s">
        <v>74</v>
      </c>
      <c r="E8903" s="47" t="s">
        <v>62</v>
      </c>
      <c r="F8903" s="47" t="s">
        <v>2228</v>
      </c>
      <c r="G8903" s="47" t="s">
        <v>97</v>
      </c>
      <c r="H8903" s="47" t="s">
        <v>2232</v>
      </c>
      <c r="I8903" s="47" t="n">
        <v>7</v>
      </c>
    </row>
    <row r="8904" customFormat="false" ht="15" hidden="false" customHeight="false" outlineLevel="0" collapsed="false">
      <c r="A8904" s="47" t="s">
        <v>11145</v>
      </c>
      <c r="B8904" s="47" t="s">
        <v>2066</v>
      </c>
      <c r="C8904" s="48" t="n">
        <v>46190</v>
      </c>
      <c r="D8904" s="47" t="s">
        <v>74</v>
      </c>
      <c r="E8904" s="47" t="s">
        <v>62</v>
      </c>
      <c r="F8904" s="47" t="s">
        <v>2228</v>
      </c>
      <c r="G8904" s="47" t="s">
        <v>97</v>
      </c>
      <c r="H8904" s="47" t="s">
        <v>2232</v>
      </c>
      <c r="I8904" s="47" t="n">
        <v>3</v>
      </c>
    </row>
    <row r="8905" customFormat="false" ht="15" hidden="false" customHeight="false" outlineLevel="0" collapsed="false">
      <c r="A8905" s="47" t="s">
        <v>11146</v>
      </c>
      <c r="B8905" s="47" t="s">
        <v>2066</v>
      </c>
      <c r="C8905" s="48" t="n">
        <v>46190</v>
      </c>
      <c r="D8905" s="47" t="s">
        <v>74</v>
      </c>
      <c r="E8905" s="47" t="s">
        <v>62</v>
      </c>
      <c r="F8905" s="47" t="s">
        <v>2228</v>
      </c>
      <c r="G8905" s="47" t="s">
        <v>97</v>
      </c>
      <c r="H8905" s="47" t="s">
        <v>2232</v>
      </c>
      <c r="I8905" s="47" t="n">
        <v>4</v>
      </c>
    </row>
    <row r="8906" customFormat="false" ht="15" hidden="false" customHeight="false" outlineLevel="0" collapsed="false">
      <c r="A8906" s="47" t="s">
        <v>11147</v>
      </c>
      <c r="B8906" s="47" t="s">
        <v>2066</v>
      </c>
      <c r="C8906" s="48" t="n">
        <v>46190</v>
      </c>
      <c r="D8906" s="47" t="s">
        <v>74</v>
      </c>
      <c r="E8906" s="47" t="s">
        <v>62</v>
      </c>
      <c r="F8906" s="47" t="s">
        <v>2228</v>
      </c>
      <c r="G8906" s="47" t="s">
        <v>97</v>
      </c>
      <c r="H8906" s="47" t="s">
        <v>2232</v>
      </c>
      <c r="I8906" s="47" t="n">
        <v>5</v>
      </c>
    </row>
    <row r="8907" customFormat="false" ht="15" hidden="false" customHeight="false" outlineLevel="0" collapsed="false">
      <c r="A8907" s="47" t="s">
        <v>11148</v>
      </c>
      <c r="B8907" s="47" t="s">
        <v>2067</v>
      </c>
      <c r="C8907" s="48" t="n">
        <v>46190</v>
      </c>
      <c r="D8907" s="47" t="s">
        <v>75</v>
      </c>
      <c r="E8907" s="47" t="s">
        <v>62</v>
      </c>
      <c r="F8907" s="47" t="s">
        <v>2231</v>
      </c>
      <c r="G8907" s="47" t="s">
        <v>93</v>
      </c>
      <c r="H8907" s="47" t="s">
        <v>2253</v>
      </c>
      <c r="I8907" s="47" t="n">
        <v>18</v>
      </c>
    </row>
    <row r="8908" customFormat="false" ht="15" hidden="false" customHeight="false" outlineLevel="0" collapsed="false">
      <c r="A8908" s="47" t="s">
        <v>11149</v>
      </c>
      <c r="B8908" s="47" t="s">
        <v>2067</v>
      </c>
      <c r="C8908" s="48" t="n">
        <v>46190</v>
      </c>
      <c r="D8908" s="47" t="s">
        <v>75</v>
      </c>
      <c r="E8908" s="47" t="s">
        <v>62</v>
      </c>
      <c r="F8908" s="47" t="s">
        <v>2228</v>
      </c>
      <c r="G8908" s="47" t="s">
        <v>97</v>
      </c>
      <c r="H8908" s="47" t="s">
        <v>2232</v>
      </c>
      <c r="I8908" s="47" t="n">
        <v>4</v>
      </c>
    </row>
    <row r="8909" customFormat="false" ht="15" hidden="false" customHeight="false" outlineLevel="0" collapsed="false">
      <c r="A8909" s="47" t="s">
        <v>11150</v>
      </c>
      <c r="B8909" s="47" t="s">
        <v>2067</v>
      </c>
      <c r="C8909" s="48" t="n">
        <v>46190</v>
      </c>
      <c r="D8909" s="47" t="s">
        <v>75</v>
      </c>
      <c r="E8909" s="47" t="s">
        <v>62</v>
      </c>
      <c r="F8909" s="47" t="s">
        <v>2228</v>
      </c>
      <c r="G8909" s="47" t="s">
        <v>97</v>
      </c>
      <c r="H8909" s="47" t="s">
        <v>2232</v>
      </c>
      <c r="I8909" s="47" t="n">
        <v>7</v>
      </c>
    </row>
    <row r="8910" customFormat="false" ht="15" hidden="false" customHeight="false" outlineLevel="0" collapsed="false">
      <c r="A8910" s="47" t="s">
        <v>11151</v>
      </c>
      <c r="B8910" s="47" t="s">
        <v>2067</v>
      </c>
      <c r="C8910" s="48" t="n">
        <v>46190</v>
      </c>
      <c r="D8910" s="47" t="s">
        <v>75</v>
      </c>
      <c r="E8910" s="47" t="s">
        <v>62</v>
      </c>
      <c r="F8910" s="47" t="s">
        <v>2228</v>
      </c>
      <c r="G8910" s="47" t="s">
        <v>97</v>
      </c>
      <c r="H8910" s="47" t="s">
        <v>2232</v>
      </c>
      <c r="I8910" s="47" t="n">
        <v>5</v>
      </c>
    </row>
    <row r="8911" customFormat="false" ht="15" hidden="false" customHeight="false" outlineLevel="0" collapsed="false">
      <c r="A8911" s="47" t="s">
        <v>11152</v>
      </c>
      <c r="B8911" s="47" t="s">
        <v>2067</v>
      </c>
      <c r="C8911" s="48" t="n">
        <v>46190</v>
      </c>
      <c r="D8911" s="47" t="s">
        <v>75</v>
      </c>
      <c r="E8911" s="47" t="s">
        <v>62</v>
      </c>
      <c r="F8911" s="47" t="s">
        <v>2231</v>
      </c>
      <c r="G8911" s="47" t="s">
        <v>97</v>
      </c>
      <c r="H8911" s="47" t="s">
        <v>2232</v>
      </c>
      <c r="I8911" s="47" t="n">
        <v>4</v>
      </c>
    </row>
    <row r="8912" customFormat="false" ht="15" hidden="false" customHeight="false" outlineLevel="0" collapsed="false">
      <c r="A8912" s="47" t="s">
        <v>11153</v>
      </c>
      <c r="B8912" s="47" t="s">
        <v>2068</v>
      </c>
      <c r="C8912" s="48" t="n">
        <v>46190</v>
      </c>
      <c r="D8912" s="47" t="s">
        <v>73</v>
      </c>
      <c r="E8912" s="47" t="s">
        <v>63</v>
      </c>
      <c r="F8912" s="47" t="s">
        <v>2260</v>
      </c>
      <c r="G8912" s="47" t="s">
        <v>97</v>
      </c>
      <c r="H8912" s="47" t="s">
        <v>2232</v>
      </c>
      <c r="I8912" s="47" t="n">
        <v>6</v>
      </c>
    </row>
    <row r="8913" customFormat="false" ht="15" hidden="false" customHeight="false" outlineLevel="0" collapsed="false">
      <c r="A8913" s="47" t="s">
        <v>11154</v>
      </c>
      <c r="B8913" s="47" t="s">
        <v>2068</v>
      </c>
      <c r="C8913" s="48" t="n">
        <v>46190</v>
      </c>
      <c r="D8913" s="47" t="s">
        <v>73</v>
      </c>
      <c r="E8913" s="47" t="s">
        <v>63</v>
      </c>
      <c r="F8913" s="47" t="s">
        <v>2255</v>
      </c>
      <c r="G8913" s="47" t="s">
        <v>97</v>
      </c>
      <c r="H8913" s="47" t="s">
        <v>2232</v>
      </c>
      <c r="I8913" s="47" t="n">
        <v>4</v>
      </c>
    </row>
    <row r="8914" customFormat="false" ht="15" hidden="false" customHeight="false" outlineLevel="0" collapsed="false">
      <c r="A8914" s="47" t="s">
        <v>11155</v>
      </c>
      <c r="B8914" s="47" t="s">
        <v>2068</v>
      </c>
      <c r="C8914" s="48" t="n">
        <v>46190</v>
      </c>
      <c r="D8914" s="47" t="s">
        <v>73</v>
      </c>
      <c r="E8914" s="47" t="s">
        <v>63</v>
      </c>
      <c r="F8914" s="47" t="s">
        <v>2255</v>
      </c>
      <c r="G8914" s="47" t="s">
        <v>97</v>
      </c>
      <c r="H8914" s="47" t="s">
        <v>2232</v>
      </c>
      <c r="I8914" s="47" t="n">
        <v>7</v>
      </c>
    </row>
    <row r="8915" customFormat="false" ht="15" hidden="false" customHeight="false" outlineLevel="0" collapsed="false">
      <c r="A8915" s="47" t="s">
        <v>11156</v>
      </c>
      <c r="B8915" s="47" t="s">
        <v>2068</v>
      </c>
      <c r="C8915" s="48" t="n">
        <v>46190</v>
      </c>
      <c r="D8915" s="47" t="s">
        <v>73</v>
      </c>
      <c r="E8915" s="47" t="s">
        <v>63</v>
      </c>
      <c r="F8915" s="47" t="s">
        <v>2255</v>
      </c>
      <c r="G8915" s="47" t="s">
        <v>97</v>
      </c>
      <c r="H8915" s="47" t="s">
        <v>2232</v>
      </c>
      <c r="I8915" s="47" t="n">
        <v>7</v>
      </c>
    </row>
    <row r="8916" customFormat="false" ht="15" hidden="false" customHeight="false" outlineLevel="0" collapsed="false">
      <c r="A8916" s="47" t="s">
        <v>11157</v>
      </c>
      <c r="B8916" s="47" t="s">
        <v>2070</v>
      </c>
      <c r="C8916" s="48" t="n">
        <v>46190</v>
      </c>
      <c r="D8916" s="47" t="s">
        <v>74</v>
      </c>
      <c r="E8916" s="47" t="s">
        <v>63</v>
      </c>
      <c r="F8916" s="47" t="s">
        <v>2255</v>
      </c>
      <c r="G8916" s="47" t="s">
        <v>93</v>
      </c>
      <c r="H8916" s="47" t="s">
        <v>2253</v>
      </c>
      <c r="I8916" s="47" t="n">
        <v>46</v>
      </c>
    </row>
    <row r="8917" customFormat="false" ht="15" hidden="false" customHeight="false" outlineLevel="0" collapsed="false">
      <c r="A8917" s="47" t="s">
        <v>11158</v>
      </c>
      <c r="B8917" s="47" t="s">
        <v>2070</v>
      </c>
      <c r="C8917" s="48" t="n">
        <v>46190</v>
      </c>
      <c r="D8917" s="47" t="s">
        <v>74</v>
      </c>
      <c r="E8917" s="47" t="s">
        <v>63</v>
      </c>
      <c r="F8917" s="47" t="s">
        <v>2255</v>
      </c>
      <c r="G8917" s="47" t="s">
        <v>97</v>
      </c>
      <c r="H8917" s="47" t="s">
        <v>2232</v>
      </c>
      <c r="I8917" s="47" t="n">
        <v>4</v>
      </c>
    </row>
    <row r="8918" customFormat="false" ht="15" hidden="false" customHeight="false" outlineLevel="0" collapsed="false">
      <c r="A8918" s="47" t="s">
        <v>11159</v>
      </c>
      <c r="B8918" s="47" t="s">
        <v>2070</v>
      </c>
      <c r="C8918" s="48" t="n">
        <v>46190</v>
      </c>
      <c r="D8918" s="47" t="s">
        <v>74</v>
      </c>
      <c r="E8918" s="47" t="s">
        <v>63</v>
      </c>
      <c r="F8918" s="47" t="s">
        <v>2252</v>
      </c>
      <c r="G8918" s="47" t="s">
        <v>97</v>
      </c>
      <c r="H8918" s="47" t="s">
        <v>2232</v>
      </c>
      <c r="I8918" s="47" t="n">
        <v>3</v>
      </c>
    </row>
    <row r="8919" customFormat="false" ht="15" hidden="false" customHeight="false" outlineLevel="0" collapsed="false">
      <c r="A8919" s="47" t="s">
        <v>11160</v>
      </c>
      <c r="B8919" s="47" t="s">
        <v>2070</v>
      </c>
      <c r="C8919" s="48" t="n">
        <v>46190</v>
      </c>
      <c r="D8919" s="47" t="s">
        <v>74</v>
      </c>
      <c r="E8919" s="47" t="s">
        <v>63</v>
      </c>
      <c r="F8919" s="47" t="s">
        <v>2252</v>
      </c>
      <c r="G8919" s="47" t="s">
        <v>97</v>
      </c>
      <c r="H8919" s="47" t="s">
        <v>2232</v>
      </c>
      <c r="I8919" s="47" t="n">
        <v>2</v>
      </c>
    </row>
    <row r="8920" customFormat="false" ht="15" hidden="false" customHeight="false" outlineLevel="0" collapsed="false">
      <c r="A8920" s="47" t="s">
        <v>11161</v>
      </c>
      <c r="B8920" s="47" t="s">
        <v>2070</v>
      </c>
      <c r="C8920" s="48" t="n">
        <v>46190</v>
      </c>
      <c r="D8920" s="47" t="s">
        <v>74</v>
      </c>
      <c r="E8920" s="47" t="s">
        <v>63</v>
      </c>
      <c r="F8920" s="47" t="s">
        <v>2255</v>
      </c>
      <c r="G8920" s="47" t="s">
        <v>97</v>
      </c>
      <c r="H8920" s="47" t="s">
        <v>2232</v>
      </c>
      <c r="I8920" s="47" t="n">
        <v>5</v>
      </c>
    </row>
    <row r="8921" customFormat="false" ht="15" hidden="false" customHeight="false" outlineLevel="0" collapsed="false">
      <c r="A8921" s="47" t="s">
        <v>11162</v>
      </c>
      <c r="B8921" s="47" t="s">
        <v>2071</v>
      </c>
      <c r="C8921" s="48" t="n">
        <v>46190</v>
      </c>
      <c r="D8921" s="47" t="s">
        <v>75</v>
      </c>
      <c r="E8921" s="47" t="s">
        <v>63</v>
      </c>
      <c r="F8921" s="47" t="s">
        <v>2252</v>
      </c>
      <c r="G8921" s="47" t="s">
        <v>93</v>
      </c>
      <c r="H8921" s="47" t="s">
        <v>2253</v>
      </c>
      <c r="I8921" s="47" t="n">
        <v>66</v>
      </c>
    </row>
    <row r="8922" customFormat="false" ht="15" hidden="false" customHeight="false" outlineLevel="0" collapsed="false">
      <c r="A8922" s="47" t="s">
        <v>11163</v>
      </c>
      <c r="B8922" s="47" t="s">
        <v>2071</v>
      </c>
      <c r="C8922" s="48" t="n">
        <v>46190</v>
      </c>
      <c r="D8922" s="47" t="s">
        <v>75</v>
      </c>
      <c r="E8922" s="47" t="s">
        <v>63</v>
      </c>
      <c r="F8922" s="47" t="s">
        <v>2252</v>
      </c>
      <c r="G8922" s="47" t="s">
        <v>97</v>
      </c>
      <c r="H8922" s="47" t="s">
        <v>2232</v>
      </c>
      <c r="I8922" s="47" t="n">
        <v>6</v>
      </c>
    </row>
    <row r="8923" customFormat="false" ht="15" hidden="false" customHeight="false" outlineLevel="0" collapsed="false">
      <c r="A8923" s="47" t="s">
        <v>11164</v>
      </c>
      <c r="B8923" s="47" t="s">
        <v>2071</v>
      </c>
      <c r="C8923" s="48" t="n">
        <v>46190</v>
      </c>
      <c r="D8923" s="47" t="s">
        <v>75</v>
      </c>
      <c r="E8923" s="47" t="s">
        <v>63</v>
      </c>
      <c r="F8923" s="47" t="s">
        <v>2260</v>
      </c>
      <c r="G8923" s="47" t="s">
        <v>97</v>
      </c>
      <c r="H8923" s="47" t="s">
        <v>2232</v>
      </c>
      <c r="I8923" s="47" t="n">
        <v>3</v>
      </c>
    </row>
    <row r="8924" customFormat="false" ht="15" hidden="false" customHeight="false" outlineLevel="0" collapsed="false">
      <c r="A8924" s="47" t="s">
        <v>11165</v>
      </c>
      <c r="B8924" s="47" t="s">
        <v>2071</v>
      </c>
      <c r="C8924" s="48" t="n">
        <v>46190</v>
      </c>
      <c r="D8924" s="47" t="s">
        <v>75</v>
      </c>
      <c r="E8924" s="47" t="s">
        <v>63</v>
      </c>
      <c r="F8924" s="47" t="s">
        <v>2255</v>
      </c>
      <c r="G8924" s="47" t="s">
        <v>97</v>
      </c>
      <c r="H8924" s="47" t="s">
        <v>2232</v>
      </c>
      <c r="I8924" s="47" t="n">
        <v>2</v>
      </c>
    </row>
    <row r="8925" customFormat="false" ht="15" hidden="false" customHeight="false" outlineLevel="0" collapsed="false">
      <c r="A8925" s="47" t="s">
        <v>11166</v>
      </c>
      <c r="B8925" s="47" t="s">
        <v>2071</v>
      </c>
      <c r="C8925" s="48" t="n">
        <v>46190</v>
      </c>
      <c r="D8925" s="47" t="s">
        <v>75</v>
      </c>
      <c r="E8925" s="47" t="s">
        <v>63</v>
      </c>
      <c r="F8925" s="47" t="s">
        <v>2252</v>
      </c>
      <c r="G8925" s="47" t="s">
        <v>97</v>
      </c>
      <c r="H8925" s="47" t="s">
        <v>2232</v>
      </c>
      <c r="I8925" s="47" t="n">
        <v>3</v>
      </c>
    </row>
    <row r="8926" customFormat="false" ht="15" hidden="false" customHeight="false" outlineLevel="0" collapsed="false">
      <c r="A8926" s="47" t="s">
        <v>11167</v>
      </c>
      <c r="B8926" s="47" t="s">
        <v>2071</v>
      </c>
      <c r="C8926" s="48" t="n">
        <v>46190</v>
      </c>
      <c r="D8926" s="47" t="s">
        <v>75</v>
      </c>
      <c r="E8926" s="47" t="s">
        <v>63</v>
      </c>
      <c r="F8926" s="47" t="s">
        <v>2255</v>
      </c>
      <c r="G8926" s="47" t="s">
        <v>97</v>
      </c>
      <c r="H8926" s="47" t="s">
        <v>2232</v>
      </c>
      <c r="I8926" s="47" t="n">
        <v>3</v>
      </c>
    </row>
    <row r="8927" customFormat="false" ht="15" hidden="false" customHeight="false" outlineLevel="0" collapsed="false">
      <c r="A8927" s="47" t="s">
        <v>11168</v>
      </c>
      <c r="B8927" s="47" t="s">
        <v>2071</v>
      </c>
      <c r="C8927" s="48" t="n">
        <v>46190</v>
      </c>
      <c r="D8927" s="47" t="s">
        <v>75</v>
      </c>
      <c r="E8927" s="47" t="s">
        <v>63</v>
      </c>
      <c r="F8927" s="47" t="s">
        <v>2260</v>
      </c>
      <c r="G8927" s="47" t="s">
        <v>97</v>
      </c>
      <c r="H8927" s="47" t="s">
        <v>2232</v>
      </c>
      <c r="I8927" s="47" t="n">
        <v>6</v>
      </c>
    </row>
    <row r="8928" customFormat="false" ht="15" hidden="false" customHeight="false" outlineLevel="0" collapsed="false">
      <c r="A8928" s="47" t="s">
        <v>11169</v>
      </c>
      <c r="B8928" s="47" t="s">
        <v>2071</v>
      </c>
      <c r="C8928" s="48" t="n">
        <v>46190</v>
      </c>
      <c r="D8928" s="47" t="s">
        <v>75</v>
      </c>
      <c r="E8928" s="47" t="s">
        <v>63</v>
      </c>
      <c r="F8928" s="47" t="s">
        <v>2252</v>
      </c>
      <c r="G8928" s="47" t="s">
        <v>97</v>
      </c>
      <c r="H8928" s="47" t="s">
        <v>2232</v>
      </c>
      <c r="I8928" s="47" t="n">
        <v>3</v>
      </c>
    </row>
    <row r="8929" customFormat="false" ht="15" hidden="false" customHeight="false" outlineLevel="0" collapsed="false">
      <c r="A8929" s="47" t="s">
        <v>11170</v>
      </c>
      <c r="B8929" s="47" t="s">
        <v>2072</v>
      </c>
      <c r="C8929" s="48" t="n">
        <v>46190</v>
      </c>
      <c r="D8929" s="47" t="s">
        <v>73</v>
      </c>
      <c r="E8929" s="47" t="s">
        <v>64</v>
      </c>
      <c r="F8929" s="47" t="s">
        <v>2278</v>
      </c>
      <c r="G8929" s="47" t="s">
        <v>97</v>
      </c>
      <c r="H8929" s="47" t="s">
        <v>2232</v>
      </c>
      <c r="I8929" s="47" t="n">
        <v>5</v>
      </c>
    </row>
    <row r="8930" customFormat="false" ht="15" hidden="false" customHeight="false" outlineLevel="0" collapsed="false">
      <c r="A8930" s="47" t="s">
        <v>11171</v>
      </c>
      <c r="B8930" s="47" t="s">
        <v>2072</v>
      </c>
      <c r="C8930" s="48" t="n">
        <v>46190</v>
      </c>
      <c r="D8930" s="47" t="s">
        <v>73</v>
      </c>
      <c r="E8930" s="47" t="s">
        <v>64</v>
      </c>
      <c r="F8930" s="47" t="s">
        <v>2278</v>
      </c>
      <c r="G8930" s="47" t="s">
        <v>97</v>
      </c>
      <c r="H8930" s="47" t="s">
        <v>2232</v>
      </c>
      <c r="I8930" s="47" t="n">
        <v>4</v>
      </c>
    </row>
    <row r="8931" customFormat="false" ht="15" hidden="false" customHeight="false" outlineLevel="0" collapsed="false">
      <c r="A8931" s="47" t="s">
        <v>11172</v>
      </c>
      <c r="B8931" s="47" t="s">
        <v>2072</v>
      </c>
      <c r="C8931" s="48" t="n">
        <v>46190</v>
      </c>
      <c r="D8931" s="47" t="s">
        <v>73</v>
      </c>
      <c r="E8931" s="47" t="s">
        <v>64</v>
      </c>
      <c r="F8931" s="47" t="s">
        <v>2278</v>
      </c>
      <c r="G8931" s="47" t="s">
        <v>97</v>
      </c>
      <c r="H8931" s="47" t="s">
        <v>2232</v>
      </c>
      <c r="I8931" s="47" t="n">
        <v>7</v>
      </c>
    </row>
    <row r="8932" customFormat="false" ht="15" hidden="false" customHeight="false" outlineLevel="0" collapsed="false">
      <c r="A8932" s="47" t="s">
        <v>11173</v>
      </c>
      <c r="B8932" s="47" t="s">
        <v>2072</v>
      </c>
      <c r="C8932" s="48" t="n">
        <v>46190</v>
      </c>
      <c r="D8932" s="47" t="s">
        <v>73</v>
      </c>
      <c r="E8932" s="47" t="s">
        <v>64</v>
      </c>
      <c r="F8932" s="47" t="s">
        <v>2278</v>
      </c>
      <c r="G8932" s="47" t="s">
        <v>98</v>
      </c>
      <c r="H8932" s="47" t="s">
        <v>2382</v>
      </c>
      <c r="I8932" s="47" t="n">
        <v>8</v>
      </c>
    </row>
    <row r="8933" customFormat="false" ht="15" hidden="false" customHeight="false" outlineLevel="0" collapsed="false">
      <c r="A8933" s="47" t="s">
        <v>11174</v>
      </c>
      <c r="B8933" s="47" t="s">
        <v>2073</v>
      </c>
      <c r="C8933" s="48" t="n">
        <v>46190</v>
      </c>
      <c r="D8933" s="47" t="s">
        <v>74</v>
      </c>
      <c r="E8933" s="47" t="s">
        <v>64</v>
      </c>
      <c r="F8933" s="47" t="s">
        <v>2280</v>
      </c>
      <c r="G8933" s="47" t="s">
        <v>97</v>
      </c>
      <c r="H8933" s="47" t="s">
        <v>2232</v>
      </c>
      <c r="I8933" s="47" t="n">
        <v>3</v>
      </c>
    </row>
    <row r="8934" customFormat="false" ht="15" hidden="false" customHeight="false" outlineLevel="0" collapsed="false">
      <c r="A8934" s="47" t="s">
        <v>11175</v>
      </c>
      <c r="B8934" s="47" t="s">
        <v>2074</v>
      </c>
      <c r="C8934" s="48" t="n">
        <v>46190</v>
      </c>
      <c r="D8934" s="47" t="s">
        <v>73</v>
      </c>
      <c r="E8934" s="47" t="s">
        <v>65</v>
      </c>
      <c r="F8934" s="47" t="s">
        <v>2284</v>
      </c>
      <c r="G8934" s="47" t="s">
        <v>95</v>
      </c>
      <c r="H8934" s="47" t="s">
        <v>2245</v>
      </c>
      <c r="I8934" s="47" t="n">
        <v>65</v>
      </c>
    </row>
    <row r="8935" customFormat="false" ht="15" hidden="false" customHeight="false" outlineLevel="0" collapsed="false">
      <c r="A8935" s="47" t="s">
        <v>11176</v>
      </c>
      <c r="B8935" s="47" t="s">
        <v>2074</v>
      </c>
      <c r="C8935" s="48" t="n">
        <v>46190</v>
      </c>
      <c r="D8935" s="47" t="s">
        <v>73</v>
      </c>
      <c r="E8935" s="47" t="s">
        <v>65</v>
      </c>
      <c r="F8935" s="47" t="s">
        <v>2284</v>
      </c>
      <c r="G8935" s="47" t="s">
        <v>95</v>
      </c>
      <c r="H8935" s="47" t="s">
        <v>2245</v>
      </c>
      <c r="I8935" s="47" t="n">
        <v>17</v>
      </c>
    </row>
    <row r="8936" customFormat="false" ht="15" hidden="false" customHeight="false" outlineLevel="0" collapsed="false">
      <c r="A8936" s="47" t="s">
        <v>11177</v>
      </c>
      <c r="B8936" s="47" t="s">
        <v>2074</v>
      </c>
      <c r="C8936" s="48" t="n">
        <v>46190</v>
      </c>
      <c r="D8936" s="47" t="s">
        <v>73</v>
      </c>
      <c r="E8936" s="47" t="s">
        <v>65</v>
      </c>
      <c r="F8936" s="47" t="s">
        <v>2289</v>
      </c>
      <c r="G8936" s="47" t="s">
        <v>97</v>
      </c>
      <c r="H8936" s="47" t="s">
        <v>2232</v>
      </c>
      <c r="I8936" s="47" t="n">
        <v>6</v>
      </c>
    </row>
    <row r="8937" customFormat="false" ht="15" hidden="false" customHeight="false" outlineLevel="0" collapsed="false">
      <c r="A8937" s="47" t="s">
        <v>11178</v>
      </c>
      <c r="B8937" s="47" t="s">
        <v>2074</v>
      </c>
      <c r="C8937" s="48" t="n">
        <v>46190</v>
      </c>
      <c r="D8937" s="47" t="s">
        <v>73</v>
      </c>
      <c r="E8937" s="47" t="s">
        <v>65</v>
      </c>
      <c r="F8937" s="47" t="s">
        <v>2284</v>
      </c>
      <c r="G8937" s="47" t="s">
        <v>97</v>
      </c>
      <c r="H8937" s="47" t="s">
        <v>2232</v>
      </c>
      <c r="I8937" s="47" t="n">
        <v>5</v>
      </c>
    </row>
    <row r="8938" customFormat="false" ht="15" hidden="false" customHeight="false" outlineLevel="0" collapsed="false">
      <c r="A8938" s="47" t="s">
        <v>11179</v>
      </c>
      <c r="B8938" s="47" t="s">
        <v>2074</v>
      </c>
      <c r="C8938" s="48" t="n">
        <v>46190</v>
      </c>
      <c r="D8938" s="47" t="s">
        <v>73</v>
      </c>
      <c r="E8938" s="47" t="s">
        <v>65</v>
      </c>
      <c r="F8938" s="47" t="s">
        <v>2284</v>
      </c>
      <c r="G8938" s="47" t="s">
        <v>97</v>
      </c>
      <c r="H8938" s="47" t="s">
        <v>2232</v>
      </c>
      <c r="I8938" s="47" t="n">
        <v>5</v>
      </c>
    </row>
    <row r="8939" customFormat="false" ht="15" hidden="false" customHeight="false" outlineLevel="0" collapsed="false">
      <c r="A8939" s="47" t="s">
        <v>11180</v>
      </c>
      <c r="B8939" s="47" t="s">
        <v>2074</v>
      </c>
      <c r="C8939" s="48" t="n">
        <v>46190</v>
      </c>
      <c r="D8939" s="47" t="s">
        <v>73</v>
      </c>
      <c r="E8939" s="47" t="s">
        <v>65</v>
      </c>
      <c r="F8939" s="47" t="s">
        <v>2289</v>
      </c>
      <c r="G8939" s="47" t="s">
        <v>97</v>
      </c>
      <c r="H8939" s="47" t="s">
        <v>2232</v>
      </c>
      <c r="I8939" s="47" t="n">
        <v>4</v>
      </c>
    </row>
    <row r="8940" customFormat="false" ht="15" hidden="false" customHeight="false" outlineLevel="0" collapsed="false">
      <c r="A8940" s="47" t="s">
        <v>11181</v>
      </c>
      <c r="B8940" s="47" t="s">
        <v>2074</v>
      </c>
      <c r="C8940" s="48" t="n">
        <v>46190</v>
      </c>
      <c r="D8940" s="47" t="s">
        <v>73</v>
      </c>
      <c r="E8940" s="47" t="s">
        <v>65</v>
      </c>
      <c r="F8940" s="47" t="s">
        <v>2284</v>
      </c>
      <c r="G8940" s="47" t="s">
        <v>97</v>
      </c>
      <c r="H8940" s="47" t="s">
        <v>2232</v>
      </c>
      <c r="I8940" s="47" t="n">
        <v>3</v>
      </c>
    </row>
    <row r="8941" customFormat="false" ht="15" hidden="false" customHeight="false" outlineLevel="0" collapsed="false">
      <c r="A8941" s="47" t="s">
        <v>11182</v>
      </c>
      <c r="B8941" s="47" t="s">
        <v>2076</v>
      </c>
      <c r="C8941" s="48" t="n">
        <v>46190</v>
      </c>
      <c r="D8941" s="47" t="s">
        <v>74</v>
      </c>
      <c r="E8941" s="47" t="s">
        <v>65</v>
      </c>
      <c r="F8941" s="47" t="s">
        <v>2284</v>
      </c>
      <c r="G8941" s="47" t="s">
        <v>97</v>
      </c>
      <c r="H8941" s="47" t="s">
        <v>2232</v>
      </c>
      <c r="I8941" s="47" t="n">
        <v>4</v>
      </c>
    </row>
    <row r="8942" customFormat="false" ht="15" hidden="false" customHeight="false" outlineLevel="0" collapsed="false">
      <c r="A8942" s="47" t="s">
        <v>11183</v>
      </c>
      <c r="B8942" s="47" t="s">
        <v>2076</v>
      </c>
      <c r="C8942" s="48" t="n">
        <v>46190</v>
      </c>
      <c r="D8942" s="47" t="s">
        <v>74</v>
      </c>
      <c r="E8942" s="47" t="s">
        <v>65</v>
      </c>
      <c r="F8942" s="47" t="s">
        <v>2289</v>
      </c>
      <c r="G8942" s="47" t="s">
        <v>97</v>
      </c>
      <c r="H8942" s="47" t="s">
        <v>2232</v>
      </c>
      <c r="I8942" s="47" t="n">
        <v>2</v>
      </c>
    </row>
    <row r="8943" customFormat="false" ht="15" hidden="false" customHeight="false" outlineLevel="0" collapsed="false">
      <c r="A8943" s="47" t="s">
        <v>11184</v>
      </c>
      <c r="B8943" s="47" t="s">
        <v>2076</v>
      </c>
      <c r="C8943" s="48" t="n">
        <v>46190</v>
      </c>
      <c r="D8943" s="47" t="s">
        <v>74</v>
      </c>
      <c r="E8943" s="47" t="s">
        <v>65</v>
      </c>
      <c r="F8943" s="47" t="s">
        <v>2289</v>
      </c>
      <c r="G8943" s="47" t="s">
        <v>97</v>
      </c>
      <c r="H8943" s="47" t="s">
        <v>2232</v>
      </c>
      <c r="I8943" s="47" t="n">
        <v>6</v>
      </c>
    </row>
    <row r="8944" customFormat="false" ht="15" hidden="false" customHeight="false" outlineLevel="0" collapsed="false">
      <c r="A8944" s="47" t="s">
        <v>11185</v>
      </c>
      <c r="B8944" s="47" t="s">
        <v>2076</v>
      </c>
      <c r="C8944" s="48" t="n">
        <v>46190</v>
      </c>
      <c r="D8944" s="47" t="s">
        <v>74</v>
      </c>
      <c r="E8944" s="47" t="s">
        <v>65</v>
      </c>
      <c r="F8944" s="47" t="s">
        <v>2289</v>
      </c>
      <c r="G8944" s="47" t="s">
        <v>97</v>
      </c>
      <c r="H8944" s="47" t="s">
        <v>2232</v>
      </c>
      <c r="I8944" s="47" t="n">
        <v>3</v>
      </c>
    </row>
    <row r="8945" customFormat="false" ht="15" hidden="false" customHeight="false" outlineLevel="0" collapsed="false">
      <c r="A8945" s="47" t="s">
        <v>11186</v>
      </c>
      <c r="B8945" s="47" t="s">
        <v>2076</v>
      </c>
      <c r="C8945" s="48" t="n">
        <v>46190</v>
      </c>
      <c r="D8945" s="47" t="s">
        <v>74</v>
      </c>
      <c r="E8945" s="47" t="s">
        <v>65</v>
      </c>
      <c r="F8945" s="47" t="s">
        <v>2289</v>
      </c>
      <c r="G8945" s="47" t="s">
        <v>97</v>
      </c>
      <c r="H8945" s="47" t="s">
        <v>2232</v>
      </c>
      <c r="I8945" s="47" t="n">
        <v>6</v>
      </c>
    </row>
    <row r="8946" customFormat="false" ht="15" hidden="false" customHeight="false" outlineLevel="0" collapsed="false">
      <c r="A8946" s="47" t="s">
        <v>11187</v>
      </c>
      <c r="B8946" s="47" t="s">
        <v>2076</v>
      </c>
      <c r="C8946" s="48" t="n">
        <v>46190</v>
      </c>
      <c r="D8946" s="47" t="s">
        <v>74</v>
      </c>
      <c r="E8946" s="47" t="s">
        <v>65</v>
      </c>
      <c r="F8946" s="47" t="s">
        <v>2284</v>
      </c>
      <c r="G8946" s="47" t="s">
        <v>97</v>
      </c>
      <c r="H8946" s="47" t="s">
        <v>2232</v>
      </c>
      <c r="I8946" s="47" t="n">
        <v>2</v>
      </c>
    </row>
    <row r="8947" customFormat="false" ht="15" hidden="false" customHeight="false" outlineLevel="0" collapsed="false">
      <c r="A8947" s="47" t="s">
        <v>11188</v>
      </c>
      <c r="B8947" s="47" t="s">
        <v>2076</v>
      </c>
      <c r="C8947" s="48" t="n">
        <v>46190</v>
      </c>
      <c r="D8947" s="47" t="s">
        <v>74</v>
      </c>
      <c r="E8947" s="47" t="s">
        <v>65</v>
      </c>
      <c r="F8947" s="47" t="s">
        <v>2289</v>
      </c>
      <c r="G8947" s="47" t="s">
        <v>97</v>
      </c>
      <c r="H8947" s="47" t="s">
        <v>2232</v>
      </c>
      <c r="I8947" s="47" t="n">
        <v>5</v>
      </c>
    </row>
    <row r="8948" customFormat="false" ht="15" hidden="false" customHeight="false" outlineLevel="0" collapsed="false">
      <c r="A8948" s="47" t="s">
        <v>11189</v>
      </c>
      <c r="B8948" s="47" t="s">
        <v>2076</v>
      </c>
      <c r="C8948" s="48" t="n">
        <v>46190</v>
      </c>
      <c r="D8948" s="47" t="s">
        <v>74</v>
      </c>
      <c r="E8948" s="47" t="s">
        <v>65</v>
      </c>
      <c r="F8948" s="47" t="s">
        <v>2284</v>
      </c>
      <c r="G8948" s="47" t="s">
        <v>97</v>
      </c>
      <c r="H8948" s="47" t="s">
        <v>2232</v>
      </c>
      <c r="I8948" s="47" t="n">
        <v>4</v>
      </c>
    </row>
    <row r="8949" customFormat="false" ht="15" hidden="false" customHeight="false" outlineLevel="0" collapsed="false">
      <c r="A8949" s="47" t="s">
        <v>11190</v>
      </c>
      <c r="B8949" s="47" t="s">
        <v>2076</v>
      </c>
      <c r="C8949" s="48" t="n">
        <v>46190</v>
      </c>
      <c r="D8949" s="47" t="s">
        <v>74</v>
      </c>
      <c r="E8949" s="47" t="s">
        <v>65</v>
      </c>
      <c r="F8949" s="47" t="s">
        <v>2289</v>
      </c>
      <c r="G8949" s="47" t="s">
        <v>97</v>
      </c>
      <c r="H8949" s="47" t="s">
        <v>2232</v>
      </c>
      <c r="I8949" s="47" t="n">
        <v>3</v>
      </c>
    </row>
    <row r="8950" customFormat="false" ht="15" hidden="false" customHeight="false" outlineLevel="0" collapsed="false">
      <c r="A8950" s="47" t="s">
        <v>11191</v>
      </c>
      <c r="B8950" s="47" t="s">
        <v>2076</v>
      </c>
      <c r="C8950" s="48" t="n">
        <v>46190</v>
      </c>
      <c r="D8950" s="47" t="s">
        <v>74</v>
      </c>
      <c r="E8950" s="47" t="s">
        <v>65</v>
      </c>
      <c r="F8950" s="47" t="s">
        <v>2284</v>
      </c>
      <c r="G8950" s="47" t="s">
        <v>97</v>
      </c>
      <c r="H8950" s="47" t="s">
        <v>2232</v>
      </c>
      <c r="I8950" s="47" t="n">
        <v>2</v>
      </c>
    </row>
    <row r="8951" customFormat="false" ht="15" hidden="false" customHeight="false" outlineLevel="0" collapsed="false">
      <c r="A8951" s="47" t="s">
        <v>11192</v>
      </c>
      <c r="B8951" s="47" t="s">
        <v>2076</v>
      </c>
      <c r="C8951" s="48" t="n">
        <v>46190</v>
      </c>
      <c r="D8951" s="47" t="s">
        <v>74</v>
      </c>
      <c r="E8951" s="47" t="s">
        <v>65</v>
      </c>
      <c r="F8951" s="47" t="s">
        <v>2289</v>
      </c>
      <c r="G8951" s="47" t="s">
        <v>97</v>
      </c>
      <c r="H8951" s="47" t="s">
        <v>2232</v>
      </c>
      <c r="I8951" s="47" t="n">
        <v>6</v>
      </c>
    </row>
    <row r="8952" customFormat="false" ht="15" hidden="false" customHeight="false" outlineLevel="0" collapsed="false">
      <c r="A8952" s="47" t="s">
        <v>11193</v>
      </c>
      <c r="B8952" s="47" t="s">
        <v>2077</v>
      </c>
      <c r="C8952" s="48" t="n">
        <v>46190</v>
      </c>
      <c r="D8952" s="47" t="s">
        <v>75</v>
      </c>
      <c r="E8952" s="47" t="s">
        <v>65</v>
      </c>
      <c r="F8952" s="47" t="s">
        <v>2284</v>
      </c>
      <c r="G8952" s="47" t="s">
        <v>95</v>
      </c>
      <c r="H8952" s="47" t="s">
        <v>2245</v>
      </c>
      <c r="I8952" s="47" t="n">
        <v>9</v>
      </c>
    </row>
    <row r="8953" customFormat="false" ht="15" hidden="false" customHeight="false" outlineLevel="0" collapsed="false">
      <c r="A8953" s="47" t="s">
        <v>11194</v>
      </c>
      <c r="B8953" s="47" t="s">
        <v>2077</v>
      </c>
      <c r="C8953" s="48" t="n">
        <v>46190</v>
      </c>
      <c r="D8953" s="47" t="s">
        <v>75</v>
      </c>
      <c r="E8953" s="47" t="s">
        <v>65</v>
      </c>
      <c r="F8953" s="47" t="s">
        <v>2289</v>
      </c>
      <c r="G8953" s="47" t="s">
        <v>97</v>
      </c>
      <c r="H8953" s="47" t="s">
        <v>2232</v>
      </c>
      <c r="I8953" s="47" t="n">
        <v>2</v>
      </c>
    </row>
    <row r="8954" customFormat="false" ht="15" hidden="false" customHeight="false" outlineLevel="0" collapsed="false">
      <c r="A8954" s="47" t="s">
        <v>11195</v>
      </c>
      <c r="B8954" s="47" t="s">
        <v>2077</v>
      </c>
      <c r="C8954" s="48" t="n">
        <v>46190</v>
      </c>
      <c r="D8954" s="47" t="s">
        <v>75</v>
      </c>
      <c r="E8954" s="47" t="s">
        <v>65</v>
      </c>
      <c r="F8954" s="47" t="s">
        <v>2284</v>
      </c>
      <c r="G8954" s="47" t="s">
        <v>97</v>
      </c>
      <c r="H8954" s="47" t="s">
        <v>2232</v>
      </c>
      <c r="I8954" s="47" t="n">
        <v>4</v>
      </c>
    </row>
    <row r="8955" customFormat="false" ht="15" hidden="false" customHeight="false" outlineLevel="0" collapsed="false">
      <c r="A8955" s="47" t="s">
        <v>11196</v>
      </c>
      <c r="B8955" s="47" t="s">
        <v>2077</v>
      </c>
      <c r="C8955" s="48" t="n">
        <v>46190</v>
      </c>
      <c r="D8955" s="47" t="s">
        <v>75</v>
      </c>
      <c r="E8955" s="47" t="s">
        <v>65</v>
      </c>
      <c r="F8955" s="47" t="s">
        <v>2284</v>
      </c>
      <c r="G8955" s="47" t="s">
        <v>97</v>
      </c>
      <c r="H8955" s="47" t="s">
        <v>2232</v>
      </c>
      <c r="I8955" s="47" t="n">
        <v>4</v>
      </c>
    </row>
    <row r="8956" customFormat="false" ht="15" hidden="false" customHeight="false" outlineLevel="0" collapsed="false">
      <c r="A8956" s="47" t="s">
        <v>11197</v>
      </c>
      <c r="B8956" s="47" t="s">
        <v>2077</v>
      </c>
      <c r="C8956" s="48" t="n">
        <v>46190</v>
      </c>
      <c r="D8956" s="47" t="s">
        <v>75</v>
      </c>
      <c r="E8956" s="47" t="s">
        <v>65</v>
      </c>
      <c r="F8956" s="47" t="s">
        <v>2284</v>
      </c>
      <c r="G8956" s="47" t="s">
        <v>97</v>
      </c>
      <c r="H8956" s="47" t="s">
        <v>2232</v>
      </c>
      <c r="I8956" s="47" t="n">
        <v>2</v>
      </c>
    </row>
    <row r="8957" customFormat="false" ht="15" hidden="false" customHeight="false" outlineLevel="0" collapsed="false">
      <c r="A8957" s="47" t="s">
        <v>11198</v>
      </c>
      <c r="B8957" s="47" t="s">
        <v>2077</v>
      </c>
      <c r="C8957" s="48" t="n">
        <v>46190</v>
      </c>
      <c r="D8957" s="47" t="s">
        <v>75</v>
      </c>
      <c r="E8957" s="47" t="s">
        <v>65</v>
      </c>
      <c r="F8957" s="47" t="s">
        <v>2289</v>
      </c>
      <c r="G8957" s="47" t="s">
        <v>97</v>
      </c>
      <c r="H8957" s="47" t="s">
        <v>2232</v>
      </c>
      <c r="I8957" s="47" t="n">
        <v>4</v>
      </c>
    </row>
    <row r="8958" customFormat="false" ht="15" hidden="false" customHeight="false" outlineLevel="0" collapsed="false">
      <c r="A8958" s="47" t="s">
        <v>11199</v>
      </c>
      <c r="B8958" s="47" t="s">
        <v>2077</v>
      </c>
      <c r="C8958" s="48" t="n">
        <v>46190</v>
      </c>
      <c r="D8958" s="47" t="s">
        <v>75</v>
      </c>
      <c r="E8958" s="47" t="s">
        <v>65</v>
      </c>
      <c r="F8958" s="47" t="s">
        <v>2284</v>
      </c>
      <c r="G8958" s="47" t="s">
        <v>97</v>
      </c>
      <c r="H8958" s="47" t="s">
        <v>2232</v>
      </c>
      <c r="I8958" s="47" t="n">
        <v>4</v>
      </c>
    </row>
    <row r="8959" customFormat="false" ht="15" hidden="false" customHeight="false" outlineLevel="0" collapsed="false">
      <c r="A8959" s="47" t="s">
        <v>11200</v>
      </c>
      <c r="B8959" s="47" t="s">
        <v>2077</v>
      </c>
      <c r="C8959" s="48" t="n">
        <v>46190</v>
      </c>
      <c r="D8959" s="47" t="s">
        <v>75</v>
      </c>
      <c r="E8959" s="47" t="s">
        <v>65</v>
      </c>
      <c r="F8959" s="47" t="s">
        <v>2284</v>
      </c>
      <c r="G8959" s="47" t="s">
        <v>97</v>
      </c>
      <c r="H8959" s="47" t="s">
        <v>2232</v>
      </c>
      <c r="I8959" s="47" t="n">
        <v>3</v>
      </c>
    </row>
    <row r="8960" customFormat="false" ht="15" hidden="false" customHeight="false" outlineLevel="0" collapsed="false">
      <c r="A8960" s="47" t="s">
        <v>11201</v>
      </c>
      <c r="B8960" s="47" t="s">
        <v>2077</v>
      </c>
      <c r="C8960" s="48" t="n">
        <v>46190</v>
      </c>
      <c r="D8960" s="47" t="s">
        <v>75</v>
      </c>
      <c r="E8960" s="47" t="s">
        <v>65</v>
      </c>
      <c r="F8960" s="47" t="s">
        <v>2284</v>
      </c>
      <c r="G8960" s="47" t="s">
        <v>97</v>
      </c>
      <c r="H8960" s="47" t="s">
        <v>2232</v>
      </c>
      <c r="I8960" s="47" t="n">
        <v>2</v>
      </c>
    </row>
    <row r="8961" customFormat="false" ht="15" hidden="false" customHeight="false" outlineLevel="0" collapsed="false">
      <c r="A8961" s="47" t="s">
        <v>11202</v>
      </c>
      <c r="B8961" s="47" t="s">
        <v>2078</v>
      </c>
      <c r="C8961" s="48" t="n">
        <v>46191</v>
      </c>
      <c r="D8961" s="47" t="s">
        <v>73</v>
      </c>
      <c r="E8961" s="47" t="s">
        <v>62</v>
      </c>
      <c r="F8961" s="47" t="s">
        <v>2231</v>
      </c>
      <c r="G8961" s="47" t="s">
        <v>96</v>
      </c>
      <c r="H8961" s="47" t="s">
        <v>2270</v>
      </c>
      <c r="I8961" s="47" t="n">
        <v>25</v>
      </c>
    </row>
    <row r="8962" customFormat="false" ht="15" hidden="false" customHeight="false" outlineLevel="0" collapsed="false">
      <c r="A8962" s="47" t="s">
        <v>11203</v>
      </c>
      <c r="B8962" s="47" t="s">
        <v>2078</v>
      </c>
      <c r="C8962" s="48" t="n">
        <v>46191</v>
      </c>
      <c r="D8962" s="47" t="s">
        <v>73</v>
      </c>
      <c r="E8962" s="47" t="s">
        <v>62</v>
      </c>
      <c r="F8962" s="47" t="s">
        <v>2231</v>
      </c>
      <c r="G8962" s="47" t="s">
        <v>97</v>
      </c>
      <c r="H8962" s="47" t="s">
        <v>2232</v>
      </c>
      <c r="I8962" s="47" t="n">
        <v>5</v>
      </c>
    </row>
    <row r="8963" customFormat="false" ht="15" hidden="false" customHeight="false" outlineLevel="0" collapsed="false">
      <c r="A8963" s="47" t="s">
        <v>11204</v>
      </c>
      <c r="B8963" s="47" t="s">
        <v>2078</v>
      </c>
      <c r="C8963" s="48" t="n">
        <v>46191</v>
      </c>
      <c r="D8963" s="47" t="s">
        <v>73</v>
      </c>
      <c r="E8963" s="47" t="s">
        <v>62</v>
      </c>
      <c r="F8963" s="47" t="s">
        <v>2228</v>
      </c>
      <c r="G8963" s="47" t="s">
        <v>97</v>
      </c>
      <c r="H8963" s="47" t="s">
        <v>2232</v>
      </c>
      <c r="I8963" s="47" t="n">
        <v>2</v>
      </c>
    </row>
    <row r="8964" customFormat="false" ht="15" hidden="false" customHeight="false" outlineLevel="0" collapsed="false">
      <c r="A8964" s="47" t="s">
        <v>11205</v>
      </c>
      <c r="B8964" s="47" t="s">
        <v>2078</v>
      </c>
      <c r="C8964" s="48" t="n">
        <v>46191</v>
      </c>
      <c r="D8964" s="47" t="s">
        <v>73</v>
      </c>
      <c r="E8964" s="47" t="s">
        <v>62</v>
      </c>
      <c r="F8964" s="47" t="s">
        <v>2231</v>
      </c>
      <c r="G8964" s="47" t="s">
        <v>97</v>
      </c>
      <c r="H8964" s="47" t="s">
        <v>2232</v>
      </c>
      <c r="I8964" s="47" t="n">
        <v>2</v>
      </c>
    </row>
    <row r="8965" customFormat="false" ht="15" hidden="false" customHeight="false" outlineLevel="0" collapsed="false">
      <c r="A8965" s="47" t="s">
        <v>11206</v>
      </c>
      <c r="B8965" s="47" t="s">
        <v>2078</v>
      </c>
      <c r="C8965" s="48" t="n">
        <v>46191</v>
      </c>
      <c r="D8965" s="47" t="s">
        <v>73</v>
      </c>
      <c r="E8965" s="47" t="s">
        <v>62</v>
      </c>
      <c r="F8965" s="47" t="s">
        <v>2231</v>
      </c>
      <c r="G8965" s="47" t="s">
        <v>97</v>
      </c>
      <c r="H8965" s="47" t="s">
        <v>2232</v>
      </c>
      <c r="I8965" s="47" t="n">
        <v>5</v>
      </c>
    </row>
    <row r="8966" customFormat="false" ht="15" hidden="false" customHeight="false" outlineLevel="0" collapsed="false">
      <c r="A8966" s="47" t="s">
        <v>11207</v>
      </c>
      <c r="B8966" s="47" t="s">
        <v>2078</v>
      </c>
      <c r="C8966" s="48" t="n">
        <v>46191</v>
      </c>
      <c r="D8966" s="47" t="s">
        <v>73</v>
      </c>
      <c r="E8966" s="47" t="s">
        <v>62</v>
      </c>
      <c r="F8966" s="47" t="s">
        <v>2228</v>
      </c>
      <c r="G8966" s="47" t="s">
        <v>97</v>
      </c>
      <c r="H8966" s="47" t="s">
        <v>2232</v>
      </c>
      <c r="I8966" s="47" t="n">
        <v>6</v>
      </c>
    </row>
    <row r="8967" customFormat="false" ht="15" hidden="false" customHeight="false" outlineLevel="0" collapsed="false">
      <c r="A8967" s="47" t="s">
        <v>11208</v>
      </c>
      <c r="B8967" s="47" t="s">
        <v>2078</v>
      </c>
      <c r="C8967" s="48" t="n">
        <v>46191</v>
      </c>
      <c r="D8967" s="47" t="s">
        <v>73</v>
      </c>
      <c r="E8967" s="47" t="s">
        <v>62</v>
      </c>
      <c r="F8967" s="47" t="s">
        <v>2231</v>
      </c>
      <c r="G8967" s="47" t="s">
        <v>97</v>
      </c>
      <c r="H8967" s="47" t="s">
        <v>2232</v>
      </c>
      <c r="I8967" s="47" t="n">
        <v>2</v>
      </c>
    </row>
    <row r="8968" customFormat="false" ht="15" hidden="false" customHeight="false" outlineLevel="0" collapsed="false">
      <c r="A8968" s="47" t="s">
        <v>11209</v>
      </c>
      <c r="B8968" s="47" t="s">
        <v>2078</v>
      </c>
      <c r="C8968" s="48" t="n">
        <v>46191</v>
      </c>
      <c r="D8968" s="47" t="s">
        <v>73</v>
      </c>
      <c r="E8968" s="47" t="s">
        <v>62</v>
      </c>
      <c r="F8968" s="47" t="s">
        <v>2228</v>
      </c>
      <c r="G8968" s="47" t="s">
        <v>97</v>
      </c>
      <c r="H8968" s="47" t="s">
        <v>2232</v>
      </c>
      <c r="I8968" s="47" t="n">
        <v>5</v>
      </c>
    </row>
    <row r="8969" customFormat="false" ht="15" hidden="false" customHeight="false" outlineLevel="0" collapsed="false">
      <c r="A8969" s="47" t="s">
        <v>11210</v>
      </c>
      <c r="B8969" s="47" t="s">
        <v>2079</v>
      </c>
      <c r="C8969" s="48" t="n">
        <v>46191</v>
      </c>
      <c r="D8969" s="47" t="s">
        <v>74</v>
      </c>
      <c r="E8969" s="47" t="s">
        <v>62</v>
      </c>
      <c r="F8969" s="47" t="s">
        <v>2231</v>
      </c>
      <c r="G8969" s="47" t="s">
        <v>97</v>
      </c>
      <c r="H8969" s="47" t="s">
        <v>2232</v>
      </c>
      <c r="I8969" s="47" t="n">
        <v>3</v>
      </c>
    </row>
    <row r="8970" customFormat="false" ht="15" hidden="false" customHeight="false" outlineLevel="0" collapsed="false">
      <c r="A8970" s="47" t="s">
        <v>11211</v>
      </c>
      <c r="B8970" s="47" t="s">
        <v>2079</v>
      </c>
      <c r="C8970" s="48" t="n">
        <v>46191</v>
      </c>
      <c r="D8970" s="47" t="s">
        <v>74</v>
      </c>
      <c r="E8970" s="47" t="s">
        <v>62</v>
      </c>
      <c r="F8970" s="47" t="s">
        <v>2228</v>
      </c>
      <c r="G8970" s="47" t="s">
        <v>97</v>
      </c>
      <c r="H8970" s="47" t="s">
        <v>2232</v>
      </c>
      <c r="I8970" s="47" t="n">
        <v>5</v>
      </c>
    </row>
    <row r="8971" customFormat="false" ht="15" hidden="false" customHeight="false" outlineLevel="0" collapsed="false">
      <c r="A8971" s="47" t="s">
        <v>11212</v>
      </c>
      <c r="B8971" s="47" t="s">
        <v>2079</v>
      </c>
      <c r="C8971" s="48" t="n">
        <v>46191</v>
      </c>
      <c r="D8971" s="47" t="s">
        <v>74</v>
      </c>
      <c r="E8971" s="47" t="s">
        <v>62</v>
      </c>
      <c r="F8971" s="47" t="s">
        <v>2228</v>
      </c>
      <c r="G8971" s="47" t="s">
        <v>97</v>
      </c>
      <c r="H8971" s="47" t="s">
        <v>2232</v>
      </c>
      <c r="I8971" s="47" t="n">
        <v>6</v>
      </c>
    </row>
    <row r="8972" customFormat="false" ht="15" hidden="false" customHeight="false" outlineLevel="0" collapsed="false">
      <c r="A8972" s="47" t="s">
        <v>11213</v>
      </c>
      <c r="B8972" s="47" t="s">
        <v>2079</v>
      </c>
      <c r="C8972" s="48" t="n">
        <v>46191</v>
      </c>
      <c r="D8972" s="47" t="s">
        <v>74</v>
      </c>
      <c r="E8972" s="47" t="s">
        <v>62</v>
      </c>
      <c r="F8972" s="47" t="s">
        <v>2228</v>
      </c>
      <c r="G8972" s="47" t="s">
        <v>97</v>
      </c>
      <c r="H8972" s="47" t="s">
        <v>2232</v>
      </c>
      <c r="I8972" s="47" t="n">
        <v>6</v>
      </c>
    </row>
    <row r="8973" customFormat="false" ht="15" hidden="false" customHeight="false" outlineLevel="0" collapsed="false">
      <c r="A8973" s="47" t="s">
        <v>11214</v>
      </c>
      <c r="B8973" s="47" t="s">
        <v>2079</v>
      </c>
      <c r="C8973" s="48" t="n">
        <v>46191</v>
      </c>
      <c r="D8973" s="47" t="s">
        <v>74</v>
      </c>
      <c r="E8973" s="47" t="s">
        <v>62</v>
      </c>
      <c r="F8973" s="47" t="s">
        <v>2231</v>
      </c>
      <c r="G8973" s="47" t="s">
        <v>97</v>
      </c>
      <c r="H8973" s="47" t="s">
        <v>2232</v>
      </c>
      <c r="I8973" s="47" t="n">
        <v>2</v>
      </c>
    </row>
    <row r="8974" customFormat="false" ht="15" hidden="false" customHeight="false" outlineLevel="0" collapsed="false">
      <c r="A8974" s="47" t="s">
        <v>11215</v>
      </c>
      <c r="B8974" s="47" t="s">
        <v>2079</v>
      </c>
      <c r="C8974" s="48" t="n">
        <v>46191</v>
      </c>
      <c r="D8974" s="47" t="s">
        <v>74</v>
      </c>
      <c r="E8974" s="47" t="s">
        <v>62</v>
      </c>
      <c r="F8974" s="47" t="s">
        <v>2228</v>
      </c>
      <c r="G8974" s="47" t="s">
        <v>97</v>
      </c>
      <c r="H8974" s="47" t="s">
        <v>2232</v>
      </c>
      <c r="I8974" s="47" t="n">
        <v>2</v>
      </c>
    </row>
    <row r="8975" customFormat="false" ht="15" hidden="false" customHeight="false" outlineLevel="0" collapsed="false">
      <c r="A8975" s="47" t="s">
        <v>11216</v>
      </c>
      <c r="B8975" s="47" t="s">
        <v>2080</v>
      </c>
      <c r="C8975" s="48" t="n">
        <v>46191</v>
      </c>
      <c r="D8975" s="47" t="s">
        <v>75</v>
      </c>
      <c r="E8975" s="47" t="s">
        <v>62</v>
      </c>
      <c r="F8975" s="47" t="s">
        <v>2231</v>
      </c>
      <c r="G8975" s="47" t="s">
        <v>93</v>
      </c>
      <c r="H8975" s="47" t="s">
        <v>2253</v>
      </c>
      <c r="I8975" s="47" t="n">
        <v>5</v>
      </c>
    </row>
    <row r="8976" customFormat="false" ht="15" hidden="false" customHeight="false" outlineLevel="0" collapsed="false">
      <c r="A8976" s="47" t="s">
        <v>11217</v>
      </c>
      <c r="B8976" s="47" t="s">
        <v>2080</v>
      </c>
      <c r="C8976" s="48" t="n">
        <v>46191</v>
      </c>
      <c r="D8976" s="47" t="s">
        <v>75</v>
      </c>
      <c r="E8976" s="47" t="s">
        <v>62</v>
      </c>
      <c r="F8976" s="47" t="s">
        <v>2228</v>
      </c>
      <c r="G8976" s="47" t="s">
        <v>93</v>
      </c>
      <c r="H8976" s="47" t="s">
        <v>2253</v>
      </c>
      <c r="I8976" s="47" t="n">
        <v>135</v>
      </c>
    </row>
    <row r="8977" customFormat="false" ht="15" hidden="false" customHeight="false" outlineLevel="0" collapsed="false">
      <c r="A8977" s="47" t="s">
        <v>11218</v>
      </c>
      <c r="B8977" s="47" t="s">
        <v>2080</v>
      </c>
      <c r="C8977" s="48" t="n">
        <v>46191</v>
      </c>
      <c r="D8977" s="47" t="s">
        <v>75</v>
      </c>
      <c r="E8977" s="47" t="s">
        <v>62</v>
      </c>
      <c r="F8977" s="47" t="s">
        <v>2231</v>
      </c>
      <c r="G8977" s="47" t="s">
        <v>93</v>
      </c>
      <c r="H8977" s="47" t="s">
        <v>2253</v>
      </c>
      <c r="I8977" s="47" t="n">
        <v>47</v>
      </c>
    </row>
    <row r="8978" customFormat="false" ht="15" hidden="false" customHeight="false" outlineLevel="0" collapsed="false">
      <c r="A8978" s="47" t="s">
        <v>11219</v>
      </c>
      <c r="B8978" s="47" t="s">
        <v>2080</v>
      </c>
      <c r="C8978" s="48" t="n">
        <v>46191</v>
      </c>
      <c r="D8978" s="47" t="s">
        <v>75</v>
      </c>
      <c r="E8978" s="47" t="s">
        <v>62</v>
      </c>
      <c r="F8978" s="47" t="s">
        <v>2228</v>
      </c>
      <c r="G8978" s="47" t="s">
        <v>95</v>
      </c>
      <c r="H8978" s="47" t="s">
        <v>2245</v>
      </c>
      <c r="I8978" s="47" t="n">
        <v>76</v>
      </c>
    </row>
    <row r="8979" customFormat="false" ht="15" hidden="false" customHeight="false" outlineLevel="0" collapsed="false">
      <c r="A8979" s="47" t="s">
        <v>11220</v>
      </c>
      <c r="B8979" s="47" t="s">
        <v>2080</v>
      </c>
      <c r="C8979" s="48" t="n">
        <v>46191</v>
      </c>
      <c r="D8979" s="47" t="s">
        <v>75</v>
      </c>
      <c r="E8979" s="47" t="s">
        <v>62</v>
      </c>
      <c r="F8979" s="47" t="s">
        <v>2317</v>
      </c>
      <c r="G8979" s="47" t="s">
        <v>97</v>
      </c>
      <c r="H8979" s="47" t="s">
        <v>2232</v>
      </c>
      <c r="I8979" s="47" t="n">
        <v>4</v>
      </c>
    </row>
    <row r="8980" customFormat="false" ht="15" hidden="false" customHeight="false" outlineLevel="0" collapsed="false">
      <c r="A8980" s="47" t="s">
        <v>11221</v>
      </c>
      <c r="B8980" s="47" t="s">
        <v>2080</v>
      </c>
      <c r="C8980" s="48" t="n">
        <v>46191</v>
      </c>
      <c r="D8980" s="47" t="s">
        <v>75</v>
      </c>
      <c r="E8980" s="47" t="s">
        <v>62</v>
      </c>
      <c r="F8980" s="47" t="s">
        <v>2231</v>
      </c>
      <c r="G8980" s="47" t="s">
        <v>97</v>
      </c>
      <c r="H8980" s="47" t="s">
        <v>2232</v>
      </c>
      <c r="I8980" s="47" t="n">
        <v>3</v>
      </c>
    </row>
    <row r="8981" customFormat="false" ht="15" hidden="false" customHeight="false" outlineLevel="0" collapsed="false">
      <c r="A8981" s="47" t="s">
        <v>11222</v>
      </c>
      <c r="B8981" s="47" t="s">
        <v>2080</v>
      </c>
      <c r="C8981" s="48" t="n">
        <v>46191</v>
      </c>
      <c r="D8981" s="47" t="s">
        <v>75</v>
      </c>
      <c r="E8981" s="47" t="s">
        <v>62</v>
      </c>
      <c r="F8981" s="47" t="s">
        <v>2231</v>
      </c>
      <c r="G8981" s="47" t="s">
        <v>97</v>
      </c>
      <c r="H8981" s="47" t="s">
        <v>2232</v>
      </c>
      <c r="I8981" s="47" t="n">
        <v>7</v>
      </c>
    </row>
    <row r="8982" customFormat="false" ht="15" hidden="false" customHeight="false" outlineLevel="0" collapsed="false">
      <c r="A8982" s="47" t="s">
        <v>11223</v>
      </c>
      <c r="B8982" s="47" t="s">
        <v>2080</v>
      </c>
      <c r="C8982" s="48" t="n">
        <v>46191</v>
      </c>
      <c r="D8982" s="47" t="s">
        <v>75</v>
      </c>
      <c r="E8982" s="47" t="s">
        <v>62</v>
      </c>
      <c r="F8982" s="47" t="s">
        <v>2228</v>
      </c>
      <c r="G8982" s="47" t="s">
        <v>97</v>
      </c>
      <c r="H8982" s="47" t="s">
        <v>2232</v>
      </c>
      <c r="I8982" s="47" t="n">
        <v>3</v>
      </c>
    </row>
    <row r="8983" customFormat="false" ht="15" hidden="false" customHeight="false" outlineLevel="0" collapsed="false">
      <c r="A8983" s="47" t="s">
        <v>11224</v>
      </c>
      <c r="B8983" s="47" t="s">
        <v>2081</v>
      </c>
      <c r="C8983" s="48" t="n">
        <v>46191</v>
      </c>
      <c r="D8983" s="47" t="s">
        <v>73</v>
      </c>
      <c r="E8983" s="47" t="s">
        <v>63</v>
      </c>
      <c r="F8983" s="47" t="s">
        <v>2252</v>
      </c>
      <c r="G8983" s="47" t="s">
        <v>93</v>
      </c>
      <c r="H8983" s="47" t="s">
        <v>2253</v>
      </c>
      <c r="I8983" s="47" t="n">
        <v>58</v>
      </c>
    </row>
    <row r="8984" customFormat="false" ht="15" hidden="false" customHeight="false" outlineLevel="0" collapsed="false">
      <c r="A8984" s="47" t="s">
        <v>11225</v>
      </c>
      <c r="B8984" s="47" t="s">
        <v>2081</v>
      </c>
      <c r="C8984" s="48" t="n">
        <v>46191</v>
      </c>
      <c r="D8984" s="47" t="s">
        <v>73</v>
      </c>
      <c r="E8984" s="47" t="s">
        <v>63</v>
      </c>
      <c r="F8984" s="47" t="s">
        <v>2255</v>
      </c>
      <c r="G8984" s="47" t="s">
        <v>94</v>
      </c>
      <c r="H8984" s="47" t="s">
        <v>2229</v>
      </c>
      <c r="I8984" s="47" t="n">
        <v>110</v>
      </c>
    </row>
    <row r="8985" customFormat="false" ht="15" hidden="false" customHeight="false" outlineLevel="0" collapsed="false">
      <c r="A8985" s="47" t="s">
        <v>11226</v>
      </c>
      <c r="B8985" s="47" t="s">
        <v>2081</v>
      </c>
      <c r="C8985" s="48" t="n">
        <v>46191</v>
      </c>
      <c r="D8985" s="47" t="s">
        <v>73</v>
      </c>
      <c r="E8985" s="47" t="s">
        <v>63</v>
      </c>
      <c r="F8985" s="47" t="s">
        <v>2252</v>
      </c>
      <c r="G8985" s="47" t="s">
        <v>96</v>
      </c>
      <c r="H8985" s="47" t="s">
        <v>2270</v>
      </c>
      <c r="I8985" s="47" t="n">
        <v>13</v>
      </c>
    </row>
    <row r="8986" customFormat="false" ht="15" hidden="false" customHeight="false" outlineLevel="0" collapsed="false">
      <c r="A8986" s="47" t="s">
        <v>11227</v>
      </c>
      <c r="B8986" s="47" t="s">
        <v>2081</v>
      </c>
      <c r="C8986" s="48" t="n">
        <v>46191</v>
      </c>
      <c r="D8986" s="47" t="s">
        <v>73</v>
      </c>
      <c r="E8986" s="47" t="s">
        <v>63</v>
      </c>
      <c r="F8986" s="47" t="s">
        <v>2252</v>
      </c>
      <c r="G8986" s="47" t="s">
        <v>97</v>
      </c>
      <c r="H8986" s="47" t="s">
        <v>2232</v>
      </c>
      <c r="I8986" s="47" t="n">
        <v>5</v>
      </c>
    </row>
    <row r="8987" customFormat="false" ht="15" hidden="false" customHeight="false" outlineLevel="0" collapsed="false">
      <c r="A8987" s="47" t="s">
        <v>11228</v>
      </c>
      <c r="B8987" s="47" t="s">
        <v>2081</v>
      </c>
      <c r="C8987" s="48" t="n">
        <v>46191</v>
      </c>
      <c r="D8987" s="47" t="s">
        <v>73</v>
      </c>
      <c r="E8987" s="47" t="s">
        <v>63</v>
      </c>
      <c r="F8987" s="47" t="s">
        <v>2260</v>
      </c>
      <c r="G8987" s="47" t="s">
        <v>97</v>
      </c>
      <c r="H8987" s="47" t="s">
        <v>2232</v>
      </c>
      <c r="I8987" s="47" t="n">
        <v>4</v>
      </c>
    </row>
    <row r="8988" customFormat="false" ht="15" hidden="false" customHeight="false" outlineLevel="0" collapsed="false">
      <c r="A8988" s="47" t="s">
        <v>11229</v>
      </c>
      <c r="B8988" s="47" t="s">
        <v>2081</v>
      </c>
      <c r="C8988" s="48" t="n">
        <v>46191</v>
      </c>
      <c r="D8988" s="47" t="s">
        <v>73</v>
      </c>
      <c r="E8988" s="47" t="s">
        <v>63</v>
      </c>
      <c r="F8988" s="47" t="s">
        <v>2252</v>
      </c>
      <c r="G8988" s="47" t="s">
        <v>97</v>
      </c>
      <c r="H8988" s="47" t="s">
        <v>2232</v>
      </c>
      <c r="I8988" s="47" t="n">
        <v>3</v>
      </c>
    </row>
    <row r="8989" customFormat="false" ht="15" hidden="false" customHeight="false" outlineLevel="0" collapsed="false">
      <c r="A8989" s="47" t="s">
        <v>11230</v>
      </c>
      <c r="B8989" s="47" t="s">
        <v>2081</v>
      </c>
      <c r="C8989" s="48" t="n">
        <v>46191</v>
      </c>
      <c r="D8989" s="47" t="s">
        <v>73</v>
      </c>
      <c r="E8989" s="47" t="s">
        <v>63</v>
      </c>
      <c r="F8989" s="47" t="s">
        <v>2252</v>
      </c>
      <c r="G8989" s="47" t="s">
        <v>97</v>
      </c>
      <c r="H8989" s="47" t="s">
        <v>2232</v>
      </c>
      <c r="I8989" s="47" t="n">
        <v>7</v>
      </c>
    </row>
    <row r="8990" customFormat="false" ht="15" hidden="false" customHeight="false" outlineLevel="0" collapsed="false">
      <c r="A8990" s="47" t="s">
        <v>11231</v>
      </c>
      <c r="B8990" s="47" t="s">
        <v>2083</v>
      </c>
      <c r="C8990" s="48" t="n">
        <v>46191</v>
      </c>
      <c r="D8990" s="47" t="s">
        <v>74</v>
      </c>
      <c r="E8990" s="47" t="s">
        <v>63</v>
      </c>
      <c r="F8990" s="47" t="s">
        <v>2255</v>
      </c>
      <c r="G8990" s="47" t="s">
        <v>93</v>
      </c>
      <c r="H8990" s="47" t="s">
        <v>2253</v>
      </c>
      <c r="I8990" s="47" t="n">
        <v>75</v>
      </c>
    </row>
    <row r="8991" customFormat="false" ht="15" hidden="false" customHeight="false" outlineLevel="0" collapsed="false">
      <c r="A8991" s="47" t="s">
        <v>11232</v>
      </c>
      <c r="B8991" s="47" t="s">
        <v>2083</v>
      </c>
      <c r="C8991" s="48" t="n">
        <v>46191</v>
      </c>
      <c r="D8991" s="47" t="s">
        <v>74</v>
      </c>
      <c r="E8991" s="47" t="s">
        <v>63</v>
      </c>
      <c r="F8991" s="47" t="s">
        <v>2255</v>
      </c>
      <c r="G8991" s="47" t="s">
        <v>93</v>
      </c>
      <c r="H8991" s="47" t="s">
        <v>2253</v>
      </c>
      <c r="I8991" s="47" t="n">
        <v>44</v>
      </c>
    </row>
    <row r="8992" customFormat="false" ht="15" hidden="false" customHeight="false" outlineLevel="0" collapsed="false">
      <c r="A8992" s="47" t="s">
        <v>11233</v>
      </c>
      <c r="B8992" s="47" t="s">
        <v>2083</v>
      </c>
      <c r="C8992" s="48" t="n">
        <v>46191</v>
      </c>
      <c r="D8992" s="47" t="s">
        <v>74</v>
      </c>
      <c r="E8992" s="47" t="s">
        <v>63</v>
      </c>
      <c r="F8992" s="47" t="s">
        <v>2252</v>
      </c>
      <c r="G8992" s="47" t="s">
        <v>96</v>
      </c>
      <c r="H8992" s="47" t="s">
        <v>2270</v>
      </c>
      <c r="I8992" s="47" t="n">
        <v>26</v>
      </c>
    </row>
    <row r="8993" customFormat="false" ht="15" hidden="false" customHeight="false" outlineLevel="0" collapsed="false">
      <c r="A8993" s="47" t="s">
        <v>11234</v>
      </c>
      <c r="B8993" s="47" t="s">
        <v>2083</v>
      </c>
      <c r="C8993" s="48" t="n">
        <v>46191</v>
      </c>
      <c r="D8993" s="47" t="s">
        <v>74</v>
      </c>
      <c r="E8993" s="47" t="s">
        <v>63</v>
      </c>
      <c r="F8993" s="47" t="s">
        <v>2252</v>
      </c>
      <c r="G8993" s="47" t="s">
        <v>97</v>
      </c>
      <c r="H8993" s="47" t="s">
        <v>2232</v>
      </c>
      <c r="I8993" s="47" t="n">
        <v>7</v>
      </c>
    </row>
    <row r="8994" customFormat="false" ht="15" hidden="false" customHeight="false" outlineLevel="0" collapsed="false">
      <c r="A8994" s="47" t="s">
        <v>11235</v>
      </c>
      <c r="B8994" s="47" t="s">
        <v>2083</v>
      </c>
      <c r="C8994" s="48" t="n">
        <v>46191</v>
      </c>
      <c r="D8994" s="47" t="s">
        <v>74</v>
      </c>
      <c r="E8994" s="47" t="s">
        <v>63</v>
      </c>
      <c r="F8994" s="47" t="s">
        <v>2252</v>
      </c>
      <c r="G8994" s="47" t="s">
        <v>97</v>
      </c>
      <c r="H8994" s="47" t="s">
        <v>2232</v>
      </c>
      <c r="I8994" s="47" t="n">
        <v>3</v>
      </c>
    </row>
    <row r="8995" customFormat="false" ht="15" hidden="false" customHeight="false" outlineLevel="0" collapsed="false">
      <c r="A8995" s="47" t="s">
        <v>11236</v>
      </c>
      <c r="B8995" s="47" t="s">
        <v>2083</v>
      </c>
      <c r="C8995" s="48" t="n">
        <v>46191</v>
      </c>
      <c r="D8995" s="47" t="s">
        <v>74</v>
      </c>
      <c r="E8995" s="47" t="s">
        <v>63</v>
      </c>
      <c r="F8995" s="47" t="s">
        <v>2252</v>
      </c>
      <c r="G8995" s="47" t="s">
        <v>97</v>
      </c>
      <c r="H8995" s="47" t="s">
        <v>2232</v>
      </c>
      <c r="I8995" s="47" t="n">
        <v>7</v>
      </c>
    </row>
    <row r="8996" customFormat="false" ht="15" hidden="false" customHeight="false" outlineLevel="0" collapsed="false">
      <c r="A8996" s="47" t="s">
        <v>11237</v>
      </c>
      <c r="B8996" s="47" t="s">
        <v>2084</v>
      </c>
      <c r="C8996" s="48" t="n">
        <v>46191</v>
      </c>
      <c r="D8996" s="47" t="s">
        <v>75</v>
      </c>
      <c r="E8996" s="47" t="s">
        <v>63</v>
      </c>
      <c r="F8996" s="47" t="s">
        <v>2255</v>
      </c>
      <c r="G8996" s="47" t="s">
        <v>93</v>
      </c>
      <c r="H8996" s="47" t="s">
        <v>2253</v>
      </c>
      <c r="I8996" s="47" t="n">
        <v>25</v>
      </c>
    </row>
    <row r="8997" customFormat="false" ht="15" hidden="false" customHeight="false" outlineLevel="0" collapsed="false">
      <c r="A8997" s="47" t="s">
        <v>11238</v>
      </c>
      <c r="B8997" s="47" t="s">
        <v>2084</v>
      </c>
      <c r="C8997" s="48" t="n">
        <v>46191</v>
      </c>
      <c r="D8997" s="47" t="s">
        <v>75</v>
      </c>
      <c r="E8997" s="47" t="s">
        <v>63</v>
      </c>
      <c r="F8997" s="47" t="s">
        <v>2252</v>
      </c>
      <c r="G8997" s="47" t="s">
        <v>97</v>
      </c>
      <c r="H8997" s="47" t="s">
        <v>2232</v>
      </c>
      <c r="I8997" s="47" t="n">
        <v>4</v>
      </c>
    </row>
    <row r="8998" customFormat="false" ht="15" hidden="false" customHeight="false" outlineLevel="0" collapsed="false">
      <c r="A8998" s="47" t="s">
        <v>11239</v>
      </c>
      <c r="B8998" s="47" t="s">
        <v>2084</v>
      </c>
      <c r="C8998" s="48" t="n">
        <v>46191</v>
      </c>
      <c r="D8998" s="47" t="s">
        <v>75</v>
      </c>
      <c r="E8998" s="47" t="s">
        <v>63</v>
      </c>
      <c r="F8998" s="47" t="s">
        <v>2255</v>
      </c>
      <c r="G8998" s="47" t="s">
        <v>97</v>
      </c>
      <c r="H8998" s="47" t="s">
        <v>2232</v>
      </c>
      <c r="I8998" s="47" t="n">
        <v>7</v>
      </c>
    </row>
    <row r="8999" customFormat="false" ht="15" hidden="false" customHeight="false" outlineLevel="0" collapsed="false">
      <c r="A8999" s="47" t="s">
        <v>11240</v>
      </c>
      <c r="B8999" s="47" t="s">
        <v>2084</v>
      </c>
      <c r="C8999" s="48" t="n">
        <v>46191</v>
      </c>
      <c r="D8999" s="47" t="s">
        <v>75</v>
      </c>
      <c r="E8999" s="47" t="s">
        <v>63</v>
      </c>
      <c r="F8999" s="47" t="s">
        <v>2255</v>
      </c>
      <c r="G8999" s="47" t="s">
        <v>97</v>
      </c>
      <c r="H8999" s="47" t="s">
        <v>2232</v>
      </c>
      <c r="I8999" s="47" t="n">
        <v>7</v>
      </c>
    </row>
    <row r="9000" customFormat="false" ht="15" hidden="false" customHeight="false" outlineLevel="0" collapsed="false">
      <c r="A9000" s="47" t="s">
        <v>11241</v>
      </c>
      <c r="B9000" s="47" t="s">
        <v>2084</v>
      </c>
      <c r="C9000" s="48" t="n">
        <v>46191</v>
      </c>
      <c r="D9000" s="47" t="s">
        <v>75</v>
      </c>
      <c r="E9000" s="47" t="s">
        <v>63</v>
      </c>
      <c r="F9000" s="47" t="s">
        <v>2255</v>
      </c>
      <c r="G9000" s="47" t="s">
        <v>97</v>
      </c>
      <c r="H9000" s="47" t="s">
        <v>2232</v>
      </c>
      <c r="I9000" s="47" t="n">
        <v>5</v>
      </c>
    </row>
    <row r="9001" customFormat="false" ht="15" hidden="false" customHeight="false" outlineLevel="0" collapsed="false">
      <c r="A9001" s="47" t="s">
        <v>11242</v>
      </c>
      <c r="B9001" s="47" t="s">
        <v>2084</v>
      </c>
      <c r="C9001" s="48" t="n">
        <v>46191</v>
      </c>
      <c r="D9001" s="47" t="s">
        <v>75</v>
      </c>
      <c r="E9001" s="47" t="s">
        <v>63</v>
      </c>
      <c r="F9001" s="47" t="s">
        <v>2252</v>
      </c>
      <c r="G9001" s="47" t="s">
        <v>97</v>
      </c>
      <c r="H9001" s="47" t="s">
        <v>2232</v>
      </c>
      <c r="I9001" s="47" t="n">
        <v>3</v>
      </c>
    </row>
    <row r="9002" customFormat="false" ht="15" hidden="false" customHeight="false" outlineLevel="0" collapsed="false">
      <c r="A9002" s="47" t="s">
        <v>11243</v>
      </c>
      <c r="B9002" s="47" t="s">
        <v>2087</v>
      </c>
      <c r="C9002" s="48" t="n">
        <v>46191</v>
      </c>
      <c r="D9002" s="47" t="s">
        <v>74</v>
      </c>
      <c r="E9002" s="47" t="s">
        <v>64</v>
      </c>
      <c r="F9002" s="47" t="s">
        <v>2278</v>
      </c>
      <c r="G9002" s="47" t="s">
        <v>97</v>
      </c>
      <c r="H9002" s="47" t="s">
        <v>2232</v>
      </c>
      <c r="I9002" s="47" t="n">
        <v>3</v>
      </c>
    </row>
    <row r="9003" customFormat="false" ht="15" hidden="false" customHeight="false" outlineLevel="0" collapsed="false">
      <c r="A9003" s="47" t="s">
        <v>11244</v>
      </c>
      <c r="B9003" s="47" t="s">
        <v>2087</v>
      </c>
      <c r="C9003" s="48" t="n">
        <v>46191</v>
      </c>
      <c r="D9003" s="47" t="s">
        <v>74</v>
      </c>
      <c r="E9003" s="47" t="s">
        <v>64</v>
      </c>
      <c r="F9003" s="47" t="s">
        <v>2278</v>
      </c>
      <c r="G9003" s="47" t="s">
        <v>97</v>
      </c>
      <c r="H9003" s="47" t="s">
        <v>2232</v>
      </c>
      <c r="I9003" s="47" t="n">
        <v>5</v>
      </c>
    </row>
    <row r="9004" customFormat="false" ht="15" hidden="false" customHeight="false" outlineLevel="0" collapsed="false">
      <c r="A9004" s="47" t="s">
        <v>11245</v>
      </c>
      <c r="B9004" s="47" t="s">
        <v>2087</v>
      </c>
      <c r="C9004" s="48" t="n">
        <v>46191</v>
      </c>
      <c r="D9004" s="47" t="s">
        <v>74</v>
      </c>
      <c r="E9004" s="47" t="s">
        <v>64</v>
      </c>
      <c r="F9004" s="47" t="s">
        <v>2280</v>
      </c>
      <c r="G9004" s="47" t="s">
        <v>97</v>
      </c>
      <c r="H9004" s="47" t="s">
        <v>2232</v>
      </c>
      <c r="I9004" s="47" t="n">
        <v>2</v>
      </c>
    </row>
    <row r="9005" customFormat="false" ht="15" hidden="false" customHeight="false" outlineLevel="0" collapsed="false">
      <c r="A9005" s="47" t="s">
        <v>11246</v>
      </c>
      <c r="B9005" s="47" t="s">
        <v>2088</v>
      </c>
      <c r="C9005" s="48" t="n">
        <v>46191</v>
      </c>
      <c r="D9005" s="47" t="s">
        <v>73</v>
      </c>
      <c r="E9005" s="47" t="s">
        <v>65</v>
      </c>
      <c r="F9005" s="47" t="s">
        <v>2289</v>
      </c>
      <c r="G9005" s="47" t="s">
        <v>93</v>
      </c>
      <c r="H9005" s="47" t="s">
        <v>2253</v>
      </c>
      <c r="I9005" s="47" t="n">
        <v>21</v>
      </c>
    </row>
    <row r="9006" customFormat="false" ht="15" hidden="false" customHeight="false" outlineLevel="0" collapsed="false">
      <c r="A9006" s="47" t="s">
        <v>11247</v>
      </c>
      <c r="B9006" s="47" t="s">
        <v>2088</v>
      </c>
      <c r="C9006" s="48" t="n">
        <v>46191</v>
      </c>
      <c r="D9006" s="47" t="s">
        <v>73</v>
      </c>
      <c r="E9006" s="47" t="s">
        <v>65</v>
      </c>
      <c r="F9006" s="47" t="s">
        <v>2289</v>
      </c>
      <c r="G9006" s="47" t="s">
        <v>97</v>
      </c>
      <c r="H9006" s="47" t="s">
        <v>2232</v>
      </c>
      <c r="I9006" s="47" t="n">
        <v>4</v>
      </c>
    </row>
    <row r="9007" customFormat="false" ht="15" hidden="false" customHeight="false" outlineLevel="0" collapsed="false">
      <c r="A9007" s="47" t="s">
        <v>11248</v>
      </c>
      <c r="B9007" s="47" t="s">
        <v>2088</v>
      </c>
      <c r="C9007" s="48" t="n">
        <v>46191</v>
      </c>
      <c r="D9007" s="47" t="s">
        <v>73</v>
      </c>
      <c r="E9007" s="47" t="s">
        <v>65</v>
      </c>
      <c r="F9007" s="47" t="s">
        <v>2284</v>
      </c>
      <c r="G9007" s="47" t="s">
        <v>97</v>
      </c>
      <c r="H9007" s="47" t="s">
        <v>2232</v>
      </c>
      <c r="I9007" s="47" t="n">
        <v>3</v>
      </c>
    </row>
    <row r="9008" customFormat="false" ht="15" hidden="false" customHeight="false" outlineLevel="0" collapsed="false">
      <c r="A9008" s="47" t="s">
        <v>11249</v>
      </c>
      <c r="B9008" s="47" t="s">
        <v>2088</v>
      </c>
      <c r="C9008" s="48" t="n">
        <v>46191</v>
      </c>
      <c r="D9008" s="47" t="s">
        <v>73</v>
      </c>
      <c r="E9008" s="47" t="s">
        <v>65</v>
      </c>
      <c r="F9008" s="47" t="s">
        <v>2289</v>
      </c>
      <c r="G9008" s="47" t="s">
        <v>97</v>
      </c>
      <c r="H9008" s="47" t="s">
        <v>2232</v>
      </c>
      <c r="I9008" s="47" t="n">
        <v>6</v>
      </c>
    </row>
    <row r="9009" customFormat="false" ht="15" hidden="false" customHeight="false" outlineLevel="0" collapsed="false">
      <c r="A9009" s="47" t="s">
        <v>11250</v>
      </c>
      <c r="B9009" s="47" t="s">
        <v>2088</v>
      </c>
      <c r="C9009" s="48" t="n">
        <v>46191</v>
      </c>
      <c r="D9009" s="47" t="s">
        <v>73</v>
      </c>
      <c r="E9009" s="47" t="s">
        <v>65</v>
      </c>
      <c r="F9009" s="47" t="s">
        <v>2289</v>
      </c>
      <c r="G9009" s="47" t="s">
        <v>97</v>
      </c>
      <c r="H9009" s="47" t="s">
        <v>2232</v>
      </c>
      <c r="I9009" s="47" t="n">
        <v>3</v>
      </c>
    </row>
    <row r="9010" customFormat="false" ht="15" hidden="false" customHeight="false" outlineLevel="0" collapsed="false">
      <c r="A9010" s="47" t="s">
        <v>11251</v>
      </c>
      <c r="B9010" s="47" t="s">
        <v>2088</v>
      </c>
      <c r="C9010" s="48" t="n">
        <v>46191</v>
      </c>
      <c r="D9010" s="47" t="s">
        <v>73</v>
      </c>
      <c r="E9010" s="47" t="s">
        <v>65</v>
      </c>
      <c r="F9010" s="47" t="s">
        <v>2284</v>
      </c>
      <c r="G9010" s="47" t="s">
        <v>97</v>
      </c>
      <c r="H9010" s="47" t="s">
        <v>2232</v>
      </c>
      <c r="I9010" s="47" t="n">
        <v>5</v>
      </c>
    </row>
    <row r="9011" customFormat="false" ht="15" hidden="false" customHeight="false" outlineLevel="0" collapsed="false">
      <c r="A9011" s="47" t="s">
        <v>11252</v>
      </c>
      <c r="B9011" s="47" t="s">
        <v>2088</v>
      </c>
      <c r="C9011" s="48" t="n">
        <v>46191</v>
      </c>
      <c r="D9011" s="47" t="s">
        <v>73</v>
      </c>
      <c r="E9011" s="47" t="s">
        <v>65</v>
      </c>
      <c r="F9011" s="47" t="s">
        <v>2284</v>
      </c>
      <c r="G9011" s="47" t="s">
        <v>97</v>
      </c>
      <c r="H9011" s="47" t="s">
        <v>2232</v>
      </c>
      <c r="I9011" s="47" t="n">
        <v>3</v>
      </c>
    </row>
    <row r="9012" customFormat="false" ht="15" hidden="false" customHeight="false" outlineLevel="0" collapsed="false">
      <c r="A9012" s="47" t="s">
        <v>11253</v>
      </c>
      <c r="B9012" s="47" t="s">
        <v>2088</v>
      </c>
      <c r="C9012" s="48" t="n">
        <v>46191</v>
      </c>
      <c r="D9012" s="47" t="s">
        <v>73</v>
      </c>
      <c r="E9012" s="47" t="s">
        <v>65</v>
      </c>
      <c r="F9012" s="47" t="s">
        <v>2284</v>
      </c>
      <c r="G9012" s="47" t="s">
        <v>97</v>
      </c>
      <c r="H9012" s="47" t="s">
        <v>2232</v>
      </c>
      <c r="I9012" s="47" t="n">
        <v>6</v>
      </c>
    </row>
    <row r="9013" customFormat="false" ht="15" hidden="false" customHeight="false" outlineLevel="0" collapsed="false">
      <c r="A9013" s="47" t="s">
        <v>11254</v>
      </c>
      <c r="B9013" s="47" t="s">
        <v>2089</v>
      </c>
      <c r="C9013" s="48" t="n">
        <v>46191</v>
      </c>
      <c r="D9013" s="47" t="s">
        <v>74</v>
      </c>
      <c r="E9013" s="47" t="s">
        <v>65</v>
      </c>
      <c r="F9013" s="47" t="s">
        <v>2289</v>
      </c>
      <c r="G9013" s="47" t="s">
        <v>93</v>
      </c>
      <c r="H9013" s="47" t="s">
        <v>2253</v>
      </c>
      <c r="I9013" s="47" t="n">
        <v>49</v>
      </c>
    </row>
    <row r="9014" customFormat="false" ht="15" hidden="false" customHeight="false" outlineLevel="0" collapsed="false">
      <c r="A9014" s="47" t="s">
        <v>11255</v>
      </c>
      <c r="B9014" s="47" t="s">
        <v>2089</v>
      </c>
      <c r="C9014" s="48" t="n">
        <v>46191</v>
      </c>
      <c r="D9014" s="47" t="s">
        <v>74</v>
      </c>
      <c r="E9014" s="47" t="s">
        <v>65</v>
      </c>
      <c r="F9014" s="47" t="s">
        <v>2284</v>
      </c>
      <c r="G9014" s="47" t="s">
        <v>97</v>
      </c>
      <c r="H9014" s="47" t="s">
        <v>2232</v>
      </c>
      <c r="I9014" s="47" t="n">
        <v>6</v>
      </c>
    </row>
    <row r="9015" customFormat="false" ht="15" hidden="false" customHeight="false" outlineLevel="0" collapsed="false">
      <c r="A9015" s="47" t="s">
        <v>11256</v>
      </c>
      <c r="B9015" s="47" t="s">
        <v>2089</v>
      </c>
      <c r="C9015" s="48" t="n">
        <v>46191</v>
      </c>
      <c r="D9015" s="47" t="s">
        <v>74</v>
      </c>
      <c r="E9015" s="47" t="s">
        <v>65</v>
      </c>
      <c r="F9015" s="47" t="s">
        <v>2289</v>
      </c>
      <c r="G9015" s="47" t="s">
        <v>97</v>
      </c>
      <c r="H9015" s="47" t="s">
        <v>2232</v>
      </c>
      <c r="I9015" s="47" t="n">
        <v>6</v>
      </c>
    </row>
    <row r="9016" customFormat="false" ht="15" hidden="false" customHeight="false" outlineLevel="0" collapsed="false">
      <c r="A9016" s="47" t="s">
        <v>11257</v>
      </c>
      <c r="B9016" s="47" t="s">
        <v>2089</v>
      </c>
      <c r="C9016" s="48" t="n">
        <v>46191</v>
      </c>
      <c r="D9016" s="47" t="s">
        <v>74</v>
      </c>
      <c r="E9016" s="47" t="s">
        <v>65</v>
      </c>
      <c r="F9016" s="47" t="s">
        <v>2284</v>
      </c>
      <c r="G9016" s="47" t="s">
        <v>97</v>
      </c>
      <c r="H9016" s="47" t="s">
        <v>2232</v>
      </c>
      <c r="I9016" s="47" t="n">
        <v>2</v>
      </c>
    </row>
    <row r="9017" customFormat="false" ht="15" hidden="false" customHeight="false" outlineLevel="0" collapsed="false">
      <c r="A9017" s="47" t="s">
        <v>11258</v>
      </c>
      <c r="B9017" s="47" t="s">
        <v>2089</v>
      </c>
      <c r="C9017" s="48" t="n">
        <v>46191</v>
      </c>
      <c r="D9017" s="47" t="s">
        <v>74</v>
      </c>
      <c r="E9017" s="47" t="s">
        <v>65</v>
      </c>
      <c r="F9017" s="47" t="s">
        <v>2284</v>
      </c>
      <c r="G9017" s="47" t="s">
        <v>97</v>
      </c>
      <c r="H9017" s="47" t="s">
        <v>2232</v>
      </c>
      <c r="I9017" s="47" t="n">
        <v>6</v>
      </c>
    </row>
    <row r="9018" customFormat="false" ht="15" hidden="false" customHeight="false" outlineLevel="0" collapsed="false">
      <c r="A9018" s="47" t="s">
        <v>11259</v>
      </c>
      <c r="B9018" s="47" t="s">
        <v>2090</v>
      </c>
      <c r="C9018" s="48" t="n">
        <v>46191</v>
      </c>
      <c r="D9018" s="47" t="s">
        <v>75</v>
      </c>
      <c r="E9018" s="47" t="s">
        <v>65</v>
      </c>
      <c r="F9018" s="47" t="s">
        <v>2284</v>
      </c>
      <c r="G9018" s="47" t="s">
        <v>93</v>
      </c>
      <c r="H9018" s="47" t="s">
        <v>2253</v>
      </c>
      <c r="I9018" s="47" t="n">
        <v>12</v>
      </c>
    </row>
    <row r="9019" customFormat="false" ht="15" hidden="false" customHeight="false" outlineLevel="0" collapsed="false">
      <c r="A9019" s="47" t="s">
        <v>11260</v>
      </c>
      <c r="B9019" s="47" t="s">
        <v>2090</v>
      </c>
      <c r="C9019" s="48" t="n">
        <v>46191</v>
      </c>
      <c r="D9019" s="47" t="s">
        <v>75</v>
      </c>
      <c r="E9019" s="47" t="s">
        <v>65</v>
      </c>
      <c r="F9019" s="47" t="s">
        <v>2284</v>
      </c>
      <c r="G9019" s="47" t="s">
        <v>93</v>
      </c>
      <c r="H9019" s="47" t="s">
        <v>2253</v>
      </c>
      <c r="I9019" s="47" t="n">
        <v>56</v>
      </c>
    </row>
    <row r="9020" customFormat="false" ht="15" hidden="false" customHeight="false" outlineLevel="0" collapsed="false">
      <c r="A9020" s="47" t="s">
        <v>11261</v>
      </c>
      <c r="B9020" s="47" t="s">
        <v>2090</v>
      </c>
      <c r="C9020" s="48" t="n">
        <v>46191</v>
      </c>
      <c r="D9020" s="47" t="s">
        <v>75</v>
      </c>
      <c r="E9020" s="47" t="s">
        <v>65</v>
      </c>
      <c r="F9020" s="47" t="s">
        <v>2289</v>
      </c>
      <c r="G9020" s="47" t="s">
        <v>97</v>
      </c>
      <c r="H9020" s="47" t="s">
        <v>2232</v>
      </c>
      <c r="I9020" s="47" t="n">
        <v>6</v>
      </c>
    </row>
    <row r="9021" customFormat="false" ht="15" hidden="false" customHeight="false" outlineLevel="0" collapsed="false">
      <c r="A9021" s="47" t="s">
        <v>11262</v>
      </c>
      <c r="B9021" s="47" t="s">
        <v>2090</v>
      </c>
      <c r="C9021" s="48" t="n">
        <v>46191</v>
      </c>
      <c r="D9021" s="47" t="s">
        <v>75</v>
      </c>
      <c r="E9021" s="47" t="s">
        <v>65</v>
      </c>
      <c r="F9021" s="47" t="s">
        <v>2284</v>
      </c>
      <c r="G9021" s="47" t="s">
        <v>97</v>
      </c>
      <c r="H9021" s="47" t="s">
        <v>2232</v>
      </c>
      <c r="I9021" s="47" t="n">
        <v>5</v>
      </c>
    </row>
    <row r="9022" customFormat="false" ht="15" hidden="false" customHeight="false" outlineLevel="0" collapsed="false">
      <c r="A9022" s="47" t="s">
        <v>11263</v>
      </c>
      <c r="B9022" s="47" t="s">
        <v>2090</v>
      </c>
      <c r="C9022" s="48" t="n">
        <v>46191</v>
      </c>
      <c r="D9022" s="47" t="s">
        <v>75</v>
      </c>
      <c r="E9022" s="47" t="s">
        <v>65</v>
      </c>
      <c r="F9022" s="47" t="s">
        <v>2284</v>
      </c>
      <c r="G9022" s="47" t="s">
        <v>97</v>
      </c>
      <c r="H9022" s="47" t="s">
        <v>2232</v>
      </c>
      <c r="I9022" s="47" t="n">
        <v>2</v>
      </c>
    </row>
    <row r="9023" customFormat="false" ht="15" hidden="false" customHeight="false" outlineLevel="0" collapsed="false">
      <c r="A9023" s="47" t="s">
        <v>11264</v>
      </c>
      <c r="B9023" s="47" t="s">
        <v>2090</v>
      </c>
      <c r="C9023" s="48" t="n">
        <v>46191</v>
      </c>
      <c r="D9023" s="47" t="s">
        <v>75</v>
      </c>
      <c r="E9023" s="47" t="s">
        <v>65</v>
      </c>
      <c r="F9023" s="47" t="s">
        <v>2284</v>
      </c>
      <c r="G9023" s="47" t="s">
        <v>97</v>
      </c>
      <c r="H9023" s="47" t="s">
        <v>2232</v>
      </c>
      <c r="I9023" s="47" t="n">
        <v>2</v>
      </c>
    </row>
    <row r="9024" customFormat="false" ht="15" hidden="false" customHeight="false" outlineLevel="0" collapsed="false">
      <c r="A9024" s="47" t="s">
        <v>11265</v>
      </c>
      <c r="B9024" s="47" t="s">
        <v>2090</v>
      </c>
      <c r="C9024" s="48" t="n">
        <v>46191</v>
      </c>
      <c r="D9024" s="47" t="s">
        <v>75</v>
      </c>
      <c r="E9024" s="47" t="s">
        <v>65</v>
      </c>
      <c r="F9024" s="47" t="s">
        <v>2289</v>
      </c>
      <c r="G9024" s="47" t="s">
        <v>97</v>
      </c>
      <c r="H9024" s="47" t="s">
        <v>2232</v>
      </c>
      <c r="I9024" s="47" t="n">
        <v>4</v>
      </c>
    </row>
    <row r="9025" customFormat="false" ht="15" hidden="false" customHeight="false" outlineLevel="0" collapsed="false">
      <c r="A9025" s="47" t="s">
        <v>11266</v>
      </c>
      <c r="B9025" s="47" t="s">
        <v>2090</v>
      </c>
      <c r="C9025" s="48" t="n">
        <v>46191</v>
      </c>
      <c r="D9025" s="47" t="s">
        <v>75</v>
      </c>
      <c r="E9025" s="47" t="s">
        <v>65</v>
      </c>
      <c r="F9025" s="47" t="s">
        <v>2284</v>
      </c>
      <c r="G9025" s="47" t="s">
        <v>97</v>
      </c>
      <c r="H9025" s="47" t="s">
        <v>2232</v>
      </c>
      <c r="I9025" s="47" t="n">
        <v>2</v>
      </c>
    </row>
    <row r="9026" customFormat="false" ht="15" hidden="false" customHeight="false" outlineLevel="0" collapsed="false">
      <c r="A9026" s="47" t="s">
        <v>11267</v>
      </c>
      <c r="B9026" s="47" t="s">
        <v>2091</v>
      </c>
      <c r="C9026" s="48" t="n">
        <v>46192</v>
      </c>
      <c r="D9026" s="47" t="s">
        <v>73</v>
      </c>
      <c r="E9026" s="47" t="s">
        <v>62</v>
      </c>
      <c r="F9026" s="47" t="s">
        <v>2231</v>
      </c>
      <c r="G9026" s="47" t="s">
        <v>93</v>
      </c>
      <c r="H9026" s="47" t="s">
        <v>2253</v>
      </c>
      <c r="I9026" s="47" t="n">
        <v>32</v>
      </c>
    </row>
    <row r="9027" customFormat="false" ht="15" hidden="false" customHeight="false" outlineLevel="0" collapsed="false">
      <c r="A9027" s="47" t="s">
        <v>11268</v>
      </c>
      <c r="B9027" s="47" t="s">
        <v>2091</v>
      </c>
      <c r="C9027" s="48" t="n">
        <v>46192</v>
      </c>
      <c r="D9027" s="47" t="s">
        <v>73</v>
      </c>
      <c r="E9027" s="47" t="s">
        <v>62</v>
      </c>
      <c r="F9027" s="47" t="s">
        <v>2228</v>
      </c>
      <c r="G9027" s="47" t="s">
        <v>94</v>
      </c>
      <c r="H9027" s="47" t="s">
        <v>2229</v>
      </c>
      <c r="I9027" s="47" t="n">
        <v>100</v>
      </c>
    </row>
    <row r="9028" customFormat="false" ht="15" hidden="false" customHeight="false" outlineLevel="0" collapsed="false">
      <c r="A9028" s="47" t="s">
        <v>11269</v>
      </c>
      <c r="B9028" s="47" t="s">
        <v>2091</v>
      </c>
      <c r="C9028" s="48" t="n">
        <v>46192</v>
      </c>
      <c r="D9028" s="47" t="s">
        <v>73</v>
      </c>
      <c r="E9028" s="47" t="s">
        <v>62</v>
      </c>
      <c r="F9028" s="47" t="s">
        <v>2231</v>
      </c>
      <c r="G9028" s="47" t="s">
        <v>96</v>
      </c>
      <c r="H9028" s="47" t="s">
        <v>2270</v>
      </c>
      <c r="I9028" s="47" t="n">
        <v>23</v>
      </c>
    </row>
    <row r="9029" customFormat="false" ht="15" hidden="false" customHeight="false" outlineLevel="0" collapsed="false">
      <c r="A9029" s="47" t="s">
        <v>11270</v>
      </c>
      <c r="B9029" s="47" t="s">
        <v>2091</v>
      </c>
      <c r="C9029" s="48" t="n">
        <v>46192</v>
      </c>
      <c r="D9029" s="47" t="s">
        <v>73</v>
      </c>
      <c r="E9029" s="47" t="s">
        <v>62</v>
      </c>
      <c r="F9029" s="47" t="s">
        <v>2231</v>
      </c>
      <c r="G9029" s="47" t="s">
        <v>97</v>
      </c>
      <c r="H9029" s="47" t="s">
        <v>2232</v>
      </c>
      <c r="I9029" s="47" t="n">
        <v>4</v>
      </c>
    </row>
    <row r="9030" customFormat="false" ht="15" hidden="false" customHeight="false" outlineLevel="0" collapsed="false">
      <c r="A9030" s="47" t="s">
        <v>11271</v>
      </c>
      <c r="B9030" s="47" t="s">
        <v>2091</v>
      </c>
      <c r="C9030" s="48" t="n">
        <v>46192</v>
      </c>
      <c r="D9030" s="47" t="s">
        <v>73</v>
      </c>
      <c r="E9030" s="47" t="s">
        <v>62</v>
      </c>
      <c r="F9030" s="47" t="s">
        <v>2317</v>
      </c>
      <c r="G9030" s="47" t="s">
        <v>97</v>
      </c>
      <c r="H9030" s="47" t="s">
        <v>2232</v>
      </c>
      <c r="I9030" s="47" t="n">
        <v>4</v>
      </c>
    </row>
    <row r="9031" customFormat="false" ht="15" hidden="false" customHeight="false" outlineLevel="0" collapsed="false">
      <c r="A9031" s="47" t="s">
        <v>11272</v>
      </c>
      <c r="B9031" s="47" t="s">
        <v>2091</v>
      </c>
      <c r="C9031" s="48" t="n">
        <v>46192</v>
      </c>
      <c r="D9031" s="47" t="s">
        <v>73</v>
      </c>
      <c r="E9031" s="47" t="s">
        <v>62</v>
      </c>
      <c r="F9031" s="47" t="s">
        <v>2231</v>
      </c>
      <c r="G9031" s="47" t="s">
        <v>97</v>
      </c>
      <c r="H9031" s="47" t="s">
        <v>2232</v>
      </c>
      <c r="I9031" s="47" t="n">
        <v>3</v>
      </c>
    </row>
    <row r="9032" customFormat="false" ht="15" hidden="false" customHeight="false" outlineLevel="0" collapsed="false">
      <c r="A9032" s="47" t="s">
        <v>11273</v>
      </c>
      <c r="B9032" s="47" t="s">
        <v>2091</v>
      </c>
      <c r="C9032" s="48" t="n">
        <v>46192</v>
      </c>
      <c r="D9032" s="47" t="s">
        <v>73</v>
      </c>
      <c r="E9032" s="47" t="s">
        <v>62</v>
      </c>
      <c r="F9032" s="47" t="s">
        <v>2231</v>
      </c>
      <c r="G9032" s="47" t="s">
        <v>97</v>
      </c>
      <c r="H9032" s="47" t="s">
        <v>2232</v>
      </c>
      <c r="I9032" s="47" t="n">
        <v>2</v>
      </c>
    </row>
    <row r="9033" customFormat="false" ht="15" hidden="false" customHeight="false" outlineLevel="0" collapsed="false">
      <c r="A9033" s="47" t="s">
        <v>11274</v>
      </c>
      <c r="B9033" s="47" t="s">
        <v>2093</v>
      </c>
      <c r="C9033" s="48" t="n">
        <v>46192</v>
      </c>
      <c r="D9033" s="47" t="s">
        <v>74</v>
      </c>
      <c r="E9033" s="47" t="s">
        <v>62</v>
      </c>
      <c r="F9033" s="47" t="s">
        <v>2231</v>
      </c>
      <c r="G9033" s="47" t="s">
        <v>97</v>
      </c>
      <c r="H9033" s="47" t="s">
        <v>2232</v>
      </c>
      <c r="I9033" s="47" t="n">
        <v>5</v>
      </c>
    </row>
    <row r="9034" customFormat="false" ht="15" hidden="false" customHeight="false" outlineLevel="0" collapsed="false">
      <c r="A9034" s="47" t="s">
        <v>11275</v>
      </c>
      <c r="B9034" s="47" t="s">
        <v>2093</v>
      </c>
      <c r="C9034" s="48" t="n">
        <v>46192</v>
      </c>
      <c r="D9034" s="47" t="s">
        <v>74</v>
      </c>
      <c r="E9034" s="47" t="s">
        <v>62</v>
      </c>
      <c r="F9034" s="47" t="s">
        <v>2228</v>
      </c>
      <c r="G9034" s="47" t="s">
        <v>97</v>
      </c>
      <c r="H9034" s="47" t="s">
        <v>2232</v>
      </c>
      <c r="I9034" s="47" t="n">
        <v>4</v>
      </c>
    </row>
    <row r="9035" customFormat="false" ht="15" hidden="false" customHeight="false" outlineLevel="0" collapsed="false">
      <c r="A9035" s="47" t="s">
        <v>11276</v>
      </c>
      <c r="B9035" s="47" t="s">
        <v>2093</v>
      </c>
      <c r="C9035" s="48" t="n">
        <v>46192</v>
      </c>
      <c r="D9035" s="47" t="s">
        <v>74</v>
      </c>
      <c r="E9035" s="47" t="s">
        <v>62</v>
      </c>
      <c r="F9035" s="47" t="s">
        <v>2228</v>
      </c>
      <c r="G9035" s="47" t="s">
        <v>97</v>
      </c>
      <c r="H9035" s="47" t="s">
        <v>2232</v>
      </c>
      <c r="I9035" s="47" t="n">
        <v>6</v>
      </c>
    </row>
    <row r="9036" customFormat="false" ht="15" hidden="false" customHeight="false" outlineLevel="0" collapsed="false">
      <c r="A9036" s="47" t="s">
        <v>11277</v>
      </c>
      <c r="B9036" s="47" t="s">
        <v>2093</v>
      </c>
      <c r="C9036" s="48" t="n">
        <v>46192</v>
      </c>
      <c r="D9036" s="47" t="s">
        <v>74</v>
      </c>
      <c r="E9036" s="47" t="s">
        <v>62</v>
      </c>
      <c r="F9036" s="47" t="s">
        <v>2231</v>
      </c>
      <c r="G9036" s="47" t="s">
        <v>97</v>
      </c>
      <c r="H9036" s="47" t="s">
        <v>2232</v>
      </c>
      <c r="I9036" s="47" t="n">
        <v>6</v>
      </c>
    </row>
    <row r="9037" customFormat="false" ht="15" hidden="false" customHeight="false" outlineLevel="0" collapsed="false">
      <c r="A9037" s="47" t="s">
        <v>11278</v>
      </c>
      <c r="B9037" s="47" t="s">
        <v>2094</v>
      </c>
      <c r="C9037" s="48" t="n">
        <v>46192</v>
      </c>
      <c r="D9037" s="47" t="s">
        <v>75</v>
      </c>
      <c r="E9037" s="47" t="s">
        <v>62</v>
      </c>
      <c r="F9037" s="47" t="s">
        <v>2231</v>
      </c>
      <c r="G9037" s="47" t="s">
        <v>93</v>
      </c>
      <c r="H9037" s="47" t="s">
        <v>2253</v>
      </c>
      <c r="I9037" s="47" t="n">
        <v>87</v>
      </c>
    </row>
    <row r="9038" customFormat="false" ht="15" hidden="false" customHeight="false" outlineLevel="0" collapsed="false">
      <c r="A9038" s="47" t="s">
        <v>11279</v>
      </c>
      <c r="B9038" s="47" t="s">
        <v>2094</v>
      </c>
      <c r="C9038" s="48" t="n">
        <v>46192</v>
      </c>
      <c r="D9038" s="47" t="s">
        <v>75</v>
      </c>
      <c r="E9038" s="47" t="s">
        <v>62</v>
      </c>
      <c r="F9038" s="47" t="s">
        <v>2317</v>
      </c>
      <c r="G9038" s="47" t="s">
        <v>93</v>
      </c>
      <c r="H9038" s="47" t="s">
        <v>2253</v>
      </c>
      <c r="I9038" s="47" t="n">
        <v>105</v>
      </c>
    </row>
    <row r="9039" customFormat="false" ht="15" hidden="false" customHeight="false" outlineLevel="0" collapsed="false">
      <c r="A9039" s="47" t="s">
        <v>11280</v>
      </c>
      <c r="B9039" s="47" t="s">
        <v>2094</v>
      </c>
      <c r="C9039" s="48" t="n">
        <v>46192</v>
      </c>
      <c r="D9039" s="47" t="s">
        <v>75</v>
      </c>
      <c r="E9039" s="47" t="s">
        <v>62</v>
      </c>
      <c r="F9039" s="47" t="s">
        <v>2231</v>
      </c>
      <c r="G9039" s="47" t="s">
        <v>97</v>
      </c>
      <c r="H9039" s="47" t="s">
        <v>2232</v>
      </c>
      <c r="I9039" s="47" t="n">
        <v>3</v>
      </c>
    </row>
    <row r="9040" customFormat="false" ht="15" hidden="false" customHeight="false" outlineLevel="0" collapsed="false">
      <c r="A9040" s="47" t="s">
        <v>11281</v>
      </c>
      <c r="B9040" s="47" t="s">
        <v>2094</v>
      </c>
      <c r="C9040" s="48" t="n">
        <v>46192</v>
      </c>
      <c r="D9040" s="47" t="s">
        <v>75</v>
      </c>
      <c r="E9040" s="47" t="s">
        <v>62</v>
      </c>
      <c r="F9040" s="47" t="s">
        <v>2228</v>
      </c>
      <c r="G9040" s="47" t="s">
        <v>97</v>
      </c>
      <c r="H9040" s="47" t="s">
        <v>2232</v>
      </c>
      <c r="I9040" s="47" t="n">
        <v>3</v>
      </c>
    </row>
    <row r="9041" customFormat="false" ht="15" hidden="false" customHeight="false" outlineLevel="0" collapsed="false">
      <c r="A9041" s="47" t="s">
        <v>11282</v>
      </c>
      <c r="B9041" s="47" t="s">
        <v>2094</v>
      </c>
      <c r="C9041" s="48" t="n">
        <v>46192</v>
      </c>
      <c r="D9041" s="47" t="s">
        <v>75</v>
      </c>
      <c r="E9041" s="47" t="s">
        <v>62</v>
      </c>
      <c r="F9041" s="47" t="s">
        <v>2228</v>
      </c>
      <c r="G9041" s="47" t="s">
        <v>97</v>
      </c>
      <c r="H9041" s="47" t="s">
        <v>2232</v>
      </c>
      <c r="I9041" s="47" t="n">
        <v>6</v>
      </c>
    </row>
    <row r="9042" customFormat="false" ht="15" hidden="false" customHeight="false" outlineLevel="0" collapsed="false">
      <c r="A9042" s="47" t="s">
        <v>11283</v>
      </c>
      <c r="B9042" s="47" t="s">
        <v>2094</v>
      </c>
      <c r="C9042" s="48" t="n">
        <v>46192</v>
      </c>
      <c r="D9042" s="47" t="s">
        <v>75</v>
      </c>
      <c r="E9042" s="47" t="s">
        <v>62</v>
      </c>
      <c r="F9042" s="47" t="s">
        <v>2228</v>
      </c>
      <c r="G9042" s="47" t="s">
        <v>97</v>
      </c>
      <c r="H9042" s="47" t="s">
        <v>2232</v>
      </c>
      <c r="I9042" s="47" t="n">
        <v>7</v>
      </c>
    </row>
    <row r="9043" customFormat="false" ht="15" hidden="false" customHeight="false" outlineLevel="0" collapsed="false">
      <c r="A9043" s="47" t="s">
        <v>11284</v>
      </c>
      <c r="B9043" s="47" t="s">
        <v>2094</v>
      </c>
      <c r="C9043" s="48" t="n">
        <v>46192</v>
      </c>
      <c r="D9043" s="47" t="s">
        <v>75</v>
      </c>
      <c r="E9043" s="47" t="s">
        <v>62</v>
      </c>
      <c r="F9043" s="47" t="s">
        <v>2231</v>
      </c>
      <c r="G9043" s="47" t="s">
        <v>97</v>
      </c>
      <c r="H9043" s="47" t="s">
        <v>2232</v>
      </c>
      <c r="I9043" s="47" t="n">
        <v>3</v>
      </c>
    </row>
    <row r="9044" customFormat="false" ht="15" hidden="false" customHeight="false" outlineLevel="0" collapsed="false">
      <c r="A9044" s="47" t="s">
        <v>11285</v>
      </c>
      <c r="B9044" s="47" t="s">
        <v>2095</v>
      </c>
      <c r="C9044" s="48" t="n">
        <v>46192</v>
      </c>
      <c r="D9044" s="47" t="s">
        <v>73</v>
      </c>
      <c r="E9044" s="47" t="s">
        <v>63</v>
      </c>
      <c r="F9044" s="47" t="s">
        <v>2255</v>
      </c>
      <c r="G9044" s="47" t="s">
        <v>97</v>
      </c>
      <c r="H9044" s="47" t="s">
        <v>2232</v>
      </c>
      <c r="I9044" s="47" t="n">
        <v>7</v>
      </c>
    </row>
    <row r="9045" customFormat="false" ht="15" hidden="false" customHeight="false" outlineLevel="0" collapsed="false">
      <c r="A9045" s="47" t="s">
        <v>11286</v>
      </c>
      <c r="B9045" s="47" t="s">
        <v>2095</v>
      </c>
      <c r="C9045" s="48" t="n">
        <v>46192</v>
      </c>
      <c r="D9045" s="47" t="s">
        <v>73</v>
      </c>
      <c r="E9045" s="47" t="s">
        <v>63</v>
      </c>
      <c r="F9045" s="47" t="s">
        <v>2255</v>
      </c>
      <c r="G9045" s="47" t="s">
        <v>97</v>
      </c>
      <c r="H9045" s="47" t="s">
        <v>2232</v>
      </c>
      <c r="I9045" s="47" t="n">
        <v>2</v>
      </c>
    </row>
    <row r="9046" customFormat="false" ht="15" hidden="false" customHeight="false" outlineLevel="0" collapsed="false">
      <c r="A9046" s="47" t="s">
        <v>11287</v>
      </c>
      <c r="B9046" s="47" t="s">
        <v>2095</v>
      </c>
      <c r="C9046" s="48" t="n">
        <v>46192</v>
      </c>
      <c r="D9046" s="47" t="s">
        <v>73</v>
      </c>
      <c r="E9046" s="47" t="s">
        <v>63</v>
      </c>
      <c r="F9046" s="47" t="s">
        <v>2252</v>
      </c>
      <c r="G9046" s="47" t="s">
        <v>97</v>
      </c>
      <c r="H9046" s="47" t="s">
        <v>2232</v>
      </c>
      <c r="I9046" s="47" t="n">
        <v>4</v>
      </c>
    </row>
    <row r="9047" customFormat="false" ht="15" hidden="false" customHeight="false" outlineLevel="0" collapsed="false">
      <c r="A9047" s="47" t="s">
        <v>11288</v>
      </c>
      <c r="B9047" s="47" t="s">
        <v>2095</v>
      </c>
      <c r="C9047" s="48" t="n">
        <v>46192</v>
      </c>
      <c r="D9047" s="47" t="s">
        <v>73</v>
      </c>
      <c r="E9047" s="47" t="s">
        <v>63</v>
      </c>
      <c r="F9047" s="47" t="s">
        <v>2255</v>
      </c>
      <c r="G9047" s="47" t="s">
        <v>97</v>
      </c>
      <c r="H9047" s="47" t="s">
        <v>2232</v>
      </c>
      <c r="I9047" s="47" t="n">
        <v>4</v>
      </c>
    </row>
    <row r="9048" customFormat="false" ht="15" hidden="false" customHeight="false" outlineLevel="0" collapsed="false">
      <c r="A9048" s="47" t="s">
        <v>11289</v>
      </c>
      <c r="B9048" s="47" t="s">
        <v>2095</v>
      </c>
      <c r="C9048" s="48" t="n">
        <v>46192</v>
      </c>
      <c r="D9048" s="47" t="s">
        <v>73</v>
      </c>
      <c r="E9048" s="47" t="s">
        <v>63</v>
      </c>
      <c r="F9048" s="47" t="s">
        <v>2260</v>
      </c>
      <c r="G9048" s="47" t="s">
        <v>97</v>
      </c>
      <c r="H9048" s="47" t="s">
        <v>2232</v>
      </c>
      <c r="I9048" s="47" t="n">
        <v>2</v>
      </c>
    </row>
    <row r="9049" customFormat="false" ht="15" hidden="false" customHeight="false" outlineLevel="0" collapsed="false">
      <c r="A9049" s="47" t="s">
        <v>11290</v>
      </c>
      <c r="B9049" s="47" t="s">
        <v>2095</v>
      </c>
      <c r="C9049" s="48" t="n">
        <v>46192</v>
      </c>
      <c r="D9049" s="47" t="s">
        <v>73</v>
      </c>
      <c r="E9049" s="47" t="s">
        <v>63</v>
      </c>
      <c r="F9049" s="47" t="s">
        <v>2255</v>
      </c>
      <c r="G9049" s="47" t="s">
        <v>97</v>
      </c>
      <c r="H9049" s="47" t="s">
        <v>2232</v>
      </c>
      <c r="I9049" s="47" t="n">
        <v>4</v>
      </c>
    </row>
    <row r="9050" customFormat="false" ht="15" hidden="false" customHeight="false" outlineLevel="0" collapsed="false">
      <c r="A9050" s="47" t="s">
        <v>11291</v>
      </c>
      <c r="B9050" s="47" t="s">
        <v>2096</v>
      </c>
      <c r="C9050" s="48" t="n">
        <v>46192</v>
      </c>
      <c r="D9050" s="47" t="s">
        <v>74</v>
      </c>
      <c r="E9050" s="47" t="s">
        <v>63</v>
      </c>
      <c r="F9050" s="47" t="s">
        <v>2255</v>
      </c>
      <c r="G9050" s="47" t="s">
        <v>93</v>
      </c>
      <c r="H9050" s="47" t="s">
        <v>2253</v>
      </c>
      <c r="I9050" s="47" t="n">
        <v>58</v>
      </c>
    </row>
    <row r="9051" customFormat="false" ht="15" hidden="false" customHeight="false" outlineLevel="0" collapsed="false">
      <c r="A9051" s="47" t="s">
        <v>11292</v>
      </c>
      <c r="B9051" s="47" t="s">
        <v>2096</v>
      </c>
      <c r="C9051" s="48" t="n">
        <v>46192</v>
      </c>
      <c r="D9051" s="47" t="s">
        <v>74</v>
      </c>
      <c r="E9051" s="47" t="s">
        <v>63</v>
      </c>
      <c r="F9051" s="47" t="s">
        <v>2252</v>
      </c>
      <c r="G9051" s="47" t="s">
        <v>93</v>
      </c>
      <c r="H9051" s="47" t="s">
        <v>2253</v>
      </c>
      <c r="I9051" s="47" t="n">
        <v>64</v>
      </c>
    </row>
    <row r="9052" customFormat="false" ht="15" hidden="false" customHeight="false" outlineLevel="0" collapsed="false">
      <c r="A9052" s="47" t="s">
        <v>11293</v>
      </c>
      <c r="B9052" s="47" t="s">
        <v>2096</v>
      </c>
      <c r="C9052" s="48" t="n">
        <v>46192</v>
      </c>
      <c r="D9052" s="47" t="s">
        <v>74</v>
      </c>
      <c r="E9052" s="47" t="s">
        <v>63</v>
      </c>
      <c r="F9052" s="47" t="s">
        <v>2255</v>
      </c>
      <c r="G9052" s="47" t="s">
        <v>97</v>
      </c>
      <c r="H9052" s="47" t="s">
        <v>2232</v>
      </c>
      <c r="I9052" s="47" t="n">
        <v>7</v>
      </c>
    </row>
    <row r="9053" customFormat="false" ht="15" hidden="false" customHeight="false" outlineLevel="0" collapsed="false">
      <c r="A9053" s="47" t="s">
        <v>11294</v>
      </c>
      <c r="B9053" s="47" t="s">
        <v>2096</v>
      </c>
      <c r="C9053" s="48" t="n">
        <v>46192</v>
      </c>
      <c r="D9053" s="47" t="s">
        <v>74</v>
      </c>
      <c r="E9053" s="47" t="s">
        <v>63</v>
      </c>
      <c r="F9053" s="47" t="s">
        <v>2255</v>
      </c>
      <c r="G9053" s="47" t="s">
        <v>97</v>
      </c>
      <c r="H9053" s="47" t="s">
        <v>2232</v>
      </c>
      <c r="I9053" s="47" t="n">
        <v>4</v>
      </c>
    </row>
    <row r="9054" customFormat="false" ht="15" hidden="false" customHeight="false" outlineLevel="0" collapsed="false">
      <c r="A9054" s="47" t="s">
        <v>11295</v>
      </c>
      <c r="B9054" s="47" t="s">
        <v>2096</v>
      </c>
      <c r="C9054" s="48" t="n">
        <v>46192</v>
      </c>
      <c r="D9054" s="47" t="s">
        <v>74</v>
      </c>
      <c r="E9054" s="47" t="s">
        <v>63</v>
      </c>
      <c r="F9054" s="47" t="s">
        <v>2260</v>
      </c>
      <c r="G9054" s="47" t="s">
        <v>97</v>
      </c>
      <c r="H9054" s="47" t="s">
        <v>2232</v>
      </c>
      <c r="I9054" s="47" t="n">
        <v>3</v>
      </c>
    </row>
    <row r="9055" customFormat="false" ht="15" hidden="false" customHeight="false" outlineLevel="0" collapsed="false">
      <c r="A9055" s="47" t="s">
        <v>11296</v>
      </c>
      <c r="B9055" s="47" t="s">
        <v>2096</v>
      </c>
      <c r="C9055" s="48" t="n">
        <v>46192</v>
      </c>
      <c r="D9055" s="47" t="s">
        <v>74</v>
      </c>
      <c r="E9055" s="47" t="s">
        <v>63</v>
      </c>
      <c r="F9055" s="47" t="s">
        <v>2255</v>
      </c>
      <c r="G9055" s="47" t="s">
        <v>97</v>
      </c>
      <c r="H9055" s="47" t="s">
        <v>2232</v>
      </c>
      <c r="I9055" s="47" t="n">
        <v>6</v>
      </c>
    </row>
    <row r="9056" customFormat="false" ht="15" hidden="false" customHeight="false" outlineLevel="0" collapsed="false">
      <c r="A9056" s="47" t="s">
        <v>11297</v>
      </c>
      <c r="B9056" s="47" t="s">
        <v>2096</v>
      </c>
      <c r="C9056" s="48" t="n">
        <v>46192</v>
      </c>
      <c r="D9056" s="47" t="s">
        <v>74</v>
      </c>
      <c r="E9056" s="47" t="s">
        <v>63</v>
      </c>
      <c r="F9056" s="47" t="s">
        <v>2255</v>
      </c>
      <c r="G9056" s="47" t="s">
        <v>97</v>
      </c>
      <c r="H9056" s="47" t="s">
        <v>2232</v>
      </c>
      <c r="I9056" s="47" t="n">
        <v>3</v>
      </c>
    </row>
    <row r="9057" customFormat="false" ht="15" hidden="false" customHeight="false" outlineLevel="0" collapsed="false">
      <c r="A9057" s="47" t="s">
        <v>11298</v>
      </c>
      <c r="B9057" s="47" t="s">
        <v>2097</v>
      </c>
      <c r="C9057" s="48" t="n">
        <v>46192</v>
      </c>
      <c r="D9057" s="47" t="s">
        <v>75</v>
      </c>
      <c r="E9057" s="47" t="s">
        <v>63</v>
      </c>
      <c r="F9057" s="47" t="s">
        <v>2252</v>
      </c>
      <c r="G9057" s="47" t="s">
        <v>96</v>
      </c>
      <c r="H9057" s="47" t="s">
        <v>2270</v>
      </c>
      <c r="I9057" s="47" t="n">
        <v>50</v>
      </c>
    </row>
    <row r="9058" customFormat="false" ht="15" hidden="false" customHeight="false" outlineLevel="0" collapsed="false">
      <c r="A9058" s="47" t="s">
        <v>11299</v>
      </c>
      <c r="B9058" s="47" t="s">
        <v>2097</v>
      </c>
      <c r="C9058" s="48" t="n">
        <v>46192</v>
      </c>
      <c r="D9058" s="47" t="s">
        <v>75</v>
      </c>
      <c r="E9058" s="47" t="s">
        <v>63</v>
      </c>
      <c r="F9058" s="47" t="s">
        <v>2255</v>
      </c>
      <c r="G9058" s="47" t="s">
        <v>97</v>
      </c>
      <c r="H9058" s="47" t="s">
        <v>2232</v>
      </c>
      <c r="I9058" s="47" t="n">
        <v>3</v>
      </c>
    </row>
    <row r="9059" customFormat="false" ht="15" hidden="false" customHeight="false" outlineLevel="0" collapsed="false">
      <c r="A9059" s="47" t="s">
        <v>11300</v>
      </c>
      <c r="B9059" s="47" t="s">
        <v>2097</v>
      </c>
      <c r="C9059" s="48" t="n">
        <v>46192</v>
      </c>
      <c r="D9059" s="47" t="s">
        <v>75</v>
      </c>
      <c r="E9059" s="47" t="s">
        <v>63</v>
      </c>
      <c r="F9059" s="47" t="s">
        <v>2255</v>
      </c>
      <c r="G9059" s="47" t="s">
        <v>97</v>
      </c>
      <c r="H9059" s="47" t="s">
        <v>2232</v>
      </c>
      <c r="I9059" s="47" t="n">
        <v>2</v>
      </c>
    </row>
    <row r="9060" customFormat="false" ht="15" hidden="false" customHeight="false" outlineLevel="0" collapsed="false">
      <c r="A9060" s="47" t="s">
        <v>11301</v>
      </c>
      <c r="B9060" s="47" t="s">
        <v>2097</v>
      </c>
      <c r="C9060" s="48" t="n">
        <v>46192</v>
      </c>
      <c r="D9060" s="47" t="s">
        <v>75</v>
      </c>
      <c r="E9060" s="47" t="s">
        <v>63</v>
      </c>
      <c r="F9060" s="47" t="s">
        <v>2255</v>
      </c>
      <c r="G9060" s="47" t="s">
        <v>97</v>
      </c>
      <c r="H9060" s="47" t="s">
        <v>2232</v>
      </c>
      <c r="I9060" s="47" t="n">
        <v>4</v>
      </c>
    </row>
    <row r="9061" customFormat="false" ht="15" hidden="false" customHeight="false" outlineLevel="0" collapsed="false">
      <c r="A9061" s="47" t="s">
        <v>11302</v>
      </c>
      <c r="B9061" s="47" t="s">
        <v>2097</v>
      </c>
      <c r="C9061" s="48" t="n">
        <v>46192</v>
      </c>
      <c r="D9061" s="47" t="s">
        <v>75</v>
      </c>
      <c r="E9061" s="47" t="s">
        <v>63</v>
      </c>
      <c r="F9061" s="47" t="s">
        <v>2260</v>
      </c>
      <c r="G9061" s="47" t="s">
        <v>97</v>
      </c>
      <c r="H9061" s="47" t="s">
        <v>2232</v>
      </c>
      <c r="I9061" s="47" t="n">
        <v>4</v>
      </c>
    </row>
    <row r="9062" customFormat="false" ht="15" hidden="false" customHeight="false" outlineLevel="0" collapsed="false">
      <c r="A9062" s="47" t="s">
        <v>11303</v>
      </c>
      <c r="B9062" s="47" t="s">
        <v>2097</v>
      </c>
      <c r="C9062" s="48" t="n">
        <v>46192</v>
      </c>
      <c r="D9062" s="47" t="s">
        <v>75</v>
      </c>
      <c r="E9062" s="47" t="s">
        <v>63</v>
      </c>
      <c r="F9062" s="47" t="s">
        <v>2260</v>
      </c>
      <c r="G9062" s="47" t="s">
        <v>97</v>
      </c>
      <c r="H9062" s="47" t="s">
        <v>2232</v>
      </c>
      <c r="I9062" s="47" t="n">
        <v>3</v>
      </c>
    </row>
    <row r="9063" customFormat="false" ht="15" hidden="false" customHeight="false" outlineLevel="0" collapsed="false">
      <c r="A9063" s="47" t="s">
        <v>11304</v>
      </c>
      <c r="B9063" s="47" t="s">
        <v>2097</v>
      </c>
      <c r="C9063" s="48" t="n">
        <v>46192</v>
      </c>
      <c r="D9063" s="47" t="s">
        <v>75</v>
      </c>
      <c r="E9063" s="47" t="s">
        <v>63</v>
      </c>
      <c r="F9063" s="47" t="s">
        <v>2255</v>
      </c>
      <c r="G9063" s="47" t="s">
        <v>97</v>
      </c>
      <c r="H9063" s="47" t="s">
        <v>2232</v>
      </c>
      <c r="I9063" s="47" t="n">
        <v>7</v>
      </c>
    </row>
    <row r="9064" customFormat="false" ht="15" hidden="false" customHeight="false" outlineLevel="0" collapsed="false">
      <c r="A9064" s="47" t="s">
        <v>11305</v>
      </c>
      <c r="B9064" s="47" t="s">
        <v>2097</v>
      </c>
      <c r="C9064" s="48" t="n">
        <v>46192</v>
      </c>
      <c r="D9064" s="47" t="s">
        <v>75</v>
      </c>
      <c r="E9064" s="47" t="s">
        <v>63</v>
      </c>
      <c r="F9064" s="47" t="s">
        <v>2255</v>
      </c>
      <c r="G9064" s="47" t="s">
        <v>97</v>
      </c>
      <c r="H9064" s="47" t="s">
        <v>2232</v>
      </c>
      <c r="I9064" s="47" t="n">
        <v>6</v>
      </c>
    </row>
    <row r="9065" customFormat="false" ht="15" hidden="false" customHeight="false" outlineLevel="0" collapsed="false">
      <c r="A9065" s="47" t="s">
        <v>11306</v>
      </c>
      <c r="B9065" s="47" t="s">
        <v>2098</v>
      </c>
      <c r="C9065" s="48" t="n">
        <v>46192</v>
      </c>
      <c r="D9065" s="47" t="s">
        <v>73</v>
      </c>
      <c r="E9065" s="47" t="s">
        <v>64</v>
      </c>
      <c r="F9065" s="47" t="s">
        <v>2278</v>
      </c>
      <c r="G9065" s="47" t="s">
        <v>97</v>
      </c>
      <c r="H9065" s="47" t="s">
        <v>2232</v>
      </c>
      <c r="I9065" s="47" t="n">
        <v>6</v>
      </c>
    </row>
    <row r="9066" customFormat="false" ht="15" hidden="false" customHeight="false" outlineLevel="0" collapsed="false">
      <c r="A9066" s="47" t="s">
        <v>11307</v>
      </c>
      <c r="B9066" s="47" t="s">
        <v>2098</v>
      </c>
      <c r="C9066" s="48" t="n">
        <v>46192</v>
      </c>
      <c r="D9066" s="47" t="s">
        <v>73</v>
      </c>
      <c r="E9066" s="47" t="s">
        <v>64</v>
      </c>
      <c r="F9066" s="47" t="s">
        <v>2278</v>
      </c>
      <c r="G9066" s="47" t="s">
        <v>97</v>
      </c>
      <c r="H9066" s="47" t="s">
        <v>2232</v>
      </c>
      <c r="I9066" s="47" t="n">
        <v>4</v>
      </c>
    </row>
    <row r="9067" customFormat="false" ht="15" hidden="false" customHeight="false" outlineLevel="0" collapsed="false">
      <c r="A9067" s="47" t="s">
        <v>11308</v>
      </c>
      <c r="B9067" s="47" t="s">
        <v>2098</v>
      </c>
      <c r="C9067" s="48" t="n">
        <v>46192</v>
      </c>
      <c r="D9067" s="47" t="s">
        <v>73</v>
      </c>
      <c r="E9067" s="47" t="s">
        <v>64</v>
      </c>
      <c r="F9067" s="47" t="s">
        <v>2278</v>
      </c>
      <c r="G9067" s="47" t="s">
        <v>97</v>
      </c>
      <c r="H9067" s="47" t="s">
        <v>2232</v>
      </c>
      <c r="I9067" s="47" t="n">
        <v>4</v>
      </c>
    </row>
    <row r="9068" customFormat="false" ht="15" hidden="false" customHeight="false" outlineLevel="0" collapsed="false">
      <c r="A9068" s="47" t="s">
        <v>11309</v>
      </c>
      <c r="B9068" s="47" t="s">
        <v>2098</v>
      </c>
      <c r="C9068" s="48" t="n">
        <v>46192</v>
      </c>
      <c r="D9068" s="47" t="s">
        <v>73</v>
      </c>
      <c r="E9068" s="47" t="s">
        <v>64</v>
      </c>
      <c r="F9068" s="47" t="s">
        <v>2280</v>
      </c>
      <c r="G9068" s="47" t="s">
        <v>97</v>
      </c>
      <c r="H9068" s="47" t="s">
        <v>2232</v>
      </c>
      <c r="I9068" s="47" t="n">
        <v>7</v>
      </c>
    </row>
    <row r="9069" customFormat="false" ht="15" hidden="false" customHeight="false" outlineLevel="0" collapsed="false">
      <c r="A9069" s="47" t="s">
        <v>11310</v>
      </c>
      <c r="B9069" s="47" t="s">
        <v>2098</v>
      </c>
      <c r="C9069" s="48" t="n">
        <v>46192</v>
      </c>
      <c r="D9069" s="47" t="s">
        <v>73</v>
      </c>
      <c r="E9069" s="47" t="s">
        <v>64</v>
      </c>
      <c r="F9069" s="47" t="s">
        <v>2280</v>
      </c>
      <c r="G9069" s="47" t="s">
        <v>97</v>
      </c>
      <c r="H9069" s="47" t="s">
        <v>2232</v>
      </c>
      <c r="I9069" s="47" t="n">
        <v>2</v>
      </c>
    </row>
    <row r="9070" customFormat="false" ht="15" hidden="false" customHeight="false" outlineLevel="0" collapsed="false">
      <c r="A9070" s="47" t="s">
        <v>11311</v>
      </c>
      <c r="B9070" s="47" t="s">
        <v>2099</v>
      </c>
      <c r="C9070" s="48" t="n">
        <v>46192</v>
      </c>
      <c r="D9070" s="47" t="s">
        <v>74</v>
      </c>
      <c r="E9070" s="47" t="s">
        <v>64</v>
      </c>
      <c r="F9070" s="47" t="s">
        <v>2278</v>
      </c>
      <c r="G9070" s="47" t="s">
        <v>97</v>
      </c>
      <c r="H9070" s="47" t="s">
        <v>2232</v>
      </c>
      <c r="I9070" s="47" t="n">
        <v>2</v>
      </c>
    </row>
    <row r="9071" customFormat="false" ht="15" hidden="false" customHeight="false" outlineLevel="0" collapsed="false">
      <c r="A9071" s="47" t="s">
        <v>11312</v>
      </c>
      <c r="B9071" s="47" t="s">
        <v>2099</v>
      </c>
      <c r="C9071" s="48" t="n">
        <v>46192</v>
      </c>
      <c r="D9071" s="47" t="s">
        <v>74</v>
      </c>
      <c r="E9071" s="47" t="s">
        <v>64</v>
      </c>
      <c r="F9071" s="47" t="s">
        <v>2278</v>
      </c>
      <c r="G9071" s="47" t="s">
        <v>97</v>
      </c>
      <c r="H9071" s="47" t="s">
        <v>2232</v>
      </c>
      <c r="I9071" s="47" t="n">
        <v>2</v>
      </c>
    </row>
    <row r="9072" customFormat="false" ht="15" hidden="false" customHeight="false" outlineLevel="0" collapsed="false">
      <c r="A9072" s="47" t="s">
        <v>11313</v>
      </c>
      <c r="B9072" s="47" t="s">
        <v>2099</v>
      </c>
      <c r="C9072" s="48" t="n">
        <v>46192</v>
      </c>
      <c r="D9072" s="47" t="s">
        <v>74</v>
      </c>
      <c r="E9072" s="47" t="s">
        <v>64</v>
      </c>
      <c r="F9072" s="47" t="s">
        <v>2278</v>
      </c>
      <c r="G9072" s="47" t="s">
        <v>97</v>
      </c>
      <c r="H9072" s="47" t="s">
        <v>2232</v>
      </c>
      <c r="I9072" s="47" t="n">
        <v>5</v>
      </c>
    </row>
    <row r="9073" customFormat="false" ht="15" hidden="false" customHeight="false" outlineLevel="0" collapsed="false">
      <c r="A9073" s="47" t="s">
        <v>11314</v>
      </c>
      <c r="B9073" s="47" t="s">
        <v>2099</v>
      </c>
      <c r="C9073" s="48" t="n">
        <v>46192</v>
      </c>
      <c r="D9073" s="47" t="s">
        <v>74</v>
      </c>
      <c r="E9073" s="47" t="s">
        <v>64</v>
      </c>
      <c r="F9073" s="47" t="s">
        <v>2280</v>
      </c>
      <c r="G9073" s="47" t="s">
        <v>97</v>
      </c>
      <c r="H9073" s="47" t="s">
        <v>2232</v>
      </c>
      <c r="I9073" s="47" t="n">
        <v>6</v>
      </c>
    </row>
    <row r="9074" customFormat="false" ht="15" hidden="false" customHeight="false" outlineLevel="0" collapsed="false">
      <c r="A9074" s="47" t="s">
        <v>11315</v>
      </c>
      <c r="B9074" s="47" t="s">
        <v>2100</v>
      </c>
      <c r="C9074" s="48" t="n">
        <v>46192</v>
      </c>
      <c r="D9074" s="47" t="s">
        <v>73</v>
      </c>
      <c r="E9074" s="47" t="s">
        <v>65</v>
      </c>
      <c r="F9074" s="47" t="s">
        <v>2284</v>
      </c>
      <c r="G9074" s="47" t="s">
        <v>93</v>
      </c>
      <c r="H9074" s="47" t="s">
        <v>2253</v>
      </c>
      <c r="I9074" s="47" t="n">
        <v>30</v>
      </c>
    </row>
    <row r="9075" customFormat="false" ht="15" hidden="false" customHeight="false" outlineLevel="0" collapsed="false">
      <c r="A9075" s="47" t="s">
        <v>11316</v>
      </c>
      <c r="B9075" s="47" t="s">
        <v>2100</v>
      </c>
      <c r="C9075" s="48" t="n">
        <v>46192</v>
      </c>
      <c r="D9075" s="47" t="s">
        <v>73</v>
      </c>
      <c r="E9075" s="47" t="s">
        <v>65</v>
      </c>
      <c r="F9075" s="47" t="s">
        <v>2284</v>
      </c>
      <c r="G9075" s="47" t="s">
        <v>97</v>
      </c>
      <c r="H9075" s="47" t="s">
        <v>2232</v>
      </c>
      <c r="I9075" s="47" t="n">
        <v>2</v>
      </c>
    </row>
    <row r="9076" customFormat="false" ht="15" hidden="false" customHeight="false" outlineLevel="0" collapsed="false">
      <c r="A9076" s="47" t="s">
        <v>11317</v>
      </c>
      <c r="B9076" s="47" t="s">
        <v>2100</v>
      </c>
      <c r="C9076" s="48" t="n">
        <v>46192</v>
      </c>
      <c r="D9076" s="47" t="s">
        <v>73</v>
      </c>
      <c r="E9076" s="47" t="s">
        <v>65</v>
      </c>
      <c r="F9076" s="47" t="s">
        <v>2289</v>
      </c>
      <c r="G9076" s="47" t="s">
        <v>97</v>
      </c>
      <c r="H9076" s="47" t="s">
        <v>2232</v>
      </c>
      <c r="I9076" s="47" t="n">
        <v>2</v>
      </c>
    </row>
    <row r="9077" customFormat="false" ht="15" hidden="false" customHeight="false" outlineLevel="0" collapsed="false">
      <c r="A9077" s="47" t="s">
        <v>11318</v>
      </c>
      <c r="B9077" s="47" t="s">
        <v>2100</v>
      </c>
      <c r="C9077" s="48" t="n">
        <v>46192</v>
      </c>
      <c r="D9077" s="47" t="s">
        <v>73</v>
      </c>
      <c r="E9077" s="47" t="s">
        <v>65</v>
      </c>
      <c r="F9077" s="47" t="s">
        <v>2284</v>
      </c>
      <c r="G9077" s="47" t="s">
        <v>97</v>
      </c>
      <c r="H9077" s="47" t="s">
        <v>2232</v>
      </c>
      <c r="I9077" s="47" t="n">
        <v>6</v>
      </c>
    </row>
    <row r="9078" customFormat="false" ht="15" hidden="false" customHeight="false" outlineLevel="0" collapsed="false">
      <c r="A9078" s="47" t="s">
        <v>11319</v>
      </c>
      <c r="B9078" s="47" t="s">
        <v>2100</v>
      </c>
      <c r="C9078" s="48" t="n">
        <v>46192</v>
      </c>
      <c r="D9078" s="47" t="s">
        <v>73</v>
      </c>
      <c r="E9078" s="47" t="s">
        <v>65</v>
      </c>
      <c r="F9078" s="47" t="s">
        <v>2289</v>
      </c>
      <c r="G9078" s="47" t="s">
        <v>97</v>
      </c>
      <c r="H9078" s="47" t="s">
        <v>2232</v>
      </c>
      <c r="I9078" s="47" t="n">
        <v>3</v>
      </c>
    </row>
    <row r="9079" customFormat="false" ht="15" hidden="false" customHeight="false" outlineLevel="0" collapsed="false">
      <c r="A9079" s="47" t="s">
        <v>11320</v>
      </c>
      <c r="B9079" s="47" t="s">
        <v>2100</v>
      </c>
      <c r="C9079" s="48" t="n">
        <v>46192</v>
      </c>
      <c r="D9079" s="47" t="s">
        <v>73</v>
      </c>
      <c r="E9079" s="47" t="s">
        <v>65</v>
      </c>
      <c r="F9079" s="47" t="s">
        <v>2289</v>
      </c>
      <c r="G9079" s="47" t="s">
        <v>97</v>
      </c>
      <c r="H9079" s="47" t="s">
        <v>2232</v>
      </c>
      <c r="I9079" s="47" t="n">
        <v>4</v>
      </c>
    </row>
    <row r="9080" customFormat="false" ht="15" hidden="false" customHeight="false" outlineLevel="0" collapsed="false">
      <c r="A9080" s="47" t="s">
        <v>11321</v>
      </c>
      <c r="B9080" s="47" t="s">
        <v>2100</v>
      </c>
      <c r="C9080" s="48" t="n">
        <v>46192</v>
      </c>
      <c r="D9080" s="47" t="s">
        <v>73</v>
      </c>
      <c r="E9080" s="47" t="s">
        <v>65</v>
      </c>
      <c r="F9080" s="47" t="s">
        <v>2289</v>
      </c>
      <c r="G9080" s="47" t="s">
        <v>97</v>
      </c>
      <c r="H9080" s="47" t="s">
        <v>2232</v>
      </c>
      <c r="I9080" s="47" t="n">
        <v>2</v>
      </c>
    </row>
    <row r="9081" customFormat="false" ht="15" hidden="false" customHeight="false" outlineLevel="0" collapsed="false">
      <c r="A9081" s="47" t="s">
        <v>11322</v>
      </c>
      <c r="B9081" s="47" t="s">
        <v>2100</v>
      </c>
      <c r="C9081" s="48" t="n">
        <v>46192</v>
      </c>
      <c r="D9081" s="47" t="s">
        <v>73</v>
      </c>
      <c r="E9081" s="47" t="s">
        <v>65</v>
      </c>
      <c r="F9081" s="47" t="s">
        <v>2289</v>
      </c>
      <c r="G9081" s="47" t="s">
        <v>97</v>
      </c>
      <c r="H9081" s="47" t="s">
        <v>2232</v>
      </c>
      <c r="I9081" s="47" t="n">
        <v>5</v>
      </c>
    </row>
    <row r="9082" customFormat="false" ht="15" hidden="false" customHeight="false" outlineLevel="0" collapsed="false">
      <c r="A9082" s="47" t="s">
        <v>11323</v>
      </c>
      <c r="B9082" s="47" t="s">
        <v>2100</v>
      </c>
      <c r="C9082" s="48" t="n">
        <v>46192</v>
      </c>
      <c r="D9082" s="47" t="s">
        <v>73</v>
      </c>
      <c r="E9082" s="47" t="s">
        <v>65</v>
      </c>
      <c r="F9082" s="47" t="s">
        <v>2284</v>
      </c>
      <c r="G9082" s="47" t="s">
        <v>97</v>
      </c>
      <c r="H9082" s="47" t="s">
        <v>2232</v>
      </c>
      <c r="I9082" s="47" t="n">
        <v>3</v>
      </c>
    </row>
    <row r="9083" customFormat="false" ht="15" hidden="false" customHeight="false" outlineLevel="0" collapsed="false">
      <c r="A9083" s="47" t="s">
        <v>11324</v>
      </c>
      <c r="B9083" s="47" t="s">
        <v>2100</v>
      </c>
      <c r="C9083" s="48" t="n">
        <v>46192</v>
      </c>
      <c r="D9083" s="47" t="s">
        <v>73</v>
      </c>
      <c r="E9083" s="47" t="s">
        <v>65</v>
      </c>
      <c r="F9083" s="47" t="s">
        <v>2289</v>
      </c>
      <c r="G9083" s="47" t="s">
        <v>97</v>
      </c>
      <c r="H9083" s="47" t="s">
        <v>2232</v>
      </c>
      <c r="I9083" s="47" t="n">
        <v>4</v>
      </c>
    </row>
    <row r="9084" customFormat="false" ht="15" hidden="false" customHeight="false" outlineLevel="0" collapsed="false">
      <c r="A9084" s="47" t="s">
        <v>11325</v>
      </c>
      <c r="B9084" s="47" t="s">
        <v>2101</v>
      </c>
      <c r="C9084" s="48" t="n">
        <v>46192</v>
      </c>
      <c r="D9084" s="47" t="s">
        <v>74</v>
      </c>
      <c r="E9084" s="47" t="s">
        <v>65</v>
      </c>
      <c r="F9084" s="47" t="s">
        <v>2284</v>
      </c>
      <c r="G9084" s="47" t="s">
        <v>93</v>
      </c>
      <c r="H9084" s="47" t="s">
        <v>2253</v>
      </c>
      <c r="I9084" s="47" t="n">
        <v>24</v>
      </c>
    </row>
    <row r="9085" customFormat="false" ht="15" hidden="false" customHeight="false" outlineLevel="0" collapsed="false">
      <c r="A9085" s="47" t="s">
        <v>11326</v>
      </c>
      <c r="B9085" s="47" t="s">
        <v>2101</v>
      </c>
      <c r="C9085" s="48" t="n">
        <v>46192</v>
      </c>
      <c r="D9085" s="47" t="s">
        <v>74</v>
      </c>
      <c r="E9085" s="47" t="s">
        <v>65</v>
      </c>
      <c r="F9085" s="47" t="s">
        <v>2284</v>
      </c>
      <c r="G9085" s="47" t="s">
        <v>94</v>
      </c>
      <c r="H9085" s="47" t="s">
        <v>2229</v>
      </c>
      <c r="I9085" s="47" t="n">
        <v>74</v>
      </c>
    </row>
    <row r="9086" customFormat="false" ht="15" hidden="false" customHeight="false" outlineLevel="0" collapsed="false">
      <c r="A9086" s="47" t="s">
        <v>11327</v>
      </c>
      <c r="B9086" s="47" t="s">
        <v>2101</v>
      </c>
      <c r="C9086" s="48" t="n">
        <v>46192</v>
      </c>
      <c r="D9086" s="47" t="s">
        <v>74</v>
      </c>
      <c r="E9086" s="47" t="s">
        <v>65</v>
      </c>
      <c r="F9086" s="47" t="s">
        <v>2284</v>
      </c>
      <c r="G9086" s="47" t="s">
        <v>95</v>
      </c>
      <c r="H9086" s="47" t="s">
        <v>2245</v>
      </c>
      <c r="I9086" s="47" t="n">
        <v>9</v>
      </c>
    </row>
    <row r="9087" customFormat="false" ht="15" hidden="false" customHeight="false" outlineLevel="0" collapsed="false">
      <c r="A9087" s="47" t="s">
        <v>11328</v>
      </c>
      <c r="B9087" s="47" t="s">
        <v>2101</v>
      </c>
      <c r="C9087" s="48" t="n">
        <v>46192</v>
      </c>
      <c r="D9087" s="47" t="s">
        <v>74</v>
      </c>
      <c r="E9087" s="47" t="s">
        <v>65</v>
      </c>
      <c r="F9087" s="47" t="s">
        <v>2284</v>
      </c>
      <c r="G9087" s="47" t="s">
        <v>97</v>
      </c>
      <c r="H9087" s="47" t="s">
        <v>2232</v>
      </c>
      <c r="I9087" s="47" t="n">
        <v>4</v>
      </c>
    </row>
    <row r="9088" customFormat="false" ht="15" hidden="false" customHeight="false" outlineLevel="0" collapsed="false">
      <c r="A9088" s="47" t="s">
        <v>11329</v>
      </c>
      <c r="B9088" s="47" t="s">
        <v>2101</v>
      </c>
      <c r="C9088" s="48" t="n">
        <v>46192</v>
      </c>
      <c r="D9088" s="47" t="s">
        <v>74</v>
      </c>
      <c r="E9088" s="47" t="s">
        <v>65</v>
      </c>
      <c r="F9088" s="47" t="s">
        <v>2284</v>
      </c>
      <c r="G9088" s="47" t="s">
        <v>97</v>
      </c>
      <c r="H9088" s="47" t="s">
        <v>2232</v>
      </c>
      <c r="I9088" s="47" t="n">
        <v>5</v>
      </c>
    </row>
    <row r="9089" customFormat="false" ht="15" hidden="false" customHeight="false" outlineLevel="0" collapsed="false">
      <c r="A9089" s="47" t="s">
        <v>11330</v>
      </c>
      <c r="B9089" s="47" t="s">
        <v>2101</v>
      </c>
      <c r="C9089" s="48" t="n">
        <v>46192</v>
      </c>
      <c r="D9089" s="47" t="s">
        <v>74</v>
      </c>
      <c r="E9089" s="47" t="s">
        <v>65</v>
      </c>
      <c r="F9089" s="47" t="s">
        <v>2284</v>
      </c>
      <c r="G9089" s="47" t="s">
        <v>97</v>
      </c>
      <c r="H9089" s="47" t="s">
        <v>2232</v>
      </c>
      <c r="I9089" s="47" t="n">
        <v>2</v>
      </c>
    </row>
    <row r="9090" customFormat="false" ht="15" hidden="false" customHeight="false" outlineLevel="0" collapsed="false">
      <c r="A9090" s="47" t="s">
        <v>11331</v>
      </c>
      <c r="B9090" s="47" t="s">
        <v>2101</v>
      </c>
      <c r="C9090" s="48" t="n">
        <v>46192</v>
      </c>
      <c r="D9090" s="47" t="s">
        <v>74</v>
      </c>
      <c r="E9090" s="47" t="s">
        <v>65</v>
      </c>
      <c r="F9090" s="47" t="s">
        <v>2289</v>
      </c>
      <c r="G9090" s="47" t="s">
        <v>97</v>
      </c>
      <c r="H9090" s="47" t="s">
        <v>2232</v>
      </c>
      <c r="I9090" s="47" t="n">
        <v>5</v>
      </c>
    </row>
    <row r="9091" customFormat="false" ht="15" hidden="false" customHeight="false" outlineLevel="0" collapsed="false">
      <c r="A9091" s="47" t="s">
        <v>11332</v>
      </c>
      <c r="B9091" s="47" t="s">
        <v>2101</v>
      </c>
      <c r="C9091" s="48" t="n">
        <v>46192</v>
      </c>
      <c r="D9091" s="47" t="s">
        <v>74</v>
      </c>
      <c r="E9091" s="47" t="s">
        <v>65</v>
      </c>
      <c r="F9091" s="47" t="s">
        <v>2284</v>
      </c>
      <c r="G9091" s="47" t="s">
        <v>97</v>
      </c>
      <c r="H9091" s="47" t="s">
        <v>2232</v>
      </c>
      <c r="I9091" s="47" t="n">
        <v>5</v>
      </c>
    </row>
    <row r="9092" customFormat="false" ht="15" hidden="false" customHeight="false" outlineLevel="0" collapsed="false">
      <c r="A9092" s="47" t="s">
        <v>11333</v>
      </c>
      <c r="B9092" s="47" t="s">
        <v>2101</v>
      </c>
      <c r="C9092" s="48" t="n">
        <v>46192</v>
      </c>
      <c r="D9092" s="47" t="s">
        <v>74</v>
      </c>
      <c r="E9092" s="47" t="s">
        <v>65</v>
      </c>
      <c r="F9092" s="47" t="s">
        <v>2284</v>
      </c>
      <c r="G9092" s="47" t="s">
        <v>97</v>
      </c>
      <c r="H9092" s="47" t="s">
        <v>2232</v>
      </c>
      <c r="I9092" s="47" t="n">
        <v>6</v>
      </c>
    </row>
    <row r="9093" customFormat="false" ht="15" hidden="false" customHeight="false" outlineLevel="0" collapsed="false">
      <c r="A9093" s="47" t="s">
        <v>11334</v>
      </c>
      <c r="B9093" s="47" t="s">
        <v>2101</v>
      </c>
      <c r="C9093" s="48" t="n">
        <v>46192</v>
      </c>
      <c r="D9093" s="47" t="s">
        <v>74</v>
      </c>
      <c r="E9093" s="47" t="s">
        <v>65</v>
      </c>
      <c r="F9093" s="47" t="s">
        <v>2289</v>
      </c>
      <c r="G9093" s="47" t="s">
        <v>97</v>
      </c>
      <c r="H9093" s="47" t="s">
        <v>2232</v>
      </c>
      <c r="I9093" s="47" t="n">
        <v>2</v>
      </c>
    </row>
    <row r="9094" customFormat="false" ht="15" hidden="false" customHeight="false" outlineLevel="0" collapsed="false">
      <c r="A9094" s="47" t="s">
        <v>11335</v>
      </c>
      <c r="B9094" s="47" t="s">
        <v>2103</v>
      </c>
      <c r="C9094" s="48" t="n">
        <v>46192</v>
      </c>
      <c r="D9094" s="47" t="s">
        <v>75</v>
      </c>
      <c r="E9094" s="47" t="s">
        <v>65</v>
      </c>
      <c r="F9094" s="47" t="s">
        <v>2289</v>
      </c>
      <c r="G9094" s="47" t="s">
        <v>93</v>
      </c>
      <c r="H9094" s="47" t="s">
        <v>2253</v>
      </c>
      <c r="I9094" s="47" t="n">
        <v>7</v>
      </c>
    </row>
    <row r="9095" customFormat="false" ht="15" hidden="false" customHeight="false" outlineLevel="0" collapsed="false">
      <c r="A9095" s="47" t="s">
        <v>11336</v>
      </c>
      <c r="B9095" s="47" t="s">
        <v>2103</v>
      </c>
      <c r="C9095" s="48" t="n">
        <v>46192</v>
      </c>
      <c r="D9095" s="47" t="s">
        <v>75</v>
      </c>
      <c r="E9095" s="47" t="s">
        <v>65</v>
      </c>
      <c r="F9095" s="47" t="s">
        <v>2284</v>
      </c>
      <c r="G9095" s="47" t="s">
        <v>93</v>
      </c>
      <c r="H9095" s="47" t="s">
        <v>2253</v>
      </c>
      <c r="I9095" s="47" t="n">
        <v>44</v>
      </c>
    </row>
    <row r="9096" customFormat="false" ht="15" hidden="false" customHeight="false" outlineLevel="0" collapsed="false">
      <c r="A9096" s="47" t="s">
        <v>11337</v>
      </c>
      <c r="B9096" s="47" t="s">
        <v>2103</v>
      </c>
      <c r="C9096" s="48" t="n">
        <v>46192</v>
      </c>
      <c r="D9096" s="47" t="s">
        <v>75</v>
      </c>
      <c r="E9096" s="47" t="s">
        <v>65</v>
      </c>
      <c r="F9096" s="47" t="s">
        <v>2289</v>
      </c>
      <c r="G9096" s="47" t="s">
        <v>97</v>
      </c>
      <c r="H9096" s="47" t="s">
        <v>2232</v>
      </c>
      <c r="I9096" s="47" t="n">
        <v>4</v>
      </c>
    </row>
    <row r="9097" customFormat="false" ht="15" hidden="false" customHeight="false" outlineLevel="0" collapsed="false">
      <c r="A9097" s="47" t="s">
        <v>11338</v>
      </c>
      <c r="B9097" s="47" t="s">
        <v>2103</v>
      </c>
      <c r="C9097" s="48" t="n">
        <v>46192</v>
      </c>
      <c r="D9097" s="47" t="s">
        <v>75</v>
      </c>
      <c r="E9097" s="47" t="s">
        <v>65</v>
      </c>
      <c r="F9097" s="47" t="s">
        <v>2284</v>
      </c>
      <c r="G9097" s="47" t="s">
        <v>97</v>
      </c>
      <c r="H9097" s="47" t="s">
        <v>2232</v>
      </c>
      <c r="I9097" s="47" t="n">
        <v>2</v>
      </c>
    </row>
    <row r="9098" customFormat="false" ht="15" hidden="false" customHeight="false" outlineLevel="0" collapsed="false">
      <c r="A9098" s="47" t="s">
        <v>11339</v>
      </c>
      <c r="B9098" s="47" t="s">
        <v>2103</v>
      </c>
      <c r="C9098" s="48" t="n">
        <v>46192</v>
      </c>
      <c r="D9098" s="47" t="s">
        <v>75</v>
      </c>
      <c r="E9098" s="47" t="s">
        <v>65</v>
      </c>
      <c r="F9098" s="47" t="s">
        <v>2284</v>
      </c>
      <c r="G9098" s="47" t="s">
        <v>97</v>
      </c>
      <c r="H9098" s="47" t="s">
        <v>2232</v>
      </c>
      <c r="I9098" s="47" t="n">
        <v>4</v>
      </c>
    </row>
    <row r="9099" customFormat="false" ht="15" hidden="false" customHeight="false" outlineLevel="0" collapsed="false">
      <c r="A9099" s="47" t="s">
        <v>11340</v>
      </c>
      <c r="B9099" s="47" t="s">
        <v>2103</v>
      </c>
      <c r="C9099" s="48" t="n">
        <v>46192</v>
      </c>
      <c r="D9099" s="47" t="s">
        <v>75</v>
      </c>
      <c r="E9099" s="47" t="s">
        <v>65</v>
      </c>
      <c r="F9099" s="47" t="s">
        <v>2289</v>
      </c>
      <c r="G9099" s="47" t="s">
        <v>97</v>
      </c>
      <c r="H9099" s="47" t="s">
        <v>2232</v>
      </c>
      <c r="I9099" s="47" t="n">
        <v>6</v>
      </c>
    </row>
    <row r="9100" customFormat="false" ht="15" hidden="false" customHeight="false" outlineLevel="0" collapsed="false">
      <c r="A9100" s="47" t="s">
        <v>11341</v>
      </c>
      <c r="B9100" s="47" t="s">
        <v>2103</v>
      </c>
      <c r="C9100" s="48" t="n">
        <v>46192</v>
      </c>
      <c r="D9100" s="47" t="s">
        <v>75</v>
      </c>
      <c r="E9100" s="47" t="s">
        <v>65</v>
      </c>
      <c r="F9100" s="47" t="s">
        <v>2289</v>
      </c>
      <c r="G9100" s="47" t="s">
        <v>97</v>
      </c>
      <c r="H9100" s="47" t="s">
        <v>2232</v>
      </c>
      <c r="I9100" s="47" t="n">
        <v>3</v>
      </c>
    </row>
    <row r="9101" customFormat="false" ht="15" hidden="false" customHeight="false" outlineLevel="0" collapsed="false">
      <c r="A9101" s="47" t="s">
        <v>11342</v>
      </c>
      <c r="B9101" s="47" t="s">
        <v>2103</v>
      </c>
      <c r="C9101" s="48" t="n">
        <v>46192</v>
      </c>
      <c r="D9101" s="47" t="s">
        <v>75</v>
      </c>
      <c r="E9101" s="47" t="s">
        <v>65</v>
      </c>
      <c r="F9101" s="47" t="s">
        <v>2284</v>
      </c>
      <c r="G9101" s="47" t="s">
        <v>97</v>
      </c>
      <c r="H9101" s="47" t="s">
        <v>2232</v>
      </c>
      <c r="I9101" s="47" t="n">
        <v>2</v>
      </c>
    </row>
    <row r="9102" customFormat="false" ht="15" hidden="false" customHeight="false" outlineLevel="0" collapsed="false">
      <c r="A9102" s="47" t="s">
        <v>11343</v>
      </c>
      <c r="B9102" s="47" t="s">
        <v>2103</v>
      </c>
      <c r="C9102" s="48" t="n">
        <v>46192</v>
      </c>
      <c r="D9102" s="47" t="s">
        <v>75</v>
      </c>
      <c r="E9102" s="47" t="s">
        <v>65</v>
      </c>
      <c r="F9102" s="47" t="s">
        <v>2289</v>
      </c>
      <c r="G9102" s="47" t="s">
        <v>97</v>
      </c>
      <c r="H9102" s="47" t="s">
        <v>2232</v>
      </c>
      <c r="I9102" s="47" t="n">
        <v>4</v>
      </c>
    </row>
    <row r="9103" customFormat="false" ht="15" hidden="false" customHeight="false" outlineLevel="0" collapsed="false">
      <c r="A9103" s="47" t="s">
        <v>11344</v>
      </c>
      <c r="B9103" s="47" t="s">
        <v>2104</v>
      </c>
      <c r="C9103" s="48" t="n">
        <v>46193</v>
      </c>
      <c r="D9103" s="47" t="s">
        <v>73</v>
      </c>
      <c r="E9103" s="47" t="s">
        <v>62</v>
      </c>
      <c r="F9103" s="47" t="s">
        <v>2231</v>
      </c>
      <c r="G9103" s="47" t="s">
        <v>93</v>
      </c>
      <c r="H9103" s="47" t="s">
        <v>2253</v>
      </c>
      <c r="I9103" s="47" t="n">
        <v>9</v>
      </c>
    </row>
    <row r="9104" customFormat="false" ht="15" hidden="false" customHeight="false" outlineLevel="0" collapsed="false">
      <c r="A9104" s="47" t="s">
        <v>11345</v>
      </c>
      <c r="B9104" s="47" t="s">
        <v>2104</v>
      </c>
      <c r="C9104" s="48" t="n">
        <v>46193</v>
      </c>
      <c r="D9104" s="47" t="s">
        <v>73</v>
      </c>
      <c r="E9104" s="47" t="s">
        <v>62</v>
      </c>
      <c r="F9104" s="47" t="s">
        <v>2228</v>
      </c>
      <c r="G9104" s="47" t="s">
        <v>97</v>
      </c>
      <c r="H9104" s="47" t="s">
        <v>2232</v>
      </c>
      <c r="I9104" s="47" t="n">
        <v>3</v>
      </c>
    </row>
    <row r="9105" customFormat="false" ht="15" hidden="false" customHeight="false" outlineLevel="0" collapsed="false">
      <c r="A9105" s="47" t="s">
        <v>11346</v>
      </c>
      <c r="B9105" s="47" t="s">
        <v>2104</v>
      </c>
      <c r="C9105" s="48" t="n">
        <v>46193</v>
      </c>
      <c r="D9105" s="47" t="s">
        <v>73</v>
      </c>
      <c r="E9105" s="47" t="s">
        <v>62</v>
      </c>
      <c r="F9105" s="47" t="s">
        <v>2231</v>
      </c>
      <c r="G9105" s="47" t="s">
        <v>97</v>
      </c>
      <c r="H9105" s="47" t="s">
        <v>2232</v>
      </c>
      <c r="I9105" s="47" t="n">
        <v>3</v>
      </c>
    </row>
    <row r="9106" customFormat="false" ht="15" hidden="false" customHeight="false" outlineLevel="0" collapsed="false">
      <c r="A9106" s="47" t="s">
        <v>11347</v>
      </c>
      <c r="B9106" s="47" t="s">
        <v>2104</v>
      </c>
      <c r="C9106" s="48" t="n">
        <v>46193</v>
      </c>
      <c r="D9106" s="47" t="s">
        <v>73</v>
      </c>
      <c r="E9106" s="47" t="s">
        <v>62</v>
      </c>
      <c r="F9106" s="47" t="s">
        <v>2228</v>
      </c>
      <c r="G9106" s="47" t="s">
        <v>97</v>
      </c>
      <c r="H9106" s="47" t="s">
        <v>2232</v>
      </c>
      <c r="I9106" s="47" t="n">
        <v>6</v>
      </c>
    </row>
    <row r="9107" customFormat="false" ht="15" hidden="false" customHeight="false" outlineLevel="0" collapsed="false">
      <c r="A9107" s="47" t="s">
        <v>11348</v>
      </c>
      <c r="B9107" s="47" t="s">
        <v>2104</v>
      </c>
      <c r="C9107" s="48" t="n">
        <v>46193</v>
      </c>
      <c r="D9107" s="47" t="s">
        <v>73</v>
      </c>
      <c r="E9107" s="47" t="s">
        <v>62</v>
      </c>
      <c r="F9107" s="47" t="s">
        <v>2317</v>
      </c>
      <c r="G9107" s="47" t="s">
        <v>97</v>
      </c>
      <c r="H9107" s="47" t="s">
        <v>2232</v>
      </c>
      <c r="I9107" s="47" t="n">
        <v>2</v>
      </c>
    </row>
    <row r="9108" customFormat="false" ht="15" hidden="false" customHeight="false" outlineLevel="0" collapsed="false">
      <c r="A9108" s="47" t="s">
        <v>11349</v>
      </c>
      <c r="B9108" s="47" t="s">
        <v>2104</v>
      </c>
      <c r="C9108" s="48" t="n">
        <v>46193</v>
      </c>
      <c r="D9108" s="47" t="s">
        <v>73</v>
      </c>
      <c r="E9108" s="47" t="s">
        <v>62</v>
      </c>
      <c r="F9108" s="47" t="s">
        <v>2228</v>
      </c>
      <c r="G9108" s="47" t="s">
        <v>98</v>
      </c>
      <c r="H9108" s="47" t="s">
        <v>2382</v>
      </c>
      <c r="I9108" s="47" t="n">
        <v>13</v>
      </c>
    </row>
    <row r="9109" customFormat="false" ht="15" hidden="false" customHeight="false" outlineLevel="0" collapsed="false">
      <c r="A9109" s="47" t="s">
        <v>11350</v>
      </c>
      <c r="B9109" s="47" t="s">
        <v>2105</v>
      </c>
      <c r="C9109" s="48" t="n">
        <v>46193</v>
      </c>
      <c r="D9109" s="47" t="s">
        <v>74</v>
      </c>
      <c r="E9109" s="47" t="s">
        <v>62</v>
      </c>
      <c r="F9109" s="47" t="s">
        <v>2317</v>
      </c>
      <c r="G9109" s="47" t="s">
        <v>97</v>
      </c>
      <c r="H9109" s="47" t="s">
        <v>2232</v>
      </c>
      <c r="I9109" s="47" t="n">
        <v>5</v>
      </c>
    </row>
    <row r="9110" customFormat="false" ht="15" hidden="false" customHeight="false" outlineLevel="0" collapsed="false">
      <c r="A9110" s="47" t="s">
        <v>11351</v>
      </c>
      <c r="B9110" s="47" t="s">
        <v>2105</v>
      </c>
      <c r="C9110" s="48" t="n">
        <v>46193</v>
      </c>
      <c r="D9110" s="47" t="s">
        <v>74</v>
      </c>
      <c r="E9110" s="47" t="s">
        <v>62</v>
      </c>
      <c r="F9110" s="47" t="s">
        <v>2228</v>
      </c>
      <c r="G9110" s="47" t="s">
        <v>97</v>
      </c>
      <c r="H9110" s="47" t="s">
        <v>2232</v>
      </c>
      <c r="I9110" s="47" t="n">
        <v>6</v>
      </c>
    </row>
    <row r="9111" customFormat="false" ht="15" hidden="false" customHeight="false" outlineLevel="0" collapsed="false">
      <c r="A9111" s="47" t="s">
        <v>11352</v>
      </c>
      <c r="B9111" s="47" t="s">
        <v>2105</v>
      </c>
      <c r="C9111" s="48" t="n">
        <v>46193</v>
      </c>
      <c r="D9111" s="47" t="s">
        <v>74</v>
      </c>
      <c r="E9111" s="47" t="s">
        <v>62</v>
      </c>
      <c r="F9111" s="47" t="s">
        <v>2231</v>
      </c>
      <c r="G9111" s="47" t="s">
        <v>97</v>
      </c>
      <c r="H9111" s="47" t="s">
        <v>2232</v>
      </c>
      <c r="I9111" s="47" t="n">
        <v>7</v>
      </c>
    </row>
    <row r="9112" customFormat="false" ht="15" hidden="false" customHeight="false" outlineLevel="0" collapsed="false">
      <c r="A9112" s="47" t="s">
        <v>11353</v>
      </c>
      <c r="B9112" s="47" t="s">
        <v>2106</v>
      </c>
      <c r="C9112" s="48" t="n">
        <v>46193</v>
      </c>
      <c r="D9112" s="47" t="s">
        <v>75</v>
      </c>
      <c r="E9112" s="47" t="s">
        <v>62</v>
      </c>
      <c r="F9112" s="47" t="s">
        <v>2231</v>
      </c>
      <c r="G9112" s="47" t="s">
        <v>93</v>
      </c>
      <c r="H9112" s="47" t="s">
        <v>2253</v>
      </c>
      <c r="I9112" s="47" t="n">
        <v>43</v>
      </c>
    </row>
    <row r="9113" customFormat="false" ht="15" hidden="false" customHeight="false" outlineLevel="0" collapsed="false">
      <c r="A9113" s="47" t="s">
        <v>11354</v>
      </c>
      <c r="B9113" s="47" t="s">
        <v>2106</v>
      </c>
      <c r="C9113" s="48" t="n">
        <v>46193</v>
      </c>
      <c r="D9113" s="47" t="s">
        <v>75</v>
      </c>
      <c r="E9113" s="47" t="s">
        <v>62</v>
      </c>
      <c r="F9113" s="47" t="s">
        <v>2228</v>
      </c>
      <c r="G9113" s="47" t="s">
        <v>95</v>
      </c>
      <c r="H9113" s="47" t="s">
        <v>2245</v>
      </c>
      <c r="I9113" s="47" t="n">
        <v>71</v>
      </c>
    </row>
    <row r="9114" customFormat="false" ht="15" hidden="false" customHeight="false" outlineLevel="0" collapsed="false">
      <c r="A9114" s="47" t="s">
        <v>11355</v>
      </c>
      <c r="B9114" s="47" t="s">
        <v>2106</v>
      </c>
      <c r="C9114" s="48" t="n">
        <v>46193</v>
      </c>
      <c r="D9114" s="47" t="s">
        <v>75</v>
      </c>
      <c r="E9114" s="47" t="s">
        <v>62</v>
      </c>
      <c r="F9114" s="47" t="s">
        <v>2317</v>
      </c>
      <c r="G9114" s="47" t="s">
        <v>97</v>
      </c>
      <c r="H9114" s="47" t="s">
        <v>2232</v>
      </c>
      <c r="I9114" s="47" t="n">
        <v>3</v>
      </c>
    </row>
    <row r="9115" customFormat="false" ht="15" hidden="false" customHeight="false" outlineLevel="0" collapsed="false">
      <c r="A9115" s="47" t="s">
        <v>11356</v>
      </c>
      <c r="B9115" s="47" t="s">
        <v>2106</v>
      </c>
      <c r="C9115" s="48" t="n">
        <v>46193</v>
      </c>
      <c r="D9115" s="47" t="s">
        <v>75</v>
      </c>
      <c r="E9115" s="47" t="s">
        <v>62</v>
      </c>
      <c r="F9115" s="47" t="s">
        <v>2228</v>
      </c>
      <c r="G9115" s="47" t="s">
        <v>97</v>
      </c>
      <c r="H9115" s="47" t="s">
        <v>2232</v>
      </c>
      <c r="I9115" s="47" t="n">
        <v>4</v>
      </c>
    </row>
    <row r="9116" customFormat="false" ht="15" hidden="false" customHeight="false" outlineLevel="0" collapsed="false">
      <c r="A9116" s="47" t="s">
        <v>11357</v>
      </c>
      <c r="B9116" s="47" t="s">
        <v>2106</v>
      </c>
      <c r="C9116" s="48" t="n">
        <v>46193</v>
      </c>
      <c r="D9116" s="47" t="s">
        <v>75</v>
      </c>
      <c r="E9116" s="47" t="s">
        <v>62</v>
      </c>
      <c r="F9116" s="47" t="s">
        <v>2228</v>
      </c>
      <c r="G9116" s="47" t="s">
        <v>97</v>
      </c>
      <c r="H9116" s="47" t="s">
        <v>2232</v>
      </c>
      <c r="I9116" s="47" t="n">
        <v>5</v>
      </c>
    </row>
    <row r="9117" customFormat="false" ht="15" hidden="false" customHeight="false" outlineLevel="0" collapsed="false">
      <c r="A9117" s="47" t="s">
        <v>11358</v>
      </c>
      <c r="B9117" s="47" t="s">
        <v>2106</v>
      </c>
      <c r="C9117" s="48" t="n">
        <v>46193</v>
      </c>
      <c r="D9117" s="47" t="s">
        <v>75</v>
      </c>
      <c r="E9117" s="47" t="s">
        <v>62</v>
      </c>
      <c r="F9117" s="47" t="s">
        <v>2228</v>
      </c>
      <c r="G9117" s="47" t="s">
        <v>97</v>
      </c>
      <c r="H9117" s="47" t="s">
        <v>2232</v>
      </c>
      <c r="I9117" s="47" t="n">
        <v>4</v>
      </c>
    </row>
    <row r="9118" customFormat="false" ht="15" hidden="false" customHeight="false" outlineLevel="0" collapsed="false">
      <c r="A9118" s="47" t="s">
        <v>11359</v>
      </c>
      <c r="B9118" s="47" t="s">
        <v>2106</v>
      </c>
      <c r="C9118" s="48" t="n">
        <v>46193</v>
      </c>
      <c r="D9118" s="47" t="s">
        <v>75</v>
      </c>
      <c r="E9118" s="47" t="s">
        <v>62</v>
      </c>
      <c r="F9118" s="47" t="s">
        <v>2317</v>
      </c>
      <c r="G9118" s="47" t="s">
        <v>97</v>
      </c>
      <c r="H9118" s="47" t="s">
        <v>2232</v>
      </c>
      <c r="I9118" s="47" t="n">
        <v>4</v>
      </c>
    </row>
    <row r="9119" customFormat="false" ht="15" hidden="false" customHeight="false" outlineLevel="0" collapsed="false">
      <c r="A9119" s="47" t="s">
        <v>11360</v>
      </c>
      <c r="B9119" s="47" t="s">
        <v>2107</v>
      </c>
      <c r="C9119" s="48" t="n">
        <v>46193</v>
      </c>
      <c r="D9119" s="47" t="s">
        <v>73</v>
      </c>
      <c r="E9119" s="47" t="s">
        <v>63</v>
      </c>
      <c r="F9119" s="47" t="s">
        <v>2255</v>
      </c>
      <c r="G9119" s="47" t="s">
        <v>93</v>
      </c>
      <c r="H9119" s="47" t="s">
        <v>2253</v>
      </c>
      <c r="I9119" s="47" t="n">
        <v>91</v>
      </c>
    </row>
    <row r="9120" customFormat="false" ht="15" hidden="false" customHeight="false" outlineLevel="0" collapsed="false">
      <c r="A9120" s="47" t="s">
        <v>11361</v>
      </c>
      <c r="B9120" s="47" t="s">
        <v>2107</v>
      </c>
      <c r="C9120" s="48" t="n">
        <v>46193</v>
      </c>
      <c r="D9120" s="47" t="s">
        <v>73</v>
      </c>
      <c r="E9120" s="47" t="s">
        <v>63</v>
      </c>
      <c r="F9120" s="47" t="s">
        <v>2252</v>
      </c>
      <c r="G9120" s="47" t="s">
        <v>93</v>
      </c>
      <c r="H9120" s="47" t="s">
        <v>2253</v>
      </c>
      <c r="I9120" s="47" t="n">
        <v>46</v>
      </c>
    </row>
    <row r="9121" customFormat="false" ht="15" hidden="false" customHeight="false" outlineLevel="0" collapsed="false">
      <c r="A9121" s="47" t="s">
        <v>11362</v>
      </c>
      <c r="B9121" s="47" t="s">
        <v>2107</v>
      </c>
      <c r="C9121" s="48" t="n">
        <v>46193</v>
      </c>
      <c r="D9121" s="47" t="s">
        <v>73</v>
      </c>
      <c r="E9121" s="47" t="s">
        <v>63</v>
      </c>
      <c r="F9121" s="47" t="s">
        <v>2255</v>
      </c>
      <c r="G9121" s="47" t="s">
        <v>93</v>
      </c>
      <c r="H9121" s="47" t="s">
        <v>2253</v>
      </c>
      <c r="I9121" s="47" t="n">
        <v>17</v>
      </c>
    </row>
    <row r="9122" customFormat="false" ht="15" hidden="false" customHeight="false" outlineLevel="0" collapsed="false">
      <c r="A9122" s="47" t="s">
        <v>11363</v>
      </c>
      <c r="B9122" s="47" t="s">
        <v>2107</v>
      </c>
      <c r="C9122" s="48" t="n">
        <v>46193</v>
      </c>
      <c r="D9122" s="47" t="s">
        <v>73</v>
      </c>
      <c r="E9122" s="47" t="s">
        <v>63</v>
      </c>
      <c r="F9122" s="47" t="s">
        <v>2255</v>
      </c>
      <c r="G9122" s="47" t="s">
        <v>97</v>
      </c>
      <c r="H9122" s="47" t="s">
        <v>2232</v>
      </c>
      <c r="I9122" s="47" t="n">
        <v>5</v>
      </c>
    </row>
    <row r="9123" customFormat="false" ht="15" hidden="false" customHeight="false" outlineLevel="0" collapsed="false">
      <c r="A9123" s="47" t="s">
        <v>11364</v>
      </c>
      <c r="B9123" s="47" t="s">
        <v>2107</v>
      </c>
      <c r="C9123" s="48" t="n">
        <v>46193</v>
      </c>
      <c r="D9123" s="47" t="s">
        <v>73</v>
      </c>
      <c r="E9123" s="47" t="s">
        <v>63</v>
      </c>
      <c r="F9123" s="47" t="s">
        <v>2252</v>
      </c>
      <c r="G9123" s="47" t="s">
        <v>97</v>
      </c>
      <c r="H9123" s="47" t="s">
        <v>2232</v>
      </c>
      <c r="I9123" s="47" t="n">
        <v>4</v>
      </c>
    </row>
    <row r="9124" customFormat="false" ht="15" hidden="false" customHeight="false" outlineLevel="0" collapsed="false">
      <c r="A9124" s="47" t="s">
        <v>11365</v>
      </c>
      <c r="B9124" s="47" t="s">
        <v>2107</v>
      </c>
      <c r="C9124" s="48" t="n">
        <v>46193</v>
      </c>
      <c r="D9124" s="47" t="s">
        <v>73</v>
      </c>
      <c r="E9124" s="47" t="s">
        <v>63</v>
      </c>
      <c r="F9124" s="47" t="s">
        <v>2260</v>
      </c>
      <c r="G9124" s="47" t="s">
        <v>97</v>
      </c>
      <c r="H9124" s="47" t="s">
        <v>2232</v>
      </c>
      <c r="I9124" s="47" t="n">
        <v>4</v>
      </c>
    </row>
    <row r="9125" customFormat="false" ht="15" hidden="false" customHeight="false" outlineLevel="0" collapsed="false">
      <c r="A9125" s="47" t="s">
        <v>11366</v>
      </c>
      <c r="B9125" s="47" t="s">
        <v>2107</v>
      </c>
      <c r="C9125" s="48" t="n">
        <v>46193</v>
      </c>
      <c r="D9125" s="47" t="s">
        <v>73</v>
      </c>
      <c r="E9125" s="47" t="s">
        <v>63</v>
      </c>
      <c r="F9125" s="47" t="s">
        <v>2255</v>
      </c>
      <c r="G9125" s="47" t="s">
        <v>97</v>
      </c>
      <c r="H9125" s="47" t="s">
        <v>2232</v>
      </c>
      <c r="I9125" s="47" t="n">
        <v>6</v>
      </c>
    </row>
    <row r="9126" customFormat="false" ht="15" hidden="false" customHeight="false" outlineLevel="0" collapsed="false">
      <c r="A9126" s="47" t="s">
        <v>11367</v>
      </c>
      <c r="B9126" s="47" t="s">
        <v>2107</v>
      </c>
      <c r="C9126" s="48" t="n">
        <v>46193</v>
      </c>
      <c r="D9126" s="47" t="s">
        <v>73</v>
      </c>
      <c r="E9126" s="47" t="s">
        <v>63</v>
      </c>
      <c r="F9126" s="47" t="s">
        <v>2255</v>
      </c>
      <c r="G9126" s="47" t="s">
        <v>97</v>
      </c>
      <c r="H9126" s="47" t="s">
        <v>2232</v>
      </c>
      <c r="I9126" s="47" t="n">
        <v>3</v>
      </c>
    </row>
    <row r="9127" customFormat="false" ht="15" hidden="false" customHeight="false" outlineLevel="0" collapsed="false">
      <c r="A9127" s="47" t="s">
        <v>11368</v>
      </c>
      <c r="B9127" s="47" t="s">
        <v>2107</v>
      </c>
      <c r="C9127" s="48" t="n">
        <v>46193</v>
      </c>
      <c r="D9127" s="47" t="s">
        <v>73</v>
      </c>
      <c r="E9127" s="47" t="s">
        <v>63</v>
      </c>
      <c r="F9127" s="47" t="s">
        <v>2255</v>
      </c>
      <c r="G9127" s="47" t="s">
        <v>97</v>
      </c>
      <c r="H9127" s="47" t="s">
        <v>2232</v>
      </c>
      <c r="I9127" s="47" t="n">
        <v>6</v>
      </c>
    </row>
    <row r="9128" customFormat="false" ht="15" hidden="false" customHeight="false" outlineLevel="0" collapsed="false">
      <c r="A9128" s="47" t="s">
        <v>11369</v>
      </c>
      <c r="B9128" s="47" t="s">
        <v>2109</v>
      </c>
      <c r="C9128" s="48" t="n">
        <v>46193</v>
      </c>
      <c r="D9128" s="47" t="s">
        <v>74</v>
      </c>
      <c r="E9128" s="47" t="s">
        <v>63</v>
      </c>
      <c r="F9128" s="47" t="s">
        <v>2255</v>
      </c>
      <c r="G9128" s="47" t="s">
        <v>93</v>
      </c>
      <c r="H9128" s="47" t="s">
        <v>2253</v>
      </c>
      <c r="I9128" s="47" t="n">
        <v>76</v>
      </c>
    </row>
    <row r="9129" customFormat="false" ht="15" hidden="false" customHeight="false" outlineLevel="0" collapsed="false">
      <c r="A9129" s="47" t="s">
        <v>11370</v>
      </c>
      <c r="B9129" s="47" t="s">
        <v>2109</v>
      </c>
      <c r="C9129" s="48" t="n">
        <v>46193</v>
      </c>
      <c r="D9129" s="47" t="s">
        <v>74</v>
      </c>
      <c r="E9129" s="47" t="s">
        <v>63</v>
      </c>
      <c r="F9129" s="47" t="s">
        <v>2252</v>
      </c>
      <c r="G9129" s="47" t="s">
        <v>97</v>
      </c>
      <c r="H9129" s="47" t="s">
        <v>2232</v>
      </c>
      <c r="I9129" s="47" t="n">
        <v>3</v>
      </c>
    </row>
    <row r="9130" customFormat="false" ht="15" hidden="false" customHeight="false" outlineLevel="0" collapsed="false">
      <c r="A9130" s="47" t="s">
        <v>11371</v>
      </c>
      <c r="B9130" s="47" t="s">
        <v>2109</v>
      </c>
      <c r="C9130" s="48" t="n">
        <v>46193</v>
      </c>
      <c r="D9130" s="47" t="s">
        <v>74</v>
      </c>
      <c r="E9130" s="47" t="s">
        <v>63</v>
      </c>
      <c r="F9130" s="47" t="s">
        <v>2255</v>
      </c>
      <c r="G9130" s="47" t="s">
        <v>97</v>
      </c>
      <c r="H9130" s="47" t="s">
        <v>2232</v>
      </c>
      <c r="I9130" s="47" t="n">
        <v>6</v>
      </c>
    </row>
    <row r="9131" customFormat="false" ht="15" hidden="false" customHeight="false" outlineLevel="0" collapsed="false">
      <c r="A9131" s="47" t="s">
        <v>11372</v>
      </c>
      <c r="B9131" s="47" t="s">
        <v>2109</v>
      </c>
      <c r="C9131" s="48" t="n">
        <v>46193</v>
      </c>
      <c r="D9131" s="47" t="s">
        <v>74</v>
      </c>
      <c r="E9131" s="47" t="s">
        <v>63</v>
      </c>
      <c r="F9131" s="47" t="s">
        <v>2255</v>
      </c>
      <c r="G9131" s="47" t="s">
        <v>97</v>
      </c>
      <c r="H9131" s="47" t="s">
        <v>2232</v>
      </c>
      <c r="I9131" s="47" t="n">
        <v>4</v>
      </c>
    </row>
    <row r="9132" customFormat="false" ht="15" hidden="false" customHeight="false" outlineLevel="0" collapsed="false">
      <c r="A9132" s="47" t="s">
        <v>11373</v>
      </c>
      <c r="B9132" s="47" t="s">
        <v>2109</v>
      </c>
      <c r="C9132" s="48" t="n">
        <v>46193</v>
      </c>
      <c r="D9132" s="47" t="s">
        <v>74</v>
      </c>
      <c r="E9132" s="47" t="s">
        <v>63</v>
      </c>
      <c r="F9132" s="47" t="s">
        <v>2255</v>
      </c>
      <c r="G9132" s="47" t="s">
        <v>97</v>
      </c>
      <c r="H9132" s="47" t="s">
        <v>2232</v>
      </c>
      <c r="I9132" s="47" t="n">
        <v>3</v>
      </c>
    </row>
    <row r="9133" customFormat="false" ht="15" hidden="false" customHeight="false" outlineLevel="0" collapsed="false">
      <c r="A9133" s="47" t="s">
        <v>11374</v>
      </c>
      <c r="B9133" s="47" t="s">
        <v>2109</v>
      </c>
      <c r="C9133" s="48" t="n">
        <v>46193</v>
      </c>
      <c r="D9133" s="47" t="s">
        <v>74</v>
      </c>
      <c r="E9133" s="47" t="s">
        <v>63</v>
      </c>
      <c r="F9133" s="47" t="s">
        <v>2252</v>
      </c>
      <c r="G9133" s="47" t="s">
        <v>97</v>
      </c>
      <c r="H9133" s="47" t="s">
        <v>2232</v>
      </c>
      <c r="I9133" s="47" t="n">
        <v>3</v>
      </c>
    </row>
    <row r="9134" customFormat="false" ht="15" hidden="false" customHeight="false" outlineLevel="0" collapsed="false">
      <c r="A9134" s="47" t="s">
        <v>11375</v>
      </c>
      <c r="B9134" s="47" t="s">
        <v>2110</v>
      </c>
      <c r="C9134" s="48" t="n">
        <v>46193</v>
      </c>
      <c r="D9134" s="47" t="s">
        <v>75</v>
      </c>
      <c r="E9134" s="47" t="s">
        <v>63</v>
      </c>
      <c r="F9134" s="47" t="s">
        <v>2255</v>
      </c>
      <c r="G9134" s="47" t="s">
        <v>93</v>
      </c>
      <c r="H9134" s="47" t="s">
        <v>2253</v>
      </c>
      <c r="I9134" s="47" t="n">
        <v>73</v>
      </c>
    </row>
    <row r="9135" customFormat="false" ht="15" hidden="false" customHeight="false" outlineLevel="0" collapsed="false">
      <c r="A9135" s="47" t="s">
        <v>11376</v>
      </c>
      <c r="B9135" s="47" t="s">
        <v>2110</v>
      </c>
      <c r="C9135" s="48" t="n">
        <v>46193</v>
      </c>
      <c r="D9135" s="47" t="s">
        <v>75</v>
      </c>
      <c r="E9135" s="47" t="s">
        <v>63</v>
      </c>
      <c r="F9135" s="47" t="s">
        <v>2255</v>
      </c>
      <c r="G9135" s="47" t="s">
        <v>95</v>
      </c>
      <c r="H9135" s="47" t="s">
        <v>2245</v>
      </c>
      <c r="I9135" s="47" t="n">
        <v>5</v>
      </c>
    </row>
    <row r="9136" customFormat="false" ht="15" hidden="false" customHeight="false" outlineLevel="0" collapsed="false">
      <c r="A9136" s="47" t="s">
        <v>11377</v>
      </c>
      <c r="B9136" s="47" t="s">
        <v>2110</v>
      </c>
      <c r="C9136" s="48" t="n">
        <v>46193</v>
      </c>
      <c r="D9136" s="47" t="s">
        <v>75</v>
      </c>
      <c r="E9136" s="47" t="s">
        <v>63</v>
      </c>
      <c r="F9136" s="47" t="s">
        <v>2252</v>
      </c>
      <c r="G9136" s="47" t="s">
        <v>97</v>
      </c>
      <c r="H9136" s="47" t="s">
        <v>2232</v>
      </c>
      <c r="I9136" s="47" t="n">
        <v>5</v>
      </c>
    </row>
    <row r="9137" customFormat="false" ht="15" hidden="false" customHeight="false" outlineLevel="0" collapsed="false">
      <c r="A9137" s="47" t="s">
        <v>11378</v>
      </c>
      <c r="B9137" s="47" t="s">
        <v>2110</v>
      </c>
      <c r="C9137" s="48" t="n">
        <v>46193</v>
      </c>
      <c r="D9137" s="47" t="s">
        <v>75</v>
      </c>
      <c r="E9137" s="47" t="s">
        <v>63</v>
      </c>
      <c r="F9137" s="47" t="s">
        <v>2260</v>
      </c>
      <c r="G9137" s="47" t="s">
        <v>97</v>
      </c>
      <c r="H9137" s="47" t="s">
        <v>2232</v>
      </c>
      <c r="I9137" s="47" t="n">
        <v>7</v>
      </c>
    </row>
    <row r="9138" customFormat="false" ht="15" hidden="false" customHeight="false" outlineLevel="0" collapsed="false">
      <c r="A9138" s="47" t="s">
        <v>11379</v>
      </c>
      <c r="B9138" s="47" t="s">
        <v>2110</v>
      </c>
      <c r="C9138" s="48" t="n">
        <v>46193</v>
      </c>
      <c r="D9138" s="47" t="s">
        <v>75</v>
      </c>
      <c r="E9138" s="47" t="s">
        <v>63</v>
      </c>
      <c r="F9138" s="47" t="s">
        <v>2252</v>
      </c>
      <c r="G9138" s="47" t="s">
        <v>97</v>
      </c>
      <c r="H9138" s="47" t="s">
        <v>2232</v>
      </c>
      <c r="I9138" s="47" t="n">
        <v>4</v>
      </c>
    </row>
    <row r="9139" customFormat="false" ht="15" hidden="false" customHeight="false" outlineLevel="0" collapsed="false">
      <c r="A9139" s="47" t="s">
        <v>11380</v>
      </c>
      <c r="B9139" s="47" t="s">
        <v>2110</v>
      </c>
      <c r="C9139" s="48" t="n">
        <v>46193</v>
      </c>
      <c r="D9139" s="47" t="s">
        <v>75</v>
      </c>
      <c r="E9139" s="47" t="s">
        <v>63</v>
      </c>
      <c r="F9139" s="47" t="s">
        <v>2255</v>
      </c>
      <c r="G9139" s="47" t="s">
        <v>97</v>
      </c>
      <c r="H9139" s="47" t="s">
        <v>2232</v>
      </c>
      <c r="I9139" s="47" t="n">
        <v>6</v>
      </c>
    </row>
    <row r="9140" customFormat="false" ht="15" hidden="false" customHeight="false" outlineLevel="0" collapsed="false">
      <c r="A9140" s="47" t="s">
        <v>11381</v>
      </c>
      <c r="B9140" s="47" t="s">
        <v>2110</v>
      </c>
      <c r="C9140" s="48" t="n">
        <v>46193</v>
      </c>
      <c r="D9140" s="47" t="s">
        <v>75</v>
      </c>
      <c r="E9140" s="47" t="s">
        <v>63</v>
      </c>
      <c r="F9140" s="47" t="s">
        <v>2260</v>
      </c>
      <c r="G9140" s="47" t="s">
        <v>97</v>
      </c>
      <c r="H9140" s="47" t="s">
        <v>2232</v>
      </c>
      <c r="I9140" s="47" t="n">
        <v>5</v>
      </c>
    </row>
    <row r="9141" customFormat="false" ht="15" hidden="false" customHeight="false" outlineLevel="0" collapsed="false">
      <c r="A9141" s="47" t="s">
        <v>11382</v>
      </c>
      <c r="B9141" s="47" t="s">
        <v>2110</v>
      </c>
      <c r="C9141" s="48" t="n">
        <v>46193</v>
      </c>
      <c r="D9141" s="47" t="s">
        <v>75</v>
      </c>
      <c r="E9141" s="47" t="s">
        <v>63</v>
      </c>
      <c r="F9141" s="47" t="s">
        <v>2255</v>
      </c>
      <c r="G9141" s="47" t="s">
        <v>97</v>
      </c>
      <c r="H9141" s="47" t="s">
        <v>2232</v>
      </c>
      <c r="I9141" s="47" t="n">
        <v>3</v>
      </c>
    </row>
    <row r="9142" customFormat="false" ht="15" hidden="false" customHeight="false" outlineLevel="0" collapsed="false">
      <c r="A9142" s="47" t="s">
        <v>11383</v>
      </c>
      <c r="B9142" s="47" t="s">
        <v>2110</v>
      </c>
      <c r="C9142" s="48" t="n">
        <v>46193</v>
      </c>
      <c r="D9142" s="47" t="s">
        <v>75</v>
      </c>
      <c r="E9142" s="47" t="s">
        <v>63</v>
      </c>
      <c r="F9142" s="47" t="s">
        <v>2255</v>
      </c>
      <c r="G9142" s="47" t="s">
        <v>97</v>
      </c>
      <c r="H9142" s="47" t="s">
        <v>2232</v>
      </c>
      <c r="I9142" s="47" t="n">
        <v>5</v>
      </c>
    </row>
    <row r="9143" customFormat="false" ht="15" hidden="false" customHeight="false" outlineLevel="0" collapsed="false">
      <c r="A9143" s="47" t="s">
        <v>11384</v>
      </c>
      <c r="B9143" s="47" t="s">
        <v>2111</v>
      </c>
      <c r="C9143" s="48" t="n">
        <v>46193</v>
      </c>
      <c r="D9143" s="47" t="s">
        <v>73</v>
      </c>
      <c r="E9143" s="47" t="s">
        <v>64</v>
      </c>
      <c r="F9143" s="47" t="s">
        <v>2278</v>
      </c>
      <c r="G9143" s="47" t="s">
        <v>97</v>
      </c>
      <c r="H9143" s="47" t="s">
        <v>2232</v>
      </c>
      <c r="I9143" s="47" t="n">
        <v>3</v>
      </c>
    </row>
    <row r="9144" customFormat="false" ht="15" hidden="false" customHeight="false" outlineLevel="0" collapsed="false">
      <c r="A9144" s="47" t="s">
        <v>11385</v>
      </c>
      <c r="B9144" s="47" t="s">
        <v>2111</v>
      </c>
      <c r="C9144" s="48" t="n">
        <v>46193</v>
      </c>
      <c r="D9144" s="47" t="s">
        <v>73</v>
      </c>
      <c r="E9144" s="47" t="s">
        <v>64</v>
      </c>
      <c r="F9144" s="47" t="s">
        <v>2280</v>
      </c>
      <c r="G9144" s="47" t="s">
        <v>97</v>
      </c>
      <c r="H9144" s="47" t="s">
        <v>2232</v>
      </c>
      <c r="I9144" s="47" t="n">
        <v>4</v>
      </c>
    </row>
    <row r="9145" customFormat="false" ht="15" hidden="false" customHeight="false" outlineLevel="0" collapsed="false">
      <c r="A9145" s="47" t="s">
        <v>11386</v>
      </c>
      <c r="B9145" s="47" t="s">
        <v>2111</v>
      </c>
      <c r="C9145" s="48" t="n">
        <v>46193</v>
      </c>
      <c r="D9145" s="47" t="s">
        <v>73</v>
      </c>
      <c r="E9145" s="47" t="s">
        <v>64</v>
      </c>
      <c r="F9145" s="47" t="s">
        <v>2278</v>
      </c>
      <c r="G9145" s="47" t="s">
        <v>97</v>
      </c>
      <c r="H9145" s="47" t="s">
        <v>2232</v>
      </c>
      <c r="I9145" s="47" t="n">
        <v>3</v>
      </c>
    </row>
    <row r="9146" customFormat="false" ht="15" hidden="false" customHeight="false" outlineLevel="0" collapsed="false">
      <c r="A9146" s="47" t="s">
        <v>11387</v>
      </c>
      <c r="B9146" s="47" t="s">
        <v>2111</v>
      </c>
      <c r="C9146" s="48" t="n">
        <v>46193</v>
      </c>
      <c r="D9146" s="47" t="s">
        <v>73</v>
      </c>
      <c r="E9146" s="47" t="s">
        <v>64</v>
      </c>
      <c r="F9146" s="47" t="s">
        <v>2280</v>
      </c>
      <c r="G9146" s="47" t="s">
        <v>97</v>
      </c>
      <c r="H9146" s="47" t="s">
        <v>2232</v>
      </c>
      <c r="I9146" s="47" t="n">
        <v>4</v>
      </c>
    </row>
    <row r="9147" customFormat="false" ht="15" hidden="false" customHeight="false" outlineLevel="0" collapsed="false">
      <c r="A9147" s="47" t="s">
        <v>11388</v>
      </c>
      <c r="B9147" s="47" t="s">
        <v>2113</v>
      </c>
      <c r="C9147" s="48" t="n">
        <v>46193</v>
      </c>
      <c r="D9147" s="47" t="s">
        <v>74</v>
      </c>
      <c r="E9147" s="47" t="s">
        <v>64</v>
      </c>
      <c r="F9147" s="47" t="s">
        <v>2280</v>
      </c>
      <c r="G9147" s="47" t="s">
        <v>97</v>
      </c>
      <c r="H9147" s="47" t="s">
        <v>2232</v>
      </c>
      <c r="I9147" s="47" t="n">
        <v>4</v>
      </c>
    </row>
    <row r="9148" customFormat="false" ht="15" hidden="false" customHeight="false" outlineLevel="0" collapsed="false">
      <c r="A9148" s="47" t="s">
        <v>11389</v>
      </c>
      <c r="B9148" s="47" t="s">
        <v>2113</v>
      </c>
      <c r="C9148" s="48" t="n">
        <v>46193</v>
      </c>
      <c r="D9148" s="47" t="s">
        <v>74</v>
      </c>
      <c r="E9148" s="47" t="s">
        <v>64</v>
      </c>
      <c r="F9148" s="47" t="s">
        <v>2278</v>
      </c>
      <c r="G9148" s="47" t="s">
        <v>97</v>
      </c>
      <c r="H9148" s="47" t="s">
        <v>2232</v>
      </c>
      <c r="I9148" s="47" t="n">
        <v>5</v>
      </c>
    </row>
    <row r="9149" customFormat="false" ht="15" hidden="false" customHeight="false" outlineLevel="0" collapsed="false">
      <c r="A9149" s="47" t="s">
        <v>11390</v>
      </c>
      <c r="B9149" s="47" t="s">
        <v>2114</v>
      </c>
      <c r="C9149" s="48" t="n">
        <v>46193</v>
      </c>
      <c r="D9149" s="47" t="s">
        <v>73</v>
      </c>
      <c r="E9149" s="47" t="s">
        <v>65</v>
      </c>
      <c r="F9149" s="47" t="s">
        <v>2289</v>
      </c>
      <c r="G9149" s="47" t="s">
        <v>93</v>
      </c>
      <c r="H9149" s="47" t="s">
        <v>2253</v>
      </c>
      <c r="I9149" s="47" t="n">
        <v>18</v>
      </c>
    </row>
    <row r="9150" customFormat="false" ht="15" hidden="false" customHeight="false" outlineLevel="0" collapsed="false">
      <c r="A9150" s="47" t="s">
        <v>11391</v>
      </c>
      <c r="B9150" s="47" t="s">
        <v>2114</v>
      </c>
      <c r="C9150" s="48" t="n">
        <v>46193</v>
      </c>
      <c r="D9150" s="47" t="s">
        <v>73</v>
      </c>
      <c r="E9150" s="47" t="s">
        <v>65</v>
      </c>
      <c r="F9150" s="47" t="s">
        <v>2284</v>
      </c>
      <c r="G9150" s="47" t="s">
        <v>95</v>
      </c>
      <c r="H9150" s="47" t="s">
        <v>2245</v>
      </c>
      <c r="I9150" s="47" t="n">
        <v>62</v>
      </c>
    </row>
    <row r="9151" customFormat="false" ht="15" hidden="false" customHeight="false" outlineLevel="0" collapsed="false">
      <c r="A9151" s="47" t="s">
        <v>11392</v>
      </c>
      <c r="B9151" s="47" t="s">
        <v>2114</v>
      </c>
      <c r="C9151" s="48" t="n">
        <v>46193</v>
      </c>
      <c r="D9151" s="47" t="s">
        <v>73</v>
      </c>
      <c r="E9151" s="47" t="s">
        <v>65</v>
      </c>
      <c r="F9151" s="47" t="s">
        <v>2289</v>
      </c>
      <c r="G9151" s="47" t="s">
        <v>96</v>
      </c>
      <c r="H9151" s="47" t="s">
        <v>2270</v>
      </c>
      <c r="I9151" s="47" t="n">
        <v>28</v>
      </c>
    </row>
    <row r="9152" customFormat="false" ht="15" hidden="false" customHeight="false" outlineLevel="0" collapsed="false">
      <c r="A9152" s="47" t="s">
        <v>11393</v>
      </c>
      <c r="B9152" s="47" t="s">
        <v>2114</v>
      </c>
      <c r="C9152" s="48" t="n">
        <v>46193</v>
      </c>
      <c r="D9152" s="47" t="s">
        <v>73</v>
      </c>
      <c r="E9152" s="47" t="s">
        <v>65</v>
      </c>
      <c r="F9152" s="47" t="s">
        <v>2289</v>
      </c>
      <c r="G9152" s="47" t="s">
        <v>97</v>
      </c>
      <c r="H9152" s="47" t="s">
        <v>2232</v>
      </c>
      <c r="I9152" s="47" t="n">
        <v>3</v>
      </c>
    </row>
    <row r="9153" customFormat="false" ht="15" hidden="false" customHeight="false" outlineLevel="0" collapsed="false">
      <c r="A9153" s="47" t="s">
        <v>11394</v>
      </c>
      <c r="B9153" s="47" t="s">
        <v>2114</v>
      </c>
      <c r="C9153" s="48" t="n">
        <v>46193</v>
      </c>
      <c r="D9153" s="47" t="s">
        <v>73</v>
      </c>
      <c r="E9153" s="47" t="s">
        <v>65</v>
      </c>
      <c r="F9153" s="47" t="s">
        <v>2284</v>
      </c>
      <c r="G9153" s="47" t="s">
        <v>97</v>
      </c>
      <c r="H9153" s="47" t="s">
        <v>2232</v>
      </c>
      <c r="I9153" s="47" t="n">
        <v>6</v>
      </c>
    </row>
    <row r="9154" customFormat="false" ht="15" hidden="false" customHeight="false" outlineLevel="0" collapsed="false">
      <c r="A9154" s="47" t="s">
        <v>11395</v>
      </c>
      <c r="B9154" s="47" t="s">
        <v>2114</v>
      </c>
      <c r="C9154" s="48" t="n">
        <v>46193</v>
      </c>
      <c r="D9154" s="47" t="s">
        <v>73</v>
      </c>
      <c r="E9154" s="47" t="s">
        <v>65</v>
      </c>
      <c r="F9154" s="47" t="s">
        <v>2284</v>
      </c>
      <c r="G9154" s="47" t="s">
        <v>97</v>
      </c>
      <c r="H9154" s="47" t="s">
        <v>2232</v>
      </c>
      <c r="I9154" s="47" t="n">
        <v>5</v>
      </c>
    </row>
    <row r="9155" customFormat="false" ht="15" hidden="false" customHeight="false" outlineLevel="0" collapsed="false">
      <c r="A9155" s="47" t="s">
        <v>11396</v>
      </c>
      <c r="B9155" s="47" t="s">
        <v>2114</v>
      </c>
      <c r="C9155" s="48" t="n">
        <v>46193</v>
      </c>
      <c r="D9155" s="47" t="s">
        <v>73</v>
      </c>
      <c r="E9155" s="47" t="s">
        <v>65</v>
      </c>
      <c r="F9155" s="47" t="s">
        <v>2284</v>
      </c>
      <c r="G9155" s="47" t="s">
        <v>97</v>
      </c>
      <c r="H9155" s="47" t="s">
        <v>2232</v>
      </c>
      <c r="I9155" s="47" t="n">
        <v>2</v>
      </c>
    </row>
    <row r="9156" customFormat="false" ht="15" hidden="false" customHeight="false" outlineLevel="0" collapsed="false">
      <c r="A9156" s="47" t="s">
        <v>11397</v>
      </c>
      <c r="B9156" s="47" t="s">
        <v>2114</v>
      </c>
      <c r="C9156" s="48" t="n">
        <v>46193</v>
      </c>
      <c r="D9156" s="47" t="s">
        <v>73</v>
      </c>
      <c r="E9156" s="47" t="s">
        <v>65</v>
      </c>
      <c r="F9156" s="47" t="s">
        <v>2284</v>
      </c>
      <c r="G9156" s="47" t="s">
        <v>97</v>
      </c>
      <c r="H9156" s="47" t="s">
        <v>2232</v>
      </c>
      <c r="I9156" s="47" t="n">
        <v>2</v>
      </c>
    </row>
    <row r="9157" customFormat="false" ht="15" hidden="false" customHeight="false" outlineLevel="0" collapsed="false">
      <c r="A9157" s="47" t="s">
        <v>11398</v>
      </c>
      <c r="B9157" s="47" t="s">
        <v>2114</v>
      </c>
      <c r="C9157" s="48" t="n">
        <v>46193</v>
      </c>
      <c r="D9157" s="47" t="s">
        <v>73</v>
      </c>
      <c r="E9157" s="47" t="s">
        <v>65</v>
      </c>
      <c r="F9157" s="47" t="s">
        <v>2284</v>
      </c>
      <c r="G9157" s="47" t="s">
        <v>97</v>
      </c>
      <c r="H9157" s="47" t="s">
        <v>2232</v>
      </c>
      <c r="I9157" s="47" t="n">
        <v>3</v>
      </c>
    </row>
    <row r="9158" customFormat="false" ht="15" hidden="false" customHeight="false" outlineLevel="0" collapsed="false">
      <c r="A9158" s="47" t="s">
        <v>11399</v>
      </c>
      <c r="B9158" s="47" t="s">
        <v>2114</v>
      </c>
      <c r="C9158" s="48" t="n">
        <v>46193</v>
      </c>
      <c r="D9158" s="47" t="s">
        <v>73</v>
      </c>
      <c r="E9158" s="47" t="s">
        <v>65</v>
      </c>
      <c r="F9158" s="47" t="s">
        <v>2289</v>
      </c>
      <c r="G9158" s="47" t="s">
        <v>97</v>
      </c>
      <c r="H9158" s="47" t="s">
        <v>2232</v>
      </c>
      <c r="I9158" s="47" t="n">
        <v>6</v>
      </c>
    </row>
    <row r="9159" customFormat="false" ht="15" hidden="false" customHeight="false" outlineLevel="0" collapsed="false">
      <c r="A9159" s="47" t="s">
        <v>11400</v>
      </c>
      <c r="B9159" s="47" t="s">
        <v>2114</v>
      </c>
      <c r="C9159" s="48" t="n">
        <v>46193</v>
      </c>
      <c r="D9159" s="47" t="s">
        <v>73</v>
      </c>
      <c r="E9159" s="47" t="s">
        <v>65</v>
      </c>
      <c r="F9159" s="47" t="s">
        <v>2284</v>
      </c>
      <c r="G9159" s="47" t="s">
        <v>97</v>
      </c>
      <c r="H9159" s="47" t="s">
        <v>2232</v>
      </c>
      <c r="I9159" s="47" t="n">
        <v>5</v>
      </c>
    </row>
    <row r="9160" customFormat="false" ht="15" hidden="false" customHeight="false" outlineLevel="0" collapsed="false">
      <c r="A9160" s="47" t="s">
        <v>11401</v>
      </c>
      <c r="B9160" s="47" t="s">
        <v>2114</v>
      </c>
      <c r="C9160" s="48" t="n">
        <v>46193</v>
      </c>
      <c r="D9160" s="47" t="s">
        <v>73</v>
      </c>
      <c r="E9160" s="47" t="s">
        <v>65</v>
      </c>
      <c r="F9160" s="47" t="s">
        <v>2284</v>
      </c>
      <c r="G9160" s="47" t="s">
        <v>97</v>
      </c>
      <c r="H9160" s="47" t="s">
        <v>2232</v>
      </c>
      <c r="I9160" s="47" t="n">
        <v>4</v>
      </c>
    </row>
    <row r="9161" customFormat="false" ht="15" hidden="false" customHeight="false" outlineLevel="0" collapsed="false">
      <c r="A9161" s="47" t="s">
        <v>11402</v>
      </c>
      <c r="B9161" s="47" t="s">
        <v>2114</v>
      </c>
      <c r="C9161" s="48" t="n">
        <v>46193</v>
      </c>
      <c r="D9161" s="47" t="s">
        <v>73</v>
      </c>
      <c r="E9161" s="47" t="s">
        <v>65</v>
      </c>
      <c r="F9161" s="47" t="s">
        <v>2284</v>
      </c>
      <c r="G9161" s="47" t="s">
        <v>98</v>
      </c>
      <c r="H9161" s="47" t="s">
        <v>2382</v>
      </c>
      <c r="I9161" s="47" t="n">
        <v>10</v>
      </c>
    </row>
    <row r="9162" customFormat="false" ht="15" hidden="false" customHeight="false" outlineLevel="0" collapsed="false">
      <c r="A9162" s="47" t="s">
        <v>11403</v>
      </c>
      <c r="B9162" s="47" t="s">
        <v>2115</v>
      </c>
      <c r="C9162" s="48" t="n">
        <v>46193</v>
      </c>
      <c r="D9162" s="47" t="s">
        <v>74</v>
      </c>
      <c r="E9162" s="47" t="s">
        <v>65</v>
      </c>
      <c r="F9162" s="47" t="s">
        <v>2284</v>
      </c>
      <c r="G9162" s="47" t="s">
        <v>95</v>
      </c>
      <c r="H9162" s="47" t="s">
        <v>2245</v>
      </c>
      <c r="I9162" s="47" t="n">
        <v>25</v>
      </c>
    </row>
    <row r="9163" customFormat="false" ht="15" hidden="false" customHeight="false" outlineLevel="0" collapsed="false">
      <c r="A9163" s="47" t="s">
        <v>11404</v>
      </c>
      <c r="B9163" s="47" t="s">
        <v>2115</v>
      </c>
      <c r="C9163" s="48" t="n">
        <v>46193</v>
      </c>
      <c r="D9163" s="47" t="s">
        <v>74</v>
      </c>
      <c r="E9163" s="47" t="s">
        <v>65</v>
      </c>
      <c r="F9163" s="47" t="s">
        <v>2289</v>
      </c>
      <c r="G9163" s="47" t="s">
        <v>97</v>
      </c>
      <c r="H9163" s="47" t="s">
        <v>2232</v>
      </c>
      <c r="I9163" s="47" t="n">
        <v>4</v>
      </c>
    </row>
    <row r="9164" customFormat="false" ht="15" hidden="false" customHeight="false" outlineLevel="0" collapsed="false">
      <c r="A9164" s="47" t="s">
        <v>11405</v>
      </c>
      <c r="B9164" s="47" t="s">
        <v>2115</v>
      </c>
      <c r="C9164" s="48" t="n">
        <v>46193</v>
      </c>
      <c r="D9164" s="47" t="s">
        <v>74</v>
      </c>
      <c r="E9164" s="47" t="s">
        <v>65</v>
      </c>
      <c r="F9164" s="47" t="s">
        <v>2289</v>
      </c>
      <c r="G9164" s="47" t="s">
        <v>97</v>
      </c>
      <c r="H9164" s="47" t="s">
        <v>2232</v>
      </c>
      <c r="I9164" s="47" t="n">
        <v>6</v>
      </c>
    </row>
    <row r="9165" customFormat="false" ht="15" hidden="false" customHeight="false" outlineLevel="0" collapsed="false">
      <c r="A9165" s="47" t="s">
        <v>11406</v>
      </c>
      <c r="B9165" s="47" t="s">
        <v>2115</v>
      </c>
      <c r="C9165" s="48" t="n">
        <v>46193</v>
      </c>
      <c r="D9165" s="47" t="s">
        <v>74</v>
      </c>
      <c r="E9165" s="47" t="s">
        <v>65</v>
      </c>
      <c r="F9165" s="47" t="s">
        <v>2284</v>
      </c>
      <c r="G9165" s="47" t="s">
        <v>97</v>
      </c>
      <c r="H9165" s="47" t="s">
        <v>2232</v>
      </c>
      <c r="I9165" s="47" t="n">
        <v>5</v>
      </c>
    </row>
    <row r="9166" customFormat="false" ht="15" hidden="false" customHeight="false" outlineLevel="0" collapsed="false">
      <c r="A9166" s="47" t="s">
        <v>11407</v>
      </c>
      <c r="B9166" s="47" t="s">
        <v>2115</v>
      </c>
      <c r="C9166" s="48" t="n">
        <v>46193</v>
      </c>
      <c r="D9166" s="47" t="s">
        <v>74</v>
      </c>
      <c r="E9166" s="47" t="s">
        <v>65</v>
      </c>
      <c r="F9166" s="47" t="s">
        <v>2289</v>
      </c>
      <c r="G9166" s="47" t="s">
        <v>97</v>
      </c>
      <c r="H9166" s="47" t="s">
        <v>2232</v>
      </c>
      <c r="I9166" s="47" t="n">
        <v>3</v>
      </c>
    </row>
    <row r="9167" customFormat="false" ht="15" hidden="false" customHeight="false" outlineLevel="0" collapsed="false">
      <c r="A9167" s="47" t="s">
        <v>11408</v>
      </c>
      <c r="B9167" s="47" t="s">
        <v>2115</v>
      </c>
      <c r="C9167" s="48" t="n">
        <v>46193</v>
      </c>
      <c r="D9167" s="47" t="s">
        <v>74</v>
      </c>
      <c r="E9167" s="47" t="s">
        <v>65</v>
      </c>
      <c r="F9167" s="47" t="s">
        <v>2289</v>
      </c>
      <c r="G9167" s="47" t="s">
        <v>97</v>
      </c>
      <c r="H9167" s="47" t="s">
        <v>2232</v>
      </c>
      <c r="I9167" s="47" t="n">
        <v>2</v>
      </c>
    </row>
    <row r="9168" customFormat="false" ht="15" hidden="false" customHeight="false" outlineLevel="0" collapsed="false">
      <c r="A9168" s="47" t="s">
        <v>11409</v>
      </c>
      <c r="B9168" s="47" t="s">
        <v>2115</v>
      </c>
      <c r="C9168" s="48" t="n">
        <v>46193</v>
      </c>
      <c r="D9168" s="47" t="s">
        <v>74</v>
      </c>
      <c r="E9168" s="47" t="s">
        <v>65</v>
      </c>
      <c r="F9168" s="47" t="s">
        <v>2284</v>
      </c>
      <c r="G9168" s="47" t="s">
        <v>97</v>
      </c>
      <c r="H9168" s="47" t="s">
        <v>2232</v>
      </c>
      <c r="I9168" s="47" t="n">
        <v>2</v>
      </c>
    </row>
    <row r="9169" customFormat="false" ht="15" hidden="false" customHeight="false" outlineLevel="0" collapsed="false">
      <c r="A9169" s="47" t="s">
        <v>11410</v>
      </c>
      <c r="B9169" s="47" t="s">
        <v>2115</v>
      </c>
      <c r="C9169" s="48" t="n">
        <v>46193</v>
      </c>
      <c r="D9169" s="47" t="s">
        <v>74</v>
      </c>
      <c r="E9169" s="47" t="s">
        <v>65</v>
      </c>
      <c r="F9169" s="47" t="s">
        <v>2284</v>
      </c>
      <c r="G9169" s="47" t="s">
        <v>97</v>
      </c>
      <c r="H9169" s="47" t="s">
        <v>2232</v>
      </c>
      <c r="I9169" s="47" t="n">
        <v>3</v>
      </c>
    </row>
    <row r="9170" customFormat="false" ht="15" hidden="false" customHeight="false" outlineLevel="0" collapsed="false">
      <c r="A9170" s="47" t="s">
        <v>11411</v>
      </c>
      <c r="B9170" s="47" t="s">
        <v>2115</v>
      </c>
      <c r="C9170" s="48" t="n">
        <v>46193</v>
      </c>
      <c r="D9170" s="47" t="s">
        <v>74</v>
      </c>
      <c r="E9170" s="47" t="s">
        <v>65</v>
      </c>
      <c r="F9170" s="47" t="s">
        <v>2284</v>
      </c>
      <c r="G9170" s="47" t="s">
        <v>97</v>
      </c>
      <c r="H9170" s="47" t="s">
        <v>2232</v>
      </c>
      <c r="I9170" s="47" t="n">
        <v>4</v>
      </c>
    </row>
    <row r="9171" customFormat="false" ht="15" hidden="false" customHeight="false" outlineLevel="0" collapsed="false">
      <c r="A9171" s="47" t="s">
        <v>11412</v>
      </c>
      <c r="B9171" s="47" t="s">
        <v>2115</v>
      </c>
      <c r="C9171" s="48" t="n">
        <v>46193</v>
      </c>
      <c r="D9171" s="47" t="s">
        <v>74</v>
      </c>
      <c r="E9171" s="47" t="s">
        <v>65</v>
      </c>
      <c r="F9171" s="47" t="s">
        <v>2284</v>
      </c>
      <c r="G9171" s="47" t="s">
        <v>97</v>
      </c>
      <c r="H9171" s="47" t="s">
        <v>2232</v>
      </c>
      <c r="I9171" s="47" t="n">
        <v>4</v>
      </c>
    </row>
    <row r="9172" customFormat="false" ht="15" hidden="false" customHeight="false" outlineLevel="0" collapsed="false">
      <c r="A9172" s="47" t="s">
        <v>11413</v>
      </c>
      <c r="B9172" s="47" t="s">
        <v>2116</v>
      </c>
      <c r="C9172" s="48" t="n">
        <v>46193</v>
      </c>
      <c r="D9172" s="47" t="s">
        <v>75</v>
      </c>
      <c r="E9172" s="47" t="s">
        <v>65</v>
      </c>
      <c r="F9172" s="47" t="s">
        <v>2289</v>
      </c>
      <c r="G9172" s="47" t="s">
        <v>93</v>
      </c>
      <c r="H9172" s="47" t="s">
        <v>2253</v>
      </c>
      <c r="I9172" s="47" t="n">
        <v>28</v>
      </c>
    </row>
    <row r="9173" customFormat="false" ht="15" hidden="false" customHeight="false" outlineLevel="0" collapsed="false">
      <c r="A9173" s="47" t="s">
        <v>11414</v>
      </c>
      <c r="B9173" s="47" t="s">
        <v>2116</v>
      </c>
      <c r="C9173" s="48" t="n">
        <v>46193</v>
      </c>
      <c r="D9173" s="47" t="s">
        <v>75</v>
      </c>
      <c r="E9173" s="47" t="s">
        <v>65</v>
      </c>
      <c r="F9173" s="47" t="s">
        <v>2289</v>
      </c>
      <c r="G9173" s="47" t="s">
        <v>96</v>
      </c>
      <c r="H9173" s="47" t="s">
        <v>2270</v>
      </c>
      <c r="I9173" s="47" t="n">
        <v>10</v>
      </c>
    </row>
    <row r="9174" customFormat="false" ht="15" hidden="false" customHeight="false" outlineLevel="0" collapsed="false">
      <c r="A9174" s="47" t="s">
        <v>11415</v>
      </c>
      <c r="B9174" s="47" t="s">
        <v>2116</v>
      </c>
      <c r="C9174" s="48" t="n">
        <v>46193</v>
      </c>
      <c r="D9174" s="47" t="s">
        <v>75</v>
      </c>
      <c r="E9174" s="47" t="s">
        <v>65</v>
      </c>
      <c r="F9174" s="47" t="s">
        <v>2289</v>
      </c>
      <c r="G9174" s="47" t="s">
        <v>97</v>
      </c>
      <c r="H9174" s="47" t="s">
        <v>2232</v>
      </c>
      <c r="I9174" s="47" t="n">
        <v>2</v>
      </c>
    </row>
    <row r="9175" customFormat="false" ht="15" hidden="false" customHeight="false" outlineLevel="0" collapsed="false">
      <c r="A9175" s="47" t="s">
        <v>11416</v>
      </c>
      <c r="B9175" s="47" t="s">
        <v>2116</v>
      </c>
      <c r="C9175" s="48" t="n">
        <v>46193</v>
      </c>
      <c r="D9175" s="47" t="s">
        <v>75</v>
      </c>
      <c r="E9175" s="47" t="s">
        <v>65</v>
      </c>
      <c r="F9175" s="47" t="s">
        <v>2284</v>
      </c>
      <c r="G9175" s="47" t="s">
        <v>97</v>
      </c>
      <c r="H9175" s="47" t="s">
        <v>2232</v>
      </c>
      <c r="I9175" s="47" t="n">
        <v>2</v>
      </c>
    </row>
    <row r="9176" customFormat="false" ht="15" hidden="false" customHeight="false" outlineLevel="0" collapsed="false">
      <c r="A9176" s="47" t="s">
        <v>11417</v>
      </c>
      <c r="B9176" s="47" t="s">
        <v>2116</v>
      </c>
      <c r="C9176" s="48" t="n">
        <v>46193</v>
      </c>
      <c r="D9176" s="47" t="s">
        <v>75</v>
      </c>
      <c r="E9176" s="47" t="s">
        <v>65</v>
      </c>
      <c r="F9176" s="47" t="s">
        <v>2289</v>
      </c>
      <c r="G9176" s="47" t="s">
        <v>97</v>
      </c>
      <c r="H9176" s="47" t="s">
        <v>2232</v>
      </c>
      <c r="I9176" s="47" t="n">
        <v>6</v>
      </c>
    </row>
    <row r="9177" customFormat="false" ht="15" hidden="false" customHeight="false" outlineLevel="0" collapsed="false">
      <c r="A9177" s="47" t="s">
        <v>11418</v>
      </c>
      <c r="B9177" s="47" t="s">
        <v>2116</v>
      </c>
      <c r="C9177" s="48" t="n">
        <v>46193</v>
      </c>
      <c r="D9177" s="47" t="s">
        <v>75</v>
      </c>
      <c r="E9177" s="47" t="s">
        <v>65</v>
      </c>
      <c r="F9177" s="47" t="s">
        <v>2284</v>
      </c>
      <c r="G9177" s="47" t="s">
        <v>97</v>
      </c>
      <c r="H9177" s="47" t="s">
        <v>2232</v>
      </c>
      <c r="I9177" s="47" t="n">
        <v>4</v>
      </c>
    </row>
    <row r="9178" customFormat="false" ht="15" hidden="false" customHeight="false" outlineLevel="0" collapsed="false">
      <c r="A9178" s="47" t="s">
        <v>11419</v>
      </c>
      <c r="B9178" s="47" t="s">
        <v>2116</v>
      </c>
      <c r="C9178" s="48" t="n">
        <v>46193</v>
      </c>
      <c r="D9178" s="47" t="s">
        <v>75</v>
      </c>
      <c r="E9178" s="47" t="s">
        <v>65</v>
      </c>
      <c r="F9178" s="47" t="s">
        <v>2284</v>
      </c>
      <c r="G9178" s="47" t="s">
        <v>97</v>
      </c>
      <c r="H9178" s="47" t="s">
        <v>2232</v>
      </c>
      <c r="I9178" s="47" t="n">
        <v>2</v>
      </c>
    </row>
    <row r="9179" customFormat="false" ht="15" hidden="false" customHeight="false" outlineLevel="0" collapsed="false">
      <c r="A9179" s="47" t="s">
        <v>11420</v>
      </c>
      <c r="B9179" s="47" t="s">
        <v>2116</v>
      </c>
      <c r="C9179" s="48" t="n">
        <v>46193</v>
      </c>
      <c r="D9179" s="47" t="s">
        <v>75</v>
      </c>
      <c r="E9179" s="47" t="s">
        <v>65</v>
      </c>
      <c r="F9179" s="47" t="s">
        <v>2284</v>
      </c>
      <c r="G9179" s="47" t="s">
        <v>97</v>
      </c>
      <c r="H9179" s="47" t="s">
        <v>2232</v>
      </c>
      <c r="I9179" s="47" t="n">
        <v>2</v>
      </c>
    </row>
    <row r="9180" customFormat="false" ht="15" hidden="false" customHeight="false" outlineLevel="0" collapsed="false">
      <c r="A9180" s="47" t="s">
        <v>11421</v>
      </c>
      <c r="B9180" s="47" t="s">
        <v>2116</v>
      </c>
      <c r="C9180" s="48" t="n">
        <v>46193</v>
      </c>
      <c r="D9180" s="47" t="s">
        <v>75</v>
      </c>
      <c r="E9180" s="47" t="s">
        <v>65</v>
      </c>
      <c r="F9180" s="47" t="s">
        <v>2284</v>
      </c>
      <c r="G9180" s="47" t="s">
        <v>97</v>
      </c>
      <c r="H9180" s="47" t="s">
        <v>2232</v>
      </c>
      <c r="I9180" s="47" t="n">
        <v>4</v>
      </c>
    </row>
    <row r="9181" customFormat="false" ht="15" hidden="false" customHeight="false" outlineLevel="0" collapsed="false">
      <c r="A9181" s="47" t="s">
        <v>11422</v>
      </c>
      <c r="B9181" s="47" t="s">
        <v>2117</v>
      </c>
      <c r="C9181" s="48" t="n">
        <v>46195</v>
      </c>
      <c r="D9181" s="47" t="s">
        <v>73</v>
      </c>
      <c r="E9181" s="47" t="s">
        <v>62</v>
      </c>
      <c r="F9181" s="47" t="s">
        <v>2231</v>
      </c>
      <c r="G9181" s="47" t="s">
        <v>96</v>
      </c>
      <c r="H9181" s="47" t="s">
        <v>2270</v>
      </c>
      <c r="I9181" s="47" t="n">
        <v>30</v>
      </c>
    </row>
    <row r="9182" customFormat="false" ht="15" hidden="false" customHeight="false" outlineLevel="0" collapsed="false">
      <c r="A9182" s="47" t="s">
        <v>11423</v>
      </c>
      <c r="B9182" s="47" t="s">
        <v>2117</v>
      </c>
      <c r="C9182" s="48" t="n">
        <v>46195</v>
      </c>
      <c r="D9182" s="47" t="s">
        <v>73</v>
      </c>
      <c r="E9182" s="47" t="s">
        <v>62</v>
      </c>
      <c r="F9182" s="47" t="s">
        <v>2317</v>
      </c>
      <c r="G9182" s="47" t="s">
        <v>97</v>
      </c>
      <c r="H9182" s="47" t="s">
        <v>2232</v>
      </c>
      <c r="I9182" s="47" t="n">
        <v>3</v>
      </c>
    </row>
    <row r="9183" customFormat="false" ht="15" hidden="false" customHeight="false" outlineLevel="0" collapsed="false">
      <c r="A9183" s="47" t="s">
        <v>11424</v>
      </c>
      <c r="B9183" s="47" t="s">
        <v>2117</v>
      </c>
      <c r="C9183" s="48" t="n">
        <v>46195</v>
      </c>
      <c r="D9183" s="47" t="s">
        <v>73</v>
      </c>
      <c r="E9183" s="47" t="s">
        <v>62</v>
      </c>
      <c r="F9183" s="47" t="s">
        <v>2231</v>
      </c>
      <c r="G9183" s="47" t="s">
        <v>97</v>
      </c>
      <c r="H9183" s="47" t="s">
        <v>2232</v>
      </c>
      <c r="I9183" s="47" t="n">
        <v>7</v>
      </c>
    </row>
    <row r="9184" customFormat="false" ht="15" hidden="false" customHeight="false" outlineLevel="0" collapsed="false">
      <c r="A9184" s="47" t="s">
        <v>11425</v>
      </c>
      <c r="B9184" s="47" t="s">
        <v>2119</v>
      </c>
      <c r="C9184" s="48" t="n">
        <v>46195</v>
      </c>
      <c r="D9184" s="47" t="s">
        <v>74</v>
      </c>
      <c r="E9184" s="47" t="s">
        <v>62</v>
      </c>
      <c r="F9184" s="47" t="s">
        <v>2231</v>
      </c>
      <c r="G9184" s="47" t="s">
        <v>93</v>
      </c>
      <c r="H9184" s="47" t="s">
        <v>2253</v>
      </c>
      <c r="I9184" s="47" t="n">
        <v>38</v>
      </c>
    </row>
    <row r="9185" customFormat="false" ht="15" hidden="false" customHeight="false" outlineLevel="0" collapsed="false">
      <c r="A9185" s="47" t="s">
        <v>11426</v>
      </c>
      <c r="B9185" s="47" t="s">
        <v>2119</v>
      </c>
      <c r="C9185" s="48" t="n">
        <v>46195</v>
      </c>
      <c r="D9185" s="47" t="s">
        <v>74</v>
      </c>
      <c r="E9185" s="47" t="s">
        <v>62</v>
      </c>
      <c r="F9185" s="47" t="s">
        <v>2231</v>
      </c>
      <c r="G9185" s="47" t="s">
        <v>93</v>
      </c>
      <c r="H9185" s="47" t="s">
        <v>2253</v>
      </c>
      <c r="I9185" s="47" t="n">
        <v>17</v>
      </c>
    </row>
    <row r="9186" customFormat="false" ht="15" hidden="false" customHeight="false" outlineLevel="0" collapsed="false">
      <c r="A9186" s="47" t="s">
        <v>11427</v>
      </c>
      <c r="B9186" s="47" t="s">
        <v>2119</v>
      </c>
      <c r="C9186" s="48" t="n">
        <v>46195</v>
      </c>
      <c r="D9186" s="47" t="s">
        <v>74</v>
      </c>
      <c r="E9186" s="47" t="s">
        <v>62</v>
      </c>
      <c r="F9186" s="47" t="s">
        <v>2228</v>
      </c>
      <c r="G9186" s="47" t="s">
        <v>93</v>
      </c>
      <c r="H9186" s="47" t="s">
        <v>2253</v>
      </c>
      <c r="I9186" s="47" t="n">
        <v>34</v>
      </c>
    </row>
    <row r="9187" customFormat="false" ht="15" hidden="false" customHeight="false" outlineLevel="0" collapsed="false">
      <c r="A9187" s="47" t="s">
        <v>11428</v>
      </c>
      <c r="B9187" s="47" t="s">
        <v>2119</v>
      </c>
      <c r="C9187" s="48" t="n">
        <v>46195</v>
      </c>
      <c r="D9187" s="47" t="s">
        <v>74</v>
      </c>
      <c r="E9187" s="47" t="s">
        <v>62</v>
      </c>
      <c r="F9187" s="47" t="s">
        <v>2231</v>
      </c>
      <c r="G9187" s="47" t="s">
        <v>96</v>
      </c>
      <c r="H9187" s="47" t="s">
        <v>2270</v>
      </c>
      <c r="I9187" s="47" t="n">
        <v>25</v>
      </c>
    </row>
    <row r="9188" customFormat="false" ht="15" hidden="false" customHeight="false" outlineLevel="0" collapsed="false">
      <c r="A9188" s="47" t="s">
        <v>11429</v>
      </c>
      <c r="B9188" s="47" t="s">
        <v>2119</v>
      </c>
      <c r="C9188" s="48" t="n">
        <v>46195</v>
      </c>
      <c r="D9188" s="47" t="s">
        <v>74</v>
      </c>
      <c r="E9188" s="47" t="s">
        <v>62</v>
      </c>
      <c r="F9188" s="47" t="s">
        <v>2228</v>
      </c>
      <c r="G9188" s="47" t="s">
        <v>97</v>
      </c>
      <c r="H9188" s="47" t="s">
        <v>2232</v>
      </c>
      <c r="I9188" s="47" t="n">
        <v>4</v>
      </c>
    </row>
    <row r="9189" customFormat="false" ht="15" hidden="false" customHeight="false" outlineLevel="0" collapsed="false">
      <c r="A9189" s="47" t="s">
        <v>11430</v>
      </c>
      <c r="B9189" s="47" t="s">
        <v>2119</v>
      </c>
      <c r="C9189" s="48" t="n">
        <v>46195</v>
      </c>
      <c r="D9189" s="47" t="s">
        <v>74</v>
      </c>
      <c r="E9189" s="47" t="s">
        <v>62</v>
      </c>
      <c r="F9189" s="47" t="s">
        <v>2228</v>
      </c>
      <c r="G9189" s="47" t="s">
        <v>97</v>
      </c>
      <c r="H9189" s="47" t="s">
        <v>2232</v>
      </c>
      <c r="I9189" s="47" t="n">
        <v>4</v>
      </c>
    </row>
    <row r="9190" customFormat="false" ht="15" hidden="false" customHeight="false" outlineLevel="0" collapsed="false">
      <c r="A9190" s="47" t="s">
        <v>11431</v>
      </c>
      <c r="B9190" s="47" t="s">
        <v>2119</v>
      </c>
      <c r="C9190" s="48" t="n">
        <v>46195</v>
      </c>
      <c r="D9190" s="47" t="s">
        <v>74</v>
      </c>
      <c r="E9190" s="47" t="s">
        <v>62</v>
      </c>
      <c r="F9190" s="47" t="s">
        <v>2228</v>
      </c>
      <c r="G9190" s="47" t="s">
        <v>97</v>
      </c>
      <c r="H9190" s="47" t="s">
        <v>2232</v>
      </c>
      <c r="I9190" s="47" t="n">
        <v>6</v>
      </c>
    </row>
    <row r="9191" customFormat="false" ht="15" hidden="false" customHeight="false" outlineLevel="0" collapsed="false">
      <c r="A9191" s="47" t="s">
        <v>11432</v>
      </c>
      <c r="B9191" s="47" t="s">
        <v>2120</v>
      </c>
      <c r="C9191" s="48" t="n">
        <v>46195</v>
      </c>
      <c r="D9191" s="47" t="s">
        <v>75</v>
      </c>
      <c r="E9191" s="47" t="s">
        <v>62</v>
      </c>
      <c r="F9191" s="47" t="s">
        <v>2228</v>
      </c>
      <c r="G9191" s="47" t="s">
        <v>97</v>
      </c>
      <c r="H9191" s="47" t="s">
        <v>2232</v>
      </c>
      <c r="I9191" s="47" t="n">
        <v>2</v>
      </c>
    </row>
    <row r="9192" customFormat="false" ht="15" hidden="false" customHeight="false" outlineLevel="0" collapsed="false">
      <c r="A9192" s="47" t="s">
        <v>11433</v>
      </c>
      <c r="B9192" s="47" t="s">
        <v>2120</v>
      </c>
      <c r="C9192" s="48" t="n">
        <v>46195</v>
      </c>
      <c r="D9192" s="47" t="s">
        <v>75</v>
      </c>
      <c r="E9192" s="47" t="s">
        <v>62</v>
      </c>
      <c r="F9192" s="47" t="s">
        <v>2231</v>
      </c>
      <c r="G9192" s="47" t="s">
        <v>97</v>
      </c>
      <c r="H9192" s="47" t="s">
        <v>2232</v>
      </c>
      <c r="I9192" s="47" t="n">
        <v>6</v>
      </c>
    </row>
    <row r="9193" customFormat="false" ht="15" hidden="false" customHeight="false" outlineLevel="0" collapsed="false">
      <c r="A9193" s="47" t="s">
        <v>11434</v>
      </c>
      <c r="B9193" s="47" t="s">
        <v>2120</v>
      </c>
      <c r="C9193" s="48" t="n">
        <v>46195</v>
      </c>
      <c r="D9193" s="47" t="s">
        <v>75</v>
      </c>
      <c r="E9193" s="47" t="s">
        <v>62</v>
      </c>
      <c r="F9193" s="47" t="s">
        <v>2228</v>
      </c>
      <c r="G9193" s="47" t="s">
        <v>97</v>
      </c>
      <c r="H9193" s="47" t="s">
        <v>2232</v>
      </c>
      <c r="I9193" s="47" t="n">
        <v>7</v>
      </c>
    </row>
    <row r="9194" customFormat="false" ht="15" hidden="false" customHeight="false" outlineLevel="0" collapsed="false">
      <c r="A9194" s="47" t="s">
        <v>11435</v>
      </c>
      <c r="B9194" s="47" t="s">
        <v>2120</v>
      </c>
      <c r="C9194" s="48" t="n">
        <v>46195</v>
      </c>
      <c r="D9194" s="47" t="s">
        <v>75</v>
      </c>
      <c r="E9194" s="47" t="s">
        <v>62</v>
      </c>
      <c r="F9194" s="47" t="s">
        <v>2231</v>
      </c>
      <c r="G9194" s="47" t="s">
        <v>97</v>
      </c>
      <c r="H9194" s="47" t="s">
        <v>2232</v>
      </c>
      <c r="I9194" s="47" t="n">
        <v>4</v>
      </c>
    </row>
    <row r="9195" customFormat="false" ht="15" hidden="false" customHeight="false" outlineLevel="0" collapsed="false">
      <c r="A9195" s="47" t="s">
        <v>11436</v>
      </c>
      <c r="B9195" s="47" t="s">
        <v>2120</v>
      </c>
      <c r="C9195" s="48" t="n">
        <v>46195</v>
      </c>
      <c r="D9195" s="47" t="s">
        <v>75</v>
      </c>
      <c r="E9195" s="47" t="s">
        <v>62</v>
      </c>
      <c r="F9195" s="47" t="s">
        <v>2231</v>
      </c>
      <c r="G9195" s="47" t="s">
        <v>97</v>
      </c>
      <c r="H9195" s="47" t="s">
        <v>2232</v>
      </c>
      <c r="I9195" s="47" t="n">
        <v>2</v>
      </c>
    </row>
    <row r="9196" customFormat="false" ht="15" hidden="false" customHeight="false" outlineLevel="0" collapsed="false">
      <c r="A9196" s="47" t="s">
        <v>11437</v>
      </c>
      <c r="B9196" s="47" t="s">
        <v>2120</v>
      </c>
      <c r="C9196" s="48" t="n">
        <v>46195</v>
      </c>
      <c r="D9196" s="47" t="s">
        <v>75</v>
      </c>
      <c r="E9196" s="47" t="s">
        <v>62</v>
      </c>
      <c r="F9196" s="47" t="s">
        <v>2228</v>
      </c>
      <c r="G9196" s="47" t="s">
        <v>98</v>
      </c>
      <c r="H9196" s="47" t="s">
        <v>2382</v>
      </c>
      <c r="I9196" s="47" t="n">
        <v>5</v>
      </c>
    </row>
    <row r="9197" customFormat="false" ht="15" hidden="false" customHeight="false" outlineLevel="0" collapsed="false">
      <c r="A9197" s="47" t="s">
        <v>11438</v>
      </c>
      <c r="B9197" s="47" t="s">
        <v>2121</v>
      </c>
      <c r="C9197" s="48" t="n">
        <v>46195</v>
      </c>
      <c r="D9197" s="47" t="s">
        <v>73</v>
      </c>
      <c r="E9197" s="47" t="s">
        <v>63</v>
      </c>
      <c r="F9197" s="47" t="s">
        <v>2255</v>
      </c>
      <c r="G9197" s="47" t="s">
        <v>94</v>
      </c>
      <c r="H9197" s="47" t="s">
        <v>2229</v>
      </c>
      <c r="I9197" s="47" t="n">
        <v>71</v>
      </c>
    </row>
    <row r="9198" customFormat="false" ht="15" hidden="false" customHeight="false" outlineLevel="0" collapsed="false">
      <c r="A9198" s="47" t="s">
        <v>11439</v>
      </c>
      <c r="B9198" s="47" t="s">
        <v>2121</v>
      </c>
      <c r="C9198" s="48" t="n">
        <v>46195</v>
      </c>
      <c r="D9198" s="47" t="s">
        <v>73</v>
      </c>
      <c r="E9198" s="47" t="s">
        <v>63</v>
      </c>
      <c r="F9198" s="47" t="s">
        <v>2260</v>
      </c>
      <c r="G9198" s="47" t="s">
        <v>97</v>
      </c>
      <c r="H9198" s="47" t="s">
        <v>2232</v>
      </c>
      <c r="I9198" s="47" t="n">
        <v>5</v>
      </c>
    </row>
    <row r="9199" customFormat="false" ht="15" hidden="false" customHeight="false" outlineLevel="0" collapsed="false">
      <c r="A9199" s="47" t="s">
        <v>11440</v>
      </c>
      <c r="B9199" s="47" t="s">
        <v>2121</v>
      </c>
      <c r="C9199" s="48" t="n">
        <v>46195</v>
      </c>
      <c r="D9199" s="47" t="s">
        <v>73</v>
      </c>
      <c r="E9199" s="47" t="s">
        <v>63</v>
      </c>
      <c r="F9199" s="47" t="s">
        <v>2252</v>
      </c>
      <c r="G9199" s="47" t="s">
        <v>97</v>
      </c>
      <c r="H9199" s="47" t="s">
        <v>2232</v>
      </c>
      <c r="I9199" s="47" t="n">
        <v>4</v>
      </c>
    </row>
    <row r="9200" customFormat="false" ht="15" hidden="false" customHeight="false" outlineLevel="0" collapsed="false">
      <c r="A9200" s="47" t="s">
        <v>11441</v>
      </c>
      <c r="B9200" s="47" t="s">
        <v>2121</v>
      </c>
      <c r="C9200" s="48" t="n">
        <v>46195</v>
      </c>
      <c r="D9200" s="47" t="s">
        <v>73</v>
      </c>
      <c r="E9200" s="47" t="s">
        <v>63</v>
      </c>
      <c r="F9200" s="47" t="s">
        <v>2260</v>
      </c>
      <c r="G9200" s="47" t="s">
        <v>97</v>
      </c>
      <c r="H9200" s="47" t="s">
        <v>2232</v>
      </c>
      <c r="I9200" s="47" t="n">
        <v>5</v>
      </c>
    </row>
    <row r="9201" customFormat="false" ht="15" hidden="false" customHeight="false" outlineLevel="0" collapsed="false">
      <c r="A9201" s="47" t="s">
        <v>11442</v>
      </c>
      <c r="B9201" s="47" t="s">
        <v>2121</v>
      </c>
      <c r="C9201" s="48" t="n">
        <v>46195</v>
      </c>
      <c r="D9201" s="47" t="s">
        <v>73</v>
      </c>
      <c r="E9201" s="47" t="s">
        <v>63</v>
      </c>
      <c r="F9201" s="47" t="s">
        <v>2255</v>
      </c>
      <c r="G9201" s="47" t="s">
        <v>97</v>
      </c>
      <c r="H9201" s="47" t="s">
        <v>2232</v>
      </c>
      <c r="I9201" s="47" t="n">
        <v>4</v>
      </c>
    </row>
    <row r="9202" customFormat="false" ht="15" hidden="false" customHeight="false" outlineLevel="0" collapsed="false">
      <c r="A9202" s="47" t="s">
        <v>11443</v>
      </c>
      <c r="B9202" s="47" t="s">
        <v>2123</v>
      </c>
      <c r="C9202" s="48" t="n">
        <v>46195</v>
      </c>
      <c r="D9202" s="47" t="s">
        <v>74</v>
      </c>
      <c r="E9202" s="47" t="s">
        <v>63</v>
      </c>
      <c r="F9202" s="47" t="s">
        <v>2260</v>
      </c>
      <c r="G9202" s="47" t="s">
        <v>93</v>
      </c>
      <c r="H9202" s="47" t="s">
        <v>2253</v>
      </c>
      <c r="I9202" s="47" t="n">
        <v>66</v>
      </c>
    </row>
    <row r="9203" customFormat="false" ht="15" hidden="false" customHeight="false" outlineLevel="0" collapsed="false">
      <c r="A9203" s="47" t="s">
        <v>11444</v>
      </c>
      <c r="B9203" s="47" t="s">
        <v>2123</v>
      </c>
      <c r="C9203" s="48" t="n">
        <v>46195</v>
      </c>
      <c r="D9203" s="47" t="s">
        <v>74</v>
      </c>
      <c r="E9203" s="47" t="s">
        <v>63</v>
      </c>
      <c r="F9203" s="47" t="s">
        <v>2252</v>
      </c>
      <c r="G9203" s="47" t="s">
        <v>96</v>
      </c>
      <c r="H9203" s="47" t="s">
        <v>2270</v>
      </c>
      <c r="I9203" s="47" t="n">
        <v>10</v>
      </c>
    </row>
    <row r="9204" customFormat="false" ht="15" hidden="false" customHeight="false" outlineLevel="0" collapsed="false">
      <c r="A9204" s="47" t="s">
        <v>11445</v>
      </c>
      <c r="B9204" s="47" t="s">
        <v>2123</v>
      </c>
      <c r="C9204" s="48" t="n">
        <v>46195</v>
      </c>
      <c r="D9204" s="47" t="s">
        <v>74</v>
      </c>
      <c r="E9204" s="47" t="s">
        <v>63</v>
      </c>
      <c r="F9204" s="47" t="s">
        <v>2255</v>
      </c>
      <c r="G9204" s="47" t="s">
        <v>97</v>
      </c>
      <c r="H9204" s="47" t="s">
        <v>2232</v>
      </c>
      <c r="I9204" s="47" t="n">
        <v>6</v>
      </c>
    </row>
    <row r="9205" customFormat="false" ht="15" hidden="false" customHeight="false" outlineLevel="0" collapsed="false">
      <c r="A9205" s="47" t="s">
        <v>11446</v>
      </c>
      <c r="B9205" s="47" t="s">
        <v>2123</v>
      </c>
      <c r="C9205" s="48" t="n">
        <v>46195</v>
      </c>
      <c r="D9205" s="47" t="s">
        <v>74</v>
      </c>
      <c r="E9205" s="47" t="s">
        <v>63</v>
      </c>
      <c r="F9205" s="47" t="s">
        <v>2252</v>
      </c>
      <c r="G9205" s="47" t="s">
        <v>97</v>
      </c>
      <c r="H9205" s="47" t="s">
        <v>2232</v>
      </c>
      <c r="I9205" s="47" t="n">
        <v>3</v>
      </c>
    </row>
    <row r="9206" customFormat="false" ht="15" hidden="false" customHeight="false" outlineLevel="0" collapsed="false">
      <c r="A9206" s="47" t="s">
        <v>11447</v>
      </c>
      <c r="B9206" s="47" t="s">
        <v>2123</v>
      </c>
      <c r="C9206" s="48" t="n">
        <v>46195</v>
      </c>
      <c r="D9206" s="47" t="s">
        <v>74</v>
      </c>
      <c r="E9206" s="47" t="s">
        <v>63</v>
      </c>
      <c r="F9206" s="47" t="s">
        <v>2255</v>
      </c>
      <c r="G9206" s="47" t="s">
        <v>97</v>
      </c>
      <c r="H9206" s="47" t="s">
        <v>2232</v>
      </c>
      <c r="I9206" s="47" t="n">
        <v>2</v>
      </c>
    </row>
    <row r="9207" customFormat="false" ht="15" hidden="false" customHeight="false" outlineLevel="0" collapsed="false">
      <c r="A9207" s="47" t="s">
        <v>11448</v>
      </c>
      <c r="B9207" s="47" t="s">
        <v>2123</v>
      </c>
      <c r="C9207" s="48" t="n">
        <v>46195</v>
      </c>
      <c r="D9207" s="47" t="s">
        <v>74</v>
      </c>
      <c r="E9207" s="47" t="s">
        <v>63</v>
      </c>
      <c r="F9207" s="47" t="s">
        <v>2255</v>
      </c>
      <c r="G9207" s="47" t="s">
        <v>97</v>
      </c>
      <c r="H9207" s="47" t="s">
        <v>2232</v>
      </c>
      <c r="I9207" s="47" t="n">
        <v>6</v>
      </c>
    </row>
    <row r="9208" customFormat="false" ht="15" hidden="false" customHeight="false" outlineLevel="0" collapsed="false">
      <c r="A9208" s="47" t="s">
        <v>11449</v>
      </c>
      <c r="B9208" s="47" t="s">
        <v>2123</v>
      </c>
      <c r="C9208" s="48" t="n">
        <v>46195</v>
      </c>
      <c r="D9208" s="47" t="s">
        <v>74</v>
      </c>
      <c r="E9208" s="47" t="s">
        <v>63</v>
      </c>
      <c r="F9208" s="47" t="s">
        <v>2260</v>
      </c>
      <c r="G9208" s="47" t="s">
        <v>97</v>
      </c>
      <c r="H9208" s="47" t="s">
        <v>2232</v>
      </c>
      <c r="I9208" s="47" t="n">
        <v>7</v>
      </c>
    </row>
    <row r="9209" customFormat="false" ht="15" hidden="false" customHeight="false" outlineLevel="0" collapsed="false">
      <c r="A9209" s="47" t="s">
        <v>11450</v>
      </c>
      <c r="B9209" s="47" t="s">
        <v>2123</v>
      </c>
      <c r="C9209" s="48" t="n">
        <v>46195</v>
      </c>
      <c r="D9209" s="47" t="s">
        <v>74</v>
      </c>
      <c r="E9209" s="47" t="s">
        <v>63</v>
      </c>
      <c r="F9209" s="47" t="s">
        <v>2260</v>
      </c>
      <c r="G9209" s="47" t="s">
        <v>97</v>
      </c>
      <c r="H9209" s="47" t="s">
        <v>2232</v>
      </c>
      <c r="I9209" s="47" t="n">
        <v>4</v>
      </c>
    </row>
    <row r="9210" customFormat="false" ht="15" hidden="false" customHeight="false" outlineLevel="0" collapsed="false">
      <c r="A9210" s="47" t="s">
        <v>11451</v>
      </c>
      <c r="B9210" s="47" t="s">
        <v>2124</v>
      </c>
      <c r="C9210" s="48" t="n">
        <v>46195</v>
      </c>
      <c r="D9210" s="47" t="s">
        <v>75</v>
      </c>
      <c r="E9210" s="47" t="s">
        <v>63</v>
      </c>
      <c r="F9210" s="47" t="s">
        <v>2255</v>
      </c>
      <c r="G9210" s="47" t="s">
        <v>93</v>
      </c>
      <c r="H9210" s="47" t="s">
        <v>2253</v>
      </c>
      <c r="I9210" s="47" t="n">
        <v>88</v>
      </c>
    </row>
    <row r="9211" customFormat="false" ht="15" hidden="false" customHeight="false" outlineLevel="0" collapsed="false">
      <c r="A9211" s="47" t="s">
        <v>11452</v>
      </c>
      <c r="B9211" s="47" t="s">
        <v>2124</v>
      </c>
      <c r="C9211" s="48" t="n">
        <v>46195</v>
      </c>
      <c r="D9211" s="47" t="s">
        <v>75</v>
      </c>
      <c r="E9211" s="47" t="s">
        <v>63</v>
      </c>
      <c r="F9211" s="47" t="s">
        <v>2260</v>
      </c>
      <c r="G9211" s="47" t="s">
        <v>97</v>
      </c>
      <c r="H9211" s="47" t="s">
        <v>2232</v>
      </c>
      <c r="I9211" s="47" t="n">
        <v>3</v>
      </c>
    </row>
    <row r="9212" customFormat="false" ht="15" hidden="false" customHeight="false" outlineLevel="0" collapsed="false">
      <c r="A9212" s="47" t="s">
        <v>11453</v>
      </c>
      <c r="B9212" s="47" t="s">
        <v>2124</v>
      </c>
      <c r="C9212" s="48" t="n">
        <v>46195</v>
      </c>
      <c r="D9212" s="47" t="s">
        <v>75</v>
      </c>
      <c r="E9212" s="47" t="s">
        <v>63</v>
      </c>
      <c r="F9212" s="47" t="s">
        <v>2252</v>
      </c>
      <c r="G9212" s="47" t="s">
        <v>97</v>
      </c>
      <c r="H9212" s="47" t="s">
        <v>2232</v>
      </c>
      <c r="I9212" s="47" t="n">
        <v>3</v>
      </c>
    </row>
    <row r="9213" customFormat="false" ht="15" hidden="false" customHeight="false" outlineLevel="0" collapsed="false">
      <c r="A9213" s="47" t="s">
        <v>11454</v>
      </c>
      <c r="B9213" s="47" t="s">
        <v>2124</v>
      </c>
      <c r="C9213" s="48" t="n">
        <v>46195</v>
      </c>
      <c r="D9213" s="47" t="s">
        <v>75</v>
      </c>
      <c r="E9213" s="47" t="s">
        <v>63</v>
      </c>
      <c r="F9213" s="47" t="s">
        <v>2255</v>
      </c>
      <c r="G9213" s="47" t="s">
        <v>97</v>
      </c>
      <c r="H9213" s="47" t="s">
        <v>2232</v>
      </c>
      <c r="I9213" s="47" t="n">
        <v>5</v>
      </c>
    </row>
    <row r="9214" customFormat="false" ht="15" hidden="false" customHeight="false" outlineLevel="0" collapsed="false">
      <c r="A9214" s="47" t="s">
        <v>11455</v>
      </c>
      <c r="B9214" s="47" t="s">
        <v>2124</v>
      </c>
      <c r="C9214" s="48" t="n">
        <v>46195</v>
      </c>
      <c r="D9214" s="47" t="s">
        <v>75</v>
      </c>
      <c r="E9214" s="47" t="s">
        <v>63</v>
      </c>
      <c r="F9214" s="47" t="s">
        <v>2252</v>
      </c>
      <c r="G9214" s="47" t="s">
        <v>97</v>
      </c>
      <c r="H9214" s="47" t="s">
        <v>2232</v>
      </c>
      <c r="I9214" s="47" t="n">
        <v>2</v>
      </c>
    </row>
    <row r="9215" customFormat="false" ht="15" hidden="false" customHeight="false" outlineLevel="0" collapsed="false">
      <c r="A9215" s="47" t="s">
        <v>11456</v>
      </c>
      <c r="B9215" s="47" t="s">
        <v>2125</v>
      </c>
      <c r="C9215" s="48" t="n">
        <v>46195</v>
      </c>
      <c r="D9215" s="47" t="s">
        <v>73</v>
      </c>
      <c r="E9215" s="47" t="s">
        <v>64</v>
      </c>
      <c r="F9215" s="47" t="s">
        <v>2278</v>
      </c>
      <c r="G9215" s="47" t="s">
        <v>93</v>
      </c>
      <c r="H9215" s="47" t="s">
        <v>2253</v>
      </c>
      <c r="I9215" s="47" t="n">
        <v>29</v>
      </c>
    </row>
    <row r="9216" customFormat="false" ht="15" hidden="false" customHeight="false" outlineLevel="0" collapsed="false">
      <c r="A9216" s="47" t="s">
        <v>11457</v>
      </c>
      <c r="B9216" s="47" t="s">
        <v>2125</v>
      </c>
      <c r="C9216" s="48" t="n">
        <v>46195</v>
      </c>
      <c r="D9216" s="47" t="s">
        <v>73</v>
      </c>
      <c r="E9216" s="47" t="s">
        <v>64</v>
      </c>
      <c r="F9216" s="47" t="s">
        <v>2278</v>
      </c>
      <c r="G9216" s="47" t="s">
        <v>97</v>
      </c>
      <c r="H9216" s="47" t="s">
        <v>2232</v>
      </c>
      <c r="I9216" s="47" t="n">
        <v>3</v>
      </c>
    </row>
    <row r="9217" customFormat="false" ht="15" hidden="false" customHeight="false" outlineLevel="0" collapsed="false">
      <c r="A9217" s="47" t="s">
        <v>11458</v>
      </c>
      <c r="B9217" s="47" t="s">
        <v>2125</v>
      </c>
      <c r="C9217" s="48" t="n">
        <v>46195</v>
      </c>
      <c r="D9217" s="47" t="s">
        <v>73</v>
      </c>
      <c r="E9217" s="47" t="s">
        <v>64</v>
      </c>
      <c r="F9217" s="47" t="s">
        <v>2278</v>
      </c>
      <c r="G9217" s="47" t="s">
        <v>98</v>
      </c>
      <c r="H9217" s="47" t="s">
        <v>2382</v>
      </c>
      <c r="I9217" s="47" t="n">
        <v>7</v>
      </c>
    </row>
    <row r="9218" customFormat="false" ht="15" hidden="false" customHeight="false" outlineLevel="0" collapsed="false">
      <c r="A9218" s="47" t="s">
        <v>11459</v>
      </c>
      <c r="B9218" s="47" t="s">
        <v>2126</v>
      </c>
      <c r="C9218" s="48" t="n">
        <v>46195</v>
      </c>
      <c r="D9218" s="47" t="s">
        <v>74</v>
      </c>
      <c r="E9218" s="47" t="s">
        <v>64</v>
      </c>
      <c r="F9218" s="47" t="s">
        <v>2278</v>
      </c>
      <c r="G9218" s="47" t="s">
        <v>94</v>
      </c>
      <c r="H9218" s="47" t="s">
        <v>2229</v>
      </c>
      <c r="I9218" s="47" t="n">
        <v>110</v>
      </c>
    </row>
    <row r="9219" customFormat="false" ht="15" hidden="false" customHeight="false" outlineLevel="0" collapsed="false">
      <c r="A9219" s="47" t="s">
        <v>11460</v>
      </c>
      <c r="B9219" s="47" t="s">
        <v>2128</v>
      </c>
      <c r="C9219" s="48" t="n">
        <v>46195</v>
      </c>
      <c r="D9219" s="47" t="s">
        <v>73</v>
      </c>
      <c r="E9219" s="47" t="s">
        <v>65</v>
      </c>
      <c r="F9219" s="47" t="s">
        <v>2284</v>
      </c>
      <c r="G9219" s="47" t="s">
        <v>93</v>
      </c>
      <c r="H9219" s="47" t="s">
        <v>2253</v>
      </c>
      <c r="I9219" s="47" t="n">
        <v>8</v>
      </c>
    </row>
    <row r="9220" customFormat="false" ht="15" hidden="false" customHeight="false" outlineLevel="0" collapsed="false">
      <c r="A9220" s="47" t="s">
        <v>11461</v>
      </c>
      <c r="B9220" s="47" t="s">
        <v>2128</v>
      </c>
      <c r="C9220" s="48" t="n">
        <v>46195</v>
      </c>
      <c r="D9220" s="47" t="s">
        <v>73</v>
      </c>
      <c r="E9220" s="47" t="s">
        <v>65</v>
      </c>
      <c r="F9220" s="47" t="s">
        <v>2284</v>
      </c>
      <c r="G9220" s="47" t="s">
        <v>95</v>
      </c>
      <c r="H9220" s="47" t="s">
        <v>2245</v>
      </c>
      <c r="I9220" s="47" t="n">
        <v>61</v>
      </c>
    </row>
    <row r="9221" customFormat="false" ht="15" hidden="false" customHeight="false" outlineLevel="0" collapsed="false">
      <c r="A9221" s="47" t="s">
        <v>11462</v>
      </c>
      <c r="B9221" s="47" t="s">
        <v>2128</v>
      </c>
      <c r="C9221" s="48" t="n">
        <v>46195</v>
      </c>
      <c r="D9221" s="47" t="s">
        <v>73</v>
      </c>
      <c r="E9221" s="47" t="s">
        <v>65</v>
      </c>
      <c r="F9221" s="47" t="s">
        <v>2284</v>
      </c>
      <c r="G9221" s="47" t="s">
        <v>97</v>
      </c>
      <c r="H9221" s="47" t="s">
        <v>2232</v>
      </c>
      <c r="I9221" s="47" t="n">
        <v>5</v>
      </c>
    </row>
    <row r="9222" customFormat="false" ht="15" hidden="false" customHeight="false" outlineLevel="0" collapsed="false">
      <c r="A9222" s="47" t="s">
        <v>11463</v>
      </c>
      <c r="B9222" s="47" t="s">
        <v>2128</v>
      </c>
      <c r="C9222" s="48" t="n">
        <v>46195</v>
      </c>
      <c r="D9222" s="47" t="s">
        <v>73</v>
      </c>
      <c r="E9222" s="47" t="s">
        <v>65</v>
      </c>
      <c r="F9222" s="47" t="s">
        <v>2284</v>
      </c>
      <c r="G9222" s="47" t="s">
        <v>97</v>
      </c>
      <c r="H9222" s="47" t="s">
        <v>2232</v>
      </c>
      <c r="I9222" s="47" t="n">
        <v>5</v>
      </c>
    </row>
    <row r="9223" customFormat="false" ht="15" hidden="false" customHeight="false" outlineLevel="0" collapsed="false">
      <c r="A9223" s="47" t="s">
        <v>11464</v>
      </c>
      <c r="B9223" s="47" t="s">
        <v>2128</v>
      </c>
      <c r="C9223" s="48" t="n">
        <v>46195</v>
      </c>
      <c r="D9223" s="47" t="s">
        <v>73</v>
      </c>
      <c r="E9223" s="47" t="s">
        <v>65</v>
      </c>
      <c r="F9223" s="47" t="s">
        <v>2284</v>
      </c>
      <c r="G9223" s="47" t="s">
        <v>97</v>
      </c>
      <c r="H9223" s="47" t="s">
        <v>2232</v>
      </c>
      <c r="I9223" s="47" t="n">
        <v>3</v>
      </c>
    </row>
    <row r="9224" customFormat="false" ht="15" hidden="false" customHeight="false" outlineLevel="0" collapsed="false">
      <c r="A9224" s="47" t="s">
        <v>11465</v>
      </c>
      <c r="B9224" s="47" t="s">
        <v>2128</v>
      </c>
      <c r="C9224" s="48" t="n">
        <v>46195</v>
      </c>
      <c r="D9224" s="47" t="s">
        <v>73</v>
      </c>
      <c r="E9224" s="47" t="s">
        <v>65</v>
      </c>
      <c r="F9224" s="47" t="s">
        <v>2284</v>
      </c>
      <c r="G9224" s="47" t="s">
        <v>97</v>
      </c>
      <c r="H9224" s="47" t="s">
        <v>2232</v>
      </c>
      <c r="I9224" s="47" t="n">
        <v>3</v>
      </c>
    </row>
    <row r="9225" customFormat="false" ht="15" hidden="false" customHeight="false" outlineLevel="0" collapsed="false">
      <c r="A9225" s="47" t="s">
        <v>11466</v>
      </c>
      <c r="B9225" s="47" t="s">
        <v>2128</v>
      </c>
      <c r="C9225" s="48" t="n">
        <v>46195</v>
      </c>
      <c r="D9225" s="47" t="s">
        <v>73</v>
      </c>
      <c r="E9225" s="47" t="s">
        <v>65</v>
      </c>
      <c r="F9225" s="47" t="s">
        <v>2284</v>
      </c>
      <c r="G9225" s="47" t="s">
        <v>97</v>
      </c>
      <c r="H9225" s="47" t="s">
        <v>2232</v>
      </c>
      <c r="I9225" s="47" t="n">
        <v>2</v>
      </c>
    </row>
    <row r="9226" customFormat="false" ht="15" hidden="false" customHeight="false" outlineLevel="0" collapsed="false">
      <c r="A9226" s="47" t="s">
        <v>11467</v>
      </c>
      <c r="B9226" s="47" t="s">
        <v>2128</v>
      </c>
      <c r="C9226" s="48" t="n">
        <v>46195</v>
      </c>
      <c r="D9226" s="47" t="s">
        <v>73</v>
      </c>
      <c r="E9226" s="47" t="s">
        <v>65</v>
      </c>
      <c r="F9226" s="47" t="s">
        <v>2289</v>
      </c>
      <c r="G9226" s="47" t="s">
        <v>97</v>
      </c>
      <c r="H9226" s="47" t="s">
        <v>2232</v>
      </c>
      <c r="I9226" s="47" t="n">
        <v>3</v>
      </c>
    </row>
    <row r="9227" customFormat="false" ht="15" hidden="false" customHeight="false" outlineLevel="0" collapsed="false">
      <c r="A9227" s="47" t="s">
        <v>11468</v>
      </c>
      <c r="B9227" s="47" t="s">
        <v>2128</v>
      </c>
      <c r="C9227" s="48" t="n">
        <v>46195</v>
      </c>
      <c r="D9227" s="47" t="s">
        <v>73</v>
      </c>
      <c r="E9227" s="47" t="s">
        <v>65</v>
      </c>
      <c r="F9227" s="47" t="s">
        <v>2284</v>
      </c>
      <c r="G9227" s="47" t="s">
        <v>97</v>
      </c>
      <c r="H9227" s="47" t="s">
        <v>2232</v>
      </c>
      <c r="I9227" s="47" t="n">
        <v>4</v>
      </c>
    </row>
    <row r="9228" customFormat="false" ht="15" hidden="false" customHeight="false" outlineLevel="0" collapsed="false">
      <c r="A9228" s="47" t="s">
        <v>11469</v>
      </c>
      <c r="B9228" s="47" t="s">
        <v>2130</v>
      </c>
      <c r="C9228" s="48" t="n">
        <v>46195</v>
      </c>
      <c r="D9228" s="47" t="s">
        <v>74</v>
      </c>
      <c r="E9228" s="47" t="s">
        <v>65</v>
      </c>
      <c r="F9228" s="47" t="s">
        <v>2284</v>
      </c>
      <c r="G9228" s="47" t="s">
        <v>97</v>
      </c>
      <c r="H9228" s="47" t="s">
        <v>2232</v>
      </c>
      <c r="I9228" s="47" t="n">
        <v>3</v>
      </c>
    </row>
    <row r="9229" customFormat="false" ht="15" hidden="false" customHeight="false" outlineLevel="0" collapsed="false">
      <c r="A9229" s="47" t="s">
        <v>11470</v>
      </c>
      <c r="B9229" s="47" t="s">
        <v>2130</v>
      </c>
      <c r="C9229" s="48" t="n">
        <v>46195</v>
      </c>
      <c r="D9229" s="47" t="s">
        <v>74</v>
      </c>
      <c r="E9229" s="47" t="s">
        <v>65</v>
      </c>
      <c r="F9229" s="47" t="s">
        <v>2289</v>
      </c>
      <c r="G9229" s="47" t="s">
        <v>97</v>
      </c>
      <c r="H9229" s="47" t="s">
        <v>2232</v>
      </c>
      <c r="I9229" s="47" t="n">
        <v>5</v>
      </c>
    </row>
    <row r="9230" customFormat="false" ht="15" hidden="false" customHeight="false" outlineLevel="0" collapsed="false">
      <c r="A9230" s="47" t="s">
        <v>11471</v>
      </c>
      <c r="B9230" s="47" t="s">
        <v>2130</v>
      </c>
      <c r="C9230" s="48" t="n">
        <v>46195</v>
      </c>
      <c r="D9230" s="47" t="s">
        <v>74</v>
      </c>
      <c r="E9230" s="47" t="s">
        <v>65</v>
      </c>
      <c r="F9230" s="47" t="s">
        <v>2284</v>
      </c>
      <c r="G9230" s="47" t="s">
        <v>97</v>
      </c>
      <c r="H9230" s="47" t="s">
        <v>2232</v>
      </c>
      <c r="I9230" s="47" t="n">
        <v>4</v>
      </c>
    </row>
    <row r="9231" customFormat="false" ht="15" hidden="false" customHeight="false" outlineLevel="0" collapsed="false">
      <c r="A9231" s="47" t="s">
        <v>11472</v>
      </c>
      <c r="B9231" s="47" t="s">
        <v>2130</v>
      </c>
      <c r="C9231" s="48" t="n">
        <v>46195</v>
      </c>
      <c r="D9231" s="47" t="s">
        <v>74</v>
      </c>
      <c r="E9231" s="47" t="s">
        <v>65</v>
      </c>
      <c r="F9231" s="47" t="s">
        <v>2284</v>
      </c>
      <c r="G9231" s="47" t="s">
        <v>97</v>
      </c>
      <c r="H9231" s="47" t="s">
        <v>2232</v>
      </c>
      <c r="I9231" s="47" t="n">
        <v>4</v>
      </c>
    </row>
    <row r="9232" customFormat="false" ht="15" hidden="false" customHeight="false" outlineLevel="0" collapsed="false">
      <c r="A9232" s="47" t="s">
        <v>11473</v>
      </c>
      <c r="B9232" s="47" t="s">
        <v>2130</v>
      </c>
      <c r="C9232" s="48" t="n">
        <v>46195</v>
      </c>
      <c r="D9232" s="47" t="s">
        <v>74</v>
      </c>
      <c r="E9232" s="47" t="s">
        <v>65</v>
      </c>
      <c r="F9232" s="47" t="s">
        <v>2289</v>
      </c>
      <c r="G9232" s="47" t="s">
        <v>97</v>
      </c>
      <c r="H9232" s="47" t="s">
        <v>2232</v>
      </c>
      <c r="I9232" s="47" t="n">
        <v>2</v>
      </c>
    </row>
    <row r="9233" customFormat="false" ht="15" hidden="false" customHeight="false" outlineLevel="0" collapsed="false">
      <c r="A9233" s="47" t="s">
        <v>11474</v>
      </c>
      <c r="B9233" s="47" t="s">
        <v>2130</v>
      </c>
      <c r="C9233" s="48" t="n">
        <v>46195</v>
      </c>
      <c r="D9233" s="47" t="s">
        <v>74</v>
      </c>
      <c r="E9233" s="47" t="s">
        <v>65</v>
      </c>
      <c r="F9233" s="47" t="s">
        <v>2284</v>
      </c>
      <c r="G9233" s="47" t="s">
        <v>97</v>
      </c>
      <c r="H9233" s="47" t="s">
        <v>2232</v>
      </c>
      <c r="I9233" s="47" t="n">
        <v>5</v>
      </c>
    </row>
    <row r="9234" customFormat="false" ht="15" hidden="false" customHeight="false" outlineLevel="0" collapsed="false">
      <c r="A9234" s="47" t="s">
        <v>11475</v>
      </c>
      <c r="B9234" s="47" t="s">
        <v>2130</v>
      </c>
      <c r="C9234" s="48" t="n">
        <v>46195</v>
      </c>
      <c r="D9234" s="47" t="s">
        <v>74</v>
      </c>
      <c r="E9234" s="47" t="s">
        <v>65</v>
      </c>
      <c r="F9234" s="47" t="s">
        <v>2289</v>
      </c>
      <c r="G9234" s="47" t="s">
        <v>97</v>
      </c>
      <c r="H9234" s="47" t="s">
        <v>2232</v>
      </c>
      <c r="I9234" s="47" t="n">
        <v>3</v>
      </c>
    </row>
    <row r="9235" customFormat="false" ht="15" hidden="false" customHeight="false" outlineLevel="0" collapsed="false">
      <c r="A9235" s="47" t="s">
        <v>11476</v>
      </c>
      <c r="B9235" s="47" t="s">
        <v>2130</v>
      </c>
      <c r="C9235" s="48" t="n">
        <v>46195</v>
      </c>
      <c r="D9235" s="47" t="s">
        <v>74</v>
      </c>
      <c r="E9235" s="47" t="s">
        <v>65</v>
      </c>
      <c r="F9235" s="47" t="s">
        <v>2284</v>
      </c>
      <c r="G9235" s="47" t="s">
        <v>97</v>
      </c>
      <c r="H9235" s="47" t="s">
        <v>2232</v>
      </c>
      <c r="I9235" s="47" t="n">
        <v>6</v>
      </c>
    </row>
    <row r="9236" customFormat="false" ht="15" hidden="false" customHeight="false" outlineLevel="0" collapsed="false">
      <c r="A9236" s="47" t="s">
        <v>11477</v>
      </c>
      <c r="B9236" s="47" t="s">
        <v>2130</v>
      </c>
      <c r="C9236" s="48" t="n">
        <v>46195</v>
      </c>
      <c r="D9236" s="47" t="s">
        <v>74</v>
      </c>
      <c r="E9236" s="47" t="s">
        <v>65</v>
      </c>
      <c r="F9236" s="47" t="s">
        <v>2284</v>
      </c>
      <c r="G9236" s="47" t="s">
        <v>97</v>
      </c>
      <c r="H9236" s="47" t="s">
        <v>2232</v>
      </c>
      <c r="I9236" s="47" t="n">
        <v>5</v>
      </c>
    </row>
    <row r="9237" customFormat="false" ht="15" hidden="false" customHeight="false" outlineLevel="0" collapsed="false">
      <c r="A9237" s="47" t="s">
        <v>11478</v>
      </c>
      <c r="B9237" s="47" t="s">
        <v>2130</v>
      </c>
      <c r="C9237" s="48" t="n">
        <v>46195</v>
      </c>
      <c r="D9237" s="47" t="s">
        <v>74</v>
      </c>
      <c r="E9237" s="47" t="s">
        <v>65</v>
      </c>
      <c r="F9237" s="47" t="s">
        <v>2289</v>
      </c>
      <c r="G9237" s="47" t="s">
        <v>97</v>
      </c>
      <c r="H9237" s="47" t="s">
        <v>2232</v>
      </c>
      <c r="I9237" s="47" t="n">
        <v>3</v>
      </c>
    </row>
    <row r="9238" customFormat="false" ht="15" hidden="false" customHeight="false" outlineLevel="0" collapsed="false">
      <c r="A9238" s="47" t="s">
        <v>11479</v>
      </c>
      <c r="B9238" s="47" t="s">
        <v>2130</v>
      </c>
      <c r="C9238" s="48" t="n">
        <v>46195</v>
      </c>
      <c r="D9238" s="47" t="s">
        <v>74</v>
      </c>
      <c r="E9238" s="47" t="s">
        <v>65</v>
      </c>
      <c r="F9238" s="47" t="s">
        <v>2284</v>
      </c>
      <c r="G9238" s="47" t="s">
        <v>97</v>
      </c>
      <c r="H9238" s="47" t="s">
        <v>2232</v>
      </c>
      <c r="I9238" s="47" t="n">
        <v>3</v>
      </c>
    </row>
    <row r="9239" customFormat="false" ht="15" hidden="false" customHeight="false" outlineLevel="0" collapsed="false">
      <c r="A9239" s="47" t="s">
        <v>11480</v>
      </c>
      <c r="B9239" s="47" t="s">
        <v>2130</v>
      </c>
      <c r="C9239" s="48" t="n">
        <v>46195</v>
      </c>
      <c r="D9239" s="47" t="s">
        <v>74</v>
      </c>
      <c r="E9239" s="47" t="s">
        <v>65</v>
      </c>
      <c r="F9239" s="47" t="s">
        <v>2284</v>
      </c>
      <c r="G9239" s="47" t="s">
        <v>97</v>
      </c>
      <c r="H9239" s="47" t="s">
        <v>2232</v>
      </c>
      <c r="I9239" s="47" t="n">
        <v>5</v>
      </c>
    </row>
    <row r="9240" customFormat="false" ht="15" hidden="false" customHeight="false" outlineLevel="0" collapsed="false">
      <c r="A9240" s="47" t="s">
        <v>11481</v>
      </c>
      <c r="B9240" s="47" t="s">
        <v>2131</v>
      </c>
      <c r="C9240" s="48" t="n">
        <v>46195</v>
      </c>
      <c r="D9240" s="47" t="s">
        <v>75</v>
      </c>
      <c r="E9240" s="47" t="s">
        <v>65</v>
      </c>
      <c r="F9240" s="47" t="s">
        <v>2284</v>
      </c>
      <c r="G9240" s="47" t="s">
        <v>95</v>
      </c>
      <c r="H9240" s="47" t="s">
        <v>2245</v>
      </c>
      <c r="I9240" s="47" t="n">
        <v>14</v>
      </c>
    </row>
    <row r="9241" customFormat="false" ht="15" hidden="false" customHeight="false" outlineLevel="0" collapsed="false">
      <c r="A9241" s="47" t="s">
        <v>11482</v>
      </c>
      <c r="B9241" s="47" t="s">
        <v>2131</v>
      </c>
      <c r="C9241" s="48" t="n">
        <v>46195</v>
      </c>
      <c r="D9241" s="47" t="s">
        <v>75</v>
      </c>
      <c r="E9241" s="47" t="s">
        <v>65</v>
      </c>
      <c r="F9241" s="47" t="s">
        <v>2284</v>
      </c>
      <c r="G9241" s="47" t="s">
        <v>97</v>
      </c>
      <c r="H9241" s="47" t="s">
        <v>2232</v>
      </c>
      <c r="I9241" s="47" t="n">
        <v>6</v>
      </c>
    </row>
    <row r="9242" customFormat="false" ht="15" hidden="false" customHeight="false" outlineLevel="0" collapsed="false">
      <c r="A9242" s="47" t="s">
        <v>11483</v>
      </c>
      <c r="B9242" s="47" t="s">
        <v>2131</v>
      </c>
      <c r="C9242" s="48" t="n">
        <v>46195</v>
      </c>
      <c r="D9242" s="47" t="s">
        <v>75</v>
      </c>
      <c r="E9242" s="47" t="s">
        <v>65</v>
      </c>
      <c r="F9242" s="47" t="s">
        <v>2289</v>
      </c>
      <c r="G9242" s="47" t="s">
        <v>97</v>
      </c>
      <c r="H9242" s="47" t="s">
        <v>2232</v>
      </c>
      <c r="I9242" s="47" t="n">
        <v>3</v>
      </c>
    </row>
    <row r="9243" customFormat="false" ht="15" hidden="false" customHeight="false" outlineLevel="0" collapsed="false">
      <c r="A9243" s="47" t="s">
        <v>11484</v>
      </c>
      <c r="B9243" s="47" t="s">
        <v>2131</v>
      </c>
      <c r="C9243" s="48" t="n">
        <v>46195</v>
      </c>
      <c r="D9243" s="47" t="s">
        <v>75</v>
      </c>
      <c r="E9243" s="47" t="s">
        <v>65</v>
      </c>
      <c r="F9243" s="47" t="s">
        <v>2289</v>
      </c>
      <c r="G9243" s="47" t="s">
        <v>97</v>
      </c>
      <c r="H9243" s="47" t="s">
        <v>2232</v>
      </c>
      <c r="I9243" s="47" t="n">
        <v>4</v>
      </c>
    </row>
    <row r="9244" customFormat="false" ht="15" hidden="false" customHeight="false" outlineLevel="0" collapsed="false">
      <c r="A9244" s="47" t="s">
        <v>11485</v>
      </c>
      <c r="B9244" s="47" t="s">
        <v>2131</v>
      </c>
      <c r="C9244" s="48" t="n">
        <v>46195</v>
      </c>
      <c r="D9244" s="47" t="s">
        <v>75</v>
      </c>
      <c r="E9244" s="47" t="s">
        <v>65</v>
      </c>
      <c r="F9244" s="47" t="s">
        <v>2289</v>
      </c>
      <c r="G9244" s="47" t="s">
        <v>97</v>
      </c>
      <c r="H9244" s="47" t="s">
        <v>2232</v>
      </c>
      <c r="I9244" s="47" t="n">
        <v>5</v>
      </c>
    </row>
    <row r="9245" customFormat="false" ht="15" hidden="false" customHeight="false" outlineLevel="0" collapsed="false">
      <c r="A9245" s="47" t="s">
        <v>11486</v>
      </c>
      <c r="B9245" s="47" t="s">
        <v>2131</v>
      </c>
      <c r="C9245" s="48" t="n">
        <v>46195</v>
      </c>
      <c r="D9245" s="47" t="s">
        <v>75</v>
      </c>
      <c r="E9245" s="47" t="s">
        <v>65</v>
      </c>
      <c r="F9245" s="47" t="s">
        <v>2289</v>
      </c>
      <c r="G9245" s="47" t="s">
        <v>97</v>
      </c>
      <c r="H9245" s="47" t="s">
        <v>2232</v>
      </c>
      <c r="I9245" s="47" t="n">
        <v>2</v>
      </c>
    </row>
    <row r="9246" customFormat="false" ht="15" hidden="false" customHeight="false" outlineLevel="0" collapsed="false">
      <c r="A9246" s="47" t="s">
        <v>11487</v>
      </c>
      <c r="B9246" s="47" t="s">
        <v>2131</v>
      </c>
      <c r="C9246" s="48" t="n">
        <v>46195</v>
      </c>
      <c r="D9246" s="47" t="s">
        <v>75</v>
      </c>
      <c r="E9246" s="47" t="s">
        <v>65</v>
      </c>
      <c r="F9246" s="47" t="s">
        <v>2284</v>
      </c>
      <c r="G9246" s="47" t="s">
        <v>97</v>
      </c>
      <c r="H9246" s="47" t="s">
        <v>2232</v>
      </c>
      <c r="I9246" s="47" t="n">
        <v>2</v>
      </c>
    </row>
    <row r="9247" customFormat="false" ht="15" hidden="false" customHeight="false" outlineLevel="0" collapsed="false">
      <c r="A9247" s="47" t="s">
        <v>11488</v>
      </c>
      <c r="B9247" s="47" t="s">
        <v>2132</v>
      </c>
      <c r="C9247" s="48" t="n">
        <v>46196</v>
      </c>
      <c r="D9247" s="47" t="s">
        <v>73</v>
      </c>
      <c r="E9247" s="47" t="s">
        <v>62</v>
      </c>
      <c r="F9247" s="47" t="s">
        <v>2228</v>
      </c>
      <c r="G9247" s="47" t="s">
        <v>97</v>
      </c>
      <c r="H9247" s="47" t="s">
        <v>2232</v>
      </c>
      <c r="I9247" s="47" t="n">
        <v>4</v>
      </c>
    </row>
    <row r="9248" customFormat="false" ht="15" hidden="false" customHeight="false" outlineLevel="0" collapsed="false">
      <c r="A9248" s="47" t="s">
        <v>11489</v>
      </c>
      <c r="B9248" s="47" t="s">
        <v>2132</v>
      </c>
      <c r="C9248" s="48" t="n">
        <v>46196</v>
      </c>
      <c r="D9248" s="47" t="s">
        <v>73</v>
      </c>
      <c r="E9248" s="47" t="s">
        <v>62</v>
      </c>
      <c r="F9248" s="47" t="s">
        <v>2231</v>
      </c>
      <c r="G9248" s="47" t="s">
        <v>97</v>
      </c>
      <c r="H9248" s="47" t="s">
        <v>2232</v>
      </c>
      <c r="I9248" s="47" t="n">
        <v>4</v>
      </c>
    </row>
    <row r="9249" customFormat="false" ht="15" hidden="false" customHeight="false" outlineLevel="0" collapsed="false">
      <c r="A9249" s="47" t="s">
        <v>11490</v>
      </c>
      <c r="B9249" s="47" t="s">
        <v>2132</v>
      </c>
      <c r="C9249" s="48" t="n">
        <v>46196</v>
      </c>
      <c r="D9249" s="47" t="s">
        <v>73</v>
      </c>
      <c r="E9249" s="47" t="s">
        <v>62</v>
      </c>
      <c r="F9249" s="47" t="s">
        <v>2231</v>
      </c>
      <c r="G9249" s="47" t="s">
        <v>97</v>
      </c>
      <c r="H9249" s="47" t="s">
        <v>2232</v>
      </c>
      <c r="I9249" s="47" t="n">
        <v>4</v>
      </c>
    </row>
    <row r="9250" customFormat="false" ht="15" hidden="false" customHeight="false" outlineLevel="0" collapsed="false">
      <c r="A9250" s="47" t="s">
        <v>11491</v>
      </c>
      <c r="B9250" s="47" t="s">
        <v>2132</v>
      </c>
      <c r="C9250" s="48" t="n">
        <v>46196</v>
      </c>
      <c r="D9250" s="47" t="s">
        <v>73</v>
      </c>
      <c r="E9250" s="47" t="s">
        <v>62</v>
      </c>
      <c r="F9250" s="47" t="s">
        <v>2228</v>
      </c>
      <c r="G9250" s="47" t="s">
        <v>97</v>
      </c>
      <c r="H9250" s="47" t="s">
        <v>2232</v>
      </c>
      <c r="I9250" s="47" t="n">
        <v>3</v>
      </c>
    </row>
    <row r="9251" customFormat="false" ht="15" hidden="false" customHeight="false" outlineLevel="0" collapsed="false">
      <c r="A9251" s="47" t="s">
        <v>11492</v>
      </c>
      <c r="B9251" s="47" t="s">
        <v>2132</v>
      </c>
      <c r="C9251" s="48" t="n">
        <v>46196</v>
      </c>
      <c r="D9251" s="47" t="s">
        <v>73</v>
      </c>
      <c r="E9251" s="47" t="s">
        <v>62</v>
      </c>
      <c r="F9251" s="47" t="s">
        <v>2231</v>
      </c>
      <c r="G9251" s="47" t="s">
        <v>97</v>
      </c>
      <c r="H9251" s="47" t="s">
        <v>2232</v>
      </c>
      <c r="I9251" s="47" t="n">
        <v>7</v>
      </c>
    </row>
    <row r="9252" customFormat="false" ht="15" hidden="false" customHeight="false" outlineLevel="0" collapsed="false">
      <c r="A9252" s="47" t="s">
        <v>11493</v>
      </c>
      <c r="B9252" s="47" t="s">
        <v>2133</v>
      </c>
      <c r="C9252" s="48" t="n">
        <v>46196</v>
      </c>
      <c r="D9252" s="47" t="s">
        <v>74</v>
      </c>
      <c r="E9252" s="47" t="s">
        <v>62</v>
      </c>
      <c r="F9252" s="47" t="s">
        <v>2231</v>
      </c>
      <c r="G9252" s="47" t="s">
        <v>96</v>
      </c>
      <c r="H9252" s="47" t="s">
        <v>2270</v>
      </c>
      <c r="I9252" s="47" t="n">
        <v>29</v>
      </c>
    </row>
    <row r="9253" customFormat="false" ht="15" hidden="false" customHeight="false" outlineLevel="0" collapsed="false">
      <c r="A9253" s="47" t="s">
        <v>11494</v>
      </c>
      <c r="B9253" s="47" t="s">
        <v>2133</v>
      </c>
      <c r="C9253" s="48" t="n">
        <v>46196</v>
      </c>
      <c r="D9253" s="47" t="s">
        <v>74</v>
      </c>
      <c r="E9253" s="47" t="s">
        <v>62</v>
      </c>
      <c r="F9253" s="47" t="s">
        <v>2231</v>
      </c>
      <c r="G9253" s="47" t="s">
        <v>97</v>
      </c>
      <c r="H9253" s="47" t="s">
        <v>2232</v>
      </c>
      <c r="I9253" s="47" t="n">
        <v>3</v>
      </c>
    </row>
    <row r="9254" customFormat="false" ht="15" hidden="false" customHeight="false" outlineLevel="0" collapsed="false">
      <c r="A9254" s="47" t="s">
        <v>11495</v>
      </c>
      <c r="B9254" s="47" t="s">
        <v>2133</v>
      </c>
      <c r="C9254" s="48" t="n">
        <v>46196</v>
      </c>
      <c r="D9254" s="47" t="s">
        <v>74</v>
      </c>
      <c r="E9254" s="47" t="s">
        <v>62</v>
      </c>
      <c r="F9254" s="47" t="s">
        <v>2228</v>
      </c>
      <c r="G9254" s="47" t="s">
        <v>97</v>
      </c>
      <c r="H9254" s="47" t="s">
        <v>2232</v>
      </c>
      <c r="I9254" s="47" t="n">
        <v>3</v>
      </c>
    </row>
    <row r="9255" customFormat="false" ht="15" hidden="false" customHeight="false" outlineLevel="0" collapsed="false">
      <c r="A9255" s="47" t="s">
        <v>11496</v>
      </c>
      <c r="B9255" s="47" t="s">
        <v>2133</v>
      </c>
      <c r="C9255" s="48" t="n">
        <v>46196</v>
      </c>
      <c r="D9255" s="47" t="s">
        <v>74</v>
      </c>
      <c r="E9255" s="47" t="s">
        <v>62</v>
      </c>
      <c r="F9255" s="47" t="s">
        <v>2228</v>
      </c>
      <c r="G9255" s="47" t="s">
        <v>97</v>
      </c>
      <c r="H9255" s="47" t="s">
        <v>2232</v>
      </c>
      <c r="I9255" s="47" t="n">
        <v>4</v>
      </c>
    </row>
    <row r="9256" customFormat="false" ht="15" hidden="false" customHeight="false" outlineLevel="0" collapsed="false">
      <c r="A9256" s="47" t="s">
        <v>11497</v>
      </c>
      <c r="B9256" s="47" t="s">
        <v>2133</v>
      </c>
      <c r="C9256" s="48" t="n">
        <v>46196</v>
      </c>
      <c r="D9256" s="47" t="s">
        <v>74</v>
      </c>
      <c r="E9256" s="47" t="s">
        <v>62</v>
      </c>
      <c r="F9256" s="47" t="s">
        <v>2228</v>
      </c>
      <c r="G9256" s="47" t="s">
        <v>97</v>
      </c>
      <c r="H9256" s="47" t="s">
        <v>2232</v>
      </c>
      <c r="I9256" s="47" t="n">
        <v>3</v>
      </c>
    </row>
    <row r="9257" customFormat="false" ht="15" hidden="false" customHeight="false" outlineLevel="0" collapsed="false">
      <c r="A9257" s="47" t="s">
        <v>11498</v>
      </c>
      <c r="B9257" s="47" t="s">
        <v>2133</v>
      </c>
      <c r="C9257" s="48" t="n">
        <v>46196</v>
      </c>
      <c r="D9257" s="47" t="s">
        <v>74</v>
      </c>
      <c r="E9257" s="47" t="s">
        <v>62</v>
      </c>
      <c r="F9257" s="47" t="s">
        <v>2231</v>
      </c>
      <c r="G9257" s="47" t="s">
        <v>97</v>
      </c>
      <c r="H9257" s="47" t="s">
        <v>2232</v>
      </c>
      <c r="I9257" s="47" t="n">
        <v>5</v>
      </c>
    </row>
    <row r="9258" customFormat="false" ht="15" hidden="false" customHeight="false" outlineLevel="0" collapsed="false">
      <c r="A9258" s="47" t="s">
        <v>11499</v>
      </c>
      <c r="B9258" s="47" t="s">
        <v>2134</v>
      </c>
      <c r="C9258" s="48" t="n">
        <v>46196</v>
      </c>
      <c r="D9258" s="47" t="s">
        <v>75</v>
      </c>
      <c r="E9258" s="47" t="s">
        <v>62</v>
      </c>
      <c r="F9258" s="47" t="s">
        <v>2228</v>
      </c>
      <c r="G9258" s="47" t="s">
        <v>94</v>
      </c>
      <c r="H9258" s="47" t="s">
        <v>2229</v>
      </c>
      <c r="I9258" s="47" t="n">
        <v>156</v>
      </c>
    </row>
    <row r="9259" customFormat="false" ht="15" hidden="false" customHeight="false" outlineLevel="0" collapsed="false">
      <c r="A9259" s="47" t="s">
        <v>11500</v>
      </c>
      <c r="B9259" s="47" t="s">
        <v>2134</v>
      </c>
      <c r="C9259" s="48" t="n">
        <v>46196</v>
      </c>
      <c r="D9259" s="47" t="s">
        <v>75</v>
      </c>
      <c r="E9259" s="47" t="s">
        <v>62</v>
      </c>
      <c r="F9259" s="47" t="s">
        <v>2228</v>
      </c>
      <c r="G9259" s="47" t="s">
        <v>97</v>
      </c>
      <c r="H9259" s="47" t="s">
        <v>2232</v>
      </c>
      <c r="I9259" s="47" t="n">
        <v>7</v>
      </c>
    </row>
    <row r="9260" customFormat="false" ht="15" hidden="false" customHeight="false" outlineLevel="0" collapsed="false">
      <c r="A9260" s="47" t="s">
        <v>11501</v>
      </c>
      <c r="B9260" s="47" t="s">
        <v>2134</v>
      </c>
      <c r="C9260" s="48" t="n">
        <v>46196</v>
      </c>
      <c r="D9260" s="47" t="s">
        <v>75</v>
      </c>
      <c r="E9260" s="47" t="s">
        <v>62</v>
      </c>
      <c r="F9260" s="47" t="s">
        <v>2317</v>
      </c>
      <c r="G9260" s="47" t="s">
        <v>97</v>
      </c>
      <c r="H9260" s="47" t="s">
        <v>2232</v>
      </c>
      <c r="I9260" s="47" t="n">
        <v>2</v>
      </c>
    </row>
    <row r="9261" customFormat="false" ht="15" hidden="false" customHeight="false" outlineLevel="0" collapsed="false">
      <c r="A9261" s="47" t="s">
        <v>11502</v>
      </c>
      <c r="B9261" s="47" t="s">
        <v>2134</v>
      </c>
      <c r="C9261" s="48" t="n">
        <v>46196</v>
      </c>
      <c r="D9261" s="47" t="s">
        <v>75</v>
      </c>
      <c r="E9261" s="47" t="s">
        <v>62</v>
      </c>
      <c r="F9261" s="47" t="s">
        <v>2228</v>
      </c>
      <c r="G9261" s="47" t="s">
        <v>97</v>
      </c>
      <c r="H9261" s="47" t="s">
        <v>2232</v>
      </c>
      <c r="I9261" s="47" t="n">
        <v>3</v>
      </c>
    </row>
    <row r="9262" customFormat="false" ht="15" hidden="false" customHeight="false" outlineLevel="0" collapsed="false">
      <c r="A9262" s="47" t="s">
        <v>11503</v>
      </c>
      <c r="B9262" s="47" t="s">
        <v>2134</v>
      </c>
      <c r="C9262" s="48" t="n">
        <v>46196</v>
      </c>
      <c r="D9262" s="47" t="s">
        <v>75</v>
      </c>
      <c r="E9262" s="47" t="s">
        <v>62</v>
      </c>
      <c r="F9262" s="47" t="s">
        <v>2228</v>
      </c>
      <c r="G9262" s="47" t="s">
        <v>97</v>
      </c>
      <c r="H9262" s="47" t="s">
        <v>2232</v>
      </c>
      <c r="I9262" s="47" t="n">
        <v>5</v>
      </c>
    </row>
    <row r="9263" customFormat="false" ht="15" hidden="false" customHeight="false" outlineLevel="0" collapsed="false">
      <c r="A9263" s="47" t="s">
        <v>11504</v>
      </c>
      <c r="B9263" s="47" t="s">
        <v>2134</v>
      </c>
      <c r="C9263" s="48" t="n">
        <v>46196</v>
      </c>
      <c r="D9263" s="47" t="s">
        <v>75</v>
      </c>
      <c r="E9263" s="47" t="s">
        <v>62</v>
      </c>
      <c r="F9263" s="47" t="s">
        <v>2228</v>
      </c>
      <c r="G9263" s="47" t="s">
        <v>97</v>
      </c>
      <c r="H9263" s="47" t="s">
        <v>2232</v>
      </c>
      <c r="I9263" s="47" t="n">
        <v>3</v>
      </c>
    </row>
    <row r="9264" customFormat="false" ht="15" hidden="false" customHeight="false" outlineLevel="0" collapsed="false">
      <c r="A9264" s="47" t="s">
        <v>11505</v>
      </c>
      <c r="B9264" s="47" t="s">
        <v>2136</v>
      </c>
      <c r="C9264" s="48" t="n">
        <v>46196</v>
      </c>
      <c r="D9264" s="47" t="s">
        <v>73</v>
      </c>
      <c r="E9264" s="47" t="s">
        <v>63</v>
      </c>
      <c r="F9264" s="47" t="s">
        <v>2252</v>
      </c>
      <c r="G9264" s="47" t="s">
        <v>97</v>
      </c>
      <c r="H9264" s="47" t="s">
        <v>2232</v>
      </c>
      <c r="I9264" s="47" t="n">
        <v>7</v>
      </c>
    </row>
    <row r="9265" customFormat="false" ht="15" hidden="false" customHeight="false" outlineLevel="0" collapsed="false">
      <c r="A9265" s="47" t="s">
        <v>11506</v>
      </c>
      <c r="B9265" s="47" t="s">
        <v>2136</v>
      </c>
      <c r="C9265" s="48" t="n">
        <v>46196</v>
      </c>
      <c r="D9265" s="47" t="s">
        <v>73</v>
      </c>
      <c r="E9265" s="47" t="s">
        <v>63</v>
      </c>
      <c r="F9265" s="47" t="s">
        <v>2260</v>
      </c>
      <c r="G9265" s="47" t="s">
        <v>97</v>
      </c>
      <c r="H9265" s="47" t="s">
        <v>2232</v>
      </c>
      <c r="I9265" s="47" t="n">
        <v>3</v>
      </c>
    </row>
    <row r="9266" customFormat="false" ht="15" hidden="false" customHeight="false" outlineLevel="0" collapsed="false">
      <c r="A9266" s="47" t="s">
        <v>11507</v>
      </c>
      <c r="B9266" s="47" t="s">
        <v>2136</v>
      </c>
      <c r="C9266" s="48" t="n">
        <v>46196</v>
      </c>
      <c r="D9266" s="47" t="s">
        <v>73</v>
      </c>
      <c r="E9266" s="47" t="s">
        <v>63</v>
      </c>
      <c r="F9266" s="47" t="s">
        <v>2255</v>
      </c>
      <c r="G9266" s="47" t="s">
        <v>97</v>
      </c>
      <c r="H9266" s="47" t="s">
        <v>2232</v>
      </c>
      <c r="I9266" s="47" t="n">
        <v>5</v>
      </c>
    </row>
    <row r="9267" customFormat="false" ht="15" hidden="false" customHeight="false" outlineLevel="0" collapsed="false">
      <c r="A9267" s="47" t="s">
        <v>11508</v>
      </c>
      <c r="B9267" s="47" t="s">
        <v>2136</v>
      </c>
      <c r="C9267" s="48" t="n">
        <v>46196</v>
      </c>
      <c r="D9267" s="47" t="s">
        <v>73</v>
      </c>
      <c r="E9267" s="47" t="s">
        <v>63</v>
      </c>
      <c r="F9267" s="47" t="s">
        <v>2252</v>
      </c>
      <c r="G9267" s="47" t="s">
        <v>97</v>
      </c>
      <c r="H9267" s="47" t="s">
        <v>2232</v>
      </c>
      <c r="I9267" s="47" t="n">
        <v>6</v>
      </c>
    </row>
    <row r="9268" customFormat="false" ht="15" hidden="false" customHeight="false" outlineLevel="0" collapsed="false">
      <c r="A9268" s="47" t="s">
        <v>11509</v>
      </c>
      <c r="B9268" s="47" t="s">
        <v>2137</v>
      </c>
      <c r="C9268" s="48" t="n">
        <v>46196</v>
      </c>
      <c r="D9268" s="47" t="s">
        <v>74</v>
      </c>
      <c r="E9268" s="47" t="s">
        <v>63</v>
      </c>
      <c r="F9268" s="47" t="s">
        <v>2252</v>
      </c>
      <c r="G9268" s="47" t="s">
        <v>96</v>
      </c>
      <c r="H9268" s="47" t="s">
        <v>2270</v>
      </c>
      <c r="I9268" s="47" t="n">
        <v>38</v>
      </c>
    </row>
    <row r="9269" customFormat="false" ht="15" hidden="false" customHeight="false" outlineLevel="0" collapsed="false">
      <c r="A9269" s="47" t="s">
        <v>11510</v>
      </c>
      <c r="B9269" s="47" t="s">
        <v>2137</v>
      </c>
      <c r="C9269" s="48" t="n">
        <v>46196</v>
      </c>
      <c r="D9269" s="47" t="s">
        <v>74</v>
      </c>
      <c r="E9269" s="47" t="s">
        <v>63</v>
      </c>
      <c r="F9269" s="47" t="s">
        <v>2252</v>
      </c>
      <c r="G9269" s="47" t="s">
        <v>97</v>
      </c>
      <c r="H9269" s="47" t="s">
        <v>2232</v>
      </c>
      <c r="I9269" s="47" t="n">
        <v>2</v>
      </c>
    </row>
    <row r="9270" customFormat="false" ht="15" hidden="false" customHeight="false" outlineLevel="0" collapsed="false">
      <c r="A9270" s="47" t="s">
        <v>11511</v>
      </c>
      <c r="B9270" s="47" t="s">
        <v>2137</v>
      </c>
      <c r="C9270" s="48" t="n">
        <v>46196</v>
      </c>
      <c r="D9270" s="47" t="s">
        <v>74</v>
      </c>
      <c r="E9270" s="47" t="s">
        <v>63</v>
      </c>
      <c r="F9270" s="47" t="s">
        <v>2252</v>
      </c>
      <c r="G9270" s="47" t="s">
        <v>97</v>
      </c>
      <c r="H9270" s="47" t="s">
        <v>2232</v>
      </c>
      <c r="I9270" s="47" t="n">
        <v>3</v>
      </c>
    </row>
    <row r="9271" customFormat="false" ht="15" hidden="false" customHeight="false" outlineLevel="0" collapsed="false">
      <c r="A9271" s="47" t="s">
        <v>11512</v>
      </c>
      <c r="B9271" s="47" t="s">
        <v>2137</v>
      </c>
      <c r="C9271" s="48" t="n">
        <v>46196</v>
      </c>
      <c r="D9271" s="47" t="s">
        <v>74</v>
      </c>
      <c r="E9271" s="47" t="s">
        <v>63</v>
      </c>
      <c r="F9271" s="47" t="s">
        <v>2255</v>
      </c>
      <c r="G9271" s="47" t="s">
        <v>97</v>
      </c>
      <c r="H9271" s="47" t="s">
        <v>2232</v>
      </c>
      <c r="I9271" s="47" t="n">
        <v>2</v>
      </c>
    </row>
    <row r="9272" customFormat="false" ht="15" hidden="false" customHeight="false" outlineLevel="0" collapsed="false">
      <c r="A9272" s="47" t="s">
        <v>11513</v>
      </c>
      <c r="B9272" s="47" t="s">
        <v>2138</v>
      </c>
      <c r="C9272" s="48" t="n">
        <v>46196</v>
      </c>
      <c r="D9272" s="47" t="s">
        <v>75</v>
      </c>
      <c r="E9272" s="47" t="s">
        <v>63</v>
      </c>
      <c r="F9272" s="47" t="s">
        <v>2255</v>
      </c>
      <c r="G9272" s="47" t="s">
        <v>93</v>
      </c>
      <c r="H9272" s="47" t="s">
        <v>2253</v>
      </c>
      <c r="I9272" s="47" t="n">
        <v>42</v>
      </c>
    </row>
    <row r="9273" customFormat="false" ht="15" hidden="false" customHeight="false" outlineLevel="0" collapsed="false">
      <c r="A9273" s="47" t="s">
        <v>11514</v>
      </c>
      <c r="B9273" s="47" t="s">
        <v>2138</v>
      </c>
      <c r="C9273" s="48" t="n">
        <v>46196</v>
      </c>
      <c r="D9273" s="47" t="s">
        <v>75</v>
      </c>
      <c r="E9273" s="47" t="s">
        <v>63</v>
      </c>
      <c r="F9273" s="47" t="s">
        <v>2255</v>
      </c>
      <c r="G9273" s="47" t="s">
        <v>97</v>
      </c>
      <c r="H9273" s="47" t="s">
        <v>2232</v>
      </c>
      <c r="I9273" s="47" t="n">
        <v>3</v>
      </c>
    </row>
    <row r="9274" customFormat="false" ht="15" hidden="false" customHeight="false" outlineLevel="0" collapsed="false">
      <c r="A9274" s="47" t="s">
        <v>11515</v>
      </c>
      <c r="B9274" s="47" t="s">
        <v>2138</v>
      </c>
      <c r="C9274" s="48" t="n">
        <v>46196</v>
      </c>
      <c r="D9274" s="47" t="s">
        <v>75</v>
      </c>
      <c r="E9274" s="47" t="s">
        <v>63</v>
      </c>
      <c r="F9274" s="47" t="s">
        <v>2255</v>
      </c>
      <c r="G9274" s="47" t="s">
        <v>97</v>
      </c>
      <c r="H9274" s="47" t="s">
        <v>2232</v>
      </c>
      <c r="I9274" s="47" t="n">
        <v>4</v>
      </c>
    </row>
    <row r="9275" customFormat="false" ht="15" hidden="false" customHeight="false" outlineLevel="0" collapsed="false">
      <c r="A9275" s="47" t="s">
        <v>11516</v>
      </c>
      <c r="B9275" s="47" t="s">
        <v>2138</v>
      </c>
      <c r="C9275" s="48" t="n">
        <v>46196</v>
      </c>
      <c r="D9275" s="47" t="s">
        <v>75</v>
      </c>
      <c r="E9275" s="47" t="s">
        <v>63</v>
      </c>
      <c r="F9275" s="47" t="s">
        <v>2255</v>
      </c>
      <c r="G9275" s="47" t="s">
        <v>97</v>
      </c>
      <c r="H9275" s="47" t="s">
        <v>2232</v>
      </c>
      <c r="I9275" s="47" t="n">
        <v>6</v>
      </c>
    </row>
    <row r="9276" customFormat="false" ht="15" hidden="false" customHeight="false" outlineLevel="0" collapsed="false">
      <c r="A9276" s="47" t="s">
        <v>11517</v>
      </c>
      <c r="B9276" s="47" t="s">
        <v>2138</v>
      </c>
      <c r="C9276" s="48" t="n">
        <v>46196</v>
      </c>
      <c r="D9276" s="47" t="s">
        <v>75</v>
      </c>
      <c r="E9276" s="47" t="s">
        <v>63</v>
      </c>
      <c r="F9276" s="47" t="s">
        <v>2255</v>
      </c>
      <c r="G9276" s="47" t="s">
        <v>97</v>
      </c>
      <c r="H9276" s="47" t="s">
        <v>2232</v>
      </c>
      <c r="I9276" s="47" t="n">
        <v>2</v>
      </c>
    </row>
    <row r="9277" customFormat="false" ht="15" hidden="false" customHeight="false" outlineLevel="0" collapsed="false">
      <c r="A9277" s="47" t="s">
        <v>11518</v>
      </c>
      <c r="B9277" s="47" t="s">
        <v>2138</v>
      </c>
      <c r="C9277" s="48" t="n">
        <v>46196</v>
      </c>
      <c r="D9277" s="47" t="s">
        <v>75</v>
      </c>
      <c r="E9277" s="47" t="s">
        <v>63</v>
      </c>
      <c r="F9277" s="47" t="s">
        <v>2255</v>
      </c>
      <c r="G9277" s="47" t="s">
        <v>97</v>
      </c>
      <c r="H9277" s="47" t="s">
        <v>2232</v>
      </c>
      <c r="I9277" s="47" t="n">
        <v>4</v>
      </c>
    </row>
    <row r="9278" customFormat="false" ht="15" hidden="false" customHeight="false" outlineLevel="0" collapsed="false">
      <c r="A9278" s="47" t="s">
        <v>11519</v>
      </c>
      <c r="B9278" s="47" t="s">
        <v>2138</v>
      </c>
      <c r="C9278" s="48" t="n">
        <v>46196</v>
      </c>
      <c r="D9278" s="47" t="s">
        <v>75</v>
      </c>
      <c r="E9278" s="47" t="s">
        <v>63</v>
      </c>
      <c r="F9278" s="47" t="s">
        <v>2252</v>
      </c>
      <c r="G9278" s="47" t="s">
        <v>97</v>
      </c>
      <c r="H9278" s="47" t="s">
        <v>2232</v>
      </c>
      <c r="I9278" s="47" t="n">
        <v>2</v>
      </c>
    </row>
    <row r="9279" customFormat="false" ht="15" hidden="false" customHeight="false" outlineLevel="0" collapsed="false">
      <c r="A9279" s="47" t="s">
        <v>11520</v>
      </c>
      <c r="B9279" s="47" t="s">
        <v>2138</v>
      </c>
      <c r="C9279" s="48" t="n">
        <v>46196</v>
      </c>
      <c r="D9279" s="47" t="s">
        <v>75</v>
      </c>
      <c r="E9279" s="47" t="s">
        <v>63</v>
      </c>
      <c r="F9279" s="47" t="s">
        <v>2252</v>
      </c>
      <c r="G9279" s="47" t="s">
        <v>97</v>
      </c>
      <c r="H9279" s="47" t="s">
        <v>2232</v>
      </c>
      <c r="I9279" s="47" t="n">
        <v>2</v>
      </c>
    </row>
    <row r="9280" customFormat="false" ht="15" hidden="false" customHeight="false" outlineLevel="0" collapsed="false">
      <c r="A9280" s="47" t="s">
        <v>11521</v>
      </c>
      <c r="B9280" s="47" t="s">
        <v>2139</v>
      </c>
      <c r="C9280" s="48" t="n">
        <v>46196</v>
      </c>
      <c r="D9280" s="47" t="s">
        <v>73</v>
      </c>
      <c r="E9280" s="47" t="s">
        <v>64</v>
      </c>
      <c r="F9280" s="47" t="s">
        <v>2280</v>
      </c>
      <c r="G9280" s="47" t="s">
        <v>97</v>
      </c>
      <c r="H9280" s="47" t="s">
        <v>2232</v>
      </c>
      <c r="I9280" s="47" t="n">
        <v>7</v>
      </c>
    </row>
    <row r="9281" customFormat="false" ht="15" hidden="false" customHeight="false" outlineLevel="0" collapsed="false">
      <c r="A9281" s="47" t="s">
        <v>11522</v>
      </c>
      <c r="B9281" s="47" t="s">
        <v>2139</v>
      </c>
      <c r="C9281" s="48" t="n">
        <v>46196</v>
      </c>
      <c r="D9281" s="47" t="s">
        <v>73</v>
      </c>
      <c r="E9281" s="47" t="s">
        <v>64</v>
      </c>
      <c r="F9281" s="47" t="s">
        <v>2278</v>
      </c>
      <c r="G9281" s="47" t="s">
        <v>97</v>
      </c>
      <c r="H9281" s="47" t="s">
        <v>2232</v>
      </c>
      <c r="I9281" s="47" t="n">
        <v>5</v>
      </c>
    </row>
    <row r="9282" customFormat="false" ht="15" hidden="false" customHeight="false" outlineLevel="0" collapsed="false">
      <c r="A9282" s="47" t="s">
        <v>11523</v>
      </c>
      <c r="B9282" s="47" t="s">
        <v>2140</v>
      </c>
      <c r="C9282" s="48" t="n">
        <v>46196</v>
      </c>
      <c r="D9282" s="47" t="s">
        <v>74</v>
      </c>
      <c r="E9282" s="47" t="s">
        <v>64</v>
      </c>
      <c r="F9282" s="47" t="s">
        <v>2280</v>
      </c>
      <c r="G9282" s="47" t="s">
        <v>97</v>
      </c>
      <c r="H9282" s="47" t="s">
        <v>2232</v>
      </c>
      <c r="I9282" s="47" t="n">
        <v>4</v>
      </c>
    </row>
    <row r="9283" customFormat="false" ht="15" hidden="false" customHeight="false" outlineLevel="0" collapsed="false">
      <c r="A9283" s="47" t="s">
        <v>11524</v>
      </c>
      <c r="B9283" s="47" t="s">
        <v>2140</v>
      </c>
      <c r="C9283" s="48" t="n">
        <v>46196</v>
      </c>
      <c r="D9283" s="47" t="s">
        <v>74</v>
      </c>
      <c r="E9283" s="47" t="s">
        <v>64</v>
      </c>
      <c r="F9283" s="47" t="s">
        <v>2280</v>
      </c>
      <c r="G9283" s="47" t="s">
        <v>97</v>
      </c>
      <c r="H9283" s="47" t="s">
        <v>2232</v>
      </c>
      <c r="I9283" s="47" t="n">
        <v>5</v>
      </c>
    </row>
    <row r="9284" customFormat="false" ht="15" hidden="false" customHeight="false" outlineLevel="0" collapsed="false">
      <c r="A9284" s="47" t="s">
        <v>11525</v>
      </c>
      <c r="B9284" s="47" t="s">
        <v>2141</v>
      </c>
      <c r="C9284" s="48" t="n">
        <v>46196</v>
      </c>
      <c r="D9284" s="47" t="s">
        <v>73</v>
      </c>
      <c r="E9284" s="47" t="s">
        <v>65</v>
      </c>
      <c r="F9284" s="47" t="s">
        <v>2284</v>
      </c>
      <c r="G9284" s="47" t="s">
        <v>94</v>
      </c>
      <c r="H9284" s="47" t="s">
        <v>2229</v>
      </c>
      <c r="I9284" s="47" t="n">
        <v>52</v>
      </c>
    </row>
    <row r="9285" customFormat="false" ht="15" hidden="false" customHeight="false" outlineLevel="0" collapsed="false">
      <c r="A9285" s="47" t="s">
        <v>11526</v>
      </c>
      <c r="B9285" s="47" t="s">
        <v>2141</v>
      </c>
      <c r="C9285" s="48" t="n">
        <v>46196</v>
      </c>
      <c r="D9285" s="47" t="s">
        <v>73</v>
      </c>
      <c r="E9285" s="47" t="s">
        <v>65</v>
      </c>
      <c r="F9285" s="47" t="s">
        <v>2284</v>
      </c>
      <c r="G9285" s="47" t="s">
        <v>97</v>
      </c>
      <c r="H9285" s="47" t="s">
        <v>2232</v>
      </c>
      <c r="I9285" s="47" t="n">
        <v>2</v>
      </c>
    </row>
    <row r="9286" customFormat="false" ht="15" hidden="false" customHeight="false" outlineLevel="0" collapsed="false">
      <c r="A9286" s="47" t="s">
        <v>11527</v>
      </c>
      <c r="B9286" s="47" t="s">
        <v>2141</v>
      </c>
      <c r="C9286" s="48" t="n">
        <v>46196</v>
      </c>
      <c r="D9286" s="47" t="s">
        <v>73</v>
      </c>
      <c r="E9286" s="47" t="s">
        <v>65</v>
      </c>
      <c r="F9286" s="47" t="s">
        <v>2284</v>
      </c>
      <c r="G9286" s="47" t="s">
        <v>97</v>
      </c>
      <c r="H9286" s="47" t="s">
        <v>2232</v>
      </c>
      <c r="I9286" s="47" t="n">
        <v>6</v>
      </c>
    </row>
    <row r="9287" customFormat="false" ht="15" hidden="false" customHeight="false" outlineLevel="0" collapsed="false">
      <c r="A9287" s="47" t="s">
        <v>11528</v>
      </c>
      <c r="B9287" s="47" t="s">
        <v>2141</v>
      </c>
      <c r="C9287" s="48" t="n">
        <v>46196</v>
      </c>
      <c r="D9287" s="47" t="s">
        <v>73</v>
      </c>
      <c r="E9287" s="47" t="s">
        <v>65</v>
      </c>
      <c r="F9287" s="47" t="s">
        <v>2289</v>
      </c>
      <c r="G9287" s="47" t="s">
        <v>97</v>
      </c>
      <c r="H9287" s="47" t="s">
        <v>2232</v>
      </c>
      <c r="I9287" s="47" t="n">
        <v>3</v>
      </c>
    </row>
    <row r="9288" customFormat="false" ht="15" hidden="false" customHeight="false" outlineLevel="0" collapsed="false">
      <c r="A9288" s="47" t="s">
        <v>11529</v>
      </c>
      <c r="B9288" s="47" t="s">
        <v>2141</v>
      </c>
      <c r="C9288" s="48" t="n">
        <v>46196</v>
      </c>
      <c r="D9288" s="47" t="s">
        <v>73</v>
      </c>
      <c r="E9288" s="47" t="s">
        <v>65</v>
      </c>
      <c r="F9288" s="47" t="s">
        <v>2289</v>
      </c>
      <c r="G9288" s="47" t="s">
        <v>97</v>
      </c>
      <c r="H9288" s="47" t="s">
        <v>2232</v>
      </c>
      <c r="I9288" s="47" t="n">
        <v>6</v>
      </c>
    </row>
    <row r="9289" customFormat="false" ht="15" hidden="false" customHeight="false" outlineLevel="0" collapsed="false">
      <c r="A9289" s="47" t="s">
        <v>11530</v>
      </c>
      <c r="B9289" s="47" t="s">
        <v>2141</v>
      </c>
      <c r="C9289" s="48" t="n">
        <v>46196</v>
      </c>
      <c r="D9289" s="47" t="s">
        <v>73</v>
      </c>
      <c r="E9289" s="47" t="s">
        <v>65</v>
      </c>
      <c r="F9289" s="47" t="s">
        <v>2289</v>
      </c>
      <c r="G9289" s="47" t="s">
        <v>97</v>
      </c>
      <c r="H9289" s="47" t="s">
        <v>2232</v>
      </c>
      <c r="I9289" s="47" t="n">
        <v>4</v>
      </c>
    </row>
    <row r="9290" customFormat="false" ht="15" hidden="false" customHeight="false" outlineLevel="0" collapsed="false">
      <c r="A9290" s="47" t="s">
        <v>11531</v>
      </c>
      <c r="B9290" s="47" t="s">
        <v>2143</v>
      </c>
      <c r="C9290" s="48" t="n">
        <v>46196</v>
      </c>
      <c r="D9290" s="47" t="s">
        <v>74</v>
      </c>
      <c r="E9290" s="47" t="s">
        <v>65</v>
      </c>
      <c r="F9290" s="47" t="s">
        <v>2289</v>
      </c>
      <c r="G9290" s="47" t="s">
        <v>93</v>
      </c>
      <c r="H9290" s="47" t="s">
        <v>2253</v>
      </c>
      <c r="I9290" s="47" t="n">
        <v>23</v>
      </c>
    </row>
    <row r="9291" customFormat="false" ht="15" hidden="false" customHeight="false" outlineLevel="0" collapsed="false">
      <c r="A9291" s="47" t="s">
        <v>11532</v>
      </c>
      <c r="B9291" s="47" t="s">
        <v>2143</v>
      </c>
      <c r="C9291" s="48" t="n">
        <v>46196</v>
      </c>
      <c r="D9291" s="47" t="s">
        <v>74</v>
      </c>
      <c r="E9291" s="47" t="s">
        <v>65</v>
      </c>
      <c r="F9291" s="47" t="s">
        <v>2284</v>
      </c>
      <c r="G9291" s="47" t="s">
        <v>97</v>
      </c>
      <c r="H9291" s="47" t="s">
        <v>2232</v>
      </c>
      <c r="I9291" s="47" t="n">
        <v>2</v>
      </c>
    </row>
    <row r="9292" customFormat="false" ht="15" hidden="false" customHeight="false" outlineLevel="0" collapsed="false">
      <c r="A9292" s="47" t="s">
        <v>11533</v>
      </c>
      <c r="B9292" s="47" t="s">
        <v>2143</v>
      </c>
      <c r="C9292" s="48" t="n">
        <v>46196</v>
      </c>
      <c r="D9292" s="47" t="s">
        <v>74</v>
      </c>
      <c r="E9292" s="47" t="s">
        <v>65</v>
      </c>
      <c r="F9292" s="47" t="s">
        <v>2284</v>
      </c>
      <c r="G9292" s="47" t="s">
        <v>97</v>
      </c>
      <c r="H9292" s="47" t="s">
        <v>2232</v>
      </c>
      <c r="I9292" s="47" t="n">
        <v>3</v>
      </c>
    </row>
    <row r="9293" customFormat="false" ht="15" hidden="false" customHeight="false" outlineLevel="0" collapsed="false">
      <c r="A9293" s="47" t="s">
        <v>11534</v>
      </c>
      <c r="B9293" s="47" t="s">
        <v>2143</v>
      </c>
      <c r="C9293" s="48" t="n">
        <v>46196</v>
      </c>
      <c r="D9293" s="47" t="s">
        <v>74</v>
      </c>
      <c r="E9293" s="47" t="s">
        <v>65</v>
      </c>
      <c r="F9293" s="47" t="s">
        <v>2284</v>
      </c>
      <c r="G9293" s="47" t="s">
        <v>97</v>
      </c>
      <c r="H9293" s="47" t="s">
        <v>2232</v>
      </c>
      <c r="I9293" s="47" t="n">
        <v>6</v>
      </c>
    </row>
    <row r="9294" customFormat="false" ht="15" hidden="false" customHeight="false" outlineLevel="0" collapsed="false">
      <c r="A9294" s="47" t="s">
        <v>11535</v>
      </c>
      <c r="B9294" s="47" t="s">
        <v>2143</v>
      </c>
      <c r="C9294" s="48" t="n">
        <v>46196</v>
      </c>
      <c r="D9294" s="47" t="s">
        <v>74</v>
      </c>
      <c r="E9294" s="47" t="s">
        <v>65</v>
      </c>
      <c r="F9294" s="47" t="s">
        <v>2284</v>
      </c>
      <c r="G9294" s="47" t="s">
        <v>97</v>
      </c>
      <c r="H9294" s="47" t="s">
        <v>2232</v>
      </c>
      <c r="I9294" s="47" t="n">
        <v>6</v>
      </c>
    </row>
    <row r="9295" customFormat="false" ht="15" hidden="false" customHeight="false" outlineLevel="0" collapsed="false">
      <c r="A9295" s="47" t="s">
        <v>11536</v>
      </c>
      <c r="B9295" s="47" t="s">
        <v>2144</v>
      </c>
      <c r="C9295" s="48" t="n">
        <v>46196</v>
      </c>
      <c r="D9295" s="47" t="s">
        <v>75</v>
      </c>
      <c r="E9295" s="47" t="s">
        <v>65</v>
      </c>
      <c r="F9295" s="47" t="s">
        <v>2284</v>
      </c>
      <c r="G9295" s="47" t="s">
        <v>95</v>
      </c>
      <c r="H9295" s="47" t="s">
        <v>2245</v>
      </c>
      <c r="I9295" s="47" t="n">
        <v>100</v>
      </c>
    </row>
    <row r="9296" customFormat="false" ht="15" hidden="false" customHeight="false" outlineLevel="0" collapsed="false">
      <c r="A9296" s="47" t="s">
        <v>11537</v>
      </c>
      <c r="B9296" s="47" t="s">
        <v>2144</v>
      </c>
      <c r="C9296" s="48" t="n">
        <v>46196</v>
      </c>
      <c r="D9296" s="47" t="s">
        <v>75</v>
      </c>
      <c r="E9296" s="47" t="s">
        <v>65</v>
      </c>
      <c r="F9296" s="47" t="s">
        <v>2289</v>
      </c>
      <c r="G9296" s="47" t="s">
        <v>97</v>
      </c>
      <c r="H9296" s="47" t="s">
        <v>2232</v>
      </c>
      <c r="I9296" s="47" t="n">
        <v>4</v>
      </c>
    </row>
    <row r="9297" customFormat="false" ht="15" hidden="false" customHeight="false" outlineLevel="0" collapsed="false">
      <c r="A9297" s="47" t="s">
        <v>11538</v>
      </c>
      <c r="B9297" s="47" t="s">
        <v>2144</v>
      </c>
      <c r="C9297" s="48" t="n">
        <v>46196</v>
      </c>
      <c r="D9297" s="47" t="s">
        <v>75</v>
      </c>
      <c r="E9297" s="47" t="s">
        <v>65</v>
      </c>
      <c r="F9297" s="47" t="s">
        <v>2289</v>
      </c>
      <c r="G9297" s="47" t="s">
        <v>97</v>
      </c>
      <c r="H9297" s="47" t="s">
        <v>2232</v>
      </c>
      <c r="I9297" s="47" t="n">
        <v>5</v>
      </c>
    </row>
    <row r="9298" customFormat="false" ht="15" hidden="false" customHeight="false" outlineLevel="0" collapsed="false">
      <c r="A9298" s="47" t="s">
        <v>11539</v>
      </c>
      <c r="B9298" s="47" t="s">
        <v>2144</v>
      </c>
      <c r="C9298" s="48" t="n">
        <v>46196</v>
      </c>
      <c r="D9298" s="47" t="s">
        <v>75</v>
      </c>
      <c r="E9298" s="47" t="s">
        <v>65</v>
      </c>
      <c r="F9298" s="47" t="s">
        <v>2289</v>
      </c>
      <c r="G9298" s="47" t="s">
        <v>97</v>
      </c>
      <c r="H9298" s="47" t="s">
        <v>2232</v>
      </c>
      <c r="I9298" s="47" t="n">
        <v>6</v>
      </c>
    </row>
    <row r="9299" customFormat="false" ht="15" hidden="false" customHeight="false" outlineLevel="0" collapsed="false">
      <c r="A9299" s="47" t="s">
        <v>11540</v>
      </c>
      <c r="B9299" s="47" t="s">
        <v>2144</v>
      </c>
      <c r="C9299" s="48" t="n">
        <v>46196</v>
      </c>
      <c r="D9299" s="47" t="s">
        <v>75</v>
      </c>
      <c r="E9299" s="47" t="s">
        <v>65</v>
      </c>
      <c r="F9299" s="47" t="s">
        <v>2284</v>
      </c>
      <c r="G9299" s="47" t="s">
        <v>97</v>
      </c>
      <c r="H9299" s="47" t="s">
        <v>2232</v>
      </c>
      <c r="I9299" s="47" t="n">
        <v>5</v>
      </c>
    </row>
    <row r="9300" customFormat="false" ht="15" hidden="false" customHeight="false" outlineLevel="0" collapsed="false">
      <c r="A9300" s="47" t="s">
        <v>11541</v>
      </c>
      <c r="B9300" s="47" t="s">
        <v>2144</v>
      </c>
      <c r="C9300" s="48" t="n">
        <v>46196</v>
      </c>
      <c r="D9300" s="47" t="s">
        <v>75</v>
      </c>
      <c r="E9300" s="47" t="s">
        <v>65</v>
      </c>
      <c r="F9300" s="47" t="s">
        <v>2289</v>
      </c>
      <c r="G9300" s="47" t="s">
        <v>97</v>
      </c>
      <c r="H9300" s="47" t="s">
        <v>2232</v>
      </c>
      <c r="I9300" s="47" t="n">
        <v>3</v>
      </c>
    </row>
    <row r="9301" customFormat="false" ht="15" hidden="false" customHeight="false" outlineLevel="0" collapsed="false">
      <c r="A9301" s="47" t="s">
        <v>11542</v>
      </c>
      <c r="B9301" s="47" t="s">
        <v>2144</v>
      </c>
      <c r="C9301" s="48" t="n">
        <v>46196</v>
      </c>
      <c r="D9301" s="47" t="s">
        <v>75</v>
      </c>
      <c r="E9301" s="47" t="s">
        <v>65</v>
      </c>
      <c r="F9301" s="47" t="s">
        <v>2284</v>
      </c>
      <c r="G9301" s="47" t="s">
        <v>97</v>
      </c>
      <c r="H9301" s="47" t="s">
        <v>2232</v>
      </c>
      <c r="I9301" s="47" t="n">
        <v>2</v>
      </c>
    </row>
    <row r="9302" customFormat="false" ht="15" hidden="false" customHeight="false" outlineLevel="0" collapsed="false">
      <c r="A9302" s="47" t="s">
        <v>11543</v>
      </c>
      <c r="B9302" s="47" t="s">
        <v>2144</v>
      </c>
      <c r="C9302" s="48" t="n">
        <v>46196</v>
      </c>
      <c r="D9302" s="47" t="s">
        <v>75</v>
      </c>
      <c r="E9302" s="47" t="s">
        <v>65</v>
      </c>
      <c r="F9302" s="47" t="s">
        <v>2289</v>
      </c>
      <c r="G9302" s="47" t="s">
        <v>97</v>
      </c>
      <c r="H9302" s="47" t="s">
        <v>2232</v>
      </c>
      <c r="I9302" s="47" t="n">
        <v>6</v>
      </c>
    </row>
    <row r="9303" customFormat="false" ht="15" hidden="false" customHeight="false" outlineLevel="0" collapsed="false">
      <c r="A9303" s="47" t="s">
        <v>11544</v>
      </c>
      <c r="B9303" s="47" t="s">
        <v>2144</v>
      </c>
      <c r="C9303" s="48" t="n">
        <v>46196</v>
      </c>
      <c r="D9303" s="47" t="s">
        <v>75</v>
      </c>
      <c r="E9303" s="47" t="s">
        <v>65</v>
      </c>
      <c r="F9303" s="47" t="s">
        <v>2284</v>
      </c>
      <c r="G9303" s="47" t="s">
        <v>97</v>
      </c>
      <c r="H9303" s="47" t="s">
        <v>2232</v>
      </c>
      <c r="I9303" s="47" t="n">
        <v>2</v>
      </c>
    </row>
    <row r="9304" customFormat="false" ht="15" hidden="false" customHeight="false" outlineLevel="0" collapsed="false">
      <c r="A9304" s="47" t="s">
        <v>11545</v>
      </c>
      <c r="B9304" s="47" t="s">
        <v>2144</v>
      </c>
      <c r="C9304" s="48" t="n">
        <v>46196</v>
      </c>
      <c r="D9304" s="47" t="s">
        <v>75</v>
      </c>
      <c r="E9304" s="47" t="s">
        <v>65</v>
      </c>
      <c r="F9304" s="47" t="s">
        <v>2284</v>
      </c>
      <c r="G9304" s="47" t="s">
        <v>97</v>
      </c>
      <c r="H9304" s="47" t="s">
        <v>2232</v>
      </c>
      <c r="I9304" s="47" t="n">
        <v>6</v>
      </c>
    </row>
    <row r="9305" customFormat="false" ht="15" hidden="false" customHeight="false" outlineLevel="0" collapsed="false">
      <c r="A9305" s="47" t="s">
        <v>11546</v>
      </c>
      <c r="B9305" s="47" t="s">
        <v>2144</v>
      </c>
      <c r="C9305" s="48" t="n">
        <v>46196</v>
      </c>
      <c r="D9305" s="47" t="s">
        <v>75</v>
      </c>
      <c r="E9305" s="47" t="s">
        <v>65</v>
      </c>
      <c r="F9305" s="47" t="s">
        <v>2284</v>
      </c>
      <c r="G9305" s="47" t="s">
        <v>98</v>
      </c>
      <c r="H9305" s="47" t="s">
        <v>2382</v>
      </c>
      <c r="I9305" s="47" t="n">
        <v>20</v>
      </c>
    </row>
    <row r="9306" customFormat="false" ht="15" hidden="false" customHeight="false" outlineLevel="0" collapsed="false">
      <c r="A9306" s="47" t="s">
        <v>11547</v>
      </c>
      <c r="B9306" s="47" t="s">
        <v>2145</v>
      </c>
      <c r="C9306" s="48" t="n">
        <v>46197</v>
      </c>
      <c r="D9306" s="47" t="s">
        <v>73</v>
      </c>
      <c r="E9306" s="47" t="s">
        <v>62</v>
      </c>
      <c r="F9306" s="47" t="s">
        <v>2228</v>
      </c>
      <c r="G9306" s="47" t="s">
        <v>97</v>
      </c>
      <c r="H9306" s="47" t="s">
        <v>2232</v>
      </c>
      <c r="I9306" s="47" t="n">
        <v>4</v>
      </c>
    </row>
    <row r="9307" customFormat="false" ht="15" hidden="false" customHeight="false" outlineLevel="0" collapsed="false">
      <c r="A9307" s="47" t="s">
        <v>11548</v>
      </c>
      <c r="B9307" s="47" t="s">
        <v>2145</v>
      </c>
      <c r="C9307" s="48" t="n">
        <v>46197</v>
      </c>
      <c r="D9307" s="47" t="s">
        <v>73</v>
      </c>
      <c r="E9307" s="47" t="s">
        <v>62</v>
      </c>
      <c r="F9307" s="47" t="s">
        <v>2231</v>
      </c>
      <c r="G9307" s="47" t="s">
        <v>97</v>
      </c>
      <c r="H9307" s="47" t="s">
        <v>2232</v>
      </c>
      <c r="I9307" s="47" t="n">
        <v>7</v>
      </c>
    </row>
    <row r="9308" customFormat="false" ht="15" hidden="false" customHeight="false" outlineLevel="0" collapsed="false">
      <c r="A9308" s="47" t="s">
        <v>11549</v>
      </c>
      <c r="B9308" s="47" t="s">
        <v>2145</v>
      </c>
      <c r="C9308" s="48" t="n">
        <v>46197</v>
      </c>
      <c r="D9308" s="47" t="s">
        <v>73</v>
      </c>
      <c r="E9308" s="47" t="s">
        <v>62</v>
      </c>
      <c r="F9308" s="47" t="s">
        <v>2317</v>
      </c>
      <c r="G9308" s="47" t="s">
        <v>97</v>
      </c>
      <c r="H9308" s="47" t="s">
        <v>2232</v>
      </c>
      <c r="I9308" s="47" t="n">
        <v>6</v>
      </c>
    </row>
    <row r="9309" customFormat="false" ht="15" hidden="false" customHeight="false" outlineLevel="0" collapsed="false">
      <c r="A9309" s="47" t="s">
        <v>11550</v>
      </c>
      <c r="B9309" s="47" t="s">
        <v>2145</v>
      </c>
      <c r="C9309" s="48" t="n">
        <v>46197</v>
      </c>
      <c r="D9309" s="47" t="s">
        <v>73</v>
      </c>
      <c r="E9309" s="47" t="s">
        <v>62</v>
      </c>
      <c r="F9309" s="47" t="s">
        <v>2228</v>
      </c>
      <c r="G9309" s="47" t="s">
        <v>97</v>
      </c>
      <c r="H9309" s="47" t="s">
        <v>2232</v>
      </c>
      <c r="I9309" s="47" t="n">
        <v>4</v>
      </c>
    </row>
    <row r="9310" customFormat="false" ht="15" hidden="false" customHeight="false" outlineLevel="0" collapsed="false">
      <c r="A9310" s="47" t="s">
        <v>11551</v>
      </c>
      <c r="B9310" s="47" t="s">
        <v>2145</v>
      </c>
      <c r="C9310" s="48" t="n">
        <v>46197</v>
      </c>
      <c r="D9310" s="47" t="s">
        <v>73</v>
      </c>
      <c r="E9310" s="47" t="s">
        <v>62</v>
      </c>
      <c r="F9310" s="47" t="s">
        <v>2228</v>
      </c>
      <c r="G9310" s="47" t="s">
        <v>97</v>
      </c>
      <c r="H9310" s="47" t="s">
        <v>2232</v>
      </c>
      <c r="I9310" s="47" t="n">
        <v>7</v>
      </c>
    </row>
    <row r="9311" customFormat="false" ht="15" hidden="false" customHeight="false" outlineLevel="0" collapsed="false">
      <c r="A9311" s="47" t="s">
        <v>11552</v>
      </c>
      <c r="B9311" s="47" t="s">
        <v>2146</v>
      </c>
      <c r="C9311" s="48" t="n">
        <v>46197</v>
      </c>
      <c r="D9311" s="47" t="s">
        <v>74</v>
      </c>
      <c r="E9311" s="47" t="s">
        <v>62</v>
      </c>
      <c r="F9311" s="47" t="s">
        <v>2317</v>
      </c>
      <c r="G9311" s="47" t="s">
        <v>97</v>
      </c>
      <c r="H9311" s="47" t="s">
        <v>2232</v>
      </c>
      <c r="I9311" s="47" t="n">
        <v>3</v>
      </c>
    </row>
    <row r="9312" customFormat="false" ht="15" hidden="false" customHeight="false" outlineLevel="0" collapsed="false">
      <c r="A9312" s="47" t="s">
        <v>11553</v>
      </c>
      <c r="B9312" s="47" t="s">
        <v>2146</v>
      </c>
      <c r="C9312" s="48" t="n">
        <v>46197</v>
      </c>
      <c r="D9312" s="47" t="s">
        <v>74</v>
      </c>
      <c r="E9312" s="47" t="s">
        <v>62</v>
      </c>
      <c r="F9312" s="47" t="s">
        <v>2228</v>
      </c>
      <c r="G9312" s="47" t="s">
        <v>97</v>
      </c>
      <c r="H9312" s="47" t="s">
        <v>2232</v>
      </c>
      <c r="I9312" s="47" t="n">
        <v>2</v>
      </c>
    </row>
    <row r="9313" customFormat="false" ht="15" hidden="false" customHeight="false" outlineLevel="0" collapsed="false">
      <c r="A9313" s="47" t="s">
        <v>11554</v>
      </c>
      <c r="B9313" s="47" t="s">
        <v>2146</v>
      </c>
      <c r="C9313" s="48" t="n">
        <v>46197</v>
      </c>
      <c r="D9313" s="47" t="s">
        <v>74</v>
      </c>
      <c r="E9313" s="47" t="s">
        <v>62</v>
      </c>
      <c r="F9313" s="47" t="s">
        <v>2231</v>
      </c>
      <c r="G9313" s="47" t="s">
        <v>97</v>
      </c>
      <c r="H9313" s="47" t="s">
        <v>2232</v>
      </c>
      <c r="I9313" s="47" t="n">
        <v>2</v>
      </c>
    </row>
    <row r="9314" customFormat="false" ht="15" hidden="false" customHeight="false" outlineLevel="0" collapsed="false">
      <c r="A9314" s="47" t="s">
        <v>11555</v>
      </c>
      <c r="B9314" s="47" t="s">
        <v>2146</v>
      </c>
      <c r="C9314" s="48" t="n">
        <v>46197</v>
      </c>
      <c r="D9314" s="47" t="s">
        <v>74</v>
      </c>
      <c r="E9314" s="47" t="s">
        <v>62</v>
      </c>
      <c r="F9314" s="47" t="s">
        <v>2228</v>
      </c>
      <c r="G9314" s="47" t="s">
        <v>97</v>
      </c>
      <c r="H9314" s="47" t="s">
        <v>2232</v>
      </c>
      <c r="I9314" s="47" t="n">
        <v>7</v>
      </c>
    </row>
    <row r="9315" customFormat="false" ht="15" hidden="false" customHeight="false" outlineLevel="0" collapsed="false">
      <c r="A9315" s="47" t="s">
        <v>11556</v>
      </c>
      <c r="B9315" s="47" t="s">
        <v>2147</v>
      </c>
      <c r="C9315" s="48" t="n">
        <v>46197</v>
      </c>
      <c r="D9315" s="47" t="s">
        <v>75</v>
      </c>
      <c r="E9315" s="47" t="s">
        <v>62</v>
      </c>
      <c r="F9315" s="47" t="s">
        <v>2231</v>
      </c>
      <c r="G9315" s="47" t="s">
        <v>96</v>
      </c>
      <c r="H9315" s="47" t="s">
        <v>2270</v>
      </c>
      <c r="I9315" s="47" t="n">
        <v>39</v>
      </c>
    </row>
    <row r="9316" customFormat="false" ht="15" hidden="false" customHeight="false" outlineLevel="0" collapsed="false">
      <c r="A9316" s="47" t="s">
        <v>11557</v>
      </c>
      <c r="B9316" s="47" t="s">
        <v>2147</v>
      </c>
      <c r="C9316" s="48" t="n">
        <v>46197</v>
      </c>
      <c r="D9316" s="47" t="s">
        <v>75</v>
      </c>
      <c r="E9316" s="47" t="s">
        <v>62</v>
      </c>
      <c r="F9316" s="47" t="s">
        <v>2228</v>
      </c>
      <c r="G9316" s="47" t="s">
        <v>97</v>
      </c>
      <c r="H9316" s="47" t="s">
        <v>2232</v>
      </c>
      <c r="I9316" s="47" t="n">
        <v>6</v>
      </c>
    </row>
    <row r="9317" customFormat="false" ht="15" hidden="false" customHeight="false" outlineLevel="0" collapsed="false">
      <c r="A9317" s="47" t="s">
        <v>11558</v>
      </c>
      <c r="B9317" s="47" t="s">
        <v>2147</v>
      </c>
      <c r="C9317" s="48" t="n">
        <v>46197</v>
      </c>
      <c r="D9317" s="47" t="s">
        <v>75</v>
      </c>
      <c r="E9317" s="47" t="s">
        <v>62</v>
      </c>
      <c r="F9317" s="47" t="s">
        <v>2231</v>
      </c>
      <c r="G9317" s="47" t="s">
        <v>97</v>
      </c>
      <c r="H9317" s="47" t="s">
        <v>2232</v>
      </c>
      <c r="I9317" s="47" t="n">
        <v>4</v>
      </c>
    </row>
    <row r="9318" customFormat="false" ht="15" hidden="false" customHeight="false" outlineLevel="0" collapsed="false">
      <c r="A9318" s="47" t="s">
        <v>11559</v>
      </c>
      <c r="B9318" s="47" t="s">
        <v>2147</v>
      </c>
      <c r="C9318" s="48" t="n">
        <v>46197</v>
      </c>
      <c r="D9318" s="47" t="s">
        <v>75</v>
      </c>
      <c r="E9318" s="47" t="s">
        <v>62</v>
      </c>
      <c r="F9318" s="47" t="s">
        <v>2228</v>
      </c>
      <c r="G9318" s="47" t="s">
        <v>97</v>
      </c>
      <c r="H9318" s="47" t="s">
        <v>2232</v>
      </c>
      <c r="I9318" s="47" t="n">
        <v>7</v>
      </c>
    </row>
    <row r="9319" customFormat="false" ht="15" hidden="false" customHeight="false" outlineLevel="0" collapsed="false">
      <c r="A9319" s="47" t="s">
        <v>11560</v>
      </c>
      <c r="B9319" s="47" t="s">
        <v>2147</v>
      </c>
      <c r="C9319" s="48" t="n">
        <v>46197</v>
      </c>
      <c r="D9319" s="47" t="s">
        <v>75</v>
      </c>
      <c r="E9319" s="47" t="s">
        <v>62</v>
      </c>
      <c r="F9319" s="47" t="s">
        <v>2231</v>
      </c>
      <c r="G9319" s="47" t="s">
        <v>97</v>
      </c>
      <c r="H9319" s="47" t="s">
        <v>2232</v>
      </c>
      <c r="I9319" s="47" t="n">
        <v>7</v>
      </c>
    </row>
    <row r="9320" customFormat="false" ht="15" hidden="false" customHeight="false" outlineLevel="0" collapsed="false">
      <c r="A9320" s="47" t="s">
        <v>11561</v>
      </c>
      <c r="B9320" s="47" t="s">
        <v>2148</v>
      </c>
      <c r="C9320" s="48" t="n">
        <v>46197</v>
      </c>
      <c r="D9320" s="47" t="s">
        <v>73</v>
      </c>
      <c r="E9320" s="47" t="s">
        <v>63</v>
      </c>
      <c r="F9320" s="47" t="s">
        <v>2255</v>
      </c>
      <c r="G9320" s="47" t="s">
        <v>93</v>
      </c>
      <c r="H9320" s="47" t="s">
        <v>2253</v>
      </c>
      <c r="I9320" s="47" t="n">
        <v>83</v>
      </c>
    </row>
    <row r="9321" customFormat="false" ht="15" hidden="false" customHeight="false" outlineLevel="0" collapsed="false">
      <c r="A9321" s="47" t="s">
        <v>11562</v>
      </c>
      <c r="B9321" s="47" t="s">
        <v>2148</v>
      </c>
      <c r="C9321" s="48" t="n">
        <v>46197</v>
      </c>
      <c r="D9321" s="47" t="s">
        <v>73</v>
      </c>
      <c r="E9321" s="47" t="s">
        <v>63</v>
      </c>
      <c r="F9321" s="47" t="s">
        <v>2252</v>
      </c>
      <c r="G9321" s="47" t="s">
        <v>96</v>
      </c>
      <c r="H9321" s="47" t="s">
        <v>2270</v>
      </c>
      <c r="I9321" s="47" t="n">
        <v>32</v>
      </c>
    </row>
    <row r="9322" customFormat="false" ht="15" hidden="false" customHeight="false" outlineLevel="0" collapsed="false">
      <c r="A9322" s="47" t="s">
        <v>11563</v>
      </c>
      <c r="B9322" s="47" t="s">
        <v>2148</v>
      </c>
      <c r="C9322" s="48" t="n">
        <v>46197</v>
      </c>
      <c r="D9322" s="47" t="s">
        <v>73</v>
      </c>
      <c r="E9322" s="47" t="s">
        <v>63</v>
      </c>
      <c r="F9322" s="47" t="s">
        <v>2260</v>
      </c>
      <c r="G9322" s="47" t="s">
        <v>97</v>
      </c>
      <c r="H9322" s="47" t="s">
        <v>2232</v>
      </c>
      <c r="I9322" s="47" t="n">
        <v>2</v>
      </c>
    </row>
    <row r="9323" customFormat="false" ht="15" hidden="false" customHeight="false" outlineLevel="0" collapsed="false">
      <c r="A9323" s="47" t="s">
        <v>11564</v>
      </c>
      <c r="B9323" s="47" t="s">
        <v>2148</v>
      </c>
      <c r="C9323" s="48" t="n">
        <v>46197</v>
      </c>
      <c r="D9323" s="47" t="s">
        <v>73</v>
      </c>
      <c r="E9323" s="47" t="s">
        <v>63</v>
      </c>
      <c r="F9323" s="47" t="s">
        <v>2260</v>
      </c>
      <c r="G9323" s="47" t="s">
        <v>97</v>
      </c>
      <c r="H9323" s="47" t="s">
        <v>2232</v>
      </c>
      <c r="I9323" s="47" t="n">
        <v>2</v>
      </c>
    </row>
    <row r="9324" customFormat="false" ht="15" hidden="false" customHeight="false" outlineLevel="0" collapsed="false">
      <c r="A9324" s="47" t="s">
        <v>11565</v>
      </c>
      <c r="B9324" s="47" t="s">
        <v>2148</v>
      </c>
      <c r="C9324" s="48" t="n">
        <v>46197</v>
      </c>
      <c r="D9324" s="47" t="s">
        <v>73</v>
      </c>
      <c r="E9324" s="47" t="s">
        <v>63</v>
      </c>
      <c r="F9324" s="47" t="s">
        <v>2255</v>
      </c>
      <c r="G9324" s="47" t="s">
        <v>97</v>
      </c>
      <c r="H9324" s="47" t="s">
        <v>2232</v>
      </c>
      <c r="I9324" s="47" t="n">
        <v>5</v>
      </c>
    </row>
    <row r="9325" customFormat="false" ht="15" hidden="false" customHeight="false" outlineLevel="0" collapsed="false">
      <c r="A9325" s="47" t="s">
        <v>11566</v>
      </c>
      <c r="B9325" s="47" t="s">
        <v>2148</v>
      </c>
      <c r="C9325" s="48" t="n">
        <v>46197</v>
      </c>
      <c r="D9325" s="47" t="s">
        <v>73</v>
      </c>
      <c r="E9325" s="47" t="s">
        <v>63</v>
      </c>
      <c r="F9325" s="47" t="s">
        <v>2255</v>
      </c>
      <c r="G9325" s="47" t="s">
        <v>97</v>
      </c>
      <c r="H9325" s="47" t="s">
        <v>2232</v>
      </c>
      <c r="I9325" s="47" t="n">
        <v>5</v>
      </c>
    </row>
    <row r="9326" customFormat="false" ht="15" hidden="false" customHeight="false" outlineLevel="0" collapsed="false">
      <c r="A9326" s="47" t="s">
        <v>11567</v>
      </c>
      <c r="B9326" s="47" t="s">
        <v>2148</v>
      </c>
      <c r="C9326" s="48" t="n">
        <v>46197</v>
      </c>
      <c r="D9326" s="47" t="s">
        <v>73</v>
      </c>
      <c r="E9326" s="47" t="s">
        <v>63</v>
      </c>
      <c r="F9326" s="47" t="s">
        <v>2255</v>
      </c>
      <c r="G9326" s="47" t="s">
        <v>97</v>
      </c>
      <c r="H9326" s="47" t="s">
        <v>2232</v>
      </c>
      <c r="I9326" s="47" t="n">
        <v>3</v>
      </c>
    </row>
    <row r="9327" customFormat="false" ht="15" hidden="false" customHeight="false" outlineLevel="0" collapsed="false">
      <c r="A9327" s="47" t="s">
        <v>11568</v>
      </c>
      <c r="B9327" s="47" t="s">
        <v>2150</v>
      </c>
      <c r="C9327" s="48" t="n">
        <v>46197</v>
      </c>
      <c r="D9327" s="47" t="s">
        <v>74</v>
      </c>
      <c r="E9327" s="47" t="s">
        <v>63</v>
      </c>
      <c r="F9327" s="47" t="s">
        <v>2255</v>
      </c>
      <c r="G9327" s="47" t="s">
        <v>95</v>
      </c>
      <c r="H9327" s="47" t="s">
        <v>2245</v>
      </c>
      <c r="I9327" s="47" t="n">
        <v>16</v>
      </c>
    </row>
    <row r="9328" customFormat="false" ht="15" hidden="false" customHeight="false" outlineLevel="0" collapsed="false">
      <c r="A9328" s="47" t="s">
        <v>11569</v>
      </c>
      <c r="B9328" s="47" t="s">
        <v>2150</v>
      </c>
      <c r="C9328" s="48" t="n">
        <v>46197</v>
      </c>
      <c r="D9328" s="47" t="s">
        <v>74</v>
      </c>
      <c r="E9328" s="47" t="s">
        <v>63</v>
      </c>
      <c r="F9328" s="47" t="s">
        <v>2255</v>
      </c>
      <c r="G9328" s="47" t="s">
        <v>97</v>
      </c>
      <c r="H9328" s="47" t="s">
        <v>2232</v>
      </c>
      <c r="I9328" s="47" t="n">
        <v>6</v>
      </c>
    </row>
    <row r="9329" customFormat="false" ht="15" hidden="false" customHeight="false" outlineLevel="0" collapsed="false">
      <c r="A9329" s="47" t="s">
        <v>11570</v>
      </c>
      <c r="B9329" s="47" t="s">
        <v>2150</v>
      </c>
      <c r="C9329" s="48" t="n">
        <v>46197</v>
      </c>
      <c r="D9329" s="47" t="s">
        <v>74</v>
      </c>
      <c r="E9329" s="47" t="s">
        <v>63</v>
      </c>
      <c r="F9329" s="47" t="s">
        <v>2255</v>
      </c>
      <c r="G9329" s="47" t="s">
        <v>97</v>
      </c>
      <c r="H9329" s="47" t="s">
        <v>2232</v>
      </c>
      <c r="I9329" s="47" t="n">
        <v>5</v>
      </c>
    </row>
    <row r="9330" customFormat="false" ht="15" hidden="false" customHeight="false" outlineLevel="0" collapsed="false">
      <c r="A9330" s="47" t="s">
        <v>11571</v>
      </c>
      <c r="B9330" s="47" t="s">
        <v>2150</v>
      </c>
      <c r="C9330" s="48" t="n">
        <v>46197</v>
      </c>
      <c r="D9330" s="47" t="s">
        <v>74</v>
      </c>
      <c r="E9330" s="47" t="s">
        <v>63</v>
      </c>
      <c r="F9330" s="47" t="s">
        <v>2255</v>
      </c>
      <c r="G9330" s="47" t="s">
        <v>97</v>
      </c>
      <c r="H9330" s="47" t="s">
        <v>2232</v>
      </c>
      <c r="I9330" s="47" t="n">
        <v>7</v>
      </c>
    </row>
    <row r="9331" customFormat="false" ht="15" hidden="false" customHeight="false" outlineLevel="0" collapsed="false">
      <c r="A9331" s="47" t="s">
        <v>11572</v>
      </c>
      <c r="B9331" s="47" t="s">
        <v>2150</v>
      </c>
      <c r="C9331" s="48" t="n">
        <v>46197</v>
      </c>
      <c r="D9331" s="47" t="s">
        <v>74</v>
      </c>
      <c r="E9331" s="47" t="s">
        <v>63</v>
      </c>
      <c r="F9331" s="47" t="s">
        <v>2252</v>
      </c>
      <c r="G9331" s="47" t="s">
        <v>97</v>
      </c>
      <c r="H9331" s="47" t="s">
        <v>2232</v>
      </c>
      <c r="I9331" s="47" t="n">
        <v>6</v>
      </c>
    </row>
    <row r="9332" customFormat="false" ht="15" hidden="false" customHeight="false" outlineLevel="0" collapsed="false">
      <c r="A9332" s="47" t="s">
        <v>11573</v>
      </c>
      <c r="B9332" s="47" t="s">
        <v>2150</v>
      </c>
      <c r="C9332" s="48" t="n">
        <v>46197</v>
      </c>
      <c r="D9332" s="47" t="s">
        <v>74</v>
      </c>
      <c r="E9332" s="47" t="s">
        <v>63</v>
      </c>
      <c r="F9332" s="47" t="s">
        <v>2255</v>
      </c>
      <c r="G9332" s="47" t="s">
        <v>97</v>
      </c>
      <c r="H9332" s="47" t="s">
        <v>2232</v>
      </c>
      <c r="I9332" s="47" t="n">
        <v>6</v>
      </c>
    </row>
    <row r="9333" customFormat="false" ht="15" hidden="false" customHeight="false" outlineLevel="0" collapsed="false">
      <c r="A9333" s="47" t="s">
        <v>11574</v>
      </c>
      <c r="B9333" s="47" t="s">
        <v>2151</v>
      </c>
      <c r="C9333" s="48" t="n">
        <v>46197</v>
      </c>
      <c r="D9333" s="47" t="s">
        <v>75</v>
      </c>
      <c r="E9333" s="47" t="s">
        <v>63</v>
      </c>
      <c r="F9333" s="47" t="s">
        <v>2255</v>
      </c>
      <c r="G9333" s="47" t="s">
        <v>95</v>
      </c>
      <c r="H9333" s="47" t="s">
        <v>2245</v>
      </c>
      <c r="I9333" s="47" t="n">
        <v>72</v>
      </c>
    </row>
    <row r="9334" customFormat="false" ht="15" hidden="false" customHeight="false" outlineLevel="0" collapsed="false">
      <c r="A9334" s="47" t="s">
        <v>11575</v>
      </c>
      <c r="B9334" s="47" t="s">
        <v>2151</v>
      </c>
      <c r="C9334" s="48" t="n">
        <v>46197</v>
      </c>
      <c r="D9334" s="47" t="s">
        <v>75</v>
      </c>
      <c r="E9334" s="47" t="s">
        <v>63</v>
      </c>
      <c r="F9334" s="47" t="s">
        <v>2255</v>
      </c>
      <c r="G9334" s="47" t="s">
        <v>97</v>
      </c>
      <c r="H9334" s="47" t="s">
        <v>2232</v>
      </c>
      <c r="I9334" s="47" t="n">
        <v>4</v>
      </c>
    </row>
    <row r="9335" customFormat="false" ht="15" hidden="false" customHeight="false" outlineLevel="0" collapsed="false">
      <c r="A9335" s="47" t="s">
        <v>11576</v>
      </c>
      <c r="B9335" s="47" t="s">
        <v>2151</v>
      </c>
      <c r="C9335" s="48" t="n">
        <v>46197</v>
      </c>
      <c r="D9335" s="47" t="s">
        <v>75</v>
      </c>
      <c r="E9335" s="47" t="s">
        <v>63</v>
      </c>
      <c r="F9335" s="47" t="s">
        <v>2255</v>
      </c>
      <c r="G9335" s="47" t="s">
        <v>97</v>
      </c>
      <c r="H9335" s="47" t="s">
        <v>2232</v>
      </c>
      <c r="I9335" s="47" t="n">
        <v>6</v>
      </c>
    </row>
    <row r="9336" customFormat="false" ht="15" hidden="false" customHeight="false" outlineLevel="0" collapsed="false">
      <c r="A9336" s="47" t="s">
        <v>11577</v>
      </c>
      <c r="B9336" s="47" t="s">
        <v>2151</v>
      </c>
      <c r="C9336" s="48" t="n">
        <v>46197</v>
      </c>
      <c r="D9336" s="47" t="s">
        <v>75</v>
      </c>
      <c r="E9336" s="47" t="s">
        <v>63</v>
      </c>
      <c r="F9336" s="47" t="s">
        <v>2260</v>
      </c>
      <c r="G9336" s="47" t="s">
        <v>97</v>
      </c>
      <c r="H9336" s="47" t="s">
        <v>2232</v>
      </c>
      <c r="I9336" s="47" t="n">
        <v>5</v>
      </c>
    </row>
    <row r="9337" customFormat="false" ht="15" hidden="false" customHeight="false" outlineLevel="0" collapsed="false">
      <c r="A9337" s="47" t="s">
        <v>11578</v>
      </c>
      <c r="B9337" s="47" t="s">
        <v>2152</v>
      </c>
      <c r="C9337" s="48" t="n">
        <v>46197</v>
      </c>
      <c r="D9337" s="47" t="s">
        <v>73</v>
      </c>
      <c r="E9337" s="47" t="s">
        <v>64</v>
      </c>
      <c r="F9337" s="47" t="s">
        <v>2278</v>
      </c>
      <c r="G9337" s="47" t="s">
        <v>93</v>
      </c>
      <c r="H9337" s="47" t="s">
        <v>2253</v>
      </c>
      <c r="I9337" s="47" t="n">
        <v>28</v>
      </c>
    </row>
    <row r="9338" customFormat="false" ht="15" hidden="false" customHeight="false" outlineLevel="0" collapsed="false">
      <c r="A9338" s="47" t="s">
        <v>11579</v>
      </c>
      <c r="B9338" s="47" t="s">
        <v>2152</v>
      </c>
      <c r="C9338" s="48" t="n">
        <v>46197</v>
      </c>
      <c r="D9338" s="47" t="s">
        <v>73</v>
      </c>
      <c r="E9338" s="47" t="s">
        <v>64</v>
      </c>
      <c r="F9338" s="47" t="s">
        <v>2278</v>
      </c>
      <c r="G9338" s="47" t="s">
        <v>97</v>
      </c>
      <c r="H9338" s="47" t="s">
        <v>2232</v>
      </c>
      <c r="I9338" s="47" t="n">
        <v>5</v>
      </c>
    </row>
    <row r="9339" customFormat="false" ht="15" hidden="false" customHeight="false" outlineLevel="0" collapsed="false">
      <c r="A9339" s="47" t="s">
        <v>11580</v>
      </c>
      <c r="B9339" s="47" t="s">
        <v>2152</v>
      </c>
      <c r="C9339" s="48" t="n">
        <v>46197</v>
      </c>
      <c r="D9339" s="47" t="s">
        <v>73</v>
      </c>
      <c r="E9339" s="47" t="s">
        <v>64</v>
      </c>
      <c r="F9339" s="47" t="s">
        <v>2278</v>
      </c>
      <c r="G9339" s="47" t="s">
        <v>97</v>
      </c>
      <c r="H9339" s="47" t="s">
        <v>2232</v>
      </c>
      <c r="I9339" s="47" t="n">
        <v>4</v>
      </c>
    </row>
    <row r="9340" customFormat="false" ht="15" hidden="false" customHeight="false" outlineLevel="0" collapsed="false">
      <c r="A9340" s="47" t="s">
        <v>11581</v>
      </c>
      <c r="B9340" s="47" t="s">
        <v>2154</v>
      </c>
      <c r="C9340" s="48" t="n">
        <v>46197</v>
      </c>
      <c r="D9340" s="47" t="s">
        <v>74</v>
      </c>
      <c r="E9340" s="47" t="s">
        <v>64</v>
      </c>
      <c r="F9340" s="47" t="s">
        <v>2278</v>
      </c>
      <c r="G9340" s="47" t="s">
        <v>97</v>
      </c>
      <c r="H9340" s="47" t="s">
        <v>2232</v>
      </c>
      <c r="I9340" s="47" t="n">
        <v>4</v>
      </c>
    </row>
    <row r="9341" customFormat="false" ht="15" hidden="false" customHeight="false" outlineLevel="0" collapsed="false">
      <c r="A9341" s="47" t="s">
        <v>11582</v>
      </c>
      <c r="B9341" s="47" t="s">
        <v>2154</v>
      </c>
      <c r="C9341" s="48" t="n">
        <v>46197</v>
      </c>
      <c r="D9341" s="47" t="s">
        <v>74</v>
      </c>
      <c r="E9341" s="47" t="s">
        <v>64</v>
      </c>
      <c r="F9341" s="47" t="s">
        <v>2280</v>
      </c>
      <c r="G9341" s="47" t="s">
        <v>97</v>
      </c>
      <c r="H9341" s="47" t="s">
        <v>2232</v>
      </c>
      <c r="I9341" s="47" t="n">
        <v>5</v>
      </c>
    </row>
    <row r="9342" customFormat="false" ht="15" hidden="false" customHeight="false" outlineLevel="0" collapsed="false">
      <c r="A9342" s="47" t="s">
        <v>11583</v>
      </c>
      <c r="B9342" s="47" t="s">
        <v>2155</v>
      </c>
      <c r="C9342" s="48" t="n">
        <v>46197</v>
      </c>
      <c r="D9342" s="47" t="s">
        <v>73</v>
      </c>
      <c r="E9342" s="47" t="s">
        <v>65</v>
      </c>
      <c r="F9342" s="47" t="s">
        <v>2284</v>
      </c>
      <c r="G9342" s="47" t="s">
        <v>93</v>
      </c>
      <c r="H9342" s="47" t="s">
        <v>2253</v>
      </c>
      <c r="I9342" s="47" t="n">
        <v>51</v>
      </c>
    </row>
    <row r="9343" customFormat="false" ht="15" hidden="false" customHeight="false" outlineLevel="0" collapsed="false">
      <c r="A9343" s="47" t="s">
        <v>11584</v>
      </c>
      <c r="B9343" s="47" t="s">
        <v>2155</v>
      </c>
      <c r="C9343" s="48" t="n">
        <v>46197</v>
      </c>
      <c r="D9343" s="47" t="s">
        <v>73</v>
      </c>
      <c r="E9343" s="47" t="s">
        <v>65</v>
      </c>
      <c r="F9343" s="47" t="s">
        <v>2289</v>
      </c>
      <c r="G9343" s="47" t="s">
        <v>97</v>
      </c>
      <c r="H9343" s="47" t="s">
        <v>2232</v>
      </c>
      <c r="I9343" s="47" t="n">
        <v>3</v>
      </c>
    </row>
    <row r="9344" customFormat="false" ht="15" hidden="false" customHeight="false" outlineLevel="0" collapsed="false">
      <c r="A9344" s="47" t="s">
        <v>11585</v>
      </c>
      <c r="B9344" s="47" t="s">
        <v>2155</v>
      </c>
      <c r="C9344" s="48" t="n">
        <v>46197</v>
      </c>
      <c r="D9344" s="47" t="s">
        <v>73</v>
      </c>
      <c r="E9344" s="47" t="s">
        <v>65</v>
      </c>
      <c r="F9344" s="47" t="s">
        <v>2289</v>
      </c>
      <c r="G9344" s="47" t="s">
        <v>97</v>
      </c>
      <c r="H9344" s="47" t="s">
        <v>2232</v>
      </c>
      <c r="I9344" s="47" t="n">
        <v>5</v>
      </c>
    </row>
    <row r="9345" customFormat="false" ht="15" hidden="false" customHeight="false" outlineLevel="0" collapsed="false">
      <c r="A9345" s="47" t="s">
        <v>11586</v>
      </c>
      <c r="B9345" s="47" t="s">
        <v>2155</v>
      </c>
      <c r="C9345" s="48" t="n">
        <v>46197</v>
      </c>
      <c r="D9345" s="47" t="s">
        <v>73</v>
      </c>
      <c r="E9345" s="47" t="s">
        <v>65</v>
      </c>
      <c r="F9345" s="47" t="s">
        <v>2284</v>
      </c>
      <c r="G9345" s="47" t="s">
        <v>97</v>
      </c>
      <c r="H9345" s="47" t="s">
        <v>2232</v>
      </c>
      <c r="I9345" s="47" t="n">
        <v>2</v>
      </c>
    </row>
    <row r="9346" customFormat="false" ht="15" hidden="false" customHeight="false" outlineLevel="0" collapsed="false">
      <c r="A9346" s="47" t="s">
        <v>11587</v>
      </c>
      <c r="B9346" s="47" t="s">
        <v>2155</v>
      </c>
      <c r="C9346" s="48" t="n">
        <v>46197</v>
      </c>
      <c r="D9346" s="47" t="s">
        <v>73</v>
      </c>
      <c r="E9346" s="47" t="s">
        <v>65</v>
      </c>
      <c r="F9346" s="47" t="s">
        <v>2284</v>
      </c>
      <c r="G9346" s="47" t="s">
        <v>97</v>
      </c>
      <c r="H9346" s="47" t="s">
        <v>2232</v>
      </c>
      <c r="I9346" s="47" t="n">
        <v>6</v>
      </c>
    </row>
    <row r="9347" customFormat="false" ht="15" hidden="false" customHeight="false" outlineLevel="0" collapsed="false">
      <c r="A9347" s="47" t="s">
        <v>11588</v>
      </c>
      <c r="B9347" s="47" t="s">
        <v>2155</v>
      </c>
      <c r="C9347" s="48" t="n">
        <v>46197</v>
      </c>
      <c r="D9347" s="47" t="s">
        <v>73</v>
      </c>
      <c r="E9347" s="47" t="s">
        <v>65</v>
      </c>
      <c r="F9347" s="47" t="s">
        <v>2284</v>
      </c>
      <c r="G9347" s="47" t="s">
        <v>97</v>
      </c>
      <c r="H9347" s="47" t="s">
        <v>2232</v>
      </c>
      <c r="I9347" s="47" t="n">
        <v>4</v>
      </c>
    </row>
    <row r="9348" customFormat="false" ht="15" hidden="false" customHeight="false" outlineLevel="0" collapsed="false">
      <c r="A9348" s="47" t="s">
        <v>11589</v>
      </c>
      <c r="B9348" s="47" t="s">
        <v>2155</v>
      </c>
      <c r="C9348" s="48" t="n">
        <v>46197</v>
      </c>
      <c r="D9348" s="47" t="s">
        <v>73</v>
      </c>
      <c r="E9348" s="47" t="s">
        <v>65</v>
      </c>
      <c r="F9348" s="47" t="s">
        <v>2289</v>
      </c>
      <c r="G9348" s="47" t="s">
        <v>97</v>
      </c>
      <c r="H9348" s="47" t="s">
        <v>2232</v>
      </c>
      <c r="I9348" s="47" t="n">
        <v>3</v>
      </c>
    </row>
    <row r="9349" customFormat="false" ht="15" hidden="false" customHeight="false" outlineLevel="0" collapsed="false">
      <c r="A9349" s="47" t="s">
        <v>11590</v>
      </c>
      <c r="B9349" s="47" t="s">
        <v>2155</v>
      </c>
      <c r="C9349" s="48" t="n">
        <v>46197</v>
      </c>
      <c r="D9349" s="47" t="s">
        <v>73</v>
      </c>
      <c r="E9349" s="47" t="s">
        <v>65</v>
      </c>
      <c r="F9349" s="47" t="s">
        <v>2289</v>
      </c>
      <c r="G9349" s="47" t="s">
        <v>97</v>
      </c>
      <c r="H9349" s="47" t="s">
        <v>2232</v>
      </c>
      <c r="I9349" s="47" t="n">
        <v>6</v>
      </c>
    </row>
    <row r="9350" customFormat="false" ht="15" hidden="false" customHeight="false" outlineLevel="0" collapsed="false">
      <c r="A9350" s="47" t="s">
        <v>11591</v>
      </c>
      <c r="B9350" s="47" t="s">
        <v>2156</v>
      </c>
      <c r="C9350" s="48" t="n">
        <v>46197</v>
      </c>
      <c r="D9350" s="47" t="s">
        <v>74</v>
      </c>
      <c r="E9350" s="47" t="s">
        <v>65</v>
      </c>
      <c r="F9350" s="47" t="s">
        <v>2284</v>
      </c>
      <c r="G9350" s="47" t="s">
        <v>93</v>
      </c>
      <c r="H9350" s="47" t="s">
        <v>2253</v>
      </c>
      <c r="I9350" s="47" t="n">
        <v>77</v>
      </c>
    </row>
    <row r="9351" customFormat="false" ht="15" hidden="false" customHeight="false" outlineLevel="0" collapsed="false">
      <c r="A9351" s="47" t="s">
        <v>11592</v>
      </c>
      <c r="B9351" s="47" t="s">
        <v>2156</v>
      </c>
      <c r="C9351" s="48" t="n">
        <v>46197</v>
      </c>
      <c r="D9351" s="47" t="s">
        <v>74</v>
      </c>
      <c r="E9351" s="47" t="s">
        <v>65</v>
      </c>
      <c r="F9351" s="47" t="s">
        <v>2284</v>
      </c>
      <c r="G9351" s="47" t="s">
        <v>95</v>
      </c>
      <c r="H9351" s="47" t="s">
        <v>2245</v>
      </c>
      <c r="I9351" s="47" t="n">
        <v>22</v>
      </c>
    </row>
    <row r="9352" customFormat="false" ht="15" hidden="false" customHeight="false" outlineLevel="0" collapsed="false">
      <c r="A9352" s="47" t="s">
        <v>11593</v>
      </c>
      <c r="B9352" s="47" t="s">
        <v>2156</v>
      </c>
      <c r="C9352" s="48" t="n">
        <v>46197</v>
      </c>
      <c r="D9352" s="47" t="s">
        <v>74</v>
      </c>
      <c r="E9352" s="47" t="s">
        <v>65</v>
      </c>
      <c r="F9352" s="47" t="s">
        <v>2284</v>
      </c>
      <c r="G9352" s="47" t="s">
        <v>95</v>
      </c>
      <c r="H9352" s="47" t="s">
        <v>2245</v>
      </c>
      <c r="I9352" s="47" t="n">
        <v>30</v>
      </c>
    </row>
    <row r="9353" customFormat="false" ht="15" hidden="false" customHeight="false" outlineLevel="0" collapsed="false">
      <c r="A9353" s="47" t="s">
        <v>11594</v>
      </c>
      <c r="B9353" s="47" t="s">
        <v>2156</v>
      </c>
      <c r="C9353" s="48" t="n">
        <v>46197</v>
      </c>
      <c r="D9353" s="47" t="s">
        <v>74</v>
      </c>
      <c r="E9353" s="47" t="s">
        <v>65</v>
      </c>
      <c r="F9353" s="47" t="s">
        <v>2284</v>
      </c>
      <c r="G9353" s="47" t="s">
        <v>97</v>
      </c>
      <c r="H9353" s="47" t="s">
        <v>2232</v>
      </c>
      <c r="I9353" s="47" t="n">
        <v>4</v>
      </c>
    </row>
    <row r="9354" customFormat="false" ht="15" hidden="false" customHeight="false" outlineLevel="0" collapsed="false">
      <c r="A9354" s="47" t="s">
        <v>11595</v>
      </c>
      <c r="B9354" s="47" t="s">
        <v>2156</v>
      </c>
      <c r="C9354" s="48" t="n">
        <v>46197</v>
      </c>
      <c r="D9354" s="47" t="s">
        <v>74</v>
      </c>
      <c r="E9354" s="47" t="s">
        <v>65</v>
      </c>
      <c r="F9354" s="47" t="s">
        <v>2289</v>
      </c>
      <c r="G9354" s="47" t="s">
        <v>97</v>
      </c>
      <c r="H9354" s="47" t="s">
        <v>2232</v>
      </c>
      <c r="I9354" s="47" t="n">
        <v>3</v>
      </c>
    </row>
    <row r="9355" customFormat="false" ht="15" hidden="false" customHeight="false" outlineLevel="0" collapsed="false">
      <c r="A9355" s="47" t="s">
        <v>11596</v>
      </c>
      <c r="B9355" s="47" t="s">
        <v>2156</v>
      </c>
      <c r="C9355" s="48" t="n">
        <v>46197</v>
      </c>
      <c r="D9355" s="47" t="s">
        <v>74</v>
      </c>
      <c r="E9355" s="47" t="s">
        <v>65</v>
      </c>
      <c r="F9355" s="47" t="s">
        <v>2284</v>
      </c>
      <c r="G9355" s="47" t="s">
        <v>97</v>
      </c>
      <c r="H9355" s="47" t="s">
        <v>2232</v>
      </c>
      <c r="I9355" s="47" t="n">
        <v>3</v>
      </c>
    </row>
    <row r="9356" customFormat="false" ht="15" hidden="false" customHeight="false" outlineLevel="0" collapsed="false">
      <c r="A9356" s="47" t="s">
        <v>11597</v>
      </c>
      <c r="B9356" s="47" t="s">
        <v>2156</v>
      </c>
      <c r="C9356" s="48" t="n">
        <v>46197</v>
      </c>
      <c r="D9356" s="47" t="s">
        <v>74</v>
      </c>
      <c r="E9356" s="47" t="s">
        <v>65</v>
      </c>
      <c r="F9356" s="47" t="s">
        <v>2284</v>
      </c>
      <c r="G9356" s="47" t="s">
        <v>97</v>
      </c>
      <c r="H9356" s="47" t="s">
        <v>2232</v>
      </c>
      <c r="I9356" s="47" t="n">
        <v>4</v>
      </c>
    </row>
    <row r="9357" customFormat="false" ht="15" hidden="false" customHeight="false" outlineLevel="0" collapsed="false">
      <c r="A9357" s="47" t="s">
        <v>11598</v>
      </c>
      <c r="B9357" s="47" t="s">
        <v>2157</v>
      </c>
      <c r="C9357" s="48" t="n">
        <v>46197</v>
      </c>
      <c r="D9357" s="47" t="s">
        <v>75</v>
      </c>
      <c r="E9357" s="47" t="s">
        <v>65</v>
      </c>
      <c r="F9357" s="47" t="s">
        <v>2284</v>
      </c>
      <c r="G9357" s="47" t="s">
        <v>93</v>
      </c>
      <c r="H9357" s="47" t="s">
        <v>2253</v>
      </c>
      <c r="I9357" s="47" t="n">
        <v>5</v>
      </c>
    </row>
    <row r="9358" customFormat="false" ht="15" hidden="false" customHeight="false" outlineLevel="0" collapsed="false">
      <c r="A9358" s="47" t="s">
        <v>11599</v>
      </c>
      <c r="B9358" s="47" t="s">
        <v>2157</v>
      </c>
      <c r="C9358" s="48" t="n">
        <v>46197</v>
      </c>
      <c r="D9358" s="47" t="s">
        <v>75</v>
      </c>
      <c r="E9358" s="47" t="s">
        <v>65</v>
      </c>
      <c r="F9358" s="47" t="s">
        <v>2289</v>
      </c>
      <c r="G9358" s="47" t="s">
        <v>96</v>
      </c>
      <c r="H9358" s="47" t="s">
        <v>2270</v>
      </c>
      <c r="I9358" s="47" t="n">
        <v>20</v>
      </c>
    </row>
    <row r="9359" customFormat="false" ht="15" hidden="false" customHeight="false" outlineLevel="0" collapsed="false">
      <c r="A9359" s="47" t="s">
        <v>11600</v>
      </c>
      <c r="B9359" s="47" t="s">
        <v>2157</v>
      </c>
      <c r="C9359" s="48" t="n">
        <v>46197</v>
      </c>
      <c r="D9359" s="47" t="s">
        <v>75</v>
      </c>
      <c r="E9359" s="47" t="s">
        <v>65</v>
      </c>
      <c r="F9359" s="47" t="s">
        <v>2289</v>
      </c>
      <c r="G9359" s="47" t="s">
        <v>97</v>
      </c>
      <c r="H9359" s="47" t="s">
        <v>2232</v>
      </c>
      <c r="I9359" s="47" t="n">
        <v>5</v>
      </c>
    </row>
    <row r="9360" customFormat="false" ht="15" hidden="false" customHeight="false" outlineLevel="0" collapsed="false">
      <c r="A9360" s="47" t="s">
        <v>11601</v>
      </c>
      <c r="B9360" s="47" t="s">
        <v>2157</v>
      </c>
      <c r="C9360" s="48" t="n">
        <v>46197</v>
      </c>
      <c r="D9360" s="47" t="s">
        <v>75</v>
      </c>
      <c r="E9360" s="47" t="s">
        <v>65</v>
      </c>
      <c r="F9360" s="47" t="s">
        <v>2289</v>
      </c>
      <c r="G9360" s="47" t="s">
        <v>97</v>
      </c>
      <c r="H9360" s="47" t="s">
        <v>2232</v>
      </c>
      <c r="I9360" s="47" t="n">
        <v>2</v>
      </c>
    </row>
    <row r="9361" customFormat="false" ht="15" hidden="false" customHeight="false" outlineLevel="0" collapsed="false">
      <c r="A9361" s="47" t="s">
        <v>11602</v>
      </c>
      <c r="B9361" s="47" t="s">
        <v>2157</v>
      </c>
      <c r="C9361" s="48" t="n">
        <v>46197</v>
      </c>
      <c r="D9361" s="47" t="s">
        <v>75</v>
      </c>
      <c r="E9361" s="47" t="s">
        <v>65</v>
      </c>
      <c r="F9361" s="47" t="s">
        <v>2284</v>
      </c>
      <c r="G9361" s="47" t="s">
        <v>97</v>
      </c>
      <c r="H9361" s="47" t="s">
        <v>2232</v>
      </c>
      <c r="I9361" s="47" t="n">
        <v>6</v>
      </c>
    </row>
    <row r="9362" customFormat="false" ht="15" hidden="false" customHeight="false" outlineLevel="0" collapsed="false">
      <c r="A9362" s="47" t="s">
        <v>11603</v>
      </c>
      <c r="B9362" s="47" t="s">
        <v>2157</v>
      </c>
      <c r="C9362" s="48" t="n">
        <v>46197</v>
      </c>
      <c r="D9362" s="47" t="s">
        <v>75</v>
      </c>
      <c r="E9362" s="47" t="s">
        <v>65</v>
      </c>
      <c r="F9362" s="47" t="s">
        <v>2284</v>
      </c>
      <c r="G9362" s="47" t="s">
        <v>97</v>
      </c>
      <c r="H9362" s="47" t="s">
        <v>2232</v>
      </c>
      <c r="I9362" s="47" t="n">
        <v>3</v>
      </c>
    </row>
    <row r="9363" customFormat="false" ht="15" hidden="false" customHeight="false" outlineLevel="0" collapsed="false">
      <c r="A9363" s="47" t="s">
        <v>11604</v>
      </c>
      <c r="B9363" s="47" t="s">
        <v>2157</v>
      </c>
      <c r="C9363" s="48" t="n">
        <v>46197</v>
      </c>
      <c r="D9363" s="47" t="s">
        <v>75</v>
      </c>
      <c r="E9363" s="47" t="s">
        <v>65</v>
      </c>
      <c r="F9363" s="47" t="s">
        <v>2284</v>
      </c>
      <c r="G9363" s="47" t="s">
        <v>97</v>
      </c>
      <c r="H9363" s="47" t="s">
        <v>2232</v>
      </c>
      <c r="I9363" s="47" t="n">
        <v>4</v>
      </c>
    </row>
    <row r="9364" customFormat="false" ht="15" hidden="false" customHeight="false" outlineLevel="0" collapsed="false">
      <c r="A9364" s="47" t="s">
        <v>11605</v>
      </c>
      <c r="B9364" s="47" t="s">
        <v>2157</v>
      </c>
      <c r="C9364" s="48" t="n">
        <v>46197</v>
      </c>
      <c r="D9364" s="47" t="s">
        <v>75</v>
      </c>
      <c r="E9364" s="47" t="s">
        <v>65</v>
      </c>
      <c r="F9364" s="47" t="s">
        <v>2289</v>
      </c>
      <c r="G9364" s="47" t="s">
        <v>97</v>
      </c>
      <c r="H9364" s="47" t="s">
        <v>2232</v>
      </c>
      <c r="I9364" s="47" t="n">
        <v>6</v>
      </c>
    </row>
    <row r="9365" customFormat="false" ht="15" hidden="false" customHeight="false" outlineLevel="0" collapsed="false">
      <c r="A9365" s="47" t="s">
        <v>11606</v>
      </c>
      <c r="B9365" s="47" t="s">
        <v>2157</v>
      </c>
      <c r="C9365" s="48" t="n">
        <v>46197</v>
      </c>
      <c r="D9365" s="47" t="s">
        <v>75</v>
      </c>
      <c r="E9365" s="47" t="s">
        <v>65</v>
      </c>
      <c r="F9365" s="47" t="s">
        <v>2284</v>
      </c>
      <c r="G9365" s="47" t="s">
        <v>97</v>
      </c>
      <c r="H9365" s="47" t="s">
        <v>2232</v>
      </c>
      <c r="I9365" s="47" t="n">
        <v>4</v>
      </c>
    </row>
    <row r="9366" customFormat="false" ht="15" hidden="false" customHeight="false" outlineLevel="0" collapsed="false">
      <c r="A9366" s="47" t="s">
        <v>11607</v>
      </c>
      <c r="B9366" s="47" t="s">
        <v>2158</v>
      </c>
      <c r="C9366" s="48" t="n">
        <v>46198</v>
      </c>
      <c r="D9366" s="47" t="s">
        <v>73</v>
      </c>
      <c r="E9366" s="47" t="s">
        <v>62</v>
      </c>
      <c r="F9366" s="47" t="s">
        <v>2317</v>
      </c>
      <c r="G9366" s="47" t="s">
        <v>93</v>
      </c>
      <c r="H9366" s="47" t="s">
        <v>2253</v>
      </c>
      <c r="I9366" s="47" t="n">
        <v>23</v>
      </c>
    </row>
    <row r="9367" customFormat="false" ht="15" hidden="false" customHeight="false" outlineLevel="0" collapsed="false">
      <c r="A9367" s="47" t="s">
        <v>11608</v>
      </c>
      <c r="B9367" s="47" t="s">
        <v>2158</v>
      </c>
      <c r="C9367" s="48" t="n">
        <v>46198</v>
      </c>
      <c r="D9367" s="47" t="s">
        <v>73</v>
      </c>
      <c r="E9367" s="47" t="s">
        <v>62</v>
      </c>
      <c r="F9367" s="47" t="s">
        <v>2231</v>
      </c>
      <c r="G9367" s="47" t="s">
        <v>97</v>
      </c>
      <c r="H9367" s="47" t="s">
        <v>2232</v>
      </c>
      <c r="I9367" s="47" t="n">
        <v>3</v>
      </c>
    </row>
    <row r="9368" customFormat="false" ht="15" hidden="false" customHeight="false" outlineLevel="0" collapsed="false">
      <c r="A9368" s="47" t="s">
        <v>11609</v>
      </c>
      <c r="B9368" s="47" t="s">
        <v>2158</v>
      </c>
      <c r="C9368" s="48" t="n">
        <v>46198</v>
      </c>
      <c r="D9368" s="47" t="s">
        <v>73</v>
      </c>
      <c r="E9368" s="47" t="s">
        <v>62</v>
      </c>
      <c r="F9368" s="47" t="s">
        <v>2317</v>
      </c>
      <c r="G9368" s="47" t="s">
        <v>97</v>
      </c>
      <c r="H9368" s="47" t="s">
        <v>2232</v>
      </c>
      <c r="I9368" s="47" t="n">
        <v>4</v>
      </c>
    </row>
    <row r="9369" customFormat="false" ht="15" hidden="false" customHeight="false" outlineLevel="0" collapsed="false">
      <c r="A9369" s="47" t="s">
        <v>11610</v>
      </c>
      <c r="B9369" s="47" t="s">
        <v>2158</v>
      </c>
      <c r="C9369" s="48" t="n">
        <v>46198</v>
      </c>
      <c r="D9369" s="47" t="s">
        <v>73</v>
      </c>
      <c r="E9369" s="47" t="s">
        <v>62</v>
      </c>
      <c r="F9369" s="47" t="s">
        <v>2317</v>
      </c>
      <c r="G9369" s="47" t="s">
        <v>97</v>
      </c>
      <c r="H9369" s="47" t="s">
        <v>2232</v>
      </c>
      <c r="I9369" s="47" t="n">
        <v>7</v>
      </c>
    </row>
    <row r="9370" customFormat="false" ht="15" hidden="false" customHeight="false" outlineLevel="0" collapsed="false">
      <c r="A9370" s="47" t="s">
        <v>11611</v>
      </c>
      <c r="B9370" s="47" t="s">
        <v>2158</v>
      </c>
      <c r="C9370" s="48" t="n">
        <v>46198</v>
      </c>
      <c r="D9370" s="47" t="s">
        <v>73</v>
      </c>
      <c r="E9370" s="47" t="s">
        <v>62</v>
      </c>
      <c r="F9370" s="47" t="s">
        <v>2231</v>
      </c>
      <c r="G9370" s="47" t="s">
        <v>97</v>
      </c>
      <c r="H9370" s="47" t="s">
        <v>2232</v>
      </c>
      <c r="I9370" s="47" t="n">
        <v>2</v>
      </c>
    </row>
    <row r="9371" customFormat="false" ht="15" hidden="false" customHeight="false" outlineLevel="0" collapsed="false">
      <c r="A9371" s="47" t="s">
        <v>11612</v>
      </c>
      <c r="B9371" s="47" t="s">
        <v>2158</v>
      </c>
      <c r="C9371" s="48" t="n">
        <v>46198</v>
      </c>
      <c r="D9371" s="47" t="s">
        <v>73</v>
      </c>
      <c r="E9371" s="47" t="s">
        <v>62</v>
      </c>
      <c r="F9371" s="47" t="s">
        <v>2228</v>
      </c>
      <c r="G9371" s="47" t="s">
        <v>97</v>
      </c>
      <c r="H9371" s="47" t="s">
        <v>2232</v>
      </c>
      <c r="I9371" s="47" t="n">
        <v>7</v>
      </c>
    </row>
    <row r="9372" customFormat="false" ht="15" hidden="false" customHeight="false" outlineLevel="0" collapsed="false">
      <c r="A9372" s="47" t="s">
        <v>11613</v>
      </c>
      <c r="B9372" s="47" t="s">
        <v>2160</v>
      </c>
      <c r="C9372" s="48" t="n">
        <v>46198</v>
      </c>
      <c r="D9372" s="47" t="s">
        <v>74</v>
      </c>
      <c r="E9372" s="47" t="s">
        <v>62</v>
      </c>
      <c r="F9372" s="47" t="s">
        <v>2231</v>
      </c>
      <c r="G9372" s="47" t="s">
        <v>97</v>
      </c>
      <c r="H9372" s="47" t="s">
        <v>2232</v>
      </c>
      <c r="I9372" s="47" t="n">
        <v>2</v>
      </c>
    </row>
    <row r="9373" customFormat="false" ht="15" hidden="false" customHeight="false" outlineLevel="0" collapsed="false">
      <c r="A9373" s="47" t="s">
        <v>11614</v>
      </c>
      <c r="B9373" s="47" t="s">
        <v>2160</v>
      </c>
      <c r="C9373" s="48" t="n">
        <v>46198</v>
      </c>
      <c r="D9373" s="47" t="s">
        <v>74</v>
      </c>
      <c r="E9373" s="47" t="s">
        <v>62</v>
      </c>
      <c r="F9373" s="47" t="s">
        <v>2231</v>
      </c>
      <c r="G9373" s="47" t="s">
        <v>97</v>
      </c>
      <c r="H9373" s="47" t="s">
        <v>2232</v>
      </c>
      <c r="I9373" s="47" t="n">
        <v>3</v>
      </c>
    </row>
    <row r="9374" customFormat="false" ht="15" hidden="false" customHeight="false" outlineLevel="0" collapsed="false">
      <c r="A9374" s="47" t="s">
        <v>11615</v>
      </c>
      <c r="B9374" s="47" t="s">
        <v>2160</v>
      </c>
      <c r="C9374" s="48" t="n">
        <v>46198</v>
      </c>
      <c r="D9374" s="47" t="s">
        <v>74</v>
      </c>
      <c r="E9374" s="47" t="s">
        <v>62</v>
      </c>
      <c r="F9374" s="47" t="s">
        <v>2231</v>
      </c>
      <c r="G9374" s="47" t="s">
        <v>97</v>
      </c>
      <c r="H9374" s="47" t="s">
        <v>2232</v>
      </c>
      <c r="I9374" s="47" t="n">
        <v>7</v>
      </c>
    </row>
    <row r="9375" customFormat="false" ht="15" hidden="false" customHeight="false" outlineLevel="0" collapsed="false">
      <c r="A9375" s="47" t="s">
        <v>11616</v>
      </c>
      <c r="B9375" s="47" t="s">
        <v>2160</v>
      </c>
      <c r="C9375" s="48" t="n">
        <v>46198</v>
      </c>
      <c r="D9375" s="47" t="s">
        <v>74</v>
      </c>
      <c r="E9375" s="47" t="s">
        <v>62</v>
      </c>
      <c r="F9375" s="47" t="s">
        <v>2231</v>
      </c>
      <c r="G9375" s="47" t="s">
        <v>97</v>
      </c>
      <c r="H9375" s="47" t="s">
        <v>2232</v>
      </c>
      <c r="I9375" s="47" t="n">
        <v>6</v>
      </c>
    </row>
    <row r="9376" customFormat="false" ht="15" hidden="false" customHeight="false" outlineLevel="0" collapsed="false">
      <c r="A9376" s="47" t="s">
        <v>11617</v>
      </c>
      <c r="B9376" s="47" t="s">
        <v>2160</v>
      </c>
      <c r="C9376" s="48" t="n">
        <v>46198</v>
      </c>
      <c r="D9376" s="47" t="s">
        <v>74</v>
      </c>
      <c r="E9376" s="47" t="s">
        <v>62</v>
      </c>
      <c r="F9376" s="47" t="s">
        <v>2231</v>
      </c>
      <c r="G9376" s="47" t="s">
        <v>97</v>
      </c>
      <c r="H9376" s="47" t="s">
        <v>2232</v>
      </c>
      <c r="I9376" s="47" t="n">
        <v>7</v>
      </c>
    </row>
    <row r="9377" customFormat="false" ht="15" hidden="false" customHeight="false" outlineLevel="0" collapsed="false">
      <c r="A9377" s="47" t="s">
        <v>11618</v>
      </c>
      <c r="B9377" s="47" t="s">
        <v>2161</v>
      </c>
      <c r="C9377" s="48" t="n">
        <v>46198</v>
      </c>
      <c r="D9377" s="47" t="s">
        <v>75</v>
      </c>
      <c r="E9377" s="47" t="s">
        <v>62</v>
      </c>
      <c r="F9377" s="47" t="s">
        <v>2317</v>
      </c>
      <c r="G9377" s="47" t="s">
        <v>97</v>
      </c>
      <c r="H9377" s="47" t="s">
        <v>2232</v>
      </c>
      <c r="I9377" s="47" t="n">
        <v>4</v>
      </c>
    </row>
    <row r="9378" customFormat="false" ht="15" hidden="false" customHeight="false" outlineLevel="0" collapsed="false">
      <c r="A9378" s="47" t="s">
        <v>11619</v>
      </c>
      <c r="B9378" s="47" t="s">
        <v>2161</v>
      </c>
      <c r="C9378" s="48" t="n">
        <v>46198</v>
      </c>
      <c r="D9378" s="47" t="s">
        <v>75</v>
      </c>
      <c r="E9378" s="47" t="s">
        <v>62</v>
      </c>
      <c r="F9378" s="47" t="s">
        <v>2228</v>
      </c>
      <c r="G9378" s="47" t="s">
        <v>97</v>
      </c>
      <c r="H9378" s="47" t="s">
        <v>2232</v>
      </c>
      <c r="I9378" s="47" t="n">
        <v>7</v>
      </c>
    </row>
    <row r="9379" customFormat="false" ht="15" hidden="false" customHeight="false" outlineLevel="0" collapsed="false">
      <c r="A9379" s="47" t="s">
        <v>11620</v>
      </c>
      <c r="B9379" s="47" t="s">
        <v>2161</v>
      </c>
      <c r="C9379" s="48" t="n">
        <v>46198</v>
      </c>
      <c r="D9379" s="47" t="s">
        <v>75</v>
      </c>
      <c r="E9379" s="47" t="s">
        <v>62</v>
      </c>
      <c r="F9379" s="47" t="s">
        <v>2231</v>
      </c>
      <c r="G9379" s="47" t="s">
        <v>97</v>
      </c>
      <c r="H9379" s="47" t="s">
        <v>2232</v>
      </c>
      <c r="I9379" s="47" t="n">
        <v>2</v>
      </c>
    </row>
    <row r="9380" customFormat="false" ht="15" hidden="false" customHeight="false" outlineLevel="0" collapsed="false">
      <c r="A9380" s="47" t="s">
        <v>11621</v>
      </c>
      <c r="B9380" s="47" t="s">
        <v>2161</v>
      </c>
      <c r="C9380" s="48" t="n">
        <v>46198</v>
      </c>
      <c r="D9380" s="47" t="s">
        <v>75</v>
      </c>
      <c r="E9380" s="47" t="s">
        <v>62</v>
      </c>
      <c r="F9380" s="47" t="s">
        <v>2231</v>
      </c>
      <c r="G9380" s="47" t="s">
        <v>97</v>
      </c>
      <c r="H9380" s="47" t="s">
        <v>2232</v>
      </c>
      <c r="I9380" s="47" t="n">
        <v>3</v>
      </c>
    </row>
    <row r="9381" customFormat="false" ht="15" hidden="false" customHeight="false" outlineLevel="0" collapsed="false">
      <c r="A9381" s="47" t="s">
        <v>11622</v>
      </c>
      <c r="B9381" s="47" t="s">
        <v>2161</v>
      </c>
      <c r="C9381" s="48" t="n">
        <v>46198</v>
      </c>
      <c r="D9381" s="47" t="s">
        <v>75</v>
      </c>
      <c r="E9381" s="47" t="s">
        <v>62</v>
      </c>
      <c r="F9381" s="47" t="s">
        <v>2231</v>
      </c>
      <c r="G9381" s="47" t="s">
        <v>97</v>
      </c>
      <c r="H9381" s="47" t="s">
        <v>2232</v>
      </c>
      <c r="I9381" s="47" t="n">
        <v>3</v>
      </c>
    </row>
    <row r="9382" customFormat="false" ht="15" hidden="false" customHeight="false" outlineLevel="0" collapsed="false">
      <c r="A9382" s="47" t="s">
        <v>11623</v>
      </c>
      <c r="B9382" s="47" t="s">
        <v>2161</v>
      </c>
      <c r="C9382" s="48" t="n">
        <v>46198</v>
      </c>
      <c r="D9382" s="47" t="s">
        <v>75</v>
      </c>
      <c r="E9382" s="47" t="s">
        <v>62</v>
      </c>
      <c r="F9382" s="47" t="s">
        <v>2228</v>
      </c>
      <c r="G9382" s="47" t="s">
        <v>97</v>
      </c>
      <c r="H9382" s="47" t="s">
        <v>2232</v>
      </c>
      <c r="I9382" s="47" t="n">
        <v>3</v>
      </c>
    </row>
    <row r="9383" customFormat="false" ht="15" hidden="false" customHeight="false" outlineLevel="0" collapsed="false">
      <c r="A9383" s="47" t="s">
        <v>11624</v>
      </c>
      <c r="B9383" s="47" t="s">
        <v>2162</v>
      </c>
      <c r="C9383" s="48" t="n">
        <v>46198</v>
      </c>
      <c r="D9383" s="47" t="s">
        <v>73</v>
      </c>
      <c r="E9383" s="47" t="s">
        <v>63</v>
      </c>
      <c r="F9383" s="47" t="s">
        <v>2252</v>
      </c>
      <c r="G9383" s="47" t="s">
        <v>96</v>
      </c>
      <c r="H9383" s="47" t="s">
        <v>2270</v>
      </c>
      <c r="I9383" s="47" t="n">
        <v>9</v>
      </c>
    </row>
    <row r="9384" customFormat="false" ht="15" hidden="false" customHeight="false" outlineLevel="0" collapsed="false">
      <c r="A9384" s="47" t="s">
        <v>11625</v>
      </c>
      <c r="B9384" s="47" t="s">
        <v>2162</v>
      </c>
      <c r="C9384" s="48" t="n">
        <v>46198</v>
      </c>
      <c r="D9384" s="47" t="s">
        <v>73</v>
      </c>
      <c r="E9384" s="47" t="s">
        <v>63</v>
      </c>
      <c r="F9384" s="47" t="s">
        <v>2260</v>
      </c>
      <c r="G9384" s="47" t="s">
        <v>97</v>
      </c>
      <c r="H9384" s="47" t="s">
        <v>2232</v>
      </c>
      <c r="I9384" s="47" t="n">
        <v>4</v>
      </c>
    </row>
    <row r="9385" customFormat="false" ht="15" hidden="false" customHeight="false" outlineLevel="0" collapsed="false">
      <c r="A9385" s="47" t="s">
        <v>11626</v>
      </c>
      <c r="B9385" s="47" t="s">
        <v>2162</v>
      </c>
      <c r="C9385" s="48" t="n">
        <v>46198</v>
      </c>
      <c r="D9385" s="47" t="s">
        <v>73</v>
      </c>
      <c r="E9385" s="47" t="s">
        <v>63</v>
      </c>
      <c r="F9385" s="47" t="s">
        <v>2255</v>
      </c>
      <c r="G9385" s="47" t="s">
        <v>97</v>
      </c>
      <c r="H9385" s="47" t="s">
        <v>2232</v>
      </c>
      <c r="I9385" s="47" t="n">
        <v>2</v>
      </c>
    </row>
    <row r="9386" customFormat="false" ht="15" hidden="false" customHeight="false" outlineLevel="0" collapsed="false">
      <c r="A9386" s="47" t="s">
        <v>11627</v>
      </c>
      <c r="B9386" s="47" t="s">
        <v>2162</v>
      </c>
      <c r="C9386" s="48" t="n">
        <v>46198</v>
      </c>
      <c r="D9386" s="47" t="s">
        <v>73</v>
      </c>
      <c r="E9386" s="47" t="s">
        <v>63</v>
      </c>
      <c r="F9386" s="47" t="s">
        <v>2260</v>
      </c>
      <c r="G9386" s="47" t="s">
        <v>97</v>
      </c>
      <c r="H9386" s="47" t="s">
        <v>2232</v>
      </c>
      <c r="I9386" s="47" t="n">
        <v>5</v>
      </c>
    </row>
    <row r="9387" customFormat="false" ht="15" hidden="false" customHeight="false" outlineLevel="0" collapsed="false">
      <c r="A9387" s="47" t="s">
        <v>11628</v>
      </c>
      <c r="B9387" s="47" t="s">
        <v>2162</v>
      </c>
      <c r="C9387" s="48" t="n">
        <v>46198</v>
      </c>
      <c r="D9387" s="47" t="s">
        <v>73</v>
      </c>
      <c r="E9387" s="47" t="s">
        <v>63</v>
      </c>
      <c r="F9387" s="47" t="s">
        <v>2255</v>
      </c>
      <c r="G9387" s="47" t="s">
        <v>97</v>
      </c>
      <c r="H9387" s="47" t="s">
        <v>2232</v>
      </c>
      <c r="I9387" s="47" t="n">
        <v>2</v>
      </c>
    </row>
    <row r="9388" customFormat="false" ht="15" hidden="false" customHeight="false" outlineLevel="0" collapsed="false">
      <c r="A9388" s="47" t="s">
        <v>11629</v>
      </c>
      <c r="B9388" s="47" t="s">
        <v>2162</v>
      </c>
      <c r="C9388" s="48" t="n">
        <v>46198</v>
      </c>
      <c r="D9388" s="47" t="s">
        <v>73</v>
      </c>
      <c r="E9388" s="47" t="s">
        <v>63</v>
      </c>
      <c r="F9388" s="47" t="s">
        <v>2255</v>
      </c>
      <c r="G9388" s="47" t="s">
        <v>97</v>
      </c>
      <c r="H9388" s="47" t="s">
        <v>2232</v>
      </c>
      <c r="I9388" s="47" t="n">
        <v>6</v>
      </c>
    </row>
    <row r="9389" customFormat="false" ht="15" hidden="false" customHeight="false" outlineLevel="0" collapsed="false">
      <c r="A9389" s="47" t="s">
        <v>11630</v>
      </c>
      <c r="B9389" s="47" t="s">
        <v>2162</v>
      </c>
      <c r="C9389" s="48" t="n">
        <v>46198</v>
      </c>
      <c r="D9389" s="47" t="s">
        <v>73</v>
      </c>
      <c r="E9389" s="47" t="s">
        <v>63</v>
      </c>
      <c r="F9389" s="47" t="s">
        <v>2255</v>
      </c>
      <c r="G9389" s="47" t="s">
        <v>97</v>
      </c>
      <c r="H9389" s="47" t="s">
        <v>2232</v>
      </c>
      <c r="I9389" s="47" t="n">
        <v>2</v>
      </c>
    </row>
    <row r="9390" customFormat="false" ht="15" hidden="false" customHeight="false" outlineLevel="0" collapsed="false">
      <c r="A9390" s="47" t="s">
        <v>11631</v>
      </c>
      <c r="B9390" s="47" t="s">
        <v>2162</v>
      </c>
      <c r="C9390" s="48" t="n">
        <v>46198</v>
      </c>
      <c r="D9390" s="47" t="s">
        <v>73</v>
      </c>
      <c r="E9390" s="47" t="s">
        <v>63</v>
      </c>
      <c r="F9390" s="47" t="s">
        <v>2255</v>
      </c>
      <c r="G9390" s="47" t="s">
        <v>98</v>
      </c>
      <c r="H9390" s="47" t="s">
        <v>2382</v>
      </c>
      <c r="I9390" s="47" t="n">
        <v>52</v>
      </c>
    </row>
    <row r="9391" customFormat="false" ht="15" hidden="false" customHeight="false" outlineLevel="0" collapsed="false">
      <c r="A9391" s="47" t="s">
        <v>11632</v>
      </c>
      <c r="B9391" s="47" t="s">
        <v>2163</v>
      </c>
      <c r="C9391" s="48" t="n">
        <v>46198</v>
      </c>
      <c r="D9391" s="47" t="s">
        <v>74</v>
      </c>
      <c r="E9391" s="47" t="s">
        <v>63</v>
      </c>
      <c r="F9391" s="47" t="s">
        <v>2260</v>
      </c>
      <c r="G9391" s="47" t="s">
        <v>97</v>
      </c>
      <c r="H9391" s="47" t="s">
        <v>2232</v>
      </c>
      <c r="I9391" s="47" t="n">
        <v>5</v>
      </c>
    </row>
    <row r="9392" customFormat="false" ht="15" hidden="false" customHeight="false" outlineLevel="0" collapsed="false">
      <c r="A9392" s="47" t="s">
        <v>11633</v>
      </c>
      <c r="B9392" s="47" t="s">
        <v>2163</v>
      </c>
      <c r="C9392" s="48" t="n">
        <v>46198</v>
      </c>
      <c r="D9392" s="47" t="s">
        <v>74</v>
      </c>
      <c r="E9392" s="47" t="s">
        <v>63</v>
      </c>
      <c r="F9392" s="47" t="s">
        <v>2260</v>
      </c>
      <c r="G9392" s="47" t="s">
        <v>97</v>
      </c>
      <c r="H9392" s="47" t="s">
        <v>2232</v>
      </c>
      <c r="I9392" s="47" t="n">
        <v>6</v>
      </c>
    </row>
    <row r="9393" customFormat="false" ht="15" hidden="false" customHeight="false" outlineLevel="0" collapsed="false">
      <c r="A9393" s="47" t="s">
        <v>11634</v>
      </c>
      <c r="B9393" s="47" t="s">
        <v>2164</v>
      </c>
      <c r="C9393" s="48" t="n">
        <v>46198</v>
      </c>
      <c r="D9393" s="47" t="s">
        <v>75</v>
      </c>
      <c r="E9393" s="47" t="s">
        <v>63</v>
      </c>
      <c r="F9393" s="47" t="s">
        <v>2252</v>
      </c>
      <c r="G9393" s="47" t="s">
        <v>93</v>
      </c>
      <c r="H9393" s="47" t="s">
        <v>2253</v>
      </c>
      <c r="I9393" s="47" t="n">
        <v>118</v>
      </c>
    </row>
    <row r="9394" customFormat="false" ht="15" hidden="false" customHeight="false" outlineLevel="0" collapsed="false">
      <c r="A9394" s="47" t="s">
        <v>11635</v>
      </c>
      <c r="B9394" s="47" t="s">
        <v>2164</v>
      </c>
      <c r="C9394" s="48" t="n">
        <v>46198</v>
      </c>
      <c r="D9394" s="47" t="s">
        <v>75</v>
      </c>
      <c r="E9394" s="47" t="s">
        <v>63</v>
      </c>
      <c r="F9394" s="47" t="s">
        <v>2255</v>
      </c>
      <c r="G9394" s="47" t="s">
        <v>97</v>
      </c>
      <c r="H9394" s="47" t="s">
        <v>2232</v>
      </c>
      <c r="I9394" s="47" t="n">
        <v>2</v>
      </c>
    </row>
    <row r="9395" customFormat="false" ht="15" hidden="false" customHeight="false" outlineLevel="0" collapsed="false">
      <c r="A9395" s="47" t="s">
        <v>11636</v>
      </c>
      <c r="B9395" s="47" t="s">
        <v>2164</v>
      </c>
      <c r="C9395" s="48" t="n">
        <v>46198</v>
      </c>
      <c r="D9395" s="47" t="s">
        <v>75</v>
      </c>
      <c r="E9395" s="47" t="s">
        <v>63</v>
      </c>
      <c r="F9395" s="47" t="s">
        <v>2252</v>
      </c>
      <c r="G9395" s="47" t="s">
        <v>97</v>
      </c>
      <c r="H9395" s="47" t="s">
        <v>2232</v>
      </c>
      <c r="I9395" s="47" t="n">
        <v>2</v>
      </c>
    </row>
    <row r="9396" customFormat="false" ht="15" hidden="false" customHeight="false" outlineLevel="0" collapsed="false">
      <c r="A9396" s="47" t="s">
        <v>11637</v>
      </c>
      <c r="B9396" s="47" t="s">
        <v>2164</v>
      </c>
      <c r="C9396" s="48" t="n">
        <v>46198</v>
      </c>
      <c r="D9396" s="47" t="s">
        <v>75</v>
      </c>
      <c r="E9396" s="47" t="s">
        <v>63</v>
      </c>
      <c r="F9396" s="47" t="s">
        <v>2255</v>
      </c>
      <c r="G9396" s="47" t="s">
        <v>97</v>
      </c>
      <c r="H9396" s="47" t="s">
        <v>2232</v>
      </c>
      <c r="I9396" s="47" t="n">
        <v>5</v>
      </c>
    </row>
    <row r="9397" customFormat="false" ht="15" hidden="false" customHeight="false" outlineLevel="0" collapsed="false">
      <c r="A9397" s="47" t="s">
        <v>11638</v>
      </c>
      <c r="B9397" s="47" t="s">
        <v>2164</v>
      </c>
      <c r="C9397" s="48" t="n">
        <v>46198</v>
      </c>
      <c r="D9397" s="47" t="s">
        <v>75</v>
      </c>
      <c r="E9397" s="47" t="s">
        <v>63</v>
      </c>
      <c r="F9397" s="47" t="s">
        <v>2260</v>
      </c>
      <c r="G9397" s="47" t="s">
        <v>97</v>
      </c>
      <c r="H9397" s="47" t="s">
        <v>2232</v>
      </c>
      <c r="I9397" s="47" t="n">
        <v>6</v>
      </c>
    </row>
    <row r="9398" customFormat="false" ht="15" hidden="false" customHeight="false" outlineLevel="0" collapsed="false">
      <c r="A9398" s="47" t="s">
        <v>11639</v>
      </c>
      <c r="B9398" s="47" t="s">
        <v>2164</v>
      </c>
      <c r="C9398" s="48" t="n">
        <v>46198</v>
      </c>
      <c r="D9398" s="47" t="s">
        <v>75</v>
      </c>
      <c r="E9398" s="47" t="s">
        <v>63</v>
      </c>
      <c r="F9398" s="47" t="s">
        <v>2260</v>
      </c>
      <c r="G9398" s="47" t="s">
        <v>97</v>
      </c>
      <c r="H9398" s="47" t="s">
        <v>2232</v>
      </c>
      <c r="I9398" s="47" t="n">
        <v>5</v>
      </c>
    </row>
    <row r="9399" customFormat="false" ht="15" hidden="false" customHeight="false" outlineLevel="0" collapsed="false">
      <c r="A9399" s="47" t="s">
        <v>11640</v>
      </c>
      <c r="B9399" s="47" t="s">
        <v>2164</v>
      </c>
      <c r="C9399" s="48" t="n">
        <v>46198</v>
      </c>
      <c r="D9399" s="47" t="s">
        <v>75</v>
      </c>
      <c r="E9399" s="47" t="s">
        <v>63</v>
      </c>
      <c r="F9399" s="47" t="s">
        <v>2255</v>
      </c>
      <c r="G9399" s="47" t="s">
        <v>97</v>
      </c>
      <c r="H9399" s="47" t="s">
        <v>2232</v>
      </c>
      <c r="I9399" s="47" t="n">
        <v>7</v>
      </c>
    </row>
    <row r="9400" customFormat="false" ht="15" hidden="false" customHeight="false" outlineLevel="0" collapsed="false">
      <c r="A9400" s="47" t="s">
        <v>11641</v>
      </c>
      <c r="B9400" s="47" t="s">
        <v>2164</v>
      </c>
      <c r="C9400" s="48" t="n">
        <v>46198</v>
      </c>
      <c r="D9400" s="47" t="s">
        <v>75</v>
      </c>
      <c r="E9400" s="47" t="s">
        <v>63</v>
      </c>
      <c r="F9400" s="47" t="s">
        <v>2255</v>
      </c>
      <c r="G9400" s="47" t="s">
        <v>97</v>
      </c>
      <c r="H9400" s="47" t="s">
        <v>2232</v>
      </c>
      <c r="I9400" s="47" t="n">
        <v>2</v>
      </c>
    </row>
    <row r="9401" customFormat="false" ht="15" hidden="false" customHeight="false" outlineLevel="0" collapsed="false">
      <c r="A9401" s="47" t="s">
        <v>11642</v>
      </c>
      <c r="B9401" s="47" t="s">
        <v>2164</v>
      </c>
      <c r="C9401" s="48" t="n">
        <v>46198</v>
      </c>
      <c r="D9401" s="47" t="s">
        <v>75</v>
      </c>
      <c r="E9401" s="47" t="s">
        <v>63</v>
      </c>
      <c r="F9401" s="47" t="s">
        <v>2255</v>
      </c>
      <c r="G9401" s="47" t="s">
        <v>97</v>
      </c>
      <c r="H9401" s="47" t="s">
        <v>2232</v>
      </c>
      <c r="I9401" s="47" t="n">
        <v>5</v>
      </c>
    </row>
    <row r="9402" customFormat="false" ht="15" hidden="false" customHeight="false" outlineLevel="0" collapsed="false">
      <c r="A9402" s="47" t="s">
        <v>11643</v>
      </c>
      <c r="B9402" s="47" t="s">
        <v>2165</v>
      </c>
      <c r="C9402" s="48" t="n">
        <v>46198</v>
      </c>
      <c r="D9402" s="47" t="s">
        <v>73</v>
      </c>
      <c r="E9402" s="47" t="s">
        <v>64</v>
      </c>
      <c r="F9402" s="47" t="s">
        <v>2278</v>
      </c>
      <c r="G9402" s="47" t="s">
        <v>97</v>
      </c>
      <c r="H9402" s="47" t="s">
        <v>2232</v>
      </c>
      <c r="I9402" s="47" t="n">
        <v>6</v>
      </c>
    </row>
    <row r="9403" customFormat="false" ht="15" hidden="false" customHeight="false" outlineLevel="0" collapsed="false">
      <c r="A9403" s="47" t="s">
        <v>11644</v>
      </c>
      <c r="B9403" s="47" t="s">
        <v>2165</v>
      </c>
      <c r="C9403" s="48" t="n">
        <v>46198</v>
      </c>
      <c r="D9403" s="47" t="s">
        <v>73</v>
      </c>
      <c r="E9403" s="47" t="s">
        <v>64</v>
      </c>
      <c r="F9403" s="47" t="s">
        <v>2280</v>
      </c>
      <c r="G9403" s="47" t="s">
        <v>97</v>
      </c>
      <c r="H9403" s="47" t="s">
        <v>2232</v>
      </c>
      <c r="I9403" s="47" t="n">
        <v>3</v>
      </c>
    </row>
    <row r="9404" customFormat="false" ht="15" hidden="false" customHeight="false" outlineLevel="0" collapsed="false">
      <c r="A9404" s="47" t="s">
        <v>11645</v>
      </c>
      <c r="B9404" s="47" t="s">
        <v>2165</v>
      </c>
      <c r="C9404" s="48" t="n">
        <v>46198</v>
      </c>
      <c r="D9404" s="47" t="s">
        <v>73</v>
      </c>
      <c r="E9404" s="47" t="s">
        <v>64</v>
      </c>
      <c r="F9404" s="47" t="s">
        <v>2280</v>
      </c>
      <c r="G9404" s="47" t="s">
        <v>97</v>
      </c>
      <c r="H9404" s="47" t="s">
        <v>2232</v>
      </c>
      <c r="I9404" s="47" t="n">
        <v>3</v>
      </c>
    </row>
    <row r="9405" customFormat="false" ht="15" hidden="false" customHeight="false" outlineLevel="0" collapsed="false">
      <c r="A9405" s="47" t="s">
        <v>11646</v>
      </c>
      <c r="B9405" s="47" t="s">
        <v>2165</v>
      </c>
      <c r="C9405" s="48" t="n">
        <v>46198</v>
      </c>
      <c r="D9405" s="47" t="s">
        <v>73</v>
      </c>
      <c r="E9405" s="47" t="s">
        <v>64</v>
      </c>
      <c r="F9405" s="47" t="s">
        <v>2280</v>
      </c>
      <c r="G9405" s="47" t="s">
        <v>97</v>
      </c>
      <c r="H9405" s="47" t="s">
        <v>2232</v>
      </c>
      <c r="I9405" s="47" t="n">
        <v>7</v>
      </c>
    </row>
    <row r="9406" customFormat="false" ht="15" hidden="false" customHeight="false" outlineLevel="0" collapsed="false">
      <c r="A9406" s="47" t="s">
        <v>11647</v>
      </c>
      <c r="B9406" s="47" t="s">
        <v>2165</v>
      </c>
      <c r="C9406" s="48" t="n">
        <v>46198</v>
      </c>
      <c r="D9406" s="47" t="s">
        <v>73</v>
      </c>
      <c r="E9406" s="47" t="s">
        <v>64</v>
      </c>
      <c r="F9406" s="47" t="s">
        <v>2278</v>
      </c>
      <c r="G9406" s="47" t="s">
        <v>97</v>
      </c>
      <c r="H9406" s="47" t="s">
        <v>2232</v>
      </c>
      <c r="I9406" s="47" t="n">
        <v>6</v>
      </c>
    </row>
    <row r="9407" customFormat="false" ht="15" hidden="false" customHeight="false" outlineLevel="0" collapsed="false">
      <c r="A9407" s="47" t="s">
        <v>11648</v>
      </c>
      <c r="B9407" s="47" t="s">
        <v>2165</v>
      </c>
      <c r="C9407" s="48" t="n">
        <v>46198</v>
      </c>
      <c r="D9407" s="47" t="s">
        <v>73</v>
      </c>
      <c r="E9407" s="47" t="s">
        <v>64</v>
      </c>
      <c r="F9407" s="47" t="s">
        <v>2278</v>
      </c>
      <c r="G9407" s="47" t="s">
        <v>97</v>
      </c>
      <c r="H9407" s="47" t="s">
        <v>2232</v>
      </c>
      <c r="I9407" s="47" t="n">
        <v>5</v>
      </c>
    </row>
    <row r="9408" customFormat="false" ht="15" hidden="false" customHeight="false" outlineLevel="0" collapsed="false">
      <c r="A9408" s="47" t="s">
        <v>11649</v>
      </c>
      <c r="B9408" s="47" t="s">
        <v>2165</v>
      </c>
      <c r="C9408" s="48" t="n">
        <v>46198</v>
      </c>
      <c r="D9408" s="47" t="s">
        <v>73</v>
      </c>
      <c r="E9408" s="47" t="s">
        <v>64</v>
      </c>
      <c r="F9408" s="47" t="s">
        <v>2280</v>
      </c>
      <c r="G9408" s="47" t="s">
        <v>97</v>
      </c>
      <c r="H9408" s="47" t="s">
        <v>2232</v>
      </c>
      <c r="I9408" s="47" t="n">
        <v>4</v>
      </c>
    </row>
    <row r="9409" customFormat="false" ht="15" hidden="false" customHeight="false" outlineLevel="0" collapsed="false">
      <c r="A9409" s="47" t="s">
        <v>11650</v>
      </c>
      <c r="B9409" s="47" t="s">
        <v>2166</v>
      </c>
      <c r="C9409" s="48" t="n">
        <v>46198</v>
      </c>
      <c r="D9409" s="47" t="s">
        <v>74</v>
      </c>
      <c r="E9409" s="47" t="s">
        <v>64</v>
      </c>
      <c r="F9409" s="47" t="s">
        <v>2278</v>
      </c>
      <c r="G9409" s="47" t="s">
        <v>97</v>
      </c>
      <c r="H9409" s="47" t="s">
        <v>2232</v>
      </c>
      <c r="I9409" s="47" t="n">
        <v>7</v>
      </c>
    </row>
    <row r="9410" customFormat="false" ht="15" hidden="false" customHeight="false" outlineLevel="0" collapsed="false">
      <c r="A9410" s="47" t="s">
        <v>11651</v>
      </c>
      <c r="B9410" s="47" t="s">
        <v>2166</v>
      </c>
      <c r="C9410" s="48" t="n">
        <v>46198</v>
      </c>
      <c r="D9410" s="47" t="s">
        <v>74</v>
      </c>
      <c r="E9410" s="47" t="s">
        <v>64</v>
      </c>
      <c r="F9410" s="47" t="s">
        <v>2278</v>
      </c>
      <c r="G9410" s="47" t="s">
        <v>97</v>
      </c>
      <c r="H9410" s="47" t="s">
        <v>2232</v>
      </c>
      <c r="I9410" s="47" t="n">
        <v>2</v>
      </c>
    </row>
    <row r="9411" customFormat="false" ht="15" hidden="false" customHeight="false" outlineLevel="0" collapsed="false">
      <c r="A9411" s="47" t="s">
        <v>11652</v>
      </c>
      <c r="B9411" s="47" t="s">
        <v>2167</v>
      </c>
      <c r="C9411" s="48" t="n">
        <v>46198</v>
      </c>
      <c r="D9411" s="47" t="s">
        <v>73</v>
      </c>
      <c r="E9411" s="47" t="s">
        <v>65</v>
      </c>
      <c r="F9411" s="47" t="s">
        <v>2284</v>
      </c>
      <c r="G9411" s="47" t="s">
        <v>95</v>
      </c>
      <c r="H9411" s="47" t="s">
        <v>2245</v>
      </c>
      <c r="I9411" s="47" t="n">
        <v>34</v>
      </c>
    </row>
    <row r="9412" customFormat="false" ht="15" hidden="false" customHeight="false" outlineLevel="0" collapsed="false">
      <c r="A9412" s="47" t="s">
        <v>11653</v>
      </c>
      <c r="B9412" s="47" t="s">
        <v>2167</v>
      </c>
      <c r="C9412" s="48" t="n">
        <v>46198</v>
      </c>
      <c r="D9412" s="47" t="s">
        <v>73</v>
      </c>
      <c r="E9412" s="47" t="s">
        <v>65</v>
      </c>
      <c r="F9412" s="47" t="s">
        <v>2289</v>
      </c>
      <c r="G9412" s="47" t="s">
        <v>96</v>
      </c>
      <c r="H9412" s="47" t="s">
        <v>2270</v>
      </c>
      <c r="I9412" s="47" t="n">
        <v>18</v>
      </c>
    </row>
    <row r="9413" customFormat="false" ht="15" hidden="false" customHeight="false" outlineLevel="0" collapsed="false">
      <c r="A9413" s="47" t="s">
        <v>11654</v>
      </c>
      <c r="B9413" s="47" t="s">
        <v>2167</v>
      </c>
      <c r="C9413" s="48" t="n">
        <v>46198</v>
      </c>
      <c r="D9413" s="47" t="s">
        <v>73</v>
      </c>
      <c r="E9413" s="47" t="s">
        <v>65</v>
      </c>
      <c r="F9413" s="47" t="s">
        <v>2289</v>
      </c>
      <c r="G9413" s="47" t="s">
        <v>97</v>
      </c>
      <c r="H9413" s="47" t="s">
        <v>2232</v>
      </c>
      <c r="I9413" s="47" t="n">
        <v>4</v>
      </c>
    </row>
    <row r="9414" customFormat="false" ht="15" hidden="false" customHeight="false" outlineLevel="0" collapsed="false">
      <c r="A9414" s="47" t="s">
        <v>11655</v>
      </c>
      <c r="B9414" s="47" t="s">
        <v>2167</v>
      </c>
      <c r="C9414" s="48" t="n">
        <v>46198</v>
      </c>
      <c r="D9414" s="47" t="s">
        <v>73</v>
      </c>
      <c r="E9414" s="47" t="s">
        <v>65</v>
      </c>
      <c r="F9414" s="47" t="s">
        <v>2289</v>
      </c>
      <c r="G9414" s="47" t="s">
        <v>97</v>
      </c>
      <c r="H9414" s="47" t="s">
        <v>2232</v>
      </c>
      <c r="I9414" s="47" t="n">
        <v>2</v>
      </c>
    </row>
    <row r="9415" customFormat="false" ht="15" hidden="false" customHeight="false" outlineLevel="0" collapsed="false">
      <c r="A9415" s="47" t="s">
        <v>11656</v>
      </c>
      <c r="B9415" s="47" t="s">
        <v>2167</v>
      </c>
      <c r="C9415" s="48" t="n">
        <v>46198</v>
      </c>
      <c r="D9415" s="47" t="s">
        <v>73</v>
      </c>
      <c r="E9415" s="47" t="s">
        <v>65</v>
      </c>
      <c r="F9415" s="47" t="s">
        <v>2289</v>
      </c>
      <c r="G9415" s="47" t="s">
        <v>97</v>
      </c>
      <c r="H9415" s="47" t="s">
        <v>2232</v>
      </c>
      <c r="I9415" s="47" t="n">
        <v>6</v>
      </c>
    </row>
    <row r="9416" customFormat="false" ht="15" hidden="false" customHeight="false" outlineLevel="0" collapsed="false">
      <c r="A9416" s="47" t="s">
        <v>11657</v>
      </c>
      <c r="B9416" s="47" t="s">
        <v>2167</v>
      </c>
      <c r="C9416" s="48" t="n">
        <v>46198</v>
      </c>
      <c r="D9416" s="47" t="s">
        <v>73</v>
      </c>
      <c r="E9416" s="47" t="s">
        <v>65</v>
      </c>
      <c r="F9416" s="47" t="s">
        <v>2289</v>
      </c>
      <c r="G9416" s="47" t="s">
        <v>97</v>
      </c>
      <c r="H9416" s="47" t="s">
        <v>2232</v>
      </c>
      <c r="I9416" s="47" t="n">
        <v>2</v>
      </c>
    </row>
    <row r="9417" customFormat="false" ht="15" hidden="false" customHeight="false" outlineLevel="0" collapsed="false">
      <c r="A9417" s="47" t="s">
        <v>11658</v>
      </c>
      <c r="B9417" s="47" t="s">
        <v>2167</v>
      </c>
      <c r="C9417" s="48" t="n">
        <v>46198</v>
      </c>
      <c r="D9417" s="47" t="s">
        <v>73</v>
      </c>
      <c r="E9417" s="47" t="s">
        <v>65</v>
      </c>
      <c r="F9417" s="47" t="s">
        <v>2289</v>
      </c>
      <c r="G9417" s="47" t="s">
        <v>97</v>
      </c>
      <c r="H9417" s="47" t="s">
        <v>2232</v>
      </c>
      <c r="I9417" s="47" t="n">
        <v>2</v>
      </c>
    </row>
    <row r="9418" customFormat="false" ht="15" hidden="false" customHeight="false" outlineLevel="0" collapsed="false">
      <c r="A9418" s="47" t="s">
        <v>11659</v>
      </c>
      <c r="B9418" s="47" t="s">
        <v>2167</v>
      </c>
      <c r="C9418" s="48" t="n">
        <v>46198</v>
      </c>
      <c r="D9418" s="47" t="s">
        <v>73</v>
      </c>
      <c r="E9418" s="47" t="s">
        <v>65</v>
      </c>
      <c r="F9418" s="47" t="s">
        <v>2284</v>
      </c>
      <c r="G9418" s="47" t="s">
        <v>97</v>
      </c>
      <c r="H9418" s="47" t="s">
        <v>2232</v>
      </c>
      <c r="I9418" s="47" t="n">
        <v>2</v>
      </c>
    </row>
    <row r="9419" customFormat="false" ht="15" hidden="false" customHeight="false" outlineLevel="0" collapsed="false">
      <c r="A9419" s="47" t="s">
        <v>11660</v>
      </c>
      <c r="B9419" s="47" t="s">
        <v>2167</v>
      </c>
      <c r="C9419" s="48" t="n">
        <v>46198</v>
      </c>
      <c r="D9419" s="47" t="s">
        <v>73</v>
      </c>
      <c r="E9419" s="47" t="s">
        <v>65</v>
      </c>
      <c r="F9419" s="47" t="s">
        <v>2289</v>
      </c>
      <c r="G9419" s="47" t="s">
        <v>97</v>
      </c>
      <c r="H9419" s="47" t="s">
        <v>2232</v>
      </c>
      <c r="I9419" s="47" t="n">
        <v>6</v>
      </c>
    </row>
    <row r="9420" customFormat="false" ht="15" hidden="false" customHeight="false" outlineLevel="0" collapsed="false">
      <c r="A9420" s="47" t="s">
        <v>11661</v>
      </c>
      <c r="B9420" s="47" t="s">
        <v>2169</v>
      </c>
      <c r="C9420" s="48" t="n">
        <v>46198</v>
      </c>
      <c r="D9420" s="47" t="s">
        <v>74</v>
      </c>
      <c r="E9420" s="47" t="s">
        <v>65</v>
      </c>
      <c r="F9420" s="47" t="s">
        <v>2284</v>
      </c>
      <c r="G9420" s="47" t="s">
        <v>95</v>
      </c>
      <c r="H9420" s="47" t="s">
        <v>2245</v>
      </c>
      <c r="I9420" s="47" t="n">
        <v>92</v>
      </c>
    </row>
    <row r="9421" customFormat="false" ht="15" hidden="false" customHeight="false" outlineLevel="0" collapsed="false">
      <c r="A9421" s="47" t="s">
        <v>11662</v>
      </c>
      <c r="B9421" s="47" t="s">
        <v>2169</v>
      </c>
      <c r="C9421" s="48" t="n">
        <v>46198</v>
      </c>
      <c r="D9421" s="47" t="s">
        <v>74</v>
      </c>
      <c r="E9421" s="47" t="s">
        <v>65</v>
      </c>
      <c r="F9421" s="47" t="s">
        <v>2284</v>
      </c>
      <c r="G9421" s="47" t="s">
        <v>95</v>
      </c>
      <c r="H9421" s="47" t="s">
        <v>2245</v>
      </c>
      <c r="I9421" s="47" t="n">
        <v>12</v>
      </c>
    </row>
    <row r="9422" customFormat="false" ht="15" hidden="false" customHeight="false" outlineLevel="0" collapsed="false">
      <c r="A9422" s="47" t="s">
        <v>11663</v>
      </c>
      <c r="B9422" s="47" t="s">
        <v>2169</v>
      </c>
      <c r="C9422" s="48" t="n">
        <v>46198</v>
      </c>
      <c r="D9422" s="47" t="s">
        <v>74</v>
      </c>
      <c r="E9422" s="47" t="s">
        <v>65</v>
      </c>
      <c r="F9422" s="47" t="s">
        <v>2289</v>
      </c>
      <c r="G9422" s="47" t="s">
        <v>97</v>
      </c>
      <c r="H9422" s="47" t="s">
        <v>2232</v>
      </c>
      <c r="I9422" s="47" t="n">
        <v>4</v>
      </c>
    </row>
    <row r="9423" customFormat="false" ht="15" hidden="false" customHeight="false" outlineLevel="0" collapsed="false">
      <c r="A9423" s="47" t="s">
        <v>11664</v>
      </c>
      <c r="B9423" s="47" t="s">
        <v>2169</v>
      </c>
      <c r="C9423" s="48" t="n">
        <v>46198</v>
      </c>
      <c r="D9423" s="47" t="s">
        <v>74</v>
      </c>
      <c r="E9423" s="47" t="s">
        <v>65</v>
      </c>
      <c r="F9423" s="47" t="s">
        <v>2289</v>
      </c>
      <c r="G9423" s="47" t="s">
        <v>97</v>
      </c>
      <c r="H9423" s="47" t="s">
        <v>2232</v>
      </c>
      <c r="I9423" s="47" t="n">
        <v>2</v>
      </c>
    </row>
    <row r="9424" customFormat="false" ht="15" hidden="false" customHeight="false" outlineLevel="0" collapsed="false">
      <c r="A9424" s="47" t="s">
        <v>11665</v>
      </c>
      <c r="B9424" s="47" t="s">
        <v>2169</v>
      </c>
      <c r="C9424" s="48" t="n">
        <v>46198</v>
      </c>
      <c r="D9424" s="47" t="s">
        <v>74</v>
      </c>
      <c r="E9424" s="47" t="s">
        <v>65</v>
      </c>
      <c r="F9424" s="47" t="s">
        <v>2284</v>
      </c>
      <c r="G9424" s="47" t="s">
        <v>97</v>
      </c>
      <c r="H9424" s="47" t="s">
        <v>2232</v>
      </c>
      <c r="I9424" s="47" t="n">
        <v>3</v>
      </c>
    </row>
    <row r="9425" customFormat="false" ht="15" hidden="false" customHeight="false" outlineLevel="0" collapsed="false">
      <c r="A9425" s="47" t="s">
        <v>11666</v>
      </c>
      <c r="B9425" s="47" t="s">
        <v>2169</v>
      </c>
      <c r="C9425" s="48" t="n">
        <v>46198</v>
      </c>
      <c r="D9425" s="47" t="s">
        <v>74</v>
      </c>
      <c r="E9425" s="47" t="s">
        <v>65</v>
      </c>
      <c r="F9425" s="47" t="s">
        <v>2289</v>
      </c>
      <c r="G9425" s="47" t="s">
        <v>97</v>
      </c>
      <c r="H9425" s="47" t="s">
        <v>2232</v>
      </c>
      <c r="I9425" s="47" t="n">
        <v>6</v>
      </c>
    </row>
    <row r="9426" customFormat="false" ht="15" hidden="false" customHeight="false" outlineLevel="0" collapsed="false">
      <c r="A9426" s="47" t="s">
        <v>11667</v>
      </c>
      <c r="B9426" s="47" t="s">
        <v>2169</v>
      </c>
      <c r="C9426" s="48" t="n">
        <v>46198</v>
      </c>
      <c r="D9426" s="47" t="s">
        <v>74</v>
      </c>
      <c r="E9426" s="47" t="s">
        <v>65</v>
      </c>
      <c r="F9426" s="47" t="s">
        <v>2289</v>
      </c>
      <c r="G9426" s="47" t="s">
        <v>97</v>
      </c>
      <c r="H9426" s="47" t="s">
        <v>2232</v>
      </c>
      <c r="I9426" s="47" t="n">
        <v>6</v>
      </c>
    </row>
    <row r="9427" customFormat="false" ht="15" hidden="false" customHeight="false" outlineLevel="0" collapsed="false">
      <c r="A9427" s="47" t="s">
        <v>11668</v>
      </c>
      <c r="B9427" s="47" t="s">
        <v>2169</v>
      </c>
      <c r="C9427" s="48" t="n">
        <v>46198</v>
      </c>
      <c r="D9427" s="47" t="s">
        <v>74</v>
      </c>
      <c r="E9427" s="47" t="s">
        <v>65</v>
      </c>
      <c r="F9427" s="47" t="s">
        <v>2284</v>
      </c>
      <c r="G9427" s="47" t="s">
        <v>97</v>
      </c>
      <c r="H9427" s="47" t="s">
        <v>2232</v>
      </c>
      <c r="I9427" s="47" t="n">
        <v>3</v>
      </c>
    </row>
    <row r="9428" customFormat="false" ht="15" hidden="false" customHeight="false" outlineLevel="0" collapsed="false">
      <c r="A9428" s="47" t="s">
        <v>11669</v>
      </c>
      <c r="B9428" s="47" t="s">
        <v>2170</v>
      </c>
      <c r="C9428" s="48" t="n">
        <v>46198</v>
      </c>
      <c r="D9428" s="47" t="s">
        <v>75</v>
      </c>
      <c r="E9428" s="47" t="s">
        <v>65</v>
      </c>
      <c r="F9428" s="47" t="s">
        <v>2284</v>
      </c>
      <c r="G9428" s="47" t="s">
        <v>93</v>
      </c>
      <c r="H9428" s="47" t="s">
        <v>2253</v>
      </c>
      <c r="I9428" s="47" t="n">
        <v>5</v>
      </c>
    </row>
    <row r="9429" customFormat="false" ht="15" hidden="false" customHeight="false" outlineLevel="0" collapsed="false">
      <c r="A9429" s="47" t="s">
        <v>11670</v>
      </c>
      <c r="B9429" s="47" t="s">
        <v>2170</v>
      </c>
      <c r="C9429" s="48" t="n">
        <v>46198</v>
      </c>
      <c r="D9429" s="47" t="s">
        <v>75</v>
      </c>
      <c r="E9429" s="47" t="s">
        <v>65</v>
      </c>
      <c r="F9429" s="47" t="s">
        <v>2289</v>
      </c>
      <c r="G9429" s="47" t="s">
        <v>97</v>
      </c>
      <c r="H9429" s="47" t="s">
        <v>2232</v>
      </c>
      <c r="I9429" s="47" t="n">
        <v>6</v>
      </c>
    </row>
    <row r="9430" customFormat="false" ht="15" hidden="false" customHeight="false" outlineLevel="0" collapsed="false">
      <c r="A9430" s="47" t="s">
        <v>11671</v>
      </c>
      <c r="B9430" s="47" t="s">
        <v>2170</v>
      </c>
      <c r="C9430" s="48" t="n">
        <v>46198</v>
      </c>
      <c r="D9430" s="47" t="s">
        <v>75</v>
      </c>
      <c r="E9430" s="47" t="s">
        <v>65</v>
      </c>
      <c r="F9430" s="47" t="s">
        <v>2289</v>
      </c>
      <c r="G9430" s="47" t="s">
        <v>97</v>
      </c>
      <c r="H9430" s="47" t="s">
        <v>2232</v>
      </c>
      <c r="I9430" s="47" t="n">
        <v>2</v>
      </c>
    </row>
    <row r="9431" customFormat="false" ht="15" hidden="false" customHeight="false" outlineLevel="0" collapsed="false">
      <c r="A9431" s="47" t="s">
        <v>11672</v>
      </c>
      <c r="B9431" s="47" t="s">
        <v>2170</v>
      </c>
      <c r="C9431" s="48" t="n">
        <v>46198</v>
      </c>
      <c r="D9431" s="47" t="s">
        <v>75</v>
      </c>
      <c r="E9431" s="47" t="s">
        <v>65</v>
      </c>
      <c r="F9431" s="47" t="s">
        <v>2289</v>
      </c>
      <c r="G9431" s="47" t="s">
        <v>97</v>
      </c>
      <c r="H9431" s="47" t="s">
        <v>2232</v>
      </c>
      <c r="I9431" s="47" t="n">
        <v>6</v>
      </c>
    </row>
    <row r="9432" customFormat="false" ht="15" hidden="false" customHeight="false" outlineLevel="0" collapsed="false">
      <c r="A9432" s="47" t="s">
        <v>11673</v>
      </c>
      <c r="B9432" s="47" t="s">
        <v>2170</v>
      </c>
      <c r="C9432" s="48" t="n">
        <v>46198</v>
      </c>
      <c r="D9432" s="47" t="s">
        <v>75</v>
      </c>
      <c r="E9432" s="47" t="s">
        <v>65</v>
      </c>
      <c r="F9432" s="47" t="s">
        <v>2289</v>
      </c>
      <c r="G9432" s="47" t="s">
        <v>97</v>
      </c>
      <c r="H9432" s="47" t="s">
        <v>2232</v>
      </c>
      <c r="I9432" s="47" t="n">
        <v>6</v>
      </c>
    </row>
    <row r="9433" customFormat="false" ht="15" hidden="false" customHeight="false" outlineLevel="0" collapsed="false">
      <c r="A9433" s="47" t="s">
        <v>11674</v>
      </c>
      <c r="B9433" s="47" t="s">
        <v>2170</v>
      </c>
      <c r="C9433" s="48" t="n">
        <v>46198</v>
      </c>
      <c r="D9433" s="47" t="s">
        <v>75</v>
      </c>
      <c r="E9433" s="47" t="s">
        <v>65</v>
      </c>
      <c r="F9433" s="47" t="s">
        <v>2284</v>
      </c>
      <c r="G9433" s="47" t="s">
        <v>97</v>
      </c>
      <c r="H9433" s="47" t="s">
        <v>2232</v>
      </c>
      <c r="I9433" s="47" t="n">
        <v>5</v>
      </c>
    </row>
    <row r="9434" customFormat="false" ht="15" hidden="false" customHeight="false" outlineLevel="0" collapsed="false">
      <c r="A9434" s="47" t="s">
        <v>11675</v>
      </c>
      <c r="B9434" s="47" t="s">
        <v>2170</v>
      </c>
      <c r="C9434" s="48" t="n">
        <v>46198</v>
      </c>
      <c r="D9434" s="47" t="s">
        <v>75</v>
      </c>
      <c r="E9434" s="47" t="s">
        <v>65</v>
      </c>
      <c r="F9434" s="47" t="s">
        <v>2284</v>
      </c>
      <c r="G9434" s="47" t="s">
        <v>97</v>
      </c>
      <c r="H9434" s="47" t="s">
        <v>2232</v>
      </c>
      <c r="I9434" s="47" t="n">
        <v>4</v>
      </c>
    </row>
    <row r="9435" customFormat="false" ht="15" hidden="false" customHeight="false" outlineLevel="0" collapsed="false">
      <c r="A9435" s="47" t="s">
        <v>11676</v>
      </c>
      <c r="B9435" s="47" t="s">
        <v>2170</v>
      </c>
      <c r="C9435" s="48" t="n">
        <v>46198</v>
      </c>
      <c r="D9435" s="47" t="s">
        <v>75</v>
      </c>
      <c r="E9435" s="47" t="s">
        <v>65</v>
      </c>
      <c r="F9435" s="47" t="s">
        <v>2284</v>
      </c>
      <c r="G9435" s="47" t="s">
        <v>97</v>
      </c>
      <c r="H9435" s="47" t="s">
        <v>2232</v>
      </c>
      <c r="I9435" s="47" t="n">
        <v>3</v>
      </c>
    </row>
    <row r="9436" customFormat="false" ht="15" hidden="false" customHeight="false" outlineLevel="0" collapsed="false">
      <c r="A9436" s="47" t="s">
        <v>11677</v>
      </c>
      <c r="B9436" s="47" t="s">
        <v>2170</v>
      </c>
      <c r="C9436" s="48" t="n">
        <v>46198</v>
      </c>
      <c r="D9436" s="47" t="s">
        <v>75</v>
      </c>
      <c r="E9436" s="47" t="s">
        <v>65</v>
      </c>
      <c r="F9436" s="47" t="s">
        <v>2284</v>
      </c>
      <c r="G9436" s="47" t="s">
        <v>97</v>
      </c>
      <c r="H9436" s="47" t="s">
        <v>2232</v>
      </c>
      <c r="I9436" s="47" t="n">
        <v>6</v>
      </c>
    </row>
    <row r="9437" customFormat="false" ht="15" hidden="false" customHeight="false" outlineLevel="0" collapsed="false">
      <c r="A9437" s="47" t="s">
        <v>11678</v>
      </c>
      <c r="B9437" s="47" t="s">
        <v>2170</v>
      </c>
      <c r="C9437" s="48" t="n">
        <v>46198</v>
      </c>
      <c r="D9437" s="47" t="s">
        <v>75</v>
      </c>
      <c r="E9437" s="47" t="s">
        <v>65</v>
      </c>
      <c r="F9437" s="47" t="s">
        <v>2289</v>
      </c>
      <c r="G9437" s="47" t="s">
        <v>97</v>
      </c>
      <c r="H9437" s="47" t="s">
        <v>2232</v>
      </c>
      <c r="I9437" s="47" t="n">
        <v>5</v>
      </c>
    </row>
    <row r="9438" customFormat="false" ht="15" hidden="false" customHeight="false" outlineLevel="0" collapsed="false">
      <c r="A9438" s="47" t="s">
        <v>11679</v>
      </c>
      <c r="B9438" s="47" t="s">
        <v>2170</v>
      </c>
      <c r="C9438" s="48" t="n">
        <v>46198</v>
      </c>
      <c r="D9438" s="47" t="s">
        <v>75</v>
      </c>
      <c r="E9438" s="47" t="s">
        <v>65</v>
      </c>
      <c r="F9438" s="47" t="s">
        <v>2289</v>
      </c>
      <c r="G9438" s="47" t="s">
        <v>97</v>
      </c>
      <c r="H9438" s="47" t="s">
        <v>2232</v>
      </c>
      <c r="I9438" s="47" t="n">
        <v>3</v>
      </c>
    </row>
    <row r="9439" customFormat="false" ht="15" hidden="false" customHeight="false" outlineLevel="0" collapsed="false">
      <c r="A9439" s="47" t="s">
        <v>11680</v>
      </c>
      <c r="B9439" s="47" t="s">
        <v>2171</v>
      </c>
      <c r="C9439" s="48" t="n">
        <v>46199</v>
      </c>
      <c r="D9439" s="47" t="s">
        <v>73</v>
      </c>
      <c r="E9439" s="47" t="s">
        <v>62</v>
      </c>
      <c r="F9439" s="47" t="s">
        <v>2228</v>
      </c>
      <c r="G9439" s="47" t="s">
        <v>95</v>
      </c>
      <c r="H9439" s="47" t="s">
        <v>2245</v>
      </c>
      <c r="I9439" s="47" t="n">
        <v>42</v>
      </c>
    </row>
    <row r="9440" customFormat="false" ht="15" hidden="false" customHeight="false" outlineLevel="0" collapsed="false">
      <c r="A9440" s="47" t="s">
        <v>11681</v>
      </c>
      <c r="B9440" s="47" t="s">
        <v>2171</v>
      </c>
      <c r="C9440" s="48" t="n">
        <v>46199</v>
      </c>
      <c r="D9440" s="47" t="s">
        <v>73</v>
      </c>
      <c r="E9440" s="47" t="s">
        <v>62</v>
      </c>
      <c r="F9440" s="47" t="s">
        <v>2228</v>
      </c>
      <c r="G9440" s="47" t="s">
        <v>97</v>
      </c>
      <c r="H9440" s="47" t="s">
        <v>2232</v>
      </c>
      <c r="I9440" s="47" t="n">
        <v>5</v>
      </c>
    </row>
    <row r="9441" customFormat="false" ht="15" hidden="false" customHeight="false" outlineLevel="0" collapsed="false">
      <c r="A9441" s="47" t="s">
        <v>11682</v>
      </c>
      <c r="B9441" s="47" t="s">
        <v>2171</v>
      </c>
      <c r="C9441" s="48" t="n">
        <v>46199</v>
      </c>
      <c r="D9441" s="47" t="s">
        <v>73</v>
      </c>
      <c r="E9441" s="47" t="s">
        <v>62</v>
      </c>
      <c r="F9441" s="47" t="s">
        <v>2228</v>
      </c>
      <c r="G9441" s="47" t="s">
        <v>97</v>
      </c>
      <c r="H9441" s="47" t="s">
        <v>2232</v>
      </c>
      <c r="I9441" s="47" t="n">
        <v>4</v>
      </c>
    </row>
    <row r="9442" customFormat="false" ht="15" hidden="false" customHeight="false" outlineLevel="0" collapsed="false">
      <c r="A9442" s="47" t="s">
        <v>11683</v>
      </c>
      <c r="B9442" s="47" t="s">
        <v>2171</v>
      </c>
      <c r="C9442" s="48" t="n">
        <v>46199</v>
      </c>
      <c r="D9442" s="47" t="s">
        <v>73</v>
      </c>
      <c r="E9442" s="47" t="s">
        <v>62</v>
      </c>
      <c r="F9442" s="47" t="s">
        <v>2317</v>
      </c>
      <c r="G9442" s="47" t="s">
        <v>97</v>
      </c>
      <c r="H9442" s="47" t="s">
        <v>2232</v>
      </c>
      <c r="I9442" s="47" t="n">
        <v>7</v>
      </c>
    </row>
    <row r="9443" customFormat="false" ht="15" hidden="false" customHeight="false" outlineLevel="0" collapsed="false">
      <c r="A9443" s="47" t="s">
        <v>11684</v>
      </c>
      <c r="B9443" s="47" t="s">
        <v>2171</v>
      </c>
      <c r="C9443" s="48" t="n">
        <v>46199</v>
      </c>
      <c r="D9443" s="47" t="s">
        <v>73</v>
      </c>
      <c r="E9443" s="47" t="s">
        <v>62</v>
      </c>
      <c r="F9443" s="47" t="s">
        <v>2228</v>
      </c>
      <c r="G9443" s="47" t="s">
        <v>97</v>
      </c>
      <c r="H9443" s="47" t="s">
        <v>2232</v>
      </c>
      <c r="I9443" s="47" t="n">
        <v>3</v>
      </c>
    </row>
    <row r="9444" customFormat="false" ht="15" hidden="false" customHeight="false" outlineLevel="0" collapsed="false">
      <c r="A9444" s="47" t="s">
        <v>11685</v>
      </c>
      <c r="B9444" s="47" t="s">
        <v>2171</v>
      </c>
      <c r="C9444" s="48" t="n">
        <v>46199</v>
      </c>
      <c r="D9444" s="47" t="s">
        <v>73</v>
      </c>
      <c r="E9444" s="47" t="s">
        <v>62</v>
      </c>
      <c r="F9444" s="47" t="s">
        <v>2231</v>
      </c>
      <c r="G9444" s="47" t="s">
        <v>97</v>
      </c>
      <c r="H9444" s="47" t="s">
        <v>2232</v>
      </c>
      <c r="I9444" s="47" t="n">
        <v>4</v>
      </c>
    </row>
    <row r="9445" customFormat="false" ht="15" hidden="false" customHeight="false" outlineLevel="0" collapsed="false">
      <c r="A9445" s="47" t="s">
        <v>11686</v>
      </c>
      <c r="B9445" s="47" t="s">
        <v>2171</v>
      </c>
      <c r="C9445" s="48" t="n">
        <v>46199</v>
      </c>
      <c r="D9445" s="47" t="s">
        <v>73</v>
      </c>
      <c r="E9445" s="47" t="s">
        <v>62</v>
      </c>
      <c r="F9445" s="47" t="s">
        <v>2228</v>
      </c>
      <c r="G9445" s="47" t="s">
        <v>97</v>
      </c>
      <c r="H9445" s="47" t="s">
        <v>2232</v>
      </c>
      <c r="I9445" s="47" t="n">
        <v>3</v>
      </c>
    </row>
    <row r="9446" customFormat="false" ht="15" hidden="false" customHeight="false" outlineLevel="0" collapsed="false">
      <c r="A9446" s="47" t="s">
        <v>11687</v>
      </c>
      <c r="B9446" s="47" t="s">
        <v>2172</v>
      </c>
      <c r="C9446" s="48" t="n">
        <v>46199</v>
      </c>
      <c r="D9446" s="47" t="s">
        <v>74</v>
      </c>
      <c r="E9446" s="47" t="s">
        <v>62</v>
      </c>
      <c r="F9446" s="47" t="s">
        <v>2228</v>
      </c>
      <c r="G9446" s="47" t="s">
        <v>95</v>
      </c>
      <c r="H9446" s="47" t="s">
        <v>2245</v>
      </c>
      <c r="I9446" s="47" t="n">
        <v>82</v>
      </c>
    </row>
    <row r="9447" customFormat="false" ht="15" hidden="false" customHeight="false" outlineLevel="0" collapsed="false">
      <c r="A9447" s="47" t="s">
        <v>11688</v>
      </c>
      <c r="B9447" s="47" t="s">
        <v>2172</v>
      </c>
      <c r="C9447" s="48" t="n">
        <v>46199</v>
      </c>
      <c r="D9447" s="47" t="s">
        <v>74</v>
      </c>
      <c r="E9447" s="47" t="s">
        <v>62</v>
      </c>
      <c r="F9447" s="47" t="s">
        <v>2317</v>
      </c>
      <c r="G9447" s="47" t="s">
        <v>97</v>
      </c>
      <c r="H9447" s="47" t="s">
        <v>2232</v>
      </c>
      <c r="I9447" s="47" t="n">
        <v>4</v>
      </c>
    </row>
    <row r="9448" customFormat="false" ht="15" hidden="false" customHeight="false" outlineLevel="0" collapsed="false">
      <c r="A9448" s="47" t="s">
        <v>11689</v>
      </c>
      <c r="B9448" s="47" t="s">
        <v>2172</v>
      </c>
      <c r="C9448" s="48" t="n">
        <v>46199</v>
      </c>
      <c r="D9448" s="47" t="s">
        <v>74</v>
      </c>
      <c r="E9448" s="47" t="s">
        <v>62</v>
      </c>
      <c r="F9448" s="47" t="s">
        <v>2231</v>
      </c>
      <c r="G9448" s="47" t="s">
        <v>97</v>
      </c>
      <c r="H9448" s="47" t="s">
        <v>2232</v>
      </c>
      <c r="I9448" s="47" t="n">
        <v>6</v>
      </c>
    </row>
    <row r="9449" customFormat="false" ht="15" hidden="false" customHeight="false" outlineLevel="0" collapsed="false">
      <c r="A9449" s="47" t="s">
        <v>11690</v>
      </c>
      <c r="B9449" s="47" t="s">
        <v>2172</v>
      </c>
      <c r="C9449" s="48" t="n">
        <v>46199</v>
      </c>
      <c r="D9449" s="47" t="s">
        <v>74</v>
      </c>
      <c r="E9449" s="47" t="s">
        <v>62</v>
      </c>
      <c r="F9449" s="47" t="s">
        <v>2228</v>
      </c>
      <c r="G9449" s="47" t="s">
        <v>97</v>
      </c>
      <c r="H9449" s="47" t="s">
        <v>2232</v>
      </c>
      <c r="I9449" s="47" t="n">
        <v>2</v>
      </c>
    </row>
    <row r="9450" customFormat="false" ht="15" hidden="false" customHeight="false" outlineLevel="0" collapsed="false">
      <c r="A9450" s="47" t="s">
        <v>11691</v>
      </c>
      <c r="B9450" s="47" t="s">
        <v>2172</v>
      </c>
      <c r="C9450" s="48" t="n">
        <v>46199</v>
      </c>
      <c r="D9450" s="47" t="s">
        <v>74</v>
      </c>
      <c r="E9450" s="47" t="s">
        <v>62</v>
      </c>
      <c r="F9450" s="47" t="s">
        <v>2231</v>
      </c>
      <c r="G9450" s="47" t="s">
        <v>97</v>
      </c>
      <c r="H9450" s="47" t="s">
        <v>2232</v>
      </c>
      <c r="I9450" s="47" t="n">
        <v>2</v>
      </c>
    </row>
    <row r="9451" customFormat="false" ht="15" hidden="false" customHeight="false" outlineLevel="0" collapsed="false">
      <c r="A9451" s="47" t="s">
        <v>11692</v>
      </c>
      <c r="B9451" s="47" t="s">
        <v>2172</v>
      </c>
      <c r="C9451" s="48" t="n">
        <v>46199</v>
      </c>
      <c r="D9451" s="47" t="s">
        <v>74</v>
      </c>
      <c r="E9451" s="47" t="s">
        <v>62</v>
      </c>
      <c r="F9451" s="47" t="s">
        <v>2228</v>
      </c>
      <c r="G9451" s="47" t="s">
        <v>97</v>
      </c>
      <c r="H9451" s="47" t="s">
        <v>2232</v>
      </c>
      <c r="I9451" s="47" t="n">
        <v>3</v>
      </c>
    </row>
    <row r="9452" customFormat="false" ht="15" hidden="false" customHeight="false" outlineLevel="0" collapsed="false">
      <c r="A9452" s="47" t="s">
        <v>11693</v>
      </c>
      <c r="B9452" s="47" t="s">
        <v>2172</v>
      </c>
      <c r="C9452" s="48" t="n">
        <v>46199</v>
      </c>
      <c r="D9452" s="47" t="s">
        <v>74</v>
      </c>
      <c r="E9452" s="47" t="s">
        <v>62</v>
      </c>
      <c r="F9452" s="47" t="s">
        <v>2317</v>
      </c>
      <c r="G9452" s="47" t="s">
        <v>97</v>
      </c>
      <c r="H9452" s="47" t="s">
        <v>2232</v>
      </c>
      <c r="I9452" s="47" t="n">
        <v>2</v>
      </c>
    </row>
    <row r="9453" customFormat="false" ht="15" hidden="false" customHeight="false" outlineLevel="0" collapsed="false">
      <c r="A9453" s="47" t="s">
        <v>11694</v>
      </c>
      <c r="B9453" s="47" t="s">
        <v>2172</v>
      </c>
      <c r="C9453" s="48" t="n">
        <v>46199</v>
      </c>
      <c r="D9453" s="47" t="s">
        <v>74</v>
      </c>
      <c r="E9453" s="47" t="s">
        <v>62</v>
      </c>
      <c r="F9453" s="47" t="s">
        <v>2317</v>
      </c>
      <c r="G9453" s="47" t="s">
        <v>97</v>
      </c>
      <c r="H9453" s="47" t="s">
        <v>2232</v>
      </c>
      <c r="I9453" s="47" t="n">
        <v>7</v>
      </c>
    </row>
    <row r="9454" customFormat="false" ht="15" hidden="false" customHeight="false" outlineLevel="0" collapsed="false">
      <c r="A9454" s="47" t="s">
        <v>11695</v>
      </c>
      <c r="B9454" s="47" t="s">
        <v>2173</v>
      </c>
      <c r="C9454" s="48" t="n">
        <v>46199</v>
      </c>
      <c r="D9454" s="47" t="s">
        <v>75</v>
      </c>
      <c r="E9454" s="47" t="s">
        <v>62</v>
      </c>
      <c r="F9454" s="47" t="s">
        <v>2228</v>
      </c>
      <c r="G9454" s="47" t="s">
        <v>93</v>
      </c>
      <c r="H9454" s="47" t="s">
        <v>2253</v>
      </c>
      <c r="I9454" s="47" t="n">
        <v>51</v>
      </c>
    </row>
    <row r="9455" customFormat="false" ht="15" hidden="false" customHeight="false" outlineLevel="0" collapsed="false">
      <c r="A9455" s="47" t="s">
        <v>11696</v>
      </c>
      <c r="B9455" s="47" t="s">
        <v>2173</v>
      </c>
      <c r="C9455" s="48" t="n">
        <v>46199</v>
      </c>
      <c r="D9455" s="47" t="s">
        <v>75</v>
      </c>
      <c r="E9455" s="47" t="s">
        <v>62</v>
      </c>
      <c r="F9455" s="47" t="s">
        <v>2317</v>
      </c>
      <c r="G9455" s="47" t="s">
        <v>97</v>
      </c>
      <c r="H9455" s="47" t="s">
        <v>2232</v>
      </c>
      <c r="I9455" s="47" t="n">
        <v>2</v>
      </c>
    </row>
    <row r="9456" customFormat="false" ht="15" hidden="false" customHeight="false" outlineLevel="0" collapsed="false">
      <c r="A9456" s="47" t="s">
        <v>11697</v>
      </c>
      <c r="B9456" s="47" t="s">
        <v>2173</v>
      </c>
      <c r="C9456" s="48" t="n">
        <v>46199</v>
      </c>
      <c r="D9456" s="47" t="s">
        <v>75</v>
      </c>
      <c r="E9456" s="47" t="s">
        <v>62</v>
      </c>
      <c r="F9456" s="47" t="s">
        <v>2228</v>
      </c>
      <c r="G9456" s="47" t="s">
        <v>97</v>
      </c>
      <c r="H9456" s="47" t="s">
        <v>2232</v>
      </c>
      <c r="I9456" s="47" t="n">
        <v>6</v>
      </c>
    </row>
    <row r="9457" customFormat="false" ht="15" hidden="false" customHeight="false" outlineLevel="0" collapsed="false">
      <c r="A9457" s="47" t="s">
        <v>11698</v>
      </c>
      <c r="B9457" s="47" t="s">
        <v>2173</v>
      </c>
      <c r="C9457" s="48" t="n">
        <v>46199</v>
      </c>
      <c r="D9457" s="47" t="s">
        <v>75</v>
      </c>
      <c r="E9457" s="47" t="s">
        <v>62</v>
      </c>
      <c r="F9457" s="47" t="s">
        <v>2228</v>
      </c>
      <c r="G9457" s="47" t="s">
        <v>97</v>
      </c>
      <c r="H9457" s="47" t="s">
        <v>2232</v>
      </c>
      <c r="I9457" s="47" t="n">
        <v>2</v>
      </c>
    </row>
    <row r="9458" customFormat="false" ht="15" hidden="false" customHeight="false" outlineLevel="0" collapsed="false">
      <c r="A9458" s="47" t="s">
        <v>11699</v>
      </c>
      <c r="B9458" s="47" t="s">
        <v>2173</v>
      </c>
      <c r="C9458" s="48" t="n">
        <v>46199</v>
      </c>
      <c r="D9458" s="47" t="s">
        <v>75</v>
      </c>
      <c r="E9458" s="47" t="s">
        <v>62</v>
      </c>
      <c r="F9458" s="47" t="s">
        <v>2231</v>
      </c>
      <c r="G9458" s="47" t="s">
        <v>97</v>
      </c>
      <c r="H9458" s="47" t="s">
        <v>2232</v>
      </c>
      <c r="I9458" s="47" t="n">
        <v>4</v>
      </c>
    </row>
    <row r="9459" customFormat="false" ht="15" hidden="false" customHeight="false" outlineLevel="0" collapsed="false">
      <c r="A9459" s="47" t="s">
        <v>11700</v>
      </c>
      <c r="B9459" s="47" t="s">
        <v>2174</v>
      </c>
      <c r="C9459" s="48" t="n">
        <v>46199</v>
      </c>
      <c r="D9459" s="47" t="s">
        <v>73</v>
      </c>
      <c r="E9459" s="47" t="s">
        <v>63</v>
      </c>
      <c r="F9459" s="47" t="s">
        <v>2255</v>
      </c>
      <c r="G9459" s="47" t="s">
        <v>93</v>
      </c>
      <c r="H9459" s="47" t="s">
        <v>2253</v>
      </c>
      <c r="I9459" s="47" t="n">
        <v>44</v>
      </c>
    </row>
    <row r="9460" customFormat="false" ht="15" hidden="false" customHeight="false" outlineLevel="0" collapsed="false">
      <c r="A9460" s="47" t="s">
        <v>11701</v>
      </c>
      <c r="B9460" s="47" t="s">
        <v>2174</v>
      </c>
      <c r="C9460" s="48" t="n">
        <v>46199</v>
      </c>
      <c r="D9460" s="47" t="s">
        <v>73</v>
      </c>
      <c r="E9460" s="47" t="s">
        <v>63</v>
      </c>
      <c r="F9460" s="47" t="s">
        <v>2255</v>
      </c>
      <c r="G9460" s="47" t="s">
        <v>93</v>
      </c>
      <c r="H9460" s="47" t="s">
        <v>2253</v>
      </c>
      <c r="I9460" s="47" t="n">
        <v>29</v>
      </c>
    </row>
    <row r="9461" customFormat="false" ht="15" hidden="false" customHeight="false" outlineLevel="0" collapsed="false">
      <c r="A9461" s="47" t="s">
        <v>11702</v>
      </c>
      <c r="B9461" s="47" t="s">
        <v>2174</v>
      </c>
      <c r="C9461" s="48" t="n">
        <v>46199</v>
      </c>
      <c r="D9461" s="47" t="s">
        <v>73</v>
      </c>
      <c r="E9461" s="47" t="s">
        <v>63</v>
      </c>
      <c r="F9461" s="47" t="s">
        <v>2255</v>
      </c>
      <c r="G9461" s="47" t="s">
        <v>95</v>
      </c>
      <c r="H9461" s="47" t="s">
        <v>2245</v>
      </c>
      <c r="I9461" s="47" t="n">
        <v>142</v>
      </c>
    </row>
    <row r="9462" customFormat="false" ht="15" hidden="false" customHeight="false" outlineLevel="0" collapsed="false">
      <c r="A9462" s="47" t="s">
        <v>11703</v>
      </c>
      <c r="B9462" s="47" t="s">
        <v>2174</v>
      </c>
      <c r="C9462" s="48" t="n">
        <v>46199</v>
      </c>
      <c r="D9462" s="47" t="s">
        <v>73</v>
      </c>
      <c r="E9462" s="47" t="s">
        <v>63</v>
      </c>
      <c r="F9462" s="47" t="s">
        <v>2255</v>
      </c>
      <c r="G9462" s="47" t="s">
        <v>97</v>
      </c>
      <c r="H9462" s="47" t="s">
        <v>2232</v>
      </c>
      <c r="I9462" s="47" t="n">
        <v>6</v>
      </c>
    </row>
    <row r="9463" customFormat="false" ht="15" hidden="false" customHeight="false" outlineLevel="0" collapsed="false">
      <c r="A9463" s="47" t="s">
        <v>11704</v>
      </c>
      <c r="B9463" s="47" t="s">
        <v>2174</v>
      </c>
      <c r="C9463" s="48" t="n">
        <v>46199</v>
      </c>
      <c r="D9463" s="47" t="s">
        <v>73</v>
      </c>
      <c r="E9463" s="47" t="s">
        <v>63</v>
      </c>
      <c r="F9463" s="47" t="s">
        <v>2255</v>
      </c>
      <c r="G9463" s="47" t="s">
        <v>97</v>
      </c>
      <c r="H9463" s="47" t="s">
        <v>2232</v>
      </c>
      <c r="I9463" s="47" t="n">
        <v>6</v>
      </c>
    </row>
    <row r="9464" customFormat="false" ht="15" hidden="false" customHeight="false" outlineLevel="0" collapsed="false">
      <c r="A9464" s="47" t="s">
        <v>11705</v>
      </c>
      <c r="B9464" s="47" t="s">
        <v>2174</v>
      </c>
      <c r="C9464" s="48" t="n">
        <v>46199</v>
      </c>
      <c r="D9464" s="47" t="s">
        <v>73</v>
      </c>
      <c r="E9464" s="47" t="s">
        <v>63</v>
      </c>
      <c r="F9464" s="47" t="s">
        <v>2255</v>
      </c>
      <c r="G9464" s="47" t="s">
        <v>97</v>
      </c>
      <c r="H9464" s="47" t="s">
        <v>2232</v>
      </c>
      <c r="I9464" s="47" t="n">
        <v>2</v>
      </c>
    </row>
    <row r="9465" customFormat="false" ht="15" hidden="false" customHeight="false" outlineLevel="0" collapsed="false">
      <c r="A9465" s="47" t="s">
        <v>11706</v>
      </c>
      <c r="B9465" s="47" t="s">
        <v>2174</v>
      </c>
      <c r="C9465" s="48" t="n">
        <v>46199</v>
      </c>
      <c r="D9465" s="47" t="s">
        <v>73</v>
      </c>
      <c r="E9465" s="47" t="s">
        <v>63</v>
      </c>
      <c r="F9465" s="47" t="s">
        <v>2255</v>
      </c>
      <c r="G9465" s="47" t="s">
        <v>97</v>
      </c>
      <c r="H9465" s="47" t="s">
        <v>2232</v>
      </c>
      <c r="I9465" s="47" t="n">
        <v>4</v>
      </c>
    </row>
    <row r="9466" customFormat="false" ht="15" hidden="false" customHeight="false" outlineLevel="0" collapsed="false">
      <c r="A9466" s="47" t="s">
        <v>11707</v>
      </c>
      <c r="B9466" s="47" t="s">
        <v>2174</v>
      </c>
      <c r="C9466" s="48" t="n">
        <v>46199</v>
      </c>
      <c r="D9466" s="47" t="s">
        <v>73</v>
      </c>
      <c r="E9466" s="47" t="s">
        <v>63</v>
      </c>
      <c r="F9466" s="47" t="s">
        <v>2252</v>
      </c>
      <c r="G9466" s="47" t="s">
        <v>97</v>
      </c>
      <c r="H9466" s="47" t="s">
        <v>2232</v>
      </c>
      <c r="I9466" s="47" t="n">
        <v>5</v>
      </c>
    </row>
    <row r="9467" customFormat="false" ht="15" hidden="false" customHeight="false" outlineLevel="0" collapsed="false">
      <c r="A9467" s="47" t="s">
        <v>11708</v>
      </c>
      <c r="B9467" s="47" t="s">
        <v>2174</v>
      </c>
      <c r="C9467" s="48" t="n">
        <v>46199</v>
      </c>
      <c r="D9467" s="47" t="s">
        <v>73</v>
      </c>
      <c r="E9467" s="47" t="s">
        <v>63</v>
      </c>
      <c r="F9467" s="47" t="s">
        <v>2255</v>
      </c>
      <c r="G9467" s="47" t="s">
        <v>98</v>
      </c>
      <c r="H9467" s="47" t="s">
        <v>2382</v>
      </c>
      <c r="I9467" s="47" t="n">
        <v>20</v>
      </c>
    </row>
    <row r="9468" customFormat="false" ht="15" hidden="false" customHeight="false" outlineLevel="0" collapsed="false">
      <c r="A9468" s="47" t="s">
        <v>11709</v>
      </c>
      <c r="B9468" s="47" t="s">
        <v>2176</v>
      </c>
      <c r="C9468" s="48" t="n">
        <v>46199</v>
      </c>
      <c r="D9468" s="47" t="s">
        <v>74</v>
      </c>
      <c r="E9468" s="47" t="s">
        <v>63</v>
      </c>
      <c r="F9468" s="47" t="s">
        <v>2255</v>
      </c>
      <c r="G9468" s="47" t="s">
        <v>97</v>
      </c>
      <c r="H9468" s="47" t="s">
        <v>2232</v>
      </c>
      <c r="I9468" s="47" t="n">
        <v>2</v>
      </c>
    </row>
    <row r="9469" customFormat="false" ht="15" hidden="false" customHeight="false" outlineLevel="0" collapsed="false">
      <c r="A9469" s="47" t="s">
        <v>11710</v>
      </c>
      <c r="B9469" s="47" t="s">
        <v>2176</v>
      </c>
      <c r="C9469" s="48" t="n">
        <v>46199</v>
      </c>
      <c r="D9469" s="47" t="s">
        <v>74</v>
      </c>
      <c r="E9469" s="47" t="s">
        <v>63</v>
      </c>
      <c r="F9469" s="47" t="s">
        <v>2255</v>
      </c>
      <c r="G9469" s="47" t="s">
        <v>97</v>
      </c>
      <c r="H9469" s="47" t="s">
        <v>2232</v>
      </c>
      <c r="I9469" s="47" t="n">
        <v>7</v>
      </c>
    </row>
    <row r="9470" customFormat="false" ht="15" hidden="false" customHeight="false" outlineLevel="0" collapsed="false">
      <c r="A9470" s="47" t="s">
        <v>11711</v>
      </c>
      <c r="B9470" s="47" t="s">
        <v>2176</v>
      </c>
      <c r="C9470" s="48" t="n">
        <v>46199</v>
      </c>
      <c r="D9470" s="47" t="s">
        <v>74</v>
      </c>
      <c r="E9470" s="47" t="s">
        <v>63</v>
      </c>
      <c r="F9470" s="47" t="s">
        <v>2252</v>
      </c>
      <c r="G9470" s="47" t="s">
        <v>97</v>
      </c>
      <c r="H9470" s="47" t="s">
        <v>2232</v>
      </c>
      <c r="I9470" s="47" t="n">
        <v>6</v>
      </c>
    </row>
    <row r="9471" customFormat="false" ht="15" hidden="false" customHeight="false" outlineLevel="0" collapsed="false">
      <c r="A9471" s="47" t="s">
        <v>11712</v>
      </c>
      <c r="B9471" s="47" t="s">
        <v>2177</v>
      </c>
      <c r="C9471" s="48" t="n">
        <v>46199</v>
      </c>
      <c r="D9471" s="47" t="s">
        <v>75</v>
      </c>
      <c r="E9471" s="47" t="s">
        <v>63</v>
      </c>
      <c r="F9471" s="47" t="s">
        <v>2255</v>
      </c>
      <c r="G9471" s="47" t="s">
        <v>93</v>
      </c>
      <c r="H9471" s="47" t="s">
        <v>2253</v>
      </c>
      <c r="I9471" s="47" t="n">
        <v>79</v>
      </c>
    </row>
    <row r="9472" customFormat="false" ht="15" hidden="false" customHeight="false" outlineLevel="0" collapsed="false">
      <c r="A9472" s="47" t="s">
        <v>11713</v>
      </c>
      <c r="B9472" s="47" t="s">
        <v>2177</v>
      </c>
      <c r="C9472" s="48" t="n">
        <v>46199</v>
      </c>
      <c r="D9472" s="47" t="s">
        <v>75</v>
      </c>
      <c r="E9472" s="47" t="s">
        <v>63</v>
      </c>
      <c r="F9472" s="47" t="s">
        <v>2255</v>
      </c>
      <c r="G9472" s="47" t="s">
        <v>97</v>
      </c>
      <c r="H9472" s="47" t="s">
        <v>2232</v>
      </c>
      <c r="I9472" s="47" t="n">
        <v>4</v>
      </c>
    </row>
    <row r="9473" customFormat="false" ht="15" hidden="false" customHeight="false" outlineLevel="0" collapsed="false">
      <c r="A9473" s="47" t="s">
        <v>11714</v>
      </c>
      <c r="B9473" s="47" t="s">
        <v>2177</v>
      </c>
      <c r="C9473" s="48" t="n">
        <v>46199</v>
      </c>
      <c r="D9473" s="47" t="s">
        <v>75</v>
      </c>
      <c r="E9473" s="47" t="s">
        <v>63</v>
      </c>
      <c r="F9473" s="47" t="s">
        <v>2260</v>
      </c>
      <c r="G9473" s="47" t="s">
        <v>97</v>
      </c>
      <c r="H9473" s="47" t="s">
        <v>2232</v>
      </c>
      <c r="I9473" s="47" t="n">
        <v>4</v>
      </c>
    </row>
    <row r="9474" customFormat="false" ht="15" hidden="false" customHeight="false" outlineLevel="0" collapsed="false">
      <c r="A9474" s="47" t="s">
        <v>11715</v>
      </c>
      <c r="B9474" s="47" t="s">
        <v>2177</v>
      </c>
      <c r="C9474" s="48" t="n">
        <v>46199</v>
      </c>
      <c r="D9474" s="47" t="s">
        <v>75</v>
      </c>
      <c r="E9474" s="47" t="s">
        <v>63</v>
      </c>
      <c r="F9474" s="47" t="s">
        <v>2252</v>
      </c>
      <c r="G9474" s="47" t="s">
        <v>97</v>
      </c>
      <c r="H9474" s="47" t="s">
        <v>2232</v>
      </c>
      <c r="I9474" s="47" t="n">
        <v>5</v>
      </c>
    </row>
    <row r="9475" customFormat="false" ht="15" hidden="false" customHeight="false" outlineLevel="0" collapsed="false">
      <c r="A9475" s="47" t="s">
        <v>11716</v>
      </c>
      <c r="B9475" s="47" t="s">
        <v>2177</v>
      </c>
      <c r="C9475" s="48" t="n">
        <v>46199</v>
      </c>
      <c r="D9475" s="47" t="s">
        <v>75</v>
      </c>
      <c r="E9475" s="47" t="s">
        <v>63</v>
      </c>
      <c r="F9475" s="47" t="s">
        <v>2252</v>
      </c>
      <c r="G9475" s="47" t="s">
        <v>97</v>
      </c>
      <c r="H9475" s="47" t="s">
        <v>2232</v>
      </c>
      <c r="I9475" s="47" t="n">
        <v>3</v>
      </c>
    </row>
    <row r="9476" customFormat="false" ht="15" hidden="false" customHeight="false" outlineLevel="0" collapsed="false">
      <c r="A9476" s="47" t="s">
        <v>11717</v>
      </c>
      <c r="B9476" s="47" t="s">
        <v>2177</v>
      </c>
      <c r="C9476" s="48" t="n">
        <v>46199</v>
      </c>
      <c r="D9476" s="47" t="s">
        <v>75</v>
      </c>
      <c r="E9476" s="47" t="s">
        <v>63</v>
      </c>
      <c r="F9476" s="47" t="s">
        <v>2255</v>
      </c>
      <c r="G9476" s="47" t="s">
        <v>97</v>
      </c>
      <c r="H9476" s="47" t="s">
        <v>2232</v>
      </c>
      <c r="I9476" s="47" t="n">
        <v>7</v>
      </c>
    </row>
    <row r="9477" customFormat="false" ht="15" hidden="false" customHeight="false" outlineLevel="0" collapsed="false">
      <c r="A9477" s="47" t="s">
        <v>11718</v>
      </c>
      <c r="B9477" s="47" t="s">
        <v>2177</v>
      </c>
      <c r="C9477" s="48" t="n">
        <v>46199</v>
      </c>
      <c r="D9477" s="47" t="s">
        <v>75</v>
      </c>
      <c r="E9477" s="47" t="s">
        <v>63</v>
      </c>
      <c r="F9477" s="47" t="s">
        <v>2255</v>
      </c>
      <c r="G9477" s="47" t="s">
        <v>97</v>
      </c>
      <c r="H9477" s="47" t="s">
        <v>2232</v>
      </c>
      <c r="I9477" s="47" t="n">
        <v>7</v>
      </c>
    </row>
    <row r="9478" customFormat="false" ht="15" hidden="false" customHeight="false" outlineLevel="0" collapsed="false">
      <c r="A9478" s="47" t="s">
        <v>11719</v>
      </c>
      <c r="B9478" s="47" t="s">
        <v>2177</v>
      </c>
      <c r="C9478" s="48" t="n">
        <v>46199</v>
      </c>
      <c r="D9478" s="47" t="s">
        <v>75</v>
      </c>
      <c r="E9478" s="47" t="s">
        <v>63</v>
      </c>
      <c r="F9478" s="47" t="s">
        <v>2252</v>
      </c>
      <c r="G9478" s="47" t="s">
        <v>97</v>
      </c>
      <c r="H9478" s="47" t="s">
        <v>2232</v>
      </c>
      <c r="I9478" s="47" t="n">
        <v>5</v>
      </c>
    </row>
    <row r="9479" customFormat="false" ht="15" hidden="false" customHeight="false" outlineLevel="0" collapsed="false">
      <c r="A9479" s="47" t="s">
        <v>11720</v>
      </c>
      <c r="B9479" s="47" t="s">
        <v>2178</v>
      </c>
      <c r="C9479" s="48" t="n">
        <v>46199</v>
      </c>
      <c r="D9479" s="47" t="s">
        <v>73</v>
      </c>
      <c r="E9479" s="47" t="s">
        <v>64</v>
      </c>
      <c r="F9479" s="47" t="s">
        <v>2278</v>
      </c>
      <c r="G9479" s="47" t="s">
        <v>95</v>
      </c>
      <c r="H9479" s="47" t="s">
        <v>2245</v>
      </c>
      <c r="I9479" s="47" t="n">
        <v>17</v>
      </c>
    </row>
    <row r="9480" customFormat="false" ht="15" hidden="false" customHeight="false" outlineLevel="0" collapsed="false">
      <c r="A9480" s="47" t="s">
        <v>11721</v>
      </c>
      <c r="B9480" s="47" t="s">
        <v>2178</v>
      </c>
      <c r="C9480" s="48" t="n">
        <v>46199</v>
      </c>
      <c r="D9480" s="47" t="s">
        <v>73</v>
      </c>
      <c r="E9480" s="47" t="s">
        <v>64</v>
      </c>
      <c r="F9480" s="47" t="s">
        <v>2280</v>
      </c>
      <c r="G9480" s="47" t="s">
        <v>97</v>
      </c>
      <c r="H9480" s="47" t="s">
        <v>2232</v>
      </c>
      <c r="I9480" s="47" t="n">
        <v>7</v>
      </c>
    </row>
    <row r="9481" customFormat="false" ht="15" hidden="false" customHeight="false" outlineLevel="0" collapsed="false">
      <c r="A9481" s="47" t="s">
        <v>11722</v>
      </c>
      <c r="B9481" s="47" t="s">
        <v>2178</v>
      </c>
      <c r="C9481" s="48" t="n">
        <v>46199</v>
      </c>
      <c r="D9481" s="47" t="s">
        <v>73</v>
      </c>
      <c r="E9481" s="47" t="s">
        <v>64</v>
      </c>
      <c r="F9481" s="47" t="s">
        <v>2278</v>
      </c>
      <c r="G9481" s="47" t="s">
        <v>97</v>
      </c>
      <c r="H9481" s="47" t="s">
        <v>2232</v>
      </c>
      <c r="I9481" s="47" t="n">
        <v>7</v>
      </c>
    </row>
    <row r="9482" customFormat="false" ht="15" hidden="false" customHeight="false" outlineLevel="0" collapsed="false">
      <c r="A9482" s="47" t="s">
        <v>11723</v>
      </c>
      <c r="B9482" s="47" t="s">
        <v>2178</v>
      </c>
      <c r="C9482" s="48" t="n">
        <v>46199</v>
      </c>
      <c r="D9482" s="47" t="s">
        <v>73</v>
      </c>
      <c r="E9482" s="47" t="s">
        <v>64</v>
      </c>
      <c r="F9482" s="47" t="s">
        <v>2280</v>
      </c>
      <c r="G9482" s="47" t="s">
        <v>97</v>
      </c>
      <c r="H9482" s="47" t="s">
        <v>2232</v>
      </c>
      <c r="I9482" s="47" t="n">
        <v>7</v>
      </c>
    </row>
    <row r="9483" customFormat="false" ht="15" hidden="false" customHeight="false" outlineLevel="0" collapsed="false">
      <c r="A9483" s="47" t="s">
        <v>11724</v>
      </c>
      <c r="B9483" s="47" t="s">
        <v>2178</v>
      </c>
      <c r="C9483" s="48" t="n">
        <v>46199</v>
      </c>
      <c r="D9483" s="47" t="s">
        <v>73</v>
      </c>
      <c r="E9483" s="47" t="s">
        <v>64</v>
      </c>
      <c r="F9483" s="47" t="s">
        <v>2278</v>
      </c>
      <c r="G9483" s="47" t="s">
        <v>97</v>
      </c>
      <c r="H9483" s="47" t="s">
        <v>2232</v>
      </c>
      <c r="I9483" s="47" t="n">
        <v>7</v>
      </c>
    </row>
    <row r="9484" customFormat="false" ht="15" hidden="false" customHeight="false" outlineLevel="0" collapsed="false">
      <c r="A9484" s="47" t="s">
        <v>11725</v>
      </c>
      <c r="B9484" s="47" t="s">
        <v>2179</v>
      </c>
      <c r="C9484" s="48" t="n">
        <v>46199</v>
      </c>
      <c r="D9484" s="47" t="s">
        <v>74</v>
      </c>
      <c r="E9484" s="47" t="s">
        <v>64</v>
      </c>
      <c r="F9484" s="47" t="s">
        <v>2278</v>
      </c>
      <c r="G9484" s="47" t="s">
        <v>94</v>
      </c>
      <c r="H9484" s="47" t="s">
        <v>2229</v>
      </c>
      <c r="I9484" s="47" t="n">
        <v>107</v>
      </c>
    </row>
    <row r="9485" customFormat="false" ht="15" hidden="false" customHeight="false" outlineLevel="0" collapsed="false">
      <c r="A9485" s="47" t="s">
        <v>11726</v>
      </c>
      <c r="B9485" s="47" t="s">
        <v>2179</v>
      </c>
      <c r="C9485" s="48" t="n">
        <v>46199</v>
      </c>
      <c r="D9485" s="47" t="s">
        <v>74</v>
      </c>
      <c r="E9485" s="47" t="s">
        <v>64</v>
      </c>
      <c r="F9485" s="47" t="s">
        <v>2280</v>
      </c>
      <c r="G9485" s="47" t="s">
        <v>96</v>
      </c>
      <c r="H9485" s="47" t="s">
        <v>2270</v>
      </c>
      <c r="I9485" s="47" t="n">
        <v>32</v>
      </c>
    </row>
    <row r="9486" customFormat="false" ht="15" hidden="false" customHeight="false" outlineLevel="0" collapsed="false">
      <c r="A9486" s="47" t="s">
        <v>11727</v>
      </c>
      <c r="B9486" s="47" t="s">
        <v>2179</v>
      </c>
      <c r="C9486" s="48" t="n">
        <v>46199</v>
      </c>
      <c r="D9486" s="47" t="s">
        <v>74</v>
      </c>
      <c r="E9486" s="47" t="s">
        <v>64</v>
      </c>
      <c r="F9486" s="47" t="s">
        <v>2280</v>
      </c>
      <c r="G9486" s="47" t="s">
        <v>96</v>
      </c>
      <c r="H9486" s="47" t="s">
        <v>2270</v>
      </c>
      <c r="I9486" s="47" t="n">
        <v>8</v>
      </c>
    </row>
    <row r="9487" customFormat="false" ht="15" hidden="false" customHeight="false" outlineLevel="0" collapsed="false">
      <c r="A9487" s="47" t="s">
        <v>11728</v>
      </c>
      <c r="B9487" s="47" t="s">
        <v>2179</v>
      </c>
      <c r="C9487" s="48" t="n">
        <v>46199</v>
      </c>
      <c r="D9487" s="47" t="s">
        <v>74</v>
      </c>
      <c r="E9487" s="47" t="s">
        <v>64</v>
      </c>
      <c r="F9487" s="47" t="s">
        <v>2278</v>
      </c>
      <c r="G9487" s="47" t="s">
        <v>97</v>
      </c>
      <c r="H9487" s="47" t="s">
        <v>2232</v>
      </c>
      <c r="I9487" s="47" t="n">
        <v>6</v>
      </c>
    </row>
    <row r="9488" customFormat="false" ht="15" hidden="false" customHeight="false" outlineLevel="0" collapsed="false">
      <c r="A9488" s="47" t="s">
        <v>11729</v>
      </c>
      <c r="B9488" s="47" t="s">
        <v>2181</v>
      </c>
      <c r="C9488" s="48" t="n">
        <v>46199</v>
      </c>
      <c r="D9488" s="47" t="s">
        <v>73</v>
      </c>
      <c r="E9488" s="47" t="s">
        <v>65</v>
      </c>
      <c r="F9488" s="47" t="s">
        <v>2284</v>
      </c>
      <c r="G9488" s="47" t="s">
        <v>94</v>
      </c>
      <c r="H9488" s="47" t="s">
        <v>2229</v>
      </c>
      <c r="I9488" s="47" t="n">
        <v>59</v>
      </c>
    </row>
    <row r="9489" customFormat="false" ht="15" hidden="false" customHeight="false" outlineLevel="0" collapsed="false">
      <c r="A9489" s="47" t="s">
        <v>11730</v>
      </c>
      <c r="B9489" s="47" t="s">
        <v>2181</v>
      </c>
      <c r="C9489" s="48" t="n">
        <v>46199</v>
      </c>
      <c r="D9489" s="47" t="s">
        <v>73</v>
      </c>
      <c r="E9489" s="47" t="s">
        <v>65</v>
      </c>
      <c r="F9489" s="47" t="s">
        <v>2284</v>
      </c>
      <c r="G9489" s="47" t="s">
        <v>97</v>
      </c>
      <c r="H9489" s="47" t="s">
        <v>2232</v>
      </c>
      <c r="I9489" s="47" t="n">
        <v>6</v>
      </c>
    </row>
    <row r="9490" customFormat="false" ht="15" hidden="false" customHeight="false" outlineLevel="0" collapsed="false">
      <c r="A9490" s="47" t="s">
        <v>11731</v>
      </c>
      <c r="B9490" s="47" t="s">
        <v>2181</v>
      </c>
      <c r="C9490" s="48" t="n">
        <v>46199</v>
      </c>
      <c r="D9490" s="47" t="s">
        <v>73</v>
      </c>
      <c r="E9490" s="47" t="s">
        <v>65</v>
      </c>
      <c r="F9490" s="47" t="s">
        <v>2284</v>
      </c>
      <c r="G9490" s="47" t="s">
        <v>97</v>
      </c>
      <c r="H9490" s="47" t="s">
        <v>2232</v>
      </c>
      <c r="I9490" s="47" t="n">
        <v>3</v>
      </c>
    </row>
    <row r="9491" customFormat="false" ht="15" hidden="false" customHeight="false" outlineLevel="0" collapsed="false">
      <c r="A9491" s="47" t="s">
        <v>11732</v>
      </c>
      <c r="B9491" s="47" t="s">
        <v>2181</v>
      </c>
      <c r="C9491" s="48" t="n">
        <v>46199</v>
      </c>
      <c r="D9491" s="47" t="s">
        <v>73</v>
      </c>
      <c r="E9491" s="47" t="s">
        <v>65</v>
      </c>
      <c r="F9491" s="47" t="s">
        <v>2284</v>
      </c>
      <c r="G9491" s="47" t="s">
        <v>97</v>
      </c>
      <c r="H9491" s="47" t="s">
        <v>2232</v>
      </c>
      <c r="I9491" s="47" t="n">
        <v>5</v>
      </c>
    </row>
    <row r="9492" customFormat="false" ht="15" hidden="false" customHeight="false" outlineLevel="0" collapsed="false">
      <c r="A9492" s="47" t="s">
        <v>11733</v>
      </c>
      <c r="B9492" s="47" t="s">
        <v>2183</v>
      </c>
      <c r="C9492" s="48" t="n">
        <v>46199</v>
      </c>
      <c r="D9492" s="47" t="s">
        <v>74</v>
      </c>
      <c r="E9492" s="47" t="s">
        <v>65</v>
      </c>
      <c r="F9492" s="47" t="s">
        <v>2284</v>
      </c>
      <c r="G9492" s="47" t="s">
        <v>95</v>
      </c>
      <c r="H9492" s="47" t="s">
        <v>2245</v>
      </c>
      <c r="I9492" s="47" t="n">
        <v>13</v>
      </c>
    </row>
    <row r="9493" customFormat="false" ht="15" hidden="false" customHeight="false" outlineLevel="0" collapsed="false">
      <c r="A9493" s="47" t="s">
        <v>11734</v>
      </c>
      <c r="B9493" s="47" t="s">
        <v>2183</v>
      </c>
      <c r="C9493" s="48" t="n">
        <v>46199</v>
      </c>
      <c r="D9493" s="47" t="s">
        <v>74</v>
      </c>
      <c r="E9493" s="47" t="s">
        <v>65</v>
      </c>
      <c r="F9493" s="47" t="s">
        <v>2284</v>
      </c>
      <c r="G9493" s="47" t="s">
        <v>95</v>
      </c>
      <c r="H9493" s="47" t="s">
        <v>2245</v>
      </c>
      <c r="I9493" s="47" t="n">
        <v>5</v>
      </c>
    </row>
    <row r="9494" customFormat="false" ht="15" hidden="false" customHeight="false" outlineLevel="0" collapsed="false">
      <c r="A9494" s="47" t="s">
        <v>11735</v>
      </c>
      <c r="B9494" s="47" t="s">
        <v>2183</v>
      </c>
      <c r="C9494" s="48" t="n">
        <v>46199</v>
      </c>
      <c r="D9494" s="47" t="s">
        <v>74</v>
      </c>
      <c r="E9494" s="47" t="s">
        <v>65</v>
      </c>
      <c r="F9494" s="47" t="s">
        <v>2284</v>
      </c>
      <c r="G9494" s="47" t="s">
        <v>97</v>
      </c>
      <c r="H9494" s="47" t="s">
        <v>2232</v>
      </c>
      <c r="I9494" s="47" t="n">
        <v>6</v>
      </c>
    </row>
    <row r="9495" customFormat="false" ht="15" hidden="false" customHeight="false" outlineLevel="0" collapsed="false">
      <c r="A9495" s="47" t="s">
        <v>11736</v>
      </c>
      <c r="B9495" s="47" t="s">
        <v>2183</v>
      </c>
      <c r="C9495" s="48" t="n">
        <v>46199</v>
      </c>
      <c r="D9495" s="47" t="s">
        <v>74</v>
      </c>
      <c r="E9495" s="47" t="s">
        <v>65</v>
      </c>
      <c r="F9495" s="47" t="s">
        <v>2289</v>
      </c>
      <c r="G9495" s="47" t="s">
        <v>97</v>
      </c>
      <c r="H9495" s="47" t="s">
        <v>2232</v>
      </c>
      <c r="I9495" s="47" t="n">
        <v>3</v>
      </c>
    </row>
    <row r="9496" customFormat="false" ht="15" hidden="false" customHeight="false" outlineLevel="0" collapsed="false">
      <c r="A9496" s="47" t="s">
        <v>11737</v>
      </c>
      <c r="B9496" s="47" t="s">
        <v>2183</v>
      </c>
      <c r="C9496" s="48" t="n">
        <v>46199</v>
      </c>
      <c r="D9496" s="47" t="s">
        <v>74</v>
      </c>
      <c r="E9496" s="47" t="s">
        <v>65</v>
      </c>
      <c r="F9496" s="47" t="s">
        <v>2289</v>
      </c>
      <c r="G9496" s="47" t="s">
        <v>97</v>
      </c>
      <c r="H9496" s="47" t="s">
        <v>2232</v>
      </c>
      <c r="I9496" s="47" t="n">
        <v>3</v>
      </c>
    </row>
    <row r="9497" customFormat="false" ht="15" hidden="false" customHeight="false" outlineLevel="0" collapsed="false">
      <c r="A9497" s="47" t="s">
        <v>11738</v>
      </c>
      <c r="B9497" s="47" t="s">
        <v>2183</v>
      </c>
      <c r="C9497" s="48" t="n">
        <v>46199</v>
      </c>
      <c r="D9497" s="47" t="s">
        <v>74</v>
      </c>
      <c r="E9497" s="47" t="s">
        <v>65</v>
      </c>
      <c r="F9497" s="47" t="s">
        <v>2284</v>
      </c>
      <c r="G9497" s="47" t="s">
        <v>97</v>
      </c>
      <c r="H9497" s="47" t="s">
        <v>2232</v>
      </c>
      <c r="I9497" s="47" t="n">
        <v>5</v>
      </c>
    </row>
    <row r="9498" customFormat="false" ht="15" hidden="false" customHeight="false" outlineLevel="0" collapsed="false">
      <c r="A9498" s="47" t="s">
        <v>11739</v>
      </c>
      <c r="B9498" s="47" t="s">
        <v>2183</v>
      </c>
      <c r="C9498" s="48" t="n">
        <v>46199</v>
      </c>
      <c r="D9498" s="47" t="s">
        <v>74</v>
      </c>
      <c r="E9498" s="47" t="s">
        <v>65</v>
      </c>
      <c r="F9498" s="47" t="s">
        <v>2289</v>
      </c>
      <c r="G9498" s="47" t="s">
        <v>97</v>
      </c>
      <c r="H9498" s="47" t="s">
        <v>2232</v>
      </c>
      <c r="I9498" s="47" t="n">
        <v>3</v>
      </c>
    </row>
    <row r="9499" customFormat="false" ht="15" hidden="false" customHeight="false" outlineLevel="0" collapsed="false">
      <c r="A9499" s="47" t="s">
        <v>11740</v>
      </c>
      <c r="B9499" s="47" t="s">
        <v>2183</v>
      </c>
      <c r="C9499" s="48" t="n">
        <v>46199</v>
      </c>
      <c r="D9499" s="47" t="s">
        <v>74</v>
      </c>
      <c r="E9499" s="47" t="s">
        <v>65</v>
      </c>
      <c r="F9499" s="47" t="s">
        <v>2284</v>
      </c>
      <c r="G9499" s="47" t="s">
        <v>97</v>
      </c>
      <c r="H9499" s="47" t="s">
        <v>2232</v>
      </c>
      <c r="I9499" s="47" t="n">
        <v>3</v>
      </c>
    </row>
    <row r="9500" customFormat="false" ht="15" hidden="false" customHeight="false" outlineLevel="0" collapsed="false">
      <c r="A9500" s="47" t="s">
        <v>11741</v>
      </c>
      <c r="B9500" s="47" t="s">
        <v>2183</v>
      </c>
      <c r="C9500" s="48" t="n">
        <v>46199</v>
      </c>
      <c r="D9500" s="47" t="s">
        <v>74</v>
      </c>
      <c r="E9500" s="47" t="s">
        <v>65</v>
      </c>
      <c r="F9500" s="47" t="s">
        <v>2289</v>
      </c>
      <c r="G9500" s="47" t="s">
        <v>97</v>
      </c>
      <c r="H9500" s="47" t="s">
        <v>2232</v>
      </c>
      <c r="I9500" s="47" t="n">
        <v>2</v>
      </c>
    </row>
    <row r="9501" customFormat="false" ht="15" hidden="false" customHeight="false" outlineLevel="0" collapsed="false">
      <c r="A9501" s="47" t="s">
        <v>11742</v>
      </c>
      <c r="B9501" s="47" t="s">
        <v>2183</v>
      </c>
      <c r="C9501" s="48" t="n">
        <v>46199</v>
      </c>
      <c r="D9501" s="47" t="s">
        <v>74</v>
      </c>
      <c r="E9501" s="47" t="s">
        <v>65</v>
      </c>
      <c r="F9501" s="47" t="s">
        <v>2289</v>
      </c>
      <c r="G9501" s="47" t="s">
        <v>97</v>
      </c>
      <c r="H9501" s="47" t="s">
        <v>2232</v>
      </c>
      <c r="I9501" s="47" t="n">
        <v>6</v>
      </c>
    </row>
    <row r="9502" customFormat="false" ht="15" hidden="false" customHeight="false" outlineLevel="0" collapsed="false">
      <c r="A9502" s="47" t="s">
        <v>11743</v>
      </c>
      <c r="B9502" s="47" t="s">
        <v>2183</v>
      </c>
      <c r="C9502" s="48" t="n">
        <v>46199</v>
      </c>
      <c r="D9502" s="47" t="s">
        <v>74</v>
      </c>
      <c r="E9502" s="47" t="s">
        <v>65</v>
      </c>
      <c r="F9502" s="47" t="s">
        <v>2289</v>
      </c>
      <c r="G9502" s="47" t="s">
        <v>97</v>
      </c>
      <c r="H9502" s="47" t="s">
        <v>2232</v>
      </c>
      <c r="I9502" s="47" t="n">
        <v>2</v>
      </c>
    </row>
    <row r="9503" customFormat="false" ht="15" hidden="false" customHeight="false" outlineLevel="0" collapsed="false">
      <c r="A9503" s="47" t="s">
        <v>11744</v>
      </c>
      <c r="B9503" s="47" t="s">
        <v>2183</v>
      </c>
      <c r="C9503" s="48" t="n">
        <v>46199</v>
      </c>
      <c r="D9503" s="47" t="s">
        <v>74</v>
      </c>
      <c r="E9503" s="47" t="s">
        <v>65</v>
      </c>
      <c r="F9503" s="47" t="s">
        <v>2284</v>
      </c>
      <c r="G9503" s="47" t="s">
        <v>97</v>
      </c>
      <c r="H9503" s="47" t="s">
        <v>2232</v>
      </c>
      <c r="I9503" s="47" t="n">
        <v>2</v>
      </c>
    </row>
    <row r="9504" customFormat="false" ht="15" hidden="false" customHeight="false" outlineLevel="0" collapsed="false">
      <c r="A9504" s="47" t="s">
        <v>11745</v>
      </c>
      <c r="B9504" s="47" t="s">
        <v>2183</v>
      </c>
      <c r="C9504" s="48" t="n">
        <v>46199</v>
      </c>
      <c r="D9504" s="47" t="s">
        <v>74</v>
      </c>
      <c r="E9504" s="47" t="s">
        <v>65</v>
      </c>
      <c r="F9504" s="47" t="s">
        <v>2289</v>
      </c>
      <c r="G9504" s="47" t="s">
        <v>97</v>
      </c>
      <c r="H9504" s="47" t="s">
        <v>2232</v>
      </c>
      <c r="I9504" s="47" t="n">
        <v>2</v>
      </c>
    </row>
    <row r="9505" customFormat="false" ht="15" hidden="false" customHeight="false" outlineLevel="0" collapsed="false">
      <c r="A9505" s="47" t="s">
        <v>11746</v>
      </c>
      <c r="B9505" s="47" t="s">
        <v>2183</v>
      </c>
      <c r="C9505" s="48" t="n">
        <v>46199</v>
      </c>
      <c r="D9505" s="47" t="s">
        <v>74</v>
      </c>
      <c r="E9505" s="47" t="s">
        <v>65</v>
      </c>
      <c r="F9505" s="47" t="s">
        <v>2284</v>
      </c>
      <c r="G9505" s="47" t="s">
        <v>97</v>
      </c>
      <c r="H9505" s="47" t="s">
        <v>2232</v>
      </c>
      <c r="I9505" s="47" t="n">
        <v>3</v>
      </c>
    </row>
    <row r="9506" customFormat="false" ht="15" hidden="false" customHeight="false" outlineLevel="0" collapsed="false">
      <c r="A9506" s="47" t="s">
        <v>11747</v>
      </c>
      <c r="B9506" s="47" t="s">
        <v>2183</v>
      </c>
      <c r="C9506" s="48" t="n">
        <v>46199</v>
      </c>
      <c r="D9506" s="47" t="s">
        <v>74</v>
      </c>
      <c r="E9506" s="47" t="s">
        <v>65</v>
      </c>
      <c r="F9506" s="47" t="s">
        <v>2289</v>
      </c>
      <c r="G9506" s="47" t="s">
        <v>97</v>
      </c>
      <c r="H9506" s="47" t="s">
        <v>2232</v>
      </c>
      <c r="I9506" s="47" t="n">
        <v>3</v>
      </c>
    </row>
    <row r="9507" customFormat="false" ht="15" hidden="false" customHeight="false" outlineLevel="0" collapsed="false">
      <c r="A9507" s="47" t="s">
        <v>11748</v>
      </c>
      <c r="B9507" s="47" t="s">
        <v>2183</v>
      </c>
      <c r="C9507" s="48" t="n">
        <v>46199</v>
      </c>
      <c r="D9507" s="47" t="s">
        <v>74</v>
      </c>
      <c r="E9507" s="47" t="s">
        <v>65</v>
      </c>
      <c r="F9507" s="47" t="s">
        <v>2284</v>
      </c>
      <c r="G9507" s="47" t="s">
        <v>98</v>
      </c>
      <c r="H9507" s="47" t="s">
        <v>2382</v>
      </c>
      <c r="I9507" s="47" t="n">
        <v>5</v>
      </c>
    </row>
    <row r="9508" customFormat="false" ht="15" hidden="false" customHeight="false" outlineLevel="0" collapsed="false">
      <c r="A9508" s="47" t="s">
        <v>11749</v>
      </c>
      <c r="B9508" s="47" t="s">
        <v>2184</v>
      </c>
      <c r="C9508" s="48" t="n">
        <v>46199</v>
      </c>
      <c r="D9508" s="47" t="s">
        <v>75</v>
      </c>
      <c r="E9508" s="47" t="s">
        <v>65</v>
      </c>
      <c r="F9508" s="47" t="s">
        <v>2284</v>
      </c>
      <c r="G9508" s="47" t="s">
        <v>97</v>
      </c>
      <c r="H9508" s="47" t="s">
        <v>2232</v>
      </c>
      <c r="I9508" s="47" t="n">
        <v>3</v>
      </c>
    </row>
    <row r="9509" customFormat="false" ht="15" hidden="false" customHeight="false" outlineLevel="0" collapsed="false">
      <c r="A9509" s="47" t="s">
        <v>11750</v>
      </c>
      <c r="B9509" s="47" t="s">
        <v>2184</v>
      </c>
      <c r="C9509" s="48" t="n">
        <v>46199</v>
      </c>
      <c r="D9509" s="47" t="s">
        <v>75</v>
      </c>
      <c r="E9509" s="47" t="s">
        <v>65</v>
      </c>
      <c r="F9509" s="47" t="s">
        <v>2284</v>
      </c>
      <c r="G9509" s="47" t="s">
        <v>97</v>
      </c>
      <c r="H9509" s="47" t="s">
        <v>2232</v>
      </c>
      <c r="I9509" s="47" t="n">
        <v>5</v>
      </c>
    </row>
    <row r="9510" customFormat="false" ht="15" hidden="false" customHeight="false" outlineLevel="0" collapsed="false">
      <c r="A9510" s="47" t="s">
        <v>11751</v>
      </c>
      <c r="B9510" s="47" t="s">
        <v>2184</v>
      </c>
      <c r="C9510" s="48" t="n">
        <v>46199</v>
      </c>
      <c r="D9510" s="47" t="s">
        <v>75</v>
      </c>
      <c r="E9510" s="47" t="s">
        <v>65</v>
      </c>
      <c r="F9510" s="47" t="s">
        <v>2289</v>
      </c>
      <c r="G9510" s="47" t="s">
        <v>97</v>
      </c>
      <c r="H9510" s="47" t="s">
        <v>2232</v>
      </c>
      <c r="I9510" s="47" t="n">
        <v>3</v>
      </c>
    </row>
    <row r="9511" customFormat="false" ht="15" hidden="false" customHeight="false" outlineLevel="0" collapsed="false">
      <c r="A9511" s="47" t="s">
        <v>11752</v>
      </c>
      <c r="B9511" s="47" t="s">
        <v>2184</v>
      </c>
      <c r="C9511" s="48" t="n">
        <v>46199</v>
      </c>
      <c r="D9511" s="47" t="s">
        <v>75</v>
      </c>
      <c r="E9511" s="47" t="s">
        <v>65</v>
      </c>
      <c r="F9511" s="47" t="s">
        <v>2289</v>
      </c>
      <c r="G9511" s="47" t="s">
        <v>97</v>
      </c>
      <c r="H9511" s="47" t="s">
        <v>2232</v>
      </c>
      <c r="I9511" s="47" t="n">
        <v>6</v>
      </c>
    </row>
    <row r="9512" customFormat="false" ht="15" hidden="false" customHeight="false" outlineLevel="0" collapsed="false">
      <c r="A9512" s="47" t="s">
        <v>11753</v>
      </c>
      <c r="B9512" s="47" t="s">
        <v>2184</v>
      </c>
      <c r="C9512" s="48" t="n">
        <v>46199</v>
      </c>
      <c r="D9512" s="47" t="s">
        <v>75</v>
      </c>
      <c r="E9512" s="47" t="s">
        <v>65</v>
      </c>
      <c r="F9512" s="47" t="s">
        <v>2289</v>
      </c>
      <c r="G9512" s="47" t="s">
        <v>97</v>
      </c>
      <c r="H9512" s="47" t="s">
        <v>2232</v>
      </c>
      <c r="I9512" s="47" t="n">
        <v>6</v>
      </c>
    </row>
    <row r="9513" customFormat="false" ht="15" hidden="false" customHeight="false" outlineLevel="0" collapsed="false">
      <c r="A9513" s="47" t="s">
        <v>11754</v>
      </c>
      <c r="B9513" s="47" t="s">
        <v>2184</v>
      </c>
      <c r="C9513" s="48" t="n">
        <v>46199</v>
      </c>
      <c r="D9513" s="47" t="s">
        <v>75</v>
      </c>
      <c r="E9513" s="47" t="s">
        <v>65</v>
      </c>
      <c r="F9513" s="47" t="s">
        <v>2284</v>
      </c>
      <c r="G9513" s="47" t="s">
        <v>97</v>
      </c>
      <c r="H9513" s="47" t="s">
        <v>2232</v>
      </c>
      <c r="I9513" s="47" t="n">
        <v>4</v>
      </c>
    </row>
    <row r="9514" customFormat="false" ht="15" hidden="false" customHeight="false" outlineLevel="0" collapsed="false">
      <c r="A9514" s="47" t="s">
        <v>11755</v>
      </c>
      <c r="B9514" s="47" t="s">
        <v>2184</v>
      </c>
      <c r="C9514" s="48" t="n">
        <v>46199</v>
      </c>
      <c r="D9514" s="47" t="s">
        <v>75</v>
      </c>
      <c r="E9514" s="47" t="s">
        <v>65</v>
      </c>
      <c r="F9514" s="47" t="s">
        <v>2289</v>
      </c>
      <c r="G9514" s="47" t="s">
        <v>97</v>
      </c>
      <c r="H9514" s="47" t="s">
        <v>2232</v>
      </c>
      <c r="I9514" s="47" t="n">
        <v>3</v>
      </c>
    </row>
    <row r="9515" customFormat="false" ht="15" hidden="false" customHeight="false" outlineLevel="0" collapsed="false">
      <c r="A9515" s="47" t="s">
        <v>11756</v>
      </c>
      <c r="B9515" s="47" t="s">
        <v>2184</v>
      </c>
      <c r="C9515" s="48" t="n">
        <v>46199</v>
      </c>
      <c r="D9515" s="47" t="s">
        <v>75</v>
      </c>
      <c r="E9515" s="47" t="s">
        <v>65</v>
      </c>
      <c r="F9515" s="47" t="s">
        <v>2289</v>
      </c>
      <c r="G9515" s="47" t="s">
        <v>97</v>
      </c>
      <c r="H9515" s="47" t="s">
        <v>2232</v>
      </c>
      <c r="I9515" s="47" t="n">
        <v>6</v>
      </c>
    </row>
    <row r="9516" customFormat="false" ht="15" hidden="false" customHeight="false" outlineLevel="0" collapsed="false">
      <c r="A9516" s="47" t="s">
        <v>11757</v>
      </c>
      <c r="B9516" s="47" t="s">
        <v>2184</v>
      </c>
      <c r="C9516" s="48" t="n">
        <v>46199</v>
      </c>
      <c r="D9516" s="47" t="s">
        <v>75</v>
      </c>
      <c r="E9516" s="47" t="s">
        <v>65</v>
      </c>
      <c r="F9516" s="47" t="s">
        <v>2289</v>
      </c>
      <c r="G9516" s="47" t="s">
        <v>97</v>
      </c>
      <c r="H9516" s="47" t="s">
        <v>2232</v>
      </c>
      <c r="I9516" s="47" t="n">
        <v>3</v>
      </c>
    </row>
    <row r="9517" customFormat="false" ht="15" hidden="false" customHeight="false" outlineLevel="0" collapsed="false">
      <c r="A9517" s="47" t="s">
        <v>11758</v>
      </c>
      <c r="B9517" s="47" t="s">
        <v>2185</v>
      </c>
      <c r="C9517" s="48" t="n">
        <v>46200</v>
      </c>
      <c r="D9517" s="47" t="s">
        <v>73</v>
      </c>
      <c r="E9517" s="47" t="s">
        <v>62</v>
      </c>
      <c r="F9517" s="47" t="s">
        <v>2228</v>
      </c>
      <c r="G9517" s="47" t="s">
        <v>97</v>
      </c>
      <c r="H9517" s="47" t="s">
        <v>2232</v>
      </c>
      <c r="I9517" s="47" t="n">
        <v>4</v>
      </c>
    </row>
    <row r="9518" customFormat="false" ht="15" hidden="false" customHeight="false" outlineLevel="0" collapsed="false">
      <c r="A9518" s="47" t="s">
        <v>11759</v>
      </c>
      <c r="B9518" s="47" t="s">
        <v>2186</v>
      </c>
      <c r="C9518" s="48" t="n">
        <v>46200</v>
      </c>
      <c r="D9518" s="47" t="s">
        <v>74</v>
      </c>
      <c r="E9518" s="47" t="s">
        <v>62</v>
      </c>
      <c r="F9518" s="47" t="s">
        <v>2228</v>
      </c>
      <c r="G9518" s="47" t="s">
        <v>97</v>
      </c>
      <c r="H9518" s="47" t="s">
        <v>2232</v>
      </c>
      <c r="I9518" s="47" t="n">
        <v>5</v>
      </c>
    </row>
    <row r="9519" customFormat="false" ht="15" hidden="false" customHeight="false" outlineLevel="0" collapsed="false">
      <c r="A9519" s="47" t="s">
        <v>11760</v>
      </c>
      <c r="B9519" s="47" t="s">
        <v>2186</v>
      </c>
      <c r="C9519" s="48" t="n">
        <v>46200</v>
      </c>
      <c r="D9519" s="47" t="s">
        <v>74</v>
      </c>
      <c r="E9519" s="47" t="s">
        <v>62</v>
      </c>
      <c r="F9519" s="47" t="s">
        <v>2228</v>
      </c>
      <c r="G9519" s="47" t="s">
        <v>97</v>
      </c>
      <c r="H9519" s="47" t="s">
        <v>2232</v>
      </c>
      <c r="I9519" s="47" t="n">
        <v>7</v>
      </c>
    </row>
    <row r="9520" customFormat="false" ht="15" hidden="false" customHeight="false" outlineLevel="0" collapsed="false">
      <c r="A9520" s="47" t="s">
        <v>11761</v>
      </c>
      <c r="B9520" s="47" t="s">
        <v>2186</v>
      </c>
      <c r="C9520" s="48" t="n">
        <v>46200</v>
      </c>
      <c r="D9520" s="47" t="s">
        <v>74</v>
      </c>
      <c r="E9520" s="47" t="s">
        <v>62</v>
      </c>
      <c r="F9520" s="47" t="s">
        <v>2228</v>
      </c>
      <c r="G9520" s="47" t="s">
        <v>97</v>
      </c>
      <c r="H9520" s="47" t="s">
        <v>2232</v>
      </c>
      <c r="I9520" s="47" t="n">
        <v>3</v>
      </c>
    </row>
    <row r="9521" customFormat="false" ht="15" hidden="false" customHeight="false" outlineLevel="0" collapsed="false">
      <c r="A9521" s="47" t="s">
        <v>11762</v>
      </c>
      <c r="B9521" s="47" t="s">
        <v>2186</v>
      </c>
      <c r="C9521" s="48" t="n">
        <v>46200</v>
      </c>
      <c r="D9521" s="47" t="s">
        <v>74</v>
      </c>
      <c r="E9521" s="47" t="s">
        <v>62</v>
      </c>
      <c r="F9521" s="47" t="s">
        <v>2228</v>
      </c>
      <c r="G9521" s="47" t="s">
        <v>97</v>
      </c>
      <c r="H9521" s="47" t="s">
        <v>2232</v>
      </c>
      <c r="I9521" s="47" t="n">
        <v>5</v>
      </c>
    </row>
    <row r="9522" customFormat="false" ht="15" hidden="false" customHeight="false" outlineLevel="0" collapsed="false">
      <c r="A9522" s="47" t="s">
        <v>11763</v>
      </c>
      <c r="B9522" s="47" t="s">
        <v>2186</v>
      </c>
      <c r="C9522" s="48" t="n">
        <v>46200</v>
      </c>
      <c r="D9522" s="47" t="s">
        <v>74</v>
      </c>
      <c r="E9522" s="47" t="s">
        <v>62</v>
      </c>
      <c r="F9522" s="47" t="s">
        <v>2228</v>
      </c>
      <c r="G9522" s="47" t="s">
        <v>97</v>
      </c>
      <c r="H9522" s="47" t="s">
        <v>2232</v>
      </c>
      <c r="I9522" s="47" t="n">
        <v>2</v>
      </c>
    </row>
    <row r="9523" customFormat="false" ht="15" hidden="false" customHeight="false" outlineLevel="0" collapsed="false">
      <c r="A9523" s="47" t="s">
        <v>11764</v>
      </c>
      <c r="B9523" s="47" t="s">
        <v>2186</v>
      </c>
      <c r="C9523" s="48" t="n">
        <v>46200</v>
      </c>
      <c r="D9523" s="47" t="s">
        <v>74</v>
      </c>
      <c r="E9523" s="47" t="s">
        <v>62</v>
      </c>
      <c r="F9523" s="47" t="s">
        <v>2317</v>
      </c>
      <c r="G9523" s="47" t="s">
        <v>97</v>
      </c>
      <c r="H9523" s="47" t="s">
        <v>2232</v>
      </c>
      <c r="I9523" s="47" t="n">
        <v>6</v>
      </c>
    </row>
    <row r="9524" customFormat="false" ht="15" hidden="false" customHeight="false" outlineLevel="0" collapsed="false">
      <c r="A9524" s="47" t="s">
        <v>11765</v>
      </c>
      <c r="B9524" s="47" t="s">
        <v>2186</v>
      </c>
      <c r="C9524" s="48" t="n">
        <v>46200</v>
      </c>
      <c r="D9524" s="47" t="s">
        <v>74</v>
      </c>
      <c r="E9524" s="47" t="s">
        <v>62</v>
      </c>
      <c r="F9524" s="47" t="s">
        <v>2317</v>
      </c>
      <c r="G9524" s="47" t="s">
        <v>97</v>
      </c>
      <c r="H9524" s="47" t="s">
        <v>2232</v>
      </c>
      <c r="I9524" s="47" t="n">
        <v>2</v>
      </c>
    </row>
    <row r="9525" customFormat="false" ht="15" hidden="false" customHeight="false" outlineLevel="0" collapsed="false">
      <c r="A9525" s="47" t="s">
        <v>11766</v>
      </c>
      <c r="B9525" s="47" t="s">
        <v>2186</v>
      </c>
      <c r="C9525" s="48" t="n">
        <v>46200</v>
      </c>
      <c r="D9525" s="47" t="s">
        <v>74</v>
      </c>
      <c r="E9525" s="47" t="s">
        <v>62</v>
      </c>
      <c r="F9525" s="47" t="s">
        <v>2228</v>
      </c>
      <c r="G9525" s="47" t="s">
        <v>97</v>
      </c>
      <c r="H9525" s="47" t="s">
        <v>2232</v>
      </c>
      <c r="I9525" s="47" t="n">
        <v>2</v>
      </c>
    </row>
    <row r="9526" customFormat="false" ht="15" hidden="false" customHeight="false" outlineLevel="0" collapsed="false">
      <c r="A9526" s="47" t="s">
        <v>11767</v>
      </c>
      <c r="B9526" s="47" t="s">
        <v>2187</v>
      </c>
      <c r="C9526" s="48" t="n">
        <v>46200</v>
      </c>
      <c r="D9526" s="47" t="s">
        <v>75</v>
      </c>
      <c r="E9526" s="47" t="s">
        <v>62</v>
      </c>
      <c r="F9526" s="47" t="s">
        <v>2228</v>
      </c>
      <c r="G9526" s="47" t="s">
        <v>94</v>
      </c>
      <c r="H9526" s="47" t="s">
        <v>2229</v>
      </c>
      <c r="I9526" s="47" t="n">
        <v>171</v>
      </c>
    </row>
    <row r="9527" customFormat="false" ht="15" hidden="false" customHeight="false" outlineLevel="0" collapsed="false">
      <c r="A9527" s="47" t="s">
        <v>11768</v>
      </c>
      <c r="B9527" s="47" t="s">
        <v>2187</v>
      </c>
      <c r="C9527" s="48" t="n">
        <v>46200</v>
      </c>
      <c r="D9527" s="47" t="s">
        <v>75</v>
      </c>
      <c r="E9527" s="47" t="s">
        <v>62</v>
      </c>
      <c r="F9527" s="47" t="s">
        <v>2231</v>
      </c>
      <c r="G9527" s="47" t="s">
        <v>96</v>
      </c>
      <c r="H9527" s="47" t="s">
        <v>2270</v>
      </c>
      <c r="I9527" s="47" t="n">
        <v>39</v>
      </c>
    </row>
    <row r="9528" customFormat="false" ht="15" hidden="false" customHeight="false" outlineLevel="0" collapsed="false">
      <c r="A9528" s="47" t="s">
        <v>11769</v>
      </c>
      <c r="B9528" s="47" t="s">
        <v>2187</v>
      </c>
      <c r="C9528" s="48" t="n">
        <v>46200</v>
      </c>
      <c r="D9528" s="47" t="s">
        <v>75</v>
      </c>
      <c r="E9528" s="47" t="s">
        <v>62</v>
      </c>
      <c r="F9528" s="47" t="s">
        <v>2231</v>
      </c>
      <c r="G9528" s="47" t="s">
        <v>97</v>
      </c>
      <c r="H9528" s="47" t="s">
        <v>2232</v>
      </c>
      <c r="I9528" s="47" t="n">
        <v>3</v>
      </c>
    </row>
    <row r="9529" customFormat="false" ht="15" hidden="false" customHeight="false" outlineLevel="0" collapsed="false">
      <c r="A9529" s="47" t="s">
        <v>11770</v>
      </c>
      <c r="B9529" s="47" t="s">
        <v>2187</v>
      </c>
      <c r="C9529" s="48" t="n">
        <v>46200</v>
      </c>
      <c r="D9529" s="47" t="s">
        <v>75</v>
      </c>
      <c r="E9529" s="47" t="s">
        <v>62</v>
      </c>
      <c r="F9529" s="47" t="s">
        <v>2228</v>
      </c>
      <c r="G9529" s="47" t="s">
        <v>97</v>
      </c>
      <c r="H9529" s="47" t="s">
        <v>2232</v>
      </c>
      <c r="I9529" s="47" t="n">
        <v>4</v>
      </c>
    </row>
    <row r="9530" customFormat="false" ht="15" hidden="false" customHeight="false" outlineLevel="0" collapsed="false">
      <c r="A9530" s="47" t="s">
        <v>11771</v>
      </c>
      <c r="B9530" s="47" t="s">
        <v>2189</v>
      </c>
      <c r="C9530" s="48" t="n">
        <v>46200</v>
      </c>
      <c r="D9530" s="47" t="s">
        <v>73</v>
      </c>
      <c r="E9530" s="47" t="s">
        <v>63</v>
      </c>
      <c r="F9530" s="47" t="s">
        <v>2260</v>
      </c>
      <c r="G9530" s="47" t="s">
        <v>93</v>
      </c>
      <c r="H9530" s="47" t="s">
        <v>2253</v>
      </c>
      <c r="I9530" s="47" t="n">
        <v>18</v>
      </c>
    </row>
    <row r="9531" customFormat="false" ht="15" hidden="false" customHeight="false" outlineLevel="0" collapsed="false">
      <c r="A9531" s="47" t="s">
        <v>11772</v>
      </c>
      <c r="B9531" s="47" t="s">
        <v>2189</v>
      </c>
      <c r="C9531" s="48" t="n">
        <v>46200</v>
      </c>
      <c r="D9531" s="47" t="s">
        <v>73</v>
      </c>
      <c r="E9531" s="47" t="s">
        <v>63</v>
      </c>
      <c r="F9531" s="47" t="s">
        <v>2252</v>
      </c>
      <c r="G9531" s="47" t="s">
        <v>96</v>
      </c>
      <c r="H9531" s="47" t="s">
        <v>2270</v>
      </c>
      <c r="I9531" s="47" t="n">
        <v>18</v>
      </c>
    </row>
    <row r="9532" customFormat="false" ht="15" hidden="false" customHeight="false" outlineLevel="0" collapsed="false">
      <c r="A9532" s="47" t="s">
        <v>11773</v>
      </c>
      <c r="B9532" s="47" t="s">
        <v>2189</v>
      </c>
      <c r="C9532" s="48" t="n">
        <v>46200</v>
      </c>
      <c r="D9532" s="47" t="s">
        <v>73</v>
      </c>
      <c r="E9532" s="47" t="s">
        <v>63</v>
      </c>
      <c r="F9532" s="47" t="s">
        <v>2260</v>
      </c>
      <c r="G9532" s="47" t="s">
        <v>97</v>
      </c>
      <c r="H9532" s="47" t="s">
        <v>2232</v>
      </c>
      <c r="I9532" s="47" t="n">
        <v>7</v>
      </c>
    </row>
    <row r="9533" customFormat="false" ht="15" hidden="false" customHeight="false" outlineLevel="0" collapsed="false">
      <c r="A9533" s="47" t="s">
        <v>11774</v>
      </c>
      <c r="B9533" s="47" t="s">
        <v>2189</v>
      </c>
      <c r="C9533" s="48" t="n">
        <v>46200</v>
      </c>
      <c r="D9533" s="47" t="s">
        <v>73</v>
      </c>
      <c r="E9533" s="47" t="s">
        <v>63</v>
      </c>
      <c r="F9533" s="47" t="s">
        <v>2252</v>
      </c>
      <c r="G9533" s="47" t="s">
        <v>97</v>
      </c>
      <c r="H9533" s="47" t="s">
        <v>2232</v>
      </c>
      <c r="I9533" s="47" t="n">
        <v>2</v>
      </c>
    </row>
    <row r="9534" customFormat="false" ht="15" hidden="false" customHeight="false" outlineLevel="0" collapsed="false">
      <c r="A9534" s="47" t="s">
        <v>11775</v>
      </c>
      <c r="B9534" s="47" t="s">
        <v>2189</v>
      </c>
      <c r="C9534" s="48" t="n">
        <v>46200</v>
      </c>
      <c r="D9534" s="47" t="s">
        <v>73</v>
      </c>
      <c r="E9534" s="47" t="s">
        <v>63</v>
      </c>
      <c r="F9534" s="47" t="s">
        <v>2255</v>
      </c>
      <c r="G9534" s="47" t="s">
        <v>97</v>
      </c>
      <c r="H9534" s="47" t="s">
        <v>2232</v>
      </c>
      <c r="I9534" s="47" t="n">
        <v>6</v>
      </c>
    </row>
    <row r="9535" customFormat="false" ht="15" hidden="false" customHeight="false" outlineLevel="0" collapsed="false">
      <c r="A9535" s="47" t="s">
        <v>11776</v>
      </c>
      <c r="B9535" s="47" t="s">
        <v>2189</v>
      </c>
      <c r="C9535" s="48" t="n">
        <v>46200</v>
      </c>
      <c r="D9535" s="47" t="s">
        <v>73</v>
      </c>
      <c r="E9535" s="47" t="s">
        <v>63</v>
      </c>
      <c r="F9535" s="47" t="s">
        <v>2260</v>
      </c>
      <c r="G9535" s="47" t="s">
        <v>97</v>
      </c>
      <c r="H9535" s="47" t="s">
        <v>2232</v>
      </c>
      <c r="I9535" s="47" t="n">
        <v>3</v>
      </c>
    </row>
    <row r="9536" customFormat="false" ht="15" hidden="false" customHeight="false" outlineLevel="0" collapsed="false">
      <c r="A9536" s="47" t="s">
        <v>11777</v>
      </c>
      <c r="B9536" s="47" t="s">
        <v>2189</v>
      </c>
      <c r="C9536" s="48" t="n">
        <v>46200</v>
      </c>
      <c r="D9536" s="47" t="s">
        <v>73</v>
      </c>
      <c r="E9536" s="47" t="s">
        <v>63</v>
      </c>
      <c r="F9536" s="47" t="s">
        <v>2255</v>
      </c>
      <c r="G9536" s="47" t="s">
        <v>98</v>
      </c>
      <c r="H9536" s="47" t="s">
        <v>2382</v>
      </c>
      <c r="I9536" s="47" t="n">
        <v>85</v>
      </c>
    </row>
    <row r="9537" customFormat="false" ht="15" hidden="false" customHeight="false" outlineLevel="0" collapsed="false">
      <c r="A9537" s="47" t="s">
        <v>11778</v>
      </c>
      <c r="B9537" s="47" t="s">
        <v>2190</v>
      </c>
      <c r="C9537" s="48" t="n">
        <v>46200</v>
      </c>
      <c r="D9537" s="47" t="s">
        <v>74</v>
      </c>
      <c r="E9537" s="47" t="s">
        <v>63</v>
      </c>
      <c r="F9537" s="47" t="s">
        <v>2252</v>
      </c>
      <c r="G9537" s="47" t="s">
        <v>93</v>
      </c>
      <c r="H9537" s="47" t="s">
        <v>2253</v>
      </c>
      <c r="I9537" s="47" t="n">
        <v>55</v>
      </c>
    </row>
    <row r="9538" customFormat="false" ht="15" hidden="false" customHeight="false" outlineLevel="0" collapsed="false">
      <c r="A9538" s="47" t="s">
        <v>11779</v>
      </c>
      <c r="B9538" s="47" t="s">
        <v>2190</v>
      </c>
      <c r="C9538" s="48" t="n">
        <v>46200</v>
      </c>
      <c r="D9538" s="47" t="s">
        <v>74</v>
      </c>
      <c r="E9538" s="47" t="s">
        <v>63</v>
      </c>
      <c r="F9538" s="47" t="s">
        <v>2252</v>
      </c>
      <c r="G9538" s="47" t="s">
        <v>93</v>
      </c>
      <c r="H9538" s="47" t="s">
        <v>2253</v>
      </c>
      <c r="I9538" s="47" t="n">
        <v>154</v>
      </c>
    </row>
    <row r="9539" customFormat="false" ht="15" hidden="false" customHeight="false" outlineLevel="0" collapsed="false">
      <c r="A9539" s="47" t="s">
        <v>11780</v>
      </c>
      <c r="B9539" s="47" t="s">
        <v>2190</v>
      </c>
      <c r="C9539" s="48" t="n">
        <v>46200</v>
      </c>
      <c r="D9539" s="47" t="s">
        <v>74</v>
      </c>
      <c r="E9539" s="47" t="s">
        <v>63</v>
      </c>
      <c r="F9539" s="47" t="s">
        <v>2260</v>
      </c>
      <c r="G9539" s="47" t="s">
        <v>97</v>
      </c>
      <c r="H9539" s="47" t="s">
        <v>2232</v>
      </c>
      <c r="I9539" s="47" t="n">
        <v>5</v>
      </c>
    </row>
    <row r="9540" customFormat="false" ht="15" hidden="false" customHeight="false" outlineLevel="0" collapsed="false">
      <c r="A9540" s="47" t="s">
        <v>11781</v>
      </c>
      <c r="B9540" s="47" t="s">
        <v>2190</v>
      </c>
      <c r="C9540" s="48" t="n">
        <v>46200</v>
      </c>
      <c r="D9540" s="47" t="s">
        <v>74</v>
      </c>
      <c r="E9540" s="47" t="s">
        <v>63</v>
      </c>
      <c r="F9540" s="47" t="s">
        <v>2255</v>
      </c>
      <c r="G9540" s="47" t="s">
        <v>97</v>
      </c>
      <c r="H9540" s="47" t="s">
        <v>2232</v>
      </c>
      <c r="I9540" s="47" t="n">
        <v>7</v>
      </c>
    </row>
    <row r="9541" customFormat="false" ht="15" hidden="false" customHeight="false" outlineLevel="0" collapsed="false">
      <c r="A9541" s="47" t="s">
        <v>11782</v>
      </c>
      <c r="B9541" s="47" t="s">
        <v>2190</v>
      </c>
      <c r="C9541" s="48" t="n">
        <v>46200</v>
      </c>
      <c r="D9541" s="47" t="s">
        <v>74</v>
      </c>
      <c r="E9541" s="47" t="s">
        <v>63</v>
      </c>
      <c r="F9541" s="47" t="s">
        <v>2255</v>
      </c>
      <c r="G9541" s="47" t="s">
        <v>97</v>
      </c>
      <c r="H9541" s="47" t="s">
        <v>2232</v>
      </c>
      <c r="I9541" s="47" t="n">
        <v>5</v>
      </c>
    </row>
    <row r="9542" customFormat="false" ht="15" hidden="false" customHeight="false" outlineLevel="0" collapsed="false">
      <c r="A9542" s="47" t="s">
        <v>11783</v>
      </c>
      <c r="B9542" s="47" t="s">
        <v>2190</v>
      </c>
      <c r="C9542" s="48" t="n">
        <v>46200</v>
      </c>
      <c r="D9542" s="47" t="s">
        <v>74</v>
      </c>
      <c r="E9542" s="47" t="s">
        <v>63</v>
      </c>
      <c r="F9542" s="47" t="s">
        <v>2252</v>
      </c>
      <c r="G9542" s="47" t="s">
        <v>97</v>
      </c>
      <c r="H9542" s="47" t="s">
        <v>2232</v>
      </c>
      <c r="I9542" s="47" t="n">
        <v>7</v>
      </c>
    </row>
    <row r="9543" customFormat="false" ht="15" hidden="false" customHeight="false" outlineLevel="0" collapsed="false">
      <c r="A9543" s="47" t="s">
        <v>11784</v>
      </c>
      <c r="B9543" s="47" t="s">
        <v>2190</v>
      </c>
      <c r="C9543" s="48" t="n">
        <v>46200</v>
      </c>
      <c r="D9543" s="47" t="s">
        <v>74</v>
      </c>
      <c r="E9543" s="47" t="s">
        <v>63</v>
      </c>
      <c r="F9543" s="47" t="s">
        <v>2252</v>
      </c>
      <c r="G9543" s="47" t="s">
        <v>97</v>
      </c>
      <c r="H9543" s="47" t="s">
        <v>2232</v>
      </c>
      <c r="I9543" s="47" t="n">
        <v>6</v>
      </c>
    </row>
    <row r="9544" customFormat="false" ht="15" hidden="false" customHeight="false" outlineLevel="0" collapsed="false">
      <c r="A9544" s="47" t="s">
        <v>11785</v>
      </c>
      <c r="B9544" s="47" t="s">
        <v>2190</v>
      </c>
      <c r="C9544" s="48" t="n">
        <v>46200</v>
      </c>
      <c r="D9544" s="47" t="s">
        <v>74</v>
      </c>
      <c r="E9544" s="47" t="s">
        <v>63</v>
      </c>
      <c r="F9544" s="47" t="s">
        <v>2255</v>
      </c>
      <c r="G9544" s="47" t="s">
        <v>97</v>
      </c>
      <c r="H9544" s="47" t="s">
        <v>2232</v>
      </c>
      <c r="I9544" s="47" t="n">
        <v>4</v>
      </c>
    </row>
    <row r="9545" customFormat="false" ht="15" hidden="false" customHeight="false" outlineLevel="0" collapsed="false">
      <c r="A9545" s="47" t="s">
        <v>11786</v>
      </c>
      <c r="B9545" s="47" t="s">
        <v>2191</v>
      </c>
      <c r="C9545" s="48" t="n">
        <v>46200</v>
      </c>
      <c r="D9545" s="47" t="s">
        <v>75</v>
      </c>
      <c r="E9545" s="47" t="s">
        <v>63</v>
      </c>
      <c r="F9545" s="47" t="s">
        <v>2252</v>
      </c>
      <c r="G9545" s="47" t="s">
        <v>96</v>
      </c>
      <c r="H9545" s="47" t="s">
        <v>2270</v>
      </c>
      <c r="I9545" s="47" t="n">
        <v>53</v>
      </c>
    </row>
    <row r="9546" customFormat="false" ht="15" hidden="false" customHeight="false" outlineLevel="0" collapsed="false">
      <c r="A9546" s="47" t="s">
        <v>11787</v>
      </c>
      <c r="B9546" s="47" t="s">
        <v>2191</v>
      </c>
      <c r="C9546" s="48" t="n">
        <v>46200</v>
      </c>
      <c r="D9546" s="47" t="s">
        <v>75</v>
      </c>
      <c r="E9546" s="47" t="s">
        <v>63</v>
      </c>
      <c r="F9546" s="47" t="s">
        <v>2252</v>
      </c>
      <c r="G9546" s="47" t="s">
        <v>97</v>
      </c>
      <c r="H9546" s="47" t="s">
        <v>2232</v>
      </c>
      <c r="I9546" s="47" t="n">
        <v>3</v>
      </c>
    </row>
    <row r="9547" customFormat="false" ht="15" hidden="false" customHeight="false" outlineLevel="0" collapsed="false">
      <c r="A9547" s="47" t="s">
        <v>11788</v>
      </c>
      <c r="B9547" s="47" t="s">
        <v>2191</v>
      </c>
      <c r="C9547" s="48" t="n">
        <v>46200</v>
      </c>
      <c r="D9547" s="47" t="s">
        <v>75</v>
      </c>
      <c r="E9547" s="47" t="s">
        <v>63</v>
      </c>
      <c r="F9547" s="47" t="s">
        <v>2252</v>
      </c>
      <c r="G9547" s="47" t="s">
        <v>97</v>
      </c>
      <c r="H9547" s="47" t="s">
        <v>2232</v>
      </c>
      <c r="I9547" s="47" t="n">
        <v>2</v>
      </c>
    </row>
    <row r="9548" customFormat="false" ht="15" hidden="false" customHeight="false" outlineLevel="0" collapsed="false">
      <c r="A9548" s="47" t="s">
        <v>11789</v>
      </c>
      <c r="B9548" s="47" t="s">
        <v>2191</v>
      </c>
      <c r="C9548" s="48" t="n">
        <v>46200</v>
      </c>
      <c r="D9548" s="47" t="s">
        <v>75</v>
      </c>
      <c r="E9548" s="47" t="s">
        <v>63</v>
      </c>
      <c r="F9548" s="47" t="s">
        <v>2252</v>
      </c>
      <c r="G9548" s="47" t="s">
        <v>97</v>
      </c>
      <c r="H9548" s="47" t="s">
        <v>2232</v>
      </c>
      <c r="I9548" s="47" t="n">
        <v>7</v>
      </c>
    </row>
    <row r="9549" customFormat="false" ht="15" hidden="false" customHeight="false" outlineLevel="0" collapsed="false">
      <c r="A9549" s="47" t="s">
        <v>11790</v>
      </c>
      <c r="B9549" s="47" t="s">
        <v>2191</v>
      </c>
      <c r="C9549" s="48" t="n">
        <v>46200</v>
      </c>
      <c r="D9549" s="47" t="s">
        <v>75</v>
      </c>
      <c r="E9549" s="47" t="s">
        <v>63</v>
      </c>
      <c r="F9549" s="47" t="s">
        <v>2255</v>
      </c>
      <c r="G9549" s="47" t="s">
        <v>97</v>
      </c>
      <c r="H9549" s="47" t="s">
        <v>2232</v>
      </c>
      <c r="I9549" s="47" t="n">
        <v>4</v>
      </c>
    </row>
    <row r="9550" customFormat="false" ht="15" hidden="false" customHeight="false" outlineLevel="0" collapsed="false">
      <c r="A9550" s="47" t="s">
        <v>11791</v>
      </c>
      <c r="B9550" s="47" t="s">
        <v>2191</v>
      </c>
      <c r="C9550" s="48" t="n">
        <v>46200</v>
      </c>
      <c r="D9550" s="47" t="s">
        <v>75</v>
      </c>
      <c r="E9550" s="47" t="s">
        <v>63</v>
      </c>
      <c r="F9550" s="47" t="s">
        <v>2252</v>
      </c>
      <c r="G9550" s="47" t="s">
        <v>97</v>
      </c>
      <c r="H9550" s="47" t="s">
        <v>2232</v>
      </c>
      <c r="I9550" s="47" t="n">
        <v>3</v>
      </c>
    </row>
    <row r="9551" customFormat="false" ht="15" hidden="false" customHeight="false" outlineLevel="0" collapsed="false">
      <c r="A9551" s="47" t="s">
        <v>11792</v>
      </c>
      <c r="B9551" s="47" t="s">
        <v>2192</v>
      </c>
      <c r="C9551" s="48" t="n">
        <v>46200</v>
      </c>
      <c r="D9551" s="47" t="s">
        <v>73</v>
      </c>
      <c r="E9551" s="47" t="s">
        <v>64</v>
      </c>
      <c r="F9551" s="47" t="s">
        <v>2278</v>
      </c>
      <c r="G9551" s="47" t="s">
        <v>95</v>
      </c>
      <c r="H9551" s="47" t="s">
        <v>2245</v>
      </c>
      <c r="I9551" s="47" t="n">
        <v>6</v>
      </c>
    </row>
    <row r="9552" customFormat="false" ht="15" hidden="false" customHeight="false" outlineLevel="0" collapsed="false">
      <c r="A9552" s="47" t="s">
        <v>11793</v>
      </c>
      <c r="B9552" s="47" t="s">
        <v>2192</v>
      </c>
      <c r="C9552" s="48" t="n">
        <v>46200</v>
      </c>
      <c r="D9552" s="47" t="s">
        <v>73</v>
      </c>
      <c r="E9552" s="47" t="s">
        <v>64</v>
      </c>
      <c r="F9552" s="47" t="s">
        <v>2280</v>
      </c>
      <c r="G9552" s="47" t="s">
        <v>97</v>
      </c>
      <c r="H9552" s="47" t="s">
        <v>2232</v>
      </c>
      <c r="I9552" s="47" t="n">
        <v>2</v>
      </c>
    </row>
    <row r="9553" customFormat="false" ht="15" hidden="false" customHeight="false" outlineLevel="0" collapsed="false">
      <c r="A9553" s="47" t="s">
        <v>11794</v>
      </c>
      <c r="B9553" s="47" t="s">
        <v>2192</v>
      </c>
      <c r="C9553" s="48" t="n">
        <v>46200</v>
      </c>
      <c r="D9553" s="47" t="s">
        <v>73</v>
      </c>
      <c r="E9553" s="47" t="s">
        <v>64</v>
      </c>
      <c r="F9553" s="47" t="s">
        <v>2278</v>
      </c>
      <c r="G9553" s="47" t="s">
        <v>97</v>
      </c>
      <c r="H9553" s="47" t="s">
        <v>2232</v>
      </c>
      <c r="I9553" s="47" t="n">
        <v>5</v>
      </c>
    </row>
    <row r="9554" customFormat="false" ht="15" hidden="false" customHeight="false" outlineLevel="0" collapsed="false">
      <c r="A9554" s="47" t="s">
        <v>11795</v>
      </c>
      <c r="B9554" s="47" t="s">
        <v>2192</v>
      </c>
      <c r="C9554" s="48" t="n">
        <v>46200</v>
      </c>
      <c r="D9554" s="47" t="s">
        <v>73</v>
      </c>
      <c r="E9554" s="47" t="s">
        <v>64</v>
      </c>
      <c r="F9554" s="47" t="s">
        <v>2278</v>
      </c>
      <c r="G9554" s="47" t="s">
        <v>97</v>
      </c>
      <c r="H9554" s="47" t="s">
        <v>2232</v>
      </c>
      <c r="I9554" s="47" t="n">
        <v>2</v>
      </c>
    </row>
    <row r="9555" customFormat="false" ht="15" hidden="false" customHeight="false" outlineLevel="0" collapsed="false">
      <c r="A9555" s="47" t="s">
        <v>11796</v>
      </c>
      <c r="B9555" s="47" t="s">
        <v>2193</v>
      </c>
      <c r="C9555" s="48" t="n">
        <v>46200</v>
      </c>
      <c r="D9555" s="47" t="s">
        <v>74</v>
      </c>
      <c r="E9555" s="47" t="s">
        <v>64</v>
      </c>
      <c r="F9555" s="47" t="s">
        <v>2278</v>
      </c>
      <c r="G9555" s="47" t="s">
        <v>93</v>
      </c>
      <c r="H9555" s="47" t="s">
        <v>2253</v>
      </c>
      <c r="I9555" s="47" t="n">
        <v>17</v>
      </c>
    </row>
    <row r="9556" customFormat="false" ht="15" hidden="false" customHeight="false" outlineLevel="0" collapsed="false">
      <c r="A9556" s="47" t="s">
        <v>11797</v>
      </c>
      <c r="B9556" s="47" t="s">
        <v>2193</v>
      </c>
      <c r="C9556" s="48" t="n">
        <v>46200</v>
      </c>
      <c r="D9556" s="47" t="s">
        <v>74</v>
      </c>
      <c r="E9556" s="47" t="s">
        <v>64</v>
      </c>
      <c r="F9556" s="47" t="s">
        <v>2280</v>
      </c>
      <c r="G9556" s="47" t="s">
        <v>96</v>
      </c>
      <c r="H9556" s="47" t="s">
        <v>2270</v>
      </c>
      <c r="I9556" s="47" t="n">
        <v>13</v>
      </c>
    </row>
    <row r="9557" customFormat="false" ht="15" hidden="false" customHeight="false" outlineLevel="0" collapsed="false">
      <c r="A9557" s="47" t="s">
        <v>11798</v>
      </c>
      <c r="B9557" s="47" t="s">
        <v>2193</v>
      </c>
      <c r="C9557" s="48" t="n">
        <v>46200</v>
      </c>
      <c r="D9557" s="47" t="s">
        <v>74</v>
      </c>
      <c r="E9557" s="47" t="s">
        <v>64</v>
      </c>
      <c r="F9557" s="47" t="s">
        <v>2278</v>
      </c>
      <c r="G9557" s="47" t="s">
        <v>97</v>
      </c>
      <c r="H9557" s="47" t="s">
        <v>2232</v>
      </c>
      <c r="I9557" s="47" t="n">
        <v>5</v>
      </c>
    </row>
    <row r="9558" customFormat="false" ht="15" hidden="false" customHeight="false" outlineLevel="0" collapsed="false">
      <c r="A9558" s="47" t="s">
        <v>11799</v>
      </c>
      <c r="B9558" s="47" t="s">
        <v>2193</v>
      </c>
      <c r="C9558" s="48" t="n">
        <v>46200</v>
      </c>
      <c r="D9558" s="47" t="s">
        <v>74</v>
      </c>
      <c r="E9558" s="47" t="s">
        <v>64</v>
      </c>
      <c r="F9558" s="47" t="s">
        <v>2278</v>
      </c>
      <c r="G9558" s="47" t="s">
        <v>97</v>
      </c>
      <c r="H9558" s="47" t="s">
        <v>2232</v>
      </c>
      <c r="I9558" s="47" t="n">
        <v>5</v>
      </c>
    </row>
    <row r="9559" customFormat="false" ht="15" hidden="false" customHeight="false" outlineLevel="0" collapsed="false">
      <c r="A9559" s="47" t="s">
        <v>11800</v>
      </c>
      <c r="B9559" s="47" t="s">
        <v>2193</v>
      </c>
      <c r="C9559" s="48" t="n">
        <v>46200</v>
      </c>
      <c r="D9559" s="47" t="s">
        <v>74</v>
      </c>
      <c r="E9559" s="47" t="s">
        <v>64</v>
      </c>
      <c r="F9559" s="47" t="s">
        <v>2280</v>
      </c>
      <c r="G9559" s="47" t="s">
        <v>97</v>
      </c>
      <c r="H9559" s="47" t="s">
        <v>2232</v>
      </c>
      <c r="I9559" s="47" t="n">
        <v>6</v>
      </c>
    </row>
    <row r="9560" customFormat="false" ht="15" hidden="false" customHeight="false" outlineLevel="0" collapsed="false">
      <c r="A9560" s="47" t="s">
        <v>11801</v>
      </c>
      <c r="B9560" s="47" t="s">
        <v>2194</v>
      </c>
      <c r="C9560" s="48" t="n">
        <v>46200</v>
      </c>
      <c r="D9560" s="47" t="s">
        <v>73</v>
      </c>
      <c r="E9560" s="47" t="s">
        <v>65</v>
      </c>
      <c r="F9560" s="47" t="s">
        <v>2284</v>
      </c>
      <c r="G9560" s="47" t="s">
        <v>93</v>
      </c>
      <c r="H9560" s="47" t="s">
        <v>2253</v>
      </c>
      <c r="I9560" s="47" t="n">
        <v>30</v>
      </c>
    </row>
    <row r="9561" customFormat="false" ht="15" hidden="false" customHeight="false" outlineLevel="0" collapsed="false">
      <c r="A9561" s="47" t="s">
        <v>11802</v>
      </c>
      <c r="B9561" s="47" t="s">
        <v>2194</v>
      </c>
      <c r="C9561" s="48" t="n">
        <v>46200</v>
      </c>
      <c r="D9561" s="47" t="s">
        <v>73</v>
      </c>
      <c r="E9561" s="47" t="s">
        <v>65</v>
      </c>
      <c r="F9561" s="47" t="s">
        <v>2284</v>
      </c>
      <c r="G9561" s="47" t="s">
        <v>97</v>
      </c>
      <c r="H9561" s="47" t="s">
        <v>2232</v>
      </c>
      <c r="I9561" s="47" t="n">
        <v>6</v>
      </c>
    </row>
    <row r="9562" customFormat="false" ht="15" hidden="false" customHeight="false" outlineLevel="0" collapsed="false">
      <c r="A9562" s="47" t="s">
        <v>11803</v>
      </c>
      <c r="B9562" s="47" t="s">
        <v>2194</v>
      </c>
      <c r="C9562" s="48" t="n">
        <v>46200</v>
      </c>
      <c r="D9562" s="47" t="s">
        <v>73</v>
      </c>
      <c r="E9562" s="47" t="s">
        <v>65</v>
      </c>
      <c r="F9562" s="47" t="s">
        <v>2284</v>
      </c>
      <c r="G9562" s="47" t="s">
        <v>97</v>
      </c>
      <c r="H9562" s="47" t="s">
        <v>2232</v>
      </c>
      <c r="I9562" s="47" t="n">
        <v>3</v>
      </c>
    </row>
    <row r="9563" customFormat="false" ht="15" hidden="false" customHeight="false" outlineLevel="0" collapsed="false">
      <c r="A9563" s="47" t="s">
        <v>11804</v>
      </c>
      <c r="B9563" s="47" t="s">
        <v>2194</v>
      </c>
      <c r="C9563" s="48" t="n">
        <v>46200</v>
      </c>
      <c r="D9563" s="47" t="s">
        <v>73</v>
      </c>
      <c r="E9563" s="47" t="s">
        <v>65</v>
      </c>
      <c r="F9563" s="47" t="s">
        <v>2289</v>
      </c>
      <c r="G9563" s="47" t="s">
        <v>97</v>
      </c>
      <c r="H9563" s="47" t="s">
        <v>2232</v>
      </c>
      <c r="I9563" s="47" t="n">
        <v>4</v>
      </c>
    </row>
    <row r="9564" customFormat="false" ht="15" hidden="false" customHeight="false" outlineLevel="0" collapsed="false">
      <c r="A9564" s="47" t="s">
        <v>11805</v>
      </c>
      <c r="B9564" s="47" t="s">
        <v>2194</v>
      </c>
      <c r="C9564" s="48" t="n">
        <v>46200</v>
      </c>
      <c r="D9564" s="47" t="s">
        <v>73</v>
      </c>
      <c r="E9564" s="47" t="s">
        <v>65</v>
      </c>
      <c r="F9564" s="47" t="s">
        <v>2289</v>
      </c>
      <c r="G9564" s="47" t="s">
        <v>97</v>
      </c>
      <c r="H9564" s="47" t="s">
        <v>2232</v>
      </c>
      <c r="I9564" s="47" t="n">
        <v>5</v>
      </c>
    </row>
    <row r="9565" customFormat="false" ht="15" hidden="false" customHeight="false" outlineLevel="0" collapsed="false">
      <c r="A9565" s="47" t="s">
        <v>11806</v>
      </c>
      <c r="B9565" s="47" t="s">
        <v>2194</v>
      </c>
      <c r="C9565" s="48" t="n">
        <v>46200</v>
      </c>
      <c r="D9565" s="47" t="s">
        <v>73</v>
      </c>
      <c r="E9565" s="47" t="s">
        <v>65</v>
      </c>
      <c r="F9565" s="47" t="s">
        <v>2284</v>
      </c>
      <c r="G9565" s="47" t="s">
        <v>97</v>
      </c>
      <c r="H9565" s="47" t="s">
        <v>2232</v>
      </c>
      <c r="I9565" s="47" t="n">
        <v>4</v>
      </c>
    </row>
    <row r="9566" customFormat="false" ht="15" hidden="false" customHeight="false" outlineLevel="0" collapsed="false">
      <c r="A9566" s="47" t="s">
        <v>11807</v>
      </c>
      <c r="B9566" s="47" t="s">
        <v>2194</v>
      </c>
      <c r="C9566" s="48" t="n">
        <v>46200</v>
      </c>
      <c r="D9566" s="47" t="s">
        <v>73</v>
      </c>
      <c r="E9566" s="47" t="s">
        <v>65</v>
      </c>
      <c r="F9566" s="47" t="s">
        <v>2284</v>
      </c>
      <c r="G9566" s="47" t="s">
        <v>97</v>
      </c>
      <c r="H9566" s="47" t="s">
        <v>2232</v>
      </c>
      <c r="I9566" s="47" t="n">
        <v>2</v>
      </c>
    </row>
    <row r="9567" customFormat="false" ht="15" hidden="false" customHeight="false" outlineLevel="0" collapsed="false">
      <c r="A9567" s="47" t="s">
        <v>11808</v>
      </c>
      <c r="B9567" s="47" t="s">
        <v>2194</v>
      </c>
      <c r="C9567" s="48" t="n">
        <v>46200</v>
      </c>
      <c r="D9567" s="47" t="s">
        <v>73</v>
      </c>
      <c r="E9567" s="47" t="s">
        <v>65</v>
      </c>
      <c r="F9567" s="47" t="s">
        <v>2289</v>
      </c>
      <c r="G9567" s="47" t="s">
        <v>97</v>
      </c>
      <c r="H9567" s="47" t="s">
        <v>2232</v>
      </c>
      <c r="I9567" s="47" t="n">
        <v>3</v>
      </c>
    </row>
    <row r="9568" customFormat="false" ht="15" hidden="false" customHeight="false" outlineLevel="0" collapsed="false">
      <c r="A9568" s="47" t="s">
        <v>11809</v>
      </c>
      <c r="B9568" s="47" t="s">
        <v>2195</v>
      </c>
      <c r="C9568" s="48" t="n">
        <v>46200</v>
      </c>
      <c r="D9568" s="47" t="s">
        <v>74</v>
      </c>
      <c r="E9568" s="47" t="s">
        <v>65</v>
      </c>
      <c r="F9568" s="47" t="s">
        <v>2289</v>
      </c>
      <c r="G9568" s="47" t="s">
        <v>96</v>
      </c>
      <c r="H9568" s="47" t="s">
        <v>2270</v>
      </c>
      <c r="I9568" s="47" t="n">
        <v>19</v>
      </c>
    </row>
    <row r="9569" customFormat="false" ht="15" hidden="false" customHeight="false" outlineLevel="0" collapsed="false">
      <c r="A9569" s="47" t="s">
        <v>11810</v>
      </c>
      <c r="B9569" s="47" t="s">
        <v>2195</v>
      </c>
      <c r="C9569" s="48" t="n">
        <v>46200</v>
      </c>
      <c r="D9569" s="47" t="s">
        <v>74</v>
      </c>
      <c r="E9569" s="47" t="s">
        <v>65</v>
      </c>
      <c r="F9569" s="47" t="s">
        <v>2284</v>
      </c>
      <c r="G9569" s="47" t="s">
        <v>97</v>
      </c>
      <c r="H9569" s="47" t="s">
        <v>2232</v>
      </c>
      <c r="I9569" s="47" t="n">
        <v>4</v>
      </c>
    </row>
    <row r="9570" customFormat="false" ht="15" hidden="false" customHeight="false" outlineLevel="0" collapsed="false">
      <c r="A9570" s="47" t="s">
        <v>11811</v>
      </c>
      <c r="B9570" s="47" t="s">
        <v>2195</v>
      </c>
      <c r="C9570" s="48" t="n">
        <v>46200</v>
      </c>
      <c r="D9570" s="47" t="s">
        <v>74</v>
      </c>
      <c r="E9570" s="47" t="s">
        <v>65</v>
      </c>
      <c r="F9570" s="47" t="s">
        <v>2284</v>
      </c>
      <c r="G9570" s="47" t="s">
        <v>97</v>
      </c>
      <c r="H9570" s="47" t="s">
        <v>2232</v>
      </c>
      <c r="I9570" s="47" t="n">
        <v>5</v>
      </c>
    </row>
    <row r="9571" customFormat="false" ht="15" hidden="false" customHeight="false" outlineLevel="0" collapsed="false">
      <c r="A9571" s="47" t="s">
        <v>11812</v>
      </c>
      <c r="B9571" s="47" t="s">
        <v>2195</v>
      </c>
      <c r="C9571" s="48" t="n">
        <v>46200</v>
      </c>
      <c r="D9571" s="47" t="s">
        <v>74</v>
      </c>
      <c r="E9571" s="47" t="s">
        <v>65</v>
      </c>
      <c r="F9571" s="47" t="s">
        <v>2289</v>
      </c>
      <c r="G9571" s="47" t="s">
        <v>97</v>
      </c>
      <c r="H9571" s="47" t="s">
        <v>2232</v>
      </c>
      <c r="I9571" s="47" t="n">
        <v>3</v>
      </c>
    </row>
    <row r="9572" customFormat="false" ht="15" hidden="false" customHeight="false" outlineLevel="0" collapsed="false">
      <c r="A9572" s="47" t="s">
        <v>11813</v>
      </c>
      <c r="B9572" s="47" t="s">
        <v>2195</v>
      </c>
      <c r="C9572" s="48" t="n">
        <v>46200</v>
      </c>
      <c r="D9572" s="47" t="s">
        <v>74</v>
      </c>
      <c r="E9572" s="47" t="s">
        <v>65</v>
      </c>
      <c r="F9572" s="47" t="s">
        <v>2289</v>
      </c>
      <c r="G9572" s="47" t="s">
        <v>97</v>
      </c>
      <c r="H9572" s="47" t="s">
        <v>2232</v>
      </c>
      <c r="I9572" s="47" t="n">
        <v>4</v>
      </c>
    </row>
    <row r="9573" customFormat="false" ht="15" hidden="false" customHeight="false" outlineLevel="0" collapsed="false">
      <c r="A9573" s="47" t="s">
        <v>11814</v>
      </c>
      <c r="B9573" s="47" t="s">
        <v>2195</v>
      </c>
      <c r="C9573" s="48" t="n">
        <v>46200</v>
      </c>
      <c r="D9573" s="47" t="s">
        <v>74</v>
      </c>
      <c r="E9573" s="47" t="s">
        <v>65</v>
      </c>
      <c r="F9573" s="47" t="s">
        <v>2289</v>
      </c>
      <c r="G9573" s="47" t="s">
        <v>97</v>
      </c>
      <c r="H9573" s="47" t="s">
        <v>2232</v>
      </c>
      <c r="I9573" s="47" t="n">
        <v>2</v>
      </c>
    </row>
    <row r="9574" customFormat="false" ht="15" hidden="false" customHeight="false" outlineLevel="0" collapsed="false">
      <c r="A9574" s="47" t="s">
        <v>11815</v>
      </c>
      <c r="B9574" s="47" t="s">
        <v>2195</v>
      </c>
      <c r="C9574" s="48" t="n">
        <v>46200</v>
      </c>
      <c r="D9574" s="47" t="s">
        <v>74</v>
      </c>
      <c r="E9574" s="47" t="s">
        <v>65</v>
      </c>
      <c r="F9574" s="47" t="s">
        <v>2284</v>
      </c>
      <c r="G9574" s="47" t="s">
        <v>97</v>
      </c>
      <c r="H9574" s="47" t="s">
        <v>2232</v>
      </c>
      <c r="I9574" s="47" t="n">
        <v>4</v>
      </c>
    </row>
    <row r="9575" customFormat="false" ht="15" hidden="false" customHeight="false" outlineLevel="0" collapsed="false">
      <c r="A9575" s="47" t="s">
        <v>11816</v>
      </c>
      <c r="B9575" s="47" t="s">
        <v>2196</v>
      </c>
      <c r="C9575" s="48" t="n">
        <v>46200</v>
      </c>
      <c r="D9575" s="47" t="s">
        <v>75</v>
      </c>
      <c r="E9575" s="47" t="s">
        <v>65</v>
      </c>
      <c r="F9575" s="47" t="s">
        <v>2289</v>
      </c>
      <c r="G9575" s="47" t="s">
        <v>97</v>
      </c>
      <c r="H9575" s="47" t="s">
        <v>2232</v>
      </c>
      <c r="I9575" s="47" t="n">
        <v>2</v>
      </c>
    </row>
    <row r="9576" customFormat="false" ht="15" hidden="false" customHeight="false" outlineLevel="0" collapsed="false">
      <c r="A9576" s="47" t="s">
        <v>11817</v>
      </c>
      <c r="B9576" s="47" t="s">
        <v>2196</v>
      </c>
      <c r="C9576" s="48" t="n">
        <v>46200</v>
      </c>
      <c r="D9576" s="47" t="s">
        <v>75</v>
      </c>
      <c r="E9576" s="47" t="s">
        <v>65</v>
      </c>
      <c r="F9576" s="47" t="s">
        <v>2289</v>
      </c>
      <c r="G9576" s="47" t="s">
        <v>97</v>
      </c>
      <c r="H9576" s="47" t="s">
        <v>2232</v>
      </c>
      <c r="I9576" s="47" t="n">
        <v>6</v>
      </c>
    </row>
    <row r="9577" customFormat="false" ht="15" hidden="false" customHeight="false" outlineLevel="0" collapsed="false">
      <c r="A9577" s="47" t="s">
        <v>11818</v>
      </c>
      <c r="B9577" s="47" t="s">
        <v>2196</v>
      </c>
      <c r="C9577" s="48" t="n">
        <v>46200</v>
      </c>
      <c r="D9577" s="47" t="s">
        <v>75</v>
      </c>
      <c r="E9577" s="47" t="s">
        <v>65</v>
      </c>
      <c r="F9577" s="47" t="s">
        <v>2284</v>
      </c>
      <c r="G9577" s="47" t="s">
        <v>97</v>
      </c>
      <c r="H9577" s="47" t="s">
        <v>2232</v>
      </c>
      <c r="I9577" s="47" t="n">
        <v>6</v>
      </c>
    </row>
    <row r="9578" customFormat="false" ht="15" hidden="false" customHeight="false" outlineLevel="0" collapsed="false">
      <c r="A9578" s="47" t="s">
        <v>11819</v>
      </c>
      <c r="B9578" s="47" t="s">
        <v>2196</v>
      </c>
      <c r="C9578" s="48" t="n">
        <v>46200</v>
      </c>
      <c r="D9578" s="47" t="s">
        <v>75</v>
      </c>
      <c r="E9578" s="47" t="s">
        <v>65</v>
      </c>
      <c r="F9578" s="47" t="s">
        <v>2289</v>
      </c>
      <c r="G9578" s="47" t="s">
        <v>97</v>
      </c>
      <c r="H9578" s="47" t="s">
        <v>2232</v>
      </c>
      <c r="I9578" s="47" t="n">
        <v>6</v>
      </c>
    </row>
    <row r="9579" customFormat="false" ht="15" hidden="false" customHeight="false" outlineLevel="0" collapsed="false">
      <c r="A9579" s="47" t="s">
        <v>11820</v>
      </c>
      <c r="B9579" s="47" t="s">
        <v>2196</v>
      </c>
      <c r="C9579" s="48" t="n">
        <v>46200</v>
      </c>
      <c r="D9579" s="47" t="s">
        <v>75</v>
      </c>
      <c r="E9579" s="47" t="s">
        <v>65</v>
      </c>
      <c r="F9579" s="47" t="s">
        <v>2289</v>
      </c>
      <c r="G9579" s="47" t="s">
        <v>97</v>
      </c>
      <c r="H9579" s="47" t="s">
        <v>2232</v>
      </c>
      <c r="I9579" s="47" t="n">
        <v>3</v>
      </c>
    </row>
    <row r="9580" customFormat="false" ht="15" hidden="false" customHeight="false" outlineLevel="0" collapsed="false">
      <c r="A9580" s="47" t="s">
        <v>11821</v>
      </c>
      <c r="B9580" s="47" t="s">
        <v>2196</v>
      </c>
      <c r="C9580" s="48" t="n">
        <v>46200</v>
      </c>
      <c r="D9580" s="47" t="s">
        <v>75</v>
      </c>
      <c r="E9580" s="47" t="s">
        <v>65</v>
      </c>
      <c r="F9580" s="47" t="s">
        <v>2284</v>
      </c>
      <c r="G9580" s="47" t="s">
        <v>97</v>
      </c>
      <c r="H9580" s="47" t="s">
        <v>2232</v>
      </c>
      <c r="I9580" s="47" t="n">
        <v>5</v>
      </c>
    </row>
    <row r="9581" customFormat="false" ht="15" hidden="false" customHeight="false" outlineLevel="0" collapsed="false">
      <c r="A9581" s="47" t="s">
        <v>11822</v>
      </c>
      <c r="B9581" s="47" t="s">
        <v>2196</v>
      </c>
      <c r="C9581" s="48" t="n">
        <v>46200</v>
      </c>
      <c r="D9581" s="47" t="s">
        <v>75</v>
      </c>
      <c r="E9581" s="47" t="s">
        <v>65</v>
      </c>
      <c r="F9581" s="47" t="s">
        <v>2289</v>
      </c>
      <c r="G9581" s="47" t="s">
        <v>97</v>
      </c>
      <c r="H9581" s="47" t="s">
        <v>2232</v>
      </c>
      <c r="I9581" s="47" t="n">
        <v>3</v>
      </c>
    </row>
    <row r="9582" customFormat="false" ht="15" hidden="false" customHeight="false" outlineLevel="0" collapsed="false">
      <c r="A9582" s="47" t="s">
        <v>11823</v>
      </c>
      <c r="B9582" s="47" t="s">
        <v>2196</v>
      </c>
      <c r="C9582" s="48" t="n">
        <v>46200</v>
      </c>
      <c r="D9582" s="47" t="s">
        <v>75</v>
      </c>
      <c r="E9582" s="47" t="s">
        <v>65</v>
      </c>
      <c r="F9582" s="47" t="s">
        <v>2284</v>
      </c>
      <c r="G9582" s="47" t="s">
        <v>98</v>
      </c>
      <c r="H9582" s="47" t="s">
        <v>2382</v>
      </c>
      <c r="I9582" s="47" t="n">
        <v>44</v>
      </c>
    </row>
    <row r="9583" customFormat="false" ht="15" hidden="false" customHeight="false" outlineLevel="0" collapsed="false">
      <c r="A9583" s="47" t="s">
        <v>11824</v>
      </c>
      <c r="B9583" s="47" t="s">
        <v>2197</v>
      </c>
      <c r="C9583" s="48" t="n">
        <v>46202</v>
      </c>
      <c r="D9583" s="47" t="s">
        <v>73</v>
      </c>
      <c r="E9583" s="47" t="s">
        <v>62</v>
      </c>
      <c r="F9583" s="47" t="s">
        <v>2228</v>
      </c>
      <c r="G9583" s="47" t="s">
        <v>97</v>
      </c>
      <c r="H9583" s="47" t="s">
        <v>2232</v>
      </c>
      <c r="I9583" s="47" t="n">
        <v>7</v>
      </c>
    </row>
    <row r="9584" customFormat="false" ht="15" hidden="false" customHeight="false" outlineLevel="0" collapsed="false">
      <c r="A9584" s="47" t="s">
        <v>11825</v>
      </c>
      <c r="B9584" s="47" t="s">
        <v>2197</v>
      </c>
      <c r="C9584" s="48" t="n">
        <v>46202</v>
      </c>
      <c r="D9584" s="47" t="s">
        <v>73</v>
      </c>
      <c r="E9584" s="47" t="s">
        <v>62</v>
      </c>
      <c r="F9584" s="47" t="s">
        <v>2228</v>
      </c>
      <c r="G9584" s="47" t="s">
        <v>97</v>
      </c>
      <c r="H9584" s="47" t="s">
        <v>2232</v>
      </c>
      <c r="I9584" s="47" t="n">
        <v>3</v>
      </c>
    </row>
    <row r="9585" customFormat="false" ht="15" hidden="false" customHeight="false" outlineLevel="0" collapsed="false">
      <c r="A9585" s="47" t="s">
        <v>11826</v>
      </c>
      <c r="B9585" s="47" t="s">
        <v>2197</v>
      </c>
      <c r="C9585" s="48" t="n">
        <v>46202</v>
      </c>
      <c r="D9585" s="47" t="s">
        <v>73</v>
      </c>
      <c r="E9585" s="47" t="s">
        <v>62</v>
      </c>
      <c r="F9585" s="47" t="s">
        <v>2231</v>
      </c>
      <c r="G9585" s="47" t="s">
        <v>97</v>
      </c>
      <c r="H9585" s="47" t="s">
        <v>2232</v>
      </c>
      <c r="I9585" s="47" t="n">
        <v>4</v>
      </c>
    </row>
    <row r="9586" customFormat="false" ht="15" hidden="false" customHeight="false" outlineLevel="0" collapsed="false">
      <c r="A9586" s="47" t="s">
        <v>11827</v>
      </c>
      <c r="B9586" s="47" t="s">
        <v>2197</v>
      </c>
      <c r="C9586" s="48" t="n">
        <v>46202</v>
      </c>
      <c r="D9586" s="47" t="s">
        <v>73</v>
      </c>
      <c r="E9586" s="47" t="s">
        <v>62</v>
      </c>
      <c r="F9586" s="47" t="s">
        <v>2231</v>
      </c>
      <c r="G9586" s="47" t="s">
        <v>97</v>
      </c>
      <c r="H9586" s="47" t="s">
        <v>2232</v>
      </c>
      <c r="I9586" s="47" t="n">
        <v>2</v>
      </c>
    </row>
    <row r="9587" customFormat="false" ht="15" hidden="false" customHeight="false" outlineLevel="0" collapsed="false">
      <c r="A9587" s="47" t="s">
        <v>11828</v>
      </c>
      <c r="B9587" s="47" t="s">
        <v>2198</v>
      </c>
      <c r="C9587" s="48" t="n">
        <v>46202</v>
      </c>
      <c r="D9587" s="47" t="s">
        <v>74</v>
      </c>
      <c r="E9587" s="47" t="s">
        <v>62</v>
      </c>
      <c r="F9587" s="47" t="s">
        <v>2231</v>
      </c>
      <c r="G9587" s="47" t="s">
        <v>93</v>
      </c>
      <c r="H9587" s="47" t="s">
        <v>2253</v>
      </c>
      <c r="I9587" s="47" t="n">
        <v>38</v>
      </c>
    </row>
    <row r="9588" customFormat="false" ht="15" hidden="false" customHeight="false" outlineLevel="0" collapsed="false">
      <c r="A9588" s="47" t="s">
        <v>11829</v>
      </c>
      <c r="B9588" s="47" t="s">
        <v>2198</v>
      </c>
      <c r="C9588" s="48" t="n">
        <v>46202</v>
      </c>
      <c r="D9588" s="47" t="s">
        <v>74</v>
      </c>
      <c r="E9588" s="47" t="s">
        <v>62</v>
      </c>
      <c r="F9588" s="47" t="s">
        <v>2231</v>
      </c>
      <c r="G9588" s="47" t="s">
        <v>93</v>
      </c>
      <c r="H9588" s="47" t="s">
        <v>2253</v>
      </c>
      <c r="I9588" s="47" t="n">
        <v>43</v>
      </c>
    </row>
    <row r="9589" customFormat="false" ht="15" hidden="false" customHeight="false" outlineLevel="0" collapsed="false">
      <c r="A9589" s="47" t="s">
        <v>11830</v>
      </c>
      <c r="B9589" s="47" t="s">
        <v>2198</v>
      </c>
      <c r="C9589" s="48" t="n">
        <v>46202</v>
      </c>
      <c r="D9589" s="47" t="s">
        <v>74</v>
      </c>
      <c r="E9589" s="47" t="s">
        <v>62</v>
      </c>
      <c r="F9589" s="47" t="s">
        <v>2228</v>
      </c>
      <c r="G9589" s="47" t="s">
        <v>97</v>
      </c>
      <c r="H9589" s="47" t="s">
        <v>2232</v>
      </c>
      <c r="I9589" s="47" t="n">
        <v>7</v>
      </c>
    </row>
    <row r="9590" customFormat="false" ht="15" hidden="false" customHeight="false" outlineLevel="0" collapsed="false">
      <c r="A9590" s="47" t="s">
        <v>11831</v>
      </c>
      <c r="B9590" s="47" t="s">
        <v>2198</v>
      </c>
      <c r="C9590" s="48" t="n">
        <v>46202</v>
      </c>
      <c r="D9590" s="47" t="s">
        <v>74</v>
      </c>
      <c r="E9590" s="47" t="s">
        <v>62</v>
      </c>
      <c r="F9590" s="47" t="s">
        <v>2228</v>
      </c>
      <c r="G9590" s="47" t="s">
        <v>97</v>
      </c>
      <c r="H9590" s="47" t="s">
        <v>2232</v>
      </c>
      <c r="I9590" s="47" t="n">
        <v>7</v>
      </c>
    </row>
    <row r="9591" customFormat="false" ht="15" hidden="false" customHeight="false" outlineLevel="0" collapsed="false">
      <c r="A9591" s="47" t="s">
        <v>11832</v>
      </c>
      <c r="B9591" s="47" t="s">
        <v>2198</v>
      </c>
      <c r="C9591" s="48" t="n">
        <v>46202</v>
      </c>
      <c r="D9591" s="47" t="s">
        <v>74</v>
      </c>
      <c r="E9591" s="47" t="s">
        <v>62</v>
      </c>
      <c r="F9591" s="47" t="s">
        <v>2228</v>
      </c>
      <c r="G9591" s="47" t="s">
        <v>97</v>
      </c>
      <c r="H9591" s="47" t="s">
        <v>2232</v>
      </c>
      <c r="I9591" s="47" t="n">
        <v>3</v>
      </c>
    </row>
    <row r="9592" customFormat="false" ht="15" hidden="false" customHeight="false" outlineLevel="0" collapsed="false">
      <c r="A9592" s="47" t="s">
        <v>11833</v>
      </c>
      <c r="B9592" s="47" t="s">
        <v>2198</v>
      </c>
      <c r="C9592" s="48" t="n">
        <v>46202</v>
      </c>
      <c r="D9592" s="47" t="s">
        <v>74</v>
      </c>
      <c r="E9592" s="47" t="s">
        <v>62</v>
      </c>
      <c r="F9592" s="47" t="s">
        <v>2228</v>
      </c>
      <c r="G9592" s="47" t="s">
        <v>97</v>
      </c>
      <c r="H9592" s="47" t="s">
        <v>2232</v>
      </c>
      <c r="I9592" s="47" t="n">
        <v>3</v>
      </c>
    </row>
    <row r="9593" customFormat="false" ht="15" hidden="false" customHeight="false" outlineLevel="0" collapsed="false">
      <c r="A9593" s="47" t="s">
        <v>11834</v>
      </c>
      <c r="B9593" s="47" t="s">
        <v>2199</v>
      </c>
      <c r="C9593" s="48" t="n">
        <v>46202</v>
      </c>
      <c r="D9593" s="47" t="s">
        <v>75</v>
      </c>
      <c r="E9593" s="47" t="s">
        <v>62</v>
      </c>
      <c r="F9593" s="47" t="s">
        <v>2228</v>
      </c>
      <c r="G9593" s="47" t="s">
        <v>93</v>
      </c>
      <c r="H9593" s="47" t="s">
        <v>2253</v>
      </c>
      <c r="I9593" s="47" t="n">
        <v>11</v>
      </c>
    </row>
    <row r="9594" customFormat="false" ht="15" hidden="false" customHeight="false" outlineLevel="0" collapsed="false">
      <c r="A9594" s="47" t="s">
        <v>11835</v>
      </c>
      <c r="B9594" s="47" t="s">
        <v>2199</v>
      </c>
      <c r="C9594" s="48" t="n">
        <v>46202</v>
      </c>
      <c r="D9594" s="47" t="s">
        <v>75</v>
      </c>
      <c r="E9594" s="47" t="s">
        <v>62</v>
      </c>
      <c r="F9594" s="47" t="s">
        <v>2228</v>
      </c>
      <c r="G9594" s="47" t="s">
        <v>93</v>
      </c>
      <c r="H9594" s="47" t="s">
        <v>2253</v>
      </c>
      <c r="I9594" s="47" t="n">
        <v>25</v>
      </c>
    </row>
    <row r="9595" customFormat="false" ht="15" hidden="false" customHeight="false" outlineLevel="0" collapsed="false">
      <c r="A9595" s="47" t="s">
        <v>11836</v>
      </c>
      <c r="B9595" s="47" t="s">
        <v>2199</v>
      </c>
      <c r="C9595" s="48" t="n">
        <v>46202</v>
      </c>
      <c r="D9595" s="47" t="s">
        <v>75</v>
      </c>
      <c r="E9595" s="47" t="s">
        <v>62</v>
      </c>
      <c r="F9595" s="47" t="s">
        <v>2231</v>
      </c>
      <c r="G9595" s="47" t="s">
        <v>97</v>
      </c>
      <c r="H9595" s="47" t="s">
        <v>2232</v>
      </c>
      <c r="I9595" s="47" t="n">
        <v>5</v>
      </c>
    </row>
    <row r="9596" customFormat="false" ht="15" hidden="false" customHeight="false" outlineLevel="0" collapsed="false">
      <c r="A9596" s="47" t="s">
        <v>11837</v>
      </c>
      <c r="B9596" s="47" t="s">
        <v>2199</v>
      </c>
      <c r="C9596" s="48" t="n">
        <v>46202</v>
      </c>
      <c r="D9596" s="47" t="s">
        <v>75</v>
      </c>
      <c r="E9596" s="47" t="s">
        <v>62</v>
      </c>
      <c r="F9596" s="47" t="s">
        <v>2228</v>
      </c>
      <c r="G9596" s="47" t="s">
        <v>97</v>
      </c>
      <c r="H9596" s="47" t="s">
        <v>2232</v>
      </c>
      <c r="I9596" s="47" t="n">
        <v>6</v>
      </c>
    </row>
    <row r="9597" customFormat="false" ht="15" hidden="false" customHeight="false" outlineLevel="0" collapsed="false">
      <c r="A9597" s="47" t="s">
        <v>11838</v>
      </c>
      <c r="B9597" s="47" t="s">
        <v>2199</v>
      </c>
      <c r="C9597" s="48" t="n">
        <v>46202</v>
      </c>
      <c r="D9597" s="47" t="s">
        <v>75</v>
      </c>
      <c r="E9597" s="47" t="s">
        <v>62</v>
      </c>
      <c r="F9597" s="47" t="s">
        <v>2228</v>
      </c>
      <c r="G9597" s="47" t="s">
        <v>97</v>
      </c>
      <c r="H9597" s="47" t="s">
        <v>2232</v>
      </c>
      <c r="I9597" s="47" t="n">
        <v>3</v>
      </c>
    </row>
    <row r="9598" customFormat="false" ht="15" hidden="false" customHeight="false" outlineLevel="0" collapsed="false">
      <c r="A9598" s="47" t="s">
        <v>11839</v>
      </c>
      <c r="B9598" s="47" t="s">
        <v>2199</v>
      </c>
      <c r="C9598" s="48" t="n">
        <v>46202</v>
      </c>
      <c r="D9598" s="47" t="s">
        <v>75</v>
      </c>
      <c r="E9598" s="47" t="s">
        <v>62</v>
      </c>
      <c r="F9598" s="47" t="s">
        <v>2231</v>
      </c>
      <c r="G9598" s="47" t="s">
        <v>97</v>
      </c>
      <c r="H9598" s="47" t="s">
        <v>2232</v>
      </c>
      <c r="I9598" s="47" t="n">
        <v>5</v>
      </c>
    </row>
    <row r="9599" customFormat="false" ht="15" hidden="false" customHeight="false" outlineLevel="0" collapsed="false">
      <c r="A9599" s="47" t="s">
        <v>11840</v>
      </c>
      <c r="B9599" s="47" t="s">
        <v>2199</v>
      </c>
      <c r="C9599" s="48" t="n">
        <v>46202</v>
      </c>
      <c r="D9599" s="47" t="s">
        <v>75</v>
      </c>
      <c r="E9599" s="47" t="s">
        <v>62</v>
      </c>
      <c r="F9599" s="47" t="s">
        <v>2231</v>
      </c>
      <c r="G9599" s="47" t="s">
        <v>97</v>
      </c>
      <c r="H9599" s="47" t="s">
        <v>2232</v>
      </c>
      <c r="I9599" s="47" t="n">
        <v>4</v>
      </c>
    </row>
    <row r="9600" customFormat="false" ht="15" hidden="false" customHeight="false" outlineLevel="0" collapsed="false">
      <c r="A9600" s="47" t="s">
        <v>11841</v>
      </c>
      <c r="B9600" s="47" t="s">
        <v>2199</v>
      </c>
      <c r="C9600" s="48" t="n">
        <v>46202</v>
      </c>
      <c r="D9600" s="47" t="s">
        <v>75</v>
      </c>
      <c r="E9600" s="47" t="s">
        <v>62</v>
      </c>
      <c r="F9600" s="47" t="s">
        <v>2231</v>
      </c>
      <c r="G9600" s="47" t="s">
        <v>97</v>
      </c>
      <c r="H9600" s="47" t="s">
        <v>2232</v>
      </c>
      <c r="I9600" s="47" t="n">
        <v>2</v>
      </c>
    </row>
    <row r="9601" customFormat="false" ht="15" hidden="false" customHeight="false" outlineLevel="0" collapsed="false">
      <c r="A9601" s="47" t="s">
        <v>11842</v>
      </c>
      <c r="B9601" s="47" t="s">
        <v>2200</v>
      </c>
      <c r="C9601" s="48" t="n">
        <v>46202</v>
      </c>
      <c r="D9601" s="47" t="s">
        <v>73</v>
      </c>
      <c r="E9601" s="47" t="s">
        <v>63</v>
      </c>
      <c r="F9601" s="47" t="s">
        <v>2255</v>
      </c>
      <c r="G9601" s="47" t="s">
        <v>93</v>
      </c>
      <c r="H9601" s="47" t="s">
        <v>2253</v>
      </c>
      <c r="I9601" s="47" t="n">
        <v>39</v>
      </c>
    </row>
    <row r="9602" customFormat="false" ht="15" hidden="false" customHeight="false" outlineLevel="0" collapsed="false">
      <c r="A9602" s="47" t="s">
        <v>11843</v>
      </c>
      <c r="B9602" s="47" t="s">
        <v>2200</v>
      </c>
      <c r="C9602" s="48" t="n">
        <v>46202</v>
      </c>
      <c r="D9602" s="47" t="s">
        <v>73</v>
      </c>
      <c r="E9602" s="47" t="s">
        <v>63</v>
      </c>
      <c r="F9602" s="47" t="s">
        <v>2255</v>
      </c>
      <c r="G9602" s="47" t="s">
        <v>97</v>
      </c>
      <c r="H9602" s="47" t="s">
        <v>2232</v>
      </c>
      <c r="I9602" s="47" t="n">
        <v>5</v>
      </c>
    </row>
    <row r="9603" customFormat="false" ht="15" hidden="false" customHeight="false" outlineLevel="0" collapsed="false">
      <c r="A9603" s="47" t="s">
        <v>11844</v>
      </c>
      <c r="B9603" s="47" t="s">
        <v>2200</v>
      </c>
      <c r="C9603" s="48" t="n">
        <v>46202</v>
      </c>
      <c r="D9603" s="47" t="s">
        <v>73</v>
      </c>
      <c r="E9603" s="47" t="s">
        <v>63</v>
      </c>
      <c r="F9603" s="47" t="s">
        <v>2255</v>
      </c>
      <c r="G9603" s="47" t="s">
        <v>97</v>
      </c>
      <c r="H9603" s="47" t="s">
        <v>2232</v>
      </c>
      <c r="I9603" s="47" t="n">
        <v>5</v>
      </c>
    </row>
    <row r="9604" customFormat="false" ht="15" hidden="false" customHeight="false" outlineLevel="0" collapsed="false">
      <c r="A9604" s="47" t="s">
        <v>11845</v>
      </c>
      <c r="B9604" s="47" t="s">
        <v>2200</v>
      </c>
      <c r="C9604" s="48" t="n">
        <v>46202</v>
      </c>
      <c r="D9604" s="47" t="s">
        <v>73</v>
      </c>
      <c r="E9604" s="47" t="s">
        <v>63</v>
      </c>
      <c r="F9604" s="47" t="s">
        <v>2255</v>
      </c>
      <c r="G9604" s="47" t="s">
        <v>97</v>
      </c>
      <c r="H9604" s="47" t="s">
        <v>2232</v>
      </c>
      <c r="I9604" s="47" t="n">
        <v>7</v>
      </c>
    </row>
    <row r="9605" customFormat="false" ht="15" hidden="false" customHeight="false" outlineLevel="0" collapsed="false">
      <c r="A9605" s="47" t="s">
        <v>11846</v>
      </c>
      <c r="B9605" s="47" t="s">
        <v>2201</v>
      </c>
      <c r="C9605" s="48" t="n">
        <v>46202</v>
      </c>
      <c r="D9605" s="47" t="s">
        <v>74</v>
      </c>
      <c r="E9605" s="47" t="s">
        <v>63</v>
      </c>
      <c r="F9605" s="47" t="s">
        <v>2260</v>
      </c>
      <c r="G9605" s="47" t="s">
        <v>93</v>
      </c>
      <c r="H9605" s="47" t="s">
        <v>2253</v>
      </c>
      <c r="I9605" s="47" t="n">
        <v>42</v>
      </c>
    </row>
    <row r="9606" customFormat="false" ht="15" hidden="false" customHeight="false" outlineLevel="0" collapsed="false">
      <c r="A9606" s="47" t="s">
        <v>11847</v>
      </c>
      <c r="B9606" s="47" t="s">
        <v>2201</v>
      </c>
      <c r="C9606" s="48" t="n">
        <v>46202</v>
      </c>
      <c r="D9606" s="47" t="s">
        <v>74</v>
      </c>
      <c r="E9606" s="47" t="s">
        <v>63</v>
      </c>
      <c r="F9606" s="47" t="s">
        <v>2255</v>
      </c>
      <c r="G9606" s="47" t="s">
        <v>94</v>
      </c>
      <c r="H9606" s="47" t="s">
        <v>2229</v>
      </c>
      <c r="I9606" s="47" t="n">
        <v>105</v>
      </c>
    </row>
    <row r="9607" customFormat="false" ht="15" hidden="false" customHeight="false" outlineLevel="0" collapsed="false">
      <c r="A9607" s="47" t="s">
        <v>11848</v>
      </c>
      <c r="B9607" s="47" t="s">
        <v>2201</v>
      </c>
      <c r="C9607" s="48" t="n">
        <v>46202</v>
      </c>
      <c r="D9607" s="47" t="s">
        <v>74</v>
      </c>
      <c r="E9607" s="47" t="s">
        <v>63</v>
      </c>
      <c r="F9607" s="47" t="s">
        <v>2252</v>
      </c>
      <c r="G9607" s="47" t="s">
        <v>96</v>
      </c>
      <c r="H9607" s="47" t="s">
        <v>2270</v>
      </c>
      <c r="I9607" s="47" t="n">
        <v>21</v>
      </c>
    </row>
    <row r="9608" customFormat="false" ht="15" hidden="false" customHeight="false" outlineLevel="0" collapsed="false">
      <c r="A9608" s="47" t="s">
        <v>11849</v>
      </c>
      <c r="B9608" s="47" t="s">
        <v>2201</v>
      </c>
      <c r="C9608" s="48" t="n">
        <v>46202</v>
      </c>
      <c r="D9608" s="47" t="s">
        <v>74</v>
      </c>
      <c r="E9608" s="47" t="s">
        <v>63</v>
      </c>
      <c r="F9608" s="47" t="s">
        <v>2252</v>
      </c>
      <c r="G9608" s="47" t="s">
        <v>97</v>
      </c>
      <c r="H9608" s="47" t="s">
        <v>2232</v>
      </c>
      <c r="I9608" s="47" t="n">
        <v>3</v>
      </c>
    </row>
    <row r="9609" customFormat="false" ht="15" hidden="false" customHeight="false" outlineLevel="0" collapsed="false">
      <c r="A9609" s="47" t="s">
        <v>11850</v>
      </c>
      <c r="B9609" s="47" t="s">
        <v>2201</v>
      </c>
      <c r="C9609" s="48" t="n">
        <v>46202</v>
      </c>
      <c r="D9609" s="47" t="s">
        <v>74</v>
      </c>
      <c r="E9609" s="47" t="s">
        <v>63</v>
      </c>
      <c r="F9609" s="47" t="s">
        <v>2255</v>
      </c>
      <c r="G9609" s="47" t="s">
        <v>97</v>
      </c>
      <c r="H9609" s="47" t="s">
        <v>2232</v>
      </c>
      <c r="I9609" s="47" t="n">
        <v>2</v>
      </c>
    </row>
    <row r="9610" customFormat="false" ht="15" hidden="false" customHeight="false" outlineLevel="0" collapsed="false">
      <c r="A9610" s="47" t="s">
        <v>11851</v>
      </c>
      <c r="B9610" s="47" t="s">
        <v>2201</v>
      </c>
      <c r="C9610" s="48" t="n">
        <v>46202</v>
      </c>
      <c r="D9610" s="47" t="s">
        <v>74</v>
      </c>
      <c r="E9610" s="47" t="s">
        <v>63</v>
      </c>
      <c r="F9610" s="47" t="s">
        <v>2255</v>
      </c>
      <c r="G9610" s="47" t="s">
        <v>97</v>
      </c>
      <c r="H9610" s="47" t="s">
        <v>2232</v>
      </c>
      <c r="I9610" s="47" t="n">
        <v>2</v>
      </c>
    </row>
    <row r="9611" customFormat="false" ht="15" hidden="false" customHeight="false" outlineLevel="0" collapsed="false">
      <c r="A9611" s="47" t="s">
        <v>11852</v>
      </c>
      <c r="B9611" s="47" t="s">
        <v>2203</v>
      </c>
      <c r="C9611" s="48" t="n">
        <v>46202</v>
      </c>
      <c r="D9611" s="47" t="s">
        <v>75</v>
      </c>
      <c r="E9611" s="47" t="s">
        <v>63</v>
      </c>
      <c r="F9611" s="47" t="s">
        <v>2255</v>
      </c>
      <c r="G9611" s="47" t="s">
        <v>97</v>
      </c>
      <c r="H9611" s="47" t="s">
        <v>2232</v>
      </c>
      <c r="I9611" s="47" t="n">
        <v>6</v>
      </c>
    </row>
    <row r="9612" customFormat="false" ht="15" hidden="false" customHeight="false" outlineLevel="0" collapsed="false">
      <c r="A9612" s="47" t="s">
        <v>11853</v>
      </c>
      <c r="B9612" s="47" t="s">
        <v>2203</v>
      </c>
      <c r="C9612" s="48" t="n">
        <v>46202</v>
      </c>
      <c r="D9612" s="47" t="s">
        <v>75</v>
      </c>
      <c r="E9612" s="47" t="s">
        <v>63</v>
      </c>
      <c r="F9612" s="47" t="s">
        <v>2252</v>
      </c>
      <c r="G9612" s="47" t="s">
        <v>97</v>
      </c>
      <c r="H9612" s="47" t="s">
        <v>2232</v>
      </c>
      <c r="I9612" s="47" t="n">
        <v>6</v>
      </c>
    </row>
    <row r="9613" customFormat="false" ht="15" hidden="false" customHeight="false" outlineLevel="0" collapsed="false">
      <c r="A9613" s="47" t="s">
        <v>11854</v>
      </c>
      <c r="B9613" s="47" t="s">
        <v>2203</v>
      </c>
      <c r="C9613" s="48" t="n">
        <v>46202</v>
      </c>
      <c r="D9613" s="47" t="s">
        <v>75</v>
      </c>
      <c r="E9613" s="47" t="s">
        <v>63</v>
      </c>
      <c r="F9613" s="47" t="s">
        <v>2255</v>
      </c>
      <c r="G9613" s="47" t="s">
        <v>97</v>
      </c>
      <c r="H9613" s="47" t="s">
        <v>2232</v>
      </c>
      <c r="I9613" s="47" t="n">
        <v>7</v>
      </c>
    </row>
    <row r="9614" customFormat="false" ht="15" hidden="false" customHeight="false" outlineLevel="0" collapsed="false">
      <c r="A9614" s="47" t="s">
        <v>11855</v>
      </c>
      <c r="B9614" s="47" t="s">
        <v>2203</v>
      </c>
      <c r="C9614" s="48" t="n">
        <v>46202</v>
      </c>
      <c r="D9614" s="47" t="s">
        <v>75</v>
      </c>
      <c r="E9614" s="47" t="s">
        <v>63</v>
      </c>
      <c r="F9614" s="47" t="s">
        <v>2255</v>
      </c>
      <c r="G9614" s="47" t="s">
        <v>97</v>
      </c>
      <c r="H9614" s="47" t="s">
        <v>2232</v>
      </c>
      <c r="I9614" s="47" t="n">
        <v>5</v>
      </c>
    </row>
    <row r="9615" customFormat="false" ht="15" hidden="false" customHeight="false" outlineLevel="0" collapsed="false">
      <c r="A9615" s="47" t="s">
        <v>11856</v>
      </c>
      <c r="B9615" s="47" t="s">
        <v>2203</v>
      </c>
      <c r="C9615" s="48" t="n">
        <v>46202</v>
      </c>
      <c r="D9615" s="47" t="s">
        <v>75</v>
      </c>
      <c r="E9615" s="47" t="s">
        <v>63</v>
      </c>
      <c r="F9615" s="47" t="s">
        <v>2260</v>
      </c>
      <c r="G9615" s="47" t="s">
        <v>97</v>
      </c>
      <c r="H9615" s="47" t="s">
        <v>2232</v>
      </c>
      <c r="I9615" s="47" t="n">
        <v>5</v>
      </c>
    </row>
    <row r="9616" customFormat="false" ht="15" hidden="false" customHeight="false" outlineLevel="0" collapsed="false">
      <c r="A9616" s="47" t="s">
        <v>11857</v>
      </c>
      <c r="B9616" s="47" t="s">
        <v>2203</v>
      </c>
      <c r="C9616" s="48" t="n">
        <v>46202</v>
      </c>
      <c r="D9616" s="47" t="s">
        <v>75</v>
      </c>
      <c r="E9616" s="47" t="s">
        <v>63</v>
      </c>
      <c r="F9616" s="47" t="s">
        <v>2255</v>
      </c>
      <c r="G9616" s="47" t="s">
        <v>97</v>
      </c>
      <c r="H9616" s="47" t="s">
        <v>2232</v>
      </c>
      <c r="I9616" s="47" t="n">
        <v>6</v>
      </c>
    </row>
    <row r="9617" customFormat="false" ht="15" hidden="false" customHeight="false" outlineLevel="0" collapsed="false">
      <c r="A9617" s="47" t="s">
        <v>11858</v>
      </c>
      <c r="B9617" s="47" t="s">
        <v>2203</v>
      </c>
      <c r="C9617" s="48" t="n">
        <v>46202</v>
      </c>
      <c r="D9617" s="47" t="s">
        <v>75</v>
      </c>
      <c r="E9617" s="47" t="s">
        <v>63</v>
      </c>
      <c r="F9617" s="47" t="s">
        <v>2255</v>
      </c>
      <c r="G9617" s="47" t="s">
        <v>97</v>
      </c>
      <c r="H9617" s="47" t="s">
        <v>2232</v>
      </c>
      <c r="I9617" s="47" t="n">
        <v>5</v>
      </c>
    </row>
    <row r="9618" customFormat="false" ht="15" hidden="false" customHeight="false" outlineLevel="0" collapsed="false">
      <c r="A9618" s="47" t="s">
        <v>11859</v>
      </c>
      <c r="B9618" s="47" t="s">
        <v>2204</v>
      </c>
      <c r="C9618" s="48" t="n">
        <v>46202</v>
      </c>
      <c r="D9618" s="47" t="s">
        <v>73</v>
      </c>
      <c r="E9618" s="47" t="s">
        <v>64</v>
      </c>
      <c r="F9618" s="47" t="s">
        <v>2280</v>
      </c>
      <c r="G9618" s="47" t="s">
        <v>97</v>
      </c>
      <c r="H9618" s="47" t="s">
        <v>2232</v>
      </c>
      <c r="I9618" s="47" t="n">
        <v>2</v>
      </c>
    </row>
    <row r="9619" customFormat="false" ht="15" hidden="false" customHeight="false" outlineLevel="0" collapsed="false">
      <c r="A9619" s="47" t="s">
        <v>11860</v>
      </c>
      <c r="B9619" s="47" t="s">
        <v>2204</v>
      </c>
      <c r="C9619" s="48" t="n">
        <v>46202</v>
      </c>
      <c r="D9619" s="47" t="s">
        <v>73</v>
      </c>
      <c r="E9619" s="47" t="s">
        <v>64</v>
      </c>
      <c r="F9619" s="47" t="s">
        <v>2278</v>
      </c>
      <c r="G9619" s="47" t="s">
        <v>97</v>
      </c>
      <c r="H9619" s="47" t="s">
        <v>2232</v>
      </c>
      <c r="I9619" s="47" t="n">
        <v>3</v>
      </c>
    </row>
    <row r="9620" customFormat="false" ht="15" hidden="false" customHeight="false" outlineLevel="0" collapsed="false">
      <c r="A9620" s="47" t="s">
        <v>11861</v>
      </c>
      <c r="B9620" s="47" t="s">
        <v>2204</v>
      </c>
      <c r="C9620" s="48" t="n">
        <v>46202</v>
      </c>
      <c r="D9620" s="47" t="s">
        <v>73</v>
      </c>
      <c r="E9620" s="47" t="s">
        <v>64</v>
      </c>
      <c r="F9620" s="47" t="s">
        <v>2280</v>
      </c>
      <c r="G9620" s="47" t="s">
        <v>97</v>
      </c>
      <c r="H9620" s="47" t="s">
        <v>2232</v>
      </c>
      <c r="I9620" s="47" t="n">
        <v>6</v>
      </c>
    </row>
    <row r="9621" customFormat="false" ht="15" hidden="false" customHeight="false" outlineLevel="0" collapsed="false">
      <c r="A9621" s="47" t="s">
        <v>11862</v>
      </c>
      <c r="B9621" s="47" t="s">
        <v>2204</v>
      </c>
      <c r="C9621" s="48" t="n">
        <v>46202</v>
      </c>
      <c r="D9621" s="47" t="s">
        <v>73</v>
      </c>
      <c r="E9621" s="47" t="s">
        <v>64</v>
      </c>
      <c r="F9621" s="47" t="s">
        <v>2278</v>
      </c>
      <c r="G9621" s="47" t="s">
        <v>97</v>
      </c>
      <c r="H9621" s="47" t="s">
        <v>2232</v>
      </c>
      <c r="I9621" s="47" t="n">
        <v>5</v>
      </c>
    </row>
    <row r="9622" customFormat="false" ht="15" hidden="false" customHeight="false" outlineLevel="0" collapsed="false">
      <c r="A9622" s="47" t="s">
        <v>11863</v>
      </c>
      <c r="B9622" s="47" t="s">
        <v>2206</v>
      </c>
      <c r="C9622" s="48" t="n">
        <v>46202</v>
      </c>
      <c r="D9622" s="47" t="s">
        <v>74</v>
      </c>
      <c r="E9622" s="47" t="s">
        <v>64</v>
      </c>
      <c r="F9622" s="47" t="s">
        <v>2278</v>
      </c>
      <c r="G9622" s="47" t="s">
        <v>97</v>
      </c>
      <c r="H9622" s="47" t="s">
        <v>2232</v>
      </c>
      <c r="I9622" s="47" t="n">
        <v>7</v>
      </c>
    </row>
    <row r="9623" customFormat="false" ht="15" hidden="false" customHeight="false" outlineLevel="0" collapsed="false">
      <c r="A9623" s="47" t="s">
        <v>11864</v>
      </c>
      <c r="B9623" s="47" t="s">
        <v>2206</v>
      </c>
      <c r="C9623" s="48" t="n">
        <v>46202</v>
      </c>
      <c r="D9623" s="47" t="s">
        <v>74</v>
      </c>
      <c r="E9623" s="47" t="s">
        <v>64</v>
      </c>
      <c r="F9623" s="47" t="s">
        <v>2280</v>
      </c>
      <c r="G9623" s="47" t="s">
        <v>97</v>
      </c>
      <c r="H9623" s="47" t="s">
        <v>2232</v>
      </c>
      <c r="I9623" s="47" t="n">
        <v>4</v>
      </c>
    </row>
    <row r="9624" customFormat="false" ht="15" hidden="false" customHeight="false" outlineLevel="0" collapsed="false">
      <c r="A9624" s="47" t="s">
        <v>11865</v>
      </c>
      <c r="B9624" s="47" t="s">
        <v>2206</v>
      </c>
      <c r="C9624" s="48" t="n">
        <v>46202</v>
      </c>
      <c r="D9624" s="47" t="s">
        <v>74</v>
      </c>
      <c r="E9624" s="47" t="s">
        <v>64</v>
      </c>
      <c r="F9624" s="47" t="s">
        <v>2280</v>
      </c>
      <c r="G9624" s="47" t="s">
        <v>97</v>
      </c>
      <c r="H9624" s="47" t="s">
        <v>2232</v>
      </c>
      <c r="I9624" s="47" t="n">
        <v>3</v>
      </c>
    </row>
    <row r="9625" customFormat="false" ht="15" hidden="false" customHeight="false" outlineLevel="0" collapsed="false">
      <c r="A9625" s="47" t="s">
        <v>11866</v>
      </c>
      <c r="B9625" s="47" t="s">
        <v>2207</v>
      </c>
      <c r="C9625" s="48" t="n">
        <v>46202</v>
      </c>
      <c r="D9625" s="47" t="s">
        <v>73</v>
      </c>
      <c r="E9625" s="47" t="s">
        <v>65</v>
      </c>
      <c r="F9625" s="47" t="s">
        <v>2284</v>
      </c>
      <c r="G9625" s="47" t="s">
        <v>97</v>
      </c>
      <c r="H9625" s="47" t="s">
        <v>2232</v>
      </c>
      <c r="I9625" s="47" t="n">
        <v>4</v>
      </c>
    </row>
    <row r="9626" customFormat="false" ht="15" hidden="false" customHeight="false" outlineLevel="0" collapsed="false">
      <c r="A9626" s="47" t="s">
        <v>11867</v>
      </c>
      <c r="B9626" s="47" t="s">
        <v>2207</v>
      </c>
      <c r="C9626" s="48" t="n">
        <v>46202</v>
      </c>
      <c r="D9626" s="47" t="s">
        <v>73</v>
      </c>
      <c r="E9626" s="47" t="s">
        <v>65</v>
      </c>
      <c r="F9626" s="47" t="s">
        <v>2289</v>
      </c>
      <c r="G9626" s="47" t="s">
        <v>97</v>
      </c>
      <c r="H9626" s="47" t="s">
        <v>2232</v>
      </c>
      <c r="I9626" s="47" t="n">
        <v>2</v>
      </c>
    </row>
    <row r="9627" customFormat="false" ht="15" hidden="false" customHeight="false" outlineLevel="0" collapsed="false">
      <c r="A9627" s="47" t="s">
        <v>11868</v>
      </c>
      <c r="B9627" s="47" t="s">
        <v>2207</v>
      </c>
      <c r="C9627" s="48" t="n">
        <v>46202</v>
      </c>
      <c r="D9627" s="47" t="s">
        <v>73</v>
      </c>
      <c r="E9627" s="47" t="s">
        <v>65</v>
      </c>
      <c r="F9627" s="47" t="s">
        <v>2289</v>
      </c>
      <c r="G9627" s="47" t="s">
        <v>97</v>
      </c>
      <c r="H9627" s="47" t="s">
        <v>2232</v>
      </c>
      <c r="I9627" s="47" t="n">
        <v>2</v>
      </c>
    </row>
    <row r="9628" customFormat="false" ht="15" hidden="false" customHeight="false" outlineLevel="0" collapsed="false">
      <c r="A9628" s="47" t="s">
        <v>11869</v>
      </c>
      <c r="B9628" s="47" t="s">
        <v>2207</v>
      </c>
      <c r="C9628" s="48" t="n">
        <v>46202</v>
      </c>
      <c r="D9628" s="47" t="s">
        <v>73</v>
      </c>
      <c r="E9628" s="47" t="s">
        <v>65</v>
      </c>
      <c r="F9628" s="47" t="s">
        <v>2284</v>
      </c>
      <c r="G9628" s="47" t="s">
        <v>97</v>
      </c>
      <c r="H9628" s="47" t="s">
        <v>2232</v>
      </c>
      <c r="I9628" s="47" t="n">
        <v>4</v>
      </c>
    </row>
    <row r="9629" customFormat="false" ht="15" hidden="false" customHeight="false" outlineLevel="0" collapsed="false">
      <c r="A9629" s="47" t="s">
        <v>11870</v>
      </c>
      <c r="B9629" s="47" t="s">
        <v>2207</v>
      </c>
      <c r="C9629" s="48" t="n">
        <v>46202</v>
      </c>
      <c r="D9629" s="47" t="s">
        <v>73</v>
      </c>
      <c r="E9629" s="47" t="s">
        <v>65</v>
      </c>
      <c r="F9629" s="47" t="s">
        <v>2284</v>
      </c>
      <c r="G9629" s="47" t="s">
        <v>97</v>
      </c>
      <c r="H9629" s="47" t="s">
        <v>2232</v>
      </c>
      <c r="I9629" s="47" t="n">
        <v>5</v>
      </c>
    </row>
    <row r="9630" customFormat="false" ht="15" hidden="false" customHeight="false" outlineLevel="0" collapsed="false">
      <c r="A9630" s="47" t="s">
        <v>11871</v>
      </c>
      <c r="B9630" s="47" t="s">
        <v>2207</v>
      </c>
      <c r="C9630" s="48" t="n">
        <v>46202</v>
      </c>
      <c r="D9630" s="47" t="s">
        <v>73</v>
      </c>
      <c r="E9630" s="47" t="s">
        <v>65</v>
      </c>
      <c r="F9630" s="47" t="s">
        <v>2284</v>
      </c>
      <c r="G9630" s="47" t="s">
        <v>97</v>
      </c>
      <c r="H9630" s="47" t="s">
        <v>2232</v>
      </c>
      <c r="I9630" s="47" t="n">
        <v>3</v>
      </c>
    </row>
    <row r="9631" customFormat="false" ht="15" hidden="false" customHeight="false" outlineLevel="0" collapsed="false">
      <c r="A9631" s="47" t="s">
        <v>11872</v>
      </c>
      <c r="B9631" s="47" t="s">
        <v>2207</v>
      </c>
      <c r="C9631" s="48" t="n">
        <v>46202</v>
      </c>
      <c r="D9631" s="47" t="s">
        <v>73</v>
      </c>
      <c r="E9631" s="47" t="s">
        <v>65</v>
      </c>
      <c r="F9631" s="47" t="s">
        <v>2284</v>
      </c>
      <c r="G9631" s="47" t="s">
        <v>97</v>
      </c>
      <c r="H9631" s="47" t="s">
        <v>2232</v>
      </c>
      <c r="I9631" s="47" t="n">
        <v>5</v>
      </c>
    </row>
    <row r="9632" customFormat="false" ht="15" hidden="false" customHeight="false" outlineLevel="0" collapsed="false">
      <c r="A9632" s="47" t="s">
        <v>11873</v>
      </c>
      <c r="B9632" s="47" t="s">
        <v>2207</v>
      </c>
      <c r="C9632" s="48" t="n">
        <v>46202</v>
      </c>
      <c r="D9632" s="47" t="s">
        <v>73</v>
      </c>
      <c r="E9632" s="47" t="s">
        <v>65</v>
      </c>
      <c r="F9632" s="47" t="s">
        <v>2289</v>
      </c>
      <c r="G9632" s="47" t="s">
        <v>97</v>
      </c>
      <c r="H9632" s="47" t="s">
        <v>2232</v>
      </c>
      <c r="I9632" s="47" t="n">
        <v>6</v>
      </c>
    </row>
    <row r="9633" customFormat="false" ht="15" hidden="false" customHeight="false" outlineLevel="0" collapsed="false">
      <c r="A9633" s="47" t="s">
        <v>11874</v>
      </c>
      <c r="B9633" s="47" t="s">
        <v>2207</v>
      </c>
      <c r="C9633" s="48" t="n">
        <v>46202</v>
      </c>
      <c r="D9633" s="47" t="s">
        <v>73</v>
      </c>
      <c r="E9633" s="47" t="s">
        <v>65</v>
      </c>
      <c r="F9633" s="47" t="s">
        <v>2284</v>
      </c>
      <c r="G9633" s="47" t="s">
        <v>97</v>
      </c>
      <c r="H9633" s="47" t="s">
        <v>2232</v>
      </c>
      <c r="I9633" s="47" t="n">
        <v>6</v>
      </c>
    </row>
    <row r="9634" customFormat="false" ht="15" hidden="false" customHeight="false" outlineLevel="0" collapsed="false">
      <c r="A9634" s="47" t="s">
        <v>11875</v>
      </c>
      <c r="B9634" s="47" t="s">
        <v>2207</v>
      </c>
      <c r="C9634" s="48" t="n">
        <v>46202</v>
      </c>
      <c r="D9634" s="47" t="s">
        <v>73</v>
      </c>
      <c r="E9634" s="47" t="s">
        <v>65</v>
      </c>
      <c r="F9634" s="47" t="s">
        <v>2284</v>
      </c>
      <c r="G9634" s="47" t="s">
        <v>97</v>
      </c>
      <c r="H9634" s="47" t="s">
        <v>2232</v>
      </c>
      <c r="I9634" s="47" t="n">
        <v>3</v>
      </c>
    </row>
    <row r="9635" customFormat="false" ht="15" hidden="false" customHeight="false" outlineLevel="0" collapsed="false">
      <c r="A9635" s="47" t="s">
        <v>11876</v>
      </c>
      <c r="B9635" s="47" t="s">
        <v>2207</v>
      </c>
      <c r="C9635" s="48" t="n">
        <v>46202</v>
      </c>
      <c r="D9635" s="47" t="s">
        <v>73</v>
      </c>
      <c r="E9635" s="47" t="s">
        <v>65</v>
      </c>
      <c r="F9635" s="47" t="s">
        <v>2289</v>
      </c>
      <c r="G9635" s="47" t="s">
        <v>97</v>
      </c>
      <c r="H9635" s="47" t="s">
        <v>2232</v>
      </c>
      <c r="I9635" s="47" t="n">
        <v>3</v>
      </c>
    </row>
    <row r="9636" customFormat="false" ht="15" hidden="false" customHeight="false" outlineLevel="0" collapsed="false">
      <c r="A9636" s="47" t="s">
        <v>11877</v>
      </c>
      <c r="B9636" s="47" t="s">
        <v>2209</v>
      </c>
      <c r="C9636" s="48" t="n">
        <v>46202</v>
      </c>
      <c r="D9636" s="47" t="s">
        <v>74</v>
      </c>
      <c r="E9636" s="47" t="s">
        <v>65</v>
      </c>
      <c r="F9636" s="47" t="s">
        <v>2284</v>
      </c>
      <c r="G9636" s="47" t="s">
        <v>97</v>
      </c>
      <c r="H9636" s="47" t="s">
        <v>2232</v>
      </c>
      <c r="I9636" s="47" t="n">
        <v>2</v>
      </c>
    </row>
    <row r="9637" customFormat="false" ht="15" hidden="false" customHeight="false" outlineLevel="0" collapsed="false">
      <c r="A9637" s="47" t="s">
        <v>11878</v>
      </c>
      <c r="B9637" s="47" t="s">
        <v>2209</v>
      </c>
      <c r="C9637" s="48" t="n">
        <v>46202</v>
      </c>
      <c r="D9637" s="47" t="s">
        <v>74</v>
      </c>
      <c r="E9637" s="47" t="s">
        <v>65</v>
      </c>
      <c r="F9637" s="47" t="s">
        <v>2289</v>
      </c>
      <c r="G9637" s="47" t="s">
        <v>97</v>
      </c>
      <c r="H9637" s="47" t="s">
        <v>2232</v>
      </c>
      <c r="I9637" s="47" t="n">
        <v>5</v>
      </c>
    </row>
    <row r="9638" customFormat="false" ht="15" hidden="false" customHeight="false" outlineLevel="0" collapsed="false">
      <c r="A9638" s="47" t="s">
        <v>11879</v>
      </c>
      <c r="B9638" s="47" t="s">
        <v>2209</v>
      </c>
      <c r="C9638" s="48" t="n">
        <v>46202</v>
      </c>
      <c r="D9638" s="47" t="s">
        <v>74</v>
      </c>
      <c r="E9638" s="47" t="s">
        <v>65</v>
      </c>
      <c r="F9638" s="47" t="s">
        <v>2284</v>
      </c>
      <c r="G9638" s="47" t="s">
        <v>97</v>
      </c>
      <c r="H9638" s="47" t="s">
        <v>2232</v>
      </c>
      <c r="I9638" s="47" t="n">
        <v>3</v>
      </c>
    </row>
    <row r="9639" customFormat="false" ht="15" hidden="false" customHeight="false" outlineLevel="0" collapsed="false">
      <c r="A9639" s="47" t="s">
        <v>11880</v>
      </c>
      <c r="B9639" s="47" t="s">
        <v>2209</v>
      </c>
      <c r="C9639" s="48" t="n">
        <v>46202</v>
      </c>
      <c r="D9639" s="47" t="s">
        <v>74</v>
      </c>
      <c r="E9639" s="47" t="s">
        <v>65</v>
      </c>
      <c r="F9639" s="47" t="s">
        <v>2284</v>
      </c>
      <c r="G9639" s="47" t="s">
        <v>97</v>
      </c>
      <c r="H9639" s="47" t="s">
        <v>2232</v>
      </c>
      <c r="I9639" s="47" t="n">
        <v>2</v>
      </c>
    </row>
    <row r="9640" customFormat="false" ht="15" hidden="false" customHeight="false" outlineLevel="0" collapsed="false">
      <c r="A9640" s="47" t="s">
        <v>11881</v>
      </c>
      <c r="B9640" s="47" t="s">
        <v>2209</v>
      </c>
      <c r="C9640" s="48" t="n">
        <v>46202</v>
      </c>
      <c r="D9640" s="47" t="s">
        <v>74</v>
      </c>
      <c r="E9640" s="47" t="s">
        <v>65</v>
      </c>
      <c r="F9640" s="47" t="s">
        <v>2289</v>
      </c>
      <c r="G9640" s="47" t="s">
        <v>97</v>
      </c>
      <c r="H9640" s="47" t="s">
        <v>2232</v>
      </c>
      <c r="I9640" s="47" t="n">
        <v>6</v>
      </c>
    </row>
    <row r="9641" customFormat="false" ht="15" hidden="false" customHeight="false" outlineLevel="0" collapsed="false">
      <c r="A9641" s="47" t="s">
        <v>11882</v>
      </c>
      <c r="B9641" s="47" t="s">
        <v>2209</v>
      </c>
      <c r="C9641" s="48" t="n">
        <v>46202</v>
      </c>
      <c r="D9641" s="47" t="s">
        <v>74</v>
      </c>
      <c r="E9641" s="47" t="s">
        <v>65</v>
      </c>
      <c r="F9641" s="47" t="s">
        <v>2284</v>
      </c>
      <c r="G9641" s="47" t="s">
        <v>97</v>
      </c>
      <c r="H9641" s="47" t="s">
        <v>2232</v>
      </c>
      <c r="I9641" s="47" t="n">
        <v>2</v>
      </c>
    </row>
    <row r="9642" customFormat="false" ht="15" hidden="false" customHeight="false" outlineLevel="0" collapsed="false">
      <c r="A9642" s="47" t="s">
        <v>11883</v>
      </c>
      <c r="B9642" s="47" t="s">
        <v>2210</v>
      </c>
      <c r="C9642" s="48" t="n">
        <v>46202</v>
      </c>
      <c r="D9642" s="47" t="s">
        <v>75</v>
      </c>
      <c r="E9642" s="47" t="s">
        <v>65</v>
      </c>
      <c r="F9642" s="47" t="s">
        <v>2284</v>
      </c>
      <c r="G9642" s="47" t="s">
        <v>93</v>
      </c>
      <c r="H9642" s="47" t="s">
        <v>2253</v>
      </c>
      <c r="I9642" s="47" t="n">
        <v>5</v>
      </c>
    </row>
    <row r="9643" customFormat="false" ht="15" hidden="false" customHeight="false" outlineLevel="0" collapsed="false">
      <c r="A9643" s="47" t="s">
        <v>11884</v>
      </c>
      <c r="B9643" s="47" t="s">
        <v>2210</v>
      </c>
      <c r="C9643" s="48" t="n">
        <v>46202</v>
      </c>
      <c r="D9643" s="47" t="s">
        <v>75</v>
      </c>
      <c r="E9643" s="47" t="s">
        <v>65</v>
      </c>
      <c r="F9643" s="47" t="s">
        <v>2289</v>
      </c>
      <c r="G9643" s="47" t="s">
        <v>97</v>
      </c>
      <c r="H9643" s="47" t="s">
        <v>2232</v>
      </c>
      <c r="I9643" s="47" t="n">
        <v>3</v>
      </c>
    </row>
    <row r="9644" customFormat="false" ht="15" hidden="false" customHeight="false" outlineLevel="0" collapsed="false">
      <c r="A9644" s="47" t="s">
        <v>11885</v>
      </c>
      <c r="B9644" s="47" t="s">
        <v>2210</v>
      </c>
      <c r="C9644" s="48" t="n">
        <v>46202</v>
      </c>
      <c r="D9644" s="47" t="s">
        <v>75</v>
      </c>
      <c r="E9644" s="47" t="s">
        <v>65</v>
      </c>
      <c r="F9644" s="47" t="s">
        <v>2284</v>
      </c>
      <c r="G9644" s="47" t="s">
        <v>97</v>
      </c>
      <c r="H9644" s="47" t="s">
        <v>2232</v>
      </c>
      <c r="I9644" s="47" t="n">
        <v>2</v>
      </c>
    </row>
    <row r="9645" customFormat="false" ht="15" hidden="false" customHeight="false" outlineLevel="0" collapsed="false">
      <c r="A9645" s="47" t="s">
        <v>11886</v>
      </c>
      <c r="B9645" s="47" t="s">
        <v>2210</v>
      </c>
      <c r="C9645" s="48" t="n">
        <v>46202</v>
      </c>
      <c r="D9645" s="47" t="s">
        <v>75</v>
      </c>
      <c r="E9645" s="47" t="s">
        <v>65</v>
      </c>
      <c r="F9645" s="47" t="s">
        <v>2289</v>
      </c>
      <c r="G9645" s="47" t="s">
        <v>97</v>
      </c>
      <c r="H9645" s="47" t="s">
        <v>2232</v>
      </c>
      <c r="I9645" s="47" t="n">
        <v>5</v>
      </c>
    </row>
    <row r="9646" customFormat="false" ht="15" hidden="false" customHeight="false" outlineLevel="0" collapsed="false">
      <c r="A9646" s="47" t="s">
        <v>11887</v>
      </c>
      <c r="B9646" s="47" t="s">
        <v>2210</v>
      </c>
      <c r="C9646" s="48" t="n">
        <v>46202</v>
      </c>
      <c r="D9646" s="47" t="s">
        <v>75</v>
      </c>
      <c r="E9646" s="47" t="s">
        <v>65</v>
      </c>
      <c r="F9646" s="47" t="s">
        <v>2289</v>
      </c>
      <c r="G9646" s="47" t="s">
        <v>97</v>
      </c>
      <c r="H9646" s="47" t="s">
        <v>2232</v>
      </c>
      <c r="I9646" s="47" t="n">
        <v>2</v>
      </c>
    </row>
    <row r="9647" customFormat="false" ht="15" hidden="false" customHeight="false" outlineLevel="0" collapsed="false">
      <c r="A9647" s="47" t="s">
        <v>11888</v>
      </c>
      <c r="B9647" s="47" t="s">
        <v>2210</v>
      </c>
      <c r="C9647" s="48" t="n">
        <v>46202</v>
      </c>
      <c r="D9647" s="47" t="s">
        <v>75</v>
      </c>
      <c r="E9647" s="47" t="s">
        <v>65</v>
      </c>
      <c r="F9647" s="47" t="s">
        <v>2284</v>
      </c>
      <c r="G9647" s="47" t="s">
        <v>97</v>
      </c>
      <c r="H9647" s="47" t="s">
        <v>2232</v>
      </c>
      <c r="I9647" s="47" t="n">
        <v>4</v>
      </c>
    </row>
    <row r="9648" customFormat="false" ht="15" hidden="false" customHeight="false" outlineLevel="0" collapsed="false">
      <c r="A9648" s="47" t="s">
        <v>11889</v>
      </c>
      <c r="B9648" s="47" t="s">
        <v>2210</v>
      </c>
      <c r="C9648" s="48" t="n">
        <v>46202</v>
      </c>
      <c r="D9648" s="47" t="s">
        <v>75</v>
      </c>
      <c r="E9648" s="47" t="s">
        <v>65</v>
      </c>
      <c r="F9648" s="47" t="s">
        <v>2289</v>
      </c>
      <c r="G9648" s="47" t="s">
        <v>97</v>
      </c>
      <c r="H9648" s="47" t="s">
        <v>2232</v>
      </c>
      <c r="I9648" s="47" t="n">
        <v>5</v>
      </c>
    </row>
    <row r="9649" customFormat="false" ht="15" hidden="false" customHeight="false" outlineLevel="0" collapsed="false">
      <c r="A9649" s="47" t="s">
        <v>11890</v>
      </c>
      <c r="B9649" s="47" t="s">
        <v>2211</v>
      </c>
      <c r="C9649" s="48" t="n">
        <v>46203</v>
      </c>
      <c r="D9649" s="47" t="s">
        <v>73</v>
      </c>
      <c r="E9649" s="47" t="s">
        <v>62</v>
      </c>
      <c r="F9649" s="47" t="s">
        <v>2228</v>
      </c>
      <c r="G9649" s="47" t="s">
        <v>97</v>
      </c>
      <c r="H9649" s="47" t="s">
        <v>2232</v>
      </c>
      <c r="I9649" s="47" t="n">
        <v>5</v>
      </c>
    </row>
    <row r="9650" customFormat="false" ht="15" hidden="false" customHeight="false" outlineLevel="0" collapsed="false">
      <c r="A9650" s="47" t="s">
        <v>11891</v>
      </c>
      <c r="B9650" s="47" t="s">
        <v>2211</v>
      </c>
      <c r="C9650" s="48" t="n">
        <v>46203</v>
      </c>
      <c r="D9650" s="47" t="s">
        <v>73</v>
      </c>
      <c r="E9650" s="47" t="s">
        <v>62</v>
      </c>
      <c r="F9650" s="47" t="s">
        <v>2231</v>
      </c>
      <c r="G9650" s="47" t="s">
        <v>97</v>
      </c>
      <c r="H9650" s="47" t="s">
        <v>2232</v>
      </c>
      <c r="I9650" s="47" t="n">
        <v>4</v>
      </c>
    </row>
    <row r="9651" customFormat="false" ht="15" hidden="false" customHeight="false" outlineLevel="0" collapsed="false">
      <c r="A9651" s="47" t="s">
        <v>11892</v>
      </c>
      <c r="B9651" s="47" t="s">
        <v>2211</v>
      </c>
      <c r="C9651" s="48" t="n">
        <v>46203</v>
      </c>
      <c r="D9651" s="47" t="s">
        <v>73</v>
      </c>
      <c r="E9651" s="47" t="s">
        <v>62</v>
      </c>
      <c r="F9651" s="47" t="s">
        <v>2228</v>
      </c>
      <c r="G9651" s="47" t="s">
        <v>97</v>
      </c>
      <c r="H9651" s="47" t="s">
        <v>2232</v>
      </c>
      <c r="I9651" s="47" t="n">
        <v>6</v>
      </c>
    </row>
    <row r="9652" customFormat="false" ht="15" hidden="false" customHeight="false" outlineLevel="0" collapsed="false">
      <c r="A9652" s="47" t="s">
        <v>11893</v>
      </c>
      <c r="B9652" s="47" t="s">
        <v>2213</v>
      </c>
      <c r="C9652" s="48" t="n">
        <v>46203</v>
      </c>
      <c r="D9652" s="47" t="s">
        <v>74</v>
      </c>
      <c r="E9652" s="47" t="s">
        <v>62</v>
      </c>
      <c r="F9652" s="47" t="s">
        <v>2231</v>
      </c>
      <c r="G9652" s="47" t="s">
        <v>93</v>
      </c>
      <c r="H9652" s="47" t="s">
        <v>2253</v>
      </c>
      <c r="I9652" s="47" t="n">
        <v>33</v>
      </c>
    </row>
    <row r="9653" customFormat="false" ht="15" hidden="false" customHeight="false" outlineLevel="0" collapsed="false">
      <c r="A9653" s="47" t="s">
        <v>11894</v>
      </c>
      <c r="B9653" s="47" t="s">
        <v>2213</v>
      </c>
      <c r="C9653" s="48" t="n">
        <v>46203</v>
      </c>
      <c r="D9653" s="47" t="s">
        <v>74</v>
      </c>
      <c r="E9653" s="47" t="s">
        <v>62</v>
      </c>
      <c r="F9653" s="47" t="s">
        <v>2228</v>
      </c>
      <c r="G9653" s="47" t="s">
        <v>97</v>
      </c>
      <c r="H9653" s="47" t="s">
        <v>2232</v>
      </c>
      <c r="I9653" s="47" t="n">
        <v>2</v>
      </c>
    </row>
    <row r="9654" customFormat="false" ht="15" hidden="false" customHeight="false" outlineLevel="0" collapsed="false">
      <c r="A9654" s="47" t="s">
        <v>11895</v>
      </c>
      <c r="B9654" s="47" t="s">
        <v>2213</v>
      </c>
      <c r="C9654" s="48" t="n">
        <v>46203</v>
      </c>
      <c r="D9654" s="47" t="s">
        <v>74</v>
      </c>
      <c r="E9654" s="47" t="s">
        <v>62</v>
      </c>
      <c r="F9654" s="47" t="s">
        <v>2228</v>
      </c>
      <c r="G9654" s="47" t="s">
        <v>97</v>
      </c>
      <c r="H9654" s="47" t="s">
        <v>2232</v>
      </c>
      <c r="I9654" s="47" t="n">
        <v>7</v>
      </c>
    </row>
    <row r="9655" customFormat="false" ht="15" hidden="false" customHeight="false" outlineLevel="0" collapsed="false">
      <c r="A9655" s="47" t="s">
        <v>11896</v>
      </c>
      <c r="B9655" s="47" t="s">
        <v>2214</v>
      </c>
      <c r="C9655" s="48" t="n">
        <v>46203</v>
      </c>
      <c r="D9655" s="47" t="s">
        <v>75</v>
      </c>
      <c r="E9655" s="47" t="s">
        <v>62</v>
      </c>
      <c r="F9655" s="47" t="s">
        <v>2231</v>
      </c>
      <c r="G9655" s="47" t="s">
        <v>93</v>
      </c>
      <c r="H9655" s="47" t="s">
        <v>2253</v>
      </c>
      <c r="I9655" s="47" t="n">
        <v>63</v>
      </c>
    </row>
    <row r="9656" customFormat="false" ht="15" hidden="false" customHeight="false" outlineLevel="0" collapsed="false">
      <c r="A9656" s="47" t="s">
        <v>11897</v>
      </c>
      <c r="B9656" s="47" t="s">
        <v>2214</v>
      </c>
      <c r="C9656" s="48" t="n">
        <v>46203</v>
      </c>
      <c r="D9656" s="47" t="s">
        <v>75</v>
      </c>
      <c r="E9656" s="47" t="s">
        <v>62</v>
      </c>
      <c r="F9656" s="47" t="s">
        <v>2231</v>
      </c>
      <c r="G9656" s="47" t="s">
        <v>97</v>
      </c>
      <c r="H9656" s="47" t="s">
        <v>2232</v>
      </c>
      <c r="I9656" s="47" t="n">
        <v>7</v>
      </c>
    </row>
    <row r="9657" customFormat="false" ht="15" hidden="false" customHeight="false" outlineLevel="0" collapsed="false">
      <c r="A9657" s="47" t="s">
        <v>11898</v>
      </c>
      <c r="B9657" s="47" t="s">
        <v>2214</v>
      </c>
      <c r="C9657" s="48" t="n">
        <v>46203</v>
      </c>
      <c r="D9657" s="47" t="s">
        <v>75</v>
      </c>
      <c r="E9657" s="47" t="s">
        <v>62</v>
      </c>
      <c r="F9657" s="47" t="s">
        <v>2228</v>
      </c>
      <c r="G9657" s="47" t="s">
        <v>97</v>
      </c>
      <c r="H9657" s="47" t="s">
        <v>2232</v>
      </c>
      <c r="I9657" s="47" t="n">
        <v>4</v>
      </c>
    </row>
    <row r="9658" customFormat="false" ht="15" hidden="false" customHeight="false" outlineLevel="0" collapsed="false">
      <c r="A9658" s="47" t="s">
        <v>11899</v>
      </c>
      <c r="B9658" s="47" t="s">
        <v>2214</v>
      </c>
      <c r="C9658" s="48" t="n">
        <v>46203</v>
      </c>
      <c r="D9658" s="47" t="s">
        <v>75</v>
      </c>
      <c r="E9658" s="47" t="s">
        <v>62</v>
      </c>
      <c r="F9658" s="47" t="s">
        <v>2317</v>
      </c>
      <c r="G9658" s="47" t="s">
        <v>97</v>
      </c>
      <c r="H9658" s="47" t="s">
        <v>2232</v>
      </c>
      <c r="I9658" s="47" t="n">
        <v>5</v>
      </c>
    </row>
    <row r="9659" customFormat="false" ht="15" hidden="false" customHeight="false" outlineLevel="0" collapsed="false">
      <c r="A9659" s="47" t="s">
        <v>11900</v>
      </c>
      <c r="B9659" s="47" t="s">
        <v>2214</v>
      </c>
      <c r="C9659" s="48" t="n">
        <v>46203</v>
      </c>
      <c r="D9659" s="47" t="s">
        <v>75</v>
      </c>
      <c r="E9659" s="47" t="s">
        <v>62</v>
      </c>
      <c r="F9659" s="47" t="s">
        <v>2228</v>
      </c>
      <c r="G9659" s="47" t="s">
        <v>97</v>
      </c>
      <c r="H9659" s="47" t="s">
        <v>2232</v>
      </c>
      <c r="I9659" s="47" t="n">
        <v>5</v>
      </c>
    </row>
    <row r="9660" customFormat="false" ht="15" hidden="false" customHeight="false" outlineLevel="0" collapsed="false">
      <c r="A9660" s="47" t="s">
        <v>11901</v>
      </c>
      <c r="B9660" s="47" t="s">
        <v>2214</v>
      </c>
      <c r="C9660" s="48" t="n">
        <v>46203</v>
      </c>
      <c r="D9660" s="47" t="s">
        <v>75</v>
      </c>
      <c r="E9660" s="47" t="s">
        <v>62</v>
      </c>
      <c r="F9660" s="47" t="s">
        <v>2231</v>
      </c>
      <c r="G9660" s="47" t="s">
        <v>97</v>
      </c>
      <c r="H9660" s="47" t="s">
        <v>2232</v>
      </c>
      <c r="I9660" s="47" t="n">
        <v>5</v>
      </c>
    </row>
    <row r="9661" customFormat="false" ht="15" hidden="false" customHeight="false" outlineLevel="0" collapsed="false">
      <c r="A9661" s="47" t="s">
        <v>11902</v>
      </c>
      <c r="B9661" s="47" t="s">
        <v>2214</v>
      </c>
      <c r="C9661" s="48" t="n">
        <v>46203</v>
      </c>
      <c r="D9661" s="47" t="s">
        <v>75</v>
      </c>
      <c r="E9661" s="47" t="s">
        <v>62</v>
      </c>
      <c r="F9661" s="47" t="s">
        <v>2231</v>
      </c>
      <c r="G9661" s="47" t="s">
        <v>97</v>
      </c>
      <c r="H9661" s="47" t="s">
        <v>2232</v>
      </c>
      <c r="I9661" s="47" t="n">
        <v>2</v>
      </c>
    </row>
    <row r="9662" customFormat="false" ht="15" hidden="false" customHeight="false" outlineLevel="0" collapsed="false">
      <c r="A9662" s="47" t="s">
        <v>11903</v>
      </c>
      <c r="B9662" s="47" t="s">
        <v>2215</v>
      </c>
      <c r="C9662" s="48" t="n">
        <v>46203</v>
      </c>
      <c r="D9662" s="47" t="s">
        <v>73</v>
      </c>
      <c r="E9662" s="47" t="s">
        <v>63</v>
      </c>
      <c r="F9662" s="47" t="s">
        <v>2252</v>
      </c>
      <c r="G9662" s="47" t="s">
        <v>93</v>
      </c>
      <c r="H9662" s="47" t="s">
        <v>2253</v>
      </c>
      <c r="I9662" s="47" t="n">
        <v>74</v>
      </c>
    </row>
    <row r="9663" customFormat="false" ht="15" hidden="false" customHeight="false" outlineLevel="0" collapsed="false">
      <c r="A9663" s="47" t="s">
        <v>11904</v>
      </c>
      <c r="B9663" s="47" t="s">
        <v>2215</v>
      </c>
      <c r="C9663" s="48" t="n">
        <v>46203</v>
      </c>
      <c r="D9663" s="47" t="s">
        <v>73</v>
      </c>
      <c r="E9663" s="47" t="s">
        <v>63</v>
      </c>
      <c r="F9663" s="47" t="s">
        <v>2260</v>
      </c>
      <c r="G9663" s="47" t="s">
        <v>97</v>
      </c>
      <c r="H9663" s="47" t="s">
        <v>2232</v>
      </c>
      <c r="I9663" s="47" t="n">
        <v>4</v>
      </c>
    </row>
    <row r="9664" customFormat="false" ht="15" hidden="false" customHeight="false" outlineLevel="0" collapsed="false">
      <c r="A9664" s="47" t="s">
        <v>11905</v>
      </c>
      <c r="B9664" s="47" t="s">
        <v>2215</v>
      </c>
      <c r="C9664" s="48" t="n">
        <v>46203</v>
      </c>
      <c r="D9664" s="47" t="s">
        <v>73</v>
      </c>
      <c r="E9664" s="47" t="s">
        <v>63</v>
      </c>
      <c r="F9664" s="47" t="s">
        <v>2255</v>
      </c>
      <c r="G9664" s="47" t="s">
        <v>97</v>
      </c>
      <c r="H9664" s="47" t="s">
        <v>2232</v>
      </c>
      <c r="I9664" s="47" t="n">
        <v>5</v>
      </c>
    </row>
    <row r="9665" customFormat="false" ht="15" hidden="false" customHeight="false" outlineLevel="0" collapsed="false">
      <c r="A9665" s="47" t="s">
        <v>11906</v>
      </c>
      <c r="B9665" s="47" t="s">
        <v>2215</v>
      </c>
      <c r="C9665" s="48" t="n">
        <v>46203</v>
      </c>
      <c r="D9665" s="47" t="s">
        <v>73</v>
      </c>
      <c r="E9665" s="47" t="s">
        <v>63</v>
      </c>
      <c r="F9665" s="47" t="s">
        <v>2255</v>
      </c>
      <c r="G9665" s="47" t="s">
        <v>97</v>
      </c>
      <c r="H9665" s="47" t="s">
        <v>2232</v>
      </c>
      <c r="I9665" s="47" t="n">
        <v>5</v>
      </c>
    </row>
    <row r="9666" customFormat="false" ht="15" hidden="false" customHeight="false" outlineLevel="0" collapsed="false">
      <c r="A9666" s="47" t="s">
        <v>11907</v>
      </c>
      <c r="B9666" s="47" t="s">
        <v>2215</v>
      </c>
      <c r="C9666" s="48" t="n">
        <v>46203</v>
      </c>
      <c r="D9666" s="47" t="s">
        <v>73</v>
      </c>
      <c r="E9666" s="47" t="s">
        <v>63</v>
      </c>
      <c r="F9666" s="47" t="s">
        <v>2255</v>
      </c>
      <c r="G9666" s="47" t="s">
        <v>97</v>
      </c>
      <c r="H9666" s="47" t="s">
        <v>2232</v>
      </c>
      <c r="I9666" s="47" t="n">
        <v>3</v>
      </c>
    </row>
    <row r="9667" customFormat="false" ht="15" hidden="false" customHeight="false" outlineLevel="0" collapsed="false">
      <c r="A9667" s="47" t="s">
        <v>11908</v>
      </c>
      <c r="B9667" s="47" t="s">
        <v>2215</v>
      </c>
      <c r="C9667" s="48" t="n">
        <v>46203</v>
      </c>
      <c r="D9667" s="47" t="s">
        <v>73</v>
      </c>
      <c r="E9667" s="47" t="s">
        <v>63</v>
      </c>
      <c r="F9667" s="47" t="s">
        <v>2255</v>
      </c>
      <c r="G9667" s="47" t="s">
        <v>98</v>
      </c>
      <c r="H9667" s="47" t="s">
        <v>2382</v>
      </c>
      <c r="I9667" s="47" t="n">
        <v>37</v>
      </c>
    </row>
    <row r="9668" customFormat="false" ht="15" hidden="false" customHeight="false" outlineLevel="0" collapsed="false">
      <c r="A9668" s="47" t="s">
        <v>11909</v>
      </c>
      <c r="B9668" s="47" t="s">
        <v>2216</v>
      </c>
      <c r="C9668" s="48" t="n">
        <v>46203</v>
      </c>
      <c r="D9668" s="47" t="s">
        <v>74</v>
      </c>
      <c r="E9668" s="47" t="s">
        <v>63</v>
      </c>
      <c r="F9668" s="47" t="s">
        <v>2255</v>
      </c>
      <c r="G9668" s="47" t="s">
        <v>93</v>
      </c>
      <c r="H9668" s="47" t="s">
        <v>2253</v>
      </c>
      <c r="I9668" s="47" t="n">
        <v>52</v>
      </c>
    </row>
    <row r="9669" customFormat="false" ht="15" hidden="false" customHeight="false" outlineLevel="0" collapsed="false">
      <c r="A9669" s="47" t="s">
        <v>11910</v>
      </c>
      <c r="B9669" s="47" t="s">
        <v>2216</v>
      </c>
      <c r="C9669" s="48" t="n">
        <v>46203</v>
      </c>
      <c r="D9669" s="47" t="s">
        <v>74</v>
      </c>
      <c r="E9669" s="47" t="s">
        <v>63</v>
      </c>
      <c r="F9669" s="47" t="s">
        <v>2255</v>
      </c>
      <c r="G9669" s="47" t="s">
        <v>97</v>
      </c>
      <c r="H9669" s="47" t="s">
        <v>2232</v>
      </c>
      <c r="I9669" s="47" t="n">
        <v>4</v>
      </c>
    </row>
    <row r="9670" customFormat="false" ht="15" hidden="false" customHeight="false" outlineLevel="0" collapsed="false">
      <c r="A9670" s="47" t="s">
        <v>11911</v>
      </c>
      <c r="B9670" s="47" t="s">
        <v>2216</v>
      </c>
      <c r="C9670" s="48" t="n">
        <v>46203</v>
      </c>
      <c r="D9670" s="47" t="s">
        <v>74</v>
      </c>
      <c r="E9670" s="47" t="s">
        <v>63</v>
      </c>
      <c r="F9670" s="47" t="s">
        <v>2260</v>
      </c>
      <c r="G9670" s="47" t="s">
        <v>97</v>
      </c>
      <c r="H9670" s="47" t="s">
        <v>2232</v>
      </c>
      <c r="I9670" s="47" t="n">
        <v>5</v>
      </c>
    </row>
    <row r="9671" customFormat="false" ht="15" hidden="false" customHeight="false" outlineLevel="0" collapsed="false">
      <c r="A9671" s="47" t="s">
        <v>11912</v>
      </c>
      <c r="B9671" s="47" t="s">
        <v>2216</v>
      </c>
      <c r="C9671" s="48" t="n">
        <v>46203</v>
      </c>
      <c r="D9671" s="47" t="s">
        <v>74</v>
      </c>
      <c r="E9671" s="47" t="s">
        <v>63</v>
      </c>
      <c r="F9671" s="47" t="s">
        <v>2255</v>
      </c>
      <c r="G9671" s="47" t="s">
        <v>97</v>
      </c>
      <c r="H9671" s="47" t="s">
        <v>2232</v>
      </c>
      <c r="I9671" s="47" t="n">
        <v>2</v>
      </c>
    </row>
    <row r="9672" customFormat="false" ht="15" hidden="false" customHeight="false" outlineLevel="0" collapsed="false">
      <c r="A9672" s="47" t="s">
        <v>11913</v>
      </c>
      <c r="B9672" s="47" t="s">
        <v>2216</v>
      </c>
      <c r="C9672" s="48" t="n">
        <v>46203</v>
      </c>
      <c r="D9672" s="47" t="s">
        <v>74</v>
      </c>
      <c r="E9672" s="47" t="s">
        <v>63</v>
      </c>
      <c r="F9672" s="47" t="s">
        <v>2260</v>
      </c>
      <c r="G9672" s="47" t="s">
        <v>97</v>
      </c>
      <c r="H9672" s="47" t="s">
        <v>2232</v>
      </c>
      <c r="I9672" s="47" t="n">
        <v>2</v>
      </c>
    </row>
    <row r="9673" customFormat="false" ht="15" hidden="false" customHeight="false" outlineLevel="0" collapsed="false">
      <c r="A9673" s="47" t="s">
        <v>11914</v>
      </c>
      <c r="B9673" s="47" t="s">
        <v>2217</v>
      </c>
      <c r="C9673" s="48" t="n">
        <v>46203</v>
      </c>
      <c r="D9673" s="47" t="s">
        <v>75</v>
      </c>
      <c r="E9673" s="47" t="s">
        <v>63</v>
      </c>
      <c r="F9673" s="47" t="s">
        <v>2252</v>
      </c>
      <c r="G9673" s="47" t="s">
        <v>96</v>
      </c>
      <c r="H9673" s="47" t="s">
        <v>2270</v>
      </c>
      <c r="I9673" s="47" t="n">
        <v>18</v>
      </c>
    </row>
    <row r="9674" customFormat="false" ht="15" hidden="false" customHeight="false" outlineLevel="0" collapsed="false">
      <c r="A9674" s="47" t="s">
        <v>11915</v>
      </c>
      <c r="B9674" s="47" t="s">
        <v>2217</v>
      </c>
      <c r="C9674" s="48" t="n">
        <v>46203</v>
      </c>
      <c r="D9674" s="47" t="s">
        <v>75</v>
      </c>
      <c r="E9674" s="47" t="s">
        <v>63</v>
      </c>
      <c r="F9674" s="47" t="s">
        <v>2260</v>
      </c>
      <c r="G9674" s="47" t="s">
        <v>97</v>
      </c>
      <c r="H9674" s="47" t="s">
        <v>2232</v>
      </c>
      <c r="I9674" s="47" t="n">
        <v>7</v>
      </c>
    </row>
    <row r="9675" customFormat="false" ht="15" hidden="false" customHeight="false" outlineLevel="0" collapsed="false">
      <c r="A9675" s="47" t="s">
        <v>11916</v>
      </c>
      <c r="B9675" s="47" t="s">
        <v>2217</v>
      </c>
      <c r="C9675" s="48" t="n">
        <v>46203</v>
      </c>
      <c r="D9675" s="47" t="s">
        <v>75</v>
      </c>
      <c r="E9675" s="47" t="s">
        <v>63</v>
      </c>
      <c r="F9675" s="47" t="s">
        <v>2255</v>
      </c>
      <c r="G9675" s="47" t="s">
        <v>97</v>
      </c>
      <c r="H9675" s="47" t="s">
        <v>2232</v>
      </c>
      <c r="I9675" s="47" t="n">
        <v>6</v>
      </c>
    </row>
    <row r="9676" customFormat="false" ht="15" hidden="false" customHeight="false" outlineLevel="0" collapsed="false">
      <c r="A9676" s="47" t="s">
        <v>11917</v>
      </c>
      <c r="B9676" s="47" t="s">
        <v>2217</v>
      </c>
      <c r="C9676" s="48" t="n">
        <v>46203</v>
      </c>
      <c r="D9676" s="47" t="s">
        <v>75</v>
      </c>
      <c r="E9676" s="47" t="s">
        <v>63</v>
      </c>
      <c r="F9676" s="47" t="s">
        <v>2260</v>
      </c>
      <c r="G9676" s="47" t="s">
        <v>97</v>
      </c>
      <c r="H9676" s="47" t="s">
        <v>2232</v>
      </c>
      <c r="I9676" s="47" t="n">
        <v>6</v>
      </c>
    </row>
    <row r="9677" customFormat="false" ht="15" hidden="false" customHeight="false" outlineLevel="0" collapsed="false">
      <c r="A9677" s="47" t="s">
        <v>11918</v>
      </c>
      <c r="B9677" s="47" t="s">
        <v>2217</v>
      </c>
      <c r="C9677" s="48" t="n">
        <v>46203</v>
      </c>
      <c r="D9677" s="47" t="s">
        <v>75</v>
      </c>
      <c r="E9677" s="47" t="s">
        <v>63</v>
      </c>
      <c r="F9677" s="47" t="s">
        <v>2260</v>
      </c>
      <c r="G9677" s="47" t="s">
        <v>97</v>
      </c>
      <c r="H9677" s="47" t="s">
        <v>2232</v>
      </c>
      <c r="I9677" s="47" t="n">
        <v>2</v>
      </c>
    </row>
    <row r="9678" customFormat="false" ht="15" hidden="false" customHeight="false" outlineLevel="0" collapsed="false">
      <c r="A9678" s="47" t="s">
        <v>11919</v>
      </c>
      <c r="B9678" s="47" t="s">
        <v>2217</v>
      </c>
      <c r="C9678" s="48" t="n">
        <v>46203</v>
      </c>
      <c r="D9678" s="47" t="s">
        <v>75</v>
      </c>
      <c r="E9678" s="47" t="s">
        <v>63</v>
      </c>
      <c r="F9678" s="47" t="s">
        <v>2255</v>
      </c>
      <c r="G9678" s="47" t="s">
        <v>97</v>
      </c>
      <c r="H9678" s="47" t="s">
        <v>2232</v>
      </c>
      <c r="I9678" s="47" t="n">
        <v>6</v>
      </c>
    </row>
    <row r="9679" customFormat="false" ht="15" hidden="false" customHeight="false" outlineLevel="0" collapsed="false">
      <c r="A9679" s="47" t="s">
        <v>11920</v>
      </c>
      <c r="B9679" s="47" t="s">
        <v>2217</v>
      </c>
      <c r="C9679" s="48" t="n">
        <v>46203</v>
      </c>
      <c r="D9679" s="47" t="s">
        <v>75</v>
      </c>
      <c r="E9679" s="47" t="s">
        <v>63</v>
      </c>
      <c r="F9679" s="47" t="s">
        <v>2255</v>
      </c>
      <c r="G9679" s="47" t="s">
        <v>97</v>
      </c>
      <c r="H9679" s="47" t="s">
        <v>2232</v>
      </c>
      <c r="I9679" s="47" t="n">
        <v>7</v>
      </c>
    </row>
    <row r="9680" customFormat="false" ht="15" hidden="false" customHeight="false" outlineLevel="0" collapsed="false">
      <c r="A9680" s="47" t="s">
        <v>11921</v>
      </c>
      <c r="B9680" s="47" t="s">
        <v>2217</v>
      </c>
      <c r="C9680" s="48" t="n">
        <v>46203</v>
      </c>
      <c r="D9680" s="47" t="s">
        <v>75</v>
      </c>
      <c r="E9680" s="47" t="s">
        <v>63</v>
      </c>
      <c r="F9680" s="47" t="s">
        <v>2252</v>
      </c>
      <c r="G9680" s="47" t="s">
        <v>97</v>
      </c>
      <c r="H9680" s="47" t="s">
        <v>2232</v>
      </c>
      <c r="I9680" s="47" t="n">
        <v>2</v>
      </c>
    </row>
    <row r="9681" customFormat="false" ht="15" hidden="false" customHeight="false" outlineLevel="0" collapsed="false">
      <c r="A9681" s="47" t="s">
        <v>11922</v>
      </c>
      <c r="B9681" s="47" t="s">
        <v>2219</v>
      </c>
      <c r="C9681" s="48" t="n">
        <v>46203</v>
      </c>
      <c r="D9681" s="47" t="s">
        <v>74</v>
      </c>
      <c r="E9681" s="47" t="s">
        <v>64</v>
      </c>
      <c r="F9681" s="47" t="s">
        <v>2278</v>
      </c>
      <c r="G9681" s="47" t="s">
        <v>97</v>
      </c>
      <c r="H9681" s="47" t="s">
        <v>2232</v>
      </c>
      <c r="I9681" s="47" t="n">
        <v>4</v>
      </c>
    </row>
    <row r="9682" customFormat="false" ht="15" hidden="false" customHeight="false" outlineLevel="0" collapsed="false">
      <c r="A9682" s="47" t="s">
        <v>11923</v>
      </c>
      <c r="B9682" s="47" t="s">
        <v>2219</v>
      </c>
      <c r="C9682" s="48" t="n">
        <v>46203</v>
      </c>
      <c r="D9682" s="47" t="s">
        <v>74</v>
      </c>
      <c r="E9682" s="47" t="s">
        <v>64</v>
      </c>
      <c r="F9682" s="47" t="s">
        <v>2278</v>
      </c>
      <c r="G9682" s="47" t="s">
        <v>97</v>
      </c>
      <c r="H9682" s="47" t="s">
        <v>2232</v>
      </c>
      <c r="I9682" s="47" t="n">
        <v>6</v>
      </c>
    </row>
    <row r="9683" customFormat="false" ht="15" hidden="false" customHeight="false" outlineLevel="0" collapsed="false">
      <c r="A9683" s="47" t="s">
        <v>11924</v>
      </c>
      <c r="B9683" s="47" t="s">
        <v>2219</v>
      </c>
      <c r="C9683" s="48" t="n">
        <v>46203</v>
      </c>
      <c r="D9683" s="47" t="s">
        <v>74</v>
      </c>
      <c r="E9683" s="47" t="s">
        <v>64</v>
      </c>
      <c r="F9683" s="47" t="s">
        <v>2280</v>
      </c>
      <c r="G9683" s="47" t="s">
        <v>97</v>
      </c>
      <c r="H9683" s="47" t="s">
        <v>2232</v>
      </c>
      <c r="I9683" s="47" t="n">
        <v>2</v>
      </c>
    </row>
    <row r="9684" customFormat="false" ht="15" hidden="false" customHeight="false" outlineLevel="0" collapsed="false">
      <c r="A9684" s="47" t="s">
        <v>11925</v>
      </c>
      <c r="B9684" s="47" t="s">
        <v>2219</v>
      </c>
      <c r="C9684" s="48" t="n">
        <v>46203</v>
      </c>
      <c r="D9684" s="47" t="s">
        <v>74</v>
      </c>
      <c r="E9684" s="47" t="s">
        <v>64</v>
      </c>
      <c r="F9684" s="47" t="s">
        <v>2278</v>
      </c>
      <c r="G9684" s="47" t="s">
        <v>97</v>
      </c>
      <c r="H9684" s="47" t="s">
        <v>2232</v>
      </c>
      <c r="I9684" s="47" t="n">
        <v>6</v>
      </c>
    </row>
    <row r="9685" customFormat="false" ht="15" hidden="false" customHeight="false" outlineLevel="0" collapsed="false">
      <c r="A9685" s="47" t="s">
        <v>11926</v>
      </c>
      <c r="B9685" s="47" t="s">
        <v>2220</v>
      </c>
      <c r="C9685" s="48" t="n">
        <v>46203</v>
      </c>
      <c r="D9685" s="47" t="s">
        <v>73</v>
      </c>
      <c r="E9685" s="47" t="s">
        <v>65</v>
      </c>
      <c r="F9685" s="47" t="s">
        <v>2284</v>
      </c>
      <c r="G9685" s="47" t="s">
        <v>93</v>
      </c>
      <c r="H9685" s="47" t="s">
        <v>2253</v>
      </c>
      <c r="I9685" s="47" t="n">
        <v>44</v>
      </c>
    </row>
    <row r="9686" customFormat="false" ht="15" hidden="false" customHeight="false" outlineLevel="0" collapsed="false">
      <c r="A9686" s="47" t="s">
        <v>11927</v>
      </c>
      <c r="B9686" s="47" t="s">
        <v>2220</v>
      </c>
      <c r="C9686" s="48" t="n">
        <v>46203</v>
      </c>
      <c r="D9686" s="47" t="s">
        <v>73</v>
      </c>
      <c r="E9686" s="47" t="s">
        <v>65</v>
      </c>
      <c r="F9686" s="47" t="s">
        <v>2284</v>
      </c>
      <c r="G9686" s="47" t="s">
        <v>97</v>
      </c>
      <c r="H9686" s="47" t="s">
        <v>2232</v>
      </c>
      <c r="I9686" s="47" t="n">
        <v>6</v>
      </c>
    </row>
    <row r="9687" customFormat="false" ht="15" hidden="false" customHeight="false" outlineLevel="0" collapsed="false">
      <c r="A9687" s="47" t="s">
        <v>11928</v>
      </c>
      <c r="B9687" s="47" t="s">
        <v>2220</v>
      </c>
      <c r="C9687" s="48" t="n">
        <v>46203</v>
      </c>
      <c r="D9687" s="47" t="s">
        <v>73</v>
      </c>
      <c r="E9687" s="47" t="s">
        <v>65</v>
      </c>
      <c r="F9687" s="47" t="s">
        <v>2284</v>
      </c>
      <c r="G9687" s="47" t="s">
        <v>97</v>
      </c>
      <c r="H9687" s="47" t="s">
        <v>2232</v>
      </c>
      <c r="I9687" s="47" t="n">
        <v>6</v>
      </c>
    </row>
    <row r="9688" customFormat="false" ht="15" hidden="false" customHeight="false" outlineLevel="0" collapsed="false">
      <c r="A9688" s="47" t="s">
        <v>11929</v>
      </c>
      <c r="B9688" s="47" t="s">
        <v>2220</v>
      </c>
      <c r="C9688" s="48" t="n">
        <v>46203</v>
      </c>
      <c r="D9688" s="47" t="s">
        <v>73</v>
      </c>
      <c r="E9688" s="47" t="s">
        <v>65</v>
      </c>
      <c r="F9688" s="47" t="s">
        <v>2284</v>
      </c>
      <c r="G9688" s="47" t="s">
        <v>97</v>
      </c>
      <c r="H9688" s="47" t="s">
        <v>2232</v>
      </c>
      <c r="I9688" s="47" t="n">
        <v>3</v>
      </c>
    </row>
    <row r="9689" customFormat="false" ht="15" hidden="false" customHeight="false" outlineLevel="0" collapsed="false">
      <c r="A9689" s="47" t="s">
        <v>11930</v>
      </c>
      <c r="B9689" s="47" t="s">
        <v>2220</v>
      </c>
      <c r="C9689" s="48" t="n">
        <v>46203</v>
      </c>
      <c r="D9689" s="47" t="s">
        <v>73</v>
      </c>
      <c r="E9689" s="47" t="s">
        <v>65</v>
      </c>
      <c r="F9689" s="47" t="s">
        <v>2284</v>
      </c>
      <c r="G9689" s="47" t="s">
        <v>97</v>
      </c>
      <c r="H9689" s="47" t="s">
        <v>2232</v>
      </c>
      <c r="I9689" s="47" t="n">
        <v>3</v>
      </c>
    </row>
    <row r="9690" customFormat="false" ht="15" hidden="false" customHeight="false" outlineLevel="0" collapsed="false">
      <c r="A9690" s="47" t="s">
        <v>11931</v>
      </c>
      <c r="B9690" s="47" t="s">
        <v>2220</v>
      </c>
      <c r="C9690" s="48" t="n">
        <v>46203</v>
      </c>
      <c r="D9690" s="47" t="s">
        <v>73</v>
      </c>
      <c r="E9690" s="47" t="s">
        <v>65</v>
      </c>
      <c r="F9690" s="47" t="s">
        <v>2289</v>
      </c>
      <c r="G9690" s="47" t="s">
        <v>97</v>
      </c>
      <c r="H9690" s="47" t="s">
        <v>2232</v>
      </c>
      <c r="I9690" s="47" t="n">
        <v>4</v>
      </c>
    </row>
    <row r="9691" customFormat="false" ht="15" hidden="false" customHeight="false" outlineLevel="0" collapsed="false">
      <c r="A9691" s="47" t="s">
        <v>11932</v>
      </c>
      <c r="B9691" s="47" t="s">
        <v>2220</v>
      </c>
      <c r="C9691" s="48" t="n">
        <v>46203</v>
      </c>
      <c r="D9691" s="47" t="s">
        <v>73</v>
      </c>
      <c r="E9691" s="47" t="s">
        <v>65</v>
      </c>
      <c r="F9691" s="47" t="s">
        <v>2284</v>
      </c>
      <c r="G9691" s="47" t="s">
        <v>97</v>
      </c>
      <c r="H9691" s="47" t="s">
        <v>2232</v>
      </c>
      <c r="I9691" s="47" t="n">
        <v>2</v>
      </c>
    </row>
    <row r="9692" customFormat="false" ht="15" hidden="false" customHeight="false" outlineLevel="0" collapsed="false">
      <c r="A9692" s="47" t="s">
        <v>11933</v>
      </c>
      <c r="B9692" s="47" t="s">
        <v>2221</v>
      </c>
      <c r="C9692" s="48" t="n">
        <v>46203</v>
      </c>
      <c r="D9692" s="47" t="s">
        <v>74</v>
      </c>
      <c r="E9692" s="47" t="s">
        <v>65</v>
      </c>
      <c r="F9692" s="47" t="s">
        <v>2284</v>
      </c>
      <c r="G9692" s="47" t="s">
        <v>93</v>
      </c>
      <c r="H9692" s="47" t="s">
        <v>2253</v>
      </c>
      <c r="I9692" s="47" t="n">
        <v>51</v>
      </c>
    </row>
    <row r="9693" customFormat="false" ht="15" hidden="false" customHeight="false" outlineLevel="0" collapsed="false">
      <c r="A9693" s="47" t="s">
        <v>11934</v>
      </c>
      <c r="B9693" s="47" t="s">
        <v>2221</v>
      </c>
      <c r="C9693" s="48" t="n">
        <v>46203</v>
      </c>
      <c r="D9693" s="47" t="s">
        <v>74</v>
      </c>
      <c r="E9693" s="47" t="s">
        <v>65</v>
      </c>
      <c r="F9693" s="47" t="s">
        <v>2284</v>
      </c>
      <c r="G9693" s="47" t="s">
        <v>94</v>
      </c>
      <c r="H9693" s="47" t="s">
        <v>2229</v>
      </c>
      <c r="I9693" s="47" t="n">
        <v>56</v>
      </c>
    </row>
    <row r="9694" customFormat="false" ht="15" hidden="false" customHeight="false" outlineLevel="0" collapsed="false">
      <c r="A9694" s="47" t="s">
        <v>11935</v>
      </c>
      <c r="B9694" s="47" t="s">
        <v>2221</v>
      </c>
      <c r="C9694" s="48" t="n">
        <v>46203</v>
      </c>
      <c r="D9694" s="47" t="s">
        <v>74</v>
      </c>
      <c r="E9694" s="47" t="s">
        <v>65</v>
      </c>
      <c r="F9694" s="47" t="s">
        <v>2289</v>
      </c>
      <c r="G9694" s="47" t="s">
        <v>97</v>
      </c>
      <c r="H9694" s="47" t="s">
        <v>2232</v>
      </c>
      <c r="I9694" s="47" t="n">
        <v>4</v>
      </c>
    </row>
    <row r="9695" customFormat="false" ht="15" hidden="false" customHeight="false" outlineLevel="0" collapsed="false">
      <c r="A9695" s="47" t="s">
        <v>11936</v>
      </c>
      <c r="B9695" s="47" t="s">
        <v>2221</v>
      </c>
      <c r="C9695" s="48" t="n">
        <v>46203</v>
      </c>
      <c r="D9695" s="47" t="s">
        <v>74</v>
      </c>
      <c r="E9695" s="47" t="s">
        <v>65</v>
      </c>
      <c r="F9695" s="47" t="s">
        <v>2289</v>
      </c>
      <c r="G9695" s="47" t="s">
        <v>97</v>
      </c>
      <c r="H9695" s="47" t="s">
        <v>2232</v>
      </c>
      <c r="I9695" s="47" t="n">
        <v>3</v>
      </c>
    </row>
    <row r="9696" customFormat="false" ht="15" hidden="false" customHeight="false" outlineLevel="0" collapsed="false">
      <c r="A9696" s="47" t="s">
        <v>11937</v>
      </c>
      <c r="B9696" s="47" t="s">
        <v>2221</v>
      </c>
      <c r="C9696" s="48" t="n">
        <v>46203</v>
      </c>
      <c r="D9696" s="47" t="s">
        <v>74</v>
      </c>
      <c r="E9696" s="47" t="s">
        <v>65</v>
      </c>
      <c r="F9696" s="47" t="s">
        <v>2289</v>
      </c>
      <c r="G9696" s="47" t="s">
        <v>97</v>
      </c>
      <c r="H9696" s="47" t="s">
        <v>2232</v>
      </c>
      <c r="I9696" s="47" t="n">
        <v>5</v>
      </c>
    </row>
    <row r="9697" customFormat="false" ht="15" hidden="false" customHeight="false" outlineLevel="0" collapsed="false">
      <c r="A9697" s="47" t="s">
        <v>11938</v>
      </c>
      <c r="B9697" s="47" t="s">
        <v>2221</v>
      </c>
      <c r="C9697" s="48" t="n">
        <v>46203</v>
      </c>
      <c r="D9697" s="47" t="s">
        <v>74</v>
      </c>
      <c r="E9697" s="47" t="s">
        <v>65</v>
      </c>
      <c r="F9697" s="47" t="s">
        <v>2289</v>
      </c>
      <c r="G9697" s="47" t="s">
        <v>97</v>
      </c>
      <c r="H9697" s="47" t="s">
        <v>2232</v>
      </c>
      <c r="I9697" s="47" t="n">
        <v>4</v>
      </c>
    </row>
    <row r="9698" customFormat="false" ht="15" hidden="false" customHeight="false" outlineLevel="0" collapsed="false">
      <c r="A9698" s="47" t="s">
        <v>11939</v>
      </c>
      <c r="B9698" s="47" t="s">
        <v>2223</v>
      </c>
      <c r="C9698" s="48" t="n">
        <v>46203</v>
      </c>
      <c r="D9698" s="47" t="s">
        <v>75</v>
      </c>
      <c r="E9698" s="47" t="s">
        <v>65</v>
      </c>
      <c r="F9698" s="47" t="s">
        <v>2284</v>
      </c>
      <c r="G9698" s="47" t="s">
        <v>95</v>
      </c>
      <c r="H9698" s="47" t="s">
        <v>2245</v>
      </c>
      <c r="I9698" s="47" t="n">
        <v>65</v>
      </c>
    </row>
    <row r="9699" customFormat="false" ht="15" hidden="false" customHeight="false" outlineLevel="0" collapsed="false">
      <c r="A9699" s="47" t="s">
        <v>11940</v>
      </c>
      <c r="B9699" s="47" t="s">
        <v>2223</v>
      </c>
      <c r="C9699" s="48" t="n">
        <v>46203</v>
      </c>
      <c r="D9699" s="47" t="s">
        <v>75</v>
      </c>
      <c r="E9699" s="47" t="s">
        <v>65</v>
      </c>
      <c r="F9699" s="47" t="s">
        <v>2284</v>
      </c>
      <c r="G9699" s="47" t="s">
        <v>97</v>
      </c>
      <c r="H9699" s="47" t="s">
        <v>2232</v>
      </c>
      <c r="I9699" s="47" t="n">
        <v>3</v>
      </c>
    </row>
    <row r="9700" customFormat="false" ht="15" hidden="false" customHeight="false" outlineLevel="0" collapsed="false">
      <c r="A9700" s="47" t="s">
        <v>11941</v>
      </c>
      <c r="B9700" s="47" t="s">
        <v>2223</v>
      </c>
      <c r="C9700" s="48" t="n">
        <v>46203</v>
      </c>
      <c r="D9700" s="47" t="s">
        <v>75</v>
      </c>
      <c r="E9700" s="47" t="s">
        <v>65</v>
      </c>
      <c r="F9700" s="47" t="s">
        <v>2289</v>
      </c>
      <c r="G9700" s="47" t="s">
        <v>97</v>
      </c>
      <c r="H9700" s="47" t="s">
        <v>2232</v>
      </c>
      <c r="I9700" s="47" t="n">
        <v>4</v>
      </c>
    </row>
    <row r="9701" customFormat="false" ht="15" hidden="false" customHeight="false" outlineLevel="0" collapsed="false">
      <c r="A9701" s="47" t="s">
        <v>11942</v>
      </c>
      <c r="B9701" s="47" t="s">
        <v>2223</v>
      </c>
      <c r="C9701" s="48" t="n">
        <v>46203</v>
      </c>
      <c r="D9701" s="47" t="s">
        <v>75</v>
      </c>
      <c r="E9701" s="47" t="s">
        <v>65</v>
      </c>
      <c r="F9701" s="47" t="s">
        <v>2284</v>
      </c>
      <c r="G9701" s="47" t="s">
        <v>97</v>
      </c>
      <c r="H9701" s="47" t="s">
        <v>2232</v>
      </c>
      <c r="I9701" s="47" t="n">
        <v>6</v>
      </c>
    </row>
    <row r="9702" customFormat="false" ht="15" hidden="false" customHeight="false" outlineLevel="0" collapsed="false">
      <c r="A9702" s="47" t="s">
        <v>11943</v>
      </c>
      <c r="B9702" s="47" t="s">
        <v>2223</v>
      </c>
      <c r="C9702" s="48" t="n">
        <v>46203</v>
      </c>
      <c r="D9702" s="47" t="s">
        <v>75</v>
      </c>
      <c r="E9702" s="47" t="s">
        <v>65</v>
      </c>
      <c r="F9702" s="47" t="s">
        <v>2284</v>
      </c>
      <c r="G9702" s="47" t="s">
        <v>97</v>
      </c>
      <c r="H9702" s="47" t="s">
        <v>2232</v>
      </c>
      <c r="I9702" s="47" t="n">
        <v>6</v>
      </c>
    </row>
    <row r="9703" customFormat="false" ht="15" hidden="false" customHeight="false" outlineLevel="0" collapsed="false">
      <c r="A9703" s="47" t="s">
        <v>11944</v>
      </c>
      <c r="B9703" s="47" t="s">
        <v>2223</v>
      </c>
      <c r="C9703" s="48" t="n">
        <v>46203</v>
      </c>
      <c r="D9703" s="47" t="s">
        <v>75</v>
      </c>
      <c r="E9703" s="47" t="s">
        <v>65</v>
      </c>
      <c r="F9703" s="47" t="s">
        <v>2289</v>
      </c>
      <c r="G9703" s="47" t="s">
        <v>97</v>
      </c>
      <c r="H9703" s="47" t="s">
        <v>2232</v>
      </c>
      <c r="I9703" s="47" t="n">
        <v>2</v>
      </c>
    </row>
    <row r="9704" customFormat="false" ht="15" hidden="false" customHeight="false" outlineLevel="0" collapsed="false">
      <c r="A9704" s="47" t="s">
        <v>11945</v>
      </c>
      <c r="B9704" s="47" t="s">
        <v>2223</v>
      </c>
      <c r="C9704" s="48" t="n">
        <v>46203</v>
      </c>
      <c r="D9704" s="47" t="s">
        <v>75</v>
      </c>
      <c r="E9704" s="47" t="s">
        <v>65</v>
      </c>
      <c r="F9704" s="47" t="s">
        <v>2284</v>
      </c>
      <c r="G9704" s="47" t="s">
        <v>97</v>
      </c>
      <c r="H9704" s="47" t="s">
        <v>2232</v>
      </c>
      <c r="I9704" s="47" t="n">
        <v>2</v>
      </c>
    </row>
    <row r="9705" customFormat="false" ht="15" hidden="false" customHeight="false" outlineLevel="0" collapsed="false">
      <c r="A9705" s="47" t="s">
        <v>11946</v>
      </c>
      <c r="B9705" s="47" t="s">
        <v>2223</v>
      </c>
      <c r="C9705" s="48" t="n">
        <v>46203</v>
      </c>
      <c r="D9705" s="47" t="s">
        <v>75</v>
      </c>
      <c r="E9705" s="47" t="s">
        <v>65</v>
      </c>
      <c r="F9705" s="47" t="s">
        <v>2284</v>
      </c>
      <c r="G9705" s="47" t="s">
        <v>97</v>
      </c>
      <c r="H9705" s="47" t="s">
        <v>2232</v>
      </c>
      <c r="I9705" s="47" t="n">
        <v>2</v>
      </c>
    </row>
    <row r="9706" customFormat="false" ht="15" hidden="false" customHeight="false" outlineLevel="0" collapsed="false">
      <c r="A9706" s="47" t="s">
        <v>11947</v>
      </c>
      <c r="B9706" s="47" t="s">
        <v>2223</v>
      </c>
      <c r="C9706" s="48" t="n">
        <v>46203</v>
      </c>
      <c r="D9706" s="47" t="s">
        <v>75</v>
      </c>
      <c r="E9706" s="47" t="s">
        <v>65</v>
      </c>
      <c r="F9706" s="47" t="s">
        <v>2289</v>
      </c>
      <c r="G9706" s="47" t="s">
        <v>97</v>
      </c>
      <c r="H9706" s="47" t="s">
        <v>2232</v>
      </c>
      <c r="I9706" s="47" t="n">
        <v>4</v>
      </c>
    </row>
    <row r="9707" customFormat="false" ht="15" hidden="false" customHeight="false" outlineLevel="0" collapsed="false">
      <c r="A9707" s="47" t="s">
        <v>11948</v>
      </c>
      <c r="B9707" s="47" t="s">
        <v>2223</v>
      </c>
      <c r="C9707" s="48" t="n">
        <v>46203</v>
      </c>
      <c r="D9707" s="47" t="s">
        <v>75</v>
      </c>
      <c r="E9707" s="47" t="s">
        <v>65</v>
      </c>
      <c r="F9707" s="47" t="s">
        <v>2289</v>
      </c>
      <c r="G9707" s="47" t="s">
        <v>97</v>
      </c>
      <c r="H9707" s="47" t="s">
        <v>2232</v>
      </c>
      <c r="I9707" s="47" t="n">
        <v>2</v>
      </c>
    </row>
  </sheetData>
  <autoFilter ref="A1:I97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I10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24"/>
    <col collapsed="false" customWidth="true" hidden="false" outlineLevel="0" max="7" min="6" style="0" width="32"/>
    <col collapsed="false" customWidth="true" hidden="false" outlineLevel="0" max="8" min="8" style="0" width="13"/>
    <col collapsed="false" customWidth="true" hidden="false" outlineLevel="0" max="9" min="9" style="0" width="20"/>
  </cols>
  <sheetData>
    <row r="1" customFormat="false" ht="23.85" hidden="false" customHeight="false" outlineLevel="0" collapsed="false">
      <c r="A1" s="5" t="s">
        <v>11949</v>
      </c>
      <c r="B1" s="5" t="s">
        <v>214</v>
      </c>
      <c r="C1" s="5" t="s">
        <v>215</v>
      </c>
      <c r="D1" s="5" t="s">
        <v>49</v>
      </c>
      <c r="E1" s="5" t="s">
        <v>11950</v>
      </c>
      <c r="F1" s="5" t="s">
        <v>147</v>
      </c>
      <c r="G1" s="5" t="s">
        <v>11951</v>
      </c>
      <c r="H1" s="5" t="s">
        <v>11952</v>
      </c>
      <c r="I1" s="5" t="s">
        <v>11953</v>
      </c>
    </row>
    <row r="2" customFormat="false" ht="15" hidden="false" customHeight="false" outlineLevel="0" collapsed="false">
      <c r="A2" s="47" t="s">
        <v>11954</v>
      </c>
      <c r="B2" s="47" t="s">
        <v>231</v>
      </c>
      <c r="C2" s="48" t="n">
        <v>46023</v>
      </c>
      <c r="D2" s="47" t="s">
        <v>62</v>
      </c>
      <c r="E2" s="47" t="s">
        <v>120</v>
      </c>
      <c r="F2" s="47" t="s">
        <v>150</v>
      </c>
      <c r="G2" s="47" t="s">
        <v>119</v>
      </c>
      <c r="H2" s="47" t="n">
        <v>1676</v>
      </c>
      <c r="I2" s="57" t="n">
        <f aca="false">IFERROR(H2/INDEX(Rate_Master!$C$2:$C$13,MATCH(F2,Rate_Master!$A$2:$A$13,0)),0)</f>
        <v>2.095</v>
      </c>
    </row>
    <row r="3" customFormat="false" ht="15" hidden="false" customHeight="false" outlineLevel="0" collapsed="false">
      <c r="A3" s="47" t="s">
        <v>11955</v>
      </c>
      <c r="B3" s="47" t="s">
        <v>231</v>
      </c>
      <c r="C3" s="48" t="n">
        <v>46023</v>
      </c>
      <c r="D3" s="47" t="s">
        <v>62</v>
      </c>
      <c r="E3" s="47" t="s">
        <v>120</v>
      </c>
      <c r="F3" s="47" t="s">
        <v>150</v>
      </c>
      <c r="G3" s="47" t="s">
        <v>121</v>
      </c>
      <c r="H3" s="47" t="n">
        <v>1457</v>
      </c>
      <c r="I3" s="57" t="n">
        <f aca="false">IFERROR(H3/INDEX(Rate_Master!$C$2:$C$13,MATCH(F3,Rate_Master!$A$2:$A$13,0)),0)</f>
        <v>1.82125</v>
      </c>
    </row>
    <row r="4" customFormat="false" ht="15" hidden="false" customHeight="false" outlineLevel="0" collapsed="false">
      <c r="A4" s="47" t="s">
        <v>11956</v>
      </c>
      <c r="B4" s="47" t="s">
        <v>231</v>
      </c>
      <c r="C4" s="48" t="n">
        <v>46023</v>
      </c>
      <c r="D4" s="47" t="s">
        <v>62</v>
      </c>
      <c r="E4" s="47" t="s">
        <v>120</v>
      </c>
      <c r="F4" s="47" t="s">
        <v>150</v>
      </c>
      <c r="G4" s="47" t="s">
        <v>122</v>
      </c>
      <c r="H4" s="47" t="n">
        <v>2622</v>
      </c>
      <c r="I4" s="57" t="n">
        <f aca="false">IFERROR(H4/INDEX(Rate_Master!$C$2:$C$13,MATCH(F4,Rate_Master!$A$2:$A$13,0)),0)</f>
        <v>3.2775</v>
      </c>
    </row>
    <row r="5" customFormat="false" ht="15" hidden="false" customHeight="false" outlineLevel="0" collapsed="false">
      <c r="A5" s="47" t="s">
        <v>11957</v>
      </c>
      <c r="B5" s="47" t="s">
        <v>231</v>
      </c>
      <c r="C5" s="48" t="n">
        <v>46023</v>
      </c>
      <c r="D5" s="47" t="s">
        <v>62</v>
      </c>
      <c r="E5" s="47" t="s">
        <v>120</v>
      </c>
      <c r="F5" s="47" t="s">
        <v>150</v>
      </c>
      <c r="G5" s="47" t="s">
        <v>123</v>
      </c>
      <c r="H5" s="47" t="n">
        <v>1244</v>
      </c>
      <c r="I5" s="57" t="n">
        <f aca="false">IFERROR(H5/INDEX(Rate_Master!$C$2:$C$13,MATCH(F5,Rate_Master!$A$2:$A$13,0)),0)</f>
        <v>1.555</v>
      </c>
    </row>
    <row r="6" customFormat="false" ht="15" hidden="false" customHeight="false" outlineLevel="0" collapsed="false">
      <c r="A6" s="47" t="s">
        <v>11958</v>
      </c>
      <c r="B6" s="47" t="s">
        <v>231</v>
      </c>
      <c r="C6" s="48" t="n">
        <v>46023</v>
      </c>
      <c r="D6" s="47" t="s">
        <v>62</v>
      </c>
      <c r="E6" s="47" t="s">
        <v>120</v>
      </c>
      <c r="F6" s="47" t="s">
        <v>150</v>
      </c>
      <c r="G6" s="47" t="s">
        <v>124</v>
      </c>
      <c r="H6" s="47" t="n">
        <v>781</v>
      </c>
      <c r="I6" s="57" t="n">
        <f aca="false">IFERROR(H6/INDEX(Rate_Master!$C$2:$C$13,MATCH(F6,Rate_Master!$A$2:$A$13,0)),0)</f>
        <v>0.97625</v>
      </c>
    </row>
    <row r="7" customFormat="false" ht="15" hidden="false" customHeight="false" outlineLevel="0" collapsed="false">
      <c r="A7" s="47" t="s">
        <v>11959</v>
      </c>
      <c r="B7" s="47" t="s">
        <v>231</v>
      </c>
      <c r="C7" s="48" t="n">
        <v>46023</v>
      </c>
      <c r="D7" s="47" t="s">
        <v>62</v>
      </c>
      <c r="E7" s="47" t="s">
        <v>120</v>
      </c>
      <c r="F7" s="47" t="s">
        <v>150</v>
      </c>
      <c r="G7" s="47" t="s">
        <v>125</v>
      </c>
      <c r="H7" s="47" t="n">
        <v>460</v>
      </c>
      <c r="I7" s="57" t="n">
        <f aca="false">IFERROR(H7/INDEX(Rate_Master!$C$2:$C$13,MATCH(F7,Rate_Master!$A$2:$A$13,0)),0)</f>
        <v>0.575</v>
      </c>
    </row>
    <row r="8" customFormat="false" ht="15" hidden="false" customHeight="false" outlineLevel="0" collapsed="false">
      <c r="A8" s="47" t="s">
        <v>11960</v>
      </c>
      <c r="B8" s="47" t="s">
        <v>231</v>
      </c>
      <c r="C8" s="48" t="n">
        <v>46023</v>
      </c>
      <c r="D8" s="47" t="s">
        <v>62</v>
      </c>
      <c r="E8" s="47" t="s">
        <v>120</v>
      </c>
      <c r="F8" s="47" t="s">
        <v>150</v>
      </c>
      <c r="G8" s="47" t="s">
        <v>126</v>
      </c>
      <c r="H8" s="47" t="n">
        <v>273</v>
      </c>
      <c r="I8" s="57" t="n">
        <f aca="false">IFERROR(H8/INDEX(Rate_Master!$C$2:$C$13,MATCH(F8,Rate_Master!$A$2:$A$13,0)),0)</f>
        <v>0.34125</v>
      </c>
    </row>
    <row r="9" customFormat="false" ht="15" hidden="false" customHeight="false" outlineLevel="0" collapsed="false">
      <c r="A9" s="47" t="s">
        <v>11961</v>
      </c>
      <c r="B9" s="47" t="s">
        <v>233</v>
      </c>
      <c r="C9" s="48" t="n">
        <v>46023</v>
      </c>
      <c r="D9" s="47" t="s">
        <v>62</v>
      </c>
      <c r="E9" s="47" t="s">
        <v>120</v>
      </c>
      <c r="F9" s="47" t="s">
        <v>150</v>
      </c>
      <c r="G9" s="47" t="s">
        <v>119</v>
      </c>
      <c r="H9" s="47" t="n">
        <v>926</v>
      </c>
      <c r="I9" s="57" t="n">
        <f aca="false">IFERROR(H9/INDEX(Rate_Master!$C$2:$C$13,MATCH(F9,Rate_Master!$A$2:$A$13,0)),0)</f>
        <v>1.1575</v>
      </c>
    </row>
    <row r="10" customFormat="false" ht="15" hidden="false" customHeight="false" outlineLevel="0" collapsed="false">
      <c r="A10" s="47" t="s">
        <v>11962</v>
      </c>
      <c r="B10" s="47" t="s">
        <v>233</v>
      </c>
      <c r="C10" s="48" t="n">
        <v>46023</v>
      </c>
      <c r="D10" s="47" t="s">
        <v>62</v>
      </c>
      <c r="E10" s="47" t="s">
        <v>120</v>
      </c>
      <c r="F10" s="47" t="s">
        <v>150</v>
      </c>
      <c r="G10" s="47" t="s">
        <v>121</v>
      </c>
      <c r="H10" s="47" t="n">
        <v>781</v>
      </c>
      <c r="I10" s="57" t="n">
        <f aca="false">IFERROR(H10/INDEX(Rate_Master!$C$2:$C$13,MATCH(F10,Rate_Master!$A$2:$A$13,0)),0)</f>
        <v>0.97625</v>
      </c>
    </row>
    <row r="11" customFormat="false" ht="15" hidden="false" customHeight="false" outlineLevel="0" collapsed="false">
      <c r="A11" s="47" t="s">
        <v>11963</v>
      </c>
      <c r="B11" s="47" t="s">
        <v>233</v>
      </c>
      <c r="C11" s="48" t="n">
        <v>46023</v>
      </c>
      <c r="D11" s="47" t="s">
        <v>62</v>
      </c>
      <c r="E11" s="47" t="s">
        <v>120</v>
      </c>
      <c r="F11" s="47" t="s">
        <v>150</v>
      </c>
      <c r="G11" s="47" t="s">
        <v>122</v>
      </c>
      <c r="H11" s="47" t="n">
        <v>1444</v>
      </c>
      <c r="I11" s="57" t="n">
        <f aca="false">IFERROR(H11/INDEX(Rate_Master!$C$2:$C$13,MATCH(F11,Rate_Master!$A$2:$A$13,0)),0)</f>
        <v>1.805</v>
      </c>
    </row>
    <row r="12" customFormat="false" ht="15" hidden="false" customHeight="false" outlineLevel="0" collapsed="false">
      <c r="A12" s="47" t="s">
        <v>11964</v>
      </c>
      <c r="B12" s="47" t="s">
        <v>233</v>
      </c>
      <c r="C12" s="48" t="n">
        <v>46023</v>
      </c>
      <c r="D12" s="47" t="s">
        <v>62</v>
      </c>
      <c r="E12" s="47" t="s">
        <v>120</v>
      </c>
      <c r="F12" s="47" t="s">
        <v>150</v>
      </c>
      <c r="G12" s="47" t="s">
        <v>123</v>
      </c>
      <c r="H12" s="47" t="n">
        <v>659</v>
      </c>
      <c r="I12" s="57" t="n">
        <f aca="false">IFERROR(H12/INDEX(Rate_Master!$C$2:$C$13,MATCH(F12,Rate_Master!$A$2:$A$13,0)),0)</f>
        <v>0.82375</v>
      </c>
    </row>
    <row r="13" customFormat="false" ht="15" hidden="false" customHeight="false" outlineLevel="0" collapsed="false">
      <c r="A13" s="47" t="s">
        <v>11965</v>
      </c>
      <c r="B13" s="47" t="s">
        <v>233</v>
      </c>
      <c r="C13" s="48" t="n">
        <v>46023</v>
      </c>
      <c r="D13" s="47" t="s">
        <v>62</v>
      </c>
      <c r="E13" s="47" t="s">
        <v>120</v>
      </c>
      <c r="F13" s="47" t="s">
        <v>150</v>
      </c>
      <c r="G13" s="47" t="s">
        <v>124</v>
      </c>
      <c r="H13" s="47" t="n">
        <v>442</v>
      </c>
      <c r="I13" s="57" t="n">
        <f aca="false">IFERROR(H13/INDEX(Rate_Master!$C$2:$C$13,MATCH(F13,Rate_Master!$A$2:$A$13,0)),0)</f>
        <v>0.5525</v>
      </c>
    </row>
    <row r="14" customFormat="false" ht="15" hidden="false" customHeight="false" outlineLevel="0" collapsed="false">
      <c r="A14" s="47" t="s">
        <v>11966</v>
      </c>
      <c r="B14" s="47" t="s">
        <v>233</v>
      </c>
      <c r="C14" s="48" t="n">
        <v>46023</v>
      </c>
      <c r="D14" s="47" t="s">
        <v>62</v>
      </c>
      <c r="E14" s="47" t="s">
        <v>120</v>
      </c>
      <c r="F14" s="47" t="s">
        <v>150</v>
      </c>
      <c r="G14" s="47" t="s">
        <v>125</v>
      </c>
      <c r="H14" s="47" t="n">
        <v>255</v>
      </c>
      <c r="I14" s="57" t="n">
        <f aca="false">IFERROR(H14/INDEX(Rate_Master!$C$2:$C$13,MATCH(F14,Rate_Master!$A$2:$A$13,0)),0)</f>
        <v>0.31875</v>
      </c>
    </row>
    <row r="15" customFormat="false" ht="15" hidden="false" customHeight="false" outlineLevel="0" collapsed="false">
      <c r="A15" s="47" t="s">
        <v>11967</v>
      </c>
      <c r="B15" s="47" t="s">
        <v>233</v>
      </c>
      <c r="C15" s="48" t="n">
        <v>46023</v>
      </c>
      <c r="D15" s="47" t="s">
        <v>62</v>
      </c>
      <c r="E15" s="47" t="s">
        <v>120</v>
      </c>
      <c r="F15" s="47" t="s">
        <v>150</v>
      </c>
      <c r="G15" s="47" t="s">
        <v>126</v>
      </c>
      <c r="H15" s="47" t="n">
        <v>151</v>
      </c>
      <c r="I15" s="57" t="n">
        <f aca="false">IFERROR(H15/INDEX(Rate_Master!$C$2:$C$13,MATCH(F15,Rate_Master!$A$2:$A$13,0)),0)</f>
        <v>0.18875</v>
      </c>
    </row>
    <row r="16" customFormat="false" ht="15" hidden="false" customHeight="false" outlineLevel="0" collapsed="false">
      <c r="A16" s="47" t="s">
        <v>11968</v>
      </c>
      <c r="B16" s="47" t="s">
        <v>234</v>
      </c>
      <c r="C16" s="48" t="n">
        <v>46023</v>
      </c>
      <c r="D16" s="47" t="s">
        <v>62</v>
      </c>
      <c r="E16" s="47" t="s">
        <v>120</v>
      </c>
      <c r="F16" s="47" t="s">
        <v>150</v>
      </c>
      <c r="G16" s="47" t="s">
        <v>119</v>
      </c>
      <c r="H16" s="47" t="n">
        <v>1263</v>
      </c>
      <c r="I16" s="57" t="n">
        <f aca="false">IFERROR(H16/INDEX(Rate_Master!$C$2:$C$13,MATCH(F16,Rate_Master!$A$2:$A$13,0)),0)</f>
        <v>1.57875</v>
      </c>
    </row>
    <row r="17" customFormat="false" ht="15" hidden="false" customHeight="false" outlineLevel="0" collapsed="false">
      <c r="A17" s="47" t="s">
        <v>11969</v>
      </c>
      <c r="B17" s="47" t="s">
        <v>234</v>
      </c>
      <c r="C17" s="48" t="n">
        <v>46023</v>
      </c>
      <c r="D17" s="47" t="s">
        <v>62</v>
      </c>
      <c r="E17" s="47" t="s">
        <v>120</v>
      </c>
      <c r="F17" s="47" t="s">
        <v>150</v>
      </c>
      <c r="G17" s="47" t="s">
        <v>121</v>
      </c>
      <c r="H17" s="47" t="n">
        <v>1111</v>
      </c>
      <c r="I17" s="57" t="n">
        <f aca="false">IFERROR(H17/INDEX(Rate_Master!$C$2:$C$13,MATCH(F17,Rate_Master!$A$2:$A$13,0)),0)</f>
        <v>1.38875</v>
      </c>
    </row>
    <row r="18" customFormat="false" ht="15" hidden="false" customHeight="false" outlineLevel="0" collapsed="false">
      <c r="A18" s="47" t="s">
        <v>11970</v>
      </c>
      <c r="B18" s="47" t="s">
        <v>234</v>
      </c>
      <c r="C18" s="48" t="n">
        <v>46023</v>
      </c>
      <c r="D18" s="47" t="s">
        <v>62</v>
      </c>
      <c r="E18" s="47" t="s">
        <v>120</v>
      </c>
      <c r="F18" s="47" t="s">
        <v>150</v>
      </c>
      <c r="G18" s="47" t="s">
        <v>122</v>
      </c>
      <c r="H18" s="47" t="n">
        <v>1972</v>
      </c>
      <c r="I18" s="57" t="n">
        <f aca="false">IFERROR(H18/INDEX(Rate_Master!$C$2:$C$13,MATCH(F18,Rate_Master!$A$2:$A$13,0)),0)</f>
        <v>2.465</v>
      </c>
    </row>
    <row r="19" customFormat="false" ht="15" hidden="false" customHeight="false" outlineLevel="0" collapsed="false">
      <c r="A19" s="47" t="s">
        <v>11971</v>
      </c>
      <c r="B19" s="47" t="s">
        <v>234</v>
      </c>
      <c r="C19" s="48" t="n">
        <v>46023</v>
      </c>
      <c r="D19" s="47" t="s">
        <v>62</v>
      </c>
      <c r="E19" s="47" t="s">
        <v>120</v>
      </c>
      <c r="F19" s="47" t="s">
        <v>150</v>
      </c>
      <c r="G19" s="47" t="s">
        <v>123</v>
      </c>
      <c r="H19" s="47" t="n">
        <v>883</v>
      </c>
      <c r="I19" s="57" t="n">
        <f aca="false">IFERROR(H19/INDEX(Rate_Master!$C$2:$C$13,MATCH(F19,Rate_Master!$A$2:$A$13,0)),0)</f>
        <v>1.10375</v>
      </c>
    </row>
    <row r="20" customFormat="false" ht="15" hidden="false" customHeight="false" outlineLevel="0" collapsed="false">
      <c r="A20" s="47" t="s">
        <v>11972</v>
      </c>
      <c r="B20" s="47" t="s">
        <v>234</v>
      </c>
      <c r="C20" s="48" t="n">
        <v>46023</v>
      </c>
      <c r="D20" s="47" t="s">
        <v>62</v>
      </c>
      <c r="E20" s="47" t="s">
        <v>120</v>
      </c>
      <c r="F20" s="47" t="s">
        <v>150</v>
      </c>
      <c r="G20" s="47" t="s">
        <v>124</v>
      </c>
      <c r="H20" s="47" t="n">
        <v>528</v>
      </c>
      <c r="I20" s="57" t="n">
        <f aca="false">IFERROR(H20/INDEX(Rate_Master!$C$2:$C$13,MATCH(F20,Rate_Master!$A$2:$A$13,0)),0)</f>
        <v>0.66</v>
      </c>
    </row>
    <row r="21" customFormat="false" ht="15" hidden="false" customHeight="false" outlineLevel="0" collapsed="false">
      <c r="A21" s="47" t="s">
        <v>11973</v>
      </c>
      <c r="B21" s="47" t="s">
        <v>234</v>
      </c>
      <c r="C21" s="48" t="n">
        <v>46023</v>
      </c>
      <c r="D21" s="47" t="s">
        <v>62</v>
      </c>
      <c r="E21" s="47" t="s">
        <v>120</v>
      </c>
      <c r="F21" s="47" t="s">
        <v>150</v>
      </c>
      <c r="G21" s="47" t="s">
        <v>125</v>
      </c>
      <c r="H21" s="47" t="n">
        <v>331</v>
      </c>
      <c r="I21" s="57" t="n">
        <f aca="false">IFERROR(H21/INDEX(Rate_Master!$C$2:$C$13,MATCH(F21,Rate_Master!$A$2:$A$13,0)),0)</f>
        <v>0.41375</v>
      </c>
    </row>
    <row r="22" customFormat="false" ht="15" hidden="false" customHeight="false" outlineLevel="0" collapsed="false">
      <c r="A22" s="47" t="s">
        <v>11974</v>
      </c>
      <c r="B22" s="47" t="s">
        <v>234</v>
      </c>
      <c r="C22" s="48" t="n">
        <v>46023</v>
      </c>
      <c r="D22" s="47" t="s">
        <v>62</v>
      </c>
      <c r="E22" s="47" t="s">
        <v>120</v>
      </c>
      <c r="F22" s="47" t="s">
        <v>150</v>
      </c>
      <c r="G22" s="47" t="s">
        <v>126</v>
      </c>
      <c r="H22" s="47" t="n">
        <v>231</v>
      </c>
      <c r="I22" s="57" t="n">
        <f aca="false">IFERROR(H22/INDEX(Rate_Master!$C$2:$C$13,MATCH(F22,Rate_Master!$A$2:$A$13,0)),0)</f>
        <v>0.28875</v>
      </c>
    </row>
    <row r="23" customFormat="false" ht="15" hidden="false" customHeight="false" outlineLevel="0" collapsed="false">
      <c r="A23" s="47" t="s">
        <v>11975</v>
      </c>
      <c r="B23" s="47" t="s">
        <v>235</v>
      </c>
      <c r="C23" s="48" t="n">
        <v>46023</v>
      </c>
      <c r="D23" s="47" t="s">
        <v>63</v>
      </c>
      <c r="E23" s="47" t="s">
        <v>120</v>
      </c>
      <c r="F23" s="47" t="s">
        <v>152</v>
      </c>
      <c r="G23" s="47" t="s">
        <v>119</v>
      </c>
      <c r="H23" s="47" t="n">
        <v>1863</v>
      </c>
      <c r="I23" s="57" t="n">
        <f aca="false">IFERROR(H23/INDEX(Rate_Master!$C$2:$C$13,MATCH(F23,Rate_Master!$A$2:$A$13,0)),0)</f>
        <v>2.07</v>
      </c>
    </row>
    <row r="24" customFormat="false" ht="15" hidden="false" customHeight="false" outlineLevel="0" collapsed="false">
      <c r="A24" s="47" t="s">
        <v>11976</v>
      </c>
      <c r="B24" s="47" t="s">
        <v>235</v>
      </c>
      <c r="C24" s="48" t="n">
        <v>46023</v>
      </c>
      <c r="D24" s="47" t="s">
        <v>63</v>
      </c>
      <c r="E24" s="47" t="s">
        <v>120</v>
      </c>
      <c r="F24" s="47" t="s">
        <v>152</v>
      </c>
      <c r="G24" s="47" t="s">
        <v>121</v>
      </c>
      <c r="H24" s="47" t="n">
        <v>1632</v>
      </c>
      <c r="I24" s="57" t="n">
        <f aca="false">IFERROR(H24/INDEX(Rate_Master!$C$2:$C$13,MATCH(F24,Rate_Master!$A$2:$A$13,0)),0)</f>
        <v>1.81333333333333</v>
      </c>
    </row>
    <row r="25" customFormat="false" ht="15" hidden="false" customHeight="false" outlineLevel="0" collapsed="false">
      <c r="A25" s="47" t="s">
        <v>11977</v>
      </c>
      <c r="B25" s="47" t="s">
        <v>235</v>
      </c>
      <c r="C25" s="48" t="n">
        <v>46023</v>
      </c>
      <c r="D25" s="47" t="s">
        <v>63</v>
      </c>
      <c r="E25" s="47" t="s">
        <v>120</v>
      </c>
      <c r="F25" s="47" t="s">
        <v>152</v>
      </c>
      <c r="G25" s="47" t="s">
        <v>122</v>
      </c>
      <c r="H25" s="47" t="n">
        <v>1876</v>
      </c>
      <c r="I25" s="57" t="n">
        <f aca="false">IFERROR(H25/INDEX(Rate_Master!$C$2:$C$13,MATCH(F25,Rate_Master!$A$2:$A$13,0)),0)</f>
        <v>2.08444444444444</v>
      </c>
    </row>
    <row r="26" customFormat="false" ht="15" hidden="false" customHeight="false" outlineLevel="0" collapsed="false">
      <c r="A26" s="47" t="s">
        <v>11978</v>
      </c>
      <c r="B26" s="47" t="s">
        <v>235</v>
      </c>
      <c r="C26" s="48" t="n">
        <v>46023</v>
      </c>
      <c r="D26" s="47" t="s">
        <v>63</v>
      </c>
      <c r="E26" s="47" t="s">
        <v>120</v>
      </c>
      <c r="F26" s="47" t="s">
        <v>152</v>
      </c>
      <c r="G26" s="47" t="s">
        <v>123</v>
      </c>
      <c r="H26" s="47" t="n">
        <v>1310</v>
      </c>
      <c r="I26" s="57" t="n">
        <f aca="false">IFERROR(H26/INDEX(Rate_Master!$C$2:$C$13,MATCH(F26,Rate_Master!$A$2:$A$13,0)),0)</f>
        <v>1.45555555555556</v>
      </c>
    </row>
    <row r="27" customFormat="false" ht="15" hidden="false" customHeight="false" outlineLevel="0" collapsed="false">
      <c r="A27" s="47" t="s">
        <v>11979</v>
      </c>
      <c r="B27" s="47" t="s">
        <v>235</v>
      </c>
      <c r="C27" s="48" t="n">
        <v>46023</v>
      </c>
      <c r="D27" s="47" t="s">
        <v>63</v>
      </c>
      <c r="E27" s="47" t="s">
        <v>120</v>
      </c>
      <c r="F27" s="47" t="s">
        <v>152</v>
      </c>
      <c r="G27" s="47" t="s">
        <v>124</v>
      </c>
      <c r="H27" s="47" t="n">
        <v>835</v>
      </c>
      <c r="I27" s="57" t="n">
        <f aca="false">IFERROR(H27/INDEX(Rate_Master!$C$2:$C$13,MATCH(F27,Rate_Master!$A$2:$A$13,0)),0)</f>
        <v>0.927777777777778</v>
      </c>
    </row>
    <row r="28" customFormat="false" ht="15" hidden="false" customHeight="false" outlineLevel="0" collapsed="false">
      <c r="A28" s="47" t="s">
        <v>11980</v>
      </c>
      <c r="B28" s="47" t="s">
        <v>235</v>
      </c>
      <c r="C28" s="48" t="n">
        <v>46023</v>
      </c>
      <c r="D28" s="47" t="s">
        <v>63</v>
      </c>
      <c r="E28" s="47" t="s">
        <v>120</v>
      </c>
      <c r="F28" s="47" t="s">
        <v>152</v>
      </c>
      <c r="G28" s="47" t="s">
        <v>125</v>
      </c>
      <c r="H28" s="47" t="n">
        <v>507</v>
      </c>
      <c r="I28" s="57" t="n">
        <f aca="false">IFERROR(H28/INDEX(Rate_Master!$C$2:$C$13,MATCH(F28,Rate_Master!$A$2:$A$13,0)),0)</f>
        <v>0.563333333333333</v>
      </c>
    </row>
    <row r="29" customFormat="false" ht="15" hidden="false" customHeight="false" outlineLevel="0" collapsed="false">
      <c r="A29" s="47" t="s">
        <v>11981</v>
      </c>
      <c r="B29" s="47" t="s">
        <v>235</v>
      </c>
      <c r="C29" s="48" t="n">
        <v>46023</v>
      </c>
      <c r="D29" s="47" t="s">
        <v>63</v>
      </c>
      <c r="E29" s="47" t="s">
        <v>120</v>
      </c>
      <c r="F29" s="47" t="s">
        <v>152</v>
      </c>
      <c r="G29" s="47" t="s">
        <v>126</v>
      </c>
      <c r="H29" s="47" t="n">
        <v>333</v>
      </c>
      <c r="I29" s="57" t="n">
        <f aca="false">IFERROR(H29/INDEX(Rate_Master!$C$2:$C$13,MATCH(F29,Rate_Master!$A$2:$A$13,0)),0)</f>
        <v>0.37</v>
      </c>
    </row>
    <row r="30" customFormat="false" ht="15" hidden="false" customHeight="false" outlineLevel="0" collapsed="false">
      <c r="A30" s="47" t="s">
        <v>11982</v>
      </c>
      <c r="B30" s="47" t="s">
        <v>237</v>
      </c>
      <c r="C30" s="48" t="n">
        <v>46023</v>
      </c>
      <c r="D30" s="47" t="s">
        <v>63</v>
      </c>
      <c r="E30" s="47" t="s">
        <v>120</v>
      </c>
      <c r="F30" s="47" t="s">
        <v>152</v>
      </c>
      <c r="G30" s="47" t="s">
        <v>119</v>
      </c>
      <c r="H30" s="47" t="n">
        <v>1809</v>
      </c>
      <c r="I30" s="57" t="n">
        <f aca="false">IFERROR(H30/INDEX(Rate_Master!$C$2:$C$13,MATCH(F30,Rate_Master!$A$2:$A$13,0)),0)</f>
        <v>2.01</v>
      </c>
    </row>
    <row r="31" customFormat="false" ht="15" hidden="false" customHeight="false" outlineLevel="0" collapsed="false">
      <c r="A31" s="47" t="s">
        <v>11983</v>
      </c>
      <c r="B31" s="47" t="s">
        <v>237</v>
      </c>
      <c r="C31" s="48" t="n">
        <v>46023</v>
      </c>
      <c r="D31" s="47" t="s">
        <v>63</v>
      </c>
      <c r="E31" s="47" t="s">
        <v>120</v>
      </c>
      <c r="F31" s="47" t="s">
        <v>152</v>
      </c>
      <c r="G31" s="47" t="s">
        <v>121</v>
      </c>
      <c r="H31" s="47" t="n">
        <v>1634</v>
      </c>
      <c r="I31" s="57" t="n">
        <f aca="false">IFERROR(H31/INDEX(Rate_Master!$C$2:$C$13,MATCH(F31,Rate_Master!$A$2:$A$13,0)),0)</f>
        <v>1.81555555555556</v>
      </c>
    </row>
    <row r="32" customFormat="false" ht="15" hidden="false" customHeight="false" outlineLevel="0" collapsed="false">
      <c r="A32" s="47" t="s">
        <v>11984</v>
      </c>
      <c r="B32" s="47" t="s">
        <v>237</v>
      </c>
      <c r="C32" s="48" t="n">
        <v>46023</v>
      </c>
      <c r="D32" s="47" t="s">
        <v>63</v>
      </c>
      <c r="E32" s="47" t="s">
        <v>120</v>
      </c>
      <c r="F32" s="47" t="s">
        <v>152</v>
      </c>
      <c r="G32" s="47" t="s">
        <v>122</v>
      </c>
      <c r="H32" s="47" t="n">
        <v>1824</v>
      </c>
      <c r="I32" s="57" t="n">
        <f aca="false">IFERROR(H32/INDEX(Rate_Master!$C$2:$C$13,MATCH(F32,Rate_Master!$A$2:$A$13,0)),0)</f>
        <v>2.02666666666667</v>
      </c>
    </row>
    <row r="33" customFormat="false" ht="15" hidden="false" customHeight="false" outlineLevel="0" collapsed="false">
      <c r="A33" s="47" t="s">
        <v>11985</v>
      </c>
      <c r="B33" s="47" t="s">
        <v>237</v>
      </c>
      <c r="C33" s="48" t="n">
        <v>46023</v>
      </c>
      <c r="D33" s="47" t="s">
        <v>63</v>
      </c>
      <c r="E33" s="47" t="s">
        <v>120</v>
      </c>
      <c r="F33" s="47" t="s">
        <v>152</v>
      </c>
      <c r="G33" s="47" t="s">
        <v>123</v>
      </c>
      <c r="H33" s="47" t="n">
        <v>1316</v>
      </c>
      <c r="I33" s="57" t="n">
        <f aca="false">IFERROR(H33/INDEX(Rate_Master!$C$2:$C$13,MATCH(F33,Rate_Master!$A$2:$A$13,0)),0)</f>
        <v>1.46222222222222</v>
      </c>
    </row>
    <row r="34" customFormat="false" ht="15" hidden="false" customHeight="false" outlineLevel="0" collapsed="false">
      <c r="A34" s="47" t="s">
        <v>11986</v>
      </c>
      <c r="B34" s="47" t="s">
        <v>237</v>
      </c>
      <c r="C34" s="48" t="n">
        <v>46023</v>
      </c>
      <c r="D34" s="47" t="s">
        <v>63</v>
      </c>
      <c r="E34" s="47" t="s">
        <v>120</v>
      </c>
      <c r="F34" s="47" t="s">
        <v>152</v>
      </c>
      <c r="G34" s="47" t="s">
        <v>124</v>
      </c>
      <c r="H34" s="47" t="n">
        <v>816</v>
      </c>
      <c r="I34" s="57" t="n">
        <f aca="false">IFERROR(H34/INDEX(Rate_Master!$C$2:$C$13,MATCH(F34,Rate_Master!$A$2:$A$13,0)),0)</f>
        <v>0.906666666666667</v>
      </c>
    </row>
    <row r="35" customFormat="false" ht="15" hidden="false" customHeight="false" outlineLevel="0" collapsed="false">
      <c r="A35" s="47" t="s">
        <v>11987</v>
      </c>
      <c r="B35" s="47" t="s">
        <v>237</v>
      </c>
      <c r="C35" s="48" t="n">
        <v>46023</v>
      </c>
      <c r="D35" s="47" t="s">
        <v>63</v>
      </c>
      <c r="E35" s="47" t="s">
        <v>120</v>
      </c>
      <c r="F35" s="47" t="s">
        <v>152</v>
      </c>
      <c r="G35" s="47" t="s">
        <v>125</v>
      </c>
      <c r="H35" s="47" t="n">
        <v>498</v>
      </c>
      <c r="I35" s="57" t="n">
        <f aca="false">IFERROR(H35/INDEX(Rate_Master!$C$2:$C$13,MATCH(F35,Rate_Master!$A$2:$A$13,0)),0)</f>
        <v>0.553333333333333</v>
      </c>
    </row>
    <row r="36" customFormat="false" ht="15" hidden="false" customHeight="false" outlineLevel="0" collapsed="false">
      <c r="A36" s="47" t="s">
        <v>11988</v>
      </c>
      <c r="B36" s="47" t="s">
        <v>237</v>
      </c>
      <c r="C36" s="48" t="n">
        <v>46023</v>
      </c>
      <c r="D36" s="47" t="s">
        <v>63</v>
      </c>
      <c r="E36" s="47" t="s">
        <v>120</v>
      </c>
      <c r="F36" s="47" t="s">
        <v>152</v>
      </c>
      <c r="G36" s="47" t="s">
        <v>126</v>
      </c>
      <c r="H36" s="47" t="n">
        <v>365</v>
      </c>
      <c r="I36" s="57" t="n">
        <f aca="false">IFERROR(H36/INDEX(Rate_Master!$C$2:$C$13,MATCH(F36,Rate_Master!$A$2:$A$13,0)),0)</f>
        <v>0.405555555555556</v>
      </c>
    </row>
    <row r="37" customFormat="false" ht="15" hidden="false" customHeight="false" outlineLevel="0" collapsed="false">
      <c r="A37" s="47" t="s">
        <v>11989</v>
      </c>
      <c r="B37" s="47" t="s">
        <v>238</v>
      </c>
      <c r="C37" s="48" t="n">
        <v>46023</v>
      </c>
      <c r="D37" s="47" t="s">
        <v>63</v>
      </c>
      <c r="E37" s="47" t="s">
        <v>120</v>
      </c>
      <c r="F37" s="47" t="s">
        <v>152</v>
      </c>
      <c r="G37" s="47" t="s">
        <v>119</v>
      </c>
      <c r="H37" s="47" t="n">
        <v>1840</v>
      </c>
      <c r="I37" s="57" t="n">
        <f aca="false">IFERROR(H37/INDEX(Rate_Master!$C$2:$C$13,MATCH(F37,Rate_Master!$A$2:$A$13,0)),0)</f>
        <v>2.04444444444444</v>
      </c>
    </row>
    <row r="38" customFormat="false" ht="15" hidden="false" customHeight="false" outlineLevel="0" collapsed="false">
      <c r="A38" s="47" t="s">
        <v>11990</v>
      </c>
      <c r="B38" s="47" t="s">
        <v>238</v>
      </c>
      <c r="C38" s="48" t="n">
        <v>46023</v>
      </c>
      <c r="D38" s="47" t="s">
        <v>63</v>
      </c>
      <c r="E38" s="47" t="s">
        <v>120</v>
      </c>
      <c r="F38" s="47" t="s">
        <v>152</v>
      </c>
      <c r="G38" s="47" t="s">
        <v>121</v>
      </c>
      <c r="H38" s="47" t="n">
        <v>1712</v>
      </c>
      <c r="I38" s="57" t="n">
        <f aca="false">IFERROR(H38/INDEX(Rate_Master!$C$2:$C$13,MATCH(F38,Rate_Master!$A$2:$A$13,0)),0)</f>
        <v>1.90222222222222</v>
      </c>
    </row>
    <row r="39" customFormat="false" ht="15" hidden="false" customHeight="false" outlineLevel="0" collapsed="false">
      <c r="A39" s="47" t="s">
        <v>11991</v>
      </c>
      <c r="B39" s="47" t="s">
        <v>238</v>
      </c>
      <c r="C39" s="48" t="n">
        <v>46023</v>
      </c>
      <c r="D39" s="47" t="s">
        <v>63</v>
      </c>
      <c r="E39" s="47" t="s">
        <v>120</v>
      </c>
      <c r="F39" s="47" t="s">
        <v>152</v>
      </c>
      <c r="G39" s="47" t="s">
        <v>122</v>
      </c>
      <c r="H39" s="47" t="n">
        <v>1840</v>
      </c>
      <c r="I39" s="57" t="n">
        <f aca="false">IFERROR(H39/INDEX(Rate_Master!$C$2:$C$13,MATCH(F39,Rate_Master!$A$2:$A$13,0)),0)</f>
        <v>2.04444444444444</v>
      </c>
    </row>
    <row r="40" customFormat="false" ht="15" hidden="false" customHeight="false" outlineLevel="0" collapsed="false">
      <c r="A40" s="47" t="s">
        <v>11992</v>
      </c>
      <c r="B40" s="47" t="s">
        <v>238</v>
      </c>
      <c r="C40" s="48" t="n">
        <v>46023</v>
      </c>
      <c r="D40" s="47" t="s">
        <v>63</v>
      </c>
      <c r="E40" s="47" t="s">
        <v>120</v>
      </c>
      <c r="F40" s="47" t="s">
        <v>152</v>
      </c>
      <c r="G40" s="47" t="s">
        <v>123</v>
      </c>
      <c r="H40" s="47" t="n">
        <v>1309</v>
      </c>
      <c r="I40" s="57" t="n">
        <f aca="false">IFERROR(H40/INDEX(Rate_Master!$C$2:$C$13,MATCH(F40,Rate_Master!$A$2:$A$13,0)),0)</f>
        <v>1.45444444444444</v>
      </c>
    </row>
    <row r="41" customFormat="false" ht="15" hidden="false" customHeight="false" outlineLevel="0" collapsed="false">
      <c r="A41" s="47" t="s">
        <v>11993</v>
      </c>
      <c r="B41" s="47" t="s">
        <v>238</v>
      </c>
      <c r="C41" s="48" t="n">
        <v>46023</v>
      </c>
      <c r="D41" s="47" t="s">
        <v>63</v>
      </c>
      <c r="E41" s="47" t="s">
        <v>120</v>
      </c>
      <c r="F41" s="47" t="s">
        <v>152</v>
      </c>
      <c r="G41" s="47" t="s">
        <v>124</v>
      </c>
      <c r="H41" s="47" t="n">
        <v>904</v>
      </c>
      <c r="I41" s="57" t="n">
        <f aca="false">IFERROR(H41/INDEX(Rate_Master!$C$2:$C$13,MATCH(F41,Rate_Master!$A$2:$A$13,0)),0)</f>
        <v>1.00444444444444</v>
      </c>
    </row>
    <row r="42" customFormat="false" ht="15" hidden="false" customHeight="false" outlineLevel="0" collapsed="false">
      <c r="A42" s="47" t="s">
        <v>11994</v>
      </c>
      <c r="B42" s="47" t="s">
        <v>238</v>
      </c>
      <c r="C42" s="48" t="n">
        <v>46023</v>
      </c>
      <c r="D42" s="47" t="s">
        <v>63</v>
      </c>
      <c r="E42" s="47" t="s">
        <v>120</v>
      </c>
      <c r="F42" s="47" t="s">
        <v>152</v>
      </c>
      <c r="G42" s="47" t="s">
        <v>125</v>
      </c>
      <c r="H42" s="47" t="n">
        <v>535</v>
      </c>
      <c r="I42" s="57" t="n">
        <f aca="false">IFERROR(H42/INDEX(Rate_Master!$C$2:$C$13,MATCH(F42,Rate_Master!$A$2:$A$13,0)),0)</f>
        <v>0.594444444444444</v>
      </c>
    </row>
    <row r="43" customFormat="false" ht="15" hidden="false" customHeight="false" outlineLevel="0" collapsed="false">
      <c r="A43" s="47" t="s">
        <v>11995</v>
      </c>
      <c r="B43" s="47" t="s">
        <v>238</v>
      </c>
      <c r="C43" s="48" t="n">
        <v>46023</v>
      </c>
      <c r="D43" s="47" t="s">
        <v>63</v>
      </c>
      <c r="E43" s="47" t="s">
        <v>120</v>
      </c>
      <c r="F43" s="47" t="s">
        <v>152</v>
      </c>
      <c r="G43" s="47" t="s">
        <v>126</v>
      </c>
      <c r="H43" s="47" t="n">
        <v>308</v>
      </c>
      <c r="I43" s="57" t="n">
        <f aca="false">IFERROR(H43/INDEX(Rate_Master!$C$2:$C$13,MATCH(F43,Rate_Master!$A$2:$A$13,0)),0)</f>
        <v>0.342222222222222</v>
      </c>
    </row>
    <row r="44" customFormat="false" ht="15" hidden="false" customHeight="false" outlineLevel="0" collapsed="false">
      <c r="A44" s="47" t="s">
        <v>11996</v>
      </c>
      <c r="B44" s="47" t="s">
        <v>239</v>
      </c>
      <c r="C44" s="48" t="n">
        <v>46023</v>
      </c>
      <c r="D44" s="47" t="s">
        <v>64</v>
      </c>
      <c r="E44" s="47" t="s">
        <v>128</v>
      </c>
      <c r="F44" s="47" t="s">
        <v>155</v>
      </c>
      <c r="G44" s="47" t="s">
        <v>127</v>
      </c>
      <c r="H44" s="47" t="n">
        <v>1363</v>
      </c>
      <c r="I44" s="57" t="n">
        <f aca="false">IFERROR(H44/INDEX(Rate_Master!$C$2:$C$13,MATCH(F44,Rate_Master!$A$2:$A$13,0)),0)</f>
        <v>2.47818181818182</v>
      </c>
    </row>
    <row r="45" customFormat="false" ht="15" hidden="false" customHeight="false" outlineLevel="0" collapsed="false">
      <c r="A45" s="47" t="s">
        <v>11997</v>
      </c>
      <c r="B45" s="47" t="s">
        <v>239</v>
      </c>
      <c r="C45" s="48" t="n">
        <v>46023</v>
      </c>
      <c r="D45" s="47" t="s">
        <v>64</v>
      </c>
      <c r="E45" s="47" t="s">
        <v>128</v>
      </c>
      <c r="F45" s="47" t="s">
        <v>155</v>
      </c>
      <c r="G45" s="47" t="s">
        <v>129</v>
      </c>
      <c r="H45" s="47" t="n">
        <v>1015</v>
      </c>
      <c r="I45" s="57" t="n">
        <f aca="false">IFERROR(H45/INDEX(Rate_Master!$C$2:$C$13,MATCH(F45,Rate_Master!$A$2:$A$13,0)),0)</f>
        <v>1.84545454545455</v>
      </c>
    </row>
    <row r="46" customFormat="false" ht="15" hidden="false" customHeight="false" outlineLevel="0" collapsed="false">
      <c r="A46" s="47" t="s">
        <v>11998</v>
      </c>
      <c r="B46" s="47" t="s">
        <v>239</v>
      </c>
      <c r="C46" s="48" t="n">
        <v>46023</v>
      </c>
      <c r="D46" s="47" t="s">
        <v>64</v>
      </c>
      <c r="E46" s="47" t="s">
        <v>128</v>
      </c>
      <c r="F46" s="47" t="s">
        <v>155</v>
      </c>
      <c r="G46" s="47" t="s">
        <v>130</v>
      </c>
      <c r="H46" s="47" t="n">
        <v>863</v>
      </c>
      <c r="I46" s="57" t="n">
        <f aca="false">IFERROR(H46/INDEX(Rate_Master!$C$2:$C$13,MATCH(F46,Rate_Master!$A$2:$A$13,0)),0)</f>
        <v>1.56909090909091</v>
      </c>
    </row>
    <row r="47" customFormat="false" ht="15" hidden="false" customHeight="false" outlineLevel="0" collapsed="false">
      <c r="A47" s="47" t="s">
        <v>11999</v>
      </c>
      <c r="B47" s="47" t="s">
        <v>239</v>
      </c>
      <c r="C47" s="48" t="n">
        <v>46023</v>
      </c>
      <c r="D47" s="47" t="s">
        <v>64</v>
      </c>
      <c r="E47" s="47" t="s">
        <v>128</v>
      </c>
      <c r="F47" s="47" t="s">
        <v>155</v>
      </c>
      <c r="G47" s="47" t="s">
        <v>131</v>
      </c>
      <c r="H47" s="47" t="n">
        <v>366</v>
      </c>
      <c r="I47" s="57" t="n">
        <f aca="false">IFERROR(H47/INDEX(Rate_Master!$C$2:$C$13,MATCH(F47,Rate_Master!$A$2:$A$13,0)),0)</f>
        <v>0.665454545454545</v>
      </c>
    </row>
    <row r="48" customFormat="false" ht="15" hidden="false" customHeight="false" outlineLevel="0" collapsed="false">
      <c r="A48" s="47" t="s">
        <v>12000</v>
      </c>
      <c r="B48" s="47" t="s">
        <v>239</v>
      </c>
      <c r="C48" s="48" t="n">
        <v>46023</v>
      </c>
      <c r="D48" s="47" t="s">
        <v>64</v>
      </c>
      <c r="E48" s="47" t="s">
        <v>128</v>
      </c>
      <c r="F48" s="47" t="s">
        <v>155</v>
      </c>
      <c r="G48" s="47" t="s">
        <v>132</v>
      </c>
      <c r="H48" s="47" t="n">
        <v>316</v>
      </c>
      <c r="I48" s="57" t="n">
        <f aca="false">IFERROR(H48/INDEX(Rate_Master!$C$2:$C$13,MATCH(F48,Rate_Master!$A$2:$A$13,0)),0)</f>
        <v>0.574545454545455</v>
      </c>
    </row>
    <row r="49" customFormat="false" ht="15" hidden="false" customHeight="false" outlineLevel="0" collapsed="false">
      <c r="A49" s="47" t="s">
        <v>12001</v>
      </c>
      <c r="B49" s="47" t="s">
        <v>241</v>
      </c>
      <c r="C49" s="48" t="n">
        <v>46023</v>
      </c>
      <c r="D49" s="47" t="s">
        <v>64</v>
      </c>
      <c r="E49" s="47" t="s">
        <v>128</v>
      </c>
      <c r="F49" s="47" t="s">
        <v>155</v>
      </c>
      <c r="G49" s="47" t="s">
        <v>127</v>
      </c>
      <c r="H49" s="47" t="n">
        <v>1419</v>
      </c>
      <c r="I49" s="57" t="n">
        <f aca="false">IFERROR(H49/INDEX(Rate_Master!$C$2:$C$13,MATCH(F49,Rate_Master!$A$2:$A$13,0)),0)</f>
        <v>2.58</v>
      </c>
    </row>
    <row r="50" customFormat="false" ht="15" hidden="false" customHeight="false" outlineLevel="0" collapsed="false">
      <c r="A50" s="47" t="s">
        <v>12002</v>
      </c>
      <c r="B50" s="47" t="s">
        <v>241</v>
      </c>
      <c r="C50" s="48" t="n">
        <v>46023</v>
      </c>
      <c r="D50" s="47" t="s">
        <v>64</v>
      </c>
      <c r="E50" s="47" t="s">
        <v>128</v>
      </c>
      <c r="F50" s="47" t="s">
        <v>155</v>
      </c>
      <c r="G50" s="47" t="s">
        <v>129</v>
      </c>
      <c r="H50" s="47" t="n">
        <v>971</v>
      </c>
      <c r="I50" s="57" t="n">
        <f aca="false">IFERROR(H50/INDEX(Rate_Master!$C$2:$C$13,MATCH(F50,Rate_Master!$A$2:$A$13,0)),0)</f>
        <v>1.76545454545455</v>
      </c>
    </row>
    <row r="51" customFormat="false" ht="15" hidden="false" customHeight="false" outlineLevel="0" collapsed="false">
      <c r="A51" s="47" t="s">
        <v>12003</v>
      </c>
      <c r="B51" s="47" t="s">
        <v>241</v>
      </c>
      <c r="C51" s="48" t="n">
        <v>46023</v>
      </c>
      <c r="D51" s="47" t="s">
        <v>64</v>
      </c>
      <c r="E51" s="47" t="s">
        <v>128</v>
      </c>
      <c r="F51" s="47" t="s">
        <v>155</v>
      </c>
      <c r="G51" s="47" t="s">
        <v>130</v>
      </c>
      <c r="H51" s="47" t="n">
        <v>876</v>
      </c>
      <c r="I51" s="57" t="n">
        <f aca="false">IFERROR(H51/INDEX(Rate_Master!$C$2:$C$13,MATCH(F51,Rate_Master!$A$2:$A$13,0)),0)</f>
        <v>1.59272727272727</v>
      </c>
    </row>
    <row r="52" customFormat="false" ht="15" hidden="false" customHeight="false" outlineLevel="0" collapsed="false">
      <c r="A52" s="47" t="s">
        <v>12004</v>
      </c>
      <c r="B52" s="47" t="s">
        <v>241</v>
      </c>
      <c r="C52" s="48" t="n">
        <v>46023</v>
      </c>
      <c r="D52" s="47" t="s">
        <v>64</v>
      </c>
      <c r="E52" s="47" t="s">
        <v>128</v>
      </c>
      <c r="F52" s="47" t="s">
        <v>155</v>
      </c>
      <c r="G52" s="47" t="s">
        <v>131</v>
      </c>
      <c r="H52" s="47" t="n">
        <v>379</v>
      </c>
      <c r="I52" s="57" t="n">
        <f aca="false">IFERROR(H52/INDEX(Rate_Master!$C$2:$C$13,MATCH(F52,Rate_Master!$A$2:$A$13,0)),0)</f>
        <v>0.689090909090909</v>
      </c>
    </row>
    <row r="53" customFormat="false" ht="15" hidden="false" customHeight="false" outlineLevel="0" collapsed="false">
      <c r="A53" s="47" t="s">
        <v>12005</v>
      </c>
      <c r="B53" s="47" t="s">
        <v>241</v>
      </c>
      <c r="C53" s="48" t="n">
        <v>46023</v>
      </c>
      <c r="D53" s="47" t="s">
        <v>64</v>
      </c>
      <c r="E53" s="47" t="s">
        <v>128</v>
      </c>
      <c r="F53" s="47" t="s">
        <v>155</v>
      </c>
      <c r="G53" s="47" t="s">
        <v>132</v>
      </c>
      <c r="H53" s="47" t="n">
        <v>331</v>
      </c>
      <c r="I53" s="57" t="n">
        <f aca="false">IFERROR(H53/INDEX(Rate_Master!$C$2:$C$13,MATCH(F53,Rate_Master!$A$2:$A$13,0)),0)</f>
        <v>0.601818181818182</v>
      </c>
    </row>
    <row r="54" customFormat="false" ht="15" hidden="false" customHeight="false" outlineLevel="0" collapsed="false">
      <c r="A54" s="47" t="s">
        <v>12006</v>
      </c>
      <c r="B54" s="47" t="s">
        <v>242</v>
      </c>
      <c r="C54" s="48" t="n">
        <v>46023</v>
      </c>
      <c r="D54" s="47" t="s">
        <v>65</v>
      </c>
      <c r="E54" s="47" t="s">
        <v>134</v>
      </c>
      <c r="F54" s="47" t="s">
        <v>157</v>
      </c>
      <c r="G54" s="47" t="s">
        <v>133</v>
      </c>
      <c r="H54" s="47" t="n">
        <v>718</v>
      </c>
      <c r="I54" s="57" t="n">
        <f aca="false">IFERROR(H54/INDEX(Rate_Master!$C$2:$C$13,MATCH(F54,Rate_Master!$A$2:$A$13,0)),0)</f>
        <v>3.26363636363636</v>
      </c>
    </row>
    <row r="55" customFormat="false" ht="15" hidden="false" customHeight="false" outlineLevel="0" collapsed="false">
      <c r="A55" s="47" t="s">
        <v>12007</v>
      </c>
      <c r="B55" s="47" t="s">
        <v>242</v>
      </c>
      <c r="C55" s="48" t="n">
        <v>46023</v>
      </c>
      <c r="D55" s="47" t="s">
        <v>65</v>
      </c>
      <c r="E55" s="47" t="s">
        <v>134</v>
      </c>
      <c r="F55" s="47" t="s">
        <v>157</v>
      </c>
      <c r="G55" s="47" t="s">
        <v>135</v>
      </c>
      <c r="H55" s="47" t="n">
        <v>406</v>
      </c>
      <c r="I55" s="57" t="n">
        <f aca="false">IFERROR(H55/INDEX(Rate_Master!$C$2:$C$13,MATCH(F55,Rate_Master!$A$2:$A$13,0)),0)</f>
        <v>1.84545454545455</v>
      </c>
    </row>
    <row r="56" customFormat="false" ht="15" hidden="false" customHeight="false" outlineLevel="0" collapsed="false">
      <c r="A56" s="47" t="s">
        <v>12008</v>
      </c>
      <c r="B56" s="47" t="s">
        <v>242</v>
      </c>
      <c r="C56" s="48" t="n">
        <v>46023</v>
      </c>
      <c r="D56" s="47" t="s">
        <v>65</v>
      </c>
      <c r="E56" s="47" t="s">
        <v>134</v>
      </c>
      <c r="F56" s="47" t="s">
        <v>157</v>
      </c>
      <c r="G56" s="47" t="s">
        <v>136</v>
      </c>
      <c r="H56" s="47" t="n">
        <v>309</v>
      </c>
      <c r="I56" s="57" t="n">
        <f aca="false">IFERROR(H56/INDEX(Rate_Master!$C$2:$C$13,MATCH(F56,Rate_Master!$A$2:$A$13,0)),0)</f>
        <v>1.40454545454545</v>
      </c>
    </row>
    <row r="57" customFormat="false" ht="15" hidden="false" customHeight="false" outlineLevel="0" collapsed="false">
      <c r="A57" s="47" t="s">
        <v>12009</v>
      </c>
      <c r="B57" s="47" t="s">
        <v>242</v>
      </c>
      <c r="C57" s="48" t="n">
        <v>46023</v>
      </c>
      <c r="D57" s="47" t="s">
        <v>65</v>
      </c>
      <c r="E57" s="47" t="s">
        <v>134</v>
      </c>
      <c r="F57" s="47" t="s">
        <v>157</v>
      </c>
      <c r="G57" s="47" t="s">
        <v>137</v>
      </c>
      <c r="H57" s="47" t="n">
        <v>259</v>
      </c>
      <c r="I57" s="57" t="n">
        <f aca="false">IFERROR(H57/INDEX(Rate_Master!$C$2:$C$13,MATCH(F57,Rate_Master!$A$2:$A$13,0)),0)</f>
        <v>1.17727272727273</v>
      </c>
    </row>
    <row r="58" customFormat="false" ht="15" hidden="false" customHeight="false" outlineLevel="0" collapsed="false">
      <c r="A58" s="47" t="s">
        <v>12010</v>
      </c>
      <c r="B58" s="47" t="s">
        <v>242</v>
      </c>
      <c r="C58" s="48" t="n">
        <v>46023</v>
      </c>
      <c r="D58" s="47" t="s">
        <v>65</v>
      </c>
      <c r="E58" s="47" t="s">
        <v>134</v>
      </c>
      <c r="F58" s="47" t="s">
        <v>157</v>
      </c>
      <c r="G58" s="47" t="s">
        <v>138</v>
      </c>
      <c r="H58" s="47" t="n">
        <v>135</v>
      </c>
      <c r="I58" s="57" t="n">
        <f aca="false">IFERROR(H58/INDEX(Rate_Master!$C$2:$C$13,MATCH(F58,Rate_Master!$A$2:$A$13,0)),0)</f>
        <v>0.613636363636364</v>
      </c>
    </row>
    <row r="59" customFormat="false" ht="15" hidden="false" customHeight="false" outlineLevel="0" collapsed="false">
      <c r="A59" s="47" t="s">
        <v>12011</v>
      </c>
      <c r="B59" s="47" t="s">
        <v>244</v>
      </c>
      <c r="C59" s="48" t="n">
        <v>46023</v>
      </c>
      <c r="D59" s="47" t="s">
        <v>65</v>
      </c>
      <c r="E59" s="47" t="s">
        <v>134</v>
      </c>
      <c r="F59" s="47" t="s">
        <v>157</v>
      </c>
      <c r="G59" s="47" t="s">
        <v>133</v>
      </c>
      <c r="H59" s="47" t="n">
        <v>1025</v>
      </c>
      <c r="I59" s="57" t="n">
        <f aca="false">IFERROR(H59/INDEX(Rate_Master!$C$2:$C$13,MATCH(F59,Rate_Master!$A$2:$A$13,0)),0)</f>
        <v>4.65909090909091</v>
      </c>
    </row>
    <row r="60" customFormat="false" ht="15" hidden="false" customHeight="false" outlineLevel="0" collapsed="false">
      <c r="A60" s="47" t="s">
        <v>12012</v>
      </c>
      <c r="B60" s="47" t="s">
        <v>244</v>
      </c>
      <c r="C60" s="48" t="n">
        <v>46023</v>
      </c>
      <c r="D60" s="47" t="s">
        <v>65</v>
      </c>
      <c r="E60" s="47" t="s">
        <v>134</v>
      </c>
      <c r="F60" s="47" t="s">
        <v>157</v>
      </c>
      <c r="G60" s="47" t="s">
        <v>135</v>
      </c>
      <c r="H60" s="47" t="n">
        <v>552</v>
      </c>
      <c r="I60" s="57" t="n">
        <f aca="false">IFERROR(H60/INDEX(Rate_Master!$C$2:$C$13,MATCH(F60,Rate_Master!$A$2:$A$13,0)),0)</f>
        <v>2.50909090909091</v>
      </c>
    </row>
    <row r="61" customFormat="false" ht="15" hidden="false" customHeight="false" outlineLevel="0" collapsed="false">
      <c r="A61" s="47" t="s">
        <v>12013</v>
      </c>
      <c r="B61" s="47" t="s">
        <v>244</v>
      </c>
      <c r="C61" s="48" t="n">
        <v>46023</v>
      </c>
      <c r="D61" s="47" t="s">
        <v>65</v>
      </c>
      <c r="E61" s="47" t="s">
        <v>134</v>
      </c>
      <c r="F61" s="47" t="s">
        <v>157</v>
      </c>
      <c r="G61" s="47" t="s">
        <v>136</v>
      </c>
      <c r="H61" s="47" t="n">
        <v>399</v>
      </c>
      <c r="I61" s="57" t="n">
        <f aca="false">IFERROR(H61/INDEX(Rate_Master!$C$2:$C$13,MATCH(F61,Rate_Master!$A$2:$A$13,0)),0)</f>
        <v>1.81363636363636</v>
      </c>
    </row>
    <row r="62" customFormat="false" ht="15" hidden="false" customHeight="false" outlineLevel="0" collapsed="false">
      <c r="A62" s="47" t="s">
        <v>12014</v>
      </c>
      <c r="B62" s="47" t="s">
        <v>244</v>
      </c>
      <c r="C62" s="48" t="n">
        <v>46023</v>
      </c>
      <c r="D62" s="47" t="s">
        <v>65</v>
      </c>
      <c r="E62" s="47" t="s">
        <v>134</v>
      </c>
      <c r="F62" s="47" t="s">
        <v>157</v>
      </c>
      <c r="G62" s="47" t="s">
        <v>137</v>
      </c>
      <c r="H62" s="47" t="n">
        <v>328</v>
      </c>
      <c r="I62" s="57" t="n">
        <f aca="false">IFERROR(H62/INDEX(Rate_Master!$C$2:$C$13,MATCH(F62,Rate_Master!$A$2:$A$13,0)),0)</f>
        <v>1.49090909090909</v>
      </c>
    </row>
    <row r="63" customFormat="false" ht="15" hidden="false" customHeight="false" outlineLevel="0" collapsed="false">
      <c r="A63" s="47" t="s">
        <v>12015</v>
      </c>
      <c r="B63" s="47" t="s">
        <v>244</v>
      </c>
      <c r="C63" s="48" t="n">
        <v>46023</v>
      </c>
      <c r="D63" s="47" t="s">
        <v>65</v>
      </c>
      <c r="E63" s="47" t="s">
        <v>134</v>
      </c>
      <c r="F63" s="47" t="s">
        <v>157</v>
      </c>
      <c r="G63" s="47" t="s">
        <v>138</v>
      </c>
      <c r="H63" s="47" t="n">
        <v>169</v>
      </c>
      <c r="I63" s="57" t="n">
        <f aca="false">IFERROR(H63/INDEX(Rate_Master!$C$2:$C$13,MATCH(F63,Rate_Master!$A$2:$A$13,0)),0)</f>
        <v>0.768181818181818</v>
      </c>
    </row>
    <row r="64" customFormat="false" ht="15" hidden="false" customHeight="false" outlineLevel="0" collapsed="false">
      <c r="A64" s="47" t="s">
        <v>12016</v>
      </c>
      <c r="B64" s="47" t="s">
        <v>245</v>
      </c>
      <c r="C64" s="48" t="n">
        <v>46023</v>
      </c>
      <c r="D64" s="47" t="s">
        <v>65</v>
      </c>
      <c r="E64" s="47" t="s">
        <v>134</v>
      </c>
      <c r="F64" s="47" t="s">
        <v>157</v>
      </c>
      <c r="G64" s="47" t="s">
        <v>133</v>
      </c>
      <c r="H64" s="47" t="n">
        <v>417</v>
      </c>
      <c r="I64" s="57" t="n">
        <f aca="false">IFERROR(H64/INDEX(Rate_Master!$C$2:$C$13,MATCH(F64,Rate_Master!$A$2:$A$13,0)),0)</f>
        <v>1.89545454545455</v>
      </c>
    </row>
    <row r="65" customFormat="false" ht="15" hidden="false" customHeight="false" outlineLevel="0" collapsed="false">
      <c r="A65" s="47" t="s">
        <v>12017</v>
      </c>
      <c r="B65" s="47" t="s">
        <v>245</v>
      </c>
      <c r="C65" s="48" t="n">
        <v>46023</v>
      </c>
      <c r="D65" s="47" t="s">
        <v>65</v>
      </c>
      <c r="E65" s="47" t="s">
        <v>134</v>
      </c>
      <c r="F65" s="47" t="s">
        <v>157</v>
      </c>
      <c r="G65" s="47" t="s">
        <v>135</v>
      </c>
      <c r="H65" s="47" t="n">
        <v>246</v>
      </c>
      <c r="I65" s="57" t="n">
        <f aca="false">IFERROR(H65/INDEX(Rate_Master!$C$2:$C$13,MATCH(F65,Rate_Master!$A$2:$A$13,0)),0)</f>
        <v>1.11818181818182</v>
      </c>
    </row>
    <row r="66" customFormat="false" ht="15" hidden="false" customHeight="false" outlineLevel="0" collapsed="false">
      <c r="A66" s="47" t="s">
        <v>12018</v>
      </c>
      <c r="B66" s="47" t="s">
        <v>245</v>
      </c>
      <c r="C66" s="48" t="n">
        <v>46023</v>
      </c>
      <c r="D66" s="47" t="s">
        <v>65</v>
      </c>
      <c r="E66" s="47" t="s">
        <v>134</v>
      </c>
      <c r="F66" s="47" t="s">
        <v>157</v>
      </c>
      <c r="G66" s="47" t="s">
        <v>136</v>
      </c>
      <c r="H66" s="47" t="n">
        <v>144</v>
      </c>
      <c r="I66" s="57" t="n">
        <f aca="false">IFERROR(H66/INDEX(Rate_Master!$C$2:$C$13,MATCH(F66,Rate_Master!$A$2:$A$13,0)),0)</f>
        <v>0.654545454545455</v>
      </c>
    </row>
    <row r="67" customFormat="false" ht="15" hidden="false" customHeight="false" outlineLevel="0" collapsed="false">
      <c r="A67" s="47" t="s">
        <v>12019</v>
      </c>
      <c r="B67" s="47" t="s">
        <v>245</v>
      </c>
      <c r="C67" s="48" t="n">
        <v>46023</v>
      </c>
      <c r="D67" s="47" t="s">
        <v>65</v>
      </c>
      <c r="E67" s="47" t="s">
        <v>134</v>
      </c>
      <c r="F67" s="47" t="s">
        <v>157</v>
      </c>
      <c r="G67" s="47" t="s">
        <v>137</v>
      </c>
      <c r="H67" s="47" t="n">
        <v>110</v>
      </c>
      <c r="I67" s="57" t="n">
        <f aca="false">IFERROR(H67/INDEX(Rate_Master!$C$2:$C$13,MATCH(F67,Rate_Master!$A$2:$A$13,0)),0)</f>
        <v>0.5</v>
      </c>
    </row>
    <row r="68" customFormat="false" ht="15" hidden="false" customHeight="false" outlineLevel="0" collapsed="false">
      <c r="A68" s="47" t="s">
        <v>12020</v>
      </c>
      <c r="B68" s="47" t="s">
        <v>245</v>
      </c>
      <c r="C68" s="48" t="n">
        <v>46023</v>
      </c>
      <c r="D68" s="47" t="s">
        <v>65</v>
      </c>
      <c r="E68" s="47" t="s">
        <v>134</v>
      </c>
      <c r="F68" s="47" t="s">
        <v>157</v>
      </c>
      <c r="G68" s="47" t="s">
        <v>138</v>
      </c>
      <c r="H68" s="47" t="n">
        <v>68</v>
      </c>
      <c r="I68" s="57" t="n">
        <f aca="false">IFERROR(H68/INDEX(Rate_Master!$C$2:$C$13,MATCH(F68,Rate_Master!$A$2:$A$13,0)),0)</f>
        <v>0.309090909090909</v>
      </c>
    </row>
    <row r="69" customFormat="false" ht="15" hidden="false" customHeight="false" outlineLevel="0" collapsed="false">
      <c r="A69" s="47" t="s">
        <v>12021</v>
      </c>
      <c r="B69" s="47" t="s">
        <v>246</v>
      </c>
      <c r="C69" s="48" t="n">
        <v>46024</v>
      </c>
      <c r="D69" s="47" t="s">
        <v>62</v>
      </c>
      <c r="E69" s="47" t="s">
        <v>120</v>
      </c>
      <c r="F69" s="47" t="s">
        <v>150</v>
      </c>
      <c r="G69" s="47" t="s">
        <v>119</v>
      </c>
      <c r="H69" s="47" t="n">
        <v>1636</v>
      </c>
      <c r="I69" s="57" t="n">
        <f aca="false">IFERROR(H69/INDEX(Rate_Master!$C$2:$C$13,MATCH(F69,Rate_Master!$A$2:$A$13,0)),0)</f>
        <v>2.045</v>
      </c>
    </row>
    <row r="70" customFormat="false" ht="15" hidden="false" customHeight="false" outlineLevel="0" collapsed="false">
      <c r="A70" s="47" t="s">
        <v>12022</v>
      </c>
      <c r="B70" s="47" t="s">
        <v>246</v>
      </c>
      <c r="C70" s="48" t="n">
        <v>46024</v>
      </c>
      <c r="D70" s="47" t="s">
        <v>62</v>
      </c>
      <c r="E70" s="47" t="s">
        <v>120</v>
      </c>
      <c r="F70" s="47" t="s">
        <v>150</v>
      </c>
      <c r="G70" s="47" t="s">
        <v>121</v>
      </c>
      <c r="H70" s="47" t="n">
        <v>1480</v>
      </c>
      <c r="I70" s="57" t="n">
        <f aca="false">IFERROR(H70/INDEX(Rate_Master!$C$2:$C$13,MATCH(F70,Rate_Master!$A$2:$A$13,0)),0)</f>
        <v>1.85</v>
      </c>
    </row>
    <row r="71" customFormat="false" ht="15" hidden="false" customHeight="false" outlineLevel="0" collapsed="false">
      <c r="A71" s="47" t="s">
        <v>12023</v>
      </c>
      <c r="B71" s="47" t="s">
        <v>246</v>
      </c>
      <c r="C71" s="48" t="n">
        <v>46024</v>
      </c>
      <c r="D71" s="47" t="s">
        <v>62</v>
      </c>
      <c r="E71" s="47" t="s">
        <v>120</v>
      </c>
      <c r="F71" s="47" t="s">
        <v>150</v>
      </c>
      <c r="G71" s="47" t="s">
        <v>122</v>
      </c>
      <c r="H71" s="47" t="n">
        <v>2592</v>
      </c>
      <c r="I71" s="57" t="n">
        <f aca="false">IFERROR(H71/INDEX(Rate_Master!$C$2:$C$13,MATCH(F71,Rate_Master!$A$2:$A$13,0)),0)</f>
        <v>3.24</v>
      </c>
    </row>
    <row r="72" customFormat="false" ht="15" hidden="false" customHeight="false" outlineLevel="0" collapsed="false">
      <c r="A72" s="47" t="s">
        <v>12024</v>
      </c>
      <c r="B72" s="47" t="s">
        <v>246</v>
      </c>
      <c r="C72" s="48" t="n">
        <v>46024</v>
      </c>
      <c r="D72" s="47" t="s">
        <v>62</v>
      </c>
      <c r="E72" s="47" t="s">
        <v>120</v>
      </c>
      <c r="F72" s="47" t="s">
        <v>150</v>
      </c>
      <c r="G72" s="47" t="s">
        <v>123</v>
      </c>
      <c r="H72" s="47" t="n">
        <v>1130</v>
      </c>
      <c r="I72" s="57" t="n">
        <f aca="false">IFERROR(H72/INDEX(Rate_Master!$C$2:$C$13,MATCH(F72,Rate_Master!$A$2:$A$13,0)),0)</f>
        <v>1.4125</v>
      </c>
    </row>
    <row r="73" customFormat="false" ht="15" hidden="false" customHeight="false" outlineLevel="0" collapsed="false">
      <c r="A73" s="47" t="s">
        <v>12025</v>
      </c>
      <c r="B73" s="47" t="s">
        <v>246</v>
      </c>
      <c r="C73" s="48" t="n">
        <v>46024</v>
      </c>
      <c r="D73" s="47" t="s">
        <v>62</v>
      </c>
      <c r="E73" s="47" t="s">
        <v>120</v>
      </c>
      <c r="F73" s="47" t="s">
        <v>150</v>
      </c>
      <c r="G73" s="47" t="s">
        <v>124</v>
      </c>
      <c r="H73" s="47" t="n">
        <v>699</v>
      </c>
      <c r="I73" s="57" t="n">
        <f aca="false">IFERROR(H73/INDEX(Rate_Master!$C$2:$C$13,MATCH(F73,Rate_Master!$A$2:$A$13,0)),0)</f>
        <v>0.87375</v>
      </c>
    </row>
    <row r="74" customFormat="false" ht="15" hidden="false" customHeight="false" outlineLevel="0" collapsed="false">
      <c r="A74" s="47" t="s">
        <v>12026</v>
      </c>
      <c r="B74" s="47" t="s">
        <v>246</v>
      </c>
      <c r="C74" s="48" t="n">
        <v>46024</v>
      </c>
      <c r="D74" s="47" t="s">
        <v>62</v>
      </c>
      <c r="E74" s="47" t="s">
        <v>120</v>
      </c>
      <c r="F74" s="47" t="s">
        <v>150</v>
      </c>
      <c r="G74" s="47" t="s">
        <v>125</v>
      </c>
      <c r="H74" s="47" t="n">
        <v>438</v>
      </c>
      <c r="I74" s="57" t="n">
        <f aca="false">IFERROR(H74/INDEX(Rate_Master!$C$2:$C$13,MATCH(F74,Rate_Master!$A$2:$A$13,0)),0)</f>
        <v>0.5475</v>
      </c>
    </row>
    <row r="75" customFormat="false" ht="15" hidden="false" customHeight="false" outlineLevel="0" collapsed="false">
      <c r="A75" s="47" t="s">
        <v>12027</v>
      </c>
      <c r="B75" s="47" t="s">
        <v>246</v>
      </c>
      <c r="C75" s="48" t="n">
        <v>46024</v>
      </c>
      <c r="D75" s="47" t="s">
        <v>62</v>
      </c>
      <c r="E75" s="47" t="s">
        <v>120</v>
      </c>
      <c r="F75" s="47" t="s">
        <v>150</v>
      </c>
      <c r="G75" s="47" t="s">
        <v>126</v>
      </c>
      <c r="H75" s="47" t="n">
        <v>294</v>
      </c>
      <c r="I75" s="57" t="n">
        <f aca="false">IFERROR(H75/INDEX(Rate_Master!$C$2:$C$13,MATCH(F75,Rate_Master!$A$2:$A$13,0)),0)</f>
        <v>0.3675</v>
      </c>
    </row>
    <row r="76" customFormat="false" ht="15" hidden="false" customHeight="false" outlineLevel="0" collapsed="false">
      <c r="A76" s="47" t="s">
        <v>12028</v>
      </c>
      <c r="B76" s="47" t="s">
        <v>247</v>
      </c>
      <c r="C76" s="48" t="n">
        <v>46024</v>
      </c>
      <c r="D76" s="47" t="s">
        <v>62</v>
      </c>
      <c r="E76" s="47" t="s">
        <v>120</v>
      </c>
      <c r="F76" s="47" t="s">
        <v>150</v>
      </c>
      <c r="G76" s="47" t="s">
        <v>119</v>
      </c>
      <c r="H76" s="47" t="n">
        <v>1465</v>
      </c>
      <c r="I76" s="57" t="n">
        <f aca="false">IFERROR(H76/INDEX(Rate_Master!$C$2:$C$13,MATCH(F76,Rate_Master!$A$2:$A$13,0)),0)</f>
        <v>1.83125</v>
      </c>
    </row>
    <row r="77" customFormat="false" ht="15" hidden="false" customHeight="false" outlineLevel="0" collapsed="false">
      <c r="A77" s="47" t="s">
        <v>12029</v>
      </c>
      <c r="B77" s="47" t="s">
        <v>247</v>
      </c>
      <c r="C77" s="48" t="n">
        <v>46024</v>
      </c>
      <c r="D77" s="47" t="s">
        <v>62</v>
      </c>
      <c r="E77" s="47" t="s">
        <v>120</v>
      </c>
      <c r="F77" s="47" t="s">
        <v>150</v>
      </c>
      <c r="G77" s="47" t="s">
        <v>121</v>
      </c>
      <c r="H77" s="47" t="n">
        <v>1368</v>
      </c>
      <c r="I77" s="57" t="n">
        <f aca="false">IFERROR(H77/INDEX(Rate_Master!$C$2:$C$13,MATCH(F77,Rate_Master!$A$2:$A$13,0)),0)</f>
        <v>1.71</v>
      </c>
    </row>
    <row r="78" customFormat="false" ht="15" hidden="false" customHeight="false" outlineLevel="0" collapsed="false">
      <c r="A78" s="47" t="s">
        <v>12030</v>
      </c>
      <c r="B78" s="47" t="s">
        <v>247</v>
      </c>
      <c r="C78" s="48" t="n">
        <v>46024</v>
      </c>
      <c r="D78" s="47" t="s">
        <v>62</v>
      </c>
      <c r="E78" s="47" t="s">
        <v>120</v>
      </c>
      <c r="F78" s="47" t="s">
        <v>150</v>
      </c>
      <c r="G78" s="47" t="s">
        <v>122</v>
      </c>
      <c r="H78" s="47" t="n">
        <v>2315</v>
      </c>
      <c r="I78" s="57" t="n">
        <f aca="false">IFERROR(H78/INDEX(Rate_Master!$C$2:$C$13,MATCH(F78,Rate_Master!$A$2:$A$13,0)),0)</f>
        <v>2.89375</v>
      </c>
    </row>
    <row r="79" customFormat="false" ht="15" hidden="false" customHeight="false" outlineLevel="0" collapsed="false">
      <c r="A79" s="47" t="s">
        <v>12031</v>
      </c>
      <c r="B79" s="47" t="s">
        <v>247</v>
      </c>
      <c r="C79" s="48" t="n">
        <v>46024</v>
      </c>
      <c r="D79" s="47" t="s">
        <v>62</v>
      </c>
      <c r="E79" s="47" t="s">
        <v>120</v>
      </c>
      <c r="F79" s="47" t="s">
        <v>150</v>
      </c>
      <c r="G79" s="47" t="s">
        <v>123</v>
      </c>
      <c r="H79" s="47" t="n">
        <v>1038</v>
      </c>
      <c r="I79" s="57" t="n">
        <f aca="false">IFERROR(H79/INDEX(Rate_Master!$C$2:$C$13,MATCH(F79,Rate_Master!$A$2:$A$13,0)),0)</f>
        <v>1.2975</v>
      </c>
    </row>
    <row r="80" customFormat="false" ht="15" hidden="false" customHeight="false" outlineLevel="0" collapsed="false">
      <c r="A80" s="47" t="s">
        <v>12032</v>
      </c>
      <c r="B80" s="47" t="s">
        <v>247</v>
      </c>
      <c r="C80" s="48" t="n">
        <v>46024</v>
      </c>
      <c r="D80" s="47" t="s">
        <v>62</v>
      </c>
      <c r="E80" s="47" t="s">
        <v>120</v>
      </c>
      <c r="F80" s="47" t="s">
        <v>150</v>
      </c>
      <c r="G80" s="47" t="s">
        <v>124</v>
      </c>
      <c r="H80" s="47" t="n">
        <v>640</v>
      </c>
      <c r="I80" s="57" t="n">
        <f aca="false">IFERROR(H80/INDEX(Rate_Master!$C$2:$C$13,MATCH(F80,Rate_Master!$A$2:$A$13,0)),0)</f>
        <v>0.8</v>
      </c>
    </row>
    <row r="81" customFormat="false" ht="15" hidden="false" customHeight="false" outlineLevel="0" collapsed="false">
      <c r="A81" s="47" t="s">
        <v>12033</v>
      </c>
      <c r="B81" s="47" t="s">
        <v>247</v>
      </c>
      <c r="C81" s="48" t="n">
        <v>46024</v>
      </c>
      <c r="D81" s="47" t="s">
        <v>62</v>
      </c>
      <c r="E81" s="47" t="s">
        <v>120</v>
      </c>
      <c r="F81" s="47" t="s">
        <v>150</v>
      </c>
      <c r="G81" s="47" t="s">
        <v>125</v>
      </c>
      <c r="H81" s="47" t="n">
        <v>427</v>
      </c>
      <c r="I81" s="57" t="n">
        <f aca="false">IFERROR(H81/INDEX(Rate_Master!$C$2:$C$13,MATCH(F81,Rate_Master!$A$2:$A$13,0)),0)</f>
        <v>0.53375</v>
      </c>
    </row>
    <row r="82" customFormat="false" ht="15" hidden="false" customHeight="false" outlineLevel="0" collapsed="false">
      <c r="A82" s="47" t="s">
        <v>12034</v>
      </c>
      <c r="B82" s="47" t="s">
        <v>247</v>
      </c>
      <c r="C82" s="48" t="n">
        <v>46024</v>
      </c>
      <c r="D82" s="47" t="s">
        <v>62</v>
      </c>
      <c r="E82" s="47" t="s">
        <v>120</v>
      </c>
      <c r="F82" s="47" t="s">
        <v>150</v>
      </c>
      <c r="G82" s="47" t="s">
        <v>126</v>
      </c>
      <c r="H82" s="47" t="n">
        <v>254</v>
      </c>
      <c r="I82" s="57" t="n">
        <f aca="false">IFERROR(H82/INDEX(Rate_Master!$C$2:$C$13,MATCH(F82,Rate_Master!$A$2:$A$13,0)),0)</f>
        <v>0.3175</v>
      </c>
    </row>
    <row r="83" customFormat="false" ht="15" hidden="false" customHeight="false" outlineLevel="0" collapsed="false">
      <c r="A83" s="47" t="s">
        <v>12035</v>
      </c>
      <c r="B83" s="47" t="s">
        <v>248</v>
      </c>
      <c r="C83" s="48" t="n">
        <v>46024</v>
      </c>
      <c r="D83" s="47" t="s">
        <v>62</v>
      </c>
      <c r="E83" s="47" t="s">
        <v>120</v>
      </c>
      <c r="F83" s="47" t="s">
        <v>150</v>
      </c>
      <c r="G83" s="47" t="s">
        <v>119</v>
      </c>
      <c r="H83" s="47" t="n">
        <v>1087</v>
      </c>
      <c r="I83" s="57" t="n">
        <f aca="false">IFERROR(H83/INDEX(Rate_Master!$C$2:$C$13,MATCH(F83,Rate_Master!$A$2:$A$13,0)),0)</f>
        <v>1.35875</v>
      </c>
    </row>
    <row r="84" customFormat="false" ht="15" hidden="false" customHeight="false" outlineLevel="0" collapsed="false">
      <c r="A84" s="47" t="s">
        <v>12036</v>
      </c>
      <c r="B84" s="47" t="s">
        <v>248</v>
      </c>
      <c r="C84" s="48" t="n">
        <v>46024</v>
      </c>
      <c r="D84" s="47" t="s">
        <v>62</v>
      </c>
      <c r="E84" s="47" t="s">
        <v>120</v>
      </c>
      <c r="F84" s="47" t="s">
        <v>150</v>
      </c>
      <c r="G84" s="47" t="s">
        <v>121</v>
      </c>
      <c r="H84" s="47" t="n">
        <v>1025</v>
      </c>
      <c r="I84" s="57" t="n">
        <f aca="false">IFERROR(H84/INDEX(Rate_Master!$C$2:$C$13,MATCH(F84,Rate_Master!$A$2:$A$13,0)),0)</f>
        <v>1.28125</v>
      </c>
    </row>
    <row r="85" customFormat="false" ht="15" hidden="false" customHeight="false" outlineLevel="0" collapsed="false">
      <c r="A85" s="47" t="s">
        <v>12037</v>
      </c>
      <c r="B85" s="47" t="s">
        <v>248</v>
      </c>
      <c r="C85" s="48" t="n">
        <v>46024</v>
      </c>
      <c r="D85" s="47" t="s">
        <v>62</v>
      </c>
      <c r="E85" s="47" t="s">
        <v>120</v>
      </c>
      <c r="F85" s="47" t="s">
        <v>150</v>
      </c>
      <c r="G85" s="47" t="s">
        <v>122</v>
      </c>
      <c r="H85" s="47" t="n">
        <v>1859</v>
      </c>
      <c r="I85" s="57" t="n">
        <f aca="false">IFERROR(H85/INDEX(Rate_Master!$C$2:$C$13,MATCH(F85,Rate_Master!$A$2:$A$13,0)),0)</f>
        <v>2.32375</v>
      </c>
    </row>
    <row r="86" customFormat="false" ht="15" hidden="false" customHeight="false" outlineLevel="0" collapsed="false">
      <c r="A86" s="47" t="s">
        <v>12038</v>
      </c>
      <c r="B86" s="47" t="s">
        <v>248</v>
      </c>
      <c r="C86" s="48" t="n">
        <v>46024</v>
      </c>
      <c r="D86" s="47" t="s">
        <v>62</v>
      </c>
      <c r="E86" s="47" t="s">
        <v>120</v>
      </c>
      <c r="F86" s="47" t="s">
        <v>150</v>
      </c>
      <c r="G86" s="47" t="s">
        <v>123</v>
      </c>
      <c r="H86" s="47" t="n">
        <v>783</v>
      </c>
      <c r="I86" s="57" t="n">
        <f aca="false">IFERROR(H86/INDEX(Rate_Master!$C$2:$C$13,MATCH(F86,Rate_Master!$A$2:$A$13,0)),0)</f>
        <v>0.97875</v>
      </c>
    </row>
    <row r="87" customFormat="false" ht="15" hidden="false" customHeight="false" outlineLevel="0" collapsed="false">
      <c r="A87" s="47" t="s">
        <v>12039</v>
      </c>
      <c r="B87" s="47" t="s">
        <v>248</v>
      </c>
      <c r="C87" s="48" t="n">
        <v>46024</v>
      </c>
      <c r="D87" s="47" t="s">
        <v>62</v>
      </c>
      <c r="E87" s="47" t="s">
        <v>120</v>
      </c>
      <c r="F87" s="47" t="s">
        <v>150</v>
      </c>
      <c r="G87" s="47" t="s">
        <v>124</v>
      </c>
      <c r="H87" s="47" t="n">
        <v>499</v>
      </c>
      <c r="I87" s="57" t="n">
        <f aca="false">IFERROR(H87/INDEX(Rate_Master!$C$2:$C$13,MATCH(F87,Rate_Master!$A$2:$A$13,0)),0)</f>
        <v>0.62375</v>
      </c>
    </row>
    <row r="88" customFormat="false" ht="15" hidden="false" customHeight="false" outlineLevel="0" collapsed="false">
      <c r="A88" s="47" t="s">
        <v>12040</v>
      </c>
      <c r="B88" s="47" t="s">
        <v>248</v>
      </c>
      <c r="C88" s="48" t="n">
        <v>46024</v>
      </c>
      <c r="D88" s="47" t="s">
        <v>62</v>
      </c>
      <c r="E88" s="47" t="s">
        <v>120</v>
      </c>
      <c r="F88" s="47" t="s">
        <v>150</v>
      </c>
      <c r="G88" s="47" t="s">
        <v>125</v>
      </c>
      <c r="H88" s="47" t="n">
        <v>283</v>
      </c>
      <c r="I88" s="57" t="n">
        <f aca="false">IFERROR(H88/INDEX(Rate_Master!$C$2:$C$13,MATCH(F88,Rate_Master!$A$2:$A$13,0)),0)</f>
        <v>0.35375</v>
      </c>
    </row>
    <row r="89" customFormat="false" ht="15" hidden="false" customHeight="false" outlineLevel="0" collapsed="false">
      <c r="A89" s="47" t="s">
        <v>12041</v>
      </c>
      <c r="B89" s="47" t="s">
        <v>248</v>
      </c>
      <c r="C89" s="48" t="n">
        <v>46024</v>
      </c>
      <c r="D89" s="47" t="s">
        <v>62</v>
      </c>
      <c r="E89" s="47" t="s">
        <v>120</v>
      </c>
      <c r="F89" s="47" t="s">
        <v>150</v>
      </c>
      <c r="G89" s="47" t="s">
        <v>126</v>
      </c>
      <c r="H89" s="47" t="n">
        <v>197</v>
      </c>
      <c r="I89" s="57" t="n">
        <f aca="false">IFERROR(H89/INDEX(Rate_Master!$C$2:$C$13,MATCH(F89,Rate_Master!$A$2:$A$13,0)),0)</f>
        <v>0.24625</v>
      </c>
    </row>
    <row r="90" customFormat="false" ht="15" hidden="false" customHeight="false" outlineLevel="0" collapsed="false">
      <c r="A90" s="47" t="s">
        <v>12042</v>
      </c>
      <c r="B90" s="47" t="s">
        <v>249</v>
      </c>
      <c r="C90" s="48" t="n">
        <v>46024</v>
      </c>
      <c r="D90" s="47" t="s">
        <v>63</v>
      </c>
      <c r="E90" s="47" t="s">
        <v>120</v>
      </c>
      <c r="F90" s="47" t="s">
        <v>152</v>
      </c>
      <c r="G90" s="47" t="s">
        <v>119</v>
      </c>
      <c r="H90" s="47" t="n">
        <v>1451</v>
      </c>
      <c r="I90" s="57" t="n">
        <f aca="false">IFERROR(H90/INDEX(Rate_Master!$C$2:$C$13,MATCH(F90,Rate_Master!$A$2:$A$13,0)),0)</f>
        <v>1.61222222222222</v>
      </c>
    </row>
    <row r="91" customFormat="false" ht="15" hidden="false" customHeight="false" outlineLevel="0" collapsed="false">
      <c r="A91" s="47" t="s">
        <v>12043</v>
      </c>
      <c r="B91" s="47" t="s">
        <v>249</v>
      </c>
      <c r="C91" s="48" t="n">
        <v>46024</v>
      </c>
      <c r="D91" s="47" t="s">
        <v>63</v>
      </c>
      <c r="E91" s="47" t="s">
        <v>120</v>
      </c>
      <c r="F91" s="47" t="s">
        <v>152</v>
      </c>
      <c r="G91" s="47" t="s">
        <v>121</v>
      </c>
      <c r="H91" s="47" t="n">
        <v>1278</v>
      </c>
      <c r="I91" s="57" t="n">
        <f aca="false">IFERROR(H91/INDEX(Rate_Master!$C$2:$C$13,MATCH(F91,Rate_Master!$A$2:$A$13,0)),0)</f>
        <v>1.42</v>
      </c>
    </row>
    <row r="92" customFormat="false" ht="15" hidden="false" customHeight="false" outlineLevel="0" collapsed="false">
      <c r="A92" s="47" t="s">
        <v>12044</v>
      </c>
      <c r="B92" s="47" t="s">
        <v>249</v>
      </c>
      <c r="C92" s="48" t="n">
        <v>46024</v>
      </c>
      <c r="D92" s="47" t="s">
        <v>63</v>
      </c>
      <c r="E92" s="47" t="s">
        <v>120</v>
      </c>
      <c r="F92" s="47" t="s">
        <v>152</v>
      </c>
      <c r="G92" s="47" t="s">
        <v>122</v>
      </c>
      <c r="H92" s="47" t="n">
        <v>1476</v>
      </c>
      <c r="I92" s="57" t="n">
        <f aca="false">IFERROR(H92/INDEX(Rate_Master!$C$2:$C$13,MATCH(F92,Rate_Master!$A$2:$A$13,0)),0)</f>
        <v>1.64</v>
      </c>
    </row>
    <row r="93" customFormat="false" ht="15" hidden="false" customHeight="false" outlineLevel="0" collapsed="false">
      <c r="A93" s="47" t="s">
        <v>12045</v>
      </c>
      <c r="B93" s="47" t="s">
        <v>249</v>
      </c>
      <c r="C93" s="48" t="n">
        <v>46024</v>
      </c>
      <c r="D93" s="47" t="s">
        <v>63</v>
      </c>
      <c r="E93" s="47" t="s">
        <v>120</v>
      </c>
      <c r="F93" s="47" t="s">
        <v>152</v>
      </c>
      <c r="G93" s="47" t="s">
        <v>123</v>
      </c>
      <c r="H93" s="47" t="n">
        <v>1087</v>
      </c>
      <c r="I93" s="57" t="n">
        <f aca="false">IFERROR(H93/INDEX(Rate_Master!$C$2:$C$13,MATCH(F93,Rate_Master!$A$2:$A$13,0)),0)</f>
        <v>1.20777777777778</v>
      </c>
    </row>
    <row r="94" customFormat="false" ht="15" hidden="false" customHeight="false" outlineLevel="0" collapsed="false">
      <c r="A94" s="47" t="s">
        <v>12046</v>
      </c>
      <c r="B94" s="47" t="s">
        <v>249</v>
      </c>
      <c r="C94" s="48" t="n">
        <v>46024</v>
      </c>
      <c r="D94" s="47" t="s">
        <v>63</v>
      </c>
      <c r="E94" s="47" t="s">
        <v>120</v>
      </c>
      <c r="F94" s="47" t="s">
        <v>152</v>
      </c>
      <c r="G94" s="47" t="s">
        <v>124</v>
      </c>
      <c r="H94" s="47" t="n">
        <v>648</v>
      </c>
      <c r="I94" s="57" t="n">
        <f aca="false">IFERROR(H94/INDEX(Rate_Master!$C$2:$C$13,MATCH(F94,Rate_Master!$A$2:$A$13,0)),0)</f>
        <v>0.72</v>
      </c>
    </row>
    <row r="95" customFormat="false" ht="15" hidden="false" customHeight="false" outlineLevel="0" collapsed="false">
      <c r="A95" s="47" t="s">
        <v>12047</v>
      </c>
      <c r="B95" s="47" t="s">
        <v>249</v>
      </c>
      <c r="C95" s="48" t="n">
        <v>46024</v>
      </c>
      <c r="D95" s="47" t="s">
        <v>63</v>
      </c>
      <c r="E95" s="47" t="s">
        <v>120</v>
      </c>
      <c r="F95" s="47" t="s">
        <v>152</v>
      </c>
      <c r="G95" s="47" t="s">
        <v>125</v>
      </c>
      <c r="H95" s="47" t="n">
        <v>418</v>
      </c>
      <c r="I95" s="57" t="n">
        <f aca="false">IFERROR(H95/INDEX(Rate_Master!$C$2:$C$13,MATCH(F95,Rate_Master!$A$2:$A$13,0)),0)</f>
        <v>0.464444444444444</v>
      </c>
    </row>
    <row r="96" customFormat="false" ht="15" hidden="false" customHeight="false" outlineLevel="0" collapsed="false">
      <c r="A96" s="47" t="s">
        <v>12048</v>
      </c>
      <c r="B96" s="47" t="s">
        <v>249</v>
      </c>
      <c r="C96" s="48" t="n">
        <v>46024</v>
      </c>
      <c r="D96" s="47" t="s">
        <v>63</v>
      </c>
      <c r="E96" s="47" t="s">
        <v>120</v>
      </c>
      <c r="F96" s="47" t="s">
        <v>152</v>
      </c>
      <c r="G96" s="47" t="s">
        <v>126</v>
      </c>
      <c r="H96" s="47" t="n">
        <v>251</v>
      </c>
      <c r="I96" s="57" t="n">
        <f aca="false">IFERROR(H96/INDEX(Rate_Master!$C$2:$C$13,MATCH(F96,Rate_Master!$A$2:$A$13,0)),0)</f>
        <v>0.278888888888889</v>
      </c>
    </row>
    <row r="97" customFormat="false" ht="15" hidden="false" customHeight="false" outlineLevel="0" collapsed="false">
      <c r="A97" s="47" t="s">
        <v>12049</v>
      </c>
      <c r="B97" s="47" t="s">
        <v>250</v>
      </c>
      <c r="C97" s="48" t="n">
        <v>46024</v>
      </c>
      <c r="D97" s="47" t="s">
        <v>63</v>
      </c>
      <c r="E97" s="47" t="s">
        <v>120</v>
      </c>
      <c r="F97" s="47" t="s">
        <v>152</v>
      </c>
      <c r="G97" s="47" t="s">
        <v>119</v>
      </c>
      <c r="H97" s="47" t="n">
        <v>544</v>
      </c>
      <c r="I97" s="57" t="n">
        <f aca="false">IFERROR(H97/INDEX(Rate_Master!$C$2:$C$13,MATCH(F97,Rate_Master!$A$2:$A$13,0)),0)</f>
        <v>0.604444444444445</v>
      </c>
    </row>
    <row r="98" customFormat="false" ht="15" hidden="false" customHeight="false" outlineLevel="0" collapsed="false">
      <c r="A98" s="47" t="s">
        <v>12050</v>
      </c>
      <c r="B98" s="47" t="s">
        <v>250</v>
      </c>
      <c r="C98" s="48" t="n">
        <v>46024</v>
      </c>
      <c r="D98" s="47" t="s">
        <v>63</v>
      </c>
      <c r="E98" s="47" t="s">
        <v>120</v>
      </c>
      <c r="F98" s="47" t="s">
        <v>152</v>
      </c>
      <c r="G98" s="47" t="s">
        <v>121</v>
      </c>
      <c r="H98" s="47" t="n">
        <v>541</v>
      </c>
      <c r="I98" s="57" t="n">
        <f aca="false">IFERROR(H98/INDEX(Rate_Master!$C$2:$C$13,MATCH(F98,Rate_Master!$A$2:$A$13,0)),0)</f>
        <v>0.601111111111111</v>
      </c>
    </row>
    <row r="99" customFormat="false" ht="15" hidden="false" customHeight="false" outlineLevel="0" collapsed="false">
      <c r="A99" s="47" t="s">
        <v>12051</v>
      </c>
      <c r="B99" s="47" t="s">
        <v>250</v>
      </c>
      <c r="C99" s="48" t="n">
        <v>46024</v>
      </c>
      <c r="D99" s="47" t="s">
        <v>63</v>
      </c>
      <c r="E99" s="47" t="s">
        <v>120</v>
      </c>
      <c r="F99" s="47" t="s">
        <v>152</v>
      </c>
      <c r="G99" s="47" t="s">
        <v>122</v>
      </c>
      <c r="H99" s="47" t="n">
        <v>548</v>
      </c>
      <c r="I99" s="57" t="n">
        <f aca="false">IFERROR(H99/INDEX(Rate_Master!$C$2:$C$13,MATCH(F99,Rate_Master!$A$2:$A$13,0)),0)</f>
        <v>0.608888888888889</v>
      </c>
    </row>
    <row r="100" customFormat="false" ht="15" hidden="false" customHeight="false" outlineLevel="0" collapsed="false">
      <c r="A100" s="47" t="s">
        <v>12052</v>
      </c>
      <c r="B100" s="47" t="s">
        <v>250</v>
      </c>
      <c r="C100" s="48" t="n">
        <v>46024</v>
      </c>
      <c r="D100" s="47" t="s">
        <v>63</v>
      </c>
      <c r="E100" s="47" t="s">
        <v>120</v>
      </c>
      <c r="F100" s="47" t="s">
        <v>152</v>
      </c>
      <c r="G100" s="47" t="s">
        <v>123</v>
      </c>
      <c r="H100" s="47" t="n">
        <v>417</v>
      </c>
      <c r="I100" s="57" t="n">
        <f aca="false">IFERROR(H100/INDEX(Rate_Master!$C$2:$C$13,MATCH(F100,Rate_Master!$A$2:$A$13,0)),0)</f>
        <v>0.463333333333333</v>
      </c>
    </row>
    <row r="101" customFormat="false" ht="15" hidden="false" customHeight="false" outlineLevel="0" collapsed="false">
      <c r="A101" s="47" t="s">
        <v>12053</v>
      </c>
      <c r="B101" s="47" t="s">
        <v>250</v>
      </c>
      <c r="C101" s="48" t="n">
        <v>46024</v>
      </c>
      <c r="D101" s="47" t="s">
        <v>63</v>
      </c>
      <c r="E101" s="47" t="s">
        <v>120</v>
      </c>
      <c r="F101" s="47" t="s">
        <v>152</v>
      </c>
      <c r="G101" s="47" t="s">
        <v>124</v>
      </c>
      <c r="H101" s="47" t="n">
        <v>255</v>
      </c>
      <c r="I101" s="57" t="n">
        <f aca="false">IFERROR(H101/INDEX(Rate_Master!$C$2:$C$13,MATCH(F101,Rate_Master!$A$2:$A$13,0)),0)</f>
        <v>0.283333333333333</v>
      </c>
    </row>
    <row r="102" customFormat="false" ht="15" hidden="false" customHeight="false" outlineLevel="0" collapsed="false">
      <c r="A102" s="47" t="s">
        <v>12054</v>
      </c>
      <c r="B102" s="47" t="s">
        <v>250</v>
      </c>
      <c r="C102" s="48" t="n">
        <v>46024</v>
      </c>
      <c r="D102" s="47" t="s">
        <v>63</v>
      </c>
      <c r="E102" s="47" t="s">
        <v>120</v>
      </c>
      <c r="F102" s="47" t="s">
        <v>152</v>
      </c>
      <c r="G102" s="47" t="s">
        <v>125</v>
      </c>
      <c r="H102" s="47" t="n">
        <v>185</v>
      </c>
      <c r="I102" s="57" t="n">
        <f aca="false">IFERROR(H102/INDEX(Rate_Master!$C$2:$C$13,MATCH(F102,Rate_Master!$A$2:$A$13,0)),0)</f>
        <v>0.205555555555556</v>
      </c>
    </row>
    <row r="103" customFormat="false" ht="15" hidden="false" customHeight="false" outlineLevel="0" collapsed="false">
      <c r="A103" s="47" t="s">
        <v>12055</v>
      </c>
      <c r="B103" s="47" t="s">
        <v>250</v>
      </c>
      <c r="C103" s="48" t="n">
        <v>46024</v>
      </c>
      <c r="D103" s="47" t="s">
        <v>63</v>
      </c>
      <c r="E103" s="47" t="s">
        <v>120</v>
      </c>
      <c r="F103" s="47" t="s">
        <v>152</v>
      </c>
      <c r="G103" s="47" t="s">
        <v>126</v>
      </c>
      <c r="H103" s="47" t="n">
        <v>98</v>
      </c>
      <c r="I103" s="57" t="n">
        <f aca="false">IFERROR(H103/INDEX(Rate_Master!$C$2:$C$13,MATCH(F103,Rate_Master!$A$2:$A$13,0)),0)</f>
        <v>0.108888888888889</v>
      </c>
    </row>
    <row r="104" customFormat="false" ht="15" hidden="false" customHeight="false" outlineLevel="0" collapsed="false">
      <c r="A104" s="47" t="s">
        <v>12056</v>
      </c>
      <c r="B104" s="47" t="s">
        <v>251</v>
      </c>
      <c r="C104" s="48" t="n">
        <v>46024</v>
      </c>
      <c r="D104" s="47" t="s">
        <v>63</v>
      </c>
      <c r="E104" s="47" t="s">
        <v>120</v>
      </c>
      <c r="F104" s="47" t="s">
        <v>152</v>
      </c>
      <c r="G104" s="47" t="s">
        <v>119</v>
      </c>
      <c r="H104" s="47" t="n">
        <v>813</v>
      </c>
      <c r="I104" s="57" t="n">
        <f aca="false">IFERROR(H104/INDEX(Rate_Master!$C$2:$C$13,MATCH(F104,Rate_Master!$A$2:$A$13,0)),0)</f>
        <v>0.903333333333333</v>
      </c>
    </row>
    <row r="105" customFormat="false" ht="15" hidden="false" customHeight="false" outlineLevel="0" collapsed="false">
      <c r="A105" s="47" t="s">
        <v>12057</v>
      </c>
      <c r="B105" s="47" t="s">
        <v>251</v>
      </c>
      <c r="C105" s="48" t="n">
        <v>46024</v>
      </c>
      <c r="D105" s="47" t="s">
        <v>63</v>
      </c>
      <c r="E105" s="47" t="s">
        <v>120</v>
      </c>
      <c r="F105" s="47" t="s">
        <v>152</v>
      </c>
      <c r="G105" s="47" t="s">
        <v>121</v>
      </c>
      <c r="H105" s="47" t="n">
        <v>750</v>
      </c>
      <c r="I105" s="57" t="n">
        <f aca="false">IFERROR(H105/INDEX(Rate_Master!$C$2:$C$13,MATCH(F105,Rate_Master!$A$2:$A$13,0)),0)</f>
        <v>0.833333333333333</v>
      </c>
    </row>
    <row r="106" customFormat="false" ht="15" hidden="false" customHeight="false" outlineLevel="0" collapsed="false">
      <c r="A106" s="47" t="s">
        <v>12058</v>
      </c>
      <c r="B106" s="47" t="s">
        <v>251</v>
      </c>
      <c r="C106" s="48" t="n">
        <v>46024</v>
      </c>
      <c r="D106" s="47" t="s">
        <v>63</v>
      </c>
      <c r="E106" s="47" t="s">
        <v>120</v>
      </c>
      <c r="F106" s="47" t="s">
        <v>152</v>
      </c>
      <c r="G106" s="47" t="s">
        <v>122</v>
      </c>
      <c r="H106" s="47" t="n">
        <v>868</v>
      </c>
      <c r="I106" s="57" t="n">
        <f aca="false">IFERROR(H106/INDEX(Rate_Master!$C$2:$C$13,MATCH(F106,Rate_Master!$A$2:$A$13,0)),0)</f>
        <v>0.964444444444444</v>
      </c>
    </row>
    <row r="107" customFormat="false" ht="15" hidden="false" customHeight="false" outlineLevel="0" collapsed="false">
      <c r="A107" s="47" t="s">
        <v>12059</v>
      </c>
      <c r="B107" s="47" t="s">
        <v>251</v>
      </c>
      <c r="C107" s="48" t="n">
        <v>46024</v>
      </c>
      <c r="D107" s="47" t="s">
        <v>63</v>
      </c>
      <c r="E107" s="47" t="s">
        <v>120</v>
      </c>
      <c r="F107" s="47" t="s">
        <v>152</v>
      </c>
      <c r="G107" s="47" t="s">
        <v>123</v>
      </c>
      <c r="H107" s="47" t="n">
        <v>643</v>
      </c>
      <c r="I107" s="57" t="n">
        <f aca="false">IFERROR(H107/INDEX(Rate_Master!$C$2:$C$13,MATCH(F107,Rate_Master!$A$2:$A$13,0)),0)</f>
        <v>0.714444444444444</v>
      </c>
    </row>
    <row r="108" customFormat="false" ht="15" hidden="false" customHeight="false" outlineLevel="0" collapsed="false">
      <c r="A108" s="47" t="s">
        <v>12060</v>
      </c>
      <c r="B108" s="47" t="s">
        <v>251</v>
      </c>
      <c r="C108" s="48" t="n">
        <v>46024</v>
      </c>
      <c r="D108" s="47" t="s">
        <v>63</v>
      </c>
      <c r="E108" s="47" t="s">
        <v>120</v>
      </c>
      <c r="F108" s="47" t="s">
        <v>152</v>
      </c>
      <c r="G108" s="47" t="s">
        <v>124</v>
      </c>
      <c r="H108" s="47" t="n">
        <v>392</v>
      </c>
      <c r="I108" s="57" t="n">
        <f aca="false">IFERROR(H108/INDEX(Rate_Master!$C$2:$C$13,MATCH(F108,Rate_Master!$A$2:$A$13,0)),0)</f>
        <v>0.435555555555556</v>
      </c>
    </row>
    <row r="109" customFormat="false" ht="15" hidden="false" customHeight="false" outlineLevel="0" collapsed="false">
      <c r="A109" s="47" t="s">
        <v>12061</v>
      </c>
      <c r="B109" s="47" t="s">
        <v>251</v>
      </c>
      <c r="C109" s="48" t="n">
        <v>46024</v>
      </c>
      <c r="D109" s="47" t="s">
        <v>63</v>
      </c>
      <c r="E109" s="47" t="s">
        <v>120</v>
      </c>
      <c r="F109" s="47" t="s">
        <v>152</v>
      </c>
      <c r="G109" s="47" t="s">
        <v>125</v>
      </c>
      <c r="H109" s="47" t="n">
        <v>286</v>
      </c>
      <c r="I109" s="57" t="n">
        <f aca="false">IFERROR(H109/INDEX(Rate_Master!$C$2:$C$13,MATCH(F109,Rate_Master!$A$2:$A$13,0)),0)</f>
        <v>0.317777777777778</v>
      </c>
    </row>
    <row r="110" customFormat="false" ht="15" hidden="false" customHeight="false" outlineLevel="0" collapsed="false">
      <c r="A110" s="47" t="s">
        <v>12062</v>
      </c>
      <c r="B110" s="47" t="s">
        <v>251</v>
      </c>
      <c r="C110" s="48" t="n">
        <v>46024</v>
      </c>
      <c r="D110" s="47" t="s">
        <v>63</v>
      </c>
      <c r="E110" s="47" t="s">
        <v>120</v>
      </c>
      <c r="F110" s="47" t="s">
        <v>152</v>
      </c>
      <c r="G110" s="47" t="s">
        <v>126</v>
      </c>
      <c r="H110" s="47" t="n">
        <v>158</v>
      </c>
      <c r="I110" s="57" t="n">
        <f aca="false">IFERROR(H110/INDEX(Rate_Master!$C$2:$C$13,MATCH(F110,Rate_Master!$A$2:$A$13,0)),0)</f>
        <v>0.175555555555556</v>
      </c>
    </row>
    <row r="111" customFormat="false" ht="15" hidden="false" customHeight="false" outlineLevel="0" collapsed="false">
      <c r="A111" s="47" t="s">
        <v>12063</v>
      </c>
      <c r="B111" s="47" t="s">
        <v>252</v>
      </c>
      <c r="C111" s="48" t="n">
        <v>46024</v>
      </c>
      <c r="D111" s="47" t="s">
        <v>64</v>
      </c>
      <c r="E111" s="47" t="s">
        <v>128</v>
      </c>
      <c r="F111" s="47" t="s">
        <v>155</v>
      </c>
      <c r="G111" s="47" t="s">
        <v>127</v>
      </c>
      <c r="H111" s="47" t="n">
        <v>1642</v>
      </c>
      <c r="I111" s="57" t="n">
        <f aca="false">IFERROR(H111/INDEX(Rate_Master!$C$2:$C$13,MATCH(F111,Rate_Master!$A$2:$A$13,0)),0)</f>
        <v>2.98545454545455</v>
      </c>
    </row>
    <row r="112" customFormat="false" ht="15" hidden="false" customHeight="false" outlineLevel="0" collapsed="false">
      <c r="A112" s="47" t="s">
        <v>12064</v>
      </c>
      <c r="B112" s="47" t="s">
        <v>252</v>
      </c>
      <c r="C112" s="48" t="n">
        <v>46024</v>
      </c>
      <c r="D112" s="47" t="s">
        <v>64</v>
      </c>
      <c r="E112" s="47" t="s">
        <v>128</v>
      </c>
      <c r="F112" s="47" t="s">
        <v>155</v>
      </c>
      <c r="G112" s="47" t="s">
        <v>129</v>
      </c>
      <c r="H112" s="47" t="n">
        <v>1162</v>
      </c>
      <c r="I112" s="57" t="n">
        <f aca="false">IFERROR(H112/INDEX(Rate_Master!$C$2:$C$13,MATCH(F112,Rate_Master!$A$2:$A$13,0)),0)</f>
        <v>2.11272727272727</v>
      </c>
    </row>
    <row r="113" customFormat="false" ht="15" hidden="false" customHeight="false" outlineLevel="0" collapsed="false">
      <c r="A113" s="47" t="s">
        <v>12065</v>
      </c>
      <c r="B113" s="47" t="s">
        <v>252</v>
      </c>
      <c r="C113" s="48" t="n">
        <v>46024</v>
      </c>
      <c r="D113" s="47" t="s">
        <v>64</v>
      </c>
      <c r="E113" s="47" t="s">
        <v>128</v>
      </c>
      <c r="F113" s="47" t="s">
        <v>155</v>
      </c>
      <c r="G113" s="47" t="s">
        <v>130</v>
      </c>
      <c r="H113" s="47" t="n">
        <v>1040</v>
      </c>
      <c r="I113" s="57" t="n">
        <f aca="false">IFERROR(H113/INDEX(Rate_Master!$C$2:$C$13,MATCH(F113,Rate_Master!$A$2:$A$13,0)),0)</f>
        <v>1.89090909090909</v>
      </c>
    </row>
    <row r="114" customFormat="false" ht="15" hidden="false" customHeight="false" outlineLevel="0" collapsed="false">
      <c r="A114" s="47" t="s">
        <v>12066</v>
      </c>
      <c r="B114" s="47" t="s">
        <v>252</v>
      </c>
      <c r="C114" s="48" t="n">
        <v>46024</v>
      </c>
      <c r="D114" s="47" t="s">
        <v>64</v>
      </c>
      <c r="E114" s="47" t="s">
        <v>128</v>
      </c>
      <c r="F114" s="47" t="s">
        <v>155</v>
      </c>
      <c r="G114" s="47" t="s">
        <v>131</v>
      </c>
      <c r="H114" s="47" t="n">
        <v>503</v>
      </c>
      <c r="I114" s="57" t="n">
        <f aca="false">IFERROR(H114/INDEX(Rate_Master!$C$2:$C$13,MATCH(F114,Rate_Master!$A$2:$A$13,0)),0)</f>
        <v>0.914545454545455</v>
      </c>
    </row>
    <row r="115" customFormat="false" ht="15" hidden="false" customHeight="false" outlineLevel="0" collapsed="false">
      <c r="A115" s="47" t="s">
        <v>12067</v>
      </c>
      <c r="B115" s="47" t="s">
        <v>252</v>
      </c>
      <c r="C115" s="48" t="n">
        <v>46024</v>
      </c>
      <c r="D115" s="47" t="s">
        <v>64</v>
      </c>
      <c r="E115" s="47" t="s">
        <v>128</v>
      </c>
      <c r="F115" s="47" t="s">
        <v>155</v>
      </c>
      <c r="G115" s="47" t="s">
        <v>132</v>
      </c>
      <c r="H115" s="47" t="n">
        <v>369</v>
      </c>
      <c r="I115" s="57" t="n">
        <f aca="false">IFERROR(H115/INDEX(Rate_Master!$C$2:$C$13,MATCH(F115,Rate_Master!$A$2:$A$13,0)),0)</f>
        <v>0.670909090909091</v>
      </c>
    </row>
    <row r="116" customFormat="false" ht="15" hidden="false" customHeight="false" outlineLevel="0" collapsed="false">
      <c r="A116" s="47" t="s">
        <v>12068</v>
      </c>
      <c r="B116" s="47" t="s">
        <v>253</v>
      </c>
      <c r="C116" s="48" t="n">
        <v>46024</v>
      </c>
      <c r="D116" s="47" t="s">
        <v>64</v>
      </c>
      <c r="E116" s="47" t="s">
        <v>128</v>
      </c>
      <c r="F116" s="47" t="s">
        <v>155</v>
      </c>
      <c r="G116" s="47" t="s">
        <v>127</v>
      </c>
      <c r="H116" s="47" t="n">
        <v>1138</v>
      </c>
      <c r="I116" s="57" t="n">
        <f aca="false">IFERROR(H116/INDEX(Rate_Master!$C$2:$C$13,MATCH(F116,Rate_Master!$A$2:$A$13,0)),0)</f>
        <v>2.06909090909091</v>
      </c>
    </row>
    <row r="117" customFormat="false" ht="15" hidden="false" customHeight="false" outlineLevel="0" collapsed="false">
      <c r="A117" s="47" t="s">
        <v>12069</v>
      </c>
      <c r="B117" s="47" t="s">
        <v>253</v>
      </c>
      <c r="C117" s="48" t="n">
        <v>46024</v>
      </c>
      <c r="D117" s="47" t="s">
        <v>64</v>
      </c>
      <c r="E117" s="47" t="s">
        <v>128</v>
      </c>
      <c r="F117" s="47" t="s">
        <v>155</v>
      </c>
      <c r="G117" s="47" t="s">
        <v>129</v>
      </c>
      <c r="H117" s="47" t="n">
        <v>808</v>
      </c>
      <c r="I117" s="57" t="n">
        <f aca="false">IFERROR(H117/INDEX(Rate_Master!$C$2:$C$13,MATCH(F117,Rate_Master!$A$2:$A$13,0)),0)</f>
        <v>1.46909090909091</v>
      </c>
    </row>
    <row r="118" customFormat="false" ht="15" hidden="false" customHeight="false" outlineLevel="0" collapsed="false">
      <c r="A118" s="47" t="s">
        <v>12070</v>
      </c>
      <c r="B118" s="47" t="s">
        <v>253</v>
      </c>
      <c r="C118" s="48" t="n">
        <v>46024</v>
      </c>
      <c r="D118" s="47" t="s">
        <v>64</v>
      </c>
      <c r="E118" s="47" t="s">
        <v>128</v>
      </c>
      <c r="F118" s="47" t="s">
        <v>155</v>
      </c>
      <c r="G118" s="47" t="s">
        <v>130</v>
      </c>
      <c r="H118" s="47" t="n">
        <v>716</v>
      </c>
      <c r="I118" s="57" t="n">
        <f aca="false">IFERROR(H118/INDEX(Rate_Master!$C$2:$C$13,MATCH(F118,Rate_Master!$A$2:$A$13,0)),0)</f>
        <v>1.30181818181818</v>
      </c>
    </row>
    <row r="119" customFormat="false" ht="15" hidden="false" customHeight="false" outlineLevel="0" collapsed="false">
      <c r="A119" s="47" t="s">
        <v>12071</v>
      </c>
      <c r="B119" s="47" t="s">
        <v>253</v>
      </c>
      <c r="C119" s="48" t="n">
        <v>46024</v>
      </c>
      <c r="D119" s="47" t="s">
        <v>64</v>
      </c>
      <c r="E119" s="47" t="s">
        <v>128</v>
      </c>
      <c r="F119" s="47" t="s">
        <v>155</v>
      </c>
      <c r="G119" s="47" t="s">
        <v>131</v>
      </c>
      <c r="H119" s="47" t="n">
        <v>322</v>
      </c>
      <c r="I119" s="57" t="n">
        <f aca="false">IFERROR(H119/INDEX(Rate_Master!$C$2:$C$13,MATCH(F119,Rate_Master!$A$2:$A$13,0)),0)</f>
        <v>0.585454545454545</v>
      </c>
    </row>
    <row r="120" customFormat="false" ht="15" hidden="false" customHeight="false" outlineLevel="0" collapsed="false">
      <c r="A120" s="47" t="s">
        <v>12072</v>
      </c>
      <c r="B120" s="47" t="s">
        <v>253</v>
      </c>
      <c r="C120" s="48" t="n">
        <v>46024</v>
      </c>
      <c r="D120" s="47" t="s">
        <v>64</v>
      </c>
      <c r="E120" s="47" t="s">
        <v>128</v>
      </c>
      <c r="F120" s="47" t="s">
        <v>155</v>
      </c>
      <c r="G120" s="47" t="s">
        <v>132</v>
      </c>
      <c r="H120" s="47" t="n">
        <v>238</v>
      </c>
      <c r="I120" s="57" t="n">
        <f aca="false">IFERROR(H120/INDEX(Rate_Master!$C$2:$C$13,MATCH(F120,Rate_Master!$A$2:$A$13,0)),0)</f>
        <v>0.432727272727273</v>
      </c>
    </row>
    <row r="121" customFormat="false" ht="15" hidden="false" customHeight="false" outlineLevel="0" collapsed="false">
      <c r="A121" s="47" t="s">
        <v>12073</v>
      </c>
      <c r="B121" s="47" t="s">
        <v>254</v>
      </c>
      <c r="C121" s="48" t="n">
        <v>46024</v>
      </c>
      <c r="D121" s="47" t="s">
        <v>65</v>
      </c>
      <c r="E121" s="47" t="s">
        <v>134</v>
      </c>
      <c r="F121" s="47" t="s">
        <v>157</v>
      </c>
      <c r="G121" s="47" t="s">
        <v>133</v>
      </c>
      <c r="H121" s="47" t="n">
        <v>721</v>
      </c>
      <c r="I121" s="57" t="n">
        <f aca="false">IFERROR(H121/INDEX(Rate_Master!$C$2:$C$13,MATCH(F121,Rate_Master!$A$2:$A$13,0)),0)</f>
        <v>3.27727272727273</v>
      </c>
    </row>
    <row r="122" customFormat="false" ht="15" hidden="false" customHeight="false" outlineLevel="0" collapsed="false">
      <c r="A122" s="47" t="s">
        <v>12074</v>
      </c>
      <c r="B122" s="47" t="s">
        <v>254</v>
      </c>
      <c r="C122" s="48" t="n">
        <v>46024</v>
      </c>
      <c r="D122" s="47" t="s">
        <v>65</v>
      </c>
      <c r="E122" s="47" t="s">
        <v>134</v>
      </c>
      <c r="F122" s="47" t="s">
        <v>157</v>
      </c>
      <c r="G122" s="47" t="s">
        <v>135</v>
      </c>
      <c r="H122" s="47" t="n">
        <v>379</v>
      </c>
      <c r="I122" s="57" t="n">
        <f aca="false">IFERROR(H122/INDEX(Rate_Master!$C$2:$C$13,MATCH(F122,Rate_Master!$A$2:$A$13,0)),0)</f>
        <v>1.72272727272727</v>
      </c>
    </row>
    <row r="123" customFormat="false" ht="15" hidden="false" customHeight="false" outlineLevel="0" collapsed="false">
      <c r="A123" s="47" t="s">
        <v>12075</v>
      </c>
      <c r="B123" s="47" t="s">
        <v>254</v>
      </c>
      <c r="C123" s="48" t="n">
        <v>46024</v>
      </c>
      <c r="D123" s="47" t="s">
        <v>65</v>
      </c>
      <c r="E123" s="47" t="s">
        <v>134</v>
      </c>
      <c r="F123" s="47" t="s">
        <v>157</v>
      </c>
      <c r="G123" s="47" t="s">
        <v>136</v>
      </c>
      <c r="H123" s="47" t="n">
        <v>301</v>
      </c>
      <c r="I123" s="57" t="n">
        <f aca="false">IFERROR(H123/INDEX(Rate_Master!$C$2:$C$13,MATCH(F123,Rate_Master!$A$2:$A$13,0)),0)</f>
        <v>1.36818181818182</v>
      </c>
    </row>
    <row r="124" customFormat="false" ht="15" hidden="false" customHeight="false" outlineLevel="0" collapsed="false">
      <c r="A124" s="47" t="s">
        <v>12076</v>
      </c>
      <c r="B124" s="47" t="s">
        <v>254</v>
      </c>
      <c r="C124" s="48" t="n">
        <v>46024</v>
      </c>
      <c r="D124" s="47" t="s">
        <v>65</v>
      </c>
      <c r="E124" s="47" t="s">
        <v>134</v>
      </c>
      <c r="F124" s="47" t="s">
        <v>157</v>
      </c>
      <c r="G124" s="47" t="s">
        <v>137</v>
      </c>
      <c r="H124" s="47" t="n">
        <v>213</v>
      </c>
      <c r="I124" s="57" t="n">
        <f aca="false">IFERROR(H124/INDEX(Rate_Master!$C$2:$C$13,MATCH(F124,Rate_Master!$A$2:$A$13,0)),0)</f>
        <v>0.968181818181818</v>
      </c>
    </row>
    <row r="125" customFormat="false" ht="15" hidden="false" customHeight="false" outlineLevel="0" collapsed="false">
      <c r="A125" s="47" t="s">
        <v>12077</v>
      </c>
      <c r="B125" s="47" t="s">
        <v>254</v>
      </c>
      <c r="C125" s="48" t="n">
        <v>46024</v>
      </c>
      <c r="D125" s="47" t="s">
        <v>65</v>
      </c>
      <c r="E125" s="47" t="s">
        <v>134</v>
      </c>
      <c r="F125" s="47" t="s">
        <v>157</v>
      </c>
      <c r="G125" s="47" t="s">
        <v>138</v>
      </c>
      <c r="H125" s="47" t="n">
        <v>112</v>
      </c>
      <c r="I125" s="57" t="n">
        <f aca="false">IFERROR(H125/INDEX(Rate_Master!$C$2:$C$13,MATCH(F125,Rate_Master!$A$2:$A$13,0)),0)</f>
        <v>0.509090909090909</v>
      </c>
    </row>
    <row r="126" customFormat="false" ht="15" hidden="false" customHeight="false" outlineLevel="0" collapsed="false">
      <c r="A126" s="47" t="s">
        <v>12078</v>
      </c>
      <c r="B126" s="47" t="s">
        <v>255</v>
      </c>
      <c r="C126" s="48" t="n">
        <v>46024</v>
      </c>
      <c r="D126" s="47" t="s">
        <v>65</v>
      </c>
      <c r="E126" s="47" t="s">
        <v>134</v>
      </c>
      <c r="F126" s="47" t="s">
        <v>157</v>
      </c>
      <c r="G126" s="47" t="s">
        <v>133</v>
      </c>
      <c r="H126" s="47" t="n">
        <v>984</v>
      </c>
      <c r="I126" s="57" t="n">
        <f aca="false">IFERROR(H126/INDEX(Rate_Master!$C$2:$C$13,MATCH(F126,Rate_Master!$A$2:$A$13,0)),0)</f>
        <v>4.47272727272727</v>
      </c>
    </row>
    <row r="127" customFormat="false" ht="15" hidden="false" customHeight="false" outlineLevel="0" collapsed="false">
      <c r="A127" s="47" t="s">
        <v>12079</v>
      </c>
      <c r="B127" s="47" t="s">
        <v>255</v>
      </c>
      <c r="C127" s="48" t="n">
        <v>46024</v>
      </c>
      <c r="D127" s="47" t="s">
        <v>65</v>
      </c>
      <c r="E127" s="47" t="s">
        <v>134</v>
      </c>
      <c r="F127" s="47" t="s">
        <v>157</v>
      </c>
      <c r="G127" s="47" t="s">
        <v>135</v>
      </c>
      <c r="H127" s="47" t="n">
        <v>518</v>
      </c>
      <c r="I127" s="57" t="n">
        <f aca="false">IFERROR(H127/INDEX(Rate_Master!$C$2:$C$13,MATCH(F127,Rate_Master!$A$2:$A$13,0)),0)</f>
        <v>2.35454545454545</v>
      </c>
    </row>
    <row r="128" customFormat="false" ht="15" hidden="false" customHeight="false" outlineLevel="0" collapsed="false">
      <c r="A128" s="47" t="s">
        <v>12080</v>
      </c>
      <c r="B128" s="47" t="s">
        <v>255</v>
      </c>
      <c r="C128" s="48" t="n">
        <v>46024</v>
      </c>
      <c r="D128" s="47" t="s">
        <v>65</v>
      </c>
      <c r="E128" s="47" t="s">
        <v>134</v>
      </c>
      <c r="F128" s="47" t="s">
        <v>157</v>
      </c>
      <c r="G128" s="47" t="s">
        <v>136</v>
      </c>
      <c r="H128" s="47" t="n">
        <v>406</v>
      </c>
      <c r="I128" s="57" t="n">
        <f aca="false">IFERROR(H128/INDEX(Rate_Master!$C$2:$C$13,MATCH(F128,Rate_Master!$A$2:$A$13,0)),0)</f>
        <v>1.84545454545455</v>
      </c>
    </row>
    <row r="129" customFormat="false" ht="15" hidden="false" customHeight="false" outlineLevel="0" collapsed="false">
      <c r="A129" s="47" t="s">
        <v>12081</v>
      </c>
      <c r="B129" s="47" t="s">
        <v>255</v>
      </c>
      <c r="C129" s="48" t="n">
        <v>46024</v>
      </c>
      <c r="D129" s="47" t="s">
        <v>65</v>
      </c>
      <c r="E129" s="47" t="s">
        <v>134</v>
      </c>
      <c r="F129" s="47" t="s">
        <v>157</v>
      </c>
      <c r="G129" s="47" t="s">
        <v>137</v>
      </c>
      <c r="H129" s="47" t="n">
        <v>306</v>
      </c>
      <c r="I129" s="57" t="n">
        <f aca="false">IFERROR(H129/INDEX(Rate_Master!$C$2:$C$13,MATCH(F129,Rate_Master!$A$2:$A$13,0)),0)</f>
        <v>1.39090909090909</v>
      </c>
    </row>
    <row r="130" customFormat="false" ht="15" hidden="false" customHeight="false" outlineLevel="0" collapsed="false">
      <c r="A130" s="47" t="s">
        <v>12082</v>
      </c>
      <c r="B130" s="47" t="s">
        <v>255</v>
      </c>
      <c r="C130" s="48" t="n">
        <v>46024</v>
      </c>
      <c r="D130" s="47" t="s">
        <v>65</v>
      </c>
      <c r="E130" s="47" t="s">
        <v>134</v>
      </c>
      <c r="F130" s="47" t="s">
        <v>157</v>
      </c>
      <c r="G130" s="47" t="s">
        <v>138</v>
      </c>
      <c r="H130" s="47" t="n">
        <v>156</v>
      </c>
      <c r="I130" s="57" t="n">
        <f aca="false">IFERROR(H130/INDEX(Rate_Master!$C$2:$C$13,MATCH(F130,Rate_Master!$A$2:$A$13,0)),0)</f>
        <v>0.709090909090909</v>
      </c>
    </row>
    <row r="131" customFormat="false" ht="15" hidden="false" customHeight="false" outlineLevel="0" collapsed="false">
      <c r="A131" s="47" t="s">
        <v>12083</v>
      </c>
      <c r="B131" s="47" t="s">
        <v>256</v>
      </c>
      <c r="C131" s="48" t="n">
        <v>46024</v>
      </c>
      <c r="D131" s="47" t="s">
        <v>65</v>
      </c>
      <c r="E131" s="47" t="s">
        <v>134</v>
      </c>
      <c r="F131" s="47" t="s">
        <v>157</v>
      </c>
      <c r="G131" s="47" t="s">
        <v>133</v>
      </c>
      <c r="H131" s="47" t="n">
        <v>590</v>
      </c>
      <c r="I131" s="57" t="n">
        <f aca="false">IFERROR(H131/INDEX(Rate_Master!$C$2:$C$13,MATCH(F131,Rate_Master!$A$2:$A$13,0)),0)</f>
        <v>2.68181818181818</v>
      </c>
    </row>
    <row r="132" customFormat="false" ht="15" hidden="false" customHeight="false" outlineLevel="0" collapsed="false">
      <c r="A132" s="47" t="s">
        <v>12084</v>
      </c>
      <c r="B132" s="47" t="s">
        <v>256</v>
      </c>
      <c r="C132" s="48" t="n">
        <v>46024</v>
      </c>
      <c r="D132" s="47" t="s">
        <v>65</v>
      </c>
      <c r="E132" s="47" t="s">
        <v>134</v>
      </c>
      <c r="F132" s="47" t="s">
        <v>157</v>
      </c>
      <c r="G132" s="47" t="s">
        <v>135</v>
      </c>
      <c r="H132" s="47" t="n">
        <v>326</v>
      </c>
      <c r="I132" s="57" t="n">
        <f aca="false">IFERROR(H132/INDEX(Rate_Master!$C$2:$C$13,MATCH(F132,Rate_Master!$A$2:$A$13,0)),0)</f>
        <v>1.48181818181818</v>
      </c>
    </row>
    <row r="133" customFormat="false" ht="15" hidden="false" customHeight="false" outlineLevel="0" collapsed="false">
      <c r="A133" s="47" t="s">
        <v>12085</v>
      </c>
      <c r="B133" s="47" t="s">
        <v>256</v>
      </c>
      <c r="C133" s="48" t="n">
        <v>46024</v>
      </c>
      <c r="D133" s="47" t="s">
        <v>65</v>
      </c>
      <c r="E133" s="47" t="s">
        <v>134</v>
      </c>
      <c r="F133" s="47" t="s">
        <v>157</v>
      </c>
      <c r="G133" s="47" t="s">
        <v>136</v>
      </c>
      <c r="H133" s="47" t="n">
        <v>242</v>
      </c>
      <c r="I133" s="57" t="n">
        <f aca="false">IFERROR(H133/INDEX(Rate_Master!$C$2:$C$13,MATCH(F133,Rate_Master!$A$2:$A$13,0)),0)</f>
        <v>1.1</v>
      </c>
    </row>
    <row r="134" customFormat="false" ht="15" hidden="false" customHeight="false" outlineLevel="0" collapsed="false">
      <c r="A134" s="47" t="s">
        <v>12086</v>
      </c>
      <c r="B134" s="47" t="s">
        <v>256</v>
      </c>
      <c r="C134" s="48" t="n">
        <v>46024</v>
      </c>
      <c r="D134" s="47" t="s">
        <v>65</v>
      </c>
      <c r="E134" s="47" t="s">
        <v>134</v>
      </c>
      <c r="F134" s="47" t="s">
        <v>157</v>
      </c>
      <c r="G134" s="47" t="s">
        <v>137</v>
      </c>
      <c r="H134" s="47" t="n">
        <v>196</v>
      </c>
      <c r="I134" s="57" t="n">
        <f aca="false">IFERROR(H134/INDEX(Rate_Master!$C$2:$C$13,MATCH(F134,Rate_Master!$A$2:$A$13,0)),0)</f>
        <v>0.890909090909091</v>
      </c>
    </row>
    <row r="135" customFormat="false" ht="15" hidden="false" customHeight="false" outlineLevel="0" collapsed="false">
      <c r="A135" s="47" t="s">
        <v>12087</v>
      </c>
      <c r="B135" s="47" t="s">
        <v>256</v>
      </c>
      <c r="C135" s="48" t="n">
        <v>46024</v>
      </c>
      <c r="D135" s="47" t="s">
        <v>65</v>
      </c>
      <c r="E135" s="47" t="s">
        <v>134</v>
      </c>
      <c r="F135" s="47" t="s">
        <v>157</v>
      </c>
      <c r="G135" s="47" t="s">
        <v>138</v>
      </c>
      <c r="H135" s="47" t="n">
        <v>94</v>
      </c>
      <c r="I135" s="57" t="n">
        <f aca="false">IFERROR(H135/INDEX(Rate_Master!$C$2:$C$13,MATCH(F135,Rate_Master!$A$2:$A$13,0)),0)</f>
        <v>0.427272727272727</v>
      </c>
    </row>
    <row r="136" customFormat="false" ht="15" hidden="false" customHeight="false" outlineLevel="0" collapsed="false">
      <c r="A136" s="47" t="s">
        <v>12088</v>
      </c>
      <c r="B136" s="47" t="s">
        <v>257</v>
      </c>
      <c r="C136" s="48" t="n">
        <v>46025</v>
      </c>
      <c r="D136" s="47" t="s">
        <v>62</v>
      </c>
      <c r="E136" s="47" t="s">
        <v>120</v>
      </c>
      <c r="F136" s="47" t="s">
        <v>150</v>
      </c>
      <c r="G136" s="47" t="s">
        <v>119</v>
      </c>
      <c r="H136" s="47" t="n">
        <v>790</v>
      </c>
      <c r="I136" s="57" t="n">
        <f aca="false">IFERROR(H136/INDEX(Rate_Master!$C$2:$C$13,MATCH(F136,Rate_Master!$A$2:$A$13,0)),0)</f>
        <v>0.9875</v>
      </c>
    </row>
    <row r="137" customFormat="false" ht="15" hidden="false" customHeight="false" outlineLevel="0" collapsed="false">
      <c r="A137" s="47" t="s">
        <v>12089</v>
      </c>
      <c r="B137" s="47" t="s">
        <v>257</v>
      </c>
      <c r="C137" s="48" t="n">
        <v>46025</v>
      </c>
      <c r="D137" s="47" t="s">
        <v>62</v>
      </c>
      <c r="E137" s="47" t="s">
        <v>120</v>
      </c>
      <c r="F137" s="47" t="s">
        <v>150</v>
      </c>
      <c r="G137" s="47" t="s">
        <v>121</v>
      </c>
      <c r="H137" s="47" t="n">
        <v>773</v>
      </c>
      <c r="I137" s="57" t="n">
        <f aca="false">IFERROR(H137/INDEX(Rate_Master!$C$2:$C$13,MATCH(F137,Rate_Master!$A$2:$A$13,0)),0)</f>
        <v>0.96625</v>
      </c>
    </row>
    <row r="138" customFormat="false" ht="15" hidden="false" customHeight="false" outlineLevel="0" collapsed="false">
      <c r="A138" s="47" t="s">
        <v>12090</v>
      </c>
      <c r="B138" s="47" t="s">
        <v>257</v>
      </c>
      <c r="C138" s="48" t="n">
        <v>46025</v>
      </c>
      <c r="D138" s="47" t="s">
        <v>62</v>
      </c>
      <c r="E138" s="47" t="s">
        <v>120</v>
      </c>
      <c r="F138" s="47" t="s">
        <v>150</v>
      </c>
      <c r="G138" s="47" t="s">
        <v>122</v>
      </c>
      <c r="H138" s="47" t="n">
        <v>1246</v>
      </c>
      <c r="I138" s="57" t="n">
        <f aca="false">IFERROR(H138/INDEX(Rate_Master!$C$2:$C$13,MATCH(F138,Rate_Master!$A$2:$A$13,0)),0)</f>
        <v>1.5575</v>
      </c>
    </row>
    <row r="139" customFormat="false" ht="15" hidden="false" customHeight="false" outlineLevel="0" collapsed="false">
      <c r="A139" s="47" t="s">
        <v>12091</v>
      </c>
      <c r="B139" s="47" t="s">
        <v>257</v>
      </c>
      <c r="C139" s="48" t="n">
        <v>46025</v>
      </c>
      <c r="D139" s="47" t="s">
        <v>62</v>
      </c>
      <c r="E139" s="47" t="s">
        <v>120</v>
      </c>
      <c r="F139" s="47" t="s">
        <v>150</v>
      </c>
      <c r="G139" s="47" t="s">
        <v>123</v>
      </c>
      <c r="H139" s="47" t="n">
        <v>579</v>
      </c>
      <c r="I139" s="57" t="n">
        <f aca="false">IFERROR(H139/INDEX(Rate_Master!$C$2:$C$13,MATCH(F139,Rate_Master!$A$2:$A$13,0)),0)</f>
        <v>0.72375</v>
      </c>
    </row>
    <row r="140" customFormat="false" ht="15" hidden="false" customHeight="false" outlineLevel="0" collapsed="false">
      <c r="A140" s="47" t="s">
        <v>12092</v>
      </c>
      <c r="B140" s="47" t="s">
        <v>257</v>
      </c>
      <c r="C140" s="48" t="n">
        <v>46025</v>
      </c>
      <c r="D140" s="47" t="s">
        <v>62</v>
      </c>
      <c r="E140" s="47" t="s">
        <v>120</v>
      </c>
      <c r="F140" s="47" t="s">
        <v>150</v>
      </c>
      <c r="G140" s="47" t="s">
        <v>124</v>
      </c>
      <c r="H140" s="47" t="n">
        <v>378</v>
      </c>
      <c r="I140" s="57" t="n">
        <f aca="false">IFERROR(H140/INDEX(Rate_Master!$C$2:$C$13,MATCH(F140,Rate_Master!$A$2:$A$13,0)),0)</f>
        <v>0.4725</v>
      </c>
    </row>
    <row r="141" customFormat="false" ht="15" hidden="false" customHeight="false" outlineLevel="0" collapsed="false">
      <c r="A141" s="47" t="s">
        <v>12093</v>
      </c>
      <c r="B141" s="47" t="s">
        <v>257</v>
      </c>
      <c r="C141" s="48" t="n">
        <v>46025</v>
      </c>
      <c r="D141" s="47" t="s">
        <v>62</v>
      </c>
      <c r="E141" s="47" t="s">
        <v>120</v>
      </c>
      <c r="F141" s="47" t="s">
        <v>150</v>
      </c>
      <c r="G141" s="47" t="s">
        <v>125</v>
      </c>
      <c r="H141" s="47" t="n">
        <v>245</v>
      </c>
      <c r="I141" s="57" t="n">
        <f aca="false">IFERROR(H141/INDEX(Rate_Master!$C$2:$C$13,MATCH(F141,Rate_Master!$A$2:$A$13,0)),0)</f>
        <v>0.30625</v>
      </c>
    </row>
    <row r="142" customFormat="false" ht="15" hidden="false" customHeight="false" outlineLevel="0" collapsed="false">
      <c r="A142" s="47" t="s">
        <v>12094</v>
      </c>
      <c r="B142" s="47" t="s">
        <v>257</v>
      </c>
      <c r="C142" s="48" t="n">
        <v>46025</v>
      </c>
      <c r="D142" s="47" t="s">
        <v>62</v>
      </c>
      <c r="E142" s="47" t="s">
        <v>120</v>
      </c>
      <c r="F142" s="47" t="s">
        <v>150</v>
      </c>
      <c r="G142" s="47" t="s">
        <v>126</v>
      </c>
      <c r="H142" s="47" t="n">
        <v>172</v>
      </c>
      <c r="I142" s="57" t="n">
        <f aca="false">IFERROR(H142/INDEX(Rate_Master!$C$2:$C$13,MATCH(F142,Rate_Master!$A$2:$A$13,0)),0)</f>
        <v>0.215</v>
      </c>
    </row>
    <row r="143" customFormat="false" ht="15" hidden="false" customHeight="false" outlineLevel="0" collapsed="false">
      <c r="A143" s="47" t="s">
        <v>12095</v>
      </c>
      <c r="B143" s="47" t="s">
        <v>259</v>
      </c>
      <c r="C143" s="48" t="n">
        <v>46025</v>
      </c>
      <c r="D143" s="47" t="s">
        <v>62</v>
      </c>
      <c r="E143" s="47" t="s">
        <v>120</v>
      </c>
      <c r="F143" s="47" t="s">
        <v>150</v>
      </c>
      <c r="G143" s="47" t="s">
        <v>119</v>
      </c>
      <c r="H143" s="47" t="n">
        <v>1176</v>
      </c>
      <c r="I143" s="57" t="n">
        <f aca="false">IFERROR(H143/INDEX(Rate_Master!$C$2:$C$13,MATCH(F143,Rate_Master!$A$2:$A$13,0)),0)</f>
        <v>1.47</v>
      </c>
    </row>
    <row r="144" customFormat="false" ht="15" hidden="false" customHeight="false" outlineLevel="0" collapsed="false">
      <c r="A144" s="47" t="s">
        <v>12096</v>
      </c>
      <c r="B144" s="47" t="s">
        <v>259</v>
      </c>
      <c r="C144" s="48" t="n">
        <v>46025</v>
      </c>
      <c r="D144" s="47" t="s">
        <v>62</v>
      </c>
      <c r="E144" s="47" t="s">
        <v>120</v>
      </c>
      <c r="F144" s="47" t="s">
        <v>150</v>
      </c>
      <c r="G144" s="47" t="s">
        <v>121</v>
      </c>
      <c r="H144" s="47" t="n">
        <v>1054</v>
      </c>
      <c r="I144" s="57" t="n">
        <f aca="false">IFERROR(H144/INDEX(Rate_Master!$C$2:$C$13,MATCH(F144,Rate_Master!$A$2:$A$13,0)),0)</f>
        <v>1.3175</v>
      </c>
    </row>
    <row r="145" customFormat="false" ht="15" hidden="false" customHeight="false" outlineLevel="0" collapsed="false">
      <c r="A145" s="47" t="s">
        <v>12097</v>
      </c>
      <c r="B145" s="47" t="s">
        <v>259</v>
      </c>
      <c r="C145" s="48" t="n">
        <v>46025</v>
      </c>
      <c r="D145" s="47" t="s">
        <v>62</v>
      </c>
      <c r="E145" s="47" t="s">
        <v>120</v>
      </c>
      <c r="F145" s="47" t="s">
        <v>150</v>
      </c>
      <c r="G145" s="47" t="s">
        <v>122</v>
      </c>
      <c r="H145" s="47" t="n">
        <v>1843</v>
      </c>
      <c r="I145" s="57" t="n">
        <f aca="false">IFERROR(H145/INDEX(Rate_Master!$C$2:$C$13,MATCH(F145,Rate_Master!$A$2:$A$13,0)),0)</f>
        <v>2.30375</v>
      </c>
    </row>
    <row r="146" customFormat="false" ht="15" hidden="false" customHeight="false" outlineLevel="0" collapsed="false">
      <c r="A146" s="47" t="s">
        <v>12098</v>
      </c>
      <c r="B146" s="47" t="s">
        <v>259</v>
      </c>
      <c r="C146" s="48" t="n">
        <v>46025</v>
      </c>
      <c r="D146" s="47" t="s">
        <v>62</v>
      </c>
      <c r="E146" s="47" t="s">
        <v>120</v>
      </c>
      <c r="F146" s="47" t="s">
        <v>150</v>
      </c>
      <c r="G146" s="47" t="s">
        <v>123</v>
      </c>
      <c r="H146" s="47" t="n">
        <v>875</v>
      </c>
      <c r="I146" s="57" t="n">
        <f aca="false">IFERROR(H146/INDEX(Rate_Master!$C$2:$C$13,MATCH(F146,Rate_Master!$A$2:$A$13,0)),0)</f>
        <v>1.09375</v>
      </c>
    </row>
    <row r="147" customFormat="false" ht="15" hidden="false" customHeight="false" outlineLevel="0" collapsed="false">
      <c r="A147" s="47" t="s">
        <v>12099</v>
      </c>
      <c r="B147" s="47" t="s">
        <v>259</v>
      </c>
      <c r="C147" s="48" t="n">
        <v>46025</v>
      </c>
      <c r="D147" s="47" t="s">
        <v>62</v>
      </c>
      <c r="E147" s="47" t="s">
        <v>120</v>
      </c>
      <c r="F147" s="47" t="s">
        <v>150</v>
      </c>
      <c r="G147" s="47" t="s">
        <v>124</v>
      </c>
      <c r="H147" s="47" t="n">
        <v>517</v>
      </c>
      <c r="I147" s="57" t="n">
        <f aca="false">IFERROR(H147/INDEX(Rate_Master!$C$2:$C$13,MATCH(F147,Rate_Master!$A$2:$A$13,0)),0)</f>
        <v>0.64625</v>
      </c>
    </row>
    <row r="148" customFormat="false" ht="15" hidden="false" customHeight="false" outlineLevel="0" collapsed="false">
      <c r="A148" s="47" t="s">
        <v>12100</v>
      </c>
      <c r="B148" s="47" t="s">
        <v>259</v>
      </c>
      <c r="C148" s="48" t="n">
        <v>46025</v>
      </c>
      <c r="D148" s="47" t="s">
        <v>62</v>
      </c>
      <c r="E148" s="47" t="s">
        <v>120</v>
      </c>
      <c r="F148" s="47" t="s">
        <v>150</v>
      </c>
      <c r="G148" s="47" t="s">
        <v>125</v>
      </c>
      <c r="H148" s="47" t="n">
        <v>353</v>
      </c>
      <c r="I148" s="57" t="n">
        <f aca="false">IFERROR(H148/INDEX(Rate_Master!$C$2:$C$13,MATCH(F148,Rate_Master!$A$2:$A$13,0)),0)</f>
        <v>0.44125</v>
      </c>
    </row>
    <row r="149" customFormat="false" ht="15" hidden="false" customHeight="false" outlineLevel="0" collapsed="false">
      <c r="A149" s="47" t="s">
        <v>12101</v>
      </c>
      <c r="B149" s="47" t="s">
        <v>259</v>
      </c>
      <c r="C149" s="48" t="n">
        <v>46025</v>
      </c>
      <c r="D149" s="47" t="s">
        <v>62</v>
      </c>
      <c r="E149" s="47" t="s">
        <v>120</v>
      </c>
      <c r="F149" s="47" t="s">
        <v>150</v>
      </c>
      <c r="G149" s="47" t="s">
        <v>126</v>
      </c>
      <c r="H149" s="47" t="n">
        <v>214</v>
      </c>
      <c r="I149" s="57" t="n">
        <f aca="false">IFERROR(H149/INDEX(Rate_Master!$C$2:$C$13,MATCH(F149,Rate_Master!$A$2:$A$13,0)),0)</f>
        <v>0.2675</v>
      </c>
    </row>
    <row r="150" customFormat="false" ht="15" hidden="false" customHeight="false" outlineLevel="0" collapsed="false">
      <c r="A150" s="47" t="s">
        <v>12102</v>
      </c>
      <c r="B150" s="47" t="s">
        <v>260</v>
      </c>
      <c r="C150" s="48" t="n">
        <v>46025</v>
      </c>
      <c r="D150" s="47" t="s">
        <v>62</v>
      </c>
      <c r="E150" s="47" t="s">
        <v>120</v>
      </c>
      <c r="F150" s="47" t="s">
        <v>150</v>
      </c>
      <c r="G150" s="47" t="s">
        <v>119</v>
      </c>
      <c r="H150" s="47" t="n">
        <v>1171</v>
      </c>
      <c r="I150" s="57" t="n">
        <f aca="false">IFERROR(H150/INDEX(Rate_Master!$C$2:$C$13,MATCH(F150,Rate_Master!$A$2:$A$13,0)),0)</f>
        <v>1.46375</v>
      </c>
    </row>
    <row r="151" customFormat="false" ht="15" hidden="false" customHeight="false" outlineLevel="0" collapsed="false">
      <c r="A151" s="47" t="s">
        <v>12103</v>
      </c>
      <c r="B151" s="47" t="s">
        <v>260</v>
      </c>
      <c r="C151" s="48" t="n">
        <v>46025</v>
      </c>
      <c r="D151" s="47" t="s">
        <v>62</v>
      </c>
      <c r="E151" s="47" t="s">
        <v>120</v>
      </c>
      <c r="F151" s="47" t="s">
        <v>150</v>
      </c>
      <c r="G151" s="47" t="s">
        <v>121</v>
      </c>
      <c r="H151" s="47" t="n">
        <v>1089</v>
      </c>
      <c r="I151" s="57" t="n">
        <f aca="false">IFERROR(H151/INDEX(Rate_Master!$C$2:$C$13,MATCH(F151,Rate_Master!$A$2:$A$13,0)),0)</f>
        <v>1.36125</v>
      </c>
    </row>
    <row r="152" customFormat="false" ht="15" hidden="false" customHeight="false" outlineLevel="0" collapsed="false">
      <c r="A152" s="47" t="s">
        <v>12104</v>
      </c>
      <c r="B152" s="47" t="s">
        <v>260</v>
      </c>
      <c r="C152" s="48" t="n">
        <v>46025</v>
      </c>
      <c r="D152" s="47" t="s">
        <v>62</v>
      </c>
      <c r="E152" s="47" t="s">
        <v>120</v>
      </c>
      <c r="F152" s="47" t="s">
        <v>150</v>
      </c>
      <c r="G152" s="47" t="s">
        <v>122</v>
      </c>
      <c r="H152" s="47" t="n">
        <v>1906</v>
      </c>
      <c r="I152" s="57" t="n">
        <f aca="false">IFERROR(H152/INDEX(Rate_Master!$C$2:$C$13,MATCH(F152,Rate_Master!$A$2:$A$13,0)),0)</f>
        <v>2.3825</v>
      </c>
    </row>
    <row r="153" customFormat="false" ht="15" hidden="false" customHeight="false" outlineLevel="0" collapsed="false">
      <c r="A153" s="47" t="s">
        <v>12105</v>
      </c>
      <c r="B153" s="47" t="s">
        <v>260</v>
      </c>
      <c r="C153" s="48" t="n">
        <v>46025</v>
      </c>
      <c r="D153" s="47" t="s">
        <v>62</v>
      </c>
      <c r="E153" s="47" t="s">
        <v>120</v>
      </c>
      <c r="F153" s="47" t="s">
        <v>150</v>
      </c>
      <c r="G153" s="47" t="s">
        <v>123</v>
      </c>
      <c r="H153" s="47" t="n">
        <v>814</v>
      </c>
      <c r="I153" s="57" t="n">
        <f aca="false">IFERROR(H153/INDEX(Rate_Master!$C$2:$C$13,MATCH(F153,Rate_Master!$A$2:$A$13,0)),0)</f>
        <v>1.0175</v>
      </c>
    </row>
    <row r="154" customFormat="false" ht="15" hidden="false" customHeight="false" outlineLevel="0" collapsed="false">
      <c r="A154" s="47" t="s">
        <v>12106</v>
      </c>
      <c r="B154" s="47" t="s">
        <v>260</v>
      </c>
      <c r="C154" s="48" t="n">
        <v>46025</v>
      </c>
      <c r="D154" s="47" t="s">
        <v>62</v>
      </c>
      <c r="E154" s="47" t="s">
        <v>120</v>
      </c>
      <c r="F154" s="47" t="s">
        <v>150</v>
      </c>
      <c r="G154" s="47" t="s">
        <v>124</v>
      </c>
      <c r="H154" s="47" t="n">
        <v>525</v>
      </c>
      <c r="I154" s="57" t="n">
        <f aca="false">IFERROR(H154/INDEX(Rate_Master!$C$2:$C$13,MATCH(F154,Rate_Master!$A$2:$A$13,0)),0)</f>
        <v>0.65625</v>
      </c>
    </row>
    <row r="155" customFormat="false" ht="15" hidden="false" customHeight="false" outlineLevel="0" collapsed="false">
      <c r="A155" s="47" t="s">
        <v>12107</v>
      </c>
      <c r="B155" s="47" t="s">
        <v>260</v>
      </c>
      <c r="C155" s="48" t="n">
        <v>46025</v>
      </c>
      <c r="D155" s="47" t="s">
        <v>62</v>
      </c>
      <c r="E155" s="47" t="s">
        <v>120</v>
      </c>
      <c r="F155" s="47" t="s">
        <v>150</v>
      </c>
      <c r="G155" s="47" t="s">
        <v>125</v>
      </c>
      <c r="H155" s="47" t="n">
        <v>316</v>
      </c>
      <c r="I155" s="57" t="n">
        <f aca="false">IFERROR(H155/INDEX(Rate_Master!$C$2:$C$13,MATCH(F155,Rate_Master!$A$2:$A$13,0)),0)</f>
        <v>0.395</v>
      </c>
    </row>
    <row r="156" customFormat="false" ht="15" hidden="false" customHeight="false" outlineLevel="0" collapsed="false">
      <c r="A156" s="47" t="s">
        <v>12108</v>
      </c>
      <c r="B156" s="47" t="s">
        <v>260</v>
      </c>
      <c r="C156" s="48" t="n">
        <v>46025</v>
      </c>
      <c r="D156" s="47" t="s">
        <v>62</v>
      </c>
      <c r="E156" s="47" t="s">
        <v>120</v>
      </c>
      <c r="F156" s="47" t="s">
        <v>150</v>
      </c>
      <c r="G156" s="47" t="s">
        <v>126</v>
      </c>
      <c r="H156" s="47" t="n">
        <v>203</v>
      </c>
      <c r="I156" s="57" t="n">
        <f aca="false">IFERROR(H156/INDEX(Rate_Master!$C$2:$C$13,MATCH(F156,Rate_Master!$A$2:$A$13,0)),0)</f>
        <v>0.25375</v>
      </c>
    </row>
    <row r="157" customFormat="false" ht="15" hidden="false" customHeight="false" outlineLevel="0" collapsed="false">
      <c r="A157" s="47" t="s">
        <v>12109</v>
      </c>
      <c r="B157" s="47" t="s">
        <v>261</v>
      </c>
      <c r="C157" s="48" t="n">
        <v>46025</v>
      </c>
      <c r="D157" s="47" t="s">
        <v>63</v>
      </c>
      <c r="E157" s="47" t="s">
        <v>120</v>
      </c>
      <c r="F157" s="47" t="s">
        <v>152</v>
      </c>
      <c r="G157" s="47" t="s">
        <v>119</v>
      </c>
      <c r="H157" s="47" t="n">
        <v>1197</v>
      </c>
      <c r="I157" s="57" t="n">
        <f aca="false">IFERROR(H157/INDEX(Rate_Master!$C$2:$C$13,MATCH(F157,Rate_Master!$A$2:$A$13,0)),0)</f>
        <v>1.33</v>
      </c>
    </row>
    <row r="158" customFormat="false" ht="15" hidden="false" customHeight="false" outlineLevel="0" collapsed="false">
      <c r="A158" s="47" t="s">
        <v>12110</v>
      </c>
      <c r="B158" s="47" t="s">
        <v>261</v>
      </c>
      <c r="C158" s="48" t="n">
        <v>46025</v>
      </c>
      <c r="D158" s="47" t="s">
        <v>63</v>
      </c>
      <c r="E158" s="47" t="s">
        <v>120</v>
      </c>
      <c r="F158" s="47" t="s">
        <v>152</v>
      </c>
      <c r="G158" s="47" t="s">
        <v>121</v>
      </c>
      <c r="H158" s="47" t="n">
        <v>1138</v>
      </c>
      <c r="I158" s="57" t="n">
        <f aca="false">IFERROR(H158/INDEX(Rate_Master!$C$2:$C$13,MATCH(F158,Rate_Master!$A$2:$A$13,0)),0)</f>
        <v>1.26444444444444</v>
      </c>
    </row>
    <row r="159" customFormat="false" ht="15" hidden="false" customHeight="false" outlineLevel="0" collapsed="false">
      <c r="A159" s="47" t="s">
        <v>12111</v>
      </c>
      <c r="B159" s="47" t="s">
        <v>261</v>
      </c>
      <c r="C159" s="48" t="n">
        <v>46025</v>
      </c>
      <c r="D159" s="47" t="s">
        <v>63</v>
      </c>
      <c r="E159" s="47" t="s">
        <v>120</v>
      </c>
      <c r="F159" s="47" t="s">
        <v>152</v>
      </c>
      <c r="G159" s="47" t="s">
        <v>122</v>
      </c>
      <c r="H159" s="47" t="n">
        <v>1206</v>
      </c>
      <c r="I159" s="57" t="n">
        <f aca="false">IFERROR(H159/INDEX(Rate_Master!$C$2:$C$13,MATCH(F159,Rate_Master!$A$2:$A$13,0)),0)</f>
        <v>1.34</v>
      </c>
    </row>
    <row r="160" customFormat="false" ht="15" hidden="false" customHeight="false" outlineLevel="0" collapsed="false">
      <c r="A160" s="47" t="s">
        <v>12112</v>
      </c>
      <c r="B160" s="47" t="s">
        <v>261</v>
      </c>
      <c r="C160" s="48" t="n">
        <v>46025</v>
      </c>
      <c r="D160" s="47" t="s">
        <v>63</v>
      </c>
      <c r="E160" s="47" t="s">
        <v>120</v>
      </c>
      <c r="F160" s="47" t="s">
        <v>152</v>
      </c>
      <c r="G160" s="47" t="s">
        <v>123</v>
      </c>
      <c r="H160" s="47" t="n">
        <v>958</v>
      </c>
      <c r="I160" s="57" t="n">
        <f aca="false">IFERROR(H160/INDEX(Rate_Master!$C$2:$C$13,MATCH(F160,Rate_Master!$A$2:$A$13,0)),0)</f>
        <v>1.06444444444444</v>
      </c>
    </row>
    <row r="161" customFormat="false" ht="15" hidden="false" customHeight="false" outlineLevel="0" collapsed="false">
      <c r="A161" s="47" t="s">
        <v>12113</v>
      </c>
      <c r="B161" s="47" t="s">
        <v>261</v>
      </c>
      <c r="C161" s="48" t="n">
        <v>46025</v>
      </c>
      <c r="D161" s="47" t="s">
        <v>63</v>
      </c>
      <c r="E161" s="47" t="s">
        <v>120</v>
      </c>
      <c r="F161" s="47" t="s">
        <v>152</v>
      </c>
      <c r="G161" s="47" t="s">
        <v>124</v>
      </c>
      <c r="H161" s="47" t="n">
        <v>557</v>
      </c>
      <c r="I161" s="57" t="n">
        <f aca="false">IFERROR(H161/INDEX(Rate_Master!$C$2:$C$13,MATCH(F161,Rate_Master!$A$2:$A$13,0)),0)</f>
        <v>0.618888888888889</v>
      </c>
    </row>
    <row r="162" customFormat="false" ht="15" hidden="false" customHeight="false" outlineLevel="0" collapsed="false">
      <c r="A162" s="47" t="s">
        <v>12114</v>
      </c>
      <c r="B162" s="47" t="s">
        <v>261</v>
      </c>
      <c r="C162" s="48" t="n">
        <v>46025</v>
      </c>
      <c r="D162" s="47" t="s">
        <v>63</v>
      </c>
      <c r="E162" s="47" t="s">
        <v>120</v>
      </c>
      <c r="F162" s="47" t="s">
        <v>152</v>
      </c>
      <c r="G162" s="47" t="s">
        <v>125</v>
      </c>
      <c r="H162" s="47" t="n">
        <v>326</v>
      </c>
      <c r="I162" s="57" t="n">
        <f aca="false">IFERROR(H162/INDEX(Rate_Master!$C$2:$C$13,MATCH(F162,Rate_Master!$A$2:$A$13,0)),0)</f>
        <v>0.362222222222222</v>
      </c>
    </row>
    <row r="163" customFormat="false" ht="15" hidden="false" customHeight="false" outlineLevel="0" collapsed="false">
      <c r="A163" s="47" t="s">
        <v>12115</v>
      </c>
      <c r="B163" s="47" t="s">
        <v>261</v>
      </c>
      <c r="C163" s="48" t="n">
        <v>46025</v>
      </c>
      <c r="D163" s="47" t="s">
        <v>63</v>
      </c>
      <c r="E163" s="47" t="s">
        <v>120</v>
      </c>
      <c r="F163" s="47" t="s">
        <v>152</v>
      </c>
      <c r="G163" s="47" t="s">
        <v>126</v>
      </c>
      <c r="H163" s="47" t="n">
        <v>215</v>
      </c>
      <c r="I163" s="57" t="n">
        <f aca="false">IFERROR(H163/INDEX(Rate_Master!$C$2:$C$13,MATCH(F163,Rate_Master!$A$2:$A$13,0)),0)</f>
        <v>0.238888888888889</v>
      </c>
    </row>
    <row r="164" customFormat="false" ht="15" hidden="false" customHeight="false" outlineLevel="0" collapsed="false">
      <c r="A164" s="47" t="s">
        <v>12116</v>
      </c>
      <c r="B164" s="47" t="s">
        <v>263</v>
      </c>
      <c r="C164" s="48" t="n">
        <v>46025</v>
      </c>
      <c r="D164" s="47" t="s">
        <v>63</v>
      </c>
      <c r="E164" s="47" t="s">
        <v>120</v>
      </c>
      <c r="F164" s="47" t="s">
        <v>152</v>
      </c>
      <c r="G164" s="47" t="s">
        <v>119</v>
      </c>
      <c r="H164" s="47" t="n">
        <v>1675</v>
      </c>
      <c r="I164" s="57" t="n">
        <f aca="false">IFERROR(H164/INDEX(Rate_Master!$C$2:$C$13,MATCH(F164,Rate_Master!$A$2:$A$13,0)),0)</f>
        <v>1.86111111111111</v>
      </c>
    </row>
    <row r="165" customFormat="false" ht="15" hidden="false" customHeight="false" outlineLevel="0" collapsed="false">
      <c r="A165" s="47" t="s">
        <v>12117</v>
      </c>
      <c r="B165" s="47" t="s">
        <v>263</v>
      </c>
      <c r="C165" s="48" t="n">
        <v>46025</v>
      </c>
      <c r="D165" s="47" t="s">
        <v>63</v>
      </c>
      <c r="E165" s="47" t="s">
        <v>120</v>
      </c>
      <c r="F165" s="47" t="s">
        <v>152</v>
      </c>
      <c r="G165" s="47" t="s">
        <v>121</v>
      </c>
      <c r="H165" s="47" t="n">
        <v>1603</v>
      </c>
      <c r="I165" s="57" t="n">
        <f aca="false">IFERROR(H165/INDEX(Rate_Master!$C$2:$C$13,MATCH(F165,Rate_Master!$A$2:$A$13,0)),0)</f>
        <v>1.78111111111111</v>
      </c>
    </row>
    <row r="166" customFormat="false" ht="15" hidden="false" customHeight="false" outlineLevel="0" collapsed="false">
      <c r="A166" s="47" t="s">
        <v>12118</v>
      </c>
      <c r="B166" s="47" t="s">
        <v>263</v>
      </c>
      <c r="C166" s="48" t="n">
        <v>46025</v>
      </c>
      <c r="D166" s="47" t="s">
        <v>63</v>
      </c>
      <c r="E166" s="47" t="s">
        <v>120</v>
      </c>
      <c r="F166" s="47" t="s">
        <v>152</v>
      </c>
      <c r="G166" s="47" t="s">
        <v>122</v>
      </c>
      <c r="H166" s="47" t="n">
        <v>1732</v>
      </c>
      <c r="I166" s="57" t="n">
        <f aca="false">IFERROR(H166/INDEX(Rate_Master!$C$2:$C$13,MATCH(F166,Rate_Master!$A$2:$A$13,0)),0)</f>
        <v>1.92444444444444</v>
      </c>
    </row>
    <row r="167" customFormat="false" ht="15" hidden="false" customHeight="false" outlineLevel="0" collapsed="false">
      <c r="A167" s="47" t="s">
        <v>12119</v>
      </c>
      <c r="B167" s="47" t="s">
        <v>263</v>
      </c>
      <c r="C167" s="48" t="n">
        <v>46025</v>
      </c>
      <c r="D167" s="47" t="s">
        <v>63</v>
      </c>
      <c r="E167" s="47" t="s">
        <v>120</v>
      </c>
      <c r="F167" s="47" t="s">
        <v>152</v>
      </c>
      <c r="G167" s="47" t="s">
        <v>123</v>
      </c>
      <c r="H167" s="47" t="n">
        <v>1280</v>
      </c>
      <c r="I167" s="57" t="n">
        <f aca="false">IFERROR(H167/INDEX(Rate_Master!$C$2:$C$13,MATCH(F167,Rate_Master!$A$2:$A$13,0)),0)</f>
        <v>1.42222222222222</v>
      </c>
    </row>
    <row r="168" customFormat="false" ht="15" hidden="false" customHeight="false" outlineLevel="0" collapsed="false">
      <c r="A168" s="47" t="s">
        <v>12120</v>
      </c>
      <c r="B168" s="47" t="s">
        <v>263</v>
      </c>
      <c r="C168" s="48" t="n">
        <v>46025</v>
      </c>
      <c r="D168" s="47" t="s">
        <v>63</v>
      </c>
      <c r="E168" s="47" t="s">
        <v>120</v>
      </c>
      <c r="F168" s="47" t="s">
        <v>152</v>
      </c>
      <c r="G168" s="47" t="s">
        <v>124</v>
      </c>
      <c r="H168" s="47" t="n">
        <v>765</v>
      </c>
      <c r="I168" s="57" t="n">
        <f aca="false">IFERROR(H168/INDEX(Rate_Master!$C$2:$C$13,MATCH(F168,Rate_Master!$A$2:$A$13,0)),0)</f>
        <v>0.85</v>
      </c>
    </row>
    <row r="169" customFormat="false" ht="15" hidden="false" customHeight="false" outlineLevel="0" collapsed="false">
      <c r="A169" s="47" t="s">
        <v>12121</v>
      </c>
      <c r="B169" s="47" t="s">
        <v>263</v>
      </c>
      <c r="C169" s="48" t="n">
        <v>46025</v>
      </c>
      <c r="D169" s="47" t="s">
        <v>63</v>
      </c>
      <c r="E169" s="47" t="s">
        <v>120</v>
      </c>
      <c r="F169" s="47" t="s">
        <v>152</v>
      </c>
      <c r="G169" s="47" t="s">
        <v>125</v>
      </c>
      <c r="H169" s="47" t="n">
        <v>530</v>
      </c>
      <c r="I169" s="57" t="n">
        <f aca="false">IFERROR(H169/INDEX(Rate_Master!$C$2:$C$13,MATCH(F169,Rate_Master!$A$2:$A$13,0)),0)</f>
        <v>0.588888888888889</v>
      </c>
    </row>
    <row r="170" customFormat="false" ht="15" hidden="false" customHeight="false" outlineLevel="0" collapsed="false">
      <c r="A170" s="47" t="s">
        <v>12122</v>
      </c>
      <c r="B170" s="47" t="s">
        <v>263</v>
      </c>
      <c r="C170" s="48" t="n">
        <v>46025</v>
      </c>
      <c r="D170" s="47" t="s">
        <v>63</v>
      </c>
      <c r="E170" s="47" t="s">
        <v>120</v>
      </c>
      <c r="F170" s="47" t="s">
        <v>152</v>
      </c>
      <c r="G170" s="47" t="s">
        <v>126</v>
      </c>
      <c r="H170" s="47" t="n">
        <v>329</v>
      </c>
      <c r="I170" s="57" t="n">
        <f aca="false">IFERROR(H170/INDEX(Rate_Master!$C$2:$C$13,MATCH(F170,Rate_Master!$A$2:$A$13,0)),0)</f>
        <v>0.365555555555556</v>
      </c>
    </row>
    <row r="171" customFormat="false" ht="15" hidden="false" customHeight="false" outlineLevel="0" collapsed="false">
      <c r="A171" s="47" t="s">
        <v>12123</v>
      </c>
      <c r="B171" s="47" t="s">
        <v>264</v>
      </c>
      <c r="C171" s="48" t="n">
        <v>46025</v>
      </c>
      <c r="D171" s="47" t="s">
        <v>63</v>
      </c>
      <c r="E171" s="47" t="s">
        <v>120</v>
      </c>
      <c r="F171" s="47" t="s">
        <v>152</v>
      </c>
      <c r="G171" s="47" t="s">
        <v>119</v>
      </c>
      <c r="H171" s="47" t="n">
        <v>1373</v>
      </c>
      <c r="I171" s="57" t="n">
        <f aca="false">IFERROR(H171/INDEX(Rate_Master!$C$2:$C$13,MATCH(F171,Rate_Master!$A$2:$A$13,0)),0)</f>
        <v>1.52555555555556</v>
      </c>
    </row>
    <row r="172" customFormat="false" ht="15" hidden="false" customHeight="false" outlineLevel="0" collapsed="false">
      <c r="A172" s="47" t="s">
        <v>12124</v>
      </c>
      <c r="B172" s="47" t="s">
        <v>264</v>
      </c>
      <c r="C172" s="48" t="n">
        <v>46025</v>
      </c>
      <c r="D172" s="47" t="s">
        <v>63</v>
      </c>
      <c r="E172" s="47" t="s">
        <v>120</v>
      </c>
      <c r="F172" s="47" t="s">
        <v>152</v>
      </c>
      <c r="G172" s="47" t="s">
        <v>121</v>
      </c>
      <c r="H172" s="47" t="n">
        <v>1227</v>
      </c>
      <c r="I172" s="57" t="n">
        <f aca="false">IFERROR(H172/INDEX(Rate_Master!$C$2:$C$13,MATCH(F172,Rate_Master!$A$2:$A$13,0)),0)</f>
        <v>1.36333333333333</v>
      </c>
    </row>
    <row r="173" customFormat="false" ht="15" hidden="false" customHeight="false" outlineLevel="0" collapsed="false">
      <c r="A173" s="47" t="s">
        <v>12125</v>
      </c>
      <c r="B173" s="47" t="s">
        <v>264</v>
      </c>
      <c r="C173" s="48" t="n">
        <v>46025</v>
      </c>
      <c r="D173" s="47" t="s">
        <v>63</v>
      </c>
      <c r="E173" s="47" t="s">
        <v>120</v>
      </c>
      <c r="F173" s="47" t="s">
        <v>152</v>
      </c>
      <c r="G173" s="47" t="s">
        <v>122</v>
      </c>
      <c r="H173" s="47" t="n">
        <v>1405</v>
      </c>
      <c r="I173" s="57" t="n">
        <f aca="false">IFERROR(H173/INDEX(Rate_Master!$C$2:$C$13,MATCH(F173,Rate_Master!$A$2:$A$13,0)),0)</f>
        <v>1.56111111111111</v>
      </c>
    </row>
    <row r="174" customFormat="false" ht="15" hidden="false" customHeight="false" outlineLevel="0" collapsed="false">
      <c r="A174" s="47" t="s">
        <v>12126</v>
      </c>
      <c r="B174" s="47" t="s">
        <v>264</v>
      </c>
      <c r="C174" s="48" t="n">
        <v>46025</v>
      </c>
      <c r="D174" s="47" t="s">
        <v>63</v>
      </c>
      <c r="E174" s="47" t="s">
        <v>120</v>
      </c>
      <c r="F174" s="47" t="s">
        <v>152</v>
      </c>
      <c r="G174" s="47" t="s">
        <v>123</v>
      </c>
      <c r="H174" s="47" t="n">
        <v>1043</v>
      </c>
      <c r="I174" s="57" t="n">
        <f aca="false">IFERROR(H174/INDEX(Rate_Master!$C$2:$C$13,MATCH(F174,Rate_Master!$A$2:$A$13,0)),0)</f>
        <v>1.15888888888889</v>
      </c>
    </row>
    <row r="175" customFormat="false" ht="15" hidden="false" customHeight="false" outlineLevel="0" collapsed="false">
      <c r="A175" s="47" t="s">
        <v>12127</v>
      </c>
      <c r="B175" s="47" t="s">
        <v>264</v>
      </c>
      <c r="C175" s="48" t="n">
        <v>46025</v>
      </c>
      <c r="D175" s="47" t="s">
        <v>63</v>
      </c>
      <c r="E175" s="47" t="s">
        <v>120</v>
      </c>
      <c r="F175" s="47" t="s">
        <v>152</v>
      </c>
      <c r="G175" s="47" t="s">
        <v>124</v>
      </c>
      <c r="H175" s="47" t="n">
        <v>665</v>
      </c>
      <c r="I175" s="57" t="n">
        <f aca="false">IFERROR(H175/INDEX(Rate_Master!$C$2:$C$13,MATCH(F175,Rate_Master!$A$2:$A$13,0)),0)</f>
        <v>0.738888888888889</v>
      </c>
    </row>
    <row r="176" customFormat="false" ht="15" hidden="false" customHeight="false" outlineLevel="0" collapsed="false">
      <c r="A176" s="47" t="s">
        <v>12128</v>
      </c>
      <c r="B176" s="47" t="s">
        <v>264</v>
      </c>
      <c r="C176" s="48" t="n">
        <v>46025</v>
      </c>
      <c r="D176" s="47" t="s">
        <v>63</v>
      </c>
      <c r="E176" s="47" t="s">
        <v>120</v>
      </c>
      <c r="F176" s="47" t="s">
        <v>152</v>
      </c>
      <c r="G176" s="47" t="s">
        <v>125</v>
      </c>
      <c r="H176" s="47" t="n">
        <v>375</v>
      </c>
      <c r="I176" s="57" t="n">
        <f aca="false">IFERROR(H176/INDEX(Rate_Master!$C$2:$C$13,MATCH(F176,Rate_Master!$A$2:$A$13,0)),0)</f>
        <v>0.416666666666667</v>
      </c>
    </row>
    <row r="177" customFormat="false" ht="15" hidden="false" customHeight="false" outlineLevel="0" collapsed="false">
      <c r="A177" s="47" t="s">
        <v>12129</v>
      </c>
      <c r="B177" s="47" t="s">
        <v>264</v>
      </c>
      <c r="C177" s="48" t="n">
        <v>46025</v>
      </c>
      <c r="D177" s="47" t="s">
        <v>63</v>
      </c>
      <c r="E177" s="47" t="s">
        <v>120</v>
      </c>
      <c r="F177" s="47" t="s">
        <v>152</v>
      </c>
      <c r="G177" s="47" t="s">
        <v>126</v>
      </c>
      <c r="H177" s="47" t="n">
        <v>212</v>
      </c>
      <c r="I177" s="57" t="n">
        <f aca="false">IFERROR(H177/INDEX(Rate_Master!$C$2:$C$13,MATCH(F177,Rate_Master!$A$2:$A$13,0)),0)</f>
        <v>0.235555555555556</v>
      </c>
    </row>
    <row r="178" customFormat="false" ht="15" hidden="false" customHeight="false" outlineLevel="0" collapsed="false">
      <c r="A178" s="47" t="s">
        <v>12130</v>
      </c>
      <c r="B178" s="47" t="s">
        <v>265</v>
      </c>
      <c r="C178" s="48" t="n">
        <v>46025</v>
      </c>
      <c r="D178" s="47" t="s">
        <v>64</v>
      </c>
      <c r="E178" s="47" t="s">
        <v>128</v>
      </c>
      <c r="F178" s="47" t="s">
        <v>155</v>
      </c>
      <c r="G178" s="47" t="s">
        <v>127</v>
      </c>
      <c r="H178" s="47" t="n">
        <v>977</v>
      </c>
      <c r="I178" s="57" t="n">
        <f aca="false">IFERROR(H178/INDEX(Rate_Master!$C$2:$C$13,MATCH(F178,Rate_Master!$A$2:$A$13,0)),0)</f>
        <v>1.77636363636364</v>
      </c>
    </row>
    <row r="179" customFormat="false" ht="15" hidden="false" customHeight="false" outlineLevel="0" collapsed="false">
      <c r="A179" s="47" t="s">
        <v>12131</v>
      </c>
      <c r="B179" s="47" t="s">
        <v>265</v>
      </c>
      <c r="C179" s="48" t="n">
        <v>46025</v>
      </c>
      <c r="D179" s="47" t="s">
        <v>64</v>
      </c>
      <c r="E179" s="47" t="s">
        <v>128</v>
      </c>
      <c r="F179" s="47" t="s">
        <v>155</v>
      </c>
      <c r="G179" s="47" t="s">
        <v>129</v>
      </c>
      <c r="H179" s="47" t="n">
        <v>636</v>
      </c>
      <c r="I179" s="57" t="n">
        <f aca="false">IFERROR(H179/INDEX(Rate_Master!$C$2:$C$13,MATCH(F179,Rate_Master!$A$2:$A$13,0)),0)</f>
        <v>1.15636363636364</v>
      </c>
    </row>
    <row r="180" customFormat="false" ht="15" hidden="false" customHeight="false" outlineLevel="0" collapsed="false">
      <c r="A180" s="47" t="s">
        <v>12132</v>
      </c>
      <c r="B180" s="47" t="s">
        <v>265</v>
      </c>
      <c r="C180" s="48" t="n">
        <v>46025</v>
      </c>
      <c r="D180" s="47" t="s">
        <v>64</v>
      </c>
      <c r="E180" s="47" t="s">
        <v>128</v>
      </c>
      <c r="F180" s="47" t="s">
        <v>155</v>
      </c>
      <c r="G180" s="47" t="s">
        <v>130</v>
      </c>
      <c r="H180" s="47" t="n">
        <v>548</v>
      </c>
      <c r="I180" s="57" t="n">
        <f aca="false">IFERROR(H180/INDEX(Rate_Master!$C$2:$C$13,MATCH(F180,Rate_Master!$A$2:$A$13,0)),0)</f>
        <v>0.996363636363636</v>
      </c>
    </row>
    <row r="181" customFormat="false" ht="15" hidden="false" customHeight="false" outlineLevel="0" collapsed="false">
      <c r="A181" s="47" t="s">
        <v>12133</v>
      </c>
      <c r="B181" s="47" t="s">
        <v>265</v>
      </c>
      <c r="C181" s="48" t="n">
        <v>46025</v>
      </c>
      <c r="D181" s="47" t="s">
        <v>64</v>
      </c>
      <c r="E181" s="47" t="s">
        <v>128</v>
      </c>
      <c r="F181" s="47" t="s">
        <v>155</v>
      </c>
      <c r="G181" s="47" t="s">
        <v>131</v>
      </c>
      <c r="H181" s="47" t="n">
        <v>268</v>
      </c>
      <c r="I181" s="57" t="n">
        <f aca="false">IFERROR(H181/INDEX(Rate_Master!$C$2:$C$13,MATCH(F181,Rate_Master!$A$2:$A$13,0)),0)</f>
        <v>0.487272727272727</v>
      </c>
    </row>
    <row r="182" customFormat="false" ht="15" hidden="false" customHeight="false" outlineLevel="0" collapsed="false">
      <c r="A182" s="47" t="s">
        <v>12134</v>
      </c>
      <c r="B182" s="47" t="s">
        <v>265</v>
      </c>
      <c r="C182" s="48" t="n">
        <v>46025</v>
      </c>
      <c r="D182" s="47" t="s">
        <v>64</v>
      </c>
      <c r="E182" s="47" t="s">
        <v>128</v>
      </c>
      <c r="F182" s="47" t="s">
        <v>155</v>
      </c>
      <c r="G182" s="47" t="s">
        <v>132</v>
      </c>
      <c r="H182" s="47" t="n">
        <v>198</v>
      </c>
      <c r="I182" s="57" t="n">
        <f aca="false">IFERROR(H182/INDEX(Rate_Master!$C$2:$C$13,MATCH(F182,Rate_Master!$A$2:$A$13,0)),0)</f>
        <v>0.36</v>
      </c>
    </row>
    <row r="183" customFormat="false" ht="15" hidden="false" customHeight="false" outlineLevel="0" collapsed="false">
      <c r="A183" s="47" t="s">
        <v>12135</v>
      </c>
      <c r="B183" s="47" t="s">
        <v>267</v>
      </c>
      <c r="C183" s="48" t="n">
        <v>46025</v>
      </c>
      <c r="D183" s="47" t="s">
        <v>64</v>
      </c>
      <c r="E183" s="47" t="s">
        <v>128</v>
      </c>
      <c r="F183" s="47" t="s">
        <v>155</v>
      </c>
      <c r="G183" s="47" t="s">
        <v>127</v>
      </c>
      <c r="H183" s="47" t="n">
        <v>1150</v>
      </c>
      <c r="I183" s="57" t="n">
        <f aca="false">IFERROR(H183/INDEX(Rate_Master!$C$2:$C$13,MATCH(F183,Rate_Master!$A$2:$A$13,0)),0)</f>
        <v>2.09090909090909</v>
      </c>
    </row>
    <row r="184" customFormat="false" ht="15" hidden="false" customHeight="false" outlineLevel="0" collapsed="false">
      <c r="A184" s="47" t="s">
        <v>12136</v>
      </c>
      <c r="B184" s="47" t="s">
        <v>267</v>
      </c>
      <c r="C184" s="48" t="n">
        <v>46025</v>
      </c>
      <c r="D184" s="47" t="s">
        <v>64</v>
      </c>
      <c r="E184" s="47" t="s">
        <v>128</v>
      </c>
      <c r="F184" s="47" t="s">
        <v>155</v>
      </c>
      <c r="G184" s="47" t="s">
        <v>129</v>
      </c>
      <c r="H184" s="47" t="n">
        <v>843</v>
      </c>
      <c r="I184" s="57" t="n">
        <f aca="false">IFERROR(H184/INDEX(Rate_Master!$C$2:$C$13,MATCH(F184,Rate_Master!$A$2:$A$13,0)),0)</f>
        <v>1.53272727272727</v>
      </c>
    </row>
    <row r="185" customFormat="false" ht="15" hidden="false" customHeight="false" outlineLevel="0" collapsed="false">
      <c r="A185" s="47" t="s">
        <v>12137</v>
      </c>
      <c r="B185" s="47" t="s">
        <v>267</v>
      </c>
      <c r="C185" s="48" t="n">
        <v>46025</v>
      </c>
      <c r="D185" s="47" t="s">
        <v>64</v>
      </c>
      <c r="E185" s="47" t="s">
        <v>128</v>
      </c>
      <c r="F185" s="47" t="s">
        <v>155</v>
      </c>
      <c r="G185" s="47" t="s">
        <v>130</v>
      </c>
      <c r="H185" s="47" t="n">
        <v>688</v>
      </c>
      <c r="I185" s="57" t="n">
        <f aca="false">IFERROR(H185/INDEX(Rate_Master!$C$2:$C$13,MATCH(F185,Rate_Master!$A$2:$A$13,0)),0)</f>
        <v>1.25090909090909</v>
      </c>
    </row>
    <row r="186" customFormat="false" ht="15" hidden="false" customHeight="false" outlineLevel="0" collapsed="false">
      <c r="A186" s="47" t="s">
        <v>12138</v>
      </c>
      <c r="B186" s="47" t="s">
        <v>267</v>
      </c>
      <c r="C186" s="48" t="n">
        <v>46025</v>
      </c>
      <c r="D186" s="47" t="s">
        <v>64</v>
      </c>
      <c r="E186" s="47" t="s">
        <v>128</v>
      </c>
      <c r="F186" s="47" t="s">
        <v>155</v>
      </c>
      <c r="G186" s="47" t="s">
        <v>131</v>
      </c>
      <c r="H186" s="47" t="n">
        <v>339</v>
      </c>
      <c r="I186" s="57" t="n">
        <f aca="false">IFERROR(H186/INDEX(Rate_Master!$C$2:$C$13,MATCH(F186,Rate_Master!$A$2:$A$13,0)),0)</f>
        <v>0.616363636363636</v>
      </c>
    </row>
    <row r="187" customFormat="false" ht="15" hidden="false" customHeight="false" outlineLevel="0" collapsed="false">
      <c r="A187" s="47" t="s">
        <v>12139</v>
      </c>
      <c r="B187" s="47" t="s">
        <v>267</v>
      </c>
      <c r="C187" s="48" t="n">
        <v>46025</v>
      </c>
      <c r="D187" s="47" t="s">
        <v>64</v>
      </c>
      <c r="E187" s="47" t="s">
        <v>128</v>
      </c>
      <c r="F187" s="47" t="s">
        <v>155</v>
      </c>
      <c r="G187" s="47" t="s">
        <v>132</v>
      </c>
      <c r="H187" s="47" t="n">
        <v>262</v>
      </c>
      <c r="I187" s="57" t="n">
        <f aca="false">IFERROR(H187/INDEX(Rate_Master!$C$2:$C$13,MATCH(F187,Rate_Master!$A$2:$A$13,0)),0)</f>
        <v>0.476363636363636</v>
      </c>
    </row>
    <row r="188" customFormat="false" ht="15" hidden="false" customHeight="false" outlineLevel="0" collapsed="false">
      <c r="A188" s="47" t="s">
        <v>12140</v>
      </c>
      <c r="B188" s="47" t="s">
        <v>268</v>
      </c>
      <c r="C188" s="48" t="n">
        <v>46025</v>
      </c>
      <c r="D188" s="47" t="s">
        <v>65</v>
      </c>
      <c r="E188" s="47" t="s">
        <v>134</v>
      </c>
      <c r="F188" s="47" t="s">
        <v>157</v>
      </c>
      <c r="G188" s="47" t="s">
        <v>133</v>
      </c>
      <c r="H188" s="47" t="n">
        <v>721</v>
      </c>
      <c r="I188" s="57" t="n">
        <f aca="false">IFERROR(H188/INDEX(Rate_Master!$C$2:$C$13,MATCH(F188,Rate_Master!$A$2:$A$13,0)),0)</f>
        <v>3.27727272727273</v>
      </c>
    </row>
    <row r="189" customFormat="false" ht="15" hidden="false" customHeight="false" outlineLevel="0" collapsed="false">
      <c r="A189" s="47" t="s">
        <v>12141</v>
      </c>
      <c r="B189" s="47" t="s">
        <v>268</v>
      </c>
      <c r="C189" s="48" t="n">
        <v>46025</v>
      </c>
      <c r="D189" s="47" t="s">
        <v>65</v>
      </c>
      <c r="E189" s="47" t="s">
        <v>134</v>
      </c>
      <c r="F189" s="47" t="s">
        <v>157</v>
      </c>
      <c r="G189" s="47" t="s">
        <v>135</v>
      </c>
      <c r="H189" s="47" t="n">
        <v>385</v>
      </c>
      <c r="I189" s="57" t="n">
        <f aca="false">IFERROR(H189/INDEX(Rate_Master!$C$2:$C$13,MATCH(F189,Rate_Master!$A$2:$A$13,0)),0)</f>
        <v>1.75</v>
      </c>
    </row>
    <row r="190" customFormat="false" ht="15" hidden="false" customHeight="false" outlineLevel="0" collapsed="false">
      <c r="A190" s="47" t="s">
        <v>12142</v>
      </c>
      <c r="B190" s="47" t="s">
        <v>268</v>
      </c>
      <c r="C190" s="48" t="n">
        <v>46025</v>
      </c>
      <c r="D190" s="47" t="s">
        <v>65</v>
      </c>
      <c r="E190" s="47" t="s">
        <v>134</v>
      </c>
      <c r="F190" s="47" t="s">
        <v>157</v>
      </c>
      <c r="G190" s="47" t="s">
        <v>136</v>
      </c>
      <c r="H190" s="47" t="n">
        <v>300</v>
      </c>
      <c r="I190" s="57" t="n">
        <f aca="false">IFERROR(H190/INDEX(Rate_Master!$C$2:$C$13,MATCH(F190,Rate_Master!$A$2:$A$13,0)),0)</f>
        <v>1.36363636363636</v>
      </c>
    </row>
    <row r="191" customFormat="false" ht="15" hidden="false" customHeight="false" outlineLevel="0" collapsed="false">
      <c r="A191" s="47" t="s">
        <v>12143</v>
      </c>
      <c r="B191" s="47" t="s">
        <v>268</v>
      </c>
      <c r="C191" s="48" t="n">
        <v>46025</v>
      </c>
      <c r="D191" s="47" t="s">
        <v>65</v>
      </c>
      <c r="E191" s="47" t="s">
        <v>134</v>
      </c>
      <c r="F191" s="47" t="s">
        <v>157</v>
      </c>
      <c r="G191" s="47" t="s">
        <v>137</v>
      </c>
      <c r="H191" s="47" t="n">
        <v>236</v>
      </c>
      <c r="I191" s="57" t="n">
        <f aca="false">IFERROR(H191/INDEX(Rate_Master!$C$2:$C$13,MATCH(F191,Rate_Master!$A$2:$A$13,0)),0)</f>
        <v>1.07272727272727</v>
      </c>
    </row>
    <row r="192" customFormat="false" ht="15" hidden="false" customHeight="false" outlineLevel="0" collapsed="false">
      <c r="A192" s="47" t="s">
        <v>12144</v>
      </c>
      <c r="B192" s="47" t="s">
        <v>268</v>
      </c>
      <c r="C192" s="48" t="n">
        <v>46025</v>
      </c>
      <c r="D192" s="47" t="s">
        <v>65</v>
      </c>
      <c r="E192" s="47" t="s">
        <v>134</v>
      </c>
      <c r="F192" s="47" t="s">
        <v>157</v>
      </c>
      <c r="G192" s="47" t="s">
        <v>138</v>
      </c>
      <c r="H192" s="47" t="n">
        <v>127</v>
      </c>
      <c r="I192" s="57" t="n">
        <f aca="false">IFERROR(H192/INDEX(Rate_Master!$C$2:$C$13,MATCH(F192,Rate_Master!$A$2:$A$13,0)),0)</f>
        <v>0.577272727272727</v>
      </c>
    </row>
    <row r="193" customFormat="false" ht="15" hidden="false" customHeight="false" outlineLevel="0" collapsed="false">
      <c r="A193" s="47" t="s">
        <v>12145</v>
      </c>
      <c r="B193" s="47" t="s">
        <v>270</v>
      </c>
      <c r="C193" s="48" t="n">
        <v>46025</v>
      </c>
      <c r="D193" s="47" t="s">
        <v>65</v>
      </c>
      <c r="E193" s="47" t="s">
        <v>134</v>
      </c>
      <c r="F193" s="47" t="s">
        <v>157</v>
      </c>
      <c r="G193" s="47" t="s">
        <v>133</v>
      </c>
      <c r="H193" s="47" t="n">
        <v>1020</v>
      </c>
      <c r="I193" s="57" t="n">
        <f aca="false">IFERROR(H193/INDEX(Rate_Master!$C$2:$C$13,MATCH(F193,Rate_Master!$A$2:$A$13,0)),0)</f>
        <v>4.63636363636364</v>
      </c>
    </row>
    <row r="194" customFormat="false" ht="15" hidden="false" customHeight="false" outlineLevel="0" collapsed="false">
      <c r="A194" s="47" t="s">
        <v>12146</v>
      </c>
      <c r="B194" s="47" t="s">
        <v>270</v>
      </c>
      <c r="C194" s="48" t="n">
        <v>46025</v>
      </c>
      <c r="D194" s="47" t="s">
        <v>65</v>
      </c>
      <c r="E194" s="47" t="s">
        <v>134</v>
      </c>
      <c r="F194" s="47" t="s">
        <v>157</v>
      </c>
      <c r="G194" s="47" t="s">
        <v>135</v>
      </c>
      <c r="H194" s="47" t="n">
        <v>529</v>
      </c>
      <c r="I194" s="57" t="n">
        <f aca="false">IFERROR(H194/INDEX(Rate_Master!$C$2:$C$13,MATCH(F194,Rate_Master!$A$2:$A$13,0)),0)</f>
        <v>2.40454545454545</v>
      </c>
    </row>
    <row r="195" customFormat="false" ht="15" hidden="false" customHeight="false" outlineLevel="0" collapsed="false">
      <c r="A195" s="47" t="s">
        <v>12147</v>
      </c>
      <c r="B195" s="47" t="s">
        <v>270</v>
      </c>
      <c r="C195" s="48" t="n">
        <v>46025</v>
      </c>
      <c r="D195" s="47" t="s">
        <v>65</v>
      </c>
      <c r="E195" s="47" t="s">
        <v>134</v>
      </c>
      <c r="F195" s="47" t="s">
        <v>157</v>
      </c>
      <c r="G195" s="47" t="s">
        <v>136</v>
      </c>
      <c r="H195" s="47" t="n">
        <v>402</v>
      </c>
      <c r="I195" s="57" t="n">
        <f aca="false">IFERROR(H195/INDEX(Rate_Master!$C$2:$C$13,MATCH(F195,Rate_Master!$A$2:$A$13,0)),0)</f>
        <v>1.82727272727273</v>
      </c>
    </row>
    <row r="196" customFormat="false" ht="15" hidden="false" customHeight="false" outlineLevel="0" collapsed="false">
      <c r="A196" s="47" t="s">
        <v>12148</v>
      </c>
      <c r="B196" s="47" t="s">
        <v>270</v>
      </c>
      <c r="C196" s="48" t="n">
        <v>46025</v>
      </c>
      <c r="D196" s="47" t="s">
        <v>65</v>
      </c>
      <c r="E196" s="47" t="s">
        <v>134</v>
      </c>
      <c r="F196" s="47" t="s">
        <v>157</v>
      </c>
      <c r="G196" s="47" t="s">
        <v>137</v>
      </c>
      <c r="H196" s="47" t="n">
        <v>300</v>
      </c>
      <c r="I196" s="57" t="n">
        <f aca="false">IFERROR(H196/INDEX(Rate_Master!$C$2:$C$13,MATCH(F196,Rate_Master!$A$2:$A$13,0)),0)</f>
        <v>1.36363636363636</v>
      </c>
    </row>
    <row r="197" customFormat="false" ht="15" hidden="false" customHeight="false" outlineLevel="0" collapsed="false">
      <c r="A197" s="47" t="s">
        <v>12149</v>
      </c>
      <c r="B197" s="47" t="s">
        <v>270</v>
      </c>
      <c r="C197" s="48" t="n">
        <v>46025</v>
      </c>
      <c r="D197" s="47" t="s">
        <v>65</v>
      </c>
      <c r="E197" s="47" t="s">
        <v>134</v>
      </c>
      <c r="F197" s="47" t="s">
        <v>157</v>
      </c>
      <c r="G197" s="47" t="s">
        <v>138</v>
      </c>
      <c r="H197" s="47" t="n">
        <v>160</v>
      </c>
      <c r="I197" s="57" t="n">
        <f aca="false">IFERROR(H197/INDEX(Rate_Master!$C$2:$C$13,MATCH(F197,Rate_Master!$A$2:$A$13,0)),0)</f>
        <v>0.727272727272727</v>
      </c>
    </row>
    <row r="198" customFormat="false" ht="15" hidden="false" customHeight="false" outlineLevel="0" collapsed="false">
      <c r="A198" s="47" t="s">
        <v>12150</v>
      </c>
      <c r="B198" s="47" t="s">
        <v>271</v>
      </c>
      <c r="C198" s="48" t="n">
        <v>46025</v>
      </c>
      <c r="D198" s="47" t="s">
        <v>65</v>
      </c>
      <c r="E198" s="47" t="s">
        <v>134</v>
      </c>
      <c r="F198" s="47" t="s">
        <v>157</v>
      </c>
      <c r="G198" s="47" t="s">
        <v>133</v>
      </c>
      <c r="H198" s="47" t="n">
        <v>576</v>
      </c>
      <c r="I198" s="57" t="n">
        <f aca="false">IFERROR(H198/INDEX(Rate_Master!$C$2:$C$13,MATCH(F198,Rate_Master!$A$2:$A$13,0)),0)</f>
        <v>2.61818181818182</v>
      </c>
    </row>
    <row r="199" customFormat="false" ht="15" hidden="false" customHeight="false" outlineLevel="0" collapsed="false">
      <c r="A199" s="47" t="s">
        <v>12151</v>
      </c>
      <c r="B199" s="47" t="s">
        <v>271</v>
      </c>
      <c r="C199" s="48" t="n">
        <v>46025</v>
      </c>
      <c r="D199" s="47" t="s">
        <v>65</v>
      </c>
      <c r="E199" s="47" t="s">
        <v>134</v>
      </c>
      <c r="F199" s="47" t="s">
        <v>157</v>
      </c>
      <c r="G199" s="47" t="s">
        <v>135</v>
      </c>
      <c r="H199" s="47" t="n">
        <v>320</v>
      </c>
      <c r="I199" s="57" t="n">
        <f aca="false">IFERROR(H199/INDEX(Rate_Master!$C$2:$C$13,MATCH(F199,Rate_Master!$A$2:$A$13,0)),0)</f>
        <v>1.45454545454545</v>
      </c>
    </row>
    <row r="200" customFormat="false" ht="15" hidden="false" customHeight="false" outlineLevel="0" collapsed="false">
      <c r="A200" s="47" t="s">
        <v>12152</v>
      </c>
      <c r="B200" s="47" t="s">
        <v>271</v>
      </c>
      <c r="C200" s="48" t="n">
        <v>46025</v>
      </c>
      <c r="D200" s="47" t="s">
        <v>65</v>
      </c>
      <c r="E200" s="47" t="s">
        <v>134</v>
      </c>
      <c r="F200" s="47" t="s">
        <v>157</v>
      </c>
      <c r="G200" s="47" t="s">
        <v>136</v>
      </c>
      <c r="H200" s="47" t="n">
        <v>207</v>
      </c>
      <c r="I200" s="57" t="n">
        <f aca="false">IFERROR(H200/INDEX(Rate_Master!$C$2:$C$13,MATCH(F200,Rate_Master!$A$2:$A$13,0)),0)</f>
        <v>0.940909090909091</v>
      </c>
    </row>
    <row r="201" customFormat="false" ht="15" hidden="false" customHeight="false" outlineLevel="0" collapsed="false">
      <c r="A201" s="47" t="s">
        <v>12153</v>
      </c>
      <c r="B201" s="47" t="s">
        <v>271</v>
      </c>
      <c r="C201" s="48" t="n">
        <v>46025</v>
      </c>
      <c r="D201" s="47" t="s">
        <v>65</v>
      </c>
      <c r="E201" s="47" t="s">
        <v>134</v>
      </c>
      <c r="F201" s="47" t="s">
        <v>157</v>
      </c>
      <c r="G201" s="47" t="s">
        <v>137</v>
      </c>
      <c r="H201" s="47" t="n">
        <v>189</v>
      </c>
      <c r="I201" s="57" t="n">
        <f aca="false">IFERROR(H201/INDEX(Rate_Master!$C$2:$C$13,MATCH(F201,Rate_Master!$A$2:$A$13,0)),0)</f>
        <v>0.859090909090909</v>
      </c>
    </row>
    <row r="202" customFormat="false" ht="15" hidden="false" customHeight="false" outlineLevel="0" collapsed="false">
      <c r="A202" s="47" t="s">
        <v>12154</v>
      </c>
      <c r="B202" s="47" t="s">
        <v>271</v>
      </c>
      <c r="C202" s="48" t="n">
        <v>46025</v>
      </c>
      <c r="D202" s="47" t="s">
        <v>65</v>
      </c>
      <c r="E202" s="47" t="s">
        <v>134</v>
      </c>
      <c r="F202" s="47" t="s">
        <v>157</v>
      </c>
      <c r="G202" s="47" t="s">
        <v>138</v>
      </c>
      <c r="H202" s="47" t="n">
        <v>93</v>
      </c>
      <c r="I202" s="57" t="n">
        <f aca="false">IFERROR(H202/INDEX(Rate_Master!$C$2:$C$13,MATCH(F202,Rate_Master!$A$2:$A$13,0)),0)</f>
        <v>0.422727272727273</v>
      </c>
    </row>
    <row r="203" customFormat="false" ht="15" hidden="false" customHeight="false" outlineLevel="0" collapsed="false">
      <c r="A203" s="47" t="s">
        <v>12155</v>
      </c>
      <c r="B203" s="47" t="s">
        <v>272</v>
      </c>
      <c r="C203" s="48" t="n">
        <v>46027</v>
      </c>
      <c r="D203" s="47" t="s">
        <v>62</v>
      </c>
      <c r="E203" s="47" t="s">
        <v>120</v>
      </c>
      <c r="F203" s="47" t="s">
        <v>150</v>
      </c>
      <c r="G203" s="47" t="s">
        <v>119</v>
      </c>
      <c r="H203" s="47" t="n">
        <v>1855</v>
      </c>
      <c r="I203" s="57" t="n">
        <f aca="false">IFERROR(H203/INDEX(Rate_Master!$C$2:$C$13,MATCH(F203,Rate_Master!$A$2:$A$13,0)),0)</f>
        <v>2.31875</v>
      </c>
    </row>
    <row r="204" customFormat="false" ht="15" hidden="false" customHeight="false" outlineLevel="0" collapsed="false">
      <c r="A204" s="47" t="s">
        <v>12156</v>
      </c>
      <c r="B204" s="47" t="s">
        <v>272</v>
      </c>
      <c r="C204" s="48" t="n">
        <v>46027</v>
      </c>
      <c r="D204" s="47" t="s">
        <v>62</v>
      </c>
      <c r="E204" s="47" t="s">
        <v>120</v>
      </c>
      <c r="F204" s="47" t="s">
        <v>150</v>
      </c>
      <c r="G204" s="47" t="s">
        <v>121</v>
      </c>
      <c r="H204" s="47" t="n">
        <v>1715</v>
      </c>
      <c r="I204" s="57" t="n">
        <f aca="false">IFERROR(H204/INDEX(Rate_Master!$C$2:$C$13,MATCH(F204,Rate_Master!$A$2:$A$13,0)),0)</f>
        <v>2.14375</v>
      </c>
    </row>
    <row r="205" customFormat="false" ht="15" hidden="false" customHeight="false" outlineLevel="0" collapsed="false">
      <c r="A205" s="47" t="s">
        <v>12157</v>
      </c>
      <c r="B205" s="47" t="s">
        <v>272</v>
      </c>
      <c r="C205" s="48" t="n">
        <v>46027</v>
      </c>
      <c r="D205" s="47" t="s">
        <v>62</v>
      </c>
      <c r="E205" s="47" t="s">
        <v>120</v>
      </c>
      <c r="F205" s="47" t="s">
        <v>150</v>
      </c>
      <c r="G205" s="47" t="s">
        <v>122</v>
      </c>
      <c r="H205" s="47" t="n">
        <v>2881</v>
      </c>
      <c r="I205" s="57" t="n">
        <f aca="false">IFERROR(H205/INDEX(Rate_Master!$C$2:$C$13,MATCH(F205,Rate_Master!$A$2:$A$13,0)),0)</f>
        <v>3.60125</v>
      </c>
    </row>
    <row r="206" customFormat="false" ht="15" hidden="false" customHeight="false" outlineLevel="0" collapsed="false">
      <c r="A206" s="47" t="s">
        <v>12158</v>
      </c>
      <c r="B206" s="47" t="s">
        <v>272</v>
      </c>
      <c r="C206" s="48" t="n">
        <v>46027</v>
      </c>
      <c r="D206" s="47" t="s">
        <v>62</v>
      </c>
      <c r="E206" s="47" t="s">
        <v>120</v>
      </c>
      <c r="F206" s="47" t="s">
        <v>150</v>
      </c>
      <c r="G206" s="47" t="s">
        <v>123</v>
      </c>
      <c r="H206" s="47" t="n">
        <v>1329</v>
      </c>
      <c r="I206" s="57" t="n">
        <f aca="false">IFERROR(H206/INDEX(Rate_Master!$C$2:$C$13,MATCH(F206,Rate_Master!$A$2:$A$13,0)),0)</f>
        <v>1.66125</v>
      </c>
    </row>
    <row r="207" customFormat="false" ht="15" hidden="false" customHeight="false" outlineLevel="0" collapsed="false">
      <c r="A207" s="47" t="s">
        <v>12159</v>
      </c>
      <c r="B207" s="47" t="s">
        <v>272</v>
      </c>
      <c r="C207" s="48" t="n">
        <v>46027</v>
      </c>
      <c r="D207" s="47" t="s">
        <v>62</v>
      </c>
      <c r="E207" s="47" t="s">
        <v>120</v>
      </c>
      <c r="F207" s="47" t="s">
        <v>150</v>
      </c>
      <c r="G207" s="47" t="s">
        <v>124</v>
      </c>
      <c r="H207" s="47" t="n">
        <v>923</v>
      </c>
      <c r="I207" s="57" t="n">
        <f aca="false">IFERROR(H207/INDEX(Rate_Master!$C$2:$C$13,MATCH(F207,Rate_Master!$A$2:$A$13,0)),0)</f>
        <v>1.15375</v>
      </c>
    </row>
    <row r="208" customFormat="false" ht="15" hidden="false" customHeight="false" outlineLevel="0" collapsed="false">
      <c r="A208" s="47" t="s">
        <v>12160</v>
      </c>
      <c r="B208" s="47" t="s">
        <v>272</v>
      </c>
      <c r="C208" s="48" t="n">
        <v>46027</v>
      </c>
      <c r="D208" s="47" t="s">
        <v>62</v>
      </c>
      <c r="E208" s="47" t="s">
        <v>120</v>
      </c>
      <c r="F208" s="47" t="s">
        <v>150</v>
      </c>
      <c r="G208" s="47" t="s">
        <v>125</v>
      </c>
      <c r="H208" s="47" t="n">
        <v>522</v>
      </c>
      <c r="I208" s="57" t="n">
        <f aca="false">IFERROR(H208/INDEX(Rate_Master!$C$2:$C$13,MATCH(F208,Rate_Master!$A$2:$A$13,0)),0)</f>
        <v>0.6525</v>
      </c>
    </row>
    <row r="209" customFormat="false" ht="15" hidden="false" customHeight="false" outlineLevel="0" collapsed="false">
      <c r="A209" s="47" t="s">
        <v>12161</v>
      </c>
      <c r="B209" s="47" t="s">
        <v>272</v>
      </c>
      <c r="C209" s="48" t="n">
        <v>46027</v>
      </c>
      <c r="D209" s="47" t="s">
        <v>62</v>
      </c>
      <c r="E209" s="47" t="s">
        <v>120</v>
      </c>
      <c r="F209" s="47" t="s">
        <v>150</v>
      </c>
      <c r="G209" s="47" t="s">
        <v>126</v>
      </c>
      <c r="H209" s="47" t="n">
        <v>354</v>
      </c>
      <c r="I209" s="57" t="n">
        <f aca="false">IFERROR(H209/INDEX(Rate_Master!$C$2:$C$13,MATCH(F209,Rate_Master!$A$2:$A$13,0)),0)</f>
        <v>0.4425</v>
      </c>
    </row>
    <row r="210" customFormat="false" ht="15" hidden="false" customHeight="false" outlineLevel="0" collapsed="false">
      <c r="A210" s="47" t="s">
        <v>12162</v>
      </c>
      <c r="B210" s="47" t="s">
        <v>273</v>
      </c>
      <c r="C210" s="48" t="n">
        <v>46027</v>
      </c>
      <c r="D210" s="47" t="s">
        <v>62</v>
      </c>
      <c r="E210" s="47" t="s">
        <v>120</v>
      </c>
      <c r="F210" s="47" t="s">
        <v>150</v>
      </c>
      <c r="G210" s="47" t="s">
        <v>119</v>
      </c>
      <c r="H210" s="47" t="n">
        <v>1310</v>
      </c>
      <c r="I210" s="57" t="n">
        <f aca="false">IFERROR(H210/INDEX(Rate_Master!$C$2:$C$13,MATCH(F210,Rate_Master!$A$2:$A$13,0)),0)</f>
        <v>1.6375</v>
      </c>
    </row>
    <row r="211" customFormat="false" ht="15" hidden="false" customHeight="false" outlineLevel="0" collapsed="false">
      <c r="A211" s="47" t="s">
        <v>12163</v>
      </c>
      <c r="B211" s="47" t="s">
        <v>273</v>
      </c>
      <c r="C211" s="48" t="n">
        <v>46027</v>
      </c>
      <c r="D211" s="47" t="s">
        <v>62</v>
      </c>
      <c r="E211" s="47" t="s">
        <v>120</v>
      </c>
      <c r="F211" s="47" t="s">
        <v>150</v>
      </c>
      <c r="G211" s="47" t="s">
        <v>121</v>
      </c>
      <c r="H211" s="47" t="n">
        <v>1203</v>
      </c>
      <c r="I211" s="57" t="n">
        <f aca="false">IFERROR(H211/INDEX(Rate_Master!$C$2:$C$13,MATCH(F211,Rate_Master!$A$2:$A$13,0)),0)</f>
        <v>1.50375</v>
      </c>
    </row>
    <row r="212" customFormat="false" ht="15" hidden="false" customHeight="false" outlineLevel="0" collapsed="false">
      <c r="A212" s="47" t="s">
        <v>12164</v>
      </c>
      <c r="B212" s="47" t="s">
        <v>273</v>
      </c>
      <c r="C212" s="48" t="n">
        <v>46027</v>
      </c>
      <c r="D212" s="47" t="s">
        <v>62</v>
      </c>
      <c r="E212" s="47" t="s">
        <v>120</v>
      </c>
      <c r="F212" s="47" t="s">
        <v>150</v>
      </c>
      <c r="G212" s="47" t="s">
        <v>122</v>
      </c>
      <c r="H212" s="47" t="n">
        <v>1997</v>
      </c>
      <c r="I212" s="57" t="n">
        <f aca="false">IFERROR(H212/INDEX(Rate_Master!$C$2:$C$13,MATCH(F212,Rate_Master!$A$2:$A$13,0)),0)</f>
        <v>2.49625</v>
      </c>
    </row>
    <row r="213" customFormat="false" ht="15" hidden="false" customHeight="false" outlineLevel="0" collapsed="false">
      <c r="A213" s="47" t="s">
        <v>12165</v>
      </c>
      <c r="B213" s="47" t="s">
        <v>273</v>
      </c>
      <c r="C213" s="48" t="n">
        <v>46027</v>
      </c>
      <c r="D213" s="47" t="s">
        <v>62</v>
      </c>
      <c r="E213" s="47" t="s">
        <v>120</v>
      </c>
      <c r="F213" s="47" t="s">
        <v>150</v>
      </c>
      <c r="G213" s="47" t="s">
        <v>123</v>
      </c>
      <c r="H213" s="47" t="n">
        <v>964</v>
      </c>
      <c r="I213" s="57" t="n">
        <f aca="false">IFERROR(H213/INDEX(Rate_Master!$C$2:$C$13,MATCH(F213,Rate_Master!$A$2:$A$13,0)),0)</f>
        <v>1.205</v>
      </c>
    </row>
    <row r="214" customFormat="false" ht="15" hidden="false" customHeight="false" outlineLevel="0" collapsed="false">
      <c r="A214" s="47" t="s">
        <v>12166</v>
      </c>
      <c r="B214" s="47" t="s">
        <v>273</v>
      </c>
      <c r="C214" s="48" t="n">
        <v>46027</v>
      </c>
      <c r="D214" s="47" t="s">
        <v>62</v>
      </c>
      <c r="E214" s="47" t="s">
        <v>120</v>
      </c>
      <c r="F214" s="47" t="s">
        <v>150</v>
      </c>
      <c r="G214" s="47" t="s">
        <v>124</v>
      </c>
      <c r="H214" s="47" t="n">
        <v>634</v>
      </c>
      <c r="I214" s="57" t="n">
        <f aca="false">IFERROR(H214/INDEX(Rate_Master!$C$2:$C$13,MATCH(F214,Rate_Master!$A$2:$A$13,0)),0)</f>
        <v>0.7925</v>
      </c>
    </row>
    <row r="215" customFormat="false" ht="15" hidden="false" customHeight="false" outlineLevel="0" collapsed="false">
      <c r="A215" s="47" t="s">
        <v>12167</v>
      </c>
      <c r="B215" s="47" t="s">
        <v>273</v>
      </c>
      <c r="C215" s="48" t="n">
        <v>46027</v>
      </c>
      <c r="D215" s="47" t="s">
        <v>62</v>
      </c>
      <c r="E215" s="47" t="s">
        <v>120</v>
      </c>
      <c r="F215" s="47" t="s">
        <v>150</v>
      </c>
      <c r="G215" s="47" t="s">
        <v>125</v>
      </c>
      <c r="H215" s="47" t="n">
        <v>343</v>
      </c>
      <c r="I215" s="57" t="n">
        <f aca="false">IFERROR(H215/INDEX(Rate_Master!$C$2:$C$13,MATCH(F215,Rate_Master!$A$2:$A$13,0)),0)</f>
        <v>0.42875</v>
      </c>
    </row>
    <row r="216" customFormat="false" ht="15" hidden="false" customHeight="false" outlineLevel="0" collapsed="false">
      <c r="A216" s="47" t="s">
        <v>12168</v>
      </c>
      <c r="B216" s="47" t="s">
        <v>273</v>
      </c>
      <c r="C216" s="48" t="n">
        <v>46027</v>
      </c>
      <c r="D216" s="47" t="s">
        <v>62</v>
      </c>
      <c r="E216" s="47" t="s">
        <v>120</v>
      </c>
      <c r="F216" s="47" t="s">
        <v>150</v>
      </c>
      <c r="G216" s="47" t="s">
        <v>126</v>
      </c>
      <c r="H216" s="47" t="n">
        <v>245</v>
      </c>
      <c r="I216" s="57" t="n">
        <f aca="false">IFERROR(H216/INDEX(Rate_Master!$C$2:$C$13,MATCH(F216,Rate_Master!$A$2:$A$13,0)),0)</f>
        <v>0.30625</v>
      </c>
    </row>
    <row r="217" customFormat="false" ht="15" hidden="false" customHeight="false" outlineLevel="0" collapsed="false">
      <c r="A217" s="47" t="s">
        <v>12169</v>
      </c>
      <c r="B217" s="47" t="s">
        <v>274</v>
      </c>
      <c r="C217" s="48" t="n">
        <v>46027</v>
      </c>
      <c r="D217" s="47" t="s">
        <v>62</v>
      </c>
      <c r="E217" s="47" t="s">
        <v>120</v>
      </c>
      <c r="F217" s="47" t="s">
        <v>148</v>
      </c>
      <c r="G217" s="47" t="s">
        <v>119</v>
      </c>
      <c r="H217" s="47" t="n">
        <v>988</v>
      </c>
      <c r="I217" s="57" t="n">
        <f aca="false">IFERROR(H217/INDEX(Rate_Master!$C$2:$C$13,MATCH(F217,Rate_Master!$A$2:$A$13,0)),0)</f>
        <v>1.09777777777778</v>
      </c>
    </row>
    <row r="218" customFormat="false" ht="15" hidden="false" customHeight="false" outlineLevel="0" collapsed="false">
      <c r="A218" s="47" t="s">
        <v>12170</v>
      </c>
      <c r="B218" s="47" t="s">
        <v>274</v>
      </c>
      <c r="C218" s="48" t="n">
        <v>46027</v>
      </c>
      <c r="D218" s="47" t="s">
        <v>62</v>
      </c>
      <c r="E218" s="47" t="s">
        <v>120</v>
      </c>
      <c r="F218" s="47" t="s">
        <v>148</v>
      </c>
      <c r="G218" s="47" t="s">
        <v>121</v>
      </c>
      <c r="H218" s="47" t="n">
        <v>931</v>
      </c>
      <c r="I218" s="57" t="n">
        <f aca="false">IFERROR(H218/INDEX(Rate_Master!$C$2:$C$13,MATCH(F218,Rate_Master!$A$2:$A$13,0)),0)</f>
        <v>1.03444444444444</v>
      </c>
    </row>
    <row r="219" customFormat="false" ht="15" hidden="false" customHeight="false" outlineLevel="0" collapsed="false">
      <c r="A219" s="47" t="s">
        <v>12171</v>
      </c>
      <c r="B219" s="47" t="s">
        <v>274</v>
      </c>
      <c r="C219" s="48" t="n">
        <v>46027</v>
      </c>
      <c r="D219" s="47" t="s">
        <v>62</v>
      </c>
      <c r="E219" s="47" t="s">
        <v>120</v>
      </c>
      <c r="F219" s="47" t="s">
        <v>148</v>
      </c>
      <c r="G219" s="47" t="s">
        <v>122</v>
      </c>
      <c r="H219" s="47" t="n">
        <v>1045</v>
      </c>
      <c r="I219" s="57" t="n">
        <f aca="false">IFERROR(H219/INDEX(Rate_Master!$C$2:$C$13,MATCH(F219,Rate_Master!$A$2:$A$13,0)),0)</f>
        <v>1.16111111111111</v>
      </c>
    </row>
    <row r="220" customFormat="false" ht="15" hidden="false" customHeight="false" outlineLevel="0" collapsed="false">
      <c r="A220" s="47" t="s">
        <v>12172</v>
      </c>
      <c r="B220" s="47" t="s">
        <v>274</v>
      </c>
      <c r="C220" s="48" t="n">
        <v>46027</v>
      </c>
      <c r="D220" s="47" t="s">
        <v>62</v>
      </c>
      <c r="E220" s="47" t="s">
        <v>120</v>
      </c>
      <c r="F220" s="47" t="s">
        <v>148</v>
      </c>
      <c r="G220" s="47" t="s">
        <v>123</v>
      </c>
      <c r="H220" s="47" t="n">
        <v>736</v>
      </c>
      <c r="I220" s="57" t="n">
        <f aca="false">IFERROR(H220/INDEX(Rate_Master!$C$2:$C$13,MATCH(F220,Rate_Master!$A$2:$A$13,0)),0)</f>
        <v>0.817777777777778</v>
      </c>
    </row>
    <row r="221" customFormat="false" ht="15" hidden="false" customHeight="false" outlineLevel="0" collapsed="false">
      <c r="A221" s="47" t="s">
        <v>12173</v>
      </c>
      <c r="B221" s="47" t="s">
        <v>274</v>
      </c>
      <c r="C221" s="48" t="n">
        <v>46027</v>
      </c>
      <c r="D221" s="47" t="s">
        <v>62</v>
      </c>
      <c r="E221" s="47" t="s">
        <v>120</v>
      </c>
      <c r="F221" s="47" t="s">
        <v>148</v>
      </c>
      <c r="G221" s="47" t="s">
        <v>124</v>
      </c>
      <c r="H221" s="47" t="n">
        <v>471</v>
      </c>
      <c r="I221" s="57" t="n">
        <f aca="false">IFERROR(H221/INDEX(Rate_Master!$C$2:$C$13,MATCH(F221,Rate_Master!$A$2:$A$13,0)),0)</f>
        <v>0.523333333333333</v>
      </c>
    </row>
    <row r="222" customFormat="false" ht="15" hidden="false" customHeight="false" outlineLevel="0" collapsed="false">
      <c r="A222" s="47" t="s">
        <v>12174</v>
      </c>
      <c r="B222" s="47" t="s">
        <v>274</v>
      </c>
      <c r="C222" s="48" t="n">
        <v>46027</v>
      </c>
      <c r="D222" s="47" t="s">
        <v>62</v>
      </c>
      <c r="E222" s="47" t="s">
        <v>120</v>
      </c>
      <c r="F222" s="47" t="s">
        <v>148</v>
      </c>
      <c r="G222" s="47" t="s">
        <v>125</v>
      </c>
      <c r="H222" s="47" t="n">
        <v>259</v>
      </c>
      <c r="I222" s="57" t="n">
        <f aca="false">IFERROR(H222/INDEX(Rate_Master!$C$2:$C$13,MATCH(F222,Rate_Master!$A$2:$A$13,0)),0)</f>
        <v>0.287777777777778</v>
      </c>
    </row>
    <row r="223" customFormat="false" ht="15" hidden="false" customHeight="false" outlineLevel="0" collapsed="false">
      <c r="A223" s="47" t="s">
        <v>12175</v>
      </c>
      <c r="B223" s="47" t="s">
        <v>274</v>
      </c>
      <c r="C223" s="48" t="n">
        <v>46027</v>
      </c>
      <c r="D223" s="47" t="s">
        <v>62</v>
      </c>
      <c r="E223" s="47" t="s">
        <v>120</v>
      </c>
      <c r="F223" s="47" t="s">
        <v>148</v>
      </c>
      <c r="G223" s="47" t="s">
        <v>126</v>
      </c>
      <c r="H223" s="47" t="n">
        <v>187</v>
      </c>
      <c r="I223" s="57" t="n">
        <f aca="false">IFERROR(H223/INDEX(Rate_Master!$C$2:$C$13,MATCH(F223,Rate_Master!$A$2:$A$13,0)),0)</f>
        <v>0.207777777777778</v>
      </c>
    </row>
    <row r="224" customFormat="false" ht="15" hidden="false" customHeight="false" outlineLevel="0" collapsed="false">
      <c r="A224" s="47" t="s">
        <v>12176</v>
      </c>
      <c r="B224" s="47" t="s">
        <v>276</v>
      </c>
      <c r="C224" s="48" t="n">
        <v>46027</v>
      </c>
      <c r="D224" s="47" t="s">
        <v>63</v>
      </c>
      <c r="E224" s="47" t="s">
        <v>120</v>
      </c>
      <c r="F224" s="47" t="s">
        <v>152</v>
      </c>
      <c r="G224" s="47" t="s">
        <v>119</v>
      </c>
      <c r="H224" s="47" t="n">
        <v>1234</v>
      </c>
      <c r="I224" s="57" t="n">
        <f aca="false">IFERROR(H224/INDEX(Rate_Master!$C$2:$C$13,MATCH(F224,Rate_Master!$A$2:$A$13,0)),0)</f>
        <v>1.37111111111111</v>
      </c>
    </row>
    <row r="225" customFormat="false" ht="15" hidden="false" customHeight="false" outlineLevel="0" collapsed="false">
      <c r="A225" s="47" t="s">
        <v>12177</v>
      </c>
      <c r="B225" s="47" t="s">
        <v>276</v>
      </c>
      <c r="C225" s="48" t="n">
        <v>46027</v>
      </c>
      <c r="D225" s="47" t="s">
        <v>63</v>
      </c>
      <c r="E225" s="47" t="s">
        <v>120</v>
      </c>
      <c r="F225" s="47" t="s">
        <v>152</v>
      </c>
      <c r="G225" s="47" t="s">
        <v>121</v>
      </c>
      <c r="H225" s="47" t="n">
        <v>1138</v>
      </c>
      <c r="I225" s="57" t="n">
        <f aca="false">IFERROR(H225/INDEX(Rate_Master!$C$2:$C$13,MATCH(F225,Rate_Master!$A$2:$A$13,0)),0)</f>
        <v>1.26444444444444</v>
      </c>
    </row>
    <row r="226" customFormat="false" ht="15" hidden="false" customHeight="false" outlineLevel="0" collapsed="false">
      <c r="A226" s="47" t="s">
        <v>12178</v>
      </c>
      <c r="B226" s="47" t="s">
        <v>276</v>
      </c>
      <c r="C226" s="48" t="n">
        <v>46027</v>
      </c>
      <c r="D226" s="47" t="s">
        <v>63</v>
      </c>
      <c r="E226" s="47" t="s">
        <v>120</v>
      </c>
      <c r="F226" s="47" t="s">
        <v>152</v>
      </c>
      <c r="G226" s="47" t="s">
        <v>122</v>
      </c>
      <c r="H226" s="47" t="n">
        <v>1200</v>
      </c>
      <c r="I226" s="57" t="n">
        <f aca="false">IFERROR(H226/INDEX(Rate_Master!$C$2:$C$13,MATCH(F226,Rate_Master!$A$2:$A$13,0)),0)</f>
        <v>1.33333333333333</v>
      </c>
    </row>
    <row r="227" customFormat="false" ht="15" hidden="false" customHeight="false" outlineLevel="0" collapsed="false">
      <c r="A227" s="47" t="s">
        <v>12179</v>
      </c>
      <c r="B227" s="47" t="s">
        <v>276</v>
      </c>
      <c r="C227" s="48" t="n">
        <v>46027</v>
      </c>
      <c r="D227" s="47" t="s">
        <v>63</v>
      </c>
      <c r="E227" s="47" t="s">
        <v>120</v>
      </c>
      <c r="F227" s="47" t="s">
        <v>152</v>
      </c>
      <c r="G227" s="47" t="s">
        <v>123</v>
      </c>
      <c r="H227" s="47" t="n">
        <v>862</v>
      </c>
      <c r="I227" s="57" t="n">
        <f aca="false">IFERROR(H227/INDEX(Rate_Master!$C$2:$C$13,MATCH(F227,Rate_Master!$A$2:$A$13,0)),0)</f>
        <v>0.957777777777778</v>
      </c>
    </row>
    <row r="228" customFormat="false" ht="15" hidden="false" customHeight="false" outlineLevel="0" collapsed="false">
      <c r="A228" s="47" t="s">
        <v>12180</v>
      </c>
      <c r="B228" s="47" t="s">
        <v>276</v>
      </c>
      <c r="C228" s="48" t="n">
        <v>46027</v>
      </c>
      <c r="D228" s="47" t="s">
        <v>63</v>
      </c>
      <c r="E228" s="47" t="s">
        <v>120</v>
      </c>
      <c r="F228" s="47" t="s">
        <v>152</v>
      </c>
      <c r="G228" s="47" t="s">
        <v>124</v>
      </c>
      <c r="H228" s="47" t="n">
        <v>564</v>
      </c>
      <c r="I228" s="57" t="n">
        <f aca="false">IFERROR(H228/INDEX(Rate_Master!$C$2:$C$13,MATCH(F228,Rate_Master!$A$2:$A$13,0)),0)</f>
        <v>0.626666666666667</v>
      </c>
    </row>
    <row r="229" customFormat="false" ht="15" hidden="false" customHeight="false" outlineLevel="0" collapsed="false">
      <c r="A229" s="47" t="s">
        <v>12181</v>
      </c>
      <c r="B229" s="47" t="s">
        <v>276</v>
      </c>
      <c r="C229" s="48" t="n">
        <v>46027</v>
      </c>
      <c r="D229" s="47" t="s">
        <v>63</v>
      </c>
      <c r="E229" s="47" t="s">
        <v>120</v>
      </c>
      <c r="F229" s="47" t="s">
        <v>152</v>
      </c>
      <c r="G229" s="47" t="s">
        <v>125</v>
      </c>
      <c r="H229" s="47" t="n">
        <v>315</v>
      </c>
      <c r="I229" s="57" t="n">
        <f aca="false">IFERROR(H229/INDEX(Rate_Master!$C$2:$C$13,MATCH(F229,Rate_Master!$A$2:$A$13,0)),0)</f>
        <v>0.35</v>
      </c>
    </row>
    <row r="230" customFormat="false" ht="15" hidden="false" customHeight="false" outlineLevel="0" collapsed="false">
      <c r="A230" s="47" t="s">
        <v>12182</v>
      </c>
      <c r="B230" s="47" t="s">
        <v>276</v>
      </c>
      <c r="C230" s="48" t="n">
        <v>46027</v>
      </c>
      <c r="D230" s="47" t="s">
        <v>63</v>
      </c>
      <c r="E230" s="47" t="s">
        <v>120</v>
      </c>
      <c r="F230" s="47" t="s">
        <v>152</v>
      </c>
      <c r="G230" s="47" t="s">
        <v>126</v>
      </c>
      <c r="H230" s="47" t="n">
        <v>244</v>
      </c>
      <c r="I230" s="57" t="n">
        <f aca="false">IFERROR(H230/INDEX(Rate_Master!$C$2:$C$13,MATCH(F230,Rate_Master!$A$2:$A$13,0)),0)</f>
        <v>0.271111111111111</v>
      </c>
    </row>
    <row r="231" customFormat="false" ht="15" hidden="false" customHeight="false" outlineLevel="0" collapsed="false">
      <c r="A231" s="47" t="s">
        <v>12183</v>
      </c>
      <c r="B231" s="47" t="s">
        <v>277</v>
      </c>
      <c r="C231" s="48" t="n">
        <v>46027</v>
      </c>
      <c r="D231" s="47" t="s">
        <v>63</v>
      </c>
      <c r="E231" s="47" t="s">
        <v>120</v>
      </c>
      <c r="F231" s="47" t="s">
        <v>152</v>
      </c>
      <c r="G231" s="47" t="s">
        <v>119</v>
      </c>
      <c r="H231" s="47" t="n">
        <v>1355</v>
      </c>
      <c r="I231" s="57" t="n">
        <f aca="false">IFERROR(H231/INDEX(Rate_Master!$C$2:$C$13,MATCH(F231,Rate_Master!$A$2:$A$13,0)),0)</f>
        <v>1.50555555555556</v>
      </c>
    </row>
    <row r="232" customFormat="false" ht="15" hidden="false" customHeight="false" outlineLevel="0" collapsed="false">
      <c r="A232" s="47" t="s">
        <v>12184</v>
      </c>
      <c r="B232" s="47" t="s">
        <v>277</v>
      </c>
      <c r="C232" s="48" t="n">
        <v>46027</v>
      </c>
      <c r="D232" s="47" t="s">
        <v>63</v>
      </c>
      <c r="E232" s="47" t="s">
        <v>120</v>
      </c>
      <c r="F232" s="47" t="s">
        <v>152</v>
      </c>
      <c r="G232" s="47" t="s">
        <v>121</v>
      </c>
      <c r="H232" s="47" t="n">
        <v>1180</v>
      </c>
      <c r="I232" s="57" t="n">
        <f aca="false">IFERROR(H232/INDEX(Rate_Master!$C$2:$C$13,MATCH(F232,Rate_Master!$A$2:$A$13,0)),0)</f>
        <v>1.31111111111111</v>
      </c>
    </row>
    <row r="233" customFormat="false" ht="15" hidden="false" customHeight="false" outlineLevel="0" collapsed="false">
      <c r="A233" s="47" t="s">
        <v>12185</v>
      </c>
      <c r="B233" s="47" t="s">
        <v>277</v>
      </c>
      <c r="C233" s="48" t="n">
        <v>46027</v>
      </c>
      <c r="D233" s="47" t="s">
        <v>63</v>
      </c>
      <c r="E233" s="47" t="s">
        <v>120</v>
      </c>
      <c r="F233" s="47" t="s">
        <v>152</v>
      </c>
      <c r="G233" s="47" t="s">
        <v>122</v>
      </c>
      <c r="H233" s="47" t="n">
        <v>1302</v>
      </c>
      <c r="I233" s="57" t="n">
        <f aca="false">IFERROR(H233/INDEX(Rate_Master!$C$2:$C$13,MATCH(F233,Rate_Master!$A$2:$A$13,0)),0)</f>
        <v>1.44666666666667</v>
      </c>
    </row>
    <row r="234" customFormat="false" ht="15" hidden="false" customHeight="false" outlineLevel="0" collapsed="false">
      <c r="A234" s="47" t="s">
        <v>12186</v>
      </c>
      <c r="B234" s="47" t="s">
        <v>277</v>
      </c>
      <c r="C234" s="48" t="n">
        <v>46027</v>
      </c>
      <c r="D234" s="47" t="s">
        <v>63</v>
      </c>
      <c r="E234" s="47" t="s">
        <v>120</v>
      </c>
      <c r="F234" s="47" t="s">
        <v>152</v>
      </c>
      <c r="G234" s="47" t="s">
        <v>123</v>
      </c>
      <c r="H234" s="47" t="n">
        <v>930</v>
      </c>
      <c r="I234" s="57" t="n">
        <f aca="false">IFERROR(H234/INDEX(Rate_Master!$C$2:$C$13,MATCH(F234,Rate_Master!$A$2:$A$13,0)),0)</f>
        <v>1.03333333333333</v>
      </c>
    </row>
    <row r="235" customFormat="false" ht="15" hidden="false" customHeight="false" outlineLevel="0" collapsed="false">
      <c r="A235" s="47" t="s">
        <v>12187</v>
      </c>
      <c r="B235" s="47" t="s">
        <v>277</v>
      </c>
      <c r="C235" s="48" t="n">
        <v>46027</v>
      </c>
      <c r="D235" s="47" t="s">
        <v>63</v>
      </c>
      <c r="E235" s="47" t="s">
        <v>120</v>
      </c>
      <c r="F235" s="47" t="s">
        <v>152</v>
      </c>
      <c r="G235" s="47" t="s">
        <v>124</v>
      </c>
      <c r="H235" s="47" t="n">
        <v>611</v>
      </c>
      <c r="I235" s="57" t="n">
        <f aca="false">IFERROR(H235/INDEX(Rate_Master!$C$2:$C$13,MATCH(F235,Rate_Master!$A$2:$A$13,0)),0)</f>
        <v>0.678888888888889</v>
      </c>
    </row>
    <row r="236" customFormat="false" ht="15" hidden="false" customHeight="false" outlineLevel="0" collapsed="false">
      <c r="A236" s="47" t="s">
        <v>12188</v>
      </c>
      <c r="B236" s="47" t="s">
        <v>277</v>
      </c>
      <c r="C236" s="48" t="n">
        <v>46027</v>
      </c>
      <c r="D236" s="47" t="s">
        <v>63</v>
      </c>
      <c r="E236" s="47" t="s">
        <v>120</v>
      </c>
      <c r="F236" s="47" t="s">
        <v>152</v>
      </c>
      <c r="G236" s="47" t="s">
        <v>125</v>
      </c>
      <c r="H236" s="47" t="n">
        <v>313</v>
      </c>
      <c r="I236" s="57" t="n">
        <f aca="false">IFERROR(H236/INDEX(Rate_Master!$C$2:$C$13,MATCH(F236,Rate_Master!$A$2:$A$13,0)),0)</f>
        <v>0.347777777777778</v>
      </c>
    </row>
    <row r="237" customFormat="false" ht="15" hidden="false" customHeight="false" outlineLevel="0" collapsed="false">
      <c r="A237" s="47" t="s">
        <v>12189</v>
      </c>
      <c r="B237" s="47" t="s">
        <v>277</v>
      </c>
      <c r="C237" s="48" t="n">
        <v>46027</v>
      </c>
      <c r="D237" s="47" t="s">
        <v>63</v>
      </c>
      <c r="E237" s="47" t="s">
        <v>120</v>
      </c>
      <c r="F237" s="47" t="s">
        <v>152</v>
      </c>
      <c r="G237" s="47" t="s">
        <v>126</v>
      </c>
      <c r="H237" s="47" t="n">
        <v>233</v>
      </c>
      <c r="I237" s="57" t="n">
        <f aca="false">IFERROR(H237/INDEX(Rate_Master!$C$2:$C$13,MATCH(F237,Rate_Master!$A$2:$A$13,0)),0)</f>
        <v>0.258888888888889</v>
      </c>
    </row>
    <row r="238" customFormat="false" ht="15" hidden="false" customHeight="false" outlineLevel="0" collapsed="false">
      <c r="A238" s="47" t="s">
        <v>12190</v>
      </c>
      <c r="B238" s="47" t="s">
        <v>278</v>
      </c>
      <c r="C238" s="48" t="n">
        <v>46027</v>
      </c>
      <c r="D238" s="47" t="s">
        <v>63</v>
      </c>
      <c r="E238" s="47" t="s">
        <v>120</v>
      </c>
      <c r="F238" s="47" t="s">
        <v>152</v>
      </c>
      <c r="G238" s="47" t="s">
        <v>119</v>
      </c>
      <c r="H238" s="47" t="n">
        <v>771</v>
      </c>
      <c r="I238" s="57" t="n">
        <f aca="false">IFERROR(H238/INDEX(Rate_Master!$C$2:$C$13,MATCH(F238,Rate_Master!$A$2:$A$13,0)),0)</f>
        <v>0.856666666666667</v>
      </c>
    </row>
    <row r="239" customFormat="false" ht="15" hidden="false" customHeight="false" outlineLevel="0" collapsed="false">
      <c r="A239" s="47" t="s">
        <v>12191</v>
      </c>
      <c r="B239" s="47" t="s">
        <v>278</v>
      </c>
      <c r="C239" s="48" t="n">
        <v>46027</v>
      </c>
      <c r="D239" s="47" t="s">
        <v>63</v>
      </c>
      <c r="E239" s="47" t="s">
        <v>120</v>
      </c>
      <c r="F239" s="47" t="s">
        <v>152</v>
      </c>
      <c r="G239" s="47" t="s">
        <v>121</v>
      </c>
      <c r="H239" s="47" t="n">
        <v>684</v>
      </c>
      <c r="I239" s="57" t="n">
        <f aca="false">IFERROR(H239/INDEX(Rate_Master!$C$2:$C$13,MATCH(F239,Rate_Master!$A$2:$A$13,0)),0)</f>
        <v>0.76</v>
      </c>
    </row>
    <row r="240" customFormat="false" ht="15" hidden="false" customHeight="false" outlineLevel="0" collapsed="false">
      <c r="A240" s="47" t="s">
        <v>12192</v>
      </c>
      <c r="B240" s="47" t="s">
        <v>278</v>
      </c>
      <c r="C240" s="48" t="n">
        <v>46027</v>
      </c>
      <c r="D240" s="47" t="s">
        <v>63</v>
      </c>
      <c r="E240" s="47" t="s">
        <v>120</v>
      </c>
      <c r="F240" s="47" t="s">
        <v>152</v>
      </c>
      <c r="G240" s="47" t="s">
        <v>122</v>
      </c>
      <c r="H240" s="47" t="n">
        <v>791</v>
      </c>
      <c r="I240" s="57" t="n">
        <f aca="false">IFERROR(H240/INDEX(Rate_Master!$C$2:$C$13,MATCH(F240,Rate_Master!$A$2:$A$13,0)),0)</f>
        <v>0.878888888888889</v>
      </c>
    </row>
    <row r="241" customFormat="false" ht="15" hidden="false" customHeight="false" outlineLevel="0" collapsed="false">
      <c r="A241" s="47" t="s">
        <v>12193</v>
      </c>
      <c r="B241" s="47" t="s">
        <v>278</v>
      </c>
      <c r="C241" s="48" t="n">
        <v>46027</v>
      </c>
      <c r="D241" s="47" t="s">
        <v>63</v>
      </c>
      <c r="E241" s="47" t="s">
        <v>120</v>
      </c>
      <c r="F241" s="47" t="s">
        <v>152</v>
      </c>
      <c r="G241" s="47" t="s">
        <v>123</v>
      </c>
      <c r="H241" s="47" t="n">
        <v>473</v>
      </c>
      <c r="I241" s="57" t="n">
        <f aca="false">IFERROR(H241/INDEX(Rate_Master!$C$2:$C$13,MATCH(F241,Rate_Master!$A$2:$A$13,0)),0)</f>
        <v>0.525555555555556</v>
      </c>
    </row>
    <row r="242" customFormat="false" ht="15" hidden="false" customHeight="false" outlineLevel="0" collapsed="false">
      <c r="A242" s="47" t="s">
        <v>12194</v>
      </c>
      <c r="B242" s="47" t="s">
        <v>278</v>
      </c>
      <c r="C242" s="48" t="n">
        <v>46027</v>
      </c>
      <c r="D242" s="47" t="s">
        <v>63</v>
      </c>
      <c r="E242" s="47" t="s">
        <v>120</v>
      </c>
      <c r="F242" s="47" t="s">
        <v>152</v>
      </c>
      <c r="G242" s="47" t="s">
        <v>124</v>
      </c>
      <c r="H242" s="47" t="n">
        <v>336</v>
      </c>
      <c r="I242" s="57" t="n">
        <f aca="false">IFERROR(H242/INDEX(Rate_Master!$C$2:$C$13,MATCH(F242,Rate_Master!$A$2:$A$13,0)),0)</f>
        <v>0.373333333333333</v>
      </c>
    </row>
    <row r="243" customFormat="false" ht="15" hidden="false" customHeight="false" outlineLevel="0" collapsed="false">
      <c r="A243" s="47" t="s">
        <v>12195</v>
      </c>
      <c r="B243" s="47" t="s">
        <v>278</v>
      </c>
      <c r="C243" s="48" t="n">
        <v>46027</v>
      </c>
      <c r="D243" s="47" t="s">
        <v>63</v>
      </c>
      <c r="E243" s="47" t="s">
        <v>120</v>
      </c>
      <c r="F243" s="47" t="s">
        <v>152</v>
      </c>
      <c r="G243" s="47" t="s">
        <v>125</v>
      </c>
      <c r="H243" s="47" t="n">
        <v>176</v>
      </c>
      <c r="I243" s="57" t="n">
        <f aca="false">IFERROR(H243/INDEX(Rate_Master!$C$2:$C$13,MATCH(F243,Rate_Master!$A$2:$A$13,0)),0)</f>
        <v>0.195555555555556</v>
      </c>
    </row>
    <row r="244" customFormat="false" ht="15" hidden="false" customHeight="false" outlineLevel="0" collapsed="false">
      <c r="A244" s="47" t="s">
        <v>12196</v>
      </c>
      <c r="B244" s="47" t="s">
        <v>278</v>
      </c>
      <c r="C244" s="48" t="n">
        <v>46027</v>
      </c>
      <c r="D244" s="47" t="s">
        <v>63</v>
      </c>
      <c r="E244" s="47" t="s">
        <v>120</v>
      </c>
      <c r="F244" s="47" t="s">
        <v>152</v>
      </c>
      <c r="G244" s="47" t="s">
        <v>126</v>
      </c>
      <c r="H244" s="47" t="n">
        <v>118</v>
      </c>
      <c r="I244" s="57" t="n">
        <f aca="false">IFERROR(H244/INDEX(Rate_Master!$C$2:$C$13,MATCH(F244,Rate_Master!$A$2:$A$13,0)),0)</f>
        <v>0.131111111111111</v>
      </c>
    </row>
    <row r="245" customFormat="false" ht="15" hidden="false" customHeight="false" outlineLevel="0" collapsed="false">
      <c r="A245" s="47" t="s">
        <v>12197</v>
      </c>
      <c r="B245" s="47" t="s">
        <v>279</v>
      </c>
      <c r="C245" s="48" t="n">
        <v>46027</v>
      </c>
      <c r="D245" s="47" t="s">
        <v>64</v>
      </c>
      <c r="E245" s="47" t="s">
        <v>128</v>
      </c>
      <c r="F245" s="47" t="s">
        <v>155</v>
      </c>
      <c r="G245" s="47" t="s">
        <v>127</v>
      </c>
      <c r="H245" s="47" t="n">
        <v>697</v>
      </c>
      <c r="I245" s="57" t="n">
        <f aca="false">IFERROR(H245/INDEX(Rate_Master!$C$2:$C$13,MATCH(F245,Rate_Master!$A$2:$A$13,0)),0)</f>
        <v>1.26727272727273</v>
      </c>
    </row>
    <row r="246" customFormat="false" ht="15" hidden="false" customHeight="false" outlineLevel="0" collapsed="false">
      <c r="A246" s="47" t="s">
        <v>12198</v>
      </c>
      <c r="B246" s="47" t="s">
        <v>279</v>
      </c>
      <c r="C246" s="48" t="n">
        <v>46027</v>
      </c>
      <c r="D246" s="47" t="s">
        <v>64</v>
      </c>
      <c r="E246" s="47" t="s">
        <v>128</v>
      </c>
      <c r="F246" s="47" t="s">
        <v>155</v>
      </c>
      <c r="G246" s="47" t="s">
        <v>129</v>
      </c>
      <c r="H246" s="47" t="n">
        <v>541</v>
      </c>
      <c r="I246" s="57" t="n">
        <f aca="false">IFERROR(H246/INDEX(Rate_Master!$C$2:$C$13,MATCH(F246,Rate_Master!$A$2:$A$13,0)),0)</f>
        <v>0.983636363636364</v>
      </c>
    </row>
    <row r="247" customFormat="false" ht="15" hidden="false" customHeight="false" outlineLevel="0" collapsed="false">
      <c r="A247" s="47" t="s">
        <v>12199</v>
      </c>
      <c r="B247" s="47" t="s">
        <v>279</v>
      </c>
      <c r="C247" s="48" t="n">
        <v>46027</v>
      </c>
      <c r="D247" s="47" t="s">
        <v>64</v>
      </c>
      <c r="E247" s="47" t="s">
        <v>128</v>
      </c>
      <c r="F247" s="47" t="s">
        <v>155</v>
      </c>
      <c r="G247" s="47" t="s">
        <v>130</v>
      </c>
      <c r="H247" s="47" t="n">
        <v>477</v>
      </c>
      <c r="I247" s="57" t="n">
        <f aca="false">IFERROR(H247/INDEX(Rate_Master!$C$2:$C$13,MATCH(F247,Rate_Master!$A$2:$A$13,0)),0)</f>
        <v>0.867272727272727</v>
      </c>
    </row>
    <row r="248" customFormat="false" ht="15" hidden="false" customHeight="false" outlineLevel="0" collapsed="false">
      <c r="A248" s="47" t="s">
        <v>12200</v>
      </c>
      <c r="B248" s="47" t="s">
        <v>279</v>
      </c>
      <c r="C248" s="48" t="n">
        <v>46027</v>
      </c>
      <c r="D248" s="47" t="s">
        <v>64</v>
      </c>
      <c r="E248" s="47" t="s">
        <v>128</v>
      </c>
      <c r="F248" s="47" t="s">
        <v>155</v>
      </c>
      <c r="G248" s="47" t="s">
        <v>131</v>
      </c>
      <c r="H248" s="47" t="n">
        <v>231</v>
      </c>
      <c r="I248" s="57" t="n">
        <f aca="false">IFERROR(H248/INDEX(Rate_Master!$C$2:$C$13,MATCH(F248,Rate_Master!$A$2:$A$13,0)),0)</f>
        <v>0.42</v>
      </c>
    </row>
    <row r="249" customFormat="false" ht="15" hidden="false" customHeight="false" outlineLevel="0" collapsed="false">
      <c r="A249" s="47" t="s">
        <v>12201</v>
      </c>
      <c r="B249" s="47" t="s">
        <v>279</v>
      </c>
      <c r="C249" s="48" t="n">
        <v>46027</v>
      </c>
      <c r="D249" s="47" t="s">
        <v>64</v>
      </c>
      <c r="E249" s="47" t="s">
        <v>128</v>
      </c>
      <c r="F249" s="47" t="s">
        <v>155</v>
      </c>
      <c r="G249" s="47" t="s">
        <v>132</v>
      </c>
      <c r="H249" s="47" t="n">
        <v>158</v>
      </c>
      <c r="I249" s="57" t="n">
        <f aca="false">IFERROR(H249/INDEX(Rate_Master!$C$2:$C$13,MATCH(F249,Rate_Master!$A$2:$A$13,0)),0)</f>
        <v>0.287272727272727</v>
      </c>
    </row>
    <row r="250" customFormat="false" ht="15" hidden="false" customHeight="false" outlineLevel="0" collapsed="false">
      <c r="A250" s="47" t="s">
        <v>12202</v>
      </c>
      <c r="B250" s="47" t="s">
        <v>280</v>
      </c>
      <c r="C250" s="48" t="n">
        <v>46027</v>
      </c>
      <c r="D250" s="47" t="s">
        <v>64</v>
      </c>
      <c r="E250" s="47" t="s">
        <v>128</v>
      </c>
      <c r="F250" s="47" t="s">
        <v>155</v>
      </c>
      <c r="G250" s="47" t="s">
        <v>127</v>
      </c>
      <c r="H250" s="47" t="n">
        <v>1020</v>
      </c>
      <c r="I250" s="57" t="n">
        <f aca="false">IFERROR(H250/INDEX(Rate_Master!$C$2:$C$13,MATCH(F250,Rate_Master!$A$2:$A$13,0)),0)</f>
        <v>1.85454545454545</v>
      </c>
    </row>
    <row r="251" customFormat="false" ht="15" hidden="false" customHeight="false" outlineLevel="0" collapsed="false">
      <c r="A251" s="47" t="s">
        <v>12203</v>
      </c>
      <c r="B251" s="47" t="s">
        <v>280</v>
      </c>
      <c r="C251" s="48" t="n">
        <v>46027</v>
      </c>
      <c r="D251" s="47" t="s">
        <v>64</v>
      </c>
      <c r="E251" s="47" t="s">
        <v>128</v>
      </c>
      <c r="F251" s="47" t="s">
        <v>155</v>
      </c>
      <c r="G251" s="47" t="s">
        <v>129</v>
      </c>
      <c r="H251" s="47" t="n">
        <v>732</v>
      </c>
      <c r="I251" s="57" t="n">
        <f aca="false">IFERROR(H251/INDEX(Rate_Master!$C$2:$C$13,MATCH(F251,Rate_Master!$A$2:$A$13,0)),0)</f>
        <v>1.33090909090909</v>
      </c>
    </row>
    <row r="252" customFormat="false" ht="15" hidden="false" customHeight="false" outlineLevel="0" collapsed="false">
      <c r="A252" s="47" t="s">
        <v>12204</v>
      </c>
      <c r="B252" s="47" t="s">
        <v>280</v>
      </c>
      <c r="C252" s="48" t="n">
        <v>46027</v>
      </c>
      <c r="D252" s="47" t="s">
        <v>64</v>
      </c>
      <c r="E252" s="47" t="s">
        <v>128</v>
      </c>
      <c r="F252" s="47" t="s">
        <v>155</v>
      </c>
      <c r="G252" s="47" t="s">
        <v>130</v>
      </c>
      <c r="H252" s="47" t="n">
        <v>652</v>
      </c>
      <c r="I252" s="57" t="n">
        <f aca="false">IFERROR(H252/INDEX(Rate_Master!$C$2:$C$13,MATCH(F252,Rate_Master!$A$2:$A$13,0)),0)</f>
        <v>1.18545454545455</v>
      </c>
    </row>
    <row r="253" customFormat="false" ht="15" hidden="false" customHeight="false" outlineLevel="0" collapsed="false">
      <c r="A253" s="47" t="s">
        <v>12205</v>
      </c>
      <c r="B253" s="47" t="s">
        <v>280</v>
      </c>
      <c r="C253" s="48" t="n">
        <v>46027</v>
      </c>
      <c r="D253" s="47" t="s">
        <v>64</v>
      </c>
      <c r="E253" s="47" t="s">
        <v>128</v>
      </c>
      <c r="F253" s="47" t="s">
        <v>155</v>
      </c>
      <c r="G253" s="47" t="s">
        <v>131</v>
      </c>
      <c r="H253" s="47" t="n">
        <v>299</v>
      </c>
      <c r="I253" s="57" t="n">
        <f aca="false">IFERROR(H253/INDEX(Rate_Master!$C$2:$C$13,MATCH(F253,Rate_Master!$A$2:$A$13,0)),0)</f>
        <v>0.543636363636364</v>
      </c>
    </row>
    <row r="254" customFormat="false" ht="15" hidden="false" customHeight="false" outlineLevel="0" collapsed="false">
      <c r="A254" s="47" t="s">
        <v>12206</v>
      </c>
      <c r="B254" s="47" t="s">
        <v>280</v>
      </c>
      <c r="C254" s="48" t="n">
        <v>46027</v>
      </c>
      <c r="D254" s="47" t="s">
        <v>64</v>
      </c>
      <c r="E254" s="47" t="s">
        <v>128</v>
      </c>
      <c r="F254" s="47" t="s">
        <v>155</v>
      </c>
      <c r="G254" s="47" t="s">
        <v>132</v>
      </c>
      <c r="H254" s="47" t="n">
        <v>243</v>
      </c>
      <c r="I254" s="57" t="n">
        <f aca="false">IFERROR(H254/INDEX(Rate_Master!$C$2:$C$13,MATCH(F254,Rate_Master!$A$2:$A$13,0)),0)</f>
        <v>0.441818181818182</v>
      </c>
    </row>
    <row r="255" customFormat="false" ht="15" hidden="false" customHeight="false" outlineLevel="0" collapsed="false">
      <c r="A255" s="47" t="s">
        <v>12207</v>
      </c>
      <c r="B255" s="47" t="s">
        <v>281</v>
      </c>
      <c r="C255" s="48" t="n">
        <v>46027</v>
      </c>
      <c r="D255" s="47" t="s">
        <v>65</v>
      </c>
      <c r="E255" s="47" t="s">
        <v>134</v>
      </c>
      <c r="F255" s="47" t="s">
        <v>157</v>
      </c>
      <c r="G255" s="47" t="s">
        <v>133</v>
      </c>
      <c r="H255" s="47" t="n">
        <v>884</v>
      </c>
      <c r="I255" s="57" t="n">
        <f aca="false">IFERROR(H255/INDEX(Rate_Master!$C$2:$C$13,MATCH(F255,Rate_Master!$A$2:$A$13,0)),0)</f>
        <v>4.01818181818182</v>
      </c>
    </row>
    <row r="256" customFormat="false" ht="15" hidden="false" customHeight="false" outlineLevel="0" collapsed="false">
      <c r="A256" s="47" t="s">
        <v>12208</v>
      </c>
      <c r="B256" s="47" t="s">
        <v>281</v>
      </c>
      <c r="C256" s="48" t="n">
        <v>46027</v>
      </c>
      <c r="D256" s="47" t="s">
        <v>65</v>
      </c>
      <c r="E256" s="47" t="s">
        <v>134</v>
      </c>
      <c r="F256" s="47" t="s">
        <v>157</v>
      </c>
      <c r="G256" s="47" t="s">
        <v>135</v>
      </c>
      <c r="H256" s="47" t="n">
        <v>447</v>
      </c>
      <c r="I256" s="57" t="n">
        <f aca="false">IFERROR(H256/INDEX(Rate_Master!$C$2:$C$13,MATCH(F256,Rate_Master!$A$2:$A$13,0)),0)</f>
        <v>2.03181818181818</v>
      </c>
    </row>
    <row r="257" customFormat="false" ht="15" hidden="false" customHeight="false" outlineLevel="0" collapsed="false">
      <c r="A257" s="47" t="s">
        <v>12209</v>
      </c>
      <c r="B257" s="47" t="s">
        <v>281</v>
      </c>
      <c r="C257" s="48" t="n">
        <v>46027</v>
      </c>
      <c r="D257" s="47" t="s">
        <v>65</v>
      </c>
      <c r="E257" s="47" t="s">
        <v>134</v>
      </c>
      <c r="F257" s="47" t="s">
        <v>157</v>
      </c>
      <c r="G257" s="47" t="s">
        <v>136</v>
      </c>
      <c r="H257" s="47" t="n">
        <v>335</v>
      </c>
      <c r="I257" s="57" t="n">
        <f aca="false">IFERROR(H257/INDEX(Rate_Master!$C$2:$C$13,MATCH(F257,Rate_Master!$A$2:$A$13,0)),0)</f>
        <v>1.52272727272727</v>
      </c>
    </row>
    <row r="258" customFormat="false" ht="15" hidden="false" customHeight="false" outlineLevel="0" collapsed="false">
      <c r="A258" s="47" t="s">
        <v>12210</v>
      </c>
      <c r="B258" s="47" t="s">
        <v>281</v>
      </c>
      <c r="C258" s="48" t="n">
        <v>46027</v>
      </c>
      <c r="D258" s="47" t="s">
        <v>65</v>
      </c>
      <c r="E258" s="47" t="s">
        <v>134</v>
      </c>
      <c r="F258" s="47" t="s">
        <v>157</v>
      </c>
      <c r="G258" s="47" t="s">
        <v>137</v>
      </c>
      <c r="H258" s="47" t="n">
        <v>276</v>
      </c>
      <c r="I258" s="57" t="n">
        <f aca="false">IFERROR(H258/INDEX(Rate_Master!$C$2:$C$13,MATCH(F258,Rate_Master!$A$2:$A$13,0)),0)</f>
        <v>1.25454545454545</v>
      </c>
    </row>
    <row r="259" customFormat="false" ht="15" hidden="false" customHeight="false" outlineLevel="0" collapsed="false">
      <c r="A259" s="47" t="s">
        <v>12211</v>
      </c>
      <c r="B259" s="47" t="s">
        <v>281</v>
      </c>
      <c r="C259" s="48" t="n">
        <v>46027</v>
      </c>
      <c r="D259" s="47" t="s">
        <v>65</v>
      </c>
      <c r="E259" s="47" t="s">
        <v>134</v>
      </c>
      <c r="F259" s="47" t="s">
        <v>157</v>
      </c>
      <c r="G259" s="47" t="s">
        <v>138</v>
      </c>
      <c r="H259" s="47" t="n">
        <v>128</v>
      </c>
      <c r="I259" s="57" t="n">
        <f aca="false">IFERROR(H259/INDEX(Rate_Master!$C$2:$C$13,MATCH(F259,Rate_Master!$A$2:$A$13,0)),0)</f>
        <v>0.581818181818182</v>
      </c>
    </row>
    <row r="260" customFormat="false" ht="15" hidden="false" customHeight="false" outlineLevel="0" collapsed="false">
      <c r="A260" s="47" t="s">
        <v>12212</v>
      </c>
      <c r="B260" s="47" t="s">
        <v>282</v>
      </c>
      <c r="C260" s="48" t="n">
        <v>46027</v>
      </c>
      <c r="D260" s="47" t="s">
        <v>65</v>
      </c>
      <c r="E260" s="47" t="s">
        <v>134</v>
      </c>
      <c r="F260" s="47" t="s">
        <v>157</v>
      </c>
      <c r="G260" s="47" t="s">
        <v>133</v>
      </c>
      <c r="H260" s="47" t="n">
        <v>1055</v>
      </c>
      <c r="I260" s="57" t="n">
        <f aca="false">IFERROR(H260/INDEX(Rate_Master!$C$2:$C$13,MATCH(F260,Rate_Master!$A$2:$A$13,0)),0)</f>
        <v>4.79545454545455</v>
      </c>
    </row>
    <row r="261" customFormat="false" ht="15" hidden="false" customHeight="false" outlineLevel="0" collapsed="false">
      <c r="A261" s="47" t="s">
        <v>12213</v>
      </c>
      <c r="B261" s="47" t="s">
        <v>282</v>
      </c>
      <c r="C261" s="48" t="n">
        <v>46027</v>
      </c>
      <c r="D261" s="47" t="s">
        <v>65</v>
      </c>
      <c r="E261" s="47" t="s">
        <v>134</v>
      </c>
      <c r="F261" s="47" t="s">
        <v>157</v>
      </c>
      <c r="G261" s="47" t="s">
        <v>135</v>
      </c>
      <c r="H261" s="47" t="n">
        <v>531</v>
      </c>
      <c r="I261" s="57" t="n">
        <f aca="false">IFERROR(H261/INDEX(Rate_Master!$C$2:$C$13,MATCH(F261,Rate_Master!$A$2:$A$13,0)),0)</f>
        <v>2.41363636363636</v>
      </c>
    </row>
    <row r="262" customFormat="false" ht="15" hidden="false" customHeight="false" outlineLevel="0" collapsed="false">
      <c r="A262" s="47" t="s">
        <v>12214</v>
      </c>
      <c r="B262" s="47" t="s">
        <v>282</v>
      </c>
      <c r="C262" s="48" t="n">
        <v>46027</v>
      </c>
      <c r="D262" s="47" t="s">
        <v>65</v>
      </c>
      <c r="E262" s="47" t="s">
        <v>134</v>
      </c>
      <c r="F262" s="47" t="s">
        <v>157</v>
      </c>
      <c r="G262" s="47" t="s">
        <v>136</v>
      </c>
      <c r="H262" s="47" t="n">
        <v>441</v>
      </c>
      <c r="I262" s="57" t="n">
        <f aca="false">IFERROR(H262/INDEX(Rate_Master!$C$2:$C$13,MATCH(F262,Rate_Master!$A$2:$A$13,0)),0)</f>
        <v>2.00454545454545</v>
      </c>
    </row>
    <row r="263" customFormat="false" ht="15" hidden="false" customHeight="false" outlineLevel="0" collapsed="false">
      <c r="A263" s="47" t="s">
        <v>12215</v>
      </c>
      <c r="B263" s="47" t="s">
        <v>282</v>
      </c>
      <c r="C263" s="48" t="n">
        <v>46027</v>
      </c>
      <c r="D263" s="47" t="s">
        <v>65</v>
      </c>
      <c r="E263" s="47" t="s">
        <v>134</v>
      </c>
      <c r="F263" s="47" t="s">
        <v>157</v>
      </c>
      <c r="G263" s="47" t="s">
        <v>137</v>
      </c>
      <c r="H263" s="47" t="n">
        <v>342</v>
      </c>
      <c r="I263" s="57" t="n">
        <f aca="false">IFERROR(H263/INDEX(Rate_Master!$C$2:$C$13,MATCH(F263,Rate_Master!$A$2:$A$13,0)),0)</f>
        <v>1.55454545454545</v>
      </c>
    </row>
    <row r="264" customFormat="false" ht="15" hidden="false" customHeight="false" outlineLevel="0" collapsed="false">
      <c r="A264" s="47" t="s">
        <v>12216</v>
      </c>
      <c r="B264" s="47" t="s">
        <v>282</v>
      </c>
      <c r="C264" s="48" t="n">
        <v>46027</v>
      </c>
      <c r="D264" s="47" t="s">
        <v>65</v>
      </c>
      <c r="E264" s="47" t="s">
        <v>134</v>
      </c>
      <c r="F264" s="47" t="s">
        <v>157</v>
      </c>
      <c r="G264" s="47" t="s">
        <v>138</v>
      </c>
      <c r="H264" s="47" t="n">
        <v>163</v>
      </c>
      <c r="I264" s="57" t="n">
        <f aca="false">IFERROR(H264/INDEX(Rate_Master!$C$2:$C$13,MATCH(F264,Rate_Master!$A$2:$A$13,0)),0)</f>
        <v>0.740909090909091</v>
      </c>
    </row>
    <row r="265" customFormat="false" ht="15" hidden="false" customHeight="false" outlineLevel="0" collapsed="false">
      <c r="A265" s="47" t="s">
        <v>12217</v>
      </c>
      <c r="B265" s="47" t="s">
        <v>283</v>
      </c>
      <c r="C265" s="48" t="n">
        <v>46027</v>
      </c>
      <c r="D265" s="47" t="s">
        <v>65</v>
      </c>
      <c r="E265" s="47" t="s">
        <v>134</v>
      </c>
      <c r="F265" s="47" t="s">
        <v>157</v>
      </c>
      <c r="G265" s="47" t="s">
        <v>133</v>
      </c>
      <c r="H265" s="47" t="n">
        <v>1353</v>
      </c>
      <c r="I265" s="57" t="n">
        <f aca="false">IFERROR(H265/INDEX(Rate_Master!$C$2:$C$13,MATCH(F265,Rate_Master!$A$2:$A$13,0)),0)</f>
        <v>6.15</v>
      </c>
    </row>
    <row r="266" customFormat="false" ht="15" hidden="false" customHeight="false" outlineLevel="0" collapsed="false">
      <c r="A266" s="47" t="s">
        <v>12218</v>
      </c>
      <c r="B266" s="47" t="s">
        <v>283</v>
      </c>
      <c r="C266" s="48" t="n">
        <v>46027</v>
      </c>
      <c r="D266" s="47" t="s">
        <v>65</v>
      </c>
      <c r="E266" s="47" t="s">
        <v>134</v>
      </c>
      <c r="F266" s="47" t="s">
        <v>157</v>
      </c>
      <c r="G266" s="47" t="s">
        <v>135</v>
      </c>
      <c r="H266" s="47" t="n">
        <v>666</v>
      </c>
      <c r="I266" s="57" t="n">
        <f aca="false">IFERROR(H266/INDEX(Rate_Master!$C$2:$C$13,MATCH(F266,Rate_Master!$A$2:$A$13,0)),0)</f>
        <v>3.02727272727273</v>
      </c>
    </row>
    <row r="267" customFormat="false" ht="15" hidden="false" customHeight="false" outlineLevel="0" collapsed="false">
      <c r="A267" s="47" t="s">
        <v>12219</v>
      </c>
      <c r="B267" s="47" t="s">
        <v>283</v>
      </c>
      <c r="C267" s="48" t="n">
        <v>46027</v>
      </c>
      <c r="D267" s="47" t="s">
        <v>65</v>
      </c>
      <c r="E267" s="47" t="s">
        <v>134</v>
      </c>
      <c r="F267" s="47" t="s">
        <v>157</v>
      </c>
      <c r="G267" s="47" t="s">
        <v>136</v>
      </c>
      <c r="H267" s="47" t="n">
        <v>538</v>
      </c>
      <c r="I267" s="57" t="n">
        <f aca="false">IFERROR(H267/INDEX(Rate_Master!$C$2:$C$13,MATCH(F267,Rate_Master!$A$2:$A$13,0)),0)</f>
        <v>2.44545454545455</v>
      </c>
    </row>
    <row r="268" customFormat="false" ht="15" hidden="false" customHeight="false" outlineLevel="0" collapsed="false">
      <c r="A268" s="47" t="s">
        <v>12220</v>
      </c>
      <c r="B268" s="47" t="s">
        <v>283</v>
      </c>
      <c r="C268" s="48" t="n">
        <v>46027</v>
      </c>
      <c r="D268" s="47" t="s">
        <v>65</v>
      </c>
      <c r="E268" s="47" t="s">
        <v>134</v>
      </c>
      <c r="F268" s="47" t="s">
        <v>157</v>
      </c>
      <c r="G268" s="47" t="s">
        <v>137</v>
      </c>
      <c r="H268" s="47" t="n">
        <v>396</v>
      </c>
      <c r="I268" s="57" t="n">
        <f aca="false">IFERROR(H268/INDEX(Rate_Master!$C$2:$C$13,MATCH(F268,Rate_Master!$A$2:$A$13,0)),0)</f>
        <v>1.8</v>
      </c>
    </row>
    <row r="269" customFormat="false" ht="15" hidden="false" customHeight="false" outlineLevel="0" collapsed="false">
      <c r="A269" s="47" t="s">
        <v>12221</v>
      </c>
      <c r="B269" s="47" t="s">
        <v>283</v>
      </c>
      <c r="C269" s="48" t="n">
        <v>46027</v>
      </c>
      <c r="D269" s="47" t="s">
        <v>65</v>
      </c>
      <c r="E269" s="47" t="s">
        <v>134</v>
      </c>
      <c r="F269" s="47" t="s">
        <v>157</v>
      </c>
      <c r="G269" s="47" t="s">
        <v>138</v>
      </c>
      <c r="H269" s="47" t="n">
        <v>188</v>
      </c>
      <c r="I269" s="57" t="n">
        <f aca="false">IFERROR(H269/INDEX(Rate_Master!$C$2:$C$13,MATCH(F269,Rate_Master!$A$2:$A$13,0)),0)</f>
        <v>0.854545454545455</v>
      </c>
    </row>
    <row r="270" customFormat="false" ht="15" hidden="false" customHeight="false" outlineLevel="0" collapsed="false">
      <c r="A270" s="47" t="s">
        <v>12222</v>
      </c>
      <c r="B270" s="47" t="s">
        <v>284</v>
      </c>
      <c r="C270" s="48" t="n">
        <v>46028</v>
      </c>
      <c r="D270" s="47" t="s">
        <v>62</v>
      </c>
      <c r="E270" s="47" t="s">
        <v>120</v>
      </c>
      <c r="F270" s="47" t="s">
        <v>148</v>
      </c>
      <c r="G270" s="47" t="s">
        <v>119</v>
      </c>
      <c r="H270" s="47" t="n">
        <v>1091</v>
      </c>
      <c r="I270" s="57" t="n">
        <f aca="false">IFERROR(H270/INDEX(Rate_Master!$C$2:$C$13,MATCH(F270,Rate_Master!$A$2:$A$13,0)),0)</f>
        <v>1.21222222222222</v>
      </c>
    </row>
    <row r="271" customFormat="false" ht="15" hidden="false" customHeight="false" outlineLevel="0" collapsed="false">
      <c r="A271" s="47" t="s">
        <v>12223</v>
      </c>
      <c r="B271" s="47" t="s">
        <v>284</v>
      </c>
      <c r="C271" s="48" t="n">
        <v>46028</v>
      </c>
      <c r="D271" s="47" t="s">
        <v>62</v>
      </c>
      <c r="E271" s="47" t="s">
        <v>120</v>
      </c>
      <c r="F271" s="47" t="s">
        <v>148</v>
      </c>
      <c r="G271" s="47" t="s">
        <v>121</v>
      </c>
      <c r="H271" s="47" t="n">
        <v>993</v>
      </c>
      <c r="I271" s="57" t="n">
        <f aca="false">IFERROR(H271/INDEX(Rate_Master!$C$2:$C$13,MATCH(F271,Rate_Master!$A$2:$A$13,0)),0)</f>
        <v>1.10333333333333</v>
      </c>
    </row>
    <row r="272" customFormat="false" ht="15" hidden="false" customHeight="false" outlineLevel="0" collapsed="false">
      <c r="A272" s="47" t="s">
        <v>12224</v>
      </c>
      <c r="B272" s="47" t="s">
        <v>284</v>
      </c>
      <c r="C272" s="48" t="n">
        <v>46028</v>
      </c>
      <c r="D272" s="47" t="s">
        <v>62</v>
      </c>
      <c r="E272" s="47" t="s">
        <v>120</v>
      </c>
      <c r="F272" s="47" t="s">
        <v>148</v>
      </c>
      <c r="G272" s="47" t="s">
        <v>122</v>
      </c>
      <c r="H272" s="47" t="n">
        <v>1077</v>
      </c>
      <c r="I272" s="57" t="n">
        <f aca="false">IFERROR(H272/INDEX(Rate_Master!$C$2:$C$13,MATCH(F272,Rate_Master!$A$2:$A$13,0)),0)</f>
        <v>1.19666666666667</v>
      </c>
    </row>
    <row r="273" customFormat="false" ht="15" hidden="false" customHeight="false" outlineLevel="0" collapsed="false">
      <c r="A273" s="47" t="s">
        <v>12225</v>
      </c>
      <c r="B273" s="47" t="s">
        <v>284</v>
      </c>
      <c r="C273" s="48" t="n">
        <v>46028</v>
      </c>
      <c r="D273" s="47" t="s">
        <v>62</v>
      </c>
      <c r="E273" s="47" t="s">
        <v>120</v>
      </c>
      <c r="F273" s="47" t="s">
        <v>148</v>
      </c>
      <c r="G273" s="47" t="s">
        <v>123</v>
      </c>
      <c r="H273" s="47" t="n">
        <v>765</v>
      </c>
      <c r="I273" s="57" t="n">
        <f aca="false">IFERROR(H273/INDEX(Rate_Master!$C$2:$C$13,MATCH(F273,Rate_Master!$A$2:$A$13,0)),0)</f>
        <v>0.85</v>
      </c>
    </row>
    <row r="274" customFormat="false" ht="15" hidden="false" customHeight="false" outlineLevel="0" collapsed="false">
      <c r="A274" s="47" t="s">
        <v>12226</v>
      </c>
      <c r="B274" s="47" t="s">
        <v>284</v>
      </c>
      <c r="C274" s="48" t="n">
        <v>46028</v>
      </c>
      <c r="D274" s="47" t="s">
        <v>62</v>
      </c>
      <c r="E274" s="47" t="s">
        <v>120</v>
      </c>
      <c r="F274" s="47" t="s">
        <v>148</v>
      </c>
      <c r="G274" s="47" t="s">
        <v>124</v>
      </c>
      <c r="H274" s="47" t="n">
        <v>505</v>
      </c>
      <c r="I274" s="57" t="n">
        <f aca="false">IFERROR(H274/INDEX(Rate_Master!$C$2:$C$13,MATCH(F274,Rate_Master!$A$2:$A$13,0)),0)</f>
        <v>0.561111111111111</v>
      </c>
    </row>
    <row r="275" customFormat="false" ht="15" hidden="false" customHeight="false" outlineLevel="0" collapsed="false">
      <c r="A275" s="47" t="s">
        <v>12227</v>
      </c>
      <c r="B275" s="47" t="s">
        <v>284</v>
      </c>
      <c r="C275" s="48" t="n">
        <v>46028</v>
      </c>
      <c r="D275" s="47" t="s">
        <v>62</v>
      </c>
      <c r="E275" s="47" t="s">
        <v>120</v>
      </c>
      <c r="F275" s="47" t="s">
        <v>148</v>
      </c>
      <c r="G275" s="47" t="s">
        <v>125</v>
      </c>
      <c r="H275" s="47" t="n">
        <v>324</v>
      </c>
      <c r="I275" s="57" t="n">
        <f aca="false">IFERROR(H275/INDEX(Rate_Master!$C$2:$C$13,MATCH(F275,Rate_Master!$A$2:$A$13,0)),0)</f>
        <v>0.36</v>
      </c>
    </row>
    <row r="276" customFormat="false" ht="15" hidden="false" customHeight="false" outlineLevel="0" collapsed="false">
      <c r="A276" s="47" t="s">
        <v>12228</v>
      </c>
      <c r="B276" s="47" t="s">
        <v>284</v>
      </c>
      <c r="C276" s="48" t="n">
        <v>46028</v>
      </c>
      <c r="D276" s="47" t="s">
        <v>62</v>
      </c>
      <c r="E276" s="47" t="s">
        <v>120</v>
      </c>
      <c r="F276" s="47" t="s">
        <v>148</v>
      </c>
      <c r="G276" s="47" t="s">
        <v>126</v>
      </c>
      <c r="H276" s="47" t="n">
        <v>192</v>
      </c>
      <c r="I276" s="57" t="n">
        <f aca="false">IFERROR(H276/INDEX(Rate_Master!$C$2:$C$13,MATCH(F276,Rate_Master!$A$2:$A$13,0)),0)</f>
        <v>0.213333333333333</v>
      </c>
    </row>
    <row r="277" customFormat="false" ht="15" hidden="false" customHeight="false" outlineLevel="0" collapsed="false">
      <c r="A277" s="47" t="s">
        <v>12229</v>
      </c>
      <c r="B277" s="47" t="s">
        <v>285</v>
      </c>
      <c r="C277" s="48" t="n">
        <v>46028</v>
      </c>
      <c r="D277" s="47" t="s">
        <v>62</v>
      </c>
      <c r="E277" s="47" t="s">
        <v>120</v>
      </c>
      <c r="F277" s="47" t="s">
        <v>148</v>
      </c>
      <c r="G277" s="47" t="s">
        <v>119</v>
      </c>
      <c r="H277" s="47" t="n">
        <v>1144</v>
      </c>
      <c r="I277" s="57" t="n">
        <f aca="false">IFERROR(H277/INDEX(Rate_Master!$C$2:$C$13,MATCH(F277,Rate_Master!$A$2:$A$13,0)),0)</f>
        <v>1.27111111111111</v>
      </c>
    </row>
    <row r="278" customFormat="false" ht="15" hidden="false" customHeight="false" outlineLevel="0" collapsed="false">
      <c r="A278" s="47" t="s">
        <v>12230</v>
      </c>
      <c r="B278" s="47" t="s">
        <v>285</v>
      </c>
      <c r="C278" s="48" t="n">
        <v>46028</v>
      </c>
      <c r="D278" s="47" t="s">
        <v>62</v>
      </c>
      <c r="E278" s="47" t="s">
        <v>120</v>
      </c>
      <c r="F278" s="47" t="s">
        <v>148</v>
      </c>
      <c r="G278" s="47" t="s">
        <v>121</v>
      </c>
      <c r="H278" s="47" t="n">
        <v>966</v>
      </c>
      <c r="I278" s="57" t="n">
        <f aca="false">IFERROR(H278/INDEX(Rate_Master!$C$2:$C$13,MATCH(F278,Rate_Master!$A$2:$A$13,0)),0)</f>
        <v>1.07333333333333</v>
      </c>
    </row>
    <row r="279" customFormat="false" ht="15" hidden="false" customHeight="false" outlineLevel="0" collapsed="false">
      <c r="A279" s="47" t="s">
        <v>12231</v>
      </c>
      <c r="B279" s="47" t="s">
        <v>285</v>
      </c>
      <c r="C279" s="48" t="n">
        <v>46028</v>
      </c>
      <c r="D279" s="47" t="s">
        <v>62</v>
      </c>
      <c r="E279" s="47" t="s">
        <v>120</v>
      </c>
      <c r="F279" s="47" t="s">
        <v>148</v>
      </c>
      <c r="G279" s="47" t="s">
        <v>122</v>
      </c>
      <c r="H279" s="47" t="n">
        <v>1105</v>
      </c>
      <c r="I279" s="57" t="n">
        <f aca="false">IFERROR(H279/INDEX(Rate_Master!$C$2:$C$13,MATCH(F279,Rate_Master!$A$2:$A$13,0)),0)</f>
        <v>1.22777777777778</v>
      </c>
    </row>
    <row r="280" customFormat="false" ht="15" hidden="false" customHeight="false" outlineLevel="0" collapsed="false">
      <c r="A280" s="47" t="s">
        <v>12232</v>
      </c>
      <c r="B280" s="47" t="s">
        <v>285</v>
      </c>
      <c r="C280" s="48" t="n">
        <v>46028</v>
      </c>
      <c r="D280" s="47" t="s">
        <v>62</v>
      </c>
      <c r="E280" s="47" t="s">
        <v>120</v>
      </c>
      <c r="F280" s="47" t="s">
        <v>148</v>
      </c>
      <c r="G280" s="47" t="s">
        <v>123</v>
      </c>
      <c r="H280" s="47" t="n">
        <v>834</v>
      </c>
      <c r="I280" s="57" t="n">
        <f aca="false">IFERROR(H280/INDEX(Rate_Master!$C$2:$C$13,MATCH(F280,Rate_Master!$A$2:$A$13,0)),0)</f>
        <v>0.926666666666667</v>
      </c>
    </row>
    <row r="281" customFormat="false" ht="15" hidden="false" customHeight="false" outlineLevel="0" collapsed="false">
      <c r="A281" s="47" t="s">
        <v>12233</v>
      </c>
      <c r="B281" s="47" t="s">
        <v>285</v>
      </c>
      <c r="C281" s="48" t="n">
        <v>46028</v>
      </c>
      <c r="D281" s="47" t="s">
        <v>62</v>
      </c>
      <c r="E281" s="47" t="s">
        <v>120</v>
      </c>
      <c r="F281" s="47" t="s">
        <v>148</v>
      </c>
      <c r="G281" s="47" t="s">
        <v>124</v>
      </c>
      <c r="H281" s="47" t="n">
        <v>511</v>
      </c>
      <c r="I281" s="57" t="n">
        <f aca="false">IFERROR(H281/INDEX(Rate_Master!$C$2:$C$13,MATCH(F281,Rate_Master!$A$2:$A$13,0)),0)</f>
        <v>0.567777777777778</v>
      </c>
    </row>
    <row r="282" customFormat="false" ht="15" hidden="false" customHeight="false" outlineLevel="0" collapsed="false">
      <c r="A282" s="47" t="s">
        <v>12234</v>
      </c>
      <c r="B282" s="47" t="s">
        <v>285</v>
      </c>
      <c r="C282" s="48" t="n">
        <v>46028</v>
      </c>
      <c r="D282" s="47" t="s">
        <v>62</v>
      </c>
      <c r="E282" s="47" t="s">
        <v>120</v>
      </c>
      <c r="F282" s="47" t="s">
        <v>148</v>
      </c>
      <c r="G282" s="47" t="s">
        <v>125</v>
      </c>
      <c r="H282" s="47" t="n">
        <v>294</v>
      </c>
      <c r="I282" s="57" t="n">
        <f aca="false">IFERROR(H282/INDEX(Rate_Master!$C$2:$C$13,MATCH(F282,Rate_Master!$A$2:$A$13,0)),0)</f>
        <v>0.326666666666667</v>
      </c>
    </row>
    <row r="283" customFormat="false" ht="15" hidden="false" customHeight="false" outlineLevel="0" collapsed="false">
      <c r="A283" s="47" t="s">
        <v>12235</v>
      </c>
      <c r="B283" s="47" t="s">
        <v>285</v>
      </c>
      <c r="C283" s="48" t="n">
        <v>46028</v>
      </c>
      <c r="D283" s="47" t="s">
        <v>62</v>
      </c>
      <c r="E283" s="47" t="s">
        <v>120</v>
      </c>
      <c r="F283" s="47" t="s">
        <v>148</v>
      </c>
      <c r="G283" s="47" t="s">
        <v>126</v>
      </c>
      <c r="H283" s="47" t="n">
        <v>180</v>
      </c>
      <c r="I283" s="57" t="n">
        <f aca="false">IFERROR(H283/INDEX(Rate_Master!$C$2:$C$13,MATCH(F283,Rate_Master!$A$2:$A$13,0)),0)</f>
        <v>0.2</v>
      </c>
    </row>
    <row r="284" customFormat="false" ht="15" hidden="false" customHeight="false" outlineLevel="0" collapsed="false">
      <c r="A284" s="47" t="s">
        <v>12236</v>
      </c>
      <c r="B284" s="47" t="s">
        <v>286</v>
      </c>
      <c r="C284" s="48" t="n">
        <v>46028</v>
      </c>
      <c r="D284" s="47" t="s">
        <v>62</v>
      </c>
      <c r="E284" s="47" t="s">
        <v>120</v>
      </c>
      <c r="F284" s="47" t="s">
        <v>148</v>
      </c>
      <c r="G284" s="47" t="s">
        <v>119</v>
      </c>
      <c r="H284" s="47" t="n">
        <v>1377</v>
      </c>
      <c r="I284" s="57" t="n">
        <f aca="false">IFERROR(H284/INDEX(Rate_Master!$C$2:$C$13,MATCH(F284,Rate_Master!$A$2:$A$13,0)),0)</f>
        <v>1.53</v>
      </c>
    </row>
    <row r="285" customFormat="false" ht="15" hidden="false" customHeight="false" outlineLevel="0" collapsed="false">
      <c r="A285" s="47" t="s">
        <v>12237</v>
      </c>
      <c r="B285" s="47" t="s">
        <v>286</v>
      </c>
      <c r="C285" s="48" t="n">
        <v>46028</v>
      </c>
      <c r="D285" s="47" t="s">
        <v>62</v>
      </c>
      <c r="E285" s="47" t="s">
        <v>120</v>
      </c>
      <c r="F285" s="47" t="s">
        <v>148</v>
      </c>
      <c r="G285" s="47" t="s">
        <v>121</v>
      </c>
      <c r="H285" s="47" t="n">
        <v>1291</v>
      </c>
      <c r="I285" s="57" t="n">
        <f aca="false">IFERROR(H285/INDEX(Rate_Master!$C$2:$C$13,MATCH(F285,Rate_Master!$A$2:$A$13,0)),0)</f>
        <v>1.43444444444444</v>
      </c>
    </row>
    <row r="286" customFormat="false" ht="15" hidden="false" customHeight="false" outlineLevel="0" collapsed="false">
      <c r="A286" s="47" t="s">
        <v>12238</v>
      </c>
      <c r="B286" s="47" t="s">
        <v>286</v>
      </c>
      <c r="C286" s="48" t="n">
        <v>46028</v>
      </c>
      <c r="D286" s="47" t="s">
        <v>62</v>
      </c>
      <c r="E286" s="47" t="s">
        <v>120</v>
      </c>
      <c r="F286" s="47" t="s">
        <v>148</v>
      </c>
      <c r="G286" s="47" t="s">
        <v>122</v>
      </c>
      <c r="H286" s="47" t="n">
        <v>1390</v>
      </c>
      <c r="I286" s="57" t="n">
        <f aca="false">IFERROR(H286/INDEX(Rate_Master!$C$2:$C$13,MATCH(F286,Rate_Master!$A$2:$A$13,0)),0)</f>
        <v>1.54444444444444</v>
      </c>
    </row>
    <row r="287" customFormat="false" ht="15" hidden="false" customHeight="false" outlineLevel="0" collapsed="false">
      <c r="A287" s="47" t="s">
        <v>12239</v>
      </c>
      <c r="B287" s="47" t="s">
        <v>286</v>
      </c>
      <c r="C287" s="48" t="n">
        <v>46028</v>
      </c>
      <c r="D287" s="47" t="s">
        <v>62</v>
      </c>
      <c r="E287" s="47" t="s">
        <v>120</v>
      </c>
      <c r="F287" s="47" t="s">
        <v>148</v>
      </c>
      <c r="G287" s="47" t="s">
        <v>123</v>
      </c>
      <c r="H287" s="47" t="n">
        <v>1059</v>
      </c>
      <c r="I287" s="57" t="n">
        <f aca="false">IFERROR(H287/INDEX(Rate_Master!$C$2:$C$13,MATCH(F287,Rate_Master!$A$2:$A$13,0)),0)</f>
        <v>1.17666666666667</v>
      </c>
    </row>
    <row r="288" customFormat="false" ht="15" hidden="false" customHeight="false" outlineLevel="0" collapsed="false">
      <c r="A288" s="47" t="s">
        <v>12240</v>
      </c>
      <c r="B288" s="47" t="s">
        <v>286</v>
      </c>
      <c r="C288" s="48" t="n">
        <v>46028</v>
      </c>
      <c r="D288" s="47" t="s">
        <v>62</v>
      </c>
      <c r="E288" s="47" t="s">
        <v>120</v>
      </c>
      <c r="F288" s="47" t="s">
        <v>148</v>
      </c>
      <c r="G288" s="47" t="s">
        <v>124</v>
      </c>
      <c r="H288" s="47" t="n">
        <v>637</v>
      </c>
      <c r="I288" s="57" t="n">
        <f aca="false">IFERROR(H288/INDEX(Rate_Master!$C$2:$C$13,MATCH(F288,Rate_Master!$A$2:$A$13,0)),0)</f>
        <v>0.707777777777778</v>
      </c>
    </row>
    <row r="289" customFormat="false" ht="15" hidden="false" customHeight="false" outlineLevel="0" collapsed="false">
      <c r="A289" s="47" t="s">
        <v>12241</v>
      </c>
      <c r="B289" s="47" t="s">
        <v>286</v>
      </c>
      <c r="C289" s="48" t="n">
        <v>46028</v>
      </c>
      <c r="D289" s="47" t="s">
        <v>62</v>
      </c>
      <c r="E289" s="47" t="s">
        <v>120</v>
      </c>
      <c r="F289" s="47" t="s">
        <v>148</v>
      </c>
      <c r="G289" s="47" t="s">
        <v>125</v>
      </c>
      <c r="H289" s="47" t="n">
        <v>371</v>
      </c>
      <c r="I289" s="57" t="n">
        <f aca="false">IFERROR(H289/INDEX(Rate_Master!$C$2:$C$13,MATCH(F289,Rate_Master!$A$2:$A$13,0)),0)</f>
        <v>0.412222222222222</v>
      </c>
    </row>
    <row r="290" customFormat="false" ht="15" hidden="false" customHeight="false" outlineLevel="0" collapsed="false">
      <c r="A290" s="47" t="s">
        <v>12242</v>
      </c>
      <c r="B290" s="47" t="s">
        <v>286</v>
      </c>
      <c r="C290" s="48" t="n">
        <v>46028</v>
      </c>
      <c r="D290" s="47" t="s">
        <v>62</v>
      </c>
      <c r="E290" s="47" t="s">
        <v>120</v>
      </c>
      <c r="F290" s="47" t="s">
        <v>148</v>
      </c>
      <c r="G290" s="47" t="s">
        <v>126</v>
      </c>
      <c r="H290" s="47" t="n">
        <v>271</v>
      </c>
      <c r="I290" s="57" t="n">
        <f aca="false">IFERROR(H290/INDEX(Rate_Master!$C$2:$C$13,MATCH(F290,Rate_Master!$A$2:$A$13,0)),0)</f>
        <v>0.301111111111111</v>
      </c>
    </row>
    <row r="291" customFormat="false" ht="15" hidden="false" customHeight="false" outlineLevel="0" collapsed="false">
      <c r="A291" s="47" t="s">
        <v>12243</v>
      </c>
      <c r="B291" s="47" t="s">
        <v>287</v>
      </c>
      <c r="C291" s="48" t="n">
        <v>46028</v>
      </c>
      <c r="D291" s="47" t="s">
        <v>63</v>
      </c>
      <c r="E291" s="47" t="s">
        <v>120</v>
      </c>
      <c r="F291" s="47" t="s">
        <v>152</v>
      </c>
      <c r="G291" s="47" t="s">
        <v>119</v>
      </c>
      <c r="H291" s="47" t="n">
        <v>1608</v>
      </c>
      <c r="I291" s="57" t="n">
        <f aca="false">IFERROR(H291/INDEX(Rate_Master!$C$2:$C$13,MATCH(F291,Rate_Master!$A$2:$A$13,0)),0)</f>
        <v>1.78666666666667</v>
      </c>
    </row>
    <row r="292" customFormat="false" ht="15" hidden="false" customHeight="false" outlineLevel="0" collapsed="false">
      <c r="A292" s="47" t="s">
        <v>12244</v>
      </c>
      <c r="B292" s="47" t="s">
        <v>287</v>
      </c>
      <c r="C292" s="48" t="n">
        <v>46028</v>
      </c>
      <c r="D292" s="47" t="s">
        <v>63</v>
      </c>
      <c r="E292" s="47" t="s">
        <v>120</v>
      </c>
      <c r="F292" s="47" t="s">
        <v>152</v>
      </c>
      <c r="G292" s="47" t="s">
        <v>121</v>
      </c>
      <c r="H292" s="47" t="n">
        <v>1502</v>
      </c>
      <c r="I292" s="57" t="n">
        <f aca="false">IFERROR(H292/INDEX(Rate_Master!$C$2:$C$13,MATCH(F292,Rate_Master!$A$2:$A$13,0)),0)</f>
        <v>1.66888888888889</v>
      </c>
    </row>
    <row r="293" customFormat="false" ht="15" hidden="false" customHeight="false" outlineLevel="0" collapsed="false">
      <c r="A293" s="47" t="s">
        <v>12245</v>
      </c>
      <c r="B293" s="47" t="s">
        <v>287</v>
      </c>
      <c r="C293" s="48" t="n">
        <v>46028</v>
      </c>
      <c r="D293" s="47" t="s">
        <v>63</v>
      </c>
      <c r="E293" s="47" t="s">
        <v>120</v>
      </c>
      <c r="F293" s="47" t="s">
        <v>152</v>
      </c>
      <c r="G293" s="47" t="s">
        <v>122</v>
      </c>
      <c r="H293" s="47" t="n">
        <v>1607</v>
      </c>
      <c r="I293" s="57" t="n">
        <f aca="false">IFERROR(H293/INDEX(Rate_Master!$C$2:$C$13,MATCH(F293,Rate_Master!$A$2:$A$13,0)),0)</f>
        <v>1.78555555555556</v>
      </c>
    </row>
    <row r="294" customFormat="false" ht="15" hidden="false" customHeight="false" outlineLevel="0" collapsed="false">
      <c r="A294" s="47" t="s">
        <v>12246</v>
      </c>
      <c r="B294" s="47" t="s">
        <v>287</v>
      </c>
      <c r="C294" s="48" t="n">
        <v>46028</v>
      </c>
      <c r="D294" s="47" t="s">
        <v>63</v>
      </c>
      <c r="E294" s="47" t="s">
        <v>120</v>
      </c>
      <c r="F294" s="47" t="s">
        <v>152</v>
      </c>
      <c r="G294" s="47" t="s">
        <v>123</v>
      </c>
      <c r="H294" s="47" t="n">
        <v>1238</v>
      </c>
      <c r="I294" s="57" t="n">
        <f aca="false">IFERROR(H294/INDEX(Rate_Master!$C$2:$C$13,MATCH(F294,Rate_Master!$A$2:$A$13,0)),0)</f>
        <v>1.37555555555556</v>
      </c>
    </row>
    <row r="295" customFormat="false" ht="15" hidden="false" customHeight="false" outlineLevel="0" collapsed="false">
      <c r="A295" s="47" t="s">
        <v>12247</v>
      </c>
      <c r="B295" s="47" t="s">
        <v>287</v>
      </c>
      <c r="C295" s="48" t="n">
        <v>46028</v>
      </c>
      <c r="D295" s="47" t="s">
        <v>63</v>
      </c>
      <c r="E295" s="47" t="s">
        <v>120</v>
      </c>
      <c r="F295" s="47" t="s">
        <v>152</v>
      </c>
      <c r="G295" s="47" t="s">
        <v>124</v>
      </c>
      <c r="H295" s="47" t="n">
        <v>728</v>
      </c>
      <c r="I295" s="57" t="n">
        <f aca="false">IFERROR(H295/INDEX(Rate_Master!$C$2:$C$13,MATCH(F295,Rate_Master!$A$2:$A$13,0)),0)</f>
        <v>0.808888888888889</v>
      </c>
    </row>
    <row r="296" customFormat="false" ht="15" hidden="false" customHeight="false" outlineLevel="0" collapsed="false">
      <c r="A296" s="47" t="s">
        <v>12248</v>
      </c>
      <c r="B296" s="47" t="s">
        <v>287</v>
      </c>
      <c r="C296" s="48" t="n">
        <v>46028</v>
      </c>
      <c r="D296" s="47" t="s">
        <v>63</v>
      </c>
      <c r="E296" s="47" t="s">
        <v>120</v>
      </c>
      <c r="F296" s="47" t="s">
        <v>152</v>
      </c>
      <c r="G296" s="47" t="s">
        <v>125</v>
      </c>
      <c r="H296" s="47" t="n">
        <v>435</v>
      </c>
      <c r="I296" s="57" t="n">
        <f aca="false">IFERROR(H296/INDEX(Rate_Master!$C$2:$C$13,MATCH(F296,Rate_Master!$A$2:$A$13,0)),0)</f>
        <v>0.483333333333333</v>
      </c>
    </row>
    <row r="297" customFormat="false" ht="15" hidden="false" customHeight="false" outlineLevel="0" collapsed="false">
      <c r="A297" s="47" t="s">
        <v>12249</v>
      </c>
      <c r="B297" s="47" t="s">
        <v>287</v>
      </c>
      <c r="C297" s="48" t="n">
        <v>46028</v>
      </c>
      <c r="D297" s="47" t="s">
        <v>63</v>
      </c>
      <c r="E297" s="47" t="s">
        <v>120</v>
      </c>
      <c r="F297" s="47" t="s">
        <v>152</v>
      </c>
      <c r="G297" s="47" t="s">
        <v>126</v>
      </c>
      <c r="H297" s="47" t="n">
        <v>337</v>
      </c>
      <c r="I297" s="57" t="n">
        <f aca="false">IFERROR(H297/INDEX(Rate_Master!$C$2:$C$13,MATCH(F297,Rate_Master!$A$2:$A$13,0)),0)</f>
        <v>0.374444444444444</v>
      </c>
    </row>
    <row r="298" customFormat="false" ht="15" hidden="false" customHeight="false" outlineLevel="0" collapsed="false">
      <c r="A298" s="47" t="s">
        <v>12250</v>
      </c>
      <c r="B298" s="47" t="s">
        <v>289</v>
      </c>
      <c r="C298" s="48" t="n">
        <v>46028</v>
      </c>
      <c r="D298" s="47" t="s">
        <v>63</v>
      </c>
      <c r="E298" s="47" t="s">
        <v>120</v>
      </c>
      <c r="F298" s="47" t="s">
        <v>152</v>
      </c>
      <c r="G298" s="47" t="s">
        <v>119</v>
      </c>
      <c r="H298" s="47" t="n">
        <v>1618</v>
      </c>
      <c r="I298" s="57" t="n">
        <f aca="false">IFERROR(H298/INDEX(Rate_Master!$C$2:$C$13,MATCH(F298,Rate_Master!$A$2:$A$13,0)),0)</f>
        <v>1.79777777777778</v>
      </c>
    </row>
    <row r="299" customFormat="false" ht="15" hidden="false" customHeight="false" outlineLevel="0" collapsed="false">
      <c r="A299" s="47" t="s">
        <v>12251</v>
      </c>
      <c r="B299" s="47" t="s">
        <v>289</v>
      </c>
      <c r="C299" s="48" t="n">
        <v>46028</v>
      </c>
      <c r="D299" s="47" t="s">
        <v>63</v>
      </c>
      <c r="E299" s="47" t="s">
        <v>120</v>
      </c>
      <c r="F299" s="47" t="s">
        <v>152</v>
      </c>
      <c r="G299" s="47" t="s">
        <v>121</v>
      </c>
      <c r="H299" s="47" t="n">
        <v>1501</v>
      </c>
      <c r="I299" s="57" t="n">
        <f aca="false">IFERROR(H299/INDEX(Rate_Master!$C$2:$C$13,MATCH(F299,Rate_Master!$A$2:$A$13,0)),0)</f>
        <v>1.66777777777778</v>
      </c>
    </row>
    <row r="300" customFormat="false" ht="15" hidden="false" customHeight="false" outlineLevel="0" collapsed="false">
      <c r="A300" s="47" t="s">
        <v>12252</v>
      </c>
      <c r="B300" s="47" t="s">
        <v>289</v>
      </c>
      <c r="C300" s="48" t="n">
        <v>46028</v>
      </c>
      <c r="D300" s="47" t="s">
        <v>63</v>
      </c>
      <c r="E300" s="47" t="s">
        <v>120</v>
      </c>
      <c r="F300" s="47" t="s">
        <v>152</v>
      </c>
      <c r="G300" s="47" t="s">
        <v>122</v>
      </c>
      <c r="H300" s="47" t="n">
        <v>1688</v>
      </c>
      <c r="I300" s="57" t="n">
        <f aca="false">IFERROR(H300/INDEX(Rate_Master!$C$2:$C$13,MATCH(F300,Rate_Master!$A$2:$A$13,0)),0)</f>
        <v>1.87555555555556</v>
      </c>
    </row>
    <row r="301" customFormat="false" ht="15" hidden="false" customHeight="false" outlineLevel="0" collapsed="false">
      <c r="A301" s="47" t="s">
        <v>12253</v>
      </c>
      <c r="B301" s="47" t="s">
        <v>289</v>
      </c>
      <c r="C301" s="48" t="n">
        <v>46028</v>
      </c>
      <c r="D301" s="47" t="s">
        <v>63</v>
      </c>
      <c r="E301" s="47" t="s">
        <v>120</v>
      </c>
      <c r="F301" s="47" t="s">
        <v>152</v>
      </c>
      <c r="G301" s="47" t="s">
        <v>123</v>
      </c>
      <c r="H301" s="47" t="n">
        <v>1176</v>
      </c>
      <c r="I301" s="57" t="n">
        <f aca="false">IFERROR(H301/INDEX(Rate_Master!$C$2:$C$13,MATCH(F301,Rate_Master!$A$2:$A$13,0)),0)</f>
        <v>1.30666666666667</v>
      </c>
    </row>
    <row r="302" customFormat="false" ht="15" hidden="false" customHeight="false" outlineLevel="0" collapsed="false">
      <c r="A302" s="47" t="s">
        <v>12254</v>
      </c>
      <c r="B302" s="47" t="s">
        <v>289</v>
      </c>
      <c r="C302" s="48" t="n">
        <v>46028</v>
      </c>
      <c r="D302" s="47" t="s">
        <v>63</v>
      </c>
      <c r="E302" s="47" t="s">
        <v>120</v>
      </c>
      <c r="F302" s="47" t="s">
        <v>152</v>
      </c>
      <c r="G302" s="47" t="s">
        <v>124</v>
      </c>
      <c r="H302" s="47" t="n">
        <v>761</v>
      </c>
      <c r="I302" s="57" t="n">
        <f aca="false">IFERROR(H302/INDEX(Rate_Master!$C$2:$C$13,MATCH(F302,Rate_Master!$A$2:$A$13,0)),0)</f>
        <v>0.845555555555556</v>
      </c>
    </row>
    <row r="303" customFormat="false" ht="15" hidden="false" customHeight="false" outlineLevel="0" collapsed="false">
      <c r="A303" s="47" t="s">
        <v>12255</v>
      </c>
      <c r="B303" s="47" t="s">
        <v>289</v>
      </c>
      <c r="C303" s="48" t="n">
        <v>46028</v>
      </c>
      <c r="D303" s="47" t="s">
        <v>63</v>
      </c>
      <c r="E303" s="47" t="s">
        <v>120</v>
      </c>
      <c r="F303" s="47" t="s">
        <v>152</v>
      </c>
      <c r="G303" s="47" t="s">
        <v>125</v>
      </c>
      <c r="H303" s="47" t="n">
        <v>427</v>
      </c>
      <c r="I303" s="57" t="n">
        <f aca="false">IFERROR(H303/INDEX(Rate_Master!$C$2:$C$13,MATCH(F303,Rate_Master!$A$2:$A$13,0)),0)</f>
        <v>0.474444444444444</v>
      </c>
    </row>
    <row r="304" customFormat="false" ht="15" hidden="false" customHeight="false" outlineLevel="0" collapsed="false">
      <c r="A304" s="47" t="s">
        <v>12256</v>
      </c>
      <c r="B304" s="47" t="s">
        <v>289</v>
      </c>
      <c r="C304" s="48" t="n">
        <v>46028</v>
      </c>
      <c r="D304" s="47" t="s">
        <v>63</v>
      </c>
      <c r="E304" s="47" t="s">
        <v>120</v>
      </c>
      <c r="F304" s="47" t="s">
        <v>152</v>
      </c>
      <c r="G304" s="47" t="s">
        <v>126</v>
      </c>
      <c r="H304" s="47" t="n">
        <v>322</v>
      </c>
      <c r="I304" s="57" t="n">
        <f aca="false">IFERROR(H304/INDEX(Rate_Master!$C$2:$C$13,MATCH(F304,Rate_Master!$A$2:$A$13,0)),0)</f>
        <v>0.357777777777778</v>
      </c>
    </row>
    <row r="305" customFormat="false" ht="15" hidden="false" customHeight="false" outlineLevel="0" collapsed="false">
      <c r="A305" s="47" t="s">
        <v>12257</v>
      </c>
      <c r="B305" s="47" t="s">
        <v>290</v>
      </c>
      <c r="C305" s="48" t="n">
        <v>46028</v>
      </c>
      <c r="D305" s="47" t="s">
        <v>63</v>
      </c>
      <c r="E305" s="47" t="s">
        <v>120</v>
      </c>
      <c r="F305" s="47" t="s">
        <v>152</v>
      </c>
      <c r="G305" s="47" t="s">
        <v>119</v>
      </c>
      <c r="H305" s="47" t="n">
        <v>2486</v>
      </c>
      <c r="I305" s="57" t="n">
        <f aca="false">IFERROR(H305/INDEX(Rate_Master!$C$2:$C$13,MATCH(F305,Rate_Master!$A$2:$A$13,0)),0)</f>
        <v>2.76222222222222</v>
      </c>
    </row>
    <row r="306" customFormat="false" ht="15" hidden="false" customHeight="false" outlineLevel="0" collapsed="false">
      <c r="A306" s="47" t="s">
        <v>12258</v>
      </c>
      <c r="B306" s="47" t="s">
        <v>290</v>
      </c>
      <c r="C306" s="48" t="n">
        <v>46028</v>
      </c>
      <c r="D306" s="47" t="s">
        <v>63</v>
      </c>
      <c r="E306" s="47" t="s">
        <v>120</v>
      </c>
      <c r="F306" s="47" t="s">
        <v>152</v>
      </c>
      <c r="G306" s="47" t="s">
        <v>121</v>
      </c>
      <c r="H306" s="47" t="n">
        <v>2278</v>
      </c>
      <c r="I306" s="57" t="n">
        <f aca="false">IFERROR(H306/INDEX(Rate_Master!$C$2:$C$13,MATCH(F306,Rate_Master!$A$2:$A$13,0)),0)</f>
        <v>2.53111111111111</v>
      </c>
    </row>
    <row r="307" customFormat="false" ht="15" hidden="false" customHeight="false" outlineLevel="0" collapsed="false">
      <c r="A307" s="47" t="s">
        <v>12259</v>
      </c>
      <c r="B307" s="47" t="s">
        <v>290</v>
      </c>
      <c r="C307" s="48" t="n">
        <v>46028</v>
      </c>
      <c r="D307" s="47" t="s">
        <v>63</v>
      </c>
      <c r="E307" s="47" t="s">
        <v>120</v>
      </c>
      <c r="F307" s="47" t="s">
        <v>152</v>
      </c>
      <c r="G307" s="47" t="s">
        <v>122</v>
      </c>
      <c r="H307" s="47" t="n">
        <v>2417</v>
      </c>
      <c r="I307" s="57" t="n">
        <f aca="false">IFERROR(H307/INDEX(Rate_Master!$C$2:$C$13,MATCH(F307,Rate_Master!$A$2:$A$13,0)),0)</f>
        <v>2.68555555555556</v>
      </c>
    </row>
    <row r="308" customFormat="false" ht="15" hidden="false" customHeight="false" outlineLevel="0" collapsed="false">
      <c r="A308" s="47" t="s">
        <v>12260</v>
      </c>
      <c r="B308" s="47" t="s">
        <v>290</v>
      </c>
      <c r="C308" s="48" t="n">
        <v>46028</v>
      </c>
      <c r="D308" s="47" t="s">
        <v>63</v>
      </c>
      <c r="E308" s="47" t="s">
        <v>120</v>
      </c>
      <c r="F308" s="47" t="s">
        <v>152</v>
      </c>
      <c r="G308" s="47" t="s">
        <v>123</v>
      </c>
      <c r="H308" s="47" t="n">
        <v>1777</v>
      </c>
      <c r="I308" s="57" t="n">
        <f aca="false">IFERROR(H308/INDEX(Rate_Master!$C$2:$C$13,MATCH(F308,Rate_Master!$A$2:$A$13,0)),0)</f>
        <v>1.97444444444444</v>
      </c>
    </row>
    <row r="309" customFormat="false" ht="15" hidden="false" customHeight="false" outlineLevel="0" collapsed="false">
      <c r="A309" s="47" t="s">
        <v>12261</v>
      </c>
      <c r="B309" s="47" t="s">
        <v>290</v>
      </c>
      <c r="C309" s="48" t="n">
        <v>46028</v>
      </c>
      <c r="D309" s="47" t="s">
        <v>63</v>
      </c>
      <c r="E309" s="47" t="s">
        <v>120</v>
      </c>
      <c r="F309" s="47" t="s">
        <v>152</v>
      </c>
      <c r="G309" s="47" t="s">
        <v>124</v>
      </c>
      <c r="H309" s="47" t="n">
        <v>1118</v>
      </c>
      <c r="I309" s="57" t="n">
        <f aca="false">IFERROR(H309/INDEX(Rate_Master!$C$2:$C$13,MATCH(F309,Rate_Master!$A$2:$A$13,0)),0)</f>
        <v>1.24222222222222</v>
      </c>
    </row>
    <row r="310" customFormat="false" ht="15" hidden="false" customHeight="false" outlineLevel="0" collapsed="false">
      <c r="A310" s="47" t="s">
        <v>12262</v>
      </c>
      <c r="B310" s="47" t="s">
        <v>290</v>
      </c>
      <c r="C310" s="48" t="n">
        <v>46028</v>
      </c>
      <c r="D310" s="47" t="s">
        <v>63</v>
      </c>
      <c r="E310" s="47" t="s">
        <v>120</v>
      </c>
      <c r="F310" s="47" t="s">
        <v>152</v>
      </c>
      <c r="G310" s="47" t="s">
        <v>125</v>
      </c>
      <c r="H310" s="47" t="n">
        <v>702</v>
      </c>
      <c r="I310" s="57" t="n">
        <f aca="false">IFERROR(H310/INDEX(Rate_Master!$C$2:$C$13,MATCH(F310,Rate_Master!$A$2:$A$13,0)),0)</f>
        <v>0.78</v>
      </c>
    </row>
    <row r="311" customFormat="false" ht="15" hidden="false" customHeight="false" outlineLevel="0" collapsed="false">
      <c r="A311" s="47" t="s">
        <v>12263</v>
      </c>
      <c r="B311" s="47" t="s">
        <v>290</v>
      </c>
      <c r="C311" s="48" t="n">
        <v>46028</v>
      </c>
      <c r="D311" s="47" t="s">
        <v>63</v>
      </c>
      <c r="E311" s="47" t="s">
        <v>120</v>
      </c>
      <c r="F311" s="47" t="s">
        <v>152</v>
      </c>
      <c r="G311" s="47" t="s">
        <v>126</v>
      </c>
      <c r="H311" s="47" t="n">
        <v>478</v>
      </c>
      <c r="I311" s="57" t="n">
        <f aca="false">IFERROR(H311/INDEX(Rate_Master!$C$2:$C$13,MATCH(F311,Rate_Master!$A$2:$A$13,0)),0)</f>
        <v>0.531111111111111</v>
      </c>
    </row>
    <row r="312" customFormat="false" ht="15" hidden="false" customHeight="false" outlineLevel="0" collapsed="false">
      <c r="A312" s="47" t="s">
        <v>12264</v>
      </c>
      <c r="B312" s="47" t="s">
        <v>291</v>
      </c>
      <c r="C312" s="48" t="n">
        <v>46028</v>
      </c>
      <c r="D312" s="47" t="s">
        <v>64</v>
      </c>
      <c r="E312" s="47" t="s">
        <v>128</v>
      </c>
      <c r="F312" s="47" t="s">
        <v>155</v>
      </c>
      <c r="G312" s="47" t="s">
        <v>127</v>
      </c>
      <c r="H312" s="47" t="n">
        <v>1865</v>
      </c>
      <c r="I312" s="57" t="n">
        <f aca="false">IFERROR(H312/INDEX(Rate_Master!$C$2:$C$13,MATCH(F312,Rate_Master!$A$2:$A$13,0)),0)</f>
        <v>3.39090909090909</v>
      </c>
    </row>
    <row r="313" customFormat="false" ht="15" hidden="false" customHeight="false" outlineLevel="0" collapsed="false">
      <c r="A313" s="47" t="s">
        <v>12265</v>
      </c>
      <c r="B313" s="47" t="s">
        <v>291</v>
      </c>
      <c r="C313" s="48" t="n">
        <v>46028</v>
      </c>
      <c r="D313" s="47" t="s">
        <v>64</v>
      </c>
      <c r="E313" s="47" t="s">
        <v>128</v>
      </c>
      <c r="F313" s="47" t="s">
        <v>155</v>
      </c>
      <c r="G313" s="47" t="s">
        <v>129</v>
      </c>
      <c r="H313" s="47" t="n">
        <v>1282</v>
      </c>
      <c r="I313" s="57" t="n">
        <f aca="false">IFERROR(H313/INDEX(Rate_Master!$C$2:$C$13,MATCH(F313,Rate_Master!$A$2:$A$13,0)),0)</f>
        <v>2.33090909090909</v>
      </c>
    </row>
    <row r="314" customFormat="false" ht="15" hidden="false" customHeight="false" outlineLevel="0" collapsed="false">
      <c r="A314" s="47" t="s">
        <v>12266</v>
      </c>
      <c r="B314" s="47" t="s">
        <v>291</v>
      </c>
      <c r="C314" s="48" t="n">
        <v>46028</v>
      </c>
      <c r="D314" s="47" t="s">
        <v>64</v>
      </c>
      <c r="E314" s="47" t="s">
        <v>128</v>
      </c>
      <c r="F314" s="47" t="s">
        <v>155</v>
      </c>
      <c r="G314" s="47" t="s">
        <v>130</v>
      </c>
      <c r="H314" s="47" t="n">
        <v>1088</v>
      </c>
      <c r="I314" s="57" t="n">
        <f aca="false">IFERROR(H314/INDEX(Rate_Master!$C$2:$C$13,MATCH(F314,Rate_Master!$A$2:$A$13,0)),0)</f>
        <v>1.97818181818182</v>
      </c>
    </row>
    <row r="315" customFormat="false" ht="15" hidden="false" customHeight="false" outlineLevel="0" collapsed="false">
      <c r="A315" s="47" t="s">
        <v>12267</v>
      </c>
      <c r="B315" s="47" t="s">
        <v>291</v>
      </c>
      <c r="C315" s="48" t="n">
        <v>46028</v>
      </c>
      <c r="D315" s="47" t="s">
        <v>64</v>
      </c>
      <c r="E315" s="47" t="s">
        <v>128</v>
      </c>
      <c r="F315" s="47" t="s">
        <v>155</v>
      </c>
      <c r="G315" s="47" t="s">
        <v>131</v>
      </c>
      <c r="H315" s="47" t="n">
        <v>496</v>
      </c>
      <c r="I315" s="57" t="n">
        <f aca="false">IFERROR(H315/INDEX(Rate_Master!$C$2:$C$13,MATCH(F315,Rate_Master!$A$2:$A$13,0)),0)</f>
        <v>0.901818181818182</v>
      </c>
    </row>
    <row r="316" customFormat="false" ht="15" hidden="false" customHeight="false" outlineLevel="0" collapsed="false">
      <c r="A316" s="47" t="s">
        <v>12268</v>
      </c>
      <c r="B316" s="47" t="s">
        <v>291</v>
      </c>
      <c r="C316" s="48" t="n">
        <v>46028</v>
      </c>
      <c r="D316" s="47" t="s">
        <v>64</v>
      </c>
      <c r="E316" s="47" t="s">
        <v>128</v>
      </c>
      <c r="F316" s="47" t="s">
        <v>155</v>
      </c>
      <c r="G316" s="47" t="s">
        <v>132</v>
      </c>
      <c r="H316" s="47" t="n">
        <v>409</v>
      </c>
      <c r="I316" s="57" t="n">
        <f aca="false">IFERROR(H316/INDEX(Rate_Master!$C$2:$C$13,MATCH(F316,Rate_Master!$A$2:$A$13,0)),0)</f>
        <v>0.743636363636364</v>
      </c>
    </row>
    <row r="317" customFormat="false" ht="15" hidden="false" customHeight="false" outlineLevel="0" collapsed="false">
      <c r="A317" s="47" t="s">
        <v>12269</v>
      </c>
      <c r="B317" s="47" t="s">
        <v>293</v>
      </c>
      <c r="C317" s="48" t="n">
        <v>46028</v>
      </c>
      <c r="D317" s="47" t="s">
        <v>64</v>
      </c>
      <c r="E317" s="47" t="s">
        <v>128</v>
      </c>
      <c r="F317" s="47" t="s">
        <v>155</v>
      </c>
      <c r="G317" s="47" t="s">
        <v>127</v>
      </c>
      <c r="H317" s="47" t="n">
        <v>1579</v>
      </c>
      <c r="I317" s="57" t="n">
        <f aca="false">IFERROR(H317/INDEX(Rate_Master!$C$2:$C$13,MATCH(F317,Rate_Master!$A$2:$A$13,0)),0)</f>
        <v>2.87090909090909</v>
      </c>
    </row>
    <row r="318" customFormat="false" ht="15" hidden="false" customHeight="false" outlineLevel="0" collapsed="false">
      <c r="A318" s="47" t="s">
        <v>12270</v>
      </c>
      <c r="B318" s="47" t="s">
        <v>293</v>
      </c>
      <c r="C318" s="48" t="n">
        <v>46028</v>
      </c>
      <c r="D318" s="47" t="s">
        <v>64</v>
      </c>
      <c r="E318" s="47" t="s">
        <v>128</v>
      </c>
      <c r="F318" s="47" t="s">
        <v>155</v>
      </c>
      <c r="G318" s="47" t="s">
        <v>129</v>
      </c>
      <c r="H318" s="47" t="n">
        <v>1155</v>
      </c>
      <c r="I318" s="57" t="n">
        <f aca="false">IFERROR(H318/INDEX(Rate_Master!$C$2:$C$13,MATCH(F318,Rate_Master!$A$2:$A$13,0)),0)</f>
        <v>2.1</v>
      </c>
    </row>
    <row r="319" customFormat="false" ht="15" hidden="false" customHeight="false" outlineLevel="0" collapsed="false">
      <c r="A319" s="47" t="s">
        <v>12271</v>
      </c>
      <c r="B319" s="47" t="s">
        <v>293</v>
      </c>
      <c r="C319" s="48" t="n">
        <v>46028</v>
      </c>
      <c r="D319" s="47" t="s">
        <v>64</v>
      </c>
      <c r="E319" s="47" t="s">
        <v>128</v>
      </c>
      <c r="F319" s="47" t="s">
        <v>155</v>
      </c>
      <c r="G319" s="47" t="s">
        <v>130</v>
      </c>
      <c r="H319" s="47" t="n">
        <v>1048</v>
      </c>
      <c r="I319" s="57" t="n">
        <f aca="false">IFERROR(H319/INDEX(Rate_Master!$C$2:$C$13,MATCH(F319,Rate_Master!$A$2:$A$13,0)),0)</f>
        <v>1.90545454545455</v>
      </c>
    </row>
    <row r="320" customFormat="false" ht="15" hidden="false" customHeight="false" outlineLevel="0" collapsed="false">
      <c r="A320" s="47" t="s">
        <v>12272</v>
      </c>
      <c r="B320" s="47" t="s">
        <v>293</v>
      </c>
      <c r="C320" s="48" t="n">
        <v>46028</v>
      </c>
      <c r="D320" s="47" t="s">
        <v>64</v>
      </c>
      <c r="E320" s="47" t="s">
        <v>128</v>
      </c>
      <c r="F320" s="47" t="s">
        <v>155</v>
      </c>
      <c r="G320" s="47" t="s">
        <v>131</v>
      </c>
      <c r="H320" s="47" t="n">
        <v>431</v>
      </c>
      <c r="I320" s="57" t="n">
        <f aca="false">IFERROR(H320/INDEX(Rate_Master!$C$2:$C$13,MATCH(F320,Rate_Master!$A$2:$A$13,0)),0)</f>
        <v>0.783636363636364</v>
      </c>
    </row>
    <row r="321" customFormat="false" ht="15" hidden="false" customHeight="false" outlineLevel="0" collapsed="false">
      <c r="A321" s="47" t="s">
        <v>12273</v>
      </c>
      <c r="B321" s="47" t="s">
        <v>293</v>
      </c>
      <c r="C321" s="48" t="n">
        <v>46028</v>
      </c>
      <c r="D321" s="47" t="s">
        <v>64</v>
      </c>
      <c r="E321" s="47" t="s">
        <v>128</v>
      </c>
      <c r="F321" s="47" t="s">
        <v>155</v>
      </c>
      <c r="G321" s="47" t="s">
        <v>132</v>
      </c>
      <c r="H321" s="47" t="n">
        <v>366</v>
      </c>
      <c r="I321" s="57" t="n">
        <f aca="false">IFERROR(H321/INDEX(Rate_Master!$C$2:$C$13,MATCH(F321,Rate_Master!$A$2:$A$13,0)),0)</f>
        <v>0.665454545454545</v>
      </c>
    </row>
    <row r="322" customFormat="false" ht="15" hidden="false" customHeight="false" outlineLevel="0" collapsed="false">
      <c r="A322" s="47" t="s">
        <v>12274</v>
      </c>
      <c r="B322" s="47" t="s">
        <v>294</v>
      </c>
      <c r="C322" s="48" t="n">
        <v>46028</v>
      </c>
      <c r="D322" s="47" t="s">
        <v>65</v>
      </c>
      <c r="E322" s="47" t="s">
        <v>134</v>
      </c>
      <c r="F322" s="47" t="s">
        <v>157</v>
      </c>
      <c r="G322" s="47" t="s">
        <v>133</v>
      </c>
      <c r="H322" s="47" t="n">
        <v>942</v>
      </c>
      <c r="I322" s="57" t="n">
        <f aca="false">IFERROR(H322/INDEX(Rate_Master!$C$2:$C$13,MATCH(F322,Rate_Master!$A$2:$A$13,0)),0)</f>
        <v>4.28181818181818</v>
      </c>
    </row>
    <row r="323" customFormat="false" ht="15" hidden="false" customHeight="false" outlineLevel="0" collapsed="false">
      <c r="A323" s="47" t="s">
        <v>12275</v>
      </c>
      <c r="B323" s="47" t="s">
        <v>294</v>
      </c>
      <c r="C323" s="48" t="n">
        <v>46028</v>
      </c>
      <c r="D323" s="47" t="s">
        <v>65</v>
      </c>
      <c r="E323" s="47" t="s">
        <v>134</v>
      </c>
      <c r="F323" s="47" t="s">
        <v>157</v>
      </c>
      <c r="G323" s="47" t="s">
        <v>135</v>
      </c>
      <c r="H323" s="47" t="n">
        <v>499</v>
      </c>
      <c r="I323" s="57" t="n">
        <f aca="false">IFERROR(H323/INDEX(Rate_Master!$C$2:$C$13,MATCH(F323,Rate_Master!$A$2:$A$13,0)),0)</f>
        <v>2.26818181818182</v>
      </c>
    </row>
    <row r="324" customFormat="false" ht="15" hidden="false" customHeight="false" outlineLevel="0" collapsed="false">
      <c r="A324" s="47" t="s">
        <v>12276</v>
      </c>
      <c r="B324" s="47" t="s">
        <v>294</v>
      </c>
      <c r="C324" s="48" t="n">
        <v>46028</v>
      </c>
      <c r="D324" s="47" t="s">
        <v>65</v>
      </c>
      <c r="E324" s="47" t="s">
        <v>134</v>
      </c>
      <c r="F324" s="47" t="s">
        <v>157</v>
      </c>
      <c r="G324" s="47" t="s">
        <v>136</v>
      </c>
      <c r="H324" s="47" t="n">
        <v>348</v>
      </c>
      <c r="I324" s="57" t="n">
        <f aca="false">IFERROR(H324/INDEX(Rate_Master!$C$2:$C$13,MATCH(F324,Rate_Master!$A$2:$A$13,0)),0)</f>
        <v>1.58181818181818</v>
      </c>
    </row>
    <row r="325" customFormat="false" ht="15" hidden="false" customHeight="false" outlineLevel="0" collapsed="false">
      <c r="A325" s="47" t="s">
        <v>12277</v>
      </c>
      <c r="B325" s="47" t="s">
        <v>294</v>
      </c>
      <c r="C325" s="48" t="n">
        <v>46028</v>
      </c>
      <c r="D325" s="47" t="s">
        <v>65</v>
      </c>
      <c r="E325" s="47" t="s">
        <v>134</v>
      </c>
      <c r="F325" s="47" t="s">
        <v>157</v>
      </c>
      <c r="G325" s="47" t="s">
        <v>137</v>
      </c>
      <c r="H325" s="47" t="n">
        <v>260</v>
      </c>
      <c r="I325" s="57" t="n">
        <f aca="false">IFERROR(H325/INDEX(Rate_Master!$C$2:$C$13,MATCH(F325,Rate_Master!$A$2:$A$13,0)),0)</f>
        <v>1.18181818181818</v>
      </c>
    </row>
    <row r="326" customFormat="false" ht="15" hidden="false" customHeight="false" outlineLevel="0" collapsed="false">
      <c r="A326" s="47" t="s">
        <v>12278</v>
      </c>
      <c r="B326" s="47" t="s">
        <v>294</v>
      </c>
      <c r="C326" s="48" t="n">
        <v>46028</v>
      </c>
      <c r="D326" s="47" t="s">
        <v>65</v>
      </c>
      <c r="E326" s="47" t="s">
        <v>134</v>
      </c>
      <c r="F326" s="47" t="s">
        <v>157</v>
      </c>
      <c r="G326" s="47" t="s">
        <v>138</v>
      </c>
      <c r="H326" s="47" t="n">
        <v>156</v>
      </c>
      <c r="I326" s="57" t="n">
        <f aca="false">IFERROR(H326/INDEX(Rate_Master!$C$2:$C$13,MATCH(F326,Rate_Master!$A$2:$A$13,0)),0)</f>
        <v>0.709090909090909</v>
      </c>
    </row>
    <row r="327" customFormat="false" ht="15" hidden="false" customHeight="false" outlineLevel="0" collapsed="false">
      <c r="A327" s="47" t="s">
        <v>12279</v>
      </c>
      <c r="B327" s="47" t="s">
        <v>295</v>
      </c>
      <c r="C327" s="48" t="n">
        <v>46028</v>
      </c>
      <c r="D327" s="47" t="s">
        <v>65</v>
      </c>
      <c r="E327" s="47" t="s">
        <v>134</v>
      </c>
      <c r="F327" s="47" t="s">
        <v>157</v>
      </c>
      <c r="G327" s="47" t="s">
        <v>133</v>
      </c>
      <c r="H327" s="47" t="n">
        <v>616</v>
      </c>
      <c r="I327" s="57" t="n">
        <f aca="false">IFERROR(H327/INDEX(Rate_Master!$C$2:$C$13,MATCH(F327,Rate_Master!$A$2:$A$13,0)),0)</f>
        <v>2.8</v>
      </c>
    </row>
    <row r="328" customFormat="false" ht="15" hidden="false" customHeight="false" outlineLevel="0" collapsed="false">
      <c r="A328" s="47" t="s">
        <v>12280</v>
      </c>
      <c r="B328" s="47" t="s">
        <v>295</v>
      </c>
      <c r="C328" s="48" t="n">
        <v>46028</v>
      </c>
      <c r="D328" s="47" t="s">
        <v>65</v>
      </c>
      <c r="E328" s="47" t="s">
        <v>134</v>
      </c>
      <c r="F328" s="47" t="s">
        <v>157</v>
      </c>
      <c r="G328" s="47" t="s">
        <v>135</v>
      </c>
      <c r="H328" s="47" t="n">
        <v>318</v>
      </c>
      <c r="I328" s="57" t="n">
        <f aca="false">IFERROR(H328/INDEX(Rate_Master!$C$2:$C$13,MATCH(F328,Rate_Master!$A$2:$A$13,0)),0)</f>
        <v>1.44545454545455</v>
      </c>
    </row>
    <row r="329" customFormat="false" ht="15" hidden="false" customHeight="false" outlineLevel="0" collapsed="false">
      <c r="A329" s="47" t="s">
        <v>12281</v>
      </c>
      <c r="B329" s="47" t="s">
        <v>295</v>
      </c>
      <c r="C329" s="48" t="n">
        <v>46028</v>
      </c>
      <c r="D329" s="47" t="s">
        <v>65</v>
      </c>
      <c r="E329" s="47" t="s">
        <v>134</v>
      </c>
      <c r="F329" s="47" t="s">
        <v>157</v>
      </c>
      <c r="G329" s="47" t="s">
        <v>136</v>
      </c>
      <c r="H329" s="47" t="n">
        <v>229</v>
      </c>
      <c r="I329" s="57" t="n">
        <f aca="false">IFERROR(H329/INDEX(Rate_Master!$C$2:$C$13,MATCH(F329,Rate_Master!$A$2:$A$13,0)),0)</f>
        <v>1.04090909090909</v>
      </c>
    </row>
    <row r="330" customFormat="false" ht="15" hidden="false" customHeight="false" outlineLevel="0" collapsed="false">
      <c r="A330" s="47" t="s">
        <v>12282</v>
      </c>
      <c r="B330" s="47" t="s">
        <v>295</v>
      </c>
      <c r="C330" s="48" t="n">
        <v>46028</v>
      </c>
      <c r="D330" s="47" t="s">
        <v>65</v>
      </c>
      <c r="E330" s="47" t="s">
        <v>134</v>
      </c>
      <c r="F330" s="47" t="s">
        <v>157</v>
      </c>
      <c r="G330" s="47" t="s">
        <v>137</v>
      </c>
      <c r="H330" s="47" t="n">
        <v>174</v>
      </c>
      <c r="I330" s="57" t="n">
        <f aca="false">IFERROR(H330/INDEX(Rate_Master!$C$2:$C$13,MATCH(F330,Rate_Master!$A$2:$A$13,0)),0)</f>
        <v>0.790909090909091</v>
      </c>
    </row>
    <row r="331" customFormat="false" ht="15" hidden="false" customHeight="false" outlineLevel="0" collapsed="false">
      <c r="A331" s="47" t="s">
        <v>12283</v>
      </c>
      <c r="B331" s="47" t="s">
        <v>295</v>
      </c>
      <c r="C331" s="48" t="n">
        <v>46028</v>
      </c>
      <c r="D331" s="47" t="s">
        <v>65</v>
      </c>
      <c r="E331" s="47" t="s">
        <v>134</v>
      </c>
      <c r="F331" s="47" t="s">
        <v>157</v>
      </c>
      <c r="G331" s="47" t="s">
        <v>138</v>
      </c>
      <c r="H331" s="47" t="n">
        <v>107</v>
      </c>
      <c r="I331" s="57" t="n">
        <f aca="false">IFERROR(H331/INDEX(Rate_Master!$C$2:$C$13,MATCH(F331,Rate_Master!$A$2:$A$13,0)),0)</f>
        <v>0.486363636363636</v>
      </c>
    </row>
    <row r="332" customFormat="false" ht="15" hidden="false" customHeight="false" outlineLevel="0" collapsed="false">
      <c r="A332" s="47" t="s">
        <v>12284</v>
      </c>
      <c r="B332" s="47" t="s">
        <v>296</v>
      </c>
      <c r="C332" s="48" t="n">
        <v>46028</v>
      </c>
      <c r="D332" s="47" t="s">
        <v>65</v>
      </c>
      <c r="E332" s="47" t="s">
        <v>134</v>
      </c>
      <c r="F332" s="47" t="s">
        <v>158</v>
      </c>
      <c r="G332" s="47" t="s">
        <v>133</v>
      </c>
      <c r="H332" s="47" t="n">
        <v>531</v>
      </c>
      <c r="I332" s="57" t="n">
        <f aca="false">IFERROR(H332/INDEX(Rate_Master!$C$2:$C$13,MATCH(F332,Rate_Master!$A$2:$A$13,0)),0)</f>
        <v>2.655</v>
      </c>
    </row>
    <row r="333" customFormat="false" ht="15" hidden="false" customHeight="false" outlineLevel="0" collapsed="false">
      <c r="A333" s="47" t="s">
        <v>12285</v>
      </c>
      <c r="B333" s="47" t="s">
        <v>296</v>
      </c>
      <c r="C333" s="48" t="n">
        <v>46028</v>
      </c>
      <c r="D333" s="47" t="s">
        <v>65</v>
      </c>
      <c r="E333" s="47" t="s">
        <v>134</v>
      </c>
      <c r="F333" s="47" t="s">
        <v>158</v>
      </c>
      <c r="G333" s="47" t="s">
        <v>135</v>
      </c>
      <c r="H333" s="47" t="n">
        <v>409</v>
      </c>
      <c r="I333" s="57" t="n">
        <f aca="false">IFERROR(H333/INDEX(Rate_Master!$C$2:$C$13,MATCH(F333,Rate_Master!$A$2:$A$13,0)),0)</f>
        <v>2.045</v>
      </c>
    </row>
    <row r="334" customFormat="false" ht="15" hidden="false" customHeight="false" outlineLevel="0" collapsed="false">
      <c r="A334" s="47" t="s">
        <v>12286</v>
      </c>
      <c r="B334" s="47" t="s">
        <v>296</v>
      </c>
      <c r="C334" s="48" t="n">
        <v>46028</v>
      </c>
      <c r="D334" s="47" t="s">
        <v>65</v>
      </c>
      <c r="E334" s="47" t="s">
        <v>134</v>
      </c>
      <c r="F334" s="47" t="s">
        <v>158</v>
      </c>
      <c r="G334" s="47" t="s">
        <v>136</v>
      </c>
      <c r="H334" s="47" t="n">
        <v>315</v>
      </c>
      <c r="I334" s="57" t="n">
        <f aca="false">IFERROR(H334/INDEX(Rate_Master!$C$2:$C$13,MATCH(F334,Rate_Master!$A$2:$A$13,0)),0)</f>
        <v>1.575</v>
      </c>
    </row>
    <row r="335" customFormat="false" ht="15" hidden="false" customHeight="false" outlineLevel="0" collapsed="false">
      <c r="A335" s="47" t="s">
        <v>12287</v>
      </c>
      <c r="B335" s="47" t="s">
        <v>296</v>
      </c>
      <c r="C335" s="48" t="n">
        <v>46028</v>
      </c>
      <c r="D335" s="47" t="s">
        <v>65</v>
      </c>
      <c r="E335" s="47" t="s">
        <v>134</v>
      </c>
      <c r="F335" s="47" t="s">
        <v>158</v>
      </c>
      <c r="G335" s="47" t="s">
        <v>137</v>
      </c>
      <c r="H335" s="47" t="n">
        <v>225</v>
      </c>
      <c r="I335" s="57" t="n">
        <f aca="false">IFERROR(H335/INDEX(Rate_Master!$C$2:$C$13,MATCH(F335,Rate_Master!$A$2:$A$13,0)),0)</f>
        <v>1.125</v>
      </c>
    </row>
    <row r="336" customFormat="false" ht="15" hidden="false" customHeight="false" outlineLevel="0" collapsed="false">
      <c r="A336" s="47" t="s">
        <v>12288</v>
      </c>
      <c r="B336" s="47" t="s">
        <v>296</v>
      </c>
      <c r="C336" s="48" t="n">
        <v>46028</v>
      </c>
      <c r="D336" s="47" t="s">
        <v>65</v>
      </c>
      <c r="E336" s="47" t="s">
        <v>134</v>
      </c>
      <c r="F336" s="47" t="s">
        <v>158</v>
      </c>
      <c r="G336" s="47" t="s">
        <v>138</v>
      </c>
      <c r="H336" s="47" t="n">
        <v>119</v>
      </c>
      <c r="I336" s="57" t="n">
        <f aca="false">IFERROR(H336/INDEX(Rate_Master!$C$2:$C$13,MATCH(F336,Rate_Master!$A$2:$A$13,0)),0)</f>
        <v>0.595</v>
      </c>
    </row>
    <row r="337" customFormat="false" ht="15" hidden="false" customHeight="false" outlineLevel="0" collapsed="false">
      <c r="A337" s="47" t="s">
        <v>12289</v>
      </c>
      <c r="B337" s="47" t="s">
        <v>298</v>
      </c>
      <c r="C337" s="48" t="n">
        <v>46029</v>
      </c>
      <c r="D337" s="47" t="s">
        <v>62</v>
      </c>
      <c r="E337" s="47" t="s">
        <v>120</v>
      </c>
      <c r="F337" s="47" t="s">
        <v>148</v>
      </c>
      <c r="G337" s="47" t="s">
        <v>119</v>
      </c>
      <c r="H337" s="47" t="n">
        <v>1408</v>
      </c>
      <c r="I337" s="57" t="n">
        <f aca="false">IFERROR(H337/INDEX(Rate_Master!$C$2:$C$13,MATCH(F337,Rate_Master!$A$2:$A$13,0)),0)</f>
        <v>1.56444444444444</v>
      </c>
    </row>
    <row r="338" customFormat="false" ht="15" hidden="false" customHeight="false" outlineLevel="0" collapsed="false">
      <c r="A338" s="47" t="s">
        <v>12290</v>
      </c>
      <c r="B338" s="47" t="s">
        <v>298</v>
      </c>
      <c r="C338" s="48" t="n">
        <v>46029</v>
      </c>
      <c r="D338" s="47" t="s">
        <v>62</v>
      </c>
      <c r="E338" s="47" t="s">
        <v>120</v>
      </c>
      <c r="F338" s="47" t="s">
        <v>148</v>
      </c>
      <c r="G338" s="47" t="s">
        <v>121</v>
      </c>
      <c r="H338" s="47" t="n">
        <v>1327</v>
      </c>
      <c r="I338" s="57" t="n">
        <f aca="false">IFERROR(H338/INDEX(Rate_Master!$C$2:$C$13,MATCH(F338,Rate_Master!$A$2:$A$13,0)),0)</f>
        <v>1.47444444444444</v>
      </c>
    </row>
    <row r="339" customFormat="false" ht="15" hidden="false" customHeight="false" outlineLevel="0" collapsed="false">
      <c r="A339" s="47" t="s">
        <v>12291</v>
      </c>
      <c r="B339" s="47" t="s">
        <v>298</v>
      </c>
      <c r="C339" s="48" t="n">
        <v>46029</v>
      </c>
      <c r="D339" s="47" t="s">
        <v>62</v>
      </c>
      <c r="E339" s="47" t="s">
        <v>120</v>
      </c>
      <c r="F339" s="47" t="s">
        <v>148</v>
      </c>
      <c r="G339" s="47" t="s">
        <v>122</v>
      </c>
      <c r="H339" s="47" t="n">
        <v>1493</v>
      </c>
      <c r="I339" s="57" t="n">
        <f aca="false">IFERROR(H339/INDEX(Rate_Master!$C$2:$C$13,MATCH(F339,Rate_Master!$A$2:$A$13,0)),0)</f>
        <v>1.65888888888889</v>
      </c>
    </row>
    <row r="340" customFormat="false" ht="15" hidden="false" customHeight="false" outlineLevel="0" collapsed="false">
      <c r="A340" s="47" t="s">
        <v>12292</v>
      </c>
      <c r="B340" s="47" t="s">
        <v>298</v>
      </c>
      <c r="C340" s="48" t="n">
        <v>46029</v>
      </c>
      <c r="D340" s="47" t="s">
        <v>62</v>
      </c>
      <c r="E340" s="47" t="s">
        <v>120</v>
      </c>
      <c r="F340" s="47" t="s">
        <v>148</v>
      </c>
      <c r="G340" s="47" t="s">
        <v>123</v>
      </c>
      <c r="H340" s="47" t="n">
        <v>1096</v>
      </c>
      <c r="I340" s="57" t="n">
        <f aca="false">IFERROR(H340/INDEX(Rate_Master!$C$2:$C$13,MATCH(F340,Rate_Master!$A$2:$A$13,0)),0)</f>
        <v>1.21777777777778</v>
      </c>
    </row>
    <row r="341" customFormat="false" ht="15" hidden="false" customHeight="false" outlineLevel="0" collapsed="false">
      <c r="A341" s="47" t="s">
        <v>12293</v>
      </c>
      <c r="B341" s="47" t="s">
        <v>298</v>
      </c>
      <c r="C341" s="48" t="n">
        <v>46029</v>
      </c>
      <c r="D341" s="47" t="s">
        <v>62</v>
      </c>
      <c r="E341" s="47" t="s">
        <v>120</v>
      </c>
      <c r="F341" s="47" t="s">
        <v>148</v>
      </c>
      <c r="G341" s="47" t="s">
        <v>124</v>
      </c>
      <c r="H341" s="47" t="n">
        <v>645</v>
      </c>
      <c r="I341" s="57" t="n">
        <f aca="false">IFERROR(H341/INDEX(Rate_Master!$C$2:$C$13,MATCH(F341,Rate_Master!$A$2:$A$13,0)),0)</f>
        <v>0.716666666666667</v>
      </c>
    </row>
    <row r="342" customFormat="false" ht="15" hidden="false" customHeight="false" outlineLevel="0" collapsed="false">
      <c r="A342" s="47" t="s">
        <v>12294</v>
      </c>
      <c r="B342" s="47" t="s">
        <v>298</v>
      </c>
      <c r="C342" s="48" t="n">
        <v>46029</v>
      </c>
      <c r="D342" s="47" t="s">
        <v>62</v>
      </c>
      <c r="E342" s="47" t="s">
        <v>120</v>
      </c>
      <c r="F342" s="47" t="s">
        <v>148</v>
      </c>
      <c r="G342" s="47" t="s">
        <v>125</v>
      </c>
      <c r="H342" s="47" t="n">
        <v>395</v>
      </c>
      <c r="I342" s="57" t="n">
        <f aca="false">IFERROR(H342/INDEX(Rate_Master!$C$2:$C$13,MATCH(F342,Rate_Master!$A$2:$A$13,0)),0)</f>
        <v>0.438888888888889</v>
      </c>
    </row>
    <row r="343" customFormat="false" ht="15" hidden="false" customHeight="false" outlineLevel="0" collapsed="false">
      <c r="A343" s="47" t="s">
        <v>12295</v>
      </c>
      <c r="B343" s="47" t="s">
        <v>298</v>
      </c>
      <c r="C343" s="48" t="n">
        <v>46029</v>
      </c>
      <c r="D343" s="47" t="s">
        <v>62</v>
      </c>
      <c r="E343" s="47" t="s">
        <v>120</v>
      </c>
      <c r="F343" s="47" t="s">
        <v>148</v>
      </c>
      <c r="G343" s="47" t="s">
        <v>126</v>
      </c>
      <c r="H343" s="47" t="n">
        <v>253</v>
      </c>
      <c r="I343" s="57" t="n">
        <f aca="false">IFERROR(H343/INDEX(Rate_Master!$C$2:$C$13,MATCH(F343,Rate_Master!$A$2:$A$13,0)),0)</f>
        <v>0.281111111111111</v>
      </c>
    </row>
    <row r="344" customFormat="false" ht="15" hidden="false" customHeight="false" outlineLevel="0" collapsed="false">
      <c r="A344" s="47" t="s">
        <v>12296</v>
      </c>
      <c r="B344" s="47" t="s">
        <v>300</v>
      </c>
      <c r="C344" s="48" t="n">
        <v>46029</v>
      </c>
      <c r="D344" s="47" t="s">
        <v>62</v>
      </c>
      <c r="E344" s="47" t="s">
        <v>120</v>
      </c>
      <c r="F344" s="47" t="s">
        <v>148</v>
      </c>
      <c r="G344" s="47" t="s">
        <v>119</v>
      </c>
      <c r="H344" s="47" t="n">
        <v>1385</v>
      </c>
      <c r="I344" s="57" t="n">
        <f aca="false">IFERROR(H344/INDEX(Rate_Master!$C$2:$C$13,MATCH(F344,Rate_Master!$A$2:$A$13,0)),0)</f>
        <v>1.53888888888889</v>
      </c>
    </row>
    <row r="345" customFormat="false" ht="15" hidden="false" customHeight="false" outlineLevel="0" collapsed="false">
      <c r="A345" s="47" t="s">
        <v>12297</v>
      </c>
      <c r="B345" s="47" t="s">
        <v>300</v>
      </c>
      <c r="C345" s="48" t="n">
        <v>46029</v>
      </c>
      <c r="D345" s="47" t="s">
        <v>62</v>
      </c>
      <c r="E345" s="47" t="s">
        <v>120</v>
      </c>
      <c r="F345" s="47" t="s">
        <v>148</v>
      </c>
      <c r="G345" s="47" t="s">
        <v>121</v>
      </c>
      <c r="H345" s="47" t="n">
        <v>1222</v>
      </c>
      <c r="I345" s="57" t="n">
        <f aca="false">IFERROR(H345/INDEX(Rate_Master!$C$2:$C$13,MATCH(F345,Rate_Master!$A$2:$A$13,0)),0)</f>
        <v>1.35777777777778</v>
      </c>
    </row>
    <row r="346" customFormat="false" ht="15" hidden="false" customHeight="false" outlineLevel="0" collapsed="false">
      <c r="A346" s="47" t="s">
        <v>12298</v>
      </c>
      <c r="B346" s="47" t="s">
        <v>300</v>
      </c>
      <c r="C346" s="48" t="n">
        <v>46029</v>
      </c>
      <c r="D346" s="47" t="s">
        <v>62</v>
      </c>
      <c r="E346" s="47" t="s">
        <v>120</v>
      </c>
      <c r="F346" s="47" t="s">
        <v>148</v>
      </c>
      <c r="G346" s="47" t="s">
        <v>122</v>
      </c>
      <c r="H346" s="47" t="n">
        <v>1278</v>
      </c>
      <c r="I346" s="57" t="n">
        <f aca="false">IFERROR(H346/INDEX(Rate_Master!$C$2:$C$13,MATCH(F346,Rate_Master!$A$2:$A$13,0)),0)</f>
        <v>1.42</v>
      </c>
    </row>
    <row r="347" customFormat="false" ht="15" hidden="false" customHeight="false" outlineLevel="0" collapsed="false">
      <c r="A347" s="47" t="s">
        <v>12299</v>
      </c>
      <c r="B347" s="47" t="s">
        <v>300</v>
      </c>
      <c r="C347" s="48" t="n">
        <v>46029</v>
      </c>
      <c r="D347" s="47" t="s">
        <v>62</v>
      </c>
      <c r="E347" s="47" t="s">
        <v>120</v>
      </c>
      <c r="F347" s="47" t="s">
        <v>148</v>
      </c>
      <c r="G347" s="47" t="s">
        <v>123</v>
      </c>
      <c r="H347" s="47" t="n">
        <v>939</v>
      </c>
      <c r="I347" s="57" t="n">
        <f aca="false">IFERROR(H347/INDEX(Rate_Master!$C$2:$C$13,MATCH(F347,Rate_Master!$A$2:$A$13,0)),0)</f>
        <v>1.04333333333333</v>
      </c>
    </row>
    <row r="348" customFormat="false" ht="15" hidden="false" customHeight="false" outlineLevel="0" collapsed="false">
      <c r="A348" s="47" t="s">
        <v>12300</v>
      </c>
      <c r="B348" s="47" t="s">
        <v>300</v>
      </c>
      <c r="C348" s="48" t="n">
        <v>46029</v>
      </c>
      <c r="D348" s="47" t="s">
        <v>62</v>
      </c>
      <c r="E348" s="47" t="s">
        <v>120</v>
      </c>
      <c r="F348" s="47" t="s">
        <v>148</v>
      </c>
      <c r="G348" s="47" t="s">
        <v>124</v>
      </c>
      <c r="H348" s="47" t="n">
        <v>652</v>
      </c>
      <c r="I348" s="57" t="n">
        <f aca="false">IFERROR(H348/INDEX(Rate_Master!$C$2:$C$13,MATCH(F348,Rate_Master!$A$2:$A$13,0)),0)</f>
        <v>0.724444444444444</v>
      </c>
    </row>
    <row r="349" customFormat="false" ht="15" hidden="false" customHeight="false" outlineLevel="0" collapsed="false">
      <c r="A349" s="47" t="s">
        <v>12301</v>
      </c>
      <c r="B349" s="47" t="s">
        <v>300</v>
      </c>
      <c r="C349" s="48" t="n">
        <v>46029</v>
      </c>
      <c r="D349" s="47" t="s">
        <v>62</v>
      </c>
      <c r="E349" s="47" t="s">
        <v>120</v>
      </c>
      <c r="F349" s="47" t="s">
        <v>148</v>
      </c>
      <c r="G349" s="47" t="s">
        <v>125</v>
      </c>
      <c r="H349" s="47" t="n">
        <v>342</v>
      </c>
      <c r="I349" s="57" t="n">
        <f aca="false">IFERROR(H349/INDEX(Rate_Master!$C$2:$C$13,MATCH(F349,Rate_Master!$A$2:$A$13,0)),0)</f>
        <v>0.38</v>
      </c>
    </row>
    <row r="350" customFormat="false" ht="15" hidden="false" customHeight="false" outlineLevel="0" collapsed="false">
      <c r="A350" s="47" t="s">
        <v>12302</v>
      </c>
      <c r="B350" s="47" t="s">
        <v>300</v>
      </c>
      <c r="C350" s="48" t="n">
        <v>46029</v>
      </c>
      <c r="D350" s="47" t="s">
        <v>62</v>
      </c>
      <c r="E350" s="47" t="s">
        <v>120</v>
      </c>
      <c r="F350" s="47" t="s">
        <v>148</v>
      </c>
      <c r="G350" s="47" t="s">
        <v>126</v>
      </c>
      <c r="H350" s="47" t="n">
        <v>244</v>
      </c>
      <c r="I350" s="57" t="n">
        <f aca="false">IFERROR(H350/INDEX(Rate_Master!$C$2:$C$13,MATCH(F350,Rate_Master!$A$2:$A$13,0)),0)</f>
        <v>0.271111111111111</v>
      </c>
    </row>
    <row r="351" customFormat="false" ht="15" hidden="false" customHeight="false" outlineLevel="0" collapsed="false">
      <c r="A351" s="47" t="s">
        <v>12303</v>
      </c>
      <c r="B351" s="47" t="s">
        <v>301</v>
      </c>
      <c r="C351" s="48" t="n">
        <v>46029</v>
      </c>
      <c r="D351" s="47" t="s">
        <v>62</v>
      </c>
      <c r="E351" s="47" t="s">
        <v>120</v>
      </c>
      <c r="F351" s="47" t="s">
        <v>148</v>
      </c>
      <c r="G351" s="47" t="s">
        <v>119</v>
      </c>
      <c r="H351" s="47" t="n">
        <v>675</v>
      </c>
      <c r="I351" s="57" t="n">
        <f aca="false">IFERROR(H351/INDEX(Rate_Master!$C$2:$C$13,MATCH(F351,Rate_Master!$A$2:$A$13,0)),0)</f>
        <v>0.75</v>
      </c>
    </row>
    <row r="352" customFormat="false" ht="15" hidden="false" customHeight="false" outlineLevel="0" collapsed="false">
      <c r="A352" s="47" t="s">
        <v>12304</v>
      </c>
      <c r="B352" s="47" t="s">
        <v>301</v>
      </c>
      <c r="C352" s="48" t="n">
        <v>46029</v>
      </c>
      <c r="D352" s="47" t="s">
        <v>62</v>
      </c>
      <c r="E352" s="47" t="s">
        <v>120</v>
      </c>
      <c r="F352" s="47" t="s">
        <v>148</v>
      </c>
      <c r="G352" s="47" t="s">
        <v>121</v>
      </c>
      <c r="H352" s="47" t="n">
        <v>607</v>
      </c>
      <c r="I352" s="57" t="n">
        <f aca="false">IFERROR(H352/INDEX(Rate_Master!$C$2:$C$13,MATCH(F352,Rate_Master!$A$2:$A$13,0)),0)</f>
        <v>0.674444444444444</v>
      </c>
    </row>
    <row r="353" customFormat="false" ht="15" hidden="false" customHeight="false" outlineLevel="0" collapsed="false">
      <c r="A353" s="47" t="s">
        <v>12305</v>
      </c>
      <c r="B353" s="47" t="s">
        <v>301</v>
      </c>
      <c r="C353" s="48" t="n">
        <v>46029</v>
      </c>
      <c r="D353" s="47" t="s">
        <v>62</v>
      </c>
      <c r="E353" s="47" t="s">
        <v>120</v>
      </c>
      <c r="F353" s="47" t="s">
        <v>148</v>
      </c>
      <c r="G353" s="47" t="s">
        <v>122</v>
      </c>
      <c r="H353" s="47" t="n">
        <v>653</v>
      </c>
      <c r="I353" s="57" t="n">
        <f aca="false">IFERROR(H353/INDEX(Rate_Master!$C$2:$C$13,MATCH(F353,Rate_Master!$A$2:$A$13,0)),0)</f>
        <v>0.725555555555556</v>
      </c>
    </row>
    <row r="354" customFormat="false" ht="15" hidden="false" customHeight="false" outlineLevel="0" collapsed="false">
      <c r="A354" s="47" t="s">
        <v>12306</v>
      </c>
      <c r="B354" s="47" t="s">
        <v>301</v>
      </c>
      <c r="C354" s="48" t="n">
        <v>46029</v>
      </c>
      <c r="D354" s="47" t="s">
        <v>62</v>
      </c>
      <c r="E354" s="47" t="s">
        <v>120</v>
      </c>
      <c r="F354" s="47" t="s">
        <v>148</v>
      </c>
      <c r="G354" s="47" t="s">
        <v>123</v>
      </c>
      <c r="H354" s="47" t="n">
        <v>489</v>
      </c>
      <c r="I354" s="57" t="n">
        <f aca="false">IFERROR(H354/INDEX(Rate_Master!$C$2:$C$13,MATCH(F354,Rate_Master!$A$2:$A$13,0)),0)</f>
        <v>0.543333333333333</v>
      </c>
    </row>
    <row r="355" customFormat="false" ht="15" hidden="false" customHeight="false" outlineLevel="0" collapsed="false">
      <c r="A355" s="47" t="s">
        <v>12307</v>
      </c>
      <c r="B355" s="47" t="s">
        <v>301</v>
      </c>
      <c r="C355" s="48" t="n">
        <v>46029</v>
      </c>
      <c r="D355" s="47" t="s">
        <v>62</v>
      </c>
      <c r="E355" s="47" t="s">
        <v>120</v>
      </c>
      <c r="F355" s="47" t="s">
        <v>148</v>
      </c>
      <c r="G355" s="47" t="s">
        <v>124</v>
      </c>
      <c r="H355" s="47" t="n">
        <v>302</v>
      </c>
      <c r="I355" s="57" t="n">
        <f aca="false">IFERROR(H355/INDEX(Rate_Master!$C$2:$C$13,MATCH(F355,Rate_Master!$A$2:$A$13,0)),0)</f>
        <v>0.335555555555556</v>
      </c>
    </row>
    <row r="356" customFormat="false" ht="15" hidden="false" customHeight="false" outlineLevel="0" collapsed="false">
      <c r="A356" s="47" t="s">
        <v>12308</v>
      </c>
      <c r="B356" s="47" t="s">
        <v>301</v>
      </c>
      <c r="C356" s="48" t="n">
        <v>46029</v>
      </c>
      <c r="D356" s="47" t="s">
        <v>62</v>
      </c>
      <c r="E356" s="47" t="s">
        <v>120</v>
      </c>
      <c r="F356" s="47" t="s">
        <v>148</v>
      </c>
      <c r="G356" s="47" t="s">
        <v>125</v>
      </c>
      <c r="H356" s="47" t="n">
        <v>188</v>
      </c>
      <c r="I356" s="57" t="n">
        <f aca="false">IFERROR(H356/INDEX(Rate_Master!$C$2:$C$13,MATCH(F356,Rate_Master!$A$2:$A$13,0)),0)</f>
        <v>0.208888888888889</v>
      </c>
    </row>
    <row r="357" customFormat="false" ht="15" hidden="false" customHeight="false" outlineLevel="0" collapsed="false">
      <c r="A357" s="47" t="s">
        <v>12309</v>
      </c>
      <c r="B357" s="47" t="s">
        <v>301</v>
      </c>
      <c r="C357" s="48" t="n">
        <v>46029</v>
      </c>
      <c r="D357" s="47" t="s">
        <v>62</v>
      </c>
      <c r="E357" s="47" t="s">
        <v>120</v>
      </c>
      <c r="F357" s="47" t="s">
        <v>148</v>
      </c>
      <c r="G357" s="47" t="s">
        <v>126</v>
      </c>
      <c r="H357" s="47" t="n">
        <v>129</v>
      </c>
      <c r="I357" s="57" t="n">
        <f aca="false">IFERROR(H357/INDEX(Rate_Master!$C$2:$C$13,MATCH(F357,Rate_Master!$A$2:$A$13,0)),0)</f>
        <v>0.143333333333333</v>
      </c>
    </row>
    <row r="358" customFormat="false" ht="15" hidden="false" customHeight="false" outlineLevel="0" collapsed="false">
      <c r="A358" s="47" t="s">
        <v>12310</v>
      </c>
      <c r="B358" s="47" t="s">
        <v>302</v>
      </c>
      <c r="C358" s="48" t="n">
        <v>46029</v>
      </c>
      <c r="D358" s="47" t="s">
        <v>63</v>
      </c>
      <c r="E358" s="47" t="s">
        <v>120</v>
      </c>
      <c r="F358" s="47" t="s">
        <v>152</v>
      </c>
      <c r="G358" s="47" t="s">
        <v>119</v>
      </c>
      <c r="H358" s="47" t="n">
        <v>1104</v>
      </c>
      <c r="I358" s="57" t="n">
        <f aca="false">IFERROR(H358/INDEX(Rate_Master!$C$2:$C$13,MATCH(F358,Rate_Master!$A$2:$A$13,0)),0)</f>
        <v>1.22666666666667</v>
      </c>
    </row>
    <row r="359" customFormat="false" ht="15" hidden="false" customHeight="false" outlineLevel="0" collapsed="false">
      <c r="A359" s="47" t="s">
        <v>12311</v>
      </c>
      <c r="B359" s="47" t="s">
        <v>302</v>
      </c>
      <c r="C359" s="48" t="n">
        <v>46029</v>
      </c>
      <c r="D359" s="47" t="s">
        <v>63</v>
      </c>
      <c r="E359" s="47" t="s">
        <v>120</v>
      </c>
      <c r="F359" s="47" t="s">
        <v>152</v>
      </c>
      <c r="G359" s="47" t="s">
        <v>121</v>
      </c>
      <c r="H359" s="47" t="n">
        <v>1020</v>
      </c>
      <c r="I359" s="57" t="n">
        <f aca="false">IFERROR(H359/INDEX(Rate_Master!$C$2:$C$13,MATCH(F359,Rate_Master!$A$2:$A$13,0)),0)</f>
        <v>1.13333333333333</v>
      </c>
    </row>
    <row r="360" customFormat="false" ht="15" hidden="false" customHeight="false" outlineLevel="0" collapsed="false">
      <c r="A360" s="47" t="s">
        <v>12312</v>
      </c>
      <c r="B360" s="47" t="s">
        <v>302</v>
      </c>
      <c r="C360" s="48" t="n">
        <v>46029</v>
      </c>
      <c r="D360" s="47" t="s">
        <v>63</v>
      </c>
      <c r="E360" s="47" t="s">
        <v>120</v>
      </c>
      <c r="F360" s="47" t="s">
        <v>152</v>
      </c>
      <c r="G360" s="47" t="s">
        <v>122</v>
      </c>
      <c r="H360" s="47" t="n">
        <v>1116</v>
      </c>
      <c r="I360" s="57" t="n">
        <f aca="false">IFERROR(H360/INDEX(Rate_Master!$C$2:$C$13,MATCH(F360,Rate_Master!$A$2:$A$13,0)),0)</f>
        <v>1.24</v>
      </c>
    </row>
    <row r="361" customFormat="false" ht="15" hidden="false" customHeight="false" outlineLevel="0" collapsed="false">
      <c r="A361" s="47" t="s">
        <v>12313</v>
      </c>
      <c r="B361" s="47" t="s">
        <v>302</v>
      </c>
      <c r="C361" s="48" t="n">
        <v>46029</v>
      </c>
      <c r="D361" s="47" t="s">
        <v>63</v>
      </c>
      <c r="E361" s="47" t="s">
        <v>120</v>
      </c>
      <c r="F361" s="47" t="s">
        <v>152</v>
      </c>
      <c r="G361" s="47" t="s">
        <v>123</v>
      </c>
      <c r="H361" s="47" t="n">
        <v>803</v>
      </c>
      <c r="I361" s="57" t="n">
        <f aca="false">IFERROR(H361/INDEX(Rate_Master!$C$2:$C$13,MATCH(F361,Rate_Master!$A$2:$A$13,0)),0)</f>
        <v>0.892222222222222</v>
      </c>
    </row>
    <row r="362" customFormat="false" ht="15" hidden="false" customHeight="false" outlineLevel="0" collapsed="false">
      <c r="A362" s="47" t="s">
        <v>12314</v>
      </c>
      <c r="B362" s="47" t="s">
        <v>302</v>
      </c>
      <c r="C362" s="48" t="n">
        <v>46029</v>
      </c>
      <c r="D362" s="47" t="s">
        <v>63</v>
      </c>
      <c r="E362" s="47" t="s">
        <v>120</v>
      </c>
      <c r="F362" s="47" t="s">
        <v>152</v>
      </c>
      <c r="G362" s="47" t="s">
        <v>124</v>
      </c>
      <c r="H362" s="47" t="n">
        <v>519</v>
      </c>
      <c r="I362" s="57" t="n">
        <f aca="false">IFERROR(H362/INDEX(Rate_Master!$C$2:$C$13,MATCH(F362,Rate_Master!$A$2:$A$13,0)),0)</f>
        <v>0.576666666666667</v>
      </c>
    </row>
    <row r="363" customFormat="false" ht="15" hidden="false" customHeight="false" outlineLevel="0" collapsed="false">
      <c r="A363" s="47" t="s">
        <v>12315</v>
      </c>
      <c r="B363" s="47" t="s">
        <v>302</v>
      </c>
      <c r="C363" s="48" t="n">
        <v>46029</v>
      </c>
      <c r="D363" s="47" t="s">
        <v>63</v>
      </c>
      <c r="E363" s="47" t="s">
        <v>120</v>
      </c>
      <c r="F363" s="47" t="s">
        <v>152</v>
      </c>
      <c r="G363" s="47" t="s">
        <v>125</v>
      </c>
      <c r="H363" s="47" t="n">
        <v>287</v>
      </c>
      <c r="I363" s="57" t="n">
        <f aca="false">IFERROR(H363/INDEX(Rate_Master!$C$2:$C$13,MATCH(F363,Rate_Master!$A$2:$A$13,0)),0)</f>
        <v>0.318888888888889</v>
      </c>
    </row>
    <row r="364" customFormat="false" ht="15" hidden="false" customHeight="false" outlineLevel="0" collapsed="false">
      <c r="A364" s="47" t="s">
        <v>12316</v>
      </c>
      <c r="B364" s="47" t="s">
        <v>302</v>
      </c>
      <c r="C364" s="48" t="n">
        <v>46029</v>
      </c>
      <c r="D364" s="47" t="s">
        <v>63</v>
      </c>
      <c r="E364" s="47" t="s">
        <v>120</v>
      </c>
      <c r="F364" s="47" t="s">
        <v>152</v>
      </c>
      <c r="G364" s="47" t="s">
        <v>126</v>
      </c>
      <c r="H364" s="47" t="n">
        <v>202</v>
      </c>
      <c r="I364" s="57" t="n">
        <f aca="false">IFERROR(H364/INDEX(Rate_Master!$C$2:$C$13,MATCH(F364,Rate_Master!$A$2:$A$13,0)),0)</f>
        <v>0.224444444444444</v>
      </c>
    </row>
    <row r="365" customFormat="false" ht="15" hidden="false" customHeight="false" outlineLevel="0" collapsed="false">
      <c r="A365" s="47" t="s">
        <v>12317</v>
      </c>
      <c r="B365" s="47" t="s">
        <v>303</v>
      </c>
      <c r="C365" s="48" t="n">
        <v>46029</v>
      </c>
      <c r="D365" s="47" t="s">
        <v>63</v>
      </c>
      <c r="E365" s="47" t="s">
        <v>120</v>
      </c>
      <c r="F365" s="47" t="s">
        <v>152</v>
      </c>
      <c r="G365" s="47" t="s">
        <v>119</v>
      </c>
      <c r="H365" s="47" t="n">
        <v>1551</v>
      </c>
      <c r="I365" s="57" t="n">
        <f aca="false">IFERROR(H365/INDEX(Rate_Master!$C$2:$C$13,MATCH(F365,Rate_Master!$A$2:$A$13,0)),0)</f>
        <v>1.72333333333333</v>
      </c>
    </row>
    <row r="366" customFormat="false" ht="15" hidden="false" customHeight="false" outlineLevel="0" collapsed="false">
      <c r="A366" s="47" t="s">
        <v>12318</v>
      </c>
      <c r="B366" s="47" t="s">
        <v>303</v>
      </c>
      <c r="C366" s="48" t="n">
        <v>46029</v>
      </c>
      <c r="D366" s="47" t="s">
        <v>63</v>
      </c>
      <c r="E366" s="47" t="s">
        <v>120</v>
      </c>
      <c r="F366" s="47" t="s">
        <v>152</v>
      </c>
      <c r="G366" s="47" t="s">
        <v>121</v>
      </c>
      <c r="H366" s="47" t="n">
        <v>1421</v>
      </c>
      <c r="I366" s="57" t="n">
        <f aca="false">IFERROR(H366/INDEX(Rate_Master!$C$2:$C$13,MATCH(F366,Rate_Master!$A$2:$A$13,0)),0)</f>
        <v>1.57888888888889</v>
      </c>
    </row>
    <row r="367" customFormat="false" ht="15" hidden="false" customHeight="false" outlineLevel="0" collapsed="false">
      <c r="A367" s="47" t="s">
        <v>12319</v>
      </c>
      <c r="B367" s="47" t="s">
        <v>303</v>
      </c>
      <c r="C367" s="48" t="n">
        <v>46029</v>
      </c>
      <c r="D367" s="47" t="s">
        <v>63</v>
      </c>
      <c r="E367" s="47" t="s">
        <v>120</v>
      </c>
      <c r="F367" s="47" t="s">
        <v>152</v>
      </c>
      <c r="G367" s="47" t="s">
        <v>122</v>
      </c>
      <c r="H367" s="47" t="n">
        <v>1517</v>
      </c>
      <c r="I367" s="57" t="n">
        <f aca="false">IFERROR(H367/INDEX(Rate_Master!$C$2:$C$13,MATCH(F367,Rate_Master!$A$2:$A$13,0)),0)</f>
        <v>1.68555555555556</v>
      </c>
    </row>
    <row r="368" customFormat="false" ht="15" hidden="false" customHeight="false" outlineLevel="0" collapsed="false">
      <c r="A368" s="47" t="s">
        <v>12320</v>
      </c>
      <c r="B368" s="47" t="s">
        <v>303</v>
      </c>
      <c r="C368" s="48" t="n">
        <v>46029</v>
      </c>
      <c r="D368" s="47" t="s">
        <v>63</v>
      </c>
      <c r="E368" s="47" t="s">
        <v>120</v>
      </c>
      <c r="F368" s="47" t="s">
        <v>152</v>
      </c>
      <c r="G368" s="47" t="s">
        <v>123</v>
      </c>
      <c r="H368" s="47" t="n">
        <v>1108</v>
      </c>
      <c r="I368" s="57" t="n">
        <f aca="false">IFERROR(H368/INDEX(Rate_Master!$C$2:$C$13,MATCH(F368,Rate_Master!$A$2:$A$13,0)),0)</f>
        <v>1.23111111111111</v>
      </c>
    </row>
    <row r="369" customFormat="false" ht="15" hidden="false" customHeight="false" outlineLevel="0" collapsed="false">
      <c r="A369" s="47" t="s">
        <v>12321</v>
      </c>
      <c r="B369" s="47" t="s">
        <v>303</v>
      </c>
      <c r="C369" s="48" t="n">
        <v>46029</v>
      </c>
      <c r="D369" s="47" t="s">
        <v>63</v>
      </c>
      <c r="E369" s="47" t="s">
        <v>120</v>
      </c>
      <c r="F369" s="47" t="s">
        <v>152</v>
      </c>
      <c r="G369" s="47" t="s">
        <v>124</v>
      </c>
      <c r="H369" s="47" t="n">
        <v>698</v>
      </c>
      <c r="I369" s="57" t="n">
        <f aca="false">IFERROR(H369/INDEX(Rate_Master!$C$2:$C$13,MATCH(F369,Rate_Master!$A$2:$A$13,0)),0)</f>
        <v>0.775555555555556</v>
      </c>
    </row>
    <row r="370" customFormat="false" ht="15" hidden="false" customHeight="false" outlineLevel="0" collapsed="false">
      <c r="A370" s="47" t="s">
        <v>12322</v>
      </c>
      <c r="B370" s="47" t="s">
        <v>303</v>
      </c>
      <c r="C370" s="48" t="n">
        <v>46029</v>
      </c>
      <c r="D370" s="47" t="s">
        <v>63</v>
      </c>
      <c r="E370" s="47" t="s">
        <v>120</v>
      </c>
      <c r="F370" s="47" t="s">
        <v>152</v>
      </c>
      <c r="G370" s="47" t="s">
        <v>125</v>
      </c>
      <c r="H370" s="47" t="n">
        <v>463</v>
      </c>
      <c r="I370" s="57" t="n">
        <f aca="false">IFERROR(H370/INDEX(Rate_Master!$C$2:$C$13,MATCH(F370,Rate_Master!$A$2:$A$13,0)),0)</f>
        <v>0.514444444444445</v>
      </c>
    </row>
    <row r="371" customFormat="false" ht="15" hidden="false" customHeight="false" outlineLevel="0" collapsed="false">
      <c r="A371" s="47" t="s">
        <v>12323</v>
      </c>
      <c r="B371" s="47" t="s">
        <v>303</v>
      </c>
      <c r="C371" s="48" t="n">
        <v>46029</v>
      </c>
      <c r="D371" s="47" t="s">
        <v>63</v>
      </c>
      <c r="E371" s="47" t="s">
        <v>120</v>
      </c>
      <c r="F371" s="47" t="s">
        <v>152</v>
      </c>
      <c r="G371" s="47" t="s">
        <v>126</v>
      </c>
      <c r="H371" s="47" t="n">
        <v>262</v>
      </c>
      <c r="I371" s="57" t="n">
        <f aca="false">IFERROR(H371/INDEX(Rate_Master!$C$2:$C$13,MATCH(F371,Rate_Master!$A$2:$A$13,0)),0)</f>
        <v>0.291111111111111</v>
      </c>
    </row>
    <row r="372" customFormat="false" ht="15" hidden="false" customHeight="false" outlineLevel="0" collapsed="false">
      <c r="A372" s="47" t="s">
        <v>12324</v>
      </c>
      <c r="B372" s="47" t="s">
        <v>304</v>
      </c>
      <c r="C372" s="48" t="n">
        <v>46029</v>
      </c>
      <c r="D372" s="47" t="s">
        <v>63</v>
      </c>
      <c r="E372" s="47" t="s">
        <v>120</v>
      </c>
      <c r="F372" s="47" t="s">
        <v>152</v>
      </c>
      <c r="G372" s="47" t="s">
        <v>119</v>
      </c>
      <c r="H372" s="47" t="n">
        <v>1642</v>
      </c>
      <c r="I372" s="57" t="n">
        <f aca="false">IFERROR(H372/INDEX(Rate_Master!$C$2:$C$13,MATCH(F372,Rate_Master!$A$2:$A$13,0)),0)</f>
        <v>1.82444444444444</v>
      </c>
    </row>
    <row r="373" customFormat="false" ht="15" hidden="false" customHeight="false" outlineLevel="0" collapsed="false">
      <c r="A373" s="47" t="s">
        <v>12325</v>
      </c>
      <c r="B373" s="47" t="s">
        <v>304</v>
      </c>
      <c r="C373" s="48" t="n">
        <v>46029</v>
      </c>
      <c r="D373" s="47" t="s">
        <v>63</v>
      </c>
      <c r="E373" s="47" t="s">
        <v>120</v>
      </c>
      <c r="F373" s="47" t="s">
        <v>152</v>
      </c>
      <c r="G373" s="47" t="s">
        <v>121</v>
      </c>
      <c r="H373" s="47" t="n">
        <v>1504</v>
      </c>
      <c r="I373" s="57" t="n">
        <f aca="false">IFERROR(H373/INDEX(Rate_Master!$C$2:$C$13,MATCH(F373,Rate_Master!$A$2:$A$13,0)),0)</f>
        <v>1.67111111111111</v>
      </c>
    </row>
    <row r="374" customFormat="false" ht="15" hidden="false" customHeight="false" outlineLevel="0" collapsed="false">
      <c r="A374" s="47" t="s">
        <v>12326</v>
      </c>
      <c r="B374" s="47" t="s">
        <v>304</v>
      </c>
      <c r="C374" s="48" t="n">
        <v>46029</v>
      </c>
      <c r="D374" s="47" t="s">
        <v>63</v>
      </c>
      <c r="E374" s="47" t="s">
        <v>120</v>
      </c>
      <c r="F374" s="47" t="s">
        <v>152</v>
      </c>
      <c r="G374" s="47" t="s">
        <v>122</v>
      </c>
      <c r="H374" s="47" t="n">
        <v>1672</v>
      </c>
      <c r="I374" s="57" t="n">
        <f aca="false">IFERROR(H374/INDEX(Rate_Master!$C$2:$C$13,MATCH(F374,Rate_Master!$A$2:$A$13,0)),0)</f>
        <v>1.85777777777778</v>
      </c>
    </row>
    <row r="375" customFormat="false" ht="15" hidden="false" customHeight="false" outlineLevel="0" collapsed="false">
      <c r="A375" s="47" t="s">
        <v>12327</v>
      </c>
      <c r="B375" s="47" t="s">
        <v>304</v>
      </c>
      <c r="C375" s="48" t="n">
        <v>46029</v>
      </c>
      <c r="D375" s="47" t="s">
        <v>63</v>
      </c>
      <c r="E375" s="47" t="s">
        <v>120</v>
      </c>
      <c r="F375" s="47" t="s">
        <v>152</v>
      </c>
      <c r="G375" s="47" t="s">
        <v>123</v>
      </c>
      <c r="H375" s="47" t="n">
        <v>1150</v>
      </c>
      <c r="I375" s="57" t="n">
        <f aca="false">IFERROR(H375/INDEX(Rate_Master!$C$2:$C$13,MATCH(F375,Rate_Master!$A$2:$A$13,0)),0)</f>
        <v>1.27777777777778</v>
      </c>
    </row>
    <row r="376" customFormat="false" ht="15" hidden="false" customHeight="false" outlineLevel="0" collapsed="false">
      <c r="A376" s="47" t="s">
        <v>12328</v>
      </c>
      <c r="B376" s="47" t="s">
        <v>304</v>
      </c>
      <c r="C376" s="48" t="n">
        <v>46029</v>
      </c>
      <c r="D376" s="47" t="s">
        <v>63</v>
      </c>
      <c r="E376" s="47" t="s">
        <v>120</v>
      </c>
      <c r="F376" s="47" t="s">
        <v>152</v>
      </c>
      <c r="G376" s="47" t="s">
        <v>124</v>
      </c>
      <c r="H376" s="47" t="n">
        <v>712</v>
      </c>
      <c r="I376" s="57" t="n">
        <f aca="false">IFERROR(H376/INDEX(Rate_Master!$C$2:$C$13,MATCH(F376,Rate_Master!$A$2:$A$13,0)),0)</f>
        <v>0.791111111111111</v>
      </c>
    </row>
    <row r="377" customFormat="false" ht="15" hidden="false" customHeight="false" outlineLevel="0" collapsed="false">
      <c r="A377" s="47" t="s">
        <v>12329</v>
      </c>
      <c r="B377" s="47" t="s">
        <v>304</v>
      </c>
      <c r="C377" s="48" t="n">
        <v>46029</v>
      </c>
      <c r="D377" s="47" t="s">
        <v>63</v>
      </c>
      <c r="E377" s="47" t="s">
        <v>120</v>
      </c>
      <c r="F377" s="47" t="s">
        <v>152</v>
      </c>
      <c r="G377" s="47" t="s">
        <v>125</v>
      </c>
      <c r="H377" s="47" t="n">
        <v>475</v>
      </c>
      <c r="I377" s="57" t="n">
        <f aca="false">IFERROR(H377/INDEX(Rate_Master!$C$2:$C$13,MATCH(F377,Rate_Master!$A$2:$A$13,0)),0)</f>
        <v>0.527777777777778</v>
      </c>
    </row>
    <row r="378" customFormat="false" ht="15" hidden="false" customHeight="false" outlineLevel="0" collapsed="false">
      <c r="A378" s="47" t="s">
        <v>12330</v>
      </c>
      <c r="B378" s="47" t="s">
        <v>304</v>
      </c>
      <c r="C378" s="48" t="n">
        <v>46029</v>
      </c>
      <c r="D378" s="47" t="s">
        <v>63</v>
      </c>
      <c r="E378" s="47" t="s">
        <v>120</v>
      </c>
      <c r="F378" s="47" t="s">
        <v>152</v>
      </c>
      <c r="G378" s="47" t="s">
        <v>126</v>
      </c>
      <c r="H378" s="47" t="n">
        <v>302</v>
      </c>
      <c r="I378" s="57" t="n">
        <f aca="false">IFERROR(H378/INDEX(Rate_Master!$C$2:$C$13,MATCH(F378,Rate_Master!$A$2:$A$13,0)),0)</f>
        <v>0.335555555555556</v>
      </c>
    </row>
    <row r="379" customFormat="false" ht="15" hidden="false" customHeight="false" outlineLevel="0" collapsed="false">
      <c r="A379" s="47" t="s">
        <v>12331</v>
      </c>
      <c r="B379" s="47" t="s">
        <v>305</v>
      </c>
      <c r="C379" s="48" t="n">
        <v>46029</v>
      </c>
      <c r="D379" s="47" t="s">
        <v>64</v>
      </c>
      <c r="E379" s="47" t="s">
        <v>128</v>
      </c>
      <c r="F379" s="47" t="s">
        <v>154</v>
      </c>
      <c r="G379" s="47" t="s">
        <v>127</v>
      </c>
      <c r="H379" s="47" t="n">
        <v>1224</v>
      </c>
      <c r="I379" s="57" t="n">
        <f aca="false">IFERROR(H379/INDEX(Rate_Master!$C$2:$C$13,MATCH(F379,Rate_Master!$A$2:$A$13,0)),0)</f>
        <v>2.04</v>
      </c>
    </row>
    <row r="380" customFormat="false" ht="15" hidden="false" customHeight="false" outlineLevel="0" collapsed="false">
      <c r="A380" s="47" t="s">
        <v>12332</v>
      </c>
      <c r="B380" s="47" t="s">
        <v>305</v>
      </c>
      <c r="C380" s="48" t="n">
        <v>46029</v>
      </c>
      <c r="D380" s="47" t="s">
        <v>64</v>
      </c>
      <c r="E380" s="47" t="s">
        <v>128</v>
      </c>
      <c r="F380" s="47" t="s">
        <v>154</v>
      </c>
      <c r="G380" s="47" t="s">
        <v>129</v>
      </c>
      <c r="H380" s="47" t="n">
        <v>883</v>
      </c>
      <c r="I380" s="57" t="n">
        <f aca="false">IFERROR(H380/INDEX(Rate_Master!$C$2:$C$13,MATCH(F380,Rate_Master!$A$2:$A$13,0)),0)</f>
        <v>1.47166666666667</v>
      </c>
    </row>
    <row r="381" customFormat="false" ht="15" hidden="false" customHeight="false" outlineLevel="0" collapsed="false">
      <c r="A381" s="47" t="s">
        <v>12333</v>
      </c>
      <c r="B381" s="47" t="s">
        <v>305</v>
      </c>
      <c r="C381" s="48" t="n">
        <v>46029</v>
      </c>
      <c r="D381" s="47" t="s">
        <v>64</v>
      </c>
      <c r="E381" s="47" t="s">
        <v>128</v>
      </c>
      <c r="F381" s="47" t="s">
        <v>154</v>
      </c>
      <c r="G381" s="47" t="s">
        <v>130</v>
      </c>
      <c r="H381" s="47" t="n">
        <v>736</v>
      </c>
      <c r="I381" s="57" t="n">
        <f aca="false">IFERROR(H381/INDEX(Rate_Master!$C$2:$C$13,MATCH(F381,Rate_Master!$A$2:$A$13,0)),0)</f>
        <v>1.22666666666667</v>
      </c>
    </row>
    <row r="382" customFormat="false" ht="15" hidden="false" customHeight="false" outlineLevel="0" collapsed="false">
      <c r="A382" s="47" t="s">
        <v>12334</v>
      </c>
      <c r="B382" s="47" t="s">
        <v>305</v>
      </c>
      <c r="C382" s="48" t="n">
        <v>46029</v>
      </c>
      <c r="D382" s="47" t="s">
        <v>64</v>
      </c>
      <c r="E382" s="47" t="s">
        <v>128</v>
      </c>
      <c r="F382" s="47" t="s">
        <v>154</v>
      </c>
      <c r="G382" s="47" t="s">
        <v>131</v>
      </c>
      <c r="H382" s="47" t="n">
        <v>361</v>
      </c>
      <c r="I382" s="57" t="n">
        <f aca="false">IFERROR(H382/INDEX(Rate_Master!$C$2:$C$13,MATCH(F382,Rate_Master!$A$2:$A$13,0)),0)</f>
        <v>0.601666666666667</v>
      </c>
    </row>
    <row r="383" customFormat="false" ht="15" hidden="false" customHeight="false" outlineLevel="0" collapsed="false">
      <c r="A383" s="47" t="s">
        <v>12335</v>
      </c>
      <c r="B383" s="47" t="s">
        <v>305</v>
      </c>
      <c r="C383" s="48" t="n">
        <v>46029</v>
      </c>
      <c r="D383" s="47" t="s">
        <v>64</v>
      </c>
      <c r="E383" s="47" t="s">
        <v>128</v>
      </c>
      <c r="F383" s="47" t="s">
        <v>154</v>
      </c>
      <c r="G383" s="47" t="s">
        <v>132</v>
      </c>
      <c r="H383" s="47" t="n">
        <v>273</v>
      </c>
      <c r="I383" s="57" t="n">
        <f aca="false">IFERROR(H383/INDEX(Rate_Master!$C$2:$C$13,MATCH(F383,Rate_Master!$A$2:$A$13,0)),0)</f>
        <v>0.455</v>
      </c>
    </row>
    <row r="384" customFormat="false" ht="15" hidden="false" customHeight="false" outlineLevel="0" collapsed="false">
      <c r="A384" s="47" t="s">
        <v>12336</v>
      </c>
      <c r="B384" s="47" t="s">
        <v>307</v>
      </c>
      <c r="C384" s="48" t="n">
        <v>46029</v>
      </c>
      <c r="D384" s="47" t="s">
        <v>64</v>
      </c>
      <c r="E384" s="47" t="s">
        <v>128</v>
      </c>
      <c r="F384" s="47" t="s">
        <v>154</v>
      </c>
      <c r="G384" s="47" t="s">
        <v>127</v>
      </c>
      <c r="H384" s="47" t="n">
        <v>1284</v>
      </c>
      <c r="I384" s="57" t="n">
        <f aca="false">IFERROR(H384/INDEX(Rate_Master!$C$2:$C$13,MATCH(F384,Rate_Master!$A$2:$A$13,0)),0)</f>
        <v>2.14</v>
      </c>
    </row>
    <row r="385" customFormat="false" ht="15" hidden="false" customHeight="false" outlineLevel="0" collapsed="false">
      <c r="A385" s="47" t="s">
        <v>12337</v>
      </c>
      <c r="B385" s="47" t="s">
        <v>307</v>
      </c>
      <c r="C385" s="48" t="n">
        <v>46029</v>
      </c>
      <c r="D385" s="47" t="s">
        <v>64</v>
      </c>
      <c r="E385" s="47" t="s">
        <v>128</v>
      </c>
      <c r="F385" s="47" t="s">
        <v>154</v>
      </c>
      <c r="G385" s="47" t="s">
        <v>129</v>
      </c>
      <c r="H385" s="47" t="n">
        <v>884</v>
      </c>
      <c r="I385" s="57" t="n">
        <f aca="false">IFERROR(H385/INDEX(Rate_Master!$C$2:$C$13,MATCH(F385,Rate_Master!$A$2:$A$13,0)),0)</f>
        <v>1.47333333333333</v>
      </c>
    </row>
    <row r="386" customFormat="false" ht="15" hidden="false" customHeight="false" outlineLevel="0" collapsed="false">
      <c r="A386" s="47" t="s">
        <v>12338</v>
      </c>
      <c r="B386" s="47" t="s">
        <v>307</v>
      </c>
      <c r="C386" s="48" t="n">
        <v>46029</v>
      </c>
      <c r="D386" s="47" t="s">
        <v>64</v>
      </c>
      <c r="E386" s="47" t="s">
        <v>128</v>
      </c>
      <c r="F386" s="47" t="s">
        <v>154</v>
      </c>
      <c r="G386" s="47" t="s">
        <v>130</v>
      </c>
      <c r="H386" s="47" t="n">
        <v>761</v>
      </c>
      <c r="I386" s="57" t="n">
        <f aca="false">IFERROR(H386/INDEX(Rate_Master!$C$2:$C$13,MATCH(F386,Rate_Master!$A$2:$A$13,0)),0)</f>
        <v>1.26833333333333</v>
      </c>
    </row>
    <row r="387" customFormat="false" ht="15" hidden="false" customHeight="false" outlineLevel="0" collapsed="false">
      <c r="A387" s="47" t="s">
        <v>12339</v>
      </c>
      <c r="B387" s="47" t="s">
        <v>307</v>
      </c>
      <c r="C387" s="48" t="n">
        <v>46029</v>
      </c>
      <c r="D387" s="47" t="s">
        <v>64</v>
      </c>
      <c r="E387" s="47" t="s">
        <v>128</v>
      </c>
      <c r="F387" s="47" t="s">
        <v>154</v>
      </c>
      <c r="G387" s="47" t="s">
        <v>131</v>
      </c>
      <c r="H387" s="47" t="n">
        <v>342</v>
      </c>
      <c r="I387" s="57" t="n">
        <f aca="false">IFERROR(H387/INDEX(Rate_Master!$C$2:$C$13,MATCH(F387,Rate_Master!$A$2:$A$13,0)),0)</f>
        <v>0.57</v>
      </c>
    </row>
    <row r="388" customFormat="false" ht="15" hidden="false" customHeight="false" outlineLevel="0" collapsed="false">
      <c r="A388" s="47" t="s">
        <v>12340</v>
      </c>
      <c r="B388" s="47" t="s">
        <v>307</v>
      </c>
      <c r="C388" s="48" t="n">
        <v>46029</v>
      </c>
      <c r="D388" s="47" t="s">
        <v>64</v>
      </c>
      <c r="E388" s="47" t="s">
        <v>128</v>
      </c>
      <c r="F388" s="47" t="s">
        <v>154</v>
      </c>
      <c r="G388" s="47" t="s">
        <v>132</v>
      </c>
      <c r="H388" s="47" t="n">
        <v>301</v>
      </c>
      <c r="I388" s="57" t="n">
        <f aca="false">IFERROR(H388/INDEX(Rate_Master!$C$2:$C$13,MATCH(F388,Rate_Master!$A$2:$A$13,0)),0)</f>
        <v>0.501666666666667</v>
      </c>
    </row>
    <row r="389" customFormat="false" ht="15" hidden="false" customHeight="false" outlineLevel="0" collapsed="false">
      <c r="A389" s="47" t="s">
        <v>12341</v>
      </c>
      <c r="B389" s="47" t="s">
        <v>308</v>
      </c>
      <c r="C389" s="48" t="n">
        <v>46029</v>
      </c>
      <c r="D389" s="47" t="s">
        <v>65</v>
      </c>
      <c r="E389" s="47" t="s">
        <v>134</v>
      </c>
      <c r="F389" s="47" t="s">
        <v>158</v>
      </c>
      <c r="G389" s="47" t="s">
        <v>133</v>
      </c>
      <c r="H389" s="47" t="n">
        <v>450</v>
      </c>
      <c r="I389" s="57" t="n">
        <f aca="false">IFERROR(H389/INDEX(Rate_Master!$C$2:$C$13,MATCH(F389,Rate_Master!$A$2:$A$13,0)),0)</f>
        <v>2.25</v>
      </c>
    </row>
    <row r="390" customFormat="false" ht="15" hidden="false" customHeight="false" outlineLevel="0" collapsed="false">
      <c r="A390" s="47" t="s">
        <v>12342</v>
      </c>
      <c r="B390" s="47" t="s">
        <v>308</v>
      </c>
      <c r="C390" s="48" t="n">
        <v>46029</v>
      </c>
      <c r="D390" s="47" t="s">
        <v>65</v>
      </c>
      <c r="E390" s="47" t="s">
        <v>134</v>
      </c>
      <c r="F390" s="47" t="s">
        <v>158</v>
      </c>
      <c r="G390" s="47" t="s">
        <v>135</v>
      </c>
      <c r="H390" s="47" t="n">
        <v>352</v>
      </c>
      <c r="I390" s="57" t="n">
        <f aca="false">IFERROR(H390/INDEX(Rate_Master!$C$2:$C$13,MATCH(F390,Rate_Master!$A$2:$A$13,0)),0)</f>
        <v>1.76</v>
      </c>
    </row>
    <row r="391" customFormat="false" ht="15" hidden="false" customHeight="false" outlineLevel="0" collapsed="false">
      <c r="A391" s="47" t="s">
        <v>12343</v>
      </c>
      <c r="B391" s="47" t="s">
        <v>308</v>
      </c>
      <c r="C391" s="48" t="n">
        <v>46029</v>
      </c>
      <c r="D391" s="47" t="s">
        <v>65</v>
      </c>
      <c r="E391" s="47" t="s">
        <v>134</v>
      </c>
      <c r="F391" s="47" t="s">
        <v>158</v>
      </c>
      <c r="G391" s="47" t="s">
        <v>136</v>
      </c>
      <c r="H391" s="47" t="n">
        <v>277</v>
      </c>
      <c r="I391" s="57" t="n">
        <f aca="false">IFERROR(H391/INDEX(Rate_Master!$C$2:$C$13,MATCH(F391,Rate_Master!$A$2:$A$13,0)),0)</f>
        <v>1.385</v>
      </c>
    </row>
    <row r="392" customFormat="false" ht="15" hidden="false" customHeight="false" outlineLevel="0" collapsed="false">
      <c r="A392" s="47" t="s">
        <v>12344</v>
      </c>
      <c r="B392" s="47" t="s">
        <v>308</v>
      </c>
      <c r="C392" s="48" t="n">
        <v>46029</v>
      </c>
      <c r="D392" s="47" t="s">
        <v>65</v>
      </c>
      <c r="E392" s="47" t="s">
        <v>134</v>
      </c>
      <c r="F392" s="47" t="s">
        <v>158</v>
      </c>
      <c r="G392" s="47" t="s">
        <v>137</v>
      </c>
      <c r="H392" s="47" t="n">
        <v>186</v>
      </c>
      <c r="I392" s="57" t="n">
        <f aca="false">IFERROR(H392/INDEX(Rate_Master!$C$2:$C$13,MATCH(F392,Rate_Master!$A$2:$A$13,0)),0)</f>
        <v>0.93</v>
      </c>
    </row>
    <row r="393" customFormat="false" ht="15" hidden="false" customHeight="false" outlineLevel="0" collapsed="false">
      <c r="A393" s="47" t="s">
        <v>12345</v>
      </c>
      <c r="B393" s="47" t="s">
        <v>308</v>
      </c>
      <c r="C393" s="48" t="n">
        <v>46029</v>
      </c>
      <c r="D393" s="47" t="s">
        <v>65</v>
      </c>
      <c r="E393" s="47" t="s">
        <v>134</v>
      </c>
      <c r="F393" s="47" t="s">
        <v>158</v>
      </c>
      <c r="G393" s="47" t="s">
        <v>138</v>
      </c>
      <c r="H393" s="47" t="n">
        <v>111</v>
      </c>
      <c r="I393" s="57" t="n">
        <f aca="false">IFERROR(H393/INDEX(Rate_Master!$C$2:$C$13,MATCH(F393,Rate_Master!$A$2:$A$13,0)),0)</f>
        <v>0.555</v>
      </c>
    </row>
    <row r="394" customFormat="false" ht="15" hidden="false" customHeight="false" outlineLevel="0" collapsed="false">
      <c r="A394" s="47" t="s">
        <v>12346</v>
      </c>
      <c r="B394" s="47" t="s">
        <v>309</v>
      </c>
      <c r="C394" s="48" t="n">
        <v>46029</v>
      </c>
      <c r="D394" s="47" t="s">
        <v>65</v>
      </c>
      <c r="E394" s="47" t="s">
        <v>134</v>
      </c>
      <c r="F394" s="47" t="s">
        <v>158</v>
      </c>
      <c r="G394" s="47" t="s">
        <v>133</v>
      </c>
      <c r="H394" s="47" t="n">
        <v>362</v>
      </c>
      <c r="I394" s="57" t="n">
        <f aca="false">IFERROR(H394/INDEX(Rate_Master!$C$2:$C$13,MATCH(F394,Rate_Master!$A$2:$A$13,0)),0)</f>
        <v>1.81</v>
      </c>
    </row>
    <row r="395" customFormat="false" ht="15" hidden="false" customHeight="false" outlineLevel="0" collapsed="false">
      <c r="A395" s="47" t="s">
        <v>12347</v>
      </c>
      <c r="B395" s="47" t="s">
        <v>309</v>
      </c>
      <c r="C395" s="48" t="n">
        <v>46029</v>
      </c>
      <c r="D395" s="47" t="s">
        <v>65</v>
      </c>
      <c r="E395" s="47" t="s">
        <v>134</v>
      </c>
      <c r="F395" s="47" t="s">
        <v>158</v>
      </c>
      <c r="G395" s="47" t="s">
        <v>135</v>
      </c>
      <c r="H395" s="47" t="n">
        <v>333</v>
      </c>
      <c r="I395" s="57" t="n">
        <f aca="false">IFERROR(H395/INDEX(Rate_Master!$C$2:$C$13,MATCH(F395,Rate_Master!$A$2:$A$13,0)),0)</f>
        <v>1.665</v>
      </c>
    </row>
    <row r="396" customFormat="false" ht="15" hidden="false" customHeight="false" outlineLevel="0" collapsed="false">
      <c r="A396" s="47" t="s">
        <v>12348</v>
      </c>
      <c r="B396" s="47" t="s">
        <v>309</v>
      </c>
      <c r="C396" s="48" t="n">
        <v>46029</v>
      </c>
      <c r="D396" s="47" t="s">
        <v>65</v>
      </c>
      <c r="E396" s="47" t="s">
        <v>134</v>
      </c>
      <c r="F396" s="47" t="s">
        <v>158</v>
      </c>
      <c r="G396" s="47" t="s">
        <v>136</v>
      </c>
      <c r="H396" s="47" t="n">
        <v>240</v>
      </c>
      <c r="I396" s="57" t="n">
        <f aca="false">IFERROR(H396/INDEX(Rate_Master!$C$2:$C$13,MATCH(F396,Rate_Master!$A$2:$A$13,0)),0)</f>
        <v>1.2</v>
      </c>
    </row>
    <row r="397" customFormat="false" ht="15" hidden="false" customHeight="false" outlineLevel="0" collapsed="false">
      <c r="A397" s="47" t="s">
        <v>12349</v>
      </c>
      <c r="B397" s="47" t="s">
        <v>309</v>
      </c>
      <c r="C397" s="48" t="n">
        <v>46029</v>
      </c>
      <c r="D397" s="47" t="s">
        <v>65</v>
      </c>
      <c r="E397" s="47" t="s">
        <v>134</v>
      </c>
      <c r="F397" s="47" t="s">
        <v>158</v>
      </c>
      <c r="G397" s="47" t="s">
        <v>137</v>
      </c>
      <c r="H397" s="47" t="n">
        <v>192</v>
      </c>
      <c r="I397" s="57" t="n">
        <f aca="false">IFERROR(H397/INDEX(Rate_Master!$C$2:$C$13,MATCH(F397,Rate_Master!$A$2:$A$13,0)),0)</f>
        <v>0.96</v>
      </c>
    </row>
    <row r="398" customFormat="false" ht="15" hidden="false" customHeight="false" outlineLevel="0" collapsed="false">
      <c r="A398" s="47" t="s">
        <v>12350</v>
      </c>
      <c r="B398" s="47" t="s">
        <v>309</v>
      </c>
      <c r="C398" s="48" t="n">
        <v>46029</v>
      </c>
      <c r="D398" s="47" t="s">
        <v>65</v>
      </c>
      <c r="E398" s="47" t="s">
        <v>134</v>
      </c>
      <c r="F398" s="47" t="s">
        <v>158</v>
      </c>
      <c r="G398" s="47" t="s">
        <v>138</v>
      </c>
      <c r="H398" s="47" t="n">
        <v>113</v>
      </c>
      <c r="I398" s="57" t="n">
        <f aca="false">IFERROR(H398/INDEX(Rate_Master!$C$2:$C$13,MATCH(F398,Rate_Master!$A$2:$A$13,0)),0)</f>
        <v>0.565</v>
      </c>
    </row>
    <row r="399" customFormat="false" ht="15" hidden="false" customHeight="false" outlineLevel="0" collapsed="false">
      <c r="A399" s="47" t="s">
        <v>12351</v>
      </c>
      <c r="B399" s="47" t="s">
        <v>310</v>
      </c>
      <c r="C399" s="48" t="n">
        <v>46029</v>
      </c>
      <c r="D399" s="47" t="s">
        <v>65</v>
      </c>
      <c r="E399" s="47" t="s">
        <v>134</v>
      </c>
      <c r="F399" s="47" t="s">
        <v>158</v>
      </c>
      <c r="G399" s="47" t="s">
        <v>133</v>
      </c>
      <c r="H399" s="47" t="n">
        <v>368</v>
      </c>
      <c r="I399" s="57" t="n">
        <f aca="false">IFERROR(H399/INDEX(Rate_Master!$C$2:$C$13,MATCH(F399,Rate_Master!$A$2:$A$13,0)),0)</f>
        <v>1.84</v>
      </c>
    </row>
    <row r="400" customFormat="false" ht="15" hidden="false" customHeight="false" outlineLevel="0" collapsed="false">
      <c r="A400" s="47" t="s">
        <v>12352</v>
      </c>
      <c r="B400" s="47" t="s">
        <v>310</v>
      </c>
      <c r="C400" s="48" t="n">
        <v>46029</v>
      </c>
      <c r="D400" s="47" t="s">
        <v>65</v>
      </c>
      <c r="E400" s="47" t="s">
        <v>134</v>
      </c>
      <c r="F400" s="47" t="s">
        <v>158</v>
      </c>
      <c r="G400" s="47" t="s">
        <v>135</v>
      </c>
      <c r="H400" s="47" t="n">
        <v>305</v>
      </c>
      <c r="I400" s="57" t="n">
        <f aca="false">IFERROR(H400/INDEX(Rate_Master!$C$2:$C$13,MATCH(F400,Rate_Master!$A$2:$A$13,0)),0)</f>
        <v>1.525</v>
      </c>
    </row>
    <row r="401" customFormat="false" ht="15" hidden="false" customHeight="false" outlineLevel="0" collapsed="false">
      <c r="A401" s="47" t="s">
        <v>12353</v>
      </c>
      <c r="B401" s="47" t="s">
        <v>310</v>
      </c>
      <c r="C401" s="48" t="n">
        <v>46029</v>
      </c>
      <c r="D401" s="47" t="s">
        <v>65</v>
      </c>
      <c r="E401" s="47" t="s">
        <v>134</v>
      </c>
      <c r="F401" s="47" t="s">
        <v>158</v>
      </c>
      <c r="G401" s="47" t="s">
        <v>136</v>
      </c>
      <c r="H401" s="47" t="n">
        <v>217</v>
      </c>
      <c r="I401" s="57" t="n">
        <f aca="false">IFERROR(H401/INDEX(Rate_Master!$C$2:$C$13,MATCH(F401,Rate_Master!$A$2:$A$13,0)),0)</f>
        <v>1.085</v>
      </c>
    </row>
    <row r="402" customFormat="false" ht="15" hidden="false" customHeight="false" outlineLevel="0" collapsed="false">
      <c r="A402" s="47" t="s">
        <v>12354</v>
      </c>
      <c r="B402" s="47" t="s">
        <v>310</v>
      </c>
      <c r="C402" s="48" t="n">
        <v>46029</v>
      </c>
      <c r="D402" s="47" t="s">
        <v>65</v>
      </c>
      <c r="E402" s="47" t="s">
        <v>134</v>
      </c>
      <c r="F402" s="47" t="s">
        <v>158</v>
      </c>
      <c r="G402" s="47" t="s">
        <v>137</v>
      </c>
      <c r="H402" s="47" t="n">
        <v>179</v>
      </c>
      <c r="I402" s="57" t="n">
        <f aca="false">IFERROR(H402/INDEX(Rate_Master!$C$2:$C$13,MATCH(F402,Rate_Master!$A$2:$A$13,0)),0)</f>
        <v>0.895</v>
      </c>
    </row>
    <row r="403" customFormat="false" ht="15" hidden="false" customHeight="false" outlineLevel="0" collapsed="false">
      <c r="A403" s="47" t="s">
        <v>12355</v>
      </c>
      <c r="B403" s="47" t="s">
        <v>310</v>
      </c>
      <c r="C403" s="48" t="n">
        <v>46029</v>
      </c>
      <c r="D403" s="47" t="s">
        <v>65</v>
      </c>
      <c r="E403" s="47" t="s">
        <v>134</v>
      </c>
      <c r="F403" s="47" t="s">
        <v>158</v>
      </c>
      <c r="G403" s="47" t="s">
        <v>138</v>
      </c>
      <c r="H403" s="47" t="n">
        <v>79</v>
      </c>
      <c r="I403" s="57" t="n">
        <f aca="false">IFERROR(H403/INDEX(Rate_Master!$C$2:$C$13,MATCH(F403,Rate_Master!$A$2:$A$13,0)),0)</f>
        <v>0.395</v>
      </c>
    </row>
    <row r="404" customFormat="false" ht="15" hidden="false" customHeight="false" outlineLevel="0" collapsed="false">
      <c r="A404" s="47" t="s">
        <v>12356</v>
      </c>
      <c r="B404" s="47" t="s">
        <v>311</v>
      </c>
      <c r="C404" s="48" t="n">
        <v>46030</v>
      </c>
      <c r="D404" s="47" t="s">
        <v>62</v>
      </c>
      <c r="E404" s="47" t="s">
        <v>120</v>
      </c>
      <c r="F404" s="47" t="s">
        <v>148</v>
      </c>
      <c r="G404" s="47" t="s">
        <v>119</v>
      </c>
      <c r="H404" s="47" t="n">
        <v>1022</v>
      </c>
      <c r="I404" s="57" t="n">
        <f aca="false">IFERROR(H404/INDEX(Rate_Master!$C$2:$C$13,MATCH(F404,Rate_Master!$A$2:$A$13,0)),0)</f>
        <v>1.13555555555556</v>
      </c>
    </row>
    <row r="405" customFormat="false" ht="15" hidden="false" customHeight="false" outlineLevel="0" collapsed="false">
      <c r="A405" s="47" t="s">
        <v>12357</v>
      </c>
      <c r="B405" s="47" t="s">
        <v>311</v>
      </c>
      <c r="C405" s="48" t="n">
        <v>46030</v>
      </c>
      <c r="D405" s="47" t="s">
        <v>62</v>
      </c>
      <c r="E405" s="47" t="s">
        <v>120</v>
      </c>
      <c r="F405" s="47" t="s">
        <v>148</v>
      </c>
      <c r="G405" s="47" t="s">
        <v>121</v>
      </c>
      <c r="H405" s="47" t="n">
        <v>954</v>
      </c>
      <c r="I405" s="57" t="n">
        <f aca="false">IFERROR(H405/INDEX(Rate_Master!$C$2:$C$13,MATCH(F405,Rate_Master!$A$2:$A$13,0)),0)</f>
        <v>1.06</v>
      </c>
    </row>
    <row r="406" customFormat="false" ht="15" hidden="false" customHeight="false" outlineLevel="0" collapsed="false">
      <c r="A406" s="47" t="s">
        <v>12358</v>
      </c>
      <c r="B406" s="47" t="s">
        <v>311</v>
      </c>
      <c r="C406" s="48" t="n">
        <v>46030</v>
      </c>
      <c r="D406" s="47" t="s">
        <v>62</v>
      </c>
      <c r="E406" s="47" t="s">
        <v>120</v>
      </c>
      <c r="F406" s="47" t="s">
        <v>148</v>
      </c>
      <c r="G406" s="47" t="s">
        <v>122</v>
      </c>
      <c r="H406" s="47" t="n">
        <v>1030</v>
      </c>
      <c r="I406" s="57" t="n">
        <f aca="false">IFERROR(H406/INDEX(Rate_Master!$C$2:$C$13,MATCH(F406,Rate_Master!$A$2:$A$13,0)),0)</f>
        <v>1.14444444444444</v>
      </c>
    </row>
    <row r="407" customFormat="false" ht="15" hidden="false" customHeight="false" outlineLevel="0" collapsed="false">
      <c r="A407" s="47" t="s">
        <v>12359</v>
      </c>
      <c r="B407" s="47" t="s">
        <v>311</v>
      </c>
      <c r="C407" s="48" t="n">
        <v>46030</v>
      </c>
      <c r="D407" s="47" t="s">
        <v>62</v>
      </c>
      <c r="E407" s="47" t="s">
        <v>120</v>
      </c>
      <c r="F407" s="47" t="s">
        <v>148</v>
      </c>
      <c r="G407" s="47" t="s">
        <v>123</v>
      </c>
      <c r="H407" s="47" t="n">
        <v>738</v>
      </c>
      <c r="I407" s="57" t="n">
        <f aca="false">IFERROR(H407/INDEX(Rate_Master!$C$2:$C$13,MATCH(F407,Rate_Master!$A$2:$A$13,0)),0)</f>
        <v>0.82</v>
      </c>
    </row>
    <row r="408" customFormat="false" ht="15" hidden="false" customHeight="false" outlineLevel="0" collapsed="false">
      <c r="A408" s="47" t="s">
        <v>12360</v>
      </c>
      <c r="B408" s="47" t="s">
        <v>311</v>
      </c>
      <c r="C408" s="48" t="n">
        <v>46030</v>
      </c>
      <c r="D408" s="47" t="s">
        <v>62</v>
      </c>
      <c r="E408" s="47" t="s">
        <v>120</v>
      </c>
      <c r="F408" s="47" t="s">
        <v>148</v>
      </c>
      <c r="G408" s="47" t="s">
        <v>124</v>
      </c>
      <c r="H408" s="47" t="n">
        <v>487</v>
      </c>
      <c r="I408" s="57" t="n">
        <f aca="false">IFERROR(H408/INDEX(Rate_Master!$C$2:$C$13,MATCH(F408,Rate_Master!$A$2:$A$13,0)),0)</f>
        <v>0.541111111111111</v>
      </c>
    </row>
    <row r="409" customFormat="false" ht="15" hidden="false" customHeight="false" outlineLevel="0" collapsed="false">
      <c r="A409" s="47" t="s">
        <v>12361</v>
      </c>
      <c r="B409" s="47" t="s">
        <v>311</v>
      </c>
      <c r="C409" s="48" t="n">
        <v>46030</v>
      </c>
      <c r="D409" s="47" t="s">
        <v>62</v>
      </c>
      <c r="E409" s="47" t="s">
        <v>120</v>
      </c>
      <c r="F409" s="47" t="s">
        <v>148</v>
      </c>
      <c r="G409" s="47" t="s">
        <v>125</v>
      </c>
      <c r="H409" s="47" t="n">
        <v>273</v>
      </c>
      <c r="I409" s="57" t="n">
        <f aca="false">IFERROR(H409/INDEX(Rate_Master!$C$2:$C$13,MATCH(F409,Rate_Master!$A$2:$A$13,0)),0)</f>
        <v>0.303333333333333</v>
      </c>
    </row>
    <row r="410" customFormat="false" ht="15" hidden="false" customHeight="false" outlineLevel="0" collapsed="false">
      <c r="A410" s="47" t="s">
        <v>12362</v>
      </c>
      <c r="B410" s="47" t="s">
        <v>311</v>
      </c>
      <c r="C410" s="48" t="n">
        <v>46030</v>
      </c>
      <c r="D410" s="47" t="s">
        <v>62</v>
      </c>
      <c r="E410" s="47" t="s">
        <v>120</v>
      </c>
      <c r="F410" s="47" t="s">
        <v>148</v>
      </c>
      <c r="G410" s="47" t="s">
        <v>126</v>
      </c>
      <c r="H410" s="47" t="n">
        <v>179</v>
      </c>
      <c r="I410" s="57" t="n">
        <f aca="false">IFERROR(H410/INDEX(Rate_Master!$C$2:$C$13,MATCH(F410,Rate_Master!$A$2:$A$13,0)),0)</f>
        <v>0.198888888888889</v>
      </c>
    </row>
    <row r="411" customFormat="false" ht="15" hidden="false" customHeight="false" outlineLevel="0" collapsed="false">
      <c r="A411" s="47" t="s">
        <v>12363</v>
      </c>
      <c r="B411" s="47" t="s">
        <v>312</v>
      </c>
      <c r="C411" s="48" t="n">
        <v>46030</v>
      </c>
      <c r="D411" s="47" t="s">
        <v>62</v>
      </c>
      <c r="E411" s="47" t="s">
        <v>120</v>
      </c>
      <c r="F411" s="47" t="s">
        <v>148</v>
      </c>
      <c r="G411" s="47" t="s">
        <v>119</v>
      </c>
      <c r="H411" s="47" t="n">
        <v>1329</v>
      </c>
      <c r="I411" s="57" t="n">
        <f aca="false">IFERROR(H411/INDEX(Rate_Master!$C$2:$C$13,MATCH(F411,Rate_Master!$A$2:$A$13,0)),0)</f>
        <v>1.47666666666667</v>
      </c>
    </row>
    <row r="412" customFormat="false" ht="15" hidden="false" customHeight="false" outlineLevel="0" collapsed="false">
      <c r="A412" s="47" t="s">
        <v>12364</v>
      </c>
      <c r="B412" s="47" t="s">
        <v>312</v>
      </c>
      <c r="C412" s="48" t="n">
        <v>46030</v>
      </c>
      <c r="D412" s="47" t="s">
        <v>62</v>
      </c>
      <c r="E412" s="47" t="s">
        <v>120</v>
      </c>
      <c r="F412" s="47" t="s">
        <v>148</v>
      </c>
      <c r="G412" s="47" t="s">
        <v>121</v>
      </c>
      <c r="H412" s="47" t="n">
        <v>1246</v>
      </c>
      <c r="I412" s="57" t="n">
        <f aca="false">IFERROR(H412/INDEX(Rate_Master!$C$2:$C$13,MATCH(F412,Rate_Master!$A$2:$A$13,0)),0)</f>
        <v>1.38444444444444</v>
      </c>
    </row>
    <row r="413" customFormat="false" ht="15" hidden="false" customHeight="false" outlineLevel="0" collapsed="false">
      <c r="A413" s="47" t="s">
        <v>12365</v>
      </c>
      <c r="B413" s="47" t="s">
        <v>312</v>
      </c>
      <c r="C413" s="48" t="n">
        <v>46030</v>
      </c>
      <c r="D413" s="47" t="s">
        <v>62</v>
      </c>
      <c r="E413" s="47" t="s">
        <v>120</v>
      </c>
      <c r="F413" s="47" t="s">
        <v>148</v>
      </c>
      <c r="G413" s="47" t="s">
        <v>122</v>
      </c>
      <c r="H413" s="47" t="n">
        <v>1312</v>
      </c>
      <c r="I413" s="57" t="n">
        <f aca="false">IFERROR(H413/INDEX(Rate_Master!$C$2:$C$13,MATCH(F413,Rate_Master!$A$2:$A$13,0)),0)</f>
        <v>1.45777777777778</v>
      </c>
    </row>
    <row r="414" customFormat="false" ht="15" hidden="false" customHeight="false" outlineLevel="0" collapsed="false">
      <c r="A414" s="47" t="s">
        <v>12366</v>
      </c>
      <c r="B414" s="47" t="s">
        <v>312</v>
      </c>
      <c r="C414" s="48" t="n">
        <v>46030</v>
      </c>
      <c r="D414" s="47" t="s">
        <v>62</v>
      </c>
      <c r="E414" s="47" t="s">
        <v>120</v>
      </c>
      <c r="F414" s="47" t="s">
        <v>148</v>
      </c>
      <c r="G414" s="47" t="s">
        <v>123</v>
      </c>
      <c r="H414" s="47" t="n">
        <v>1002</v>
      </c>
      <c r="I414" s="57" t="n">
        <f aca="false">IFERROR(H414/INDEX(Rate_Master!$C$2:$C$13,MATCH(F414,Rate_Master!$A$2:$A$13,0)),0)</f>
        <v>1.11333333333333</v>
      </c>
    </row>
    <row r="415" customFormat="false" ht="15" hidden="false" customHeight="false" outlineLevel="0" collapsed="false">
      <c r="A415" s="47" t="s">
        <v>12367</v>
      </c>
      <c r="B415" s="47" t="s">
        <v>312</v>
      </c>
      <c r="C415" s="48" t="n">
        <v>46030</v>
      </c>
      <c r="D415" s="47" t="s">
        <v>62</v>
      </c>
      <c r="E415" s="47" t="s">
        <v>120</v>
      </c>
      <c r="F415" s="47" t="s">
        <v>148</v>
      </c>
      <c r="G415" s="47" t="s">
        <v>124</v>
      </c>
      <c r="H415" s="47" t="n">
        <v>637</v>
      </c>
      <c r="I415" s="57" t="n">
        <f aca="false">IFERROR(H415/INDEX(Rate_Master!$C$2:$C$13,MATCH(F415,Rate_Master!$A$2:$A$13,0)),0)</f>
        <v>0.707777777777778</v>
      </c>
    </row>
    <row r="416" customFormat="false" ht="15" hidden="false" customHeight="false" outlineLevel="0" collapsed="false">
      <c r="A416" s="47" t="s">
        <v>12368</v>
      </c>
      <c r="B416" s="47" t="s">
        <v>312</v>
      </c>
      <c r="C416" s="48" t="n">
        <v>46030</v>
      </c>
      <c r="D416" s="47" t="s">
        <v>62</v>
      </c>
      <c r="E416" s="47" t="s">
        <v>120</v>
      </c>
      <c r="F416" s="47" t="s">
        <v>148</v>
      </c>
      <c r="G416" s="47" t="s">
        <v>125</v>
      </c>
      <c r="H416" s="47" t="n">
        <v>386</v>
      </c>
      <c r="I416" s="57" t="n">
        <f aca="false">IFERROR(H416/INDEX(Rate_Master!$C$2:$C$13,MATCH(F416,Rate_Master!$A$2:$A$13,0)),0)</f>
        <v>0.428888888888889</v>
      </c>
    </row>
    <row r="417" customFormat="false" ht="15" hidden="false" customHeight="false" outlineLevel="0" collapsed="false">
      <c r="A417" s="47" t="s">
        <v>12369</v>
      </c>
      <c r="B417" s="47" t="s">
        <v>312</v>
      </c>
      <c r="C417" s="48" t="n">
        <v>46030</v>
      </c>
      <c r="D417" s="47" t="s">
        <v>62</v>
      </c>
      <c r="E417" s="47" t="s">
        <v>120</v>
      </c>
      <c r="F417" s="47" t="s">
        <v>148</v>
      </c>
      <c r="G417" s="47" t="s">
        <v>126</v>
      </c>
      <c r="H417" s="47" t="n">
        <v>254</v>
      </c>
      <c r="I417" s="57" t="n">
        <f aca="false">IFERROR(H417/INDEX(Rate_Master!$C$2:$C$13,MATCH(F417,Rate_Master!$A$2:$A$13,0)),0)</f>
        <v>0.282222222222222</v>
      </c>
    </row>
    <row r="418" customFormat="false" ht="15" hidden="false" customHeight="false" outlineLevel="0" collapsed="false">
      <c r="A418" s="47" t="s">
        <v>12370</v>
      </c>
      <c r="B418" s="47" t="s">
        <v>313</v>
      </c>
      <c r="C418" s="48" t="n">
        <v>46030</v>
      </c>
      <c r="D418" s="47" t="s">
        <v>62</v>
      </c>
      <c r="E418" s="47" t="s">
        <v>120</v>
      </c>
      <c r="F418" s="47" t="s">
        <v>148</v>
      </c>
      <c r="G418" s="47" t="s">
        <v>119</v>
      </c>
      <c r="H418" s="47" t="n">
        <v>1565</v>
      </c>
      <c r="I418" s="57" t="n">
        <f aca="false">IFERROR(H418/INDEX(Rate_Master!$C$2:$C$13,MATCH(F418,Rate_Master!$A$2:$A$13,0)),0)</f>
        <v>1.73888888888889</v>
      </c>
    </row>
    <row r="419" customFormat="false" ht="15" hidden="false" customHeight="false" outlineLevel="0" collapsed="false">
      <c r="A419" s="47" t="s">
        <v>12371</v>
      </c>
      <c r="B419" s="47" t="s">
        <v>313</v>
      </c>
      <c r="C419" s="48" t="n">
        <v>46030</v>
      </c>
      <c r="D419" s="47" t="s">
        <v>62</v>
      </c>
      <c r="E419" s="47" t="s">
        <v>120</v>
      </c>
      <c r="F419" s="47" t="s">
        <v>148</v>
      </c>
      <c r="G419" s="47" t="s">
        <v>121</v>
      </c>
      <c r="H419" s="47" t="n">
        <v>1393</v>
      </c>
      <c r="I419" s="57" t="n">
        <f aca="false">IFERROR(H419/INDEX(Rate_Master!$C$2:$C$13,MATCH(F419,Rate_Master!$A$2:$A$13,0)),0)</f>
        <v>1.54777777777778</v>
      </c>
    </row>
    <row r="420" customFormat="false" ht="15" hidden="false" customHeight="false" outlineLevel="0" collapsed="false">
      <c r="A420" s="47" t="s">
        <v>12372</v>
      </c>
      <c r="B420" s="47" t="s">
        <v>313</v>
      </c>
      <c r="C420" s="48" t="n">
        <v>46030</v>
      </c>
      <c r="D420" s="47" t="s">
        <v>62</v>
      </c>
      <c r="E420" s="47" t="s">
        <v>120</v>
      </c>
      <c r="F420" s="47" t="s">
        <v>148</v>
      </c>
      <c r="G420" s="47" t="s">
        <v>122</v>
      </c>
      <c r="H420" s="47" t="n">
        <v>1485</v>
      </c>
      <c r="I420" s="57" t="n">
        <f aca="false">IFERROR(H420/INDEX(Rate_Master!$C$2:$C$13,MATCH(F420,Rate_Master!$A$2:$A$13,0)),0)</f>
        <v>1.65</v>
      </c>
    </row>
    <row r="421" customFormat="false" ht="15" hidden="false" customHeight="false" outlineLevel="0" collapsed="false">
      <c r="A421" s="47" t="s">
        <v>12373</v>
      </c>
      <c r="B421" s="47" t="s">
        <v>313</v>
      </c>
      <c r="C421" s="48" t="n">
        <v>46030</v>
      </c>
      <c r="D421" s="47" t="s">
        <v>62</v>
      </c>
      <c r="E421" s="47" t="s">
        <v>120</v>
      </c>
      <c r="F421" s="47" t="s">
        <v>148</v>
      </c>
      <c r="G421" s="47" t="s">
        <v>123</v>
      </c>
      <c r="H421" s="47" t="n">
        <v>1136</v>
      </c>
      <c r="I421" s="57" t="n">
        <f aca="false">IFERROR(H421/INDEX(Rate_Master!$C$2:$C$13,MATCH(F421,Rate_Master!$A$2:$A$13,0)),0)</f>
        <v>1.26222222222222</v>
      </c>
    </row>
    <row r="422" customFormat="false" ht="15" hidden="false" customHeight="false" outlineLevel="0" collapsed="false">
      <c r="A422" s="47" t="s">
        <v>12374</v>
      </c>
      <c r="B422" s="47" t="s">
        <v>313</v>
      </c>
      <c r="C422" s="48" t="n">
        <v>46030</v>
      </c>
      <c r="D422" s="47" t="s">
        <v>62</v>
      </c>
      <c r="E422" s="47" t="s">
        <v>120</v>
      </c>
      <c r="F422" s="47" t="s">
        <v>148</v>
      </c>
      <c r="G422" s="47" t="s">
        <v>124</v>
      </c>
      <c r="H422" s="47" t="n">
        <v>721</v>
      </c>
      <c r="I422" s="57" t="n">
        <f aca="false">IFERROR(H422/INDEX(Rate_Master!$C$2:$C$13,MATCH(F422,Rate_Master!$A$2:$A$13,0)),0)</f>
        <v>0.801111111111111</v>
      </c>
    </row>
    <row r="423" customFormat="false" ht="15" hidden="false" customHeight="false" outlineLevel="0" collapsed="false">
      <c r="A423" s="47" t="s">
        <v>12375</v>
      </c>
      <c r="B423" s="47" t="s">
        <v>313</v>
      </c>
      <c r="C423" s="48" t="n">
        <v>46030</v>
      </c>
      <c r="D423" s="47" t="s">
        <v>62</v>
      </c>
      <c r="E423" s="47" t="s">
        <v>120</v>
      </c>
      <c r="F423" s="47" t="s">
        <v>148</v>
      </c>
      <c r="G423" s="47" t="s">
        <v>125</v>
      </c>
      <c r="H423" s="47" t="n">
        <v>445</v>
      </c>
      <c r="I423" s="57" t="n">
        <f aca="false">IFERROR(H423/INDEX(Rate_Master!$C$2:$C$13,MATCH(F423,Rate_Master!$A$2:$A$13,0)),0)</f>
        <v>0.494444444444444</v>
      </c>
    </row>
    <row r="424" customFormat="false" ht="15" hidden="false" customHeight="false" outlineLevel="0" collapsed="false">
      <c r="A424" s="47" t="s">
        <v>12376</v>
      </c>
      <c r="B424" s="47" t="s">
        <v>313</v>
      </c>
      <c r="C424" s="48" t="n">
        <v>46030</v>
      </c>
      <c r="D424" s="47" t="s">
        <v>62</v>
      </c>
      <c r="E424" s="47" t="s">
        <v>120</v>
      </c>
      <c r="F424" s="47" t="s">
        <v>148</v>
      </c>
      <c r="G424" s="47" t="s">
        <v>126</v>
      </c>
      <c r="H424" s="47" t="n">
        <v>296</v>
      </c>
      <c r="I424" s="57" t="n">
        <f aca="false">IFERROR(H424/INDEX(Rate_Master!$C$2:$C$13,MATCH(F424,Rate_Master!$A$2:$A$13,0)),0)</f>
        <v>0.328888888888889</v>
      </c>
    </row>
    <row r="425" customFormat="false" ht="15" hidden="false" customHeight="false" outlineLevel="0" collapsed="false">
      <c r="A425" s="47" t="s">
        <v>12377</v>
      </c>
      <c r="B425" s="47" t="s">
        <v>314</v>
      </c>
      <c r="C425" s="48" t="n">
        <v>46030</v>
      </c>
      <c r="D425" s="47" t="s">
        <v>63</v>
      </c>
      <c r="E425" s="47" t="s">
        <v>120</v>
      </c>
      <c r="F425" s="47" t="s">
        <v>153</v>
      </c>
      <c r="G425" s="47" t="s">
        <v>119</v>
      </c>
      <c r="H425" s="47" t="n">
        <v>704</v>
      </c>
      <c r="I425" s="57" t="n">
        <f aca="false">IFERROR(H425/INDEX(Rate_Master!$C$2:$C$13,MATCH(F425,Rate_Master!$A$2:$A$13,0)),0)</f>
        <v>0.704</v>
      </c>
    </row>
    <row r="426" customFormat="false" ht="15" hidden="false" customHeight="false" outlineLevel="0" collapsed="false">
      <c r="A426" s="47" t="s">
        <v>12378</v>
      </c>
      <c r="B426" s="47" t="s">
        <v>314</v>
      </c>
      <c r="C426" s="48" t="n">
        <v>46030</v>
      </c>
      <c r="D426" s="47" t="s">
        <v>63</v>
      </c>
      <c r="E426" s="47" t="s">
        <v>120</v>
      </c>
      <c r="F426" s="47" t="s">
        <v>153</v>
      </c>
      <c r="G426" s="47" t="s">
        <v>121</v>
      </c>
      <c r="H426" s="47" t="n">
        <v>614</v>
      </c>
      <c r="I426" s="57" t="n">
        <f aca="false">IFERROR(H426/INDEX(Rate_Master!$C$2:$C$13,MATCH(F426,Rate_Master!$A$2:$A$13,0)),0)</f>
        <v>0.614</v>
      </c>
    </row>
    <row r="427" customFormat="false" ht="15" hidden="false" customHeight="false" outlineLevel="0" collapsed="false">
      <c r="A427" s="47" t="s">
        <v>12379</v>
      </c>
      <c r="B427" s="47" t="s">
        <v>314</v>
      </c>
      <c r="C427" s="48" t="n">
        <v>46030</v>
      </c>
      <c r="D427" s="47" t="s">
        <v>63</v>
      </c>
      <c r="E427" s="47" t="s">
        <v>120</v>
      </c>
      <c r="F427" s="47" t="s">
        <v>153</v>
      </c>
      <c r="G427" s="47" t="s">
        <v>122</v>
      </c>
      <c r="H427" s="47" t="n">
        <v>670</v>
      </c>
      <c r="I427" s="57" t="n">
        <f aca="false">IFERROR(H427/INDEX(Rate_Master!$C$2:$C$13,MATCH(F427,Rate_Master!$A$2:$A$13,0)),0)</f>
        <v>0.67</v>
      </c>
    </row>
    <row r="428" customFormat="false" ht="15" hidden="false" customHeight="false" outlineLevel="0" collapsed="false">
      <c r="A428" s="47" t="s">
        <v>12380</v>
      </c>
      <c r="B428" s="47" t="s">
        <v>314</v>
      </c>
      <c r="C428" s="48" t="n">
        <v>46030</v>
      </c>
      <c r="D428" s="47" t="s">
        <v>63</v>
      </c>
      <c r="E428" s="47" t="s">
        <v>120</v>
      </c>
      <c r="F428" s="47" t="s">
        <v>153</v>
      </c>
      <c r="G428" s="47" t="s">
        <v>123</v>
      </c>
      <c r="H428" s="47" t="n">
        <v>488</v>
      </c>
      <c r="I428" s="57" t="n">
        <f aca="false">IFERROR(H428/INDEX(Rate_Master!$C$2:$C$13,MATCH(F428,Rate_Master!$A$2:$A$13,0)),0)</f>
        <v>0.488</v>
      </c>
    </row>
    <row r="429" customFormat="false" ht="15" hidden="false" customHeight="false" outlineLevel="0" collapsed="false">
      <c r="A429" s="47" t="s">
        <v>12381</v>
      </c>
      <c r="B429" s="47" t="s">
        <v>314</v>
      </c>
      <c r="C429" s="48" t="n">
        <v>46030</v>
      </c>
      <c r="D429" s="47" t="s">
        <v>63</v>
      </c>
      <c r="E429" s="47" t="s">
        <v>120</v>
      </c>
      <c r="F429" s="47" t="s">
        <v>153</v>
      </c>
      <c r="G429" s="47" t="s">
        <v>124</v>
      </c>
      <c r="H429" s="47" t="n">
        <v>268</v>
      </c>
      <c r="I429" s="57" t="n">
        <f aca="false">IFERROR(H429/INDEX(Rate_Master!$C$2:$C$13,MATCH(F429,Rate_Master!$A$2:$A$13,0)),0)</f>
        <v>0.268</v>
      </c>
    </row>
    <row r="430" customFormat="false" ht="15" hidden="false" customHeight="false" outlineLevel="0" collapsed="false">
      <c r="A430" s="47" t="s">
        <v>12382</v>
      </c>
      <c r="B430" s="47" t="s">
        <v>314</v>
      </c>
      <c r="C430" s="48" t="n">
        <v>46030</v>
      </c>
      <c r="D430" s="47" t="s">
        <v>63</v>
      </c>
      <c r="E430" s="47" t="s">
        <v>120</v>
      </c>
      <c r="F430" s="47" t="s">
        <v>153</v>
      </c>
      <c r="G430" s="47" t="s">
        <v>125</v>
      </c>
      <c r="H430" s="47" t="n">
        <v>196</v>
      </c>
      <c r="I430" s="57" t="n">
        <f aca="false">IFERROR(H430/INDEX(Rate_Master!$C$2:$C$13,MATCH(F430,Rate_Master!$A$2:$A$13,0)),0)</f>
        <v>0.196</v>
      </c>
    </row>
    <row r="431" customFormat="false" ht="15" hidden="false" customHeight="false" outlineLevel="0" collapsed="false">
      <c r="A431" s="47" t="s">
        <v>12383</v>
      </c>
      <c r="B431" s="47" t="s">
        <v>314</v>
      </c>
      <c r="C431" s="48" t="n">
        <v>46030</v>
      </c>
      <c r="D431" s="47" t="s">
        <v>63</v>
      </c>
      <c r="E431" s="47" t="s">
        <v>120</v>
      </c>
      <c r="F431" s="47" t="s">
        <v>153</v>
      </c>
      <c r="G431" s="47" t="s">
        <v>126</v>
      </c>
      <c r="H431" s="47" t="n">
        <v>105</v>
      </c>
      <c r="I431" s="57" t="n">
        <f aca="false">IFERROR(H431/INDEX(Rate_Master!$C$2:$C$13,MATCH(F431,Rate_Master!$A$2:$A$13,0)),0)</f>
        <v>0.105</v>
      </c>
    </row>
    <row r="432" customFormat="false" ht="15" hidden="false" customHeight="false" outlineLevel="0" collapsed="false">
      <c r="A432" s="47" t="s">
        <v>12384</v>
      </c>
      <c r="B432" s="47" t="s">
        <v>316</v>
      </c>
      <c r="C432" s="48" t="n">
        <v>46030</v>
      </c>
      <c r="D432" s="47" t="s">
        <v>63</v>
      </c>
      <c r="E432" s="47" t="s">
        <v>120</v>
      </c>
      <c r="F432" s="47" t="s">
        <v>153</v>
      </c>
      <c r="G432" s="47" t="s">
        <v>119</v>
      </c>
      <c r="H432" s="47" t="n">
        <v>1676</v>
      </c>
      <c r="I432" s="57" t="n">
        <f aca="false">IFERROR(H432/INDEX(Rate_Master!$C$2:$C$13,MATCH(F432,Rate_Master!$A$2:$A$13,0)),0)</f>
        <v>1.676</v>
      </c>
    </row>
    <row r="433" customFormat="false" ht="15" hidden="false" customHeight="false" outlineLevel="0" collapsed="false">
      <c r="A433" s="47" t="s">
        <v>12385</v>
      </c>
      <c r="B433" s="47" t="s">
        <v>316</v>
      </c>
      <c r="C433" s="48" t="n">
        <v>46030</v>
      </c>
      <c r="D433" s="47" t="s">
        <v>63</v>
      </c>
      <c r="E433" s="47" t="s">
        <v>120</v>
      </c>
      <c r="F433" s="47" t="s">
        <v>153</v>
      </c>
      <c r="G433" s="47" t="s">
        <v>121</v>
      </c>
      <c r="H433" s="47" t="n">
        <v>1484</v>
      </c>
      <c r="I433" s="57" t="n">
        <f aca="false">IFERROR(H433/INDEX(Rate_Master!$C$2:$C$13,MATCH(F433,Rate_Master!$A$2:$A$13,0)),0)</f>
        <v>1.484</v>
      </c>
    </row>
    <row r="434" customFormat="false" ht="15" hidden="false" customHeight="false" outlineLevel="0" collapsed="false">
      <c r="A434" s="47" t="s">
        <v>12386</v>
      </c>
      <c r="B434" s="47" t="s">
        <v>316</v>
      </c>
      <c r="C434" s="48" t="n">
        <v>46030</v>
      </c>
      <c r="D434" s="47" t="s">
        <v>63</v>
      </c>
      <c r="E434" s="47" t="s">
        <v>120</v>
      </c>
      <c r="F434" s="47" t="s">
        <v>153</v>
      </c>
      <c r="G434" s="47" t="s">
        <v>122</v>
      </c>
      <c r="H434" s="47" t="n">
        <v>1685</v>
      </c>
      <c r="I434" s="57" t="n">
        <f aca="false">IFERROR(H434/INDEX(Rate_Master!$C$2:$C$13,MATCH(F434,Rate_Master!$A$2:$A$13,0)),0)</f>
        <v>1.685</v>
      </c>
    </row>
    <row r="435" customFormat="false" ht="15" hidden="false" customHeight="false" outlineLevel="0" collapsed="false">
      <c r="A435" s="47" t="s">
        <v>12387</v>
      </c>
      <c r="B435" s="47" t="s">
        <v>316</v>
      </c>
      <c r="C435" s="48" t="n">
        <v>46030</v>
      </c>
      <c r="D435" s="47" t="s">
        <v>63</v>
      </c>
      <c r="E435" s="47" t="s">
        <v>120</v>
      </c>
      <c r="F435" s="47" t="s">
        <v>153</v>
      </c>
      <c r="G435" s="47" t="s">
        <v>123</v>
      </c>
      <c r="H435" s="47" t="n">
        <v>1225</v>
      </c>
      <c r="I435" s="57" t="n">
        <f aca="false">IFERROR(H435/INDEX(Rate_Master!$C$2:$C$13,MATCH(F435,Rate_Master!$A$2:$A$13,0)),0)</f>
        <v>1.225</v>
      </c>
    </row>
    <row r="436" customFormat="false" ht="15" hidden="false" customHeight="false" outlineLevel="0" collapsed="false">
      <c r="A436" s="47" t="s">
        <v>12388</v>
      </c>
      <c r="B436" s="47" t="s">
        <v>316</v>
      </c>
      <c r="C436" s="48" t="n">
        <v>46030</v>
      </c>
      <c r="D436" s="47" t="s">
        <v>63</v>
      </c>
      <c r="E436" s="47" t="s">
        <v>120</v>
      </c>
      <c r="F436" s="47" t="s">
        <v>153</v>
      </c>
      <c r="G436" s="47" t="s">
        <v>124</v>
      </c>
      <c r="H436" s="47" t="n">
        <v>783</v>
      </c>
      <c r="I436" s="57" t="n">
        <f aca="false">IFERROR(H436/INDEX(Rate_Master!$C$2:$C$13,MATCH(F436,Rate_Master!$A$2:$A$13,0)),0)</f>
        <v>0.783</v>
      </c>
    </row>
    <row r="437" customFormat="false" ht="15" hidden="false" customHeight="false" outlineLevel="0" collapsed="false">
      <c r="A437" s="47" t="s">
        <v>12389</v>
      </c>
      <c r="B437" s="47" t="s">
        <v>316</v>
      </c>
      <c r="C437" s="48" t="n">
        <v>46030</v>
      </c>
      <c r="D437" s="47" t="s">
        <v>63</v>
      </c>
      <c r="E437" s="47" t="s">
        <v>120</v>
      </c>
      <c r="F437" s="47" t="s">
        <v>153</v>
      </c>
      <c r="G437" s="47" t="s">
        <v>125</v>
      </c>
      <c r="H437" s="47" t="n">
        <v>469</v>
      </c>
      <c r="I437" s="57" t="n">
        <f aca="false">IFERROR(H437/INDEX(Rate_Master!$C$2:$C$13,MATCH(F437,Rate_Master!$A$2:$A$13,0)),0)</f>
        <v>0.469</v>
      </c>
    </row>
    <row r="438" customFormat="false" ht="15" hidden="false" customHeight="false" outlineLevel="0" collapsed="false">
      <c r="A438" s="47" t="s">
        <v>12390</v>
      </c>
      <c r="B438" s="47" t="s">
        <v>316</v>
      </c>
      <c r="C438" s="48" t="n">
        <v>46030</v>
      </c>
      <c r="D438" s="47" t="s">
        <v>63</v>
      </c>
      <c r="E438" s="47" t="s">
        <v>120</v>
      </c>
      <c r="F438" s="47" t="s">
        <v>153</v>
      </c>
      <c r="G438" s="47" t="s">
        <v>126</v>
      </c>
      <c r="H438" s="47" t="n">
        <v>309</v>
      </c>
      <c r="I438" s="57" t="n">
        <f aca="false">IFERROR(H438/INDEX(Rate_Master!$C$2:$C$13,MATCH(F438,Rate_Master!$A$2:$A$13,0)),0)</f>
        <v>0.309</v>
      </c>
    </row>
    <row r="439" customFormat="false" ht="15" hidden="false" customHeight="false" outlineLevel="0" collapsed="false">
      <c r="A439" s="47" t="s">
        <v>12391</v>
      </c>
      <c r="B439" s="47" t="s">
        <v>317</v>
      </c>
      <c r="C439" s="48" t="n">
        <v>46030</v>
      </c>
      <c r="D439" s="47" t="s">
        <v>63</v>
      </c>
      <c r="E439" s="47" t="s">
        <v>120</v>
      </c>
      <c r="F439" s="47" t="s">
        <v>153</v>
      </c>
      <c r="G439" s="47" t="s">
        <v>119</v>
      </c>
      <c r="H439" s="47" t="n">
        <v>1057</v>
      </c>
      <c r="I439" s="57" t="n">
        <f aca="false">IFERROR(H439/INDEX(Rate_Master!$C$2:$C$13,MATCH(F439,Rate_Master!$A$2:$A$13,0)),0)</f>
        <v>1.057</v>
      </c>
    </row>
    <row r="440" customFormat="false" ht="15" hidden="false" customHeight="false" outlineLevel="0" collapsed="false">
      <c r="A440" s="47" t="s">
        <v>12392</v>
      </c>
      <c r="B440" s="47" t="s">
        <v>317</v>
      </c>
      <c r="C440" s="48" t="n">
        <v>46030</v>
      </c>
      <c r="D440" s="47" t="s">
        <v>63</v>
      </c>
      <c r="E440" s="47" t="s">
        <v>120</v>
      </c>
      <c r="F440" s="47" t="s">
        <v>153</v>
      </c>
      <c r="G440" s="47" t="s">
        <v>121</v>
      </c>
      <c r="H440" s="47" t="n">
        <v>941</v>
      </c>
      <c r="I440" s="57" t="n">
        <f aca="false">IFERROR(H440/INDEX(Rate_Master!$C$2:$C$13,MATCH(F440,Rate_Master!$A$2:$A$13,0)),0)</f>
        <v>0.941</v>
      </c>
    </row>
    <row r="441" customFormat="false" ht="15" hidden="false" customHeight="false" outlineLevel="0" collapsed="false">
      <c r="A441" s="47" t="s">
        <v>12393</v>
      </c>
      <c r="B441" s="47" t="s">
        <v>317</v>
      </c>
      <c r="C441" s="48" t="n">
        <v>46030</v>
      </c>
      <c r="D441" s="47" t="s">
        <v>63</v>
      </c>
      <c r="E441" s="47" t="s">
        <v>120</v>
      </c>
      <c r="F441" s="47" t="s">
        <v>153</v>
      </c>
      <c r="G441" s="47" t="s">
        <v>122</v>
      </c>
      <c r="H441" s="47" t="n">
        <v>1035</v>
      </c>
      <c r="I441" s="57" t="n">
        <f aca="false">IFERROR(H441/INDEX(Rate_Master!$C$2:$C$13,MATCH(F441,Rate_Master!$A$2:$A$13,0)),0)</f>
        <v>1.035</v>
      </c>
    </row>
    <row r="442" customFormat="false" ht="15" hidden="false" customHeight="false" outlineLevel="0" collapsed="false">
      <c r="A442" s="47" t="s">
        <v>12394</v>
      </c>
      <c r="B442" s="47" t="s">
        <v>317</v>
      </c>
      <c r="C442" s="48" t="n">
        <v>46030</v>
      </c>
      <c r="D442" s="47" t="s">
        <v>63</v>
      </c>
      <c r="E442" s="47" t="s">
        <v>120</v>
      </c>
      <c r="F442" s="47" t="s">
        <v>153</v>
      </c>
      <c r="G442" s="47" t="s">
        <v>123</v>
      </c>
      <c r="H442" s="47" t="n">
        <v>772</v>
      </c>
      <c r="I442" s="57" t="n">
        <f aca="false">IFERROR(H442/INDEX(Rate_Master!$C$2:$C$13,MATCH(F442,Rate_Master!$A$2:$A$13,0)),0)</f>
        <v>0.772</v>
      </c>
    </row>
    <row r="443" customFormat="false" ht="15" hidden="false" customHeight="false" outlineLevel="0" collapsed="false">
      <c r="A443" s="47" t="s">
        <v>12395</v>
      </c>
      <c r="B443" s="47" t="s">
        <v>317</v>
      </c>
      <c r="C443" s="48" t="n">
        <v>46030</v>
      </c>
      <c r="D443" s="47" t="s">
        <v>63</v>
      </c>
      <c r="E443" s="47" t="s">
        <v>120</v>
      </c>
      <c r="F443" s="47" t="s">
        <v>153</v>
      </c>
      <c r="G443" s="47" t="s">
        <v>124</v>
      </c>
      <c r="H443" s="47" t="n">
        <v>456</v>
      </c>
      <c r="I443" s="57" t="n">
        <f aca="false">IFERROR(H443/INDEX(Rate_Master!$C$2:$C$13,MATCH(F443,Rate_Master!$A$2:$A$13,0)),0)</f>
        <v>0.456</v>
      </c>
    </row>
    <row r="444" customFormat="false" ht="15" hidden="false" customHeight="false" outlineLevel="0" collapsed="false">
      <c r="A444" s="47" t="s">
        <v>12396</v>
      </c>
      <c r="B444" s="47" t="s">
        <v>317</v>
      </c>
      <c r="C444" s="48" t="n">
        <v>46030</v>
      </c>
      <c r="D444" s="47" t="s">
        <v>63</v>
      </c>
      <c r="E444" s="47" t="s">
        <v>120</v>
      </c>
      <c r="F444" s="47" t="s">
        <v>153</v>
      </c>
      <c r="G444" s="47" t="s">
        <v>125</v>
      </c>
      <c r="H444" s="47" t="n">
        <v>269</v>
      </c>
      <c r="I444" s="57" t="n">
        <f aca="false">IFERROR(H444/INDEX(Rate_Master!$C$2:$C$13,MATCH(F444,Rate_Master!$A$2:$A$13,0)),0)</f>
        <v>0.269</v>
      </c>
    </row>
    <row r="445" customFormat="false" ht="15" hidden="false" customHeight="false" outlineLevel="0" collapsed="false">
      <c r="A445" s="47" t="s">
        <v>12397</v>
      </c>
      <c r="B445" s="47" t="s">
        <v>317</v>
      </c>
      <c r="C445" s="48" t="n">
        <v>46030</v>
      </c>
      <c r="D445" s="47" t="s">
        <v>63</v>
      </c>
      <c r="E445" s="47" t="s">
        <v>120</v>
      </c>
      <c r="F445" s="47" t="s">
        <v>153</v>
      </c>
      <c r="G445" s="47" t="s">
        <v>126</v>
      </c>
      <c r="H445" s="47" t="n">
        <v>204</v>
      </c>
      <c r="I445" s="57" t="n">
        <f aca="false">IFERROR(H445/INDEX(Rate_Master!$C$2:$C$13,MATCH(F445,Rate_Master!$A$2:$A$13,0)),0)</f>
        <v>0.204</v>
      </c>
    </row>
    <row r="446" customFormat="false" ht="15" hidden="false" customHeight="false" outlineLevel="0" collapsed="false">
      <c r="A446" s="47" t="s">
        <v>12398</v>
      </c>
      <c r="B446" s="47" t="s">
        <v>318</v>
      </c>
      <c r="C446" s="48" t="n">
        <v>46030</v>
      </c>
      <c r="D446" s="47" t="s">
        <v>64</v>
      </c>
      <c r="E446" s="47" t="s">
        <v>128</v>
      </c>
      <c r="F446" s="47" t="s">
        <v>154</v>
      </c>
      <c r="G446" s="47" t="s">
        <v>127</v>
      </c>
      <c r="H446" s="47" t="n">
        <v>882</v>
      </c>
      <c r="I446" s="57" t="n">
        <f aca="false">IFERROR(H446/INDEX(Rate_Master!$C$2:$C$13,MATCH(F446,Rate_Master!$A$2:$A$13,0)),0)</f>
        <v>1.47</v>
      </c>
    </row>
    <row r="447" customFormat="false" ht="15" hidden="false" customHeight="false" outlineLevel="0" collapsed="false">
      <c r="A447" s="47" t="s">
        <v>12399</v>
      </c>
      <c r="B447" s="47" t="s">
        <v>318</v>
      </c>
      <c r="C447" s="48" t="n">
        <v>46030</v>
      </c>
      <c r="D447" s="47" t="s">
        <v>64</v>
      </c>
      <c r="E447" s="47" t="s">
        <v>128</v>
      </c>
      <c r="F447" s="47" t="s">
        <v>154</v>
      </c>
      <c r="G447" s="47" t="s">
        <v>129</v>
      </c>
      <c r="H447" s="47" t="n">
        <v>638</v>
      </c>
      <c r="I447" s="57" t="n">
        <f aca="false">IFERROR(H447/INDEX(Rate_Master!$C$2:$C$13,MATCH(F447,Rate_Master!$A$2:$A$13,0)),0)</f>
        <v>1.06333333333333</v>
      </c>
    </row>
    <row r="448" customFormat="false" ht="15" hidden="false" customHeight="false" outlineLevel="0" collapsed="false">
      <c r="A448" s="47" t="s">
        <v>12400</v>
      </c>
      <c r="B448" s="47" t="s">
        <v>318</v>
      </c>
      <c r="C448" s="48" t="n">
        <v>46030</v>
      </c>
      <c r="D448" s="47" t="s">
        <v>64</v>
      </c>
      <c r="E448" s="47" t="s">
        <v>128</v>
      </c>
      <c r="F448" s="47" t="s">
        <v>154</v>
      </c>
      <c r="G448" s="47" t="s">
        <v>130</v>
      </c>
      <c r="H448" s="47" t="n">
        <v>595</v>
      </c>
      <c r="I448" s="57" t="n">
        <f aca="false">IFERROR(H448/INDEX(Rate_Master!$C$2:$C$13,MATCH(F448,Rate_Master!$A$2:$A$13,0)),0)</f>
        <v>0.991666666666667</v>
      </c>
    </row>
    <row r="449" customFormat="false" ht="15" hidden="false" customHeight="false" outlineLevel="0" collapsed="false">
      <c r="A449" s="47" t="s">
        <v>12401</v>
      </c>
      <c r="B449" s="47" t="s">
        <v>318</v>
      </c>
      <c r="C449" s="48" t="n">
        <v>46030</v>
      </c>
      <c r="D449" s="47" t="s">
        <v>64</v>
      </c>
      <c r="E449" s="47" t="s">
        <v>128</v>
      </c>
      <c r="F449" s="47" t="s">
        <v>154</v>
      </c>
      <c r="G449" s="47" t="s">
        <v>131</v>
      </c>
      <c r="H449" s="47" t="n">
        <v>232</v>
      </c>
      <c r="I449" s="57" t="n">
        <f aca="false">IFERROR(H449/INDEX(Rate_Master!$C$2:$C$13,MATCH(F449,Rate_Master!$A$2:$A$13,0)),0)</f>
        <v>0.386666666666667</v>
      </c>
    </row>
    <row r="450" customFormat="false" ht="15" hidden="false" customHeight="false" outlineLevel="0" collapsed="false">
      <c r="A450" s="47" t="s">
        <v>12402</v>
      </c>
      <c r="B450" s="47" t="s">
        <v>318</v>
      </c>
      <c r="C450" s="48" t="n">
        <v>46030</v>
      </c>
      <c r="D450" s="47" t="s">
        <v>64</v>
      </c>
      <c r="E450" s="47" t="s">
        <v>128</v>
      </c>
      <c r="F450" s="47" t="s">
        <v>154</v>
      </c>
      <c r="G450" s="47" t="s">
        <v>132</v>
      </c>
      <c r="H450" s="47" t="n">
        <v>221</v>
      </c>
      <c r="I450" s="57" t="n">
        <f aca="false">IFERROR(H450/INDEX(Rate_Master!$C$2:$C$13,MATCH(F450,Rate_Master!$A$2:$A$13,0)),0)</f>
        <v>0.368333333333333</v>
      </c>
    </row>
    <row r="451" customFormat="false" ht="15" hidden="false" customHeight="false" outlineLevel="0" collapsed="false">
      <c r="A451" s="47" t="s">
        <v>12403</v>
      </c>
      <c r="B451" s="47" t="s">
        <v>319</v>
      </c>
      <c r="C451" s="48" t="n">
        <v>46030</v>
      </c>
      <c r="D451" s="47" t="s">
        <v>64</v>
      </c>
      <c r="E451" s="47" t="s">
        <v>128</v>
      </c>
      <c r="F451" s="47" t="s">
        <v>154</v>
      </c>
      <c r="G451" s="47" t="s">
        <v>127</v>
      </c>
      <c r="H451" s="47" t="n">
        <v>1343</v>
      </c>
      <c r="I451" s="57" t="n">
        <f aca="false">IFERROR(H451/INDEX(Rate_Master!$C$2:$C$13,MATCH(F451,Rate_Master!$A$2:$A$13,0)),0)</f>
        <v>2.23833333333333</v>
      </c>
    </row>
    <row r="452" customFormat="false" ht="15" hidden="false" customHeight="false" outlineLevel="0" collapsed="false">
      <c r="A452" s="47" t="s">
        <v>12404</v>
      </c>
      <c r="B452" s="47" t="s">
        <v>319</v>
      </c>
      <c r="C452" s="48" t="n">
        <v>46030</v>
      </c>
      <c r="D452" s="47" t="s">
        <v>64</v>
      </c>
      <c r="E452" s="47" t="s">
        <v>128</v>
      </c>
      <c r="F452" s="47" t="s">
        <v>154</v>
      </c>
      <c r="G452" s="47" t="s">
        <v>129</v>
      </c>
      <c r="H452" s="47" t="n">
        <v>979</v>
      </c>
      <c r="I452" s="57" t="n">
        <f aca="false">IFERROR(H452/INDEX(Rate_Master!$C$2:$C$13,MATCH(F452,Rate_Master!$A$2:$A$13,0)),0)</f>
        <v>1.63166666666667</v>
      </c>
    </row>
    <row r="453" customFormat="false" ht="15" hidden="false" customHeight="false" outlineLevel="0" collapsed="false">
      <c r="A453" s="47" t="s">
        <v>12405</v>
      </c>
      <c r="B453" s="47" t="s">
        <v>319</v>
      </c>
      <c r="C453" s="48" t="n">
        <v>46030</v>
      </c>
      <c r="D453" s="47" t="s">
        <v>64</v>
      </c>
      <c r="E453" s="47" t="s">
        <v>128</v>
      </c>
      <c r="F453" s="47" t="s">
        <v>154</v>
      </c>
      <c r="G453" s="47" t="s">
        <v>130</v>
      </c>
      <c r="H453" s="47" t="n">
        <v>853</v>
      </c>
      <c r="I453" s="57" t="n">
        <f aca="false">IFERROR(H453/INDEX(Rate_Master!$C$2:$C$13,MATCH(F453,Rate_Master!$A$2:$A$13,0)),0)</f>
        <v>1.42166666666667</v>
      </c>
    </row>
    <row r="454" customFormat="false" ht="15" hidden="false" customHeight="false" outlineLevel="0" collapsed="false">
      <c r="A454" s="47" t="s">
        <v>12406</v>
      </c>
      <c r="B454" s="47" t="s">
        <v>319</v>
      </c>
      <c r="C454" s="48" t="n">
        <v>46030</v>
      </c>
      <c r="D454" s="47" t="s">
        <v>64</v>
      </c>
      <c r="E454" s="47" t="s">
        <v>128</v>
      </c>
      <c r="F454" s="47" t="s">
        <v>154</v>
      </c>
      <c r="G454" s="47" t="s">
        <v>131</v>
      </c>
      <c r="H454" s="47" t="n">
        <v>386</v>
      </c>
      <c r="I454" s="57" t="n">
        <f aca="false">IFERROR(H454/INDEX(Rate_Master!$C$2:$C$13,MATCH(F454,Rate_Master!$A$2:$A$13,0)),0)</f>
        <v>0.643333333333333</v>
      </c>
    </row>
    <row r="455" customFormat="false" ht="15" hidden="false" customHeight="false" outlineLevel="0" collapsed="false">
      <c r="A455" s="47" t="s">
        <v>12407</v>
      </c>
      <c r="B455" s="47" t="s">
        <v>319</v>
      </c>
      <c r="C455" s="48" t="n">
        <v>46030</v>
      </c>
      <c r="D455" s="47" t="s">
        <v>64</v>
      </c>
      <c r="E455" s="47" t="s">
        <v>128</v>
      </c>
      <c r="F455" s="47" t="s">
        <v>154</v>
      </c>
      <c r="G455" s="47" t="s">
        <v>132</v>
      </c>
      <c r="H455" s="47" t="n">
        <v>326</v>
      </c>
      <c r="I455" s="57" t="n">
        <f aca="false">IFERROR(H455/INDEX(Rate_Master!$C$2:$C$13,MATCH(F455,Rate_Master!$A$2:$A$13,0)),0)</f>
        <v>0.543333333333333</v>
      </c>
    </row>
    <row r="456" customFormat="false" ht="15" hidden="false" customHeight="false" outlineLevel="0" collapsed="false">
      <c r="A456" s="47" t="s">
        <v>12408</v>
      </c>
      <c r="B456" s="47" t="s">
        <v>320</v>
      </c>
      <c r="C456" s="48" t="n">
        <v>46030</v>
      </c>
      <c r="D456" s="47" t="s">
        <v>65</v>
      </c>
      <c r="E456" s="47" t="s">
        <v>134</v>
      </c>
      <c r="F456" s="47" t="s">
        <v>158</v>
      </c>
      <c r="G456" s="47" t="s">
        <v>133</v>
      </c>
      <c r="H456" s="47" t="n">
        <v>373</v>
      </c>
      <c r="I456" s="57" t="n">
        <f aca="false">IFERROR(H456/INDEX(Rate_Master!$C$2:$C$13,MATCH(F456,Rate_Master!$A$2:$A$13,0)),0)</f>
        <v>1.865</v>
      </c>
    </row>
    <row r="457" customFormat="false" ht="15" hidden="false" customHeight="false" outlineLevel="0" collapsed="false">
      <c r="A457" s="47" t="s">
        <v>12409</v>
      </c>
      <c r="B457" s="47" t="s">
        <v>320</v>
      </c>
      <c r="C457" s="48" t="n">
        <v>46030</v>
      </c>
      <c r="D457" s="47" t="s">
        <v>65</v>
      </c>
      <c r="E457" s="47" t="s">
        <v>134</v>
      </c>
      <c r="F457" s="47" t="s">
        <v>158</v>
      </c>
      <c r="G457" s="47" t="s">
        <v>135</v>
      </c>
      <c r="H457" s="47" t="n">
        <v>351</v>
      </c>
      <c r="I457" s="57" t="n">
        <f aca="false">IFERROR(H457/INDEX(Rate_Master!$C$2:$C$13,MATCH(F457,Rate_Master!$A$2:$A$13,0)),0)</f>
        <v>1.755</v>
      </c>
    </row>
    <row r="458" customFormat="false" ht="15" hidden="false" customHeight="false" outlineLevel="0" collapsed="false">
      <c r="A458" s="47" t="s">
        <v>12410</v>
      </c>
      <c r="B458" s="47" t="s">
        <v>320</v>
      </c>
      <c r="C458" s="48" t="n">
        <v>46030</v>
      </c>
      <c r="D458" s="47" t="s">
        <v>65</v>
      </c>
      <c r="E458" s="47" t="s">
        <v>134</v>
      </c>
      <c r="F458" s="47" t="s">
        <v>158</v>
      </c>
      <c r="G458" s="47" t="s">
        <v>136</v>
      </c>
      <c r="H458" s="47" t="n">
        <v>274</v>
      </c>
      <c r="I458" s="57" t="n">
        <f aca="false">IFERROR(H458/INDEX(Rate_Master!$C$2:$C$13,MATCH(F458,Rate_Master!$A$2:$A$13,0)),0)</f>
        <v>1.37</v>
      </c>
    </row>
    <row r="459" customFormat="false" ht="15" hidden="false" customHeight="false" outlineLevel="0" collapsed="false">
      <c r="A459" s="47" t="s">
        <v>12411</v>
      </c>
      <c r="B459" s="47" t="s">
        <v>320</v>
      </c>
      <c r="C459" s="48" t="n">
        <v>46030</v>
      </c>
      <c r="D459" s="47" t="s">
        <v>65</v>
      </c>
      <c r="E459" s="47" t="s">
        <v>134</v>
      </c>
      <c r="F459" s="47" t="s">
        <v>158</v>
      </c>
      <c r="G459" s="47" t="s">
        <v>137</v>
      </c>
      <c r="H459" s="47" t="n">
        <v>189</v>
      </c>
      <c r="I459" s="57" t="n">
        <f aca="false">IFERROR(H459/INDEX(Rate_Master!$C$2:$C$13,MATCH(F459,Rate_Master!$A$2:$A$13,0)),0)</f>
        <v>0.945</v>
      </c>
    </row>
    <row r="460" customFormat="false" ht="15" hidden="false" customHeight="false" outlineLevel="0" collapsed="false">
      <c r="A460" s="47" t="s">
        <v>12412</v>
      </c>
      <c r="B460" s="47" t="s">
        <v>320</v>
      </c>
      <c r="C460" s="48" t="n">
        <v>46030</v>
      </c>
      <c r="D460" s="47" t="s">
        <v>65</v>
      </c>
      <c r="E460" s="47" t="s">
        <v>134</v>
      </c>
      <c r="F460" s="47" t="s">
        <v>158</v>
      </c>
      <c r="G460" s="47" t="s">
        <v>138</v>
      </c>
      <c r="H460" s="47" t="n">
        <v>107</v>
      </c>
      <c r="I460" s="57" t="n">
        <f aca="false">IFERROR(H460/INDEX(Rate_Master!$C$2:$C$13,MATCH(F460,Rate_Master!$A$2:$A$13,0)),0)</f>
        <v>0.535</v>
      </c>
    </row>
    <row r="461" customFormat="false" ht="15" hidden="false" customHeight="false" outlineLevel="0" collapsed="false">
      <c r="A461" s="47" t="s">
        <v>12413</v>
      </c>
      <c r="B461" s="47" t="s">
        <v>322</v>
      </c>
      <c r="C461" s="48" t="n">
        <v>46030</v>
      </c>
      <c r="D461" s="47" t="s">
        <v>65</v>
      </c>
      <c r="E461" s="47" t="s">
        <v>134</v>
      </c>
      <c r="F461" s="47" t="s">
        <v>158</v>
      </c>
      <c r="G461" s="47" t="s">
        <v>133</v>
      </c>
      <c r="H461" s="47" t="n">
        <v>322</v>
      </c>
      <c r="I461" s="57" t="n">
        <f aca="false">IFERROR(H461/INDEX(Rate_Master!$C$2:$C$13,MATCH(F461,Rate_Master!$A$2:$A$13,0)),0)</f>
        <v>1.61</v>
      </c>
    </row>
    <row r="462" customFormat="false" ht="15" hidden="false" customHeight="false" outlineLevel="0" collapsed="false">
      <c r="A462" s="47" t="s">
        <v>12414</v>
      </c>
      <c r="B462" s="47" t="s">
        <v>322</v>
      </c>
      <c r="C462" s="48" t="n">
        <v>46030</v>
      </c>
      <c r="D462" s="47" t="s">
        <v>65</v>
      </c>
      <c r="E462" s="47" t="s">
        <v>134</v>
      </c>
      <c r="F462" s="47" t="s">
        <v>158</v>
      </c>
      <c r="G462" s="47" t="s">
        <v>135</v>
      </c>
      <c r="H462" s="47" t="n">
        <v>258</v>
      </c>
      <c r="I462" s="57" t="n">
        <f aca="false">IFERROR(H462/INDEX(Rate_Master!$C$2:$C$13,MATCH(F462,Rate_Master!$A$2:$A$13,0)),0)</f>
        <v>1.29</v>
      </c>
    </row>
    <row r="463" customFormat="false" ht="15" hidden="false" customHeight="false" outlineLevel="0" collapsed="false">
      <c r="A463" s="47" t="s">
        <v>12415</v>
      </c>
      <c r="B463" s="47" t="s">
        <v>322</v>
      </c>
      <c r="C463" s="48" t="n">
        <v>46030</v>
      </c>
      <c r="D463" s="47" t="s">
        <v>65</v>
      </c>
      <c r="E463" s="47" t="s">
        <v>134</v>
      </c>
      <c r="F463" s="47" t="s">
        <v>158</v>
      </c>
      <c r="G463" s="47" t="s">
        <v>136</v>
      </c>
      <c r="H463" s="47" t="n">
        <v>226</v>
      </c>
      <c r="I463" s="57" t="n">
        <f aca="false">IFERROR(H463/INDEX(Rate_Master!$C$2:$C$13,MATCH(F463,Rate_Master!$A$2:$A$13,0)),0)</f>
        <v>1.13</v>
      </c>
    </row>
    <row r="464" customFormat="false" ht="15" hidden="false" customHeight="false" outlineLevel="0" collapsed="false">
      <c r="A464" s="47" t="s">
        <v>12416</v>
      </c>
      <c r="B464" s="47" t="s">
        <v>322</v>
      </c>
      <c r="C464" s="48" t="n">
        <v>46030</v>
      </c>
      <c r="D464" s="47" t="s">
        <v>65</v>
      </c>
      <c r="E464" s="47" t="s">
        <v>134</v>
      </c>
      <c r="F464" s="47" t="s">
        <v>158</v>
      </c>
      <c r="G464" s="47" t="s">
        <v>137</v>
      </c>
      <c r="H464" s="47" t="n">
        <v>149</v>
      </c>
      <c r="I464" s="57" t="n">
        <f aca="false">IFERROR(H464/INDEX(Rate_Master!$C$2:$C$13,MATCH(F464,Rate_Master!$A$2:$A$13,0)),0)</f>
        <v>0.745</v>
      </c>
    </row>
    <row r="465" customFormat="false" ht="15" hidden="false" customHeight="false" outlineLevel="0" collapsed="false">
      <c r="A465" s="47" t="s">
        <v>12417</v>
      </c>
      <c r="B465" s="47" t="s">
        <v>322</v>
      </c>
      <c r="C465" s="48" t="n">
        <v>46030</v>
      </c>
      <c r="D465" s="47" t="s">
        <v>65</v>
      </c>
      <c r="E465" s="47" t="s">
        <v>134</v>
      </c>
      <c r="F465" s="47" t="s">
        <v>158</v>
      </c>
      <c r="G465" s="47" t="s">
        <v>138</v>
      </c>
      <c r="H465" s="47" t="n">
        <v>68</v>
      </c>
      <c r="I465" s="57" t="n">
        <f aca="false">IFERROR(H465/INDEX(Rate_Master!$C$2:$C$13,MATCH(F465,Rate_Master!$A$2:$A$13,0)),0)</f>
        <v>0.34</v>
      </c>
    </row>
    <row r="466" customFormat="false" ht="15" hidden="false" customHeight="false" outlineLevel="0" collapsed="false">
      <c r="A466" s="47" t="s">
        <v>12418</v>
      </c>
      <c r="B466" s="47" t="s">
        <v>323</v>
      </c>
      <c r="C466" s="48" t="n">
        <v>46030</v>
      </c>
      <c r="D466" s="47" t="s">
        <v>65</v>
      </c>
      <c r="E466" s="47" t="s">
        <v>134</v>
      </c>
      <c r="F466" s="47" t="s">
        <v>158</v>
      </c>
      <c r="G466" s="47" t="s">
        <v>133</v>
      </c>
      <c r="H466" s="47" t="n">
        <v>428</v>
      </c>
      <c r="I466" s="57" t="n">
        <f aca="false">IFERROR(H466/INDEX(Rate_Master!$C$2:$C$13,MATCH(F466,Rate_Master!$A$2:$A$13,0)),0)</f>
        <v>2.14</v>
      </c>
    </row>
    <row r="467" customFormat="false" ht="15" hidden="false" customHeight="false" outlineLevel="0" collapsed="false">
      <c r="A467" s="47" t="s">
        <v>12419</v>
      </c>
      <c r="B467" s="47" t="s">
        <v>323</v>
      </c>
      <c r="C467" s="48" t="n">
        <v>46030</v>
      </c>
      <c r="D467" s="47" t="s">
        <v>65</v>
      </c>
      <c r="E467" s="47" t="s">
        <v>134</v>
      </c>
      <c r="F467" s="47" t="s">
        <v>158</v>
      </c>
      <c r="G467" s="47" t="s">
        <v>135</v>
      </c>
      <c r="H467" s="47" t="n">
        <v>363</v>
      </c>
      <c r="I467" s="57" t="n">
        <f aca="false">IFERROR(H467/INDEX(Rate_Master!$C$2:$C$13,MATCH(F467,Rate_Master!$A$2:$A$13,0)),0)</f>
        <v>1.815</v>
      </c>
    </row>
    <row r="468" customFormat="false" ht="15" hidden="false" customHeight="false" outlineLevel="0" collapsed="false">
      <c r="A468" s="47" t="s">
        <v>12420</v>
      </c>
      <c r="B468" s="47" t="s">
        <v>323</v>
      </c>
      <c r="C468" s="48" t="n">
        <v>46030</v>
      </c>
      <c r="D468" s="47" t="s">
        <v>65</v>
      </c>
      <c r="E468" s="47" t="s">
        <v>134</v>
      </c>
      <c r="F468" s="47" t="s">
        <v>158</v>
      </c>
      <c r="G468" s="47" t="s">
        <v>136</v>
      </c>
      <c r="H468" s="47" t="n">
        <v>267</v>
      </c>
      <c r="I468" s="57" t="n">
        <f aca="false">IFERROR(H468/INDEX(Rate_Master!$C$2:$C$13,MATCH(F468,Rate_Master!$A$2:$A$13,0)),0)</f>
        <v>1.335</v>
      </c>
    </row>
    <row r="469" customFormat="false" ht="15" hidden="false" customHeight="false" outlineLevel="0" collapsed="false">
      <c r="A469" s="47" t="s">
        <v>12421</v>
      </c>
      <c r="B469" s="47" t="s">
        <v>323</v>
      </c>
      <c r="C469" s="48" t="n">
        <v>46030</v>
      </c>
      <c r="D469" s="47" t="s">
        <v>65</v>
      </c>
      <c r="E469" s="47" t="s">
        <v>134</v>
      </c>
      <c r="F469" s="47" t="s">
        <v>158</v>
      </c>
      <c r="G469" s="47" t="s">
        <v>137</v>
      </c>
      <c r="H469" s="47" t="n">
        <v>216</v>
      </c>
      <c r="I469" s="57" t="n">
        <f aca="false">IFERROR(H469/INDEX(Rate_Master!$C$2:$C$13,MATCH(F469,Rate_Master!$A$2:$A$13,0)),0)</f>
        <v>1.08</v>
      </c>
    </row>
    <row r="470" customFormat="false" ht="15" hidden="false" customHeight="false" outlineLevel="0" collapsed="false">
      <c r="A470" s="47" t="s">
        <v>12422</v>
      </c>
      <c r="B470" s="47" t="s">
        <v>323</v>
      </c>
      <c r="C470" s="48" t="n">
        <v>46030</v>
      </c>
      <c r="D470" s="47" t="s">
        <v>65</v>
      </c>
      <c r="E470" s="47" t="s">
        <v>134</v>
      </c>
      <c r="F470" s="47" t="s">
        <v>158</v>
      </c>
      <c r="G470" s="47" t="s">
        <v>138</v>
      </c>
      <c r="H470" s="47" t="n">
        <v>109</v>
      </c>
      <c r="I470" s="57" t="n">
        <f aca="false">IFERROR(H470/INDEX(Rate_Master!$C$2:$C$13,MATCH(F470,Rate_Master!$A$2:$A$13,0)),0)</f>
        <v>0.545</v>
      </c>
    </row>
    <row r="471" customFormat="false" ht="15" hidden="false" customHeight="false" outlineLevel="0" collapsed="false">
      <c r="A471" s="47" t="s">
        <v>12423</v>
      </c>
      <c r="B471" s="47" t="s">
        <v>324</v>
      </c>
      <c r="C471" s="48" t="n">
        <v>46031</v>
      </c>
      <c r="D471" s="47" t="s">
        <v>62</v>
      </c>
      <c r="E471" s="47" t="s">
        <v>120</v>
      </c>
      <c r="F471" s="47" t="s">
        <v>148</v>
      </c>
      <c r="G471" s="47" t="s">
        <v>119</v>
      </c>
      <c r="H471" s="47" t="n">
        <v>696</v>
      </c>
      <c r="I471" s="57" t="n">
        <f aca="false">IFERROR(H471/INDEX(Rate_Master!$C$2:$C$13,MATCH(F471,Rate_Master!$A$2:$A$13,0)),0)</f>
        <v>0.773333333333333</v>
      </c>
    </row>
    <row r="472" customFormat="false" ht="15" hidden="false" customHeight="false" outlineLevel="0" collapsed="false">
      <c r="A472" s="47" t="s">
        <v>12424</v>
      </c>
      <c r="B472" s="47" t="s">
        <v>324</v>
      </c>
      <c r="C472" s="48" t="n">
        <v>46031</v>
      </c>
      <c r="D472" s="47" t="s">
        <v>62</v>
      </c>
      <c r="E472" s="47" t="s">
        <v>120</v>
      </c>
      <c r="F472" s="47" t="s">
        <v>148</v>
      </c>
      <c r="G472" s="47" t="s">
        <v>121</v>
      </c>
      <c r="H472" s="47" t="n">
        <v>678</v>
      </c>
      <c r="I472" s="57" t="n">
        <f aca="false">IFERROR(H472/INDEX(Rate_Master!$C$2:$C$13,MATCH(F472,Rate_Master!$A$2:$A$13,0)),0)</f>
        <v>0.753333333333333</v>
      </c>
    </row>
    <row r="473" customFormat="false" ht="15" hidden="false" customHeight="false" outlineLevel="0" collapsed="false">
      <c r="A473" s="47" t="s">
        <v>12425</v>
      </c>
      <c r="B473" s="47" t="s">
        <v>324</v>
      </c>
      <c r="C473" s="48" t="n">
        <v>46031</v>
      </c>
      <c r="D473" s="47" t="s">
        <v>62</v>
      </c>
      <c r="E473" s="47" t="s">
        <v>120</v>
      </c>
      <c r="F473" s="47" t="s">
        <v>148</v>
      </c>
      <c r="G473" s="47" t="s">
        <v>122</v>
      </c>
      <c r="H473" s="47" t="n">
        <v>691</v>
      </c>
      <c r="I473" s="57" t="n">
        <f aca="false">IFERROR(H473/INDEX(Rate_Master!$C$2:$C$13,MATCH(F473,Rate_Master!$A$2:$A$13,0)),0)</f>
        <v>0.767777777777778</v>
      </c>
    </row>
    <row r="474" customFormat="false" ht="15" hidden="false" customHeight="false" outlineLevel="0" collapsed="false">
      <c r="A474" s="47" t="s">
        <v>12426</v>
      </c>
      <c r="B474" s="47" t="s">
        <v>324</v>
      </c>
      <c r="C474" s="48" t="n">
        <v>46031</v>
      </c>
      <c r="D474" s="47" t="s">
        <v>62</v>
      </c>
      <c r="E474" s="47" t="s">
        <v>120</v>
      </c>
      <c r="F474" s="47" t="s">
        <v>148</v>
      </c>
      <c r="G474" s="47" t="s">
        <v>123</v>
      </c>
      <c r="H474" s="47" t="n">
        <v>523</v>
      </c>
      <c r="I474" s="57" t="n">
        <f aca="false">IFERROR(H474/INDEX(Rate_Master!$C$2:$C$13,MATCH(F474,Rate_Master!$A$2:$A$13,0)),0)</f>
        <v>0.581111111111111</v>
      </c>
    </row>
    <row r="475" customFormat="false" ht="15" hidden="false" customHeight="false" outlineLevel="0" collapsed="false">
      <c r="A475" s="47" t="s">
        <v>12427</v>
      </c>
      <c r="B475" s="47" t="s">
        <v>324</v>
      </c>
      <c r="C475" s="48" t="n">
        <v>46031</v>
      </c>
      <c r="D475" s="47" t="s">
        <v>62</v>
      </c>
      <c r="E475" s="47" t="s">
        <v>120</v>
      </c>
      <c r="F475" s="47" t="s">
        <v>148</v>
      </c>
      <c r="G475" s="47" t="s">
        <v>124</v>
      </c>
      <c r="H475" s="47" t="n">
        <v>321</v>
      </c>
      <c r="I475" s="57" t="n">
        <f aca="false">IFERROR(H475/INDEX(Rate_Master!$C$2:$C$13,MATCH(F475,Rate_Master!$A$2:$A$13,0)),0)</f>
        <v>0.356666666666667</v>
      </c>
    </row>
    <row r="476" customFormat="false" ht="15" hidden="false" customHeight="false" outlineLevel="0" collapsed="false">
      <c r="A476" s="47" t="s">
        <v>12428</v>
      </c>
      <c r="B476" s="47" t="s">
        <v>324</v>
      </c>
      <c r="C476" s="48" t="n">
        <v>46031</v>
      </c>
      <c r="D476" s="47" t="s">
        <v>62</v>
      </c>
      <c r="E476" s="47" t="s">
        <v>120</v>
      </c>
      <c r="F476" s="47" t="s">
        <v>148</v>
      </c>
      <c r="G476" s="47" t="s">
        <v>125</v>
      </c>
      <c r="H476" s="47" t="n">
        <v>186</v>
      </c>
      <c r="I476" s="57" t="n">
        <f aca="false">IFERROR(H476/INDEX(Rate_Master!$C$2:$C$13,MATCH(F476,Rate_Master!$A$2:$A$13,0)),0)</f>
        <v>0.206666666666667</v>
      </c>
    </row>
    <row r="477" customFormat="false" ht="15" hidden="false" customHeight="false" outlineLevel="0" collapsed="false">
      <c r="A477" s="47" t="s">
        <v>12429</v>
      </c>
      <c r="B477" s="47" t="s">
        <v>324</v>
      </c>
      <c r="C477" s="48" t="n">
        <v>46031</v>
      </c>
      <c r="D477" s="47" t="s">
        <v>62</v>
      </c>
      <c r="E477" s="47" t="s">
        <v>120</v>
      </c>
      <c r="F477" s="47" t="s">
        <v>148</v>
      </c>
      <c r="G477" s="47" t="s">
        <v>126</v>
      </c>
      <c r="H477" s="47" t="n">
        <v>129</v>
      </c>
      <c r="I477" s="57" t="n">
        <f aca="false">IFERROR(H477/INDEX(Rate_Master!$C$2:$C$13,MATCH(F477,Rate_Master!$A$2:$A$13,0)),0)</f>
        <v>0.143333333333333</v>
      </c>
    </row>
    <row r="478" customFormat="false" ht="15" hidden="false" customHeight="false" outlineLevel="0" collapsed="false">
      <c r="A478" s="47" t="s">
        <v>12430</v>
      </c>
      <c r="B478" s="47" t="s">
        <v>326</v>
      </c>
      <c r="C478" s="48" t="n">
        <v>46031</v>
      </c>
      <c r="D478" s="47" t="s">
        <v>62</v>
      </c>
      <c r="E478" s="47" t="s">
        <v>120</v>
      </c>
      <c r="F478" s="47" t="s">
        <v>148</v>
      </c>
      <c r="G478" s="47" t="s">
        <v>119</v>
      </c>
      <c r="H478" s="47" t="n">
        <v>1134</v>
      </c>
      <c r="I478" s="57" t="n">
        <f aca="false">IFERROR(H478/INDEX(Rate_Master!$C$2:$C$13,MATCH(F478,Rate_Master!$A$2:$A$13,0)),0)</f>
        <v>1.26</v>
      </c>
    </row>
    <row r="479" customFormat="false" ht="15" hidden="false" customHeight="false" outlineLevel="0" collapsed="false">
      <c r="A479" s="47" t="s">
        <v>12431</v>
      </c>
      <c r="B479" s="47" t="s">
        <v>326</v>
      </c>
      <c r="C479" s="48" t="n">
        <v>46031</v>
      </c>
      <c r="D479" s="47" t="s">
        <v>62</v>
      </c>
      <c r="E479" s="47" t="s">
        <v>120</v>
      </c>
      <c r="F479" s="47" t="s">
        <v>148</v>
      </c>
      <c r="G479" s="47" t="s">
        <v>121</v>
      </c>
      <c r="H479" s="47" t="n">
        <v>1107</v>
      </c>
      <c r="I479" s="57" t="n">
        <f aca="false">IFERROR(H479/INDEX(Rate_Master!$C$2:$C$13,MATCH(F479,Rate_Master!$A$2:$A$13,0)),0)</f>
        <v>1.23</v>
      </c>
    </row>
    <row r="480" customFormat="false" ht="15" hidden="false" customHeight="false" outlineLevel="0" collapsed="false">
      <c r="A480" s="47" t="s">
        <v>12432</v>
      </c>
      <c r="B480" s="47" t="s">
        <v>326</v>
      </c>
      <c r="C480" s="48" t="n">
        <v>46031</v>
      </c>
      <c r="D480" s="47" t="s">
        <v>62</v>
      </c>
      <c r="E480" s="47" t="s">
        <v>120</v>
      </c>
      <c r="F480" s="47" t="s">
        <v>148</v>
      </c>
      <c r="G480" s="47" t="s">
        <v>122</v>
      </c>
      <c r="H480" s="47" t="n">
        <v>1178</v>
      </c>
      <c r="I480" s="57" t="n">
        <f aca="false">IFERROR(H480/INDEX(Rate_Master!$C$2:$C$13,MATCH(F480,Rate_Master!$A$2:$A$13,0)),0)</f>
        <v>1.30888888888889</v>
      </c>
    </row>
    <row r="481" customFormat="false" ht="15" hidden="false" customHeight="false" outlineLevel="0" collapsed="false">
      <c r="A481" s="47" t="s">
        <v>12433</v>
      </c>
      <c r="B481" s="47" t="s">
        <v>326</v>
      </c>
      <c r="C481" s="48" t="n">
        <v>46031</v>
      </c>
      <c r="D481" s="47" t="s">
        <v>62</v>
      </c>
      <c r="E481" s="47" t="s">
        <v>120</v>
      </c>
      <c r="F481" s="47" t="s">
        <v>148</v>
      </c>
      <c r="G481" s="47" t="s">
        <v>123</v>
      </c>
      <c r="H481" s="47" t="n">
        <v>841</v>
      </c>
      <c r="I481" s="57" t="n">
        <f aca="false">IFERROR(H481/INDEX(Rate_Master!$C$2:$C$13,MATCH(F481,Rate_Master!$A$2:$A$13,0)),0)</f>
        <v>0.934444444444444</v>
      </c>
    </row>
    <row r="482" customFormat="false" ht="15" hidden="false" customHeight="false" outlineLevel="0" collapsed="false">
      <c r="A482" s="47" t="s">
        <v>12434</v>
      </c>
      <c r="B482" s="47" t="s">
        <v>326</v>
      </c>
      <c r="C482" s="48" t="n">
        <v>46031</v>
      </c>
      <c r="D482" s="47" t="s">
        <v>62</v>
      </c>
      <c r="E482" s="47" t="s">
        <v>120</v>
      </c>
      <c r="F482" s="47" t="s">
        <v>148</v>
      </c>
      <c r="G482" s="47" t="s">
        <v>124</v>
      </c>
      <c r="H482" s="47" t="n">
        <v>509</v>
      </c>
      <c r="I482" s="57" t="n">
        <f aca="false">IFERROR(H482/INDEX(Rate_Master!$C$2:$C$13,MATCH(F482,Rate_Master!$A$2:$A$13,0)),0)</f>
        <v>0.565555555555556</v>
      </c>
    </row>
    <row r="483" customFormat="false" ht="15" hidden="false" customHeight="false" outlineLevel="0" collapsed="false">
      <c r="A483" s="47" t="s">
        <v>12435</v>
      </c>
      <c r="B483" s="47" t="s">
        <v>326</v>
      </c>
      <c r="C483" s="48" t="n">
        <v>46031</v>
      </c>
      <c r="D483" s="47" t="s">
        <v>62</v>
      </c>
      <c r="E483" s="47" t="s">
        <v>120</v>
      </c>
      <c r="F483" s="47" t="s">
        <v>148</v>
      </c>
      <c r="G483" s="47" t="s">
        <v>125</v>
      </c>
      <c r="H483" s="47" t="n">
        <v>320</v>
      </c>
      <c r="I483" s="57" t="n">
        <f aca="false">IFERROR(H483/INDEX(Rate_Master!$C$2:$C$13,MATCH(F483,Rate_Master!$A$2:$A$13,0)),0)</f>
        <v>0.355555555555556</v>
      </c>
    </row>
    <row r="484" customFormat="false" ht="15" hidden="false" customHeight="false" outlineLevel="0" collapsed="false">
      <c r="A484" s="47" t="s">
        <v>12436</v>
      </c>
      <c r="B484" s="47" t="s">
        <v>326</v>
      </c>
      <c r="C484" s="48" t="n">
        <v>46031</v>
      </c>
      <c r="D484" s="47" t="s">
        <v>62</v>
      </c>
      <c r="E484" s="47" t="s">
        <v>120</v>
      </c>
      <c r="F484" s="47" t="s">
        <v>148</v>
      </c>
      <c r="G484" s="47" t="s">
        <v>126</v>
      </c>
      <c r="H484" s="47" t="n">
        <v>208</v>
      </c>
      <c r="I484" s="57" t="n">
        <f aca="false">IFERROR(H484/INDEX(Rate_Master!$C$2:$C$13,MATCH(F484,Rate_Master!$A$2:$A$13,0)),0)</f>
        <v>0.231111111111111</v>
      </c>
    </row>
    <row r="485" customFormat="false" ht="15" hidden="false" customHeight="false" outlineLevel="0" collapsed="false">
      <c r="A485" s="47" t="s">
        <v>12437</v>
      </c>
      <c r="B485" s="47" t="s">
        <v>327</v>
      </c>
      <c r="C485" s="48" t="n">
        <v>46031</v>
      </c>
      <c r="D485" s="47" t="s">
        <v>62</v>
      </c>
      <c r="E485" s="47" t="s">
        <v>120</v>
      </c>
      <c r="F485" s="47" t="s">
        <v>148</v>
      </c>
      <c r="G485" s="47" t="s">
        <v>119</v>
      </c>
      <c r="H485" s="47" t="n">
        <v>754</v>
      </c>
      <c r="I485" s="57" t="n">
        <f aca="false">IFERROR(H485/INDEX(Rate_Master!$C$2:$C$13,MATCH(F485,Rate_Master!$A$2:$A$13,0)),0)</f>
        <v>0.837777777777778</v>
      </c>
    </row>
    <row r="486" customFormat="false" ht="15" hidden="false" customHeight="false" outlineLevel="0" collapsed="false">
      <c r="A486" s="47" t="s">
        <v>12438</v>
      </c>
      <c r="B486" s="47" t="s">
        <v>327</v>
      </c>
      <c r="C486" s="48" t="n">
        <v>46031</v>
      </c>
      <c r="D486" s="47" t="s">
        <v>62</v>
      </c>
      <c r="E486" s="47" t="s">
        <v>120</v>
      </c>
      <c r="F486" s="47" t="s">
        <v>148</v>
      </c>
      <c r="G486" s="47" t="s">
        <v>121</v>
      </c>
      <c r="H486" s="47" t="n">
        <v>686</v>
      </c>
      <c r="I486" s="57" t="n">
        <f aca="false">IFERROR(H486/INDEX(Rate_Master!$C$2:$C$13,MATCH(F486,Rate_Master!$A$2:$A$13,0)),0)</f>
        <v>0.762222222222222</v>
      </c>
    </row>
    <row r="487" customFormat="false" ht="15" hidden="false" customHeight="false" outlineLevel="0" collapsed="false">
      <c r="A487" s="47" t="s">
        <v>12439</v>
      </c>
      <c r="B487" s="47" t="s">
        <v>327</v>
      </c>
      <c r="C487" s="48" t="n">
        <v>46031</v>
      </c>
      <c r="D487" s="47" t="s">
        <v>62</v>
      </c>
      <c r="E487" s="47" t="s">
        <v>120</v>
      </c>
      <c r="F487" s="47" t="s">
        <v>148</v>
      </c>
      <c r="G487" s="47" t="s">
        <v>122</v>
      </c>
      <c r="H487" s="47" t="n">
        <v>785</v>
      </c>
      <c r="I487" s="57" t="n">
        <f aca="false">IFERROR(H487/INDEX(Rate_Master!$C$2:$C$13,MATCH(F487,Rate_Master!$A$2:$A$13,0)),0)</f>
        <v>0.872222222222222</v>
      </c>
    </row>
    <row r="488" customFormat="false" ht="15" hidden="false" customHeight="false" outlineLevel="0" collapsed="false">
      <c r="A488" s="47" t="s">
        <v>12440</v>
      </c>
      <c r="B488" s="47" t="s">
        <v>327</v>
      </c>
      <c r="C488" s="48" t="n">
        <v>46031</v>
      </c>
      <c r="D488" s="47" t="s">
        <v>62</v>
      </c>
      <c r="E488" s="47" t="s">
        <v>120</v>
      </c>
      <c r="F488" s="47" t="s">
        <v>148</v>
      </c>
      <c r="G488" s="47" t="s">
        <v>123</v>
      </c>
      <c r="H488" s="47" t="n">
        <v>550</v>
      </c>
      <c r="I488" s="57" t="n">
        <f aca="false">IFERROR(H488/INDEX(Rate_Master!$C$2:$C$13,MATCH(F488,Rate_Master!$A$2:$A$13,0)),0)</f>
        <v>0.611111111111111</v>
      </c>
    </row>
    <row r="489" customFormat="false" ht="15" hidden="false" customHeight="false" outlineLevel="0" collapsed="false">
      <c r="A489" s="47" t="s">
        <v>12441</v>
      </c>
      <c r="B489" s="47" t="s">
        <v>327</v>
      </c>
      <c r="C489" s="48" t="n">
        <v>46031</v>
      </c>
      <c r="D489" s="47" t="s">
        <v>62</v>
      </c>
      <c r="E489" s="47" t="s">
        <v>120</v>
      </c>
      <c r="F489" s="47" t="s">
        <v>148</v>
      </c>
      <c r="G489" s="47" t="s">
        <v>124</v>
      </c>
      <c r="H489" s="47" t="n">
        <v>370</v>
      </c>
      <c r="I489" s="57" t="n">
        <f aca="false">IFERROR(H489/INDEX(Rate_Master!$C$2:$C$13,MATCH(F489,Rate_Master!$A$2:$A$13,0)),0)</f>
        <v>0.411111111111111</v>
      </c>
    </row>
    <row r="490" customFormat="false" ht="15" hidden="false" customHeight="false" outlineLevel="0" collapsed="false">
      <c r="A490" s="47" t="s">
        <v>12442</v>
      </c>
      <c r="B490" s="47" t="s">
        <v>327</v>
      </c>
      <c r="C490" s="48" t="n">
        <v>46031</v>
      </c>
      <c r="D490" s="47" t="s">
        <v>62</v>
      </c>
      <c r="E490" s="47" t="s">
        <v>120</v>
      </c>
      <c r="F490" s="47" t="s">
        <v>148</v>
      </c>
      <c r="G490" s="47" t="s">
        <v>125</v>
      </c>
      <c r="H490" s="47" t="n">
        <v>187</v>
      </c>
      <c r="I490" s="57" t="n">
        <f aca="false">IFERROR(H490/INDEX(Rate_Master!$C$2:$C$13,MATCH(F490,Rate_Master!$A$2:$A$13,0)),0)</f>
        <v>0.207777777777778</v>
      </c>
    </row>
    <row r="491" customFormat="false" ht="15" hidden="false" customHeight="false" outlineLevel="0" collapsed="false">
      <c r="A491" s="47" t="s">
        <v>12443</v>
      </c>
      <c r="B491" s="47" t="s">
        <v>327</v>
      </c>
      <c r="C491" s="48" t="n">
        <v>46031</v>
      </c>
      <c r="D491" s="47" t="s">
        <v>62</v>
      </c>
      <c r="E491" s="47" t="s">
        <v>120</v>
      </c>
      <c r="F491" s="47" t="s">
        <v>148</v>
      </c>
      <c r="G491" s="47" t="s">
        <v>126</v>
      </c>
      <c r="H491" s="47" t="n">
        <v>138</v>
      </c>
      <c r="I491" s="57" t="n">
        <f aca="false">IFERROR(H491/INDEX(Rate_Master!$C$2:$C$13,MATCH(F491,Rate_Master!$A$2:$A$13,0)),0)</f>
        <v>0.153333333333333</v>
      </c>
    </row>
    <row r="492" customFormat="false" ht="15" hidden="false" customHeight="false" outlineLevel="0" collapsed="false">
      <c r="A492" s="47" t="s">
        <v>12444</v>
      </c>
      <c r="B492" s="47" t="s">
        <v>328</v>
      </c>
      <c r="C492" s="48" t="n">
        <v>46031</v>
      </c>
      <c r="D492" s="47" t="s">
        <v>63</v>
      </c>
      <c r="E492" s="47" t="s">
        <v>120</v>
      </c>
      <c r="F492" s="47" t="s">
        <v>153</v>
      </c>
      <c r="G492" s="47" t="s">
        <v>119</v>
      </c>
      <c r="H492" s="47" t="n">
        <v>1782</v>
      </c>
      <c r="I492" s="57" t="n">
        <f aca="false">IFERROR(H492/INDEX(Rate_Master!$C$2:$C$13,MATCH(F492,Rate_Master!$A$2:$A$13,0)),0)</f>
        <v>1.782</v>
      </c>
    </row>
    <row r="493" customFormat="false" ht="15" hidden="false" customHeight="false" outlineLevel="0" collapsed="false">
      <c r="A493" s="47" t="s">
        <v>12445</v>
      </c>
      <c r="B493" s="47" t="s">
        <v>328</v>
      </c>
      <c r="C493" s="48" t="n">
        <v>46031</v>
      </c>
      <c r="D493" s="47" t="s">
        <v>63</v>
      </c>
      <c r="E493" s="47" t="s">
        <v>120</v>
      </c>
      <c r="F493" s="47" t="s">
        <v>153</v>
      </c>
      <c r="G493" s="47" t="s">
        <v>121</v>
      </c>
      <c r="H493" s="47" t="n">
        <v>1600</v>
      </c>
      <c r="I493" s="57" t="n">
        <f aca="false">IFERROR(H493/INDEX(Rate_Master!$C$2:$C$13,MATCH(F493,Rate_Master!$A$2:$A$13,0)),0)</f>
        <v>1.6</v>
      </c>
    </row>
    <row r="494" customFormat="false" ht="15" hidden="false" customHeight="false" outlineLevel="0" collapsed="false">
      <c r="A494" s="47" t="s">
        <v>12446</v>
      </c>
      <c r="B494" s="47" t="s">
        <v>328</v>
      </c>
      <c r="C494" s="48" t="n">
        <v>46031</v>
      </c>
      <c r="D494" s="47" t="s">
        <v>63</v>
      </c>
      <c r="E494" s="47" t="s">
        <v>120</v>
      </c>
      <c r="F494" s="47" t="s">
        <v>153</v>
      </c>
      <c r="G494" s="47" t="s">
        <v>122</v>
      </c>
      <c r="H494" s="47" t="n">
        <v>1782</v>
      </c>
      <c r="I494" s="57" t="n">
        <f aca="false">IFERROR(H494/INDEX(Rate_Master!$C$2:$C$13,MATCH(F494,Rate_Master!$A$2:$A$13,0)),0)</f>
        <v>1.782</v>
      </c>
    </row>
    <row r="495" customFormat="false" ht="15" hidden="false" customHeight="false" outlineLevel="0" collapsed="false">
      <c r="A495" s="47" t="s">
        <v>12447</v>
      </c>
      <c r="B495" s="47" t="s">
        <v>328</v>
      </c>
      <c r="C495" s="48" t="n">
        <v>46031</v>
      </c>
      <c r="D495" s="47" t="s">
        <v>63</v>
      </c>
      <c r="E495" s="47" t="s">
        <v>120</v>
      </c>
      <c r="F495" s="47" t="s">
        <v>153</v>
      </c>
      <c r="G495" s="47" t="s">
        <v>123</v>
      </c>
      <c r="H495" s="47" t="n">
        <v>1288</v>
      </c>
      <c r="I495" s="57" t="n">
        <f aca="false">IFERROR(H495/INDEX(Rate_Master!$C$2:$C$13,MATCH(F495,Rate_Master!$A$2:$A$13,0)),0)</f>
        <v>1.288</v>
      </c>
    </row>
    <row r="496" customFormat="false" ht="15" hidden="false" customHeight="false" outlineLevel="0" collapsed="false">
      <c r="A496" s="47" t="s">
        <v>12448</v>
      </c>
      <c r="B496" s="47" t="s">
        <v>328</v>
      </c>
      <c r="C496" s="48" t="n">
        <v>46031</v>
      </c>
      <c r="D496" s="47" t="s">
        <v>63</v>
      </c>
      <c r="E496" s="47" t="s">
        <v>120</v>
      </c>
      <c r="F496" s="47" t="s">
        <v>153</v>
      </c>
      <c r="G496" s="47" t="s">
        <v>124</v>
      </c>
      <c r="H496" s="47" t="n">
        <v>799</v>
      </c>
      <c r="I496" s="57" t="n">
        <f aca="false">IFERROR(H496/INDEX(Rate_Master!$C$2:$C$13,MATCH(F496,Rate_Master!$A$2:$A$13,0)),0)</f>
        <v>0.799</v>
      </c>
    </row>
    <row r="497" customFormat="false" ht="15" hidden="false" customHeight="false" outlineLevel="0" collapsed="false">
      <c r="A497" s="47" t="s">
        <v>12449</v>
      </c>
      <c r="B497" s="47" t="s">
        <v>328</v>
      </c>
      <c r="C497" s="48" t="n">
        <v>46031</v>
      </c>
      <c r="D497" s="47" t="s">
        <v>63</v>
      </c>
      <c r="E497" s="47" t="s">
        <v>120</v>
      </c>
      <c r="F497" s="47" t="s">
        <v>153</v>
      </c>
      <c r="G497" s="47" t="s">
        <v>125</v>
      </c>
      <c r="H497" s="47" t="n">
        <v>485</v>
      </c>
      <c r="I497" s="57" t="n">
        <f aca="false">IFERROR(H497/INDEX(Rate_Master!$C$2:$C$13,MATCH(F497,Rate_Master!$A$2:$A$13,0)),0)</f>
        <v>0.485</v>
      </c>
    </row>
    <row r="498" customFormat="false" ht="15" hidden="false" customHeight="false" outlineLevel="0" collapsed="false">
      <c r="A498" s="47" t="s">
        <v>12450</v>
      </c>
      <c r="B498" s="47" t="s">
        <v>328</v>
      </c>
      <c r="C498" s="48" t="n">
        <v>46031</v>
      </c>
      <c r="D498" s="47" t="s">
        <v>63</v>
      </c>
      <c r="E498" s="47" t="s">
        <v>120</v>
      </c>
      <c r="F498" s="47" t="s">
        <v>153</v>
      </c>
      <c r="G498" s="47" t="s">
        <v>126</v>
      </c>
      <c r="H498" s="47" t="n">
        <v>334</v>
      </c>
      <c r="I498" s="57" t="n">
        <f aca="false">IFERROR(H498/INDEX(Rate_Master!$C$2:$C$13,MATCH(F498,Rate_Master!$A$2:$A$13,0)),0)</f>
        <v>0.334</v>
      </c>
    </row>
    <row r="499" customFormat="false" ht="15" hidden="false" customHeight="false" outlineLevel="0" collapsed="false">
      <c r="A499" s="47" t="s">
        <v>12451</v>
      </c>
      <c r="B499" s="47" t="s">
        <v>329</v>
      </c>
      <c r="C499" s="48" t="n">
        <v>46031</v>
      </c>
      <c r="D499" s="47" t="s">
        <v>63</v>
      </c>
      <c r="E499" s="47" t="s">
        <v>120</v>
      </c>
      <c r="F499" s="47" t="s">
        <v>153</v>
      </c>
      <c r="G499" s="47" t="s">
        <v>119</v>
      </c>
      <c r="H499" s="47" t="n">
        <v>1960</v>
      </c>
      <c r="I499" s="57" t="n">
        <f aca="false">IFERROR(H499/INDEX(Rate_Master!$C$2:$C$13,MATCH(F499,Rate_Master!$A$2:$A$13,0)),0)</f>
        <v>1.96</v>
      </c>
    </row>
    <row r="500" customFormat="false" ht="15" hidden="false" customHeight="false" outlineLevel="0" collapsed="false">
      <c r="A500" s="47" t="s">
        <v>12452</v>
      </c>
      <c r="B500" s="47" t="s">
        <v>329</v>
      </c>
      <c r="C500" s="48" t="n">
        <v>46031</v>
      </c>
      <c r="D500" s="47" t="s">
        <v>63</v>
      </c>
      <c r="E500" s="47" t="s">
        <v>120</v>
      </c>
      <c r="F500" s="47" t="s">
        <v>153</v>
      </c>
      <c r="G500" s="47" t="s">
        <v>121</v>
      </c>
      <c r="H500" s="47" t="n">
        <v>1876</v>
      </c>
      <c r="I500" s="57" t="n">
        <f aca="false">IFERROR(H500/INDEX(Rate_Master!$C$2:$C$13,MATCH(F500,Rate_Master!$A$2:$A$13,0)),0)</f>
        <v>1.876</v>
      </c>
    </row>
    <row r="501" customFormat="false" ht="15" hidden="false" customHeight="false" outlineLevel="0" collapsed="false">
      <c r="A501" s="47" t="s">
        <v>12453</v>
      </c>
      <c r="B501" s="47" t="s">
        <v>329</v>
      </c>
      <c r="C501" s="48" t="n">
        <v>46031</v>
      </c>
      <c r="D501" s="47" t="s">
        <v>63</v>
      </c>
      <c r="E501" s="47" t="s">
        <v>120</v>
      </c>
      <c r="F501" s="47" t="s">
        <v>153</v>
      </c>
      <c r="G501" s="47" t="s">
        <v>122</v>
      </c>
      <c r="H501" s="47" t="n">
        <v>1981</v>
      </c>
      <c r="I501" s="57" t="n">
        <f aca="false">IFERROR(H501/INDEX(Rate_Master!$C$2:$C$13,MATCH(F501,Rate_Master!$A$2:$A$13,0)),0)</f>
        <v>1.981</v>
      </c>
    </row>
    <row r="502" customFormat="false" ht="15" hidden="false" customHeight="false" outlineLevel="0" collapsed="false">
      <c r="A502" s="47" t="s">
        <v>12454</v>
      </c>
      <c r="B502" s="47" t="s">
        <v>329</v>
      </c>
      <c r="C502" s="48" t="n">
        <v>46031</v>
      </c>
      <c r="D502" s="47" t="s">
        <v>63</v>
      </c>
      <c r="E502" s="47" t="s">
        <v>120</v>
      </c>
      <c r="F502" s="47" t="s">
        <v>153</v>
      </c>
      <c r="G502" s="47" t="s">
        <v>123</v>
      </c>
      <c r="H502" s="47" t="n">
        <v>1494</v>
      </c>
      <c r="I502" s="57" t="n">
        <f aca="false">IFERROR(H502/INDEX(Rate_Master!$C$2:$C$13,MATCH(F502,Rate_Master!$A$2:$A$13,0)),0)</f>
        <v>1.494</v>
      </c>
    </row>
    <row r="503" customFormat="false" ht="15" hidden="false" customHeight="false" outlineLevel="0" collapsed="false">
      <c r="A503" s="47" t="s">
        <v>12455</v>
      </c>
      <c r="B503" s="47" t="s">
        <v>329</v>
      </c>
      <c r="C503" s="48" t="n">
        <v>46031</v>
      </c>
      <c r="D503" s="47" t="s">
        <v>63</v>
      </c>
      <c r="E503" s="47" t="s">
        <v>120</v>
      </c>
      <c r="F503" s="47" t="s">
        <v>153</v>
      </c>
      <c r="G503" s="47" t="s">
        <v>124</v>
      </c>
      <c r="H503" s="47" t="n">
        <v>889</v>
      </c>
      <c r="I503" s="57" t="n">
        <f aca="false">IFERROR(H503/INDEX(Rate_Master!$C$2:$C$13,MATCH(F503,Rate_Master!$A$2:$A$13,0)),0)</f>
        <v>0.889</v>
      </c>
    </row>
    <row r="504" customFormat="false" ht="15" hidden="false" customHeight="false" outlineLevel="0" collapsed="false">
      <c r="A504" s="47" t="s">
        <v>12456</v>
      </c>
      <c r="B504" s="47" t="s">
        <v>329</v>
      </c>
      <c r="C504" s="48" t="n">
        <v>46031</v>
      </c>
      <c r="D504" s="47" t="s">
        <v>63</v>
      </c>
      <c r="E504" s="47" t="s">
        <v>120</v>
      </c>
      <c r="F504" s="47" t="s">
        <v>153</v>
      </c>
      <c r="G504" s="47" t="s">
        <v>125</v>
      </c>
      <c r="H504" s="47" t="n">
        <v>532</v>
      </c>
      <c r="I504" s="57" t="n">
        <f aca="false">IFERROR(H504/INDEX(Rate_Master!$C$2:$C$13,MATCH(F504,Rate_Master!$A$2:$A$13,0)),0)</f>
        <v>0.532</v>
      </c>
    </row>
    <row r="505" customFormat="false" ht="15" hidden="false" customHeight="false" outlineLevel="0" collapsed="false">
      <c r="A505" s="47" t="s">
        <v>12457</v>
      </c>
      <c r="B505" s="47" t="s">
        <v>329</v>
      </c>
      <c r="C505" s="48" t="n">
        <v>46031</v>
      </c>
      <c r="D505" s="47" t="s">
        <v>63</v>
      </c>
      <c r="E505" s="47" t="s">
        <v>120</v>
      </c>
      <c r="F505" s="47" t="s">
        <v>153</v>
      </c>
      <c r="G505" s="47" t="s">
        <v>126</v>
      </c>
      <c r="H505" s="47" t="n">
        <v>348</v>
      </c>
      <c r="I505" s="57" t="n">
        <f aca="false">IFERROR(H505/INDEX(Rate_Master!$C$2:$C$13,MATCH(F505,Rate_Master!$A$2:$A$13,0)),0)</f>
        <v>0.348</v>
      </c>
    </row>
    <row r="506" customFormat="false" ht="15" hidden="false" customHeight="false" outlineLevel="0" collapsed="false">
      <c r="A506" s="47" t="s">
        <v>12458</v>
      </c>
      <c r="B506" s="47" t="s">
        <v>330</v>
      </c>
      <c r="C506" s="48" t="n">
        <v>46031</v>
      </c>
      <c r="D506" s="47" t="s">
        <v>63</v>
      </c>
      <c r="E506" s="47" t="s">
        <v>120</v>
      </c>
      <c r="F506" s="47" t="s">
        <v>153</v>
      </c>
      <c r="G506" s="47" t="s">
        <v>119</v>
      </c>
      <c r="H506" s="47" t="n">
        <v>1860</v>
      </c>
      <c r="I506" s="57" t="n">
        <f aca="false">IFERROR(H506/INDEX(Rate_Master!$C$2:$C$13,MATCH(F506,Rate_Master!$A$2:$A$13,0)),0)</f>
        <v>1.86</v>
      </c>
    </row>
    <row r="507" customFormat="false" ht="15" hidden="false" customHeight="false" outlineLevel="0" collapsed="false">
      <c r="A507" s="47" t="s">
        <v>12459</v>
      </c>
      <c r="B507" s="47" t="s">
        <v>330</v>
      </c>
      <c r="C507" s="48" t="n">
        <v>46031</v>
      </c>
      <c r="D507" s="47" t="s">
        <v>63</v>
      </c>
      <c r="E507" s="47" t="s">
        <v>120</v>
      </c>
      <c r="F507" s="47" t="s">
        <v>153</v>
      </c>
      <c r="G507" s="47" t="s">
        <v>121</v>
      </c>
      <c r="H507" s="47" t="n">
        <v>1766</v>
      </c>
      <c r="I507" s="57" t="n">
        <f aca="false">IFERROR(H507/INDEX(Rate_Master!$C$2:$C$13,MATCH(F507,Rate_Master!$A$2:$A$13,0)),0)</f>
        <v>1.766</v>
      </c>
    </row>
    <row r="508" customFormat="false" ht="15" hidden="false" customHeight="false" outlineLevel="0" collapsed="false">
      <c r="A508" s="47" t="s">
        <v>12460</v>
      </c>
      <c r="B508" s="47" t="s">
        <v>330</v>
      </c>
      <c r="C508" s="48" t="n">
        <v>46031</v>
      </c>
      <c r="D508" s="47" t="s">
        <v>63</v>
      </c>
      <c r="E508" s="47" t="s">
        <v>120</v>
      </c>
      <c r="F508" s="47" t="s">
        <v>153</v>
      </c>
      <c r="G508" s="47" t="s">
        <v>122</v>
      </c>
      <c r="H508" s="47" t="n">
        <v>1897</v>
      </c>
      <c r="I508" s="57" t="n">
        <f aca="false">IFERROR(H508/INDEX(Rate_Master!$C$2:$C$13,MATCH(F508,Rate_Master!$A$2:$A$13,0)),0)</f>
        <v>1.897</v>
      </c>
    </row>
    <row r="509" customFormat="false" ht="15" hidden="false" customHeight="false" outlineLevel="0" collapsed="false">
      <c r="A509" s="47" t="s">
        <v>12461</v>
      </c>
      <c r="B509" s="47" t="s">
        <v>330</v>
      </c>
      <c r="C509" s="48" t="n">
        <v>46031</v>
      </c>
      <c r="D509" s="47" t="s">
        <v>63</v>
      </c>
      <c r="E509" s="47" t="s">
        <v>120</v>
      </c>
      <c r="F509" s="47" t="s">
        <v>153</v>
      </c>
      <c r="G509" s="47" t="s">
        <v>123</v>
      </c>
      <c r="H509" s="47" t="n">
        <v>1443</v>
      </c>
      <c r="I509" s="57" t="n">
        <f aca="false">IFERROR(H509/INDEX(Rate_Master!$C$2:$C$13,MATCH(F509,Rate_Master!$A$2:$A$13,0)),0)</f>
        <v>1.443</v>
      </c>
    </row>
    <row r="510" customFormat="false" ht="15" hidden="false" customHeight="false" outlineLevel="0" collapsed="false">
      <c r="A510" s="47" t="s">
        <v>12462</v>
      </c>
      <c r="B510" s="47" t="s">
        <v>330</v>
      </c>
      <c r="C510" s="48" t="n">
        <v>46031</v>
      </c>
      <c r="D510" s="47" t="s">
        <v>63</v>
      </c>
      <c r="E510" s="47" t="s">
        <v>120</v>
      </c>
      <c r="F510" s="47" t="s">
        <v>153</v>
      </c>
      <c r="G510" s="47" t="s">
        <v>124</v>
      </c>
      <c r="H510" s="47" t="n">
        <v>891</v>
      </c>
      <c r="I510" s="57" t="n">
        <f aca="false">IFERROR(H510/INDEX(Rate_Master!$C$2:$C$13,MATCH(F510,Rate_Master!$A$2:$A$13,0)),0)</f>
        <v>0.891</v>
      </c>
    </row>
    <row r="511" customFormat="false" ht="15" hidden="false" customHeight="false" outlineLevel="0" collapsed="false">
      <c r="A511" s="47" t="s">
        <v>12463</v>
      </c>
      <c r="B511" s="47" t="s">
        <v>330</v>
      </c>
      <c r="C511" s="48" t="n">
        <v>46031</v>
      </c>
      <c r="D511" s="47" t="s">
        <v>63</v>
      </c>
      <c r="E511" s="47" t="s">
        <v>120</v>
      </c>
      <c r="F511" s="47" t="s">
        <v>153</v>
      </c>
      <c r="G511" s="47" t="s">
        <v>125</v>
      </c>
      <c r="H511" s="47" t="n">
        <v>503</v>
      </c>
      <c r="I511" s="57" t="n">
        <f aca="false">IFERROR(H511/INDEX(Rate_Master!$C$2:$C$13,MATCH(F511,Rate_Master!$A$2:$A$13,0)),0)</f>
        <v>0.503</v>
      </c>
    </row>
    <row r="512" customFormat="false" ht="15" hidden="false" customHeight="false" outlineLevel="0" collapsed="false">
      <c r="A512" s="47" t="s">
        <v>12464</v>
      </c>
      <c r="B512" s="47" t="s">
        <v>330</v>
      </c>
      <c r="C512" s="48" t="n">
        <v>46031</v>
      </c>
      <c r="D512" s="47" t="s">
        <v>63</v>
      </c>
      <c r="E512" s="47" t="s">
        <v>120</v>
      </c>
      <c r="F512" s="47" t="s">
        <v>153</v>
      </c>
      <c r="G512" s="47" t="s">
        <v>126</v>
      </c>
      <c r="H512" s="47" t="n">
        <v>369</v>
      </c>
      <c r="I512" s="57" t="n">
        <f aca="false">IFERROR(H512/INDEX(Rate_Master!$C$2:$C$13,MATCH(F512,Rate_Master!$A$2:$A$13,0)),0)</f>
        <v>0.369</v>
      </c>
    </row>
    <row r="513" customFormat="false" ht="15" hidden="false" customHeight="false" outlineLevel="0" collapsed="false">
      <c r="A513" s="47" t="s">
        <v>12465</v>
      </c>
      <c r="B513" s="47" t="s">
        <v>331</v>
      </c>
      <c r="C513" s="48" t="n">
        <v>46031</v>
      </c>
      <c r="D513" s="47" t="s">
        <v>64</v>
      </c>
      <c r="E513" s="47" t="s">
        <v>128</v>
      </c>
      <c r="F513" s="47" t="s">
        <v>154</v>
      </c>
      <c r="G513" s="47" t="s">
        <v>127</v>
      </c>
      <c r="H513" s="47" t="n">
        <v>1399</v>
      </c>
      <c r="I513" s="57" t="n">
        <f aca="false">IFERROR(H513/INDEX(Rate_Master!$C$2:$C$13,MATCH(F513,Rate_Master!$A$2:$A$13,0)),0)</f>
        <v>2.33166666666667</v>
      </c>
    </row>
    <row r="514" customFormat="false" ht="15" hidden="false" customHeight="false" outlineLevel="0" collapsed="false">
      <c r="A514" s="47" t="s">
        <v>12466</v>
      </c>
      <c r="B514" s="47" t="s">
        <v>331</v>
      </c>
      <c r="C514" s="48" t="n">
        <v>46031</v>
      </c>
      <c r="D514" s="47" t="s">
        <v>64</v>
      </c>
      <c r="E514" s="47" t="s">
        <v>128</v>
      </c>
      <c r="F514" s="47" t="s">
        <v>154</v>
      </c>
      <c r="G514" s="47" t="s">
        <v>129</v>
      </c>
      <c r="H514" s="47" t="n">
        <v>984</v>
      </c>
      <c r="I514" s="57" t="n">
        <f aca="false">IFERROR(H514/INDEX(Rate_Master!$C$2:$C$13,MATCH(F514,Rate_Master!$A$2:$A$13,0)),0)</f>
        <v>1.64</v>
      </c>
    </row>
    <row r="515" customFormat="false" ht="15" hidden="false" customHeight="false" outlineLevel="0" collapsed="false">
      <c r="A515" s="47" t="s">
        <v>12467</v>
      </c>
      <c r="B515" s="47" t="s">
        <v>331</v>
      </c>
      <c r="C515" s="48" t="n">
        <v>46031</v>
      </c>
      <c r="D515" s="47" t="s">
        <v>64</v>
      </c>
      <c r="E515" s="47" t="s">
        <v>128</v>
      </c>
      <c r="F515" s="47" t="s">
        <v>154</v>
      </c>
      <c r="G515" s="47" t="s">
        <v>130</v>
      </c>
      <c r="H515" s="47" t="n">
        <v>897</v>
      </c>
      <c r="I515" s="57" t="n">
        <f aca="false">IFERROR(H515/INDEX(Rate_Master!$C$2:$C$13,MATCH(F515,Rate_Master!$A$2:$A$13,0)),0)</f>
        <v>1.495</v>
      </c>
    </row>
    <row r="516" customFormat="false" ht="15" hidden="false" customHeight="false" outlineLevel="0" collapsed="false">
      <c r="A516" s="47" t="s">
        <v>12468</v>
      </c>
      <c r="B516" s="47" t="s">
        <v>331</v>
      </c>
      <c r="C516" s="48" t="n">
        <v>46031</v>
      </c>
      <c r="D516" s="47" t="s">
        <v>64</v>
      </c>
      <c r="E516" s="47" t="s">
        <v>128</v>
      </c>
      <c r="F516" s="47" t="s">
        <v>154</v>
      </c>
      <c r="G516" s="47" t="s">
        <v>131</v>
      </c>
      <c r="H516" s="47" t="n">
        <v>420</v>
      </c>
      <c r="I516" s="57" t="n">
        <f aca="false">IFERROR(H516/INDEX(Rate_Master!$C$2:$C$13,MATCH(F516,Rate_Master!$A$2:$A$13,0)),0)</f>
        <v>0.7</v>
      </c>
    </row>
    <row r="517" customFormat="false" ht="15" hidden="false" customHeight="false" outlineLevel="0" collapsed="false">
      <c r="A517" s="47" t="s">
        <v>12469</v>
      </c>
      <c r="B517" s="47" t="s">
        <v>331</v>
      </c>
      <c r="C517" s="48" t="n">
        <v>46031</v>
      </c>
      <c r="D517" s="47" t="s">
        <v>64</v>
      </c>
      <c r="E517" s="47" t="s">
        <v>128</v>
      </c>
      <c r="F517" s="47" t="s">
        <v>154</v>
      </c>
      <c r="G517" s="47" t="s">
        <v>132</v>
      </c>
      <c r="H517" s="47" t="n">
        <v>366</v>
      </c>
      <c r="I517" s="57" t="n">
        <f aca="false">IFERROR(H517/INDEX(Rate_Master!$C$2:$C$13,MATCH(F517,Rate_Master!$A$2:$A$13,0)),0)</f>
        <v>0.61</v>
      </c>
    </row>
    <row r="518" customFormat="false" ht="15" hidden="false" customHeight="false" outlineLevel="0" collapsed="false">
      <c r="A518" s="47" t="s">
        <v>12470</v>
      </c>
      <c r="B518" s="47" t="s">
        <v>333</v>
      </c>
      <c r="C518" s="48" t="n">
        <v>46031</v>
      </c>
      <c r="D518" s="47" t="s">
        <v>64</v>
      </c>
      <c r="E518" s="47" t="s">
        <v>128</v>
      </c>
      <c r="F518" s="47" t="s">
        <v>154</v>
      </c>
      <c r="G518" s="47" t="s">
        <v>127</v>
      </c>
      <c r="H518" s="47" t="n">
        <v>1140</v>
      </c>
      <c r="I518" s="57" t="n">
        <f aca="false">IFERROR(H518/INDEX(Rate_Master!$C$2:$C$13,MATCH(F518,Rate_Master!$A$2:$A$13,0)),0)</f>
        <v>1.9</v>
      </c>
    </row>
    <row r="519" customFormat="false" ht="15" hidden="false" customHeight="false" outlineLevel="0" collapsed="false">
      <c r="A519" s="47" t="s">
        <v>12471</v>
      </c>
      <c r="B519" s="47" t="s">
        <v>333</v>
      </c>
      <c r="C519" s="48" t="n">
        <v>46031</v>
      </c>
      <c r="D519" s="47" t="s">
        <v>64</v>
      </c>
      <c r="E519" s="47" t="s">
        <v>128</v>
      </c>
      <c r="F519" s="47" t="s">
        <v>154</v>
      </c>
      <c r="G519" s="47" t="s">
        <v>129</v>
      </c>
      <c r="H519" s="47" t="n">
        <v>854</v>
      </c>
      <c r="I519" s="57" t="n">
        <f aca="false">IFERROR(H519/INDEX(Rate_Master!$C$2:$C$13,MATCH(F519,Rate_Master!$A$2:$A$13,0)),0)</f>
        <v>1.42333333333333</v>
      </c>
    </row>
    <row r="520" customFormat="false" ht="15" hidden="false" customHeight="false" outlineLevel="0" collapsed="false">
      <c r="A520" s="47" t="s">
        <v>12472</v>
      </c>
      <c r="B520" s="47" t="s">
        <v>333</v>
      </c>
      <c r="C520" s="48" t="n">
        <v>46031</v>
      </c>
      <c r="D520" s="47" t="s">
        <v>64</v>
      </c>
      <c r="E520" s="47" t="s">
        <v>128</v>
      </c>
      <c r="F520" s="47" t="s">
        <v>154</v>
      </c>
      <c r="G520" s="47" t="s">
        <v>130</v>
      </c>
      <c r="H520" s="47" t="n">
        <v>738</v>
      </c>
      <c r="I520" s="57" t="n">
        <f aca="false">IFERROR(H520/INDEX(Rate_Master!$C$2:$C$13,MATCH(F520,Rate_Master!$A$2:$A$13,0)),0)</f>
        <v>1.23</v>
      </c>
    </row>
    <row r="521" customFormat="false" ht="15" hidden="false" customHeight="false" outlineLevel="0" collapsed="false">
      <c r="A521" s="47" t="s">
        <v>12473</v>
      </c>
      <c r="B521" s="47" t="s">
        <v>333</v>
      </c>
      <c r="C521" s="48" t="n">
        <v>46031</v>
      </c>
      <c r="D521" s="47" t="s">
        <v>64</v>
      </c>
      <c r="E521" s="47" t="s">
        <v>128</v>
      </c>
      <c r="F521" s="47" t="s">
        <v>154</v>
      </c>
      <c r="G521" s="47" t="s">
        <v>131</v>
      </c>
      <c r="H521" s="47" t="n">
        <v>354</v>
      </c>
      <c r="I521" s="57" t="n">
        <f aca="false">IFERROR(H521/INDEX(Rate_Master!$C$2:$C$13,MATCH(F521,Rate_Master!$A$2:$A$13,0)),0)</f>
        <v>0.59</v>
      </c>
    </row>
    <row r="522" customFormat="false" ht="15" hidden="false" customHeight="false" outlineLevel="0" collapsed="false">
      <c r="A522" s="47" t="s">
        <v>12474</v>
      </c>
      <c r="B522" s="47" t="s">
        <v>333</v>
      </c>
      <c r="C522" s="48" t="n">
        <v>46031</v>
      </c>
      <c r="D522" s="47" t="s">
        <v>64</v>
      </c>
      <c r="E522" s="47" t="s">
        <v>128</v>
      </c>
      <c r="F522" s="47" t="s">
        <v>154</v>
      </c>
      <c r="G522" s="47" t="s">
        <v>132</v>
      </c>
      <c r="H522" s="47" t="n">
        <v>241</v>
      </c>
      <c r="I522" s="57" t="n">
        <f aca="false">IFERROR(H522/INDEX(Rate_Master!$C$2:$C$13,MATCH(F522,Rate_Master!$A$2:$A$13,0)),0)</f>
        <v>0.401666666666667</v>
      </c>
    </row>
    <row r="523" customFormat="false" ht="15" hidden="false" customHeight="false" outlineLevel="0" collapsed="false">
      <c r="A523" s="47" t="s">
        <v>12475</v>
      </c>
      <c r="B523" s="47" t="s">
        <v>334</v>
      </c>
      <c r="C523" s="48" t="n">
        <v>46031</v>
      </c>
      <c r="D523" s="47" t="s">
        <v>65</v>
      </c>
      <c r="E523" s="47" t="s">
        <v>134</v>
      </c>
      <c r="F523" s="47" t="s">
        <v>158</v>
      </c>
      <c r="G523" s="47" t="s">
        <v>133</v>
      </c>
      <c r="H523" s="47" t="n">
        <v>429</v>
      </c>
      <c r="I523" s="57" t="n">
        <f aca="false">IFERROR(H523/INDEX(Rate_Master!$C$2:$C$13,MATCH(F523,Rate_Master!$A$2:$A$13,0)),0)</f>
        <v>2.145</v>
      </c>
    </row>
    <row r="524" customFormat="false" ht="15" hidden="false" customHeight="false" outlineLevel="0" collapsed="false">
      <c r="A524" s="47" t="s">
        <v>12476</v>
      </c>
      <c r="B524" s="47" t="s">
        <v>334</v>
      </c>
      <c r="C524" s="48" t="n">
        <v>46031</v>
      </c>
      <c r="D524" s="47" t="s">
        <v>65</v>
      </c>
      <c r="E524" s="47" t="s">
        <v>134</v>
      </c>
      <c r="F524" s="47" t="s">
        <v>158</v>
      </c>
      <c r="G524" s="47" t="s">
        <v>135</v>
      </c>
      <c r="H524" s="47" t="n">
        <v>311</v>
      </c>
      <c r="I524" s="57" t="n">
        <f aca="false">IFERROR(H524/INDEX(Rate_Master!$C$2:$C$13,MATCH(F524,Rate_Master!$A$2:$A$13,0)),0)</f>
        <v>1.555</v>
      </c>
    </row>
    <row r="525" customFormat="false" ht="15" hidden="false" customHeight="false" outlineLevel="0" collapsed="false">
      <c r="A525" s="47" t="s">
        <v>12477</v>
      </c>
      <c r="B525" s="47" t="s">
        <v>334</v>
      </c>
      <c r="C525" s="48" t="n">
        <v>46031</v>
      </c>
      <c r="D525" s="47" t="s">
        <v>65</v>
      </c>
      <c r="E525" s="47" t="s">
        <v>134</v>
      </c>
      <c r="F525" s="47" t="s">
        <v>158</v>
      </c>
      <c r="G525" s="47" t="s">
        <v>136</v>
      </c>
      <c r="H525" s="47" t="n">
        <v>287</v>
      </c>
      <c r="I525" s="57" t="n">
        <f aca="false">IFERROR(H525/INDEX(Rate_Master!$C$2:$C$13,MATCH(F525,Rate_Master!$A$2:$A$13,0)),0)</f>
        <v>1.435</v>
      </c>
    </row>
    <row r="526" customFormat="false" ht="15" hidden="false" customHeight="false" outlineLevel="0" collapsed="false">
      <c r="A526" s="47" t="s">
        <v>12478</v>
      </c>
      <c r="B526" s="47" t="s">
        <v>334</v>
      </c>
      <c r="C526" s="48" t="n">
        <v>46031</v>
      </c>
      <c r="D526" s="47" t="s">
        <v>65</v>
      </c>
      <c r="E526" s="47" t="s">
        <v>134</v>
      </c>
      <c r="F526" s="47" t="s">
        <v>158</v>
      </c>
      <c r="G526" s="47" t="s">
        <v>137</v>
      </c>
      <c r="H526" s="47" t="n">
        <v>194</v>
      </c>
      <c r="I526" s="57" t="n">
        <f aca="false">IFERROR(H526/INDEX(Rate_Master!$C$2:$C$13,MATCH(F526,Rate_Master!$A$2:$A$13,0)),0)</f>
        <v>0.97</v>
      </c>
    </row>
    <row r="527" customFormat="false" ht="15" hidden="false" customHeight="false" outlineLevel="0" collapsed="false">
      <c r="A527" s="47" t="s">
        <v>12479</v>
      </c>
      <c r="B527" s="47" t="s">
        <v>334</v>
      </c>
      <c r="C527" s="48" t="n">
        <v>46031</v>
      </c>
      <c r="D527" s="47" t="s">
        <v>65</v>
      </c>
      <c r="E527" s="47" t="s">
        <v>134</v>
      </c>
      <c r="F527" s="47" t="s">
        <v>158</v>
      </c>
      <c r="G527" s="47" t="s">
        <v>138</v>
      </c>
      <c r="H527" s="47" t="n">
        <v>98</v>
      </c>
      <c r="I527" s="57" t="n">
        <f aca="false">IFERROR(H527/INDEX(Rate_Master!$C$2:$C$13,MATCH(F527,Rate_Master!$A$2:$A$13,0)),0)</f>
        <v>0.49</v>
      </c>
    </row>
    <row r="528" customFormat="false" ht="15" hidden="false" customHeight="false" outlineLevel="0" collapsed="false">
      <c r="A528" s="47" t="s">
        <v>12480</v>
      </c>
      <c r="B528" s="47" t="s">
        <v>335</v>
      </c>
      <c r="C528" s="48" t="n">
        <v>46031</v>
      </c>
      <c r="D528" s="47" t="s">
        <v>65</v>
      </c>
      <c r="E528" s="47" t="s">
        <v>134</v>
      </c>
      <c r="F528" s="47" t="s">
        <v>158</v>
      </c>
      <c r="G528" s="47" t="s">
        <v>133</v>
      </c>
      <c r="H528" s="47" t="n">
        <v>622</v>
      </c>
      <c r="I528" s="57" t="n">
        <f aca="false">IFERROR(H528/INDEX(Rate_Master!$C$2:$C$13,MATCH(F528,Rate_Master!$A$2:$A$13,0)),0)</f>
        <v>3.11</v>
      </c>
    </row>
    <row r="529" customFormat="false" ht="15" hidden="false" customHeight="false" outlineLevel="0" collapsed="false">
      <c r="A529" s="47" t="s">
        <v>12481</v>
      </c>
      <c r="B529" s="47" t="s">
        <v>335</v>
      </c>
      <c r="C529" s="48" t="n">
        <v>46031</v>
      </c>
      <c r="D529" s="47" t="s">
        <v>65</v>
      </c>
      <c r="E529" s="47" t="s">
        <v>134</v>
      </c>
      <c r="F529" s="47" t="s">
        <v>158</v>
      </c>
      <c r="G529" s="47" t="s">
        <v>135</v>
      </c>
      <c r="H529" s="47" t="n">
        <v>494</v>
      </c>
      <c r="I529" s="57" t="n">
        <f aca="false">IFERROR(H529/INDEX(Rate_Master!$C$2:$C$13,MATCH(F529,Rate_Master!$A$2:$A$13,0)),0)</f>
        <v>2.47</v>
      </c>
    </row>
    <row r="530" customFormat="false" ht="15" hidden="false" customHeight="false" outlineLevel="0" collapsed="false">
      <c r="A530" s="47" t="s">
        <v>12482</v>
      </c>
      <c r="B530" s="47" t="s">
        <v>335</v>
      </c>
      <c r="C530" s="48" t="n">
        <v>46031</v>
      </c>
      <c r="D530" s="47" t="s">
        <v>65</v>
      </c>
      <c r="E530" s="47" t="s">
        <v>134</v>
      </c>
      <c r="F530" s="47" t="s">
        <v>158</v>
      </c>
      <c r="G530" s="47" t="s">
        <v>136</v>
      </c>
      <c r="H530" s="47" t="n">
        <v>396</v>
      </c>
      <c r="I530" s="57" t="n">
        <f aca="false">IFERROR(H530/INDEX(Rate_Master!$C$2:$C$13,MATCH(F530,Rate_Master!$A$2:$A$13,0)),0)</f>
        <v>1.98</v>
      </c>
    </row>
    <row r="531" customFormat="false" ht="15" hidden="false" customHeight="false" outlineLevel="0" collapsed="false">
      <c r="A531" s="47" t="s">
        <v>12483</v>
      </c>
      <c r="B531" s="47" t="s">
        <v>335</v>
      </c>
      <c r="C531" s="48" t="n">
        <v>46031</v>
      </c>
      <c r="D531" s="47" t="s">
        <v>65</v>
      </c>
      <c r="E531" s="47" t="s">
        <v>134</v>
      </c>
      <c r="F531" s="47" t="s">
        <v>158</v>
      </c>
      <c r="G531" s="47" t="s">
        <v>137</v>
      </c>
      <c r="H531" s="47" t="n">
        <v>328</v>
      </c>
      <c r="I531" s="57" t="n">
        <f aca="false">IFERROR(H531/INDEX(Rate_Master!$C$2:$C$13,MATCH(F531,Rate_Master!$A$2:$A$13,0)),0)</f>
        <v>1.64</v>
      </c>
    </row>
    <row r="532" customFormat="false" ht="15" hidden="false" customHeight="false" outlineLevel="0" collapsed="false">
      <c r="A532" s="47" t="s">
        <v>12484</v>
      </c>
      <c r="B532" s="47" t="s">
        <v>335</v>
      </c>
      <c r="C532" s="48" t="n">
        <v>46031</v>
      </c>
      <c r="D532" s="47" t="s">
        <v>65</v>
      </c>
      <c r="E532" s="47" t="s">
        <v>134</v>
      </c>
      <c r="F532" s="47" t="s">
        <v>158</v>
      </c>
      <c r="G532" s="47" t="s">
        <v>138</v>
      </c>
      <c r="H532" s="47" t="n">
        <v>163</v>
      </c>
      <c r="I532" s="57" t="n">
        <f aca="false">IFERROR(H532/INDEX(Rate_Master!$C$2:$C$13,MATCH(F532,Rate_Master!$A$2:$A$13,0)),0)</f>
        <v>0.815</v>
      </c>
    </row>
    <row r="533" customFormat="false" ht="15" hidden="false" customHeight="false" outlineLevel="0" collapsed="false">
      <c r="A533" s="47" t="s">
        <v>12485</v>
      </c>
      <c r="B533" s="47" t="s">
        <v>336</v>
      </c>
      <c r="C533" s="48" t="n">
        <v>46031</v>
      </c>
      <c r="D533" s="47" t="s">
        <v>65</v>
      </c>
      <c r="E533" s="47" t="s">
        <v>134</v>
      </c>
      <c r="F533" s="47" t="s">
        <v>158</v>
      </c>
      <c r="G533" s="47" t="s">
        <v>133</v>
      </c>
      <c r="H533" s="47" t="n">
        <v>410</v>
      </c>
      <c r="I533" s="57" t="n">
        <f aca="false">IFERROR(H533/INDEX(Rate_Master!$C$2:$C$13,MATCH(F533,Rate_Master!$A$2:$A$13,0)),0)</f>
        <v>2.05</v>
      </c>
    </row>
    <row r="534" customFormat="false" ht="15" hidden="false" customHeight="false" outlineLevel="0" collapsed="false">
      <c r="A534" s="47" t="s">
        <v>12486</v>
      </c>
      <c r="B534" s="47" t="s">
        <v>336</v>
      </c>
      <c r="C534" s="48" t="n">
        <v>46031</v>
      </c>
      <c r="D534" s="47" t="s">
        <v>65</v>
      </c>
      <c r="E534" s="47" t="s">
        <v>134</v>
      </c>
      <c r="F534" s="47" t="s">
        <v>158</v>
      </c>
      <c r="G534" s="47" t="s">
        <v>135</v>
      </c>
      <c r="H534" s="47" t="n">
        <v>357</v>
      </c>
      <c r="I534" s="57" t="n">
        <f aca="false">IFERROR(H534/INDEX(Rate_Master!$C$2:$C$13,MATCH(F534,Rate_Master!$A$2:$A$13,0)),0)</f>
        <v>1.785</v>
      </c>
    </row>
    <row r="535" customFormat="false" ht="15" hidden="false" customHeight="false" outlineLevel="0" collapsed="false">
      <c r="A535" s="47" t="s">
        <v>12487</v>
      </c>
      <c r="B535" s="47" t="s">
        <v>336</v>
      </c>
      <c r="C535" s="48" t="n">
        <v>46031</v>
      </c>
      <c r="D535" s="47" t="s">
        <v>65</v>
      </c>
      <c r="E535" s="47" t="s">
        <v>134</v>
      </c>
      <c r="F535" s="47" t="s">
        <v>158</v>
      </c>
      <c r="G535" s="47" t="s">
        <v>136</v>
      </c>
      <c r="H535" s="47" t="n">
        <v>261</v>
      </c>
      <c r="I535" s="57" t="n">
        <f aca="false">IFERROR(H535/INDEX(Rate_Master!$C$2:$C$13,MATCH(F535,Rate_Master!$A$2:$A$13,0)),0)</f>
        <v>1.305</v>
      </c>
    </row>
    <row r="536" customFormat="false" ht="15" hidden="false" customHeight="false" outlineLevel="0" collapsed="false">
      <c r="A536" s="47" t="s">
        <v>12488</v>
      </c>
      <c r="B536" s="47" t="s">
        <v>336</v>
      </c>
      <c r="C536" s="48" t="n">
        <v>46031</v>
      </c>
      <c r="D536" s="47" t="s">
        <v>65</v>
      </c>
      <c r="E536" s="47" t="s">
        <v>134</v>
      </c>
      <c r="F536" s="47" t="s">
        <v>158</v>
      </c>
      <c r="G536" s="47" t="s">
        <v>137</v>
      </c>
      <c r="H536" s="47" t="n">
        <v>189</v>
      </c>
      <c r="I536" s="57" t="n">
        <f aca="false">IFERROR(H536/INDEX(Rate_Master!$C$2:$C$13,MATCH(F536,Rate_Master!$A$2:$A$13,0)),0)</f>
        <v>0.945</v>
      </c>
    </row>
    <row r="537" customFormat="false" ht="15" hidden="false" customHeight="false" outlineLevel="0" collapsed="false">
      <c r="A537" s="47" t="s">
        <v>12489</v>
      </c>
      <c r="B537" s="47" t="s">
        <v>336</v>
      </c>
      <c r="C537" s="48" t="n">
        <v>46031</v>
      </c>
      <c r="D537" s="47" t="s">
        <v>65</v>
      </c>
      <c r="E537" s="47" t="s">
        <v>134</v>
      </c>
      <c r="F537" s="47" t="s">
        <v>158</v>
      </c>
      <c r="G537" s="47" t="s">
        <v>138</v>
      </c>
      <c r="H537" s="47" t="n">
        <v>106</v>
      </c>
      <c r="I537" s="57" t="n">
        <f aca="false">IFERROR(H537/INDEX(Rate_Master!$C$2:$C$13,MATCH(F537,Rate_Master!$A$2:$A$13,0)),0)</f>
        <v>0.53</v>
      </c>
    </row>
    <row r="538" customFormat="false" ht="15" hidden="false" customHeight="false" outlineLevel="0" collapsed="false">
      <c r="A538" s="47" t="s">
        <v>12490</v>
      </c>
      <c r="B538" s="47" t="s">
        <v>337</v>
      </c>
      <c r="C538" s="48" t="n">
        <v>46032</v>
      </c>
      <c r="D538" s="47" t="s">
        <v>62</v>
      </c>
      <c r="E538" s="47" t="s">
        <v>120</v>
      </c>
      <c r="F538" s="47" t="s">
        <v>149</v>
      </c>
      <c r="G538" s="47" t="s">
        <v>119</v>
      </c>
      <c r="H538" s="47" t="n">
        <v>1164</v>
      </c>
      <c r="I538" s="57" t="n">
        <f aca="false">IFERROR(H538/INDEX(Rate_Master!$C$2:$C$13,MATCH(F538,Rate_Master!$A$2:$A$13,0)),0)</f>
        <v>1.05818181818182</v>
      </c>
    </row>
    <row r="539" customFormat="false" ht="15" hidden="false" customHeight="false" outlineLevel="0" collapsed="false">
      <c r="A539" s="47" t="s">
        <v>12491</v>
      </c>
      <c r="B539" s="47" t="s">
        <v>337</v>
      </c>
      <c r="C539" s="48" t="n">
        <v>46032</v>
      </c>
      <c r="D539" s="47" t="s">
        <v>62</v>
      </c>
      <c r="E539" s="47" t="s">
        <v>120</v>
      </c>
      <c r="F539" s="47" t="s">
        <v>149</v>
      </c>
      <c r="G539" s="47" t="s">
        <v>121</v>
      </c>
      <c r="H539" s="47" t="n">
        <v>1049</v>
      </c>
      <c r="I539" s="57" t="n">
        <f aca="false">IFERROR(H539/INDEX(Rate_Master!$C$2:$C$13,MATCH(F539,Rate_Master!$A$2:$A$13,0)),0)</f>
        <v>0.953636363636364</v>
      </c>
    </row>
    <row r="540" customFormat="false" ht="15" hidden="false" customHeight="false" outlineLevel="0" collapsed="false">
      <c r="A540" s="47" t="s">
        <v>12492</v>
      </c>
      <c r="B540" s="47" t="s">
        <v>337</v>
      </c>
      <c r="C540" s="48" t="n">
        <v>46032</v>
      </c>
      <c r="D540" s="47" t="s">
        <v>62</v>
      </c>
      <c r="E540" s="47" t="s">
        <v>120</v>
      </c>
      <c r="F540" s="47" t="s">
        <v>149</v>
      </c>
      <c r="G540" s="47" t="s">
        <v>122</v>
      </c>
      <c r="H540" s="47" t="n">
        <v>1136</v>
      </c>
      <c r="I540" s="57" t="n">
        <f aca="false">IFERROR(H540/INDEX(Rate_Master!$C$2:$C$13,MATCH(F540,Rate_Master!$A$2:$A$13,0)),0)</f>
        <v>1.03272727272727</v>
      </c>
    </row>
    <row r="541" customFormat="false" ht="15" hidden="false" customHeight="false" outlineLevel="0" collapsed="false">
      <c r="A541" s="47" t="s">
        <v>12493</v>
      </c>
      <c r="B541" s="47" t="s">
        <v>337</v>
      </c>
      <c r="C541" s="48" t="n">
        <v>46032</v>
      </c>
      <c r="D541" s="47" t="s">
        <v>62</v>
      </c>
      <c r="E541" s="47" t="s">
        <v>120</v>
      </c>
      <c r="F541" s="47" t="s">
        <v>149</v>
      </c>
      <c r="G541" s="47" t="s">
        <v>123</v>
      </c>
      <c r="H541" s="47" t="n">
        <v>795</v>
      </c>
      <c r="I541" s="57" t="n">
        <f aca="false">IFERROR(H541/INDEX(Rate_Master!$C$2:$C$13,MATCH(F541,Rate_Master!$A$2:$A$13,0)),0)</f>
        <v>0.722727272727273</v>
      </c>
    </row>
    <row r="542" customFormat="false" ht="15" hidden="false" customHeight="false" outlineLevel="0" collapsed="false">
      <c r="A542" s="47" t="s">
        <v>12494</v>
      </c>
      <c r="B542" s="47" t="s">
        <v>337</v>
      </c>
      <c r="C542" s="48" t="n">
        <v>46032</v>
      </c>
      <c r="D542" s="47" t="s">
        <v>62</v>
      </c>
      <c r="E542" s="47" t="s">
        <v>120</v>
      </c>
      <c r="F542" s="47" t="s">
        <v>149</v>
      </c>
      <c r="G542" s="47" t="s">
        <v>124</v>
      </c>
      <c r="H542" s="47" t="n">
        <v>511</v>
      </c>
      <c r="I542" s="57" t="n">
        <f aca="false">IFERROR(H542/INDEX(Rate_Master!$C$2:$C$13,MATCH(F542,Rate_Master!$A$2:$A$13,0)),0)</f>
        <v>0.464545454545455</v>
      </c>
    </row>
    <row r="543" customFormat="false" ht="15" hidden="false" customHeight="false" outlineLevel="0" collapsed="false">
      <c r="A543" s="47" t="s">
        <v>12495</v>
      </c>
      <c r="B543" s="47" t="s">
        <v>337</v>
      </c>
      <c r="C543" s="48" t="n">
        <v>46032</v>
      </c>
      <c r="D543" s="47" t="s">
        <v>62</v>
      </c>
      <c r="E543" s="47" t="s">
        <v>120</v>
      </c>
      <c r="F543" s="47" t="s">
        <v>149</v>
      </c>
      <c r="G543" s="47" t="s">
        <v>125</v>
      </c>
      <c r="H543" s="47" t="n">
        <v>305</v>
      </c>
      <c r="I543" s="57" t="n">
        <f aca="false">IFERROR(H543/INDEX(Rate_Master!$C$2:$C$13,MATCH(F543,Rate_Master!$A$2:$A$13,0)),0)</f>
        <v>0.277272727272727</v>
      </c>
    </row>
    <row r="544" customFormat="false" ht="15" hidden="false" customHeight="false" outlineLevel="0" collapsed="false">
      <c r="A544" s="47" t="s">
        <v>12496</v>
      </c>
      <c r="B544" s="47" t="s">
        <v>337</v>
      </c>
      <c r="C544" s="48" t="n">
        <v>46032</v>
      </c>
      <c r="D544" s="47" t="s">
        <v>62</v>
      </c>
      <c r="E544" s="47" t="s">
        <v>120</v>
      </c>
      <c r="F544" s="47" t="s">
        <v>149</v>
      </c>
      <c r="G544" s="47" t="s">
        <v>126</v>
      </c>
      <c r="H544" s="47" t="n">
        <v>193</v>
      </c>
      <c r="I544" s="57" t="n">
        <f aca="false">IFERROR(H544/INDEX(Rate_Master!$C$2:$C$13,MATCH(F544,Rate_Master!$A$2:$A$13,0)),0)</f>
        <v>0.175454545454545</v>
      </c>
    </row>
    <row r="545" customFormat="false" ht="15" hidden="false" customHeight="false" outlineLevel="0" collapsed="false">
      <c r="A545" s="47" t="s">
        <v>12497</v>
      </c>
      <c r="B545" s="47" t="s">
        <v>339</v>
      </c>
      <c r="C545" s="48" t="n">
        <v>46032</v>
      </c>
      <c r="D545" s="47" t="s">
        <v>62</v>
      </c>
      <c r="E545" s="47" t="s">
        <v>120</v>
      </c>
      <c r="F545" s="47" t="s">
        <v>149</v>
      </c>
      <c r="G545" s="47" t="s">
        <v>119</v>
      </c>
      <c r="H545" s="47" t="n">
        <v>913</v>
      </c>
      <c r="I545" s="57" t="n">
        <f aca="false">IFERROR(H545/INDEX(Rate_Master!$C$2:$C$13,MATCH(F545,Rate_Master!$A$2:$A$13,0)),0)</f>
        <v>0.83</v>
      </c>
    </row>
    <row r="546" customFormat="false" ht="15" hidden="false" customHeight="false" outlineLevel="0" collapsed="false">
      <c r="A546" s="47" t="s">
        <v>12498</v>
      </c>
      <c r="B546" s="47" t="s">
        <v>339</v>
      </c>
      <c r="C546" s="48" t="n">
        <v>46032</v>
      </c>
      <c r="D546" s="47" t="s">
        <v>62</v>
      </c>
      <c r="E546" s="47" t="s">
        <v>120</v>
      </c>
      <c r="F546" s="47" t="s">
        <v>149</v>
      </c>
      <c r="G546" s="47" t="s">
        <v>121</v>
      </c>
      <c r="H546" s="47" t="n">
        <v>840</v>
      </c>
      <c r="I546" s="57" t="n">
        <f aca="false">IFERROR(H546/INDEX(Rate_Master!$C$2:$C$13,MATCH(F546,Rate_Master!$A$2:$A$13,0)),0)</f>
        <v>0.763636363636364</v>
      </c>
    </row>
    <row r="547" customFormat="false" ht="15" hidden="false" customHeight="false" outlineLevel="0" collapsed="false">
      <c r="A547" s="47" t="s">
        <v>12499</v>
      </c>
      <c r="B547" s="47" t="s">
        <v>339</v>
      </c>
      <c r="C547" s="48" t="n">
        <v>46032</v>
      </c>
      <c r="D547" s="47" t="s">
        <v>62</v>
      </c>
      <c r="E547" s="47" t="s">
        <v>120</v>
      </c>
      <c r="F547" s="47" t="s">
        <v>149</v>
      </c>
      <c r="G547" s="47" t="s">
        <v>122</v>
      </c>
      <c r="H547" s="47" t="n">
        <v>944</v>
      </c>
      <c r="I547" s="57" t="n">
        <f aca="false">IFERROR(H547/INDEX(Rate_Master!$C$2:$C$13,MATCH(F547,Rate_Master!$A$2:$A$13,0)),0)</f>
        <v>0.858181818181818</v>
      </c>
    </row>
    <row r="548" customFormat="false" ht="15" hidden="false" customHeight="false" outlineLevel="0" collapsed="false">
      <c r="A548" s="47" t="s">
        <v>12500</v>
      </c>
      <c r="B548" s="47" t="s">
        <v>339</v>
      </c>
      <c r="C548" s="48" t="n">
        <v>46032</v>
      </c>
      <c r="D548" s="47" t="s">
        <v>62</v>
      </c>
      <c r="E548" s="47" t="s">
        <v>120</v>
      </c>
      <c r="F548" s="47" t="s">
        <v>149</v>
      </c>
      <c r="G548" s="47" t="s">
        <v>123</v>
      </c>
      <c r="H548" s="47" t="n">
        <v>702</v>
      </c>
      <c r="I548" s="57" t="n">
        <f aca="false">IFERROR(H548/INDEX(Rate_Master!$C$2:$C$13,MATCH(F548,Rate_Master!$A$2:$A$13,0)),0)</f>
        <v>0.638181818181818</v>
      </c>
    </row>
    <row r="549" customFormat="false" ht="15" hidden="false" customHeight="false" outlineLevel="0" collapsed="false">
      <c r="A549" s="47" t="s">
        <v>12501</v>
      </c>
      <c r="B549" s="47" t="s">
        <v>339</v>
      </c>
      <c r="C549" s="48" t="n">
        <v>46032</v>
      </c>
      <c r="D549" s="47" t="s">
        <v>62</v>
      </c>
      <c r="E549" s="47" t="s">
        <v>120</v>
      </c>
      <c r="F549" s="47" t="s">
        <v>149</v>
      </c>
      <c r="G549" s="47" t="s">
        <v>124</v>
      </c>
      <c r="H549" s="47" t="n">
        <v>425</v>
      </c>
      <c r="I549" s="57" t="n">
        <f aca="false">IFERROR(H549/INDEX(Rate_Master!$C$2:$C$13,MATCH(F549,Rate_Master!$A$2:$A$13,0)),0)</f>
        <v>0.386363636363636</v>
      </c>
    </row>
    <row r="550" customFormat="false" ht="15" hidden="false" customHeight="false" outlineLevel="0" collapsed="false">
      <c r="A550" s="47" t="s">
        <v>12502</v>
      </c>
      <c r="B550" s="47" t="s">
        <v>339</v>
      </c>
      <c r="C550" s="48" t="n">
        <v>46032</v>
      </c>
      <c r="D550" s="47" t="s">
        <v>62</v>
      </c>
      <c r="E550" s="47" t="s">
        <v>120</v>
      </c>
      <c r="F550" s="47" t="s">
        <v>149</v>
      </c>
      <c r="G550" s="47" t="s">
        <v>125</v>
      </c>
      <c r="H550" s="47" t="n">
        <v>267</v>
      </c>
      <c r="I550" s="57" t="n">
        <f aca="false">IFERROR(H550/INDEX(Rate_Master!$C$2:$C$13,MATCH(F550,Rate_Master!$A$2:$A$13,0)),0)</f>
        <v>0.242727272727273</v>
      </c>
    </row>
    <row r="551" customFormat="false" ht="15" hidden="false" customHeight="false" outlineLevel="0" collapsed="false">
      <c r="A551" s="47" t="s">
        <v>12503</v>
      </c>
      <c r="B551" s="47" t="s">
        <v>339</v>
      </c>
      <c r="C551" s="48" t="n">
        <v>46032</v>
      </c>
      <c r="D551" s="47" t="s">
        <v>62</v>
      </c>
      <c r="E551" s="47" t="s">
        <v>120</v>
      </c>
      <c r="F551" s="47" t="s">
        <v>149</v>
      </c>
      <c r="G551" s="47" t="s">
        <v>126</v>
      </c>
      <c r="H551" s="47" t="n">
        <v>159</v>
      </c>
      <c r="I551" s="57" t="n">
        <f aca="false">IFERROR(H551/INDEX(Rate_Master!$C$2:$C$13,MATCH(F551,Rate_Master!$A$2:$A$13,0)),0)</f>
        <v>0.144545454545455</v>
      </c>
    </row>
    <row r="552" customFormat="false" ht="15" hidden="false" customHeight="false" outlineLevel="0" collapsed="false">
      <c r="A552" s="47" t="s">
        <v>12504</v>
      </c>
      <c r="B552" s="47" t="s">
        <v>340</v>
      </c>
      <c r="C552" s="48" t="n">
        <v>46032</v>
      </c>
      <c r="D552" s="47" t="s">
        <v>62</v>
      </c>
      <c r="E552" s="47" t="s">
        <v>120</v>
      </c>
      <c r="F552" s="47" t="s">
        <v>149</v>
      </c>
      <c r="G552" s="47" t="s">
        <v>119</v>
      </c>
      <c r="H552" s="47" t="n">
        <v>1081</v>
      </c>
      <c r="I552" s="57" t="n">
        <f aca="false">IFERROR(H552/INDEX(Rate_Master!$C$2:$C$13,MATCH(F552,Rate_Master!$A$2:$A$13,0)),0)</f>
        <v>0.982727272727273</v>
      </c>
    </row>
    <row r="553" customFormat="false" ht="15" hidden="false" customHeight="false" outlineLevel="0" collapsed="false">
      <c r="A553" s="47" t="s">
        <v>12505</v>
      </c>
      <c r="B553" s="47" t="s">
        <v>340</v>
      </c>
      <c r="C553" s="48" t="n">
        <v>46032</v>
      </c>
      <c r="D553" s="47" t="s">
        <v>62</v>
      </c>
      <c r="E553" s="47" t="s">
        <v>120</v>
      </c>
      <c r="F553" s="47" t="s">
        <v>149</v>
      </c>
      <c r="G553" s="47" t="s">
        <v>121</v>
      </c>
      <c r="H553" s="47" t="n">
        <v>1008</v>
      </c>
      <c r="I553" s="57" t="n">
        <f aca="false">IFERROR(H553/INDEX(Rate_Master!$C$2:$C$13,MATCH(F553,Rate_Master!$A$2:$A$13,0)),0)</f>
        <v>0.916363636363636</v>
      </c>
    </row>
    <row r="554" customFormat="false" ht="15" hidden="false" customHeight="false" outlineLevel="0" collapsed="false">
      <c r="A554" s="47" t="s">
        <v>12506</v>
      </c>
      <c r="B554" s="47" t="s">
        <v>340</v>
      </c>
      <c r="C554" s="48" t="n">
        <v>46032</v>
      </c>
      <c r="D554" s="47" t="s">
        <v>62</v>
      </c>
      <c r="E554" s="47" t="s">
        <v>120</v>
      </c>
      <c r="F554" s="47" t="s">
        <v>149</v>
      </c>
      <c r="G554" s="47" t="s">
        <v>122</v>
      </c>
      <c r="H554" s="47" t="n">
        <v>1111</v>
      </c>
      <c r="I554" s="57" t="n">
        <f aca="false">IFERROR(H554/INDEX(Rate_Master!$C$2:$C$13,MATCH(F554,Rate_Master!$A$2:$A$13,0)),0)</f>
        <v>1.01</v>
      </c>
    </row>
    <row r="555" customFormat="false" ht="15" hidden="false" customHeight="false" outlineLevel="0" collapsed="false">
      <c r="A555" s="47" t="s">
        <v>12507</v>
      </c>
      <c r="B555" s="47" t="s">
        <v>340</v>
      </c>
      <c r="C555" s="48" t="n">
        <v>46032</v>
      </c>
      <c r="D555" s="47" t="s">
        <v>62</v>
      </c>
      <c r="E555" s="47" t="s">
        <v>120</v>
      </c>
      <c r="F555" s="47" t="s">
        <v>149</v>
      </c>
      <c r="G555" s="47" t="s">
        <v>123</v>
      </c>
      <c r="H555" s="47" t="n">
        <v>765</v>
      </c>
      <c r="I555" s="57" t="n">
        <f aca="false">IFERROR(H555/INDEX(Rate_Master!$C$2:$C$13,MATCH(F555,Rate_Master!$A$2:$A$13,0)),0)</f>
        <v>0.695454545454545</v>
      </c>
    </row>
    <row r="556" customFormat="false" ht="15" hidden="false" customHeight="false" outlineLevel="0" collapsed="false">
      <c r="A556" s="47" t="s">
        <v>12508</v>
      </c>
      <c r="B556" s="47" t="s">
        <v>340</v>
      </c>
      <c r="C556" s="48" t="n">
        <v>46032</v>
      </c>
      <c r="D556" s="47" t="s">
        <v>62</v>
      </c>
      <c r="E556" s="47" t="s">
        <v>120</v>
      </c>
      <c r="F556" s="47" t="s">
        <v>149</v>
      </c>
      <c r="G556" s="47" t="s">
        <v>124</v>
      </c>
      <c r="H556" s="47" t="n">
        <v>504</v>
      </c>
      <c r="I556" s="57" t="n">
        <f aca="false">IFERROR(H556/INDEX(Rate_Master!$C$2:$C$13,MATCH(F556,Rate_Master!$A$2:$A$13,0)),0)</f>
        <v>0.458181818181818</v>
      </c>
    </row>
    <row r="557" customFormat="false" ht="15" hidden="false" customHeight="false" outlineLevel="0" collapsed="false">
      <c r="A557" s="47" t="s">
        <v>12509</v>
      </c>
      <c r="B557" s="47" t="s">
        <v>340</v>
      </c>
      <c r="C557" s="48" t="n">
        <v>46032</v>
      </c>
      <c r="D557" s="47" t="s">
        <v>62</v>
      </c>
      <c r="E557" s="47" t="s">
        <v>120</v>
      </c>
      <c r="F557" s="47" t="s">
        <v>149</v>
      </c>
      <c r="G557" s="47" t="s">
        <v>125</v>
      </c>
      <c r="H557" s="47" t="n">
        <v>312</v>
      </c>
      <c r="I557" s="57" t="n">
        <f aca="false">IFERROR(H557/INDEX(Rate_Master!$C$2:$C$13,MATCH(F557,Rate_Master!$A$2:$A$13,0)),0)</f>
        <v>0.283636363636364</v>
      </c>
    </row>
    <row r="558" customFormat="false" ht="15" hidden="false" customHeight="false" outlineLevel="0" collapsed="false">
      <c r="A558" s="47" t="s">
        <v>12510</v>
      </c>
      <c r="B558" s="47" t="s">
        <v>340</v>
      </c>
      <c r="C558" s="48" t="n">
        <v>46032</v>
      </c>
      <c r="D558" s="47" t="s">
        <v>62</v>
      </c>
      <c r="E558" s="47" t="s">
        <v>120</v>
      </c>
      <c r="F558" s="47" t="s">
        <v>149</v>
      </c>
      <c r="G558" s="47" t="s">
        <v>126</v>
      </c>
      <c r="H558" s="47" t="n">
        <v>210</v>
      </c>
      <c r="I558" s="57" t="n">
        <f aca="false">IFERROR(H558/INDEX(Rate_Master!$C$2:$C$13,MATCH(F558,Rate_Master!$A$2:$A$13,0)),0)</f>
        <v>0.190909090909091</v>
      </c>
    </row>
    <row r="559" customFormat="false" ht="15" hidden="false" customHeight="false" outlineLevel="0" collapsed="false">
      <c r="A559" s="47" t="s">
        <v>12511</v>
      </c>
      <c r="B559" s="47" t="s">
        <v>341</v>
      </c>
      <c r="C559" s="48" t="n">
        <v>46032</v>
      </c>
      <c r="D559" s="47" t="s">
        <v>63</v>
      </c>
      <c r="E559" s="47" t="s">
        <v>120</v>
      </c>
      <c r="F559" s="47" t="s">
        <v>153</v>
      </c>
      <c r="G559" s="47" t="s">
        <v>119</v>
      </c>
      <c r="H559" s="47" t="n">
        <v>816</v>
      </c>
      <c r="I559" s="57" t="n">
        <f aca="false">IFERROR(H559/INDEX(Rate_Master!$C$2:$C$13,MATCH(F559,Rate_Master!$A$2:$A$13,0)),0)</f>
        <v>0.816</v>
      </c>
    </row>
    <row r="560" customFormat="false" ht="15" hidden="false" customHeight="false" outlineLevel="0" collapsed="false">
      <c r="A560" s="47" t="s">
        <v>12512</v>
      </c>
      <c r="B560" s="47" t="s">
        <v>341</v>
      </c>
      <c r="C560" s="48" t="n">
        <v>46032</v>
      </c>
      <c r="D560" s="47" t="s">
        <v>63</v>
      </c>
      <c r="E560" s="47" t="s">
        <v>120</v>
      </c>
      <c r="F560" s="47" t="s">
        <v>153</v>
      </c>
      <c r="G560" s="47" t="s">
        <v>121</v>
      </c>
      <c r="H560" s="47" t="n">
        <v>727</v>
      </c>
      <c r="I560" s="57" t="n">
        <f aca="false">IFERROR(H560/INDEX(Rate_Master!$C$2:$C$13,MATCH(F560,Rate_Master!$A$2:$A$13,0)),0)</f>
        <v>0.727</v>
      </c>
    </row>
    <row r="561" customFormat="false" ht="15" hidden="false" customHeight="false" outlineLevel="0" collapsed="false">
      <c r="A561" s="47" t="s">
        <v>12513</v>
      </c>
      <c r="B561" s="47" t="s">
        <v>341</v>
      </c>
      <c r="C561" s="48" t="n">
        <v>46032</v>
      </c>
      <c r="D561" s="47" t="s">
        <v>63</v>
      </c>
      <c r="E561" s="47" t="s">
        <v>120</v>
      </c>
      <c r="F561" s="47" t="s">
        <v>153</v>
      </c>
      <c r="G561" s="47" t="s">
        <v>122</v>
      </c>
      <c r="H561" s="47" t="n">
        <v>877</v>
      </c>
      <c r="I561" s="57" t="n">
        <f aca="false">IFERROR(H561/INDEX(Rate_Master!$C$2:$C$13,MATCH(F561,Rate_Master!$A$2:$A$13,0)),0)</f>
        <v>0.877</v>
      </c>
    </row>
    <row r="562" customFormat="false" ht="15" hidden="false" customHeight="false" outlineLevel="0" collapsed="false">
      <c r="A562" s="47" t="s">
        <v>12514</v>
      </c>
      <c r="B562" s="47" t="s">
        <v>341</v>
      </c>
      <c r="C562" s="48" t="n">
        <v>46032</v>
      </c>
      <c r="D562" s="47" t="s">
        <v>63</v>
      </c>
      <c r="E562" s="47" t="s">
        <v>120</v>
      </c>
      <c r="F562" s="47" t="s">
        <v>153</v>
      </c>
      <c r="G562" s="47" t="s">
        <v>123</v>
      </c>
      <c r="H562" s="47" t="n">
        <v>580</v>
      </c>
      <c r="I562" s="57" t="n">
        <f aca="false">IFERROR(H562/INDEX(Rate_Master!$C$2:$C$13,MATCH(F562,Rate_Master!$A$2:$A$13,0)),0)</f>
        <v>0.58</v>
      </c>
    </row>
    <row r="563" customFormat="false" ht="15" hidden="false" customHeight="false" outlineLevel="0" collapsed="false">
      <c r="A563" s="47" t="s">
        <v>12515</v>
      </c>
      <c r="B563" s="47" t="s">
        <v>341</v>
      </c>
      <c r="C563" s="48" t="n">
        <v>46032</v>
      </c>
      <c r="D563" s="47" t="s">
        <v>63</v>
      </c>
      <c r="E563" s="47" t="s">
        <v>120</v>
      </c>
      <c r="F563" s="47" t="s">
        <v>153</v>
      </c>
      <c r="G563" s="47" t="s">
        <v>124</v>
      </c>
      <c r="H563" s="47" t="n">
        <v>355</v>
      </c>
      <c r="I563" s="57" t="n">
        <f aca="false">IFERROR(H563/INDEX(Rate_Master!$C$2:$C$13,MATCH(F563,Rate_Master!$A$2:$A$13,0)),0)</f>
        <v>0.355</v>
      </c>
    </row>
    <row r="564" customFormat="false" ht="15" hidden="false" customHeight="false" outlineLevel="0" collapsed="false">
      <c r="A564" s="47" t="s">
        <v>12516</v>
      </c>
      <c r="B564" s="47" t="s">
        <v>341</v>
      </c>
      <c r="C564" s="48" t="n">
        <v>46032</v>
      </c>
      <c r="D564" s="47" t="s">
        <v>63</v>
      </c>
      <c r="E564" s="47" t="s">
        <v>120</v>
      </c>
      <c r="F564" s="47" t="s">
        <v>153</v>
      </c>
      <c r="G564" s="47" t="s">
        <v>125</v>
      </c>
      <c r="H564" s="47" t="n">
        <v>230</v>
      </c>
      <c r="I564" s="57" t="n">
        <f aca="false">IFERROR(H564/INDEX(Rate_Master!$C$2:$C$13,MATCH(F564,Rate_Master!$A$2:$A$13,0)),0)</f>
        <v>0.23</v>
      </c>
    </row>
    <row r="565" customFormat="false" ht="15" hidden="false" customHeight="false" outlineLevel="0" collapsed="false">
      <c r="A565" s="47" t="s">
        <v>12517</v>
      </c>
      <c r="B565" s="47" t="s">
        <v>341</v>
      </c>
      <c r="C565" s="48" t="n">
        <v>46032</v>
      </c>
      <c r="D565" s="47" t="s">
        <v>63</v>
      </c>
      <c r="E565" s="47" t="s">
        <v>120</v>
      </c>
      <c r="F565" s="47" t="s">
        <v>153</v>
      </c>
      <c r="G565" s="47" t="s">
        <v>126</v>
      </c>
      <c r="H565" s="47" t="n">
        <v>129</v>
      </c>
      <c r="I565" s="57" t="n">
        <f aca="false">IFERROR(H565/INDEX(Rate_Master!$C$2:$C$13,MATCH(F565,Rate_Master!$A$2:$A$13,0)),0)</f>
        <v>0.129</v>
      </c>
    </row>
    <row r="566" customFormat="false" ht="15" hidden="false" customHeight="false" outlineLevel="0" collapsed="false">
      <c r="A566" s="47" t="s">
        <v>12518</v>
      </c>
      <c r="B566" s="47" t="s">
        <v>343</v>
      </c>
      <c r="C566" s="48" t="n">
        <v>46032</v>
      </c>
      <c r="D566" s="47" t="s">
        <v>63</v>
      </c>
      <c r="E566" s="47" t="s">
        <v>120</v>
      </c>
      <c r="F566" s="47" t="s">
        <v>153</v>
      </c>
      <c r="G566" s="47" t="s">
        <v>119</v>
      </c>
      <c r="H566" s="47" t="n">
        <v>2045</v>
      </c>
      <c r="I566" s="57" t="n">
        <f aca="false">IFERROR(H566/INDEX(Rate_Master!$C$2:$C$13,MATCH(F566,Rate_Master!$A$2:$A$13,0)),0)</f>
        <v>2.045</v>
      </c>
    </row>
    <row r="567" customFormat="false" ht="15" hidden="false" customHeight="false" outlineLevel="0" collapsed="false">
      <c r="A567" s="47" t="s">
        <v>12519</v>
      </c>
      <c r="B567" s="47" t="s">
        <v>343</v>
      </c>
      <c r="C567" s="48" t="n">
        <v>46032</v>
      </c>
      <c r="D567" s="47" t="s">
        <v>63</v>
      </c>
      <c r="E567" s="47" t="s">
        <v>120</v>
      </c>
      <c r="F567" s="47" t="s">
        <v>153</v>
      </c>
      <c r="G567" s="47" t="s">
        <v>121</v>
      </c>
      <c r="H567" s="47" t="n">
        <v>1785</v>
      </c>
      <c r="I567" s="57" t="n">
        <f aca="false">IFERROR(H567/INDEX(Rate_Master!$C$2:$C$13,MATCH(F567,Rate_Master!$A$2:$A$13,0)),0)</f>
        <v>1.785</v>
      </c>
    </row>
    <row r="568" customFormat="false" ht="15" hidden="false" customHeight="false" outlineLevel="0" collapsed="false">
      <c r="A568" s="47" t="s">
        <v>12520</v>
      </c>
      <c r="B568" s="47" t="s">
        <v>343</v>
      </c>
      <c r="C568" s="48" t="n">
        <v>46032</v>
      </c>
      <c r="D568" s="47" t="s">
        <v>63</v>
      </c>
      <c r="E568" s="47" t="s">
        <v>120</v>
      </c>
      <c r="F568" s="47" t="s">
        <v>153</v>
      </c>
      <c r="G568" s="47" t="s">
        <v>122</v>
      </c>
      <c r="H568" s="47" t="n">
        <v>2057</v>
      </c>
      <c r="I568" s="57" t="n">
        <f aca="false">IFERROR(H568/INDEX(Rate_Master!$C$2:$C$13,MATCH(F568,Rate_Master!$A$2:$A$13,0)),0)</f>
        <v>2.057</v>
      </c>
    </row>
    <row r="569" customFormat="false" ht="15" hidden="false" customHeight="false" outlineLevel="0" collapsed="false">
      <c r="A569" s="47" t="s">
        <v>12521</v>
      </c>
      <c r="B569" s="47" t="s">
        <v>343</v>
      </c>
      <c r="C569" s="48" t="n">
        <v>46032</v>
      </c>
      <c r="D569" s="47" t="s">
        <v>63</v>
      </c>
      <c r="E569" s="47" t="s">
        <v>120</v>
      </c>
      <c r="F569" s="47" t="s">
        <v>153</v>
      </c>
      <c r="G569" s="47" t="s">
        <v>123</v>
      </c>
      <c r="H569" s="47" t="n">
        <v>1492</v>
      </c>
      <c r="I569" s="57" t="n">
        <f aca="false">IFERROR(H569/INDEX(Rate_Master!$C$2:$C$13,MATCH(F569,Rate_Master!$A$2:$A$13,0)),0)</f>
        <v>1.492</v>
      </c>
    </row>
    <row r="570" customFormat="false" ht="15" hidden="false" customHeight="false" outlineLevel="0" collapsed="false">
      <c r="A570" s="47" t="s">
        <v>12522</v>
      </c>
      <c r="B570" s="47" t="s">
        <v>343</v>
      </c>
      <c r="C570" s="48" t="n">
        <v>46032</v>
      </c>
      <c r="D570" s="47" t="s">
        <v>63</v>
      </c>
      <c r="E570" s="47" t="s">
        <v>120</v>
      </c>
      <c r="F570" s="47" t="s">
        <v>153</v>
      </c>
      <c r="G570" s="47" t="s">
        <v>124</v>
      </c>
      <c r="H570" s="47" t="n">
        <v>931</v>
      </c>
      <c r="I570" s="57" t="n">
        <f aca="false">IFERROR(H570/INDEX(Rate_Master!$C$2:$C$13,MATCH(F570,Rate_Master!$A$2:$A$13,0)),0)</f>
        <v>0.931</v>
      </c>
    </row>
    <row r="571" customFormat="false" ht="15" hidden="false" customHeight="false" outlineLevel="0" collapsed="false">
      <c r="A571" s="47" t="s">
        <v>12523</v>
      </c>
      <c r="B571" s="47" t="s">
        <v>343</v>
      </c>
      <c r="C571" s="48" t="n">
        <v>46032</v>
      </c>
      <c r="D571" s="47" t="s">
        <v>63</v>
      </c>
      <c r="E571" s="47" t="s">
        <v>120</v>
      </c>
      <c r="F571" s="47" t="s">
        <v>153</v>
      </c>
      <c r="G571" s="47" t="s">
        <v>125</v>
      </c>
      <c r="H571" s="47" t="n">
        <v>521</v>
      </c>
      <c r="I571" s="57" t="n">
        <f aca="false">IFERROR(H571/INDEX(Rate_Master!$C$2:$C$13,MATCH(F571,Rate_Master!$A$2:$A$13,0)),0)</f>
        <v>0.521</v>
      </c>
    </row>
    <row r="572" customFormat="false" ht="15" hidden="false" customHeight="false" outlineLevel="0" collapsed="false">
      <c r="A572" s="47" t="s">
        <v>12524</v>
      </c>
      <c r="B572" s="47" t="s">
        <v>343</v>
      </c>
      <c r="C572" s="48" t="n">
        <v>46032</v>
      </c>
      <c r="D572" s="47" t="s">
        <v>63</v>
      </c>
      <c r="E572" s="47" t="s">
        <v>120</v>
      </c>
      <c r="F572" s="47" t="s">
        <v>153</v>
      </c>
      <c r="G572" s="47" t="s">
        <v>126</v>
      </c>
      <c r="H572" s="47" t="n">
        <v>394</v>
      </c>
      <c r="I572" s="57" t="n">
        <f aca="false">IFERROR(H572/INDEX(Rate_Master!$C$2:$C$13,MATCH(F572,Rate_Master!$A$2:$A$13,0)),0)</f>
        <v>0.394</v>
      </c>
    </row>
    <row r="573" customFormat="false" ht="15" hidden="false" customHeight="false" outlineLevel="0" collapsed="false">
      <c r="A573" s="47" t="s">
        <v>12525</v>
      </c>
      <c r="B573" s="47" t="s">
        <v>344</v>
      </c>
      <c r="C573" s="48" t="n">
        <v>46032</v>
      </c>
      <c r="D573" s="47" t="s">
        <v>63</v>
      </c>
      <c r="E573" s="47" t="s">
        <v>120</v>
      </c>
      <c r="F573" s="47" t="s">
        <v>153</v>
      </c>
      <c r="G573" s="47" t="s">
        <v>119</v>
      </c>
      <c r="H573" s="47" t="n">
        <v>1638</v>
      </c>
      <c r="I573" s="57" t="n">
        <f aca="false">IFERROR(H573/INDEX(Rate_Master!$C$2:$C$13,MATCH(F573,Rate_Master!$A$2:$A$13,0)),0)</f>
        <v>1.638</v>
      </c>
    </row>
    <row r="574" customFormat="false" ht="15" hidden="false" customHeight="false" outlineLevel="0" collapsed="false">
      <c r="A574" s="47" t="s">
        <v>12526</v>
      </c>
      <c r="B574" s="47" t="s">
        <v>344</v>
      </c>
      <c r="C574" s="48" t="n">
        <v>46032</v>
      </c>
      <c r="D574" s="47" t="s">
        <v>63</v>
      </c>
      <c r="E574" s="47" t="s">
        <v>120</v>
      </c>
      <c r="F574" s="47" t="s">
        <v>153</v>
      </c>
      <c r="G574" s="47" t="s">
        <v>121</v>
      </c>
      <c r="H574" s="47" t="n">
        <v>1508</v>
      </c>
      <c r="I574" s="57" t="n">
        <f aca="false">IFERROR(H574/INDEX(Rate_Master!$C$2:$C$13,MATCH(F574,Rate_Master!$A$2:$A$13,0)),0)</f>
        <v>1.508</v>
      </c>
    </row>
    <row r="575" customFormat="false" ht="15" hidden="false" customHeight="false" outlineLevel="0" collapsed="false">
      <c r="A575" s="47" t="s">
        <v>12527</v>
      </c>
      <c r="B575" s="47" t="s">
        <v>344</v>
      </c>
      <c r="C575" s="48" t="n">
        <v>46032</v>
      </c>
      <c r="D575" s="47" t="s">
        <v>63</v>
      </c>
      <c r="E575" s="47" t="s">
        <v>120</v>
      </c>
      <c r="F575" s="47" t="s">
        <v>153</v>
      </c>
      <c r="G575" s="47" t="s">
        <v>122</v>
      </c>
      <c r="H575" s="47" t="n">
        <v>1554</v>
      </c>
      <c r="I575" s="57" t="n">
        <f aca="false">IFERROR(H575/INDEX(Rate_Master!$C$2:$C$13,MATCH(F575,Rate_Master!$A$2:$A$13,0)),0)</f>
        <v>1.554</v>
      </c>
    </row>
    <row r="576" customFormat="false" ht="15" hidden="false" customHeight="false" outlineLevel="0" collapsed="false">
      <c r="A576" s="47" t="s">
        <v>12528</v>
      </c>
      <c r="B576" s="47" t="s">
        <v>344</v>
      </c>
      <c r="C576" s="48" t="n">
        <v>46032</v>
      </c>
      <c r="D576" s="47" t="s">
        <v>63</v>
      </c>
      <c r="E576" s="47" t="s">
        <v>120</v>
      </c>
      <c r="F576" s="47" t="s">
        <v>153</v>
      </c>
      <c r="G576" s="47" t="s">
        <v>123</v>
      </c>
      <c r="H576" s="47" t="n">
        <v>1217</v>
      </c>
      <c r="I576" s="57" t="n">
        <f aca="false">IFERROR(H576/INDEX(Rate_Master!$C$2:$C$13,MATCH(F576,Rate_Master!$A$2:$A$13,0)),0)</f>
        <v>1.217</v>
      </c>
    </row>
    <row r="577" customFormat="false" ht="15" hidden="false" customHeight="false" outlineLevel="0" collapsed="false">
      <c r="A577" s="47" t="s">
        <v>12529</v>
      </c>
      <c r="B577" s="47" t="s">
        <v>344</v>
      </c>
      <c r="C577" s="48" t="n">
        <v>46032</v>
      </c>
      <c r="D577" s="47" t="s">
        <v>63</v>
      </c>
      <c r="E577" s="47" t="s">
        <v>120</v>
      </c>
      <c r="F577" s="47" t="s">
        <v>153</v>
      </c>
      <c r="G577" s="47" t="s">
        <v>124</v>
      </c>
      <c r="H577" s="47" t="n">
        <v>775</v>
      </c>
      <c r="I577" s="57" t="n">
        <f aca="false">IFERROR(H577/INDEX(Rate_Master!$C$2:$C$13,MATCH(F577,Rate_Master!$A$2:$A$13,0)),0)</f>
        <v>0.775</v>
      </c>
    </row>
    <row r="578" customFormat="false" ht="15" hidden="false" customHeight="false" outlineLevel="0" collapsed="false">
      <c r="A578" s="47" t="s">
        <v>12530</v>
      </c>
      <c r="B578" s="47" t="s">
        <v>344</v>
      </c>
      <c r="C578" s="48" t="n">
        <v>46032</v>
      </c>
      <c r="D578" s="47" t="s">
        <v>63</v>
      </c>
      <c r="E578" s="47" t="s">
        <v>120</v>
      </c>
      <c r="F578" s="47" t="s">
        <v>153</v>
      </c>
      <c r="G578" s="47" t="s">
        <v>125</v>
      </c>
      <c r="H578" s="47" t="n">
        <v>429</v>
      </c>
      <c r="I578" s="57" t="n">
        <f aca="false">IFERROR(H578/INDEX(Rate_Master!$C$2:$C$13,MATCH(F578,Rate_Master!$A$2:$A$13,0)),0)</f>
        <v>0.429</v>
      </c>
    </row>
    <row r="579" customFormat="false" ht="15" hidden="false" customHeight="false" outlineLevel="0" collapsed="false">
      <c r="A579" s="47" t="s">
        <v>12531</v>
      </c>
      <c r="B579" s="47" t="s">
        <v>344</v>
      </c>
      <c r="C579" s="48" t="n">
        <v>46032</v>
      </c>
      <c r="D579" s="47" t="s">
        <v>63</v>
      </c>
      <c r="E579" s="47" t="s">
        <v>120</v>
      </c>
      <c r="F579" s="47" t="s">
        <v>153</v>
      </c>
      <c r="G579" s="47" t="s">
        <v>126</v>
      </c>
      <c r="H579" s="47" t="n">
        <v>301</v>
      </c>
      <c r="I579" s="57" t="n">
        <f aca="false">IFERROR(H579/INDEX(Rate_Master!$C$2:$C$13,MATCH(F579,Rate_Master!$A$2:$A$13,0)),0)</f>
        <v>0.301</v>
      </c>
    </row>
    <row r="580" customFormat="false" ht="15" hidden="false" customHeight="false" outlineLevel="0" collapsed="false">
      <c r="A580" s="47" t="s">
        <v>12532</v>
      </c>
      <c r="B580" s="47" t="s">
        <v>345</v>
      </c>
      <c r="C580" s="48" t="n">
        <v>46032</v>
      </c>
      <c r="D580" s="47" t="s">
        <v>64</v>
      </c>
      <c r="E580" s="47" t="s">
        <v>128</v>
      </c>
      <c r="F580" s="47" t="s">
        <v>154</v>
      </c>
      <c r="G580" s="47" t="s">
        <v>127</v>
      </c>
      <c r="H580" s="47" t="n">
        <v>1020</v>
      </c>
      <c r="I580" s="57" t="n">
        <f aca="false">IFERROR(H580/INDEX(Rate_Master!$C$2:$C$13,MATCH(F580,Rate_Master!$A$2:$A$13,0)),0)</f>
        <v>1.7</v>
      </c>
    </row>
    <row r="581" customFormat="false" ht="15" hidden="false" customHeight="false" outlineLevel="0" collapsed="false">
      <c r="A581" s="47" t="s">
        <v>12533</v>
      </c>
      <c r="B581" s="47" t="s">
        <v>345</v>
      </c>
      <c r="C581" s="48" t="n">
        <v>46032</v>
      </c>
      <c r="D581" s="47" t="s">
        <v>64</v>
      </c>
      <c r="E581" s="47" t="s">
        <v>128</v>
      </c>
      <c r="F581" s="47" t="s">
        <v>154</v>
      </c>
      <c r="G581" s="47" t="s">
        <v>129</v>
      </c>
      <c r="H581" s="47" t="n">
        <v>694</v>
      </c>
      <c r="I581" s="57" t="n">
        <f aca="false">IFERROR(H581/INDEX(Rate_Master!$C$2:$C$13,MATCH(F581,Rate_Master!$A$2:$A$13,0)),0)</f>
        <v>1.15666666666667</v>
      </c>
    </row>
    <row r="582" customFormat="false" ht="15" hidden="false" customHeight="false" outlineLevel="0" collapsed="false">
      <c r="A582" s="47" t="s">
        <v>12534</v>
      </c>
      <c r="B582" s="47" t="s">
        <v>345</v>
      </c>
      <c r="C582" s="48" t="n">
        <v>46032</v>
      </c>
      <c r="D582" s="47" t="s">
        <v>64</v>
      </c>
      <c r="E582" s="47" t="s">
        <v>128</v>
      </c>
      <c r="F582" s="47" t="s">
        <v>154</v>
      </c>
      <c r="G582" s="47" t="s">
        <v>130</v>
      </c>
      <c r="H582" s="47" t="n">
        <v>642</v>
      </c>
      <c r="I582" s="57" t="n">
        <f aca="false">IFERROR(H582/INDEX(Rate_Master!$C$2:$C$13,MATCH(F582,Rate_Master!$A$2:$A$13,0)),0)</f>
        <v>1.07</v>
      </c>
    </row>
    <row r="583" customFormat="false" ht="15" hidden="false" customHeight="false" outlineLevel="0" collapsed="false">
      <c r="A583" s="47" t="s">
        <v>12535</v>
      </c>
      <c r="B583" s="47" t="s">
        <v>345</v>
      </c>
      <c r="C583" s="48" t="n">
        <v>46032</v>
      </c>
      <c r="D583" s="47" t="s">
        <v>64</v>
      </c>
      <c r="E583" s="47" t="s">
        <v>128</v>
      </c>
      <c r="F583" s="47" t="s">
        <v>154</v>
      </c>
      <c r="G583" s="47" t="s">
        <v>131</v>
      </c>
      <c r="H583" s="47" t="n">
        <v>281</v>
      </c>
      <c r="I583" s="57" t="n">
        <f aca="false">IFERROR(H583/INDEX(Rate_Master!$C$2:$C$13,MATCH(F583,Rate_Master!$A$2:$A$13,0)),0)</f>
        <v>0.468333333333333</v>
      </c>
    </row>
    <row r="584" customFormat="false" ht="15" hidden="false" customHeight="false" outlineLevel="0" collapsed="false">
      <c r="A584" s="47" t="s">
        <v>12536</v>
      </c>
      <c r="B584" s="47" t="s">
        <v>345</v>
      </c>
      <c r="C584" s="48" t="n">
        <v>46032</v>
      </c>
      <c r="D584" s="47" t="s">
        <v>64</v>
      </c>
      <c r="E584" s="47" t="s">
        <v>128</v>
      </c>
      <c r="F584" s="47" t="s">
        <v>154</v>
      </c>
      <c r="G584" s="47" t="s">
        <v>132</v>
      </c>
      <c r="H584" s="47" t="n">
        <v>229</v>
      </c>
      <c r="I584" s="57" t="n">
        <f aca="false">IFERROR(H584/INDEX(Rate_Master!$C$2:$C$13,MATCH(F584,Rate_Master!$A$2:$A$13,0)),0)</f>
        <v>0.381666666666667</v>
      </c>
    </row>
    <row r="585" customFormat="false" ht="15" hidden="false" customHeight="false" outlineLevel="0" collapsed="false">
      <c r="A585" s="47" t="s">
        <v>12537</v>
      </c>
      <c r="B585" s="47" t="s">
        <v>346</v>
      </c>
      <c r="C585" s="48" t="n">
        <v>46032</v>
      </c>
      <c r="D585" s="47" t="s">
        <v>64</v>
      </c>
      <c r="E585" s="47" t="s">
        <v>128</v>
      </c>
      <c r="F585" s="47" t="s">
        <v>154</v>
      </c>
      <c r="G585" s="47" t="s">
        <v>127</v>
      </c>
      <c r="H585" s="47" t="n">
        <v>1258</v>
      </c>
      <c r="I585" s="57" t="n">
        <f aca="false">IFERROR(H585/INDEX(Rate_Master!$C$2:$C$13,MATCH(F585,Rate_Master!$A$2:$A$13,0)),0)</f>
        <v>2.09666666666667</v>
      </c>
    </row>
    <row r="586" customFormat="false" ht="15" hidden="false" customHeight="false" outlineLevel="0" collapsed="false">
      <c r="A586" s="47" t="s">
        <v>12538</v>
      </c>
      <c r="B586" s="47" t="s">
        <v>346</v>
      </c>
      <c r="C586" s="48" t="n">
        <v>46032</v>
      </c>
      <c r="D586" s="47" t="s">
        <v>64</v>
      </c>
      <c r="E586" s="47" t="s">
        <v>128</v>
      </c>
      <c r="F586" s="47" t="s">
        <v>154</v>
      </c>
      <c r="G586" s="47" t="s">
        <v>129</v>
      </c>
      <c r="H586" s="47" t="n">
        <v>873</v>
      </c>
      <c r="I586" s="57" t="n">
        <f aca="false">IFERROR(H586/INDEX(Rate_Master!$C$2:$C$13,MATCH(F586,Rate_Master!$A$2:$A$13,0)),0)</f>
        <v>1.455</v>
      </c>
    </row>
    <row r="587" customFormat="false" ht="15" hidden="false" customHeight="false" outlineLevel="0" collapsed="false">
      <c r="A587" s="47" t="s">
        <v>12539</v>
      </c>
      <c r="B587" s="47" t="s">
        <v>346</v>
      </c>
      <c r="C587" s="48" t="n">
        <v>46032</v>
      </c>
      <c r="D587" s="47" t="s">
        <v>64</v>
      </c>
      <c r="E587" s="47" t="s">
        <v>128</v>
      </c>
      <c r="F587" s="47" t="s">
        <v>154</v>
      </c>
      <c r="G587" s="47" t="s">
        <v>130</v>
      </c>
      <c r="H587" s="47" t="n">
        <v>711</v>
      </c>
      <c r="I587" s="57" t="n">
        <f aca="false">IFERROR(H587/INDEX(Rate_Master!$C$2:$C$13,MATCH(F587,Rate_Master!$A$2:$A$13,0)),0)</f>
        <v>1.185</v>
      </c>
    </row>
    <row r="588" customFormat="false" ht="15" hidden="false" customHeight="false" outlineLevel="0" collapsed="false">
      <c r="A588" s="47" t="s">
        <v>12540</v>
      </c>
      <c r="B588" s="47" t="s">
        <v>346</v>
      </c>
      <c r="C588" s="48" t="n">
        <v>46032</v>
      </c>
      <c r="D588" s="47" t="s">
        <v>64</v>
      </c>
      <c r="E588" s="47" t="s">
        <v>128</v>
      </c>
      <c r="F588" s="47" t="s">
        <v>154</v>
      </c>
      <c r="G588" s="47" t="s">
        <v>131</v>
      </c>
      <c r="H588" s="47" t="n">
        <v>345</v>
      </c>
      <c r="I588" s="57" t="n">
        <f aca="false">IFERROR(H588/INDEX(Rate_Master!$C$2:$C$13,MATCH(F588,Rate_Master!$A$2:$A$13,0)),0)</f>
        <v>0.575</v>
      </c>
    </row>
    <row r="589" customFormat="false" ht="15" hidden="false" customHeight="false" outlineLevel="0" collapsed="false">
      <c r="A589" s="47" t="s">
        <v>12541</v>
      </c>
      <c r="B589" s="47" t="s">
        <v>346</v>
      </c>
      <c r="C589" s="48" t="n">
        <v>46032</v>
      </c>
      <c r="D589" s="47" t="s">
        <v>64</v>
      </c>
      <c r="E589" s="47" t="s">
        <v>128</v>
      </c>
      <c r="F589" s="47" t="s">
        <v>154</v>
      </c>
      <c r="G589" s="47" t="s">
        <v>132</v>
      </c>
      <c r="H589" s="47" t="n">
        <v>259</v>
      </c>
      <c r="I589" s="57" t="n">
        <f aca="false">IFERROR(H589/INDEX(Rate_Master!$C$2:$C$13,MATCH(F589,Rate_Master!$A$2:$A$13,0)),0)</f>
        <v>0.431666666666667</v>
      </c>
    </row>
    <row r="590" customFormat="false" ht="15" hidden="false" customHeight="false" outlineLevel="0" collapsed="false">
      <c r="A590" s="47" t="s">
        <v>12542</v>
      </c>
      <c r="B590" s="47" t="s">
        <v>347</v>
      </c>
      <c r="C590" s="48" t="n">
        <v>46032</v>
      </c>
      <c r="D590" s="47" t="s">
        <v>65</v>
      </c>
      <c r="E590" s="47" t="s">
        <v>134</v>
      </c>
      <c r="F590" s="47" t="s">
        <v>158</v>
      </c>
      <c r="G590" s="47" t="s">
        <v>133</v>
      </c>
      <c r="H590" s="47" t="n">
        <v>457</v>
      </c>
      <c r="I590" s="57" t="n">
        <f aca="false">IFERROR(H590/INDEX(Rate_Master!$C$2:$C$13,MATCH(F590,Rate_Master!$A$2:$A$13,0)),0)</f>
        <v>2.285</v>
      </c>
    </row>
    <row r="591" customFormat="false" ht="15" hidden="false" customHeight="false" outlineLevel="0" collapsed="false">
      <c r="A591" s="47" t="s">
        <v>12543</v>
      </c>
      <c r="B591" s="47" t="s">
        <v>347</v>
      </c>
      <c r="C591" s="48" t="n">
        <v>46032</v>
      </c>
      <c r="D591" s="47" t="s">
        <v>65</v>
      </c>
      <c r="E591" s="47" t="s">
        <v>134</v>
      </c>
      <c r="F591" s="47" t="s">
        <v>158</v>
      </c>
      <c r="G591" s="47" t="s">
        <v>135</v>
      </c>
      <c r="H591" s="47" t="n">
        <v>375</v>
      </c>
      <c r="I591" s="57" t="n">
        <f aca="false">IFERROR(H591/INDEX(Rate_Master!$C$2:$C$13,MATCH(F591,Rate_Master!$A$2:$A$13,0)),0)</f>
        <v>1.875</v>
      </c>
    </row>
    <row r="592" customFormat="false" ht="15" hidden="false" customHeight="false" outlineLevel="0" collapsed="false">
      <c r="A592" s="47" t="s">
        <v>12544</v>
      </c>
      <c r="B592" s="47" t="s">
        <v>347</v>
      </c>
      <c r="C592" s="48" t="n">
        <v>46032</v>
      </c>
      <c r="D592" s="47" t="s">
        <v>65</v>
      </c>
      <c r="E592" s="47" t="s">
        <v>134</v>
      </c>
      <c r="F592" s="47" t="s">
        <v>158</v>
      </c>
      <c r="G592" s="47" t="s">
        <v>136</v>
      </c>
      <c r="H592" s="47" t="n">
        <v>319</v>
      </c>
      <c r="I592" s="57" t="n">
        <f aca="false">IFERROR(H592/INDEX(Rate_Master!$C$2:$C$13,MATCH(F592,Rate_Master!$A$2:$A$13,0)),0)</f>
        <v>1.595</v>
      </c>
    </row>
    <row r="593" customFormat="false" ht="15" hidden="false" customHeight="false" outlineLevel="0" collapsed="false">
      <c r="A593" s="47" t="s">
        <v>12545</v>
      </c>
      <c r="B593" s="47" t="s">
        <v>347</v>
      </c>
      <c r="C593" s="48" t="n">
        <v>46032</v>
      </c>
      <c r="D593" s="47" t="s">
        <v>65</v>
      </c>
      <c r="E593" s="47" t="s">
        <v>134</v>
      </c>
      <c r="F593" s="47" t="s">
        <v>158</v>
      </c>
      <c r="G593" s="47" t="s">
        <v>137</v>
      </c>
      <c r="H593" s="47" t="n">
        <v>216</v>
      </c>
      <c r="I593" s="57" t="n">
        <f aca="false">IFERROR(H593/INDEX(Rate_Master!$C$2:$C$13,MATCH(F593,Rate_Master!$A$2:$A$13,0)),0)</f>
        <v>1.08</v>
      </c>
    </row>
    <row r="594" customFormat="false" ht="15" hidden="false" customHeight="false" outlineLevel="0" collapsed="false">
      <c r="A594" s="47" t="s">
        <v>12546</v>
      </c>
      <c r="B594" s="47" t="s">
        <v>347</v>
      </c>
      <c r="C594" s="48" t="n">
        <v>46032</v>
      </c>
      <c r="D594" s="47" t="s">
        <v>65</v>
      </c>
      <c r="E594" s="47" t="s">
        <v>134</v>
      </c>
      <c r="F594" s="47" t="s">
        <v>158</v>
      </c>
      <c r="G594" s="47" t="s">
        <v>138</v>
      </c>
      <c r="H594" s="47" t="n">
        <v>126</v>
      </c>
      <c r="I594" s="57" t="n">
        <f aca="false">IFERROR(H594/INDEX(Rate_Master!$C$2:$C$13,MATCH(F594,Rate_Master!$A$2:$A$13,0)),0)</f>
        <v>0.63</v>
      </c>
    </row>
    <row r="595" customFormat="false" ht="15" hidden="false" customHeight="false" outlineLevel="0" collapsed="false">
      <c r="A595" s="47" t="s">
        <v>12547</v>
      </c>
      <c r="B595" s="47" t="s">
        <v>348</v>
      </c>
      <c r="C595" s="48" t="n">
        <v>46032</v>
      </c>
      <c r="D595" s="47" t="s">
        <v>65</v>
      </c>
      <c r="E595" s="47" t="s">
        <v>134</v>
      </c>
      <c r="F595" s="47" t="s">
        <v>158</v>
      </c>
      <c r="G595" s="47" t="s">
        <v>133</v>
      </c>
      <c r="H595" s="47" t="n">
        <v>173</v>
      </c>
      <c r="I595" s="57" t="n">
        <f aca="false">IFERROR(H595/INDEX(Rate_Master!$C$2:$C$13,MATCH(F595,Rate_Master!$A$2:$A$13,0)),0)</f>
        <v>0.865</v>
      </c>
    </row>
    <row r="596" customFormat="false" ht="15" hidden="false" customHeight="false" outlineLevel="0" collapsed="false">
      <c r="A596" s="47" t="s">
        <v>12548</v>
      </c>
      <c r="B596" s="47" t="s">
        <v>348</v>
      </c>
      <c r="C596" s="48" t="n">
        <v>46032</v>
      </c>
      <c r="D596" s="47" t="s">
        <v>65</v>
      </c>
      <c r="E596" s="47" t="s">
        <v>134</v>
      </c>
      <c r="F596" s="47" t="s">
        <v>158</v>
      </c>
      <c r="G596" s="47" t="s">
        <v>135</v>
      </c>
      <c r="H596" s="47" t="n">
        <v>147</v>
      </c>
      <c r="I596" s="57" t="n">
        <f aca="false">IFERROR(H596/INDEX(Rate_Master!$C$2:$C$13,MATCH(F596,Rate_Master!$A$2:$A$13,0)),0)</f>
        <v>0.735</v>
      </c>
    </row>
    <row r="597" customFormat="false" ht="15" hidden="false" customHeight="false" outlineLevel="0" collapsed="false">
      <c r="A597" s="47" t="s">
        <v>12549</v>
      </c>
      <c r="B597" s="47" t="s">
        <v>348</v>
      </c>
      <c r="C597" s="48" t="n">
        <v>46032</v>
      </c>
      <c r="D597" s="47" t="s">
        <v>65</v>
      </c>
      <c r="E597" s="47" t="s">
        <v>134</v>
      </c>
      <c r="F597" s="47" t="s">
        <v>158</v>
      </c>
      <c r="G597" s="47" t="s">
        <v>136</v>
      </c>
      <c r="H597" s="47" t="n">
        <v>115</v>
      </c>
      <c r="I597" s="57" t="n">
        <f aca="false">IFERROR(H597/INDEX(Rate_Master!$C$2:$C$13,MATCH(F597,Rate_Master!$A$2:$A$13,0)),0)</f>
        <v>0.575</v>
      </c>
    </row>
    <row r="598" customFormat="false" ht="15" hidden="false" customHeight="false" outlineLevel="0" collapsed="false">
      <c r="A598" s="47" t="s">
        <v>12550</v>
      </c>
      <c r="B598" s="47" t="s">
        <v>348</v>
      </c>
      <c r="C598" s="48" t="n">
        <v>46032</v>
      </c>
      <c r="D598" s="47" t="s">
        <v>65</v>
      </c>
      <c r="E598" s="47" t="s">
        <v>134</v>
      </c>
      <c r="F598" s="47" t="s">
        <v>158</v>
      </c>
      <c r="G598" s="47" t="s">
        <v>137</v>
      </c>
      <c r="H598" s="47" t="n">
        <v>115</v>
      </c>
      <c r="I598" s="57" t="n">
        <f aca="false">IFERROR(H598/INDEX(Rate_Master!$C$2:$C$13,MATCH(F598,Rate_Master!$A$2:$A$13,0)),0)</f>
        <v>0.575</v>
      </c>
    </row>
    <row r="599" customFormat="false" ht="15" hidden="false" customHeight="false" outlineLevel="0" collapsed="false">
      <c r="A599" s="47" t="s">
        <v>12551</v>
      </c>
      <c r="B599" s="47" t="s">
        <v>348</v>
      </c>
      <c r="C599" s="48" t="n">
        <v>46032</v>
      </c>
      <c r="D599" s="47" t="s">
        <v>65</v>
      </c>
      <c r="E599" s="47" t="s">
        <v>134</v>
      </c>
      <c r="F599" s="47" t="s">
        <v>158</v>
      </c>
      <c r="G599" s="47" t="s">
        <v>138</v>
      </c>
      <c r="H599" s="47" t="n">
        <v>49</v>
      </c>
      <c r="I599" s="57" t="n">
        <f aca="false">IFERROR(H599/INDEX(Rate_Master!$C$2:$C$13,MATCH(F599,Rate_Master!$A$2:$A$13,0)),0)</f>
        <v>0.245</v>
      </c>
    </row>
    <row r="600" customFormat="false" ht="15" hidden="false" customHeight="false" outlineLevel="0" collapsed="false">
      <c r="A600" s="47" t="s">
        <v>12552</v>
      </c>
      <c r="B600" s="47" t="s">
        <v>349</v>
      </c>
      <c r="C600" s="48" t="n">
        <v>46032</v>
      </c>
      <c r="D600" s="47" t="s">
        <v>65</v>
      </c>
      <c r="E600" s="47" t="s">
        <v>134</v>
      </c>
      <c r="F600" s="47" t="s">
        <v>159</v>
      </c>
      <c r="G600" s="47" t="s">
        <v>133</v>
      </c>
      <c r="H600" s="47" t="n">
        <v>708</v>
      </c>
      <c r="I600" s="57" t="n">
        <f aca="false">IFERROR(H600/INDEX(Rate_Master!$C$2:$C$13,MATCH(F600,Rate_Master!$A$2:$A$13,0)),0)</f>
        <v>2.95</v>
      </c>
    </row>
    <row r="601" customFormat="false" ht="15" hidden="false" customHeight="false" outlineLevel="0" collapsed="false">
      <c r="A601" s="47" t="s">
        <v>12553</v>
      </c>
      <c r="B601" s="47" t="s">
        <v>349</v>
      </c>
      <c r="C601" s="48" t="n">
        <v>46032</v>
      </c>
      <c r="D601" s="47" t="s">
        <v>65</v>
      </c>
      <c r="E601" s="47" t="s">
        <v>134</v>
      </c>
      <c r="F601" s="47" t="s">
        <v>159</v>
      </c>
      <c r="G601" s="47" t="s">
        <v>135</v>
      </c>
      <c r="H601" s="47" t="n">
        <v>572</v>
      </c>
      <c r="I601" s="57" t="n">
        <f aca="false">IFERROR(H601/INDEX(Rate_Master!$C$2:$C$13,MATCH(F601,Rate_Master!$A$2:$A$13,0)),0)</f>
        <v>2.38333333333333</v>
      </c>
    </row>
    <row r="602" customFormat="false" ht="15" hidden="false" customHeight="false" outlineLevel="0" collapsed="false">
      <c r="A602" s="47" t="s">
        <v>12554</v>
      </c>
      <c r="B602" s="47" t="s">
        <v>349</v>
      </c>
      <c r="C602" s="48" t="n">
        <v>46032</v>
      </c>
      <c r="D602" s="47" t="s">
        <v>65</v>
      </c>
      <c r="E602" s="47" t="s">
        <v>134</v>
      </c>
      <c r="F602" s="47" t="s">
        <v>159</v>
      </c>
      <c r="G602" s="47" t="s">
        <v>136</v>
      </c>
      <c r="H602" s="47" t="n">
        <v>429</v>
      </c>
      <c r="I602" s="57" t="n">
        <f aca="false">IFERROR(H602/INDEX(Rate_Master!$C$2:$C$13,MATCH(F602,Rate_Master!$A$2:$A$13,0)),0)</f>
        <v>1.7875</v>
      </c>
    </row>
    <row r="603" customFormat="false" ht="15" hidden="false" customHeight="false" outlineLevel="0" collapsed="false">
      <c r="A603" s="47" t="s">
        <v>12555</v>
      </c>
      <c r="B603" s="47" t="s">
        <v>349</v>
      </c>
      <c r="C603" s="48" t="n">
        <v>46032</v>
      </c>
      <c r="D603" s="47" t="s">
        <v>65</v>
      </c>
      <c r="E603" s="47" t="s">
        <v>134</v>
      </c>
      <c r="F603" s="47" t="s">
        <v>159</v>
      </c>
      <c r="G603" s="47" t="s">
        <v>137</v>
      </c>
      <c r="H603" s="47" t="n">
        <v>326</v>
      </c>
      <c r="I603" s="57" t="n">
        <f aca="false">IFERROR(H603/INDEX(Rate_Master!$C$2:$C$13,MATCH(F603,Rate_Master!$A$2:$A$13,0)),0)</f>
        <v>1.35833333333333</v>
      </c>
    </row>
    <row r="604" customFormat="false" ht="15" hidden="false" customHeight="false" outlineLevel="0" collapsed="false">
      <c r="A604" s="47" t="s">
        <v>12556</v>
      </c>
      <c r="B604" s="47" t="s">
        <v>349</v>
      </c>
      <c r="C604" s="48" t="n">
        <v>46032</v>
      </c>
      <c r="D604" s="47" t="s">
        <v>65</v>
      </c>
      <c r="E604" s="47" t="s">
        <v>134</v>
      </c>
      <c r="F604" s="47" t="s">
        <v>159</v>
      </c>
      <c r="G604" s="47" t="s">
        <v>138</v>
      </c>
      <c r="H604" s="47" t="n">
        <v>201</v>
      </c>
      <c r="I604" s="57" t="n">
        <f aca="false">IFERROR(H604/INDEX(Rate_Master!$C$2:$C$13,MATCH(F604,Rate_Master!$A$2:$A$13,0)),0)</f>
        <v>0.8375</v>
      </c>
    </row>
    <row r="605" customFormat="false" ht="15" hidden="false" customHeight="false" outlineLevel="0" collapsed="false">
      <c r="A605" s="47" t="s">
        <v>12557</v>
      </c>
      <c r="B605" s="47" t="s">
        <v>351</v>
      </c>
      <c r="C605" s="48" t="n">
        <v>46034</v>
      </c>
      <c r="D605" s="47" t="s">
        <v>62</v>
      </c>
      <c r="E605" s="47" t="s">
        <v>120</v>
      </c>
      <c r="F605" s="47" t="s">
        <v>149</v>
      </c>
      <c r="G605" s="47" t="s">
        <v>119</v>
      </c>
      <c r="H605" s="47" t="n">
        <v>1252</v>
      </c>
      <c r="I605" s="57" t="n">
        <f aca="false">IFERROR(H605/INDEX(Rate_Master!$C$2:$C$13,MATCH(F605,Rate_Master!$A$2:$A$13,0)),0)</f>
        <v>1.13818181818182</v>
      </c>
    </row>
    <row r="606" customFormat="false" ht="15" hidden="false" customHeight="false" outlineLevel="0" collapsed="false">
      <c r="A606" s="47" t="s">
        <v>12558</v>
      </c>
      <c r="B606" s="47" t="s">
        <v>351</v>
      </c>
      <c r="C606" s="48" t="n">
        <v>46034</v>
      </c>
      <c r="D606" s="47" t="s">
        <v>62</v>
      </c>
      <c r="E606" s="47" t="s">
        <v>120</v>
      </c>
      <c r="F606" s="47" t="s">
        <v>149</v>
      </c>
      <c r="G606" s="47" t="s">
        <v>121</v>
      </c>
      <c r="H606" s="47" t="n">
        <v>1049</v>
      </c>
      <c r="I606" s="57" t="n">
        <f aca="false">IFERROR(H606/INDEX(Rate_Master!$C$2:$C$13,MATCH(F606,Rate_Master!$A$2:$A$13,0)),0)</f>
        <v>0.953636363636364</v>
      </c>
    </row>
    <row r="607" customFormat="false" ht="15" hidden="false" customHeight="false" outlineLevel="0" collapsed="false">
      <c r="A607" s="47" t="s">
        <v>12559</v>
      </c>
      <c r="B607" s="47" t="s">
        <v>351</v>
      </c>
      <c r="C607" s="48" t="n">
        <v>46034</v>
      </c>
      <c r="D607" s="47" t="s">
        <v>62</v>
      </c>
      <c r="E607" s="47" t="s">
        <v>120</v>
      </c>
      <c r="F607" s="47" t="s">
        <v>149</v>
      </c>
      <c r="G607" s="47" t="s">
        <v>122</v>
      </c>
      <c r="H607" s="47" t="n">
        <v>1215</v>
      </c>
      <c r="I607" s="57" t="n">
        <f aca="false">IFERROR(H607/INDEX(Rate_Master!$C$2:$C$13,MATCH(F607,Rate_Master!$A$2:$A$13,0)),0)</f>
        <v>1.10454545454545</v>
      </c>
    </row>
    <row r="608" customFormat="false" ht="15" hidden="false" customHeight="false" outlineLevel="0" collapsed="false">
      <c r="A608" s="47" t="s">
        <v>12560</v>
      </c>
      <c r="B608" s="47" t="s">
        <v>351</v>
      </c>
      <c r="C608" s="48" t="n">
        <v>46034</v>
      </c>
      <c r="D608" s="47" t="s">
        <v>62</v>
      </c>
      <c r="E608" s="47" t="s">
        <v>120</v>
      </c>
      <c r="F608" s="47" t="s">
        <v>149</v>
      </c>
      <c r="G608" s="47" t="s">
        <v>123</v>
      </c>
      <c r="H608" s="47" t="n">
        <v>841</v>
      </c>
      <c r="I608" s="57" t="n">
        <f aca="false">IFERROR(H608/INDEX(Rate_Master!$C$2:$C$13,MATCH(F608,Rate_Master!$A$2:$A$13,0)),0)</f>
        <v>0.764545454545455</v>
      </c>
    </row>
    <row r="609" customFormat="false" ht="15" hidden="false" customHeight="false" outlineLevel="0" collapsed="false">
      <c r="A609" s="47" t="s">
        <v>12561</v>
      </c>
      <c r="B609" s="47" t="s">
        <v>351</v>
      </c>
      <c r="C609" s="48" t="n">
        <v>46034</v>
      </c>
      <c r="D609" s="47" t="s">
        <v>62</v>
      </c>
      <c r="E609" s="47" t="s">
        <v>120</v>
      </c>
      <c r="F609" s="47" t="s">
        <v>149</v>
      </c>
      <c r="G609" s="47" t="s">
        <v>124</v>
      </c>
      <c r="H609" s="47" t="n">
        <v>564</v>
      </c>
      <c r="I609" s="57" t="n">
        <f aca="false">IFERROR(H609/INDEX(Rate_Master!$C$2:$C$13,MATCH(F609,Rate_Master!$A$2:$A$13,0)),0)</f>
        <v>0.512727272727273</v>
      </c>
    </row>
    <row r="610" customFormat="false" ht="15" hidden="false" customHeight="false" outlineLevel="0" collapsed="false">
      <c r="A610" s="47" t="s">
        <v>12562</v>
      </c>
      <c r="B610" s="47" t="s">
        <v>351</v>
      </c>
      <c r="C610" s="48" t="n">
        <v>46034</v>
      </c>
      <c r="D610" s="47" t="s">
        <v>62</v>
      </c>
      <c r="E610" s="47" t="s">
        <v>120</v>
      </c>
      <c r="F610" s="47" t="s">
        <v>149</v>
      </c>
      <c r="G610" s="47" t="s">
        <v>125</v>
      </c>
      <c r="H610" s="47" t="n">
        <v>343</v>
      </c>
      <c r="I610" s="57" t="n">
        <f aca="false">IFERROR(H610/INDEX(Rate_Master!$C$2:$C$13,MATCH(F610,Rate_Master!$A$2:$A$13,0)),0)</f>
        <v>0.311818181818182</v>
      </c>
    </row>
    <row r="611" customFormat="false" ht="15" hidden="false" customHeight="false" outlineLevel="0" collapsed="false">
      <c r="A611" s="47" t="s">
        <v>12563</v>
      </c>
      <c r="B611" s="47" t="s">
        <v>351</v>
      </c>
      <c r="C611" s="48" t="n">
        <v>46034</v>
      </c>
      <c r="D611" s="47" t="s">
        <v>62</v>
      </c>
      <c r="E611" s="47" t="s">
        <v>120</v>
      </c>
      <c r="F611" s="47" t="s">
        <v>149</v>
      </c>
      <c r="G611" s="47" t="s">
        <v>126</v>
      </c>
      <c r="H611" s="47" t="n">
        <v>210</v>
      </c>
      <c r="I611" s="57" t="n">
        <f aca="false">IFERROR(H611/INDEX(Rate_Master!$C$2:$C$13,MATCH(F611,Rate_Master!$A$2:$A$13,0)),0)</f>
        <v>0.190909090909091</v>
      </c>
    </row>
    <row r="612" customFormat="false" ht="15" hidden="false" customHeight="false" outlineLevel="0" collapsed="false">
      <c r="A612" s="47" t="s">
        <v>12564</v>
      </c>
      <c r="B612" s="47" t="s">
        <v>352</v>
      </c>
      <c r="C612" s="48" t="n">
        <v>46034</v>
      </c>
      <c r="D612" s="47" t="s">
        <v>62</v>
      </c>
      <c r="E612" s="47" t="s">
        <v>120</v>
      </c>
      <c r="F612" s="47" t="s">
        <v>149</v>
      </c>
      <c r="G612" s="47" t="s">
        <v>119</v>
      </c>
      <c r="H612" s="47" t="n">
        <v>1873</v>
      </c>
      <c r="I612" s="57" t="n">
        <f aca="false">IFERROR(H612/INDEX(Rate_Master!$C$2:$C$13,MATCH(F612,Rate_Master!$A$2:$A$13,0)),0)</f>
        <v>1.70272727272727</v>
      </c>
    </row>
    <row r="613" customFormat="false" ht="15" hidden="false" customHeight="false" outlineLevel="0" collapsed="false">
      <c r="A613" s="47" t="s">
        <v>12565</v>
      </c>
      <c r="B613" s="47" t="s">
        <v>352</v>
      </c>
      <c r="C613" s="48" t="n">
        <v>46034</v>
      </c>
      <c r="D613" s="47" t="s">
        <v>62</v>
      </c>
      <c r="E613" s="47" t="s">
        <v>120</v>
      </c>
      <c r="F613" s="47" t="s">
        <v>149</v>
      </c>
      <c r="G613" s="47" t="s">
        <v>121</v>
      </c>
      <c r="H613" s="47" t="n">
        <v>1689</v>
      </c>
      <c r="I613" s="57" t="n">
        <f aca="false">IFERROR(H613/INDEX(Rate_Master!$C$2:$C$13,MATCH(F613,Rate_Master!$A$2:$A$13,0)),0)</f>
        <v>1.53545454545455</v>
      </c>
    </row>
    <row r="614" customFormat="false" ht="15" hidden="false" customHeight="false" outlineLevel="0" collapsed="false">
      <c r="A614" s="47" t="s">
        <v>12566</v>
      </c>
      <c r="B614" s="47" t="s">
        <v>352</v>
      </c>
      <c r="C614" s="48" t="n">
        <v>46034</v>
      </c>
      <c r="D614" s="47" t="s">
        <v>62</v>
      </c>
      <c r="E614" s="47" t="s">
        <v>120</v>
      </c>
      <c r="F614" s="47" t="s">
        <v>149</v>
      </c>
      <c r="G614" s="47" t="s">
        <v>122</v>
      </c>
      <c r="H614" s="47" t="n">
        <v>1827</v>
      </c>
      <c r="I614" s="57" t="n">
        <f aca="false">IFERROR(H614/INDEX(Rate_Master!$C$2:$C$13,MATCH(F614,Rate_Master!$A$2:$A$13,0)),0)</f>
        <v>1.66090909090909</v>
      </c>
    </row>
    <row r="615" customFormat="false" ht="15" hidden="false" customHeight="false" outlineLevel="0" collapsed="false">
      <c r="A615" s="47" t="s">
        <v>12567</v>
      </c>
      <c r="B615" s="47" t="s">
        <v>352</v>
      </c>
      <c r="C615" s="48" t="n">
        <v>46034</v>
      </c>
      <c r="D615" s="47" t="s">
        <v>62</v>
      </c>
      <c r="E615" s="47" t="s">
        <v>120</v>
      </c>
      <c r="F615" s="47" t="s">
        <v>149</v>
      </c>
      <c r="G615" s="47" t="s">
        <v>123</v>
      </c>
      <c r="H615" s="47" t="n">
        <v>1324</v>
      </c>
      <c r="I615" s="57" t="n">
        <f aca="false">IFERROR(H615/INDEX(Rate_Master!$C$2:$C$13,MATCH(F615,Rate_Master!$A$2:$A$13,0)),0)</f>
        <v>1.20363636363636</v>
      </c>
    </row>
    <row r="616" customFormat="false" ht="15" hidden="false" customHeight="false" outlineLevel="0" collapsed="false">
      <c r="A616" s="47" t="s">
        <v>12568</v>
      </c>
      <c r="B616" s="47" t="s">
        <v>352</v>
      </c>
      <c r="C616" s="48" t="n">
        <v>46034</v>
      </c>
      <c r="D616" s="47" t="s">
        <v>62</v>
      </c>
      <c r="E616" s="47" t="s">
        <v>120</v>
      </c>
      <c r="F616" s="47" t="s">
        <v>149</v>
      </c>
      <c r="G616" s="47" t="s">
        <v>124</v>
      </c>
      <c r="H616" s="47" t="n">
        <v>812</v>
      </c>
      <c r="I616" s="57" t="n">
        <f aca="false">IFERROR(H616/INDEX(Rate_Master!$C$2:$C$13,MATCH(F616,Rate_Master!$A$2:$A$13,0)),0)</f>
        <v>0.738181818181818</v>
      </c>
    </row>
    <row r="617" customFormat="false" ht="15" hidden="false" customHeight="false" outlineLevel="0" collapsed="false">
      <c r="A617" s="47" t="s">
        <v>12569</v>
      </c>
      <c r="B617" s="47" t="s">
        <v>352</v>
      </c>
      <c r="C617" s="48" t="n">
        <v>46034</v>
      </c>
      <c r="D617" s="47" t="s">
        <v>62</v>
      </c>
      <c r="E617" s="47" t="s">
        <v>120</v>
      </c>
      <c r="F617" s="47" t="s">
        <v>149</v>
      </c>
      <c r="G617" s="47" t="s">
        <v>125</v>
      </c>
      <c r="H617" s="47" t="n">
        <v>485</v>
      </c>
      <c r="I617" s="57" t="n">
        <f aca="false">IFERROR(H617/INDEX(Rate_Master!$C$2:$C$13,MATCH(F617,Rate_Master!$A$2:$A$13,0)),0)</f>
        <v>0.440909090909091</v>
      </c>
    </row>
    <row r="618" customFormat="false" ht="15" hidden="false" customHeight="false" outlineLevel="0" collapsed="false">
      <c r="A618" s="47" t="s">
        <v>12570</v>
      </c>
      <c r="B618" s="47" t="s">
        <v>352</v>
      </c>
      <c r="C618" s="48" t="n">
        <v>46034</v>
      </c>
      <c r="D618" s="47" t="s">
        <v>62</v>
      </c>
      <c r="E618" s="47" t="s">
        <v>120</v>
      </c>
      <c r="F618" s="47" t="s">
        <v>149</v>
      </c>
      <c r="G618" s="47" t="s">
        <v>126</v>
      </c>
      <c r="H618" s="47" t="n">
        <v>356</v>
      </c>
      <c r="I618" s="57" t="n">
        <f aca="false">IFERROR(H618/INDEX(Rate_Master!$C$2:$C$13,MATCH(F618,Rate_Master!$A$2:$A$13,0)),0)</f>
        <v>0.323636363636364</v>
      </c>
    </row>
    <row r="619" customFormat="false" ht="15" hidden="false" customHeight="false" outlineLevel="0" collapsed="false">
      <c r="A619" s="47" t="s">
        <v>12571</v>
      </c>
      <c r="B619" s="47" t="s">
        <v>353</v>
      </c>
      <c r="C619" s="48" t="n">
        <v>46034</v>
      </c>
      <c r="D619" s="47" t="s">
        <v>62</v>
      </c>
      <c r="E619" s="47" t="s">
        <v>120</v>
      </c>
      <c r="F619" s="47" t="s">
        <v>149</v>
      </c>
      <c r="G619" s="47" t="s">
        <v>119</v>
      </c>
      <c r="H619" s="47" t="n">
        <v>2377</v>
      </c>
      <c r="I619" s="57" t="n">
        <f aca="false">IFERROR(H619/INDEX(Rate_Master!$C$2:$C$13,MATCH(F619,Rate_Master!$A$2:$A$13,0)),0)</f>
        <v>2.16090909090909</v>
      </c>
    </row>
    <row r="620" customFormat="false" ht="15" hidden="false" customHeight="false" outlineLevel="0" collapsed="false">
      <c r="A620" s="47" t="s">
        <v>12572</v>
      </c>
      <c r="B620" s="47" t="s">
        <v>353</v>
      </c>
      <c r="C620" s="48" t="n">
        <v>46034</v>
      </c>
      <c r="D620" s="47" t="s">
        <v>62</v>
      </c>
      <c r="E620" s="47" t="s">
        <v>120</v>
      </c>
      <c r="F620" s="47" t="s">
        <v>149</v>
      </c>
      <c r="G620" s="47" t="s">
        <v>121</v>
      </c>
      <c r="H620" s="47" t="n">
        <v>2213</v>
      </c>
      <c r="I620" s="57" t="n">
        <f aca="false">IFERROR(H620/INDEX(Rate_Master!$C$2:$C$13,MATCH(F620,Rate_Master!$A$2:$A$13,0)),0)</f>
        <v>2.01181818181818</v>
      </c>
    </row>
    <row r="621" customFormat="false" ht="15" hidden="false" customHeight="false" outlineLevel="0" collapsed="false">
      <c r="A621" s="47" t="s">
        <v>12573</v>
      </c>
      <c r="B621" s="47" t="s">
        <v>353</v>
      </c>
      <c r="C621" s="48" t="n">
        <v>46034</v>
      </c>
      <c r="D621" s="47" t="s">
        <v>62</v>
      </c>
      <c r="E621" s="47" t="s">
        <v>120</v>
      </c>
      <c r="F621" s="47" t="s">
        <v>149</v>
      </c>
      <c r="G621" s="47" t="s">
        <v>122</v>
      </c>
      <c r="H621" s="47" t="n">
        <v>2397</v>
      </c>
      <c r="I621" s="57" t="n">
        <f aca="false">IFERROR(H621/INDEX(Rate_Master!$C$2:$C$13,MATCH(F621,Rate_Master!$A$2:$A$13,0)),0)</f>
        <v>2.17909090909091</v>
      </c>
    </row>
    <row r="622" customFormat="false" ht="15" hidden="false" customHeight="false" outlineLevel="0" collapsed="false">
      <c r="A622" s="47" t="s">
        <v>12574</v>
      </c>
      <c r="B622" s="47" t="s">
        <v>353</v>
      </c>
      <c r="C622" s="48" t="n">
        <v>46034</v>
      </c>
      <c r="D622" s="47" t="s">
        <v>62</v>
      </c>
      <c r="E622" s="47" t="s">
        <v>120</v>
      </c>
      <c r="F622" s="47" t="s">
        <v>149</v>
      </c>
      <c r="G622" s="47" t="s">
        <v>123</v>
      </c>
      <c r="H622" s="47" t="n">
        <v>1704</v>
      </c>
      <c r="I622" s="57" t="n">
        <f aca="false">IFERROR(H622/INDEX(Rate_Master!$C$2:$C$13,MATCH(F622,Rate_Master!$A$2:$A$13,0)),0)</f>
        <v>1.54909090909091</v>
      </c>
    </row>
    <row r="623" customFormat="false" ht="15" hidden="false" customHeight="false" outlineLevel="0" collapsed="false">
      <c r="A623" s="47" t="s">
        <v>12575</v>
      </c>
      <c r="B623" s="47" t="s">
        <v>353</v>
      </c>
      <c r="C623" s="48" t="n">
        <v>46034</v>
      </c>
      <c r="D623" s="47" t="s">
        <v>62</v>
      </c>
      <c r="E623" s="47" t="s">
        <v>120</v>
      </c>
      <c r="F623" s="47" t="s">
        <v>149</v>
      </c>
      <c r="G623" s="47" t="s">
        <v>124</v>
      </c>
      <c r="H623" s="47" t="n">
        <v>1088</v>
      </c>
      <c r="I623" s="57" t="n">
        <f aca="false">IFERROR(H623/INDEX(Rate_Master!$C$2:$C$13,MATCH(F623,Rate_Master!$A$2:$A$13,0)),0)</f>
        <v>0.989090909090909</v>
      </c>
    </row>
    <row r="624" customFormat="false" ht="15" hidden="false" customHeight="false" outlineLevel="0" collapsed="false">
      <c r="A624" s="47" t="s">
        <v>12576</v>
      </c>
      <c r="B624" s="47" t="s">
        <v>353</v>
      </c>
      <c r="C624" s="48" t="n">
        <v>46034</v>
      </c>
      <c r="D624" s="47" t="s">
        <v>62</v>
      </c>
      <c r="E624" s="47" t="s">
        <v>120</v>
      </c>
      <c r="F624" s="47" t="s">
        <v>149</v>
      </c>
      <c r="G624" s="47" t="s">
        <v>125</v>
      </c>
      <c r="H624" s="47" t="n">
        <v>668</v>
      </c>
      <c r="I624" s="57" t="n">
        <f aca="false">IFERROR(H624/INDEX(Rate_Master!$C$2:$C$13,MATCH(F624,Rate_Master!$A$2:$A$13,0)),0)</f>
        <v>0.607272727272727</v>
      </c>
    </row>
    <row r="625" customFormat="false" ht="15" hidden="false" customHeight="false" outlineLevel="0" collapsed="false">
      <c r="A625" s="47" t="s">
        <v>12577</v>
      </c>
      <c r="B625" s="47" t="s">
        <v>353</v>
      </c>
      <c r="C625" s="48" t="n">
        <v>46034</v>
      </c>
      <c r="D625" s="47" t="s">
        <v>62</v>
      </c>
      <c r="E625" s="47" t="s">
        <v>120</v>
      </c>
      <c r="F625" s="47" t="s">
        <v>149</v>
      </c>
      <c r="G625" s="47" t="s">
        <v>126</v>
      </c>
      <c r="H625" s="47" t="n">
        <v>437</v>
      </c>
      <c r="I625" s="57" t="n">
        <f aca="false">IFERROR(H625/INDEX(Rate_Master!$C$2:$C$13,MATCH(F625,Rate_Master!$A$2:$A$13,0)),0)</f>
        <v>0.397272727272727</v>
      </c>
    </row>
    <row r="626" customFormat="false" ht="15" hidden="false" customHeight="false" outlineLevel="0" collapsed="false">
      <c r="A626" s="47" t="s">
        <v>12578</v>
      </c>
      <c r="B626" s="47" t="s">
        <v>354</v>
      </c>
      <c r="C626" s="48" t="n">
        <v>46034</v>
      </c>
      <c r="D626" s="47" t="s">
        <v>63</v>
      </c>
      <c r="E626" s="47" t="s">
        <v>120</v>
      </c>
      <c r="F626" s="47" t="s">
        <v>153</v>
      </c>
      <c r="G626" s="47" t="s">
        <v>119</v>
      </c>
      <c r="H626" s="47" t="n">
        <v>1721</v>
      </c>
      <c r="I626" s="57" t="n">
        <f aca="false">IFERROR(H626/INDEX(Rate_Master!$C$2:$C$13,MATCH(F626,Rate_Master!$A$2:$A$13,0)),0)</f>
        <v>1.721</v>
      </c>
    </row>
    <row r="627" customFormat="false" ht="15" hidden="false" customHeight="false" outlineLevel="0" collapsed="false">
      <c r="A627" s="47" t="s">
        <v>12579</v>
      </c>
      <c r="B627" s="47" t="s">
        <v>354</v>
      </c>
      <c r="C627" s="48" t="n">
        <v>46034</v>
      </c>
      <c r="D627" s="47" t="s">
        <v>63</v>
      </c>
      <c r="E627" s="47" t="s">
        <v>120</v>
      </c>
      <c r="F627" s="47" t="s">
        <v>153</v>
      </c>
      <c r="G627" s="47" t="s">
        <v>121</v>
      </c>
      <c r="H627" s="47" t="n">
        <v>1492</v>
      </c>
      <c r="I627" s="57" t="n">
        <f aca="false">IFERROR(H627/INDEX(Rate_Master!$C$2:$C$13,MATCH(F627,Rate_Master!$A$2:$A$13,0)),0)</f>
        <v>1.492</v>
      </c>
    </row>
    <row r="628" customFormat="false" ht="15" hidden="false" customHeight="false" outlineLevel="0" collapsed="false">
      <c r="A628" s="47" t="s">
        <v>12580</v>
      </c>
      <c r="B628" s="47" t="s">
        <v>354</v>
      </c>
      <c r="C628" s="48" t="n">
        <v>46034</v>
      </c>
      <c r="D628" s="47" t="s">
        <v>63</v>
      </c>
      <c r="E628" s="47" t="s">
        <v>120</v>
      </c>
      <c r="F628" s="47" t="s">
        <v>153</v>
      </c>
      <c r="G628" s="47" t="s">
        <v>122</v>
      </c>
      <c r="H628" s="47" t="n">
        <v>1738</v>
      </c>
      <c r="I628" s="57" t="n">
        <f aca="false">IFERROR(H628/INDEX(Rate_Master!$C$2:$C$13,MATCH(F628,Rate_Master!$A$2:$A$13,0)),0)</f>
        <v>1.738</v>
      </c>
    </row>
    <row r="629" customFormat="false" ht="15" hidden="false" customHeight="false" outlineLevel="0" collapsed="false">
      <c r="A629" s="47" t="s">
        <v>12581</v>
      </c>
      <c r="B629" s="47" t="s">
        <v>354</v>
      </c>
      <c r="C629" s="48" t="n">
        <v>46034</v>
      </c>
      <c r="D629" s="47" t="s">
        <v>63</v>
      </c>
      <c r="E629" s="47" t="s">
        <v>120</v>
      </c>
      <c r="F629" s="47" t="s">
        <v>153</v>
      </c>
      <c r="G629" s="47" t="s">
        <v>123</v>
      </c>
      <c r="H629" s="47" t="n">
        <v>1215</v>
      </c>
      <c r="I629" s="57" t="n">
        <f aca="false">IFERROR(H629/INDEX(Rate_Master!$C$2:$C$13,MATCH(F629,Rate_Master!$A$2:$A$13,0)),0)</f>
        <v>1.215</v>
      </c>
    </row>
    <row r="630" customFormat="false" ht="15" hidden="false" customHeight="false" outlineLevel="0" collapsed="false">
      <c r="A630" s="47" t="s">
        <v>12582</v>
      </c>
      <c r="B630" s="47" t="s">
        <v>354</v>
      </c>
      <c r="C630" s="48" t="n">
        <v>46034</v>
      </c>
      <c r="D630" s="47" t="s">
        <v>63</v>
      </c>
      <c r="E630" s="47" t="s">
        <v>120</v>
      </c>
      <c r="F630" s="47" t="s">
        <v>153</v>
      </c>
      <c r="G630" s="47" t="s">
        <v>124</v>
      </c>
      <c r="H630" s="47" t="n">
        <v>744</v>
      </c>
      <c r="I630" s="57" t="n">
        <f aca="false">IFERROR(H630/INDEX(Rate_Master!$C$2:$C$13,MATCH(F630,Rate_Master!$A$2:$A$13,0)),0)</f>
        <v>0.744</v>
      </c>
    </row>
    <row r="631" customFormat="false" ht="15" hidden="false" customHeight="false" outlineLevel="0" collapsed="false">
      <c r="A631" s="47" t="s">
        <v>12583</v>
      </c>
      <c r="B631" s="47" t="s">
        <v>354</v>
      </c>
      <c r="C631" s="48" t="n">
        <v>46034</v>
      </c>
      <c r="D631" s="47" t="s">
        <v>63</v>
      </c>
      <c r="E631" s="47" t="s">
        <v>120</v>
      </c>
      <c r="F631" s="47" t="s">
        <v>153</v>
      </c>
      <c r="G631" s="47" t="s">
        <v>125</v>
      </c>
      <c r="H631" s="47" t="n">
        <v>465</v>
      </c>
      <c r="I631" s="57" t="n">
        <f aca="false">IFERROR(H631/INDEX(Rate_Master!$C$2:$C$13,MATCH(F631,Rate_Master!$A$2:$A$13,0)),0)</f>
        <v>0.465</v>
      </c>
    </row>
    <row r="632" customFormat="false" ht="15" hidden="false" customHeight="false" outlineLevel="0" collapsed="false">
      <c r="A632" s="47" t="s">
        <v>12584</v>
      </c>
      <c r="B632" s="47" t="s">
        <v>354</v>
      </c>
      <c r="C632" s="48" t="n">
        <v>46034</v>
      </c>
      <c r="D632" s="47" t="s">
        <v>63</v>
      </c>
      <c r="E632" s="47" t="s">
        <v>120</v>
      </c>
      <c r="F632" s="47" t="s">
        <v>153</v>
      </c>
      <c r="G632" s="47" t="s">
        <v>126</v>
      </c>
      <c r="H632" s="47" t="n">
        <v>337</v>
      </c>
      <c r="I632" s="57" t="n">
        <f aca="false">IFERROR(H632/INDEX(Rate_Master!$C$2:$C$13,MATCH(F632,Rate_Master!$A$2:$A$13,0)),0)</f>
        <v>0.337</v>
      </c>
    </row>
    <row r="633" customFormat="false" ht="15" hidden="false" customHeight="false" outlineLevel="0" collapsed="false">
      <c r="A633" s="47" t="s">
        <v>12585</v>
      </c>
      <c r="B633" s="47" t="s">
        <v>355</v>
      </c>
      <c r="C633" s="48" t="n">
        <v>46034</v>
      </c>
      <c r="D633" s="47" t="s">
        <v>63</v>
      </c>
      <c r="E633" s="47" t="s">
        <v>120</v>
      </c>
      <c r="F633" s="47" t="s">
        <v>153</v>
      </c>
      <c r="G633" s="47" t="s">
        <v>119</v>
      </c>
      <c r="H633" s="47" t="n">
        <v>2032</v>
      </c>
      <c r="I633" s="57" t="n">
        <f aca="false">IFERROR(H633/INDEX(Rate_Master!$C$2:$C$13,MATCH(F633,Rate_Master!$A$2:$A$13,0)),0)</f>
        <v>2.032</v>
      </c>
    </row>
    <row r="634" customFormat="false" ht="15" hidden="false" customHeight="false" outlineLevel="0" collapsed="false">
      <c r="A634" s="47" t="s">
        <v>12586</v>
      </c>
      <c r="B634" s="47" t="s">
        <v>355</v>
      </c>
      <c r="C634" s="48" t="n">
        <v>46034</v>
      </c>
      <c r="D634" s="47" t="s">
        <v>63</v>
      </c>
      <c r="E634" s="47" t="s">
        <v>120</v>
      </c>
      <c r="F634" s="47" t="s">
        <v>153</v>
      </c>
      <c r="G634" s="47" t="s">
        <v>121</v>
      </c>
      <c r="H634" s="47" t="n">
        <v>1833</v>
      </c>
      <c r="I634" s="57" t="n">
        <f aca="false">IFERROR(H634/INDEX(Rate_Master!$C$2:$C$13,MATCH(F634,Rate_Master!$A$2:$A$13,0)),0)</f>
        <v>1.833</v>
      </c>
    </row>
    <row r="635" customFormat="false" ht="15" hidden="false" customHeight="false" outlineLevel="0" collapsed="false">
      <c r="A635" s="47" t="s">
        <v>12587</v>
      </c>
      <c r="B635" s="47" t="s">
        <v>355</v>
      </c>
      <c r="C635" s="48" t="n">
        <v>46034</v>
      </c>
      <c r="D635" s="47" t="s">
        <v>63</v>
      </c>
      <c r="E635" s="47" t="s">
        <v>120</v>
      </c>
      <c r="F635" s="47" t="s">
        <v>153</v>
      </c>
      <c r="G635" s="47" t="s">
        <v>122</v>
      </c>
      <c r="H635" s="47" t="n">
        <v>2068</v>
      </c>
      <c r="I635" s="57" t="n">
        <f aca="false">IFERROR(H635/INDEX(Rate_Master!$C$2:$C$13,MATCH(F635,Rate_Master!$A$2:$A$13,0)),0)</f>
        <v>2.068</v>
      </c>
    </row>
    <row r="636" customFormat="false" ht="15" hidden="false" customHeight="false" outlineLevel="0" collapsed="false">
      <c r="A636" s="47" t="s">
        <v>12588</v>
      </c>
      <c r="B636" s="47" t="s">
        <v>355</v>
      </c>
      <c r="C636" s="48" t="n">
        <v>46034</v>
      </c>
      <c r="D636" s="47" t="s">
        <v>63</v>
      </c>
      <c r="E636" s="47" t="s">
        <v>120</v>
      </c>
      <c r="F636" s="47" t="s">
        <v>153</v>
      </c>
      <c r="G636" s="47" t="s">
        <v>123</v>
      </c>
      <c r="H636" s="47" t="n">
        <v>1488</v>
      </c>
      <c r="I636" s="57" t="n">
        <f aca="false">IFERROR(H636/INDEX(Rate_Master!$C$2:$C$13,MATCH(F636,Rate_Master!$A$2:$A$13,0)),0)</f>
        <v>1.488</v>
      </c>
    </row>
    <row r="637" customFormat="false" ht="15" hidden="false" customHeight="false" outlineLevel="0" collapsed="false">
      <c r="A637" s="47" t="s">
        <v>12589</v>
      </c>
      <c r="B637" s="47" t="s">
        <v>355</v>
      </c>
      <c r="C637" s="48" t="n">
        <v>46034</v>
      </c>
      <c r="D637" s="47" t="s">
        <v>63</v>
      </c>
      <c r="E637" s="47" t="s">
        <v>120</v>
      </c>
      <c r="F637" s="47" t="s">
        <v>153</v>
      </c>
      <c r="G637" s="47" t="s">
        <v>124</v>
      </c>
      <c r="H637" s="47" t="n">
        <v>975</v>
      </c>
      <c r="I637" s="57" t="n">
        <f aca="false">IFERROR(H637/INDEX(Rate_Master!$C$2:$C$13,MATCH(F637,Rate_Master!$A$2:$A$13,0)),0)</f>
        <v>0.975</v>
      </c>
    </row>
    <row r="638" customFormat="false" ht="15" hidden="false" customHeight="false" outlineLevel="0" collapsed="false">
      <c r="A638" s="47" t="s">
        <v>12590</v>
      </c>
      <c r="B638" s="47" t="s">
        <v>355</v>
      </c>
      <c r="C638" s="48" t="n">
        <v>46034</v>
      </c>
      <c r="D638" s="47" t="s">
        <v>63</v>
      </c>
      <c r="E638" s="47" t="s">
        <v>120</v>
      </c>
      <c r="F638" s="47" t="s">
        <v>153</v>
      </c>
      <c r="G638" s="47" t="s">
        <v>125</v>
      </c>
      <c r="H638" s="47" t="n">
        <v>564</v>
      </c>
      <c r="I638" s="57" t="n">
        <f aca="false">IFERROR(H638/INDEX(Rate_Master!$C$2:$C$13,MATCH(F638,Rate_Master!$A$2:$A$13,0)),0)</f>
        <v>0.564</v>
      </c>
    </row>
    <row r="639" customFormat="false" ht="15" hidden="false" customHeight="false" outlineLevel="0" collapsed="false">
      <c r="A639" s="47" t="s">
        <v>12591</v>
      </c>
      <c r="B639" s="47" t="s">
        <v>355</v>
      </c>
      <c r="C639" s="48" t="n">
        <v>46034</v>
      </c>
      <c r="D639" s="47" t="s">
        <v>63</v>
      </c>
      <c r="E639" s="47" t="s">
        <v>120</v>
      </c>
      <c r="F639" s="47" t="s">
        <v>153</v>
      </c>
      <c r="G639" s="47" t="s">
        <v>126</v>
      </c>
      <c r="H639" s="47" t="n">
        <v>361</v>
      </c>
      <c r="I639" s="57" t="n">
        <f aca="false">IFERROR(H639/INDEX(Rate_Master!$C$2:$C$13,MATCH(F639,Rate_Master!$A$2:$A$13,0)),0)</f>
        <v>0.361</v>
      </c>
    </row>
    <row r="640" customFormat="false" ht="15" hidden="false" customHeight="false" outlineLevel="0" collapsed="false">
      <c r="A640" s="47" t="s">
        <v>12592</v>
      </c>
      <c r="B640" s="47" t="s">
        <v>356</v>
      </c>
      <c r="C640" s="48" t="n">
        <v>46034</v>
      </c>
      <c r="D640" s="47" t="s">
        <v>63</v>
      </c>
      <c r="E640" s="47" t="s">
        <v>120</v>
      </c>
      <c r="F640" s="47" t="s">
        <v>153</v>
      </c>
      <c r="G640" s="47" t="s">
        <v>119</v>
      </c>
      <c r="H640" s="47" t="n">
        <v>1262</v>
      </c>
      <c r="I640" s="57" t="n">
        <f aca="false">IFERROR(H640/INDEX(Rate_Master!$C$2:$C$13,MATCH(F640,Rate_Master!$A$2:$A$13,0)),0)</f>
        <v>1.262</v>
      </c>
    </row>
    <row r="641" customFormat="false" ht="15" hidden="false" customHeight="false" outlineLevel="0" collapsed="false">
      <c r="A641" s="47" t="s">
        <v>12593</v>
      </c>
      <c r="B641" s="47" t="s">
        <v>356</v>
      </c>
      <c r="C641" s="48" t="n">
        <v>46034</v>
      </c>
      <c r="D641" s="47" t="s">
        <v>63</v>
      </c>
      <c r="E641" s="47" t="s">
        <v>120</v>
      </c>
      <c r="F641" s="47" t="s">
        <v>153</v>
      </c>
      <c r="G641" s="47" t="s">
        <v>121</v>
      </c>
      <c r="H641" s="47" t="n">
        <v>1204</v>
      </c>
      <c r="I641" s="57" t="n">
        <f aca="false">IFERROR(H641/INDEX(Rate_Master!$C$2:$C$13,MATCH(F641,Rate_Master!$A$2:$A$13,0)),0)</f>
        <v>1.204</v>
      </c>
    </row>
    <row r="642" customFormat="false" ht="15" hidden="false" customHeight="false" outlineLevel="0" collapsed="false">
      <c r="A642" s="47" t="s">
        <v>12594</v>
      </c>
      <c r="B642" s="47" t="s">
        <v>356</v>
      </c>
      <c r="C642" s="48" t="n">
        <v>46034</v>
      </c>
      <c r="D642" s="47" t="s">
        <v>63</v>
      </c>
      <c r="E642" s="47" t="s">
        <v>120</v>
      </c>
      <c r="F642" s="47" t="s">
        <v>153</v>
      </c>
      <c r="G642" s="47" t="s">
        <v>122</v>
      </c>
      <c r="H642" s="47" t="n">
        <v>1264</v>
      </c>
      <c r="I642" s="57" t="n">
        <f aca="false">IFERROR(H642/INDEX(Rate_Master!$C$2:$C$13,MATCH(F642,Rate_Master!$A$2:$A$13,0)),0)</f>
        <v>1.264</v>
      </c>
    </row>
    <row r="643" customFormat="false" ht="15" hidden="false" customHeight="false" outlineLevel="0" collapsed="false">
      <c r="A643" s="47" t="s">
        <v>12595</v>
      </c>
      <c r="B643" s="47" t="s">
        <v>356</v>
      </c>
      <c r="C643" s="48" t="n">
        <v>46034</v>
      </c>
      <c r="D643" s="47" t="s">
        <v>63</v>
      </c>
      <c r="E643" s="47" t="s">
        <v>120</v>
      </c>
      <c r="F643" s="47" t="s">
        <v>153</v>
      </c>
      <c r="G643" s="47" t="s">
        <v>123</v>
      </c>
      <c r="H643" s="47" t="n">
        <v>869</v>
      </c>
      <c r="I643" s="57" t="n">
        <f aca="false">IFERROR(H643/INDEX(Rate_Master!$C$2:$C$13,MATCH(F643,Rate_Master!$A$2:$A$13,0)),0)</f>
        <v>0.869</v>
      </c>
    </row>
    <row r="644" customFormat="false" ht="15" hidden="false" customHeight="false" outlineLevel="0" collapsed="false">
      <c r="A644" s="47" t="s">
        <v>12596</v>
      </c>
      <c r="B644" s="47" t="s">
        <v>356</v>
      </c>
      <c r="C644" s="48" t="n">
        <v>46034</v>
      </c>
      <c r="D644" s="47" t="s">
        <v>63</v>
      </c>
      <c r="E644" s="47" t="s">
        <v>120</v>
      </c>
      <c r="F644" s="47" t="s">
        <v>153</v>
      </c>
      <c r="G644" s="47" t="s">
        <v>124</v>
      </c>
      <c r="H644" s="47" t="n">
        <v>576</v>
      </c>
      <c r="I644" s="57" t="n">
        <f aca="false">IFERROR(H644/INDEX(Rate_Master!$C$2:$C$13,MATCH(F644,Rate_Master!$A$2:$A$13,0)),0)</f>
        <v>0.576</v>
      </c>
    </row>
    <row r="645" customFormat="false" ht="15" hidden="false" customHeight="false" outlineLevel="0" collapsed="false">
      <c r="A645" s="47" t="s">
        <v>12597</v>
      </c>
      <c r="B645" s="47" t="s">
        <v>356</v>
      </c>
      <c r="C645" s="48" t="n">
        <v>46034</v>
      </c>
      <c r="D645" s="47" t="s">
        <v>63</v>
      </c>
      <c r="E645" s="47" t="s">
        <v>120</v>
      </c>
      <c r="F645" s="47" t="s">
        <v>153</v>
      </c>
      <c r="G645" s="47" t="s">
        <v>125</v>
      </c>
      <c r="H645" s="47" t="n">
        <v>352</v>
      </c>
      <c r="I645" s="57" t="n">
        <f aca="false">IFERROR(H645/INDEX(Rate_Master!$C$2:$C$13,MATCH(F645,Rate_Master!$A$2:$A$13,0)),0)</f>
        <v>0.352</v>
      </c>
    </row>
    <row r="646" customFormat="false" ht="15" hidden="false" customHeight="false" outlineLevel="0" collapsed="false">
      <c r="A646" s="47" t="s">
        <v>12598</v>
      </c>
      <c r="B646" s="47" t="s">
        <v>356</v>
      </c>
      <c r="C646" s="48" t="n">
        <v>46034</v>
      </c>
      <c r="D646" s="47" t="s">
        <v>63</v>
      </c>
      <c r="E646" s="47" t="s">
        <v>120</v>
      </c>
      <c r="F646" s="47" t="s">
        <v>153</v>
      </c>
      <c r="G646" s="47" t="s">
        <v>126</v>
      </c>
      <c r="H646" s="47" t="n">
        <v>225</v>
      </c>
      <c r="I646" s="57" t="n">
        <f aca="false">IFERROR(H646/INDEX(Rate_Master!$C$2:$C$13,MATCH(F646,Rate_Master!$A$2:$A$13,0)),0)</f>
        <v>0.225</v>
      </c>
    </row>
    <row r="647" customFormat="false" ht="15" hidden="false" customHeight="false" outlineLevel="0" collapsed="false">
      <c r="A647" s="47" t="s">
        <v>12599</v>
      </c>
      <c r="B647" s="47" t="s">
        <v>357</v>
      </c>
      <c r="C647" s="48" t="n">
        <v>46034</v>
      </c>
      <c r="D647" s="47" t="s">
        <v>64</v>
      </c>
      <c r="E647" s="47" t="s">
        <v>128</v>
      </c>
      <c r="F647" s="47" t="s">
        <v>154</v>
      </c>
      <c r="G647" s="47" t="s">
        <v>127</v>
      </c>
      <c r="H647" s="47" t="n">
        <v>971</v>
      </c>
      <c r="I647" s="57" t="n">
        <f aca="false">IFERROR(H647/INDEX(Rate_Master!$C$2:$C$13,MATCH(F647,Rate_Master!$A$2:$A$13,0)),0)</f>
        <v>1.61833333333333</v>
      </c>
    </row>
    <row r="648" customFormat="false" ht="15" hidden="false" customHeight="false" outlineLevel="0" collapsed="false">
      <c r="A648" s="47" t="s">
        <v>12600</v>
      </c>
      <c r="B648" s="47" t="s">
        <v>357</v>
      </c>
      <c r="C648" s="48" t="n">
        <v>46034</v>
      </c>
      <c r="D648" s="47" t="s">
        <v>64</v>
      </c>
      <c r="E648" s="47" t="s">
        <v>128</v>
      </c>
      <c r="F648" s="47" t="s">
        <v>154</v>
      </c>
      <c r="G648" s="47" t="s">
        <v>129</v>
      </c>
      <c r="H648" s="47" t="n">
        <v>671</v>
      </c>
      <c r="I648" s="57" t="n">
        <f aca="false">IFERROR(H648/INDEX(Rate_Master!$C$2:$C$13,MATCH(F648,Rate_Master!$A$2:$A$13,0)),0)</f>
        <v>1.11833333333333</v>
      </c>
    </row>
    <row r="649" customFormat="false" ht="15" hidden="false" customHeight="false" outlineLevel="0" collapsed="false">
      <c r="A649" s="47" t="s">
        <v>12601</v>
      </c>
      <c r="B649" s="47" t="s">
        <v>357</v>
      </c>
      <c r="C649" s="48" t="n">
        <v>46034</v>
      </c>
      <c r="D649" s="47" t="s">
        <v>64</v>
      </c>
      <c r="E649" s="47" t="s">
        <v>128</v>
      </c>
      <c r="F649" s="47" t="s">
        <v>154</v>
      </c>
      <c r="G649" s="47" t="s">
        <v>130</v>
      </c>
      <c r="H649" s="47" t="n">
        <v>587</v>
      </c>
      <c r="I649" s="57" t="n">
        <f aca="false">IFERROR(H649/INDEX(Rate_Master!$C$2:$C$13,MATCH(F649,Rate_Master!$A$2:$A$13,0)),0)</f>
        <v>0.978333333333333</v>
      </c>
    </row>
    <row r="650" customFormat="false" ht="15" hidden="false" customHeight="false" outlineLevel="0" collapsed="false">
      <c r="A650" s="47" t="s">
        <v>12602</v>
      </c>
      <c r="B650" s="47" t="s">
        <v>357</v>
      </c>
      <c r="C650" s="48" t="n">
        <v>46034</v>
      </c>
      <c r="D650" s="47" t="s">
        <v>64</v>
      </c>
      <c r="E650" s="47" t="s">
        <v>128</v>
      </c>
      <c r="F650" s="47" t="s">
        <v>154</v>
      </c>
      <c r="G650" s="47" t="s">
        <v>131</v>
      </c>
      <c r="H650" s="47" t="n">
        <v>281</v>
      </c>
      <c r="I650" s="57" t="n">
        <f aca="false">IFERROR(H650/INDEX(Rate_Master!$C$2:$C$13,MATCH(F650,Rate_Master!$A$2:$A$13,0)),0)</f>
        <v>0.468333333333333</v>
      </c>
    </row>
    <row r="651" customFormat="false" ht="15" hidden="false" customHeight="false" outlineLevel="0" collapsed="false">
      <c r="A651" s="47" t="s">
        <v>12603</v>
      </c>
      <c r="B651" s="47" t="s">
        <v>357</v>
      </c>
      <c r="C651" s="48" t="n">
        <v>46034</v>
      </c>
      <c r="D651" s="47" t="s">
        <v>64</v>
      </c>
      <c r="E651" s="47" t="s">
        <v>128</v>
      </c>
      <c r="F651" s="47" t="s">
        <v>154</v>
      </c>
      <c r="G651" s="47" t="s">
        <v>132</v>
      </c>
      <c r="H651" s="47" t="n">
        <v>196</v>
      </c>
      <c r="I651" s="57" t="n">
        <f aca="false">IFERROR(H651/INDEX(Rate_Master!$C$2:$C$13,MATCH(F651,Rate_Master!$A$2:$A$13,0)),0)</f>
        <v>0.326666666666667</v>
      </c>
    </row>
    <row r="652" customFormat="false" ht="15" hidden="false" customHeight="false" outlineLevel="0" collapsed="false">
      <c r="A652" s="47" t="s">
        <v>12604</v>
      </c>
      <c r="B652" s="47" t="s">
        <v>359</v>
      </c>
      <c r="C652" s="48" t="n">
        <v>46034</v>
      </c>
      <c r="D652" s="47" t="s">
        <v>64</v>
      </c>
      <c r="E652" s="47" t="s">
        <v>128</v>
      </c>
      <c r="F652" s="47" t="s">
        <v>154</v>
      </c>
      <c r="G652" s="47" t="s">
        <v>127</v>
      </c>
      <c r="H652" s="47" t="n">
        <v>986</v>
      </c>
      <c r="I652" s="57" t="n">
        <f aca="false">IFERROR(H652/INDEX(Rate_Master!$C$2:$C$13,MATCH(F652,Rate_Master!$A$2:$A$13,0)),0)</f>
        <v>1.64333333333333</v>
      </c>
    </row>
    <row r="653" customFormat="false" ht="15" hidden="false" customHeight="false" outlineLevel="0" collapsed="false">
      <c r="A653" s="47" t="s">
        <v>12605</v>
      </c>
      <c r="B653" s="47" t="s">
        <v>359</v>
      </c>
      <c r="C653" s="48" t="n">
        <v>46034</v>
      </c>
      <c r="D653" s="47" t="s">
        <v>64</v>
      </c>
      <c r="E653" s="47" t="s">
        <v>128</v>
      </c>
      <c r="F653" s="47" t="s">
        <v>154</v>
      </c>
      <c r="G653" s="47" t="s">
        <v>129</v>
      </c>
      <c r="H653" s="47" t="n">
        <v>659</v>
      </c>
      <c r="I653" s="57" t="n">
        <f aca="false">IFERROR(H653/INDEX(Rate_Master!$C$2:$C$13,MATCH(F653,Rate_Master!$A$2:$A$13,0)),0)</f>
        <v>1.09833333333333</v>
      </c>
    </row>
    <row r="654" customFormat="false" ht="15" hidden="false" customHeight="false" outlineLevel="0" collapsed="false">
      <c r="A654" s="47" t="s">
        <v>12606</v>
      </c>
      <c r="B654" s="47" t="s">
        <v>359</v>
      </c>
      <c r="C654" s="48" t="n">
        <v>46034</v>
      </c>
      <c r="D654" s="47" t="s">
        <v>64</v>
      </c>
      <c r="E654" s="47" t="s">
        <v>128</v>
      </c>
      <c r="F654" s="47" t="s">
        <v>154</v>
      </c>
      <c r="G654" s="47" t="s">
        <v>130</v>
      </c>
      <c r="H654" s="47" t="n">
        <v>550</v>
      </c>
      <c r="I654" s="57" t="n">
        <f aca="false">IFERROR(H654/INDEX(Rate_Master!$C$2:$C$13,MATCH(F654,Rate_Master!$A$2:$A$13,0)),0)</f>
        <v>0.916666666666667</v>
      </c>
    </row>
    <row r="655" customFormat="false" ht="15" hidden="false" customHeight="false" outlineLevel="0" collapsed="false">
      <c r="A655" s="47" t="s">
        <v>12607</v>
      </c>
      <c r="B655" s="47" t="s">
        <v>359</v>
      </c>
      <c r="C655" s="48" t="n">
        <v>46034</v>
      </c>
      <c r="D655" s="47" t="s">
        <v>64</v>
      </c>
      <c r="E655" s="47" t="s">
        <v>128</v>
      </c>
      <c r="F655" s="47" t="s">
        <v>154</v>
      </c>
      <c r="G655" s="47" t="s">
        <v>131</v>
      </c>
      <c r="H655" s="47" t="n">
        <v>226</v>
      </c>
      <c r="I655" s="57" t="n">
        <f aca="false">IFERROR(H655/INDEX(Rate_Master!$C$2:$C$13,MATCH(F655,Rate_Master!$A$2:$A$13,0)),0)</f>
        <v>0.376666666666667</v>
      </c>
    </row>
    <row r="656" customFormat="false" ht="15" hidden="false" customHeight="false" outlineLevel="0" collapsed="false">
      <c r="A656" s="47" t="s">
        <v>12608</v>
      </c>
      <c r="B656" s="47" t="s">
        <v>359</v>
      </c>
      <c r="C656" s="48" t="n">
        <v>46034</v>
      </c>
      <c r="D656" s="47" t="s">
        <v>64</v>
      </c>
      <c r="E656" s="47" t="s">
        <v>128</v>
      </c>
      <c r="F656" s="47" t="s">
        <v>154</v>
      </c>
      <c r="G656" s="47" t="s">
        <v>132</v>
      </c>
      <c r="H656" s="47" t="n">
        <v>206</v>
      </c>
      <c r="I656" s="57" t="n">
        <f aca="false">IFERROR(H656/INDEX(Rate_Master!$C$2:$C$13,MATCH(F656,Rate_Master!$A$2:$A$13,0)),0)</f>
        <v>0.343333333333333</v>
      </c>
    </row>
    <row r="657" customFormat="false" ht="15" hidden="false" customHeight="false" outlineLevel="0" collapsed="false">
      <c r="A657" s="47" t="s">
        <v>12609</v>
      </c>
      <c r="B657" s="47" t="s">
        <v>360</v>
      </c>
      <c r="C657" s="48" t="n">
        <v>46034</v>
      </c>
      <c r="D657" s="47" t="s">
        <v>65</v>
      </c>
      <c r="E657" s="47" t="s">
        <v>134</v>
      </c>
      <c r="F657" s="47" t="s">
        <v>159</v>
      </c>
      <c r="G657" s="47" t="s">
        <v>133</v>
      </c>
      <c r="H657" s="47" t="n">
        <v>218</v>
      </c>
      <c r="I657" s="57" t="n">
        <f aca="false">IFERROR(H657/INDEX(Rate_Master!$C$2:$C$13,MATCH(F657,Rate_Master!$A$2:$A$13,0)),0)</f>
        <v>0.908333333333333</v>
      </c>
    </row>
    <row r="658" customFormat="false" ht="15" hidden="false" customHeight="false" outlineLevel="0" collapsed="false">
      <c r="A658" s="47" t="s">
        <v>12610</v>
      </c>
      <c r="B658" s="47" t="s">
        <v>360</v>
      </c>
      <c r="C658" s="48" t="n">
        <v>46034</v>
      </c>
      <c r="D658" s="47" t="s">
        <v>65</v>
      </c>
      <c r="E658" s="47" t="s">
        <v>134</v>
      </c>
      <c r="F658" s="47" t="s">
        <v>159</v>
      </c>
      <c r="G658" s="47" t="s">
        <v>135</v>
      </c>
      <c r="H658" s="47" t="n">
        <v>191</v>
      </c>
      <c r="I658" s="57" t="n">
        <f aca="false">IFERROR(H658/INDEX(Rate_Master!$C$2:$C$13,MATCH(F658,Rate_Master!$A$2:$A$13,0)),0)</f>
        <v>0.795833333333333</v>
      </c>
    </row>
    <row r="659" customFormat="false" ht="15" hidden="false" customHeight="false" outlineLevel="0" collapsed="false">
      <c r="A659" s="47" t="s">
        <v>12611</v>
      </c>
      <c r="B659" s="47" t="s">
        <v>360</v>
      </c>
      <c r="C659" s="48" t="n">
        <v>46034</v>
      </c>
      <c r="D659" s="47" t="s">
        <v>65</v>
      </c>
      <c r="E659" s="47" t="s">
        <v>134</v>
      </c>
      <c r="F659" s="47" t="s">
        <v>159</v>
      </c>
      <c r="G659" s="47" t="s">
        <v>136</v>
      </c>
      <c r="H659" s="47" t="n">
        <v>151</v>
      </c>
      <c r="I659" s="57" t="n">
        <f aca="false">IFERROR(H659/INDEX(Rate_Master!$C$2:$C$13,MATCH(F659,Rate_Master!$A$2:$A$13,0)),0)</f>
        <v>0.629166666666667</v>
      </c>
    </row>
    <row r="660" customFormat="false" ht="15" hidden="false" customHeight="false" outlineLevel="0" collapsed="false">
      <c r="A660" s="47" t="s">
        <v>12612</v>
      </c>
      <c r="B660" s="47" t="s">
        <v>360</v>
      </c>
      <c r="C660" s="48" t="n">
        <v>46034</v>
      </c>
      <c r="D660" s="47" t="s">
        <v>65</v>
      </c>
      <c r="E660" s="47" t="s">
        <v>134</v>
      </c>
      <c r="F660" s="47" t="s">
        <v>159</v>
      </c>
      <c r="G660" s="47" t="s">
        <v>137</v>
      </c>
      <c r="H660" s="47" t="n">
        <v>113</v>
      </c>
      <c r="I660" s="57" t="n">
        <f aca="false">IFERROR(H660/INDEX(Rate_Master!$C$2:$C$13,MATCH(F660,Rate_Master!$A$2:$A$13,0)),0)</f>
        <v>0.470833333333333</v>
      </c>
    </row>
    <row r="661" customFormat="false" ht="15" hidden="false" customHeight="false" outlineLevel="0" collapsed="false">
      <c r="A661" s="47" t="s">
        <v>12613</v>
      </c>
      <c r="B661" s="47" t="s">
        <v>360</v>
      </c>
      <c r="C661" s="48" t="n">
        <v>46034</v>
      </c>
      <c r="D661" s="47" t="s">
        <v>65</v>
      </c>
      <c r="E661" s="47" t="s">
        <v>134</v>
      </c>
      <c r="F661" s="47" t="s">
        <v>159</v>
      </c>
      <c r="G661" s="47" t="s">
        <v>138</v>
      </c>
      <c r="H661" s="47" t="n">
        <v>64</v>
      </c>
      <c r="I661" s="57" t="n">
        <f aca="false">IFERROR(H661/INDEX(Rate_Master!$C$2:$C$13,MATCH(F661,Rate_Master!$A$2:$A$13,0)),0)</f>
        <v>0.266666666666667</v>
      </c>
    </row>
    <row r="662" customFormat="false" ht="15" hidden="false" customHeight="false" outlineLevel="0" collapsed="false">
      <c r="A662" s="47" t="s">
        <v>12614</v>
      </c>
      <c r="B662" s="47" t="s">
        <v>361</v>
      </c>
      <c r="C662" s="48" t="n">
        <v>46034</v>
      </c>
      <c r="D662" s="47" t="s">
        <v>65</v>
      </c>
      <c r="E662" s="47" t="s">
        <v>134</v>
      </c>
      <c r="F662" s="47" t="s">
        <v>159</v>
      </c>
      <c r="G662" s="47" t="s">
        <v>133</v>
      </c>
      <c r="H662" s="47" t="n">
        <v>352</v>
      </c>
      <c r="I662" s="57" t="n">
        <f aca="false">IFERROR(H662/INDEX(Rate_Master!$C$2:$C$13,MATCH(F662,Rate_Master!$A$2:$A$13,0)),0)</f>
        <v>1.46666666666667</v>
      </c>
    </row>
    <row r="663" customFormat="false" ht="15" hidden="false" customHeight="false" outlineLevel="0" collapsed="false">
      <c r="A663" s="47" t="s">
        <v>12615</v>
      </c>
      <c r="B663" s="47" t="s">
        <v>361</v>
      </c>
      <c r="C663" s="48" t="n">
        <v>46034</v>
      </c>
      <c r="D663" s="47" t="s">
        <v>65</v>
      </c>
      <c r="E663" s="47" t="s">
        <v>134</v>
      </c>
      <c r="F663" s="47" t="s">
        <v>159</v>
      </c>
      <c r="G663" s="47" t="s">
        <v>135</v>
      </c>
      <c r="H663" s="47" t="n">
        <v>252</v>
      </c>
      <c r="I663" s="57" t="n">
        <f aca="false">IFERROR(H663/INDEX(Rate_Master!$C$2:$C$13,MATCH(F663,Rate_Master!$A$2:$A$13,0)),0)</f>
        <v>1.05</v>
      </c>
    </row>
    <row r="664" customFormat="false" ht="15" hidden="false" customHeight="false" outlineLevel="0" collapsed="false">
      <c r="A664" s="47" t="s">
        <v>12616</v>
      </c>
      <c r="B664" s="47" t="s">
        <v>361</v>
      </c>
      <c r="C664" s="48" t="n">
        <v>46034</v>
      </c>
      <c r="D664" s="47" t="s">
        <v>65</v>
      </c>
      <c r="E664" s="47" t="s">
        <v>134</v>
      </c>
      <c r="F664" s="47" t="s">
        <v>159</v>
      </c>
      <c r="G664" s="47" t="s">
        <v>136</v>
      </c>
      <c r="H664" s="47" t="n">
        <v>223</v>
      </c>
      <c r="I664" s="57" t="n">
        <f aca="false">IFERROR(H664/INDEX(Rate_Master!$C$2:$C$13,MATCH(F664,Rate_Master!$A$2:$A$13,0)),0)</f>
        <v>0.929166666666667</v>
      </c>
    </row>
    <row r="665" customFormat="false" ht="15" hidden="false" customHeight="false" outlineLevel="0" collapsed="false">
      <c r="A665" s="47" t="s">
        <v>12617</v>
      </c>
      <c r="B665" s="47" t="s">
        <v>361</v>
      </c>
      <c r="C665" s="48" t="n">
        <v>46034</v>
      </c>
      <c r="D665" s="47" t="s">
        <v>65</v>
      </c>
      <c r="E665" s="47" t="s">
        <v>134</v>
      </c>
      <c r="F665" s="47" t="s">
        <v>159</v>
      </c>
      <c r="G665" s="47" t="s">
        <v>137</v>
      </c>
      <c r="H665" s="47" t="n">
        <v>168</v>
      </c>
      <c r="I665" s="57" t="n">
        <f aca="false">IFERROR(H665/INDEX(Rate_Master!$C$2:$C$13,MATCH(F665,Rate_Master!$A$2:$A$13,0)),0)</f>
        <v>0.7</v>
      </c>
    </row>
    <row r="666" customFormat="false" ht="15" hidden="false" customHeight="false" outlineLevel="0" collapsed="false">
      <c r="A666" s="47" t="s">
        <v>12618</v>
      </c>
      <c r="B666" s="47" t="s">
        <v>361</v>
      </c>
      <c r="C666" s="48" t="n">
        <v>46034</v>
      </c>
      <c r="D666" s="47" t="s">
        <v>65</v>
      </c>
      <c r="E666" s="47" t="s">
        <v>134</v>
      </c>
      <c r="F666" s="47" t="s">
        <v>159</v>
      </c>
      <c r="G666" s="47" t="s">
        <v>138</v>
      </c>
      <c r="H666" s="47" t="n">
        <v>110</v>
      </c>
      <c r="I666" s="57" t="n">
        <f aca="false">IFERROR(H666/INDEX(Rate_Master!$C$2:$C$13,MATCH(F666,Rate_Master!$A$2:$A$13,0)),0)</f>
        <v>0.458333333333333</v>
      </c>
    </row>
    <row r="667" customFormat="false" ht="15" hidden="false" customHeight="false" outlineLevel="0" collapsed="false">
      <c r="A667" s="47" t="s">
        <v>12619</v>
      </c>
      <c r="B667" s="47" t="s">
        <v>362</v>
      </c>
      <c r="C667" s="48" t="n">
        <v>46034</v>
      </c>
      <c r="D667" s="47" t="s">
        <v>65</v>
      </c>
      <c r="E667" s="47" t="s">
        <v>134</v>
      </c>
      <c r="F667" s="47" t="s">
        <v>159</v>
      </c>
      <c r="G667" s="47" t="s">
        <v>133</v>
      </c>
      <c r="H667" s="47" t="n">
        <v>434</v>
      </c>
      <c r="I667" s="57" t="n">
        <f aca="false">IFERROR(H667/INDEX(Rate_Master!$C$2:$C$13,MATCH(F667,Rate_Master!$A$2:$A$13,0)),0)</f>
        <v>1.80833333333333</v>
      </c>
    </row>
    <row r="668" customFormat="false" ht="15" hidden="false" customHeight="false" outlineLevel="0" collapsed="false">
      <c r="A668" s="47" t="s">
        <v>12620</v>
      </c>
      <c r="B668" s="47" t="s">
        <v>362</v>
      </c>
      <c r="C668" s="48" t="n">
        <v>46034</v>
      </c>
      <c r="D668" s="47" t="s">
        <v>65</v>
      </c>
      <c r="E668" s="47" t="s">
        <v>134</v>
      </c>
      <c r="F668" s="47" t="s">
        <v>159</v>
      </c>
      <c r="G668" s="47" t="s">
        <v>135</v>
      </c>
      <c r="H668" s="47" t="n">
        <v>343</v>
      </c>
      <c r="I668" s="57" t="n">
        <f aca="false">IFERROR(H668/INDEX(Rate_Master!$C$2:$C$13,MATCH(F668,Rate_Master!$A$2:$A$13,0)),0)</f>
        <v>1.42916666666667</v>
      </c>
    </row>
    <row r="669" customFormat="false" ht="15" hidden="false" customHeight="false" outlineLevel="0" collapsed="false">
      <c r="A669" s="47" t="s">
        <v>12621</v>
      </c>
      <c r="B669" s="47" t="s">
        <v>362</v>
      </c>
      <c r="C669" s="48" t="n">
        <v>46034</v>
      </c>
      <c r="D669" s="47" t="s">
        <v>65</v>
      </c>
      <c r="E669" s="47" t="s">
        <v>134</v>
      </c>
      <c r="F669" s="47" t="s">
        <v>159</v>
      </c>
      <c r="G669" s="47" t="s">
        <v>136</v>
      </c>
      <c r="H669" s="47" t="n">
        <v>246</v>
      </c>
      <c r="I669" s="57" t="n">
        <f aca="false">IFERROR(H669/INDEX(Rate_Master!$C$2:$C$13,MATCH(F669,Rate_Master!$A$2:$A$13,0)),0)</f>
        <v>1.025</v>
      </c>
    </row>
    <row r="670" customFormat="false" ht="15" hidden="false" customHeight="false" outlineLevel="0" collapsed="false">
      <c r="A670" s="47" t="s">
        <v>12622</v>
      </c>
      <c r="B670" s="47" t="s">
        <v>362</v>
      </c>
      <c r="C670" s="48" t="n">
        <v>46034</v>
      </c>
      <c r="D670" s="47" t="s">
        <v>65</v>
      </c>
      <c r="E670" s="47" t="s">
        <v>134</v>
      </c>
      <c r="F670" s="47" t="s">
        <v>159</v>
      </c>
      <c r="G670" s="47" t="s">
        <v>137</v>
      </c>
      <c r="H670" s="47" t="n">
        <v>213</v>
      </c>
      <c r="I670" s="57" t="n">
        <f aca="false">IFERROR(H670/INDEX(Rate_Master!$C$2:$C$13,MATCH(F670,Rate_Master!$A$2:$A$13,0)),0)</f>
        <v>0.8875</v>
      </c>
    </row>
    <row r="671" customFormat="false" ht="15" hidden="false" customHeight="false" outlineLevel="0" collapsed="false">
      <c r="A671" s="47" t="s">
        <v>12623</v>
      </c>
      <c r="B671" s="47" t="s">
        <v>362</v>
      </c>
      <c r="C671" s="48" t="n">
        <v>46034</v>
      </c>
      <c r="D671" s="47" t="s">
        <v>65</v>
      </c>
      <c r="E671" s="47" t="s">
        <v>134</v>
      </c>
      <c r="F671" s="47" t="s">
        <v>159</v>
      </c>
      <c r="G671" s="47" t="s">
        <v>138</v>
      </c>
      <c r="H671" s="47" t="n">
        <v>94</v>
      </c>
      <c r="I671" s="57" t="n">
        <f aca="false">IFERROR(H671/INDEX(Rate_Master!$C$2:$C$13,MATCH(F671,Rate_Master!$A$2:$A$13,0)),0)</f>
        <v>0.391666666666667</v>
      </c>
    </row>
    <row r="672" customFormat="false" ht="15" hidden="false" customHeight="false" outlineLevel="0" collapsed="false">
      <c r="A672" s="47" t="s">
        <v>12624</v>
      </c>
      <c r="B672" s="47" t="s">
        <v>363</v>
      </c>
      <c r="C672" s="48" t="n">
        <v>46035</v>
      </c>
      <c r="D672" s="47" t="s">
        <v>62</v>
      </c>
      <c r="E672" s="47" t="s">
        <v>120</v>
      </c>
      <c r="F672" s="47" t="s">
        <v>149</v>
      </c>
      <c r="G672" s="47" t="s">
        <v>119</v>
      </c>
      <c r="H672" s="47" t="n">
        <v>1191</v>
      </c>
      <c r="I672" s="57" t="n">
        <f aca="false">IFERROR(H672/INDEX(Rate_Master!$C$2:$C$13,MATCH(F672,Rate_Master!$A$2:$A$13,0)),0)</f>
        <v>1.08272727272727</v>
      </c>
    </row>
    <row r="673" customFormat="false" ht="15" hidden="false" customHeight="false" outlineLevel="0" collapsed="false">
      <c r="A673" s="47" t="s">
        <v>12625</v>
      </c>
      <c r="B673" s="47" t="s">
        <v>363</v>
      </c>
      <c r="C673" s="48" t="n">
        <v>46035</v>
      </c>
      <c r="D673" s="47" t="s">
        <v>62</v>
      </c>
      <c r="E673" s="47" t="s">
        <v>120</v>
      </c>
      <c r="F673" s="47" t="s">
        <v>149</v>
      </c>
      <c r="G673" s="47" t="s">
        <v>121</v>
      </c>
      <c r="H673" s="47" t="n">
        <v>1156</v>
      </c>
      <c r="I673" s="57" t="n">
        <f aca="false">IFERROR(H673/INDEX(Rate_Master!$C$2:$C$13,MATCH(F673,Rate_Master!$A$2:$A$13,0)),0)</f>
        <v>1.05090909090909</v>
      </c>
    </row>
    <row r="674" customFormat="false" ht="15" hidden="false" customHeight="false" outlineLevel="0" collapsed="false">
      <c r="A674" s="47" t="s">
        <v>12626</v>
      </c>
      <c r="B674" s="47" t="s">
        <v>363</v>
      </c>
      <c r="C674" s="48" t="n">
        <v>46035</v>
      </c>
      <c r="D674" s="47" t="s">
        <v>62</v>
      </c>
      <c r="E674" s="47" t="s">
        <v>120</v>
      </c>
      <c r="F674" s="47" t="s">
        <v>149</v>
      </c>
      <c r="G674" s="47" t="s">
        <v>122</v>
      </c>
      <c r="H674" s="47" t="n">
        <v>1245</v>
      </c>
      <c r="I674" s="57" t="n">
        <f aca="false">IFERROR(H674/INDEX(Rate_Master!$C$2:$C$13,MATCH(F674,Rate_Master!$A$2:$A$13,0)),0)</f>
        <v>1.13181818181818</v>
      </c>
    </row>
    <row r="675" customFormat="false" ht="15" hidden="false" customHeight="false" outlineLevel="0" collapsed="false">
      <c r="A675" s="47" t="s">
        <v>12627</v>
      </c>
      <c r="B675" s="47" t="s">
        <v>363</v>
      </c>
      <c r="C675" s="48" t="n">
        <v>46035</v>
      </c>
      <c r="D675" s="47" t="s">
        <v>62</v>
      </c>
      <c r="E675" s="47" t="s">
        <v>120</v>
      </c>
      <c r="F675" s="47" t="s">
        <v>149</v>
      </c>
      <c r="G675" s="47" t="s">
        <v>123</v>
      </c>
      <c r="H675" s="47" t="n">
        <v>833</v>
      </c>
      <c r="I675" s="57" t="n">
        <f aca="false">IFERROR(H675/INDEX(Rate_Master!$C$2:$C$13,MATCH(F675,Rate_Master!$A$2:$A$13,0)),0)</f>
        <v>0.757272727272727</v>
      </c>
    </row>
    <row r="676" customFormat="false" ht="15" hidden="false" customHeight="false" outlineLevel="0" collapsed="false">
      <c r="A676" s="47" t="s">
        <v>12628</v>
      </c>
      <c r="B676" s="47" t="s">
        <v>363</v>
      </c>
      <c r="C676" s="48" t="n">
        <v>46035</v>
      </c>
      <c r="D676" s="47" t="s">
        <v>62</v>
      </c>
      <c r="E676" s="47" t="s">
        <v>120</v>
      </c>
      <c r="F676" s="47" t="s">
        <v>149</v>
      </c>
      <c r="G676" s="47" t="s">
        <v>124</v>
      </c>
      <c r="H676" s="47" t="n">
        <v>547</v>
      </c>
      <c r="I676" s="57" t="n">
        <f aca="false">IFERROR(H676/INDEX(Rate_Master!$C$2:$C$13,MATCH(F676,Rate_Master!$A$2:$A$13,0)),0)</f>
        <v>0.497272727272727</v>
      </c>
    </row>
    <row r="677" customFormat="false" ht="15" hidden="false" customHeight="false" outlineLevel="0" collapsed="false">
      <c r="A677" s="47" t="s">
        <v>12629</v>
      </c>
      <c r="B677" s="47" t="s">
        <v>363</v>
      </c>
      <c r="C677" s="48" t="n">
        <v>46035</v>
      </c>
      <c r="D677" s="47" t="s">
        <v>62</v>
      </c>
      <c r="E677" s="47" t="s">
        <v>120</v>
      </c>
      <c r="F677" s="47" t="s">
        <v>149</v>
      </c>
      <c r="G677" s="47" t="s">
        <v>125</v>
      </c>
      <c r="H677" s="47" t="n">
        <v>343</v>
      </c>
      <c r="I677" s="57" t="n">
        <f aca="false">IFERROR(H677/INDEX(Rate_Master!$C$2:$C$13,MATCH(F677,Rate_Master!$A$2:$A$13,0)),0)</f>
        <v>0.311818181818182</v>
      </c>
    </row>
    <row r="678" customFormat="false" ht="15" hidden="false" customHeight="false" outlineLevel="0" collapsed="false">
      <c r="A678" s="47" t="s">
        <v>12630</v>
      </c>
      <c r="B678" s="47" t="s">
        <v>363</v>
      </c>
      <c r="C678" s="48" t="n">
        <v>46035</v>
      </c>
      <c r="D678" s="47" t="s">
        <v>62</v>
      </c>
      <c r="E678" s="47" t="s">
        <v>120</v>
      </c>
      <c r="F678" s="47" t="s">
        <v>149</v>
      </c>
      <c r="G678" s="47" t="s">
        <v>126</v>
      </c>
      <c r="H678" s="47" t="n">
        <v>200</v>
      </c>
      <c r="I678" s="57" t="n">
        <f aca="false">IFERROR(H678/INDEX(Rate_Master!$C$2:$C$13,MATCH(F678,Rate_Master!$A$2:$A$13,0)),0)</f>
        <v>0.181818181818182</v>
      </c>
    </row>
    <row r="679" customFormat="false" ht="15" hidden="false" customHeight="false" outlineLevel="0" collapsed="false">
      <c r="A679" s="47" t="s">
        <v>12631</v>
      </c>
      <c r="B679" s="47" t="s">
        <v>365</v>
      </c>
      <c r="C679" s="48" t="n">
        <v>46035</v>
      </c>
      <c r="D679" s="47" t="s">
        <v>62</v>
      </c>
      <c r="E679" s="47" t="s">
        <v>120</v>
      </c>
      <c r="F679" s="47" t="s">
        <v>149</v>
      </c>
      <c r="G679" s="47" t="s">
        <v>119</v>
      </c>
      <c r="H679" s="47" t="n">
        <v>1511</v>
      </c>
      <c r="I679" s="57" t="n">
        <f aca="false">IFERROR(H679/INDEX(Rate_Master!$C$2:$C$13,MATCH(F679,Rate_Master!$A$2:$A$13,0)),0)</f>
        <v>1.37363636363636</v>
      </c>
    </row>
    <row r="680" customFormat="false" ht="15" hidden="false" customHeight="false" outlineLevel="0" collapsed="false">
      <c r="A680" s="47" t="s">
        <v>12632</v>
      </c>
      <c r="B680" s="47" t="s">
        <v>365</v>
      </c>
      <c r="C680" s="48" t="n">
        <v>46035</v>
      </c>
      <c r="D680" s="47" t="s">
        <v>62</v>
      </c>
      <c r="E680" s="47" t="s">
        <v>120</v>
      </c>
      <c r="F680" s="47" t="s">
        <v>149</v>
      </c>
      <c r="G680" s="47" t="s">
        <v>121</v>
      </c>
      <c r="H680" s="47" t="n">
        <v>1295</v>
      </c>
      <c r="I680" s="57" t="n">
        <f aca="false">IFERROR(H680/INDEX(Rate_Master!$C$2:$C$13,MATCH(F680,Rate_Master!$A$2:$A$13,0)),0)</f>
        <v>1.17727272727273</v>
      </c>
    </row>
    <row r="681" customFormat="false" ht="15" hidden="false" customHeight="false" outlineLevel="0" collapsed="false">
      <c r="A681" s="47" t="s">
        <v>12633</v>
      </c>
      <c r="B681" s="47" t="s">
        <v>365</v>
      </c>
      <c r="C681" s="48" t="n">
        <v>46035</v>
      </c>
      <c r="D681" s="47" t="s">
        <v>62</v>
      </c>
      <c r="E681" s="47" t="s">
        <v>120</v>
      </c>
      <c r="F681" s="47" t="s">
        <v>149</v>
      </c>
      <c r="G681" s="47" t="s">
        <v>122</v>
      </c>
      <c r="H681" s="47" t="n">
        <v>1458</v>
      </c>
      <c r="I681" s="57" t="n">
        <f aca="false">IFERROR(H681/INDEX(Rate_Master!$C$2:$C$13,MATCH(F681,Rate_Master!$A$2:$A$13,0)),0)</f>
        <v>1.32545454545455</v>
      </c>
    </row>
    <row r="682" customFormat="false" ht="15" hidden="false" customHeight="false" outlineLevel="0" collapsed="false">
      <c r="A682" s="47" t="s">
        <v>12634</v>
      </c>
      <c r="B682" s="47" t="s">
        <v>365</v>
      </c>
      <c r="C682" s="48" t="n">
        <v>46035</v>
      </c>
      <c r="D682" s="47" t="s">
        <v>62</v>
      </c>
      <c r="E682" s="47" t="s">
        <v>120</v>
      </c>
      <c r="F682" s="47" t="s">
        <v>149</v>
      </c>
      <c r="G682" s="47" t="s">
        <v>123</v>
      </c>
      <c r="H682" s="47" t="n">
        <v>1082</v>
      </c>
      <c r="I682" s="57" t="n">
        <f aca="false">IFERROR(H682/INDEX(Rate_Master!$C$2:$C$13,MATCH(F682,Rate_Master!$A$2:$A$13,0)),0)</f>
        <v>0.983636363636364</v>
      </c>
    </row>
    <row r="683" customFormat="false" ht="15" hidden="false" customHeight="false" outlineLevel="0" collapsed="false">
      <c r="A683" s="47" t="s">
        <v>12635</v>
      </c>
      <c r="B683" s="47" t="s">
        <v>365</v>
      </c>
      <c r="C683" s="48" t="n">
        <v>46035</v>
      </c>
      <c r="D683" s="47" t="s">
        <v>62</v>
      </c>
      <c r="E683" s="47" t="s">
        <v>120</v>
      </c>
      <c r="F683" s="47" t="s">
        <v>149</v>
      </c>
      <c r="G683" s="47" t="s">
        <v>124</v>
      </c>
      <c r="H683" s="47" t="n">
        <v>660</v>
      </c>
      <c r="I683" s="57" t="n">
        <f aca="false">IFERROR(H683/INDEX(Rate_Master!$C$2:$C$13,MATCH(F683,Rate_Master!$A$2:$A$13,0)),0)</f>
        <v>0.6</v>
      </c>
    </row>
    <row r="684" customFormat="false" ht="15" hidden="false" customHeight="false" outlineLevel="0" collapsed="false">
      <c r="A684" s="47" t="s">
        <v>12636</v>
      </c>
      <c r="B684" s="47" t="s">
        <v>365</v>
      </c>
      <c r="C684" s="48" t="n">
        <v>46035</v>
      </c>
      <c r="D684" s="47" t="s">
        <v>62</v>
      </c>
      <c r="E684" s="47" t="s">
        <v>120</v>
      </c>
      <c r="F684" s="47" t="s">
        <v>149</v>
      </c>
      <c r="G684" s="47" t="s">
        <v>125</v>
      </c>
      <c r="H684" s="47" t="n">
        <v>386</v>
      </c>
      <c r="I684" s="57" t="n">
        <f aca="false">IFERROR(H684/INDEX(Rate_Master!$C$2:$C$13,MATCH(F684,Rate_Master!$A$2:$A$13,0)),0)</f>
        <v>0.350909090909091</v>
      </c>
    </row>
    <row r="685" customFormat="false" ht="15" hidden="false" customHeight="false" outlineLevel="0" collapsed="false">
      <c r="A685" s="47" t="s">
        <v>12637</v>
      </c>
      <c r="B685" s="47" t="s">
        <v>365</v>
      </c>
      <c r="C685" s="48" t="n">
        <v>46035</v>
      </c>
      <c r="D685" s="47" t="s">
        <v>62</v>
      </c>
      <c r="E685" s="47" t="s">
        <v>120</v>
      </c>
      <c r="F685" s="47" t="s">
        <v>149</v>
      </c>
      <c r="G685" s="47" t="s">
        <v>126</v>
      </c>
      <c r="H685" s="47" t="n">
        <v>268</v>
      </c>
      <c r="I685" s="57" t="n">
        <f aca="false">IFERROR(H685/INDEX(Rate_Master!$C$2:$C$13,MATCH(F685,Rate_Master!$A$2:$A$13,0)),0)</f>
        <v>0.243636363636364</v>
      </c>
    </row>
    <row r="686" customFormat="false" ht="15" hidden="false" customHeight="false" outlineLevel="0" collapsed="false">
      <c r="A686" s="47" t="s">
        <v>12638</v>
      </c>
      <c r="B686" s="47" t="s">
        <v>366</v>
      </c>
      <c r="C686" s="48" t="n">
        <v>46035</v>
      </c>
      <c r="D686" s="47" t="s">
        <v>62</v>
      </c>
      <c r="E686" s="47" t="s">
        <v>120</v>
      </c>
      <c r="F686" s="47" t="s">
        <v>149</v>
      </c>
      <c r="G686" s="47" t="s">
        <v>119</v>
      </c>
      <c r="H686" s="47" t="n">
        <v>1120</v>
      </c>
      <c r="I686" s="57" t="n">
        <f aca="false">IFERROR(H686/INDEX(Rate_Master!$C$2:$C$13,MATCH(F686,Rate_Master!$A$2:$A$13,0)),0)</f>
        <v>1.01818181818182</v>
      </c>
    </row>
    <row r="687" customFormat="false" ht="15" hidden="false" customHeight="false" outlineLevel="0" collapsed="false">
      <c r="A687" s="47" t="s">
        <v>12639</v>
      </c>
      <c r="B687" s="47" t="s">
        <v>366</v>
      </c>
      <c r="C687" s="48" t="n">
        <v>46035</v>
      </c>
      <c r="D687" s="47" t="s">
        <v>62</v>
      </c>
      <c r="E687" s="47" t="s">
        <v>120</v>
      </c>
      <c r="F687" s="47" t="s">
        <v>149</v>
      </c>
      <c r="G687" s="47" t="s">
        <v>121</v>
      </c>
      <c r="H687" s="47" t="n">
        <v>1026</v>
      </c>
      <c r="I687" s="57" t="n">
        <f aca="false">IFERROR(H687/INDEX(Rate_Master!$C$2:$C$13,MATCH(F687,Rate_Master!$A$2:$A$13,0)),0)</f>
        <v>0.932727272727273</v>
      </c>
    </row>
    <row r="688" customFormat="false" ht="15" hidden="false" customHeight="false" outlineLevel="0" collapsed="false">
      <c r="A688" s="47" t="s">
        <v>12640</v>
      </c>
      <c r="B688" s="47" t="s">
        <v>366</v>
      </c>
      <c r="C688" s="48" t="n">
        <v>46035</v>
      </c>
      <c r="D688" s="47" t="s">
        <v>62</v>
      </c>
      <c r="E688" s="47" t="s">
        <v>120</v>
      </c>
      <c r="F688" s="47" t="s">
        <v>149</v>
      </c>
      <c r="G688" s="47" t="s">
        <v>122</v>
      </c>
      <c r="H688" s="47" t="n">
        <v>1150</v>
      </c>
      <c r="I688" s="57" t="n">
        <f aca="false">IFERROR(H688/INDEX(Rate_Master!$C$2:$C$13,MATCH(F688,Rate_Master!$A$2:$A$13,0)),0)</f>
        <v>1.04545454545455</v>
      </c>
    </row>
    <row r="689" customFormat="false" ht="15" hidden="false" customHeight="false" outlineLevel="0" collapsed="false">
      <c r="A689" s="47" t="s">
        <v>12641</v>
      </c>
      <c r="B689" s="47" t="s">
        <v>366</v>
      </c>
      <c r="C689" s="48" t="n">
        <v>46035</v>
      </c>
      <c r="D689" s="47" t="s">
        <v>62</v>
      </c>
      <c r="E689" s="47" t="s">
        <v>120</v>
      </c>
      <c r="F689" s="47" t="s">
        <v>149</v>
      </c>
      <c r="G689" s="47" t="s">
        <v>123</v>
      </c>
      <c r="H689" s="47" t="n">
        <v>839</v>
      </c>
      <c r="I689" s="57" t="n">
        <f aca="false">IFERROR(H689/INDEX(Rate_Master!$C$2:$C$13,MATCH(F689,Rate_Master!$A$2:$A$13,0)),0)</f>
        <v>0.762727272727273</v>
      </c>
    </row>
    <row r="690" customFormat="false" ht="15" hidden="false" customHeight="false" outlineLevel="0" collapsed="false">
      <c r="A690" s="47" t="s">
        <v>12642</v>
      </c>
      <c r="B690" s="47" t="s">
        <v>366</v>
      </c>
      <c r="C690" s="48" t="n">
        <v>46035</v>
      </c>
      <c r="D690" s="47" t="s">
        <v>62</v>
      </c>
      <c r="E690" s="47" t="s">
        <v>120</v>
      </c>
      <c r="F690" s="47" t="s">
        <v>149</v>
      </c>
      <c r="G690" s="47" t="s">
        <v>124</v>
      </c>
      <c r="H690" s="47" t="n">
        <v>517</v>
      </c>
      <c r="I690" s="57" t="n">
        <f aca="false">IFERROR(H690/INDEX(Rate_Master!$C$2:$C$13,MATCH(F690,Rate_Master!$A$2:$A$13,0)),0)</f>
        <v>0.47</v>
      </c>
    </row>
    <row r="691" customFormat="false" ht="15" hidden="false" customHeight="false" outlineLevel="0" collapsed="false">
      <c r="A691" s="47" t="s">
        <v>12643</v>
      </c>
      <c r="B691" s="47" t="s">
        <v>366</v>
      </c>
      <c r="C691" s="48" t="n">
        <v>46035</v>
      </c>
      <c r="D691" s="47" t="s">
        <v>62</v>
      </c>
      <c r="E691" s="47" t="s">
        <v>120</v>
      </c>
      <c r="F691" s="47" t="s">
        <v>149</v>
      </c>
      <c r="G691" s="47" t="s">
        <v>125</v>
      </c>
      <c r="H691" s="47" t="n">
        <v>331</v>
      </c>
      <c r="I691" s="57" t="n">
        <f aca="false">IFERROR(H691/INDEX(Rate_Master!$C$2:$C$13,MATCH(F691,Rate_Master!$A$2:$A$13,0)),0)</f>
        <v>0.300909090909091</v>
      </c>
    </row>
    <row r="692" customFormat="false" ht="15" hidden="false" customHeight="false" outlineLevel="0" collapsed="false">
      <c r="A692" s="47" t="s">
        <v>12644</v>
      </c>
      <c r="B692" s="47" t="s">
        <v>366</v>
      </c>
      <c r="C692" s="48" t="n">
        <v>46035</v>
      </c>
      <c r="D692" s="47" t="s">
        <v>62</v>
      </c>
      <c r="E692" s="47" t="s">
        <v>120</v>
      </c>
      <c r="F692" s="47" t="s">
        <v>149</v>
      </c>
      <c r="G692" s="47" t="s">
        <v>126</v>
      </c>
      <c r="H692" s="47" t="n">
        <v>225</v>
      </c>
      <c r="I692" s="57" t="n">
        <f aca="false">IFERROR(H692/INDEX(Rate_Master!$C$2:$C$13,MATCH(F692,Rate_Master!$A$2:$A$13,0)),0)</f>
        <v>0.204545454545455</v>
      </c>
    </row>
    <row r="693" customFormat="false" ht="15" hidden="false" customHeight="false" outlineLevel="0" collapsed="false">
      <c r="A693" s="47" t="s">
        <v>12645</v>
      </c>
      <c r="B693" s="47" t="s">
        <v>367</v>
      </c>
      <c r="C693" s="48" t="n">
        <v>46035</v>
      </c>
      <c r="D693" s="47" t="s">
        <v>63</v>
      </c>
      <c r="E693" s="47" t="s">
        <v>120</v>
      </c>
      <c r="F693" s="47" t="s">
        <v>151</v>
      </c>
      <c r="G693" s="47" t="s">
        <v>119</v>
      </c>
      <c r="H693" s="47" t="n">
        <v>957</v>
      </c>
      <c r="I693" s="57" t="n">
        <f aca="false">IFERROR(H693/INDEX(Rate_Master!$C$2:$C$13,MATCH(F693,Rate_Master!$A$2:$A$13,0)),0)</f>
        <v>1.36714285714286</v>
      </c>
    </row>
    <row r="694" customFormat="false" ht="15" hidden="false" customHeight="false" outlineLevel="0" collapsed="false">
      <c r="A694" s="47" t="s">
        <v>12646</v>
      </c>
      <c r="B694" s="47" t="s">
        <v>367</v>
      </c>
      <c r="C694" s="48" t="n">
        <v>46035</v>
      </c>
      <c r="D694" s="47" t="s">
        <v>63</v>
      </c>
      <c r="E694" s="47" t="s">
        <v>120</v>
      </c>
      <c r="F694" s="47" t="s">
        <v>151</v>
      </c>
      <c r="G694" s="47" t="s">
        <v>121</v>
      </c>
      <c r="H694" s="47" t="n">
        <v>863</v>
      </c>
      <c r="I694" s="57" t="n">
        <f aca="false">IFERROR(H694/INDEX(Rate_Master!$C$2:$C$13,MATCH(F694,Rate_Master!$A$2:$A$13,0)),0)</f>
        <v>1.23285714285714</v>
      </c>
    </row>
    <row r="695" customFormat="false" ht="15" hidden="false" customHeight="false" outlineLevel="0" collapsed="false">
      <c r="A695" s="47" t="s">
        <v>12647</v>
      </c>
      <c r="B695" s="47" t="s">
        <v>367</v>
      </c>
      <c r="C695" s="48" t="n">
        <v>46035</v>
      </c>
      <c r="D695" s="47" t="s">
        <v>63</v>
      </c>
      <c r="E695" s="47" t="s">
        <v>120</v>
      </c>
      <c r="F695" s="47" t="s">
        <v>151</v>
      </c>
      <c r="G695" s="47" t="s">
        <v>122</v>
      </c>
      <c r="H695" s="47" t="n">
        <v>2037</v>
      </c>
      <c r="I695" s="57" t="n">
        <f aca="false">IFERROR(H695/INDEX(Rate_Master!$C$2:$C$13,MATCH(F695,Rate_Master!$A$2:$A$13,0)),0)</f>
        <v>2.91</v>
      </c>
    </row>
    <row r="696" customFormat="false" ht="15" hidden="false" customHeight="false" outlineLevel="0" collapsed="false">
      <c r="A696" s="47" t="s">
        <v>12648</v>
      </c>
      <c r="B696" s="47" t="s">
        <v>367</v>
      </c>
      <c r="C696" s="48" t="n">
        <v>46035</v>
      </c>
      <c r="D696" s="47" t="s">
        <v>63</v>
      </c>
      <c r="E696" s="47" t="s">
        <v>120</v>
      </c>
      <c r="F696" s="47" t="s">
        <v>151</v>
      </c>
      <c r="G696" s="47" t="s">
        <v>123</v>
      </c>
      <c r="H696" s="47" t="n">
        <v>681</v>
      </c>
      <c r="I696" s="57" t="n">
        <f aca="false">IFERROR(H696/INDEX(Rate_Master!$C$2:$C$13,MATCH(F696,Rate_Master!$A$2:$A$13,0)),0)</f>
        <v>0.972857142857143</v>
      </c>
    </row>
    <row r="697" customFormat="false" ht="15" hidden="false" customHeight="false" outlineLevel="0" collapsed="false">
      <c r="A697" s="47" t="s">
        <v>12649</v>
      </c>
      <c r="B697" s="47" t="s">
        <v>367</v>
      </c>
      <c r="C697" s="48" t="n">
        <v>46035</v>
      </c>
      <c r="D697" s="47" t="s">
        <v>63</v>
      </c>
      <c r="E697" s="47" t="s">
        <v>120</v>
      </c>
      <c r="F697" s="47" t="s">
        <v>151</v>
      </c>
      <c r="G697" s="47" t="s">
        <v>124</v>
      </c>
      <c r="H697" s="47" t="n">
        <v>478</v>
      </c>
      <c r="I697" s="57" t="n">
        <f aca="false">IFERROR(H697/INDEX(Rate_Master!$C$2:$C$13,MATCH(F697,Rate_Master!$A$2:$A$13,0)),0)</f>
        <v>0.682857142857143</v>
      </c>
    </row>
    <row r="698" customFormat="false" ht="15" hidden="false" customHeight="false" outlineLevel="0" collapsed="false">
      <c r="A698" s="47" t="s">
        <v>12650</v>
      </c>
      <c r="B698" s="47" t="s">
        <v>367</v>
      </c>
      <c r="C698" s="48" t="n">
        <v>46035</v>
      </c>
      <c r="D698" s="47" t="s">
        <v>63</v>
      </c>
      <c r="E698" s="47" t="s">
        <v>120</v>
      </c>
      <c r="F698" s="47" t="s">
        <v>151</v>
      </c>
      <c r="G698" s="47" t="s">
        <v>125</v>
      </c>
      <c r="H698" s="47" t="n">
        <v>248</v>
      </c>
      <c r="I698" s="57" t="n">
        <f aca="false">IFERROR(H698/INDEX(Rate_Master!$C$2:$C$13,MATCH(F698,Rate_Master!$A$2:$A$13,0)),0)</f>
        <v>0.354285714285714</v>
      </c>
    </row>
    <row r="699" customFormat="false" ht="15" hidden="false" customHeight="false" outlineLevel="0" collapsed="false">
      <c r="A699" s="47" t="s">
        <v>12651</v>
      </c>
      <c r="B699" s="47" t="s">
        <v>367</v>
      </c>
      <c r="C699" s="48" t="n">
        <v>46035</v>
      </c>
      <c r="D699" s="47" t="s">
        <v>63</v>
      </c>
      <c r="E699" s="47" t="s">
        <v>120</v>
      </c>
      <c r="F699" s="47" t="s">
        <v>151</v>
      </c>
      <c r="G699" s="47" t="s">
        <v>126</v>
      </c>
      <c r="H699" s="47" t="n">
        <v>182</v>
      </c>
      <c r="I699" s="57" t="n">
        <f aca="false">IFERROR(H699/INDEX(Rate_Master!$C$2:$C$13,MATCH(F699,Rate_Master!$A$2:$A$13,0)),0)</f>
        <v>0.26</v>
      </c>
    </row>
    <row r="700" customFormat="false" ht="15" hidden="false" customHeight="false" outlineLevel="0" collapsed="false">
      <c r="A700" s="47" t="s">
        <v>12652</v>
      </c>
      <c r="B700" s="47" t="s">
        <v>369</v>
      </c>
      <c r="C700" s="48" t="n">
        <v>46035</v>
      </c>
      <c r="D700" s="47" t="s">
        <v>63</v>
      </c>
      <c r="E700" s="47" t="s">
        <v>120</v>
      </c>
      <c r="F700" s="47" t="s">
        <v>151</v>
      </c>
      <c r="G700" s="47" t="s">
        <v>119</v>
      </c>
      <c r="H700" s="47" t="n">
        <v>1541</v>
      </c>
      <c r="I700" s="57" t="n">
        <f aca="false">IFERROR(H700/INDEX(Rate_Master!$C$2:$C$13,MATCH(F700,Rate_Master!$A$2:$A$13,0)),0)</f>
        <v>2.20142857142857</v>
      </c>
    </row>
    <row r="701" customFormat="false" ht="15" hidden="false" customHeight="false" outlineLevel="0" collapsed="false">
      <c r="A701" s="47" t="s">
        <v>12653</v>
      </c>
      <c r="B701" s="47" t="s">
        <v>369</v>
      </c>
      <c r="C701" s="48" t="n">
        <v>46035</v>
      </c>
      <c r="D701" s="47" t="s">
        <v>63</v>
      </c>
      <c r="E701" s="47" t="s">
        <v>120</v>
      </c>
      <c r="F701" s="47" t="s">
        <v>151</v>
      </c>
      <c r="G701" s="47" t="s">
        <v>121</v>
      </c>
      <c r="H701" s="47" t="n">
        <v>1353</v>
      </c>
      <c r="I701" s="57" t="n">
        <f aca="false">IFERROR(H701/INDEX(Rate_Master!$C$2:$C$13,MATCH(F701,Rate_Master!$A$2:$A$13,0)),0)</f>
        <v>1.93285714285714</v>
      </c>
    </row>
    <row r="702" customFormat="false" ht="15" hidden="false" customHeight="false" outlineLevel="0" collapsed="false">
      <c r="A702" s="47" t="s">
        <v>12654</v>
      </c>
      <c r="B702" s="47" t="s">
        <v>369</v>
      </c>
      <c r="C702" s="48" t="n">
        <v>46035</v>
      </c>
      <c r="D702" s="47" t="s">
        <v>63</v>
      </c>
      <c r="E702" s="47" t="s">
        <v>120</v>
      </c>
      <c r="F702" s="47" t="s">
        <v>151</v>
      </c>
      <c r="G702" s="47" t="s">
        <v>122</v>
      </c>
      <c r="H702" s="47" t="n">
        <v>3339</v>
      </c>
      <c r="I702" s="57" t="n">
        <f aca="false">IFERROR(H702/INDEX(Rate_Master!$C$2:$C$13,MATCH(F702,Rate_Master!$A$2:$A$13,0)),0)</f>
        <v>4.77</v>
      </c>
    </row>
    <row r="703" customFormat="false" ht="15" hidden="false" customHeight="false" outlineLevel="0" collapsed="false">
      <c r="A703" s="47" t="s">
        <v>12655</v>
      </c>
      <c r="B703" s="47" t="s">
        <v>369</v>
      </c>
      <c r="C703" s="48" t="n">
        <v>46035</v>
      </c>
      <c r="D703" s="47" t="s">
        <v>63</v>
      </c>
      <c r="E703" s="47" t="s">
        <v>120</v>
      </c>
      <c r="F703" s="47" t="s">
        <v>151</v>
      </c>
      <c r="G703" s="47" t="s">
        <v>123</v>
      </c>
      <c r="H703" s="47" t="n">
        <v>1121</v>
      </c>
      <c r="I703" s="57" t="n">
        <f aca="false">IFERROR(H703/INDEX(Rate_Master!$C$2:$C$13,MATCH(F703,Rate_Master!$A$2:$A$13,0)),0)</f>
        <v>1.60142857142857</v>
      </c>
    </row>
    <row r="704" customFormat="false" ht="15" hidden="false" customHeight="false" outlineLevel="0" collapsed="false">
      <c r="A704" s="47" t="s">
        <v>12656</v>
      </c>
      <c r="B704" s="47" t="s">
        <v>369</v>
      </c>
      <c r="C704" s="48" t="n">
        <v>46035</v>
      </c>
      <c r="D704" s="47" t="s">
        <v>63</v>
      </c>
      <c r="E704" s="47" t="s">
        <v>120</v>
      </c>
      <c r="F704" s="47" t="s">
        <v>151</v>
      </c>
      <c r="G704" s="47" t="s">
        <v>124</v>
      </c>
      <c r="H704" s="47" t="n">
        <v>711</v>
      </c>
      <c r="I704" s="57" t="n">
        <f aca="false">IFERROR(H704/INDEX(Rate_Master!$C$2:$C$13,MATCH(F704,Rate_Master!$A$2:$A$13,0)),0)</f>
        <v>1.01571428571429</v>
      </c>
    </row>
    <row r="705" customFormat="false" ht="15" hidden="false" customHeight="false" outlineLevel="0" collapsed="false">
      <c r="A705" s="47" t="s">
        <v>12657</v>
      </c>
      <c r="B705" s="47" t="s">
        <v>369</v>
      </c>
      <c r="C705" s="48" t="n">
        <v>46035</v>
      </c>
      <c r="D705" s="47" t="s">
        <v>63</v>
      </c>
      <c r="E705" s="47" t="s">
        <v>120</v>
      </c>
      <c r="F705" s="47" t="s">
        <v>151</v>
      </c>
      <c r="G705" s="47" t="s">
        <v>125</v>
      </c>
      <c r="H705" s="47" t="n">
        <v>440</v>
      </c>
      <c r="I705" s="57" t="n">
        <f aca="false">IFERROR(H705/INDEX(Rate_Master!$C$2:$C$13,MATCH(F705,Rate_Master!$A$2:$A$13,0)),0)</f>
        <v>0.628571428571429</v>
      </c>
    </row>
    <row r="706" customFormat="false" ht="15" hidden="false" customHeight="false" outlineLevel="0" collapsed="false">
      <c r="A706" s="47" t="s">
        <v>12658</v>
      </c>
      <c r="B706" s="47" t="s">
        <v>369</v>
      </c>
      <c r="C706" s="48" t="n">
        <v>46035</v>
      </c>
      <c r="D706" s="47" t="s">
        <v>63</v>
      </c>
      <c r="E706" s="47" t="s">
        <v>120</v>
      </c>
      <c r="F706" s="47" t="s">
        <v>151</v>
      </c>
      <c r="G706" s="47" t="s">
        <v>126</v>
      </c>
      <c r="H706" s="47" t="n">
        <v>300</v>
      </c>
      <c r="I706" s="57" t="n">
        <f aca="false">IFERROR(H706/INDEX(Rate_Master!$C$2:$C$13,MATCH(F706,Rate_Master!$A$2:$A$13,0)),0)</f>
        <v>0.428571428571429</v>
      </c>
    </row>
    <row r="707" customFormat="false" ht="15" hidden="false" customHeight="false" outlineLevel="0" collapsed="false">
      <c r="A707" s="47" t="s">
        <v>12659</v>
      </c>
      <c r="B707" s="47" t="s">
        <v>370</v>
      </c>
      <c r="C707" s="48" t="n">
        <v>46035</v>
      </c>
      <c r="D707" s="47" t="s">
        <v>63</v>
      </c>
      <c r="E707" s="47" t="s">
        <v>120</v>
      </c>
      <c r="F707" s="47" t="s">
        <v>151</v>
      </c>
      <c r="G707" s="47" t="s">
        <v>119</v>
      </c>
      <c r="H707" s="47" t="n">
        <v>992</v>
      </c>
      <c r="I707" s="57" t="n">
        <f aca="false">IFERROR(H707/INDEX(Rate_Master!$C$2:$C$13,MATCH(F707,Rate_Master!$A$2:$A$13,0)),0)</f>
        <v>1.41714285714286</v>
      </c>
    </row>
    <row r="708" customFormat="false" ht="15" hidden="false" customHeight="false" outlineLevel="0" collapsed="false">
      <c r="A708" s="47" t="s">
        <v>12660</v>
      </c>
      <c r="B708" s="47" t="s">
        <v>370</v>
      </c>
      <c r="C708" s="48" t="n">
        <v>46035</v>
      </c>
      <c r="D708" s="47" t="s">
        <v>63</v>
      </c>
      <c r="E708" s="47" t="s">
        <v>120</v>
      </c>
      <c r="F708" s="47" t="s">
        <v>151</v>
      </c>
      <c r="G708" s="47" t="s">
        <v>121</v>
      </c>
      <c r="H708" s="47" t="n">
        <v>960</v>
      </c>
      <c r="I708" s="57" t="n">
        <f aca="false">IFERROR(H708/INDEX(Rate_Master!$C$2:$C$13,MATCH(F708,Rate_Master!$A$2:$A$13,0)),0)</f>
        <v>1.37142857142857</v>
      </c>
    </row>
    <row r="709" customFormat="false" ht="15" hidden="false" customHeight="false" outlineLevel="0" collapsed="false">
      <c r="A709" s="47" t="s">
        <v>12661</v>
      </c>
      <c r="B709" s="47" t="s">
        <v>370</v>
      </c>
      <c r="C709" s="48" t="n">
        <v>46035</v>
      </c>
      <c r="D709" s="47" t="s">
        <v>63</v>
      </c>
      <c r="E709" s="47" t="s">
        <v>120</v>
      </c>
      <c r="F709" s="47" t="s">
        <v>151</v>
      </c>
      <c r="G709" s="47" t="s">
        <v>122</v>
      </c>
      <c r="H709" s="47" t="n">
        <v>2148</v>
      </c>
      <c r="I709" s="57" t="n">
        <f aca="false">IFERROR(H709/INDEX(Rate_Master!$C$2:$C$13,MATCH(F709,Rate_Master!$A$2:$A$13,0)),0)</f>
        <v>3.06857142857143</v>
      </c>
    </row>
    <row r="710" customFormat="false" ht="15" hidden="false" customHeight="false" outlineLevel="0" collapsed="false">
      <c r="A710" s="47" t="s">
        <v>12662</v>
      </c>
      <c r="B710" s="47" t="s">
        <v>370</v>
      </c>
      <c r="C710" s="48" t="n">
        <v>46035</v>
      </c>
      <c r="D710" s="47" t="s">
        <v>63</v>
      </c>
      <c r="E710" s="47" t="s">
        <v>120</v>
      </c>
      <c r="F710" s="47" t="s">
        <v>151</v>
      </c>
      <c r="G710" s="47" t="s">
        <v>123</v>
      </c>
      <c r="H710" s="47" t="n">
        <v>754</v>
      </c>
      <c r="I710" s="57" t="n">
        <f aca="false">IFERROR(H710/INDEX(Rate_Master!$C$2:$C$13,MATCH(F710,Rate_Master!$A$2:$A$13,0)),0)</f>
        <v>1.07714285714286</v>
      </c>
    </row>
    <row r="711" customFormat="false" ht="15" hidden="false" customHeight="false" outlineLevel="0" collapsed="false">
      <c r="A711" s="47" t="s">
        <v>12663</v>
      </c>
      <c r="B711" s="47" t="s">
        <v>370</v>
      </c>
      <c r="C711" s="48" t="n">
        <v>46035</v>
      </c>
      <c r="D711" s="47" t="s">
        <v>63</v>
      </c>
      <c r="E711" s="47" t="s">
        <v>120</v>
      </c>
      <c r="F711" s="47" t="s">
        <v>151</v>
      </c>
      <c r="G711" s="47" t="s">
        <v>124</v>
      </c>
      <c r="H711" s="47" t="n">
        <v>454</v>
      </c>
      <c r="I711" s="57" t="n">
        <f aca="false">IFERROR(H711/INDEX(Rate_Master!$C$2:$C$13,MATCH(F711,Rate_Master!$A$2:$A$13,0)),0)</f>
        <v>0.648571428571429</v>
      </c>
    </row>
    <row r="712" customFormat="false" ht="15" hidden="false" customHeight="false" outlineLevel="0" collapsed="false">
      <c r="A712" s="47" t="s">
        <v>12664</v>
      </c>
      <c r="B712" s="47" t="s">
        <v>370</v>
      </c>
      <c r="C712" s="48" t="n">
        <v>46035</v>
      </c>
      <c r="D712" s="47" t="s">
        <v>63</v>
      </c>
      <c r="E712" s="47" t="s">
        <v>120</v>
      </c>
      <c r="F712" s="47" t="s">
        <v>151</v>
      </c>
      <c r="G712" s="47" t="s">
        <v>125</v>
      </c>
      <c r="H712" s="47" t="n">
        <v>270</v>
      </c>
      <c r="I712" s="57" t="n">
        <f aca="false">IFERROR(H712/INDEX(Rate_Master!$C$2:$C$13,MATCH(F712,Rate_Master!$A$2:$A$13,0)),0)</f>
        <v>0.385714285714286</v>
      </c>
    </row>
    <row r="713" customFormat="false" ht="15" hidden="false" customHeight="false" outlineLevel="0" collapsed="false">
      <c r="A713" s="47" t="s">
        <v>12665</v>
      </c>
      <c r="B713" s="47" t="s">
        <v>370</v>
      </c>
      <c r="C713" s="48" t="n">
        <v>46035</v>
      </c>
      <c r="D713" s="47" t="s">
        <v>63</v>
      </c>
      <c r="E713" s="47" t="s">
        <v>120</v>
      </c>
      <c r="F713" s="47" t="s">
        <v>151</v>
      </c>
      <c r="G713" s="47" t="s">
        <v>126</v>
      </c>
      <c r="H713" s="47" t="n">
        <v>193</v>
      </c>
      <c r="I713" s="57" t="n">
        <f aca="false">IFERROR(H713/INDEX(Rate_Master!$C$2:$C$13,MATCH(F713,Rate_Master!$A$2:$A$13,0)),0)</f>
        <v>0.275714285714286</v>
      </c>
    </row>
    <row r="714" customFormat="false" ht="15" hidden="false" customHeight="false" outlineLevel="0" collapsed="false">
      <c r="A714" s="47" t="s">
        <v>12666</v>
      </c>
      <c r="B714" s="47" t="s">
        <v>371</v>
      </c>
      <c r="C714" s="48" t="n">
        <v>46035</v>
      </c>
      <c r="D714" s="47" t="s">
        <v>64</v>
      </c>
      <c r="E714" s="47" t="s">
        <v>128</v>
      </c>
      <c r="F714" s="47" t="s">
        <v>155</v>
      </c>
      <c r="G714" s="47" t="s">
        <v>127</v>
      </c>
      <c r="H714" s="47" t="n">
        <v>956</v>
      </c>
      <c r="I714" s="57" t="n">
        <f aca="false">IFERROR(H714/INDEX(Rate_Master!$C$2:$C$13,MATCH(F714,Rate_Master!$A$2:$A$13,0)),0)</f>
        <v>1.73818181818182</v>
      </c>
    </row>
    <row r="715" customFormat="false" ht="15" hidden="false" customHeight="false" outlineLevel="0" collapsed="false">
      <c r="A715" s="47" t="s">
        <v>12667</v>
      </c>
      <c r="B715" s="47" t="s">
        <v>371</v>
      </c>
      <c r="C715" s="48" t="n">
        <v>46035</v>
      </c>
      <c r="D715" s="47" t="s">
        <v>64</v>
      </c>
      <c r="E715" s="47" t="s">
        <v>128</v>
      </c>
      <c r="F715" s="47" t="s">
        <v>155</v>
      </c>
      <c r="G715" s="47" t="s">
        <v>129</v>
      </c>
      <c r="H715" s="47" t="n">
        <v>724</v>
      </c>
      <c r="I715" s="57" t="n">
        <f aca="false">IFERROR(H715/INDEX(Rate_Master!$C$2:$C$13,MATCH(F715,Rate_Master!$A$2:$A$13,0)),0)</f>
        <v>1.31636363636364</v>
      </c>
    </row>
    <row r="716" customFormat="false" ht="15" hidden="false" customHeight="false" outlineLevel="0" collapsed="false">
      <c r="A716" s="47" t="s">
        <v>12668</v>
      </c>
      <c r="B716" s="47" t="s">
        <v>371</v>
      </c>
      <c r="C716" s="48" t="n">
        <v>46035</v>
      </c>
      <c r="D716" s="47" t="s">
        <v>64</v>
      </c>
      <c r="E716" s="47" t="s">
        <v>128</v>
      </c>
      <c r="F716" s="47" t="s">
        <v>155</v>
      </c>
      <c r="G716" s="47" t="s">
        <v>130</v>
      </c>
      <c r="H716" s="47" t="n">
        <v>642</v>
      </c>
      <c r="I716" s="57" t="n">
        <f aca="false">IFERROR(H716/INDEX(Rate_Master!$C$2:$C$13,MATCH(F716,Rate_Master!$A$2:$A$13,0)),0)</f>
        <v>1.16727272727273</v>
      </c>
    </row>
    <row r="717" customFormat="false" ht="15" hidden="false" customHeight="false" outlineLevel="0" collapsed="false">
      <c r="A717" s="47" t="s">
        <v>12669</v>
      </c>
      <c r="B717" s="47" t="s">
        <v>371</v>
      </c>
      <c r="C717" s="48" t="n">
        <v>46035</v>
      </c>
      <c r="D717" s="47" t="s">
        <v>64</v>
      </c>
      <c r="E717" s="47" t="s">
        <v>128</v>
      </c>
      <c r="F717" s="47" t="s">
        <v>155</v>
      </c>
      <c r="G717" s="47" t="s">
        <v>131</v>
      </c>
      <c r="H717" s="47" t="n">
        <v>291</v>
      </c>
      <c r="I717" s="57" t="n">
        <f aca="false">IFERROR(H717/INDEX(Rate_Master!$C$2:$C$13,MATCH(F717,Rate_Master!$A$2:$A$13,0)),0)</f>
        <v>0.529090909090909</v>
      </c>
    </row>
    <row r="718" customFormat="false" ht="15" hidden="false" customHeight="false" outlineLevel="0" collapsed="false">
      <c r="A718" s="47" t="s">
        <v>12670</v>
      </c>
      <c r="B718" s="47" t="s">
        <v>371</v>
      </c>
      <c r="C718" s="48" t="n">
        <v>46035</v>
      </c>
      <c r="D718" s="47" t="s">
        <v>64</v>
      </c>
      <c r="E718" s="47" t="s">
        <v>128</v>
      </c>
      <c r="F718" s="47" t="s">
        <v>155</v>
      </c>
      <c r="G718" s="47" t="s">
        <v>132</v>
      </c>
      <c r="H718" s="47" t="n">
        <v>246</v>
      </c>
      <c r="I718" s="57" t="n">
        <f aca="false">IFERROR(H718/INDEX(Rate_Master!$C$2:$C$13,MATCH(F718,Rate_Master!$A$2:$A$13,0)),0)</f>
        <v>0.447272727272727</v>
      </c>
    </row>
    <row r="719" customFormat="false" ht="15" hidden="false" customHeight="false" outlineLevel="0" collapsed="false">
      <c r="A719" s="47" t="s">
        <v>12671</v>
      </c>
      <c r="B719" s="47" t="s">
        <v>373</v>
      </c>
      <c r="C719" s="48" t="n">
        <v>46035</v>
      </c>
      <c r="D719" s="47" t="s">
        <v>64</v>
      </c>
      <c r="E719" s="47" t="s">
        <v>128</v>
      </c>
      <c r="F719" s="47" t="s">
        <v>155</v>
      </c>
      <c r="G719" s="47" t="s">
        <v>127</v>
      </c>
      <c r="H719" s="47" t="n">
        <v>1092</v>
      </c>
      <c r="I719" s="57" t="n">
        <f aca="false">IFERROR(H719/INDEX(Rate_Master!$C$2:$C$13,MATCH(F719,Rate_Master!$A$2:$A$13,0)),0)</f>
        <v>1.98545454545455</v>
      </c>
    </row>
    <row r="720" customFormat="false" ht="15" hidden="false" customHeight="false" outlineLevel="0" collapsed="false">
      <c r="A720" s="47" t="s">
        <v>12672</v>
      </c>
      <c r="B720" s="47" t="s">
        <v>373</v>
      </c>
      <c r="C720" s="48" t="n">
        <v>46035</v>
      </c>
      <c r="D720" s="47" t="s">
        <v>64</v>
      </c>
      <c r="E720" s="47" t="s">
        <v>128</v>
      </c>
      <c r="F720" s="47" t="s">
        <v>155</v>
      </c>
      <c r="G720" s="47" t="s">
        <v>129</v>
      </c>
      <c r="H720" s="47" t="n">
        <v>789</v>
      </c>
      <c r="I720" s="57" t="n">
        <f aca="false">IFERROR(H720/INDEX(Rate_Master!$C$2:$C$13,MATCH(F720,Rate_Master!$A$2:$A$13,0)),0)</f>
        <v>1.43454545454545</v>
      </c>
    </row>
    <row r="721" customFormat="false" ht="15" hidden="false" customHeight="false" outlineLevel="0" collapsed="false">
      <c r="A721" s="47" t="s">
        <v>12673</v>
      </c>
      <c r="B721" s="47" t="s">
        <v>373</v>
      </c>
      <c r="C721" s="48" t="n">
        <v>46035</v>
      </c>
      <c r="D721" s="47" t="s">
        <v>64</v>
      </c>
      <c r="E721" s="47" t="s">
        <v>128</v>
      </c>
      <c r="F721" s="47" t="s">
        <v>155</v>
      </c>
      <c r="G721" s="47" t="s">
        <v>130</v>
      </c>
      <c r="H721" s="47" t="n">
        <v>747</v>
      </c>
      <c r="I721" s="57" t="n">
        <f aca="false">IFERROR(H721/INDEX(Rate_Master!$C$2:$C$13,MATCH(F721,Rate_Master!$A$2:$A$13,0)),0)</f>
        <v>1.35818181818182</v>
      </c>
    </row>
    <row r="722" customFormat="false" ht="15" hidden="false" customHeight="false" outlineLevel="0" collapsed="false">
      <c r="A722" s="47" t="s">
        <v>12674</v>
      </c>
      <c r="B722" s="47" t="s">
        <v>373</v>
      </c>
      <c r="C722" s="48" t="n">
        <v>46035</v>
      </c>
      <c r="D722" s="47" t="s">
        <v>64</v>
      </c>
      <c r="E722" s="47" t="s">
        <v>128</v>
      </c>
      <c r="F722" s="47" t="s">
        <v>155</v>
      </c>
      <c r="G722" s="47" t="s">
        <v>131</v>
      </c>
      <c r="H722" s="47" t="n">
        <v>322</v>
      </c>
      <c r="I722" s="57" t="n">
        <f aca="false">IFERROR(H722/INDEX(Rate_Master!$C$2:$C$13,MATCH(F722,Rate_Master!$A$2:$A$13,0)),0)</f>
        <v>0.585454545454545</v>
      </c>
    </row>
    <row r="723" customFormat="false" ht="15" hidden="false" customHeight="false" outlineLevel="0" collapsed="false">
      <c r="A723" s="47" t="s">
        <v>12675</v>
      </c>
      <c r="B723" s="47" t="s">
        <v>373</v>
      </c>
      <c r="C723" s="48" t="n">
        <v>46035</v>
      </c>
      <c r="D723" s="47" t="s">
        <v>64</v>
      </c>
      <c r="E723" s="47" t="s">
        <v>128</v>
      </c>
      <c r="F723" s="47" t="s">
        <v>155</v>
      </c>
      <c r="G723" s="47" t="s">
        <v>132</v>
      </c>
      <c r="H723" s="47" t="n">
        <v>284</v>
      </c>
      <c r="I723" s="57" t="n">
        <f aca="false">IFERROR(H723/INDEX(Rate_Master!$C$2:$C$13,MATCH(F723,Rate_Master!$A$2:$A$13,0)),0)</f>
        <v>0.516363636363636</v>
      </c>
    </row>
    <row r="724" customFormat="false" ht="15" hidden="false" customHeight="false" outlineLevel="0" collapsed="false">
      <c r="A724" s="47" t="s">
        <v>12676</v>
      </c>
      <c r="B724" s="47" t="s">
        <v>374</v>
      </c>
      <c r="C724" s="48" t="n">
        <v>46035</v>
      </c>
      <c r="D724" s="47" t="s">
        <v>65</v>
      </c>
      <c r="E724" s="47" t="s">
        <v>134</v>
      </c>
      <c r="F724" s="47" t="s">
        <v>159</v>
      </c>
      <c r="G724" s="47" t="s">
        <v>133</v>
      </c>
      <c r="H724" s="47" t="n">
        <v>560</v>
      </c>
      <c r="I724" s="57" t="n">
        <f aca="false">IFERROR(H724/INDEX(Rate_Master!$C$2:$C$13,MATCH(F724,Rate_Master!$A$2:$A$13,0)),0)</f>
        <v>2.33333333333333</v>
      </c>
    </row>
    <row r="725" customFormat="false" ht="15" hidden="false" customHeight="false" outlineLevel="0" collapsed="false">
      <c r="A725" s="47" t="s">
        <v>12677</v>
      </c>
      <c r="B725" s="47" t="s">
        <v>374</v>
      </c>
      <c r="C725" s="48" t="n">
        <v>46035</v>
      </c>
      <c r="D725" s="47" t="s">
        <v>65</v>
      </c>
      <c r="E725" s="47" t="s">
        <v>134</v>
      </c>
      <c r="F725" s="47" t="s">
        <v>159</v>
      </c>
      <c r="G725" s="47" t="s">
        <v>135</v>
      </c>
      <c r="H725" s="47" t="n">
        <v>489</v>
      </c>
      <c r="I725" s="57" t="n">
        <f aca="false">IFERROR(H725/INDEX(Rate_Master!$C$2:$C$13,MATCH(F725,Rate_Master!$A$2:$A$13,0)),0)</f>
        <v>2.0375</v>
      </c>
    </row>
    <row r="726" customFormat="false" ht="15" hidden="false" customHeight="false" outlineLevel="0" collapsed="false">
      <c r="A726" s="47" t="s">
        <v>12678</v>
      </c>
      <c r="B726" s="47" t="s">
        <v>374</v>
      </c>
      <c r="C726" s="48" t="n">
        <v>46035</v>
      </c>
      <c r="D726" s="47" t="s">
        <v>65</v>
      </c>
      <c r="E726" s="47" t="s">
        <v>134</v>
      </c>
      <c r="F726" s="47" t="s">
        <v>159</v>
      </c>
      <c r="G726" s="47" t="s">
        <v>136</v>
      </c>
      <c r="H726" s="47" t="n">
        <v>360</v>
      </c>
      <c r="I726" s="57" t="n">
        <f aca="false">IFERROR(H726/INDEX(Rate_Master!$C$2:$C$13,MATCH(F726,Rate_Master!$A$2:$A$13,0)),0)</f>
        <v>1.5</v>
      </c>
    </row>
    <row r="727" customFormat="false" ht="15" hidden="false" customHeight="false" outlineLevel="0" collapsed="false">
      <c r="A727" s="47" t="s">
        <v>12679</v>
      </c>
      <c r="B727" s="47" t="s">
        <v>374</v>
      </c>
      <c r="C727" s="48" t="n">
        <v>46035</v>
      </c>
      <c r="D727" s="47" t="s">
        <v>65</v>
      </c>
      <c r="E727" s="47" t="s">
        <v>134</v>
      </c>
      <c r="F727" s="47" t="s">
        <v>159</v>
      </c>
      <c r="G727" s="47" t="s">
        <v>137</v>
      </c>
      <c r="H727" s="47" t="n">
        <v>286</v>
      </c>
      <c r="I727" s="57" t="n">
        <f aca="false">IFERROR(H727/INDEX(Rate_Master!$C$2:$C$13,MATCH(F727,Rate_Master!$A$2:$A$13,0)),0)</f>
        <v>1.19166666666667</v>
      </c>
    </row>
    <row r="728" customFormat="false" ht="15" hidden="false" customHeight="false" outlineLevel="0" collapsed="false">
      <c r="A728" s="47" t="s">
        <v>12680</v>
      </c>
      <c r="B728" s="47" t="s">
        <v>374</v>
      </c>
      <c r="C728" s="48" t="n">
        <v>46035</v>
      </c>
      <c r="D728" s="47" t="s">
        <v>65</v>
      </c>
      <c r="E728" s="47" t="s">
        <v>134</v>
      </c>
      <c r="F728" s="47" t="s">
        <v>159</v>
      </c>
      <c r="G728" s="47" t="s">
        <v>138</v>
      </c>
      <c r="H728" s="47" t="n">
        <v>153</v>
      </c>
      <c r="I728" s="57" t="n">
        <f aca="false">IFERROR(H728/INDEX(Rate_Master!$C$2:$C$13,MATCH(F728,Rate_Master!$A$2:$A$13,0)),0)</f>
        <v>0.6375</v>
      </c>
    </row>
    <row r="729" customFormat="false" ht="15" hidden="false" customHeight="false" outlineLevel="0" collapsed="false">
      <c r="A729" s="47" t="s">
        <v>12681</v>
      </c>
      <c r="B729" s="47" t="s">
        <v>376</v>
      </c>
      <c r="C729" s="48" t="n">
        <v>46035</v>
      </c>
      <c r="D729" s="47" t="s">
        <v>65</v>
      </c>
      <c r="E729" s="47" t="s">
        <v>134</v>
      </c>
      <c r="F729" s="47" t="s">
        <v>159</v>
      </c>
      <c r="G729" s="47" t="s">
        <v>133</v>
      </c>
      <c r="H729" s="47" t="n">
        <v>375</v>
      </c>
      <c r="I729" s="57" t="n">
        <f aca="false">IFERROR(H729/INDEX(Rate_Master!$C$2:$C$13,MATCH(F729,Rate_Master!$A$2:$A$13,0)),0)</f>
        <v>1.5625</v>
      </c>
    </row>
    <row r="730" customFormat="false" ht="15" hidden="false" customHeight="false" outlineLevel="0" collapsed="false">
      <c r="A730" s="47" t="s">
        <v>12682</v>
      </c>
      <c r="B730" s="47" t="s">
        <v>376</v>
      </c>
      <c r="C730" s="48" t="n">
        <v>46035</v>
      </c>
      <c r="D730" s="47" t="s">
        <v>65</v>
      </c>
      <c r="E730" s="47" t="s">
        <v>134</v>
      </c>
      <c r="F730" s="47" t="s">
        <v>159</v>
      </c>
      <c r="G730" s="47" t="s">
        <v>135</v>
      </c>
      <c r="H730" s="47" t="n">
        <v>285</v>
      </c>
      <c r="I730" s="57" t="n">
        <f aca="false">IFERROR(H730/INDEX(Rate_Master!$C$2:$C$13,MATCH(F730,Rate_Master!$A$2:$A$13,0)),0)</f>
        <v>1.1875</v>
      </c>
    </row>
    <row r="731" customFormat="false" ht="15" hidden="false" customHeight="false" outlineLevel="0" collapsed="false">
      <c r="A731" s="47" t="s">
        <v>12683</v>
      </c>
      <c r="B731" s="47" t="s">
        <v>376</v>
      </c>
      <c r="C731" s="48" t="n">
        <v>46035</v>
      </c>
      <c r="D731" s="47" t="s">
        <v>65</v>
      </c>
      <c r="E731" s="47" t="s">
        <v>134</v>
      </c>
      <c r="F731" s="47" t="s">
        <v>159</v>
      </c>
      <c r="G731" s="47" t="s">
        <v>136</v>
      </c>
      <c r="H731" s="47" t="n">
        <v>250</v>
      </c>
      <c r="I731" s="57" t="n">
        <f aca="false">IFERROR(H731/INDEX(Rate_Master!$C$2:$C$13,MATCH(F731,Rate_Master!$A$2:$A$13,0)),0)</f>
        <v>1.04166666666667</v>
      </c>
    </row>
    <row r="732" customFormat="false" ht="15" hidden="false" customHeight="false" outlineLevel="0" collapsed="false">
      <c r="A732" s="47" t="s">
        <v>12684</v>
      </c>
      <c r="B732" s="47" t="s">
        <v>376</v>
      </c>
      <c r="C732" s="48" t="n">
        <v>46035</v>
      </c>
      <c r="D732" s="47" t="s">
        <v>65</v>
      </c>
      <c r="E732" s="47" t="s">
        <v>134</v>
      </c>
      <c r="F732" s="47" t="s">
        <v>159</v>
      </c>
      <c r="G732" s="47" t="s">
        <v>137</v>
      </c>
      <c r="H732" s="47" t="n">
        <v>161</v>
      </c>
      <c r="I732" s="57" t="n">
        <f aca="false">IFERROR(H732/INDEX(Rate_Master!$C$2:$C$13,MATCH(F732,Rate_Master!$A$2:$A$13,0)),0)</f>
        <v>0.670833333333333</v>
      </c>
    </row>
    <row r="733" customFormat="false" ht="15" hidden="false" customHeight="false" outlineLevel="0" collapsed="false">
      <c r="A733" s="47" t="s">
        <v>12685</v>
      </c>
      <c r="B733" s="47" t="s">
        <v>376</v>
      </c>
      <c r="C733" s="48" t="n">
        <v>46035</v>
      </c>
      <c r="D733" s="47" t="s">
        <v>65</v>
      </c>
      <c r="E733" s="47" t="s">
        <v>134</v>
      </c>
      <c r="F733" s="47" t="s">
        <v>159</v>
      </c>
      <c r="G733" s="47" t="s">
        <v>138</v>
      </c>
      <c r="H733" s="47" t="n">
        <v>97</v>
      </c>
      <c r="I733" s="57" t="n">
        <f aca="false">IFERROR(H733/INDEX(Rate_Master!$C$2:$C$13,MATCH(F733,Rate_Master!$A$2:$A$13,0)),0)</f>
        <v>0.404166666666667</v>
      </c>
    </row>
    <row r="734" customFormat="false" ht="15" hidden="false" customHeight="false" outlineLevel="0" collapsed="false">
      <c r="A734" s="47" t="s">
        <v>12686</v>
      </c>
      <c r="B734" s="47" t="s">
        <v>377</v>
      </c>
      <c r="C734" s="48" t="n">
        <v>46035</v>
      </c>
      <c r="D734" s="47" t="s">
        <v>65</v>
      </c>
      <c r="E734" s="47" t="s">
        <v>134</v>
      </c>
      <c r="F734" s="47" t="s">
        <v>159</v>
      </c>
      <c r="G734" s="47" t="s">
        <v>133</v>
      </c>
      <c r="H734" s="47" t="n">
        <v>512</v>
      </c>
      <c r="I734" s="57" t="n">
        <f aca="false">IFERROR(H734/INDEX(Rate_Master!$C$2:$C$13,MATCH(F734,Rate_Master!$A$2:$A$13,0)),0)</f>
        <v>2.13333333333333</v>
      </c>
    </row>
    <row r="735" customFormat="false" ht="15" hidden="false" customHeight="false" outlineLevel="0" collapsed="false">
      <c r="A735" s="47" t="s">
        <v>12687</v>
      </c>
      <c r="B735" s="47" t="s">
        <v>377</v>
      </c>
      <c r="C735" s="48" t="n">
        <v>46035</v>
      </c>
      <c r="D735" s="47" t="s">
        <v>65</v>
      </c>
      <c r="E735" s="47" t="s">
        <v>134</v>
      </c>
      <c r="F735" s="47" t="s">
        <v>159</v>
      </c>
      <c r="G735" s="47" t="s">
        <v>135</v>
      </c>
      <c r="H735" s="47" t="n">
        <v>374</v>
      </c>
      <c r="I735" s="57" t="n">
        <f aca="false">IFERROR(H735/INDEX(Rate_Master!$C$2:$C$13,MATCH(F735,Rate_Master!$A$2:$A$13,0)),0)</f>
        <v>1.55833333333333</v>
      </c>
    </row>
    <row r="736" customFormat="false" ht="15" hidden="false" customHeight="false" outlineLevel="0" collapsed="false">
      <c r="A736" s="47" t="s">
        <v>12688</v>
      </c>
      <c r="B736" s="47" t="s">
        <v>377</v>
      </c>
      <c r="C736" s="48" t="n">
        <v>46035</v>
      </c>
      <c r="D736" s="47" t="s">
        <v>65</v>
      </c>
      <c r="E736" s="47" t="s">
        <v>134</v>
      </c>
      <c r="F736" s="47" t="s">
        <v>159</v>
      </c>
      <c r="G736" s="47" t="s">
        <v>136</v>
      </c>
      <c r="H736" s="47" t="n">
        <v>293</v>
      </c>
      <c r="I736" s="57" t="n">
        <f aca="false">IFERROR(H736/INDEX(Rate_Master!$C$2:$C$13,MATCH(F736,Rate_Master!$A$2:$A$13,0)),0)</f>
        <v>1.22083333333333</v>
      </c>
    </row>
    <row r="737" customFormat="false" ht="15" hidden="false" customHeight="false" outlineLevel="0" collapsed="false">
      <c r="A737" s="47" t="s">
        <v>12689</v>
      </c>
      <c r="B737" s="47" t="s">
        <v>377</v>
      </c>
      <c r="C737" s="48" t="n">
        <v>46035</v>
      </c>
      <c r="D737" s="47" t="s">
        <v>65</v>
      </c>
      <c r="E737" s="47" t="s">
        <v>134</v>
      </c>
      <c r="F737" s="47" t="s">
        <v>159</v>
      </c>
      <c r="G737" s="47" t="s">
        <v>137</v>
      </c>
      <c r="H737" s="47" t="n">
        <v>245</v>
      </c>
      <c r="I737" s="57" t="n">
        <f aca="false">IFERROR(H737/INDEX(Rate_Master!$C$2:$C$13,MATCH(F737,Rate_Master!$A$2:$A$13,0)),0)</f>
        <v>1.02083333333333</v>
      </c>
    </row>
    <row r="738" customFormat="false" ht="15" hidden="false" customHeight="false" outlineLevel="0" collapsed="false">
      <c r="A738" s="47" t="s">
        <v>12690</v>
      </c>
      <c r="B738" s="47" t="s">
        <v>377</v>
      </c>
      <c r="C738" s="48" t="n">
        <v>46035</v>
      </c>
      <c r="D738" s="47" t="s">
        <v>65</v>
      </c>
      <c r="E738" s="47" t="s">
        <v>134</v>
      </c>
      <c r="F738" s="47" t="s">
        <v>159</v>
      </c>
      <c r="G738" s="47" t="s">
        <v>138</v>
      </c>
      <c r="H738" s="47" t="n">
        <v>115</v>
      </c>
      <c r="I738" s="57" t="n">
        <f aca="false">IFERROR(H738/INDEX(Rate_Master!$C$2:$C$13,MATCH(F738,Rate_Master!$A$2:$A$13,0)),0)</f>
        <v>0.479166666666667</v>
      </c>
    </row>
    <row r="739" customFormat="false" ht="15" hidden="false" customHeight="false" outlineLevel="0" collapsed="false">
      <c r="A739" s="47" t="s">
        <v>12691</v>
      </c>
      <c r="B739" s="47" t="s">
        <v>378</v>
      </c>
      <c r="C739" s="48" t="n">
        <v>46036</v>
      </c>
      <c r="D739" s="47" t="s">
        <v>62</v>
      </c>
      <c r="E739" s="47" t="s">
        <v>120</v>
      </c>
      <c r="F739" s="47" t="s">
        <v>149</v>
      </c>
      <c r="G739" s="47" t="s">
        <v>119</v>
      </c>
      <c r="H739" s="47" t="n">
        <v>1173</v>
      </c>
      <c r="I739" s="57" t="n">
        <f aca="false">IFERROR(H739/INDEX(Rate_Master!$C$2:$C$13,MATCH(F739,Rate_Master!$A$2:$A$13,0)),0)</f>
        <v>1.06636363636364</v>
      </c>
    </row>
    <row r="740" customFormat="false" ht="15" hidden="false" customHeight="false" outlineLevel="0" collapsed="false">
      <c r="A740" s="47" t="s">
        <v>12692</v>
      </c>
      <c r="B740" s="47" t="s">
        <v>378</v>
      </c>
      <c r="C740" s="48" t="n">
        <v>46036</v>
      </c>
      <c r="D740" s="47" t="s">
        <v>62</v>
      </c>
      <c r="E740" s="47" t="s">
        <v>120</v>
      </c>
      <c r="F740" s="47" t="s">
        <v>149</v>
      </c>
      <c r="G740" s="47" t="s">
        <v>121</v>
      </c>
      <c r="H740" s="47" t="n">
        <v>1121</v>
      </c>
      <c r="I740" s="57" t="n">
        <f aca="false">IFERROR(H740/INDEX(Rate_Master!$C$2:$C$13,MATCH(F740,Rate_Master!$A$2:$A$13,0)),0)</f>
        <v>1.01909090909091</v>
      </c>
    </row>
    <row r="741" customFormat="false" ht="15" hidden="false" customHeight="false" outlineLevel="0" collapsed="false">
      <c r="A741" s="47" t="s">
        <v>12693</v>
      </c>
      <c r="B741" s="47" t="s">
        <v>378</v>
      </c>
      <c r="C741" s="48" t="n">
        <v>46036</v>
      </c>
      <c r="D741" s="47" t="s">
        <v>62</v>
      </c>
      <c r="E741" s="47" t="s">
        <v>120</v>
      </c>
      <c r="F741" s="47" t="s">
        <v>149</v>
      </c>
      <c r="G741" s="47" t="s">
        <v>122</v>
      </c>
      <c r="H741" s="47" t="n">
        <v>1194</v>
      </c>
      <c r="I741" s="57" t="n">
        <f aca="false">IFERROR(H741/INDEX(Rate_Master!$C$2:$C$13,MATCH(F741,Rate_Master!$A$2:$A$13,0)),0)</f>
        <v>1.08545454545455</v>
      </c>
    </row>
    <row r="742" customFormat="false" ht="15" hidden="false" customHeight="false" outlineLevel="0" collapsed="false">
      <c r="A742" s="47" t="s">
        <v>12694</v>
      </c>
      <c r="B742" s="47" t="s">
        <v>378</v>
      </c>
      <c r="C742" s="48" t="n">
        <v>46036</v>
      </c>
      <c r="D742" s="47" t="s">
        <v>62</v>
      </c>
      <c r="E742" s="47" t="s">
        <v>120</v>
      </c>
      <c r="F742" s="47" t="s">
        <v>149</v>
      </c>
      <c r="G742" s="47" t="s">
        <v>123</v>
      </c>
      <c r="H742" s="47" t="n">
        <v>887</v>
      </c>
      <c r="I742" s="57" t="n">
        <f aca="false">IFERROR(H742/INDEX(Rate_Master!$C$2:$C$13,MATCH(F742,Rate_Master!$A$2:$A$13,0)),0)</f>
        <v>0.806363636363636</v>
      </c>
    </row>
    <row r="743" customFormat="false" ht="15" hidden="false" customHeight="false" outlineLevel="0" collapsed="false">
      <c r="A743" s="47" t="s">
        <v>12695</v>
      </c>
      <c r="B743" s="47" t="s">
        <v>378</v>
      </c>
      <c r="C743" s="48" t="n">
        <v>46036</v>
      </c>
      <c r="D743" s="47" t="s">
        <v>62</v>
      </c>
      <c r="E743" s="47" t="s">
        <v>120</v>
      </c>
      <c r="F743" s="47" t="s">
        <v>149</v>
      </c>
      <c r="G743" s="47" t="s">
        <v>124</v>
      </c>
      <c r="H743" s="47" t="n">
        <v>528</v>
      </c>
      <c r="I743" s="57" t="n">
        <f aca="false">IFERROR(H743/INDEX(Rate_Master!$C$2:$C$13,MATCH(F743,Rate_Master!$A$2:$A$13,0)),0)</f>
        <v>0.48</v>
      </c>
    </row>
    <row r="744" customFormat="false" ht="15" hidden="false" customHeight="false" outlineLevel="0" collapsed="false">
      <c r="A744" s="47" t="s">
        <v>12696</v>
      </c>
      <c r="B744" s="47" t="s">
        <v>378</v>
      </c>
      <c r="C744" s="48" t="n">
        <v>46036</v>
      </c>
      <c r="D744" s="47" t="s">
        <v>62</v>
      </c>
      <c r="E744" s="47" t="s">
        <v>120</v>
      </c>
      <c r="F744" s="47" t="s">
        <v>149</v>
      </c>
      <c r="G744" s="47" t="s">
        <v>125</v>
      </c>
      <c r="H744" s="47" t="n">
        <v>296</v>
      </c>
      <c r="I744" s="57" t="n">
        <f aca="false">IFERROR(H744/INDEX(Rate_Master!$C$2:$C$13,MATCH(F744,Rate_Master!$A$2:$A$13,0)),0)</f>
        <v>0.269090909090909</v>
      </c>
    </row>
    <row r="745" customFormat="false" ht="15" hidden="false" customHeight="false" outlineLevel="0" collapsed="false">
      <c r="A745" s="47" t="s">
        <v>12697</v>
      </c>
      <c r="B745" s="47" t="s">
        <v>378</v>
      </c>
      <c r="C745" s="48" t="n">
        <v>46036</v>
      </c>
      <c r="D745" s="47" t="s">
        <v>62</v>
      </c>
      <c r="E745" s="47" t="s">
        <v>120</v>
      </c>
      <c r="F745" s="47" t="s">
        <v>149</v>
      </c>
      <c r="G745" s="47" t="s">
        <v>126</v>
      </c>
      <c r="H745" s="47" t="n">
        <v>214</v>
      </c>
      <c r="I745" s="57" t="n">
        <f aca="false">IFERROR(H745/INDEX(Rate_Master!$C$2:$C$13,MATCH(F745,Rate_Master!$A$2:$A$13,0)),0)</f>
        <v>0.194545454545455</v>
      </c>
    </row>
    <row r="746" customFormat="false" ht="15" hidden="false" customHeight="false" outlineLevel="0" collapsed="false">
      <c r="A746" s="47" t="s">
        <v>12698</v>
      </c>
      <c r="B746" s="47" t="s">
        <v>379</v>
      </c>
      <c r="C746" s="48" t="n">
        <v>46036</v>
      </c>
      <c r="D746" s="47" t="s">
        <v>62</v>
      </c>
      <c r="E746" s="47" t="s">
        <v>120</v>
      </c>
      <c r="F746" s="47" t="s">
        <v>149</v>
      </c>
      <c r="G746" s="47" t="s">
        <v>119</v>
      </c>
      <c r="H746" s="47" t="n">
        <v>1683</v>
      </c>
      <c r="I746" s="57" t="n">
        <f aca="false">IFERROR(H746/INDEX(Rate_Master!$C$2:$C$13,MATCH(F746,Rate_Master!$A$2:$A$13,0)),0)</f>
        <v>1.53</v>
      </c>
    </row>
    <row r="747" customFormat="false" ht="15" hidden="false" customHeight="false" outlineLevel="0" collapsed="false">
      <c r="A747" s="47" t="s">
        <v>12699</v>
      </c>
      <c r="B747" s="47" t="s">
        <v>379</v>
      </c>
      <c r="C747" s="48" t="n">
        <v>46036</v>
      </c>
      <c r="D747" s="47" t="s">
        <v>62</v>
      </c>
      <c r="E747" s="47" t="s">
        <v>120</v>
      </c>
      <c r="F747" s="47" t="s">
        <v>149</v>
      </c>
      <c r="G747" s="47" t="s">
        <v>121</v>
      </c>
      <c r="H747" s="47" t="n">
        <v>1584</v>
      </c>
      <c r="I747" s="57" t="n">
        <f aca="false">IFERROR(H747/INDEX(Rate_Master!$C$2:$C$13,MATCH(F747,Rate_Master!$A$2:$A$13,0)),0)</f>
        <v>1.44</v>
      </c>
    </row>
    <row r="748" customFormat="false" ht="15" hidden="false" customHeight="false" outlineLevel="0" collapsed="false">
      <c r="A748" s="47" t="s">
        <v>12700</v>
      </c>
      <c r="B748" s="47" t="s">
        <v>379</v>
      </c>
      <c r="C748" s="48" t="n">
        <v>46036</v>
      </c>
      <c r="D748" s="47" t="s">
        <v>62</v>
      </c>
      <c r="E748" s="47" t="s">
        <v>120</v>
      </c>
      <c r="F748" s="47" t="s">
        <v>149</v>
      </c>
      <c r="G748" s="47" t="s">
        <v>122</v>
      </c>
      <c r="H748" s="47" t="n">
        <v>1722</v>
      </c>
      <c r="I748" s="57" t="n">
        <f aca="false">IFERROR(H748/INDEX(Rate_Master!$C$2:$C$13,MATCH(F748,Rate_Master!$A$2:$A$13,0)),0)</f>
        <v>1.56545454545455</v>
      </c>
    </row>
    <row r="749" customFormat="false" ht="15" hidden="false" customHeight="false" outlineLevel="0" collapsed="false">
      <c r="A749" s="47" t="s">
        <v>12701</v>
      </c>
      <c r="B749" s="47" t="s">
        <v>379</v>
      </c>
      <c r="C749" s="48" t="n">
        <v>46036</v>
      </c>
      <c r="D749" s="47" t="s">
        <v>62</v>
      </c>
      <c r="E749" s="47" t="s">
        <v>120</v>
      </c>
      <c r="F749" s="47" t="s">
        <v>149</v>
      </c>
      <c r="G749" s="47" t="s">
        <v>123</v>
      </c>
      <c r="H749" s="47" t="n">
        <v>1223</v>
      </c>
      <c r="I749" s="57" t="n">
        <f aca="false">IFERROR(H749/INDEX(Rate_Master!$C$2:$C$13,MATCH(F749,Rate_Master!$A$2:$A$13,0)),0)</f>
        <v>1.11181818181818</v>
      </c>
    </row>
    <row r="750" customFormat="false" ht="15" hidden="false" customHeight="false" outlineLevel="0" collapsed="false">
      <c r="A750" s="47" t="s">
        <v>12702</v>
      </c>
      <c r="B750" s="47" t="s">
        <v>379</v>
      </c>
      <c r="C750" s="48" t="n">
        <v>46036</v>
      </c>
      <c r="D750" s="47" t="s">
        <v>62</v>
      </c>
      <c r="E750" s="47" t="s">
        <v>120</v>
      </c>
      <c r="F750" s="47" t="s">
        <v>149</v>
      </c>
      <c r="G750" s="47" t="s">
        <v>124</v>
      </c>
      <c r="H750" s="47" t="n">
        <v>771</v>
      </c>
      <c r="I750" s="57" t="n">
        <f aca="false">IFERROR(H750/INDEX(Rate_Master!$C$2:$C$13,MATCH(F750,Rate_Master!$A$2:$A$13,0)),0)</f>
        <v>0.700909090909091</v>
      </c>
    </row>
    <row r="751" customFormat="false" ht="15" hidden="false" customHeight="false" outlineLevel="0" collapsed="false">
      <c r="A751" s="47" t="s">
        <v>12703</v>
      </c>
      <c r="B751" s="47" t="s">
        <v>379</v>
      </c>
      <c r="C751" s="48" t="n">
        <v>46036</v>
      </c>
      <c r="D751" s="47" t="s">
        <v>62</v>
      </c>
      <c r="E751" s="47" t="s">
        <v>120</v>
      </c>
      <c r="F751" s="47" t="s">
        <v>149</v>
      </c>
      <c r="G751" s="47" t="s">
        <v>125</v>
      </c>
      <c r="H751" s="47" t="n">
        <v>460</v>
      </c>
      <c r="I751" s="57" t="n">
        <f aca="false">IFERROR(H751/INDEX(Rate_Master!$C$2:$C$13,MATCH(F751,Rate_Master!$A$2:$A$13,0)),0)</f>
        <v>0.418181818181818</v>
      </c>
    </row>
    <row r="752" customFormat="false" ht="15" hidden="false" customHeight="false" outlineLevel="0" collapsed="false">
      <c r="A752" s="47" t="s">
        <v>12704</v>
      </c>
      <c r="B752" s="47" t="s">
        <v>379</v>
      </c>
      <c r="C752" s="48" t="n">
        <v>46036</v>
      </c>
      <c r="D752" s="47" t="s">
        <v>62</v>
      </c>
      <c r="E752" s="47" t="s">
        <v>120</v>
      </c>
      <c r="F752" s="47" t="s">
        <v>149</v>
      </c>
      <c r="G752" s="47" t="s">
        <v>126</v>
      </c>
      <c r="H752" s="47" t="n">
        <v>325</v>
      </c>
      <c r="I752" s="57" t="n">
        <f aca="false">IFERROR(H752/INDEX(Rate_Master!$C$2:$C$13,MATCH(F752,Rate_Master!$A$2:$A$13,0)),0)</f>
        <v>0.295454545454545</v>
      </c>
    </row>
    <row r="753" customFormat="false" ht="15" hidden="false" customHeight="false" outlineLevel="0" collapsed="false">
      <c r="A753" s="47" t="s">
        <v>12705</v>
      </c>
      <c r="B753" s="47" t="s">
        <v>380</v>
      </c>
      <c r="C753" s="48" t="n">
        <v>46036</v>
      </c>
      <c r="D753" s="47" t="s">
        <v>62</v>
      </c>
      <c r="E753" s="47" t="s">
        <v>120</v>
      </c>
      <c r="F753" s="47" t="s">
        <v>149</v>
      </c>
      <c r="G753" s="47" t="s">
        <v>119</v>
      </c>
      <c r="H753" s="47" t="n">
        <v>2044</v>
      </c>
      <c r="I753" s="57" t="n">
        <f aca="false">IFERROR(H753/INDEX(Rate_Master!$C$2:$C$13,MATCH(F753,Rate_Master!$A$2:$A$13,0)),0)</f>
        <v>1.85818181818182</v>
      </c>
    </row>
    <row r="754" customFormat="false" ht="15" hidden="false" customHeight="false" outlineLevel="0" collapsed="false">
      <c r="A754" s="47" t="s">
        <v>12706</v>
      </c>
      <c r="B754" s="47" t="s">
        <v>380</v>
      </c>
      <c r="C754" s="48" t="n">
        <v>46036</v>
      </c>
      <c r="D754" s="47" t="s">
        <v>62</v>
      </c>
      <c r="E754" s="47" t="s">
        <v>120</v>
      </c>
      <c r="F754" s="47" t="s">
        <v>149</v>
      </c>
      <c r="G754" s="47" t="s">
        <v>121</v>
      </c>
      <c r="H754" s="47" t="n">
        <v>1794</v>
      </c>
      <c r="I754" s="57" t="n">
        <f aca="false">IFERROR(H754/INDEX(Rate_Master!$C$2:$C$13,MATCH(F754,Rate_Master!$A$2:$A$13,0)),0)</f>
        <v>1.63090909090909</v>
      </c>
    </row>
    <row r="755" customFormat="false" ht="15" hidden="false" customHeight="false" outlineLevel="0" collapsed="false">
      <c r="A755" s="47" t="s">
        <v>12707</v>
      </c>
      <c r="B755" s="47" t="s">
        <v>380</v>
      </c>
      <c r="C755" s="48" t="n">
        <v>46036</v>
      </c>
      <c r="D755" s="47" t="s">
        <v>62</v>
      </c>
      <c r="E755" s="47" t="s">
        <v>120</v>
      </c>
      <c r="F755" s="47" t="s">
        <v>149</v>
      </c>
      <c r="G755" s="47" t="s">
        <v>122</v>
      </c>
      <c r="H755" s="47" t="n">
        <v>1883</v>
      </c>
      <c r="I755" s="57" t="n">
        <f aca="false">IFERROR(H755/INDEX(Rate_Master!$C$2:$C$13,MATCH(F755,Rate_Master!$A$2:$A$13,0)),0)</f>
        <v>1.71181818181818</v>
      </c>
    </row>
    <row r="756" customFormat="false" ht="15" hidden="false" customHeight="false" outlineLevel="0" collapsed="false">
      <c r="A756" s="47" t="s">
        <v>12708</v>
      </c>
      <c r="B756" s="47" t="s">
        <v>380</v>
      </c>
      <c r="C756" s="48" t="n">
        <v>46036</v>
      </c>
      <c r="D756" s="47" t="s">
        <v>62</v>
      </c>
      <c r="E756" s="47" t="s">
        <v>120</v>
      </c>
      <c r="F756" s="47" t="s">
        <v>149</v>
      </c>
      <c r="G756" s="47" t="s">
        <v>123</v>
      </c>
      <c r="H756" s="47" t="n">
        <v>1426</v>
      </c>
      <c r="I756" s="57" t="n">
        <f aca="false">IFERROR(H756/INDEX(Rate_Master!$C$2:$C$13,MATCH(F756,Rate_Master!$A$2:$A$13,0)),0)</f>
        <v>1.29636363636364</v>
      </c>
    </row>
    <row r="757" customFormat="false" ht="15" hidden="false" customHeight="false" outlineLevel="0" collapsed="false">
      <c r="A757" s="47" t="s">
        <v>12709</v>
      </c>
      <c r="B757" s="47" t="s">
        <v>380</v>
      </c>
      <c r="C757" s="48" t="n">
        <v>46036</v>
      </c>
      <c r="D757" s="47" t="s">
        <v>62</v>
      </c>
      <c r="E757" s="47" t="s">
        <v>120</v>
      </c>
      <c r="F757" s="47" t="s">
        <v>149</v>
      </c>
      <c r="G757" s="47" t="s">
        <v>124</v>
      </c>
      <c r="H757" s="47" t="n">
        <v>906</v>
      </c>
      <c r="I757" s="57" t="n">
        <f aca="false">IFERROR(H757/INDEX(Rate_Master!$C$2:$C$13,MATCH(F757,Rate_Master!$A$2:$A$13,0)),0)</f>
        <v>0.823636363636364</v>
      </c>
    </row>
    <row r="758" customFormat="false" ht="15" hidden="false" customHeight="false" outlineLevel="0" collapsed="false">
      <c r="A758" s="47" t="s">
        <v>12710</v>
      </c>
      <c r="B758" s="47" t="s">
        <v>380</v>
      </c>
      <c r="C758" s="48" t="n">
        <v>46036</v>
      </c>
      <c r="D758" s="47" t="s">
        <v>62</v>
      </c>
      <c r="E758" s="47" t="s">
        <v>120</v>
      </c>
      <c r="F758" s="47" t="s">
        <v>149</v>
      </c>
      <c r="G758" s="47" t="s">
        <v>125</v>
      </c>
      <c r="H758" s="47" t="n">
        <v>522</v>
      </c>
      <c r="I758" s="57" t="n">
        <f aca="false">IFERROR(H758/INDEX(Rate_Master!$C$2:$C$13,MATCH(F758,Rate_Master!$A$2:$A$13,0)),0)</f>
        <v>0.474545454545455</v>
      </c>
    </row>
    <row r="759" customFormat="false" ht="15" hidden="false" customHeight="false" outlineLevel="0" collapsed="false">
      <c r="A759" s="47" t="s">
        <v>12711</v>
      </c>
      <c r="B759" s="47" t="s">
        <v>380</v>
      </c>
      <c r="C759" s="48" t="n">
        <v>46036</v>
      </c>
      <c r="D759" s="47" t="s">
        <v>62</v>
      </c>
      <c r="E759" s="47" t="s">
        <v>120</v>
      </c>
      <c r="F759" s="47" t="s">
        <v>149</v>
      </c>
      <c r="G759" s="47" t="s">
        <v>126</v>
      </c>
      <c r="H759" s="47" t="n">
        <v>364</v>
      </c>
      <c r="I759" s="57" t="n">
        <f aca="false">IFERROR(H759/INDEX(Rate_Master!$C$2:$C$13,MATCH(F759,Rate_Master!$A$2:$A$13,0)),0)</f>
        <v>0.330909090909091</v>
      </c>
    </row>
    <row r="760" customFormat="false" ht="15" hidden="false" customHeight="false" outlineLevel="0" collapsed="false">
      <c r="A760" s="47" t="s">
        <v>12712</v>
      </c>
      <c r="B760" s="47" t="s">
        <v>381</v>
      </c>
      <c r="C760" s="48" t="n">
        <v>46036</v>
      </c>
      <c r="D760" s="47" t="s">
        <v>63</v>
      </c>
      <c r="E760" s="47" t="s">
        <v>120</v>
      </c>
      <c r="F760" s="47" t="s">
        <v>151</v>
      </c>
      <c r="G760" s="47" t="s">
        <v>119</v>
      </c>
      <c r="H760" s="47" t="n">
        <v>885</v>
      </c>
      <c r="I760" s="57" t="n">
        <f aca="false">IFERROR(H760/INDEX(Rate_Master!$C$2:$C$13,MATCH(F760,Rate_Master!$A$2:$A$13,0)),0)</f>
        <v>1.26428571428571</v>
      </c>
    </row>
    <row r="761" customFormat="false" ht="15" hidden="false" customHeight="false" outlineLevel="0" collapsed="false">
      <c r="A761" s="47" t="s">
        <v>12713</v>
      </c>
      <c r="B761" s="47" t="s">
        <v>381</v>
      </c>
      <c r="C761" s="48" t="n">
        <v>46036</v>
      </c>
      <c r="D761" s="47" t="s">
        <v>63</v>
      </c>
      <c r="E761" s="47" t="s">
        <v>120</v>
      </c>
      <c r="F761" s="47" t="s">
        <v>151</v>
      </c>
      <c r="G761" s="47" t="s">
        <v>121</v>
      </c>
      <c r="H761" s="47" t="n">
        <v>823</v>
      </c>
      <c r="I761" s="57" t="n">
        <f aca="false">IFERROR(H761/INDEX(Rate_Master!$C$2:$C$13,MATCH(F761,Rate_Master!$A$2:$A$13,0)),0)</f>
        <v>1.17571428571429</v>
      </c>
    </row>
    <row r="762" customFormat="false" ht="15" hidden="false" customHeight="false" outlineLevel="0" collapsed="false">
      <c r="A762" s="47" t="s">
        <v>12714</v>
      </c>
      <c r="B762" s="47" t="s">
        <v>381</v>
      </c>
      <c r="C762" s="48" t="n">
        <v>46036</v>
      </c>
      <c r="D762" s="47" t="s">
        <v>63</v>
      </c>
      <c r="E762" s="47" t="s">
        <v>120</v>
      </c>
      <c r="F762" s="47" t="s">
        <v>151</v>
      </c>
      <c r="G762" s="47" t="s">
        <v>122</v>
      </c>
      <c r="H762" s="47" t="n">
        <v>1991</v>
      </c>
      <c r="I762" s="57" t="n">
        <f aca="false">IFERROR(H762/INDEX(Rate_Master!$C$2:$C$13,MATCH(F762,Rate_Master!$A$2:$A$13,0)),0)</f>
        <v>2.84428571428571</v>
      </c>
    </row>
    <row r="763" customFormat="false" ht="15" hidden="false" customHeight="false" outlineLevel="0" collapsed="false">
      <c r="A763" s="47" t="s">
        <v>12715</v>
      </c>
      <c r="B763" s="47" t="s">
        <v>381</v>
      </c>
      <c r="C763" s="48" t="n">
        <v>46036</v>
      </c>
      <c r="D763" s="47" t="s">
        <v>63</v>
      </c>
      <c r="E763" s="47" t="s">
        <v>120</v>
      </c>
      <c r="F763" s="47" t="s">
        <v>151</v>
      </c>
      <c r="G763" s="47" t="s">
        <v>123</v>
      </c>
      <c r="H763" s="47" t="n">
        <v>678</v>
      </c>
      <c r="I763" s="57" t="n">
        <f aca="false">IFERROR(H763/INDEX(Rate_Master!$C$2:$C$13,MATCH(F763,Rate_Master!$A$2:$A$13,0)),0)</f>
        <v>0.968571428571429</v>
      </c>
    </row>
    <row r="764" customFormat="false" ht="15" hidden="false" customHeight="false" outlineLevel="0" collapsed="false">
      <c r="A764" s="47" t="s">
        <v>12716</v>
      </c>
      <c r="B764" s="47" t="s">
        <v>381</v>
      </c>
      <c r="C764" s="48" t="n">
        <v>46036</v>
      </c>
      <c r="D764" s="47" t="s">
        <v>63</v>
      </c>
      <c r="E764" s="47" t="s">
        <v>120</v>
      </c>
      <c r="F764" s="47" t="s">
        <v>151</v>
      </c>
      <c r="G764" s="47" t="s">
        <v>124</v>
      </c>
      <c r="H764" s="47" t="n">
        <v>360</v>
      </c>
      <c r="I764" s="57" t="n">
        <f aca="false">IFERROR(H764/INDEX(Rate_Master!$C$2:$C$13,MATCH(F764,Rate_Master!$A$2:$A$13,0)),0)</f>
        <v>0.514285714285714</v>
      </c>
    </row>
    <row r="765" customFormat="false" ht="15" hidden="false" customHeight="false" outlineLevel="0" collapsed="false">
      <c r="A765" s="47" t="s">
        <v>12717</v>
      </c>
      <c r="B765" s="47" t="s">
        <v>381</v>
      </c>
      <c r="C765" s="48" t="n">
        <v>46036</v>
      </c>
      <c r="D765" s="47" t="s">
        <v>63</v>
      </c>
      <c r="E765" s="47" t="s">
        <v>120</v>
      </c>
      <c r="F765" s="47" t="s">
        <v>151</v>
      </c>
      <c r="G765" s="47" t="s">
        <v>125</v>
      </c>
      <c r="H765" s="47" t="n">
        <v>246</v>
      </c>
      <c r="I765" s="57" t="n">
        <f aca="false">IFERROR(H765/INDEX(Rate_Master!$C$2:$C$13,MATCH(F765,Rate_Master!$A$2:$A$13,0)),0)</f>
        <v>0.351428571428571</v>
      </c>
    </row>
    <row r="766" customFormat="false" ht="15" hidden="false" customHeight="false" outlineLevel="0" collapsed="false">
      <c r="A766" s="47" t="s">
        <v>12718</v>
      </c>
      <c r="B766" s="47" t="s">
        <v>381</v>
      </c>
      <c r="C766" s="48" t="n">
        <v>46036</v>
      </c>
      <c r="D766" s="47" t="s">
        <v>63</v>
      </c>
      <c r="E766" s="47" t="s">
        <v>120</v>
      </c>
      <c r="F766" s="47" t="s">
        <v>151</v>
      </c>
      <c r="G766" s="47" t="s">
        <v>126</v>
      </c>
      <c r="H766" s="47" t="n">
        <v>165</v>
      </c>
      <c r="I766" s="57" t="n">
        <f aca="false">IFERROR(H766/INDEX(Rate_Master!$C$2:$C$13,MATCH(F766,Rate_Master!$A$2:$A$13,0)),0)</f>
        <v>0.235714285714286</v>
      </c>
    </row>
    <row r="767" customFormat="false" ht="15" hidden="false" customHeight="false" outlineLevel="0" collapsed="false">
      <c r="A767" s="47" t="s">
        <v>12719</v>
      </c>
      <c r="B767" s="47" t="s">
        <v>382</v>
      </c>
      <c r="C767" s="48" t="n">
        <v>46036</v>
      </c>
      <c r="D767" s="47" t="s">
        <v>63</v>
      </c>
      <c r="E767" s="47" t="s">
        <v>120</v>
      </c>
      <c r="F767" s="47" t="s">
        <v>151</v>
      </c>
      <c r="G767" s="47" t="s">
        <v>119</v>
      </c>
      <c r="H767" s="47" t="n">
        <v>1293</v>
      </c>
      <c r="I767" s="57" t="n">
        <f aca="false">IFERROR(H767/INDEX(Rate_Master!$C$2:$C$13,MATCH(F767,Rate_Master!$A$2:$A$13,0)),0)</f>
        <v>1.84714285714286</v>
      </c>
    </row>
    <row r="768" customFormat="false" ht="15" hidden="false" customHeight="false" outlineLevel="0" collapsed="false">
      <c r="A768" s="47" t="s">
        <v>12720</v>
      </c>
      <c r="B768" s="47" t="s">
        <v>382</v>
      </c>
      <c r="C768" s="48" t="n">
        <v>46036</v>
      </c>
      <c r="D768" s="47" t="s">
        <v>63</v>
      </c>
      <c r="E768" s="47" t="s">
        <v>120</v>
      </c>
      <c r="F768" s="47" t="s">
        <v>151</v>
      </c>
      <c r="G768" s="47" t="s">
        <v>121</v>
      </c>
      <c r="H768" s="47" t="n">
        <v>1157</v>
      </c>
      <c r="I768" s="57" t="n">
        <f aca="false">IFERROR(H768/INDEX(Rate_Master!$C$2:$C$13,MATCH(F768,Rate_Master!$A$2:$A$13,0)),0)</f>
        <v>1.65285714285714</v>
      </c>
    </row>
    <row r="769" customFormat="false" ht="15" hidden="false" customHeight="false" outlineLevel="0" collapsed="false">
      <c r="A769" s="47" t="s">
        <v>12721</v>
      </c>
      <c r="B769" s="47" t="s">
        <v>382</v>
      </c>
      <c r="C769" s="48" t="n">
        <v>46036</v>
      </c>
      <c r="D769" s="47" t="s">
        <v>63</v>
      </c>
      <c r="E769" s="47" t="s">
        <v>120</v>
      </c>
      <c r="F769" s="47" t="s">
        <v>151</v>
      </c>
      <c r="G769" s="47" t="s">
        <v>122</v>
      </c>
      <c r="H769" s="47" t="n">
        <v>2683</v>
      </c>
      <c r="I769" s="57" t="n">
        <f aca="false">IFERROR(H769/INDEX(Rate_Master!$C$2:$C$13,MATCH(F769,Rate_Master!$A$2:$A$13,0)),0)</f>
        <v>3.83285714285714</v>
      </c>
    </row>
    <row r="770" customFormat="false" ht="15" hidden="false" customHeight="false" outlineLevel="0" collapsed="false">
      <c r="A770" s="47" t="s">
        <v>12722</v>
      </c>
      <c r="B770" s="47" t="s">
        <v>382</v>
      </c>
      <c r="C770" s="48" t="n">
        <v>46036</v>
      </c>
      <c r="D770" s="47" t="s">
        <v>63</v>
      </c>
      <c r="E770" s="47" t="s">
        <v>120</v>
      </c>
      <c r="F770" s="47" t="s">
        <v>151</v>
      </c>
      <c r="G770" s="47" t="s">
        <v>123</v>
      </c>
      <c r="H770" s="47" t="n">
        <v>940</v>
      </c>
      <c r="I770" s="57" t="n">
        <f aca="false">IFERROR(H770/INDEX(Rate_Master!$C$2:$C$13,MATCH(F770,Rate_Master!$A$2:$A$13,0)),0)</f>
        <v>1.34285714285714</v>
      </c>
    </row>
    <row r="771" customFormat="false" ht="15" hidden="false" customHeight="false" outlineLevel="0" collapsed="false">
      <c r="A771" s="47" t="s">
        <v>12723</v>
      </c>
      <c r="B771" s="47" t="s">
        <v>382</v>
      </c>
      <c r="C771" s="48" t="n">
        <v>46036</v>
      </c>
      <c r="D771" s="47" t="s">
        <v>63</v>
      </c>
      <c r="E771" s="47" t="s">
        <v>120</v>
      </c>
      <c r="F771" s="47" t="s">
        <v>151</v>
      </c>
      <c r="G771" s="47" t="s">
        <v>124</v>
      </c>
      <c r="H771" s="47" t="n">
        <v>615</v>
      </c>
      <c r="I771" s="57" t="n">
        <f aca="false">IFERROR(H771/INDEX(Rate_Master!$C$2:$C$13,MATCH(F771,Rate_Master!$A$2:$A$13,0)),0)</f>
        <v>0.878571428571429</v>
      </c>
    </row>
    <row r="772" customFormat="false" ht="15" hidden="false" customHeight="false" outlineLevel="0" collapsed="false">
      <c r="A772" s="47" t="s">
        <v>12724</v>
      </c>
      <c r="B772" s="47" t="s">
        <v>382</v>
      </c>
      <c r="C772" s="48" t="n">
        <v>46036</v>
      </c>
      <c r="D772" s="47" t="s">
        <v>63</v>
      </c>
      <c r="E772" s="47" t="s">
        <v>120</v>
      </c>
      <c r="F772" s="47" t="s">
        <v>151</v>
      </c>
      <c r="G772" s="47" t="s">
        <v>125</v>
      </c>
      <c r="H772" s="47" t="n">
        <v>334</v>
      </c>
      <c r="I772" s="57" t="n">
        <f aca="false">IFERROR(H772/INDEX(Rate_Master!$C$2:$C$13,MATCH(F772,Rate_Master!$A$2:$A$13,0)),0)</f>
        <v>0.477142857142857</v>
      </c>
    </row>
    <row r="773" customFormat="false" ht="15" hidden="false" customHeight="false" outlineLevel="0" collapsed="false">
      <c r="A773" s="47" t="s">
        <v>12725</v>
      </c>
      <c r="B773" s="47" t="s">
        <v>382</v>
      </c>
      <c r="C773" s="48" t="n">
        <v>46036</v>
      </c>
      <c r="D773" s="47" t="s">
        <v>63</v>
      </c>
      <c r="E773" s="47" t="s">
        <v>120</v>
      </c>
      <c r="F773" s="47" t="s">
        <v>151</v>
      </c>
      <c r="G773" s="47" t="s">
        <v>126</v>
      </c>
      <c r="H773" s="47" t="n">
        <v>195</v>
      </c>
      <c r="I773" s="57" t="n">
        <f aca="false">IFERROR(H773/INDEX(Rate_Master!$C$2:$C$13,MATCH(F773,Rate_Master!$A$2:$A$13,0)),0)</f>
        <v>0.278571428571429</v>
      </c>
    </row>
    <row r="774" customFormat="false" ht="15" hidden="false" customHeight="false" outlineLevel="0" collapsed="false">
      <c r="A774" s="47" t="s">
        <v>12726</v>
      </c>
      <c r="B774" s="47" t="s">
        <v>383</v>
      </c>
      <c r="C774" s="48" t="n">
        <v>46036</v>
      </c>
      <c r="D774" s="47" t="s">
        <v>63</v>
      </c>
      <c r="E774" s="47" t="s">
        <v>120</v>
      </c>
      <c r="F774" s="47" t="s">
        <v>151</v>
      </c>
      <c r="G774" s="47" t="s">
        <v>119</v>
      </c>
      <c r="H774" s="47" t="n">
        <v>1152</v>
      </c>
      <c r="I774" s="57" t="n">
        <f aca="false">IFERROR(H774/INDEX(Rate_Master!$C$2:$C$13,MATCH(F774,Rate_Master!$A$2:$A$13,0)),0)</f>
        <v>1.64571428571429</v>
      </c>
    </row>
    <row r="775" customFormat="false" ht="15" hidden="false" customHeight="false" outlineLevel="0" collapsed="false">
      <c r="A775" s="47" t="s">
        <v>12727</v>
      </c>
      <c r="B775" s="47" t="s">
        <v>383</v>
      </c>
      <c r="C775" s="48" t="n">
        <v>46036</v>
      </c>
      <c r="D775" s="47" t="s">
        <v>63</v>
      </c>
      <c r="E775" s="47" t="s">
        <v>120</v>
      </c>
      <c r="F775" s="47" t="s">
        <v>151</v>
      </c>
      <c r="G775" s="47" t="s">
        <v>121</v>
      </c>
      <c r="H775" s="47" t="n">
        <v>1045</v>
      </c>
      <c r="I775" s="57" t="n">
        <f aca="false">IFERROR(H775/INDEX(Rate_Master!$C$2:$C$13,MATCH(F775,Rate_Master!$A$2:$A$13,0)),0)</f>
        <v>1.49285714285714</v>
      </c>
    </row>
    <row r="776" customFormat="false" ht="15" hidden="false" customHeight="false" outlineLevel="0" collapsed="false">
      <c r="A776" s="47" t="s">
        <v>12728</v>
      </c>
      <c r="B776" s="47" t="s">
        <v>383</v>
      </c>
      <c r="C776" s="48" t="n">
        <v>46036</v>
      </c>
      <c r="D776" s="47" t="s">
        <v>63</v>
      </c>
      <c r="E776" s="47" t="s">
        <v>120</v>
      </c>
      <c r="F776" s="47" t="s">
        <v>151</v>
      </c>
      <c r="G776" s="47" t="s">
        <v>122</v>
      </c>
      <c r="H776" s="47" t="n">
        <v>2440</v>
      </c>
      <c r="I776" s="57" t="n">
        <f aca="false">IFERROR(H776/INDEX(Rate_Master!$C$2:$C$13,MATCH(F776,Rate_Master!$A$2:$A$13,0)),0)</f>
        <v>3.48571428571429</v>
      </c>
    </row>
    <row r="777" customFormat="false" ht="15" hidden="false" customHeight="false" outlineLevel="0" collapsed="false">
      <c r="A777" s="47" t="s">
        <v>12729</v>
      </c>
      <c r="B777" s="47" t="s">
        <v>383</v>
      </c>
      <c r="C777" s="48" t="n">
        <v>46036</v>
      </c>
      <c r="D777" s="47" t="s">
        <v>63</v>
      </c>
      <c r="E777" s="47" t="s">
        <v>120</v>
      </c>
      <c r="F777" s="47" t="s">
        <v>151</v>
      </c>
      <c r="G777" s="47" t="s">
        <v>123</v>
      </c>
      <c r="H777" s="47" t="n">
        <v>810</v>
      </c>
      <c r="I777" s="57" t="n">
        <f aca="false">IFERROR(H777/INDEX(Rate_Master!$C$2:$C$13,MATCH(F777,Rate_Master!$A$2:$A$13,0)),0)</f>
        <v>1.15714285714286</v>
      </c>
    </row>
    <row r="778" customFormat="false" ht="15" hidden="false" customHeight="false" outlineLevel="0" collapsed="false">
      <c r="A778" s="47" t="s">
        <v>12730</v>
      </c>
      <c r="B778" s="47" t="s">
        <v>383</v>
      </c>
      <c r="C778" s="48" t="n">
        <v>46036</v>
      </c>
      <c r="D778" s="47" t="s">
        <v>63</v>
      </c>
      <c r="E778" s="47" t="s">
        <v>120</v>
      </c>
      <c r="F778" s="47" t="s">
        <v>151</v>
      </c>
      <c r="G778" s="47" t="s">
        <v>124</v>
      </c>
      <c r="H778" s="47" t="n">
        <v>521</v>
      </c>
      <c r="I778" s="57" t="n">
        <f aca="false">IFERROR(H778/INDEX(Rate_Master!$C$2:$C$13,MATCH(F778,Rate_Master!$A$2:$A$13,0)),0)</f>
        <v>0.744285714285714</v>
      </c>
    </row>
    <row r="779" customFormat="false" ht="15" hidden="false" customHeight="false" outlineLevel="0" collapsed="false">
      <c r="A779" s="47" t="s">
        <v>12731</v>
      </c>
      <c r="B779" s="47" t="s">
        <v>383</v>
      </c>
      <c r="C779" s="48" t="n">
        <v>46036</v>
      </c>
      <c r="D779" s="47" t="s">
        <v>63</v>
      </c>
      <c r="E779" s="47" t="s">
        <v>120</v>
      </c>
      <c r="F779" s="47" t="s">
        <v>151</v>
      </c>
      <c r="G779" s="47" t="s">
        <v>125</v>
      </c>
      <c r="H779" s="47" t="n">
        <v>296</v>
      </c>
      <c r="I779" s="57" t="n">
        <f aca="false">IFERROR(H779/INDEX(Rate_Master!$C$2:$C$13,MATCH(F779,Rate_Master!$A$2:$A$13,0)),0)</f>
        <v>0.422857142857143</v>
      </c>
    </row>
    <row r="780" customFormat="false" ht="15" hidden="false" customHeight="false" outlineLevel="0" collapsed="false">
      <c r="A780" s="47" t="s">
        <v>12732</v>
      </c>
      <c r="B780" s="47" t="s">
        <v>383</v>
      </c>
      <c r="C780" s="48" t="n">
        <v>46036</v>
      </c>
      <c r="D780" s="47" t="s">
        <v>63</v>
      </c>
      <c r="E780" s="47" t="s">
        <v>120</v>
      </c>
      <c r="F780" s="47" t="s">
        <v>151</v>
      </c>
      <c r="G780" s="47" t="s">
        <v>126</v>
      </c>
      <c r="H780" s="47" t="n">
        <v>184</v>
      </c>
      <c r="I780" s="57" t="n">
        <f aca="false">IFERROR(H780/INDEX(Rate_Master!$C$2:$C$13,MATCH(F780,Rate_Master!$A$2:$A$13,0)),0)</f>
        <v>0.262857142857143</v>
      </c>
    </row>
    <row r="781" customFormat="false" ht="15" hidden="false" customHeight="false" outlineLevel="0" collapsed="false">
      <c r="A781" s="47" t="s">
        <v>12733</v>
      </c>
      <c r="B781" s="47" t="s">
        <v>384</v>
      </c>
      <c r="C781" s="48" t="n">
        <v>46036</v>
      </c>
      <c r="D781" s="47" t="s">
        <v>64</v>
      </c>
      <c r="E781" s="47" t="s">
        <v>128</v>
      </c>
      <c r="F781" s="47" t="s">
        <v>155</v>
      </c>
      <c r="G781" s="47" t="s">
        <v>127</v>
      </c>
      <c r="H781" s="47" t="n">
        <v>1039</v>
      </c>
      <c r="I781" s="57" t="n">
        <f aca="false">IFERROR(H781/INDEX(Rate_Master!$C$2:$C$13,MATCH(F781,Rate_Master!$A$2:$A$13,0)),0)</f>
        <v>1.88909090909091</v>
      </c>
    </row>
    <row r="782" customFormat="false" ht="15" hidden="false" customHeight="false" outlineLevel="0" collapsed="false">
      <c r="A782" s="47" t="s">
        <v>12734</v>
      </c>
      <c r="B782" s="47" t="s">
        <v>384</v>
      </c>
      <c r="C782" s="48" t="n">
        <v>46036</v>
      </c>
      <c r="D782" s="47" t="s">
        <v>64</v>
      </c>
      <c r="E782" s="47" t="s">
        <v>128</v>
      </c>
      <c r="F782" s="47" t="s">
        <v>155</v>
      </c>
      <c r="G782" s="47" t="s">
        <v>129</v>
      </c>
      <c r="H782" s="47" t="n">
        <v>755</v>
      </c>
      <c r="I782" s="57" t="n">
        <f aca="false">IFERROR(H782/INDEX(Rate_Master!$C$2:$C$13,MATCH(F782,Rate_Master!$A$2:$A$13,0)),0)</f>
        <v>1.37272727272727</v>
      </c>
    </row>
    <row r="783" customFormat="false" ht="15" hidden="false" customHeight="false" outlineLevel="0" collapsed="false">
      <c r="A783" s="47" t="s">
        <v>12735</v>
      </c>
      <c r="B783" s="47" t="s">
        <v>384</v>
      </c>
      <c r="C783" s="48" t="n">
        <v>46036</v>
      </c>
      <c r="D783" s="47" t="s">
        <v>64</v>
      </c>
      <c r="E783" s="47" t="s">
        <v>128</v>
      </c>
      <c r="F783" s="47" t="s">
        <v>155</v>
      </c>
      <c r="G783" s="47" t="s">
        <v>130</v>
      </c>
      <c r="H783" s="47" t="n">
        <v>653</v>
      </c>
      <c r="I783" s="57" t="n">
        <f aca="false">IFERROR(H783/INDEX(Rate_Master!$C$2:$C$13,MATCH(F783,Rate_Master!$A$2:$A$13,0)),0)</f>
        <v>1.18727272727273</v>
      </c>
    </row>
    <row r="784" customFormat="false" ht="15" hidden="false" customHeight="false" outlineLevel="0" collapsed="false">
      <c r="A784" s="47" t="s">
        <v>12736</v>
      </c>
      <c r="B784" s="47" t="s">
        <v>384</v>
      </c>
      <c r="C784" s="48" t="n">
        <v>46036</v>
      </c>
      <c r="D784" s="47" t="s">
        <v>64</v>
      </c>
      <c r="E784" s="47" t="s">
        <v>128</v>
      </c>
      <c r="F784" s="47" t="s">
        <v>155</v>
      </c>
      <c r="G784" s="47" t="s">
        <v>131</v>
      </c>
      <c r="H784" s="47" t="n">
        <v>319</v>
      </c>
      <c r="I784" s="57" t="n">
        <f aca="false">IFERROR(H784/INDEX(Rate_Master!$C$2:$C$13,MATCH(F784,Rate_Master!$A$2:$A$13,0)),0)</f>
        <v>0.58</v>
      </c>
    </row>
    <row r="785" customFormat="false" ht="15" hidden="false" customHeight="false" outlineLevel="0" collapsed="false">
      <c r="A785" s="47" t="s">
        <v>12737</v>
      </c>
      <c r="B785" s="47" t="s">
        <v>384</v>
      </c>
      <c r="C785" s="48" t="n">
        <v>46036</v>
      </c>
      <c r="D785" s="47" t="s">
        <v>64</v>
      </c>
      <c r="E785" s="47" t="s">
        <v>128</v>
      </c>
      <c r="F785" s="47" t="s">
        <v>155</v>
      </c>
      <c r="G785" s="47" t="s">
        <v>132</v>
      </c>
      <c r="H785" s="47" t="n">
        <v>233</v>
      </c>
      <c r="I785" s="57" t="n">
        <f aca="false">IFERROR(H785/INDEX(Rate_Master!$C$2:$C$13,MATCH(F785,Rate_Master!$A$2:$A$13,0)),0)</f>
        <v>0.423636363636364</v>
      </c>
    </row>
    <row r="786" customFormat="false" ht="15" hidden="false" customHeight="false" outlineLevel="0" collapsed="false">
      <c r="A786" s="47" t="s">
        <v>12738</v>
      </c>
      <c r="B786" s="47" t="s">
        <v>385</v>
      </c>
      <c r="C786" s="48" t="n">
        <v>46036</v>
      </c>
      <c r="D786" s="47" t="s">
        <v>64</v>
      </c>
      <c r="E786" s="47" t="s">
        <v>128</v>
      </c>
      <c r="F786" s="47" t="s">
        <v>155</v>
      </c>
      <c r="G786" s="47" t="s">
        <v>127</v>
      </c>
      <c r="H786" s="47" t="n">
        <v>658</v>
      </c>
      <c r="I786" s="57" t="n">
        <f aca="false">IFERROR(H786/INDEX(Rate_Master!$C$2:$C$13,MATCH(F786,Rate_Master!$A$2:$A$13,0)),0)</f>
        <v>1.19636363636364</v>
      </c>
    </row>
    <row r="787" customFormat="false" ht="15" hidden="false" customHeight="false" outlineLevel="0" collapsed="false">
      <c r="A787" s="47" t="s">
        <v>12739</v>
      </c>
      <c r="B787" s="47" t="s">
        <v>385</v>
      </c>
      <c r="C787" s="48" t="n">
        <v>46036</v>
      </c>
      <c r="D787" s="47" t="s">
        <v>64</v>
      </c>
      <c r="E787" s="47" t="s">
        <v>128</v>
      </c>
      <c r="F787" s="47" t="s">
        <v>155</v>
      </c>
      <c r="G787" s="47" t="s">
        <v>129</v>
      </c>
      <c r="H787" s="47" t="n">
        <v>481</v>
      </c>
      <c r="I787" s="57" t="n">
        <f aca="false">IFERROR(H787/INDEX(Rate_Master!$C$2:$C$13,MATCH(F787,Rate_Master!$A$2:$A$13,0)),0)</f>
        <v>0.874545454545455</v>
      </c>
    </row>
    <row r="788" customFormat="false" ht="15" hidden="false" customHeight="false" outlineLevel="0" collapsed="false">
      <c r="A788" s="47" t="s">
        <v>12740</v>
      </c>
      <c r="B788" s="47" t="s">
        <v>385</v>
      </c>
      <c r="C788" s="48" t="n">
        <v>46036</v>
      </c>
      <c r="D788" s="47" t="s">
        <v>64</v>
      </c>
      <c r="E788" s="47" t="s">
        <v>128</v>
      </c>
      <c r="F788" s="47" t="s">
        <v>155</v>
      </c>
      <c r="G788" s="47" t="s">
        <v>130</v>
      </c>
      <c r="H788" s="47" t="n">
        <v>421</v>
      </c>
      <c r="I788" s="57" t="n">
        <f aca="false">IFERROR(H788/INDEX(Rate_Master!$C$2:$C$13,MATCH(F788,Rate_Master!$A$2:$A$13,0)),0)</f>
        <v>0.765454545454546</v>
      </c>
    </row>
    <row r="789" customFormat="false" ht="15" hidden="false" customHeight="false" outlineLevel="0" collapsed="false">
      <c r="A789" s="47" t="s">
        <v>12741</v>
      </c>
      <c r="B789" s="47" t="s">
        <v>385</v>
      </c>
      <c r="C789" s="48" t="n">
        <v>46036</v>
      </c>
      <c r="D789" s="47" t="s">
        <v>64</v>
      </c>
      <c r="E789" s="47" t="s">
        <v>128</v>
      </c>
      <c r="F789" s="47" t="s">
        <v>155</v>
      </c>
      <c r="G789" s="47" t="s">
        <v>131</v>
      </c>
      <c r="H789" s="47" t="n">
        <v>206</v>
      </c>
      <c r="I789" s="57" t="n">
        <f aca="false">IFERROR(H789/INDEX(Rate_Master!$C$2:$C$13,MATCH(F789,Rate_Master!$A$2:$A$13,0)),0)</f>
        <v>0.374545454545455</v>
      </c>
    </row>
    <row r="790" customFormat="false" ht="15" hidden="false" customHeight="false" outlineLevel="0" collapsed="false">
      <c r="A790" s="47" t="s">
        <v>12742</v>
      </c>
      <c r="B790" s="47" t="s">
        <v>385</v>
      </c>
      <c r="C790" s="48" t="n">
        <v>46036</v>
      </c>
      <c r="D790" s="47" t="s">
        <v>64</v>
      </c>
      <c r="E790" s="47" t="s">
        <v>128</v>
      </c>
      <c r="F790" s="47" t="s">
        <v>155</v>
      </c>
      <c r="G790" s="47" t="s">
        <v>132</v>
      </c>
      <c r="H790" s="47" t="n">
        <v>140</v>
      </c>
      <c r="I790" s="57" t="n">
        <f aca="false">IFERROR(H790/INDEX(Rate_Master!$C$2:$C$13,MATCH(F790,Rate_Master!$A$2:$A$13,0)),0)</f>
        <v>0.254545454545455</v>
      </c>
    </row>
    <row r="791" customFormat="false" ht="15" hidden="false" customHeight="false" outlineLevel="0" collapsed="false">
      <c r="A791" s="47" t="s">
        <v>12743</v>
      </c>
      <c r="B791" s="47" t="s">
        <v>386</v>
      </c>
      <c r="C791" s="48" t="n">
        <v>46036</v>
      </c>
      <c r="D791" s="47" t="s">
        <v>65</v>
      </c>
      <c r="E791" s="47" t="s">
        <v>134</v>
      </c>
      <c r="F791" s="47" t="s">
        <v>159</v>
      </c>
      <c r="G791" s="47" t="s">
        <v>133</v>
      </c>
      <c r="H791" s="47" t="n">
        <v>594</v>
      </c>
      <c r="I791" s="57" t="n">
        <f aca="false">IFERROR(H791/INDEX(Rate_Master!$C$2:$C$13,MATCH(F791,Rate_Master!$A$2:$A$13,0)),0)</f>
        <v>2.475</v>
      </c>
    </row>
    <row r="792" customFormat="false" ht="15" hidden="false" customHeight="false" outlineLevel="0" collapsed="false">
      <c r="A792" s="47" t="s">
        <v>12744</v>
      </c>
      <c r="B792" s="47" t="s">
        <v>386</v>
      </c>
      <c r="C792" s="48" t="n">
        <v>46036</v>
      </c>
      <c r="D792" s="47" t="s">
        <v>65</v>
      </c>
      <c r="E792" s="47" t="s">
        <v>134</v>
      </c>
      <c r="F792" s="47" t="s">
        <v>159</v>
      </c>
      <c r="G792" s="47" t="s">
        <v>135</v>
      </c>
      <c r="H792" s="47" t="n">
        <v>490</v>
      </c>
      <c r="I792" s="57" t="n">
        <f aca="false">IFERROR(H792/INDEX(Rate_Master!$C$2:$C$13,MATCH(F792,Rate_Master!$A$2:$A$13,0)),0)</f>
        <v>2.04166666666667</v>
      </c>
    </row>
    <row r="793" customFormat="false" ht="15" hidden="false" customHeight="false" outlineLevel="0" collapsed="false">
      <c r="A793" s="47" t="s">
        <v>12745</v>
      </c>
      <c r="B793" s="47" t="s">
        <v>386</v>
      </c>
      <c r="C793" s="48" t="n">
        <v>46036</v>
      </c>
      <c r="D793" s="47" t="s">
        <v>65</v>
      </c>
      <c r="E793" s="47" t="s">
        <v>134</v>
      </c>
      <c r="F793" s="47" t="s">
        <v>159</v>
      </c>
      <c r="G793" s="47" t="s">
        <v>136</v>
      </c>
      <c r="H793" s="47" t="n">
        <v>411</v>
      </c>
      <c r="I793" s="57" t="n">
        <f aca="false">IFERROR(H793/INDEX(Rate_Master!$C$2:$C$13,MATCH(F793,Rate_Master!$A$2:$A$13,0)),0)</f>
        <v>1.7125</v>
      </c>
    </row>
    <row r="794" customFormat="false" ht="15" hidden="false" customHeight="false" outlineLevel="0" collapsed="false">
      <c r="A794" s="47" t="s">
        <v>12746</v>
      </c>
      <c r="B794" s="47" t="s">
        <v>386</v>
      </c>
      <c r="C794" s="48" t="n">
        <v>46036</v>
      </c>
      <c r="D794" s="47" t="s">
        <v>65</v>
      </c>
      <c r="E794" s="47" t="s">
        <v>134</v>
      </c>
      <c r="F794" s="47" t="s">
        <v>159</v>
      </c>
      <c r="G794" s="47" t="s">
        <v>137</v>
      </c>
      <c r="H794" s="47" t="n">
        <v>290</v>
      </c>
      <c r="I794" s="57" t="n">
        <f aca="false">IFERROR(H794/INDEX(Rate_Master!$C$2:$C$13,MATCH(F794,Rate_Master!$A$2:$A$13,0)),0)</f>
        <v>1.20833333333333</v>
      </c>
    </row>
    <row r="795" customFormat="false" ht="15" hidden="false" customHeight="false" outlineLevel="0" collapsed="false">
      <c r="A795" s="47" t="s">
        <v>12747</v>
      </c>
      <c r="B795" s="47" t="s">
        <v>386</v>
      </c>
      <c r="C795" s="48" t="n">
        <v>46036</v>
      </c>
      <c r="D795" s="47" t="s">
        <v>65</v>
      </c>
      <c r="E795" s="47" t="s">
        <v>134</v>
      </c>
      <c r="F795" s="47" t="s">
        <v>159</v>
      </c>
      <c r="G795" s="47" t="s">
        <v>138</v>
      </c>
      <c r="H795" s="47" t="n">
        <v>167</v>
      </c>
      <c r="I795" s="57" t="n">
        <f aca="false">IFERROR(H795/INDEX(Rate_Master!$C$2:$C$13,MATCH(F795,Rate_Master!$A$2:$A$13,0)),0)</f>
        <v>0.695833333333333</v>
      </c>
    </row>
    <row r="796" customFormat="false" ht="15" hidden="false" customHeight="false" outlineLevel="0" collapsed="false">
      <c r="A796" s="47" t="s">
        <v>12748</v>
      </c>
      <c r="B796" s="47" t="s">
        <v>387</v>
      </c>
      <c r="C796" s="48" t="n">
        <v>46036</v>
      </c>
      <c r="D796" s="47" t="s">
        <v>65</v>
      </c>
      <c r="E796" s="47" t="s">
        <v>134</v>
      </c>
      <c r="F796" s="47" t="s">
        <v>159</v>
      </c>
      <c r="G796" s="47" t="s">
        <v>133</v>
      </c>
      <c r="H796" s="47" t="n">
        <v>501</v>
      </c>
      <c r="I796" s="57" t="n">
        <f aca="false">IFERROR(H796/INDEX(Rate_Master!$C$2:$C$13,MATCH(F796,Rate_Master!$A$2:$A$13,0)),0)</f>
        <v>2.0875</v>
      </c>
    </row>
    <row r="797" customFormat="false" ht="15" hidden="false" customHeight="false" outlineLevel="0" collapsed="false">
      <c r="A797" s="47" t="s">
        <v>12749</v>
      </c>
      <c r="B797" s="47" t="s">
        <v>387</v>
      </c>
      <c r="C797" s="48" t="n">
        <v>46036</v>
      </c>
      <c r="D797" s="47" t="s">
        <v>65</v>
      </c>
      <c r="E797" s="47" t="s">
        <v>134</v>
      </c>
      <c r="F797" s="47" t="s">
        <v>159</v>
      </c>
      <c r="G797" s="47" t="s">
        <v>135</v>
      </c>
      <c r="H797" s="47" t="n">
        <v>374</v>
      </c>
      <c r="I797" s="57" t="n">
        <f aca="false">IFERROR(H797/INDEX(Rate_Master!$C$2:$C$13,MATCH(F797,Rate_Master!$A$2:$A$13,0)),0)</f>
        <v>1.55833333333333</v>
      </c>
    </row>
    <row r="798" customFormat="false" ht="15" hidden="false" customHeight="false" outlineLevel="0" collapsed="false">
      <c r="A798" s="47" t="s">
        <v>12750</v>
      </c>
      <c r="B798" s="47" t="s">
        <v>387</v>
      </c>
      <c r="C798" s="48" t="n">
        <v>46036</v>
      </c>
      <c r="D798" s="47" t="s">
        <v>65</v>
      </c>
      <c r="E798" s="47" t="s">
        <v>134</v>
      </c>
      <c r="F798" s="47" t="s">
        <v>159</v>
      </c>
      <c r="G798" s="47" t="s">
        <v>136</v>
      </c>
      <c r="H798" s="47" t="n">
        <v>312</v>
      </c>
      <c r="I798" s="57" t="n">
        <f aca="false">IFERROR(H798/INDEX(Rate_Master!$C$2:$C$13,MATCH(F798,Rate_Master!$A$2:$A$13,0)),0)</f>
        <v>1.3</v>
      </c>
    </row>
    <row r="799" customFormat="false" ht="15" hidden="false" customHeight="false" outlineLevel="0" collapsed="false">
      <c r="A799" s="47" t="s">
        <v>12751</v>
      </c>
      <c r="B799" s="47" t="s">
        <v>387</v>
      </c>
      <c r="C799" s="48" t="n">
        <v>46036</v>
      </c>
      <c r="D799" s="47" t="s">
        <v>65</v>
      </c>
      <c r="E799" s="47" t="s">
        <v>134</v>
      </c>
      <c r="F799" s="47" t="s">
        <v>159</v>
      </c>
      <c r="G799" s="47" t="s">
        <v>137</v>
      </c>
      <c r="H799" s="47" t="n">
        <v>246</v>
      </c>
      <c r="I799" s="57" t="n">
        <f aca="false">IFERROR(H799/INDEX(Rate_Master!$C$2:$C$13,MATCH(F799,Rate_Master!$A$2:$A$13,0)),0)</f>
        <v>1.025</v>
      </c>
    </row>
    <row r="800" customFormat="false" ht="15" hidden="false" customHeight="false" outlineLevel="0" collapsed="false">
      <c r="A800" s="47" t="s">
        <v>12752</v>
      </c>
      <c r="B800" s="47" t="s">
        <v>387</v>
      </c>
      <c r="C800" s="48" t="n">
        <v>46036</v>
      </c>
      <c r="D800" s="47" t="s">
        <v>65</v>
      </c>
      <c r="E800" s="47" t="s">
        <v>134</v>
      </c>
      <c r="F800" s="47" t="s">
        <v>159</v>
      </c>
      <c r="G800" s="47" t="s">
        <v>138</v>
      </c>
      <c r="H800" s="47" t="n">
        <v>124</v>
      </c>
      <c r="I800" s="57" t="n">
        <f aca="false">IFERROR(H800/INDEX(Rate_Master!$C$2:$C$13,MATCH(F800,Rate_Master!$A$2:$A$13,0)),0)</f>
        <v>0.516666666666667</v>
      </c>
    </row>
    <row r="801" customFormat="false" ht="15" hidden="false" customHeight="false" outlineLevel="0" collapsed="false">
      <c r="A801" s="47" t="s">
        <v>12753</v>
      </c>
      <c r="B801" s="47" t="s">
        <v>388</v>
      </c>
      <c r="C801" s="48" t="n">
        <v>46036</v>
      </c>
      <c r="D801" s="47" t="s">
        <v>65</v>
      </c>
      <c r="E801" s="47" t="s">
        <v>134</v>
      </c>
      <c r="F801" s="47" t="s">
        <v>159</v>
      </c>
      <c r="G801" s="47" t="s">
        <v>133</v>
      </c>
      <c r="H801" s="47" t="n">
        <v>430</v>
      </c>
      <c r="I801" s="57" t="n">
        <f aca="false">IFERROR(H801/INDEX(Rate_Master!$C$2:$C$13,MATCH(F801,Rate_Master!$A$2:$A$13,0)),0)</f>
        <v>1.79166666666667</v>
      </c>
    </row>
    <row r="802" customFormat="false" ht="15" hidden="false" customHeight="false" outlineLevel="0" collapsed="false">
      <c r="A802" s="47" t="s">
        <v>12754</v>
      </c>
      <c r="B802" s="47" t="s">
        <v>388</v>
      </c>
      <c r="C802" s="48" t="n">
        <v>46036</v>
      </c>
      <c r="D802" s="47" t="s">
        <v>65</v>
      </c>
      <c r="E802" s="47" t="s">
        <v>134</v>
      </c>
      <c r="F802" s="47" t="s">
        <v>159</v>
      </c>
      <c r="G802" s="47" t="s">
        <v>135</v>
      </c>
      <c r="H802" s="47" t="n">
        <v>282</v>
      </c>
      <c r="I802" s="57" t="n">
        <f aca="false">IFERROR(H802/INDEX(Rate_Master!$C$2:$C$13,MATCH(F802,Rate_Master!$A$2:$A$13,0)),0)</f>
        <v>1.175</v>
      </c>
    </row>
    <row r="803" customFormat="false" ht="15" hidden="false" customHeight="false" outlineLevel="0" collapsed="false">
      <c r="A803" s="47" t="s">
        <v>12755</v>
      </c>
      <c r="B803" s="47" t="s">
        <v>388</v>
      </c>
      <c r="C803" s="48" t="n">
        <v>46036</v>
      </c>
      <c r="D803" s="47" t="s">
        <v>65</v>
      </c>
      <c r="E803" s="47" t="s">
        <v>134</v>
      </c>
      <c r="F803" s="47" t="s">
        <v>159</v>
      </c>
      <c r="G803" s="47" t="s">
        <v>136</v>
      </c>
      <c r="H803" s="47" t="n">
        <v>249</v>
      </c>
      <c r="I803" s="57" t="n">
        <f aca="false">IFERROR(H803/INDEX(Rate_Master!$C$2:$C$13,MATCH(F803,Rate_Master!$A$2:$A$13,0)),0)</f>
        <v>1.0375</v>
      </c>
    </row>
    <row r="804" customFormat="false" ht="15" hidden="false" customHeight="false" outlineLevel="0" collapsed="false">
      <c r="A804" s="47" t="s">
        <v>12756</v>
      </c>
      <c r="B804" s="47" t="s">
        <v>388</v>
      </c>
      <c r="C804" s="48" t="n">
        <v>46036</v>
      </c>
      <c r="D804" s="47" t="s">
        <v>65</v>
      </c>
      <c r="E804" s="47" t="s">
        <v>134</v>
      </c>
      <c r="F804" s="47" t="s">
        <v>159</v>
      </c>
      <c r="G804" s="47" t="s">
        <v>137</v>
      </c>
      <c r="H804" s="47" t="n">
        <v>206</v>
      </c>
      <c r="I804" s="57" t="n">
        <f aca="false">IFERROR(H804/INDEX(Rate_Master!$C$2:$C$13,MATCH(F804,Rate_Master!$A$2:$A$13,0)),0)</f>
        <v>0.858333333333333</v>
      </c>
    </row>
    <row r="805" customFormat="false" ht="15" hidden="false" customHeight="false" outlineLevel="0" collapsed="false">
      <c r="A805" s="47" t="s">
        <v>12757</v>
      </c>
      <c r="B805" s="47" t="s">
        <v>388</v>
      </c>
      <c r="C805" s="48" t="n">
        <v>46036</v>
      </c>
      <c r="D805" s="47" t="s">
        <v>65</v>
      </c>
      <c r="E805" s="47" t="s">
        <v>134</v>
      </c>
      <c r="F805" s="47" t="s">
        <v>159</v>
      </c>
      <c r="G805" s="47" t="s">
        <v>138</v>
      </c>
      <c r="H805" s="47" t="n">
        <v>86</v>
      </c>
      <c r="I805" s="57" t="n">
        <f aca="false">IFERROR(H805/INDEX(Rate_Master!$C$2:$C$13,MATCH(F805,Rate_Master!$A$2:$A$13,0)),0)</f>
        <v>0.358333333333333</v>
      </c>
    </row>
    <row r="806" customFormat="false" ht="15" hidden="false" customHeight="false" outlineLevel="0" collapsed="false">
      <c r="A806" s="47" t="s">
        <v>12758</v>
      </c>
      <c r="B806" s="47" t="s">
        <v>389</v>
      </c>
      <c r="C806" s="48" t="n">
        <v>46037</v>
      </c>
      <c r="D806" s="47" t="s">
        <v>62</v>
      </c>
      <c r="E806" s="47" t="s">
        <v>120</v>
      </c>
      <c r="F806" s="47" t="s">
        <v>149</v>
      </c>
      <c r="G806" s="47" t="s">
        <v>119</v>
      </c>
      <c r="H806" s="47" t="n">
        <v>2372</v>
      </c>
      <c r="I806" s="57" t="n">
        <f aca="false">IFERROR(H806/INDEX(Rate_Master!$C$2:$C$13,MATCH(F806,Rate_Master!$A$2:$A$13,0)),0)</f>
        <v>2.15636363636364</v>
      </c>
    </row>
    <row r="807" customFormat="false" ht="15" hidden="false" customHeight="false" outlineLevel="0" collapsed="false">
      <c r="A807" s="47" t="s">
        <v>12759</v>
      </c>
      <c r="B807" s="47" t="s">
        <v>389</v>
      </c>
      <c r="C807" s="48" t="n">
        <v>46037</v>
      </c>
      <c r="D807" s="47" t="s">
        <v>62</v>
      </c>
      <c r="E807" s="47" t="s">
        <v>120</v>
      </c>
      <c r="F807" s="47" t="s">
        <v>149</v>
      </c>
      <c r="G807" s="47" t="s">
        <v>121</v>
      </c>
      <c r="H807" s="47" t="n">
        <v>2136</v>
      </c>
      <c r="I807" s="57" t="n">
        <f aca="false">IFERROR(H807/INDEX(Rate_Master!$C$2:$C$13,MATCH(F807,Rate_Master!$A$2:$A$13,0)),0)</f>
        <v>1.94181818181818</v>
      </c>
    </row>
    <row r="808" customFormat="false" ht="15" hidden="false" customHeight="false" outlineLevel="0" collapsed="false">
      <c r="A808" s="47" t="s">
        <v>12760</v>
      </c>
      <c r="B808" s="47" t="s">
        <v>389</v>
      </c>
      <c r="C808" s="48" t="n">
        <v>46037</v>
      </c>
      <c r="D808" s="47" t="s">
        <v>62</v>
      </c>
      <c r="E808" s="47" t="s">
        <v>120</v>
      </c>
      <c r="F808" s="47" t="s">
        <v>149</v>
      </c>
      <c r="G808" s="47" t="s">
        <v>122</v>
      </c>
      <c r="H808" s="47" t="n">
        <v>2346</v>
      </c>
      <c r="I808" s="57" t="n">
        <f aca="false">IFERROR(H808/INDEX(Rate_Master!$C$2:$C$13,MATCH(F808,Rate_Master!$A$2:$A$13,0)),0)</f>
        <v>2.13272727272727</v>
      </c>
    </row>
    <row r="809" customFormat="false" ht="15" hidden="false" customHeight="false" outlineLevel="0" collapsed="false">
      <c r="A809" s="47" t="s">
        <v>12761</v>
      </c>
      <c r="B809" s="47" t="s">
        <v>389</v>
      </c>
      <c r="C809" s="48" t="n">
        <v>46037</v>
      </c>
      <c r="D809" s="47" t="s">
        <v>62</v>
      </c>
      <c r="E809" s="47" t="s">
        <v>120</v>
      </c>
      <c r="F809" s="47" t="s">
        <v>149</v>
      </c>
      <c r="G809" s="47" t="s">
        <v>123</v>
      </c>
      <c r="H809" s="47" t="n">
        <v>1671</v>
      </c>
      <c r="I809" s="57" t="n">
        <f aca="false">IFERROR(H809/INDEX(Rate_Master!$C$2:$C$13,MATCH(F809,Rate_Master!$A$2:$A$13,0)),0)</f>
        <v>1.51909090909091</v>
      </c>
    </row>
    <row r="810" customFormat="false" ht="15" hidden="false" customHeight="false" outlineLevel="0" collapsed="false">
      <c r="A810" s="47" t="s">
        <v>12762</v>
      </c>
      <c r="B810" s="47" t="s">
        <v>389</v>
      </c>
      <c r="C810" s="48" t="n">
        <v>46037</v>
      </c>
      <c r="D810" s="47" t="s">
        <v>62</v>
      </c>
      <c r="E810" s="47" t="s">
        <v>120</v>
      </c>
      <c r="F810" s="47" t="s">
        <v>149</v>
      </c>
      <c r="G810" s="47" t="s">
        <v>124</v>
      </c>
      <c r="H810" s="47" t="n">
        <v>1049</v>
      </c>
      <c r="I810" s="57" t="n">
        <f aca="false">IFERROR(H810/INDEX(Rate_Master!$C$2:$C$13,MATCH(F810,Rate_Master!$A$2:$A$13,0)),0)</f>
        <v>0.953636363636364</v>
      </c>
    </row>
    <row r="811" customFormat="false" ht="15" hidden="false" customHeight="false" outlineLevel="0" collapsed="false">
      <c r="A811" s="47" t="s">
        <v>12763</v>
      </c>
      <c r="B811" s="47" t="s">
        <v>389</v>
      </c>
      <c r="C811" s="48" t="n">
        <v>46037</v>
      </c>
      <c r="D811" s="47" t="s">
        <v>62</v>
      </c>
      <c r="E811" s="47" t="s">
        <v>120</v>
      </c>
      <c r="F811" s="47" t="s">
        <v>149</v>
      </c>
      <c r="G811" s="47" t="s">
        <v>125</v>
      </c>
      <c r="H811" s="47" t="n">
        <v>651</v>
      </c>
      <c r="I811" s="57" t="n">
        <f aca="false">IFERROR(H811/INDEX(Rate_Master!$C$2:$C$13,MATCH(F811,Rate_Master!$A$2:$A$13,0)),0)</f>
        <v>0.591818181818182</v>
      </c>
    </row>
    <row r="812" customFormat="false" ht="15" hidden="false" customHeight="false" outlineLevel="0" collapsed="false">
      <c r="A812" s="47" t="s">
        <v>12764</v>
      </c>
      <c r="B812" s="47" t="s">
        <v>389</v>
      </c>
      <c r="C812" s="48" t="n">
        <v>46037</v>
      </c>
      <c r="D812" s="47" t="s">
        <v>62</v>
      </c>
      <c r="E812" s="47" t="s">
        <v>120</v>
      </c>
      <c r="F812" s="47" t="s">
        <v>149</v>
      </c>
      <c r="G812" s="47" t="s">
        <v>126</v>
      </c>
      <c r="H812" s="47" t="n">
        <v>451</v>
      </c>
      <c r="I812" s="57" t="n">
        <f aca="false">IFERROR(H812/INDEX(Rate_Master!$C$2:$C$13,MATCH(F812,Rate_Master!$A$2:$A$13,0)),0)</f>
        <v>0.41</v>
      </c>
    </row>
    <row r="813" customFormat="false" ht="15" hidden="false" customHeight="false" outlineLevel="0" collapsed="false">
      <c r="A813" s="47" t="s">
        <v>12765</v>
      </c>
      <c r="B813" s="47" t="s">
        <v>390</v>
      </c>
      <c r="C813" s="48" t="n">
        <v>46037</v>
      </c>
      <c r="D813" s="47" t="s">
        <v>62</v>
      </c>
      <c r="E813" s="47" t="s">
        <v>120</v>
      </c>
      <c r="F813" s="47" t="s">
        <v>149</v>
      </c>
      <c r="G813" s="47" t="s">
        <v>119</v>
      </c>
      <c r="H813" s="47" t="n">
        <v>1024</v>
      </c>
      <c r="I813" s="57" t="n">
        <f aca="false">IFERROR(H813/INDEX(Rate_Master!$C$2:$C$13,MATCH(F813,Rate_Master!$A$2:$A$13,0)),0)</f>
        <v>0.930909090909091</v>
      </c>
    </row>
    <row r="814" customFormat="false" ht="15" hidden="false" customHeight="false" outlineLevel="0" collapsed="false">
      <c r="A814" s="47" t="s">
        <v>12766</v>
      </c>
      <c r="B814" s="47" t="s">
        <v>390</v>
      </c>
      <c r="C814" s="48" t="n">
        <v>46037</v>
      </c>
      <c r="D814" s="47" t="s">
        <v>62</v>
      </c>
      <c r="E814" s="47" t="s">
        <v>120</v>
      </c>
      <c r="F814" s="47" t="s">
        <v>149</v>
      </c>
      <c r="G814" s="47" t="s">
        <v>121</v>
      </c>
      <c r="H814" s="47" t="n">
        <v>926</v>
      </c>
      <c r="I814" s="57" t="n">
        <f aca="false">IFERROR(H814/INDEX(Rate_Master!$C$2:$C$13,MATCH(F814,Rate_Master!$A$2:$A$13,0)),0)</f>
        <v>0.841818181818182</v>
      </c>
    </row>
    <row r="815" customFormat="false" ht="15" hidden="false" customHeight="false" outlineLevel="0" collapsed="false">
      <c r="A815" s="47" t="s">
        <v>12767</v>
      </c>
      <c r="B815" s="47" t="s">
        <v>390</v>
      </c>
      <c r="C815" s="48" t="n">
        <v>46037</v>
      </c>
      <c r="D815" s="47" t="s">
        <v>62</v>
      </c>
      <c r="E815" s="47" t="s">
        <v>120</v>
      </c>
      <c r="F815" s="47" t="s">
        <v>149</v>
      </c>
      <c r="G815" s="47" t="s">
        <v>122</v>
      </c>
      <c r="H815" s="47" t="n">
        <v>1046</v>
      </c>
      <c r="I815" s="57" t="n">
        <f aca="false">IFERROR(H815/INDEX(Rate_Master!$C$2:$C$13,MATCH(F815,Rate_Master!$A$2:$A$13,0)),0)</f>
        <v>0.950909090909091</v>
      </c>
    </row>
    <row r="816" customFormat="false" ht="15" hidden="false" customHeight="false" outlineLevel="0" collapsed="false">
      <c r="A816" s="47" t="s">
        <v>12768</v>
      </c>
      <c r="B816" s="47" t="s">
        <v>390</v>
      </c>
      <c r="C816" s="48" t="n">
        <v>46037</v>
      </c>
      <c r="D816" s="47" t="s">
        <v>62</v>
      </c>
      <c r="E816" s="47" t="s">
        <v>120</v>
      </c>
      <c r="F816" s="47" t="s">
        <v>149</v>
      </c>
      <c r="G816" s="47" t="s">
        <v>123</v>
      </c>
      <c r="H816" s="47" t="n">
        <v>737</v>
      </c>
      <c r="I816" s="57" t="n">
        <f aca="false">IFERROR(H816/INDEX(Rate_Master!$C$2:$C$13,MATCH(F816,Rate_Master!$A$2:$A$13,0)),0)</f>
        <v>0.67</v>
      </c>
    </row>
    <row r="817" customFormat="false" ht="15" hidden="false" customHeight="false" outlineLevel="0" collapsed="false">
      <c r="A817" s="47" t="s">
        <v>12769</v>
      </c>
      <c r="B817" s="47" t="s">
        <v>390</v>
      </c>
      <c r="C817" s="48" t="n">
        <v>46037</v>
      </c>
      <c r="D817" s="47" t="s">
        <v>62</v>
      </c>
      <c r="E817" s="47" t="s">
        <v>120</v>
      </c>
      <c r="F817" s="47" t="s">
        <v>149</v>
      </c>
      <c r="G817" s="47" t="s">
        <v>124</v>
      </c>
      <c r="H817" s="47" t="n">
        <v>519</v>
      </c>
      <c r="I817" s="57" t="n">
        <f aca="false">IFERROR(H817/INDEX(Rate_Master!$C$2:$C$13,MATCH(F817,Rate_Master!$A$2:$A$13,0)),0)</f>
        <v>0.471818181818182</v>
      </c>
    </row>
    <row r="818" customFormat="false" ht="15" hidden="false" customHeight="false" outlineLevel="0" collapsed="false">
      <c r="A818" s="47" t="s">
        <v>12770</v>
      </c>
      <c r="B818" s="47" t="s">
        <v>390</v>
      </c>
      <c r="C818" s="48" t="n">
        <v>46037</v>
      </c>
      <c r="D818" s="47" t="s">
        <v>62</v>
      </c>
      <c r="E818" s="47" t="s">
        <v>120</v>
      </c>
      <c r="F818" s="47" t="s">
        <v>149</v>
      </c>
      <c r="G818" s="47" t="s">
        <v>125</v>
      </c>
      <c r="H818" s="47" t="n">
        <v>282</v>
      </c>
      <c r="I818" s="57" t="n">
        <f aca="false">IFERROR(H818/INDEX(Rate_Master!$C$2:$C$13,MATCH(F818,Rate_Master!$A$2:$A$13,0)),0)</f>
        <v>0.256363636363636</v>
      </c>
    </row>
    <row r="819" customFormat="false" ht="15" hidden="false" customHeight="false" outlineLevel="0" collapsed="false">
      <c r="A819" s="47" t="s">
        <v>12771</v>
      </c>
      <c r="B819" s="47" t="s">
        <v>390</v>
      </c>
      <c r="C819" s="48" t="n">
        <v>46037</v>
      </c>
      <c r="D819" s="47" t="s">
        <v>62</v>
      </c>
      <c r="E819" s="47" t="s">
        <v>120</v>
      </c>
      <c r="F819" s="47" t="s">
        <v>149</v>
      </c>
      <c r="G819" s="47" t="s">
        <v>126</v>
      </c>
      <c r="H819" s="47" t="n">
        <v>193</v>
      </c>
      <c r="I819" s="57" t="n">
        <f aca="false">IFERROR(H819/INDEX(Rate_Master!$C$2:$C$13,MATCH(F819,Rate_Master!$A$2:$A$13,0)),0)</f>
        <v>0.175454545454545</v>
      </c>
    </row>
    <row r="820" customFormat="false" ht="15" hidden="false" customHeight="false" outlineLevel="0" collapsed="false">
      <c r="A820" s="47" t="s">
        <v>12772</v>
      </c>
      <c r="B820" s="47" t="s">
        <v>391</v>
      </c>
      <c r="C820" s="48" t="n">
        <v>46037</v>
      </c>
      <c r="D820" s="47" t="s">
        <v>62</v>
      </c>
      <c r="E820" s="47" t="s">
        <v>120</v>
      </c>
      <c r="F820" s="47" t="s">
        <v>150</v>
      </c>
      <c r="G820" s="47" t="s">
        <v>119</v>
      </c>
      <c r="H820" s="47" t="n">
        <v>419</v>
      </c>
      <c r="I820" s="57" t="n">
        <f aca="false">IFERROR(H820/INDEX(Rate_Master!$C$2:$C$13,MATCH(F820,Rate_Master!$A$2:$A$13,0)),0)</f>
        <v>0.52375</v>
      </c>
    </row>
    <row r="821" customFormat="false" ht="15" hidden="false" customHeight="false" outlineLevel="0" collapsed="false">
      <c r="A821" s="47" t="s">
        <v>12773</v>
      </c>
      <c r="B821" s="47" t="s">
        <v>391</v>
      </c>
      <c r="C821" s="48" t="n">
        <v>46037</v>
      </c>
      <c r="D821" s="47" t="s">
        <v>62</v>
      </c>
      <c r="E821" s="47" t="s">
        <v>120</v>
      </c>
      <c r="F821" s="47" t="s">
        <v>150</v>
      </c>
      <c r="G821" s="47" t="s">
        <v>121</v>
      </c>
      <c r="H821" s="47" t="n">
        <v>353</v>
      </c>
      <c r="I821" s="57" t="n">
        <f aca="false">IFERROR(H821/INDEX(Rate_Master!$C$2:$C$13,MATCH(F821,Rate_Master!$A$2:$A$13,0)),0)</f>
        <v>0.44125</v>
      </c>
    </row>
    <row r="822" customFormat="false" ht="15" hidden="false" customHeight="false" outlineLevel="0" collapsed="false">
      <c r="A822" s="47" t="s">
        <v>12774</v>
      </c>
      <c r="B822" s="47" t="s">
        <v>391</v>
      </c>
      <c r="C822" s="48" t="n">
        <v>46037</v>
      </c>
      <c r="D822" s="47" t="s">
        <v>62</v>
      </c>
      <c r="E822" s="47" t="s">
        <v>120</v>
      </c>
      <c r="F822" s="47" t="s">
        <v>150</v>
      </c>
      <c r="G822" s="47" t="s">
        <v>122</v>
      </c>
      <c r="H822" s="47" t="n">
        <v>639</v>
      </c>
      <c r="I822" s="57" t="n">
        <f aca="false">IFERROR(H822/INDEX(Rate_Master!$C$2:$C$13,MATCH(F822,Rate_Master!$A$2:$A$13,0)),0)</f>
        <v>0.79875</v>
      </c>
    </row>
    <row r="823" customFormat="false" ht="15" hidden="false" customHeight="false" outlineLevel="0" collapsed="false">
      <c r="A823" s="47" t="s">
        <v>12775</v>
      </c>
      <c r="B823" s="47" t="s">
        <v>391</v>
      </c>
      <c r="C823" s="48" t="n">
        <v>46037</v>
      </c>
      <c r="D823" s="47" t="s">
        <v>62</v>
      </c>
      <c r="E823" s="47" t="s">
        <v>120</v>
      </c>
      <c r="F823" s="47" t="s">
        <v>150</v>
      </c>
      <c r="G823" s="47" t="s">
        <v>123</v>
      </c>
      <c r="H823" s="47" t="n">
        <v>253</v>
      </c>
      <c r="I823" s="57" t="n">
        <f aca="false">IFERROR(H823/INDEX(Rate_Master!$C$2:$C$13,MATCH(F823,Rate_Master!$A$2:$A$13,0)),0)</f>
        <v>0.31625</v>
      </c>
    </row>
    <row r="824" customFormat="false" ht="15" hidden="false" customHeight="false" outlineLevel="0" collapsed="false">
      <c r="A824" s="47" t="s">
        <v>12776</v>
      </c>
      <c r="B824" s="47" t="s">
        <v>391</v>
      </c>
      <c r="C824" s="48" t="n">
        <v>46037</v>
      </c>
      <c r="D824" s="47" t="s">
        <v>62</v>
      </c>
      <c r="E824" s="47" t="s">
        <v>120</v>
      </c>
      <c r="F824" s="47" t="s">
        <v>150</v>
      </c>
      <c r="G824" s="47" t="s">
        <v>124</v>
      </c>
      <c r="H824" s="47" t="n">
        <v>183</v>
      </c>
      <c r="I824" s="57" t="n">
        <f aca="false">IFERROR(H824/INDEX(Rate_Master!$C$2:$C$13,MATCH(F824,Rate_Master!$A$2:$A$13,0)),0)</f>
        <v>0.22875</v>
      </c>
    </row>
    <row r="825" customFormat="false" ht="15" hidden="false" customHeight="false" outlineLevel="0" collapsed="false">
      <c r="A825" s="47" t="s">
        <v>12777</v>
      </c>
      <c r="B825" s="47" t="s">
        <v>391</v>
      </c>
      <c r="C825" s="48" t="n">
        <v>46037</v>
      </c>
      <c r="D825" s="47" t="s">
        <v>62</v>
      </c>
      <c r="E825" s="47" t="s">
        <v>120</v>
      </c>
      <c r="F825" s="47" t="s">
        <v>150</v>
      </c>
      <c r="G825" s="47" t="s">
        <v>125</v>
      </c>
      <c r="H825" s="47" t="n">
        <v>111</v>
      </c>
      <c r="I825" s="57" t="n">
        <f aca="false">IFERROR(H825/INDEX(Rate_Master!$C$2:$C$13,MATCH(F825,Rate_Master!$A$2:$A$13,0)),0)</f>
        <v>0.13875</v>
      </c>
    </row>
    <row r="826" customFormat="false" ht="15" hidden="false" customHeight="false" outlineLevel="0" collapsed="false">
      <c r="A826" s="47" t="s">
        <v>12778</v>
      </c>
      <c r="B826" s="47" t="s">
        <v>391</v>
      </c>
      <c r="C826" s="48" t="n">
        <v>46037</v>
      </c>
      <c r="D826" s="47" t="s">
        <v>62</v>
      </c>
      <c r="E826" s="47" t="s">
        <v>120</v>
      </c>
      <c r="F826" s="47" t="s">
        <v>150</v>
      </c>
      <c r="G826" s="47" t="s">
        <v>126</v>
      </c>
      <c r="H826" s="47" t="n">
        <v>67</v>
      </c>
      <c r="I826" s="57" t="n">
        <f aca="false">IFERROR(H826/INDEX(Rate_Master!$C$2:$C$13,MATCH(F826,Rate_Master!$A$2:$A$13,0)),0)</f>
        <v>0.08375</v>
      </c>
    </row>
    <row r="827" customFormat="false" ht="15" hidden="false" customHeight="false" outlineLevel="0" collapsed="false">
      <c r="A827" s="47" t="s">
        <v>12779</v>
      </c>
      <c r="B827" s="47" t="s">
        <v>393</v>
      </c>
      <c r="C827" s="48" t="n">
        <v>46037</v>
      </c>
      <c r="D827" s="47" t="s">
        <v>63</v>
      </c>
      <c r="E827" s="47" t="s">
        <v>120</v>
      </c>
      <c r="F827" s="47" t="s">
        <v>151</v>
      </c>
      <c r="G827" s="47" t="s">
        <v>119</v>
      </c>
      <c r="H827" s="47" t="n">
        <v>1586</v>
      </c>
      <c r="I827" s="57" t="n">
        <f aca="false">IFERROR(H827/INDEX(Rate_Master!$C$2:$C$13,MATCH(F827,Rate_Master!$A$2:$A$13,0)),0)</f>
        <v>2.26571428571429</v>
      </c>
    </row>
    <row r="828" customFormat="false" ht="15" hidden="false" customHeight="false" outlineLevel="0" collapsed="false">
      <c r="A828" s="47" t="s">
        <v>12780</v>
      </c>
      <c r="B828" s="47" t="s">
        <v>393</v>
      </c>
      <c r="C828" s="48" t="n">
        <v>46037</v>
      </c>
      <c r="D828" s="47" t="s">
        <v>63</v>
      </c>
      <c r="E828" s="47" t="s">
        <v>120</v>
      </c>
      <c r="F828" s="47" t="s">
        <v>151</v>
      </c>
      <c r="G828" s="47" t="s">
        <v>121</v>
      </c>
      <c r="H828" s="47" t="n">
        <v>1475</v>
      </c>
      <c r="I828" s="57" t="n">
        <f aca="false">IFERROR(H828/INDEX(Rate_Master!$C$2:$C$13,MATCH(F828,Rate_Master!$A$2:$A$13,0)),0)</f>
        <v>2.10714285714286</v>
      </c>
    </row>
    <row r="829" customFormat="false" ht="15" hidden="false" customHeight="false" outlineLevel="0" collapsed="false">
      <c r="A829" s="47" t="s">
        <v>12781</v>
      </c>
      <c r="B829" s="47" t="s">
        <v>393</v>
      </c>
      <c r="C829" s="48" t="n">
        <v>46037</v>
      </c>
      <c r="D829" s="47" t="s">
        <v>63</v>
      </c>
      <c r="E829" s="47" t="s">
        <v>120</v>
      </c>
      <c r="F829" s="47" t="s">
        <v>151</v>
      </c>
      <c r="G829" s="47" t="s">
        <v>122</v>
      </c>
      <c r="H829" s="47" t="n">
        <v>3520</v>
      </c>
      <c r="I829" s="57" t="n">
        <f aca="false">IFERROR(H829/INDEX(Rate_Master!$C$2:$C$13,MATCH(F829,Rate_Master!$A$2:$A$13,0)),0)</f>
        <v>5.02857142857143</v>
      </c>
    </row>
    <row r="830" customFormat="false" ht="15" hidden="false" customHeight="false" outlineLevel="0" collapsed="false">
      <c r="A830" s="47" t="s">
        <v>12782</v>
      </c>
      <c r="B830" s="47" t="s">
        <v>393</v>
      </c>
      <c r="C830" s="48" t="n">
        <v>46037</v>
      </c>
      <c r="D830" s="47" t="s">
        <v>63</v>
      </c>
      <c r="E830" s="47" t="s">
        <v>120</v>
      </c>
      <c r="F830" s="47" t="s">
        <v>151</v>
      </c>
      <c r="G830" s="47" t="s">
        <v>123</v>
      </c>
      <c r="H830" s="47" t="n">
        <v>1153</v>
      </c>
      <c r="I830" s="57" t="n">
        <f aca="false">IFERROR(H830/INDEX(Rate_Master!$C$2:$C$13,MATCH(F830,Rate_Master!$A$2:$A$13,0)),0)</f>
        <v>1.64714285714286</v>
      </c>
    </row>
    <row r="831" customFormat="false" ht="15" hidden="false" customHeight="false" outlineLevel="0" collapsed="false">
      <c r="A831" s="47" t="s">
        <v>12783</v>
      </c>
      <c r="B831" s="47" t="s">
        <v>393</v>
      </c>
      <c r="C831" s="48" t="n">
        <v>46037</v>
      </c>
      <c r="D831" s="47" t="s">
        <v>63</v>
      </c>
      <c r="E831" s="47" t="s">
        <v>120</v>
      </c>
      <c r="F831" s="47" t="s">
        <v>151</v>
      </c>
      <c r="G831" s="47" t="s">
        <v>124</v>
      </c>
      <c r="H831" s="47" t="n">
        <v>736</v>
      </c>
      <c r="I831" s="57" t="n">
        <f aca="false">IFERROR(H831/INDEX(Rate_Master!$C$2:$C$13,MATCH(F831,Rate_Master!$A$2:$A$13,0)),0)</f>
        <v>1.05142857142857</v>
      </c>
    </row>
    <row r="832" customFormat="false" ht="15" hidden="false" customHeight="false" outlineLevel="0" collapsed="false">
      <c r="A832" s="47" t="s">
        <v>12784</v>
      </c>
      <c r="B832" s="47" t="s">
        <v>393</v>
      </c>
      <c r="C832" s="48" t="n">
        <v>46037</v>
      </c>
      <c r="D832" s="47" t="s">
        <v>63</v>
      </c>
      <c r="E832" s="47" t="s">
        <v>120</v>
      </c>
      <c r="F832" s="47" t="s">
        <v>151</v>
      </c>
      <c r="G832" s="47" t="s">
        <v>125</v>
      </c>
      <c r="H832" s="47" t="n">
        <v>434</v>
      </c>
      <c r="I832" s="57" t="n">
        <f aca="false">IFERROR(H832/INDEX(Rate_Master!$C$2:$C$13,MATCH(F832,Rate_Master!$A$2:$A$13,0)),0)</f>
        <v>0.62</v>
      </c>
    </row>
    <row r="833" customFormat="false" ht="15" hidden="false" customHeight="false" outlineLevel="0" collapsed="false">
      <c r="A833" s="47" t="s">
        <v>12785</v>
      </c>
      <c r="B833" s="47" t="s">
        <v>393</v>
      </c>
      <c r="C833" s="48" t="n">
        <v>46037</v>
      </c>
      <c r="D833" s="47" t="s">
        <v>63</v>
      </c>
      <c r="E833" s="47" t="s">
        <v>120</v>
      </c>
      <c r="F833" s="47" t="s">
        <v>151</v>
      </c>
      <c r="G833" s="47" t="s">
        <v>126</v>
      </c>
      <c r="H833" s="47" t="n">
        <v>329</v>
      </c>
      <c r="I833" s="57" t="n">
        <f aca="false">IFERROR(H833/INDEX(Rate_Master!$C$2:$C$13,MATCH(F833,Rate_Master!$A$2:$A$13,0)),0)</f>
        <v>0.47</v>
      </c>
    </row>
    <row r="834" customFormat="false" ht="15" hidden="false" customHeight="false" outlineLevel="0" collapsed="false">
      <c r="A834" s="47" t="s">
        <v>12786</v>
      </c>
      <c r="B834" s="47" t="s">
        <v>395</v>
      </c>
      <c r="C834" s="48" t="n">
        <v>46037</v>
      </c>
      <c r="D834" s="47" t="s">
        <v>63</v>
      </c>
      <c r="E834" s="47" t="s">
        <v>120</v>
      </c>
      <c r="F834" s="47" t="s">
        <v>151</v>
      </c>
      <c r="G834" s="47" t="s">
        <v>119</v>
      </c>
      <c r="H834" s="47" t="n">
        <v>1131</v>
      </c>
      <c r="I834" s="57" t="n">
        <f aca="false">IFERROR(H834/INDEX(Rate_Master!$C$2:$C$13,MATCH(F834,Rate_Master!$A$2:$A$13,0)),0)</f>
        <v>1.61571428571429</v>
      </c>
    </row>
    <row r="835" customFormat="false" ht="15" hidden="false" customHeight="false" outlineLevel="0" collapsed="false">
      <c r="A835" s="47" t="s">
        <v>12787</v>
      </c>
      <c r="B835" s="47" t="s">
        <v>395</v>
      </c>
      <c r="C835" s="48" t="n">
        <v>46037</v>
      </c>
      <c r="D835" s="47" t="s">
        <v>63</v>
      </c>
      <c r="E835" s="47" t="s">
        <v>120</v>
      </c>
      <c r="F835" s="47" t="s">
        <v>151</v>
      </c>
      <c r="G835" s="47" t="s">
        <v>121</v>
      </c>
      <c r="H835" s="47" t="n">
        <v>1143</v>
      </c>
      <c r="I835" s="57" t="n">
        <f aca="false">IFERROR(H835/INDEX(Rate_Master!$C$2:$C$13,MATCH(F835,Rate_Master!$A$2:$A$13,0)),0)</f>
        <v>1.63285714285714</v>
      </c>
    </row>
    <row r="836" customFormat="false" ht="15" hidden="false" customHeight="false" outlineLevel="0" collapsed="false">
      <c r="A836" s="47" t="s">
        <v>12788</v>
      </c>
      <c r="B836" s="47" t="s">
        <v>395</v>
      </c>
      <c r="C836" s="48" t="n">
        <v>46037</v>
      </c>
      <c r="D836" s="47" t="s">
        <v>63</v>
      </c>
      <c r="E836" s="47" t="s">
        <v>120</v>
      </c>
      <c r="F836" s="47" t="s">
        <v>151</v>
      </c>
      <c r="G836" s="47" t="s">
        <v>122</v>
      </c>
      <c r="H836" s="47" t="n">
        <v>2690</v>
      </c>
      <c r="I836" s="57" t="n">
        <f aca="false">IFERROR(H836/INDEX(Rate_Master!$C$2:$C$13,MATCH(F836,Rate_Master!$A$2:$A$13,0)),0)</f>
        <v>3.84285714285714</v>
      </c>
    </row>
    <row r="837" customFormat="false" ht="15" hidden="false" customHeight="false" outlineLevel="0" collapsed="false">
      <c r="A837" s="47" t="s">
        <v>12789</v>
      </c>
      <c r="B837" s="47" t="s">
        <v>395</v>
      </c>
      <c r="C837" s="48" t="n">
        <v>46037</v>
      </c>
      <c r="D837" s="47" t="s">
        <v>63</v>
      </c>
      <c r="E837" s="47" t="s">
        <v>120</v>
      </c>
      <c r="F837" s="47" t="s">
        <v>151</v>
      </c>
      <c r="G837" s="47" t="s">
        <v>123</v>
      </c>
      <c r="H837" s="47" t="n">
        <v>931</v>
      </c>
      <c r="I837" s="57" t="n">
        <f aca="false">IFERROR(H837/INDEX(Rate_Master!$C$2:$C$13,MATCH(F837,Rate_Master!$A$2:$A$13,0)),0)</f>
        <v>1.33</v>
      </c>
    </row>
    <row r="838" customFormat="false" ht="15" hidden="false" customHeight="false" outlineLevel="0" collapsed="false">
      <c r="A838" s="47" t="s">
        <v>12790</v>
      </c>
      <c r="B838" s="47" t="s">
        <v>395</v>
      </c>
      <c r="C838" s="48" t="n">
        <v>46037</v>
      </c>
      <c r="D838" s="47" t="s">
        <v>63</v>
      </c>
      <c r="E838" s="47" t="s">
        <v>120</v>
      </c>
      <c r="F838" s="47" t="s">
        <v>151</v>
      </c>
      <c r="G838" s="47" t="s">
        <v>124</v>
      </c>
      <c r="H838" s="47" t="n">
        <v>532</v>
      </c>
      <c r="I838" s="57" t="n">
        <f aca="false">IFERROR(H838/INDEX(Rate_Master!$C$2:$C$13,MATCH(F838,Rate_Master!$A$2:$A$13,0)),0)</f>
        <v>0.76</v>
      </c>
    </row>
    <row r="839" customFormat="false" ht="15" hidden="false" customHeight="false" outlineLevel="0" collapsed="false">
      <c r="A839" s="47" t="s">
        <v>12791</v>
      </c>
      <c r="B839" s="47" t="s">
        <v>395</v>
      </c>
      <c r="C839" s="48" t="n">
        <v>46037</v>
      </c>
      <c r="D839" s="47" t="s">
        <v>63</v>
      </c>
      <c r="E839" s="47" t="s">
        <v>120</v>
      </c>
      <c r="F839" s="47" t="s">
        <v>151</v>
      </c>
      <c r="G839" s="47" t="s">
        <v>125</v>
      </c>
      <c r="H839" s="47" t="n">
        <v>288</v>
      </c>
      <c r="I839" s="57" t="n">
        <f aca="false">IFERROR(H839/INDEX(Rate_Master!$C$2:$C$13,MATCH(F839,Rate_Master!$A$2:$A$13,0)),0)</f>
        <v>0.411428571428571</v>
      </c>
    </row>
    <row r="840" customFormat="false" ht="15" hidden="false" customHeight="false" outlineLevel="0" collapsed="false">
      <c r="A840" s="47" t="s">
        <v>12792</v>
      </c>
      <c r="B840" s="47" t="s">
        <v>395</v>
      </c>
      <c r="C840" s="48" t="n">
        <v>46037</v>
      </c>
      <c r="D840" s="47" t="s">
        <v>63</v>
      </c>
      <c r="E840" s="47" t="s">
        <v>120</v>
      </c>
      <c r="F840" s="47" t="s">
        <v>151</v>
      </c>
      <c r="G840" s="47" t="s">
        <v>126</v>
      </c>
      <c r="H840" s="47" t="n">
        <v>223</v>
      </c>
      <c r="I840" s="57" t="n">
        <f aca="false">IFERROR(H840/INDEX(Rate_Master!$C$2:$C$13,MATCH(F840,Rate_Master!$A$2:$A$13,0)),0)</f>
        <v>0.318571428571429</v>
      </c>
    </row>
    <row r="841" customFormat="false" ht="15" hidden="false" customHeight="false" outlineLevel="0" collapsed="false">
      <c r="A841" s="47" t="s">
        <v>12793</v>
      </c>
      <c r="B841" s="47" t="s">
        <v>396</v>
      </c>
      <c r="C841" s="48" t="n">
        <v>46037</v>
      </c>
      <c r="D841" s="47" t="s">
        <v>63</v>
      </c>
      <c r="E841" s="47" t="s">
        <v>120</v>
      </c>
      <c r="F841" s="47" t="s">
        <v>151</v>
      </c>
      <c r="G841" s="47" t="s">
        <v>119</v>
      </c>
      <c r="H841" s="47" t="n">
        <v>1283</v>
      </c>
      <c r="I841" s="57" t="n">
        <f aca="false">IFERROR(H841/INDEX(Rate_Master!$C$2:$C$13,MATCH(F841,Rate_Master!$A$2:$A$13,0)),0)</f>
        <v>1.83285714285714</v>
      </c>
    </row>
    <row r="842" customFormat="false" ht="15" hidden="false" customHeight="false" outlineLevel="0" collapsed="false">
      <c r="A842" s="47" t="s">
        <v>12794</v>
      </c>
      <c r="B842" s="47" t="s">
        <v>396</v>
      </c>
      <c r="C842" s="48" t="n">
        <v>46037</v>
      </c>
      <c r="D842" s="47" t="s">
        <v>63</v>
      </c>
      <c r="E842" s="47" t="s">
        <v>120</v>
      </c>
      <c r="F842" s="47" t="s">
        <v>151</v>
      </c>
      <c r="G842" s="47" t="s">
        <v>121</v>
      </c>
      <c r="H842" s="47" t="n">
        <v>1188</v>
      </c>
      <c r="I842" s="57" t="n">
        <f aca="false">IFERROR(H842/INDEX(Rate_Master!$C$2:$C$13,MATCH(F842,Rate_Master!$A$2:$A$13,0)),0)</f>
        <v>1.69714285714286</v>
      </c>
    </row>
    <row r="843" customFormat="false" ht="15" hidden="false" customHeight="false" outlineLevel="0" collapsed="false">
      <c r="A843" s="47" t="s">
        <v>12795</v>
      </c>
      <c r="B843" s="47" t="s">
        <v>396</v>
      </c>
      <c r="C843" s="48" t="n">
        <v>46037</v>
      </c>
      <c r="D843" s="47" t="s">
        <v>63</v>
      </c>
      <c r="E843" s="47" t="s">
        <v>120</v>
      </c>
      <c r="F843" s="47" t="s">
        <v>151</v>
      </c>
      <c r="G843" s="47" t="s">
        <v>122</v>
      </c>
      <c r="H843" s="47" t="n">
        <v>2868</v>
      </c>
      <c r="I843" s="57" t="n">
        <f aca="false">IFERROR(H843/INDEX(Rate_Master!$C$2:$C$13,MATCH(F843,Rate_Master!$A$2:$A$13,0)),0)</f>
        <v>4.09714285714286</v>
      </c>
    </row>
    <row r="844" customFormat="false" ht="15" hidden="false" customHeight="false" outlineLevel="0" collapsed="false">
      <c r="A844" s="47" t="s">
        <v>12796</v>
      </c>
      <c r="B844" s="47" t="s">
        <v>396</v>
      </c>
      <c r="C844" s="48" t="n">
        <v>46037</v>
      </c>
      <c r="D844" s="47" t="s">
        <v>63</v>
      </c>
      <c r="E844" s="47" t="s">
        <v>120</v>
      </c>
      <c r="F844" s="47" t="s">
        <v>151</v>
      </c>
      <c r="G844" s="47" t="s">
        <v>123</v>
      </c>
      <c r="H844" s="47" t="n">
        <v>905</v>
      </c>
      <c r="I844" s="57" t="n">
        <f aca="false">IFERROR(H844/INDEX(Rate_Master!$C$2:$C$13,MATCH(F844,Rate_Master!$A$2:$A$13,0)),0)</f>
        <v>1.29285714285714</v>
      </c>
    </row>
    <row r="845" customFormat="false" ht="15" hidden="false" customHeight="false" outlineLevel="0" collapsed="false">
      <c r="A845" s="47" t="s">
        <v>12797</v>
      </c>
      <c r="B845" s="47" t="s">
        <v>396</v>
      </c>
      <c r="C845" s="48" t="n">
        <v>46037</v>
      </c>
      <c r="D845" s="47" t="s">
        <v>63</v>
      </c>
      <c r="E845" s="47" t="s">
        <v>120</v>
      </c>
      <c r="F845" s="47" t="s">
        <v>151</v>
      </c>
      <c r="G845" s="47" t="s">
        <v>124</v>
      </c>
      <c r="H845" s="47" t="n">
        <v>584</v>
      </c>
      <c r="I845" s="57" t="n">
        <f aca="false">IFERROR(H845/INDEX(Rate_Master!$C$2:$C$13,MATCH(F845,Rate_Master!$A$2:$A$13,0)),0)</f>
        <v>0.834285714285714</v>
      </c>
    </row>
    <row r="846" customFormat="false" ht="15" hidden="false" customHeight="false" outlineLevel="0" collapsed="false">
      <c r="A846" s="47" t="s">
        <v>12798</v>
      </c>
      <c r="B846" s="47" t="s">
        <v>396</v>
      </c>
      <c r="C846" s="48" t="n">
        <v>46037</v>
      </c>
      <c r="D846" s="47" t="s">
        <v>63</v>
      </c>
      <c r="E846" s="47" t="s">
        <v>120</v>
      </c>
      <c r="F846" s="47" t="s">
        <v>151</v>
      </c>
      <c r="G846" s="47" t="s">
        <v>125</v>
      </c>
      <c r="H846" s="47" t="n">
        <v>352</v>
      </c>
      <c r="I846" s="57" t="n">
        <f aca="false">IFERROR(H846/INDEX(Rate_Master!$C$2:$C$13,MATCH(F846,Rate_Master!$A$2:$A$13,0)),0)</f>
        <v>0.502857142857143</v>
      </c>
    </row>
    <row r="847" customFormat="false" ht="15" hidden="false" customHeight="false" outlineLevel="0" collapsed="false">
      <c r="A847" s="47" t="s">
        <v>12799</v>
      </c>
      <c r="B847" s="47" t="s">
        <v>396</v>
      </c>
      <c r="C847" s="48" t="n">
        <v>46037</v>
      </c>
      <c r="D847" s="47" t="s">
        <v>63</v>
      </c>
      <c r="E847" s="47" t="s">
        <v>120</v>
      </c>
      <c r="F847" s="47" t="s">
        <v>151</v>
      </c>
      <c r="G847" s="47" t="s">
        <v>126</v>
      </c>
      <c r="H847" s="47" t="n">
        <v>257</v>
      </c>
      <c r="I847" s="57" t="n">
        <f aca="false">IFERROR(H847/INDEX(Rate_Master!$C$2:$C$13,MATCH(F847,Rate_Master!$A$2:$A$13,0)),0)</f>
        <v>0.367142857142857</v>
      </c>
    </row>
    <row r="848" customFormat="false" ht="15" hidden="false" customHeight="false" outlineLevel="0" collapsed="false">
      <c r="A848" s="47" t="s">
        <v>12800</v>
      </c>
      <c r="B848" s="47" t="s">
        <v>397</v>
      </c>
      <c r="C848" s="48" t="n">
        <v>46037</v>
      </c>
      <c r="D848" s="47" t="s">
        <v>64</v>
      </c>
      <c r="E848" s="47" t="s">
        <v>128</v>
      </c>
      <c r="F848" s="47" t="s">
        <v>155</v>
      </c>
      <c r="G848" s="47" t="s">
        <v>127</v>
      </c>
      <c r="H848" s="47" t="n">
        <v>802</v>
      </c>
      <c r="I848" s="57" t="n">
        <f aca="false">IFERROR(H848/INDEX(Rate_Master!$C$2:$C$13,MATCH(F848,Rate_Master!$A$2:$A$13,0)),0)</f>
        <v>1.45818181818182</v>
      </c>
    </row>
    <row r="849" customFormat="false" ht="15" hidden="false" customHeight="false" outlineLevel="0" collapsed="false">
      <c r="A849" s="47" t="s">
        <v>12801</v>
      </c>
      <c r="B849" s="47" t="s">
        <v>397</v>
      </c>
      <c r="C849" s="48" t="n">
        <v>46037</v>
      </c>
      <c r="D849" s="47" t="s">
        <v>64</v>
      </c>
      <c r="E849" s="47" t="s">
        <v>128</v>
      </c>
      <c r="F849" s="47" t="s">
        <v>155</v>
      </c>
      <c r="G849" s="47" t="s">
        <v>129</v>
      </c>
      <c r="H849" s="47" t="n">
        <v>584</v>
      </c>
      <c r="I849" s="57" t="n">
        <f aca="false">IFERROR(H849/INDEX(Rate_Master!$C$2:$C$13,MATCH(F849,Rate_Master!$A$2:$A$13,0)),0)</f>
        <v>1.06181818181818</v>
      </c>
    </row>
    <row r="850" customFormat="false" ht="15" hidden="false" customHeight="false" outlineLevel="0" collapsed="false">
      <c r="A850" s="47" t="s">
        <v>12802</v>
      </c>
      <c r="B850" s="47" t="s">
        <v>397</v>
      </c>
      <c r="C850" s="48" t="n">
        <v>46037</v>
      </c>
      <c r="D850" s="47" t="s">
        <v>64</v>
      </c>
      <c r="E850" s="47" t="s">
        <v>128</v>
      </c>
      <c r="F850" s="47" t="s">
        <v>155</v>
      </c>
      <c r="G850" s="47" t="s">
        <v>130</v>
      </c>
      <c r="H850" s="47" t="n">
        <v>487</v>
      </c>
      <c r="I850" s="57" t="n">
        <f aca="false">IFERROR(H850/INDEX(Rate_Master!$C$2:$C$13,MATCH(F850,Rate_Master!$A$2:$A$13,0)),0)</f>
        <v>0.885454545454546</v>
      </c>
    </row>
    <row r="851" customFormat="false" ht="15" hidden="false" customHeight="false" outlineLevel="0" collapsed="false">
      <c r="A851" s="47" t="s">
        <v>12803</v>
      </c>
      <c r="B851" s="47" t="s">
        <v>397</v>
      </c>
      <c r="C851" s="48" t="n">
        <v>46037</v>
      </c>
      <c r="D851" s="47" t="s">
        <v>64</v>
      </c>
      <c r="E851" s="47" t="s">
        <v>128</v>
      </c>
      <c r="F851" s="47" t="s">
        <v>155</v>
      </c>
      <c r="G851" s="47" t="s">
        <v>131</v>
      </c>
      <c r="H851" s="47" t="n">
        <v>230</v>
      </c>
      <c r="I851" s="57" t="n">
        <f aca="false">IFERROR(H851/INDEX(Rate_Master!$C$2:$C$13,MATCH(F851,Rate_Master!$A$2:$A$13,0)),0)</f>
        <v>0.418181818181818</v>
      </c>
    </row>
    <row r="852" customFormat="false" ht="15" hidden="false" customHeight="false" outlineLevel="0" collapsed="false">
      <c r="A852" s="47" t="s">
        <v>12804</v>
      </c>
      <c r="B852" s="47" t="s">
        <v>397</v>
      </c>
      <c r="C852" s="48" t="n">
        <v>46037</v>
      </c>
      <c r="D852" s="47" t="s">
        <v>64</v>
      </c>
      <c r="E852" s="47" t="s">
        <v>128</v>
      </c>
      <c r="F852" s="47" t="s">
        <v>155</v>
      </c>
      <c r="G852" s="47" t="s">
        <v>132</v>
      </c>
      <c r="H852" s="47" t="n">
        <v>199</v>
      </c>
      <c r="I852" s="57" t="n">
        <f aca="false">IFERROR(H852/INDEX(Rate_Master!$C$2:$C$13,MATCH(F852,Rate_Master!$A$2:$A$13,0)),0)</f>
        <v>0.361818181818182</v>
      </c>
    </row>
    <row r="853" customFormat="false" ht="15" hidden="false" customHeight="false" outlineLevel="0" collapsed="false">
      <c r="A853" s="47" t="s">
        <v>12805</v>
      </c>
      <c r="B853" s="47" t="s">
        <v>399</v>
      </c>
      <c r="C853" s="48" t="n">
        <v>46037</v>
      </c>
      <c r="D853" s="47" t="s">
        <v>64</v>
      </c>
      <c r="E853" s="47" t="s">
        <v>128</v>
      </c>
      <c r="F853" s="47" t="s">
        <v>155</v>
      </c>
      <c r="G853" s="47" t="s">
        <v>127</v>
      </c>
      <c r="H853" s="47" t="n">
        <v>1024</v>
      </c>
      <c r="I853" s="57" t="n">
        <f aca="false">IFERROR(H853/INDEX(Rate_Master!$C$2:$C$13,MATCH(F853,Rate_Master!$A$2:$A$13,0)),0)</f>
        <v>1.86181818181818</v>
      </c>
    </row>
    <row r="854" customFormat="false" ht="15" hidden="false" customHeight="false" outlineLevel="0" collapsed="false">
      <c r="A854" s="47" t="s">
        <v>12806</v>
      </c>
      <c r="B854" s="47" t="s">
        <v>399</v>
      </c>
      <c r="C854" s="48" t="n">
        <v>46037</v>
      </c>
      <c r="D854" s="47" t="s">
        <v>64</v>
      </c>
      <c r="E854" s="47" t="s">
        <v>128</v>
      </c>
      <c r="F854" s="47" t="s">
        <v>155</v>
      </c>
      <c r="G854" s="47" t="s">
        <v>129</v>
      </c>
      <c r="H854" s="47" t="n">
        <v>742</v>
      </c>
      <c r="I854" s="57" t="n">
        <f aca="false">IFERROR(H854/INDEX(Rate_Master!$C$2:$C$13,MATCH(F854,Rate_Master!$A$2:$A$13,0)),0)</f>
        <v>1.34909090909091</v>
      </c>
    </row>
    <row r="855" customFormat="false" ht="15" hidden="false" customHeight="false" outlineLevel="0" collapsed="false">
      <c r="A855" s="47" t="s">
        <v>12807</v>
      </c>
      <c r="B855" s="47" t="s">
        <v>399</v>
      </c>
      <c r="C855" s="48" t="n">
        <v>46037</v>
      </c>
      <c r="D855" s="47" t="s">
        <v>64</v>
      </c>
      <c r="E855" s="47" t="s">
        <v>128</v>
      </c>
      <c r="F855" s="47" t="s">
        <v>155</v>
      </c>
      <c r="G855" s="47" t="s">
        <v>130</v>
      </c>
      <c r="H855" s="47" t="n">
        <v>631</v>
      </c>
      <c r="I855" s="57" t="n">
        <f aca="false">IFERROR(H855/INDEX(Rate_Master!$C$2:$C$13,MATCH(F855,Rate_Master!$A$2:$A$13,0)),0)</f>
        <v>1.14727272727273</v>
      </c>
    </row>
    <row r="856" customFormat="false" ht="15" hidden="false" customHeight="false" outlineLevel="0" collapsed="false">
      <c r="A856" s="47" t="s">
        <v>12808</v>
      </c>
      <c r="B856" s="47" t="s">
        <v>399</v>
      </c>
      <c r="C856" s="48" t="n">
        <v>46037</v>
      </c>
      <c r="D856" s="47" t="s">
        <v>64</v>
      </c>
      <c r="E856" s="47" t="s">
        <v>128</v>
      </c>
      <c r="F856" s="47" t="s">
        <v>155</v>
      </c>
      <c r="G856" s="47" t="s">
        <v>131</v>
      </c>
      <c r="H856" s="47" t="n">
        <v>293</v>
      </c>
      <c r="I856" s="57" t="n">
        <f aca="false">IFERROR(H856/INDEX(Rate_Master!$C$2:$C$13,MATCH(F856,Rate_Master!$A$2:$A$13,0)),0)</f>
        <v>0.532727272727273</v>
      </c>
    </row>
    <row r="857" customFormat="false" ht="15" hidden="false" customHeight="false" outlineLevel="0" collapsed="false">
      <c r="A857" s="47" t="s">
        <v>12809</v>
      </c>
      <c r="B857" s="47" t="s">
        <v>399</v>
      </c>
      <c r="C857" s="48" t="n">
        <v>46037</v>
      </c>
      <c r="D857" s="47" t="s">
        <v>64</v>
      </c>
      <c r="E857" s="47" t="s">
        <v>128</v>
      </c>
      <c r="F857" s="47" t="s">
        <v>155</v>
      </c>
      <c r="G857" s="47" t="s">
        <v>132</v>
      </c>
      <c r="H857" s="47" t="n">
        <v>243</v>
      </c>
      <c r="I857" s="57" t="n">
        <f aca="false">IFERROR(H857/INDEX(Rate_Master!$C$2:$C$13,MATCH(F857,Rate_Master!$A$2:$A$13,0)),0)</f>
        <v>0.441818181818182</v>
      </c>
    </row>
    <row r="858" customFormat="false" ht="15" hidden="false" customHeight="false" outlineLevel="0" collapsed="false">
      <c r="A858" s="47" t="s">
        <v>12810</v>
      </c>
      <c r="B858" s="47" t="s">
        <v>400</v>
      </c>
      <c r="C858" s="48" t="n">
        <v>46037</v>
      </c>
      <c r="D858" s="47" t="s">
        <v>65</v>
      </c>
      <c r="E858" s="47" t="s">
        <v>134</v>
      </c>
      <c r="F858" s="47" t="s">
        <v>159</v>
      </c>
      <c r="G858" s="47" t="s">
        <v>133</v>
      </c>
      <c r="H858" s="47" t="n">
        <v>287</v>
      </c>
      <c r="I858" s="57" t="n">
        <f aca="false">IFERROR(H858/INDEX(Rate_Master!$C$2:$C$13,MATCH(F858,Rate_Master!$A$2:$A$13,0)),0)</f>
        <v>1.19583333333333</v>
      </c>
    </row>
    <row r="859" customFormat="false" ht="15" hidden="false" customHeight="false" outlineLevel="0" collapsed="false">
      <c r="A859" s="47" t="s">
        <v>12811</v>
      </c>
      <c r="B859" s="47" t="s">
        <v>400</v>
      </c>
      <c r="C859" s="48" t="n">
        <v>46037</v>
      </c>
      <c r="D859" s="47" t="s">
        <v>65</v>
      </c>
      <c r="E859" s="47" t="s">
        <v>134</v>
      </c>
      <c r="F859" s="47" t="s">
        <v>159</v>
      </c>
      <c r="G859" s="47" t="s">
        <v>135</v>
      </c>
      <c r="H859" s="47" t="n">
        <v>262</v>
      </c>
      <c r="I859" s="57" t="n">
        <f aca="false">IFERROR(H859/INDEX(Rate_Master!$C$2:$C$13,MATCH(F859,Rate_Master!$A$2:$A$13,0)),0)</f>
        <v>1.09166666666667</v>
      </c>
    </row>
    <row r="860" customFormat="false" ht="15" hidden="false" customHeight="false" outlineLevel="0" collapsed="false">
      <c r="A860" s="47" t="s">
        <v>12812</v>
      </c>
      <c r="B860" s="47" t="s">
        <v>400</v>
      </c>
      <c r="C860" s="48" t="n">
        <v>46037</v>
      </c>
      <c r="D860" s="47" t="s">
        <v>65</v>
      </c>
      <c r="E860" s="47" t="s">
        <v>134</v>
      </c>
      <c r="F860" s="47" t="s">
        <v>159</v>
      </c>
      <c r="G860" s="47" t="s">
        <v>136</v>
      </c>
      <c r="H860" s="47" t="n">
        <v>176</v>
      </c>
      <c r="I860" s="57" t="n">
        <f aca="false">IFERROR(H860/INDEX(Rate_Master!$C$2:$C$13,MATCH(F860,Rate_Master!$A$2:$A$13,0)),0)</f>
        <v>0.733333333333333</v>
      </c>
    </row>
    <row r="861" customFormat="false" ht="15" hidden="false" customHeight="false" outlineLevel="0" collapsed="false">
      <c r="A861" s="47" t="s">
        <v>12813</v>
      </c>
      <c r="B861" s="47" t="s">
        <v>400</v>
      </c>
      <c r="C861" s="48" t="n">
        <v>46037</v>
      </c>
      <c r="D861" s="47" t="s">
        <v>65</v>
      </c>
      <c r="E861" s="47" t="s">
        <v>134</v>
      </c>
      <c r="F861" s="47" t="s">
        <v>159</v>
      </c>
      <c r="G861" s="47" t="s">
        <v>137</v>
      </c>
      <c r="H861" s="47" t="n">
        <v>149</v>
      </c>
      <c r="I861" s="57" t="n">
        <f aca="false">IFERROR(H861/INDEX(Rate_Master!$C$2:$C$13,MATCH(F861,Rate_Master!$A$2:$A$13,0)),0)</f>
        <v>0.620833333333333</v>
      </c>
    </row>
    <row r="862" customFormat="false" ht="15" hidden="false" customHeight="false" outlineLevel="0" collapsed="false">
      <c r="A862" s="47" t="s">
        <v>12814</v>
      </c>
      <c r="B862" s="47" t="s">
        <v>400</v>
      </c>
      <c r="C862" s="48" t="n">
        <v>46037</v>
      </c>
      <c r="D862" s="47" t="s">
        <v>65</v>
      </c>
      <c r="E862" s="47" t="s">
        <v>134</v>
      </c>
      <c r="F862" s="47" t="s">
        <v>159</v>
      </c>
      <c r="G862" s="47" t="s">
        <v>138</v>
      </c>
      <c r="H862" s="47" t="n">
        <v>65</v>
      </c>
      <c r="I862" s="57" t="n">
        <f aca="false">IFERROR(H862/INDEX(Rate_Master!$C$2:$C$13,MATCH(F862,Rate_Master!$A$2:$A$13,0)),0)</f>
        <v>0.270833333333333</v>
      </c>
    </row>
    <row r="863" customFormat="false" ht="15" hidden="false" customHeight="false" outlineLevel="0" collapsed="false">
      <c r="A863" s="47" t="s">
        <v>12815</v>
      </c>
      <c r="B863" s="47" t="s">
        <v>401</v>
      </c>
      <c r="C863" s="48" t="n">
        <v>46037</v>
      </c>
      <c r="D863" s="47" t="s">
        <v>65</v>
      </c>
      <c r="E863" s="47" t="s">
        <v>134</v>
      </c>
      <c r="F863" s="47" t="s">
        <v>158</v>
      </c>
      <c r="G863" s="47" t="s">
        <v>133</v>
      </c>
      <c r="H863" s="47" t="n">
        <v>610</v>
      </c>
      <c r="I863" s="57" t="n">
        <f aca="false">IFERROR(H863/INDEX(Rate_Master!$C$2:$C$13,MATCH(F863,Rate_Master!$A$2:$A$13,0)),0)</f>
        <v>3.05</v>
      </c>
    </row>
    <row r="864" customFormat="false" ht="15" hidden="false" customHeight="false" outlineLevel="0" collapsed="false">
      <c r="A864" s="47" t="s">
        <v>12816</v>
      </c>
      <c r="B864" s="47" t="s">
        <v>401</v>
      </c>
      <c r="C864" s="48" t="n">
        <v>46037</v>
      </c>
      <c r="D864" s="47" t="s">
        <v>65</v>
      </c>
      <c r="E864" s="47" t="s">
        <v>134</v>
      </c>
      <c r="F864" s="47" t="s">
        <v>158</v>
      </c>
      <c r="G864" s="47" t="s">
        <v>135</v>
      </c>
      <c r="H864" s="47" t="n">
        <v>462</v>
      </c>
      <c r="I864" s="57" t="n">
        <f aca="false">IFERROR(H864/INDEX(Rate_Master!$C$2:$C$13,MATCH(F864,Rate_Master!$A$2:$A$13,0)),0)</f>
        <v>2.31</v>
      </c>
    </row>
    <row r="865" customFormat="false" ht="15" hidden="false" customHeight="false" outlineLevel="0" collapsed="false">
      <c r="A865" s="47" t="s">
        <v>12817</v>
      </c>
      <c r="B865" s="47" t="s">
        <v>401</v>
      </c>
      <c r="C865" s="48" t="n">
        <v>46037</v>
      </c>
      <c r="D865" s="47" t="s">
        <v>65</v>
      </c>
      <c r="E865" s="47" t="s">
        <v>134</v>
      </c>
      <c r="F865" s="47" t="s">
        <v>158</v>
      </c>
      <c r="G865" s="47" t="s">
        <v>136</v>
      </c>
      <c r="H865" s="47" t="n">
        <v>391</v>
      </c>
      <c r="I865" s="57" t="n">
        <f aca="false">IFERROR(H865/INDEX(Rate_Master!$C$2:$C$13,MATCH(F865,Rate_Master!$A$2:$A$13,0)),0)</f>
        <v>1.955</v>
      </c>
    </row>
    <row r="866" customFormat="false" ht="15" hidden="false" customHeight="false" outlineLevel="0" collapsed="false">
      <c r="A866" s="47" t="s">
        <v>12818</v>
      </c>
      <c r="B866" s="47" t="s">
        <v>401</v>
      </c>
      <c r="C866" s="48" t="n">
        <v>46037</v>
      </c>
      <c r="D866" s="47" t="s">
        <v>65</v>
      </c>
      <c r="E866" s="47" t="s">
        <v>134</v>
      </c>
      <c r="F866" s="47" t="s">
        <v>158</v>
      </c>
      <c r="G866" s="47" t="s">
        <v>137</v>
      </c>
      <c r="H866" s="47" t="n">
        <v>245</v>
      </c>
      <c r="I866" s="57" t="n">
        <f aca="false">IFERROR(H866/INDEX(Rate_Master!$C$2:$C$13,MATCH(F866,Rate_Master!$A$2:$A$13,0)),0)</f>
        <v>1.225</v>
      </c>
    </row>
    <row r="867" customFormat="false" ht="15" hidden="false" customHeight="false" outlineLevel="0" collapsed="false">
      <c r="A867" s="47" t="s">
        <v>12819</v>
      </c>
      <c r="B867" s="47" t="s">
        <v>401</v>
      </c>
      <c r="C867" s="48" t="n">
        <v>46037</v>
      </c>
      <c r="D867" s="47" t="s">
        <v>65</v>
      </c>
      <c r="E867" s="47" t="s">
        <v>134</v>
      </c>
      <c r="F867" s="47" t="s">
        <v>158</v>
      </c>
      <c r="G867" s="47" t="s">
        <v>138</v>
      </c>
      <c r="H867" s="47" t="n">
        <v>140</v>
      </c>
      <c r="I867" s="57" t="n">
        <f aca="false">IFERROR(H867/INDEX(Rate_Master!$C$2:$C$13,MATCH(F867,Rate_Master!$A$2:$A$13,0)),0)</f>
        <v>0.7</v>
      </c>
    </row>
    <row r="868" customFormat="false" ht="15" hidden="false" customHeight="false" outlineLevel="0" collapsed="false">
      <c r="A868" s="47" t="s">
        <v>12820</v>
      </c>
      <c r="B868" s="47" t="s">
        <v>403</v>
      </c>
      <c r="C868" s="48" t="n">
        <v>46037</v>
      </c>
      <c r="D868" s="47" t="s">
        <v>65</v>
      </c>
      <c r="E868" s="47" t="s">
        <v>134</v>
      </c>
      <c r="F868" s="47" t="s">
        <v>158</v>
      </c>
      <c r="G868" s="47" t="s">
        <v>133</v>
      </c>
      <c r="H868" s="47" t="n">
        <v>446</v>
      </c>
      <c r="I868" s="57" t="n">
        <f aca="false">IFERROR(H868/INDEX(Rate_Master!$C$2:$C$13,MATCH(F868,Rate_Master!$A$2:$A$13,0)),0)</f>
        <v>2.23</v>
      </c>
    </row>
    <row r="869" customFormat="false" ht="15" hidden="false" customHeight="false" outlineLevel="0" collapsed="false">
      <c r="A869" s="47" t="s">
        <v>12821</v>
      </c>
      <c r="B869" s="47" t="s">
        <v>403</v>
      </c>
      <c r="C869" s="48" t="n">
        <v>46037</v>
      </c>
      <c r="D869" s="47" t="s">
        <v>65</v>
      </c>
      <c r="E869" s="47" t="s">
        <v>134</v>
      </c>
      <c r="F869" s="47" t="s">
        <v>158</v>
      </c>
      <c r="G869" s="47" t="s">
        <v>135</v>
      </c>
      <c r="H869" s="47" t="n">
        <v>369</v>
      </c>
      <c r="I869" s="57" t="n">
        <f aca="false">IFERROR(H869/INDEX(Rate_Master!$C$2:$C$13,MATCH(F869,Rate_Master!$A$2:$A$13,0)),0)</f>
        <v>1.845</v>
      </c>
    </row>
    <row r="870" customFormat="false" ht="15" hidden="false" customHeight="false" outlineLevel="0" collapsed="false">
      <c r="A870" s="47" t="s">
        <v>12822</v>
      </c>
      <c r="B870" s="47" t="s">
        <v>403</v>
      </c>
      <c r="C870" s="48" t="n">
        <v>46037</v>
      </c>
      <c r="D870" s="47" t="s">
        <v>65</v>
      </c>
      <c r="E870" s="47" t="s">
        <v>134</v>
      </c>
      <c r="F870" s="47" t="s">
        <v>158</v>
      </c>
      <c r="G870" s="47" t="s">
        <v>136</v>
      </c>
      <c r="H870" s="47" t="n">
        <v>291</v>
      </c>
      <c r="I870" s="57" t="n">
        <f aca="false">IFERROR(H870/INDEX(Rate_Master!$C$2:$C$13,MATCH(F870,Rate_Master!$A$2:$A$13,0)),0)</f>
        <v>1.455</v>
      </c>
    </row>
    <row r="871" customFormat="false" ht="15" hidden="false" customHeight="false" outlineLevel="0" collapsed="false">
      <c r="A871" s="47" t="s">
        <v>12823</v>
      </c>
      <c r="B871" s="47" t="s">
        <v>403</v>
      </c>
      <c r="C871" s="48" t="n">
        <v>46037</v>
      </c>
      <c r="D871" s="47" t="s">
        <v>65</v>
      </c>
      <c r="E871" s="47" t="s">
        <v>134</v>
      </c>
      <c r="F871" s="47" t="s">
        <v>158</v>
      </c>
      <c r="G871" s="47" t="s">
        <v>137</v>
      </c>
      <c r="H871" s="47" t="n">
        <v>215</v>
      </c>
      <c r="I871" s="57" t="n">
        <f aca="false">IFERROR(H871/INDEX(Rate_Master!$C$2:$C$13,MATCH(F871,Rate_Master!$A$2:$A$13,0)),0)</f>
        <v>1.075</v>
      </c>
    </row>
    <row r="872" customFormat="false" ht="15" hidden="false" customHeight="false" outlineLevel="0" collapsed="false">
      <c r="A872" s="47" t="s">
        <v>12824</v>
      </c>
      <c r="B872" s="47" t="s">
        <v>403</v>
      </c>
      <c r="C872" s="48" t="n">
        <v>46037</v>
      </c>
      <c r="D872" s="47" t="s">
        <v>65</v>
      </c>
      <c r="E872" s="47" t="s">
        <v>134</v>
      </c>
      <c r="F872" s="47" t="s">
        <v>158</v>
      </c>
      <c r="G872" s="47" t="s">
        <v>138</v>
      </c>
      <c r="H872" s="47" t="n">
        <v>105</v>
      </c>
      <c r="I872" s="57" t="n">
        <f aca="false">IFERROR(H872/INDEX(Rate_Master!$C$2:$C$13,MATCH(F872,Rate_Master!$A$2:$A$13,0)),0)</f>
        <v>0.525</v>
      </c>
    </row>
    <row r="873" customFormat="false" ht="15" hidden="false" customHeight="false" outlineLevel="0" collapsed="false">
      <c r="A873" s="47" t="s">
        <v>12825</v>
      </c>
      <c r="B873" s="47" t="s">
        <v>404</v>
      </c>
      <c r="C873" s="48" t="n">
        <v>46038</v>
      </c>
      <c r="D873" s="47" t="s">
        <v>62</v>
      </c>
      <c r="E873" s="47" t="s">
        <v>120</v>
      </c>
      <c r="F873" s="47" t="s">
        <v>150</v>
      </c>
      <c r="G873" s="47" t="s">
        <v>119</v>
      </c>
      <c r="H873" s="47" t="n">
        <v>616</v>
      </c>
      <c r="I873" s="57" t="n">
        <f aca="false">IFERROR(H873/INDEX(Rate_Master!$C$2:$C$13,MATCH(F873,Rate_Master!$A$2:$A$13,0)),0)</f>
        <v>0.77</v>
      </c>
    </row>
    <row r="874" customFormat="false" ht="15" hidden="false" customHeight="false" outlineLevel="0" collapsed="false">
      <c r="A874" s="47" t="s">
        <v>12826</v>
      </c>
      <c r="B874" s="47" t="s">
        <v>404</v>
      </c>
      <c r="C874" s="48" t="n">
        <v>46038</v>
      </c>
      <c r="D874" s="47" t="s">
        <v>62</v>
      </c>
      <c r="E874" s="47" t="s">
        <v>120</v>
      </c>
      <c r="F874" s="47" t="s">
        <v>150</v>
      </c>
      <c r="G874" s="47" t="s">
        <v>121</v>
      </c>
      <c r="H874" s="47" t="n">
        <v>536</v>
      </c>
      <c r="I874" s="57" t="n">
        <f aca="false">IFERROR(H874/INDEX(Rate_Master!$C$2:$C$13,MATCH(F874,Rate_Master!$A$2:$A$13,0)),0)</f>
        <v>0.67</v>
      </c>
    </row>
    <row r="875" customFormat="false" ht="15" hidden="false" customHeight="false" outlineLevel="0" collapsed="false">
      <c r="A875" s="47" t="s">
        <v>12827</v>
      </c>
      <c r="B875" s="47" t="s">
        <v>404</v>
      </c>
      <c r="C875" s="48" t="n">
        <v>46038</v>
      </c>
      <c r="D875" s="47" t="s">
        <v>62</v>
      </c>
      <c r="E875" s="47" t="s">
        <v>120</v>
      </c>
      <c r="F875" s="47" t="s">
        <v>150</v>
      </c>
      <c r="G875" s="47" t="s">
        <v>122</v>
      </c>
      <c r="H875" s="47" t="n">
        <v>893</v>
      </c>
      <c r="I875" s="57" t="n">
        <f aca="false">IFERROR(H875/INDEX(Rate_Master!$C$2:$C$13,MATCH(F875,Rate_Master!$A$2:$A$13,0)),0)</f>
        <v>1.11625</v>
      </c>
    </row>
    <row r="876" customFormat="false" ht="15" hidden="false" customHeight="false" outlineLevel="0" collapsed="false">
      <c r="A876" s="47" t="s">
        <v>12828</v>
      </c>
      <c r="B876" s="47" t="s">
        <v>404</v>
      </c>
      <c r="C876" s="48" t="n">
        <v>46038</v>
      </c>
      <c r="D876" s="47" t="s">
        <v>62</v>
      </c>
      <c r="E876" s="47" t="s">
        <v>120</v>
      </c>
      <c r="F876" s="47" t="s">
        <v>150</v>
      </c>
      <c r="G876" s="47" t="s">
        <v>123</v>
      </c>
      <c r="H876" s="47" t="n">
        <v>416</v>
      </c>
      <c r="I876" s="57" t="n">
        <f aca="false">IFERROR(H876/INDEX(Rate_Master!$C$2:$C$13,MATCH(F876,Rate_Master!$A$2:$A$13,0)),0)</f>
        <v>0.52</v>
      </c>
    </row>
    <row r="877" customFormat="false" ht="15" hidden="false" customHeight="false" outlineLevel="0" collapsed="false">
      <c r="A877" s="47" t="s">
        <v>12829</v>
      </c>
      <c r="B877" s="47" t="s">
        <v>404</v>
      </c>
      <c r="C877" s="48" t="n">
        <v>46038</v>
      </c>
      <c r="D877" s="47" t="s">
        <v>62</v>
      </c>
      <c r="E877" s="47" t="s">
        <v>120</v>
      </c>
      <c r="F877" s="47" t="s">
        <v>150</v>
      </c>
      <c r="G877" s="47" t="s">
        <v>124</v>
      </c>
      <c r="H877" s="47" t="n">
        <v>254</v>
      </c>
      <c r="I877" s="57" t="n">
        <f aca="false">IFERROR(H877/INDEX(Rate_Master!$C$2:$C$13,MATCH(F877,Rate_Master!$A$2:$A$13,0)),0)</f>
        <v>0.3175</v>
      </c>
    </row>
    <row r="878" customFormat="false" ht="15" hidden="false" customHeight="false" outlineLevel="0" collapsed="false">
      <c r="A878" s="47" t="s">
        <v>12830</v>
      </c>
      <c r="B878" s="47" t="s">
        <v>404</v>
      </c>
      <c r="C878" s="48" t="n">
        <v>46038</v>
      </c>
      <c r="D878" s="47" t="s">
        <v>62</v>
      </c>
      <c r="E878" s="47" t="s">
        <v>120</v>
      </c>
      <c r="F878" s="47" t="s">
        <v>150</v>
      </c>
      <c r="G878" s="47" t="s">
        <v>125</v>
      </c>
      <c r="H878" s="47" t="n">
        <v>147</v>
      </c>
      <c r="I878" s="57" t="n">
        <f aca="false">IFERROR(H878/INDEX(Rate_Master!$C$2:$C$13,MATCH(F878,Rate_Master!$A$2:$A$13,0)),0)</f>
        <v>0.18375</v>
      </c>
    </row>
    <row r="879" customFormat="false" ht="15" hidden="false" customHeight="false" outlineLevel="0" collapsed="false">
      <c r="A879" s="47" t="s">
        <v>12831</v>
      </c>
      <c r="B879" s="47" t="s">
        <v>404</v>
      </c>
      <c r="C879" s="48" t="n">
        <v>46038</v>
      </c>
      <c r="D879" s="47" t="s">
        <v>62</v>
      </c>
      <c r="E879" s="47" t="s">
        <v>120</v>
      </c>
      <c r="F879" s="47" t="s">
        <v>150</v>
      </c>
      <c r="G879" s="47" t="s">
        <v>126</v>
      </c>
      <c r="H879" s="47" t="n">
        <v>108</v>
      </c>
      <c r="I879" s="57" t="n">
        <f aca="false">IFERROR(H879/INDEX(Rate_Master!$C$2:$C$13,MATCH(F879,Rate_Master!$A$2:$A$13,0)),0)</f>
        <v>0.135</v>
      </c>
    </row>
    <row r="880" customFormat="false" ht="15" hidden="false" customHeight="false" outlineLevel="0" collapsed="false">
      <c r="A880" s="47" t="s">
        <v>12832</v>
      </c>
      <c r="B880" s="47" t="s">
        <v>405</v>
      </c>
      <c r="C880" s="48" t="n">
        <v>46038</v>
      </c>
      <c r="D880" s="47" t="s">
        <v>62</v>
      </c>
      <c r="E880" s="47" t="s">
        <v>120</v>
      </c>
      <c r="F880" s="47" t="s">
        <v>150</v>
      </c>
      <c r="G880" s="47" t="s">
        <v>119</v>
      </c>
      <c r="H880" s="47" t="n">
        <v>1485</v>
      </c>
      <c r="I880" s="57" t="n">
        <f aca="false">IFERROR(H880/INDEX(Rate_Master!$C$2:$C$13,MATCH(F880,Rate_Master!$A$2:$A$13,0)),0)</f>
        <v>1.85625</v>
      </c>
    </row>
    <row r="881" customFormat="false" ht="15" hidden="false" customHeight="false" outlineLevel="0" collapsed="false">
      <c r="A881" s="47" t="s">
        <v>12833</v>
      </c>
      <c r="B881" s="47" t="s">
        <v>405</v>
      </c>
      <c r="C881" s="48" t="n">
        <v>46038</v>
      </c>
      <c r="D881" s="47" t="s">
        <v>62</v>
      </c>
      <c r="E881" s="47" t="s">
        <v>120</v>
      </c>
      <c r="F881" s="47" t="s">
        <v>150</v>
      </c>
      <c r="G881" s="47" t="s">
        <v>121</v>
      </c>
      <c r="H881" s="47" t="n">
        <v>1386</v>
      </c>
      <c r="I881" s="57" t="n">
        <f aca="false">IFERROR(H881/INDEX(Rate_Master!$C$2:$C$13,MATCH(F881,Rate_Master!$A$2:$A$13,0)),0)</f>
        <v>1.7325</v>
      </c>
    </row>
    <row r="882" customFormat="false" ht="15" hidden="false" customHeight="false" outlineLevel="0" collapsed="false">
      <c r="A882" s="47" t="s">
        <v>12834</v>
      </c>
      <c r="B882" s="47" t="s">
        <v>405</v>
      </c>
      <c r="C882" s="48" t="n">
        <v>46038</v>
      </c>
      <c r="D882" s="47" t="s">
        <v>62</v>
      </c>
      <c r="E882" s="47" t="s">
        <v>120</v>
      </c>
      <c r="F882" s="47" t="s">
        <v>150</v>
      </c>
      <c r="G882" s="47" t="s">
        <v>122</v>
      </c>
      <c r="H882" s="47" t="n">
        <v>2314</v>
      </c>
      <c r="I882" s="57" t="n">
        <f aca="false">IFERROR(H882/INDEX(Rate_Master!$C$2:$C$13,MATCH(F882,Rate_Master!$A$2:$A$13,0)),0)</f>
        <v>2.8925</v>
      </c>
    </row>
    <row r="883" customFormat="false" ht="15" hidden="false" customHeight="false" outlineLevel="0" collapsed="false">
      <c r="A883" s="47" t="s">
        <v>12835</v>
      </c>
      <c r="B883" s="47" t="s">
        <v>405</v>
      </c>
      <c r="C883" s="48" t="n">
        <v>46038</v>
      </c>
      <c r="D883" s="47" t="s">
        <v>62</v>
      </c>
      <c r="E883" s="47" t="s">
        <v>120</v>
      </c>
      <c r="F883" s="47" t="s">
        <v>150</v>
      </c>
      <c r="G883" s="47" t="s">
        <v>123</v>
      </c>
      <c r="H883" s="47" t="n">
        <v>1007</v>
      </c>
      <c r="I883" s="57" t="n">
        <f aca="false">IFERROR(H883/INDEX(Rate_Master!$C$2:$C$13,MATCH(F883,Rate_Master!$A$2:$A$13,0)),0)</f>
        <v>1.25875</v>
      </c>
    </row>
    <row r="884" customFormat="false" ht="15" hidden="false" customHeight="false" outlineLevel="0" collapsed="false">
      <c r="A884" s="47" t="s">
        <v>12836</v>
      </c>
      <c r="B884" s="47" t="s">
        <v>405</v>
      </c>
      <c r="C884" s="48" t="n">
        <v>46038</v>
      </c>
      <c r="D884" s="47" t="s">
        <v>62</v>
      </c>
      <c r="E884" s="47" t="s">
        <v>120</v>
      </c>
      <c r="F884" s="47" t="s">
        <v>150</v>
      </c>
      <c r="G884" s="47" t="s">
        <v>124</v>
      </c>
      <c r="H884" s="47" t="n">
        <v>677</v>
      </c>
      <c r="I884" s="57" t="n">
        <f aca="false">IFERROR(H884/INDEX(Rate_Master!$C$2:$C$13,MATCH(F884,Rate_Master!$A$2:$A$13,0)),0)</f>
        <v>0.84625</v>
      </c>
    </row>
    <row r="885" customFormat="false" ht="15" hidden="false" customHeight="false" outlineLevel="0" collapsed="false">
      <c r="A885" s="47" t="s">
        <v>12837</v>
      </c>
      <c r="B885" s="47" t="s">
        <v>405</v>
      </c>
      <c r="C885" s="48" t="n">
        <v>46038</v>
      </c>
      <c r="D885" s="47" t="s">
        <v>62</v>
      </c>
      <c r="E885" s="47" t="s">
        <v>120</v>
      </c>
      <c r="F885" s="47" t="s">
        <v>150</v>
      </c>
      <c r="G885" s="47" t="s">
        <v>125</v>
      </c>
      <c r="H885" s="47" t="n">
        <v>400</v>
      </c>
      <c r="I885" s="57" t="n">
        <f aca="false">IFERROR(H885/INDEX(Rate_Master!$C$2:$C$13,MATCH(F885,Rate_Master!$A$2:$A$13,0)),0)</f>
        <v>0.5</v>
      </c>
    </row>
    <row r="886" customFormat="false" ht="15" hidden="false" customHeight="false" outlineLevel="0" collapsed="false">
      <c r="A886" s="47" t="s">
        <v>12838</v>
      </c>
      <c r="B886" s="47" t="s">
        <v>405</v>
      </c>
      <c r="C886" s="48" t="n">
        <v>46038</v>
      </c>
      <c r="D886" s="47" t="s">
        <v>62</v>
      </c>
      <c r="E886" s="47" t="s">
        <v>120</v>
      </c>
      <c r="F886" s="47" t="s">
        <v>150</v>
      </c>
      <c r="G886" s="47" t="s">
        <v>126</v>
      </c>
      <c r="H886" s="47" t="n">
        <v>233</v>
      </c>
      <c r="I886" s="57" t="n">
        <f aca="false">IFERROR(H886/INDEX(Rate_Master!$C$2:$C$13,MATCH(F886,Rate_Master!$A$2:$A$13,0)),0)</f>
        <v>0.29125</v>
      </c>
    </row>
    <row r="887" customFormat="false" ht="15" hidden="false" customHeight="false" outlineLevel="0" collapsed="false">
      <c r="A887" s="47" t="s">
        <v>12839</v>
      </c>
      <c r="B887" s="47" t="s">
        <v>406</v>
      </c>
      <c r="C887" s="48" t="n">
        <v>46038</v>
      </c>
      <c r="D887" s="47" t="s">
        <v>62</v>
      </c>
      <c r="E887" s="47" t="s">
        <v>120</v>
      </c>
      <c r="F887" s="47" t="s">
        <v>150</v>
      </c>
      <c r="G887" s="47" t="s">
        <v>119</v>
      </c>
      <c r="H887" s="47" t="n">
        <v>1300</v>
      </c>
      <c r="I887" s="57" t="n">
        <f aca="false">IFERROR(H887/INDEX(Rate_Master!$C$2:$C$13,MATCH(F887,Rate_Master!$A$2:$A$13,0)),0)</f>
        <v>1.625</v>
      </c>
    </row>
    <row r="888" customFormat="false" ht="15" hidden="false" customHeight="false" outlineLevel="0" collapsed="false">
      <c r="A888" s="47" t="s">
        <v>12840</v>
      </c>
      <c r="B888" s="47" t="s">
        <v>406</v>
      </c>
      <c r="C888" s="48" t="n">
        <v>46038</v>
      </c>
      <c r="D888" s="47" t="s">
        <v>62</v>
      </c>
      <c r="E888" s="47" t="s">
        <v>120</v>
      </c>
      <c r="F888" s="47" t="s">
        <v>150</v>
      </c>
      <c r="G888" s="47" t="s">
        <v>121</v>
      </c>
      <c r="H888" s="47" t="n">
        <v>1164</v>
      </c>
      <c r="I888" s="57" t="n">
        <f aca="false">IFERROR(H888/INDEX(Rate_Master!$C$2:$C$13,MATCH(F888,Rate_Master!$A$2:$A$13,0)),0)</f>
        <v>1.455</v>
      </c>
    </row>
    <row r="889" customFormat="false" ht="15" hidden="false" customHeight="false" outlineLevel="0" collapsed="false">
      <c r="A889" s="47" t="s">
        <v>12841</v>
      </c>
      <c r="B889" s="47" t="s">
        <v>406</v>
      </c>
      <c r="C889" s="48" t="n">
        <v>46038</v>
      </c>
      <c r="D889" s="47" t="s">
        <v>62</v>
      </c>
      <c r="E889" s="47" t="s">
        <v>120</v>
      </c>
      <c r="F889" s="47" t="s">
        <v>150</v>
      </c>
      <c r="G889" s="47" t="s">
        <v>122</v>
      </c>
      <c r="H889" s="47" t="n">
        <v>2022</v>
      </c>
      <c r="I889" s="57" t="n">
        <f aca="false">IFERROR(H889/INDEX(Rate_Master!$C$2:$C$13,MATCH(F889,Rate_Master!$A$2:$A$13,0)),0)</f>
        <v>2.5275</v>
      </c>
    </row>
    <row r="890" customFormat="false" ht="15" hidden="false" customHeight="false" outlineLevel="0" collapsed="false">
      <c r="A890" s="47" t="s">
        <v>12842</v>
      </c>
      <c r="B890" s="47" t="s">
        <v>406</v>
      </c>
      <c r="C890" s="48" t="n">
        <v>46038</v>
      </c>
      <c r="D890" s="47" t="s">
        <v>62</v>
      </c>
      <c r="E890" s="47" t="s">
        <v>120</v>
      </c>
      <c r="F890" s="47" t="s">
        <v>150</v>
      </c>
      <c r="G890" s="47" t="s">
        <v>123</v>
      </c>
      <c r="H890" s="47" t="n">
        <v>941</v>
      </c>
      <c r="I890" s="57" t="n">
        <f aca="false">IFERROR(H890/INDEX(Rate_Master!$C$2:$C$13,MATCH(F890,Rate_Master!$A$2:$A$13,0)),0)</f>
        <v>1.17625</v>
      </c>
    </row>
    <row r="891" customFormat="false" ht="15" hidden="false" customHeight="false" outlineLevel="0" collapsed="false">
      <c r="A891" s="47" t="s">
        <v>12843</v>
      </c>
      <c r="B891" s="47" t="s">
        <v>406</v>
      </c>
      <c r="C891" s="48" t="n">
        <v>46038</v>
      </c>
      <c r="D891" s="47" t="s">
        <v>62</v>
      </c>
      <c r="E891" s="47" t="s">
        <v>120</v>
      </c>
      <c r="F891" s="47" t="s">
        <v>150</v>
      </c>
      <c r="G891" s="47" t="s">
        <v>124</v>
      </c>
      <c r="H891" s="47" t="n">
        <v>561</v>
      </c>
      <c r="I891" s="57" t="n">
        <f aca="false">IFERROR(H891/INDEX(Rate_Master!$C$2:$C$13,MATCH(F891,Rate_Master!$A$2:$A$13,0)),0)</f>
        <v>0.70125</v>
      </c>
    </row>
    <row r="892" customFormat="false" ht="15" hidden="false" customHeight="false" outlineLevel="0" collapsed="false">
      <c r="A892" s="47" t="s">
        <v>12844</v>
      </c>
      <c r="B892" s="47" t="s">
        <v>406</v>
      </c>
      <c r="C892" s="48" t="n">
        <v>46038</v>
      </c>
      <c r="D892" s="47" t="s">
        <v>62</v>
      </c>
      <c r="E892" s="47" t="s">
        <v>120</v>
      </c>
      <c r="F892" s="47" t="s">
        <v>150</v>
      </c>
      <c r="G892" s="47" t="s">
        <v>125</v>
      </c>
      <c r="H892" s="47" t="n">
        <v>333</v>
      </c>
      <c r="I892" s="57" t="n">
        <f aca="false">IFERROR(H892/INDEX(Rate_Master!$C$2:$C$13,MATCH(F892,Rate_Master!$A$2:$A$13,0)),0)</f>
        <v>0.41625</v>
      </c>
    </row>
    <row r="893" customFormat="false" ht="15" hidden="false" customHeight="false" outlineLevel="0" collapsed="false">
      <c r="A893" s="47" t="s">
        <v>12845</v>
      </c>
      <c r="B893" s="47" t="s">
        <v>406</v>
      </c>
      <c r="C893" s="48" t="n">
        <v>46038</v>
      </c>
      <c r="D893" s="47" t="s">
        <v>62</v>
      </c>
      <c r="E893" s="47" t="s">
        <v>120</v>
      </c>
      <c r="F893" s="47" t="s">
        <v>150</v>
      </c>
      <c r="G893" s="47" t="s">
        <v>126</v>
      </c>
      <c r="H893" s="47" t="n">
        <v>243</v>
      </c>
      <c r="I893" s="57" t="n">
        <f aca="false">IFERROR(H893/INDEX(Rate_Master!$C$2:$C$13,MATCH(F893,Rate_Master!$A$2:$A$13,0)),0)</f>
        <v>0.30375</v>
      </c>
    </row>
    <row r="894" customFormat="false" ht="15" hidden="false" customHeight="false" outlineLevel="0" collapsed="false">
      <c r="A894" s="47" t="s">
        <v>12846</v>
      </c>
      <c r="B894" s="47" t="s">
        <v>407</v>
      </c>
      <c r="C894" s="48" t="n">
        <v>46038</v>
      </c>
      <c r="D894" s="47" t="s">
        <v>63</v>
      </c>
      <c r="E894" s="47" t="s">
        <v>120</v>
      </c>
      <c r="F894" s="47" t="s">
        <v>151</v>
      </c>
      <c r="G894" s="47" t="s">
        <v>119</v>
      </c>
      <c r="H894" s="47" t="n">
        <v>1844</v>
      </c>
      <c r="I894" s="57" t="n">
        <f aca="false">IFERROR(H894/INDEX(Rate_Master!$C$2:$C$13,MATCH(F894,Rate_Master!$A$2:$A$13,0)),0)</f>
        <v>2.63428571428571</v>
      </c>
    </row>
    <row r="895" customFormat="false" ht="15" hidden="false" customHeight="false" outlineLevel="0" collapsed="false">
      <c r="A895" s="47" t="s">
        <v>12847</v>
      </c>
      <c r="B895" s="47" t="s">
        <v>407</v>
      </c>
      <c r="C895" s="48" t="n">
        <v>46038</v>
      </c>
      <c r="D895" s="47" t="s">
        <v>63</v>
      </c>
      <c r="E895" s="47" t="s">
        <v>120</v>
      </c>
      <c r="F895" s="47" t="s">
        <v>151</v>
      </c>
      <c r="G895" s="47" t="s">
        <v>121</v>
      </c>
      <c r="H895" s="47" t="n">
        <v>1551</v>
      </c>
      <c r="I895" s="57" t="n">
        <f aca="false">IFERROR(H895/INDEX(Rate_Master!$C$2:$C$13,MATCH(F895,Rate_Master!$A$2:$A$13,0)),0)</f>
        <v>2.21571428571429</v>
      </c>
    </row>
    <row r="896" customFormat="false" ht="15" hidden="false" customHeight="false" outlineLevel="0" collapsed="false">
      <c r="A896" s="47" t="s">
        <v>12848</v>
      </c>
      <c r="B896" s="47" t="s">
        <v>407</v>
      </c>
      <c r="C896" s="48" t="n">
        <v>46038</v>
      </c>
      <c r="D896" s="47" t="s">
        <v>63</v>
      </c>
      <c r="E896" s="47" t="s">
        <v>120</v>
      </c>
      <c r="F896" s="47" t="s">
        <v>151</v>
      </c>
      <c r="G896" s="47" t="s">
        <v>122</v>
      </c>
      <c r="H896" s="47" t="n">
        <v>4032</v>
      </c>
      <c r="I896" s="57" t="n">
        <f aca="false">IFERROR(H896/INDEX(Rate_Master!$C$2:$C$13,MATCH(F896,Rate_Master!$A$2:$A$13,0)),0)</f>
        <v>5.76</v>
      </c>
    </row>
    <row r="897" customFormat="false" ht="15" hidden="false" customHeight="false" outlineLevel="0" collapsed="false">
      <c r="A897" s="47" t="s">
        <v>12849</v>
      </c>
      <c r="B897" s="47" t="s">
        <v>407</v>
      </c>
      <c r="C897" s="48" t="n">
        <v>46038</v>
      </c>
      <c r="D897" s="47" t="s">
        <v>63</v>
      </c>
      <c r="E897" s="47" t="s">
        <v>120</v>
      </c>
      <c r="F897" s="47" t="s">
        <v>151</v>
      </c>
      <c r="G897" s="47" t="s">
        <v>123</v>
      </c>
      <c r="H897" s="47" t="n">
        <v>1292</v>
      </c>
      <c r="I897" s="57" t="n">
        <f aca="false">IFERROR(H897/INDEX(Rate_Master!$C$2:$C$13,MATCH(F897,Rate_Master!$A$2:$A$13,0)),0)</f>
        <v>1.84571428571429</v>
      </c>
    </row>
    <row r="898" customFormat="false" ht="15" hidden="false" customHeight="false" outlineLevel="0" collapsed="false">
      <c r="A898" s="47" t="s">
        <v>12850</v>
      </c>
      <c r="B898" s="47" t="s">
        <v>407</v>
      </c>
      <c r="C898" s="48" t="n">
        <v>46038</v>
      </c>
      <c r="D898" s="47" t="s">
        <v>63</v>
      </c>
      <c r="E898" s="47" t="s">
        <v>120</v>
      </c>
      <c r="F898" s="47" t="s">
        <v>151</v>
      </c>
      <c r="G898" s="47" t="s">
        <v>124</v>
      </c>
      <c r="H898" s="47" t="n">
        <v>844</v>
      </c>
      <c r="I898" s="57" t="n">
        <f aca="false">IFERROR(H898/INDEX(Rate_Master!$C$2:$C$13,MATCH(F898,Rate_Master!$A$2:$A$13,0)),0)</f>
        <v>1.20571428571429</v>
      </c>
    </row>
    <row r="899" customFormat="false" ht="15" hidden="false" customHeight="false" outlineLevel="0" collapsed="false">
      <c r="A899" s="47" t="s">
        <v>12851</v>
      </c>
      <c r="B899" s="47" t="s">
        <v>407</v>
      </c>
      <c r="C899" s="48" t="n">
        <v>46038</v>
      </c>
      <c r="D899" s="47" t="s">
        <v>63</v>
      </c>
      <c r="E899" s="47" t="s">
        <v>120</v>
      </c>
      <c r="F899" s="47" t="s">
        <v>151</v>
      </c>
      <c r="G899" s="47" t="s">
        <v>125</v>
      </c>
      <c r="H899" s="47" t="n">
        <v>473</v>
      </c>
      <c r="I899" s="57" t="n">
        <f aca="false">IFERROR(H899/INDEX(Rate_Master!$C$2:$C$13,MATCH(F899,Rate_Master!$A$2:$A$13,0)),0)</f>
        <v>0.675714285714286</v>
      </c>
    </row>
    <row r="900" customFormat="false" ht="15" hidden="false" customHeight="false" outlineLevel="0" collapsed="false">
      <c r="A900" s="47" t="s">
        <v>12852</v>
      </c>
      <c r="B900" s="47" t="s">
        <v>407</v>
      </c>
      <c r="C900" s="48" t="n">
        <v>46038</v>
      </c>
      <c r="D900" s="47" t="s">
        <v>63</v>
      </c>
      <c r="E900" s="47" t="s">
        <v>120</v>
      </c>
      <c r="F900" s="47" t="s">
        <v>151</v>
      </c>
      <c r="G900" s="47" t="s">
        <v>126</v>
      </c>
      <c r="H900" s="47" t="n">
        <v>311</v>
      </c>
      <c r="I900" s="57" t="n">
        <f aca="false">IFERROR(H900/INDEX(Rate_Master!$C$2:$C$13,MATCH(F900,Rate_Master!$A$2:$A$13,0)),0)</f>
        <v>0.444285714285714</v>
      </c>
    </row>
    <row r="901" customFormat="false" ht="15" hidden="false" customHeight="false" outlineLevel="0" collapsed="false">
      <c r="A901" s="47" t="s">
        <v>12853</v>
      </c>
      <c r="B901" s="47" t="s">
        <v>408</v>
      </c>
      <c r="C901" s="48" t="n">
        <v>46038</v>
      </c>
      <c r="D901" s="47" t="s">
        <v>63</v>
      </c>
      <c r="E901" s="47" t="s">
        <v>120</v>
      </c>
      <c r="F901" s="47" t="s">
        <v>151</v>
      </c>
      <c r="G901" s="47" t="s">
        <v>119</v>
      </c>
      <c r="H901" s="47" t="n">
        <v>980</v>
      </c>
      <c r="I901" s="57" t="n">
        <f aca="false">IFERROR(H901/INDEX(Rate_Master!$C$2:$C$13,MATCH(F901,Rate_Master!$A$2:$A$13,0)),0)</f>
        <v>1.4</v>
      </c>
    </row>
    <row r="902" customFormat="false" ht="15" hidden="false" customHeight="false" outlineLevel="0" collapsed="false">
      <c r="A902" s="47" t="s">
        <v>12854</v>
      </c>
      <c r="B902" s="47" t="s">
        <v>408</v>
      </c>
      <c r="C902" s="48" t="n">
        <v>46038</v>
      </c>
      <c r="D902" s="47" t="s">
        <v>63</v>
      </c>
      <c r="E902" s="47" t="s">
        <v>120</v>
      </c>
      <c r="F902" s="47" t="s">
        <v>151</v>
      </c>
      <c r="G902" s="47" t="s">
        <v>121</v>
      </c>
      <c r="H902" s="47" t="n">
        <v>885</v>
      </c>
      <c r="I902" s="57" t="n">
        <f aca="false">IFERROR(H902/INDEX(Rate_Master!$C$2:$C$13,MATCH(F902,Rate_Master!$A$2:$A$13,0)),0)</f>
        <v>1.26428571428571</v>
      </c>
    </row>
    <row r="903" customFormat="false" ht="15" hidden="false" customHeight="false" outlineLevel="0" collapsed="false">
      <c r="A903" s="47" t="s">
        <v>12855</v>
      </c>
      <c r="B903" s="47" t="s">
        <v>408</v>
      </c>
      <c r="C903" s="48" t="n">
        <v>46038</v>
      </c>
      <c r="D903" s="47" t="s">
        <v>63</v>
      </c>
      <c r="E903" s="47" t="s">
        <v>120</v>
      </c>
      <c r="F903" s="47" t="s">
        <v>151</v>
      </c>
      <c r="G903" s="47" t="s">
        <v>122</v>
      </c>
      <c r="H903" s="47" t="n">
        <v>2173</v>
      </c>
      <c r="I903" s="57" t="n">
        <f aca="false">IFERROR(H903/INDEX(Rate_Master!$C$2:$C$13,MATCH(F903,Rate_Master!$A$2:$A$13,0)),0)</f>
        <v>3.10428571428571</v>
      </c>
    </row>
    <row r="904" customFormat="false" ht="15" hidden="false" customHeight="false" outlineLevel="0" collapsed="false">
      <c r="A904" s="47" t="s">
        <v>12856</v>
      </c>
      <c r="B904" s="47" t="s">
        <v>408</v>
      </c>
      <c r="C904" s="48" t="n">
        <v>46038</v>
      </c>
      <c r="D904" s="47" t="s">
        <v>63</v>
      </c>
      <c r="E904" s="47" t="s">
        <v>120</v>
      </c>
      <c r="F904" s="47" t="s">
        <v>151</v>
      </c>
      <c r="G904" s="47" t="s">
        <v>123</v>
      </c>
      <c r="H904" s="47" t="n">
        <v>734</v>
      </c>
      <c r="I904" s="57" t="n">
        <f aca="false">IFERROR(H904/INDEX(Rate_Master!$C$2:$C$13,MATCH(F904,Rate_Master!$A$2:$A$13,0)),0)</f>
        <v>1.04857142857143</v>
      </c>
    </row>
    <row r="905" customFormat="false" ht="15" hidden="false" customHeight="false" outlineLevel="0" collapsed="false">
      <c r="A905" s="47" t="s">
        <v>12857</v>
      </c>
      <c r="B905" s="47" t="s">
        <v>408</v>
      </c>
      <c r="C905" s="48" t="n">
        <v>46038</v>
      </c>
      <c r="D905" s="47" t="s">
        <v>63</v>
      </c>
      <c r="E905" s="47" t="s">
        <v>120</v>
      </c>
      <c r="F905" s="47" t="s">
        <v>151</v>
      </c>
      <c r="G905" s="47" t="s">
        <v>124</v>
      </c>
      <c r="H905" s="47" t="n">
        <v>442</v>
      </c>
      <c r="I905" s="57" t="n">
        <f aca="false">IFERROR(H905/INDEX(Rate_Master!$C$2:$C$13,MATCH(F905,Rate_Master!$A$2:$A$13,0)),0)</f>
        <v>0.631428571428572</v>
      </c>
    </row>
    <row r="906" customFormat="false" ht="15" hidden="false" customHeight="false" outlineLevel="0" collapsed="false">
      <c r="A906" s="47" t="s">
        <v>12858</v>
      </c>
      <c r="B906" s="47" t="s">
        <v>408</v>
      </c>
      <c r="C906" s="48" t="n">
        <v>46038</v>
      </c>
      <c r="D906" s="47" t="s">
        <v>63</v>
      </c>
      <c r="E906" s="47" t="s">
        <v>120</v>
      </c>
      <c r="F906" s="47" t="s">
        <v>151</v>
      </c>
      <c r="G906" s="47" t="s">
        <v>125</v>
      </c>
      <c r="H906" s="47" t="n">
        <v>259</v>
      </c>
      <c r="I906" s="57" t="n">
        <f aca="false">IFERROR(H906/INDEX(Rate_Master!$C$2:$C$13,MATCH(F906,Rate_Master!$A$2:$A$13,0)),0)</f>
        <v>0.37</v>
      </c>
    </row>
    <row r="907" customFormat="false" ht="15" hidden="false" customHeight="false" outlineLevel="0" collapsed="false">
      <c r="A907" s="47" t="s">
        <v>12859</v>
      </c>
      <c r="B907" s="47" t="s">
        <v>408</v>
      </c>
      <c r="C907" s="48" t="n">
        <v>46038</v>
      </c>
      <c r="D907" s="47" t="s">
        <v>63</v>
      </c>
      <c r="E907" s="47" t="s">
        <v>120</v>
      </c>
      <c r="F907" s="47" t="s">
        <v>151</v>
      </c>
      <c r="G907" s="47" t="s">
        <v>126</v>
      </c>
      <c r="H907" s="47" t="n">
        <v>190</v>
      </c>
      <c r="I907" s="57" t="n">
        <f aca="false">IFERROR(H907/INDEX(Rate_Master!$C$2:$C$13,MATCH(F907,Rate_Master!$A$2:$A$13,0)),0)</f>
        <v>0.271428571428571</v>
      </c>
    </row>
    <row r="908" customFormat="false" ht="15" hidden="false" customHeight="false" outlineLevel="0" collapsed="false">
      <c r="A908" s="47" t="s">
        <v>12860</v>
      </c>
      <c r="B908" s="47" t="s">
        <v>409</v>
      </c>
      <c r="C908" s="48" t="n">
        <v>46038</v>
      </c>
      <c r="D908" s="47" t="s">
        <v>63</v>
      </c>
      <c r="E908" s="47" t="s">
        <v>120</v>
      </c>
      <c r="F908" s="47" t="s">
        <v>151</v>
      </c>
      <c r="G908" s="47" t="s">
        <v>119</v>
      </c>
      <c r="H908" s="47" t="n">
        <v>1587</v>
      </c>
      <c r="I908" s="57" t="n">
        <f aca="false">IFERROR(H908/INDEX(Rate_Master!$C$2:$C$13,MATCH(F908,Rate_Master!$A$2:$A$13,0)),0)</f>
        <v>2.26714285714286</v>
      </c>
    </row>
    <row r="909" customFormat="false" ht="15" hidden="false" customHeight="false" outlineLevel="0" collapsed="false">
      <c r="A909" s="47" t="s">
        <v>12861</v>
      </c>
      <c r="B909" s="47" t="s">
        <v>409</v>
      </c>
      <c r="C909" s="48" t="n">
        <v>46038</v>
      </c>
      <c r="D909" s="47" t="s">
        <v>63</v>
      </c>
      <c r="E909" s="47" t="s">
        <v>120</v>
      </c>
      <c r="F909" s="47" t="s">
        <v>151</v>
      </c>
      <c r="G909" s="47" t="s">
        <v>121</v>
      </c>
      <c r="H909" s="47" t="n">
        <v>1386</v>
      </c>
      <c r="I909" s="57" t="n">
        <f aca="false">IFERROR(H909/INDEX(Rate_Master!$C$2:$C$13,MATCH(F909,Rate_Master!$A$2:$A$13,0)),0)</f>
        <v>1.98</v>
      </c>
    </row>
    <row r="910" customFormat="false" ht="15" hidden="false" customHeight="false" outlineLevel="0" collapsed="false">
      <c r="A910" s="47" t="s">
        <v>12862</v>
      </c>
      <c r="B910" s="47" t="s">
        <v>409</v>
      </c>
      <c r="C910" s="48" t="n">
        <v>46038</v>
      </c>
      <c r="D910" s="47" t="s">
        <v>63</v>
      </c>
      <c r="E910" s="47" t="s">
        <v>120</v>
      </c>
      <c r="F910" s="47" t="s">
        <v>151</v>
      </c>
      <c r="G910" s="47" t="s">
        <v>122</v>
      </c>
      <c r="H910" s="47" t="n">
        <v>3479</v>
      </c>
      <c r="I910" s="57" t="n">
        <f aca="false">IFERROR(H910/INDEX(Rate_Master!$C$2:$C$13,MATCH(F910,Rate_Master!$A$2:$A$13,0)),0)</f>
        <v>4.97</v>
      </c>
    </row>
    <row r="911" customFormat="false" ht="15" hidden="false" customHeight="false" outlineLevel="0" collapsed="false">
      <c r="A911" s="47" t="s">
        <v>12863</v>
      </c>
      <c r="B911" s="47" t="s">
        <v>409</v>
      </c>
      <c r="C911" s="48" t="n">
        <v>46038</v>
      </c>
      <c r="D911" s="47" t="s">
        <v>63</v>
      </c>
      <c r="E911" s="47" t="s">
        <v>120</v>
      </c>
      <c r="F911" s="47" t="s">
        <v>151</v>
      </c>
      <c r="G911" s="47" t="s">
        <v>123</v>
      </c>
      <c r="H911" s="47" t="n">
        <v>1153</v>
      </c>
      <c r="I911" s="57" t="n">
        <f aca="false">IFERROR(H911/INDEX(Rate_Master!$C$2:$C$13,MATCH(F911,Rate_Master!$A$2:$A$13,0)),0)</f>
        <v>1.64714285714286</v>
      </c>
    </row>
    <row r="912" customFormat="false" ht="15" hidden="false" customHeight="false" outlineLevel="0" collapsed="false">
      <c r="A912" s="47" t="s">
        <v>12864</v>
      </c>
      <c r="B912" s="47" t="s">
        <v>409</v>
      </c>
      <c r="C912" s="48" t="n">
        <v>46038</v>
      </c>
      <c r="D912" s="47" t="s">
        <v>63</v>
      </c>
      <c r="E912" s="47" t="s">
        <v>120</v>
      </c>
      <c r="F912" s="47" t="s">
        <v>151</v>
      </c>
      <c r="G912" s="47" t="s">
        <v>124</v>
      </c>
      <c r="H912" s="47" t="n">
        <v>656</v>
      </c>
      <c r="I912" s="57" t="n">
        <f aca="false">IFERROR(H912/INDEX(Rate_Master!$C$2:$C$13,MATCH(F912,Rate_Master!$A$2:$A$13,0)),0)</f>
        <v>0.937142857142857</v>
      </c>
    </row>
    <row r="913" customFormat="false" ht="15" hidden="false" customHeight="false" outlineLevel="0" collapsed="false">
      <c r="A913" s="47" t="s">
        <v>12865</v>
      </c>
      <c r="B913" s="47" t="s">
        <v>409</v>
      </c>
      <c r="C913" s="48" t="n">
        <v>46038</v>
      </c>
      <c r="D913" s="47" t="s">
        <v>63</v>
      </c>
      <c r="E913" s="47" t="s">
        <v>120</v>
      </c>
      <c r="F913" s="47" t="s">
        <v>151</v>
      </c>
      <c r="G913" s="47" t="s">
        <v>125</v>
      </c>
      <c r="H913" s="47" t="n">
        <v>421</v>
      </c>
      <c r="I913" s="57" t="n">
        <f aca="false">IFERROR(H913/INDEX(Rate_Master!$C$2:$C$13,MATCH(F913,Rate_Master!$A$2:$A$13,0)),0)</f>
        <v>0.601428571428571</v>
      </c>
    </row>
    <row r="914" customFormat="false" ht="15" hidden="false" customHeight="false" outlineLevel="0" collapsed="false">
      <c r="A914" s="47" t="s">
        <v>12866</v>
      </c>
      <c r="B914" s="47" t="s">
        <v>409</v>
      </c>
      <c r="C914" s="48" t="n">
        <v>46038</v>
      </c>
      <c r="D914" s="47" t="s">
        <v>63</v>
      </c>
      <c r="E914" s="47" t="s">
        <v>120</v>
      </c>
      <c r="F914" s="47" t="s">
        <v>151</v>
      </c>
      <c r="G914" s="47" t="s">
        <v>126</v>
      </c>
      <c r="H914" s="47" t="n">
        <v>277</v>
      </c>
      <c r="I914" s="57" t="n">
        <f aca="false">IFERROR(H914/INDEX(Rate_Master!$C$2:$C$13,MATCH(F914,Rate_Master!$A$2:$A$13,0)),0)</f>
        <v>0.395714285714286</v>
      </c>
    </row>
    <row r="915" customFormat="false" ht="15" hidden="false" customHeight="false" outlineLevel="0" collapsed="false">
      <c r="A915" s="47" t="s">
        <v>12867</v>
      </c>
      <c r="B915" s="47" t="s">
        <v>410</v>
      </c>
      <c r="C915" s="48" t="n">
        <v>46038</v>
      </c>
      <c r="D915" s="47" t="s">
        <v>64</v>
      </c>
      <c r="E915" s="47" t="s">
        <v>128</v>
      </c>
      <c r="F915" s="47" t="s">
        <v>155</v>
      </c>
      <c r="G915" s="47" t="s">
        <v>127</v>
      </c>
      <c r="H915" s="47" t="n">
        <v>950</v>
      </c>
      <c r="I915" s="57" t="n">
        <f aca="false">IFERROR(H915/INDEX(Rate_Master!$C$2:$C$13,MATCH(F915,Rate_Master!$A$2:$A$13,0)),0)</f>
        <v>1.72727272727273</v>
      </c>
    </row>
    <row r="916" customFormat="false" ht="15" hidden="false" customHeight="false" outlineLevel="0" collapsed="false">
      <c r="A916" s="47" t="s">
        <v>12868</v>
      </c>
      <c r="B916" s="47" t="s">
        <v>410</v>
      </c>
      <c r="C916" s="48" t="n">
        <v>46038</v>
      </c>
      <c r="D916" s="47" t="s">
        <v>64</v>
      </c>
      <c r="E916" s="47" t="s">
        <v>128</v>
      </c>
      <c r="F916" s="47" t="s">
        <v>155</v>
      </c>
      <c r="G916" s="47" t="s">
        <v>129</v>
      </c>
      <c r="H916" s="47" t="n">
        <v>723</v>
      </c>
      <c r="I916" s="57" t="n">
        <f aca="false">IFERROR(H916/INDEX(Rate_Master!$C$2:$C$13,MATCH(F916,Rate_Master!$A$2:$A$13,0)),0)</f>
        <v>1.31454545454545</v>
      </c>
    </row>
    <row r="917" customFormat="false" ht="15" hidden="false" customHeight="false" outlineLevel="0" collapsed="false">
      <c r="A917" s="47" t="s">
        <v>12869</v>
      </c>
      <c r="B917" s="47" t="s">
        <v>410</v>
      </c>
      <c r="C917" s="48" t="n">
        <v>46038</v>
      </c>
      <c r="D917" s="47" t="s">
        <v>64</v>
      </c>
      <c r="E917" s="47" t="s">
        <v>128</v>
      </c>
      <c r="F917" s="47" t="s">
        <v>155</v>
      </c>
      <c r="G917" s="47" t="s">
        <v>130</v>
      </c>
      <c r="H917" s="47" t="n">
        <v>622</v>
      </c>
      <c r="I917" s="57" t="n">
        <f aca="false">IFERROR(H917/INDEX(Rate_Master!$C$2:$C$13,MATCH(F917,Rate_Master!$A$2:$A$13,0)),0)</f>
        <v>1.13090909090909</v>
      </c>
    </row>
    <row r="918" customFormat="false" ht="15" hidden="false" customHeight="false" outlineLevel="0" collapsed="false">
      <c r="A918" s="47" t="s">
        <v>12870</v>
      </c>
      <c r="B918" s="47" t="s">
        <v>410</v>
      </c>
      <c r="C918" s="48" t="n">
        <v>46038</v>
      </c>
      <c r="D918" s="47" t="s">
        <v>64</v>
      </c>
      <c r="E918" s="47" t="s">
        <v>128</v>
      </c>
      <c r="F918" s="47" t="s">
        <v>155</v>
      </c>
      <c r="G918" s="47" t="s">
        <v>131</v>
      </c>
      <c r="H918" s="47" t="n">
        <v>277</v>
      </c>
      <c r="I918" s="57" t="n">
        <f aca="false">IFERROR(H918/INDEX(Rate_Master!$C$2:$C$13,MATCH(F918,Rate_Master!$A$2:$A$13,0)),0)</f>
        <v>0.503636363636364</v>
      </c>
    </row>
    <row r="919" customFormat="false" ht="15" hidden="false" customHeight="false" outlineLevel="0" collapsed="false">
      <c r="A919" s="47" t="s">
        <v>12871</v>
      </c>
      <c r="B919" s="47" t="s">
        <v>410</v>
      </c>
      <c r="C919" s="48" t="n">
        <v>46038</v>
      </c>
      <c r="D919" s="47" t="s">
        <v>64</v>
      </c>
      <c r="E919" s="47" t="s">
        <v>128</v>
      </c>
      <c r="F919" s="47" t="s">
        <v>155</v>
      </c>
      <c r="G919" s="47" t="s">
        <v>132</v>
      </c>
      <c r="H919" s="47" t="n">
        <v>255</v>
      </c>
      <c r="I919" s="57" t="n">
        <f aca="false">IFERROR(H919/INDEX(Rate_Master!$C$2:$C$13,MATCH(F919,Rate_Master!$A$2:$A$13,0)),0)</f>
        <v>0.463636363636364</v>
      </c>
    </row>
    <row r="920" customFormat="false" ht="15" hidden="false" customHeight="false" outlineLevel="0" collapsed="false">
      <c r="A920" s="47" t="s">
        <v>12872</v>
      </c>
      <c r="B920" s="47" t="s">
        <v>411</v>
      </c>
      <c r="C920" s="48" t="n">
        <v>46038</v>
      </c>
      <c r="D920" s="47" t="s">
        <v>64</v>
      </c>
      <c r="E920" s="47" t="s">
        <v>128</v>
      </c>
      <c r="F920" s="47" t="s">
        <v>155</v>
      </c>
      <c r="G920" s="47" t="s">
        <v>127</v>
      </c>
      <c r="H920" s="47" t="n">
        <v>809</v>
      </c>
      <c r="I920" s="57" t="n">
        <f aca="false">IFERROR(H920/INDEX(Rate_Master!$C$2:$C$13,MATCH(F920,Rate_Master!$A$2:$A$13,0)),0)</f>
        <v>1.47090909090909</v>
      </c>
    </row>
    <row r="921" customFormat="false" ht="15" hidden="false" customHeight="false" outlineLevel="0" collapsed="false">
      <c r="A921" s="47" t="s">
        <v>12873</v>
      </c>
      <c r="B921" s="47" t="s">
        <v>411</v>
      </c>
      <c r="C921" s="48" t="n">
        <v>46038</v>
      </c>
      <c r="D921" s="47" t="s">
        <v>64</v>
      </c>
      <c r="E921" s="47" t="s">
        <v>128</v>
      </c>
      <c r="F921" s="47" t="s">
        <v>155</v>
      </c>
      <c r="G921" s="47" t="s">
        <v>129</v>
      </c>
      <c r="H921" s="47" t="n">
        <v>469</v>
      </c>
      <c r="I921" s="57" t="n">
        <f aca="false">IFERROR(H921/INDEX(Rate_Master!$C$2:$C$13,MATCH(F921,Rate_Master!$A$2:$A$13,0)),0)</f>
        <v>0.852727272727273</v>
      </c>
    </row>
    <row r="922" customFormat="false" ht="15" hidden="false" customHeight="false" outlineLevel="0" collapsed="false">
      <c r="A922" s="47" t="s">
        <v>12874</v>
      </c>
      <c r="B922" s="47" t="s">
        <v>411</v>
      </c>
      <c r="C922" s="48" t="n">
        <v>46038</v>
      </c>
      <c r="D922" s="47" t="s">
        <v>64</v>
      </c>
      <c r="E922" s="47" t="s">
        <v>128</v>
      </c>
      <c r="F922" s="47" t="s">
        <v>155</v>
      </c>
      <c r="G922" s="47" t="s">
        <v>130</v>
      </c>
      <c r="H922" s="47" t="n">
        <v>446</v>
      </c>
      <c r="I922" s="57" t="n">
        <f aca="false">IFERROR(H922/INDEX(Rate_Master!$C$2:$C$13,MATCH(F922,Rate_Master!$A$2:$A$13,0)),0)</f>
        <v>0.810909090909091</v>
      </c>
    </row>
    <row r="923" customFormat="false" ht="15" hidden="false" customHeight="false" outlineLevel="0" collapsed="false">
      <c r="A923" s="47" t="s">
        <v>12875</v>
      </c>
      <c r="B923" s="47" t="s">
        <v>411</v>
      </c>
      <c r="C923" s="48" t="n">
        <v>46038</v>
      </c>
      <c r="D923" s="47" t="s">
        <v>64</v>
      </c>
      <c r="E923" s="47" t="s">
        <v>128</v>
      </c>
      <c r="F923" s="47" t="s">
        <v>155</v>
      </c>
      <c r="G923" s="47" t="s">
        <v>131</v>
      </c>
      <c r="H923" s="47" t="n">
        <v>195</v>
      </c>
      <c r="I923" s="57" t="n">
        <f aca="false">IFERROR(H923/INDEX(Rate_Master!$C$2:$C$13,MATCH(F923,Rate_Master!$A$2:$A$13,0)),0)</f>
        <v>0.354545454545455</v>
      </c>
    </row>
    <row r="924" customFormat="false" ht="15" hidden="false" customHeight="false" outlineLevel="0" collapsed="false">
      <c r="A924" s="47" t="s">
        <v>12876</v>
      </c>
      <c r="B924" s="47" t="s">
        <v>411</v>
      </c>
      <c r="C924" s="48" t="n">
        <v>46038</v>
      </c>
      <c r="D924" s="47" t="s">
        <v>64</v>
      </c>
      <c r="E924" s="47" t="s">
        <v>128</v>
      </c>
      <c r="F924" s="47" t="s">
        <v>155</v>
      </c>
      <c r="G924" s="47" t="s">
        <v>132</v>
      </c>
      <c r="H924" s="47" t="n">
        <v>184</v>
      </c>
      <c r="I924" s="57" t="n">
        <f aca="false">IFERROR(H924/INDEX(Rate_Master!$C$2:$C$13,MATCH(F924,Rate_Master!$A$2:$A$13,0)),0)</f>
        <v>0.334545454545455</v>
      </c>
    </row>
    <row r="925" customFormat="false" ht="15" hidden="false" customHeight="false" outlineLevel="0" collapsed="false">
      <c r="A925" s="47" t="s">
        <v>12877</v>
      </c>
      <c r="B925" s="47" t="s">
        <v>412</v>
      </c>
      <c r="C925" s="48" t="n">
        <v>46038</v>
      </c>
      <c r="D925" s="47" t="s">
        <v>65</v>
      </c>
      <c r="E925" s="47" t="s">
        <v>134</v>
      </c>
      <c r="F925" s="47" t="s">
        <v>158</v>
      </c>
      <c r="G925" s="47" t="s">
        <v>133</v>
      </c>
      <c r="H925" s="47" t="n">
        <v>322</v>
      </c>
      <c r="I925" s="57" t="n">
        <f aca="false">IFERROR(H925/INDEX(Rate_Master!$C$2:$C$13,MATCH(F925,Rate_Master!$A$2:$A$13,0)),0)</f>
        <v>1.61</v>
      </c>
    </row>
    <row r="926" customFormat="false" ht="15" hidden="false" customHeight="false" outlineLevel="0" collapsed="false">
      <c r="A926" s="47" t="s">
        <v>12878</v>
      </c>
      <c r="B926" s="47" t="s">
        <v>412</v>
      </c>
      <c r="C926" s="48" t="n">
        <v>46038</v>
      </c>
      <c r="D926" s="47" t="s">
        <v>65</v>
      </c>
      <c r="E926" s="47" t="s">
        <v>134</v>
      </c>
      <c r="F926" s="47" t="s">
        <v>158</v>
      </c>
      <c r="G926" s="47" t="s">
        <v>135</v>
      </c>
      <c r="H926" s="47" t="n">
        <v>286</v>
      </c>
      <c r="I926" s="57" t="n">
        <f aca="false">IFERROR(H926/INDEX(Rate_Master!$C$2:$C$13,MATCH(F926,Rate_Master!$A$2:$A$13,0)),0)</f>
        <v>1.43</v>
      </c>
    </row>
    <row r="927" customFormat="false" ht="15" hidden="false" customHeight="false" outlineLevel="0" collapsed="false">
      <c r="A927" s="47" t="s">
        <v>12879</v>
      </c>
      <c r="B927" s="47" t="s">
        <v>412</v>
      </c>
      <c r="C927" s="48" t="n">
        <v>46038</v>
      </c>
      <c r="D927" s="47" t="s">
        <v>65</v>
      </c>
      <c r="E927" s="47" t="s">
        <v>134</v>
      </c>
      <c r="F927" s="47" t="s">
        <v>158</v>
      </c>
      <c r="G927" s="47" t="s">
        <v>136</v>
      </c>
      <c r="H927" s="47" t="n">
        <v>216</v>
      </c>
      <c r="I927" s="57" t="n">
        <f aca="false">IFERROR(H927/INDEX(Rate_Master!$C$2:$C$13,MATCH(F927,Rate_Master!$A$2:$A$13,0)),0)</f>
        <v>1.08</v>
      </c>
    </row>
    <row r="928" customFormat="false" ht="15" hidden="false" customHeight="false" outlineLevel="0" collapsed="false">
      <c r="A928" s="47" t="s">
        <v>12880</v>
      </c>
      <c r="B928" s="47" t="s">
        <v>412</v>
      </c>
      <c r="C928" s="48" t="n">
        <v>46038</v>
      </c>
      <c r="D928" s="47" t="s">
        <v>65</v>
      </c>
      <c r="E928" s="47" t="s">
        <v>134</v>
      </c>
      <c r="F928" s="47" t="s">
        <v>158</v>
      </c>
      <c r="G928" s="47" t="s">
        <v>137</v>
      </c>
      <c r="H928" s="47" t="n">
        <v>155</v>
      </c>
      <c r="I928" s="57" t="n">
        <f aca="false">IFERROR(H928/INDEX(Rate_Master!$C$2:$C$13,MATCH(F928,Rate_Master!$A$2:$A$13,0)),0)</f>
        <v>0.775</v>
      </c>
    </row>
    <row r="929" customFormat="false" ht="15" hidden="false" customHeight="false" outlineLevel="0" collapsed="false">
      <c r="A929" s="47" t="s">
        <v>12881</v>
      </c>
      <c r="B929" s="47" t="s">
        <v>412</v>
      </c>
      <c r="C929" s="48" t="n">
        <v>46038</v>
      </c>
      <c r="D929" s="47" t="s">
        <v>65</v>
      </c>
      <c r="E929" s="47" t="s">
        <v>134</v>
      </c>
      <c r="F929" s="47" t="s">
        <v>158</v>
      </c>
      <c r="G929" s="47" t="s">
        <v>138</v>
      </c>
      <c r="H929" s="47" t="n">
        <v>83</v>
      </c>
      <c r="I929" s="57" t="n">
        <f aca="false">IFERROR(H929/INDEX(Rate_Master!$C$2:$C$13,MATCH(F929,Rate_Master!$A$2:$A$13,0)),0)</f>
        <v>0.415</v>
      </c>
    </row>
    <row r="930" customFormat="false" ht="15" hidden="false" customHeight="false" outlineLevel="0" collapsed="false">
      <c r="A930" s="47" t="s">
        <v>12882</v>
      </c>
      <c r="B930" s="47" t="s">
        <v>413</v>
      </c>
      <c r="C930" s="48" t="n">
        <v>46038</v>
      </c>
      <c r="D930" s="47" t="s">
        <v>65</v>
      </c>
      <c r="E930" s="47" t="s">
        <v>134</v>
      </c>
      <c r="F930" s="47" t="s">
        <v>158</v>
      </c>
      <c r="G930" s="47" t="s">
        <v>133</v>
      </c>
      <c r="H930" s="47" t="n">
        <v>415</v>
      </c>
      <c r="I930" s="57" t="n">
        <f aca="false">IFERROR(H930/INDEX(Rate_Master!$C$2:$C$13,MATCH(F930,Rate_Master!$A$2:$A$13,0)),0)</f>
        <v>2.075</v>
      </c>
    </row>
    <row r="931" customFormat="false" ht="15" hidden="false" customHeight="false" outlineLevel="0" collapsed="false">
      <c r="A931" s="47" t="s">
        <v>12883</v>
      </c>
      <c r="B931" s="47" t="s">
        <v>413</v>
      </c>
      <c r="C931" s="48" t="n">
        <v>46038</v>
      </c>
      <c r="D931" s="47" t="s">
        <v>65</v>
      </c>
      <c r="E931" s="47" t="s">
        <v>134</v>
      </c>
      <c r="F931" s="47" t="s">
        <v>158</v>
      </c>
      <c r="G931" s="47" t="s">
        <v>135</v>
      </c>
      <c r="H931" s="47" t="n">
        <v>317</v>
      </c>
      <c r="I931" s="57" t="n">
        <f aca="false">IFERROR(H931/INDEX(Rate_Master!$C$2:$C$13,MATCH(F931,Rate_Master!$A$2:$A$13,0)),0)</f>
        <v>1.585</v>
      </c>
    </row>
    <row r="932" customFormat="false" ht="15" hidden="false" customHeight="false" outlineLevel="0" collapsed="false">
      <c r="A932" s="47" t="s">
        <v>12884</v>
      </c>
      <c r="B932" s="47" t="s">
        <v>413</v>
      </c>
      <c r="C932" s="48" t="n">
        <v>46038</v>
      </c>
      <c r="D932" s="47" t="s">
        <v>65</v>
      </c>
      <c r="E932" s="47" t="s">
        <v>134</v>
      </c>
      <c r="F932" s="47" t="s">
        <v>158</v>
      </c>
      <c r="G932" s="47" t="s">
        <v>136</v>
      </c>
      <c r="H932" s="47" t="n">
        <v>264</v>
      </c>
      <c r="I932" s="57" t="n">
        <f aca="false">IFERROR(H932/INDEX(Rate_Master!$C$2:$C$13,MATCH(F932,Rate_Master!$A$2:$A$13,0)),0)</f>
        <v>1.32</v>
      </c>
    </row>
    <row r="933" customFormat="false" ht="15" hidden="false" customHeight="false" outlineLevel="0" collapsed="false">
      <c r="A933" s="47" t="s">
        <v>12885</v>
      </c>
      <c r="B933" s="47" t="s">
        <v>413</v>
      </c>
      <c r="C933" s="48" t="n">
        <v>46038</v>
      </c>
      <c r="D933" s="47" t="s">
        <v>65</v>
      </c>
      <c r="E933" s="47" t="s">
        <v>134</v>
      </c>
      <c r="F933" s="47" t="s">
        <v>158</v>
      </c>
      <c r="G933" s="47" t="s">
        <v>137</v>
      </c>
      <c r="H933" s="47" t="n">
        <v>230</v>
      </c>
      <c r="I933" s="57" t="n">
        <f aca="false">IFERROR(H933/INDEX(Rate_Master!$C$2:$C$13,MATCH(F933,Rate_Master!$A$2:$A$13,0)),0)</f>
        <v>1.15</v>
      </c>
    </row>
    <row r="934" customFormat="false" ht="15" hidden="false" customHeight="false" outlineLevel="0" collapsed="false">
      <c r="A934" s="47" t="s">
        <v>12886</v>
      </c>
      <c r="B934" s="47" t="s">
        <v>413</v>
      </c>
      <c r="C934" s="48" t="n">
        <v>46038</v>
      </c>
      <c r="D934" s="47" t="s">
        <v>65</v>
      </c>
      <c r="E934" s="47" t="s">
        <v>134</v>
      </c>
      <c r="F934" s="47" t="s">
        <v>158</v>
      </c>
      <c r="G934" s="47" t="s">
        <v>138</v>
      </c>
      <c r="H934" s="47" t="n">
        <v>104</v>
      </c>
      <c r="I934" s="57" t="n">
        <f aca="false">IFERROR(H934/INDEX(Rate_Master!$C$2:$C$13,MATCH(F934,Rate_Master!$A$2:$A$13,0)),0)</f>
        <v>0.52</v>
      </c>
    </row>
    <row r="935" customFormat="false" ht="15" hidden="false" customHeight="false" outlineLevel="0" collapsed="false">
      <c r="A935" s="47" t="s">
        <v>12887</v>
      </c>
      <c r="B935" s="47" t="s">
        <v>414</v>
      </c>
      <c r="C935" s="48" t="n">
        <v>46038</v>
      </c>
      <c r="D935" s="47" t="s">
        <v>65</v>
      </c>
      <c r="E935" s="47" t="s">
        <v>134</v>
      </c>
      <c r="F935" s="47" t="s">
        <v>158</v>
      </c>
      <c r="G935" s="47" t="s">
        <v>133</v>
      </c>
      <c r="H935" s="47" t="n">
        <v>690</v>
      </c>
      <c r="I935" s="57" t="n">
        <f aca="false">IFERROR(H935/INDEX(Rate_Master!$C$2:$C$13,MATCH(F935,Rate_Master!$A$2:$A$13,0)),0)</f>
        <v>3.45</v>
      </c>
    </row>
    <row r="936" customFormat="false" ht="15" hidden="false" customHeight="false" outlineLevel="0" collapsed="false">
      <c r="A936" s="47" t="s">
        <v>12888</v>
      </c>
      <c r="B936" s="47" t="s">
        <v>414</v>
      </c>
      <c r="C936" s="48" t="n">
        <v>46038</v>
      </c>
      <c r="D936" s="47" t="s">
        <v>65</v>
      </c>
      <c r="E936" s="47" t="s">
        <v>134</v>
      </c>
      <c r="F936" s="47" t="s">
        <v>158</v>
      </c>
      <c r="G936" s="47" t="s">
        <v>135</v>
      </c>
      <c r="H936" s="47" t="n">
        <v>535</v>
      </c>
      <c r="I936" s="57" t="n">
        <f aca="false">IFERROR(H936/INDEX(Rate_Master!$C$2:$C$13,MATCH(F936,Rate_Master!$A$2:$A$13,0)),0)</f>
        <v>2.675</v>
      </c>
    </row>
    <row r="937" customFormat="false" ht="15" hidden="false" customHeight="false" outlineLevel="0" collapsed="false">
      <c r="A937" s="47" t="s">
        <v>12889</v>
      </c>
      <c r="B937" s="47" t="s">
        <v>414</v>
      </c>
      <c r="C937" s="48" t="n">
        <v>46038</v>
      </c>
      <c r="D937" s="47" t="s">
        <v>65</v>
      </c>
      <c r="E937" s="47" t="s">
        <v>134</v>
      </c>
      <c r="F937" s="47" t="s">
        <v>158</v>
      </c>
      <c r="G937" s="47" t="s">
        <v>136</v>
      </c>
      <c r="H937" s="47" t="n">
        <v>411</v>
      </c>
      <c r="I937" s="57" t="n">
        <f aca="false">IFERROR(H937/INDEX(Rate_Master!$C$2:$C$13,MATCH(F937,Rate_Master!$A$2:$A$13,0)),0)</f>
        <v>2.055</v>
      </c>
    </row>
    <row r="938" customFormat="false" ht="15" hidden="false" customHeight="false" outlineLevel="0" collapsed="false">
      <c r="A938" s="47" t="s">
        <v>12890</v>
      </c>
      <c r="B938" s="47" t="s">
        <v>414</v>
      </c>
      <c r="C938" s="48" t="n">
        <v>46038</v>
      </c>
      <c r="D938" s="47" t="s">
        <v>65</v>
      </c>
      <c r="E938" s="47" t="s">
        <v>134</v>
      </c>
      <c r="F938" s="47" t="s">
        <v>158</v>
      </c>
      <c r="G938" s="47" t="s">
        <v>137</v>
      </c>
      <c r="H938" s="47" t="n">
        <v>340</v>
      </c>
      <c r="I938" s="57" t="n">
        <f aca="false">IFERROR(H938/INDEX(Rate_Master!$C$2:$C$13,MATCH(F938,Rate_Master!$A$2:$A$13,0)),0)</f>
        <v>1.7</v>
      </c>
    </row>
    <row r="939" customFormat="false" ht="15" hidden="false" customHeight="false" outlineLevel="0" collapsed="false">
      <c r="A939" s="47" t="s">
        <v>12891</v>
      </c>
      <c r="B939" s="47" t="s">
        <v>414</v>
      </c>
      <c r="C939" s="48" t="n">
        <v>46038</v>
      </c>
      <c r="D939" s="47" t="s">
        <v>65</v>
      </c>
      <c r="E939" s="47" t="s">
        <v>134</v>
      </c>
      <c r="F939" s="47" t="s">
        <v>158</v>
      </c>
      <c r="G939" s="47" t="s">
        <v>138</v>
      </c>
      <c r="H939" s="47" t="n">
        <v>185</v>
      </c>
      <c r="I939" s="57" t="n">
        <f aca="false">IFERROR(H939/INDEX(Rate_Master!$C$2:$C$13,MATCH(F939,Rate_Master!$A$2:$A$13,0)),0)</f>
        <v>0.925</v>
      </c>
    </row>
    <row r="940" customFormat="false" ht="15" hidden="false" customHeight="false" outlineLevel="0" collapsed="false">
      <c r="A940" s="47" t="s">
        <v>12892</v>
      </c>
      <c r="B940" s="47" t="s">
        <v>415</v>
      </c>
      <c r="C940" s="48" t="n">
        <v>46039</v>
      </c>
      <c r="D940" s="47" t="s">
        <v>62</v>
      </c>
      <c r="E940" s="47" t="s">
        <v>120</v>
      </c>
      <c r="F940" s="47" t="s">
        <v>150</v>
      </c>
      <c r="G940" s="47" t="s">
        <v>119</v>
      </c>
      <c r="H940" s="47" t="n">
        <v>925</v>
      </c>
      <c r="I940" s="57" t="n">
        <f aca="false">IFERROR(H940/INDEX(Rate_Master!$C$2:$C$13,MATCH(F940,Rate_Master!$A$2:$A$13,0)),0)</f>
        <v>1.15625</v>
      </c>
    </row>
    <row r="941" customFormat="false" ht="15" hidden="false" customHeight="false" outlineLevel="0" collapsed="false">
      <c r="A941" s="47" t="s">
        <v>12893</v>
      </c>
      <c r="B941" s="47" t="s">
        <v>415</v>
      </c>
      <c r="C941" s="48" t="n">
        <v>46039</v>
      </c>
      <c r="D941" s="47" t="s">
        <v>62</v>
      </c>
      <c r="E941" s="47" t="s">
        <v>120</v>
      </c>
      <c r="F941" s="47" t="s">
        <v>150</v>
      </c>
      <c r="G941" s="47" t="s">
        <v>121</v>
      </c>
      <c r="H941" s="47" t="n">
        <v>836</v>
      </c>
      <c r="I941" s="57" t="n">
        <f aca="false">IFERROR(H941/INDEX(Rate_Master!$C$2:$C$13,MATCH(F941,Rate_Master!$A$2:$A$13,0)),0)</f>
        <v>1.045</v>
      </c>
    </row>
    <row r="942" customFormat="false" ht="15" hidden="false" customHeight="false" outlineLevel="0" collapsed="false">
      <c r="A942" s="47" t="s">
        <v>12894</v>
      </c>
      <c r="B942" s="47" t="s">
        <v>415</v>
      </c>
      <c r="C942" s="48" t="n">
        <v>46039</v>
      </c>
      <c r="D942" s="47" t="s">
        <v>62</v>
      </c>
      <c r="E942" s="47" t="s">
        <v>120</v>
      </c>
      <c r="F942" s="47" t="s">
        <v>150</v>
      </c>
      <c r="G942" s="47" t="s">
        <v>122</v>
      </c>
      <c r="H942" s="47" t="n">
        <v>1474</v>
      </c>
      <c r="I942" s="57" t="n">
        <f aca="false">IFERROR(H942/INDEX(Rate_Master!$C$2:$C$13,MATCH(F942,Rate_Master!$A$2:$A$13,0)),0)</f>
        <v>1.8425</v>
      </c>
    </row>
    <row r="943" customFormat="false" ht="15" hidden="false" customHeight="false" outlineLevel="0" collapsed="false">
      <c r="A943" s="47" t="s">
        <v>12895</v>
      </c>
      <c r="B943" s="47" t="s">
        <v>415</v>
      </c>
      <c r="C943" s="48" t="n">
        <v>46039</v>
      </c>
      <c r="D943" s="47" t="s">
        <v>62</v>
      </c>
      <c r="E943" s="47" t="s">
        <v>120</v>
      </c>
      <c r="F943" s="47" t="s">
        <v>150</v>
      </c>
      <c r="G943" s="47" t="s">
        <v>123</v>
      </c>
      <c r="H943" s="47" t="n">
        <v>638</v>
      </c>
      <c r="I943" s="57" t="n">
        <f aca="false">IFERROR(H943/INDEX(Rate_Master!$C$2:$C$13,MATCH(F943,Rate_Master!$A$2:$A$13,0)),0)</f>
        <v>0.7975</v>
      </c>
    </row>
    <row r="944" customFormat="false" ht="15" hidden="false" customHeight="false" outlineLevel="0" collapsed="false">
      <c r="A944" s="47" t="s">
        <v>12896</v>
      </c>
      <c r="B944" s="47" t="s">
        <v>415</v>
      </c>
      <c r="C944" s="48" t="n">
        <v>46039</v>
      </c>
      <c r="D944" s="47" t="s">
        <v>62</v>
      </c>
      <c r="E944" s="47" t="s">
        <v>120</v>
      </c>
      <c r="F944" s="47" t="s">
        <v>150</v>
      </c>
      <c r="G944" s="47" t="s">
        <v>124</v>
      </c>
      <c r="H944" s="47" t="n">
        <v>432</v>
      </c>
      <c r="I944" s="57" t="n">
        <f aca="false">IFERROR(H944/INDEX(Rate_Master!$C$2:$C$13,MATCH(F944,Rate_Master!$A$2:$A$13,0)),0)</f>
        <v>0.54</v>
      </c>
    </row>
    <row r="945" customFormat="false" ht="15" hidden="false" customHeight="false" outlineLevel="0" collapsed="false">
      <c r="A945" s="47" t="s">
        <v>12897</v>
      </c>
      <c r="B945" s="47" t="s">
        <v>415</v>
      </c>
      <c r="C945" s="48" t="n">
        <v>46039</v>
      </c>
      <c r="D945" s="47" t="s">
        <v>62</v>
      </c>
      <c r="E945" s="47" t="s">
        <v>120</v>
      </c>
      <c r="F945" s="47" t="s">
        <v>150</v>
      </c>
      <c r="G945" s="47" t="s">
        <v>125</v>
      </c>
      <c r="H945" s="47" t="n">
        <v>278</v>
      </c>
      <c r="I945" s="57" t="n">
        <f aca="false">IFERROR(H945/INDEX(Rate_Master!$C$2:$C$13,MATCH(F945,Rate_Master!$A$2:$A$13,0)),0)</f>
        <v>0.3475</v>
      </c>
    </row>
    <row r="946" customFormat="false" ht="15" hidden="false" customHeight="false" outlineLevel="0" collapsed="false">
      <c r="A946" s="47" t="s">
        <v>12898</v>
      </c>
      <c r="B946" s="47" t="s">
        <v>415</v>
      </c>
      <c r="C946" s="48" t="n">
        <v>46039</v>
      </c>
      <c r="D946" s="47" t="s">
        <v>62</v>
      </c>
      <c r="E946" s="47" t="s">
        <v>120</v>
      </c>
      <c r="F946" s="47" t="s">
        <v>150</v>
      </c>
      <c r="G946" s="47" t="s">
        <v>126</v>
      </c>
      <c r="H946" s="47" t="n">
        <v>193</v>
      </c>
      <c r="I946" s="57" t="n">
        <f aca="false">IFERROR(H946/INDEX(Rate_Master!$C$2:$C$13,MATCH(F946,Rate_Master!$A$2:$A$13,0)),0)</f>
        <v>0.24125</v>
      </c>
    </row>
    <row r="947" customFormat="false" ht="15" hidden="false" customHeight="false" outlineLevel="0" collapsed="false">
      <c r="A947" s="47" t="s">
        <v>12899</v>
      </c>
      <c r="B947" s="47" t="s">
        <v>417</v>
      </c>
      <c r="C947" s="48" t="n">
        <v>46039</v>
      </c>
      <c r="D947" s="47" t="s">
        <v>62</v>
      </c>
      <c r="E947" s="47" t="s">
        <v>120</v>
      </c>
      <c r="F947" s="47" t="s">
        <v>150</v>
      </c>
      <c r="G947" s="47" t="s">
        <v>119</v>
      </c>
      <c r="H947" s="47" t="n">
        <v>1924</v>
      </c>
      <c r="I947" s="57" t="n">
        <f aca="false">IFERROR(H947/INDEX(Rate_Master!$C$2:$C$13,MATCH(F947,Rate_Master!$A$2:$A$13,0)),0)</f>
        <v>2.405</v>
      </c>
    </row>
    <row r="948" customFormat="false" ht="15" hidden="false" customHeight="false" outlineLevel="0" collapsed="false">
      <c r="A948" s="47" t="s">
        <v>12900</v>
      </c>
      <c r="B948" s="47" t="s">
        <v>417</v>
      </c>
      <c r="C948" s="48" t="n">
        <v>46039</v>
      </c>
      <c r="D948" s="47" t="s">
        <v>62</v>
      </c>
      <c r="E948" s="47" t="s">
        <v>120</v>
      </c>
      <c r="F948" s="47" t="s">
        <v>150</v>
      </c>
      <c r="G948" s="47" t="s">
        <v>121</v>
      </c>
      <c r="H948" s="47" t="n">
        <v>1768</v>
      </c>
      <c r="I948" s="57" t="n">
        <f aca="false">IFERROR(H948/INDEX(Rate_Master!$C$2:$C$13,MATCH(F948,Rate_Master!$A$2:$A$13,0)),0)</f>
        <v>2.21</v>
      </c>
    </row>
    <row r="949" customFormat="false" ht="15" hidden="false" customHeight="false" outlineLevel="0" collapsed="false">
      <c r="A949" s="47" t="s">
        <v>12901</v>
      </c>
      <c r="B949" s="47" t="s">
        <v>417</v>
      </c>
      <c r="C949" s="48" t="n">
        <v>46039</v>
      </c>
      <c r="D949" s="47" t="s">
        <v>62</v>
      </c>
      <c r="E949" s="47" t="s">
        <v>120</v>
      </c>
      <c r="F949" s="47" t="s">
        <v>150</v>
      </c>
      <c r="G949" s="47" t="s">
        <v>122</v>
      </c>
      <c r="H949" s="47" t="n">
        <v>3121</v>
      </c>
      <c r="I949" s="57" t="n">
        <f aca="false">IFERROR(H949/INDEX(Rate_Master!$C$2:$C$13,MATCH(F949,Rate_Master!$A$2:$A$13,0)),0)</f>
        <v>3.90125</v>
      </c>
    </row>
    <row r="950" customFormat="false" ht="15" hidden="false" customHeight="false" outlineLevel="0" collapsed="false">
      <c r="A950" s="47" t="s">
        <v>12902</v>
      </c>
      <c r="B950" s="47" t="s">
        <v>417</v>
      </c>
      <c r="C950" s="48" t="n">
        <v>46039</v>
      </c>
      <c r="D950" s="47" t="s">
        <v>62</v>
      </c>
      <c r="E950" s="47" t="s">
        <v>120</v>
      </c>
      <c r="F950" s="47" t="s">
        <v>150</v>
      </c>
      <c r="G950" s="47" t="s">
        <v>123</v>
      </c>
      <c r="H950" s="47" t="n">
        <v>1416</v>
      </c>
      <c r="I950" s="57" t="n">
        <f aca="false">IFERROR(H950/INDEX(Rate_Master!$C$2:$C$13,MATCH(F950,Rate_Master!$A$2:$A$13,0)),0)</f>
        <v>1.77</v>
      </c>
    </row>
    <row r="951" customFormat="false" ht="15" hidden="false" customHeight="false" outlineLevel="0" collapsed="false">
      <c r="A951" s="47" t="s">
        <v>12903</v>
      </c>
      <c r="B951" s="47" t="s">
        <v>417</v>
      </c>
      <c r="C951" s="48" t="n">
        <v>46039</v>
      </c>
      <c r="D951" s="47" t="s">
        <v>62</v>
      </c>
      <c r="E951" s="47" t="s">
        <v>120</v>
      </c>
      <c r="F951" s="47" t="s">
        <v>150</v>
      </c>
      <c r="G951" s="47" t="s">
        <v>124</v>
      </c>
      <c r="H951" s="47" t="n">
        <v>878</v>
      </c>
      <c r="I951" s="57" t="n">
        <f aca="false">IFERROR(H951/INDEX(Rate_Master!$C$2:$C$13,MATCH(F951,Rate_Master!$A$2:$A$13,0)),0)</f>
        <v>1.0975</v>
      </c>
    </row>
    <row r="952" customFormat="false" ht="15" hidden="false" customHeight="false" outlineLevel="0" collapsed="false">
      <c r="A952" s="47" t="s">
        <v>12904</v>
      </c>
      <c r="B952" s="47" t="s">
        <v>417</v>
      </c>
      <c r="C952" s="48" t="n">
        <v>46039</v>
      </c>
      <c r="D952" s="47" t="s">
        <v>62</v>
      </c>
      <c r="E952" s="47" t="s">
        <v>120</v>
      </c>
      <c r="F952" s="47" t="s">
        <v>150</v>
      </c>
      <c r="G952" s="47" t="s">
        <v>125</v>
      </c>
      <c r="H952" s="47" t="n">
        <v>499</v>
      </c>
      <c r="I952" s="57" t="n">
        <f aca="false">IFERROR(H952/INDEX(Rate_Master!$C$2:$C$13,MATCH(F952,Rate_Master!$A$2:$A$13,0)),0)</f>
        <v>0.62375</v>
      </c>
    </row>
    <row r="953" customFormat="false" ht="15" hidden="false" customHeight="false" outlineLevel="0" collapsed="false">
      <c r="A953" s="47" t="s">
        <v>12905</v>
      </c>
      <c r="B953" s="47" t="s">
        <v>417</v>
      </c>
      <c r="C953" s="48" t="n">
        <v>46039</v>
      </c>
      <c r="D953" s="47" t="s">
        <v>62</v>
      </c>
      <c r="E953" s="47" t="s">
        <v>120</v>
      </c>
      <c r="F953" s="47" t="s">
        <v>150</v>
      </c>
      <c r="G953" s="47" t="s">
        <v>126</v>
      </c>
      <c r="H953" s="47" t="n">
        <v>373</v>
      </c>
      <c r="I953" s="57" t="n">
        <f aca="false">IFERROR(H953/INDEX(Rate_Master!$C$2:$C$13,MATCH(F953,Rate_Master!$A$2:$A$13,0)),0)</f>
        <v>0.46625</v>
      </c>
    </row>
    <row r="954" customFormat="false" ht="15" hidden="false" customHeight="false" outlineLevel="0" collapsed="false">
      <c r="A954" s="47" t="s">
        <v>12906</v>
      </c>
      <c r="B954" s="47" t="s">
        <v>418</v>
      </c>
      <c r="C954" s="48" t="n">
        <v>46039</v>
      </c>
      <c r="D954" s="47" t="s">
        <v>62</v>
      </c>
      <c r="E954" s="47" t="s">
        <v>120</v>
      </c>
      <c r="F954" s="47" t="s">
        <v>150</v>
      </c>
      <c r="G954" s="47" t="s">
        <v>119</v>
      </c>
      <c r="H954" s="47" t="n">
        <v>1220</v>
      </c>
      <c r="I954" s="57" t="n">
        <f aca="false">IFERROR(H954/INDEX(Rate_Master!$C$2:$C$13,MATCH(F954,Rate_Master!$A$2:$A$13,0)),0)</f>
        <v>1.525</v>
      </c>
    </row>
    <row r="955" customFormat="false" ht="15" hidden="false" customHeight="false" outlineLevel="0" collapsed="false">
      <c r="A955" s="47" t="s">
        <v>12907</v>
      </c>
      <c r="B955" s="47" t="s">
        <v>418</v>
      </c>
      <c r="C955" s="48" t="n">
        <v>46039</v>
      </c>
      <c r="D955" s="47" t="s">
        <v>62</v>
      </c>
      <c r="E955" s="47" t="s">
        <v>120</v>
      </c>
      <c r="F955" s="47" t="s">
        <v>150</v>
      </c>
      <c r="G955" s="47" t="s">
        <v>121</v>
      </c>
      <c r="H955" s="47" t="n">
        <v>1146</v>
      </c>
      <c r="I955" s="57" t="n">
        <f aca="false">IFERROR(H955/INDEX(Rate_Master!$C$2:$C$13,MATCH(F955,Rate_Master!$A$2:$A$13,0)),0)</f>
        <v>1.4325</v>
      </c>
    </row>
    <row r="956" customFormat="false" ht="15" hidden="false" customHeight="false" outlineLevel="0" collapsed="false">
      <c r="A956" s="47" t="s">
        <v>12908</v>
      </c>
      <c r="B956" s="47" t="s">
        <v>418</v>
      </c>
      <c r="C956" s="48" t="n">
        <v>46039</v>
      </c>
      <c r="D956" s="47" t="s">
        <v>62</v>
      </c>
      <c r="E956" s="47" t="s">
        <v>120</v>
      </c>
      <c r="F956" s="47" t="s">
        <v>150</v>
      </c>
      <c r="G956" s="47" t="s">
        <v>122</v>
      </c>
      <c r="H956" s="47" t="n">
        <v>2012</v>
      </c>
      <c r="I956" s="57" t="n">
        <f aca="false">IFERROR(H956/INDEX(Rate_Master!$C$2:$C$13,MATCH(F956,Rate_Master!$A$2:$A$13,0)),0)</f>
        <v>2.515</v>
      </c>
    </row>
    <row r="957" customFormat="false" ht="15" hidden="false" customHeight="false" outlineLevel="0" collapsed="false">
      <c r="A957" s="47" t="s">
        <v>12909</v>
      </c>
      <c r="B957" s="47" t="s">
        <v>418</v>
      </c>
      <c r="C957" s="48" t="n">
        <v>46039</v>
      </c>
      <c r="D957" s="47" t="s">
        <v>62</v>
      </c>
      <c r="E957" s="47" t="s">
        <v>120</v>
      </c>
      <c r="F957" s="47" t="s">
        <v>150</v>
      </c>
      <c r="G957" s="47" t="s">
        <v>123</v>
      </c>
      <c r="H957" s="47" t="n">
        <v>879</v>
      </c>
      <c r="I957" s="57" t="n">
        <f aca="false">IFERROR(H957/INDEX(Rate_Master!$C$2:$C$13,MATCH(F957,Rate_Master!$A$2:$A$13,0)),0)</f>
        <v>1.09875</v>
      </c>
    </row>
    <row r="958" customFormat="false" ht="15" hidden="false" customHeight="false" outlineLevel="0" collapsed="false">
      <c r="A958" s="47" t="s">
        <v>12910</v>
      </c>
      <c r="B958" s="47" t="s">
        <v>418</v>
      </c>
      <c r="C958" s="48" t="n">
        <v>46039</v>
      </c>
      <c r="D958" s="47" t="s">
        <v>62</v>
      </c>
      <c r="E958" s="47" t="s">
        <v>120</v>
      </c>
      <c r="F958" s="47" t="s">
        <v>150</v>
      </c>
      <c r="G958" s="47" t="s">
        <v>124</v>
      </c>
      <c r="H958" s="47" t="n">
        <v>549</v>
      </c>
      <c r="I958" s="57" t="n">
        <f aca="false">IFERROR(H958/INDEX(Rate_Master!$C$2:$C$13,MATCH(F958,Rate_Master!$A$2:$A$13,0)),0)</f>
        <v>0.68625</v>
      </c>
    </row>
    <row r="959" customFormat="false" ht="15" hidden="false" customHeight="false" outlineLevel="0" collapsed="false">
      <c r="A959" s="47" t="s">
        <v>12911</v>
      </c>
      <c r="B959" s="47" t="s">
        <v>418</v>
      </c>
      <c r="C959" s="48" t="n">
        <v>46039</v>
      </c>
      <c r="D959" s="47" t="s">
        <v>62</v>
      </c>
      <c r="E959" s="47" t="s">
        <v>120</v>
      </c>
      <c r="F959" s="47" t="s">
        <v>150</v>
      </c>
      <c r="G959" s="47" t="s">
        <v>125</v>
      </c>
      <c r="H959" s="47" t="n">
        <v>357</v>
      </c>
      <c r="I959" s="57" t="n">
        <f aca="false">IFERROR(H959/INDEX(Rate_Master!$C$2:$C$13,MATCH(F959,Rate_Master!$A$2:$A$13,0)),0)</f>
        <v>0.44625</v>
      </c>
    </row>
    <row r="960" customFormat="false" ht="15" hidden="false" customHeight="false" outlineLevel="0" collapsed="false">
      <c r="A960" s="47" t="s">
        <v>12912</v>
      </c>
      <c r="B960" s="47" t="s">
        <v>418</v>
      </c>
      <c r="C960" s="48" t="n">
        <v>46039</v>
      </c>
      <c r="D960" s="47" t="s">
        <v>62</v>
      </c>
      <c r="E960" s="47" t="s">
        <v>120</v>
      </c>
      <c r="F960" s="47" t="s">
        <v>150</v>
      </c>
      <c r="G960" s="47" t="s">
        <v>126</v>
      </c>
      <c r="H960" s="47" t="n">
        <v>198</v>
      </c>
      <c r="I960" s="57" t="n">
        <f aca="false">IFERROR(H960/INDEX(Rate_Master!$C$2:$C$13,MATCH(F960,Rate_Master!$A$2:$A$13,0)),0)</f>
        <v>0.2475</v>
      </c>
    </row>
    <row r="961" customFormat="false" ht="15" hidden="false" customHeight="false" outlineLevel="0" collapsed="false">
      <c r="A961" s="47" t="s">
        <v>12913</v>
      </c>
      <c r="B961" s="47" t="s">
        <v>419</v>
      </c>
      <c r="C961" s="48" t="n">
        <v>46039</v>
      </c>
      <c r="D961" s="47" t="s">
        <v>63</v>
      </c>
      <c r="E961" s="47" t="s">
        <v>120</v>
      </c>
      <c r="F961" s="47" t="s">
        <v>151</v>
      </c>
      <c r="G961" s="47" t="s">
        <v>119</v>
      </c>
      <c r="H961" s="47" t="n">
        <v>1516</v>
      </c>
      <c r="I961" s="57" t="n">
        <f aca="false">IFERROR(H961/INDEX(Rate_Master!$C$2:$C$13,MATCH(F961,Rate_Master!$A$2:$A$13,0)),0)</f>
        <v>2.16571428571429</v>
      </c>
    </row>
    <row r="962" customFormat="false" ht="15" hidden="false" customHeight="false" outlineLevel="0" collapsed="false">
      <c r="A962" s="47" t="s">
        <v>12914</v>
      </c>
      <c r="B962" s="47" t="s">
        <v>419</v>
      </c>
      <c r="C962" s="48" t="n">
        <v>46039</v>
      </c>
      <c r="D962" s="47" t="s">
        <v>63</v>
      </c>
      <c r="E962" s="47" t="s">
        <v>120</v>
      </c>
      <c r="F962" s="47" t="s">
        <v>151</v>
      </c>
      <c r="G962" s="47" t="s">
        <v>121</v>
      </c>
      <c r="H962" s="47" t="n">
        <v>1405</v>
      </c>
      <c r="I962" s="57" t="n">
        <f aca="false">IFERROR(H962/INDEX(Rate_Master!$C$2:$C$13,MATCH(F962,Rate_Master!$A$2:$A$13,0)),0)</f>
        <v>2.00714285714286</v>
      </c>
    </row>
    <row r="963" customFormat="false" ht="15" hidden="false" customHeight="false" outlineLevel="0" collapsed="false">
      <c r="A963" s="47" t="s">
        <v>12915</v>
      </c>
      <c r="B963" s="47" t="s">
        <v>419</v>
      </c>
      <c r="C963" s="48" t="n">
        <v>46039</v>
      </c>
      <c r="D963" s="47" t="s">
        <v>63</v>
      </c>
      <c r="E963" s="47" t="s">
        <v>120</v>
      </c>
      <c r="F963" s="47" t="s">
        <v>151</v>
      </c>
      <c r="G963" s="47" t="s">
        <v>122</v>
      </c>
      <c r="H963" s="47" t="n">
        <v>3399</v>
      </c>
      <c r="I963" s="57" t="n">
        <f aca="false">IFERROR(H963/INDEX(Rate_Master!$C$2:$C$13,MATCH(F963,Rate_Master!$A$2:$A$13,0)),0)</f>
        <v>4.85571428571429</v>
      </c>
    </row>
    <row r="964" customFormat="false" ht="15" hidden="false" customHeight="false" outlineLevel="0" collapsed="false">
      <c r="A964" s="47" t="s">
        <v>12916</v>
      </c>
      <c r="B964" s="47" t="s">
        <v>419</v>
      </c>
      <c r="C964" s="48" t="n">
        <v>46039</v>
      </c>
      <c r="D964" s="47" t="s">
        <v>63</v>
      </c>
      <c r="E964" s="47" t="s">
        <v>120</v>
      </c>
      <c r="F964" s="47" t="s">
        <v>151</v>
      </c>
      <c r="G964" s="47" t="s">
        <v>123</v>
      </c>
      <c r="H964" s="47" t="n">
        <v>1236</v>
      </c>
      <c r="I964" s="57" t="n">
        <f aca="false">IFERROR(H964/INDEX(Rate_Master!$C$2:$C$13,MATCH(F964,Rate_Master!$A$2:$A$13,0)),0)</f>
        <v>1.76571428571429</v>
      </c>
    </row>
    <row r="965" customFormat="false" ht="15" hidden="false" customHeight="false" outlineLevel="0" collapsed="false">
      <c r="A965" s="47" t="s">
        <v>12917</v>
      </c>
      <c r="B965" s="47" t="s">
        <v>419</v>
      </c>
      <c r="C965" s="48" t="n">
        <v>46039</v>
      </c>
      <c r="D965" s="47" t="s">
        <v>63</v>
      </c>
      <c r="E965" s="47" t="s">
        <v>120</v>
      </c>
      <c r="F965" s="47" t="s">
        <v>151</v>
      </c>
      <c r="G965" s="47" t="s">
        <v>124</v>
      </c>
      <c r="H965" s="47" t="n">
        <v>663</v>
      </c>
      <c r="I965" s="57" t="n">
        <f aca="false">IFERROR(H965/INDEX(Rate_Master!$C$2:$C$13,MATCH(F965,Rate_Master!$A$2:$A$13,0)),0)</f>
        <v>0.947142857142857</v>
      </c>
    </row>
    <row r="966" customFormat="false" ht="15" hidden="false" customHeight="false" outlineLevel="0" collapsed="false">
      <c r="A966" s="47" t="s">
        <v>12918</v>
      </c>
      <c r="B966" s="47" t="s">
        <v>419</v>
      </c>
      <c r="C966" s="48" t="n">
        <v>46039</v>
      </c>
      <c r="D966" s="47" t="s">
        <v>63</v>
      </c>
      <c r="E966" s="47" t="s">
        <v>120</v>
      </c>
      <c r="F966" s="47" t="s">
        <v>151</v>
      </c>
      <c r="G966" s="47" t="s">
        <v>125</v>
      </c>
      <c r="H966" s="47" t="n">
        <v>441</v>
      </c>
      <c r="I966" s="57" t="n">
        <f aca="false">IFERROR(H966/INDEX(Rate_Master!$C$2:$C$13,MATCH(F966,Rate_Master!$A$2:$A$13,0)),0)</f>
        <v>0.63</v>
      </c>
    </row>
    <row r="967" customFormat="false" ht="15" hidden="false" customHeight="false" outlineLevel="0" collapsed="false">
      <c r="A967" s="47" t="s">
        <v>12919</v>
      </c>
      <c r="B967" s="47" t="s">
        <v>419</v>
      </c>
      <c r="C967" s="48" t="n">
        <v>46039</v>
      </c>
      <c r="D967" s="47" t="s">
        <v>63</v>
      </c>
      <c r="E967" s="47" t="s">
        <v>120</v>
      </c>
      <c r="F967" s="47" t="s">
        <v>151</v>
      </c>
      <c r="G967" s="47" t="s">
        <v>126</v>
      </c>
      <c r="H967" s="47" t="n">
        <v>246</v>
      </c>
      <c r="I967" s="57" t="n">
        <f aca="false">IFERROR(H967/INDEX(Rate_Master!$C$2:$C$13,MATCH(F967,Rate_Master!$A$2:$A$13,0)),0)</f>
        <v>0.351428571428571</v>
      </c>
    </row>
    <row r="968" customFormat="false" ht="15" hidden="false" customHeight="false" outlineLevel="0" collapsed="false">
      <c r="A968" s="47" t="s">
        <v>12920</v>
      </c>
      <c r="B968" s="47" t="s">
        <v>421</v>
      </c>
      <c r="C968" s="48" t="n">
        <v>46039</v>
      </c>
      <c r="D968" s="47" t="s">
        <v>63</v>
      </c>
      <c r="E968" s="47" t="s">
        <v>120</v>
      </c>
      <c r="F968" s="47" t="s">
        <v>151</v>
      </c>
      <c r="G968" s="47" t="s">
        <v>119</v>
      </c>
      <c r="H968" s="47" t="n">
        <v>884</v>
      </c>
      <c r="I968" s="57" t="n">
        <f aca="false">IFERROR(H968/INDEX(Rate_Master!$C$2:$C$13,MATCH(F968,Rate_Master!$A$2:$A$13,0)),0)</f>
        <v>1.26285714285714</v>
      </c>
    </row>
    <row r="969" customFormat="false" ht="15" hidden="false" customHeight="false" outlineLevel="0" collapsed="false">
      <c r="A969" s="47" t="s">
        <v>12921</v>
      </c>
      <c r="B969" s="47" t="s">
        <v>421</v>
      </c>
      <c r="C969" s="48" t="n">
        <v>46039</v>
      </c>
      <c r="D969" s="47" t="s">
        <v>63</v>
      </c>
      <c r="E969" s="47" t="s">
        <v>120</v>
      </c>
      <c r="F969" s="47" t="s">
        <v>151</v>
      </c>
      <c r="G969" s="47" t="s">
        <v>121</v>
      </c>
      <c r="H969" s="47" t="n">
        <v>828</v>
      </c>
      <c r="I969" s="57" t="n">
        <f aca="false">IFERROR(H969/INDEX(Rate_Master!$C$2:$C$13,MATCH(F969,Rate_Master!$A$2:$A$13,0)),0)</f>
        <v>1.18285714285714</v>
      </c>
    </row>
    <row r="970" customFormat="false" ht="15" hidden="false" customHeight="false" outlineLevel="0" collapsed="false">
      <c r="A970" s="47" t="s">
        <v>12922</v>
      </c>
      <c r="B970" s="47" t="s">
        <v>421</v>
      </c>
      <c r="C970" s="48" t="n">
        <v>46039</v>
      </c>
      <c r="D970" s="47" t="s">
        <v>63</v>
      </c>
      <c r="E970" s="47" t="s">
        <v>120</v>
      </c>
      <c r="F970" s="47" t="s">
        <v>151</v>
      </c>
      <c r="G970" s="47" t="s">
        <v>122</v>
      </c>
      <c r="H970" s="47" t="n">
        <v>1918</v>
      </c>
      <c r="I970" s="57" t="n">
        <f aca="false">IFERROR(H970/INDEX(Rate_Master!$C$2:$C$13,MATCH(F970,Rate_Master!$A$2:$A$13,0)),0)</f>
        <v>2.74</v>
      </c>
    </row>
    <row r="971" customFormat="false" ht="15" hidden="false" customHeight="false" outlineLevel="0" collapsed="false">
      <c r="A971" s="47" t="s">
        <v>12923</v>
      </c>
      <c r="B971" s="47" t="s">
        <v>421</v>
      </c>
      <c r="C971" s="48" t="n">
        <v>46039</v>
      </c>
      <c r="D971" s="47" t="s">
        <v>63</v>
      </c>
      <c r="E971" s="47" t="s">
        <v>120</v>
      </c>
      <c r="F971" s="47" t="s">
        <v>151</v>
      </c>
      <c r="G971" s="47" t="s">
        <v>123</v>
      </c>
      <c r="H971" s="47" t="n">
        <v>613</v>
      </c>
      <c r="I971" s="57" t="n">
        <f aca="false">IFERROR(H971/INDEX(Rate_Master!$C$2:$C$13,MATCH(F971,Rate_Master!$A$2:$A$13,0)),0)</f>
        <v>0.875714285714286</v>
      </c>
    </row>
    <row r="972" customFormat="false" ht="15" hidden="false" customHeight="false" outlineLevel="0" collapsed="false">
      <c r="A972" s="47" t="s">
        <v>12924</v>
      </c>
      <c r="B972" s="47" t="s">
        <v>421</v>
      </c>
      <c r="C972" s="48" t="n">
        <v>46039</v>
      </c>
      <c r="D972" s="47" t="s">
        <v>63</v>
      </c>
      <c r="E972" s="47" t="s">
        <v>120</v>
      </c>
      <c r="F972" s="47" t="s">
        <v>151</v>
      </c>
      <c r="G972" s="47" t="s">
        <v>124</v>
      </c>
      <c r="H972" s="47" t="n">
        <v>393</v>
      </c>
      <c r="I972" s="57" t="n">
        <f aca="false">IFERROR(H972/INDEX(Rate_Master!$C$2:$C$13,MATCH(F972,Rate_Master!$A$2:$A$13,0)),0)</f>
        <v>0.561428571428571</v>
      </c>
    </row>
    <row r="973" customFormat="false" ht="15" hidden="false" customHeight="false" outlineLevel="0" collapsed="false">
      <c r="A973" s="47" t="s">
        <v>12925</v>
      </c>
      <c r="B973" s="47" t="s">
        <v>421</v>
      </c>
      <c r="C973" s="48" t="n">
        <v>46039</v>
      </c>
      <c r="D973" s="47" t="s">
        <v>63</v>
      </c>
      <c r="E973" s="47" t="s">
        <v>120</v>
      </c>
      <c r="F973" s="47" t="s">
        <v>151</v>
      </c>
      <c r="G973" s="47" t="s">
        <v>125</v>
      </c>
      <c r="H973" s="47" t="n">
        <v>227</v>
      </c>
      <c r="I973" s="57" t="n">
        <f aca="false">IFERROR(H973/INDEX(Rate_Master!$C$2:$C$13,MATCH(F973,Rate_Master!$A$2:$A$13,0)),0)</f>
        <v>0.324285714285714</v>
      </c>
    </row>
    <row r="974" customFormat="false" ht="15" hidden="false" customHeight="false" outlineLevel="0" collapsed="false">
      <c r="A974" s="47" t="s">
        <v>12926</v>
      </c>
      <c r="B974" s="47" t="s">
        <v>421</v>
      </c>
      <c r="C974" s="48" t="n">
        <v>46039</v>
      </c>
      <c r="D974" s="47" t="s">
        <v>63</v>
      </c>
      <c r="E974" s="47" t="s">
        <v>120</v>
      </c>
      <c r="F974" s="47" t="s">
        <v>151</v>
      </c>
      <c r="G974" s="47" t="s">
        <v>126</v>
      </c>
      <c r="H974" s="47" t="n">
        <v>162</v>
      </c>
      <c r="I974" s="57" t="n">
        <f aca="false">IFERROR(H974/INDEX(Rate_Master!$C$2:$C$13,MATCH(F974,Rate_Master!$A$2:$A$13,0)),0)</f>
        <v>0.231428571428571</v>
      </c>
    </row>
    <row r="975" customFormat="false" ht="15" hidden="false" customHeight="false" outlineLevel="0" collapsed="false">
      <c r="A975" s="47" t="s">
        <v>12927</v>
      </c>
      <c r="B975" s="47" t="s">
        <v>422</v>
      </c>
      <c r="C975" s="48" t="n">
        <v>46039</v>
      </c>
      <c r="D975" s="47" t="s">
        <v>63</v>
      </c>
      <c r="E975" s="47" t="s">
        <v>120</v>
      </c>
      <c r="F975" s="47" t="s">
        <v>151</v>
      </c>
      <c r="G975" s="47" t="s">
        <v>119</v>
      </c>
      <c r="H975" s="47" t="n">
        <v>1240</v>
      </c>
      <c r="I975" s="57" t="n">
        <f aca="false">IFERROR(H975/INDEX(Rate_Master!$C$2:$C$13,MATCH(F975,Rate_Master!$A$2:$A$13,0)),0)</f>
        <v>1.77142857142857</v>
      </c>
    </row>
    <row r="976" customFormat="false" ht="15" hidden="false" customHeight="false" outlineLevel="0" collapsed="false">
      <c r="A976" s="47" t="s">
        <v>12928</v>
      </c>
      <c r="B976" s="47" t="s">
        <v>422</v>
      </c>
      <c r="C976" s="48" t="n">
        <v>46039</v>
      </c>
      <c r="D976" s="47" t="s">
        <v>63</v>
      </c>
      <c r="E976" s="47" t="s">
        <v>120</v>
      </c>
      <c r="F976" s="47" t="s">
        <v>151</v>
      </c>
      <c r="G976" s="47" t="s">
        <v>121</v>
      </c>
      <c r="H976" s="47" t="n">
        <v>1078</v>
      </c>
      <c r="I976" s="57" t="n">
        <f aca="false">IFERROR(H976/INDEX(Rate_Master!$C$2:$C$13,MATCH(F976,Rate_Master!$A$2:$A$13,0)),0)</f>
        <v>1.54</v>
      </c>
    </row>
    <row r="977" customFormat="false" ht="15" hidden="false" customHeight="false" outlineLevel="0" collapsed="false">
      <c r="A977" s="47" t="s">
        <v>12929</v>
      </c>
      <c r="B977" s="47" t="s">
        <v>422</v>
      </c>
      <c r="C977" s="48" t="n">
        <v>46039</v>
      </c>
      <c r="D977" s="47" t="s">
        <v>63</v>
      </c>
      <c r="E977" s="47" t="s">
        <v>120</v>
      </c>
      <c r="F977" s="47" t="s">
        <v>151</v>
      </c>
      <c r="G977" s="47" t="s">
        <v>122</v>
      </c>
      <c r="H977" s="47" t="n">
        <v>2672</v>
      </c>
      <c r="I977" s="57" t="n">
        <f aca="false">IFERROR(H977/INDEX(Rate_Master!$C$2:$C$13,MATCH(F977,Rate_Master!$A$2:$A$13,0)),0)</f>
        <v>3.81714285714286</v>
      </c>
    </row>
    <row r="978" customFormat="false" ht="15" hidden="false" customHeight="false" outlineLevel="0" collapsed="false">
      <c r="A978" s="47" t="s">
        <v>12930</v>
      </c>
      <c r="B978" s="47" t="s">
        <v>422</v>
      </c>
      <c r="C978" s="48" t="n">
        <v>46039</v>
      </c>
      <c r="D978" s="47" t="s">
        <v>63</v>
      </c>
      <c r="E978" s="47" t="s">
        <v>120</v>
      </c>
      <c r="F978" s="47" t="s">
        <v>151</v>
      </c>
      <c r="G978" s="47" t="s">
        <v>123</v>
      </c>
      <c r="H978" s="47" t="n">
        <v>836</v>
      </c>
      <c r="I978" s="57" t="n">
        <f aca="false">IFERROR(H978/INDEX(Rate_Master!$C$2:$C$13,MATCH(F978,Rate_Master!$A$2:$A$13,0)),0)</f>
        <v>1.19428571428571</v>
      </c>
    </row>
    <row r="979" customFormat="false" ht="15" hidden="false" customHeight="false" outlineLevel="0" collapsed="false">
      <c r="A979" s="47" t="s">
        <v>12931</v>
      </c>
      <c r="B979" s="47" t="s">
        <v>422</v>
      </c>
      <c r="C979" s="48" t="n">
        <v>46039</v>
      </c>
      <c r="D979" s="47" t="s">
        <v>63</v>
      </c>
      <c r="E979" s="47" t="s">
        <v>120</v>
      </c>
      <c r="F979" s="47" t="s">
        <v>151</v>
      </c>
      <c r="G979" s="47" t="s">
        <v>124</v>
      </c>
      <c r="H979" s="47" t="n">
        <v>561</v>
      </c>
      <c r="I979" s="57" t="n">
        <f aca="false">IFERROR(H979/INDEX(Rate_Master!$C$2:$C$13,MATCH(F979,Rate_Master!$A$2:$A$13,0)),0)</f>
        <v>0.801428571428571</v>
      </c>
    </row>
    <row r="980" customFormat="false" ht="15" hidden="false" customHeight="false" outlineLevel="0" collapsed="false">
      <c r="A980" s="47" t="s">
        <v>12932</v>
      </c>
      <c r="B980" s="47" t="s">
        <v>422</v>
      </c>
      <c r="C980" s="48" t="n">
        <v>46039</v>
      </c>
      <c r="D980" s="47" t="s">
        <v>63</v>
      </c>
      <c r="E980" s="47" t="s">
        <v>120</v>
      </c>
      <c r="F980" s="47" t="s">
        <v>151</v>
      </c>
      <c r="G980" s="47" t="s">
        <v>125</v>
      </c>
      <c r="H980" s="47" t="n">
        <v>340</v>
      </c>
      <c r="I980" s="57" t="n">
        <f aca="false">IFERROR(H980/INDEX(Rate_Master!$C$2:$C$13,MATCH(F980,Rate_Master!$A$2:$A$13,0)),0)</f>
        <v>0.485714285714286</v>
      </c>
    </row>
    <row r="981" customFormat="false" ht="15" hidden="false" customHeight="false" outlineLevel="0" collapsed="false">
      <c r="A981" s="47" t="s">
        <v>12933</v>
      </c>
      <c r="B981" s="47" t="s">
        <v>422</v>
      </c>
      <c r="C981" s="48" t="n">
        <v>46039</v>
      </c>
      <c r="D981" s="47" t="s">
        <v>63</v>
      </c>
      <c r="E981" s="47" t="s">
        <v>120</v>
      </c>
      <c r="F981" s="47" t="s">
        <v>151</v>
      </c>
      <c r="G981" s="47" t="s">
        <v>126</v>
      </c>
      <c r="H981" s="47" t="n">
        <v>202</v>
      </c>
      <c r="I981" s="57" t="n">
        <f aca="false">IFERROR(H981/INDEX(Rate_Master!$C$2:$C$13,MATCH(F981,Rate_Master!$A$2:$A$13,0)),0)</f>
        <v>0.288571428571429</v>
      </c>
    </row>
    <row r="982" customFormat="false" ht="15" hidden="false" customHeight="false" outlineLevel="0" collapsed="false">
      <c r="A982" s="47" t="s">
        <v>12934</v>
      </c>
      <c r="B982" s="47" t="s">
        <v>423</v>
      </c>
      <c r="C982" s="48" t="n">
        <v>46039</v>
      </c>
      <c r="D982" s="47" t="s">
        <v>64</v>
      </c>
      <c r="E982" s="47" t="s">
        <v>128</v>
      </c>
      <c r="F982" s="47" t="s">
        <v>155</v>
      </c>
      <c r="G982" s="47" t="s">
        <v>127</v>
      </c>
      <c r="H982" s="47" t="n">
        <v>783</v>
      </c>
      <c r="I982" s="57" t="n">
        <f aca="false">IFERROR(H982/INDEX(Rate_Master!$C$2:$C$13,MATCH(F982,Rate_Master!$A$2:$A$13,0)),0)</f>
        <v>1.42363636363636</v>
      </c>
    </row>
    <row r="983" customFormat="false" ht="15" hidden="false" customHeight="false" outlineLevel="0" collapsed="false">
      <c r="A983" s="47" t="s">
        <v>12935</v>
      </c>
      <c r="B983" s="47" t="s">
        <v>423</v>
      </c>
      <c r="C983" s="48" t="n">
        <v>46039</v>
      </c>
      <c r="D983" s="47" t="s">
        <v>64</v>
      </c>
      <c r="E983" s="47" t="s">
        <v>128</v>
      </c>
      <c r="F983" s="47" t="s">
        <v>155</v>
      </c>
      <c r="G983" s="47" t="s">
        <v>129</v>
      </c>
      <c r="H983" s="47" t="n">
        <v>535</v>
      </c>
      <c r="I983" s="57" t="n">
        <f aca="false">IFERROR(H983/INDEX(Rate_Master!$C$2:$C$13,MATCH(F983,Rate_Master!$A$2:$A$13,0)),0)</f>
        <v>0.972727272727273</v>
      </c>
    </row>
    <row r="984" customFormat="false" ht="15" hidden="false" customHeight="false" outlineLevel="0" collapsed="false">
      <c r="A984" s="47" t="s">
        <v>12936</v>
      </c>
      <c r="B984" s="47" t="s">
        <v>423</v>
      </c>
      <c r="C984" s="48" t="n">
        <v>46039</v>
      </c>
      <c r="D984" s="47" t="s">
        <v>64</v>
      </c>
      <c r="E984" s="47" t="s">
        <v>128</v>
      </c>
      <c r="F984" s="47" t="s">
        <v>155</v>
      </c>
      <c r="G984" s="47" t="s">
        <v>130</v>
      </c>
      <c r="H984" s="47" t="n">
        <v>478</v>
      </c>
      <c r="I984" s="57" t="n">
        <f aca="false">IFERROR(H984/INDEX(Rate_Master!$C$2:$C$13,MATCH(F984,Rate_Master!$A$2:$A$13,0)),0)</f>
        <v>0.869090909090909</v>
      </c>
    </row>
    <row r="985" customFormat="false" ht="15" hidden="false" customHeight="false" outlineLevel="0" collapsed="false">
      <c r="A985" s="47" t="s">
        <v>12937</v>
      </c>
      <c r="B985" s="47" t="s">
        <v>423</v>
      </c>
      <c r="C985" s="48" t="n">
        <v>46039</v>
      </c>
      <c r="D985" s="47" t="s">
        <v>64</v>
      </c>
      <c r="E985" s="47" t="s">
        <v>128</v>
      </c>
      <c r="F985" s="47" t="s">
        <v>155</v>
      </c>
      <c r="G985" s="47" t="s">
        <v>131</v>
      </c>
      <c r="H985" s="47" t="n">
        <v>221</v>
      </c>
      <c r="I985" s="57" t="n">
        <f aca="false">IFERROR(H985/INDEX(Rate_Master!$C$2:$C$13,MATCH(F985,Rate_Master!$A$2:$A$13,0)),0)</f>
        <v>0.401818181818182</v>
      </c>
    </row>
    <row r="986" customFormat="false" ht="15" hidden="false" customHeight="false" outlineLevel="0" collapsed="false">
      <c r="A986" s="47" t="s">
        <v>12938</v>
      </c>
      <c r="B986" s="47" t="s">
        <v>423</v>
      </c>
      <c r="C986" s="48" t="n">
        <v>46039</v>
      </c>
      <c r="D986" s="47" t="s">
        <v>64</v>
      </c>
      <c r="E986" s="47" t="s">
        <v>128</v>
      </c>
      <c r="F986" s="47" t="s">
        <v>155</v>
      </c>
      <c r="G986" s="47" t="s">
        <v>132</v>
      </c>
      <c r="H986" s="47" t="n">
        <v>181</v>
      </c>
      <c r="I986" s="57" t="n">
        <f aca="false">IFERROR(H986/INDEX(Rate_Master!$C$2:$C$13,MATCH(F986,Rate_Master!$A$2:$A$13,0)),0)</f>
        <v>0.329090909090909</v>
      </c>
    </row>
    <row r="987" customFormat="false" ht="15" hidden="false" customHeight="false" outlineLevel="0" collapsed="false">
      <c r="A987" s="47" t="s">
        <v>12939</v>
      </c>
      <c r="B987" s="47" t="s">
        <v>425</v>
      </c>
      <c r="C987" s="48" t="n">
        <v>46039</v>
      </c>
      <c r="D987" s="47" t="s">
        <v>64</v>
      </c>
      <c r="E987" s="47" t="s">
        <v>128</v>
      </c>
      <c r="F987" s="47" t="s">
        <v>155</v>
      </c>
      <c r="G987" s="47" t="s">
        <v>127</v>
      </c>
      <c r="H987" s="47" t="n">
        <v>836</v>
      </c>
      <c r="I987" s="57" t="n">
        <f aca="false">IFERROR(H987/INDEX(Rate_Master!$C$2:$C$13,MATCH(F987,Rate_Master!$A$2:$A$13,0)),0)</f>
        <v>1.52</v>
      </c>
    </row>
    <row r="988" customFormat="false" ht="15" hidden="false" customHeight="false" outlineLevel="0" collapsed="false">
      <c r="A988" s="47" t="s">
        <v>12940</v>
      </c>
      <c r="B988" s="47" t="s">
        <v>425</v>
      </c>
      <c r="C988" s="48" t="n">
        <v>46039</v>
      </c>
      <c r="D988" s="47" t="s">
        <v>64</v>
      </c>
      <c r="E988" s="47" t="s">
        <v>128</v>
      </c>
      <c r="F988" s="47" t="s">
        <v>155</v>
      </c>
      <c r="G988" s="47" t="s">
        <v>129</v>
      </c>
      <c r="H988" s="47" t="n">
        <v>522</v>
      </c>
      <c r="I988" s="57" t="n">
        <f aca="false">IFERROR(H988/INDEX(Rate_Master!$C$2:$C$13,MATCH(F988,Rate_Master!$A$2:$A$13,0)),0)</f>
        <v>0.949090909090909</v>
      </c>
    </row>
    <row r="989" customFormat="false" ht="15" hidden="false" customHeight="false" outlineLevel="0" collapsed="false">
      <c r="A989" s="47" t="s">
        <v>12941</v>
      </c>
      <c r="B989" s="47" t="s">
        <v>425</v>
      </c>
      <c r="C989" s="48" t="n">
        <v>46039</v>
      </c>
      <c r="D989" s="47" t="s">
        <v>64</v>
      </c>
      <c r="E989" s="47" t="s">
        <v>128</v>
      </c>
      <c r="F989" s="47" t="s">
        <v>155</v>
      </c>
      <c r="G989" s="47" t="s">
        <v>130</v>
      </c>
      <c r="H989" s="47" t="n">
        <v>534</v>
      </c>
      <c r="I989" s="57" t="n">
        <f aca="false">IFERROR(H989/INDEX(Rate_Master!$C$2:$C$13,MATCH(F989,Rate_Master!$A$2:$A$13,0)),0)</f>
        <v>0.970909090909091</v>
      </c>
    </row>
    <row r="990" customFormat="false" ht="15" hidden="false" customHeight="false" outlineLevel="0" collapsed="false">
      <c r="A990" s="47" t="s">
        <v>12942</v>
      </c>
      <c r="B990" s="47" t="s">
        <v>425</v>
      </c>
      <c r="C990" s="48" t="n">
        <v>46039</v>
      </c>
      <c r="D990" s="47" t="s">
        <v>64</v>
      </c>
      <c r="E990" s="47" t="s">
        <v>128</v>
      </c>
      <c r="F990" s="47" t="s">
        <v>155</v>
      </c>
      <c r="G990" s="47" t="s">
        <v>131</v>
      </c>
      <c r="H990" s="47" t="n">
        <v>241</v>
      </c>
      <c r="I990" s="57" t="n">
        <f aca="false">IFERROR(H990/INDEX(Rate_Master!$C$2:$C$13,MATCH(F990,Rate_Master!$A$2:$A$13,0)),0)</f>
        <v>0.438181818181818</v>
      </c>
    </row>
    <row r="991" customFormat="false" ht="15" hidden="false" customHeight="false" outlineLevel="0" collapsed="false">
      <c r="A991" s="47" t="s">
        <v>12943</v>
      </c>
      <c r="B991" s="47" t="s">
        <v>425</v>
      </c>
      <c r="C991" s="48" t="n">
        <v>46039</v>
      </c>
      <c r="D991" s="47" t="s">
        <v>64</v>
      </c>
      <c r="E991" s="47" t="s">
        <v>128</v>
      </c>
      <c r="F991" s="47" t="s">
        <v>155</v>
      </c>
      <c r="G991" s="47" t="s">
        <v>132</v>
      </c>
      <c r="H991" s="47" t="n">
        <v>180</v>
      </c>
      <c r="I991" s="57" t="n">
        <f aca="false">IFERROR(H991/INDEX(Rate_Master!$C$2:$C$13,MATCH(F991,Rate_Master!$A$2:$A$13,0)),0)</f>
        <v>0.327272727272727</v>
      </c>
    </row>
    <row r="992" customFormat="false" ht="15" hidden="false" customHeight="false" outlineLevel="0" collapsed="false">
      <c r="A992" s="47" t="s">
        <v>12944</v>
      </c>
      <c r="B992" s="47" t="s">
        <v>426</v>
      </c>
      <c r="C992" s="48" t="n">
        <v>46039</v>
      </c>
      <c r="D992" s="47" t="s">
        <v>65</v>
      </c>
      <c r="E992" s="47" t="s">
        <v>134</v>
      </c>
      <c r="F992" s="47" t="s">
        <v>158</v>
      </c>
      <c r="G992" s="47" t="s">
        <v>133</v>
      </c>
      <c r="H992" s="47" t="n">
        <v>440</v>
      </c>
      <c r="I992" s="57" t="n">
        <f aca="false">IFERROR(H992/INDEX(Rate_Master!$C$2:$C$13,MATCH(F992,Rate_Master!$A$2:$A$13,0)),0)</f>
        <v>2.2</v>
      </c>
    </row>
    <row r="993" customFormat="false" ht="15" hidden="false" customHeight="false" outlineLevel="0" collapsed="false">
      <c r="A993" s="47" t="s">
        <v>12945</v>
      </c>
      <c r="B993" s="47" t="s">
        <v>426</v>
      </c>
      <c r="C993" s="48" t="n">
        <v>46039</v>
      </c>
      <c r="D993" s="47" t="s">
        <v>65</v>
      </c>
      <c r="E993" s="47" t="s">
        <v>134</v>
      </c>
      <c r="F993" s="47" t="s">
        <v>158</v>
      </c>
      <c r="G993" s="47" t="s">
        <v>135</v>
      </c>
      <c r="H993" s="47" t="n">
        <v>343</v>
      </c>
      <c r="I993" s="57" t="n">
        <f aca="false">IFERROR(H993/INDEX(Rate_Master!$C$2:$C$13,MATCH(F993,Rate_Master!$A$2:$A$13,0)),0)</f>
        <v>1.715</v>
      </c>
    </row>
    <row r="994" customFormat="false" ht="15" hidden="false" customHeight="false" outlineLevel="0" collapsed="false">
      <c r="A994" s="47" t="s">
        <v>12946</v>
      </c>
      <c r="B994" s="47" t="s">
        <v>426</v>
      </c>
      <c r="C994" s="48" t="n">
        <v>46039</v>
      </c>
      <c r="D994" s="47" t="s">
        <v>65</v>
      </c>
      <c r="E994" s="47" t="s">
        <v>134</v>
      </c>
      <c r="F994" s="47" t="s">
        <v>158</v>
      </c>
      <c r="G994" s="47" t="s">
        <v>136</v>
      </c>
      <c r="H994" s="47" t="n">
        <v>283</v>
      </c>
      <c r="I994" s="57" t="n">
        <f aca="false">IFERROR(H994/INDEX(Rate_Master!$C$2:$C$13,MATCH(F994,Rate_Master!$A$2:$A$13,0)),0)</f>
        <v>1.415</v>
      </c>
    </row>
    <row r="995" customFormat="false" ht="15" hidden="false" customHeight="false" outlineLevel="0" collapsed="false">
      <c r="A995" s="47" t="s">
        <v>12947</v>
      </c>
      <c r="B995" s="47" t="s">
        <v>426</v>
      </c>
      <c r="C995" s="48" t="n">
        <v>46039</v>
      </c>
      <c r="D995" s="47" t="s">
        <v>65</v>
      </c>
      <c r="E995" s="47" t="s">
        <v>134</v>
      </c>
      <c r="F995" s="47" t="s">
        <v>158</v>
      </c>
      <c r="G995" s="47" t="s">
        <v>137</v>
      </c>
      <c r="H995" s="47" t="n">
        <v>221</v>
      </c>
      <c r="I995" s="57" t="n">
        <f aca="false">IFERROR(H995/INDEX(Rate_Master!$C$2:$C$13,MATCH(F995,Rate_Master!$A$2:$A$13,0)),0)</f>
        <v>1.105</v>
      </c>
    </row>
    <row r="996" customFormat="false" ht="15" hidden="false" customHeight="false" outlineLevel="0" collapsed="false">
      <c r="A996" s="47" t="s">
        <v>12948</v>
      </c>
      <c r="B996" s="47" t="s">
        <v>426</v>
      </c>
      <c r="C996" s="48" t="n">
        <v>46039</v>
      </c>
      <c r="D996" s="47" t="s">
        <v>65</v>
      </c>
      <c r="E996" s="47" t="s">
        <v>134</v>
      </c>
      <c r="F996" s="47" t="s">
        <v>158</v>
      </c>
      <c r="G996" s="47" t="s">
        <v>138</v>
      </c>
      <c r="H996" s="47" t="n">
        <v>133</v>
      </c>
      <c r="I996" s="57" t="n">
        <f aca="false">IFERROR(H996/INDEX(Rate_Master!$C$2:$C$13,MATCH(F996,Rate_Master!$A$2:$A$13,0)),0)</f>
        <v>0.665</v>
      </c>
    </row>
    <row r="997" customFormat="false" ht="15" hidden="false" customHeight="false" outlineLevel="0" collapsed="false">
      <c r="A997" s="47" t="s">
        <v>12949</v>
      </c>
      <c r="B997" s="47" t="s">
        <v>428</v>
      </c>
      <c r="C997" s="48" t="n">
        <v>46039</v>
      </c>
      <c r="D997" s="47" t="s">
        <v>65</v>
      </c>
      <c r="E997" s="47" t="s">
        <v>134</v>
      </c>
      <c r="F997" s="47" t="s">
        <v>158</v>
      </c>
      <c r="G997" s="47" t="s">
        <v>133</v>
      </c>
      <c r="H997" s="47" t="n">
        <v>426</v>
      </c>
      <c r="I997" s="57" t="n">
        <f aca="false">IFERROR(H997/INDEX(Rate_Master!$C$2:$C$13,MATCH(F997,Rate_Master!$A$2:$A$13,0)),0)</f>
        <v>2.13</v>
      </c>
    </row>
    <row r="998" customFormat="false" ht="15" hidden="false" customHeight="false" outlineLevel="0" collapsed="false">
      <c r="A998" s="47" t="s">
        <v>12950</v>
      </c>
      <c r="B998" s="47" t="s">
        <v>428</v>
      </c>
      <c r="C998" s="48" t="n">
        <v>46039</v>
      </c>
      <c r="D998" s="47" t="s">
        <v>65</v>
      </c>
      <c r="E998" s="47" t="s">
        <v>134</v>
      </c>
      <c r="F998" s="47" t="s">
        <v>158</v>
      </c>
      <c r="G998" s="47" t="s">
        <v>135</v>
      </c>
      <c r="H998" s="47" t="n">
        <v>338</v>
      </c>
      <c r="I998" s="57" t="n">
        <f aca="false">IFERROR(H998/INDEX(Rate_Master!$C$2:$C$13,MATCH(F998,Rate_Master!$A$2:$A$13,0)),0)</f>
        <v>1.69</v>
      </c>
    </row>
    <row r="999" customFormat="false" ht="15" hidden="false" customHeight="false" outlineLevel="0" collapsed="false">
      <c r="A999" s="47" t="s">
        <v>12951</v>
      </c>
      <c r="B999" s="47" t="s">
        <v>428</v>
      </c>
      <c r="C999" s="48" t="n">
        <v>46039</v>
      </c>
      <c r="D999" s="47" t="s">
        <v>65</v>
      </c>
      <c r="E999" s="47" t="s">
        <v>134</v>
      </c>
      <c r="F999" s="47" t="s">
        <v>158</v>
      </c>
      <c r="G999" s="47" t="s">
        <v>136</v>
      </c>
      <c r="H999" s="47" t="n">
        <v>258</v>
      </c>
      <c r="I999" s="57" t="n">
        <f aca="false">IFERROR(H999/INDEX(Rate_Master!$C$2:$C$13,MATCH(F999,Rate_Master!$A$2:$A$13,0)),0)</f>
        <v>1.29</v>
      </c>
    </row>
    <row r="1000" customFormat="false" ht="15" hidden="false" customHeight="false" outlineLevel="0" collapsed="false">
      <c r="A1000" s="47" t="s">
        <v>12952</v>
      </c>
      <c r="B1000" s="47" t="s">
        <v>428</v>
      </c>
      <c r="C1000" s="48" t="n">
        <v>46039</v>
      </c>
      <c r="D1000" s="47" t="s">
        <v>65</v>
      </c>
      <c r="E1000" s="47" t="s">
        <v>134</v>
      </c>
      <c r="F1000" s="47" t="s">
        <v>158</v>
      </c>
      <c r="G1000" s="47" t="s">
        <v>137</v>
      </c>
      <c r="H1000" s="47" t="n">
        <v>185</v>
      </c>
      <c r="I1000" s="57" t="n">
        <f aca="false">IFERROR(H1000/INDEX(Rate_Master!$C$2:$C$13,MATCH(F1000,Rate_Master!$A$2:$A$13,0)),0)</f>
        <v>0.925</v>
      </c>
    </row>
    <row r="1001" customFormat="false" ht="15" hidden="false" customHeight="false" outlineLevel="0" collapsed="false">
      <c r="A1001" s="47" t="s">
        <v>12953</v>
      </c>
      <c r="B1001" s="47" t="s">
        <v>428</v>
      </c>
      <c r="C1001" s="48" t="n">
        <v>46039</v>
      </c>
      <c r="D1001" s="47" t="s">
        <v>65</v>
      </c>
      <c r="E1001" s="47" t="s">
        <v>134</v>
      </c>
      <c r="F1001" s="47" t="s">
        <v>158</v>
      </c>
      <c r="G1001" s="47" t="s">
        <v>138</v>
      </c>
      <c r="H1001" s="47" t="n">
        <v>101</v>
      </c>
      <c r="I1001" s="57" t="n">
        <f aca="false">IFERROR(H1001/INDEX(Rate_Master!$C$2:$C$13,MATCH(F1001,Rate_Master!$A$2:$A$13,0)),0)</f>
        <v>0.505</v>
      </c>
    </row>
    <row r="1002" customFormat="false" ht="15" hidden="false" customHeight="false" outlineLevel="0" collapsed="false">
      <c r="A1002" s="47" t="s">
        <v>12954</v>
      </c>
      <c r="B1002" s="47" t="s">
        <v>429</v>
      </c>
      <c r="C1002" s="48" t="n">
        <v>46039</v>
      </c>
      <c r="D1002" s="47" t="s">
        <v>65</v>
      </c>
      <c r="E1002" s="47" t="s">
        <v>134</v>
      </c>
      <c r="F1002" s="47" t="s">
        <v>158</v>
      </c>
      <c r="G1002" s="47" t="s">
        <v>133</v>
      </c>
      <c r="H1002" s="47" t="n">
        <v>298</v>
      </c>
      <c r="I1002" s="57" t="n">
        <f aca="false">IFERROR(H1002/INDEX(Rate_Master!$C$2:$C$13,MATCH(F1002,Rate_Master!$A$2:$A$13,0)),0)</f>
        <v>1.49</v>
      </c>
    </row>
    <row r="1003" customFormat="false" ht="15" hidden="false" customHeight="false" outlineLevel="0" collapsed="false">
      <c r="A1003" s="47" t="s">
        <v>12955</v>
      </c>
      <c r="B1003" s="47" t="s">
        <v>429</v>
      </c>
      <c r="C1003" s="48" t="n">
        <v>46039</v>
      </c>
      <c r="D1003" s="47" t="s">
        <v>65</v>
      </c>
      <c r="E1003" s="47" t="s">
        <v>134</v>
      </c>
      <c r="F1003" s="47" t="s">
        <v>158</v>
      </c>
      <c r="G1003" s="47" t="s">
        <v>135</v>
      </c>
      <c r="H1003" s="47" t="n">
        <v>213</v>
      </c>
      <c r="I1003" s="57" t="n">
        <f aca="false">IFERROR(H1003/INDEX(Rate_Master!$C$2:$C$13,MATCH(F1003,Rate_Master!$A$2:$A$13,0)),0)</f>
        <v>1.065</v>
      </c>
    </row>
    <row r="1004" customFormat="false" ht="15" hidden="false" customHeight="false" outlineLevel="0" collapsed="false">
      <c r="A1004" s="47" t="s">
        <v>12956</v>
      </c>
      <c r="B1004" s="47" t="s">
        <v>429</v>
      </c>
      <c r="C1004" s="48" t="n">
        <v>46039</v>
      </c>
      <c r="D1004" s="47" t="s">
        <v>65</v>
      </c>
      <c r="E1004" s="47" t="s">
        <v>134</v>
      </c>
      <c r="F1004" s="47" t="s">
        <v>158</v>
      </c>
      <c r="G1004" s="47" t="s">
        <v>136</v>
      </c>
      <c r="H1004" s="47" t="n">
        <v>173</v>
      </c>
      <c r="I1004" s="57" t="n">
        <f aca="false">IFERROR(H1004/INDEX(Rate_Master!$C$2:$C$13,MATCH(F1004,Rate_Master!$A$2:$A$13,0)),0)</f>
        <v>0.865</v>
      </c>
    </row>
    <row r="1005" customFormat="false" ht="15" hidden="false" customHeight="false" outlineLevel="0" collapsed="false">
      <c r="A1005" s="47" t="s">
        <v>12957</v>
      </c>
      <c r="B1005" s="47" t="s">
        <v>429</v>
      </c>
      <c r="C1005" s="48" t="n">
        <v>46039</v>
      </c>
      <c r="D1005" s="47" t="s">
        <v>65</v>
      </c>
      <c r="E1005" s="47" t="s">
        <v>134</v>
      </c>
      <c r="F1005" s="47" t="s">
        <v>158</v>
      </c>
      <c r="G1005" s="47" t="s">
        <v>137</v>
      </c>
      <c r="H1005" s="47" t="n">
        <v>149</v>
      </c>
      <c r="I1005" s="57" t="n">
        <f aca="false">IFERROR(H1005/INDEX(Rate_Master!$C$2:$C$13,MATCH(F1005,Rate_Master!$A$2:$A$13,0)),0)</f>
        <v>0.745</v>
      </c>
    </row>
    <row r="1006" customFormat="false" ht="15" hidden="false" customHeight="false" outlineLevel="0" collapsed="false">
      <c r="A1006" s="47" t="s">
        <v>12958</v>
      </c>
      <c r="B1006" s="47" t="s">
        <v>429</v>
      </c>
      <c r="C1006" s="48" t="n">
        <v>46039</v>
      </c>
      <c r="D1006" s="47" t="s">
        <v>65</v>
      </c>
      <c r="E1006" s="47" t="s">
        <v>134</v>
      </c>
      <c r="F1006" s="47" t="s">
        <v>158</v>
      </c>
      <c r="G1006" s="47" t="s">
        <v>138</v>
      </c>
      <c r="H1006" s="47" t="n">
        <v>70</v>
      </c>
      <c r="I1006" s="57" t="n">
        <f aca="false">IFERROR(H1006/INDEX(Rate_Master!$C$2:$C$13,MATCH(F1006,Rate_Master!$A$2:$A$13,0)),0)</f>
        <v>0.35</v>
      </c>
    </row>
    <row r="1007" customFormat="false" ht="15" hidden="false" customHeight="false" outlineLevel="0" collapsed="false">
      <c r="A1007" s="47" t="s">
        <v>12959</v>
      </c>
      <c r="B1007" s="47" t="s">
        <v>430</v>
      </c>
      <c r="C1007" s="48" t="n">
        <v>46041</v>
      </c>
      <c r="D1007" s="47" t="s">
        <v>62</v>
      </c>
      <c r="E1007" s="47" t="s">
        <v>120</v>
      </c>
      <c r="F1007" s="47" t="s">
        <v>150</v>
      </c>
      <c r="G1007" s="47" t="s">
        <v>119</v>
      </c>
      <c r="H1007" s="47" t="n">
        <v>1165</v>
      </c>
      <c r="I1007" s="57" t="n">
        <f aca="false">IFERROR(H1007/INDEX(Rate_Master!$C$2:$C$13,MATCH(F1007,Rate_Master!$A$2:$A$13,0)),0)</f>
        <v>1.45625</v>
      </c>
    </row>
    <row r="1008" customFormat="false" ht="15" hidden="false" customHeight="false" outlineLevel="0" collapsed="false">
      <c r="A1008" s="47" t="s">
        <v>12960</v>
      </c>
      <c r="B1008" s="47" t="s">
        <v>430</v>
      </c>
      <c r="C1008" s="48" t="n">
        <v>46041</v>
      </c>
      <c r="D1008" s="47" t="s">
        <v>62</v>
      </c>
      <c r="E1008" s="47" t="s">
        <v>120</v>
      </c>
      <c r="F1008" s="47" t="s">
        <v>150</v>
      </c>
      <c r="G1008" s="47" t="s">
        <v>121</v>
      </c>
      <c r="H1008" s="47" t="n">
        <v>1008</v>
      </c>
      <c r="I1008" s="57" t="n">
        <f aca="false">IFERROR(H1008/INDEX(Rate_Master!$C$2:$C$13,MATCH(F1008,Rate_Master!$A$2:$A$13,0)),0)</f>
        <v>1.26</v>
      </c>
    </row>
    <row r="1009" customFormat="false" ht="15" hidden="false" customHeight="false" outlineLevel="0" collapsed="false">
      <c r="A1009" s="47" t="s">
        <v>12961</v>
      </c>
      <c r="B1009" s="47" t="s">
        <v>430</v>
      </c>
      <c r="C1009" s="48" t="n">
        <v>46041</v>
      </c>
      <c r="D1009" s="47" t="s">
        <v>62</v>
      </c>
      <c r="E1009" s="47" t="s">
        <v>120</v>
      </c>
      <c r="F1009" s="47" t="s">
        <v>150</v>
      </c>
      <c r="G1009" s="47" t="s">
        <v>122</v>
      </c>
      <c r="H1009" s="47" t="n">
        <v>1739</v>
      </c>
      <c r="I1009" s="57" t="n">
        <f aca="false">IFERROR(H1009/INDEX(Rate_Master!$C$2:$C$13,MATCH(F1009,Rate_Master!$A$2:$A$13,0)),0)</f>
        <v>2.17375</v>
      </c>
    </row>
    <row r="1010" customFormat="false" ht="15" hidden="false" customHeight="false" outlineLevel="0" collapsed="false">
      <c r="A1010" s="47" t="s">
        <v>12962</v>
      </c>
      <c r="B1010" s="47" t="s">
        <v>430</v>
      </c>
      <c r="C1010" s="48" t="n">
        <v>46041</v>
      </c>
      <c r="D1010" s="47" t="s">
        <v>62</v>
      </c>
      <c r="E1010" s="47" t="s">
        <v>120</v>
      </c>
      <c r="F1010" s="47" t="s">
        <v>150</v>
      </c>
      <c r="G1010" s="47" t="s">
        <v>123</v>
      </c>
      <c r="H1010" s="47" t="n">
        <v>857</v>
      </c>
      <c r="I1010" s="57" t="n">
        <f aca="false">IFERROR(H1010/INDEX(Rate_Master!$C$2:$C$13,MATCH(F1010,Rate_Master!$A$2:$A$13,0)),0)</f>
        <v>1.07125</v>
      </c>
    </row>
    <row r="1011" customFormat="false" ht="15" hidden="false" customHeight="false" outlineLevel="0" collapsed="false">
      <c r="A1011" s="47" t="s">
        <v>12963</v>
      </c>
      <c r="B1011" s="47" t="s">
        <v>430</v>
      </c>
      <c r="C1011" s="48" t="n">
        <v>46041</v>
      </c>
      <c r="D1011" s="47" t="s">
        <v>62</v>
      </c>
      <c r="E1011" s="47" t="s">
        <v>120</v>
      </c>
      <c r="F1011" s="47" t="s">
        <v>150</v>
      </c>
      <c r="G1011" s="47" t="s">
        <v>124</v>
      </c>
      <c r="H1011" s="47" t="n">
        <v>480</v>
      </c>
      <c r="I1011" s="57" t="n">
        <f aca="false">IFERROR(H1011/INDEX(Rate_Master!$C$2:$C$13,MATCH(F1011,Rate_Master!$A$2:$A$13,0)),0)</f>
        <v>0.6</v>
      </c>
    </row>
    <row r="1012" customFormat="false" ht="15" hidden="false" customHeight="false" outlineLevel="0" collapsed="false">
      <c r="A1012" s="47" t="s">
        <v>12964</v>
      </c>
      <c r="B1012" s="47" t="s">
        <v>430</v>
      </c>
      <c r="C1012" s="48" t="n">
        <v>46041</v>
      </c>
      <c r="D1012" s="47" t="s">
        <v>62</v>
      </c>
      <c r="E1012" s="47" t="s">
        <v>120</v>
      </c>
      <c r="F1012" s="47" t="s">
        <v>150</v>
      </c>
      <c r="G1012" s="47" t="s">
        <v>125</v>
      </c>
      <c r="H1012" s="47" t="n">
        <v>284</v>
      </c>
      <c r="I1012" s="57" t="n">
        <f aca="false">IFERROR(H1012/INDEX(Rate_Master!$C$2:$C$13,MATCH(F1012,Rate_Master!$A$2:$A$13,0)),0)</f>
        <v>0.355</v>
      </c>
    </row>
    <row r="1013" customFormat="false" ht="15" hidden="false" customHeight="false" outlineLevel="0" collapsed="false">
      <c r="A1013" s="47" t="s">
        <v>12965</v>
      </c>
      <c r="B1013" s="47" t="s">
        <v>430</v>
      </c>
      <c r="C1013" s="48" t="n">
        <v>46041</v>
      </c>
      <c r="D1013" s="47" t="s">
        <v>62</v>
      </c>
      <c r="E1013" s="47" t="s">
        <v>120</v>
      </c>
      <c r="F1013" s="47" t="s">
        <v>150</v>
      </c>
      <c r="G1013" s="47" t="s">
        <v>126</v>
      </c>
      <c r="H1013" s="47" t="n">
        <v>208</v>
      </c>
      <c r="I1013" s="57" t="n">
        <f aca="false">IFERROR(H1013/INDEX(Rate_Master!$C$2:$C$13,MATCH(F1013,Rate_Master!$A$2:$A$13,0)),0)</f>
        <v>0.26</v>
      </c>
    </row>
    <row r="1014" customFormat="false" ht="15" hidden="false" customHeight="false" outlineLevel="0" collapsed="false">
      <c r="A1014" s="47" t="s">
        <v>12966</v>
      </c>
      <c r="B1014" s="47" t="s">
        <v>431</v>
      </c>
      <c r="C1014" s="48" t="n">
        <v>46041</v>
      </c>
      <c r="D1014" s="47" t="s">
        <v>62</v>
      </c>
      <c r="E1014" s="47" t="s">
        <v>120</v>
      </c>
      <c r="F1014" s="47" t="s">
        <v>150</v>
      </c>
      <c r="G1014" s="47" t="s">
        <v>119</v>
      </c>
      <c r="H1014" s="47" t="n">
        <v>1146</v>
      </c>
      <c r="I1014" s="57" t="n">
        <f aca="false">IFERROR(H1014/INDEX(Rate_Master!$C$2:$C$13,MATCH(F1014,Rate_Master!$A$2:$A$13,0)),0)</f>
        <v>1.4325</v>
      </c>
    </row>
    <row r="1015" customFormat="false" ht="15" hidden="false" customHeight="false" outlineLevel="0" collapsed="false">
      <c r="A1015" s="47" t="s">
        <v>12967</v>
      </c>
      <c r="B1015" s="47" t="s">
        <v>431</v>
      </c>
      <c r="C1015" s="48" t="n">
        <v>46041</v>
      </c>
      <c r="D1015" s="47" t="s">
        <v>62</v>
      </c>
      <c r="E1015" s="47" t="s">
        <v>120</v>
      </c>
      <c r="F1015" s="47" t="s">
        <v>150</v>
      </c>
      <c r="G1015" s="47" t="s">
        <v>121</v>
      </c>
      <c r="H1015" s="47" t="n">
        <v>1039</v>
      </c>
      <c r="I1015" s="57" t="n">
        <f aca="false">IFERROR(H1015/INDEX(Rate_Master!$C$2:$C$13,MATCH(F1015,Rate_Master!$A$2:$A$13,0)),0)</f>
        <v>1.29875</v>
      </c>
    </row>
    <row r="1016" customFormat="false" ht="15" hidden="false" customHeight="false" outlineLevel="0" collapsed="false">
      <c r="A1016" s="47" t="s">
        <v>12968</v>
      </c>
      <c r="B1016" s="47" t="s">
        <v>431</v>
      </c>
      <c r="C1016" s="48" t="n">
        <v>46041</v>
      </c>
      <c r="D1016" s="47" t="s">
        <v>62</v>
      </c>
      <c r="E1016" s="47" t="s">
        <v>120</v>
      </c>
      <c r="F1016" s="47" t="s">
        <v>150</v>
      </c>
      <c r="G1016" s="47" t="s">
        <v>122</v>
      </c>
      <c r="H1016" s="47" t="n">
        <v>1830</v>
      </c>
      <c r="I1016" s="57" t="n">
        <f aca="false">IFERROR(H1016/INDEX(Rate_Master!$C$2:$C$13,MATCH(F1016,Rate_Master!$A$2:$A$13,0)),0)</f>
        <v>2.2875</v>
      </c>
    </row>
    <row r="1017" customFormat="false" ht="15" hidden="false" customHeight="false" outlineLevel="0" collapsed="false">
      <c r="A1017" s="47" t="s">
        <v>12969</v>
      </c>
      <c r="B1017" s="47" t="s">
        <v>431</v>
      </c>
      <c r="C1017" s="48" t="n">
        <v>46041</v>
      </c>
      <c r="D1017" s="47" t="s">
        <v>62</v>
      </c>
      <c r="E1017" s="47" t="s">
        <v>120</v>
      </c>
      <c r="F1017" s="47" t="s">
        <v>150</v>
      </c>
      <c r="G1017" s="47" t="s">
        <v>123</v>
      </c>
      <c r="H1017" s="47" t="n">
        <v>784</v>
      </c>
      <c r="I1017" s="57" t="n">
        <f aca="false">IFERROR(H1017/INDEX(Rate_Master!$C$2:$C$13,MATCH(F1017,Rate_Master!$A$2:$A$13,0)),0)</f>
        <v>0.98</v>
      </c>
    </row>
    <row r="1018" customFormat="false" ht="15" hidden="false" customHeight="false" outlineLevel="0" collapsed="false">
      <c r="A1018" s="47" t="s">
        <v>12970</v>
      </c>
      <c r="B1018" s="47" t="s">
        <v>431</v>
      </c>
      <c r="C1018" s="48" t="n">
        <v>46041</v>
      </c>
      <c r="D1018" s="47" t="s">
        <v>62</v>
      </c>
      <c r="E1018" s="47" t="s">
        <v>120</v>
      </c>
      <c r="F1018" s="47" t="s">
        <v>150</v>
      </c>
      <c r="G1018" s="47" t="s">
        <v>124</v>
      </c>
      <c r="H1018" s="47" t="n">
        <v>523</v>
      </c>
      <c r="I1018" s="57" t="n">
        <f aca="false">IFERROR(H1018/INDEX(Rate_Master!$C$2:$C$13,MATCH(F1018,Rate_Master!$A$2:$A$13,0)),0)</f>
        <v>0.65375</v>
      </c>
    </row>
    <row r="1019" customFormat="false" ht="15" hidden="false" customHeight="false" outlineLevel="0" collapsed="false">
      <c r="A1019" s="47" t="s">
        <v>12971</v>
      </c>
      <c r="B1019" s="47" t="s">
        <v>431</v>
      </c>
      <c r="C1019" s="48" t="n">
        <v>46041</v>
      </c>
      <c r="D1019" s="47" t="s">
        <v>62</v>
      </c>
      <c r="E1019" s="47" t="s">
        <v>120</v>
      </c>
      <c r="F1019" s="47" t="s">
        <v>150</v>
      </c>
      <c r="G1019" s="47" t="s">
        <v>125</v>
      </c>
      <c r="H1019" s="47" t="n">
        <v>305</v>
      </c>
      <c r="I1019" s="57" t="n">
        <f aca="false">IFERROR(H1019/INDEX(Rate_Master!$C$2:$C$13,MATCH(F1019,Rate_Master!$A$2:$A$13,0)),0)</f>
        <v>0.38125</v>
      </c>
    </row>
    <row r="1020" customFormat="false" ht="15" hidden="false" customHeight="false" outlineLevel="0" collapsed="false">
      <c r="A1020" s="47" t="s">
        <v>12972</v>
      </c>
      <c r="B1020" s="47" t="s">
        <v>431</v>
      </c>
      <c r="C1020" s="48" t="n">
        <v>46041</v>
      </c>
      <c r="D1020" s="47" t="s">
        <v>62</v>
      </c>
      <c r="E1020" s="47" t="s">
        <v>120</v>
      </c>
      <c r="F1020" s="47" t="s">
        <v>150</v>
      </c>
      <c r="G1020" s="47" t="s">
        <v>126</v>
      </c>
      <c r="H1020" s="47" t="n">
        <v>203</v>
      </c>
      <c r="I1020" s="57" t="n">
        <f aca="false">IFERROR(H1020/INDEX(Rate_Master!$C$2:$C$13,MATCH(F1020,Rate_Master!$A$2:$A$13,0)),0)</f>
        <v>0.25375</v>
      </c>
    </row>
    <row r="1021" customFormat="false" ht="15" hidden="false" customHeight="false" outlineLevel="0" collapsed="false">
      <c r="A1021" s="47" t="s">
        <v>12973</v>
      </c>
      <c r="B1021" s="47" t="s">
        <v>432</v>
      </c>
      <c r="C1021" s="48" t="n">
        <v>46041</v>
      </c>
      <c r="D1021" s="47" t="s">
        <v>62</v>
      </c>
      <c r="E1021" s="47" t="s">
        <v>120</v>
      </c>
      <c r="F1021" s="47" t="s">
        <v>150</v>
      </c>
      <c r="G1021" s="47" t="s">
        <v>119</v>
      </c>
      <c r="H1021" s="47" t="n">
        <v>876</v>
      </c>
      <c r="I1021" s="57" t="n">
        <f aca="false">IFERROR(H1021/INDEX(Rate_Master!$C$2:$C$13,MATCH(F1021,Rate_Master!$A$2:$A$13,0)),0)</f>
        <v>1.095</v>
      </c>
    </row>
    <row r="1022" customFormat="false" ht="15" hidden="false" customHeight="false" outlineLevel="0" collapsed="false">
      <c r="A1022" s="47" t="s">
        <v>12974</v>
      </c>
      <c r="B1022" s="47" t="s">
        <v>432</v>
      </c>
      <c r="C1022" s="48" t="n">
        <v>46041</v>
      </c>
      <c r="D1022" s="47" t="s">
        <v>62</v>
      </c>
      <c r="E1022" s="47" t="s">
        <v>120</v>
      </c>
      <c r="F1022" s="47" t="s">
        <v>150</v>
      </c>
      <c r="G1022" s="47" t="s">
        <v>121</v>
      </c>
      <c r="H1022" s="47" t="n">
        <v>880</v>
      </c>
      <c r="I1022" s="57" t="n">
        <f aca="false">IFERROR(H1022/INDEX(Rate_Master!$C$2:$C$13,MATCH(F1022,Rate_Master!$A$2:$A$13,0)),0)</f>
        <v>1.1</v>
      </c>
    </row>
    <row r="1023" customFormat="false" ht="15" hidden="false" customHeight="false" outlineLevel="0" collapsed="false">
      <c r="A1023" s="47" t="s">
        <v>12975</v>
      </c>
      <c r="B1023" s="47" t="s">
        <v>432</v>
      </c>
      <c r="C1023" s="48" t="n">
        <v>46041</v>
      </c>
      <c r="D1023" s="47" t="s">
        <v>62</v>
      </c>
      <c r="E1023" s="47" t="s">
        <v>120</v>
      </c>
      <c r="F1023" s="47" t="s">
        <v>150</v>
      </c>
      <c r="G1023" s="47" t="s">
        <v>122</v>
      </c>
      <c r="H1023" s="47" t="n">
        <v>1382</v>
      </c>
      <c r="I1023" s="57" t="n">
        <f aca="false">IFERROR(H1023/INDEX(Rate_Master!$C$2:$C$13,MATCH(F1023,Rate_Master!$A$2:$A$13,0)),0)</f>
        <v>1.7275</v>
      </c>
    </row>
    <row r="1024" customFormat="false" ht="15" hidden="false" customHeight="false" outlineLevel="0" collapsed="false">
      <c r="A1024" s="47" t="s">
        <v>12976</v>
      </c>
      <c r="B1024" s="47" t="s">
        <v>432</v>
      </c>
      <c r="C1024" s="48" t="n">
        <v>46041</v>
      </c>
      <c r="D1024" s="47" t="s">
        <v>62</v>
      </c>
      <c r="E1024" s="47" t="s">
        <v>120</v>
      </c>
      <c r="F1024" s="47" t="s">
        <v>150</v>
      </c>
      <c r="G1024" s="47" t="s">
        <v>123</v>
      </c>
      <c r="H1024" s="47" t="n">
        <v>602</v>
      </c>
      <c r="I1024" s="57" t="n">
        <f aca="false">IFERROR(H1024/INDEX(Rate_Master!$C$2:$C$13,MATCH(F1024,Rate_Master!$A$2:$A$13,0)),0)</f>
        <v>0.7525</v>
      </c>
    </row>
    <row r="1025" customFormat="false" ht="15" hidden="false" customHeight="false" outlineLevel="0" collapsed="false">
      <c r="A1025" s="47" t="s">
        <v>12977</v>
      </c>
      <c r="B1025" s="47" t="s">
        <v>432</v>
      </c>
      <c r="C1025" s="48" t="n">
        <v>46041</v>
      </c>
      <c r="D1025" s="47" t="s">
        <v>62</v>
      </c>
      <c r="E1025" s="47" t="s">
        <v>120</v>
      </c>
      <c r="F1025" s="47" t="s">
        <v>150</v>
      </c>
      <c r="G1025" s="47" t="s">
        <v>124</v>
      </c>
      <c r="H1025" s="47" t="n">
        <v>406</v>
      </c>
      <c r="I1025" s="57" t="n">
        <f aca="false">IFERROR(H1025/INDEX(Rate_Master!$C$2:$C$13,MATCH(F1025,Rate_Master!$A$2:$A$13,0)),0)</f>
        <v>0.5075</v>
      </c>
    </row>
    <row r="1026" customFormat="false" ht="15" hidden="false" customHeight="false" outlineLevel="0" collapsed="false">
      <c r="A1026" s="47" t="s">
        <v>12978</v>
      </c>
      <c r="B1026" s="47" t="s">
        <v>432</v>
      </c>
      <c r="C1026" s="48" t="n">
        <v>46041</v>
      </c>
      <c r="D1026" s="47" t="s">
        <v>62</v>
      </c>
      <c r="E1026" s="47" t="s">
        <v>120</v>
      </c>
      <c r="F1026" s="47" t="s">
        <v>150</v>
      </c>
      <c r="G1026" s="47" t="s">
        <v>125</v>
      </c>
      <c r="H1026" s="47" t="n">
        <v>259</v>
      </c>
      <c r="I1026" s="57" t="n">
        <f aca="false">IFERROR(H1026/INDEX(Rate_Master!$C$2:$C$13,MATCH(F1026,Rate_Master!$A$2:$A$13,0)),0)</f>
        <v>0.32375</v>
      </c>
    </row>
    <row r="1027" customFormat="false" ht="15" hidden="false" customHeight="false" outlineLevel="0" collapsed="false">
      <c r="A1027" s="47" t="s">
        <v>12979</v>
      </c>
      <c r="B1027" s="47" t="s">
        <v>432</v>
      </c>
      <c r="C1027" s="48" t="n">
        <v>46041</v>
      </c>
      <c r="D1027" s="47" t="s">
        <v>62</v>
      </c>
      <c r="E1027" s="47" t="s">
        <v>120</v>
      </c>
      <c r="F1027" s="47" t="s">
        <v>150</v>
      </c>
      <c r="G1027" s="47" t="s">
        <v>126</v>
      </c>
      <c r="H1027" s="47" t="n">
        <v>170</v>
      </c>
      <c r="I1027" s="57" t="n">
        <f aca="false">IFERROR(H1027/INDEX(Rate_Master!$C$2:$C$13,MATCH(F1027,Rate_Master!$A$2:$A$13,0)),0)</f>
        <v>0.2125</v>
      </c>
    </row>
    <row r="1028" customFormat="false" ht="15" hidden="false" customHeight="false" outlineLevel="0" collapsed="false">
      <c r="A1028" s="47" t="s">
        <v>12980</v>
      </c>
      <c r="B1028" s="47" t="s">
        <v>433</v>
      </c>
      <c r="C1028" s="48" t="n">
        <v>46041</v>
      </c>
      <c r="D1028" s="47" t="s">
        <v>63</v>
      </c>
      <c r="E1028" s="47" t="s">
        <v>120</v>
      </c>
      <c r="F1028" s="47" t="s">
        <v>151</v>
      </c>
      <c r="G1028" s="47" t="s">
        <v>119</v>
      </c>
      <c r="H1028" s="47" t="n">
        <v>2166</v>
      </c>
      <c r="I1028" s="57" t="n">
        <f aca="false">IFERROR(H1028/INDEX(Rate_Master!$C$2:$C$13,MATCH(F1028,Rate_Master!$A$2:$A$13,0)),0)</f>
        <v>3.09428571428571</v>
      </c>
    </row>
    <row r="1029" customFormat="false" ht="15" hidden="false" customHeight="false" outlineLevel="0" collapsed="false">
      <c r="A1029" s="47" t="s">
        <v>12981</v>
      </c>
      <c r="B1029" s="47" t="s">
        <v>433</v>
      </c>
      <c r="C1029" s="48" t="n">
        <v>46041</v>
      </c>
      <c r="D1029" s="47" t="s">
        <v>63</v>
      </c>
      <c r="E1029" s="47" t="s">
        <v>120</v>
      </c>
      <c r="F1029" s="47" t="s">
        <v>151</v>
      </c>
      <c r="G1029" s="47" t="s">
        <v>121</v>
      </c>
      <c r="H1029" s="47" t="n">
        <v>1960</v>
      </c>
      <c r="I1029" s="57" t="n">
        <f aca="false">IFERROR(H1029/INDEX(Rate_Master!$C$2:$C$13,MATCH(F1029,Rate_Master!$A$2:$A$13,0)),0)</f>
        <v>2.8</v>
      </c>
    </row>
    <row r="1030" customFormat="false" ht="15" hidden="false" customHeight="false" outlineLevel="0" collapsed="false">
      <c r="A1030" s="47" t="s">
        <v>12982</v>
      </c>
      <c r="B1030" s="47" t="s">
        <v>433</v>
      </c>
      <c r="C1030" s="48" t="n">
        <v>46041</v>
      </c>
      <c r="D1030" s="47" t="s">
        <v>63</v>
      </c>
      <c r="E1030" s="47" t="s">
        <v>120</v>
      </c>
      <c r="F1030" s="47" t="s">
        <v>151</v>
      </c>
      <c r="G1030" s="47" t="s">
        <v>122</v>
      </c>
      <c r="H1030" s="47" t="n">
        <v>4739</v>
      </c>
      <c r="I1030" s="57" t="n">
        <f aca="false">IFERROR(H1030/INDEX(Rate_Master!$C$2:$C$13,MATCH(F1030,Rate_Master!$A$2:$A$13,0)),0)</f>
        <v>6.77</v>
      </c>
    </row>
    <row r="1031" customFormat="false" ht="15" hidden="false" customHeight="false" outlineLevel="0" collapsed="false">
      <c r="A1031" s="47" t="s">
        <v>12983</v>
      </c>
      <c r="B1031" s="47" t="s">
        <v>433</v>
      </c>
      <c r="C1031" s="48" t="n">
        <v>46041</v>
      </c>
      <c r="D1031" s="47" t="s">
        <v>63</v>
      </c>
      <c r="E1031" s="47" t="s">
        <v>120</v>
      </c>
      <c r="F1031" s="47" t="s">
        <v>151</v>
      </c>
      <c r="G1031" s="47" t="s">
        <v>123</v>
      </c>
      <c r="H1031" s="47" t="n">
        <v>1559</v>
      </c>
      <c r="I1031" s="57" t="n">
        <f aca="false">IFERROR(H1031/INDEX(Rate_Master!$C$2:$C$13,MATCH(F1031,Rate_Master!$A$2:$A$13,0)),0)</f>
        <v>2.22714285714286</v>
      </c>
    </row>
    <row r="1032" customFormat="false" ht="15" hidden="false" customHeight="false" outlineLevel="0" collapsed="false">
      <c r="A1032" s="47" t="s">
        <v>12984</v>
      </c>
      <c r="B1032" s="47" t="s">
        <v>433</v>
      </c>
      <c r="C1032" s="48" t="n">
        <v>46041</v>
      </c>
      <c r="D1032" s="47" t="s">
        <v>63</v>
      </c>
      <c r="E1032" s="47" t="s">
        <v>120</v>
      </c>
      <c r="F1032" s="47" t="s">
        <v>151</v>
      </c>
      <c r="G1032" s="47" t="s">
        <v>124</v>
      </c>
      <c r="H1032" s="47" t="n">
        <v>1015</v>
      </c>
      <c r="I1032" s="57" t="n">
        <f aca="false">IFERROR(H1032/INDEX(Rate_Master!$C$2:$C$13,MATCH(F1032,Rate_Master!$A$2:$A$13,0)),0)</f>
        <v>1.45</v>
      </c>
    </row>
    <row r="1033" customFormat="false" ht="15" hidden="false" customHeight="false" outlineLevel="0" collapsed="false">
      <c r="A1033" s="47" t="s">
        <v>12985</v>
      </c>
      <c r="B1033" s="47" t="s">
        <v>433</v>
      </c>
      <c r="C1033" s="48" t="n">
        <v>46041</v>
      </c>
      <c r="D1033" s="47" t="s">
        <v>63</v>
      </c>
      <c r="E1033" s="47" t="s">
        <v>120</v>
      </c>
      <c r="F1033" s="47" t="s">
        <v>151</v>
      </c>
      <c r="G1033" s="47" t="s">
        <v>125</v>
      </c>
      <c r="H1033" s="47" t="n">
        <v>573</v>
      </c>
      <c r="I1033" s="57" t="n">
        <f aca="false">IFERROR(H1033/INDEX(Rate_Master!$C$2:$C$13,MATCH(F1033,Rate_Master!$A$2:$A$13,0)),0)</f>
        <v>0.818571428571429</v>
      </c>
    </row>
    <row r="1034" customFormat="false" ht="15" hidden="false" customHeight="false" outlineLevel="0" collapsed="false">
      <c r="A1034" s="47" t="s">
        <v>12986</v>
      </c>
      <c r="B1034" s="47" t="s">
        <v>433</v>
      </c>
      <c r="C1034" s="48" t="n">
        <v>46041</v>
      </c>
      <c r="D1034" s="47" t="s">
        <v>63</v>
      </c>
      <c r="E1034" s="47" t="s">
        <v>120</v>
      </c>
      <c r="F1034" s="47" t="s">
        <v>151</v>
      </c>
      <c r="G1034" s="47" t="s">
        <v>126</v>
      </c>
      <c r="H1034" s="47" t="n">
        <v>386</v>
      </c>
      <c r="I1034" s="57" t="n">
        <f aca="false">IFERROR(H1034/INDEX(Rate_Master!$C$2:$C$13,MATCH(F1034,Rate_Master!$A$2:$A$13,0)),0)</f>
        <v>0.551428571428571</v>
      </c>
    </row>
    <row r="1035" customFormat="false" ht="15" hidden="false" customHeight="false" outlineLevel="0" collapsed="false">
      <c r="A1035" s="47" t="s">
        <v>12987</v>
      </c>
      <c r="B1035" s="47" t="s">
        <v>434</v>
      </c>
      <c r="C1035" s="48" t="n">
        <v>46041</v>
      </c>
      <c r="D1035" s="47" t="s">
        <v>63</v>
      </c>
      <c r="E1035" s="47" t="s">
        <v>120</v>
      </c>
      <c r="F1035" s="47" t="s">
        <v>151</v>
      </c>
      <c r="G1035" s="47" t="s">
        <v>119</v>
      </c>
      <c r="H1035" s="47" t="n">
        <v>1323</v>
      </c>
      <c r="I1035" s="57" t="n">
        <f aca="false">IFERROR(H1035/INDEX(Rate_Master!$C$2:$C$13,MATCH(F1035,Rate_Master!$A$2:$A$13,0)),0)</f>
        <v>1.89</v>
      </c>
    </row>
    <row r="1036" customFormat="false" ht="15" hidden="false" customHeight="false" outlineLevel="0" collapsed="false">
      <c r="A1036" s="47" t="s">
        <v>12988</v>
      </c>
      <c r="B1036" s="47" t="s">
        <v>434</v>
      </c>
      <c r="C1036" s="48" t="n">
        <v>46041</v>
      </c>
      <c r="D1036" s="47" t="s">
        <v>63</v>
      </c>
      <c r="E1036" s="47" t="s">
        <v>120</v>
      </c>
      <c r="F1036" s="47" t="s">
        <v>151</v>
      </c>
      <c r="G1036" s="47" t="s">
        <v>121</v>
      </c>
      <c r="H1036" s="47" t="n">
        <v>1214</v>
      </c>
      <c r="I1036" s="57" t="n">
        <f aca="false">IFERROR(H1036/INDEX(Rate_Master!$C$2:$C$13,MATCH(F1036,Rate_Master!$A$2:$A$13,0)),0)</f>
        <v>1.73428571428571</v>
      </c>
    </row>
    <row r="1037" customFormat="false" ht="15" hidden="false" customHeight="false" outlineLevel="0" collapsed="false">
      <c r="A1037" s="47" t="s">
        <v>12989</v>
      </c>
      <c r="B1037" s="47" t="s">
        <v>434</v>
      </c>
      <c r="C1037" s="48" t="n">
        <v>46041</v>
      </c>
      <c r="D1037" s="47" t="s">
        <v>63</v>
      </c>
      <c r="E1037" s="47" t="s">
        <v>120</v>
      </c>
      <c r="F1037" s="47" t="s">
        <v>151</v>
      </c>
      <c r="G1037" s="47" t="s">
        <v>122</v>
      </c>
      <c r="H1037" s="47" t="n">
        <v>2872</v>
      </c>
      <c r="I1037" s="57" t="n">
        <f aca="false">IFERROR(H1037/INDEX(Rate_Master!$C$2:$C$13,MATCH(F1037,Rate_Master!$A$2:$A$13,0)),0)</f>
        <v>4.10285714285714</v>
      </c>
    </row>
    <row r="1038" customFormat="false" ht="15" hidden="false" customHeight="false" outlineLevel="0" collapsed="false">
      <c r="A1038" s="47" t="s">
        <v>12990</v>
      </c>
      <c r="B1038" s="47" t="s">
        <v>434</v>
      </c>
      <c r="C1038" s="48" t="n">
        <v>46041</v>
      </c>
      <c r="D1038" s="47" t="s">
        <v>63</v>
      </c>
      <c r="E1038" s="47" t="s">
        <v>120</v>
      </c>
      <c r="F1038" s="47" t="s">
        <v>151</v>
      </c>
      <c r="G1038" s="47" t="s">
        <v>123</v>
      </c>
      <c r="H1038" s="47" t="n">
        <v>923</v>
      </c>
      <c r="I1038" s="57" t="n">
        <f aca="false">IFERROR(H1038/INDEX(Rate_Master!$C$2:$C$13,MATCH(F1038,Rate_Master!$A$2:$A$13,0)),0)</f>
        <v>1.31857142857143</v>
      </c>
    </row>
    <row r="1039" customFormat="false" ht="15" hidden="false" customHeight="false" outlineLevel="0" collapsed="false">
      <c r="A1039" s="47" t="s">
        <v>12991</v>
      </c>
      <c r="B1039" s="47" t="s">
        <v>434</v>
      </c>
      <c r="C1039" s="48" t="n">
        <v>46041</v>
      </c>
      <c r="D1039" s="47" t="s">
        <v>63</v>
      </c>
      <c r="E1039" s="47" t="s">
        <v>120</v>
      </c>
      <c r="F1039" s="47" t="s">
        <v>151</v>
      </c>
      <c r="G1039" s="47" t="s">
        <v>124</v>
      </c>
      <c r="H1039" s="47" t="n">
        <v>562</v>
      </c>
      <c r="I1039" s="57" t="n">
        <f aca="false">IFERROR(H1039/INDEX(Rate_Master!$C$2:$C$13,MATCH(F1039,Rate_Master!$A$2:$A$13,0)),0)</f>
        <v>0.802857142857143</v>
      </c>
    </row>
    <row r="1040" customFormat="false" ht="15" hidden="false" customHeight="false" outlineLevel="0" collapsed="false">
      <c r="A1040" s="47" t="s">
        <v>12992</v>
      </c>
      <c r="B1040" s="47" t="s">
        <v>434</v>
      </c>
      <c r="C1040" s="48" t="n">
        <v>46041</v>
      </c>
      <c r="D1040" s="47" t="s">
        <v>63</v>
      </c>
      <c r="E1040" s="47" t="s">
        <v>120</v>
      </c>
      <c r="F1040" s="47" t="s">
        <v>151</v>
      </c>
      <c r="G1040" s="47" t="s">
        <v>125</v>
      </c>
      <c r="H1040" s="47" t="n">
        <v>382</v>
      </c>
      <c r="I1040" s="57" t="n">
        <f aca="false">IFERROR(H1040/INDEX(Rate_Master!$C$2:$C$13,MATCH(F1040,Rate_Master!$A$2:$A$13,0)),0)</f>
        <v>0.545714285714286</v>
      </c>
    </row>
    <row r="1041" customFormat="false" ht="15" hidden="false" customHeight="false" outlineLevel="0" collapsed="false">
      <c r="A1041" s="47" t="s">
        <v>12993</v>
      </c>
      <c r="B1041" s="47" t="s">
        <v>434</v>
      </c>
      <c r="C1041" s="48" t="n">
        <v>46041</v>
      </c>
      <c r="D1041" s="47" t="s">
        <v>63</v>
      </c>
      <c r="E1041" s="47" t="s">
        <v>120</v>
      </c>
      <c r="F1041" s="47" t="s">
        <v>151</v>
      </c>
      <c r="G1041" s="47" t="s">
        <v>126</v>
      </c>
      <c r="H1041" s="47" t="n">
        <v>218</v>
      </c>
      <c r="I1041" s="57" t="n">
        <f aca="false">IFERROR(H1041/INDEX(Rate_Master!$C$2:$C$13,MATCH(F1041,Rate_Master!$A$2:$A$13,0)),0)</f>
        <v>0.311428571428571</v>
      </c>
    </row>
    <row r="1042" customFormat="false" ht="15" hidden="false" customHeight="false" outlineLevel="0" collapsed="false">
      <c r="A1042" s="47" t="s">
        <v>12994</v>
      </c>
      <c r="B1042" s="47" t="s">
        <v>435</v>
      </c>
      <c r="C1042" s="48" t="n">
        <v>46041</v>
      </c>
      <c r="D1042" s="47" t="s">
        <v>63</v>
      </c>
      <c r="E1042" s="47" t="s">
        <v>120</v>
      </c>
      <c r="F1042" s="47" t="s">
        <v>151</v>
      </c>
      <c r="G1042" s="47" t="s">
        <v>119</v>
      </c>
      <c r="H1042" s="47" t="n">
        <v>1137</v>
      </c>
      <c r="I1042" s="57" t="n">
        <f aca="false">IFERROR(H1042/INDEX(Rate_Master!$C$2:$C$13,MATCH(F1042,Rate_Master!$A$2:$A$13,0)),0)</f>
        <v>1.62428571428571</v>
      </c>
    </row>
    <row r="1043" customFormat="false" ht="15" hidden="false" customHeight="false" outlineLevel="0" collapsed="false">
      <c r="A1043" s="47" t="s">
        <v>12995</v>
      </c>
      <c r="B1043" s="47" t="s">
        <v>435</v>
      </c>
      <c r="C1043" s="48" t="n">
        <v>46041</v>
      </c>
      <c r="D1043" s="47" t="s">
        <v>63</v>
      </c>
      <c r="E1043" s="47" t="s">
        <v>120</v>
      </c>
      <c r="F1043" s="47" t="s">
        <v>151</v>
      </c>
      <c r="G1043" s="47" t="s">
        <v>121</v>
      </c>
      <c r="H1043" s="47" t="n">
        <v>1072</v>
      </c>
      <c r="I1043" s="57" t="n">
        <f aca="false">IFERROR(H1043/INDEX(Rate_Master!$C$2:$C$13,MATCH(F1043,Rate_Master!$A$2:$A$13,0)),0)</f>
        <v>1.53142857142857</v>
      </c>
    </row>
    <row r="1044" customFormat="false" ht="15" hidden="false" customHeight="false" outlineLevel="0" collapsed="false">
      <c r="A1044" s="47" t="s">
        <v>12996</v>
      </c>
      <c r="B1044" s="47" t="s">
        <v>435</v>
      </c>
      <c r="C1044" s="48" t="n">
        <v>46041</v>
      </c>
      <c r="D1044" s="47" t="s">
        <v>63</v>
      </c>
      <c r="E1044" s="47" t="s">
        <v>120</v>
      </c>
      <c r="F1044" s="47" t="s">
        <v>151</v>
      </c>
      <c r="G1044" s="47" t="s">
        <v>122</v>
      </c>
      <c r="H1044" s="47" t="n">
        <v>2430</v>
      </c>
      <c r="I1044" s="57" t="n">
        <f aca="false">IFERROR(H1044/INDEX(Rate_Master!$C$2:$C$13,MATCH(F1044,Rate_Master!$A$2:$A$13,0)),0)</f>
        <v>3.47142857142857</v>
      </c>
    </row>
    <row r="1045" customFormat="false" ht="15" hidden="false" customHeight="false" outlineLevel="0" collapsed="false">
      <c r="A1045" s="47" t="s">
        <v>12997</v>
      </c>
      <c r="B1045" s="47" t="s">
        <v>435</v>
      </c>
      <c r="C1045" s="48" t="n">
        <v>46041</v>
      </c>
      <c r="D1045" s="47" t="s">
        <v>63</v>
      </c>
      <c r="E1045" s="47" t="s">
        <v>120</v>
      </c>
      <c r="F1045" s="47" t="s">
        <v>151</v>
      </c>
      <c r="G1045" s="47" t="s">
        <v>123</v>
      </c>
      <c r="H1045" s="47" t="n">
        <v>800</v>
      </c>
      <c r="I1045" s="57" t="n">
        <f aca="false">IFERROR(H1045/INDEX(Rate_Master!$C$2:$C$13,MATCH(F1045,Rate_Master!$A$2:$A$13,0)),0)</f>
        <v>1.14285714285714</v>
      </c>
    </row>
    <row r="1046" customFormat="false" ht="15" hidden="false" customHeight="false" outlineLevel="0" collapsed="false">
      <c r="A1046" s="47" t="s">
        <v>12998</v>
      </c>
      <c r="B1046" s="47" t="s">
        <v>435</v>
      </c>
      <c r="C1046" s="48" t="n">
        <v>46041</v>
      </c>
      <c r="D1046" s="47" t="s">
        <v>63</v>
      </c>
      <c r="E1046" s="47" t="s">
        <v>120</v>
      </c>
      <c r="F1046" s="47" t="s">
        <v>151</v>
      </c>
      <c r="G1046" s="47" t="s">
        <v>124</v>
      </c>
      <c r="H1046" s="47" t="n">
        <v>475</v>
      </c>
      <c r="I1046" s="57" t="n">
        <f aca="false">IFERROR(H1046/INDEX(Rate_Master!$C$2:$C$13,MATCH(F1046,Rate_Master!$A$2:$A$13,0)),0)</f>
        <v>0.678571428571429</v>
      </c>
    </row>
    <row r="1047" customFormat="false" ht="15" hidden="false" customHeight="false" outlineLevel="0" collapsed="false">
      <c r="A1047" s="47" t="s">
        <v>12999</v>
      </c>
      <c r="B1047" s="47" t="s">
        <v>435</v>
      </c>
      <c r="C1047" s="48" t="n">
        <v>46041</v>
      </c>
      <c r="D1047" s="47" t="s">
        <v>63</v>
      </c>
      <c r="E1047" s="47" t="s">
        <v>120</v>
      </c>
      <c r="F1047" s="47" t="s">
        <v>151</v>
      </c>
      <c r="G1047" s="47" t="s">
        <v>125</v>
      </c>
      <c r="H1047" s="47" t="n">
        <v>328</v>
      </c>
      <c r="I1047" s="57" t="n">
        <f aca="false">IFERROR(H1047/INDEX(Rate_Master!$C$2:$C$13,MATCH(F1047,Rate_Master!$A$2:$A$13,0)),0)</f>
        <v>0.468571428571429</v>
      </c>
    </row>
    <row r="1048" customFormat="false" ht="15" hidden="false" customHeight="false" outlineLevel="0" collapsed="false">
      <c r="A1048" s="47" t="s">
        <v>13000</v>
      </c>
      <c r="B1048" s="47" t="s">
        <v>435</v>
      </c>
      <c r="C1048" s="48" t="n">
        <v>46041</v>
      </c>
      <c r="D1048" s="47" t="s">
        <v>63</v>
      </c>
      <c r="E1048" s="47" t="s">
        <v>120</v>
      </c>
      <c r="F1048" s="47" t="s">
        <v>151</v>
      </c>
      <c r="G1048" s="47" t="s">
        <v>126</v>
      </c>
      <c r="H1048" s="47" t="n">
        <v>201</v>
      </c>
      <c r="I1048" s="57" t="n">
        <f aca="false">IFERROR(H1048/INDEX(Rate_Master!$C$2:$C$13,MATCH(F1048,Rate_Master!$A$2:$A$13,0)),0)</f>
        <v>0.287142857142857</v>
      </c>
    </row>
    <row r="1049" customFormat="false" ht="15" hidden="false" customHeight="false" outlineLevel="0" collapsed="false">
      <c r="A1049" s="47" t="s">
        <v>13001</v>
      </c>
      <c r="B1049" s="47" t="s">
        <v>436</v>
      </c>
      <c r="C1049" s="48" t="n">
        <v>46041</v>
      </c>
      <c r="D1049" s="47" t="s">
        <v>64</v>
      </c>
      <c r="E1049" s="47" t="s">
        <v>128</v>
      </c>
      <c r="F1049" s="47" t="s">
        <v>155</v>
      </c>
      <c r="G1049" s="47" t="s">
        <v>127</v>
      </c>
      <c r="H1049" s="47" t="n">
        <v>1566</v>
      </c>
      <c r="I1049" s="57" t="n">
        <f aca="false">IFERROR(H1049/INDEX(Rate_Master!$C$2:$C$13,MATCH(F1049,Rate_Master!$A$2:$A$13,0)),0)</f>
        <v>2.84727272727273</v>
      </c>
    </row>
    <row r="1050" customFormat="false" ht="15" hidden="false" customHeight="false" outlineLevel="0" collapsed="false">
      <c r="A1050" s="47" t="s">
        <v>13002</v>
      </c>
      <c r="B1050" s="47" t="s">
        <v>436</v>
      </c>
      <c r="C1050" s="48" t="n">
        <v>46041</v>
      </c>
      <c r="D1050" s="47" t="s">
        <v>64</v>
      </c>
      <c r="E1050" s="47" t="s">
        <v>128</v>
      </c>
      <c r="F1050" s="47" t="s">
        <v>155</v>
      </c>
      <c r="G1050" s="47" t="s">
        <v>129</v>
      </c>
      <c r="H1050" s="47" t="n">
        <v>1138</v>
      </c>
      <c r="I1050" s="57" t="n">
        <f aca="false">IFERROR(H1050/INDEX(Rate_Master!$C$2:$C$13,MATCH(F1050,Rate_Master!$A$2:$A$13,0)),0)</f>
        <v>2.06909090909091</v>
      </c>
    </row>
    <row r="1051" customFormat="false" ht="15" hidden="false" customHeight="false" outlineLevel="0" collapsed="false">
      <c r="A1051" s="47" t="s">
        <v>13003</v>
      </c>
      <c r="B1051" s="47" t="s">
        <v>436</v>
      </c>
      <c r="C1051" s="48" t="n">
        <v>46041</v>
      </c>
      <c r="D1051" s="47" t="s">
        <v>64</v>
      </c>
      <c r="E1051" s="47" t="s">
        <v>128</v>
      </c>
      <c r="F1051" s="47" t="s">
        <v>155</v>
      </c>
      <c r="G1051" s="47" t="s">
        <v>130</v>
      </c>
      <c r="H1051" s="47" t="n">
        <v>1002</v>
      </c>
      <c r="I1051" s="57" t="n">
        <f aca="false">IFERROR(H1051/INDEX(Rate_Master!$C$2:$C$13,MATCH(F1051,Rate_Master!$A$2:$A$13,0)),0)</f>
        <v>1.82181818181818</v>
      </c>
    </row>
    <row r="1052" customFormat="false" ht="15" hidden="false" customHeight="false" outlineLevel="0" collapsed="false">
      <c r="A1052" s="47" t="s">
        <v>13004</v>
      </c>
      <c r="B1052" s="47" t="s">
        <v>436</v>
      </c>
      <c r="C1052" s="48" t="n">
        <v>46041</v>
      </c>
      <c r="D1052" s="47" t="s">
        <v>64</v>
      </c>
      <c r="E1052" s="47" t="s">
        <v>128</v>
      </c>
      <c r="F1052" s="47" t="s">
        <v>155</v>
      </c>
      <c r="G1052" s="47" t="s">
        <v>131</v>
      </c>
      <c r="H1052" s="47" t="n">
        <v>493</v>
      </c>
      <c r="I1052" s="57" t="n">
        <f aca="false">IFERROR(H1052/INDEX(Rate_Master!$C$2:$C$13,MATCH(F1052,Rate_Master!$A$2:$A$13,0)),0)</f>
        <v>0.896363636363636</v>
      </c>
    </row>
    <row r="1053" customFormat="false" ht="15" hidden="false" customHeight="false" outlineLevel="0" collapsed="false">
      <c r="A1053" s="47" t="s">
        <v>13005</v>
      </c>
      <c r="B1053" s="47" t="s">
        <v>436</v>
      </c>
      <c r="C1053" s="48" t="n">
        <v>46041</v>
      </c>
      <c r="D1053" s="47" t="s">
        <v>64</v>
      </c>
      <c r="E1053" s="47" t="s">
        <v>128</v>
      </c>
      <c r="F1053" s="47" t="s">
        <v>155</v>
      </c>
      <c r="G1053" s="47" t="s">
        <v>132</v>
      </c>
      <c r="H1053" s="47" t="n">
        <v>401</v>
      </c>
      <c r="I1053" s="57" t="n">
        <f aca="false">IFERROR(H1053/INDEX(Rate_Master!$C$2:$C$13,MATCH(F1053,Rate_Master!$A$2:$A$13,0)),0)</f>
        <v>0.729090909090909</v>
      </c>
    </row>
    <row r="1054" customFormat="false" ht="15" hidden="false" customHeight="false" outlineLevel="0" collapsed="false">
      <c r="A1054" s="47" t="s">
        <v>13006</v>
      </c>
      <c r="B1054" s="47" t="s">
        <v>437</v>
      </c>
      <c r="C1054" s="48" t="n">
        <v>46041</v>
      </c>
      <c r="D1054" s="47" t="s">
        <v>64</v>
      </c>
      <c r="E1054" s="47" t="s">
        <v>128</v>
      </c>
      <c r="F1054" s="47" t="s">
        <v>155</v>
      </c>
      <c r="G1054" s="47" t="s">
        <v>127</v>
      </c>
      <c r="H1054" s="47" t="n">
        <v>559</v>
      </c>
      <c r="I1054" s="57" t="n">
        <f aca="false">IFERROR(H1054/INDEX(Rate_Master!$C$2:$C$13,MATCH(F1054,Rate_Master!$A$2:$A$13,0)),0)</f>
        <v>1.01636363636364</v>
      </c>
    </row>
    <row r="1055" customFormat="false" ht="15" hidden="false" customHeight="false" outlineLevel="0" collapsed="false">
      <c r="A1055" s="47" t="s">
        <v>13007</v>
      </c>
      <c r="B1055" s="47" t="s">
        <v>437</v>
      </c>
      <c r="C1055" s="48" t="n">
        <v>46041</v>
      </c>
      <c r="D1055" s="47" t="s">
        <v>64</v>
      </c>
      <c r="E1055" s="47" t="s">
        <v>128</v>
      </c>
      <c r="F1055" s="47" t="s">
        <v>155</v>
      </c>
      <c r="G1055" s="47" t="s">
        <v>129</v>
      </c>
      <c r="H1055" s="47" t="n">
        <v>380</v>
      </c>
      <c r="I1055" s="57" t="n">
        <f aca="false">IFERROR(H1055/INDEX(Rate_Master!$C$2:$C$13,MATCH(F1055,Rate_Master!$A$2:$A$13,0)),0)</f>
        <v>0.690909090909091</v>
      </c>
    </row>
    <row r="1056" customFormat="false" ht="15" hidden="false" customHeight="false" outlineLevel="0" collapsed="false">
      <c r="A1056" s="47" t="s">
        <v>13008</v>
      </c>
      <c r="B1056" s="47" t="s">
        <v>437</v>
      </c>
      <c r="C1056" s="48" t="n">
        <v>46041</v>
      </c>
      <c r="D1056" s="47" t="s">
        <v>64</v>
      </c>
      <c r="E1056" s="47" t="s">
        <v>128</v>
      </c>
      <c r="F1056" s="47" t="s">
        <v>155</v>
      </c>
      <c r="G1056" s="47" t="s">
        <v>130</v>
      </c>
      <c r="H1056" s="47" t="n">
        <v>303</v>
      </c>
      <c r="I1056" s="57" t="n">
        <f aca="false">IFERROR(H1056/INDEX(Rate_Master!$C$2:$C$13,MATCH(F1056,Rate_Master!$A$2:$A$13,0)),0)</f>
        <v>0.550909090909091</v>
      </c>
    </row>
    <row r="1057" customFormat="false" ht="15" hidden="false" customHeight="false" outlineLevel="0" collapsed="false">
      <c r="A1057" s="47" t="s">
        <v>13009</v>
      </c>
      <c r="B1057" s="47" t="s">
        <v>437</v>
      </c>
      <c r="C1057" s="48" t="n">
        <v>46041</v>
      </c>
      <c r="D1057" s="47" t="s">
        <v>64</v>
      </c>
      <c r="E1057" s="47" t="s">
        <v>128</v>
      </c>
      <c r="F1057" s="47" t="s">
        <v>155</v>
      </c>
      <c r="G1057" s="47" t="s">
        <v>131</v>
      </c>
      <c r="H1057" s="47" t="n">
        <v>174</v>
      </c>
      <c r="I1057" s="57" t="n">
        <f aca="false">IFERROR(H1057/INDEX(Rate_Master!$C$2:$C$13,MATCH(F1057,Rate_Master!$A$2:$A$13,0)),0)</f>
        <v>0.316363636363636</v>
      </c>
    </row>
    <row r="1058" customFormat="false" ht="15" hidden="false" customHeight="false" outlineLevel="0" collapsed="false">
      <c r="A1058" s="47" t="s">
        <v>13010</v>
      </c>
      <c r="B1058" s="47" t="s">
        <v>437</v>
      </c>
      <c r="C1058" s="48" t="n">
        <v>46041</v>
      </c>
      <c r="D1058" s="47" t="s">
        <v>64</v>
      </c>
      <c r="E1058" s="47" t="s">
        <v>128</v>
      </c>
      <c r="F1058" s="47" t="s">
        <v>155</v>
      </c>
      <c r="G1058" s="47" t="s">
        <v>132</v>
      </c>
      <c r="H1058" s="47" t="n">
        <v>137</v>
      </c>
      <c r="I1058" s="57" t="n">
        <f aca="false">IFERROR(H1058/INDEX(Rate_Master!$C$2:$C$13,MATCH(F1058,Rate_Master!$A$2:$A$13,0)),0)</f>
        <v>0.249090909090909</v>
      </c>
    </row>
    <row r="1059" customFormat="false" ht="15" hidden="false" customHeight="false" outlineLevel="0" collapsed="false">
      <c r="A1059" s="47" t="s">
        <v>13011</v>
      </c>
      <c r="B1059" s="47" t="s">
        <v>438</v>
      </c>
      <c r="C1059" s="48" t="n">
        <v>46041</v>
      </c>
      <c r="D1059" s="47" t="s">
        <v>65</v>
      </c>
      <c r="E1059" s="47" t="s">
        <v>134</v>
      </c>
      <c r="F1059" s="47" t="s">
        <v>158</v>
      </c>
      <c r="G1059" s="47" t="s">
        <v>133</v>
      </c>
      <c r="H1059" s="47" t="n">
        <v>459</v>
      </c>
      <c r="I1059" s="57" t="n">
        <f aca="false">IFERROR(H1059/INDEX(Rate_Master!$C$2:$C$13,MATCH(F1059,Rate_Master!$A$2:$A$13,0)),0)</f>
        <v>2.295</v>
      </c>
    </row>
    <row r="1060" customFormat="false" ht="15" hidden="false" customHeight="false" outlineLevel="0" collapsed="false">
      <c r="A1060" s="47" t="s">
        <v>13012</v>
      </c>
      <c r="B1060" s="47" t="s">
        <v>438</v>
      </c>
      <c r="C1060" s="48" t="n">
        <v>46041</v>
      </c>
      <c r="D1060" s="47" t="s">
        <v>65</v>
      </c>
      <c r="E1060" s="47" t="s">
        <v>134</v>
      </c>
      <c r="F1060" s="47" t="s">
        <v>158</v>
      </c>
      <c r="G1060" s="47" t="s">
        <v>135</v>
      </c>
      <c r="H1060" s="47" t="n">
        <v>379</v>
      </c>
      <c r="I1060" s="57" t="n">
        <f aca="false">IFERROR(H1060/INDEX(Rate_Master!$C$2:$C$13,MATCH(F1060,Rate_Master!$A$2:$A$13,0)),0)</f>
        <v>1.895</v>
      </c>
    </row>
    <row r="1061" customFormat="false" ht="15" hidden="false" customHeight="false" outlineLevel="0" collapsed="false">
      <c r="A1061" s="47" t="s">
        <v>13013</v>
      </c>
      <c r="B1061" s="47" t="s">
        <v>438</v>
      </c>
      <c r="C1061" s="48" t="n">
        <v>46041</v>
      </c>
      <c r="D1061" s="47" t="s">
        <v>65</v>
      </c>
      <c r="E1061" s="47" t="s">
        <v>134</v>
      </c>
      <c r="F1061" s="47" t="s">
        <v>158</v>
      </c>
      <c r="G1061" s="47" t="s">
        <v>136</v>
      </c>
      <c r="H1061" s="47" t="n">
        <v>292</v>
      </c>
      <c r="I1061" s="57" t="n">
        <f aca="false">IFERROR(H1061/INDEX(Rate_Master!$C$2:$C$13,MATCH(F1061,Rate_Master!$A$2:$A$13,0)),0)</f>
        <v>1.46</v>
      </c>
    </row>
    <row r="1062" customFormat="false" ht="15" hidden="false" customHeight="false" outlineLevel="0" collapsed="false">
      <c r="A1062" s="47" t="s">
        <v>13014</v>
      </c>
      <c r="B1062" s="47" t="s">
        <v>438</v>
      </c>
      <c r="C1062" s="48" t="n">
        <v>46041</v>
      </c>
      <c r="D1062" s="47" t="s">
        <v>65</v>
      </c>
      <c r="E1062" s="47" t="s">
        <v>134</v>
      </c>
      <c r="F1062" s="47" t="s">
        <v>158</v>
      </c>
      <c r="G1062" s="47" t="s">
        <v>137</v>
      </c>
      <c r="H1062" s="47" t="n">
        <v>208</v>
      </c>
      <c r="I1062" s="57" t="n">
        <f aca="false">IFERROR(H1062/INDEX(Rate_Master!$C$2:$C$13,MATCH(F1062,Rate_Master!$A$2:$A$13,0)),0)</f>
        <v>1.04</v>
      </c>
    </row>
    <row r="1063" customFormat="false" ht="15" hidden="false" customHeight="false" outlineLevel="0" collapsed="false">
      <c r="A1063" s="47" t="s">
        <v>13015</v>
      </c>
      <c r="B1063" s="47" t="s">
        <v>438</v>
      </c>
      <c r="C1063" s="48" t="n">
        <v>46041</v>
      </c>
      <c r="D1063" s="47" t="s">
        <v>65</v>
      </c>
      <c r="E1063" s="47" t="s">
        <v>134</v>
      </c>
      <c r="F1063" s="47" t="s">
        <v>158</v>
      </c>
      <c r="G1063" s="47" t="s">
        <v>138</v>
      </c>
      <c r="H1063" s="47" t="n">
        <v>98</v>
      </c>
      <c r="I1063" s="57" t="n">
        <f aca="false">IFERROR(H1063/INDEX(Rate_Master!$C$2:$C$13,MATCH(F1063,Rate_Master!$A$2:$A$13,0)),0)</f>
        <v>0.49</v>
      </c>
    </row>
    <row r="1064" customFormat="false" ht="15" hidden="false" customHeight="false" outlineLevel="0" collapsed="false">
      <c r="A1064" s="47" t="s">
        <v>13016</v>
      </c>
      <c r="B1064" s="47" t="s">
        <v>439</v>
      </c>
      <c r="C1064" s="48" t="n">
        <v>46041</v>
      </c>
      <c r="D1064" s="47" t="s">
        <v>65</v>
      </c>
      <c r="E1064" s="47" t="s">
        <v>134</v>
      </c>
      <c r="F1064" s="47" t="s">
        <v>157</v>
      </c>
      <c r="G1064" s="47" t="s">
        <v>133</v>
      </c>
      <c r="H1064" s="47" t="n">
        <v>762</v>
      </c>
      <c r="I1064" s="57" t="n">
        <f aca="false">IFERROR(H1064/INDEX(Rate_Master!$C$2:$C$13,MATCH(F1064,Rate_Master!$A$2:$A$13,0)),0)</f>
        <v>3.46363636363636</v>
      </c>
    </row>
    <row r="1065" customFormat="false" ht="15" hidden="false" customHeight="false" outlineLevel="0" collapsed="false">
      <c r="A1065" s="47" t="s">
        <v>13017</v>
      </c>
      <c r="B1065" s="47" t="s">
        <v>439</v>
      </c>
      <c r="C1065" s="48" t="n">
        <v>46041</v>
      </c>
      <c r="D1065" s="47" t="s">
        <v>65</v>
      </c>
      <c r="E1065" s="47" t="s">
        <v>134</v>
      </c>
      <c r="F1065" s="47" t="s">
        <v>157</v>
      </c>
      <c r="G1065" s="47" t="s">
        <v>135</v>
      </c>
      <c r="H1065" s="47" t="n">
        <v>321</v>
      </c>
      <c r="I1065" s="57" t="n">
        <f aca="false">IFERROR(H1065/INDEX(Rate_Master!$C$2:$C$13,MATCH(F1065,Rate_Master!$A$2:$A$13,0)),0)</f>
        <v>1.45909090909091</v>
      </c>
    </row>
    <row r="1066" customFormat="false" ht="15" hidden="false" customHeight="false" outlineLevel="0" collapsed="false">
      <c r="A1066" s="47" t="s">
        <v>13018</v>
      </c>
      <c r="B1066" s="47" t="s">
        <v>439</v>
      </c>
      <c r="C1066" s="48" t="n">
        <v>46041</v>
      </c>
      <c r="D1066" s="47" t="s">
        <v>65</v>
      </c>
      <c r="E1066" s="47" t="s">
        <v>134</v>
      </c>
      <c r="F1066" s="47" t="s">
        <v>157</v>
      </c>
      <c r="G1066" s="47" t="s">
        <v>136</v>
      </c>
      <c r="H1066" s="47" t="n">
        <v>328</v>
      </c>
      <c r="I1066" s="57" t="n">
        <f aca="false">IFERROR(H1066/INDEX(Rate_Master!$C$2:$C$13,MATCH(F1066,Rate_Master!$A$2:$A$13,0)),0)</f>
        <v>1.49090909090909</v>
      </c>
    </row>
    <row r="1067" customFormat="false" ht="15" hidden="false" customHeight="false" outlineLevel="0" collapsed="false">
      <c r="A1067" s="47" t="s">
        <v>13019</v>
      </c>
      <c r="B1067" s="47" t="s">
        <v>439</v>
      </c>
      <c r="C1067" s="48" t="n">
        <v>46041</v>
      </c>
      <c r="D1067" s="47" t="s">
        <v>65</v>
      </c>
      <c r="E1067" s="47" t="s">
        <v>134</v>
      </c>
      <c r="F1067" s="47" t="s">
        <v>157</v>
      </c>
      <c r="G1067" s="47" t="s">
        <v>137</v>
      </c>
      <c r="H1067" s="47" t="n">
        <v>223</v>
      </c>
      <c r="I1067" s="57" t="n">
        <f aca="false">IFERROR(H1067/INDEX(Rate_Master!$C$2:$C$13,MATCH(F1067,Rate_Master!$A$2:$A$13,0)),0)</f>
        <v>1.01363636363636</v>
      </c>
    </row>
    <row r="1068" customFormat="false" ht="15" hidden="false" customHeight="false" outlineLevel="0" collapsed="false">
      <c r="A1068" s="47" t="s">
        <v>13020</v>
      </c>
      <c r="B1068" s="47" t="s">
        <v>439</v>
      </c>
      <c r="C1068" s="48" t="n">
        <v>46041</v>
      </c>
      <c r="D1068" s="47" t="s">
        <v>65</v>
      </c>
      <c r="E1068" s="47" t="s">
        <v>134</v>
      </c>
      <c r="F1068" s="47" t="s">
        <v>157</v>
      </c>
      <c r="G1068" s="47" t="s">
        <v>138</v>
      </c>
      <c r="H1068" s="47" t="n">
        <v>122</v>
      </c>
      <c r="I1068" s="57" t="n">
        <f aca="false">IFERROR(H1068/INDEX(Rate_Master!$C$2:$C$13,MATCH(F1068,Rate_Master!$A$2:$A$13,0)),0)</f>
        <v>0.554545454545455</v>
      </c>
    </row>
    <row r="1069" customFormat="false" ht="15" hidden="false" customHeight="false" outlineLevel="0" collapsed="false">
      <c r="A1069" s="47" t="s">
        <v>13021</v>
      </c>
      <c r="B1069" s="47" t="s">
        <v>441</v>
      </c>
      <c r="C1069" s="48" t="n">
        <v>46041</v>
      </c>
      <c r="D1069" s="47" t="s">
        <v>65</v>
      </c>
      <c r="E1069" s="47" t="s">
        <v>134</v>
      </c>
      <c r="F1069" s="47" t="s">
        <v>157</v>
      </c>
      <c r="G1069" s="47" t="s">
        <v>133</v>
      </c>
      <c r="H1069" s="47" t="n">
        <v>666</v>
      </c>
      <c r="I1069" s="57" t="n">
        <f aca="false">IFERROR(H1069/INDEX(Rate_Master!$C$2:$C$13,MATCH(F1069,Rate_Master!$A$2:$A$13,0)),0)</f>
        <v>3.02727272727273</v>
      </c>
    </row>
    <row r="1070" customFormat="false" ht="15" hidden="false" customHeight="false" outlineLevel="0" collapsed="false">
      <c r="A1070" s="47" t="s">
        <v>13022</v>
      </c>
      <c r="B1070" s="47" t="s">
        <v>441</v>
      </c>
      <c r="C1070" s="48" t="n">
        <v>46041</v>
      </c>
      <c r="D1070" s="47" t="s">
        <v>65</v>
      </c>
      <c r="E1070" s="47" t="s">
        <v>134</v>
      </c>
      <c r="F1070" s="47" t="s">
        <v>157</v>
      </c>
      <c r="G1070" s="47" t="s">
        <v>135</v>
      </c>
      <c r="H1070" s="47" t="n">
        <v>318</v>
      </c>
      <c r="I1070" s="57" t="n">
        <f aca="false">IFERROR(H1070/INDEX(Rate_Master!$C$2:$C$13,MATCH(F1070,Rate_Master!$A$2:$A$13,0)),0)</f>
        <v>1.44545454545455</v>
      </c>
    </row>
    <row r="1071" customFormat="false" ht="15" hidden="false" customHeight="false" outlineLevel="0" collapsed="false">
      <c r="A1071" s="47" t="s">
        <v>13023</v>
      </c>
      <c r="B1071" s="47" t="s">
        <v>441</v>
      </c>
      <c r="C1071" s="48" t="n">
        <v>46041</v>
      </c>
      <c r="D1071" s="47" t="s">
        <v>65</v>
      </c>
      <c r="E1071" s="47" t="s">
        <v>134</v>
      </c>
      <c r="F1071" s="47" t="s">
        <v>157</v>
      </c>
      <c r="G1071" s="47" t="s">
        <v>136</v>
      </c>
      <c r="H1071" s="47" t="n">
        <v>252</v>
      </c>
      <c r="I1071" s="57" t="n">
        <f aca="false">IFERROR(H1071/INDEX(Rate_Master!$C$2:$C$13,MATCH(F1071,Rate_Master!$A$2:$A$13,0)),0)</f>
        <v>1.14545454545455</v>
      </c>
    </row>
    <row r="1072" customFormat="false" ht="15" hidden="false" customHeight="false" outlineLevel="0" collapsed="false">
      <c r="A1072" s="47" t="s">
        <v>13024</v>
      </c>
      <c r="B1072" s="47" t="s">
        <v>441</v>
      </c>
      <c r="C1072" s="48" t="n">
        <v>46041</v>
      </c>
      <c r="D1072" s="47" t="s">
        <v>65</v>
      </c>
      <c r="E1072" s="47" t="s">
        <v>134</v>
      </c>
      <c r="F1072" s="47" t="s">
        <v>157</v>
      </c>
      <c r="G1072" s="47" t="s">
        <v>137</v>
      </c>
      <c r="H1072" s="47" t="n">
        <v>197</v>
      </c>
      <c r="I1072" s="57" t="n">
        <f aca="false">IFERROR(H1072/INDEX(Rate_Master!$C$2:$C$13,MATCH(F1072,Rate_Master!$A$2:$A$13,0)),0)</f>
        <v>0.895454545454546</v>
      </c>
    </row>
    <row r="1073" customFormat="false" ht="15" hidden="false" customHeight="false" outlineLevel="0" collapsed="false">
      <c r="A1073" s="47" t="s">
        <v>13025</v>
      </c>
      <c r="B1073" s="47" t="s">
        <v>441</v>
      </c>
      <c r="C1073" s="48" t="n">
        <v>46041</v>
      </c>
      <c r="D1073" s="47" t="s">
        <v>65</v>
      </c>
      <c r="E1073" s="47" t="s">
        <v>134</v>
      </c>
      <c r="F1073" s="47" t="s">
        <v>157</v>
      </c>
      <c r="G1073" s="47" t="s">
        <v>138</v>
      </c>
      <c r="H1073" s="47" t="n">
        <v>99</v>
      </c>
      <c r="I1073" s="57" t="n">
        <f aca="false">IFERROR(H1073/INDEX(Rate_Master!$C$2:$C$13,MATCH(F1073,Rate_Master!$A$2:$A$13,0)),0)</f>
        <v>0.45</v>
      </c>
    </row>
    <row r="1074" customFormat="false" ht="15" hidden="false" customHeight="false" outlineLevel="0" collapsed="false">
      <c r="A1074" s="47" t="s">
        <v>13026</v>
      </c>
      <c r="B1074" s="47" t="s">
        <v>442</v>
      </c>
      <c r="C1074" s="48" t="n">
        <v>46042</v>
      </c>
      <c r="D1074" s="47" t="s">
        <v>62</v>
      </c>
      <c r="E1074" s="47" t="s">
        <v>120</v>
      </c>
      <c r="F1074" s="47" t="s">
        <v>150</v>
      </c>
      <c r="G1074" s="47" t="s">
        <v>119</v>
      </c>
      <c r="H1074" s="47" t="n">
        <v>1447</v>
      </c>
      <c r="I1074" s="57" t="n">
        <f aca="false">IFERROR(H1074/INDEX(Rate_Master!$C$2:$C$13,MATCH(F1074,Rate_Master!$A$2:$A$13,0)),0)</f>
        <v>1.80875</v>
      </c>
    </row>
    <row r="1075" customFormat="false" ht="15" hidden="false" customHeight="false" outlineLevel="0" collapsed="false">
      <c r="A1075" s="47" t="s">
        <v>13027</v>
      </c>
      <c r="B1075" s="47" t="s">
        <v>442</v>
      </c>
      <c r="C1075" s="48" t="n">
        <v>46042</v>
      </c>
      <c r="D1075" s="47" t="s">
        <v>62</v>
      </c>
      <c r="E1075" s="47" t="s">
        <v>120</v>
      </c>
      <c r="F1075" s="47" t="s">
        <v>150</v>
      </c>
      <c r="G1075" s="47" t="s">
        <v>121</v>
      </c>
      <c r="H1075" s="47" t="n">
        <v>1182</v>
      </c>
      <c r="I1075" s="57" t="n">
        <f aca="false">IFERROR(H1075/INDEX(Rate_Master!$C$2:$C$13,MATCH(F1075,Rate_Master!$A$2:$A$13,0)),0)</f>
        <v>1.4775</v>
      </c>
    </row>
    <row r="1076" customFormat="false" ht="15" hidden="false" customHeight="false" outlineLevel="0" collapsed="false">
      <c r="A1076" s="47" t="s">
        <v>13028</v>
      </c>
      <c r="B1076" s="47" t="s">
        <v>442</v>
      </c>
      <c r="C1076" s="48" t="n">
        <v>46042</v>
      </c>
      <c r="D1076" s="47" t="s">
        <v>62</v>
      </c>
      <c r="E1076" s="47" t="s">
        <v>120</v>
      </c>
      <c r="F1076" s="47" t="s">
        <v>150</v>
      </c>
      <c r="G1076" s="47" t="s">
        <v>122</v>
      </c>
      <c r="H1076" s="47" t="n">
        <v>2315</v>
      </c>
      <c r="I1076" s="57" t="n">
        <f aca="false">IFERROR(H1076/INDEX(Rate_Master!$C$2:$C$13,MATCH(F1076,Rate_Master!$A$2:$A$13,0)),0)</f>
        <v>2.89375</v>
      </c>
    </row>
    <row r="1077" customFormat="false" ht="15" hidden="false" customHeight="false" outlineLevel="0" collapsed="false">
      <c r="A1077" s="47" t="s">
        <v>13029</v>
      </c>
      <c r="B1077" s="47" t="s">
        <v>442</v>
      </c>
      <c r="C1077" s="48" t="n">
        <v>46042</v>
      </c>
      <c r="D1077" s="47" t="s">
        <v>62</v>
      </c>
      <c r="E1077" s="47" t="s">
        <v>120</v>
      </c>
      <c r="F1077" s="47" t="s">
        <v>150</v>
      </c>
      <c r="G1077" s="47" t="s">
        <v>123</v>
      </c>
      <c r="H1077" s="47" t="n">
        <v>1021</v>
      </c>
      <c r="I1077" s="57" t="n">
        <f aca="false">IFERROR(H1077/INDEX(Rate_Master!$C$2:$C$13,MATCH(F1077,Rate_Master!$A$2:$A$13,0)),0)</f>
        <v>1.27625</v>
      </c>
    </row>
    <row r="1078" customFormat="false" ht="15" hidden="false" customHeight="false" outlineLevel="0" collapsed="false">
      <c r="A1078" s="47" t="s">
        <v>13030</v>
      </c>
      <c r="B1078" s="47" t="s">
        <v>442</v>
      </c>
      <c r="C1078" s="48" t="n">
        <v>46042</v>
      </c>
      <c r="D1078" s="47" t="s">
        <v>62</v>
      </c>
      <c r="E1078" s="47" t="s">
        <v>120</v>
      </c>
      <c r="F1078" s="47" t="s">
        <v>150</v>
      </c>
      <c r="G1078" s="47" t="s">
        <v>124</v>
      </c>
      <c r="H1078" s="47" t="n">
        <v>613</v>
      </c>
      <c r="I1078" s="57" t="n">
        <f aca="false">IFERROR(H1078/INDEX(Rate_Master!$C$2:$C$13,MATCH(F1078,Rate_Master!$A$2:$A$13,0)),0)</f>
        <v>0.76625</v>
      </c>
    </row>
    <row r="1079" customFormat="false" ht="15" hidden="false" customHeight="false" outlineLevel="0" collapsed="false">
      <c r="A1079" s="47" t="s">
        <v>13031</v>
      </c>
      <c r="B1079" s="47" t="s">
        <v>442</v>
      </c>
      <c r="C1079" s="48" t="n">
        <v>46042</v>
      </c>
      <c r="D1079" s="47" t="s">
        <v>62</v>
      </c>
      <c r="E1079" s="47" t="s">
        <v>120</v>
      </c>
      <c r="F1079" s="47" t="s">
        <v>150</v>
      </c>
      <c r="G1079" s="47" t="s">
        <v>125</v>
      </c>
      <c r="H1079" s="47" t="n">
        <v>388</v>
      </c>
      <c r="I1079" s="57" t="n">
        <f aca="false">IFERROR(H1079/INDEX(Rate_Master!$C$2:$C$13,MATCH(F1079,Rate_Master!$A$2:$A$13,0)),0)</f>
        <v>0.485</v>
      </c>
    </row>
    <row r="1080" customFormat="false" ht="15" hidden="false" customHeight="false" outlineLevel="0" collapsed="false">
      <c r="A1080" s="47" t="s">
        <v>13032</v>
      </c>
      <c r="B1080" s="47" t="s">
        <v>442</v>
      </c>
      <c r="C1080" s="48" t="n">
        <v>46042</v>
      </c>
      <c r="D1080" s="47" t="s">
        <v>62</v>
      </c>
      <c r="E1080" s="47" t="s">
        <v>120</v>
      </c>
      <c r="F1080" s="47" t="s">
        <v>150</v>
      </c>
      <c r="G1080" s="47" t="s">
        <v>126</v>
      </c>
      <c r="H1080" s="47" t="n">
        <v>234</v>
      </c>
      <c r="I1080" s="57" t="n">
        <f aca="false">IFERROR(H1080/INDEX(Rate_Master!$C$2:$C$13,MATCH(F1080,Rate_Master!$A$2:$A$13,0)),0)</f>
        <v>0.2925</v>
      </c>
    </row>
    <row r="1081" customFormat="false" ht="15" hidden="false" customHeight="false" outlineLevel="0" collapsed="false">
      <c r="A1081" s="47" t="s">
        <v>13033</v>
      </c>
      <c r="B1081" s="47" t="s">
        <v>444</v>
      </c>
      <c r="C1081" s="48" t="n">
        <v>46042</v>
      </c>
      <c r="D1081" s="47" t="s">
        <v>62</v>
      </c>
      <c r="E1081" s="47" t="s">
        <v>120</v>
      </c>
      <c r="F1081" s="47" t="s">
        <v>150</v>
      </c>
      <c r="G1081" s="47" t="s">
        <v>119</v>
      </c>
      <c r="H1081" s="47" t="n">
        <v>1888</v>
      </c>
      <c r="I1081" s="57" t="n">
        <f aca="false">IFERROR(H1081/INDEX(Rate_Master!$C$2:$C$13,MATCH(F1081,Rate_Master!$A$2:$A$13,0)),0)</f>
        <v>2.36</v>
      </c>
    </row>
    <row r="1082" customFormat="false" ht="15" hidden="false" customHeight="false" outlineLevel="0" collapsed="false">
      <c r="A1082" s="47" t="s">
        <v>13034</v>
      </c>
      <c r="B1082" s="47" t="s">
        <v>444</v>
      </c>
      <c r="C1082" s="48" t="n">
        <v>46042</v>
      </c>
      <c r="D1082" s="47" t="s">
        <v>62</v>
      </c>
      <c r="E1082" s="47" t="s">
        <v>120</v>
      </c>
      <c r="F1082" s="47" t="s">
        <v>150</v>
      </c>
      <c r="G1082" s="47" t="s">
        <v>121</v>
      </c>
      <c r="H1082" s="47" t="n">
        <v>1611</v>
      </c>
      <c r="I1082" s="57" t="n">
        <f aca="false">IFERROR(H1082/INDEX(Rate_Master!$C$2:$C$13,MATCH(F1082,Rate_Master!$A$2:$A$13,0)),0)</f>
        <v>2.01375</v>
      </c>
    </row>
    <row r="1083" customFormat="false" ht="15" hidden="false" customHeight="false" outlineLevel="0" collapsed="false">
      <c r="A1083" s="47" t="s">
        <v>13035</v>
      </c>
      <c r="B1083" s="47" t="s">
        <v>444</v>
      </c>
      <c r="C1083" s="48" t="n">
        <v>46042</v>
      </c>
      <c r="D1083" s="47" t="s">
        <v>62</v>
      </c>
      <c r="E1083" s="47" t="s">
        <v>120</v>
      </c>
      <c r="F1083" s="47" t="s">
        <v>150</v>
      </c>
      <c r="G1083" s="47" t="s">
        <v>122</v>
      </c>
      <c r="H1083" s="47" t="n">
        <v>2906</v>
      </c>
      <c r="I1083" s="57" t="n">
        <f aca="false">IFERROR(H1083/INDEX(Rate_Master!$C$2:$C$13,MATCH(F1083,Rate_Master!$A$2:$A$13,0)),0)</f>
        <v>3.6325</v>
      </c>
    </row>
    <row r="1084" customFormat="false" ht="15" hidden="false" customHeight="false" outlineLevel="0" collapsed="false">
      <c r="A1084" s="47" t="s">
        <v>13036</v>
      </c>
      <c r="B1084" s="47" t="s">
        <v>444</v>
      </c>
      <c r="C1084" s="48" t="n">
        <v>46042</v>
      </c>
      <c r="D1084" s="47" t="s">
        <v>62</v>
      </c>
      <c r="E1084" s="47" t="s">
        <v>120</v>
      </c>
      <c r="F1084" s="47" t="s">
        <v>150</v>
      </c>
      <c r="G1084" s="47" t="s">
        <v>123</v>
      </c>
      <c r="H1084" s="47" t="n">
        <v>1238</v>
      </c>
      <c r="I1084" s="57" t="n">
        <f aca="false">IFERROR(H1084/INDEX(Rate_Master!$C$2:$C$13,MATCH(F1084,Rate_Master!$A$2:$A$13,0)),0)</f>
        <v>1.5475</v>
      </c>
    </row>
    <row r="1085" customFormat="false" ht="15" hidden="false" customHeight="false" outlineLevel="0" collapsed="false">
      <c r="A1085" s="47" t="s">
        <v>13037</v>
      </c>
      <c r="B1085" s="47" t="s">
        <v>444</v>
      </c>
      <c r="C1085" s="48" t="n">
        <v>46042</v>
      </c>
      <c r="D1085" s="47" t="s">
        <v>62</v>
      </c>
      <c r="E1085" s="47" t="s">
        <v>120</v>
      </c>
      <c r="F1085" s="47" t="s">
        <v>150</v>
      </c>
      <c r="G1085" s="47" t="s">
        <v>124</v>
      </c>
      <c r="H1085" s="47" t="n">
        <v>878</v>
      </c>
      <c r="I1085" s="57" t="n">
        <f aca="false">IFERROR(H1085/INDEX(Rate_Master!$C$2:$C$13,MATCH(F1085,Rate_Master!$A$2:$A$13,0)),0)</f>
        <v>1.0975</v>
      </c>
    </row>
    <row r="1086" customFormat="false" ht="15" hidden="false" customHeight="false" outlineLevel="0" collapsed="false">
      <c r="A1086" s="47" t="s">
        <v>13038</v>
      </c>
      <c r="B1086" s="47" t="s">
        <v>444</v>
      </c>
      <c r="C1086" s="48" t="n">
        <v>46042</v>
      </c>
      <c r="D1086" s="47" t="s">
        <v>62</v>
      </c>
      <c r="E1086" s="47" t="s">
        <v>120</v>
      </c>
      <c r="F1086" s="47" t="s">
        <v>150</v>
      </c>
      <c r="G1086" s="47" t="s">
        <v>125</v>
      </c>
      <c r="H1086" s="47" t="n">
        <v>499</v>
      </c>
      <c r="I1086" s="57" t="n">
        <f aca="false">IFERROR(H1086/INDEX(Rate_Master!$C$2:$C$13,MATCH(F1086,Rate_Master!$A$2:$A$13,0)),0)</f>
        <v>0.62375</v>
      </c>
    </row>
    <row r="1087" customFormat="false" ht="15" hidden="false" customHeight="false" outlineLevel="0" collapsed="false">
      <c r="A1087" s="47" t="s">
        <v>13039</v>
      </c>
      <c r="B1087" s="47" t="s">
        <v>444</v>
      </c>
      <c r="C1087" s="48" t="n">
        <v>46042</v>
      </c>
      <c r="D1087" s="47" t="s">
        <v>62</v>
      </c>
      <c r="E1087" s="47" t="s">
        <v>120</v>
      </c>
      <c r="F1087" s="47" t="s">
        <v>150</v>
      </c>
      <c r="G1087" s="47" t="s">
        <v>126</v>
      </c>
      <c r="H1087" s="47" t="n">
        <v>346</v>
      </c>
      <c r="I1087" s="57" t="n">
        <f aca="false">IFERROR(H1087/INDEX(Rate_Master!$C$2:$C$13,MATCH(F1087,Rate_Master!$A$2:$A$13,0)),0)</f>
        <v>0.4325</v>
      </c>
    </row>
    <row r="1088" customFormat="false" ht="15" hidden="false" customHeight="false" outlineLevel="0" collapsed="false">
      <c r="A1088" s="47" t="s">
        <v>13040</v>
      </c>
      <c r="B1088" s="47" t="s">
        <v>445</v>
      </c>
      <c r="C1088" s="48" t="n">
        <v>46042</v>
      </c>
      <c r="D1088" s="47" t="s">
        <v>62</v>
      </c>
      <c r="E1088" s="47" t="s">
        <v>120</v>
      </c>
      <c r="F1088" s="47" t="s">
        <v>150</v>
      </c>
      <c r="G1088" s="47" t="s">
        <v>119</v>
      </c>
      <c r="H1088" s="47" t="n">
        <v>1052</v>
      </c>
      <c r="I1088" s="57" t="n">
        <f aca="false">IFERROR(H1088/INDEX(Rate_Master!$C$2:$C$13,MATCH(F1088,Rate_Master!$A$2:$A$13,0)),0)</f>
        <v>1.315</v>
      </c>
    </row>
    <row r="1089" customFormat="false" ht="15" hidden="false" customHeight="false" outlineLevel="0" collapsed="false">
      <c r="A1089" s="47" t="s">
        <v>13041</v>
      </c>
      <c r="B1089" s="47" t="s">
        <v>445</v>
      </c>
      <c r="C1089" s="48" t="n">
        <v>46042</v>
      </c>
      <c r="D1089" s="47" t="s">
        <v>62</v>
      </c>
      <c r="E1089" s="47" t="s">
        <v>120</v>
      </c>
      <c r="F1089" s="47" t="s">
        <v>150</v>
      </c>
      <c r="G1089" s="47" t="s">
        <v>121</v>
      </c>
      <c r="H1089" s="47" t="n">
        <v>969</v>
      </c>
      <c r="I1089" s="57" t="n">
        <f aca="false">IFERROR(H1089/INDEX(Rate_Master!$C$2:$C$13,MATCH(F1089,Rate_Master!$A$2:$A$13,0)),0)</f>
        <v>1.21125</v>
      </c>
    </row>
    <row r="1090" customFormat="false" ht="15" hidden="false" customHeight="false" outlineLevel="0" collapsed="false">
      <c r="A1090" s="47" t="s">
        <v>13042</v>
      </c>
      <c r="B1090" s="47" t="s">
        <v>445</v>
      </c>
      <c r="C1090" s="48" t="n">
        <v>46042</v>
      </c>
      <c r="D1090" s="47" t="s">
        <v>62</v>
      </c>
      <c r="E1090" s="47" t="s">
        <v>120</v>
      </c>
      <c r="F1090" s="47" t="s">
        <v>150</v>
      </c>
      <c r="G1090" s="47" t="s">
        <v>122</v>
      </c>
      <c r="H1090" s="47" t="n">
        <v>1751</v>
      </c>
      <c r="I1090" s="57" t="n">
        <f aca="false">IFERROR(H1090/INDEX(Rate_Master!$C$2:$C$13,MATCH(F1090,Rate_Master!$A$2:$A$13,0)),0)</f>
        <v>2.18875</v>
      </c>
    </row>
    <row r="1091" customFormat="false" ht="15" hidden="false" customHeight="false" outlineLevel="0" collapsed="false">
      <c r="A1091" s="47" t="s">
        <v>13043</v>
      </c>
      <c r="B1091" s="47" t="s">
        <v>445</v>
      </c>
      <c r="C1091" s="48" t="n">
        <v>46042</v>
      </c>
      <c r="D1091" s="47" t="s">
        <v>62</v>
      </c>
      <c r="E1091" s="47" t="s">
        <v>120</v>
      </c>
      <c r="F1091" s="47" t="s">
        <v>150</v>
      </c>
      <c r="G1091" s="47" t="s">
        <v>123</v>
      </c>
      <c r="H1091" s="47" t="n">
        <v>749</v>
      </c>
      <c r="I1091" s="57" t="n">
        <f aca="false">IFERROR(H1091/INDEX(Rate_Master!$C$2:$C$13,MATCH(F1091,Rate_Master!$A$2:$A$13,0)),0)</f>
        <v>0.93625</v>
      </c>
    </row>
    <row r="1092" customFormat="false" ht="15" hidden="false" customHeight="false" outlineLevel="0" collapsed="false">
      <c r="A1092" s="47" t="s">
        <v>13044</v>
      </c>
      <c r="B1092" s="47" t="s">
        <v>445</v>
      </c>
      <c r="C1092" s="48" t="n">
        <v>46042</v>
      </c>
      <c r="D1092" s="47" t="s">
        <v>62</v>
      </c>
      <c r="E1092" s="47" t="s">
        <v>120</v>
      </c>
      <c r="F1092" s="47" t="s">
        <v>150</v>
      </c>
      <c r="G1092" s="47" t="s">
        <v>124</v>
      </c>
      <c r="H1092" s="47" t="n">
        <v>527</v>
      </c>
      <c r="I1092" s="57" t="n">
        <f aca="false">IFERROR(H1092/INDEX(Rate_Master!$C$2:$C$13,MATCH(F1092,Rate_Master!$A$2:$A$13,0)),0)</f>
        <v>0.65875</v>
      </c>
    </row>
    <row r="1093" customFormat="false" ht="15" hidden="false" customHeight="false" outlineLevel="0" collapsed="false">
      <c r="A1093" s="47" t="s">
        <v>13045</v>
      </c>
      <c r="B1093" s="47" t="s">
        <v>445</v>
      </c>
      <c r="C1093" s="48" t="n">
        <v>46042</v>
      </c>
      <c r="D1093" s="47" t="s">
        <v>62</v>
      </c>
      <c r="E1093" s="47" t="s">
        <v>120</v>
      </c>
      <c r="F1093" s="47" t="s">
        <v>150</v>
      </c>
      <c r="G1093" s="47" t="s">
        <v>125</v>
      </c>
      <c r="H1093" s="47" t="n">
        <v>267</v>
      </c>
      <c r="I1093" s="57" t="n">
        <f aca="false">IFERROR(H1093/INDEX(Rate_Master!$C$2:$C$13,MATCH(F1093,Rate_Master!$A$2:$A$13,0)),0)</f>
        <v>0.33375</v>
      </c>
    </row>
    <row r="1094" customFormat="false" ht="15" hidden="false" customHeight="false" outlineLevel="0" collapsed="false">
      <c r="A1094" s="47" t="s">
        <v>13046</v>
      </c>
      <c r="B1094" s="47" t="s">
        <v>445</v>
      </c>
      <c r="C1094" s="48" t="n">
        <v>46042</v>
      </c>
      <c r="D1094" s="47" t="s">
        <v>62</v>
      </c>
      <c r="E1094" s="47" t="s">
        <v>120</v>
      </c>
      <c r="F1094" s="47" t="s">
        <v>150</v>
      </c>
      <c r="G1094" s="47" t="s">
        <v>126</v>
      </c>
      <c r="H1094" s="47" t="n">
        <v>227</v>
      </c>
      <c r="I1094" s="57" t="n">
        <f aca="false">IFERROR(H1094/INDEX(Rate_Master!$C$2:$C$13,MATCH(F1094,Rate_Master!$A$2:$A$13,0)),0)</f>
        <v>0.28375</v>
      </c>
    </row>
    <row r="1095" customFormat="false" ht="15" hidden="false" customHeight="false" outlineLevel="0" collapsed="false">
      <c r="A1095" s="47" t="s">
        <v>13047</v>
      </c>
      <c r="B1095" s="47" t="s">
        <v>446</v>
      </c>
      <c r="C1095" s="48" t="n">
        <v>46042</v>
      </c>
      <c r="D1095" s="47" t="s">
        <v>63</v>
      </c>
      <c r="E1095" s="47" t="s">
        <v>120</v>
      </c>
      <c r="F1095" s="47" t="s">
        <v>153</v>
      </c>
      <c r="G1095" s="47" t="s">
        <v>119</v>
      </c>
      <c r="H1095" s="47" t="n">
        <v>1824</v>
      </c>
      <c r="I1095" s="57" t="n">
        <f aca="false">IFERROR(H1095/INDEX(Rate_Master!$C$2:$C$13,MATCH(F1095,Rate_Master!$A$2:$A$13,0)),0)</f>
        <v>1.824</v>
      </c>
    </row>
    <row r="1096" customFormat="false" ht="15" hidden="false" customHeight="false" outlineLevel="0" collapsed="false">
      <c r="A1096" s="47" t="s">
        <v>13048</v>
      </c>
      <c r="B1096" s="47" t="s">
        <v>446</v>
      </c>
      <c r="C1096" s="48" t="n">
        <v>46042</v>
      </c>
      <c r="D1096" s="47" t="s">
        <v>63</v>
      </c>
      <c r="E1096" s="47" t="s">
        <v>120</v>
      </c>
      <c r="F1096" s="47" t="s">
        <v>153</v>
      </c>
      <c r="G1096" s="47" t="s">
        <v>121</v>
      </c>
      <c r="H1096" s="47" t="n">
        <v>1636</v>
      </c>
      <c r="I1096" s="57" t="n">
        <f aca="false">IFERROR(H1096/INDEX(Rate_Master!$C$2:$C$13,MATCH(F1096,Rate_Master!$A$2:$A$13,0)),0)</f>
        <v>1.636</v>
      </c>
    </row>
    <row r="1097" customFormat="false" ht="15" hidden="false" customHeight="false" outlineLevel="0" collapsed="false">
      <c r="A1097" s="47" t="s">
        <v>13049</v>
      </c>
      <c r="B1097" s="47" t="s">
        <v>446</v>
      </c>
      <c r="C1097" s="48" t="n">
        <v>46042</v>
      </c>
      <c r="D1097" s="47" t="s">
        <v>63</v>
      </c>
      <c r="E1097" s="47" t="s">
        <v>120</v>
      </c>
      <c r="F1097" s="47" t="s">
        <v>153</v>
      </c>
      <c r="G1097" s="47" t="s">
        <v>122</v>
      </c>
      <c r="H1097" s="47" t="n">
        <v>1849</v>
      </c>
      <c r="I1097" s="57" t="n">
        <f aca="false">IFERROR(H1097/INDEX(Rate_Master!$C$2:$C$13,MATCH(F1097,Rate_Master!$A$2:$A$13,0)),0)</f>
        <v>1.849</v>
      </c>
    </row>
    <row r="1098" customFormat="false" ht="15" hidden="false" customHeight="false" outlineLevel="0" collapsed="false">
      <c r="A1098" s="47" t="s">
        <v>13050</v>
      </c>
      <c r="B1098" s="47" t="s">
        <v>446</v>
      </c>
      <c r="C1098" s="48" t="n">
        <v>46042</v>
      </c>
      <c r="D1098" s="47" t="s">
        <v>63</v>
      </c>
      <c r="E1098" s="47" t="s">
        <v>120</v>
      </c>
      <c r="F1098" s="47" t="s">
        <v>153</v>
      </c>
      <c r="G1098" s="47" t="s">
        <v>123</v>
      </c>
      <c r="H1098" s="47" t="n">
        <v>1333</v>
      </c>
      <c r="I1098" s="57" t="n">
        <f aca="false">IFERROR(H1098/INDEX(Rate_Master!$C$2:$C$13,MATCH(F1098,Rate_Master!$A$2:$A$13,0)),0)</f>
        <v>1.333</v>
      </c>
    </row>
    <row r="1099" customFormat="false" ht="15" hidden="false" customHeight="false" outlineLevel="0" collapsed="false">
      <c r="A1099" s="47" t="s">
        <v>13051</v>
      </c>
      <c r="B1099" s="47" t="s">
        <v>446</v>
      </c>
      <c r="C1099" s="48" t="n">
        <v>46042</v>
      </c>
      <c r="D1099" s="47" t="s">
        <v>63</v>
      </c>
      <c r="E1099" s="47" t="s">
        <v>120</v>
      </c>
      <c r="F1099" s="47" t="s">
        <v>153</v>
      </c>
      <c r="G1099" s="47" t="s">
        <v>124</v>
      </c>
      <c r="H1099" s="47" t="n">
        <v>879</v>
      </c>
      <c r="I1099" s="57" t="n">
        <f aca="false">IFERROR(H1099/INDEX(Rate_Master!$C$2:$C$13,MATCH(F1099,Rate_Master!$A$2:$A$13,0)),0)</f>
        <v>0.879</v>
      </c>
    </row>
    <row r="1100" customFormat="false" ht="15" hidden="false" customHeight="false" outlineLevel="0" collapsed="false">
      <c r="A1100" s="47" t="s">
        <v>13052</v>
      </c>
      <c r="B1100" s="47" t="s">
        <v>446</v>
      </c>
      <c r="C1100" s="48" t="n">
        <v>46042</v>
      </c>
      <c r="D1100" s="47" t="s">
        <v>63</v>
      </c>
      <c r="E1100" s="47" t="s">
        <v>120</v>
      </c>
      <c r="F1100" s="47" t="s">
        <v>153</v>
      </c>
      <c r="G1100" s="47" t="s">
        <v>125</v>
      </c>
      <c r="H1100" s="47" t="n">
        <v>479</v>
      </c>
      <c r="I1100" s="57" t="n">
        <f aca="false">IFERROR(H1100/INDEX(Rate_Master!$C$2:$C$13,MATCH(F1100,Rate_Master!$A$2:$A$13,0)),0)</f>
        <v>0.479</v>
      </c>
    </row>
    <row r="1101" customFormat="false" ht="15" hidden="false" customHeight="false" outlineLevel="0" collapsed="false">
      <c r="A1101" s="47" t="s">
        <v>13053</v>
      </c>
      <c r="B1101" s="47" t="s">
        <v>446</v>
      </c>
      <c r="C1101" s="48" t="n">
        <v>46042</v>
      </c>
      <c r="D1101" s="47" t="s">
        <v>63</v>
      </c>
      <c r="E1101" s="47" t="s">
        <v>120</v>
      </c>
      <c r="F1101" s="47" t="s">
        <v>153</v>
      </c>
      <c r="G1101" s="47" t="s">
        <v>126</v>
      </c>
      <c r="H1101" s="47" t="n">
        <v>333</v>
      </c>
      <c r="I1101" s="57" t="n">
        <f aca="false">IFERROR(H1101/INDEX(Rate_Master!$C$2:$C$13,MATCH(F1101,Rate_Master!$A$2:$A$13,0)),0)</f>
        <v>0.333</v>
      </c>
    </row>
    <row r="1102" customFormat="false" ht="15" hidden="false" customHeight="false" outlineLevel="0" collapsed="false">
      <c r="A1102" s="47" t="s">
        <v>13054</v>
      </c>
      <c r="B1102" s="47" t="s">
        <v>448</v>
      </c>
      <c r="C1102" s="48" t="n">
        <v>46042</v>
      </c>
      <c r="D1102" s="47" t="s">
        <v>63</v>
      </c>
      <c r="E1102" s="47" t="s">
        <v>120</v>
      </c>
      <c r="F1102" s="47" t="s">
        <v>153</v>
      </c>
      <c r="G1102" s="47" t="s">
        <v>119</v>
      </c>
      <c r="H1102" s="47" t="n">
        <v>1389</v>
      </c>
      <c r="I1102" s="57" t="n">
        <f aca="false">IFERROR(H1102/INDEX(Rate_Master!$C$2:$C$13,MATCH(F1102,Rate_Master!$A$2:$A$13,0)),0)</f>
        <v>1.389</v>
      </c>
    </row>
    <row r="1103" customFormat="false" ht="15" hidden="false" customHeight="false" outlineLevel="0" collapsed="false">
      <c r="A1103" s="47" t="s">
        <v>13055</v>
      </c>
      <c r="B1103" s="47" t="s">
        <v>448</v>
      </c>
      <c r="C1103" s="48" t="n">
        <v>46042</v>
      </c>
      <c r="D1103" s="47" t="s">
        <v>63</v>
      </c>
      <c r="E1103" s="47" t="s">
        <v>120</v>
      </c>
      <c r="F1103" s="47" t="s">
        <v>153</v>
      </c>
      <c r="G1103" s="47" t="s">
        <v>121</v>
      </c>
      <c r="H1103" s="47" t="n">
        <v>1313</v>
      </c>
      <c r="I1103" s="57" t="n">
        <f aca="false">IFERROR(H1103/INDEX(Rate_Master!$C$2:$C$13,MATCH(F1103,Rate_Master!$A$2:$A$13,0)),0)</f>
        <v>1.313</v>
      </c>
    </row>
    <row r="1104" customFormat="false" ht="15" hidden="false" customHeight="false" outlineLevel="0" collapsed="false">
      <c r="A1104" s="47" t="s">
        <v>13056</v>
      </c>
      <c r="B1104" s="47" t="s">
        <v>448</v>
      </c>
      <c r="C1104" s="48" t="n">
        <v>46042</v>
      </c>
      <c r="D1104" s="47" t="s">
        <v>63</v>
      </c>
      <c r="E1104" s="47" t="s">
        <v>120</v>
      </c>
      <c r="F1104" s="47" t="s">
        <v>153</v>
      </c>
      <c r="G1104" s="47" t="s">
        <v>122</v>
      </c>
      <c r="H1104" s="47" t="n">
        <v>1404</v>
      </c>
      <c r="I1104" s="57" t="n">
        <f aca="false">IFERROR(H1104/INDEX(Rate_Master!$C$2:$C$13,MATCH(F1104,Rate_Master!$A$2:$A$13,0)),0)</f>
        <v>1.404</v>
      </c>
    </row>
    <row r="1105" customFormat="false" ht="15" hidden="false" customHeight="false" outlineLevel="0" collapsed="false">
      <c r="A1105" s="47" t="s">
        <v>13057</v>
      </c>
      <c r="B1105" s="47" t="s">
        <v>448</v>
      </c>
      <c r="C1105" s="48" t="n">
        <v>46042</v>
      </c>
      <c r="D1105" s="47" t="s">
        <v>63</v>
      </c>
      <c r="E1105" s="47" t="s">
        <v>120</v>
      </c>
      <c r="F1105" s="47" t="s">
        <v>153</v>
      </c>
      <c r="G1105" s="47" t="s">
        <v>123</v>
      </c>
      <c r="H1105" s="47" t="n">
        <v>1008</v>
      </c>
      <c r="I1105" s="57" t="n">
        <f aca="false">IFERROR(H1105/INDEX(Rate_Master!$C$2:$C$13,MATCH(F1105,Rate_Master!$A$2:$A$13,0)),0)</f>
        <v>1.008</v>
      </c>
    </row>
    <row r="1106" customFormat="false" ht="15" hidden="false" customHeight="false" outlineLevel="0" collapsed="false">
      <c r="A1106" s="47" t="s">
        <v>13058</v>
      </c>
      <c r="B1106" s="47" t="s">
        <v>448</v>
      </c>
      <c r="C1106" s="48" t="n">
        <v>46042</v>
      </c>
      <c r="D1106" s="47" t="s">
        <v>63</v>
      </c>
      <c r="E1106" s="47" t="s">
        <v>120</v>
      </c>
      <c r="F1106" s="47" t="s">
        <v>153</v>
      </c>
      <c r="G1106" s="47" t="s">
        <v>124</v>
      </c>
      <c r="H1106" s="47" t="n">
        <v>634</v>
      </c>
      <c r="I1106" s="57" t="n">
        <f aca="false">IFERROR(H1106/INDEX(Rate_Master!$C$2:$C$13,MATCH(F1106,Rate_Master!$A$2:$A$13,0)),0)</f>
        <v>0.634</v>
      </c>
    </row>
    <row r="1107" customFormat="false" ht="15" hidden="false" customHeight="false" outlineLevel="0" collapsed="false">
      <c r="A1107" s="47" t="s">
        <v>13059</v>
      </c>
      <c r="B1107" s="47" t="s">
        <v>448</v>
      </c>
      <c r="C1107" s="48" t="n">
        <v>46042</v>
      </c>
      <c r="D1107" s="47" t="s">
        <v>63</v>
      </c>
      <c r="E1107" s="47" t="s">
        <v>120</v>
      </c>
      <c r="F1107" s="47" t="s">
        <v>153</v>
      </c>
      <c r="G1107" s="47" t="s">
        <v>125</v>
      </c>
      <c r="H1107" s="47" t="n">
        <v>370</v>
      </c>
      <c r="I1107" s="57" t="n">
        <f aca="false">IFERROR(H1107/INDEX(Rate_Master!$C$2:$C$13,MATCH(F1107,Rate_Master!$A$2:$A$13,0)),0)</f>
        <v>0.37</v>
      </c>
    </row>
    <row r="1108" customFormat="false" ht="15" hidden="false" customHeight="false" outlineLevel="0" collapsed="false">
      <c r="A1108" s="47" t="s">
        <v>13060</v>
      </c>
      <c r="B1108" s="47" t="s">
        <v>448</v>
      </c>
      <c r="C1108" s="48" t="n">
        <v>46042</v>
      </c>
      <c r="D1108" s="47" t="s">
        <v>63</v>
      </c>
      <c r="E1108" s="47" t="s">
        <v>120</v>
      </c>
      <c r="F1108" s="47" t="s">
        <v>153</v>
      </c>
      <c r="G1108" s="47" t="s">
        <v>126</v>
      </c>
      <c r="H1108" s="47" t="n">
        <v>257</v>
      </c>
      <c r="I1108" s="57" t="n">
        <f aca="false">IFERROR(H1108/INDEX(Rate_Master!$C$2:$C$13,MATCH(F1108,Rate_Master!$A$2:$A$13,0)),0)</f>
        <v>0.257</v>
      </c>
    </row>
    <row r="1109" customFormat="false" ht="15" hidden="false" customHeight="false" outlineLevel="0" collapsed="false">
      <c r="A1109" s="47" t="s">
        <v>13061</v>
      </c>
      <c r="B1109" s="47" t="s">
        <v>449</v>
      </c>
      <c r="C1109" s="48" t="n">
        <v>46042</v>
      </c>
      <c r="D1109" s="47" t="s">
        <v>63</v>
      </c>
      <c r="E1109" s="47" t="s">
        <v>120</v>
      </c>
      <c r="F1109" s="47" t="s">
        <v>153</v>
      </c>
      <c r="G1109" s="47" t="s">
        <v>119</v>
      </c>
      <c r="H1109" s="47" t="n">
        <v>1599</v>
      </c>
      <c r="I1109" s="57" t="n">
        <f aca="false">IFERROR(H1109/INDEX(Rate_Master!$C$2:$C$13,MATCH(F1109,Rate_Master!$A$2:$A$13,0)),0)</f>
        <v>1.599</v>
      </c>
    </row>
    <row r="1110" customFormat="false" ht="15" hidden="false" customHeight="false" outlineLevel="0" collapsed="false">
      <c r="A1110" s="47" t="s">
        <v>13062</v>
      </c>
      <c r="B1110" s="47" t="s">
        <v>449</v>
      </c>
      <c r="C1110" s="48" t="n">
        <v>46042</v>
      </c>
      <c r="D1110" s="47" t="s">
        <v>63</v>
      </c>
      <c r="E1110" s="47" t="s">
        <v>120</v>
      </c>
      <c r="F1110" s="47" t="s">
        <v>153</v>
      </c>
      <c r="G1110" s="47" t="s">
        <v>121</v>
      </c>
      <c r="H1110" s="47" t="n">
        <v>1454</v>
      </c>
      <c r="I1110" s="57" t="n">
        <f aca="false">IFERROR(H1110/INDEX(Rate_Master!$C$2:$C$13,MATCH(F1110,Rate_Master!$A$2:$A$13,0)),0)</f>
        <v>1.454</v>
      </c>
    </row>
    <row r="1111" customFormat="false" ht="15" hidden="false" customHeight="false" outlineLevel="0" collapsed="false">
      <c r="A1111" s="47" t="s">
        <v>13063</v>
      </c>
      <c r="B1111" s="47" t="s">
        <v>449</v>
      </c>
      <c r="C1111" s="48" t="n">
        <v>46042</v>
      </c>
      <c r="D1111" s="47" t="s">
        <v>63</v>
      </c>
      <c r="E1111" s="47" t="s">
        <v>120</v>
      </c>
      <c r="F1111" s="47" t="s">
        <v>153</v>
      </c>
      <c r="G1111" s="47" t="s">
        <v>122</v>
      </c>
      <c r="H1111" s="47" t="n">
        <v>1475</v>
      </c>
      <c r="I1111" s="57" t="n">
        <f aca="false">IFERROR(H1111/INDEX(Rate_Master!$C$2:$C$13,MATCH(F1111,Rate_Master!$A$2:$A$13,0)),0)</f>
        <v>1.475</v>
      </c>
    </row>
    <row r="1112" customFormat="false" ht="15" hidden="false" customHeight="false" outlineLevel="0" collapsed="false">
      <c r="A1112" s="47" t="s">
        <v>13064</v>
      </c>
      <c r="B1112" s="47" t="s">
        <v>449</v>
      </c>
      <c r="C1112" s="48" t="n">
        <v>46042</v>
      </c>
      <c r="D1112" s="47" t="s">
        <v>63</v>
      </c>
      <c r="E1112" s="47" t="s">
        <v>120</v>
      </c>
      <c r="F1112" s="47" t="s">
        <v>153</v>
      </c>
      <c r="G1112" s="47" t="s">
        <v>123</v>
      </c>
      <c r="H1112" s="47" t="n">
        <v>1112</v>
      </c>
      <c r="I1112" s="57" t="n">
        <f aca="false">IFERROR(H1112/INDEX(Rate_Master!$C$2:$C$13,MATCH(F1112,Rate_Master!$A$2:$A$13,0)),0)</f>
        <v>1.112</v>
      </c>
    </row>
    <row r="1113" customFormat="false" ht="15" hidden="false" customHeight="false" outlineLevel="0" collapsed="false">
      <c r="A1113" s="47" t="s">
        <v>13065</v>
      </c>
      <c r="B1113" s="47" t="s">
        <v>449</v>
      </c>
      <c r="C1113" s="48" t="n">
        <v>46042</v>
      </c>
      <c r="D1113" s="47" t="s">
        <v>63</v>
      </c>
      <c r="E1113" s="47" t="s">
        <v>120</v>
      </c>
      <c r="F1113" s="47" t="s">
        <v>153</v>
      </c>
      <c r="G1113" s="47" t="s">
        <v>124</v>
      </c>
      <c r="H1113" s="47" t="n">
        <v>690</v>
      </c>
      <c r="I1113" s="57" t="n">
        <f aca="false">IFERROR(H1113/INDEX(Rate_Master!$C$2:$C$13,MATCH(F1113,Rate_Master!$A$2:$A$13,0)),0)</f>
        <v>0.69</v>
      </c>
    </row>
    <row r="1114" customFormat="false" ht="15" hidden="false" customHeight="false" outlineLevel="0" collapsed="false">
      <c r="A1114" s="47" t="s">
        <v>13066</v>
      </c>
      <c r="B1114" s="47" t="s">
        <v>449</v>
      </c>
      <c r="C1114" s="48" t="n">
        <v>46042</v>
      </c>
      <c r="D1114" s="47" t="s">
        <v>63</v>
      </c>
      <c r="E1114" s="47" t="s">
        <v>120</v>
      </c>
      <c r="F1114" s="47" t="s">
        <v>153</v>
      </c>
      <c r="G1114" s="47" t="s">
        <v>125</v>
      </c>
      <c r="H1114" s="47" t="n">
        <v>440</v>
      </c>
      <c r="I1114" s="57" t="n">
        <f aca="false">IFERROR(H1114/INDEX(Rate_Master!$C$2:$C$13,MATCH(F1114,Rate_Master!$A$2:$A$13,0)),0)</f>
        <v>0.44</v>
      </c>
    </row>
    <row r="1115" customFormat="false" ht="15" hidden="false" customHeight="false" outlineLevel="0" collapsed="false">
      <c r="A1115" s="47" t="s">
        <v>13067</v>
      </c>
      <c r="B1115" s="47" t="s">
        <v>449</v>
      </c>
      <c r="C1115" s="48" t="n">
        <v>46042</v>
      </c>
      <c r="D1115" s="47" t="s">
        <v>63</v>
      </c>
      <c r="E1115" s="47" t="s">
        <v>120</v>
      </c>
      <c r="F1115" s="47" t="s">
        <v>153</v>
      </c>
      <c r="G1115" s="47" t="s">
        <v>126</v>
      </c>
      <c r="H1115" s="47" t="n">
        <v>263</v>
      </c>
      <c r="I1115" s="57" t="n">
        <f aca="false">IFERROR(H1115/INDEX(Rate_Master!$C$2:$C$13,MATCH(F1115,Rate_Master!$A$2:$A$13,0)),0)</f>
        <v>0.263</v>
      </c>
    </row>
    <row r="1116" customFormat="false" ht="15" hidden="false" customHeight="false" outlineLevel="0" collapsed="false">
      <c r="A1116" s="47" t="s">
        <v>13068</v>
      </c>
      <c r="B1116" s="47" t="s">
        <v>450</v>
      </c>
      <c r="C1116" s="48" t="n">
        <v>46042</v>
      </c>
      <c r="D1116" s="47" t="s">
        <v>64</v>
      </c>
      <c r="E1116" s="47" t="s">
        <v>128</v>
      </c>
      <c r="F1116" s="47" t="s">
        <v>155</v>
      </c>
      <c r="G1116" s="47" t="s">
        <v>127</v>
      </c>
      <c r="H1116" s="47" t="n">
        <v>929</v>
      </c>
      <c r="I1116" s="57" t="n">
        <f aca="false">IFERROR(H1116/INDEX(Rate_Master!$C$2:$C$13,MATCH(F1116,Rate_Master!$A$2:$A$13,0)),0)</f>
        <v>1.68909090909091</v>
      </c>
    </row>
    <row r="1117" customFormat="false" ht="15" hidden="false" customHeight="false" outlineLevel="0" collapsed="false">
      <c r="A1117" s="47" t="s">
        <v>13069</v>
      </c>
      <c r="B1117" s="47" t="s">
        <v>450</v>
      </c>
      <c r="C1117" s="48" t="n">
        <v>46042</v>
      </c>
      <c r="D1117" s="47" t="s">
        <v>64</v>
      </c>
      <c r="E1117" s="47" t="s">
        <v>128</v>
      </c>
      <c r="F1117" s="47" t="s">
        <v>155</v>
      </c>
      <c r="G1117" s="47" t="s">
        <v>129</v>
      </c>
      <c r="H1117" s="47" t="n">
        <v>659</v>
      </c>
      <c r="I1117" s="57" t="n">
        <f aca="false">IFERROR(H1117/INDEX(Rate_Master!$C$2:$C$13,MATCH(F1117,Rate_Master!$A$2:$A$13,0)),0)</f>
        <v>1.19818181818182</v>
      </c>
    </row>
    <row r="1118" customFormat="false" ht="15" hidden="false" customHeight="false" outlineLevel="0" collapsed="false">
      <c r="A1118" s="47" t="s">
        <v>13070</v>
      </c>
      <c r="B1118" s="47" t="s">
        <v>450</v>
      </c>
      <c r="C1118" s="48" t="n">
        <v>46042</v>
      </c>
      <c r="D1118" s="47" t="s">
        <v>64</v>
      </c>
      <c r="E1118" s="47" t="s">
        <v>128</v>
      </c>
      <c r="F1118" s="47" t="s">
        <v>155</v>
      </c>
      <c r="G1118" s="47" t="s">
        <v>130</v>
      </c>
      <c r="H1118" s="47" t="n">
        <v>593</v>
      </c>
      <c r="I1118" s="57" t="n">
        <f aca="false">IFERROR(H1118/INDEX(Rate_Master!$C$2:$C$13,MATCH(F1118,Rate_Master!$A$2:$A$13,0)),0)</f>
        <v>1.07818181818182</v>
      </c>
    </row>
    <row r="1119" customFormat="false" ht="15" hidden="false" customHeight="false" outlineLevel="0" collapsed="false">
      <c r="A1119" s="47" t="s">
        <v>13071</v>
      </c>
      <c r="B1119" s="47" t="s">
        <v>450</v>
      </c>
      <c r="C1119" s="48" t="n">
        <v>46042</v>
      </c>
      <c r="D1119" s="47" t="s">
        <v>64</v>
      </c>
      <c r="E1119" s="47" t="s">
        <v>128</v>
      </c>
      <c r="F1119" s="47" t="s">
        <v>155</v>
      </c>
      <c r="G1119" s="47" t="s">
        <v>131</v>
      </c>
      <c r="H1119" s="47" t="n">
        <v>297</v>
      </c>
      <c r="I1119" s="57" t="n">
        <f aca="false">IFERROR(H1119/INDEX(Rate_Master!$C$2:$C$13,MATCH(F1119,Rate_Master!$A$2:$A$13,0)),0)</f>
        <v>0.54</v>
      </c>
    </row>
    <row r="1120" customFormat="false" ht="15" hidden="false" customHeight="false" outlineLevel="0" collapsed="false">
      <c r="A1120" s="47" t="s">
        <v>13072</v>
      </c>
      <c r="B1120" s="47" t="s">
        <v>450</v>
      </c>
      <c r="C1120" s="48" t="n">
        <v>46042</v>
      </c>
      <c r="D1120" s="47" t="s">
        <v>64</v>
      </c>
      <c r="E1120" s="47" t="s">
        <v>128</v>
      </c>
      <c r="F1120" s="47" t="s">
        <v>155</v>
      </c>
      <c r="G1120" s="47" t="s">
        <v>132</v>
      </c>
      <c r="H1120" s="47" t="n">
        <v>212</v>
      </c>
      <c r="I1120" s="57" t="n">
        <f aca="false">IFERROR(H1120/INDEX(Rate_Master!$C$2:$C$13,MATCH(F1120,Rate_Master!$A$2:$A$13,0)),0)</f>
        <v>0.385454545454545</v>
      </c>
    </row>
    <row r="1121" customFormat="false" ht="15" hidden="false" customHeight="false" outlineLevel="0" collapsed="false">
      <c r="A1121" s="47" t="s">
        <v>13073</v>
      </c>
      <c r="B1121" s="47" t="s">
        <v>451</v>
      </c>
      <c r="C1121" s="48" t="n">
        <v>46042</v>
      </c>
      <c r="D1121" s="47" t="s">
        <v>64</v>
      </c>
      <c r="E1121" s="47" t="s">
        <v>128</v>
      </c>
      <c r="F1121" s="47" t="s">
        <v>156</v>
      </c>
      <c r="G1121" s="47" t="s">
        <v>127</v>
      </c>
      <c r="H1121" s="47" t="n">
        <v>637</v>
      </c>
      <c r="I1121" s="57" t="n">
        <f aca="false">IFERROR(H1121/INDEX(Rate_Master!$C$2:$C$13,MATCH(F1121,Rate_Master!$A$2:$A$13,0)),0)</f>
        <v>1.32708333333333</v>
      </c>
    </row>
    <row r="1122" customFormat="false" ht="15" hidden="false" customHeight="false" outlineLevel="0" collapsed="false">
      <c r="A1122" s="47" t="s">
        <v>13074</v>
      </c>
      <c r="B1122" s="47" t="s">
        <v>451</v>
      </c>
      <c r="C1122" s="48" t="n">
        <v>46042</v>
      </c>
      <c r="D1122" s="47" t="s">
        <v>64</v>
      </c>
      <c r="E1122" s="47" t="s">
        <v>128</v>
      </c>
      <c r="F1122" s="47" t="s">
        <v>156</v>
      </c>
      <c r="G1122" s="47" t="s">
        <v>129</v>
      </c>
      <c r="H1122" s="47" t="n">
        <v>640</v>
      </c>
      <c r="I1122" s="57" t="n">
        <f aca="false">IFERROR(H1122/INDEX(Rate_Master!$C$2:$C$13,MATCH(F1122,Rate_Master!$A$2:$A$13,0)),0)</f>
        <v>1.33333333333333</v>
      </c>
    </row>
    <row r="1123" customFormat="false" ht="15" hidden="false" customHeight="false" outlineLevel="0" collapsed="false">
      <c r="A1123" s="47" t="s">
        <v>13075</v>
      </c>
      <c r="B1123" s="47" t="s">
        <v>451</v>
      </c>
      <c r="C1123" s="48" t="n">
        <v>46042</v>
      </c>
      <c r="D1123" s="47" t="s">
        <v>64</v>
      </c>
      <c r="E1123" s="47" t="s">
        <v>128</v>
      </c>
      <c r="F1123" s="47" t="s">
        <v>156</v>
      </c>
      <c r="G1123" s="47" t="s">
        <v>130</v>
      </c>
      <c r="H1123" s="47" t="n">
        <v>512</v>
      </c>
      <c r="I1123" s="57" t="n">
        <f aca="false">IFERROR(H1123/INDEX(Rate_Master!$C$2:$C$13,MATCH(F1123,Rate_Master!$A$2:$A$13,0)),0)</f>
        <v>1.06666666666667</v>
      </c>
    </row>
    <row r="1124" customFormat="false" ht="15" hidden="false" customHeight="false" outlineLevel="0" collapsed="false">
      <c r="A1124" s="47" t="s">
        <v>13076</v>
      </c>
      <c r="B1124" s="47" t="s">
        <v>451</v>
      </c>
      <c r="C1124" s="48" t="n">
        <v>46042</v>
      </c>
      <c r="D1124" s="47" t="s">
        <v>64</v>
      </c>
      <c r="E1124" s="47" t="s">
        <v>128</v>
      </c>
      <c r="F1124" s="47" t="s">
        <v>156</v>
      </c>
      <c r="G1124" s="47" t="s">
        <v>131</v>
      </c>
      <c r="H1124" s="47" t="n">
        <v>156</v>
      </c>
      <c r="I1124" s="57" t="n">
        <f aca="false">IFERROR(H1124/INDEX(Rate_Master!$C$2:$C$13,MATCH(F1124,Rate_Master!$A$2:$A$13,0)),0)</f>
        <v>0.325</v>
      </c>
    </row>
    <row r="1125" customFormat="false" ht="15" hidden="false" customHeight="false" outlineLevel="0" collapsed="false">
      <c r="A1125" s="47" t="s">
        <v>13077</v>
      </c>
      <c r="B1125" s="47" t="s">
        <v>451</v>
      </c>
      <c r="C1125" s="48" t="n">
        <v>46042</v>
      </c>
      <c r="D1125" s="47" t="s">
        <v>64</v>
      </c>
      <c r="E1125" s="47" t="s">
        <v>128</v>
      </c>
      <c r="F1125" s="47" t="s">
        <v>156</v>
      </c>
      <c r="G1125" s="47" t="s">
        <v>132</v>
      </c>
      <c r="H1125" s="47" t="n">
        <v>130</v>
      </c>
      <c r="I1125" s="57" t="n">
        <f aca="false">IFERROR(H1125/INDEX(Rate_Master!$C$2:$C$13,MATCH(F1125,Rate_Master!$A$2:$A$13,0)),0)</f>
        <v>0.270833333333333</v>
      </c>
    </row>
    <row r="1126" customFormat="false" ht="15" hidden="false" customHeight="false" outlineLevel="0" collapsed="false">
      <c r="A1126" s="47" t="s">
        <v>13078</v>
      </c>
      <c r="B1126" s="47" t="s">
        <v>453</v>
      </c>
      <c r="C1126" s="48" t="n">
        <v>46042</v>
      </c>
      <c r="D1126" s="47" t="s">
        <v>65</v>
      </c>
      <c r="E1126" s="47" t="s">
        <v>134</v>
      </c>
      <c r="F1126" s="47" t="s">
        <v>157</v>
      </c>
      <c r="G1126" s="47" t="s">
        <v>133</v>
      </c>
      <c r="H1126" s="47" t="n">
        <v>1146</v>
      </c>
      <c r="I1126" s="57" t="n">
        <f aca="false">IFERROR(H1126/INDEX(Rate_Master!$C$2:$C$13,MATCH(F1126,Rate_Master!$A$2:$A$13,0)),0)</f>
        <v>5.20909090909091</v>
      </c>
    </row>
    <row r="1127" customFormat="false" ht="15" hidden="false" customHeight="false" outlineLevel="0" collapsed="false">
      <c r="A1127" s="47" t="s">
        <v>13079</v>
      </c>
      <c r="B1127" s="47" t="s">
        <v>453</v>
      </c>
      <c r="C1127" s="48" t="n">
        <v>46042</v>
      </c>
      <c r="D1127" s="47" t="s">
        <v>65</v>
      </c>
      <c r="E1127" s="47" t="s">
        <v>134</v>
      </c>
      <c r="F1127" s="47" t="s">
        <v>157</v>
      </c>
      <c r="G1127" s="47" t="s">
        <v>135</v>
      </c>
      <c r="H1127" s="47" t="n">
        <v>603</v>
      </c>
      <c r="I1127" s="57" t="n">
        <f aca="false">IFERROR(H1127/INDEX(Rate_Master!$C$2:$C$13,MATCH(F1127,Rate_Master!$A$2:$A$13,0)),0)</f>
        <v>2.74090909090909</v>
      </c>
    </row>
    <row r="1128" customFormat="false" ht="15" hidden="false" customHeight="false" outlineLevel="0" collapsed="false">
      <c r="A1128" s="47" t="s">
        <v>13080</v>
      </c>
      <c r="B1128" s="47" t="s">
        <v>453</v>
      </c>
      <c r="C1128" s="48" t="n">
        <v>46042</v>
      </c>
      <c r="D1128" s="47" t="s">
        <v>65</v>
      </c>
      <c r="E1128" s="47" t="s">
        <v>134</v>
      </c>
      <c r="F1128" s="47" t="s">
        <v>157</v>
      </c>
      <c r="G1128" s="47" t="s">
        <v>136</v>
      </c>
      <c r="H1128" s="47" t="n">
        <v>494</v>
      </c>
      <c r="I1128" s="57" t="n">
        <f aca="false">IFERROR(H1128/INDEX(Rate_Master!$C$2:$C$13,MATCH(F1128,Rate_Master!$A$2:$A$13,0)),0)</f>
        <v>2.24545454545455</v>
      </c>
    </row>
    <row r="1129" customFormat="false" ht="15" hidden="false" customHeight="false" outlineLevel="0" collapsed="false">
      <c r="A1129" s="47" t="s">
        <v>13081</v>
      </c>
      <c r="B1129" s="47" t="s">
        <v>453</v>
      </c>
      <c r="C1129" s="48" t="n">
        <v>46042</v>
      </c>
      <c r="D1129" s="47" t="s">
        <v>65</v>
      </c>
      <c r="E1129" s="47" t="s">
        <v>134</v>
      </c>
      <c r="F1129" s="47" t="s">
        <v>157</v>
      </c>
      <c r="G1129" s="47" t="s">
        <v>137</v>
      </c>
      <c r="H1129" s="47" t="n">
        <v>365</v>
      </c>
      <c r="I1129" s="57" t="n">
        <f aca="false">IFERROR(H1129/INDEX(Rate_Master!$C$2:$C$13,MATCH(F1129,Rate_Master!$A$2:$A$13,0)),0)</f>
        <v>1.65909090909091</v>
      </c>
    </row>
    <row r="1130" customFormat="false" ht="15" hidden="false" customHeight="false" outlineLevel="0" collapsed="false">
      <c r="A1130" s="47" t="s">
        <v>13082</v>
      </c>
      <c r="B1130" s="47" t="s">
        <v>453</v>
      </c>
      <c r="C1130" s="48" t="n">
        <v>46042</v>
      </c>
      <c r="D1130" s="47" t="s">
        <v>65</v>
      </c>
      <c r="E1130" s="47" t="s">
        <v>134</v>
      </c>
      <c r="F1130" s="47" t="s">
        <v>157</v>
      </c>
      <c r="G1130" s="47" t="s">
        <v>138</v>
      </c>
      <c r="H1130" s="47" t="n">
        <v>184</v>
      </c>
      <c r="I1130" s="57" t="n">
        <f aca="false">IFERROR(H1130/INDEX(Rate_Master!$C$2:$C$13,MATCH(F1130,Rate_Master!$A$2:$A$13,0)),0)</f>
        <v>0.836363636363636</v>
      </c>
    </row>
    <row r="1131" customFormat="false" ht="15" hidden="false" customHeight="false" outlineLevel="0" collapsed="false">
      <c r="A1131" s="47" t="s">
        <v>13083</v>
      </c>
      <c r="B1131" s="47" t="s">
        <v>454</v>
      </c>
      <c r="C1131" s="48" t="n">
        <v>46042</v>
      </c>
      <c r="D1131" s="47" t="s">
        <v>65</v>
      </c>
      <c r="E1131" s="47" t="s">
        <v>134</v>
      </c>
      <c r="F1131" s="47" t="s">
        <v>157</v>
      </c>
      <c r="G1131" s="47" t="s">
        <v>133</v>
      </c>
      <c r="H1131" s="47" t="n">
        <v>381</v>
      </c>
      <c r="I1131" s="57" t="n">
        <f aca="false">IFERROR(H1131/INDEX(Rate_Master!$C$2:$C$13,MATCH(F1131,Rate_Master!$A$2:$A$13,0)),0)</f>
        <v>1.73181818181818</v>
      </c>
    </row>
    <row r="1132" customFormat="false" ht="15" hidden="false" customHeight="false" outlineLevel="0" collapsed="false">
      <c r="A1132" s="47" t="s">
        <v>13084</v>
      </c>
      <c r="B1132" s="47" t="s">
        <v>454</v>
      </c>
      <c r="C1132" s="48" t="n">
        <v>46042</v>
      </c>
      <c r="D1132" s="47" t="s">
        <v>65</v>
      </c>
      <c r="E1132" s="47" t="s">
        <v>134</v>
      </c>
      <c r="F1132" s="47" t="s">
        <v>157</v>
      </c>
      <c r="G1132" s="47" t="s">
        <v>135</v>
      </c>
      <c r="H1132" s="47" t="n">
        <v>195</v>
      </c>
      <c r="I1132" s="57" t="n">
        <f aca="false">IFERROR(H1132/INDEX(Rate_Master!$C$2:$C$13,MATCH(F1132,Rate_Master!$A$2:$A$13,0)),0)</f>
        <v>0.886363636363636</v>
      </c>
    </row>
    <row r="1133" customFormat="false" ht="15" hidden="false" customHeight="false" outlineLevel="0" collapsed="false">
      <c r="A1133" s="47" t="s">
        <v>13085</v>
      </c>
      <c r="B1133" s="47" t="s">
        <v>454</v>
      </c>
      <c r="C1133" s="48" t="n">
        <v>46042</v>
      </c>
      <c r="D1133" s="47" t="s">
        <v>65</v>
      </c>
      <c r="E1133" s="47" t="s">
        <v>134</v>
      </c>
      <c r="F1133" s="47" t="s">
        <v>157</v>
      </c>
      <c r="G1133" s="47" t="s">
        <v>136</v>
      </c>
      <c r="H1133" s="47" t="n">
        <v>156</v>
      </c>
      <c r="I1133" s="57" t="n">
        <f aca="false">IFERROR(H1133/INDEX(Rate_Master!$C$2:$C$13,MATCH(F1133,Rate_Master!$A$2:$A$13,0)),0)</f>
        <v>0.709090909090909</v>
      </c>
    </row>
    <row r="1134" customFormat="false" ht="15" hidden="false" customHeight="false" outlineLevel="0" collapsed="false">
      <c r="A1134" s="47" t="s">
        <v>13086</v>
      </c>
      <c r="B1134" s="47" t="s">
        <v>454</v>
      </c>
      <c r="C1134" s="48" t="n">
        <v>46042</v>
      </c>
      <c r="D1134" s="47" t="s">
        <v>65</v>
      </c>
      <c r="E1134" s="47" t="s">
        <v>134</v>
      </c>
      <c r="F1134" s="47" t="s">
        <v>157</v>
      </c>
      <c r="G1134" s="47" t="s">
        <v>137</v>
      </c>
      <c r="H1134" s="47" t="n">
        <v>118</v>
      </c>
      <c r="I1134" s="57" t="n">
        <f aca="false">IFERROR(H1134/INDEX(Rate_Master!$C$2:$C$13,MATCH(F1134,Rate_Master!$A$2:$A$13,0)),0)</f>
        <v>0.536363636363636</v>
      </c>
    </row>
    <row r="1135" customFormat="false" ht="15" hidden="false" customHeight="false" outlineLevel="0" collapsed="false">
      <c r="A1135" s="47" t="s">
        <v>13087</v>
      </c>
      <c r="B1135" s="47" t="s">
        <v>454</v>
      </c>
      <c r="C1135" s="48" t="n">
        <v>46042</v>
      </c>
      <c r="D1135" s="47" t="s">
        <v>65</v>
      </c>
      <c r="E1135" s="47" t="s">
        <v>134</v>
      </c>
      <c r="F1135" s="47" t="s">
        <v>157</v>
      </c>
      <c r="G1135" s="47" t="s">
        <v>138</v>
      </c>
      <c r="H1135" s="47" t="n">
        <v>73</v>
      </c>
      <c r="I1135" s="57" t="n">
        <f aca="false">IFERROR(H1135/INDEX(Rate_Master!$C$2:$C$13,MATCH(F1135,Rate_Master!$A$2:$A$13,0)),0)</f>
        <v>0.331818181818182</v>
      </c>
    </row>
    <row r="1136" customFormat="false" ht="15" hidden="false" customHeight="false" outlineLevel="0" collapsed="false">
      <c r="A1136" s="47" t="s">
        <v>13088</v>
      </c>
      <c r="B1136" s="47" t="s">
        <v>455</v>
      </c>
      <c r="C1136" s="48" t="n">
        <v>46042</v>
      </c>
      <c r="D1136" s="47" t="s">
        <v>65</v>
      </c>
      <c r="E1136" s="47" t="s">
        <v>134</v>
      </c>
      <c r="F1136" s="47" t="s">
        <v>157</v>
      </c>
      <c r="G1136" s="47" t="s">
        <v>133</v>
      </c>
      <c r="H1136" s="47" t="n">
        <v>380</v>
      </c>
      <c r="I1136" s="57" t="n">
        <f aca="false">IFERROR(H1136/INDEX(Rate_Master!$C$2:$C$13,MATCH(F1136,Rate_Master!$A$2:$A$13,0)),0)</f>
        <v>1.72727272727273</v>
      </c>
    </row>
    <row r="1137" customFormat="false" ht="15" hidden="false" customHeight="false" outlineLevel="0" collapsed="false">
      <c r="A1137" s="47" t="s">
        <v>13089</v>
      </c>
      <c r="B1137" s="47" t="s">
        <v>455</v>
      </c>
      <c r="C1137" s="48" t="n">
        <v>46042</v>
      </c>
      <c r="D1137" s="47" t="s">
        <v>65</v>
      </c>
      <c r="E1137" s="47" t="s">
        <v>134</v>
      </c>
      <c r="F1137" s="47" t="s">
        <v>157</v>
      </c>
      <c r="G1137" s="47" t="s">
        <v>135</v>
      </c>
      <c r="H1137" s="47" t="n">
        <v>182</v>
      </c>
      <c r="I1137" s="57" t="n">
        <f aca="false">IFERROR(H1137/INDEX(Rate_Master!$C$2:$C$13,MATCH(F1137,Rate_Master!$A$2:$A$13,0)),0)</f>
        <v>0.827272727272727</v>
      </c>
    </row>
    <row r="1138" customFormat="false" ht="15" hidden="false" customHeight="false" outlineLevel="0" collapsed="false">
      <c r="A1138" s="47" t="s">
        <v>13090</v>
      </c>
      <c r="B1138" s="47" t="s">
        <v>455</v>
      </c>
      <c r="C1138" s="48" t="n">
        <v>46042</v>
      </c>
      <c r="D1138" s="47" t="s">
        <v>65</v>
      </c>
      <c r="E1138" s="47" t="s">
        <v>134</v>
      </c>
      <c r="F1138" s="47" t="s">
        <v>157</v>
      </c>
      <c r="G1138" s="47" t="s">
        <v>136</v>
      </c>
      <c r="H1138" s="47" t="n">
        <v>164</v>
      </c>
      <c r="I1138" s="57" t="n">
        <f aca="false">IFERROR(H1138/INDEX(Rate_Master!$C$2:$C$13,MATCH(F1138,Rate_Master!$A$2:$A$13,0)),0)</f>
        <v>0.745454545454546</v>
      </c>
    </row>
    <row r="1139" customFormat="false" ht="15" hidden="false" customHeight="false" outlineLevel="0" collapsed="false">
      <c r="A1139" s="47" t="s">
        <v>13091</v>
      </c>
      <c r="B1139" s="47" t="s">
        <v>455</v>
      </c>
      <c r="C1139" s="48" t="n">
        <v>46042</v>
      </c>
      <c r="D1139" s="47" t="s">
        <v>65</v>
      </c>
      <c r="E1139" s="47" t="s">
        <v>134</v>
      </c>
      <c r="F1139" s="47" t="s">
        <v>157</v>
      </c>
      <c r="G1139" s="47" t="s">
        <v>137</v>
      </c>
      <c r="H1139" s="47" t="n">
        <v>123</v>
      </c>
      <c r="I1139" s="57" t="n">
        <f aca="false">IFERROR(H1139/INDEX(Rate_Master!$C$2:$C$13,MATCH(F1139,Rate_Master!$A$2:$A$13,0)),0)</f>
        <v>0.559090909090909</v>
      </c>
    </row>
    <row r="1140" customFormat="false" ht="15" hidden="false" customHeight="false" outlineLevel="0" collapsed="false">
      <c r="A1140" s="47" t="s">
        <v>13092</v>
      </c>
      <c r="B1140" s="47" t="s">
        <v>455</v>
      </c>
      <c r="C1140" s="48" t="n">
        <v>46042</v>
      </c>
      <c r="D1140" s="47" t="s">
        <v>65</v>
      </c>
      <c r="E1140" s="47" t="s">
        <v>134</v>
      </c>
      <c r="F1140" s="47" t="s">
        <v>157</v>
      </c>
      <c r="G1140" s="47" t="s">
        <v>138</v>
      </c>
      <c r="H1140" s="47" t="n">
        <v>56</v>
      </c>
      <c r="I1140" s="57" t="n">
        <f aca="false">IFERROR(H1140/INDEX(Rate_Master!$C$2:$C$13,MATCH(F1140,Rate_Master!$A$2:$A$13,0)),0)</f>
        <v>0.254545454545455</v>
      </c>
    </row>
    <row r="1141" customFormat="false" ht="15" hidden="false" customHeight="false" outlineLevel="0" collapsed="false">
      <c r="A1141" s="47" t="s">
        <v>13093</v>
      </c>
      <c r="B1141" s="47" t="s">
        <v>456</v>
      </c>
      <c r="C1141" s="48" t="n">
        <v>46043</v>
      </c>
      <c r="D1141" s="47" t="s">
        <v>62</v>
      </c>
      <c r="E1141" s="47" t="s">
        <v>120</v>
      </c>
      <c r="F1141" s="47" t="s">
        <v>150</v>
      </c>
      <c r="G1141" s="47" t="s">
        <v>119</v>
      </c>
      <c r="H1141" s="47" t="n">
        <v>885</v>
      </c>
      <c r="I1141" s="57" t="n">
        <f aca="false">IFERROR(H1141/INDEX(Rate_Master!$C$2:$C$13,MATCH(F1141,Rate_Master!$A$2:$A$13,0)),0)</f>
        <v>1.10625</v>
      </c>
    </row>
    <row r="1142" customFormat="false" ht="15" hidden="false" customHeight="false" outlineLevel="0" collapsed="false">
      <c r="A1142" s="47" t="s">
        <v>13094</v>
      </c>
      <c r="B1142" s="47" t="s">
        <v>456</v>
      </c>
      <c r="C1142" s="48" t="n">
        <v>46043</v>
      </c>
      <c r="D1142" s="47" t="s">
        <v>62</v>
      </c>
      <c r="E1142" s="47" t="s">
        <v>120</v>
      </c>
      <c r="F1142" s="47" t="s">
        <v>150</v>
      </c>
      <c r="G1142" s="47" t="s">
        <v>121</v>
      </c>
      <c r="H1142" s="47" t="n">
        <v>935</v>
      </c>
      <c r="I1142" s="57" t="n">
        <f aca="false">IFERROR(H1142/INDEX(Rate_Master!$C$2:$C$13,MATCH(F1142,Rate_Master!$A$2:$A$13,0)),0)</f>
        <v>1.16875</v>
      </c>
    </row>
    <row r="1143" customFormat="false" ht="15" hidden="false" customHeight="false" outlineLevel="0" collapsed="false">
      <c r="A1143" s="47" t="s">
        <v>13095</v>
      </c>
      <c r="B1143" s="47" t="s">
        <v>456</v>
      </c>
      <c r="C1143" s="48" t="n">
        <v>46043</v>
      </c>
      <c r="D1143" s="47" t="s">
        <v>62</v>
      </c>
      <c r="E1143" s="47" t="s">
        <v>120</v>
      </c>
      <c r="F1143" s="47" t="s">
        <v>150</v>
      </c>
      <c r="G1143" s="47" t="s">
        <v>122</v>
      </c>
      <c r="H1143" s="47" t="n">
        <v>1519</v>
      </c>
      <c r="I1143" s="57" t="n">
        <f aca="false">IFERROR(H1143/INDEX(Rate_Master!$C$2:$C$13,MATCH(F1143,Rate_Master!$A$2:$A$13,0)),0)</f>
        <v>1.89875</v>
      </c>
    </row>
    <row r="1144" customFormat="false" ht="15" hidden="false" customHeight="false" outlineLevel="0" collapsed="false">
      <c r="A1144" s="47" t="s">
        <v>13096</v>
      </c>
      <c r="B1144" s="47" t="s">
        <v>456</v>
      </c>
      <c r="C1144" s="48" t="n">
        <v>46043</v>
      </c>
      <c r="D1144" s="47" t="s">
        <v>62</v>
      </c>
      <c r="E1144" s="47" t="s">
        <v>120</v>
      </c>
      <c r="F1144" s="47" t="s">
        <v>150</v>
      </c>
      <c r="G1144" s="47" t="s">
        <v>123</v>
      </c>
      <c r="H1144" s="47" t="n">
        <v>737</v>
      </c>
      <c r="I1144" s="57" t="n">
        <f aca="false">IFERROR(H1144/INDEX(Rate_Master!$C$2:$C$13,MATCH(F1144,Rate_Master!$A$2:$A$13,0)),0)</f>
        <v>0.92125</v>
      </c>
    </row>
    <row r="1145" customFormat="false" ht="15" hidden="false" customHeight="false" outlineLevel="0" collapsed="false">
      <c r="A1145" s="47" t="s">
        <v>13097</v>
      </c>
      <c r="B1145" s="47" t="s">
        <v>456</v>
      </c>
      <c r="C1145" s="48" t="n">
        <v>46043</v>
      </c>
      <c r="D1145" s="47" t="s">
        <v>62</v>
      </c>
      <c r="E1145" s="47" t="s">
        <v>120</v>
      </c>
      <c r="F1145" s="47" t="s">
        <v>150</v>
      </c>
      <c r="G1145" s="47" t="s">
        <v>124</v>
      </c>
      <c r="H1145" s="47" t="n">
        <v>450</v>
      </c>
      <c r="I1145" s="57" t="n">
        <f aca="false">IFERROR(H1145/INDEX(Rate_Master!$C$2:$C$13,MATCH(F1145,Rate_Master!$A$2:$A$13,0)),0)</f>
        <v>0.5625</v>
      </c>
    </row>
    <row r="1146" customFormat="false" ht="15" hidden="false" customHeight="false" outlineLevel="0" collapsed="false">
      <c r="A1146" s="47" t="s">
        <v>13098</v>
      </c>
      <c r="B1146" s="47" t="s">
        <v>456</v>
      </c>
      <c r="C1146" s="48" t="n">
        <v>46043</v>
      </c>
      <c r="D1146" s="47" t="s">
        <v>62</v>
      </c>
      <c r="E1146" s="47" t="s">
        <v>120</v>
      </c>
      <c r="F1146" s="47" t="s">
        <v>150</v>
      </c>
      <c r="G1146" s="47" t="s">
        <v>125</v>
      </c>
      <c r="H1146" s="47" t="n">
        <v>276</v>
      </c>
      <c r="I1146" s="57" t="n">
        <f aca="false">IFERROR(H1146/INDEX(Rate_Master!$C$2:$C$13,MATCH(F1146,Rate_Master!$A$2:$A$13,0)),0)</f>
        <v>0.345</v>
      </c>
    </row>
    <row r="1147" customFormat="false" ht="15" hidden="false" customHeight="false" outlineLevel="0" collapsed="false">
      <c r="A1147" s="47" t="s">
        <v>13099</v>
      </c>
      <c r="B1147" s="47" t="s">
        <v>456</v>
      </c>
      <c r="C1147" s="48" t="n">
        <v>46043</v>
      </c>
      <c r="D1147" s="47" t="s">
        <v>62</v>
      </c>
      <c r="E1147" s="47" t="s">
        <v>120</v>
      </c>
      <c r="F1147" s="47" t="s">
        <v>150</v>
      </c>
      <c r="G1147" s="47" t="s">
        <v>126</v>
      </c>
      <c r="H1147" s="47" t="n">
        <v>210</v>
      </c>
      <c r="I1147" s="57" t="n">
        <f aca="false">IFERROR(H1147/INDEX(Rate_Master!$C$2:$C$13,MATCH(F1147,Rate_Master!$A$2:$A$13,0)),0)</f>
        <v>0.2625</v>
      </c>
    </row>
    <row r="1148" customFormat="false" ht="15" hidden="false" customHeight="false" outlineLevel="0" collapsed="false">
      <c r="A1148" s="47" t="s">
        <v>13100</v>
      </c>
      <c r="B1148" s="47" t="s">
        <v>457</v>
      </c>
      <c r="C1148" s="48" t="n">
        <v>46043</v>
      </c>
      <c r="D1148" s="47" t="s">
        <v>62</v>
      </c>
      <c r="E1148" s="47" t="s">
        <v>120</v>
      </c>
      <c r="F1148" s="47" t="s">
        <v>150</v>
      </c>
      <c r="G1148" s="47" t="s">
        <v>119</v>
      </c>
      <c r="H1148" s="47" t="n">
        <v>1298</v>
      </c>
      <c r="I1148" s="57" t="n">
        <f aca="false">IFERROR(H1148/INDEX(Rate_Master!$C$2:$C$13,MATCH(F1148,Rate_Master!$A$2:$A$13,0)),0)</f>
        <v>1.6225</v>
      </c>
    </row>
    <row r="1149" customFormat="false" ht="15" hidden="false" customHeight="false" outlineLevel="0" collapsed="false">
      <c r="A1149" s="47" t="s">
        <v>13101</v>
      </c>
      <c r="B1149" s="47" t="s">
        <v>457</v>
      </c>
      <c r="C1149" s="48" t="n">
        <v>46043</v>
      </c>
      <c r="D1149" s="47" t="s">
        <v>62</v>
      </c>
      <c r="E1149" s="47" t="s">
        <v>120</v>
      </c>
      <c r="F1149" s="47" t="s">
        <v>150</v>
      </c>
      <c r="G1149" s="47" t="s">
        <v>121</v>
      </c>
      <c r="H1149" s="47" t="n">
        <v>1148</v>
      </c>
      <c r="I1149" s="57" t="n">
        <f aca="false">IFERROR(H1149/INDEX(Rate_Master!$C$2:$C$13,MATCH(F1149,Rate_Master!$A$2:$A$13,0)),0)</f>
        <v>1.435</v>
      </c>
    </row>
    <row r="1150" customFormat="false" ht="15" hidden="false" customHeight="false" outlineLevel="0" collapsed="false">
      <c r="A1150" s="47" t="s">
        <v>13102</v>
      </c>
      <c r="B1150" s="47" t="s">
        <v>457</v>
      </c>
      <c r="C1150" s="48" t="n">
        <v>46043</v>
      </c>
      <c r="D1150" s="47" t="s">
        <v>62</v>
      </c>
      <c r="E1150" s="47" t="s">
        <v>120</v>
      </c>
      <c r="F1150" s="47" t="s">
        <v>150</v>
      </c>
      <c r="G1150" s="47" t="s">
        <v>122</v>
      </c>
      <c r="H1150" s="47" t="n">
        <v>1937</v>
      </c>
      <c r="I1150" s="57" t="n">
        <f aca="false">IFERROR(H1150/INDEX(Rate_Master!$C$2:$C$13,MATCH(F1150,Rate_Master!$A$2:$A$13,0)),0)</f>
        <v>2.42125</v>
      </c>
    </row>
    <row r="1151" customFormat="false" ht="15" hidden="false" customHeight="false" outlineLevel="0" collapsed="false">
      <c r="A1151" s="47" t="s">
        <v>13103</v>
      </c>
      <c r="B1151" s="47" t="s">
        <v>457</v>
      </c>
      <c r="C1151" s="48" t="n">
        <v>46043</v>
      </c>
      <c r="D1151" s="47" t="s">
        <v>62</v>
      </c>
      <c r="E1151" s="47" t="s">
        <v>120</v>
      </c>
      <c r="F1151" s="47" t="s">
        <v>150</v>
      </c>
      <c r="G1151" s="47" t="s">
        <v>123</v>
      </c>
      <c r="H1151" s="47" t="n">
        <v>947</v>
      </c>
      <c r="I1151" s="57" t="n">
        <f aca="false">IFERROR(H1151/INDEX(Rate_Master!$C$2:$C$13,MATCH(F1151,Rate_Master!$A$2:$A$13,0)),0)</f>
        <v>1.18375</v>
      </c>
    </row>
    <row r="1152" customFormat="false" ht="15" hidden="false" customHeight="false" outlineLevel="0" collapsed="false">
      <c r="A1152" s="47" t="s">
        <v>13104</v>
      </c>
      <c r="B1152" s="47" t="s">
        <v>457</v>
      </c>
      <c r="C1152" s="48" t="n">
        <v>46043</v>
      </c>
      <c r="D1152" s="47" t="s">
        <v>62</v>
      </c>
      <c r="E1152" s="47" t="s">
        <v>120</v>
      </c>
      <c r="F1152" s="47" t="s">
        <v>150</v>
      </c>
      <c r="G1152" s="47" t="s">
        <v>124</v>
      </c>
      <c r="H1152" s="47" t="n">
        <v>584</v>
      </c>
      <c r="I1152" s="57" t="n">
        <f aca="false">IFERROR(H1152/INDEX(Rate_Master!$C$2:$C$13,MATCH(F1152,Rate_Master!$A$2:$A$13,0)),0)</f>
        <v>0.73</v>
      </c>
    </row>
    <row r="1153" customFormat="false" ht="15" hidden="false" customHeight="false" outlineLevel="0" collapsed="false">
      <c r="A1153" s="47" t="s">
        <v>13105</v>
      </c>
      <c r="B1153" s="47" t="s">
        <v>457</v>
      </c>
      <c r="C1153" s="48" t="n">
        <v>46043</v>
      </c>
      <c r="D1153" s="47" t="s">
        <v>62</v>
      </c>
      <c r="E1153" s="47" t="s">
        <v>120</v>
      </c>
      <c r="F1153" s="47" t="s">
        <v>150</v>
      </c>
      <c r="G1153" s="47" t="s">
        <v>125</v>
      </c>
      <c r="H1153" s="47" t="n">
        <v>349</v>
      </c>
      <c r="I1153" s="57" t="n">
        <f aca="false">IFERROR(H1153/INDEX(Rate_Master!$C$2:$C$13,MATCH(F1153,Rate_Master!$A$2:$A$13,0)),0)</f>
        <v>0.43625</v>
      </c>
    </row>
    <row r="1154" customFormat="false" ht="15" hidden="false" customHeight="false" outlineLevel="0" collapsed="false">
      <c r="A1154" s="47" t="s">
        <v>13106</v>
      </c>
      <c r="B1154" s="47" t="s">
        <v>457</v>
      </c>
      <c r="C1154" s="48" t="n">
        <v>46043</v>
      </c>
      <c r="D1154" s="47" t="s">
        <v>62</v>
      </c>
      <c r="E1154" s="47" t="s">
        <v>120</v>
      </c>
      <c r="F1154" s="47" t="s">
        <v>150</v>
      </c>
      <c r="G1154" s="47" t="s">
        <v>126</v>
      </c>
      <c r="H1154" s="47" t="n">
        <v>231</v>
      </c>
      <c r="I1154" s="57" t="n">
        <f aca="false">IFERROR(H1154/INDEX(Rate_Master!$C$2:$C$13,MATCH(F1154,Rate_Master!$A$2:$A$13,0)),0)</f>
        <v>0.28875</v>
      </c>
    </row>
    <row r="1155" customFormat="false" ht="15" hidden="false" customHeight="false" outlineLevel="0" collapsed="false">
      <c r="A1155" s="47" t="s">
        <v>13107</v>
      </c>
      <c r="B1155" s="47" t="s">
        <v>458</v>
      </c>
      <c r="C1155" s="48" t="n">
        <v>46043</v>
      </c>
      <c r="D1155" s="47" t="s">
        <v>62</v>
      </c>
      <c r="E1155" s="47" t="s">
        <v>120</v>
      </c>
      <c r="F1155" s="47" t="s">
        <v>150</v>
      </c>
      <c r="G1155" s="47" t="s">
        <v>119</v>
      </c>
      <c r="H1155" s="47" t="n">
        <v>705</v>
      </c>
      <c r="I1155" s="57" t="n">
        <f aca="false">IFERROR(H1155/INDEX(Rate_Master!$C$2:$C$13,MATCH(F1155,Rate_Master!$A$2:$A$13,0)),0)</f>
        <v>0.88125</v>
      </c>
    </row>
    <row r="1156" customFormat="false" ht="15" hidden="false" customHeight="false" outlineLevel="0" collapsed="false">
      <c r="A1156" s="47" t="s">
        <v>13108</v>
      </c>
      <c r="B1156" s="47" t="s">
        <v>458</v>
      </c>
      <c r="C1156" s="48" t="n">
        <v>46043</v>
      </c>
      <c r="D1156" s="47" t="s">
        <v>62</v>
      </c>
      <c r="E1156" s="47" t="s">
        <v>120</v>
      </c>
      <c r="F1156" s="47" t="s">
        <v>150</v>
      </c>
      <c r="G1156" s="47" t="s">
        <v>121</v>
      </c>
      <c r="H1156" s="47" t="n">
        <v>676</v>
      </c>
      <c r="I1156" s="57" t="n">
        <f aca="false">IFERROR(H1156/INDEX(Rate_Master!$C$2:$C$13,MATCH(F1156,Rate_Master!$A$2:$A$13,0)),0)</f>
        <v>0.845</v>
      </c>
    </row>
    <row r="1157" customFormat="false" ht="15" hidden="false" customHeight="false" outlineLevel="0" collapsed="false">
      <c r="A1157" s="47" t="s">
        <v>13109</v>
      </c>
      <c r="B1157" s="47" t="s">
        <v>458</v>
      </c>
      <c r="C1157" s="48" t="n">
        <v>46043</v>
      </c>
      <c r="D1157" s="47" t="s">
        <v>62</v>
      </c>
      <c r="E1157" s="47" t="s">
        <v>120</v>
      </c>
      <c r="F1157" s="47" t="s">
        <v>150</v>
      </c>
      <c r="G1157" s="47" t="s">
        <v>122</v>
      </c>
      <c r="H1157" s="47" t="n">
        <v>1169</v>
      </c>
      <c r="I1157" s="57" t="n">
        <f aca="false">IFERROR(H1157/INDEX(Rate_Master!$C$2:$C$13,MATCH(F1157,Rate_Master!$A$2:$A$13,0)),0)</f>
        <v>1.46125</v>
      </c>
    </row>
    <row r="1158" customFormat="false" ht="15" hidden="false" customHeight="false" outlineLevel="0" collapsed="false">
      <c r="A1158" s="47" t="s">
        <v>13110</v>
      </c>
      <c r="B1158" s="47" t="s">
        <v>458</v>
      </c>
      <c r="C1158" s="48" t="n">
        <v>46043</v>
      </c>
      <c r="D1158" s="47" t="s">
        <v>62</v>
      </c>
      <c r="E1158" s="47" t="s">
        <v>120</v>
      </c>
      <c r="F1158" s="47" t="s">
        <v>150</v>
      </c>
      <c r="G1158" s="47" t="s">
        <v>123</v>
      </c>
      <c r="H1158" s="47" t="n">
        <v>533</v>
      </c>
      <c r="I1158" s="57" t="n">
        <f aca="false">IFERROR(H1158/INDEX(Rate_Master!$C$2:$C$13,MATCH(F1158,Rate_Master!$A$2:$A$13,0)),0)</f>
        <v>0.66625</v>
      </c>
    </row>
    <row r="1159" customFormat="false" ht="15" hidden="false" customHeight="false" outlineLevel="0" collapsed="false">
      <c r="A1159" s="47" t="s">
        <v>13111</v>
      </c>
      <c r="B1159" s="47" t="s">
        <v>458</v>
      </c>
      <c r="C1159" s="48" t="n">
        <v>46043</v>
      </c>
      <c r="D1159" s="47" t="s">
        <v>62</v>
      </c>
      <c r="E1159" s="47" t="s">
        <v>120</v>
      </c>
      <c r="F1159" s="47" t="s">
        <v>150</v>
      </c>
      <c r="G1159" s="47" t="s">
        <v>124</v>
      </c>
      <c r="H1159" s="47" t="n">
        <v>355</v>
      </c>
      <c r="I1159" s="57" t="n">
        <f aca="false">IFERROR(H1159/INDEX(Rate_Master!$C$2:$C$13,MATCH(F1159,Rate_Master!$A$2:$A$13,0)),0)</f>
        <v>0.44375</v>
      </c>
    </row>
    <row r="1160" customFormat="false" ht="15" hidden="false" customHeight="false" outlineLevel="0" collapsed="false">
      <c r="A1160" s="47" t="s">
        <v>13112</v>
      </c>
      <c r="B1160" s="47" t="s">
        <v>458</v>
      </c>
      <c r="C1160" s="48" t="n">
        <v>46043</v>
      </c>
      <c r="D1160" s="47" t="s">
        <v>62</v>
      </c>
      <c r="E1160" s="47" t="s">
        <v>120</v>
      </c>
      <c r="F1160" s="47" t="s">
        <v>150</v>
      </c>
      <c r="G1160" s="47" t="s">
        <v>125</v>
      </c>
      <c r="H1160" s="47" t="n">
        <v>213</v>
      </c>
      <c r="I1160" s="57" t="n">
        <f aca="false">IFERROR(H1160/INDEX(Rate_Master!$C$2:$C$13,MATCH(F1160,Rate_Master!$A$2:$A$13,0)),0)</f>
        <v>0.26625</v>
      </c>
    </row>
    <row r="1161" customFormat="false" ht="15" hidden="false" customHeight="false" outlineLevel="0" collapsed="false">
      <c r="A1161" s="47" t="s">
        <v>13113</v>
      </c>
      <c r="B1161" s="47" t="s">
        <v>458</v>
      </c>
      <c r="C1161" s="48" t="n">
        <v>46043</v>
      </c>
      <c r="D1161" s="47" t="s">
        <v>62</v>
      </c>
      <c r="E1161" s="47" t="s">
        <v>120</v>
      </c>
      <c r="F1161" s="47" t="s">
        <v>150</v>
      </c>
      <c r="G1161" s="47" t="s">
        <v>126</v>
      </c>
      <c r="H1161" s="47" t="n">
        <v>129</v>
      </c>
      <c r="I1161" s="57" t="n">
        <f aca="false">IFERROR(H1161/INDEX(Rate_Master!$C$2:$C$13,MATCH(F1161,Rate_Master!$A$2:$A$13,0)),0)</f>
        <v>0.16125</v>
      </c>
    </row>
    <row r="1162" customFormat="false" ht="15" hidden="false" customHeight="false" outlineLevel="0" collapsed="false">
      <c r="A1162" s="47" t="s">
        <v>13114</v>
      </c>
      <c r="B1162" s="47" t="s">
        <v>459</v>
      </c>
      <c r="C1162" s="48" t="n">
        <v>46043</v>
      </c>
      <c r="D1162" s="47" t="s">
        <v>63</v>
      </c>
      <c r="E1162" s="47" t="s">
        <v>120</v>
      </c>
      <c r="F1162" s="47" t="s">
        <v>153</v>
      </c>
      <c r="G1162" s="47" t="s">
        <v>119</v>
      </c>
      <c r="H1162" s="47" t="n">
        <v>1257</v>
      </c>
      <c r="I1162" s="57" t="n">
        <f aca="false">IFERROR(H1162/INDEX(Rate_Master!$C$2:$C$13,MATCH(F1162,Rate_Master!$A$2:$A$13,0)),0)</f>
        <v>1.257</v>
      </c>
    </row>
    <row r="1163" customFormat="false" ht="15" hidden="false" customHeight="false" outlineLevel="0" collapsed="false">
      <c r="A1163" s="47" t="s">
        <v>13115</v>
      </c>
      <c r="B1163" s="47" t="s">
        <v>459</v>
      </c>
      <c r="C1163" s="48" t="n">
        <v>46043</v>
      </c>
      <c r="D1163" s="47" t="s">
        <v>63</v>
      </c>
      <c r="E1163" s="47" t="s">
        <v>120</v>
      </c>
      <c r="F1163" s="47" t="s">
        <v>153</v>
      </c>
      <c r="G1163" s="47" t="s">
        <v>121</v>
      </c>
      <c r="H1163" s="47" t="n">
        <v>1138</v>
      </c>
      <c r="I1163" s="57" t="n">
        <f aca="false">IFERROR(H1163/INDEX(Rate_Master!$C$2:$C$13,MATCH(F1163,Rate_Master!$A$2:$A$13,0)),0)</f>
        <v>1.138</v>
      </c>
    </row>
    <row r="1164" customFormat="false" ht="15" hidden="false" customHeight="false" outlineLevel="0" collapsed="false">
      <c r="A1164" s="47" t="s">
        <v>13116</v>
      </c>
      <c r="B1164" s="47" t="s">
        <v>459</v>
      </c>
      <c r="C1164" s="48" t="n">
        <v>46043</v>
      </c>
      <c r="D1164" s="47" t="s">
        <v>63</v>
      </c>
      <c r="E1164" s="47" t="s">
        <v>120</v>
      </c>
      <c r="F1164" s="47" t="s">
        <v>153</v>
      </c>
      <c r="G1164" s="47" t="s">
        <v>122</v>
      </c>
      <c r="H1164" s="47" t="n">
        <v>1278</v>
      </c>
      <c r="I1164" s="57" t="n">
        <f aca="false">IFERROR(H1164/INDEX(Rate_Master!$C$2:$C$13,MATCH(F1164,Rate_Master!$A$2:$A$13,0)),0)</f>
        <v>1.278</v>
      </c>
    </row>
    <row r="1165" customFormat="false" ht="15" hidden="false" customHeight="false" outlineLevel="0" collapsed="false">
      <c r="A1165" s="47" t="s">
        <v>13117</v>
      </c>
      <c r="B1165" s="47" t="s">
        <v>459</v>
      </c>
      <c r="C1165" s="48" t="n">
        <v>46043</v>
      </c>
      <c r="D1165" s="47" t="s">
        <v>63</v>
      </c>
      <c r="E1165" s="47" t="s">
        <v>120</v>
      </c>
      <c r="F1165" s="47" t="s">
        <v>153</v>
      </c>
      <c r="G1165" s="47" t="s">
        <v>123</v>
      </c>
      <c r="H1165" s="47" t="n">
        <v>905</v>
      </c>
      <c r="I1165" s="57" t="n">
        <f aca="false">IFERROR(H1165/INDEX(Rate_Master!$C$2:$C$13,MATCH(F1165,Rate_Master!$A$2:$A$13,0)),0)</f>
        <v>0.905</v>
      </c>
    </row>
    <row r="1166" customFormat="false" ht="15" hidden="false" customHeight="false" outlineLevel="0" collapsed="false">
      <c r="A1166" s="47" t="s">
        <v>13118</v>
      </c>
      <c r="B1166" s="47" t="s">
        <v>459</v>
      </c>
      <c r="C1166" s="48" t="n">
        <v>46043</v>
      </c>
      <c r="D1166" s="47" t="s">
        <v>63</v>
      </c>
      <c r="E1166" s="47" t="s">
        <v>120</v>
      </c>
      <c r="F1166" s="47" t="s">
        <v>153</v>
      </c>
      <c r="G1166" s="47" t="s">
        <v>124</v>
      </c>
      <c r="H1166" s="47" t="n">
        <v>587</v>
      </c>
      <c r="I1166" s="57" t="n">
        <f aca="false">IFERROR(H1166/INDEX(Rate_Master!$C$2:$C$13,MATCH(F1166,Rate_Master!$A$2:$A$13,0)),0)</f>
        <v>0.587</v>
      </c>
    </row>
    <row r="1167" customFormat="false" ht="15" hidden="false" customHeight="false" outlineLevel="0" collapsed="false">
      <c r="A1167" s="47" t="s">
        <v>13119</v>
      </c>
      <c r="B1167" s="47" t="s">
        <v>459</v>
      </c>
      <c r="C1167" s="48" t="n">
        <v>46043</v>
      </c>
      <c r="D1167" s="47" t="s">
        <v>63</v>
      </c>
      <c r="E1167" s="47" t="s">
        <v>120</v>
      </c>
      <c r="F1167" s="47" t="s">
        <v>153</v>
      </c>
      <c r="G1167" s="47" t="s">
        <v>125</v>
      </c>
      <c r="H1167" s="47" t="n">
        <v>357</v>
      </c>
      <c r="I1167" s="57" t="n">
        <f aca="false">IFERROR(H1167/INDEX(Rate_Master!$C$2:$C$13,MATCH(F1167,Rate_Master!$A$2:$A$13,0)),0)</f>
        <v>0.357</v>
      </c>
    </row>
    <row r="1168" customFormat="false" ht="15" hidden="false" customHeight="false" outlineLevel="0" collapsed="false">
      <c r="A1168" s="47" t="s">
        <v>13120</v>
      </c>
      <c r="B1168" s="47" t="s">
        <v>459</v>
      </c>
      <c r="C1168" s="48" t="n">
        <v>46043</v>
      </c>
      <c r="D1168" s="47" t="s">
        <v>63</v>
      </c>
      <c r="E1168" s="47" t="s">
        <v>120</v>
      </c>
      <c r="F1168" s="47" t="s">
        <v>153</v>
      </c>
      <c r="G1168" s="47" t="s">
        <v>126</v>
      </c>
      <c r="H1168" s="47" t="n">
        <v>229</v>
      </c>
      <c r="I1168" s="57" t="n">
        <f aca="false">IFERROR(H1168/INDEX(Rate_Master!$C$2:$C$13,MATCH(F1168,Rate_Master!$A$2:$A$13,0)),0)</f>
        <v>0.229</v>
      </c>
    </row>
    <row r="1169" customFormat="false" ht="15" hidden="false" customHeight="false" outlineLevel="0" collapsed="false">
      <c r="A1169" s="47" t="s">
        <v>13121</v>
      </c>
      <c r="B1169" s="47" t="s">
        <v>460</v>
      </c>
      <c r="C1169" s="48" t="n">
        <v>46043</v>
      </c>
      <c r="D1169" s="47" t="s">
        <v>63</v>
      </c>
      <c r="E1169" s="47" t="s">
        <v>120</v>
      </c>
      <c r="F1169" s="47" t="s">
        <v>153</v>
      </c>
      <c r="G1169" s="47" t="s">
        <v>119</v>
      </c>
      <c r="H1169" s="47" t="n">
        <v>1483</v>
      </c>
      <c r="I1169" s="57" t="n">
        <f aca="false">IFERROR(H1169/INDEX(Rate_Master!$C$2:$C$13,MATCH(F1169,Rate_Master!$A$2:$A$13,0)),0)</f>
        <v>1.483</v>
      </c>
    </row>
    <row r="1170" customFormat="false" ht="15" hidden="false" customHeight="false" outlineLevel="0" collapsed="false">
      <c r="A1170" s="47" t="s">
        <v>13122</v>
      </c>
      <c r="B1170" s="47" t="s">
        <v>460</v>
      </c>
      <c r="C1170" s="48" t="n">
        <v>46043</v>
      </c>
      <c r="D1170" s="47" t="s">
        <v>63</v>
      </c>
      <c r="E1170" s="47" t="s">
        <v>120</v>
      </c>
      <c r="F1170" s="47" t="s">
        <v>153</v>
      </c>
      <c r="G1170" s="47" t="s">
        <v>121</v>
      </c>
      <c r="H1170" s="47" t="n">
        <v>1430</v>
      </c>
      <c r="I1170" s="57" t="n">
        <f aca="false">IFERROR(H1170/INDEX(Rate_Master!$C$2:$C$13,MATCH(F1170,Rate_Master!$A$2:$A$13,0)),0)</f>
        <v>1.43</v>
      </c>
    </row>
    <row r="1171" customFormat="false" ht="15" hidden="false" customHeight="false" outlineLevel="0" collapsed="false">
      <c r="A1171" s="47" t="s">
        <v>13123</v>
      </c>
      <c r="B1171" s="47" t="s">
        <v>460</v>
      </c>
      <c r="C1171" s="48" t="n">
        <v>46043</v>
      </c>
      <c r="D1171" s="47" t="s">
        <v>63</v>
      </c>
      <c r="E1171" s="47" t="s">
        <v>120</v>
      </c>
      <c r="F1171" s="47" t="s">
        <v>153</v>
      </c>
      <c r="G1171" s="47" t="s">
        <v>122</v>
      </c>
      <c r="H1171" s="47" t="n">
        <v>1614</v>
      </c>
      <c r="I1171" s="57" t="n">
        <f aca="false">IFERROR(H1171/INDEX(Rate_Master!$C$2:$C$13,MATCH(F1171,Rate_Master!$A$2:$A$13,0)),0)</f>
        <v>1.614</v>
      </c>
    </row>
    <row r="1172" customFormat="false" ht="15" hidden="false" customHeight="false" outlineLevel="0" collapsed="false">
      <c r="A1172" s="47" t="s">
        <v>13124</v>
      </c>
      <c r="B1172" s="47" t="s">
        <v>460</v>
      </c>
      <c r="C1172" s="48" t="n">
        <v>46043</v>
      </c>
      <c r="D1172" s="47" t="s">
        <v>63</v>
      </c>
      <c r="E1172" s="47" t="s">
        <v>120</v>
      </c>
      <c r="F1172" s="47" t="s">
        <v>153</v>
      </c>
      <c r="G1172" s="47" t="s">
        <v>123</v>
      </c>
      <c r="H1172" s="47" t="n">
        <v>1196</v>
      </c>
      <c r="I1172" s="57" t="n">
        <f aca="false">IFERROR(H1172/INDEX(Rate_Master!$C$2:$C$13,MATCH(F1172,Rate_Master!$A$2:$A$13,0)),0)</f>
        <v>1.196</v>
      </c>
    </row>
    <row r="1173" customFormat="false" ht="15" hidden="false" customHeight="false" outlineLevel="0" collapsed="false">
      <c r="A1173" s="47" t="s">
        <v>13125</v>
      </c>
      <c r="B1173" s="47" t="s">
        <v>460</v>
      </c>
      <c r="C1173" s="48" t="n">
        <v>46043</v>
      </c>
      <c r="D1173" s="47" t="s">
        <v>63</v>
      </c>
      <c r="E1173" s="47" t="s">
        <v>120</v>
      </c>
      <c r="F1173" s="47" t="s">
        <v>153</v>
      </c>
      <c r="G1173" s="47" t="s">
        <v>124</v>
      </c>
      <c r="H1173" s="47" t="n">
        <v>737</v>
      </c>
      <c r="I1173" s="57" t="n">
        <f aca="false">IFERROR(H1173/INDEX(Rate_Master!$C$2:$C$13,MATCH(F1173,Rate_Master!$A$2:$A$13,0)),0)</f>
        <v>0.737</v>
      </c>
    </row>
    <row r="1174" customFormat="false" ht="15" hidden="false" customHeight="false" outlineLevel="0" collapsed="false">
      <c r="A1174" s="47" t="s">
        <v>13126</v>
      </c>
      <c r="B1174" s="47" t="s">
        <v>460</v>
      </c>
      <c r="C1174" s="48" t="n">
        <v>46043</v>
      </c>
      <c r="D1174" s="47" t="s">
        <v>63</v>
      </c>
      <c r="E1174" s="47" t="s">
        <v>120</v>
      </c>
      <c r="F1174" s="47" t="s">
        <v>153</v>
      </c>
      <c r="G1174" s="47" t="s">
        <v>125</v>
      </c>
      <c r="H1174" s="47" t="n">
        <v>444</v>
      </c>
      <c r="I1174" s="57" t="n">
        <f aca="false">IFERROR(H1174/INDEX(Rate_Master!$C$2:$C$13,MATCH(F1174,Rate_Master!$A$2:$A$13,0)),0)</f>
        <v>0.444</v>
      </c>
    </row>
    <row r="1175" customFormat="false" ht="15" hidden="false" customHeight="false" outlineLevel="0" collapsed="false">
      <c r="A1175" s="47" t="s">
        <v>13127</v>
      </c>
      <c r="B1175" s="47" t="s">
        <v>460</v>
      </c>
      <c r="C1175" s="48" t="n">
        <v>46043</v>
      </c>
      <c r="D1175" s="47" t="s">
        <v>63</v>
      </c>
      <c r="E1175" s="47" t="s">
        <v>120</v>
      </c>
      <c r="F1175" s="47" t="s">
        <v>153</v>
      </c>
      <c r="G1175" s="47" t="s">
        <v>126</v>
      </c>
      <c r="H1175" s="47" t="n">
        <v>281</v>
      </c>
      <c r="I1175" s="57" t="n">
        <f aca="false">IFERROR(H1175/INDEX(Rate_Master!$C$2:$C$13,MATCH(F1175,Rate_Master!$A$2:$A$13,0)),0)</f>
        <v>0.281</v>
      </c>
    </row>
    <row r="1176" customFormat="false" ht="15" hidden="false" customHeight="false" outlineLevel="0" collapsed="false">
      <c r="A1176" s="47" t="s">
        <v>13128</v>
      </c>
      <c r="B1176" s="47" t="s">
        <v>461</v>
      </c>
      <c r="C1176" s="48" t="n">
        <v>46043</v>
      </c>
      <c r="D1176" s="47" t="s">
        <v>63</v>
      </c>
      <c r="E1176" s="47" t="s">
        <v>120</v>
      </c>
      <c r="F1176" s="47" t="s">
        <v>153</v>
      </c>
      <c r="G1176" s="47" t="s">
        <v>119</v>
      </c>
      <c r="H1176" s="47" t="n">
        <v>1116</v>
      </c>
      <c r="I1176" s="57" t="n">
        <f aca="false">IFERROR(H1176/INDEX(Rate_Master!$C$2:$C$13,MATCH(F1176,Rate_Master!$A$2:$A$13,0)),0)</f>
        <v>1.116</v>
      </c>
    </row>
    <row r="1177" customFormat="false" ht="15" hidden="false" customHeight="false" outlineLevel="0" collapsed="false">
      <c r="A1177" s="47" t="s">
        <v>13129</v>
      </c>
      <c r="B1177" s="47" t="s">
        <v>461</v>
      </c>
      <c r="C1177" s="48" t="n">
        <v>46043</v>
      </c>
      <c r="D1177" s="47" t="s">
        <v>63</v>
      </c>
      <c r="E1177" s="47" t="s">
        <v>120</v>
      </c>
      <c r="F1177" s="47" t="s">
        <v>153</v>
      </c>
      <c r="G1177" s="47" t="s">
        <v>121</v>
      </c>
      <c r="H1177" s="47" t="n">
        <v>980</v>
      </c>
      <c r="I1177" s="57" t="n">
        <f aca="false">IFERROR(H1177/INDEX(Rate_Master!$C$2:$C$13,MATCH(F1177,Rate_Master!$A$2:$A$13,0)),0)</f>
        <v>0.98</v>
      </c>
    </row>
    <row r="1178" customFormat="false" ht="15" hidden="false" customHeight="false" outlineLevel="0" collapsed="false">
      <c r="A1178" s="47" t="s">
        <v>13130</v>
      </c>
      <c r="B1178" s="47" t="s">
        <v>461</v>
      </c>
      <c r="C1178" s="48" t="n">
        <v>46043</v>
      </c>
      <c r="D1178" s="47" t="s">
        <v>63</v>
      </c>
      <c r="E1178" s="47" t="s">
        <v>120</v>
      </c>
      <c r="F1178" s="47" t="s">
        <v>153</v>
      </c>
      <c r="G1178" s="47" t="s">
        <v>122</v>
      </c>
      <c r="H1178" s="47" t="n">
        <v>1214</v>
      </c>
      <c r="I1178" s="57" t="n">
        <f aca="false">IFERROR(H1178/INDEX(Rate_Master!$C$2:$C$13,MATCH(F1178,Rate_Master!$A$2:$A$13,0)),0)</f>
        <v>1.214</v>
      </c>
    </row>
    <row r="1179" customFormat="false" ht="15" hidden="false" customHeight="false" outlineLevel="0" collapsed="false">
      <c r="A1179" s="47" t="s">
        <v>13131</v>
      </c>
      <c r="B1179" s="47" t="s">
        <v>461</v>
      </c>
      <c r="C1179" s="48" t="n">
        <v>46043</v>
      </c>
      <c r="D1179" s="47" t="s">
        <v>63</v>
      </c>
      <c r="E1179" s="47" t="s">
        <v>120</v>
      </c>
      <c r="F1179" s="47" t="s">
        <v>153</v>
      </c>
      <c r="G1179" s="47" t="s">
        <v>123</v>
      </c>
      <c r="H1179" s="47" t="n">
        <v>804</v>
      </c>
      <c r="I1179" s="57" t="n">
        <f aca="false">IFERROR(H1179/INDEX(Rate_Master!$C$2:$C$13,MATCH(F1179,Rate_Master!$A$2:$A$13,0)),0)</f>
        <v>0.804</v>
      </c>
    </row>
    <row r="1180" customFormat="false" ht="15" hidden="false" customHeight="false" outlineLevel="0" collapsed="false">
      <c r="A1180" s="47" t="s">
        <v>13132</v>
      </c>
      <c r="B1180" s="47" t="s">
        <v>461</v>
      </c>
      <c r="C1180" s="48" t="n">
        <v>46043</v>
      </c>
      <c r="D1180" s="47" t="s">
        <v>63</v>
      </c>
      <c r="E1180" s="47" t="s">
        <v>120</v>
      </c>
      <c r="F1180" s="47" t="s">
        <v>153</v>
      </c>
      <c r="G1180" s="47" t="s">
        <v>124</v>
      </c>
      <c r="H1180" s="47" t="n">
        <v>534</v>
      </c>
      <c r="I1180" s="57" t="n">
        <f aca="false">IFERROR(H1180/INDEX(Rate_Master!$C$2:$C$13,MATCH(F1180,Rate_Master!$A$2:$A$13,0)),0)</f>
        <v>0.534</v>
      </c>
    </row>
    <row r="1181" customFormat="false" ht="15" hidden="false" customHeight="false" outlineLevel="0" collapsed="false">
      <c r="A1181" s="47" t="s">
        <v>13133</v>
      </c>
      <c r="B1181" s="47" t="s">
        <v>461</v>
      </c>
      <c r="C1181" s="48" t="n">
        <v>46043</v>
      </c>
      <c r="D1181" s="47" t="s">
        <v>63</v>
      </c>
      <c r="E1181" s="47" t="s">
        <v>120</v>
      </c>
      <c r="F1181" s="47" t="s">
        <v>153</v>
      </c>
      <c r="G1181" s="47" t="s">
        <v>125</v>
      </c>
      <c r="H1181" s="47" t="n">
        <v>303</v>
      </c>
      <c r="I1181" s="57" t="n">
        <f aca="false">IFERROR(H1181/INDEX(Rate_Master!$C$2:$C$13,MATCH(F1181,Rate_Master!$A$2:$A$13,0)),0)</f>
        <v>0.303</v>
      </c>
    </row>
    <row r="1182" customFormat="false" ht="15" hidden="false" customHeight="false" outlineLevel="0" collapsed="false">
      <c r="A1182" s="47" t="s">
        <v>13134</v>
      </c>
      <c r="B1182" s="47" t="s">
        <v>461</v>
      </c>
      <c r="C1182" s="48" t="n">
        <v>46043</v>
      </c>
      <c r="D1182" s="47" t="s">
        <v>63</v>
      </c>
      <c r="E1182" s="47" t="s">
        <v>120</v>
      </c>
      <c r="F1182" s="47" t="s">
        <v>153</v>
      </c>
      <c r="G1182" s="47" t="s">
        <v>126</v>
      </c>
      <c r="H1182" s="47" t="n">
        <v>200</v>
      </c>
      <c r="I1182" s="57" t="n">
        <f aca="false">IFERROR(H1182/INDEX(Rate_Master!$C$2:$C$13,MATCH(F1182,Rate_Master!$A$2:$A$13,0)),0)</f>
        <v>0.2</v>
      </c>
    </row>
    <row r="1183" customFormat="false" ht="15" hidden="false" customHeight="false" outlineLevel="0" collapsed="false">
      <c r="A1183" s="47" t="s">
        <v>13135</v>
      </c>
      <c r="B1183" s="47" t="s">
        <v>462</v>
      </c>
      <c r="C1183" s="48" t="n">
        <v>46043</v>
      </c>
      <c r="D1183" s="47" t="s">
        <v>64</v>
      </c>
      <c r="E1183" s="47" t="s">
        <v>128</v>
      </c>
      <c r="F1183" s="47" t="s">
        <v>156</v>
      </c>
      <c r="G1183" s="47" t="s">
        <v>127</v>
      </c>
      <c r="H1183" s="47" t="n">
        <v>1472</v>
      </c>
      <c r="I1183" s="57" t="n">
        <f aca="false">IFERROR(H1183/INDEX(Rate_Master!$C$2:$C$13,MATCH(F1183,Rate_Master!$A$2:$A$13,0)),0)</f>
        <v>3.06666666666667</v>
      </c>
    </row>
    <row r="1184" customFormat="false" ht="15" hidden="false" customHeight="false" outlineLevel="0" collapsed="false">
      <c r="A1184" s="47" t="s">
        <v>13136</v>
      </c>
      <c r="B1184" s="47" t="s">
        <v>462</v>
      </c>
      <c r="C1184" s="48" t="n">
        <v>46043</v>
      </c>
      <c r="D1184" s="47" t="s">
        <v>64</v>
      </c>
      <c r="E1184" s="47" t="s">
        <v>128</v>
      </c>
      <c r="F1184" s="47" t="s">
        <v>156</v>
      </c>
      <c r="G1184" s="47" t="s">
        <v>129</v>
      </c>
      <c r="H1184" s="47" t="n">
        <v>1760</v>
      </c>
      <c r="I1184" s="57" t="n">
        <f aca="false">IFERROR(H1184/INDEX(Rate_Master!$C$2:$C$13,MATCH(F1184,Rate_Master!$A$2:$A$13,0)),0)</f>
        <v>3.66666666666667</v>
      </c>
    </row>
    <row r="1185" customFormat="false" ht="15" hidden="false" customHeight="false" outlineLevel="0" collapsed="false">
      <c r="A1185" s="47" t="s">
        <v>13137</v>
      </c>
      <c r="B1185" s="47" t="s">
        <v>462</v>
      </c>
      <c r="C1185" s="48" t="n">
        <v>46043</v>
      </c>
      <c r="D1185" s="47" t="s">
        <v>64</v>
      </c>
      <c r="E1185" s="47" t="s">
        <v>128</v>
      </c>
      <c r="F1185" s="47" t="s">
        <v>156</v>
      </c>
      <c r="G1185" s="47" t="s">
        <v>130</v>
      </c>
      <c r="H1185" s="47" t="n">
        <v>1303</v>
      </c>
      <c r="I1185" s="57" t="n">
        <f aca="false">IFERROR(H1185/INDEX(Rate_Master!$C$2:$C$13,MATCH(F1185,Rate_Master!$A$2:$A$13,0)),0)</f>
        <v>2.71458333333333</v>
      </c>
    </row>
    <row r="1186" customFormat="false" ht="15" hidden="false" customHeight="false" outlineLevel="0" collapsed="false">
      <c r="A1186" s="47" t="s">
        <v>13138</v>
      </c>
      <c r="B1186" s="47" t="s">
        <v>462</v>
      </c>
      <c r="C1186" s="48" t="n">
        <v>46043</v>
      </c>
      <c r="D1186" s="47" t="s">
        <v>64</v>
      </c>
      <c r="E1186" s="47" t="s">
        <v>128</v>
      </c>
      <c r="F1186" s="47" t="s">
        <v>156</v>
      </c>
      <c r="G1186" s="47" t="s">
        <v>131</v>
      </c>
      <c r="H1186" s="47" t="n">
        <v>409</v>
      </c>
      <c r="I1186" s="57" t="n">
        <f aca="false">IFERROR(H1186/INDEX(Rate_Master!$C$2:$C$13,MATCH(F1186,Rate_Master!$A$2:$A$13,0)),0)</f>
        <v>0.852083333333333</v>
      </c>
    </row>
    <row r="1187" customFormat="false" ht="15" hidden="false" customHeight="false" outlineLevel="0" collapsed="false">
      <c r="A1187" s="47" t="s">
        <v>13139</v>
      </c>
      <c r="B1187" s="47" t="s">
        <v>462</v>
      </c>
      <c r="C1187" s="48" t="n">
        <v>46043</v>
      </c>
      <c r="D1187" s="47" t="s">
        <v>64</v>
      </c>
      <c r="E1187" s="47" t="s">
        <v>128</v>
      </c>
      <c r="F1187" s="47" t="s">
        <v>156</v>
      </c>
      <c r="G1187" s="47" t="s">
        <v>132</v>
      </c>
      <c r="H1187" s="47" t="n">
        <v>337</v>
      </c>
      <c r="I1187" s="57" t="n">
        <f aca="false">IFERROR(H1187/INDEX(Rate_Master!$C$2:$C$13,MATCH(F1187,Rate_Master!$A$2:$A$13,0)),0)</f>
        <v>0.702083333333333</v>
      </c>
    </row>
    <row r="1188" customFormat="false" ht="15" hidden="false" customHeight="false" outlineLevel="0" collapsed="false">
      <c r="A1188" s="47" t="s">
        <v>13140</v>
      </c>
      <c r="B1188" s="47" t="s">
        <v>463</v>
      </c>
      <c r="C1188" s="48" t="n">
        <v>46043</v>
      </c>
      <c r="D1188" s="47" t="s">
        <v>64</v>
      </c>
      <c r="E1188" s="47" t="s">
        <v>128</v>
      </c>
      <c r="F1188" s="47" t="s">
        <v>156</v>
      </c>
      <c r="G1188" s="47" t="s">
        <v>127</v>
      </c>
      <c r="H1188" s="47" t="n">
        <v>1116</v>
      </c>
      <c r="I1188" s="57" t="n">
        <f aca="false">IFERROR(H1188/INDEX(Rate_Master!$C$2:$C$13,MATCH(F1188,Rate_Master!$A$2:$A$13,0)),0)</f>
        <v>2.325</v>
      </c>
    </row>
    <row r="1189" customFormat="false" ht="15" hidden="false" customHeight="false" outlineLevel="0" collapsed="false">
      <c r="A1189" s="47" t="s">
        <v>13141</v>
      </c>
      <c r="B1189" s="47" t="s">
        <v>463</v>
      </c>
      <c r="C1189" s="48" t="n">
        <v>46043</v>
      </c>
      <c r="D1189" s="47" t="s">
        <v>64</v>
      </c>
      <c r="E1189" s="47" t="s">
        <v>128</v>
      </c>
      <c r="F1189" s="47" t="s">
        <v>156</v>
      </c>
      <c r="G1189" s="47" t="s">
        <v>129</v>
      </c>
      <c r="H1189" s="47" t="n">
        <v>1319</v>
      </c>
      <c r="I1189" s="57" t="n">
        <f aca="false">IFERROR(H1189/INDEX(Rate_Master!$C$2:$C$13,MATCH(F1189,Rate_Master!$A$2:$A$13,0)),0)</f>
        <v>2.74791666666667</v>
      </c>
    </row>
    <row r="1190" customFormat="false" ht="15" hidden="false" customHeight="false" outlineLevel="0" collapsed="false">
      <c r="A1190" s="47" t="s">
        <v>13142</v>
      </c>
      <c r="B1190" s="47" t="s">
        <v>463</v>
      </c>
      <c r="C1190" s="48" t="n">
        <v>46043</v>
      </c>
      <c r="D1190" s="47" t="s">
        <v>64</v>
      </c>
      <c r="E1190" s="47" t="s">
        <v>128</v>
      </c>
      <c r="F1190" s="47" t="s">
        <v>156</v>
      </c>
      <c r="G1190" s="47" t="s">
        <v>130</v>
      </c>
      <c r="H1190" s="47" t="n">
        <v>996</v>
      </c>
      <c r="I1190" s="57" t="n">
        <f aca="false">IFERROR(H1190/INDEX(Rate_Master!$C$2:$C$13,MATCH(F1190,Rate_Master!$A$2:$A$13,0)),0)</f>
        <v>2.075</v>
      </c>
    </row>
    <row r="1191" customFormat="false" ht="15" hidden="false" customHeight="false" outlineLevel="0" collapsed="false">
      <c r="A1191" s="47" t="s">
        <v>13143</v>
      </c>
      <c r="B1191" s="47" t="s">
        <v>463</v>
      </c>
      <c r="C1191" s="48" t="n">
        <v>46043</v>
      </c>
      <c r="D1191" s="47" t="s">
        <v>64</v>
      </c>
      <c r="E1191" s="47" t="s">
        <v>128</v>
      </c>
      <c r="F1191" s="47" t="s">
        <v>156</v>
      </c>
      <c r="G1191" s="47" t="s">
        <v>131</v>
      </c>
      <c r="H1191" s="47" t="n">
        <v>335</v>
      </c>
      <c r="I1191" s="57" t="n">
        <f aca="false">IFERROR(H1191/INDEX(Rate_Master!$C$2:$C$13,MATCH(F1191,Rate_Master!$A$2:$A$13,0)),0)</f>
        <v>0.697916666666667</v>
      </c>
    </row>
    <row r="1192" customFormat="false" ht="15" hidden="false" customHeight="false" outlineLevel="0" collapsed="false">
      <c r="A1192" s="47" t="s">
        <v>13144</v>
      </c>
      <c r="B1192" s="47" t="s">
        <v>463</v>
      </c>
      <c r="C1192" s="48" t="n">
        <v>46043</v>
      </c>
      <c r="D1192" s="47" t="s">
        <v>64</v>
      </c>
      <c r="E1192" s="47" t="s">
        <v>128</v>
      </c>
      <c r="F1192" s="47" t="s">
        <v>156</v>
      </c>
      <c r="G1192" s="47" t="s">
        <v>132</v>
      </c>
      <c r="H1192" s="47" t="n">
        <v>280</v>
      </c>
      <c r="I1192" s="57" t="n">
        <f aca="false">IFERROR(H1192/INDEX(Rate_Master!$C$2:$C$13,MATCH(F1192,Rate_Master!$A$2:$A$13,0)),0)</f>
        <v>0.583333333333333</v>
      </c>
    </row>
    <row r="1193" customFormat="false" ht="15" hidden="false" customHeight="false" outlineLevel="0" collapsed="false">
      <c r="A1193" s="47" t="s">
        <v>13145</v>
      </c>
      <c r="B1193" s="47" t="s">
        <v>464</v>
      </c>
      <c r="C1193" s="48" t="n">
        <v>46043</v>
      </c>
      <c r="D1193" s="47" t="s">
        <v>65</v>
      </c>
      <c r="E1193" s="47" t="s">
        <v>134</v>
      </c>
      <c r="F1193" s="47" t="s">
        <v>158</v>
      </c>
      <c r="G1193" s="47" t="s">
        <v>133</v>
      </c>
      <c r="H1193" s="47" t="n">
        <v>643</v>
      </c>
      <c r="I1193" s="57" t="n">
        <f aca="false">IFERROR(H1193/INDEX(Rate_Master!$C$2:$C$13,MATCH(F1193,Rate_Master!$A$2:$A$13,0)),0)</f>
        <v>3.215</v>
      </c>
    </row>
    <row r="1194" customFormat="false" ht="15" hidden="false" customHeight="false" outlineLevel="0" collapsed="false">
      <c r="A1194" s="47" t="s">
        <v>13146</v>
      </c>
      <c r="B1194" s="47" t="s">
        <v>464</v>
      </c>
      <c r="C1194" s="48" t="n">
        <v>46043</v>
      </c>
      <c r="D1194" s="47" t="s">
        <v>65</v>
      </c>
      <c r="E1194" s="47" t="s">
        <v>134</v>
      </c>
      <c r="F1194" s="47" t="s">
        <v>158</v>
      </c>
      <c r="G1194" s="47" t="s">
        <v>135</v>
      </c>
      <c r="H1194" s="47" t="n">
        <v>502</v>
      </c>
      <c r="I1194" s="57" t="n">
        <f aca="false">IFERROR(H1194/INDEX(Rate_Master!$C$2:$C$13,MATCH(F1194,Rate_Master!$A$2:$A$13,0)),0)</f>
        <v>2.51</v>
      </c>
    </row>
    <row r="1195" customFormat="false" ht="15" hidden="false" customHeight="false" outlineLevel="0" collapsed="false">
      <c r="A1195" s="47" t="s">
        <v>13147</v>
      </c>
      <c r="B1195" s="47" t="s">
        <v>464</v>
      </c>
      <c r="C1195" s="48" t="n">
        <v>46043</v>
      </c>
      <c r="D1195" s="47" t="s">
        <v>65</v>
      </c>
      <c r="E1195" s="47" t="s">
        <v>134</v>
      </c>
      <c r="F1195" s="47" t="s">
        <v>158</v>
      </c>
      <c r="G1195" s="47" t="s">
        <v>136</v>
      </c>
      <c r="H1195" s="47" t="n">
        <v>363</v>
      </c>
      <c r="I1195" s="57" t="n">
        <f aca="false">IFERROR(H1195/INDEX(Rate_Master!$C$2:$C$13,MATCH(F1195,Rate_Master!$A$2:$A$13,0)),0)</f>
        <v>1.815</v>
      </c>
    </row>
    <row r="1196" customFormat="false" ht="15" hidden="false" customHeight="false" outlineLevel="0" collapsed="false">
      <c r="A1196" s="47" t="s">
        <v>13148</v>
      </c>
      <c r="B1196" s="47" t="s">
        <v>464</v>
      </c>
      <c r="C1196" s="48" t="n">
        <v>46043</v>
      </c>
      <c r="D1196" s="47" t="s">
        <v>65</v>
      </c>
      <c r="E1196" s="47" t="s">
        <v>134</v>
      </c>
      <c r="F1196" s="47" t="s">
        <v>158</v>
      </c>
      <c r="G1196" s="47" t="s">
        <v>137</v>
      </c>
      <c r="H1196" s="47" t="n">
        <v>286</v>
      </c>
      <c r="I1196" s="57" t="n">
        <f aca="false">IFERROR(H1196/INDEX(Rate_Master!$C$2:$C$13,MATCH(F1196,Rate_Master!$A$2:$A$13,0)),0)</f>
        <v>1.43</v>
      </c>
    </row>
    <row r="1197" customFormat="false" ht="15" hidden="false" customHeight="false" outlineLevel="0" collapsed="false">
      <c r="A1197" s="47" t="s">
        <v>13149</v>
      </c>
      <c r="B1197" s="47" t="s">
        <v>464</v>
      </c>
      <c r="C1197" s="48" t="n">
        <v>46043</v>
      </c>
      <c r="D1197" s="47" t="s">
        <v>65</v>
      </c>
      <c r="E1197" s="47" t="s">
        <v>134</v>
      </c>
      <c r="F1197" s="47" t="s">
        <v>158</v>
      </c>
      <c r="G1197" s="47" t="s">
        <v>138</v>
      </c>
      <c r="H1197" s="47" t="n">
        <v>157</v>
      </c>
      <c r="I1197" s="57" t="n">
        <f aca="false">IFERROR(H1197/INDEX(Rate_Master!$C$2:$C$13,MATCH(F1197,Rate_Master!$A$2:$A$13,0)),0)</f>
        <v>0.785</v>
      </c>
    </row>
    <row r="1198" customFormat="false" ht="15" hidden="false" customHeight="false" outlineLevel="0" collapsed="false">
      <c r="A1198" s="47" t="s">
        <v>13150</v>
      </c>
      <c r="B1198" s="47" t="s">
        <v>466</v>
      </c>
      <c r="C1198" s="48" t="n">
        <v>46043</v>
      </c>
      <c r="D1198" s="47" t="s">
        <v>65</v>
      </c>
      <c r="E1198" s="47" t="s">
        <v>134</v>
      </c>
      <c r="F1198" s="47" t="s">
        <v>158</v>
      </c>
      <c r="G1198" s="47" t="s">
        <v>133</v>
      </c>
      <c r="H1198" s="47" t="n">
        <v>298</v>
      </c>
      <c r="I1198" s="57" t="n">
        <f aca="false">IFERROR(H1198/INDEX(Rate_Master!$C$2:$C$13,MATCH(F1198,Rate_Master!$A$2:$A$13,0)),0)</f>
        <v>1.49</v>
      </c>
    </row>
    <row r="1199" customFormat="false" ht="15" hidden="false" customHeight="false" outlineLevel="0" collapsed="false">
      <c r="A1199" s="47" t="s">
        <v>13151</v>
      </c>
      <c r="B1199" s="47" t="s">
        <v>466</v>
      </c>
      <c r="C1199" s="48" t="n">
        <v>46043</v>
      </c>
      <c r="D1199" s="47" t="s">
        <v>65</v>
      </c>
      <c r="E1199" s="47" t="s">
        <v>134</v>
      </c>
      <c r="F1199" s="47" t="s">
        <v>158</v>
      </c>
      <c r="G1199" s="47" t="s">
        <v>135</v>
      </c>
      <c r="H1199" s="47" t="n">
        <v>252</v>
      </c>
      <c r="I1199" s="57" t="n">
        <f aca="false">IFERROR(H1199/INDEX(Rate_Master!$C$2:$C$13,MATCH(F1199,Rate_Master!$A$2:$A$13,0)),0)</f>
        <v>1.26</v>
      </c>
    </row>
    <row r="1200" customFormat="false" ht="15" hidden="false" customHeight="false" outlineLevel="0" collapsed="false">
      <c r="A1200" s="47" t="s">
        <v>13152</v>
      </c>
      <c r="B1200" s="47" t="s">
        <v>466</v>
      </c>
      <c r="C1200" s="48" t="n">
        <v>46043</v>
      </c>
      <c r="D1200" s="47" t="s">
        <v>65</v>
      </c>
      <c r="E1200" s="47" t="s">
        <v>134</v>
      </c>
      <c r="F1200" s="47" t="s">
        <v>158</v>
      </c>
      <c r="G1200" s="47" t="s">
        <v>136</v>
      </c>
      <c r="H1200" s="47" t="n">
        <v>183</v>
      </c>
      <c r="I1200" s="57" t="n">
        <f aca="false">IFERROR(H1200/INDEX(Rate_Master!$C$2:$C$13,MATCH(F1200,Rate_Master!$A$2:$A$13,0)),0)</f>
        <v>0.915</v>
      </c>
    </row>
    <row r="1201" customFormat="false" ht="15" hidden="false" customHeight="false" outlineLevel="0" collapsed="false">
      <c r="A1201" s="47" t="s">
        <v>13153</v>
      </c>
      <c r="B1201" s="47" t="s">
        <v>466</v>
      </c>
      <c r="C1201" s="48" t="n">
        <v>46043</v>
      </c>
      <c r="D1201" s="47" t="s">
        <v>65</v>
      </c>
      <c r="E1201" s="47" t="s">
        <v>134</v>
      </c>
      <c r="F1201" s="47" t="s">
        <v>158</v>
      </c>
      <c r="G1201" s="47" t="s">
        <v>137</v>
      </c>
      <c r="H1201" s="47" t="n">
        <v>123</v>
      </c>
      <c r="I1201" s="57" t="n">
        <f aca="false">IFERROR(H1201/INDEX(Rate_Master!$C$2:$C$13,MATCH(F1201,Rate_Master!$A$2:$A$13,0)),0)</f>
        <v>0.615</v>
      </c>
    </row>
    <row r="1202" customFormat="false" ht="15" hidden="false" customHeight="false" outlineLevel="0" collapsed="false">
      <c r="A1202" s="47" t="s">
        <v>13154</v>
      </c>
      <c r="B1202" s="47" t="s">
        <v>466</v>
      </c>
      <c r="C1202" s="48" t="n">
        <v>46043</v>
      </c>
      <c r="D1202" s="47" t="s">
        <v>65</v>
      </c>
      <c r="E1202" s="47" t="s">
        <v>134</v>
      </c>
      <c r="F1202" s="47" t="s">
        <v>158</v>
      </c>
      <c r="G1202" s="47" t="s">
        <v>138</v>
      </c>
      <c r="H1202" s="47" t="n">
        <v>90</v>
      </c>
      <c r="I1202" s="57" t="n">
        <f aca="false">IFERROR(H1202/INDEX(Rate_Master!$C$2:$C$13,MATCH(F1202,Rate_Master!$A$2:$A$13,0)),0)</f>
        <v>0.45</v>
      </c>
    </row>
    <row r="1203" customFormat="false" ht="15" hidden="false" customHeight="false" outlineLevel="0" collapsed="false">
      <c r="A1203" s="47" t="s">
        <v>13155</v>
      </c>
      <c r="B1203" s="47" t="s">
        <v>467</v>
      </c>
      <c r="C1203" s="48" t="n">
        <v>46043</v>
      </c>
      <c r="D1203" s="47" t="s">
        <v>65</v>
      </c>
      <c r="E1203" s="47" t="s">
        <v>134</v>
      </c>
      <c r="F1203" s="47" t="s">
        <v>158</v>
      </c>
      <c r="G1203" s="47" t="s">
        <v>133</v>
      </c>
      <c r="H1203" s="47" t="n">
        <v>421</v>
      </c>
      <c r="I1203" s="57" t="n">
        <f aca="false">IFERROR(H1203/INDEX(Rate_Master!$C$2:$C$13,MATCH(F1203,Rate_Master!$A$2:$A$13,0)),0)</f>
        <v>2.105</v>
      </c>
    </row>
    <row r="1204" customFormat="false" ht="15" hidden="false" customHeight="false" outlineLevel="0" collapsed="false">
      <c r="A1204" s="47" t="s">
        <v>13156</v>
      </c>
      <c r="B1204" s="47" t="s">
        <v>467</v>
      </c>
      <c r="C1204" s="48" t="n">
        <v>46043</v>
      </c>
      <c r="D1204" s="47" t="s">
        <v>65</v>
      </c>
      <c r="E1204" s="47" t="s">
        <v>134</v>
      </c>
      <c r="F1204" s="47" t="s">
        <v>158</v>
      </c>
      <c r="G1204" s="47" t="s">
        <v>135</v>
      </c>
      <c r="H1204" s="47" t="n">
        <v>323</v>
      </c>
      <c r="I1204" s="57" t="n">
        <f aca="false">IFERROR(H1204/INDEX(Rate_Master!$C$2:$C$13,MATCH(F1204,Rate_Master!$A$2:$A$13,0)),0)</f>
        <v>1.615</v>
      </c>
    </row>
    <row r="1205" customFormat="false" ht="15" hidden="false" customHeight="false" outlineLevel="0" collapsed="false">
      <c r="A1205" s="47" t="s">
        <v>13157</v>
      </c>
      <c r="B1205" s="47" t="s">
        <v>467</v>
      </c>
      <c r="C1205" s="48" t="n">
        <v>46043</v>
      </c>
      <c r="D1205" s="47" t="s">
        <v>65</v>
      </c>
      <c r="E1205" s="47" t="s">
        <v>134</v>
      </c>
      <c r="F1205" s="47" t="s">
        <v>158</v>
      </c>
      <c r="G1205" s="47" t="s">
        <v>136</v>
      </c>
      <c r="H1205" s="47" t="n">
        <v>243</v>
      </c>
      <c r="I1205" s="57" t="n">
        <f aca="false">IFERROR(H1205/INDEX(Rate_Master!$C$2:$C$13,MATCH(F1205,Rate_Master!$A$2:$A$13,0)),0)</f>
        <v>1.215</v>
      </c>
    </row>
    <row r="1206" customFormat="false" ht="15" hidden="false" customHeight="false" outlineLevel="0" collapsed="false">
      <c r="A1206" s="47" t="s">
        <v>13158</v>
      </c>
      <c r="B1206" s="47" t="s">
        <v>467</v>
      </c>
      <c r="C1206" s="48" t="n">
        <v>46043</v>
      </c>
      <c r="D1206" s="47" t="s">
        <v>65</v>
      </c>
      <c r="E1206" s="47" t="s">
        <v>134</v>
      </c>
      <c r="F1206" s="47" t="s">
        <v>158</v>
      </c>
      <c r="G1206" s="47" t="s">
        <v>137</v>
      </c>
      <c r="H1206" s="47" t="n">
        <v>176</v>
      </c>
      <c r="I1206" s="57" t="n">
        <f aca="false">IFERROR(H1206/INDEX(Rate_Master!$C$2:$C$13,MATCH(F1206,Rate_Master!$A$2:$A$13,0)),0)</f>
        <v>0.88</v>
      </c>
    </row>
    <row r="1207" customFormat="false" ht="15" hidden="false" customHeight="false" outlineLevel="0" collapsed="false">
      <c r="A1207" s="47" t="s">
        <v>13159</v>
      </c>
      <c r="B1207" s="47" t="s">
        <v>467</v>
      </c>
      <c r="C1207" s="48" t="n">
        <v>46043</v>
      </c>
      <c r="D1207" s="47" t="s">
        <v>65</v>
      </c>
      <c r="E1207" s="47" t="s">
        <v>134</v>
      </c>
      <c r="F1207" s="47" t="s">
        <v>158</v>
      </c>
      <c r="G1207" s="47" t="s">
        <v>138</v>
      </c>
      <c r="H1207" s="47" t="n">
        <v>96</v>
      </c>
      <c r="I1207" s="57" t="n">
        <f aca="false">IFERROR(H1207/INDEX(Rate_Master!$C$2:$C$13,MATCH(F1207,Rate_Master!$A$2:$A$13,0)),0)</f>
        <v>0.48</v>
      </c>
    </row>
    <row r="1208" customFormat="false" ht="15" hidden="false" customHeight="false" outlineLevel="0" collapsed="false">
      <c r="A1208" s="47" t="s">
        <v>13160</v>
      </c>
      <c r="B1208" s="47" t="s">
        <v>468</v>
      </c>
      <c r="C1208" s="48" t="n">
        <v>46044</v>
      </c>
      <c r="D1208" s="47" t="s">
        <v>62</v>
      </c>
      <c r="E1208" s="47" t="s">
        <v>120</v>
      </c>
      <c r="F1208" s="47" t="s">
        <v>150</v>
      </c>
      <c r="G1208" s="47" t="s">
        <v>119</v>
      </c>
      <c r="H1208" s="47" t="n">
        <v>792</v>
      </c>
      <c r="I1208" s="57" t="n">
        <f aca="false">IFERROR(H1208/INDEX(Rate_Master!$C$2:$C$13,MATCH(F1208,Rate_Master!$A$2:$A$13,0)),0)</f>
        <v>0.99</v>
      </c>
    </row>
    <row r="1209" customFormat="false" ht="15" hidden="false" customHeight="false" outlineLevel="0" collapsed="false">
      <c r="A1209" s="47" t="s">
        <v>13161</v>
      </c>
      <c r="B1209" s="47" t="s">
        <v>468</v>
      </c>
      <c r="C1209" s="48" t="n">
        <v>46044</v>
      </c>
      <c r="D1209" s="47" t="s">
        <v>62</v>
      </c>
      <c r="E1209" s="47" t="s">
        <v>120</v>
      </c>
      <c r="F1209" s="47" t="s">
        <v>150</v>
      </c>
      <c r="G1209" s="47" t="s">
        <v>121</v>
      </c>
      <c r="H1209" s="47" t="n">
        <v>691</v>
      </c>
      <c r="I1209" s="57" t="n">
        <f aca="false">IFERROR(H1209/INDEX(Rate_Master!$C$2:$C$13,MATCH(F1209,Rate_Master!$A$2:$A$13,0)),0)</f>
        <v>0.86375</v>
      </c>
    </row>
    <row r="1210" customFormat="false" ht="15" hidden="false" customHeight="false" outlineLevel="0" collapsed="false">
      <c r="A1210" s="47" t="s">
        <v>13162</v>
      </c>
      <c r="B1210" s="47" t="s">
        <v>468</v>
      </c>
      <c r="C1210" s="48" t="n">
        <v>46044</v>
      </c>
      <c r="D1210" s="47" t="s">
        <v>62</v>
      </c>
      <c r="E1210" s="47" t="s">
        <v>120</v>
      </c>
      <c r="F1210" s="47" t="s">
        <v>150</v>
      </c>
      <c r="G1210" s="47" t="s">
        <v>122</v>
      </c>
      <c r="H1210" s="47" t="n">
        <v>1275</v>
      </c>
      <c r="I1210" s="57" t="n">
        <f aca="false">IFERROR(H1210/INDEX(Rate_Master!$C$2:$C$13,MATCH(F1210,Rate_Master!$A$2:$A$13,0)),0)</f>
        <v>1.59375</v>
      </c>
    </row>
    <row r="1211" customFormat="false" ht="15" hidden="false" customHeight="false" outlineLevel="0" collapsed="false">
      <c r="A1211" s="47" t="s">
        <v>13163</v>
      </c>
      <c r="B1211" s="47" t="s">
        <v>468</v>
      </c>
      <c r="C1211" s="48" t="n">
        <v>46044</v>
      </c>
      <c r="D1211" s="47" t="s">
        <v>62</v>
      </c>
      <c r="E1211" s="47" t="s">
        <v>120</v>
      </c>
      <c r="F1211" s="47" t="s">
        <v>150</v>
      </c>
      <c r="G1211" s="47" t="s">
        <v>123</v>
      </c>
      <c r="H1211" s="47" t="n">
        <v>582</v>
      </c>
      <c r="I1211" s="57" t="n">
        <f aca="false">IFERROR(H1211/INDEX(Rate_Master!$C$2:$C$13,MATCH(F1211,Rate_Master!$A$2:$A$13,0)),0)</f>
        <v>0.7275</v>
      </c>
    </row>
    <row r="1212" customFormat="false" ht="15" hidden="false" customHeight="false" outlineLevel="0" collapsed="false">
      <c r="A1212" s="47" t="s">
        <v>13164</v>
      </c>
      <c r="B1212" s="47" t="s">
        <v>468</v>
      </c>
      <c r="C1212" s="48" t="n">
        <v>46044</v>
      </c>
      <c r="D1212" s="47" t="s">
        <v>62</v>
      </c>
      <c r="E1212" s="47" t="s">
        <v>120</v>
      </c>
      <c r="F1212" s="47" t="s">
        <v>150</v>
      </c>
      <c r="G1212" s="47" t="s">
        <v>124</v>
      </c>
      <c r="H1212" s="47" t="n">
        <v>335</v>
      </c>
      <c r="I1212" s="57" t="n">
        <f aca="false">IFERROR(H1212/INDEX(Rate_Master!$C$2:$C$13,MATCH(F1212,Rate_Master!$A$2:$A$13,0)),0)</f>
        <v>0.41875</v>
      </c>
    </row>
    <row r="1213" customFormat="false" ht="15" hidden="false" customHeight="false" outlineLevel="0" collapsed="false">
      <c r="A1213" s="47" t="s">
        <v>13165</v>
      </c>
      <c r="B1213" s="47" t="s">
        <v>468</v>
      </c>
      <c r="C1213" s="48" t="n">
        <v>46044</v>
      </c>
      <c r="D1213" s="47" t="s">
        <v>62</v>
      </c>
      <c r="E1213" s="47" t="s">
        <v>120</v>
      </c>
      <c r="F1213" s="47" t="s">
        <v>150</v>
      </c>
      <c r="G1213" s="47" t="s">
        <v>125</v>
      </c>
      <c r="H1213" s="47" t="n">
        <v>227</v>
      </c>
      <c r="I1213" s="57" t="n">
        <f aca="false">IFERROR(H1213/INDEX(Rate_Master!$C$2:$C$13,MATCH(F1213,Rate_Master!$A$2:$A$13,0)),0)</f>
        <v>0.28375</v>
      </c>
    </row>
    <row r="1214" customFormat="false" ht="15" hidden="false" customHeight="false" outlineLevel="0" collapsed="false">
      <c r="A1214" s="47" t="s">
        <v>13166</v>
      </c>
      <c r="B1214" s="47" t="s">
        <v>468</v>
      </c>
      <c r="C1214" s="48" t="n">
        <v>46044</v>
      </c>
      <c r="D1214" s="47" t="s">
        <v>62</v>
      </c>
      <c r="E1214" s="47" t="s">
        <v>120</v>
      </c>
      <c r="F1214" s="47" t="s">
        <v>150</v>
      </c>
      <c r="G1214" s="47" t="s">
        <v>126</v>
      </c>
      <c r="H1214" s="47" t="n">
        <v>135</v>
      </c>
      <c r="I1214" s="57" t="n">
        <f aca="false">IFERROR(H1214/INDEX(Rate_Master!$C$2:$C$13,MATCH(F1214,Rate_Master!$A$2:$A$13,0)),0)</f>
        <v>0.16875</v>
      </c>
    </row>
    <row r="1215" customFormat="false" ht="15" hidden="false" customHeight="false" outlineLevel="0" collapsed="false">
      <c r="A1215" s="47" t="s">
        <v>13167</v>
      </c>
      <c r="B1215" s="47" t="s">
        <v>469</v>
      </c>
      <c r="C1215" s="48" t="n">
        <v>46044</v>
      </c>
      <c r="D1215" s="47" t="s">
        <v>62</v>
      </c>
      <c r="E1215" s="47" t="s">
        <v>120</v>
      </c>
      <c r="F1215" s="47" t="s">
        <v>150</v>
      </c>
      <c r="G1215" s="47" t="s">
        <v>119</v>
      </c>
      <c r="H1215" s="47" t="n">
        <v>1283</v>
      </c>
      <c r="I1215" s="57" t="n">
        <f aca="false">IFERROR(H1215/INDEX(Rate_Master!$C$2:$C$13,MATCH(F1215,Rate_Master!$A$2:$A$13,0)),0)</f>
        <v>1.60375</v>
      </c>
    </row>
    <row r="1216" customFormat="false" ht="15" hidden="false" customHeight="false" outlineLevel="0" collapsed="false">
      <c r="A1216" s="47" t="s">
        <v>13168</v>
      </c>
      <c r="B1216" s="47" t="s">
        <v>469</v>
      </c>
      <c r="C1216" s="48" t="n">
        <v>46044</v>
      </c>
      <c r="D1216" s="47" t="s">
        <v>62</v>
      </c>
      <c r="E1216" s="47" t="s">
        <v>120</v>
      </c>
      <c r="F1216" s="47" t="s">
        <v>150</v>
      </c>
      <c r="G1216" s="47" t="s">
        <v>121</v>
      </c>
      <c r="H1216" s="47" t="n">
        <v>1120</v>
      </c>
      <c r="I1216" s="57" t="n">
        <f aca="false">IFERROR(H1216/INDEX(Rate_Master!$C$2:$C$13,MATCH(F1216,Rate_Master!$A$2:$A$13,0)),0)</f>
        <v>1.4</v>
      </c>
    </row>
    <row r="1217" customFormat="false" ht="15" hidden="false" customHeight="false" outlineLevel="0" collapsed="false">
      <c r="A1217" s="47" t="s">
        <v>13169</v>
      </c>
      <c r="B1217" s="47" t="s">
        <v>469</v>
      </c>
      <c r="C1217" s="48" t="n">
        <v>46044</v>
      </c>
      <c r="D1217" s="47" t="s">
        <v>62</v>
      </c>
      <c r="E1217" s="47" t="s">
        <v>120</v>
      </c>
      <c r="F1217" s="47" t="s">
        <v>150</v>
      </c>
      <c r="G1217" s="47" t="s">
        <v>122</v>
      </c>
      <c r="H1217" s="47" t="n">
        <v>1986</v>
      </c>
      <c r="I1217" s="57" t="n">
        <f aca="false">IFERROR(H1217/INDEX(Rate_Master!$C$2:$C$13,MATCH(F1217,Rate_Master!$A$2:$A$13,0)),0)</f>
        <v>2.4825</v>
      </c>
    </row>
    <row r="1218" customFormat="false" ht="15" hidden="false" customHeight="false" outlineLevel="0" collapsed="false">
      <c r="A1218" s="47" t="s">
        <v>13170</v>
      </c>
      <c r="B1218" s="47" t="s">
        <v>469</v>
      </c>
      <c r="C1218" s="48" t="n">
        <v>46044</v>
      </c>
      <c r="D1218" s="47" t="s">
        <v>62</v>
      </c>
      <c r="E1218" s="47" t="s">
        <v>120</v>
      </c>
      <c r="F1218" s="47" t="s">
        <v>150</v>
      </c>
      <c r="G1218" s="47" t="s">
        <v>123</v>
      </c>
      <c r="H1218" s="47" t="n">
        <v>934</v>
      </c>
      <c r="I1218" s="57" t="n">
        <f aca="false">IFERROR(H1218/INDEX(Rate_Master!$C$2:$C$13,MATCH(F1218,Rate_Master!$A$2:$A$13,0)),0)</f>
        <v>1.1675</v>
      </c>
    </row>
    <row r="1219" customFormat="false" ht="15" hidden="false" customHeight="false" outlineLevel="0" collapsed="false">
      <c r="A1219" s="47" t="s">
        <v>13171</v>
      </c>
      <c r="B1219" s="47" t="s">
        <v>469</v>
      </c>
      <c r="C1219" s="48" t="n">
        <v>46044</v>
      </c>
      <c r="D1219" s="47" t="s">
        <v>62</v>
      </c>
      <c r="E1219" s="47" t="s">
        <v>120</v>
      </c>
      <c r="F1219" s="47" t="s">
        <v>150</v>
      </c>
      <c r="G1219" s="47" t="s">
        <v>124</v>
      </c>
      <c r="H1219" s="47" t="n">
        <v>579</v>
      </c>
      <c r="I1219" s="57" t="n">
        <f aca="false">IFERROR(H1219/INDEX(Rate_Master!$C$2:$C$13,MATCH(F1219,Rate_Master!$A$2:$A$13,0)),0)</f>
        <v>0.72375</v>
      </c>
    </row>
    <row r="1220" customFormat="false" ht="15" hidden="false" customHeight="false" outlineLevel="0" collapsed="false">
      <c r="A1220" s="47" t="s">
        <v>13172</v>
      </c>
      <c r="B1220" s="47" t="s">
        <v>469</v>
      </c>
      <c r="C1220" s="48" t="n">
        <v>46044</v>
      </c>
      <c r="D1220" s="47" t="s">
        <v>62</v>
      </c>
      <c r="E1220" s="47" t="s">
        <v>120</v>
      </c>
      <c r="F1220" s="47" t="s">
        <v>150</v>
      </c>
      <c r="G1220" s="47" t="s">
        <v>125</v>
      </c>
      <c r="H1220" s="47" t="n">
        <v>342</v>
      </c>
      <c r="I1220" s="57" t="n">
        <f aca="false">IFERROR(H1220/INDEX(Rate_Master!$C$2:$C$13,MATCH(F1220,Rate_Master!$A$2:$A$13,0)),0)</f>
        <v>0.4275</v>
      </c>
    </row>
    <row r="1221" customFormat="false" ht="15" hidden="false" customHeight="false" outlineLevel="0" collapsed="false">
      <c r="A1221" s="47" t="s">
        <v>13173</v>
      </c>
      <c r="B1221" s="47" t="s">
        <v>469</v>
      </c>
      <c r="C1221" s="48" t="n">
        <v>46044</v>
      </c>
      <c r="D1221" s="47" t="s">
        <v>62</v>
      </c>
      <c r="E1221" s="47" t="s">
        <v>120</v>
      </c>
      <c r="F1221" s="47" t="s">
        <v>150</v>
      </c>
      <c r="G1221" s="47" t="s">
        <v>126</v>
      </c>
      <c r="H1221" s="47" t="n">
        <v>223</v>
      </c>
      <c r="I1221" s="57" t="n">
        <f aca="false">IFERROR(H1221/INDEX(Rate_Master!$C$2:$C$13,MATCH(F1221,Rate_Master!$A$2:$A$13,0)),0)</f>
        <v>0.27875</v>
      </c>
    </row>
    <row r="1222" customFormat="false" ht="15" hidden="false" customHeight="false" outlineLevel="0" collapsed="false">
      <c r="A1222" s="47" t="s">
        <v>13174</v>
      </c>
      <c r="B1222" s="47" t="s">
        <v>470</v>
      </c>
      <c r="C1222" s="48" t="n">
        <v>46044</v>
      </c>
      <c r="D1222" s="47" t="s">
        <v>62</v>
      </c>
      <c r="E1222" s="47" t="s">
        <v>120</v>
      </c>
      <c r="F1222" s="47" t="s">
        <v>148</v>
      </c>
      <c r="G1222" s="47" t="s">
        <v>119</v>
      </c>
      <c r="H1222" s="47" t="n">
        <v>914</v>
      </c>
      <c r="I1222" s="57" t="n">
        <f aca="false">IFERROR(H1222/INDEX(Rate_Master!$C$2:$C$13,MATCH(F1222,Rate_Master!$A$2:$A$13,0)),0)</f>
        <v>1.01555555555556</v>
      </c>
    </row>
    <row r="1223" customFormat="false" ht="15" hidden="false" customHeight="false" outlineLevel="0" collapsed="false">
      <c r="A1223" s="47" t="s">
        <v>13175</v>
      </c>
      <c r="B1223" s="47" t="s">
        <v>470</v>
      </c>
      <c r="C1223" s="48" t="n">
        <v>46044</v>
      </c>
      <c r="D1223" s="47" t="s">
        <v>62</v>
      </c>
      <c r="E1223" s="47" t="s">
        <v>120</v>
      </c>
      <c r="F1223" s="47" t="s">
        <v>148</v>
      </c>
      <c r="G1223" s="47" t="s">
        <v>121</v>
      </c>
      <c r="H1223" s="47" t="n">
        <v>827</v>
      </c>
      <c r="I1223" s="57" t="n">
        <f aca="false">IFERROR(H1223/INDEX(Rate_Master!$C$2:$C$13,MATCH(F1223,Rate_Master!$A$2:$A$13,0)),0)</f>
        <v>0.918888888888889</v>
      </c>
    </row>
    <row r="1224" customFormat="false" ht="15" hidden="false" customHeight="false" outlineLevel="0" collapsed="false">
      <c r="A1224" s="47" t="s">
        <v>13176</v>
      </c>
      <c r="B1224" s="47" t="s">
        <v>470</v>
      </c>
      <c r="C1224" s="48" t="n">
        <v>46044</v>
      </c>
      <c r="D1224" s="47" t="s">
        <v>62</v>
      </c>
      <c r="E1224" s="47" t="s">
        <v>120</v>
      </c>
      <c r="F1224" s="47" t="s">
        <v>148</v>
      </c>
      <c r="G1224" s="47" t="s">
        <v>122</v>
      </c>
      <c r="H1224" s="47" t="n">
        <v>1011</v>
      </c>
      <c r="I1224" s="57" t="n">
        <f aca="false">IFERROR(H1224/INDEX(Rate_Master!$C$2:$C$13,MATCH(F1224,Rate_Master!$A$2:$A$13,0)),0)</f>
        <v>1.12333333333333</v>
      </c>
    </row>
    <row r="1225" customFormat="false" ht="15" hidden="false" customHeight="false" outlineLevel="0" collapsed="false">
      <c r="A1225" s="47" t="s">
        <v>13177</v>
      </c>
      <c r="B1225" s="47" t="s">
        <v>470</v>
      </c>
      <c r="C1225" s="48" t="n">
        <v>46044</v>
      </c>
      <c r="D1225" s="47" t="s">
        <v>62</v>
      </c>
      <c r="E1225" s="47" t="s">
        <v>120</v>
      </c>
      <c r="F1225" s="47" t="s">
        <v>148</v>
      </c>
      <c r="G1225" s="47" t="s">
        <v>123</v>
      </c>
      <c r="H1225" s="47" t="n">
        <v>716</v>
      </c>
      <c r="I1225" s="57" t="n">
        <f aca="false">IFERROR(H1225/INDEX(Rate_Master!$C$2:$C$13,MATCH(F1225,Rate_Master!$A$2:$A$13,0)),0)</f>
        <v>0.795555555555556</v>
      </c>
    </row>
    <row r="1226" customFormat="false" ht="15" hidden="false" customHeight="false" outlineLevel="0" collapsed="false">
      <c r="A1226" s="47" t="s">
        <v>13178</v>
      </c>
      <c r="B1226" s="47" t="s">
        <v>470</v>
      </c>
      <c r="C1226" s="48" t="n">
        <v>46044</v>
      </c>
      <c r="D1226" s="47" t="s">
        <v>62</v>
      </c>
      <c r="E1226" s="47" t="s">
        <v>120</v>
      </c>
      <c r="F1226" s="47" t="s">
        <v>148</v>
      </c>
      <c r="G1226" s="47" t="s">
        <v>124</v>
      </c>
      <c r="H1226" s="47" t="n">
        <v>442</v>
      </c>
      <c r="I1226" s="57" t="n">
        <f aca="false">IFERROR(H1226/INDEX(Rate_Master!$C$2:$C$13,MATCH(F1226,Rate_Master!$A$2:$A$13,0)),0)</f>
        <v>0.491111111111111</v>
      </c>
    </row>
    <row r="1227" customFormat="false" ht="15" hidden="false" customHeight="false" outlineLevel="0" collapsed="false">
      <c r="A1227" s="47" t="s">
        <v>13179</v>
      </c>
      <c r="B1227" s="47" t="s">
        <v>470</v>
      </c>
      <c r="C1227" s="48" t="n">
        <v>46044</v>
      </c>
      <c r="D1227" s="47" t="s">
        <v>62</v>
      </c>
      <c r="E1227" s="47" t="s">
        <v>120</v>
      </c>
      <c r="F1227" s="47" t="s">
        <v>148</v>
      </c>
      <c r="G1227" s="47" t="s">
        <v>125</v>
      </c>
      <c r="H1227" s="47" t="n">
        <v>263</v>
      </c>
      <c r="I1227" s="57" t="n">
        <f aca="false">IFERROR(H1227/INDEX(Rate_Master!$C$2:$C$13,MATCH(F1227,Rate_Master!$A$2:$A$13,0)),0)</f>
        <v>0.292222222222222</v>
      </c>
    </row>
    <row r="1228" customFormat="false" ht="15" hidden="false" customHeight="false" outlineLevel="0" collapsed="false">
      <c r="A1228" s="47" t="s">
        <v>13180</v>
      </c>
      <c r="B1228" s="47" t="s">
        <v>470</v>
      </c>
      <c r="C1228" s="48" t="n">
        <v>46044</v>
      </c>
      <c r="D1228" s="47" t="s">
        <v>62</v>
      </c>
      <c r="E1228" s="47" t="s">
        <v>120</v>
      </c>
      <c r="F1228" s="47" t="s">
        <v>148</v>
      </c>
      <c r="G1228" s="47" t="s">
        <v>126</v>
      </c>
      <c r="H1228" s="47" t="n">
        <v>176</v>
      </c>
      <c r="I1228" s="57" t="n">
        <f aca="false">IFERROR(H1228/INDEX(Rate_Master!$C$2:$C$13,MATCH(F1228,Rate_Master!$A$2:$A$13,0)),0)</f>
        <v>0.195555555555556</v>
      </c>
    </row>
    <row r="1229" customFormat="false" ht="15" hidden="false" customHeight="false" outlineLevel="0" collapsed="false">
      <c r="A1229" s="47" t="s">
        <v>13181</v>
      </c>
      <c r="B1229" s="47" t="s">
        <v>472</v>
      </c>
      <c r="C1229" s="48" t="n">
        <v>46044</v>
      </c>
      <c r="D1229" s="47" t="s">
        <v>63</v>
      </c>
      <c r="E1229" s="47" t="s">
        <v>120</v>
      </c>
      <c r="F1229" s="47" t="s">
        <v>153</v>
      </c>
      <c r="G1229" s="47" t="s">
        <v>119</v>
      </c>
      <c r="H1229" s="47" t="n">
        <v>1277</v>
      </c>
      <c r="I1229" s="57" t="n">
        <f aca="false">IFERROR(H1229/INDEX(Rate_Master!$C$2:$C$13,MATCH(F1229,Rate_Master!$A$2:$A$13,0)),0)</f>
        <v>1.277</v>
      </c>
    </row>
    <row r="1230" customFormat="false" ht="15" hidden="false" customHeight="false" outlineLevel="0" collapsed="false">
      <c r="A1230" s="47" t="s">
        <v>13182</v>
      </c>
      <c r="B1230" s="47" t="s">
        <v>472</v>
      </c>
      <c r="C1230" s="48" t="n">
        <v>46044</v>
      </c>
      <c r="D1230" s="47" t="s">
        <v>63</v>
      </c>
      <c r="E1230" s="47" t="s">
        <v>120</v>
      </c>
      <c r="F1230" s="47" t="s">
        <v>153</v>
      </c>
      <c r="G1230" s="47" t="s">
        <v>121</v>
      </c>
      <c r="H1230" s="47" t="n">
        <v>1119</v>
      </c>
      <c r="I1230" s="57" t="n">
        <f aca="false">IFERROR(H1230/INDEX(Rate_Master!$C$2:$C$13,MATCH(F1230,Rate_Master!$A$2:$A$13,0)),0)</f>
        <v>1.119</v>
      </c>
    </row>
    <row r="1231" customFormat="false" ht="15" hidden="false" customHeight="false" outlineLevel="0" collapsed="false">
      <c r="A1231" s="47" t="s">
        <v>13183</v>
      </c>
      <c r="B1231" s="47" t="s">
        <v>472</v>
      </c>
      <c r="C1231" s="48" t="n">
        <v>46044</v>
      </c>
      <c r="D1231" s="47" t="s">
        <v>63</v>
      </c>
      <c r="E1231" s="47" t="s">
        <v>120</v>
      </c>
      <c r="F1231" s="47" t="s">
        <v>153</v>
      </c>
      <c r="G1231" s="47" t="s">
        <v>122</v>
      </c>
      <c r="H1231" s="47" t="n">
        <v>1290</v>
      </c>
      <c r="I1231" s="57" t="n">
        <f aca="false">IFERROR(H1231/INDEX(Rate_Master!$C$2:$C$13,MATCH(F1231,Rate_Master!$A$2:$A$13,0)),0)</f>
        <v>1.29</v>
      </c>
    </row>
    <row r="1232" customFormat="false" ht="15" hidden="false" customHeight="false" outlineLevel="0" collapsed="false">
      <c r="A1232" s="47" t="s">
        <v>13184</v>
      </c>
      <c r="B1232" s="47" t="s">
        <v>472</v>
      </c>
      <c r="C1232" s="48" t="n">
        <v>46044</v>
      </c>
      <c r="D1232" s="47" t="s">
        <v>63</v>
      </c>
      <c r="E1232" s="47" t="s">
        <v>120</v>
      </c>
      <c r="F1232" s="47" t="s">
        <v>153</v>
      </c>
      <c r="G1232" s="47" t="s">
        <v>123</v>
      </c>
      <c r="H1232" s="47" t="n">
        <v>932</v>
      </c>
      <c r="I1232" s="57" t="n">
        <f aca="false">IFERROR(H1232/INDEX(Rate_Master!$C$2:$C$13,MATCH(F1232,Rate_Master!$A$2:$A$13,0)),0)</f>
        <v>0.932</v>
      </c>
    </row>
    <row r="1233" customFormat="false" ht="15" hidden="false" customHeight="false" outlineLevel="0" collapsed="false">
      <c r="A1233" s="47" t="s">
        <v>13185</v>
      </c>
      <c r="B1233" s="47" t="s">
        <v>472</v>
      </c>
      <c r="C1233" s="48" t="n">
        <v>46044</v>
      </c>
      <c r="D1233" s="47" t="s">
        <v>63</v>
      </c>
      <c r="E1233" s="47" t="s">
        <v>120</v>
      </c>
      <c r="F1233" s="47" t="s">
        <v>153</v>
      </c>
      <c r="G1233" s="47" t="s">
        <v>124</v>
      </c>
      <c r="H1233" s="47" t="n">
        <v>584</v>
      </c>
      <c r="I1233" s="57" t="n">
        <f aca="false">IFERROR(H1233/INDEX(Rate_Master!$C$2:$C$13,MATCH(F1233,Rate_Master!$A$2:$A$13,0)),0)</f>
        <v>0.584</v>
      </c>
    </row>
    <row r="1234" customFormat="false" ht="15" hidden="false" customHeight="false" outlineLevel="0" collapsed="false">
      <c r="A1234" s="47" t="s">
        <v>13186</v>
      </c>
      <c r="B1234" s="47" t="s">
        <v>472</v>
      </c>
      <c r="C1234" s="48" t="n">
        <v>46044</v>
      </c>
      <c r="D1234" s="47" t="s">
        <v>63</v>
      </c>
      <c r="E1234" s="47" t="s">
        <v>120</v>
      </c>
      <c r="F1234" s="47" t="s">
        <v>153</v>
      </c>
      <c r="G1234" s="47" t="s">
        <v>125</v>
      </c>
      <c r="H1234" s="47" t="n">
        <v>314</v>
      </c>
      <c r="I1234" s="57" t="n">
        <f aca="false">IFERROR(H1234/INDEX(Rate_Master!$C$2:$C$13,MATCH(F1234,Rate_Master!$A$2:$A$13,0)),0)</f>
        <v>0.314</v>
      </c>
    </row>
    <row r="1235" customFormat="false" ht="15" hidden="false" customHeight="false" outlineLevel="0" collapsed="false">
      <c r="A1235" s="47" t="s">
        <v>13187</v>
      </c>
      <c r="B1235" s="47" t="s">
        <v>472</v>
      </c>
      <c r="C1235" s="48" t="n">
        <v>46044</v>
      </c>
      <c r="D1235" s="47" t="s">
        <v>63</v>
      </c>
      <c r="E1235" s="47" t="s">
        <v>120</v>
      </c>
      <c r="F1235" s="47" t="s">
        <v>153</v>
      </c>
      <c r="G1235" s="47" t="s">
        <v>126</v>
      </c>
      <c r="H1235" s="47" t="n">
        <v>232</v>
      </c>
      <c r="I1235" s="57" t="n">
        <f aca="false">IFERROR(H1235/INDEX(Rate_Master!$C$2:$C$13,MATCH(F1235,Rate_Master!$A$2:$A$13,0)),0)</f>
        <v>0.232</v>
      </c>
    </row>
    <row r="1236" customFormat="false" ht="15" hidden="false" customHeight="false" outlineLevel="0" collapsed="false">
      <c r="A1236" s="47" t="s">
        <v>13188</v>
      </c>
      <c r="B1236" s="47" t="s">
        <v>474</v>
      </c>
      <c r="C1236" s="48" t="n">
        <v>46044</v>
      </c>
      <c r="D1236" s="47" t="s">
        <v>63</v>
      </c>
      <c r="E1236" s="47" t="s">
        <v>120</v>
      </c>
      <c r="F1236" s="47" t="s">
        <v>153</v>
      </c>
      <c r="G1236" s="47" t="s">
        <v>119</v>
      </c>
      <c r="H1236" s="47" t="n">
        <v>2498</v>
      </c>
      <c r="I1236" s="57" t="n">
        <f aca="false">IFERROR(H1236/INDEX(Rate_Master!$C$2:$C$13,MATCH(F1236,Rate_Master!$A$2:$A$13,0)),0)</f>
        <v>2.498</v>
      </c>
    </row>
    <row r="1237" customFormat="false" ht="15" hidden="false" customHeight="false" outlineLevel="0" collapsed="false">
      <c r="A1237" s="47" t="s">
        <v>13189</v>
      </c>
      <c r="B1237" s="47" t="s">
        <v>474</v>
      </c>
      <c r="C1237" s="48" t="n">
        <v>46044</v>
      </c>
      <c r="D1237" s="47" t="s">
        <v>63</v>
      </c>
      <c r="E1237" s="47" t="s">
        <v>120</v>
      </c>
      <c r="F1237" s="47" t="s">
        <v>153</v>
      </c>
      <c r="G1237" s="47" t="s">
        <v>121</v>
      </c>
      <c r="H1237" s="47" t="n">
        <v>2220</v>
      </c>
      <c r="I1237" s="57" t="n">
        <f aca="false">IFERROR(H1237/INDEX(Rate_Master!$C$2:$C$13,MATCH(F1237,Rate_Master!$A$2:$A$13,0)),0)</f>
        <v>2.22</v>
      </c>
    </row>
    <row r="1238" customFormat="false" ht="15" hidden="false" customHeight="false" outlineLevel="0" collapsed="false">
      <c r="A1238" s="47" t="s">
        <v>13190</v>
      </c>
      <c r="B1238" s="47" t="s">
        <v>474</v>
      </c>
      <c r="C1238" s="48" t="n">
        <v>46044</v>
      </c>
      <c r="D1238" s="47" t="s">
        <v>63</v>
      </c>
      <c r="E1238" s="47" t="s">
        <v>120</v>
      </c>
      <c r="F1238" s="47" t="s">
        <v>153</v>
      </c>
      <c r="G1238" s="47" t="s">
        <v>122</v>
      </c>
      <c r="H1238" s="47" t="n">
        <v>2383</v>
      </c>
      <c r="I1238" s="57" t="n">
        <f aca="false">IFERROR(H1238/INDEX(Rate_Master!$C$2:$C$13,MATCH(F1238,Rate_Master!$A$2:$A$13,0)),0)</f>
        <v>2.383</v>
      </c>
    </row>
    <row r="1239" customFormat="false" ht="15" hidden="false" customHeight="false" outlineLevel="0" collapsed="false">
      <c r="A1239" s="47" t="s">
        <v>13191</v>
      </c>
      <c r="B1239" s="47" t="s">
        <v>474</v>
      </c>
      <c r="C1239" s="48" t="n">
        <v>46044</v>
      </c>
      <c r="D1239" s="47" t="s">
        <v>63</v>
      </c>
      <c r="E1239" s="47" t="s">
        <v>120</v>
      </c>
      <c r="F1239" s="47" t="s">
        <v>153</v>
      </c>
      <c r="G1239" s="47" t="s">
        <v>123</v>
      </c>
      <c r="H1239" s="47" t="n">
        <v>1791</v>
      </c>
      <c r="I1239" s="57" t="n">
        <f aca="false">IFERROR(H1239/INDEX(Rate_Master!$C$2:$C$13,MATCH(F1239,Rate_Master!$A$2:$A$13,0)),0)</f>
        <v>1.791</v>
      </c>
    </row>
    <row r="1240" customFormat="false" ht="15" hidden="false" customHeight="false" outlineLevel="0" collapsed="false">
      <c r="A1240" s="47" t="s">
        <v>13192</v>
      </c>
      <c r="B1240" s="47" t="s">
        <v>474</v>
      </c>
      <c r="C1240" s="48" t="n">
        <v>46044</v>
      </c>
      <c r="D1240" s="47" t="s">
        <v>63</v>
      </c>
      <c r="E1240" s="47" t="s">
        <v>120</v>
      </c>
      <c r="F1240" s="47" t="s">
        <v>153</v>
      </c>
      <c r="G1240" s="47" t="s">
        <v>124</v>
      </c>
      <c r="H1240" s="47" t="n">
        <v>1164</v>
      </c>
      <c r="I1240" s="57" t="n">
        <f aca="false">IFERROR(H1240/INDEX(Rate_Master!$C$2:$C$13,MATCH(F1240,Rate_Master!$A$2:$A$13,0)),0)</f>
        <v>1.164</v>
      </c>
    </row>
    <row r="1241" customFormat="false" ht="15" hidden="false" customHeight="false" outlineLevel="0" collapsed="false">
      <c r="A1241" s="47" t="s">
        <v>13193</v>
      </c>
      <c r="B1241" s="47" t="s">
        <v>474</v>
      </c>
      <c r="C1241" s="48" t="n">
        <v>46044</v>
      </c>
      <c r="D1241" s="47" t="s">
        <v>63</v>
      </c>
      <c r="E1241" s="47" t="s">
        <v>120</v>
      </c>
      <c r="F1241" s="47" t="s">
        <v>153</v>
      </c>
      <c r="G1241" s="47" t="s">
        <v>125</v>
      </c>
      <c r="H1241" s="47" t="n">
        <v>682</v>
      </c>
      <c r="I1241" s="57" t="n">
        <f aca="false">IFERROR(H1241/INDEX(Rate_Master!$C$2:$C$13,MATCH(F1241,Rate_Master!$A$2:$A$13,0)),0)</f>
        <v>0.682</v>
      </c>
    </row>
    <row r="1242" customFormat="false" ht="15" hidden="false" customHeight="false" outlineLevel="0" collapsed="false">
      <c r="A1242" s="47" t="s">
        <v>13194</v>
      </c>
      <c r="B1242" s="47" t="s">
        <v>474</v>
      </c>
      <c r="C1242" s="48" t="n">
        <v>46044</v>
      </c>
      <c r="D1242" s="47" t="s">
        <v>63</v>
      </c>
      <c r="E1242" s="47" t="s">
        <v>120</v>
      </c>
      <c r="F1242" s="47" t="s">
        <v>153</v>
      </c>
      <c r="G1242" s="47" t="s">
        <v>126</v>
      </c>
      <c r="H1242" s="47" t="n">
        <v>464</v>
      </c>
      <c r="I1242" s="57" t="n">
        <f aca="false">IFERROR(H1242/INDEX(Rate_Master!$C$2:$C$13,MATCH(F1242,Rate_Master!$A$2:$A$13,0)),0)</f>
        <v>0.464</v>
      </c>
    </row>
    <row r="1243" customFormat="false" ht="15" hidden="false" customHeight="false" outlineLevel="0" collapsed="false">
      <c r="A1243" s="47" t="s">
        <v>13195</v>
      </c>
      <c r="B1243" s="47" t="s">
        <v>475</v>
      </c>
      <c r="C1243" s="48" t="n">
        <v>46044</v>
      </c>
      <c r="D1243" s="47" t="s">
        <v>63</v>
      </c>
      <c r="E1243" s="47" t="s">
        <v>120</v>
      </c>
      <c r="F1243" s="47" t="s">
        <v>153</v>
      </c>
      <c r="G1243" s="47" t="s">
        <v>119</v>
      </c>
      <c r="H1243" s="47" t="n">
        <v>1419</v>
      </c>
      <c r="I1243" s="57" t="n">
        <f aca="false">IFERROR(H1243/INDEX(Rate_Master!$C$2:$C$13,MATCH(F1243,Rate_Master!$A$2:$A$13,0)),0)</f>
        <v>1.419</v>
      </c>
    </row>
    <row r="1244" customFormat="false" ht="15" hidden="false" customHeight="false" outlineLevel="0" collapsed="false">
      <c r="A1244" s="47" t="s">
        <v>13196</v>
      </c>
      <c r="B1244" s="47" t="s">
        <v>475</v>
      </c>
      <c r="C1244" s="48" t="n">
        <v>46044</v>
      </c>
      <c r="D1244" s="47" t="s">
        <v>63</v>
      </c>
      <c r="E1244" s="47" t="s">
        <v>120</v>
      </c>
      <c r="F1244" s="47" t="s">
        <v>153</v>
      </c>
      <c r="G1244" s="47" t="s">
        <v>121</v>
      </c>
      <c r="H1244" s="47" t="n">
        <v>1235</v>
      </c>
      <c r="I1244" s="57" t="n">
        <f aca="false">IFERROR(H1244/INDEX(Rate_Master!$C$2:$C$13,MATCH(F1244,Rate_Master!$A$2:$A$13,0)),0)</f>
        <v>1.235</v>
      </c>
    </row>
    <row r="1245" customFormat="false" ht="15" hidden="false" customHeight="false" outlineLevel="0" collapsed="false">
      <c r="A1245" s="47" t="s">
        <v>13197</v>
      </c>
      <c r="B1245" s="47" t="s">
        <v>475</v>
      </c>
      <c r="C1245" s="48" t="n">
        <v>46044</v>
      </c>
      <c r="D1245" s="47" t="s">
        <v>63</v>
      </c>
      <c r="E1245" s="47" t="s">
        <v>120</v>
      </c>
      <c r="F1245" s="47" t="s">
        <v>153</v>
      </c>
      <c r="G1245" s="47" t="s">
        <v>122</v>
      </c>
      <c r="H1245" s="47" t="n">
        <v>1401</v>
      </c>
      <c r="I1245" s="57" t="n">
        <f aca="false">IFERROR(H1245/INDEX(Rate_Master!$C$2:$C$13,MATCH(F1245,Rate_Master!$A$2:$A$13,0)),0)</f>
        <v>1.401</v>
      </c>
    </row>
    <row r="1246" customFormat="false" ht="15" hidden="false" customHeight="false" outlineLevel="0" collapsed="false">
      <c r="A1246" s="47" t="s">
        <v>13198</v>
      </c>
      <c r="B1246" s="47" t="s">
        <v>475</v>
      </c>
      <c r="C1246" s="48" t="n">
        <v>46044</v>
      </c>
      <c r="D1246" s="47" t="s">
        <v>63</v>
      </c>
      <c r="E1246" s="47" t="s">
        <v>120</v>
      </c>
      <c r="F1246" s="47" t="s">
        <v>153</v>
      </c>
      <c r="G1246" s="47" t="s">
        <v>123</v>
      </c>
      <c r="H1246" s="47" t="n">
        <v>996</v>
      </c>
      <c r="I1246" s="57" t="n">
        <f aca="false">IFERROR(H1246/INDEX(Rate_Master!$C$2:$C$13,MATCH(F1246,Rate_Master!$A$2:$A$13,0)),0)</f>
        <v>0.996</v>
      </c>
    </row>
    <row r="1247" customFormat="false" ht="15" hidden="false" customHeight="false" outlineLevel="0" collapsed="false">
      <c r="A1247" s="47" t="s">
        <v>13199</v>
      </c>
      <c r="B1247" s="47" t="s">
        <v>475</v>
      </c>
      <c r="C1247" s="48" t="n">
        <v>46044</v>
      </c>
      <c r="D1247" s="47" t="s">
        <v>63</v>
      </c>
      <c r="E1247" s="47" t="s">
        <v>120</v>
      </c>
      <c r="F1247" s="47" t="s">
        <v>153</v>
      </c>
      <c r="G1247" s="47" t="s">
        <v>124</v>
      </c>
      <c r="H1247" s="47" t="n">
        <v>657</v>
      </c>
      <c r="I1247" s="57" t="n">
        <f aca="false">IFERROR(H1247/INDEX(Rate_Master!$C$2:$C$13,MATCH(F1247,Rate_Master!$A$2:$A$13,0)),0)</f>
        <v>0.657</v>
      </c>
    </row>
    <row r="1248" customFormat="false" ht="15" hidden="false" customHeight="false" outlineLevel="0" collapsed="false">
      <c r="A1248" s="47" t="s">
        <v>13200</v>
      </c>
      <c r="B1248" s="47" t="s">
        <v>475</v>
      </c>
      <c r="C1248" s="48" t="n">
        <v>46044</v>
      </c>
      <c r="D1248" s="47" t="s">
        <v>63</v>
      </c>
      <c r="E1248" s="47" t="s">
        <v>120</v>
      </c>
      <c r="F1248" s="47" t="s">
        <v>153</v>
      </c>
      <c r="G1248" s="47" t="s">
        <v>125</v>
      </c>
      <c r="H1248" s="47" t="n">
        <v>402</v>
      </c>
      <c r="I1248" s="57" t="n">
        <f aca="false">IFERROR(H1248/INDEX(Rate_Master!$C$2:$C$13,MATCH(F1248,Rate_Master!$A$2:$A$13,0)),0)</f>
        <v>0.402</v>
      </c>
    </row>
    <row r="1249" customFormat="false" ht="15" hidden="false" customHeight="false" outlineLevel="0" collapsed="false">
      <c r="A1249" s="47" t="s">
        <v>13201</v>
      </c>
      <c r="B1249" s="47" t="s">
        <v>475</v>
      </c>
      <c r="C1249" s="48" t="n">
        <v>46044</v>
      </c>
      <c r="D1249" s="47" t="s">
        <v>63</v>
      </c>
      <c r="E1249" s="47" t="s">
        <v>120</v>
      </c>
      <c r="F1249" s="47" t="s">
        <v>153</v>
      </c>
      <c r="G1249" s="47" t="s">
        <v>126</v>
      </c>
      <c r="H1249" s="47" t="n">
        <v>261</v>
      </c>
      <c r="I1249" s="57" t="n">
        <f aca="false">IFERROR(H1249/INDEX(Rate_Master!$C$2:$C$13,MATCH(F1249,Rate_Master!$A$2:$A$13,0)),0)</f>
        <v>0.261</v>
      </c>
    </row>
    <row r="1250" customFormat="false" ht="15" hidden="false" customHeight="false" outlineLevel="0" collapsed="false">
      <c r="A1250" s="47" t="s">
        <v>13202</v>
      </c>
      <c r="B1250" s="47" t="s">
        <v>476</v>
      </c>
      <c r="C1250" s="48" t="n">
        <v>46044</v>
      </c>
      <c r="D1250" s="47" t="s">
        <v>64</v>
      </c>
      <c r="E1250" s="47" t="s">
        <v>128</v>
      </c>
      <c r="F1250" s="47" t="s">
        <v>156</v>
      </c>
      <c r="G1250" s="47" t="s">
        <v>127</v>
      </c>
      <c r="H1250" s="47" t="n">
        <v>1508</v>
      </c>
      <c r="I1250" s="57" t="n">
        <f aca="false">IFERROR(H1250/INDEX(Rate_Master!$C$2:$C$13,MATCH(F1250,Rate_Master!$A$2:$A$13,0)),0)</f>
        <v>3.14166666666667</v>
      </c>
    </row>
    <row r="1251" customFormat="false" ht="15" hidden="false" customHeight="false" outlineLevel="0" collapsed="false">
      <c r="A1251" s="47" t="s">
        <v>13203</v>
      </c>
      <c r="B1251" s="47" t="s">
        <v>476</v>
      </c>
      <c r="C1251" s="48" t="n">
        <v>46044</v>
      </c>
      <c r="D1251" s="47" t="s">
        <v>64</v>
      </c>
      <c r="E1251" s="47" t="s">
        <v>128</v>
      </c>
      <c r="F1251" s="47" t="s">
        <v>156</v>
      </c>
      <c r="G1251" s="47" t="s">
        <v>129</v>
      </c>
      <c r="H1251" s="47" t="n">
        <v>1686</v>
      </c>
      <c r="I1251" s="57" t="n">
        <f aca="false">IFERROR(H1251/INDEX(Rate_Master!$C$2:$C$13,MATCH(F1251,Rate_Master!$A$2:$A$13,0)),0)</f>
        <v>3.5125</v>
      </c>
    </row>
    <row r="1252" customFormat="false" ht="15" hidden="false" customHeight="false" outlineLevel="0" collapsed="false">
      <c r="A1252" s="47" t="s">
        <v>13204</v>
      </c>
      <c r="B1252" s="47" t="s">
        <v>476</v>
      </c>
      <c r="C1252" s="48" t="n">
        <v>46044</v>
      </c>
      <c r="D1252" s="47" t="s">
        <v>64</v>
      </c>
      <c r="E1252" s="47" t="s">
        <v>128</v>
      </c>
      <c r="F1252" s="47" t="s">
        <v>156</v>
      </c>
      <c r="G1252" s="47" t="s">
        <v>130</v>
      </c>
      <c r="H1252" s="47" t="n">
        <v>1261</v>
      </c>
      <c r="I1252" s="57" t="n">
        <f aca="false">IFERROR(H1252/INDEX(Rate_Master!$C$2:$C$13,MATCH(F1252,Rate_Master!$A$2:$A$13,0)),0)</f>
        <v>2.62708333333333</v>
      </c>
    </row>
    <row r="1253" customFormat="false" ht="15" hidden="false" customHeight="false" outlineLevel="0" collapsed="false">
      <c r="A1253" s="47" t="s">
        <v>13205</v>
      </c>
      <c r="B1253" s="47" t="s">
        <v>476</v>
      </c>
      <c r="C1253" s="48" t="n">
        <v>46044</v>
      </c>
      <c r="D1253" s="47" t="s">
        <v>64</v>
      </c>
      <c r="E1253" s="47" t="s">
        <v>128</v>
      </c>
      <c r="F1253" s="47" t="s">
        <v>156</v>
      </c>
      <c r="G1253" s="47" t="s">
        <v>131</v>
      </c>
      <c r="H1253" s="47" t="n">
        <v>431</v>
      </c>
      <c r="I1253" s="57" t="n">
        <f aca="false">IFERROR(H1253/INDEX(Rate_Master!$C$2:$C$13,MATCH(F1253,Rate_Master!$A$2:$A$13,0)),0)</f>
        <v>0.897916666666667</v>
      </c>
    </row>
    <row r="1254" customFormat="false" ht="15" hidden="false" customHeight="false" outlineLevel="0" collapsed="false">
      <c r="A1254" s="47" t="s">
        <v>13206</v>
      </c>
      <c r="B1254" s="47" t="s">
        <v>476</v>
      </c>
      <c r="C1254" s="48" t="n">
        <v>46044</v>
      </c>
      <c r="D1254" s="47" t="s">
        <v>64</v>
      </c>
      <c r="E1254" s="47" t="s">
        <v>128</v>
      </c>
      <c r="F1254" s="47" t="s">
        <v>156</v>
      </c>
      <c r="G1254" s="47" t="s">
        <v>132</v>
      </c>
      <c r="H1254" s="47" t="n">
        <v>324</v>
      </c>
      <c r="I1254" s="57" t="n">
        <f aca="false">IFERROR(H1254/INDEX(Rate_Master!$C$2:$C$13,MATCH(F1254,Rate_Master!$A$2:$A$13,0)),0)</f>
        <v>0.675</v>
      </c>
    </row>
    <row r="1255" customFormat="false" ht="15" hidden="false" customHeight="false" outlineLevel="0" collapsed="false">
      <c r="A1255" s="47" t="s">
        <v>13207</v>
      </c>
      <c r="B1255" s="47" t="s">
        <v>478</v>
      </c>
      <c r="C1255" s="48" t="n">
        <v>46044</v>
      </c>
      <c r="D1255" s="47" t="s">
        <v>64</v>
      </c>
      <c r="E1255" s="47" t="s">
        <v>128</v>
      </c>
      <c r="F1255" s="47" t="s">
        <v>156</v>
      </c>
      <c r="G1255" s="47" t="s">
        <v>127</v>
      </c>
      <c r="H1255" s="47" t="n">
        <v>1502</v>
      </c>
      <c r="I1255" s="57" t="n">
        <f aca="false">IFERROR(H1255/INDEX(Rate_Master!$C$2:$C$13,MATCH(F1255,Rate_Master!$A$2:$A$13,0)),0)</f>
        <v>3.12916666666667</v>
      </c>
    </row>
    <row r="1256" customFormat="false" ht="15" hidden="false" customHeight="false" outlineLevel="0" collapsed="false">
      <c r="A1256" s="47" t="s">
        <v>13208</v>
      </c>
      <c r="B1256" s="47" t="s">
        <v>478</v>
      </c>
      <c r="C1256" s="48" t="n">
        <v>46044</v>
      </c>
      <c r="D1256" s="47" t="s">
        <v>64</v>
      </c>
      <c r="E1256" s="47" t="s">
        <v>128</v>
      </c>
      <c r="F1256" s="47" t="s">
        <v>156</v>
      </c>
      <c r="G1256" s="47" t="s">
        <v>129</v>
      </c>
      <c r="H1256" s="47" t="n">
        <v>1617</v>
      </c>
      <c r="I1256" s="57" t="n">
        <f aca="false">IFERROR(H1256/INDEX(Rate_Master!$C$2:$C$13,MATCH(F1256,Rate_Master!$A$2:$A$13,0)),0)</f>
        <v>3.36875</v>
      </c>
    </row>
    <row r="1257" customFormat="false" ht="15" hidden="false" customHeight="false" outlineLevel="0" collapsed="false">
      <c r="A1257" s="47" t="s">
        <v>13209</v>
      </c>
      <c r="B1257" s="47" t="s">
        <v>478</v>
      </c>
      <c r="C1257" s="48" t="n">
        <v>46044</v>
      </c>
      <c r="D1257" s="47" t="s">
        <v>64</v>
      </c>
      <c r="E1257" s="47" t="s">
        <v>128</v>
      </c>
      <c r="F1257" s="47" t="s">
        <v>156</v>
      </c>
      <c r="G1257" s="47" t="s">
        <v>130</v>
      </c>
      <c r="H1257" s="47" t="n">
        <v>1245</v>
      </c>
      <c r="I1257" s="57" t="n">
        <f aca="false">IFERROR(H1257/INDEX(Rate_Master!$C$2:$C$13,MATCH(F1257,Rate_Master!$A$2:$A$13,0)),0)</f>
        <v>2.59375</v>
      </c>
    </row>
    <row r="1258" customFormat="false" ht="15" hidden="false" customHeight="false" outlineLevel="0" collapsed="false">
      <c r="A1258" s="47" t="s">
        <v>13210</v>
      </c>
      <c r="B1258" s="47" t="s">
        <v>478</v>
      </c>
      <c r="C1258" s="48" t="n">
        <v>46044</v>
      </c>
      <c r="D1258" s="47" t="s">
        <v>64</v>
      </c>
      <c r="E1258" s="47" t="s">
        <v>128</v>
      </c>
      <c r="F1258" s="47" t="s">
        <v>156</v>
      </c>
      <c r="G1258" s="47" t="s">
        <v>131</v>
      </c>
      <c r="H1258" s="47" t="n">
        <v>412</v>
      </c>
      <c r="I1258" s="57" t="n">
        <f aca="false">IFERROR(H1258/INDEX(Rate_Master!$C$2:$C$13,MATCH(F1258,Rate_Master!$A$2:$A$13,0)),0)</f>
        <v>0.858333333333333</v>
      </c>
    </row>
    <row r="1259" customFormat="false" ht="15" hidden="false" customHeight="false" outlineLevel="0" collapsed="false">
      <c r="A1259" s="47" t="s">
        <v>13211</v>
      </c>
      <c r="B1259" s="47" t="s">
        <v>478</v>
      </c>
      <c r="C1259" s="48" t="n">
        <v>46044</v>
      </c>
      <c r="D1259" s="47" t="s">
        <v>64</v>
      </c>
      <c r="E1259" s="47" t="s">
        <v>128</v>
      </c>
      <c r="F1259" s="47" t="s">
        <v>156</v>
      </c>
      <c r="G1259" s="47" t="s">
        <v>132</v>
      </c>
      <c r="H1259" s="47" t="n">
        <v>321</v>
      </c>
      <c r="I1259" s="57" t="n">
        <f aca="false">IFERROR(H1259/INDEX(Rate_Master!$C$2:$C$13,MATCH(F1259,Rate_Master!$A$2:$A$13,0)),0)</f>
        <v>0.66875</v>
      </c>
    </row>
    <row r="1260" customFormat="false" ht="15" hidden="false" customHeight="false" outlineLevel="0" collapsed="false">
      <c r="A1260" s="47" t="s">
        <v>13212</v>
      </c>
      <c r="B1260" s="47" t="s">
        <v>479</v>
      </c>
      <c r="C1260" s="48" t="n">
        <v>46044</v>
      </c>
      <c r="D1260" s="47" t="s">
        <v>65</v>
      </c>
      <c r="E1260" s="47" t="s">
        <v>134</v>
      </c>
      <c r="F1260" s="47" t="s">
        <v>158</v>
      </c>
      <c r="G1260" s="47" t="s">
        <v>133</v>
      </c>
      <c r="H1260" s="47" t="n">
        <v>449</v>
      </c>
      <c r="I1260" s="57" t="n">
        <f aca="false">IFERROR(H1260/INDEX(Rate_Master!$C$2:$C$13,MATCH(F1260,Rate_Master!$A$2:$A$13,0)),0)</f>
        <v>2.245</v>
      </c>
    </row>
    <row r="1261" customFormat="false" ht="15" hidden="false" customHeight="false" outlineLevel="0" collapsed="false">
      <c r="A1261" s="47" t="s">
        <v>13213</v>
      </c>
      <c r="B1261" s="47" t="s">
        <v>479</v>
      </c>
      <c r="C1261" s="48" t="n">
        <v>46044</v>
      </c>
      <c r="D1261" s="47" t="s">
        <v>65</v>
      </c>
      <c r="E1261" s="47" t="s">
        <v>134</v>
      </c>
      <c r="F1261" s="47" t="s">
        <v>158</v>
      </c>
      <c r="G1261" s="47" t="s">
        <v>135</v>
      </c>
      <c r="H1261" s="47" t="n">
        <v>364</v>
      </c>
      <c r="I1261" s="57" t="n">
        <f aca="false">IFERROR(H1261/INDEX(Rate_Master!$C$2:$C$13,MATCH(F1261,Rate_Master!$A$2:$A$13,0)),0)</f>
        <v>1.82</v>
      </c>
    </row>
    <row r="1262" customFormat="false" ht="15" hidden="false" customHeight="false" outlineLevel="0" collapsed="false">
      <c r="A1262" s="47" t="s">
        <v>13214</v>
      </c>
      <c r="B1262" s="47" t="s">
        <v>479</v>
      </c>
      <c r="C1262" s="48" t="n">
        <v>46044</v>
      </c>
      <c r="D1262" s="47" t="s">
        <v>65</v>
      </c>
      <c r="E1262" s="47" t="s">
        <v>134</v>
      </c>
      <c r="F1262" s="47" t="s">
        <v>158</v>
      </c>
      <c r="G1262" s="47" t="s">
        <v>136</v>
      </c>
      <c r="H1262" s="47" t="n">
        <v>256</v>
      </c>
      <c r="I1262" s="57" t="n">
        <f aca="false">IFERROR(H1262/INDEX(Rate_Master!$C$2:$C$13,MATCH(F1262,Rate_Master!$A$2:$A$13,0)),0)</f>
        <v>1.28</v>
      </c>
    </row>
    <row r="1263" customFormat="false" ht="15" hidden="false" customHeight="false" outlineLevel="0" collapsed="false">
      <c r="A1263" s="47" t="s">
        <v>13215</v>
      </c>
      <c r="B1263" s="47" t="s">
        <v>479</v>
      </c>
      <c r="C1263" s="48" t="n">
        <v>46044</v>
      </c>
      <c r="D1263" s="47" t="s">
        <v>65</v>
      </c>
      <c r="E1263" s="47" t="s">
        <v>134</v>
      </c>
      <c r="F1263" s="47" t="s">
        <v>158</v>
      </c>
      <c r="G1263" s="47" t="s">
        <v>137</v>
      </c>
      <c r="H1263" s="47" t="n">
        <v>202</v>
      </c>
      <c r="I1263" s="57" t="n">
        <f aca="false">IFERROR(H1263/INDEX(Rate_Master!$C$2:$C$13,MATCH(F1263,Rate_Master!$A$2:$A$13,0)),0)</f>
        <v>1.01</v>
      </c>
    </row>
    <row r="1264" customFormat="false" ht="15" hidden="false" customHeight="false" outlineLevel="0" collapsed="false">
      <c r="A1264" s="47" t="s">
        <v>13216</v>
      </c>
      <c r="B1264" s="47" t="s">
        <v>479</v>
      </c>
      <c r="C1264" s="48" t="n">
        <v>46044</v>
      </c>
      <c r="D1264" s="47" t="s">
        <v>65</v>
      </c>
      <c r="E1264" s="47" t="s">
        <v>134</v>
      </c>
      <c r="F1264" s="47" t="s">
        <v>158</v>
      </c>
      <c r="G1264" s="47" t="s">
        <v>138</v>
      </c>
      <c r="H1264" s="47" t="n">
        <v>117</v>
      </c>
      <c r="I1264" s="57" t="n">
        <f aca="false">IFERROR(H1264/INDEX(Rate_Master!$C$2:$C$13,MATCH(F1264,Rate_Master!$A$2:$A$13,0)),0)</f>
        <v>0.585</v>
      </c>
    </row>
    <row r="1265" customFormat="false" ht="15" hidden="false" customHeight="false" outlineLevel="0" collapsed="false">
      <c r="A1265" s="47" t="s">
        <v>13217</v>
      </c>
      <c r="B1265" s="47" t="s">
        <v>480</v>
      </c>
      <c r="C1265" s="48" t="n">
        <v>46044</v>
      </c>
      <c r="D1265" s="47" t="s">
        <v>65</v>
      </c>
      <c r="E1265" s="47" t="s">
        <v>134</v>
      </c>
      <c r="F1265" s="47" t="s">
        <v>158</v>
      </c>
      <c r="G1265" s="47" t="s">
        <v>133</v>
      </c>
      <c r="H1265" s="47" t="n">
        <v>467</v>
      </c>
      <c r="I1265" s="57" t="n">
        <f aca="false">IFERROR(H1265/INDEX(Rate_Master!$C$2:$C$13,MATCH(F1265,Rate_Master!$A$2:$A$13,0)),0)</f>
        <v>2.335</v>
      </c>
    </row>
    <row r="1266" customFormat="false" ht="15" hidden="false" customHeight="false" outlineLevel="0" collapsed="false">
      <c r="A1266" s="47" t="s">
        <v>13218</v>
      </c>
      <c r="B1266" s="47" t="s">
        <v>480</v>
      </c>
      <c r="C1266" s="48" t="n">
        <v>46044</v>
      </c>
      <c r="D1266" s="47" t="s">
        <v>65</v>
      </c>
      <c r="E1266" s="47" t="s">
        <v>134</v>
      </c>
      <c r="F1266" s="47" t="s">
        <v>158</v>
      </c>
      <c r="G1266" s="47" t="s">
        <v>135</v>
      </c>
      <c r="H1266" s="47" t="n">
        <v>363</v>
      </c>
      <c r="I1266" s="57" t="n">
        <f aca="false">IFERROR(H1266/INDEX(Rate_Master!$C$2:$C$13,MATCH(F1266,Rate_Master!$A$2:$A$13,0)),0)</f>
        <v>1.815</v>
      </c>
    </row>
    <row r="1267" customFormat="false" ht="15" hidden="false" customHeight="false" outlineLevel="0" collapsed="false">
      <c r="A1267" s="47" t="s">
        <v>13219</v>
      </c>
      <c r="B1267" s="47" t="s">
        <v>480</v>
      </c>
      <c r="C1267" s="48" t="n">
        <v>46044</v>
      </c>
      <c r="D1267" s="47" t="s">
        <v>65</v>
      </c>
      <c r="E1267" s="47" t="s">
        <v>134</v>
      </c>
      <c r="F1267" s="47" t="s">
        <v>158</v>
      </c>
      <c r="G1267" s="47" t="s">
        <v>136</v>
      </c>
      <c r="H1267" s="47" t="n">
        <v>360</v>
      </c>
      <c r="I1267" s="57" t="n">
        <f aca="false">IFERROR(H1267/INDEX(Rate_Master!$C$2:$C$13,MATCH(F1267,Rate_Master!$A$2:$A$13,0)),0)</f>
        <v>1.8</v>
      </c>
    </row>
    <row r="1268" customFormat="false" ht="15" hidden="false" customHeight="false" outlineLevel="0" collapsed="false">
      <c r="A1268" s="47" t="s">
        <v>13220</v>
      </c>
      <c r="B1268" s="47" t="s">
        <v>480</v>
      </c>
      <c r="C1268" s="48" t="n">
        <v>46044</v>
      </c>
      <c r="D1268" s="47" t="s">
        <v>65</v>
      </c>
      <c r="E1268" s="47" t="s">
        <v>134</v>
      </c>
      <c r="F1268" s="47" t="s">
        <v>158</v>
      </c>
      <c r="G1268" s="47" t="s">
        <v>137</v>
      </c>
      <c r="H1268" s="47" t="n">
        <v>216</v>
      </c>
      <c r="I1268" s="57" t="n">
        <f aca="false">IFERROR(H1268/INDEX(Rate_Master!$C$2:$C$13,MATCH(F1268,Rate_Master!$A$2:$A$13,0)),0)</f>
        <v>1.08</v>
      </c>
    </row>
    <row r="1269" customFormat="false" ht="15" hidden="false" customHeight="false" outlineLevel="0" collapsed="false">
      <c r="A1269" s="47" t="s">
        <v>13221</v>
      </c>
      <c r="B1269" s="47" t="s">
        <v>480</v>
      </c>
      <c r="C1269" s="48" t="n">
        <v>46044</v>
      </c>
      <c r="D1269" s="47" t="s">
        <v>65</v>
      </c>
      <c r="E1269" s="47" t="s">
        <v>134</v>
      </c>
      <c r="F1269" s="47" t="s">
        <v>158</v>
      </c>
      <c r="G1269" s="47" t="s">
        <v>138</v>
      </c>
      <c r="H1269" s="47" t="n">
        <v>101</v>
      </c>
      <c r="I1269" s="57" t="n">
        <f aca="false">IFERROR(H1269/INDEX(Rate_Master!$C$2:$C$13,MATCH(F1269,Rate_Master!$A$2:$A$13,0)),0)</f>
        <v>0.505</v>
      </c>
    </row>
    <row r="1270" customFormat="false" ht="15" hidden="false" customHeight="false" outlineLevel="0" collapsed="false">
      <c r="A1270" s="47" t="s">
        <v>13222</v>
      </c>
      <c r="B1270" s="47" t="s">
        <v>481</v>
      </c>
      <c r="C1270" s="48" t="n">
        <v>46044</v>
      </c>
      <c r="D1270" s="47" t="s">
        <v>65</v>
      </c>
      <c r="E1270" s="47" t="s">
        <v>134</v>
      </c>
      <c r="F1270" s="47" t="s">
        <v>158</v>
      </c>
      <c r="G1270" s="47" t="s">
        <v>133</v>
      </c>
      <c r="H1270" s="47" t="n">
        <v>289</v>
      </c>
      <c r="I1270" s="57" t="n">
        <f aca="false">IFERROR(H1270/INDEX(Rate_Master!$C$2:$C$13,MATCH(F1270,Rate_Master!$A$2:$A$13,0)),0)</f>
        <v>1.445</v>
      </c>
    </row>
    <row r="1271" customFormat="false" ht="15" hidden="false" customHeight="false" outlineLevel="0" collapsed="false">
      <c r="A1271" s="47" t="s">
        <v>13223</v>
      </c>
      <c r="B1271" s="47" t="s">
        <v>481</v>
      </c>
      <c r="C1271" s="48" t="n">
        <v>46044</v>
      </c>
      <c r="D1271" s="47" t="s">
        <v>65</v>
      </c>
      <c r="E1271" s="47" t="s">
        <v>134</v>
      </c>
      <c r="F1271" s="47" t="s">
        <v>158</v>
      </c>
      <c r="G1271" s="47" t="s">
        <v>135</v>
      </c>
      <c r="H1271" s="47" t="n">
        <v>227</v>
      </c>
      <c r="I1271" s="57" t="n">
        <f aca="false">IFERROR(H1271/INDEX(Rate_Master!$C$2:$C$13,MATCH(F1271,Rate_Master!$A$2:$A$13,0)),0)</f>
        <v>1.135</v>
      </c>
    </row>
    <row r="1272" customFormat="false" ht="15" hidden="false" customHeight="false" outlineLevel="0" collapsed="false">
      <c r="A1272" s="47" t="s">
        <v>13224</v>
      </c>
      <c r="B1272" s="47" t="s">
        <v>481</v>
      </c>
      <c r="C1272" s="48" t="n">
        <v>46044</v>
      </c>
      <c r="D1272" s="47" t="s">
        <v>65</v>
      </c>
      <c r="E1272" s="47" t="s">
        <v>134</v>
      </c>
      <c r="F1272" s="47" t="s">
        <v>158</v>
      </c>
      <c r="G1272" s="47" t="s">
        <v>136</v>
      </c>
      <c r="H1272" s="47" t="n">
        <v>165</v>
      </c>
      <c r="I1272" s="57" t="n">
        <f aca="false">IFERROR(H1272/INDEX(Rate_Master!$C$2:$C$13,MATCH(F1272,Rate_Master!$A$2:$A$13,0)),0)</f>
        <v>0.825</v>
      </c>
    </row>
    <row r="1273" customFormat="false" ht="15" hidden="false" customHeight="false" outlineLevel="0" collapsed="false">
      <c r="A1273" s="47" t="s">
        <v>13225</v>
      </c>
      <c r="B1273" s="47" t="s">
        <v>481</v>
      </c>
      <c r="C1273" s="48" t="n">
        <v>46044</v>
      </c>
      <c r="D1273" s="47" t="s">
        <v>65</v>
      </c>
      <c r="E1273" s="47" t="s">
        <v>134</v>
      </c>
      <c r="F1273" s="47" t="s">
        <v>158</v>
      </c>
      <c r="G1273" s="47" t="s">
        <v>137</v>
      </c>
      <c r="H1273" s="47" t="n">
        <v>160</v>
      </c>
      <c r="I1273" s="57" t="n">
        <f aca="false">IFERROR(H1273/INDEX(Rate_Master!$C$2:$C$13,MATCH(F1273,Rate_Master!$A$2:$A$13,0)),0)</f>
        <v>0.8</v>
      </c>
    </row>
    <row r="1274" customFormat="false" ht="15" hidden="false" customHeight="false" outlineLevel="0" collapsed="false">
      <c r="A1274" s="47" t="s">
        <v>13226</v>
      </c>
      <c r="B1274" s="47" t="s">
        <v>481</v>
      </c>
      <c r="C1274" s="48" t="n">
        <v>46044</v>
      </c>
      <c r="D1274" s="47" t="s">
        <v>65</v>
      </c>
      <c r="E1274" s="47" t="s">
        <v>134</v>
      </c>
      <c r="F1274" s="47" t="s">
        <v>158</v>
      </c>
      <c r="G1274" s="47" t="s">
        <v>138</v>
      </c>
      <c r="H1274" s="47" t="n">
        <v>73</v>
      </c>
      <c r="I1274" s="57" t="n">
        <f aca="false">IFERROR(H1274/INDEX(Rate_Master!$C$2:$C$13,MATCH(F1274,Rate_Master!$A$2:$A$13,0)),0)</f>
        <v>0.365</v>
      </c>
    </row>
    <row r="1275" customFormat="false" ht="15" hidden="false" customHeight="false" outlineLevel="0" collapsed="false">
      <c r="A1275" s="47" t="s">
        <v>13227</v>
      </c>
      <c r="B1275" s="47" t="s">
        <v>482</v>
      </c>
      <c r="C1275" s="48" t="n">
        <v>46045</v>
      </c>
      <c r="D1275" s="47" t="s">
        <v>62</v>
      </c>
      <c r="E1275" s="47" t="s">
        <v>120</v>
      </c>
      <c r="F1275" s="47" t="s">
        <v>148</v>
      </c>
      <c r="G1275" s="47" t="s">
        <v>119</v>
      </c>
      <c r="H1275" s="47" t="n">
        <v>1601</v>
      </c>
      <c r="I1275" s="57" t="n">
        <f aca="false">IFERROR(H1275/INDEX(Rate_Master!$C$2:$C$13,MATCH(F1275,Rate_Master!$A$2:$A$13,0)),0)</f>
        <v>1.77888888888889</v>
      </c>
    </row>
    <row r="1276" customFormat="false" ht="15" hidden="false" customHeight="false" outlineLevel="0" collapsed="false">
      <c r="A1276" s="47" t="s">
        <v>13228</v>
      </c>
      <c r="B1276" s="47" t="s">
        <v>482</v>
      </c>
      <c r="C1276" s="48" t="n">
        <v>46045</v>
      </c>
      <c r="D1276" s="47" t="s">
        <v>62</v>
      </c>
      <c r="E1276" s="47" t="s">
        <v>120</v>
      </c>
      <c r="F1276" s="47" t="s">
        <v>148</v>
      </c>
      <c r="G1276" s="47" t="s">
        <v>121</v>
      </c>
      <c r="H1276" s="47" t="n">
        <v>1404</v>
      </c>
      <c r="I1276" s="57" t="n">
        <f aca="false">IFERROR(H1276/INDEX(Rate_Master!$C$2:$C$13,MATCH(F1276,Rate_Master!$A$2:$A$13,0)),0)</f>
        <v>1.56</v>
      </c>
    </row>
    <row r="1277" customFormat="false" ht="15" hidden="false" customHeight="false" outlineLevel="0" collapsed="false">
      <c r="A1277" s="47" t="s">
        <v>13229</v>
      </c>
      <c r="B1277" s="47" t="s">
        <v>482</v>
      </c>
      <c r="C1277" s="48" t="n">
        <v>46045</v>
      </c>
      <c r="D1277" s="47" t="s">
        <v>62</v>
      </c>
      <c r="E1277" s="47" t="s">
        <v>120</v>
      </c>
      <c r="F1277" s="47" t="s">
        <v>148</v>
      </c>
      <c r="G1277" s="47" t="s">
        <v>122</v>
      </c>
      <c r="H1277" s="47" t="n">
        <v>1595</v>
      </c>
      <c r="I1277" s="57" t="n">
        <f aca="false">IFERROR(H1277/INDEX(Rate_Master!$C$2:$C$13,MATCH(F1277,Rate_Master!$A$2:$A$13,0)),0)</f>
        <v>1.77222222222222</v>
      </c>
    </row>
    <row r="1278" customFormat="false" ht="15" hidden="false" customHeight="false" outlineLevel="0" collapsed="false">
      <c r="A1278" s="47" t="s">
        <v>13230</v>
      </c>
      <c r="B1278" s="47" t="s">
        <v>482</v>
      </c>
      <c r="C1278" s="48" t="n">
        <v>46045</v>
      </c>
      <c r="D1278" s="47" t="s">
        <v>62</v>
      </c>
      <c r="E1278" s="47" t="s">
        <v>120</v>
      </c>
      <c r="F1278" s="47" t="s">
        <v>148</v>
      </c>
      <c r="G1278" s="47" t="s">
        <v>123</v>
      </c>
      <c r="H1278" s="47" t="n">
        <v>1158</v>
      </c>
      <c r="I1278" s="57" t="n">
        <f aca="false">IFERROR(H1278/INDEX(Rate_Master!$C$2:$C$13,MATCH(F1278,Rate_Master!$A$2:$A$13,0)),0)</f>
        <v>1.28666666666667</v>
      </c>
    </row>
    <row r="1279" customFormat="false" ht="15" hidden="false" customHeight="false" outlineLevel="0" collapsed="false">
      <c r="A1279" s="47" t="s">
        <v>13231</v>
      </c>
      <c r="B1279" s="47" t="s">
        <v>482</v>
      </c>
      <c r="C1279" s="48" t="n">
        <v>46045</v>
      </c>
      <c r="D1279" s="47" t="s">
        <v>62</v>
      </c>
      <c r="E1279" s="47" t="s">
        <v>120</v>
      </c>
      <c r="F1279" s="47" t="s">
        <v>148</v>
      </c>
      <c r="G1279" s="47" t="s">
        <v>124</v>
      </c>
      <c r="H1279" s="47" t="n">
        <v>725</v>
      </c>
      <c r="I1279" s="57" t="n">
        <f aca="false">IFERROR(H1279/INDEX(Rate_Master!$C$2:$C$13,MATCH(F1279,Rate_Master!$A$2:$A$13,0)),0)</f>
        <v>0.805555555555556</v>
      </c>
    </row>
    <row r="1280" customFormat="false" ht="15" hidden="false" customHeight="false" outlineLevel="0" collapsed="false">
      <c r="A1280" s="47" t="s">
        <v>13232</v>
      </c>
      <c r="B1280" s="47" t="s">
        <v>482</v>
      </c>
      <c r="C1280" s="48" t="n">
        <v>46045</v>
      </c>
      <c r="D1280" s="47" t="s">
        <v>62</v>
      </c>
      <c r="E1280" s="47" t="s">
        <v>120</v>
      </c>
      <c r="F1280" s="47" t="s">
        <v>148</v>
      </c>
      <c r="G1280" s="47" t="s">
        <v>125</v>
      </c>
      <c r="H1280" s="47" t="n">
        <v>407</v>
      </c>
      <c r="I1280" s="57" t="n">
        <f aca="false">IFERROR(H1280/INDEX(Rate_Master!$C$2:$C$13,MATCH(F1280,Rate_Master!$A$2:$A$13,0)),0)</f>
        <v>0.452222222222222</v>
      </c>
    </row>
    <row r="1281" customFormat="false" ht="15" hidden="false" customHeight="false" outlineLevel="0" collapsed="false">
      <c r="A1281" s="47" t="s">
        <v>13233</v>
      </c>
      <c r="B1281" s="47" t="s">
        <v>482</v>
      </c>
      <c r="C1281" s="48" t="n">
        <v>46045</v>
      </c>
      <c r="D1281" s="47" t="s">
        <v>62</v>
      </c>
      <c r="E1281" s="47" t="s">
        <v>120</v>
      </c>
      <c r="F1281" s="47" t="s">
        <v>148</v>
      </c>
      <c r="G1281" s="47" t="s">
        <v>126</v>
      </c>
      <c r="H1281" s="47" t="n">
        <v>295</v>
      </c>
      <c r="I1281" s="57" t="n">
        <f aca="false">IFERROR(H1281/INDEX(Rate_Master!$C$2:$C$13,MATCH(F1281,Rate_Master!$A$2:$A$13,0)),0)</f>
        <v>0.327777777777778</v>
      </c>
    </row>
    <row r="1282" customFormat="false" ht="15" hidden="false" customHeight="false" outlineLevel="0" collapsed="false">
      <c r="A1282" s="47" t="s">
        <v>13234</v>
      </c>
      <c r="B1282" s="47" t="s">
        <v>483</v>
      </c>
      <c r="C1282" s="48" t="n">
        <v>46045</v>
      </c>
      <c r="D1282" s="47" t="s">
        <v>62</v>
      </c>
      <c r="E1282" s="47" t="s">
        <v>120</v>
      </c>
      <c r="F1282" s="47" t="s">
        <v>148</v>
      </c>
      <c r="G1282" s="47" t="s">
        <v>119</v>
      </c>
      <c r="H1282" s="47" t="n">
        <v>800</v>
      </c>
      <c r="I1282" s="57" t="n">
        <f aca="false">IFERROR(H1282/INDEX(Rate_Master!$C$2:$C$13,MATCH(F1282,Rate_Master!$A$2:$A$13,0)),0)</f>
        <v>0.888888888888889</v>
      </c>
    </row>
    <row r="1283" customFormat="false" ht="15" hidden="false" customHeight="false" outlineLevel="0" collapsed="false">
      <c r="A1283" s="47" t="s">
        <v>13235</v>
      </c>
      <c r="B1283" s="47" t="s">
        <v>483</v>
      </c>
      <c r="C1283" s="48" t="n">
        <v>46045</v>
      </c>
      <c r="D1283" s="47" t="s">
        <v>62</v>
      </c>
      <c r="E1283" s="47" t="s">
        <v>120</v>
      </c>
      <c r="F1283" s="47" t="s">
        <v>148</v>
      </c>
      <c r="G1283" s="47" t="s">
        <v>121</v>
      </c>
      <c r="H1283" s="47" t="n">
        <v>729</v>
      </c>
      <c r="I1283" s="57" t="n">
        <f aca="false">IFERROR(H1283/INDEX(Rate_Master!$C$2:$C$13,MATCH(F1283,Rate_Master!$A$2:$A$13,0)),0)</f>
        <v>0.81</v>
      </c>
    </row>
    <row r="1284" customFormat="false" ht="15" hidden="false" customHeight="false" outlineLevel="0" collapsed="false">
      <c r="A1284" s="47" t="s">
        <v>13236</v>
      </c>
      <c r="B1284" s="47" t="s">
        <v>483</v>
      </c>
      <c r="C1284" s="48" t="n">
        <v>46045</v>
      </c>
      <c r="D1284" s="47" t="s">
        <v>62</v>
      </c>
      <c r="E1284" s="47" t="s">
        <v>120</v>
      </c>
      <c r="F1284" s="47" t="s">
        <v>148</v>
      </c>
      <c r="G1284" s="47" t="s">
        <v>122</v>
      </c>
      <c r="H1284" s="47" t="n">
        <v>819</v>
      </c>
      <c r="I1284" s="57" t="n">
        <f aca="false">IFERROR(H1284/INDEX(Rate_Master!$C$2:$C$13,MATCH(F1284,Rate_Master!$A$2:$A$13,0)),0)</f>
        <v>0.91</v>
      </c>
    </row>
    <row r="1285" customFormat="false" ht="15" hidden="false" customHeight="false" outlineLevel="0" collapsed="false">
      <c r="A1285" s="47" t="s">
        <v>13237</v>
      </c>
      <c r="B1285" s="47" t="s">
        <v>483</v>
      </c>
      <c r="C1285" s="48" t="n">
        <v>46045</v>
      </c>
      <c r="D1285" s="47" t="s">
        <v>62</v>
      </c>
      <c r="E1285" s="47" t="s">
        <v>120</v>
      </c>
      <c r="F1285" s="47" t="s">
        <v>148</v>
      </c>
      <c r="G1285" s="47" t="s">
        <v>123</v>
      </c>
      <c r="H1285" s="47" t="n">
        <v>557</v>
      </c>
      <c r="I1285" s="57" t="n">
        <f aca="false">IFERROR(H1285/INDEX(Rate_Master!$C$2:$C$13,MATCH(F1285,Rate_Master!$A$2:$A$13,0)),0)</f>
        <v>0.618888888888889</v>
      </c>
    </row>
    <row r="1286" customFormat="false" ht="15" hidden="false" customHeight="false" outlineLevel="0" collapsed="false">
      <c r="A1286" s="47" t="s">
        <v>13238</v>
      </c>
      <c r="B1286" s="47" t="s">
        <v>483</v>
      </c>
      <c r="C1286" s="48" t="n">
        <v>46045</v>
      </c>
      <c r="D1286" s="47" t="s">
        <v>62</v>
      </c>
      <c r="E1286" s="47" t="s">
        <v>120</v>
      </c>
      <c r="F1286" s="47" t="s">
        <v>148</v>
      </c>
      <c r="G1286" s="47" t="s">
        <v>124</v>
      </c>
      <c r="H1286" s="47" t="n">
        <v>352</v>
      </c>
      <c r="I1286" s="57" t="n">
        <f aca="false">IFERROR(H1286/INDEX(Rate_Master!$C$2:$C$13,MATCH(F1286,Rate_Master!$A$2:$A$13,0)),0)</f>
        <v>0.391111111111111</v>
      </c>
    </row>
    <row r="1287" customFormat="false" ht="15" hidden="false" customHeight="false" outlineLevel="0" collapsed="false">
      <c r="A1287" s="47" t="s">
        <v>13239</v>
      </c>
      <c r="B1287" s="47" t="s">
        <v>483</v>
      </c>
      <c r="C1287" s="48" t="n">
        <v>46045</v>
      </c>
      <c r="D1287" s="47" t="s">
        <v>62</v>
      </c>
      <c r="E1287" s="47" t="s">
        <v>120</v>
      </c>
      <c r="F1287" s="47" t="s">
        <v>148</v>
      </c>
      <c r="G1287" s="47" t="s">
        <v>125</v>
      </c>
      <c r="H1287" s="47" t="n">
        <v>206</v>
      </c>
      <c r="I1287" s="57" t="n">
        <f aca="false">IFERROR(H1287/INDEX(Rate_Master!$C$2:$C$13,MATCH(F1287,Rate_Master!$A$2:$A$13,0)),0)</f>
        <v>0.228888888888889</v>
      </c>
    </row>
    <row r="1288" customFormat="false" ht="15" hidden="false" customHeight="false" outlineLevel="0" collapsed="false">
      <c r="A1288" s="47" t="s">
        <v>13240</v>
      </c>
      <c r="B1288" s="47" t="s">
        <v>483</v>
      </c>
      <c r="C1288" s="48" t="n">
        <v>46045</v>
      </c>
      <c r="D1288" s="47" t="s">
        <v>62</v>
      </c>
      <c r="E1288" s="47" t="s">
        <v>120</v>
      </c>
      <c r="F1288" s="47" t="s">
        <v>148</v>
      </c>
      <c r="G1288" s="47" t="s">
        <v>126</v>
      </c>
      <c r="H1288" s="47" t="n">
        <v>141</v>
      </c>
      <c r="I1288" s="57" t="n">
        <f aca="false">IFERROR(H1288/INDEX(Rate_Master!$C$2:$C$13,MATCH(F1288,Rate_Master!$A$2:$A$13,0)),0)</f>
        <v>0.156666666666667</v>
      </c>
    </row>
    <row r="1289" customFormat="false" ht="15" hidden="false" customHeight="false" outlineLevel="0" collapsed="false">
      <c r="A1289" s="47" t="s">
        <v>13241</v>
      </c>
      <c r="B1289" s="47" t="s">
        <v>484</v>
      </c>
      <c r="C1289" s="48" t="n">
        <v>46045</v>
      </c>
      <c r="D1289" s="47" t="s">
        <v>62</v>
      </c>
      <c r="E1289" s="47" t="s">
        <v>120</v>
      </c>
      <c r="F1289" s="47" t="s">
        <v>148</v>
      </c>
      <c r="G1289" s="47" t="s">
        <v>119</v>
      </c>
      <c r="H1289" s="47" t="n">
        <v>1245</v>
      </c>
      <c r="I1289" s="57" t="n">
        <f aca="false">IFERROR(H1289/INDEX(Rate_Master!$C$2:$C$13,MATCH(F1289,Rate_Master!$A$2:$A$13,0)),0)</f>
        <v>1.38333333333333</v>
      </c>
    </row>
    <row r="1290" customFormat="false" ht="15" hidden="false" customHeight="false" outlineLevel="0" collapsed="false">
      <c r="A1290" s="47" t="s">
        <v>13242</v>
      </c>
      <c r="B1290" s="47" t="s">
        <v>484</v>
      </c>
      <c r="C1290" s="48" t="n">
        <v>46045</v>
      </c>
      <c r="D1290" s="47" t="s">
        <v>62</v>
      </c>
      <c r="E1290" s="47" t="s">
        <v>120</v>
      </c>
      <c r="F1290" s="47" t="s">
        <v>148</v>
      </c>
      <c r="G1290" s="47" t="s">
        <v>121</v>
      </c>
      <c r="H1290" s="47" t="n">
        <v>1169</v>
      </c>
      <c r="I1290" s="57" t="n">
        <f aca="false">IFERROR(H1290/INDEX(Rate_Master!$C$2:$C$13,MATCH(F1290,Rate_Master!$A$2:$A$13,0)),0)</f>
        <v>1.29888888888889</v>
      </c>
    </row>
    <row r="1291" customFormat="false" ht="15" hidden="false" customHeight="false" outlineLevel="0" collapsed="false">
      <c r="A1291" s="47" t="s">
        <v>13243</v>
      </c>
      <c r="B1291" s="47" t="s">
        <v>484</v>
      </c>
      <c r="C1291" s="48" t="n">
        <v>46045</v>
      </c>
      <c r="D1291" s="47" t="s">
        <v>62</v>
      </c>
      <c r="E1291" s="47" t="s">
        <v>120</v>
      </c>
      <c r="F1291" s="47" t="s">
        <v>148</v>
      </c>
      <c r="G1291" s="47" t="s">
        <v>122</v>
      </c>
      <c r="H1291" s="47" t="n">
        <v>1212</v>
      </c>
      <c r="I1291" s="57" t="n">
        <f aca="false">IFERROR(H1291/INDEX(Rate_Master!$C$2:$C$13,MATCH(F1291,Rate_Master!$A$2:$A$13,0)),0)</f>
        <v>1.34666666666667</v>
      </c>
    </row>
    <row r="1292" customFormat="false" ht="15" hidden="false" customHeight="false" outlineLevel="0" collapsed="false">
      <c r="A1292" s="47" t="s">
        <v>13244</v>
      </c>
      <c r="B1292" s="47" t="s">
        <v>484</v>
      </c>
      <c r="C1292" s="48" t="n">
        <v>46045</v>
      </c>
      <c r="D1292" s="47" t="s">
        <v>62</v>
      </c>
      <c r="E1292" s="47" t="s">
        <v>120</v>
      </c>
      <c r="F1292" s="47" t="s">
        <v>148</v>
      </c>
      <c r="G1292" s="47" t="s">
        <v>123</v>
      </c>
      <c r="H1292" s="47" t="n">
        <v>918</v>
      </c>
      <c r="I1292" s="57" t="n">
        <f aca="false">IFERROR(H1292/INDEX(Rate_Master!$C$2:$C$13,MATCH(F1292,Rate_Master!$A$2:$A$13,0)),0)</f>
        <v>1.02</v>
      </c>
    </row>
    <row r="1293" customFormat="false" ht="15" hidden="false" customHeight="false" outlineLevel="0" collapsed="false">
      <c r="A1293" s="47" t="s">
        <v>13245</v>
      </c>
      <c r="B1293" s="47" t="s">
        <v>484</v>
      </c>
      <c r="C1293" s="48" t="n">
        <v>46045</v>
      </c>
      <c r="D1293" s="47" t="s">
        <v>62</v>
      </c>
      <c r="E1293" s="47" t="s">
        <v>120</v>
      </c>
      <c r="F1293" s="47" t="s">
        <v>148</v>
      </c>
      <c r="G1293" s="47" t="s">
        <v>124</v>
      </c>
      <c r="H1293" s="47" t="n">
        <v>537</v>
      </c>
      <c r="I1293" s="57" t="n">
        <f aca="false">IFERROR(H1293/INDEX(Rate_Master!$C$2:$C$13,MATCH(F1293,Rate_Master!$A$2:$A$13,0)),0)</f>
        <v>0.596666666666667</v>
      </c>
    </row>
    <row r="1294" customFormat="false" ht="15" hidden="false" customHeight="false" outlineLevel="0" collapsed="false">
      <c r="A1294" s="47" t="s">
        <v>13246</v>
      </c>
      <c r="B1294" s="47" t="s">
        <v>484</v>
      </c>
      <c r="C1294" s="48" t="n">
        <v>46045</v>
      </c>
      <c r="D1294" s="47" t="s">
        <v>62</v>
      </c>
      <c r="E1294" s="47" t="s">
        <v>120</v>
      </c>
      <c r="F1294" s="47" t="s">
        <v>148</v>
      </c>
      <c r="G1294" s="47" t="s">
        <v>125</v>
      </c>
      <c r="H1294" s="47" t="n">
        <v>309</v>
      </c>
      <c r="I1294" s="57" t="n">
        <f aca="false">IFERROR(H1294/INDEX(Rate_Master!$C$2:$C$13,MATCH(F1294,Rate_Master!$A$2:$A$13,0)),0)</f>
        <v>0.343333333333333</v>
      </c>
    </row>
    <row r="1295" customFormat="false" ht="15" hidden="false" customHeight="false" outlineLevel="0" collapsed="false">
      <c r="A1295" s="47" t="s">
        <v>13247</v>
      </c>
      <c r="B1295" s="47" t="s">
        <v>484</v>
      </c>
      <c r="C1295" s="48" t="n">
        <v>46045</v>
      </c>
      <c r="D1295" s="47" t="s">
        <v>62</v>
      </c>
      <c r="E1295" s="47" t="s">
        <v>120</v>
      </c>
      <c r="F1295" s="47" t="s">
        <v>148</v>
      </c>
      <c r="G1295" s="47" t="s">
        <v>126</v>
      </c>
      <c r="H1295" s="47" t="n">
        <v>242</v>
      </c>
      <c r="I1295" s="57" t="n">
        <f aca="false">IFERROR(H1295/INDEX(Rate_Master!$C$2:$C$13,MATCH(F1295,Rate_Master!$A$2:$A$13,0)),0)</f>
        <v>0.268888888888889</v>
      </c>
    </row>
    <row r="1296" customFormat="false" ht="15" hidden="false" customHeight="false" outlineLevel="0" collapsed="false">
      <c r="A1296" s="47" t="s">
        <v>13248</v>
      </c>
      <c r="B1296" s="47" t="s">
        <v>485</v>
      </c>
      <c r="C1296" s="48" t="n">
        <v>46045</v>
      </c>
      <c r="D1296" s="47" t="s">
        <v>63</v>
      </c>
      <c r="E1296" s="47" t="s">
        <v>120</v>
      </c>
      <c r="F1296" s="47" t="s">
        <v>153</v>
      </c>
      <c r="G1296" s="47" t="s">
        <v>119</v>
      </c>
      <c r="H1296" s="47" t="n">
        <v>1643</v>
      </c>
      <c r="I1296" s="57" t="n">
        <f aca="false">IFERROR(H1296/INDEX(Rate_Master!$C$2:$C$13,MATCH(F1296,Rate_Master!$A$2:$A$13,0)),0)</f>
        <v>1.643</v>
      </c>
    </row>
    <row r="1297" customFormat="false" ht="15" hidden="false" customHeight="false" outlineLevel="0" collapsed="false">
      <c r="A1297" s="47" t="s">
        <v>13249</v>
      </c>
      <c r="B1297" s="47" t="s">
        <v>485</v>
      </c>
      <c r="C1297" s="48" t="n">
        <v>46045</v>
      </c>
      <c r="D1297" s="47" t="s">
        <v>63</v>
      </c>
      <c r="E1297" s="47" t="s">
        <v>120</v>
      </c>
      <c r="F1297" s="47" t="s">
        <v>153</v>
      </c>
      <c r="G1297" s="47" t="s">
        <v>121</v>
      </c>
      <c r="H1297" s="47" t="n">
        <v>1438</v>
      </c>
      <c r="I1297" s="57" t="n">
        <f aca="false">IFERROR(H1297/INDEX(Rate_Master!$C$2:$C$13,MATCH(F1297,Rate_Master!$A$2:$A$13,0)),0)</f>
        <v>1.438</v>
      </c>
    </row>
    <row r="1298" customFormat="false" ht="15" hidden="false" customHeight="false" outlineLevel="0" collapsed="false">
      <c r="A1298" s="47" t="s">
        <v>13250</v>
      </c>
      <c r="B1298" s="47" t="s">
        <v>485</v>
      </c>
      <c r="C1298" s="48" t="n">
        <v>46045</v>
      </c>
      <c r="D1298" s="47" t="s">
        <v>63</v>
      </c>
      <c r="E1298" s="47" t="s">
        <v>120</v>
      </c>
      <c r="F1298" s="47" t="s">
        <v>153</v>
      </c>
      <c r="G1298" s="47" t="s">
        <v>122</v>
      </c>
      <c r="H1298" s="47" t="n">
        <v>1556</v>
      </c>
      <c r="I1298" s="57" t="n">
        <f aca="false">IFERROR(H1298/INDEX(Rate_Master!$C$2:$C$13,MATCH(F1298,Rate_Master!$A$2:$A$13,0)),0)</f>
        <v>1.556</v>
      </c>
    </row>
    <row r="1299" customFormat="false" ht="15" hidden="false" customHeight="false" outlineLevel="0" collapsed="false">
      <c r="A1299" s="47" t="s">
        <v>13251</v>
      </c>
      <c r="B1299" s="47" t="s">
        <v>485</v>
      </c>
      <c r="C1299" s="48" t="n">
        <v>46045</v>
      </c>
      <c r="D1299" s="47" t="s">
        <v>63</v>
      </c>
      <c r="E1299" s="47" t="s">
        <v>120</v>
      </c>
      <c r="F1299" s="47" t="s">
        <v>153</v>
      </c>
      <c r="G1299" s="47" t="s">
        <v>123</v>
      </c>
      <c r="H1299" s="47" t="n">
        <v>1072</v>
      </c>
      <c r="I1299" s="57" t="n">
        <f aca="false">IFERROR(H1299/INDEX(Rate_Master!$C$2:$C$13,MATCH(F1299,Rate_Master!$A$2:$A$13,0)),0)</f>
        <v>1.072</v>
      </c>
    </row>
    <row r="1300" customFormat="false" ht="15" hidden="false" customHeight="false" outlineLevel="0" collapsed="false">
      <c r="A1300" s="47" t="s">
        <v>13252</v>
      </c>
      <c r="B1300" s="47" t="s">
        <v>485</v>
      </c>
      <c r="C1300" s="48" t="n">
        <v>46045</v>
      </c>
      <c r="D1300" s="47" t="s">
        <v>63</v>
      </c>
      <c r="E1300" s="47" t="s">
        <v>120</v>
      </c>
      <c r="F1300" s="47" t="s">
        <v>153</v>
      </c>
      <c r="G1300" s="47" t="s">
        <v>124</v>
      </c>
      <c r="H1300" s="47" t="n">
        <v>694</v>
      </c>
      <c r="I1300" s="57" t="n">
        <f aca="false">IFERROR(H1300/INDEX(Rate_Master!$C$2:$C$13,MATCH(F1300,Rate_Master!$A$2:$A$13,0)),0)</f>
        <v>0.694</v>
      </c>
    </row>
    <row r="1301" customFormat="false" ht="15" hidden="false" customHeight="false" outlineLevel="0" collapsed="false">
      <c r="A1301" s="47" t="s">
        <v>13253</v>
      </c>
      <c r="B1301" s="47" t="s">
        <v>485</v>
      </c>
      <c r="C1301" s="48" t="n">
        <v>46045</v>
      </c>
      <c r="D1301" s="47" t="s">
        <v>63</v>
      </c>
      <c r="E1301" s="47" t="s">
        <v>120</v>
      </c>
      <c r="F1301" s="47" t="s">
        <v>153</v>
      </c>
      <c r="G1301" s="47" t="s">
        <v>125</v>
      </c>
      <c r="H1301" s="47" t="n">
        <v>441</v>
      </c>
      <c r="I1301" s="57" t="n">
        <f aca="false">IFERROR(H1301/INDEX(Rate_Master!$C$2:$C$13,MATCH(F1301,Rate_Master!$A$2:$A$13,0)),0)</f>
        <v>0.441</v>
      </c>
    </row>
    <row r="1302" customFormat="false" ht="15" hidden="false" customHeight="false" outlineLevel="0" collapsed="false">
      <c r="A1302" s="47" t="s">
        <v>13254</v>
      </c>
      <c r="B1302" s="47" t="s">
        <v>485</v>
      </c>
      <c r="C1302" s="48" t="n">
        <v>46045</v>
      </c>
      <c r="D1302" s="47" t="s">
        <v>63</v>
      </c>
      <c r="E1302" s="47" t="s">
        <v>120</v>
      </c>
      <c r="F1302" s="47" t="s">
        <v>153</v>
      </c>
      <c r="G1302" s="47" t="s">
        <v>126</v>
      </c>
      <c r="H1302" s="47" t="n">
        <v>293</v>
      </c>
      <c r="I1302" s="57" t="n">
        <f aca="false">IFERROR(H1302/INDEX(Rate_Master!$C$2:$C$13,MATCH(F1302,Rate_Master!$A$2:$A$13,0)),0)</f>
        <v>0.293</v>
      </c>
    </row>
    <row r="1303" customFormat="false" ht="15" hidden="false" customHeight="false" outlineLevel="0" collapsed="false">
      <c r="A1303" s="47" t="s">
        <v>13255</v>
      </c>
      <c r="B1303" s="47" t="s">
        <v>486</v>
      </c>
      <c r="C1303" s="48" t="n">
        <v>46045</v>
      </c>
      <c r="D1303" s="47" t="s">
        <v>63</v>
      </c>
      <c r="E1303" s="47" t="s">
        <v>120</v>
      </c>
      <c r="F1303" s="47" t="s">
        <v>153</v>
      </c>
      <c r="G1303" s="47" t="s">
        <v>119</v>
      </c>
      <c r="H1303" s="47" t="n">
        <v>1733</v>
      </c>
      <c r="I1303" s="57" t="n">
        <f aca="false">IFERROR(H1303/INDEX(Rate_Master!$C$2:$C$13,MATCH(F1303,Rate_Master!$A$2:$A$13,0)),0)</f>
        <v>1.733</v>
      </c>
    </row>
    <row r="1304" customFormat="false" ht="15" hidden="false" customHeight="false" outlineLevel="0" collapsed="false">
      <c r="A1304" s="47" t="s">
        <v>13256</v>
      </c>
      <c r="B1304" s="47" t="s">
        <v>486</v>
      </c>
      <c r="C1304" s="48" t="n">
        <v>46045</v>
      </c>
      <c r="D1304" s="47" t="s">
        <v>63</v>
      </c>
      <c r="E1304" s="47" t="s">
        <v>120</v>
      </c>
      <c r="F1304" s="47" t="s">
        <v>153</v>
      </c>
      <c r="G1304" s="47" t="s">
        <v>121</v>
      </c>
      <c r="H1304" s="47" t="n">
        <v>1572</v>
      </c>
      <c r="I1304" s="57" t="n">
        <f aca="false">IFERROR(H1304/INDEX(Rate_Master!$C$2:$C$13,MATCH(F1304,Rate_Master!$A$2:$A$13,0)),0)</f>
        <v>1.572</v>
      </c>
    </row>
    <row r="1305" customFormat="false" ht="15" hidden="false" customHeight="false" outlineLevel="0" collapsed="false">
      <c r="A1305" s="47" t="s">
        <v>13257</v>
      </c>
      <c r="B1305" s="47" t="s">
        <v>486</v>
      </c>
      <c r="C1305" s="48" t="n">
        <v>46045</v>
      </c>
      <c r="D1305" s="47" t="s">
        <v>63</v>
      </c>
      <c r="E1305" s="47" t="s">
        <v>120</v>
      </c>
      <c r="F1305" s="47" t="s">
        <v>153</v>
      </c>
      <c r="G1305" s="47" t="s">
        <v>122</v>
      </c>
      <c r="H1305" s="47" t="n">
        <v>1720</v>
      </c>
      <c r="I1305" s="57" t="n">
        <f aca="false">IFERROR(H1305/INDEX(Rate_Master!$C$2:$C$13,MATCH(F1305,Rate_Master!$A$2:$A$13,0)),0)</f>
        <v>1.72</v>
      </c>
    </row>
    <row r="1306" customFormat="false" ht="15" hidden="false" customHeight="false" outlineLevel="0" collapsed="false">
      <c r="A1306" s="47" t="s">
        <v>13258</v>
      </c>
      <c r="B1306" s="47" t="s">
        <v>486</v>
      </c>
      <c r="C1306" s="48" t="n">
        <v>46045</v>
      </c>
      <c r="D1306" s="47" t="s">
        <v>63</v>
      </c>
      <c r="E1306" s="47" t="s">
        <v>120</v>
      </c>
      <c r="F1306" s="47" t="s">
        <v>153</v>
      </c>
      <c r="G1306" s="47" t="s">
        <v>123</v>
      </c>
      <c r="H1306" s="47" t="n">
        <v>1225</v>
      </c>
      <c r="I1306" s="57" t="n">
        <f aca="false">IFERROR(H1306/INDEX(Rate_Master!$C$2:$C$13,MATCH(F1306,Rate_Master!$A$2:$A$13,0)),0)</f>
        <v>1.225</v>
      </c>
    </row>
    <row r="1307" customFormat="false" ht="15" hidden="false" customHeight="false" outlineLevel="0" collapsed="false">
      <c r="A1307" s="47" t="s">
        <v>13259</v>
      </c>
      <c r="B1307" s="47" t="s">
        <v>486</v>
      </c>
      <c r="C1307" s="48" t="n">
        <v>46045</v>
      </c>
      <c r="D1307" s="47" t="s">
        <v>63</v>
      </c>
      <c r="E1307" s="47" t="s">
        <v>120</v>
      </c>
      <c r="F1307" s="47" t="s">
        <v>153</v>
      </c>
      <c r="G1307" s="47" t="s">
        <v>124</v>
      </c>
      <c r="H1307" s="47" t="n">
        <v>769</v>
      </c>
      <c r="I1307" s="57" t="n">
        <f aca="false">IFERROR(H1307/INDEX(Rate_Master!$C$2:$C$13,MATCH(F1307,Rate_Master!$A$2:$A$13,0)),0)</f>
        <v>0.769</v>
      </c>
    </row>
    <row r="1308" customFormat="false" ht="15" hidden="false" customHeight="false" outlineLevel="0" collapsed="false">
      <c r="A1308" s="47" t="s">
        <v>13260</v>
      </c>
      <c r="B1308" s="47" t="s">
        <v>486</v>
      </c>
      <c r="C1308" s="48" t="n">
        <v>46045</v>
      </c>
      <c r="D1308" s="47" t="s">
        <v>63</v>
      </c>
      <c r="E1308" s="47" t="s">
        <v>120</v>
      </c>
      <c r="F1308" s="47" t="s">
        <v>153</v>
      </c>
      <c r="G1308" s="47" t="s">
        <v>125</v>
      </c>
      <c r="H1308" s="47" t="n">
        <v>499</v>
      </c>
      <c r="I1308" s="57" t="n">
        <f aca="false">IFERROR(H1308/INDEX(Rate_Master!$C$2:$C$13,MATCH(F1308,Rate_Master!$A$2:$A$13,0)),0)</f>
        <v>0.499</v>
      </c>
    </row>
    <row r="1309" customFormat="false" ht="15" hidden="false" customHeight="false" outlineLevel="0" collapsed="false">
      <c r="A1309" s="47" t="s">
        <v>13261</v>
      </c>
      <c r="B1309" s="47" t="s">
        <v>486</v>
      </c>
      <c r="C1309" s="48" t="n">
        <v>46045</v>
      </c>
      <c r="D1309" s="47" t="s">
        <v>63</v>
      </c>
      <c r="E1309" s="47" t="s">
        <v>120</v>
      </c>
      <c r="F1309" s="47" t="s">
        <v>153</v>
      </c>
      <c r="G1309" s="47" t="s">
        <v>126</v>
      </c>
      <c r="H1309" s="47" t="n">
        <v>309</v>
      </c>
      <c r="I1309" s="57" t="n">
        <f aca="false">IFERROR(H1309/INDEX(Rate_Master!$C$2:$C$13,MATCH(F1309,Rate_Master!$A$2:$A$13,0)),0)</f>
        <v>0.309</v>
      </c>
    </row>
    <row r="1310" customFormat="false" ht="15" hidden="false" customHeight="false" outlineLevel="0" collapsed="false">
      <c r="A1310" s="47" t="s">
        <v>13262</v>
      </c>
      <c r="B1310" s="47" t="s">
        <v>487</v>
      </c>
      <c r="C1310" s="48" t="n">
        <v>46045</v>
      </c>
      <c r="D1310" s="47" t="s">
        <v>63</v>
      </c>
      <c r="E1310" s="47" t="s">
        <v>120</v>
      </c>
      <c r="F1310" s="47" t="s">
        <v>153</v>
      </c>
      <c r="G1310" s="47" t="s">
        <v>119</v>
      </c>
      <c r="H1310" s="47" t="n">
        <v>1144</v>
      </c>
      <c r="I1310" s="57" t="n">
        <f aca="false">IFERROR(H1310/INDEX(Rate_Master!$C$2:$C$13,MATCH(F1310,Rate_Master!$A$2:$A$13,0)),0)</f>
        <v>1.144</v>
      </c>
    </row>
    <row r="1311" customFormat="false" ht="15" hidden="false" customHeight="false" outlineLevel="0" collapsed="false">
      <c r="A1311" s="47" t="s">
        <v>13263</v>
      </c>
      <c r="B1311" s="47" t="s">
        <v>487</v>
      </c>
      <c r="C1311" s="48" t="n">
        <v>46045</v>
      </c>
      <c r="D1311" s="47" t="s">
        <v>63</v>
      </c>
      <c r="E1311" s="47" t="s">
        <v>120</v>
      </c>
      <c r="F1311" s="47" t="s">
        <v>153</v>
      </c>
      <c r="G1311" s="47" t="s">
        <v>121</v>
      </c>
      <c r="H1311" s="47" t="n">
        <v>998</v>
      </c>
      <c r="I1311" s="57" t="n">
        <f aca="false">IFERROR(H1311/INDEX(Rate_Master!$C$2:$C$13,MATCH(F1311,Rate_Master!$A$2:$A$13,0)),0)</f>
        <v>0.998</v>
      </c>
    </row>
    <row r="1312" customFormat="false" ht="15" hidden="false" customHeight="false" outlineLevel="0" collapsed="false">
      <c r="A1312" s="47" t="s">
        <v>13264</v>
      </c>
      <c r="B1312" s="47" t="s">
        <v>487</v>
      </c>
      <c r="C1312" s="48" t="n">
        <v>46045</v>
      </c>
      <c r="D1312" s="47" t="s">
        <v>63</v>
      </c>
      <c r="E1312" s="47" t="s">
        <v>120</v>
      </c>
      <c r="F1312" s="47" t="s">
        <v>153</v>
      </c>
      <c r="G1312" s="47" t="s">
        <v>122</v>
      </c>
      <c r="H1312" s="47" t="n">
        <v>1125</v>
      </c>
      <c r="I1312" s="57" t="n">
        <f aca="false">IFERROR(H1312/INDEX(Rate_Master!$C$2:$C$13,MATCH(F1312,Rate_Master!$A$2:$A$13,0)),0)</f>
        <v>1.125</v>
      </c>
    </row>
    <row r="1313" customFormat="false" ht="15" hidden="false" customHeight="false" outlineLevel="0" collapsed="false">
      <c r="A1313" s="47" t="s">
        <v>13265</v>
      </c>
      <c r="B1313" s="47" t="s">
        <v>487</v>
      </c>
      <c r="C1313" s="48" t="n">
        <v>46045</v>
      </c>
      <c r="D1313" s="47" t="s">
        <v>63</v>
      </c>
      <c r="E1313" s="47" t="s">
        <v>120</v>
      </c>
      <c r="F1313" s="47" t="s">
        <v>153</v>
      </c>
      <c r="G1313" s="47" t="s">
        <v>123</v>
      </c>
      <c r="H1313" s="47" t="n">
        <v>827</v>
      </c>
      <c r="I1313" s="57" t="n">
        <f aca="false">IFERROR(H1313/INDEX(Rate_Master!$C$2:$C$13,MATCH(F1313,Rate_Master!$A$2:$A$13,0)),0)</f>
        <v>0.827</v>
      </c>
    </row>
    <row r="1314" customFormat="false" ht="15" hidden="false" customHeight="false" outlineLevel="0" collapsed="false">
      <c r="A1314" s="47" t="s">
        <v>13266</v>
      </c>
      <c r="B1314" s="47" t="s">
        <v>487</v>
      </c>
      <c r="C1314" s="48" t="n">
        <v>46045</v>
      </c>
      <c r="D1314" s="47" t="s">
        <v>63</v>
      </c>
      <c r="E1314" s="47" t="s">
        <v>120</v>
      </c>
      <c r="F1314" s="47" t="s">
        <v>153</v>
      </c>
      <c r="G1314" s="47" t="s">
        <v>124</v>
      </c>
      <c r="H1314" s="47" t="n">
        <v>511</v>
      </c>
      <c r="I1314" s="57" t="n">
        <f aca="false">IFERROR(H1314/INDEX(Rate_Master!$C$2:$C$13,MATCH(F1314,Rate_Master!$A$2:$A$13,0)),0)</f>
        <v>0.511</v>
      </c>
    </row>
    <row r="1315" customFormat="false" ht="15" hidden="false" customHeight="false" outlineLevel="0" collapsed="false">
      <c r="A1315" s="47" t="s">
        <v>13267</v>
      </c>
      <c r="B1315" s="47" t="s">
        <v>487</v>
      </c>
      <c r="C1315" s="48" t="n">
        <v>46045</v>
      </c>
      <c r="D1315" s="47" t="s">
        <v>63</v>
      </c>
      <c r="E1315" s="47" t="s">
        <v>120</v>
      </c>
      <c r="F1315" s="47" t="s">
        <v>153</v>
      </c>
      <c r="G1315" s="47" t="s">
        <v>125</v>
      </c>
      <c r="H1315" s="47" t="n">
        <v>319</v>
      </c>
      <c r="I1315" s="57" t="n">
        <f aca="false">IFERROR(H1315/INDEX(Rate_Master!$C$2:$C$13,MATCH(F1315,Rate_Master!$A$2:$A$13,0)),0)</f>
        <v>0.319</v>
      </c>
    </row>
    <row r="1316" customFormat="false" ht="15" hidden="false" customHeight="false" outlineLevel="0" collapsed="false">
      <c r="A1316" s="47" t="s">
        <v>13268</v>
      </c>
      <c r="B1316" s="47" t="s">
        <v>487</v>
      </c>
      <c r="C1316" s="48" t="n">
        <v>46045</v>
      </c>
      <c r="D1316" s="47" t="s">
        <v>63</v>
      </c>
      <c r="E1316" s="47" t="s">
        <v>120</v>
      </c>
      <c r="F1316" s="47" t="s">
        <v>153</v>
      </c>
      <c r="G1316" s="47" t="s">
        <v>126</v>
      </c>
      <c r="H1316" s="47" t="n">
        <v>212</v>
      </c>
      <c r="I1316" s="57" t="n">
        <f aca="false">IFERROR(H1316/INDEX(Rate_Master!$C$2:$C$13,MATCH(F1316,Rate_Master!$A$2:$A$13,0)),0)</f>
        <v>0.212</v>
      </c>
    </row>
    <row r="1317" customFormat="false" ht="15" hidden="false" customHeight="false" outlineLevel="0" collapsed="false">
      <c r="A1317" s="47" t="s">
        <v>13269</v>
      </c>
      <c r="B1317" s="47" t="s">
        <v>488</v>
      </c>
      <c r="C1317" s="48" t="n">
        <v>46045</v>
      </c>
      <c r="D1317" s="47" t="s">
        <v>64</v>
      </c>
      <c r="E1317" s="47" t="s">
        <v>128</v>
      </c>
      <c r="F1317" s="47" t="s">
        <v>156</v>
      </c>
      <c r="G1317" s="47" t="s">
        <v>127</v>
      </c>
      <c r="H1317" s="47" t="n">
        <v>1113</v>
      </c>
      <c r="I1317" s="57" t="n">
        <f aca="false">IFERROR(H1317/INDEX(Rate_Master!$C$2:$C$13,MATCH(F1317,Rate_Master!$A$2:$A$13,0)),0)</f>
        <v>2.31875</v>
      </c>
    </row>
    <row r="1318" customFormat="false" ht="15" hidden="false" customHeight="false" outlineLevel="0" collapsed="false">
      <c r="A1318" s="47" t="s">
        <v>13270</v>
      </c>
      <c r="B1318" s="47" t="s">
        <v>488</v>
      </c>
      <c r="C1318" s="48" t="n">
        <v>46045</v>
      </c>
      <c r="D1318" s="47" t="s">
        <v>64</v>
      </c>
      <c r="E1318" s="47" t="s">
        <v>128</v>
      </c>
      <c r="F1318" s="47" t="s">
        <v>156</v>
      </c>
      <c r="G1318" s="47" t="s">
        <v>129</v>
      </c>
      <c r="H1318" s="47" t="n">
        <v>1315</v>
      </c>
      <c r="I1318" s="57" t="n">
        <f aca="false">IFERROR(H1318/INDEX(Rate_Master!$C$2:$C$13,MATCH(F1318,Rate_Master!$A$2:$A$13,0)),0)</f>
        <v>2.73958333333333</v>
      </c>
    </row>
    <row r="1319" customFormat="false" ht="15" hidden="false" customHeight="false" outlineLevel="0" collapsed="false">
      <c r="A1319" s="47" t="s">
        <v>13271</v>
      </c>
      <c r="B1319" s="47" t="s">
        <v>488</v>
      </c>
      <c r="C1319" s="48" t="n">
        <v>46045</v>
      </c>
      <c r="D1319" s="47" t="s">
        <v>64</v>
      </c>
      <c r="E1319" s="47" t="s">
        <v>128</v>
      </c>
      <c r="F1319" s="47" t="s">
        <v>156</v>
      </c>
      <c r="G1319" s="47" t="s">
        <v>130</v>
      </c>
      <c r="H1319" s="47" t="n">
        <v>1029</v>
      </c>
      <c r="I1319" s="57" t="n">
        <f aca="false">IFERROR(H1319/INDEX(Rate_Master!$C$2:$C$13,MATCH(F1319,Rate_Master!$A$2:$A$13,0)),0)</f>
        <v>2.14375</v>
      </c>
    </row>
    <row r="1320" customFormat="false" ht="15" hidden="false" customHeight="false" outlineLevel="0" collapsed="false">
      <c r="A1320" s="47" t="s">
        <v>13272</v>
      </c>
      <c r="B1320" s="47" t="s">
        <v>488</v>
      </c>
      <c r="C1320" s="48" t="n">
        <v>46045</v>
      </c>
      <c r="D1320" s="47" t="s">
        <v>64</v>
      </c>
      <c r="E1320" s="47" t="s">
        <v>128</v>
      </c>
      <c r="F1320" s="47" t="s">
        <v>156</v>
      </c>
      <c r="G1320" s="47" t="s">
        <v>131</v>
      </c>
      <c r="H1320" s="47" t="n">
        <v>329</v>
      </c>
      <c r="I1320" s="57" t="n">
        <f aca="false">IFERROR(H1320/INDEX(Rate_Master!$C$2:$C$13,MATCH(F1320,Rate_Master!$A$2:$A$13,0)),0)</f>
        <v>0.685416666666667</v>
      </c>
    </row>
    <row r="1321" customFormat="false" ht="15" hidden="false" customHeight="false" outlineLevel="0" collapsed="false">
      <c r="A1321" s="47" t="s">
        <v>13273</v>
      </c>
      <c r="B1321" s="47" t="s">
        <v>488</v>
      </c>
      <c r="C1321" s="48" t="n">
        <v>46045</v>
      </c>
      <c r="D1321" s="47" t="s">
        <v>64</v>
      </c>
      <c r="E1321" s="47" t="s">
        <v>128</v>
      </c>
      <c r="F1321" s="47" t="s">
        <v>156</v>
      </c>
      <c r="G1321" s="47" t="s">
        <v>132</v>
      </c>
      <c r="H1321" s="47" t="n">
        <v>267</v>
      </c>
      <c r="I1321" s="57" t="n">
        <f aca="false">IFERROR(H1321/INDEX(Rate_Master!$C$2:$C$13,MATCH(F1321,Rate_Master!$A$2:$A$13,0)),0)</f>
        <v>0.55625</v>
      </c>
    </row>
    <row r="1322" customFormat="false" ht="15" hidden="false" customHeight="false" outlineLevel="0" collapsed="false">
      <c r="A1322" s="47" t="s">
        <v>13274</v>
      </c>
      <c r="B1322" s="47" t="s">
        <v>489</v>
      </c>
      <c r="C1322" s="48" t="n">
        <v>46045</v>
      </c>
      <c r="D1322" s="47" t="s">
        <v>64</v>
      </c>
      <c r="E1322" s="47" t="s">
        <v>128</v>
      </c>
      <c r="F1322" s="47" t="s">
        <v>156</v>
      </c>
      <c r="G1322" s="47" t="s">
        <v>127</v>
      </c>
      <c r="H1322" s="47" t="n">
        <v>1550</v>
      </c>
      <c r="I1322" s="57" t="n">
        <f aca="false">IFERROR(H1322/INDEX(Rate_Master!$C$2:$C$13,MATCH(F1322,Rate_Master!$A$2:$A$13,0)),0)</f>
        <v>3.22916666666667</v>
      </c>
    </row>
    <row r="1323" customFormat="false" ht="15" hidden="false" customHeight="false" outlineLevel="0" collapsed="false">
      <c r="A1323" s="47" t="s">
        <v>13275</v>
      </c>
      <c r="B1323" s="47" t="s">
        <v>489</v>
      </c>
      <c r="C1323" s="48" t="n">
        <v>46045</v>
      </c>
      <c r="D1323" s="47" t="s">
        <v>64</v>
      </c>
      <c r="E1323" s="47" t="s">
        <v>128</v>
      </c>
      <c r="F1323" s="47" t="s">
        <v>156</v>
      </c>
      <c r="G1323" s="47" t="s">
        <v>129</v>
      </c>
      <c r="H1323" s="47" t="n">
        <v>1641</v>
      </c>
      <c r="I1323" s="57" t="n">
        <f aca="false">IFERROR(H1323/INDEX(Rate_Master!$C$2:$C$13,MATCH(F1323,Rate_Master!$A$2:$A$13,0)),0)</f>
        <v>3.41875</v>
      </c>
    </row>
    <row r="1324" customFormat="false" ht="15" hidden="false" customHeight="false" outlineLevel="0" collapsed="false">
      <c r="A1324" s="47" t="s">
        <v>13276</v>
      </c>
      <c r="B1324" s="47" t="s">
        <v>489</v>
      </c>
      <c r="C1324" s="48" t="n">
        <v>46045</v>
      </c>
      <c r="D1324" s="47" t="s">
        <v>64</v>
      </c>
      <c r="E1324" s="47" t="s">
        <v>128</v>
      </c>
      <c r="F1324" s="47" t="s">
        <v>156</v>
      </c>
      <c r="G1324" s="47" t="s">
        <v>130</v>
      </c>
      <c r="H1324" s="47" t="n">
        <v>1337</v>
      </c>
      <c r="I1324" s="57" t="n">
        <f aca="false">IFERROR(H1324/INDEX(Rate_Master!$C$2:$C$13,MATCH(F1324,Rate_Master!$A$2:$A$13,0)),0)</f>
        <v>2.78541666666667</v>
      </c>
    </row>
    <row r="1325" customFormat="false" ht="15" hidden="false" customHeight="false" outlineLevel="0" collapsed="false">
      <c r="A1325" s="47" t="s">
        <v>13277</v>
      </c>
      <c r="B1325" s="47" t="s">
        <v>489</v>
      </c>
      <c r="C1325" s="48" t="n">
        <v>46045</v>
      </c>
      <c r="D1325" s="47" t="s">
        <v>64</v>
      </c>
      <c r="E1325" s="47" t="s">
        <v>128</v>
      </c>
      <c r="F1325" s="47" t="s">
        <v>156</v>
      </c>
      <c r="G1325" s="47" t="s">
        <v>131</v>
      </c>
      <c r="H1325" s="47" t="n">
        <v>433</v>
      </c>
      <c r="I1325" s="57" t="n">
        <f aca="false">IFERROR(H1325/INDEX(Rate_Master!$C$2:$C$13,MATCH(F1325,Rate_Master!$A$2:$A$13,0)),0)</f>
        <v>0.902083333333333</v>
      </c>
    </row>
    <row r="1326" customFormat="false" ht="15" hidden="false" customHeight="false" outlineLevel="0" collapsed="false">
      <c r="A1326" s="47" t="s">
        <v>13278</v>
      </c>
      <c r="B1326" s="47" t="s">
        <v>489</v>
      </c>
      <c r="C1326" s="48" t="n">
        <v>46045</v>
      </c>
      <c r="D1326" s="47" t="s">
        <v>64</v>
      </c>
      <c r="E1326" s="47" t="s">
        <v>128</v>
      </c>
      <c r="F1326" s="47" t="s">
        <v>156</v>
      </c>
      <c r="G1326" s="47" t="s">
        <v>132</v>
      </c>
      <c r="H1326" s="47" t="n">
        <v>359</v>
      </c>
      <c r="I1326" s="57" t="n">
        <f aca="false">IFERROR(H1326/INDEX(Rate_Master!$C$2:$C$13,MATCH(F1326,Rate_Master!$A$2:$A$13,0)),0)</f>
        <v>0.747916666666667</v>
      </c>
    </row>
    <row r="1327" customFormat="false" ht="15" hidden="false" customHeight="false" outlineLevel="0" collapsed="false">
      <c r="A1327" s="47" t="s">
        <v>13279</v>
      </c>
      <c r="B1327" s="47" t="s">
        <v>490</v>
      </c>
      <c r="C1327" s="48" t="n">
        <v>46045</v>
      </c>
      <c r="D1327" s="47" t="s">
        <v>65</v>
      </c>
      <c r="E1327" s="47" t="s">
        <v>134</v>
      </c>
      <c r="F1327" s="47" t="s">
        <v>158</v>
      </c>
      <c r="G1327" s="47" t="s">
        <v>133</v>
      </c>
      <c r="H1327" s="47" t="n">
        <v>534</v>
      </c>
      <c r="I1327" s="57" t="n">
        <f aca="false">IFERROR(H1327/INDEX(Rate_Master!$C$2:$C$13,MATCH(F1327,Rate_Master!$A$2:$A$13,0)),0)</f>
        <v>2.67</v>
      </c>
    </row>
    <row r="1328" customFormat="false" ht="15" hidden="false" customHeight="false" outlineLevel="0" collapsed="false">
      <c r="A1328" s="47" t="s">
        <v>13280</v>
      </c>
      <c r="B1328" s="47" t="s">
        <v>490</v>
      </c>
      <c r="C1328" s="48" t="n">
        <v>46045</v>
      </c>
      <c r="D1328" s="47" t="s">
        <v>65</v>
      </c>
      <c r="E1328" s="47" t="s">
        <v>134</v>
      </c>
      <c r="F1328" s="47" t="s">
        <v>158</v>
      </c>
      <c r="G1328" s="47" t="s">
        <v>135</v>
      </c>
      <c r="H1328" s="47" t="n">
        <v>414</v>
      </c>
      <c r="I1328" s="57" t="n">
        <f aca="false">IFERROR(H1328/INDEX(Rate_Master!$C$2:$C$13,MATCH(F1328,Rate_Master!$A$2:$A$13,0)),0)</f>
        <v>2.07</v>
      </c>
    </row>
    <row r="1329" customFormat="false" ht="15" hidden="false" customHeight="false" outlineLevel="0" collapsed="false">
      <c r="A1329" s="47" t="s">
        <v>13281</v>
      </c>
      <c r="B1329" s="47" t="s">
        <v>490</v>
      </c>
      <c r="C1329" s="48" t="n">
        <v>46045</v>
      </c>
      <c r="D1329" s="47" t="s">
        <v>65</v>
      </c>
      <c r="E1329" s="47" t="s">
        <v>134</v>
      </c>
      <c r="F1329" s="47" t="s">
        <v>158</v>
      </c>
      <c r="G1329" s="47" t="s">
        <v>136</v>
      </c>
      <c r="H1329" s="47" t="n">
        <v>308</v>
      </c>
      <c r="I1329" s="57" t="n">
        <f aca="false">IFERROR(H1329/INDEX(Rate_Master!$C$2:$C$13,MATCH(F1329,Rate_Master!$A$2:$A$13,0)),0)</f>
        <v>1.54</v>
      </c>
    </row>
    <row r="1330" customFormat="false" ht="15" hidden="false" customHeight="false" outlineLevel="0" collapsed="false">
      <c r="A1330" s="47" t="s">
        <v>13282</v>
      </c>
      <c r="B1330" s="47" t="s">
        <v>490</v>
      </c>
      <c r="C1330" s="48" t="n">
        <v>46045</v>
      </c>
      <c r="D1330" s="47" t="s">
        <v>65</v>
      </c>
      <c r="E1330" s="47" t="s">
        <v>134</v>
      </c>
      <c r="F1330" s="47" t="s">
        <v>158</v>
      </c>
      <c r="G1330" s="47" t="s">
        <v>137</v>
      </c>
      <c r="H1330" s="47" t="n">
        <v>236</v>
      </c>
      <c r="I1330" s="57" t="n">
        <f aca="false">IFERROR(H1330/INDEX(Rate_Master!$C$2:$C$13,MATCH(F1330,Rate_Master!$A$2:$A$13,0)),0)</f>
        <v>1.18</v>
      </c>
    </row>
    <row r="1331" customFormat="false" ht="15" hidden="false" customHeight="false" outlineLevel="0" collapsed="false">
      <c r="A1331" s="47" t="s">
        <v>13283</v>
      </c>
      <c r="B1331" s="47" t="s">
        <v>490</v>
      </c>
      <c r="C1331" s="48" t="n">
        <v>46045</v>
      </c>
      <c r="D1331" s="47" t="s">
        <v>65</v>
      </c>
      <c r="E1331" s="47" t="s">
        <v>134</v>
      </c>
      <c r="F1331" s="47" t="s">
        <v>158</v>
      </c>
      <c r="G1331" s="47" t="s">
        <v>138</v>
      </c>
      <c r="H1331" s="47" t="n">
        <v>126</v>
      </c>
      <c r="I1331" s="57" t="n">
        <f aca="false">IFERROR(H1331/INDEX(Rate_Master!$C$2:$C$13,MATCH(F1331,Rate_Master!$A$2:$A$13,0)),0)</f>
        <v>0.63</v>
      </c>
    </row>
    <row r="1332" customFormat="false" ht="15" hidden="false" customHeight="false" outlineLevel="0" collapsed="false">
      <c r="A1332" s="47" t="s">
        <v>13284</v>
      </c>
      <c r="B1332" s="47" t="s">
        <v>492</v>
      </c>
      <c r="C1332" s="48" t="n">
        <v>46045</v>
      </c>
      <c r="D1332" s="47" t="s">
        <v>65</v>
      </c>
      <c r="E1332" s="47" t="s">
        <v>134</v>
      </c>
      <c r="F1332" s="47" t="s">
        <v>158</v>
      </c>
      <c r="G1332" s="47" t="s">
        <v>133</v>
      </c>
      <c r="H1332" s="47" t="n">
        <v>416</v>
      </c>
      <c r="I1332" s="57" t="n">
        <f aca="false">IFERROR(H1332/INDEX(Rate_Master!$C$2:$C$13,MATCH(F1332,Rate_Master!$A$2:$A$13,0)),0)</f>
        <v>2.08</v>
      </c>
    </row>
    <row r="1333" customFormat="false" ht="15" hidden="false" customHeight="false" outlineLevel="0" collapsed="false">
      <c r="A1333" s="47" t="s">
        <v>13285</v>
      </c>
      <c r="B1333" s="47" t="s">
        <v>492</v>
      </c>
      <c r="C1333" s="48" t="n">
        <v>46045</v>
      </c>
      <c r="D1333" s="47" t="s">
        <v>65</v>
      </c>
      <c r="E1333" s="47" t="s">
        <v>134</v>
      </c>
      <c r="F1333" s="47" t="s">
        <v>158</v>
      </c>
      <c r="G1333" s="47" t="s">
        <v>135</v>
      </c>
      <c r="H1333" s="47" t="n">
        <v>343</v>
      </c>
      <c r="I1333" s="57" t="n">
        <f aca="false">IFERROR(H1333/INDEX(Rate_Master!$C$2:$C$13,MATCH(F1333,Rate_Master!$A$2:$A$13,0)),0)</f>
        <v>1.715</v>
      </c>
    </row>
    <row r="1334" customFormat="false" ht="15" hidden="false" customHeight="false" outlineLevel="0" collapsed="false">
      <c r="A1334" s="47" t="s">
        <v>13286</v>
      </c>
      <c r="B1334" s="47" t="s">
        <v>492</v>
      </c>
      <c r="C1334" s="48" t="n">
        <v>46045</v>
      </c>
      <c r="D1334" s="47" t="s">
        <v>65</v>
      </c>
      <c r="E1334" s="47" t="s">
        <v>134</v>
      </c>
      <c r="F1334" s="47" t="s">
        <v>158</v>
      </c>
      <c r="G1334" s="47" t="s">
        <v>136</v>
      </c>
      <c r="H1334" s="47" t="n">
        <v>267</v>
      </c>
      <c r="I1334" s="57" t="n">
        <f aca="false">IFERROR(H1334/INDEX(Rate_Master!$C$2:$C$13,MATCH(F1334,Rate_Master!$A$2:$A$13,0)),0)</f>
        <v>1.335</v>
      </c>
    </row>
    <row r="1335" customFormat="false" ht="15" hidden="false" customHeight="false" outlineLevel="0" collapsed="false">
      <c r="A1335" s="47" t="s">
        <v>13287</v>
      </c>
      <c r="B1335" s="47" t="s">
        <v>492</v>
      </c>
      <c r="C1335" s="48" t="n">
        <v>46045</v>
      </c>
      <c r="D1335" s="47" t="s">
        <v>65</v>
      </c>
      <c r="E1335" s="47" t="s">
        <v>134</v>
      </c>
      <c r="F1335" s="47" t="s">
        <v>158</v>
      </c>
      <c r="G1335" s="47" t="s">
        <v>137</v>
      </c>
      <c r="H1335" s="47" t="n">
        <v>232</v>
      </c>
      <c r="I1335" s="57" t="n">
        <f aca="false">IFERROR(H1335/INDEX(Rate_Master!$C$2:$C$13,MATCH(F1335,Rate_Master!$A$2:$A$13,0)),0)</f>
        <v>1.16</v>
      </c>
    </row>
    <row r="1336" customFormat="false" ht="15" hidden="false" customHeight="false" outlineLevel="0" collapsed="false">
      <c r="A1336" s="47" t="s">
        <v>13288</v>
      </c>
      <c r="B1336" s="47" t="s">
        <v>492</v>
      </c>
      <c r="C1336" s="48" t="n">
        <v>46045</v>
      </c>
      <c r="D1336" s="47" t="s">
        <v>65</v>
      </c>
      <c r="E1336" s="47" t="s">
        <v>134</v>
      </c>
      <c r="F1336" s="47" t="s">
        <v>158</v>
      </c>
      <c r="G1336" s="47" t="s">
        <v>138</v>
      </c>
      <c r="H1336" s="47" t="n">
        <v>110</v>
      </c>
      <c r="I1336" s="57" t="n">
        <f aca="false">IFERROR(H1336/INDEX(Rate_Master!$C$2:$C$13,MATCH(F1336,Rate_Master!$A$2:$A$13,0)),0)</f>
        <v>0.55</v>
      </c>
    </row>
    <row r="1337" customFormat="false" ht="15" hidden="false" customHeight="false" outlineLevel="0" collapsed="false">
      <c r="A1337" s="47" t="s">
        <v>13289</v>
      </c>
      <c r="B1337" s="47" t="s">
        <v>493</v>
      </c>
      <c r="C1337" s="48" t="n">
        <v>46045</v>
      </c>
      <c r="D1337" s="47" t="s">
        <v>65</v>
      </c>
      <c r="E1337" s="47" t="s">
        <v>134</v>
      </c>
      <c r="F1337" s="47" t="s">
        <v>158</v>
      </c>
      <c r="G1337" s="47" t="s">
        <v>133</v>
      </c>
      <c r="H1337" s="47" t="n">
        <v>496</v>
      </c>
      <c r="I1337" s="57" t="n">
        <f aca="false">IFERROR(H1337/INDEX(Rate_Master!$C$2:$C$13,MATCH(F1337,Rate_Master!$A$2:$A$13,0)),0)</f>
        <v>2.48</v>
      </c>
    </row>
    <row r="1338" customFormat="false" ht="15" hidden="false" customHeight="false" outlineLevel="0" collapsed="false">
      <c r="A1338" s="47" t="s">
        <v>13290</v>
      </c>
      <c r="B1338" s="47" t="s">
        <v>493</v>
      </c>
      <c r="C1338" s="48" t="n">
        <v>46045</v>
      </c>
      <c r="D1338" s="47" t="s">
        <v>65</v>
      </c>
      <c r="E1338" s="47" t="s">
        <v>134</v>
      </c>
      <c r="F1338" s="47" t="s">
        <v>158</v>
      </c>
      <c r="G1338" s="47" t="s">
        <v>135</v>
      </c>
      <c r="H1338" s="47" t="n">
        <v>358</v>
      </c>
      <c r="I1338" s="57" t="n">
        <f aca="false">IFERROR(H1338/INDEX(Rate_Master!$C$2:$C$13,MATCH(F1338,Rate_Master!$A$2:$A$13,0)),0)</f>
        <v>1.79</v>
      </c>
    </row>
    <row r="1339" customFormat="false" ht="15" hidden="false" customHeight="false" outlineLevel="0" collapsed="false">
      <c r="A1339" s="47" t="s">
        <v>13291</v>
      </c>
      <c r="B1339" s="47" t="s">
        <v>493</v>
      </c>
      <c r="C1339" s="48" t="n">
        <v>46045</v>
      </c>
      <c r="D1339" s="47" t="s">
        <v>65</v>
      </c>
      <c r="E1339" s="47" t="s">
        <v>134</v>
      </c>
      <c r="F1339" s="47" t="s">
        <v>158</v>
      </c>
      <c r="G1339" s="47" t="s">
        <v>136</v>
      </c>
      <c r="H1339" s="47" t="n">
        <v>272</v>
      </c>
      <c r="I1339" s="57" t="n">
        <f aca="false">IFERROR(H1339/INDEX(Rate_Master!$C$2:$C$13,MATCH(F1339,Rate_Master!$A$2:$A$13,0)),0)</f>
        <v>1.36</v>
      </c>
    </row>
    <row r="1340" customFormat="false" ht="15" hidden="false" customHeight="false" outlineLevel="0" collapsed="false">
      <c r="A1340" s="47" t="s">
        <v>13292</v>
      </c>
      <c r="B1340" s="47" t="s">
        <v>493</v>
      </c>
      <c r="C1340" s="48" t="n">
        <v>46045</v>
      </c>
      <c r="D1340" s="47" t="s">
        <v>65</v>
      </c>
      <c r="E1340" s="47" t="s">
        <v>134</v>
      </c>
      <c r="F1340" s="47" t="s">
        <v>158</v>
      </c>
      <c r="G1340" s="47" t="s">
        <v>137</v>
      </c>
      <c r="H1340" s="47" t="n">
        <v>204</v>
      </c>
      <c r="I1340" s="57" t="n">
        <f aca="false">IFERROR(H1340/INDEX(Rate_Master!$C$2:$C$13,MATCH(F1340,Rate_Master!$A$2:$A$13,0)),0)</f>
        <v>1.02</v>
      </c>
    </row>
    <row r="1341" customFormat="false" ht="15" hidden="false" customHeight="false" outlineLevel="0" collapsed="false">
      <c r="A1341" s="47" t="s">
        <v>13293</v>
      </c>
      <c r="B1341" s="47" t="s">
        <v>493</v>
      </c>
      <c r="C1341" s="48" t="n">
        <v>46045</v>
      </c>
      <c r="D1341" s="47" t="s">
        <v>65</v>
      </c>
      <c r="E1341" s="47" t="s">
        <v>134</v>
      </c>
      <c r="F1341" s="47" t="s">
        <v>158</v>
      </c>
      <c r="G1341" s="47" t="s">
        <v>138</v>
      </c>
      <c r="H1341" s="47" t="n">
        <v>101</v>
      </c>
      <c r="I1341" s="57" t="n">
        <f aca="false">IFERROR(H1341/INDEX(Rate_Master!$C$2:$C$13,MATCH(F1341,Rate_Master!$A$2:$A$13,0)),0)</f>
        <v>0.505</v>
      </c>
    </row>
    <row r="1342" customFormat="false" ht="15" hidden="false" customHeight="false" outlineLevel="0" collapsed="false">
      <c r="A1342" s="47" t="s">
        <v>13294</v>
      </c>
      <c r="B1342" s="47" t="s">
        <v>494</v>
      </c>
      <c r="C1342" s="48" t="n">
        <v>46046</v>
      </c>
      <c r="D1342" s="47" t="s">
        <v>62</v>
      </c>
      <c r="E1342" s="47" t="s">
        <v>120</v>
      </c>
      <c r="F1342" s="47" t="s">
        <v>148</v>
      </c>
      <c r="G1342" s="47" t="s">
        <v>119</v>
      </c>
      <c r="H1342" s="47" t="n">
        <v>801</v>
      </c>
      <c r="I1342" s="57" t="n">
        <f aca="false">IFERROR(H1342/INDEX(Rate_Master!$C$2:$C$13,MATCH(F1342,Rate_Master!$A$2:$A$13,0)),0)</f>
        <v>0.89</v>
      </c>
    </row>
    <row r="1343" customFormat="false" ht="15" hidden="false" customHeight="false" outlineLevel="0" collapsed="false">
      <c r="A1343" s="47" t="s">
        <v>13295</v>
      </c>
      <c r="B1343" s="47" t="s">
        <v>494</v>
      </c>
      <c r="C1343" s="48" t="n">
        <v>46046</v>
      </c>
      <c r="D1343" s="47" t="s">
        <v>62</v>
      </c>
      <c r="E1343" s="47" t="s">
        <v>120</v>
      </c>
      <c r="F1343" s="47" t="s">
        <v>148</v>
      </c>
      <c r="G1343" s="47" t="s">
        <v>121</v>
      </c>
      <c r="H1343" s="47" t="n">
        <v>757</v>
      </c>
      <c r="I1343" s="57" t="n">
        <f aca="false">IFERROR(H1343/INDEX(Rate_Master!$C$2:$C$13,MATCH(F1343,Rate_Master!$A$2:$A$13,0)),0)</f>
        <v>0.841111111111111</v>
      </c>
    </row>
    <row r="1344" customFormat="false" ht="15" hidden="false" customHeight="false" outlineLevel="0" collapsed="false">
      <c r="A1344" s="47" t="s">
        <v>13296</v>
      </c>
      <c r="B1344" s="47" t="s">
        <v>494</v>
      </c>
      <c r="C1344" s="48" t="n">
        <v>46046</v>
      </c>
      <c r="D1344" s="47" t="s">
        <v>62</v>
      </c>
      <c r="E1344" s="47" t="s">
        <v>120</v>
      </c>
      <c r="F1344" s="47" t="s">
        <v>148</v>
      </c>
      <c r="G1344" s="47" t="s">
        <v>122</v>
      </c>
      <c r="H1344" s="47" t="n">
        <v>855</v>
      </c>
      <c r="I1344" s="57" t="n">
        <f aca="false">IFERROR(H1344/INDEX(Rate_Master!$C$2:$C$13,MATCH(F1344,Rate_Master!$A$2:$A$13,0)),0)</f>
        <v>0.95</v>
      </c>
    </row>
    <row r="1345" customFormat="false" ht="15" hidden="false" customHeight="false" outlineLevel="0" collapsed="false">
      <c r="A1345" s="47" t="s">
        <v>13297</v>
      </c>
      <c r="B1345" s="47" t="s">
        <v>494</v>
      </c>
      <c r="C1345" s="48" t="n">
        <v>46046</v>
      </c>
      <c r="D1345" s="47" t="s">
        <v>62</v>
      </c>
      <c r="E1345" s="47" t="s">
        <v>120</v>
      </c>
      <c r="F1345" s="47" t="s">
        <v>148</v>
      </c>
      <c r="G1345" s="47" t="s">
        <v>123</v>
      </c>
      <c r="H1345" s="47" t="n">
        <v>610</v>
      </c>
      <c r="I1345" s="57" t="n">
        <f aca="false">IFERROR(H1345/INDEX(Rate_Master!$C$2:$C$13,MATCH(F1345,Rate_Master!$A$2:$A$13,0)),0)</f>
        <v>0.677777777777778</v>
      </c>
    </row>
    <row r="1346" customFormat="false" ht="15" hidden="false" customHeight="false" outlineLevel="0" collapsed="false">
      <c r="A1346" s="47" t="s">
        <v>13298</v>
      </c>
      <c r="B1346" s="47" t="s">
        <v>494</v>
      </c>
      <c r="C1346" s="48" t="n">
        <v>46046</v>
      </c>
      <c r="D1346" s="47" t="s">
        <v>62</v>
      </c>
      <c r="E1346" s="47" t="s">
        <v>120</v>
      </c>
      <c r="F1346" s="47" t="s">
        <v>148</v>
      </c>
      <c r="G1346" s="47" t="s">
        <v>124</v>
      </c>
      <c r="H1346" s="47" t="n">
        <v>387</v>
      </c>
      <c r="I1346" s="57" t="n">
        <f aca="false">IFERROR(H1346/INDEX(Rate_Master!$C$2:$C$13,MATCH(F1346,Rate_Master!$A$2:$A$13,0)),0)</f>
        <v>0.43</v>
      </c>
    </row>
    <row r="1347" customFormat="false" ht="15" hidden="false" customHeight="false" outlineLevel="0" collapsed="false">
      <c r="A1347" s="47" t="s">
        <v>13299</v>
      </c>
      <c r="B1347" s="47" t="s">
        <v>494</v>
      </c>
      <c r="C1347" s="48" t="n">
        <v>46046</v>
      </c>
      <c r="D1347" s="47" t="s">
        <v>62</v>
      </c>
      <c r="E1347" s="47" t="s">
        <v>120</v>
      </c>
      <c r="F1347" s="47" t="s">
        <v>148</v>
      </c>
      <c r="G1347" s="47" t="s">
        <v>125</v>
      </c>
      <c r="H1347" s="47" t="n">
        <v>230</v>
      </c>
      <c r="I1347" s="57" t="n">
        <f aca="false">IFERROR(H1347/INDEX(Rate_Master!$C$2:$C$13,MATCH(F1347,Rate_Master!$A$2:$A$13,0)),0)</f>
        <v>0.255555555555556</v>
      </c>
    </row>
    <row r="1348" customFormat="false" ht="15" hidden="false" customHeight="false" outlineLevel="0" collapsed="false">
      <c r="A1348" s="47" t="s">
        <v>13300</v>
      </c>
      <c r="B1348" s="47" t="s">
        <v>494</v>
      </c>
      <c r="C1348" s="48" t="n">
        <v>46046</v>
      </c>
      <c r="D1348" s="47" t="s">
        <v>62</v>
      </c>
      <c r="E1348" s="47" t="s">
        <v>120</v>
      </c>
      <c r="F1348" s="47" t="s">
        <v>148</v>
      </c>
      <c r="G1348" s="47" t="s">
        <v>126</v>
      </c>
      <c r="H1348" s="47" t="n">
        <v>145</v>
      </c>
      <c r="I1348" s="57" t="n">
        <f aca="false">IFERROR(H1348/INDEX(Rate_Master!$C$2:$C$13,MATCH(F1348,Rate_Master!$A$2:$A$13,0)),0)</f>
        <v>0.161111111111111</v>
      </c>
    </row>
    <row r="1349" customFormat="false" ht="15" hidden="false" customHeight="false" outlineLevel="0" collapsed="false">
      <c r="A1349" s="47" t="s">
        <v>13301</v>
      </c>
      <c r="B1349" s="47" t="s">
        <v>496</v>
      </c>
      <c r="C1349" s="48" t="n">
        <v>46046</v>
      </c>
      <c r="D1349" s="47" t="s">
        <v>62</v>
      </c>
      <c r="E1349" s="47" t="s">
        <v>120</v>
      </c>
      <c r="F1349" s="47" t="s">
        <v>148</v>
      </c>
      <c r="G1349" s="47" t="s">
        <v>119</v>
      </c>
      <c r="H1349" s="47" t="n">
        <v>837</v>
      </c>
      <c r="I1349" s="57" t="n">
        <f aca="false">IFERROR(H1349/INDEX(Rate_Master!$C$2:$C$13,MATCH(F1349,Rate_Master!$A$2:$A$13,0)),0)</f>
        <v>0.93</v>
      </c>
    </row>
    <row r="1350" customFormat="false" ht="15" hidden="false" customHeight="false" outlineLevel="0" collapsed="false">
      <c r="A1350" s="47" t="s">
        <v>13302</v>
      </c>
      <c r="B1350" s="47" t="s">
        <v>496</v>
      </c>
      <c r="C1350" s="48" t="n">
        <v>46046</v>
      </c>
      <c r="D1350" s="47" t="s">
        <v>62</v>
      </c>
      <c r="E1350" s="47" t="s">
        <v>120</v>
      </c>
      <c r="F1350" s="47" t="s">
        <v>148</v>
      </c>
      <c r="G1350" s="47" t="s">
        <v>121</v>
      </c>
      <c r="H1350" s="47" t="n">
        <v>734</v>
      </c>
      <c r="I1350" s="57" t="n">
        <f aca="false">IFERROR(H1350/INDEX(Rate_Master!$C$2:$C$13,MATCH(F1350,Rate_Master!$A$2:$A$13,0)),0)</f>
        <v>0.815555555555556</v>
      </c>
    </row>
    <row r="1351" customFormat="false" ht="15" hidden="false" customHeight="false" outlineLevel="0" collapsed="false">
      <c r="A1351" s="47" t="s">
        <v>13303</v>
      </c>
      <c r="B1351" s="47" t="s">
        <v>496</v>
      </c>
      <c r="C1351" s="48" t="n">
        <v>46046</v>
      </c>
      <c r="D1351" s="47" t="s">
        <v>62</v>
      </c>
      <c r="E1351" s="47" t="s">
        <v>120</v>
      </c>
      <c r="F1351" s="47" t="s">
        <v>148</v>
      </c>
      <c r="G1351" s="47" t="s">
        <v>122</v>
      </c>
      <c r="H1351" s="47" t="n">
        <v>836</v>
      </c>
      <c r="I1351" s="57" t="n">
        <f aca="false">IFERROR(H1351/INDEX(Rate_Master!$C$2:$C$13,MATCH(F1351,Rate_Master!$A$2:$A$13,0)),0)</f>
        <v>0.928888888888889</v>
      </c>
    </row>
    <row r="1352" customFormat="false" ht="15" hidden="false" customHeight="false" outlineLevel="0" collapsed="false">
      <c r="A1352" s="47" t="s">
        <v>13304</v>
      </c>
      <c r="B1352" s="47" t="s">
        <v>496</v>
      </c>
      <c r="C1352" s="48" t="n">
        <v>46046</v>
      </c>
      <c r="D1352" s="47" t="s">
        <v>62</v>
      </c>
      <c r="E1352" s="47" t="s">
        <v>120</v>
      </c>
      <c r="F1352" s="47" t="s">
        <v>148</v>
      </c>
      <c r="G1352" s="47" t="s">
        <v>123</v>
      </c>
      <c r="H1352" s="47" t="n">
        <v>633</v>
      </c>
      <c r="I1352" s="57" t="n">
        <f aca="false">IFERROR(H1352/INDEX(Rate_Master!$C$2:$C$13,MATCH(F1352,Rate_Master!$A$2:$A$13,0)),0)</f>
        <v>0.703333333333333</v>
      </c>
    </row>
    <row r="1353" customFormat="false" ht="15" hidden="false" customHeight="false" outlineLevel="0" collapsed="false">
      <c r="A1353" s="47" t="s">
        <v>13305</v>
      </c>
      <c r="B1353" s="47" t="s">
        <v>496</v>
      </c>
      <c r="C1353" s="48" t="n">
        <v>46046</v>
      </c>
      <c r="D1353" s="47" t="s">
        <v>62</v>
      </c>
      <c r="E1353" s="47" t="s">
        <v>120</v>
      </c>
      <c r="F1353" s="47" t="s">
        <v>148</v>
      </c>
      <c r="G1353" s="47" t="s">
        <v>124</v>
      </c>
      <c r="H1353" s="47" t="n">
        <v>349</v>
      </c>
      <c r="I1353" s="57" t="n">
        <f aca="false">IFERROR(H1353/INDEX(Rate_Master!$C$2:$C$13,MATCH(F1353,Rate_Master!$A$2:$A$13,0)),0)</f>
        <v>0.387777777777778</v>
      </c>
    </row>
    <row r="1354" customFormat="false" ht="15" hidden="false" customHeight="false" outlineLevel="0" collapsed="false">
      <c r="A1354" s="47" t="s">
        <v>13306</v>
      </c>
      <c r="B1354" s="47" t="s">
        <v>496</v>
      </c>
      <c r="C1354" s="48" t="n">
        <v>46046</v>
      </c>
      <c r="D1354" s="47" t="s">
        <v>62</v>
      </c>
      <c r="E1354" s="47" t="s">
        <v>120</v>
      </c>
      <c r="F1354" s="47" t="s">
        <v>148</v>
      </c>
      <c r="G1354" s="47" t="s">
        <v>125</v>
      </c>
      <c r="H1354" s="47" t="n">
        <v>219</v>
      </c>
      <c r="I1354" s="57" t="n">
        <f aca="false">IFERROR(H1354/INDEX(Rate_Master!$C$2:$C$13,MATCH(F1354,Rate_Master!$A$2:$A$13,0)),0)</f>
        <v>0.243333333333333</v>
      </c>
    </row>
    <row r="1355" customFormat="false" ht="15" hidden="false" customHeight="false" outlineLevel="0" collapsed="false">
      <c r="A1355" s="47" t="s">
        <v>13307</v>
      </c>
      <c r="B1355" s="47" t="s">
        <v>496</v>
      </c>
      <c r="C1355" s="48" t="n">
        <v>46046</v>
      </c>
      <c r="D1355" s="47" t="s">
        <v>62</v>
      </c>
      <c r="E1355" s="47" t="s">
        <v>120</v>
      </c>
      <c r="F1355" s="47" t="s">
        <v>148</v>
      </c>
      <c r="G1355" s="47" t="s">
        <v>126</v>
      </c>
      <c r="H1355" s="47" t="n">
        <v>165</v>
      </c>
      <c r="I1355" s="57" t="n">
        <f aca="false">IFERROR(H1355/INDEX(Rate_Master!$C$2:$C$13,MATCH(F1355,Rate_Master!$A$2:$A$13,0)),0)</f>
        <v>0.183333333333333</v>
      </c>
    </row>
    <row r="1356" customFormat="false" ht="15" hidden="false" customHeight="false" outlineLevel="0" collapsed="false">
      <c r="A1356" s="47" t="s">
        <v>13308</v>
      </c>
      <c r="B1356" s="47" t="s">
        <v>497</v>
      </c>
      <c r="C1356" s="48" t="n">
        <v>46046</v>
      </c>
      <c r="D1356" s="47" t="s">
        <v>62</v>
      </c>
      <c r="E1356" s="47" t="s">
        <v>120</v>
      </c>
      <c r="F1356" s="47" t="s">
        <v>148</v>
      </c>
      <c r="G1356" s="47" t="s">
        <v>119</v>
      </c>
      <c r="H1356" s="47" t="n">
        <v>997</v>
      </c>
      <c r="I1356" s="57" t="n">
        <f aca="false">IFERROR(H1356/INDEX(Rate_Master!$C$2:$C$13,MATCH(F1356,Rate_Master!$A$2:$A$13,0)),0)</f>
        <v>1.10777777777778</v>
      </c>
    </row>
    <row r="1357" customFormat="false" ht="15" hidden="false" customHeight="false" outlineLevel="0" collapsed="false">
      <c r="A1357" s="47" t="s">
        <v>13309</v>
      </c>
      <c r="B1357" s="47" t="s">
        <v>497</v>
      </c>
      <c r="C1357" s="48" t="n">
        <v>46046</v>
      </c>
      <c r="D1357" s="47" t="s">
        <v>62</v>
      </c>
      <c r="E1357" s="47" t="s">
        <v>120</v>
      </c>
      <c r="F1357" s="47" t="s">
        <v>148</v>
      </c>
      <c r="G1357" s="47" t="s">
        <v>121</v>
      </c>
      <c r="H1357" s="47" t="n">
        <v>835</v>
      </c>
      <c r="I1357" s="57" t="n">
        <f aca="false">IFERROR(H1357/INDEX(Rate_Master!$C$2:$C$13,MATCH(F1357,Rate_Master!$A$2:$A$13,0)),0)</f>
        <v>0.927777777777778</v>
      </c>
    </row>
    <row r="1358" customFormat="false" ht="15" hidden="false" customHeight="false" outlineLevel="0" collapsed="false">
      <c r="A1358" s="47" t="s">
        <v>13310</v>
      </c>
      <c r="B1358" s="47" t="s">
        <v>497</v>
      </c>
      <c r="C1358" s="48" t="n">
        <v>46046</v>
      </c>
      <c r="D1358" s="47" t="s">
        <v>62</v>
      </c>
      <c r="E1358" s="47" t="s">
        <v>120</v>
      </c>
      <c r="F1358" s="47" t="s">
        <v>148</v>
      </c>
      <c r="G1358" s="47" t="s">
        <v>122</v>
      </c>
      <c r="H1358" s="47" t="n">
        <v>912</v>
      </c>
      <c r="I1358" s="57" t="n">
        <f aca="false">IFERROR(H1358/INDEX(Rate_Master!$C$2:$C$13,MATCH(F1358,Rate_Master!$A$2:$A$13,0)),0)</f>
        <v>1.01333333333333</v>
      </c>
    </row>
    <row r="1359" customFormat="false" ht="15" hidden="false" customHeight="false" outlineLevel="0" collapsed="false">
      <c r="A1359" s="47" t="s">
        <v>13311</v>
      </c>
      <c r="B1359" s="47" t="s">
        <v>497</v>
      </c>
      <c r="C1359" s="48" t="n">
        <v>46046</v>
      </c>
      <c r="D1359" s="47" t="s">
        <v>62</v>
      </c>
      <c r="E1359" s="47" t="s">
        <v>120</v>
      </c>
      <c r="F1359" s="47" t="s">
        <v>148</v>
      </c>
      <c r="G1359" s="47" t="s">
        <v>123</v>
      </c>
      <c r="H1359" s="47" t="n">
        <v>665</v>
      </c>
      <c r="I1359" s="57" t="n">
        <f aca="false">IFERROR(H1359/INDEX(Rate_Master!$C$2:$C$13,MATCH(F1359,Rate_Master!$A$2:$A$13,0)),0)</f>
        <v>0.738888888888889</v>
      </c>
    </row>
    <row r="1360" customFormat="false" ht="15" hidden="false" customHeight="false" outlineLevel="0" collapsed="false">
      <c r="A1360" s="47" t="s">
        <v>13312</v>
      </c>
      <c r="B1360" s="47" t="s">
        <v>497</v>
      </c>
      <c r="C1360" s="48" t="n">
        <v>46046</v>
      </c>
      <c r="D1360" s="47" t="s">
        <v>62</v>
      </c>
      <c r="E1360" s="47" t="s">
        <v>120</v>
      </c>
      <c r="F1360" s="47" t="s">
        <v>148</v>
      </c>
      <c r="G1360" s="47" t="s">
        <v>124</v>
      </c>
      <c r="H1360" s="47" t="n">
        <v>425</v>
      </c>
      <c r="I1360" s="57" t="n">
        <f aca="false">IFERROR(H1360/INDEX(Rate_Master!$C$2:$C$13,MATCH(F1360,Rate_Master!$A$2:$A$13,0)),0)</f>
        <v>0.472222222222222</v>
      </c>
    </row>
    <row r="1361" customFormat="false" ht="15" hidden="false" customHeight="false" outlineLevel="0" collapsed="false">
      <c r="A1361" s="47" t="s">
        <v>13313</v>
      </c>
      <c r="B1361" s="47" t="s">
        <v>497</v>
      </c>
      <c r="C1361" s="48" t="n">
        <v>46046</v>
      </c>
      <c r="D1361" s="47" t="s">
        <v>62</v>
      </c>
      <c r="E1361" s="47" t="s">
        <v>120</v>
      </c>
      <c r="F1361" s="47" t="s">
        <v>148</v>
      </c>
      <c r="G1361" s="47" t="s">
        <v>125</v>
      </c>
      <c r="H1361" s="47" t="n">
        <v>239</v>
      </c>
      <c r="I1361" s="57" t="n">
        <f aca="false">IFERROR(H1361/INDEX(Rate_Master!$C$2:$C$13,MATCH(F1361,Rate_Master!$A$2:$A$13,0)),0)</f>
        <v>0.265555555555556</v>
      </c>
    </row>
    <row r="1362" customFormat="false" ht="15" hidden="false" customHeight="false" outlineLevel="0" collapsed="false">
      <c r="A1362" s="47" t="s">
        <v>13314</v>
      </c>
      <c r="B1362" s="47" t="s">
        <v>497</v>
      </c>
      <c r="C1362" s="48" t="n">
        <v>46046</v>
      </c>
      <c r="D1362" s="47" t="s">
        <v>62</v>
      </c>
      <c r="E1362" s="47" t="s">
        <v>120</v>
      </c>
      <c r="F1362" s="47" t="s">
        <v>148</v>
      </c>
      <c r="G1362" s="47" t="s">
        <v>126</v>
      </c>
      <c r="H1362" s="47" t="n">
        <v>163</v>
      </c>
      <c r="I1362" s="57" t="n">
        <f aca="false">IFERROR(H1362/INDEX(Rate_Master!$C$2:$C$13,MATCH(F1362,Rate_Master!$A$2:$A$13,0)),0)</f>
        <v>0.181111111111111</v>
      </c>
    </row>
    <row r="1363" customFormat="false" ht="15" hidden="false" customHeight="false" outlineLevel="0" collapsed="false">
      <c r="A1363" s="47" t="s">
        <v>13315</v>
      </c>
      <c r="B1363" s="47" t="s">
        <v>498</v>
      </c>
      <c r="C1363" s="48" t="n">
        <v>46046</v>
      </c>
      <c r="D1363" s="47" t="s">
        <v>63</v>
      </c>
      <c r="E1363" s="47" t="s">
        <v>120</v>
      </c>
      <c r="F1363" s="47" t="s">
        <v>153</v>
      </c>
      <c r="G1363" s="47" t="s">
        <v>119</v>
      </c>
      <c r="H1363" s="47" t="n">
        <v>1717</v>
      </c>
      <c r="I1363" s="57" t="n">
        <f aca="false">IFERROR(H1363/INDEX(Rate_Master!$C$2:$C$13,MATCH(F1363,Rate_Master!$A$2:$A$13,0)),0)</f>
        <v>1.717</v>
      </c>
    </row>
    <row r="1364" customFormat="false" ht="15" hidden="false" customHeight="false" outlineLevel="0" collapsed="false">
      <c r="A1364" s="47" t="s">
        <v>13316</v>
      </c>
      <c r="B1364" s="47" t="s">
        <v>498</v>
      </c>
      <c r="C1364" s="48" t="n">
        <v>46046</v>
      </c>
      <c r="D1364" s="47" t="s">
        <v>63</v>
      </c>
      <c r="E1364" s="47" t="s">
        <v>120</v>
      </c>
      <c r="F1364" s="47" t="s">
        <v>153</v>
      </c>
      <c r="G1364" s="47" t="s">
        <v>121</v>
      </c>
      <c r="H1364" s="47" t="n">
        <v>1546</v>
      </c>
      <c r="I1364" s="57" t="n">
        <f aca="false">IFERROR(H1364/INDEX(Rate_Master!$C$2:$C$13,MATCH(F1364,Rate_Master!$A$2:$A$13,0)),0)</f>
        <v>1.546</v>
      </c>
    </row>
    <row r="1365" customFormat="false" ht="15" hidden="false" customHeight="false" outlineLevel="0" collapsed="false">
      <c r="A1365" s="47" t="s">
        <v>13317</v>
      </c>
      <c r="B1365" s="47" t="s">
        <v>498</v>
      </c>
      <c r="C1365" s="48" t="n">
        <v>46046</v>
      </c>
      <c r="D1365" s="47" t="s">
        <v>63</v>
      </c>
      <c r="E1365" s="47" t="s">
        <v>120</v>
      </c>
      <c r="F1365" s="47" t="s">
        <v>153</v>
      </c>
      <c r="G1365" s="47" t="s">
        <v>122</v>
      </c>
      <c r="H1365" s="47" t="n">
        <v>1677</v>
      </c>
      <c r="I1365" s="57" t="n">
        <f aca="false">IFERROR(H1365/INDEX(Rate_Master!$C$2:$C$13,MATCH(F1365,Rate_Master!$A$2:$A$13,0)),0)</f>
        <v>1.677</v>
      </c>
    </row>
    <row r="1366" customFormat="false" ht="15" hidden="false" customHeight="false" outlineLevel="0" collapsed="false">
      <c r="A1366" s="47" t="s">
        <v>13318</v>
      </c>
      <c r="B1366" s="47" t="s">
        <v>498</v>
      </c>
      <c r="C1366" s="48" t="n">
        <v>46046</v>
      </c>
      <c r="D1366" s="47" t="s">
        <v>63</v>
      </c>
      <c r="E1366" s="47" t="s">
        <v>120</v>
      </c>
      <c r="F1366" s="47" t="s">
        <v>153</v>
      </c>
      <c r="G1366" s="47" t="s">
        <v>123</v>
      </c>
      <c r="H1366" s="47" t="n">
        <v>1205</v>
      </c>
      <c r="I1366" s="57" t="n">
        <f aca="false">IFERROR(H1366/INDEX(Rate_Master!$C$2:$C$13,MATCH(F1366,Rate_Master!$A$2:$A$13,0)),0)</f>
        <v>1.205</v>
      </c>
    </row>
    <row r="1367" customFormat="false" ht="15" hidden="false" customHeight="false" outlineLevel="0" collapsed="false">
      <c r="A1367" s="47" t="s">
        <v>13319</v>
      </c>
      <c r="B1367" s="47" t="s">
        <v>498</v>
      </c>
      <c r="C1367" s="48" t="n">
        <v>46046</v>
      </c>
      <c r="D1367" s="47" t="s">
        <v>63</v>
      </c>
      <c r="E1367" s="47" t="s">
        <v>120</v>
      </c>
      <c r="F1367" s="47" t="s">
        <v>153</v>
      </c>
      <c r="G1367" s="47" t="s">
        <v>124</v>
      </c>
      <c r="H1367" s="47" t="n">
        <v>724</v>
      </c>
      <c r="I1367" s="57" t="n">
        <f aca="false">IFERROR(H1367/INDEX(Rate_Master!$C$2:$C$13,MATCH(F1367,Rate_Master!$A$2:$A$13,0)),0)</f>
        <v>0.724</v>
      </c>
    </row>
    <row r="1368" customFormat="false" ht="15" hidden="false" customHeight="false" outlineLevel="0" collapsed="false">
      <c r="A1368" s="47" t="s">
        <v>13320</v>
      </c>
      <c r="B1368" s="47" t="s">
        <v>498</v>
      </c>
      <c r="C1368" s="48" t="n">
        <v>46046</v>
      </c>
      <c r="D1368" s="47" t="s">
        <v>63</v>
      </c>
      <c r="E1368" s="47" t="s">
        <v>120</v>
      </c>
      <c r="F1368" s="47" t="s">
        <v>153</v>
      </c>
      <c r="G1368" s="47" t="s">
        <v>125</v>
      </c>
      <c r="H1368" s="47" t="n">
        <v>454</v>
      </c>
      <c r="I1368" s="57" t="n">
        <f aca="false">IFERROR(H1368/INDEX(Rate_Master!$C$2:$C$13,MATCH(F1368,Rate_Master!$A$2:$A$13,0)),0)</f>
        <v>0.454</v>
      </c>
    </row>
    <row r="1369" customFormat="false" ht="15" hidden="false" customHeight="false" outlineLevel="0" collapsed="false">
      <c r="A1369" s="47" t="s">
        <v>13321</v>
      </c>
      <c r="B1369" s="47" t="s">
        <v>498</v>
      </c>
      <c r="C1369" s="48" t="n">
        <v>46046</v>
      </c>
      <c r="D1369" s="47" t="s">
        <v>63</v>
      </c>
      <c r="E1369" s="47" t="s">
        <v>120</v>
      </c>
      <c r="F1369" s="47" t="s">
        <v>153</v>
      </c>
      <c r="G1369" s="47" t="s">
        <v>126</v>
      </c>
      <c r="H1369" s="47" t="n">
        <v>328</v>
      </c>
      <c r="I1369" s="57" t="n">
        <f aca="false">IFERROR(H1369/INDEX(Rate_Master!$C$2:$C$13,MATCH(F1369,Rate_Master!$A$2:$A$13,0)),0)</f>
        <v>0.328</v>
      </c>
    </row>
    <row r="1370" customFormat="false" ht="15" hidden="false" customHeight="false" outlineLevel="0" collapsed="false">
      <c r="A1370" s="47" t="s">
        <v>13322</v>
      </c>
      <c r="B1370" s="47" t="s">
        <v>499</v>
      </c>
      <c r="C1370" s="48" t="n">
        <v>46046</v>
      </c>
      <c r="D1370" s="47" t="s">
        <v>63</v>
      </c>
      <c r="E1370" s="47" t="s">
        <v>120</v>
      </c>
      <c r="F1370" s="47" t="s">
        <v>153</v>
      </c>
      <c r="G1370" s="47" t="s">
        <v>119</v>
      </c>
      <c r="H1370" s="47" t="n">
        <v>2636</v>
      </c>
      <c r="I1370" s="57" t="n">
        <f aca="false">IFERROR(H1370/INDEX(Rate_Master!$C$2:$C$13,MATCH(F1370,Rate_Master!$A$2:$A$13,0)),0)</f>
        <v>2.636</v>
      </c>
    </row>
    <row r="1371" customFormat="false" ht="15" hidden="false" customHeight="false" outlineLevel="0" collapsed="false">
      <c r="A1371" s="47" t="s">
        <v>13323</v>
      </c>
      <c r="B1371" s="47" t="s">
        <v>499</v>
      </c>
      <c r="C1371" s="48" t="n">
        <v>46046</v>
      </c>
      <c r="D1371" s="47" t="s">
        <v>63</v>
      </c>
      <c r="E1371" s="47" t="s">
        <v>120</v>
      </c>
      <c r="F1371" s="47" t="s">
        <v>153</v>
      </c>
      <c r="G1371" s="47" t="s">
        <v>121</v>
      </c>
      <c r="H1371" s="47" t="n">
        <v>2400</v>
      </c>
      <c r="I1371" s="57" t="n">
        <f aca="false">IFERROR(H1371/INDEX(Rate_Master!$C$2:$C$13,MATCH(F1371,Rate_Master!$A$2:$A$13,0)),0)</f>
        <v>2.4</v>
      </c>
    </row>
    <row r="1372" customFormat="false" ht="15" hidden="false" customHeight="false" outlineLevel="0" collapsed="false">
      <c r="A1372" s="47" t="s">
        <v>13324</v>
      </c>
      <c r="B1372" s="47" t="s">
        <v>499</v>
      </c>
      <c r="C1372" s="48" t="n">
        <v>46046</v>
      </c>
      <c r="D1372" s="47" t="s">
        <v>63</v>
      </c>
      <c r="E1372" s="47" t="s">
        <v>120</v>
      </c>
      <c r="F1372" s="47" t="s">
        <v>153</v>
      </c>
      <c r="G1372" s="47" t="s">
        <v>122</v>
      </c>
      <c r="H1372" s="47" t="n">
        <v>2701</v>
      </c>
      <c r="I1372" s="57" t="n">
        <f aca="false">IFERROR(H1372/INDEX(Rate_Master!$C$2:$C$13,MATCH(F1372,Rate_Master!$A$2:$A$13,0)),0)</f>
        <v>2.701</v>
      </c>
    </row>
    <row r="1373" customFormat="false" ht="15" hidden="false" customHeight="false" outlineLevel="0" collapsed="false">
      <c r="A1373" s="47" t="s">
        <v>13325</v>
      </c>
      <c r="B1373" s="47" t="s">
        <v>499</v>
      </c>
      <c r="C1373" s="48" t="n">
        <v>46046</v>
      </c>
      <c r="D1373" s="47" t="s">
        <v>63</v>
      </c>
      <c r="E1373" s="47" t="s">
        <v>120</v>
      </c>
      <c r="F1373" s="47" t="s">
        <v>153</v>
      </c>
      <c r="G1373" s="47" t="s">
        <v>123</v>
      </c>
      <c r="H1373" s="47" t="n">
        <v>1867</v>
      </c>
      <c r="I1373" s="57" t="n">
        <f aca="false">IFERROR(H1373/INDEX(Rate_Master!$C$2:$C$13,MATCH(F1373,Rate_Master!$A$2:$A$13,0)),0)</f>
        <v>1.867</v>
      </c>
    </row>
    <row r="1374" customFormat="false" ht="15" hidden="false" customHeight="false" outlineLevel="0" collapsed="false">
      <c r="A1374" s="47" t="s">
        <v>13326</v>
      </c>
      <c r="B1374" s="47" t="s">
        <v>499</v>
      </c>
      <c r="C1374" s="48" t="n">
        <v>46046</v>
      </c>
      <c r="D1374" s="47" t="s">
        <v>63</v>
      </c>
      <c r="E1374" s="47" t="s">
        <v>120</v>
      </c>
      <c r="F1374" s="47" t="s">
        <v>153</v>
      </c>
      <c r="G1374" s="47" t="s">
        <v>124</v>
      </c>
      <c r="H1374" s="47" t="n">
        <v>1202</v>
      </c>
      <c r="I1374" s="57" t="n">
        <f aca="false">IFERROR(H1374/INDEX(Rate_Master!$C$2:$C$13,MATCH(F1374,Rate_Master!$A$2:$A$13,0)),0)</f>
        <v>1.202</v>
      </c>
    </row>
    <row r="1375" customFormat="false" ht="15" hidden="false" customHeight="false" outlineLevel="0" collapsed="false">
      <c r="A1375" s="47" t="s">
        <v>13327</v>
      </c>
      <c r="B1375" s="47" t="s">
        <v>499</v>
      </c>
      <c r="C1375" s="48" t="n">
        <v>46046</v>
      </c>
      <c r="D1375" s="47" t="s">
        <v>63</v>
      </c>
      <c r="E1375" s="47" t="s">
        <v>120</v>
      </c>
      <c r="F1375" s="47" t="s">
        <v>153</v>
      </c>
      <c r="G1375" s="47" t="s">
        <v>125</v>
      </c>
      <c r="H1375" s="47" t="n">
        <v>745</v>
      </c>
      <c r="I1375" s="57" t="n">
        <f aca="false">IFERROR(H1375/INDEX(Rate_Master!$C$2:$C$13,MATCH(F1375,Rate_Master!$A$2:$A$13,0)),0)</f>
        <v>0.745</v>
      </c>
    </row>
    <row r="1376" customFormat="false" ht="15" hidden="false" customHeight="false" outlineLevel="0" collapsed="false">
      <c r="A1376" s="47" t="s">
        <v>13328</v>
      </c>
      <c r="B1376" s="47" t="s">
        <v>499</v>
      </c>
      <c r="C1376" s="48" t="n">
        <v>46046</v>
      </c>
      <c r="D1376" s="47" t="s">
        <v>63</v>
      </c>
      <c r="E1376" s="47" t="s">
        <v>120</v>
      </c>
      <c r="F1376" s="47" t="s">
        <v>153</v>
      </c>
      <c r="G1376" s="47" t="s">
        <v>126</v>
      </c>
      <c r="H1376" s="47" t="n">
        <v>478</v>
      </c>
      <c r="I1376" s="57" t="n">
        <f aca="false">IFERROR(H1376/INDEX(Rate_Master!$C$2:$C$13,MATCH(F1376,Rate_Master!$A$2:$A$13,0)),0)</f>
        <v>0.478</v>
      </c>
    </row>
    <row r="1377" customFormat="false" ht="15" hidden="false" customHeight="false" outlineLevel="0" collapsed="false">
      <c r="A1377" s="47" t="s">
        <v>13329</v>
      </c>
      <c r="B1377" s="47" t="s">
        <v>500</v>
      </c>
      <c r="C1377" s="48" t="n">
        <v>46046</v>
      </c>
      <c r="D1377" s="47" t="s">
        <v>63</v>
      </c>
      <c r="E1377" s="47" t="s">
        <v>120</v>
      </c>
      <c r="F1377" s="47" t="s">
        <v>152</v>
      </c>
      <c r="G1377" s="47" t="s">
        <v>119</v>
      </c>
      <c r="H1377" s="47" t="n">
        <v>1529</v>
      </c>
      <c r="I1377" s="57" t="n">
        <f aca="false">IFERROR(H1377/INDEX(Rate_Master!$C$2:$C$13,MATCH(F1377,Rate_Master!$A$2:$A$13,0)),0)</f>
        <v>1.69888888888889</v>
      </c>
    </row>
    <row r="1378" customFormat="false" ht="15" hidden="false" customHeight="false" outlineLevel="0" collapsed="false">
      <c r="A1378" s="47" t="s">
        <v>13330</v>
      </c>
      <c r="B1378" s="47" t="s">
        <v>500</v>
      </c>
      <c r="C1378" s="48" t="n">
        <v>46046</v>
      </c>
      <c r="D1378" s="47" t="s">
        <v>63</v>
      </c>
      <c r="E1378" s="47" t="s">
        <v>120</v>
      </c>
      <c r="F1378" s="47" t="s">
        <v>152</v>
      </c>
      <c r="G1378" s="47" t="s">
        <v>121</v>
      </c>
      <c r="H1378" s="47" t="n">
        <v>1339</v>
      </c>
      <c r="I1378" s="57" t="n">
        <f aca="false">IFERROR(H1378/INDEX(Rate_Master!$C$2:$C$13,MATCH(F1378,Rate_Master!$A$2:$A$13,0)),0)</f>
        <v>1.48777777777778</v>
      </c>
    </row>
    <row r="1379" customFormat="false" ht="15" hidden="false" customHeight="false" outlineLevel="0" collapsed="false">
      <c r="A1379" s="47" t="s">
        <v>13331</v>
      </c>
      <c r="B1379" s="47" t="s">
        <v>500</v>
      </c>
      <c r="C1379" s="48" t="n">
        <v>46046</v>
      </c>
      <c r="D1379" s="47" t="s">
        <v>63</v>
      </c>
      <c r="E1379" s="47" t="s">
        <v>120</v>
      </c>
      <c r="F1379" s="47" t="s">
        <v>152</v>
      </c>
      <c r="G1379" s="47" t="s">
        <v>122</v>
      </c>
      <c r="H1379" s="47" t="n">
        <v>1532</v>
      </c>
      <c r="I1379" s="57" t="n">
        <f aca="false">IFERROR(H1379/INDEX(Rate_Master!$C$2:$C$13,MATCH(F1379,Rate_Master!$A$2:$A$13,0)),0)</f>
        <v>1.70222222222222</v>
      </c>
    </row>
    <row r="1380" customFormat="false" ht="15" hidden="false" customHeight="false" outlineLevel="0" collapsed="false">
      <c r="A1380" s="47" t="s">
        <v>13332</v>
      </c>
      <c r="B1380" s="47" t="s">
        <v>500</v>
      </c>
      <c r="C1380" s="48" t="n">
        <v>46046</v>
      </c>
      <c r="D1380" s="47" t="s">
        <v>63</v>
      </c>
      <c r="E1380" s="47" t="s">
        <v>120</v>
      </c>
      <c r="F1380" s="47" t="s">
        <v>152</v>
      </c>
      <c r="G1380" s="47" t="s">
        <v>123</v>
      </c>
      <c r="H1380" s="47" t="n">
        <v>1131</v>
      </c>
      <c r="I1380" s="57" t="n">
        <f aca="false">IFERROR(H1380/INDEX(Rate_Master!$C$2:$C$13,MATCH(F1380,Rate_Master!$A$2:$A$13,0)),0)</f>
        <v>1.25666666666667</v>
      </c>
    </row>
    <row r="1381" customFormat="false" ht="15" hidden="false" customHeight="false" outlineLevel="0" collapsed="false">
      <c r="A1381" s="47" t="s">
        <v>13333</v>
      </c>
      <c r="B1381" s="47" t="s">
        <v>500</v>
      </c>
      <c r="C1381" s="48" t="n">
        <v>46046</v>
      </c>
      <c r="D1381" s="47" t="s">
        <v>63</v>
      </c>
      <c r="E1381" s="47" t="s">
        <v>120</v>
      </c>
      <c r="F1381" s="47" t="s">
        <v>152</v>
      </c>
      <c r="G1381" s="47" t="s">
        <v>124</v>
      </c>
      <c r="H1381" s="47" t="n">
        <v>719</v>
      </c>
      <c r="I1381" s="57" t="n">
        <f aca="false">IFERROR(H1381/INDEX(Rate_Master!$C$2:$C$13,MATCH(F1381,Rate_Master!$A$2:$A$13,0)),0)</f>
        <v>0.798888888888889</v>
      </c>
    </row>
    <row r="1382" customFormat="false" ht="15" hidden="false" customHeight="false" outlineLevel="0" collapsed="false">
      <c r="A1382" s="47" t="s">
        <v>13334</v>
      </c>
      <c r="B1382" s="47" t="s">
        <v>500</v>
      </c>
      <c r="C1382" s="48" t="n">
        <v>46046</v>
      </c>
      <c r="D1382" s="47" t="s">
        <v>63</v>
      </c>
      <c r="E1382" s="47" t="s">
        <v>120</v>
      </c>
      <c r="F1382" s="47" t="s">
        <v>152</v>
      </c>
      <c r="G1382" s="47" t="s">
        <v>125</v>
      </c>
      <c r="H1382" s="47" t="n">
        <v>424</v>
      </c>
      <c r="I1382" s="57" t="n">
        <f aca="false">IFERROR(H1382/INDEX(Rate_Master!$C$2:$C$13,MATCH(F1382,Rate_Master!$A$2:$A$13,0)),0)</f>
        <v>0.471111111111111</v>
      </c>
    </row>
    <row r="1383" customFormat="false" ht="15" hidden="false" customHeight="false" outlineLevel="0" collapsed="false">
      <c r="A1383" s="47" t="s">
        <v>13335</v>
      </c>
      <c r="B1383" s="47" t="s">
        <v>500</v>
      </c>
      <c r="C1383" s="48" t="n">
        <v>46046</v>
      </c>
      <c r="D1383" s="47" t="s">
        <v>63</v>
      </c>
      <c r="E1383" s="47" t="s">
        <v>120</v>
      </c>
      <c r="F1383" s="47" t="s">
        <v>152</v>
      </c>
      <c r="G1383" s="47" t="s">
        <v>126</v>
      </c>
      <c r="H1383" s="47" t="n">
        <v>260</v>
      </c>
      <c r="I1383" s="57" t="n">
        <f aca="false">IFERROR(H1383/INDEX(Rate_Master!$C$2:$C$13,MATCH(F1383,Rate_Master!$A$2:$A$13,0)),0)</f>
        <v>0.288888888888889</v>
      </c>
    </row>
    <row r="1384" customFormat="false" ht="15" hidden="false" customHeight="false" outlineLevel="0" collapsed="false">
      <c r="A1384" s="47" t="s">
        <v>13336</v>
      </c>
      <c r="B1384" s="47" t="s">
        <v>502</v>
      </c>
      <c r="C1384" s="48" t="n">
        <v>46046</v>
      </c>
      <c r="D1384" s="47" t="s">
        <v>64</v>
      </c>
      <c r="E1384" s="47" t="s">
        <v>128</v>
      </c>
      <c r="F1384" s="47" t="s">
        <v>156</v>
      </c>
      <c r="G1384" s="47" t="s">
        <v>127</v>
      </c>
      <c r="H1384" s="47" t="n">
        <v>950</v>
      </c>
      <c r="I1384" s="57" t="n">
        <f aca="false">IFERROR(H1384/INDEX(Rate_Master!$C$2:$C$13,MATCH(F1384,Rate_Master!$A$2:$A$13,0)),0)</f>
        <v>1.97916666666667</v>
      </c>
    </row>
    <row r="1385" customFormat="false" ht="15" hidden="false" customHeight="false" outlineLevel="0" collapsed="false">
      <c r="A1385" s="47" t="s">
        <v>13337</v>
      </c>
      <c r="B1385" s="47" t="s">
        <v>502</v>
      </c>
      <c r="C1385" s="48" t="n">
        <v>46046</v>
      </c>
      <c r="D1385" s="47" t="s">
        <v>64</v>
      </c>
      <c r="E1385" s="47" t="s">
        <v>128</v>
      </c>
      <c r="F1385" s="47" t="s">
        <v>156</v>
      </c>
      <c r="G1385" s="47" t="s">
        <v>129</v>
      </c>
      <c r="H1385" s="47" t="n">
        <v>1042</v>
      </c>
      <c r="I1385" s="57" t="n">
        <f aca="false">IFERROR(H1385/INDEX(Rate_Master!$C$2:$C$13,MATCH(F1385,Rate_Master!$A$2:$A$13,0)),0)</f>
        <v>2.17083333333333</v>
      </c>
    </row>
    <row r="1386" customFormat="false" ht="15" hidden="false" customHeight="false" outlineLevel="0" collapsed="false">
      <c r="A1386" s="47" t="s">
        <v>13338</v>
      </c>
      <c r="B1386" s="47" t="s">
        <v>502</v>
      </c>
      <c r="C1386" s="48" t="n">
        <v>46046</v>
      </c>
      <c r="D1386" s="47" t="s">
        <v>64</v>
      </c>
      <c r="E1386" s="47" t="s">
        <v>128</v>
      </c>
      <c r="F1386" s="47" t="s">
        <v>156</v>
      </c>
      <c r="G1386" s="47" t="s">
        <v>130</v>
      </c>
      <c r="H1386" s="47" t="n">
        <v>799</v>
      </c>
      <c r="I1386" s="57" t="n">
        <f aca="false">IFERROR(H1386/INDEX(Rate_Master!$C$2:$C$13,MATCH(F1386,Rate_Master!$A$2:$A$13,0)),0)</f>
        <v>1.66458333333333</v>
      </c>
    </row>
    <row r="1387" customFormat="false" ht="15" hidden="false" customHeight="false" outlineLevel="0" collapsed="false">
      <c r="A1387" s="47" t="s">
        <v>13339</v>
      </c>
      <c r="B1387" s="47" t="s">
        <v>502</v>
      </c>
      <c r="C1387" s="48" t="n">
        <v>46046</v>
      </c>
      <c r="D1387" s="47" t="s">
        <v>64</v>
      </c>
      <c r="E1387" s="47" t="s">
        <v>128</v>
      </c>
      <c r="F1387" s="47" t="s">
        <v>156</v>
      </c>
      <c r="G1387" s="47" t="s">
        <v>131</v>
      </c>
      <c r="H1387" s="47" t="n">
        <v>280</v>
      </c>
      <c r="I1387" s="57" t="n">
        <f aca="false">IFERROR(H1387/INDEX(Rate_Master!$C$2:$C$13,MATCH(F1387,Rate_Master!$A$2:$A$13,0)),0)</f>
        <v>0.583333333333333</v>
      </c>
    </row>
    <row r="1388" customFormat="false" ht="15" hidden="false" customHeight="false" outlineLevel="0" collapsed="false">
      <c r="A1388" s="47" t="s">
        <v>13340</v>
      </c>
      <c r="B1388" s="47" t="s">
        <v>502</v>
      </c>
      <c r="C1388" s="48" t="n">
        <v>46046</v>
      </c>
      <c r="D1388" s="47" t="s">
        <v>64</v>
      </c>
      <c r="E1388" s="47" t="s">
        <v>128</v>
      </c>
      <c r="F1388" s="47" t="s">
        <v>156</v>
      </c>
      <c r="G1388" s="47" t="s">
        <v>132</v>
      </c>
      <c r="H1388" s="47" t="n">
        <v>184</v>
      </c>
      <c r="I1388" s="57" t="n">
        <f aca="false">IFERROR(H1388/INDEX(Rate_Master!$C$2:$C$13,MATCH(F1388,Rate_Master!$A$2:$A$13,0)),0)</f>
        <v>0.383333333333333</v>
      </c>
    </row>
    <row r="1389" customFormat="false" ht="15" hidden="false" customHeight="false" outlineLevel="0" collapsed="false">
      <c r="A1389" s="47" t="s">
        <v>13341</v>
      </c>
      <c r="B1389" s="47" t="s">
        <v>504</v>
      </c>
      <c r="C1389" s="48" t="n">
        <v>46046</v>
      </c>
      <c r="D1389" s="47" t="s">
        <v>64</v>
      </c>
      <c r="E1389" s="47" t="s">
        <v>128</v>
      </c>
      <c r="F1389" s="47" t="s">
        <v>156</v>
      </c>
      <c r="G1389" s="47" t="s">
        <v>127</v>
      </c>
      <c r="H1389" s="47" t="n">
        <v>842</v>
      </c>
      <c r="I1389" s="57" t="n">
        <f aca="false">IFERROR(H1389/INDEX(Rate_Master!$C$2:$C$13,MATCH(F1389,Rate_Master!$A$2:$A$13,0)),0)</f>
        <v>1.75416666666667</v>
      </c>
    </row>
    <row r="1390" customFormat="false" ht="15" hidden="false" customHeight="false" outlineLevel="0" collapsed="false">
      <c r="A1390" s="47" t="s">
        <v>13342</v>
      </c>
      <c r="B1390" s="47" t="s">
        <v>504</v>
      </c>
      <c r="C1390" s="48" t="n">
        <v>46046</v>
      </c>
      <c r="D1390" s="47" t="s">
        <v>64</v>
      </c>
      <c r="E1390" s="47" t="s">
        <v>128</v>
      </c>
      <c r="F1390" s="47" t="s">
        <v>156</v>
      </c>
      <c r="G1390" s="47" t="s">
        <v>129</v>
      </c>
      <c r="H1390" s="47" t="n">
        <v>972</v>
      </c>
      <c r="I1390" s="57" t="n">
        <f aca="false">IFERROR(H1390/INDEX(Rate_Master!$C$2:$C$13,MATCH(F1390,Rate_Master!$A$2:$A$13,0)),0)</f>
        <v>2.025</v>
      </c>
    </row>
    <row r="1391" customFormat="false" ht="15" hidden="false" customHeight="false" outlineLevel="0" collapsed="false">
      <c r="A1391" s="47" t="s">
        <v>13343</v>
      </c>
      <c r="B1391" s="47" t="s">
        <v>504</v>
      </c>
      <c r="C1391" s="48" t="n">
        <v>46046</v>
      </c>
      <c r="D1391" s="47" t="s">
        <v>64</v>
      </c>
      <c r="E1391" s="47" t="s">
        <v>128</v>
      </c>
      <c r="F1391" s="47" t="s">
        <v>156</v>
      </c>
      <c r="G1391" s="47" t="s">
        <v>130</v>
      </c>
      <c r="H1391" s="47" t="n">
        <v>693</v>
      </c>
      <c r="I1391" s="57" t="n">
        <f aca="false">IFERROR(H1391/INDEX(Rate_Master!$C$2:$C$13,MATCH(F1391,Rate_Master!$A$2:$A$13,0)),0)</f>
        <v>1.44375</v>
      </c>
    </row>
    <row r="1392" customFormat="false" ht="15" hidden="false" customHeight="false" outlineLevel="0" collapsed="false">
      <c r="A1392" s="47" t="s">
        <v>13344</v>
      </c>
      <c r="B1392" s="47" t="s">
        <v>504</v>
      </c>
      <c r="C1392" s="48" t="n">
        <v>46046</v>
      </c>
      <c r="D1392" s="47" t="s">
        <v>64</v>
      </c>
      <c r="E1392" s="47" t="s">
        <v>128</v>
      </c>
      <c r="F1392" s="47" t="s">
        <v>156</v>
      </c>
      <c r="G1392" s="47" t="s">
        <v>131</v>
      </c>
      <c r="H1392" s="47" t="n">
        <v>208</v>
      </c>
      <c r="I1392" s="57" t="n">
        <f aca="false">IFERROR(H1392/INDEX(Rate_Master!$C$2:$C$13,MATCH(F1392,Rate_Master!$A$2:$A$13,0)),0)</f>
        <v>0.433333333333333</v>
      </c>
    </row>
    <row r="1393" customFormat="false" ht="15" hidden="false" customHeight="false" outlineLevel="0" collapsed="false">
      <c r="A1393" s="47" t="s">
        <v>13345</v>
      </c>
      <c r="B1393" s="47" t="s">
        <v>504</v>
      </c>
      <c r="C1393" s="48" t="n">
        <v>46046</v>
      </c>
      <c r="D1393" s="47" t="s">
        <v>64</v>
      </c>
      <c r="E1393" s="47" t="s">
        <v>128</v>
      </c>
      <c r="F1393" s="47" t="s">
        <v>156</v>
      </c>
      <c r="G1393" s="47" t="s">
        <v>132</v>
      </c>
      <c r="H1393" s="47" t="n">
        <v>168</v>
      </c>
      <c r="I1393" s="57" t="n">
        <f aca="false">IFERROR(H1393/INDEX(Rate_Master!$C$2:$C$13,MATCH(F1393,Rate_Master!$A$2:$A$13,0)),0)</f>
        <v>0.35</v>
      </c>
    </row>
    <row r="1394" customFormat="false" ht="15" hidden="false" customHeight="false" outlineLevel="0" collapsed="false">
      <c r="A1394" s="47" t="s">
        <v>13346</v>
      </c>
      <c r="B1394" s="47" t="s">
        <v>505</v>
      </c>
      <c r="C1394" s="48" t="n">
        <v>46046</v>
      </c>
      <c r="D1394" s="47" t="s">
        <v>65</v>
      </c>
      <c r="E1394" s="47" t="s">
        <v>134</v>
      </c>
      <c r="F1394" s="47" t="s">
        <v>158</v>
      </c>
      <c r="G1394" s="47" t="s">
        <v>133</v>
      </c>
      <c r="H1394" s="47" t="n">
        <v>329</v>
      </c>
      <c r="I1394" s="57" t="n">
        <f aca="false">IFERROR(H1394/INDEX(Rate_Master!$C$2:$C$13,MATCH(F1394,Rate_Master!$A$2:$A$13,0)),0)</f>
        <v>1.645</v>
      </c>
    </row>
    <row r="1395" customFormat="false" ht="15" hidden="false" customHeight="false" outlineLevel="0" collapsed="false">
      <c r="A1395" s="47" t="s">
        <v>13347</v>
      </c>
      <c r="B1395" s="47" t="s">
        <v>505</v>
      </c>
      <c r="C1395" s="48" t="n">
        <v>46046</v>
      </c>
      <c r="D1395" s="47" t="s">
        <v>65</v>
      </c>
      <c r="E1395" s="47" t="s">
        <v>134</v>
      </c>
      <c r="F1395" s="47" t="s">
        <v>158</v>
      </c>
      <c r="G1395" s="47" t="s">
        <v>135</v>
      </c>
      <c r="H1395" s="47" t="n">
        <v>250</v>
      </c>
      <c r="I1395" s="57" t="n">
        <f aca="false">IFERROR(H1395/INDEX(Rate_Master!$C$2:$C$13,MATCH(F1395,Rate_Master!$A$2:$A$13,0)),0)</f>
        <v>1.25</v>
      </c>
    </row>
    <row r="1396" customFormat="false" ht="15" hidden="false" customHeight="false" outlineLevel="0" collapsed="false">
      <c r="A1396" s="47" t="s">
        <v>13348</v>
      </c>
      <c r="B1396" s="47" t="s">
        <v>505</v>
      </c>
      <c r="C1396" s="48" t="n">
        <v>46046</v>
      </c>
      <c r="D1396" s="47" t="s">
        <v>65</v>
      </c>
      <c r="E1396" s="47" t="s">
        <v>134</v>
      </c>
      <c r="F1396" s="47" t="s">
        <v>158</v>
      </c>
      <c r="G1396" s="47" t="s">
        <v>136</v>
      </c>
      <c r="H1396" s="47" t="n">
        <v>203</v>
      </c>
      <c r="I1396" s="57" t="n">
        <f aca="false">IFERROR(H1396/INDEX(Rate_Master!$C$2:$C$13,MATCH(F1396,Rate_Master!$A$2:$A$13,0)),0)</f>
        <v>1.015</v>
      </c>
    </row>
    <row r="1397" customFormat="false" ht="15" hidden="false" customHeight="false" outlineLevel="0" collapsed="false">
      <c r="A1397" s="47" t="s">
        <v>13349</v>
      </c>
      <c r="B1397" s="47" t="s">
        <v>505</v>
      </c>
      <c r="C1397" s="48" t="n">
        <v>46046</v>
      </c>
      <c r="D1397" s="47" t="s">
        <v>65</v>
      </c>
      <c r="E1397" s="47" t="s">
        <v>134</v>
      </c>
      <c r="F1397" s="47" t="s">
        <v>158</v>
      </c>
      <c r="G1397" s="47" t="s">
        <v>137</v>
      </c>
      <c r="H1397" s="47" t="n">
        <v>184</v>
      </c>
      <c r="I1397" s="57" t="n">
        <f aca="false">IFERROR(H1397/INDEX(Rate_Master!$C$2:$C$13,MATCH(F1397,Rate_Master!$A$2:$A$13,0)),0)</f>
        <v>0.92</v>
      </c>
    </row>
    <row r="1398" customFormat="false" ht="15" hidden="false" customHeight="false" outlineLevel="0" collapsed="false">
      <c r="A1398" s="47" t="s">
        <v>13350</v>
      </c>
      <c r="B1398" s="47" t="s">
        <v>505</v>
      </c>
      <c r="C1398" s="48" t="n">
        <v>46046</v>
      </c>
      <c r="D1398" s="47" t="s">
        <v>65</v>
      </c>
      <c r="E1398" s="47" t="s">
        <v>134</v>
      </c>
      <c r="F1398" s="47" t="s">
        <v>158</v>
      </c>
      <c r="G1398" s="47" t="s">
        <v>138</v>
      </c>
      <c r="H1398" s="47" t="n">
        <v>88</v>
      </c>
      <c r="I1398" s="57" t="n">
        <f aca="false">IFERROR(H1398/INDEX(Rate_Master!$C$2:$C$13,MATCH(F1398,Rate_Master!$A$2:$A$13,0)),0)</f>
        <v>0.44</v>
      </c>
    </row>
    <row r="1399" customFormat="false" ht="15" hidden="false" customHeight="false" outlineLevel="0" collapsed="false">
      <c r="A1399" s="47" t="s">
        <v>13351</v>
      </c>
      <c r="B1399" s="47" t="s">
        <v>506</v>
      </c>
      <c r="C1399" s="48" t="n">
        <v>46046</v>
      </c>
      <c r="D1399" s="47" t="s">
        <v>65</v>
      </c>
      <c r="E1399" s="47" t="s">
        <v>134</v>
      </c>
      <c r="F1399" s="47" t="s">
        <v>158</v>
      </c>
      <c r="G1399" s="47" t="s">
        <v>133</v>
      </c>
      <c r="H1399" s="47" t="n">
        <v>400</v>
      </c>
      <c r="I1399" s="57" t="n">
        <f aca="false">IFERROR(H1399/INDEX(Rate_Master!$C$2:$C$13,MATCH(F1399,Rate_Master!$A$2:$A$13,0)),0)</f>
        <v>2</v>
      </c>
    </row>
    <row r="1400" customFormat="false" ht="15" hidden="false" customHeight="false" outlineLevel="0" collapsed="false">
      <c r="A1400" s="47" t="s">
        <v>13352</v>
      </c>
      <c r="B1400" s="47" t="s">
        <v>506</v>
      </c>
      <c r="C1400" s="48" t="n">
        <v>46046</v>
      </c>
      <c r="D1400" s="47" t="s">
        <v>65</v>
      </c>
      <c r="E1400" s="47" t="s">
        <v>134</v>
      </c>
      <c r="F1400" s="47" t="s">
        <v>158</v>
      </c>
      <c r="G1400" s="47" t="s">
        <v>135</v>
      </c>
      <c r="H1400" s="47" t="n">
        <v>314</v>
      </c>
      <c r="I1400" s="57" t="n">
        <f aca="false">IFERROR(H1400/INDEX(Rate_Master!$C$2:$C$13,MATCH(F1400,Rate_Master!$A$2:$A$13,0)),0)</f>
        <v>1.57</v>
      </c>
    </row>
    <row r="1401" customFormat="false" ht="15" hidden="false" customHeight="false" outlineLevel="0" collapsed="false">
      <c r="A1401" s="47" t="s">
        <v>13353</v>
      </c>
      <c r="B1401" s="47" t="s">
        <v>506</v>
      </c>
      <c r="C1401" s="48" t="n">
        <v>46046</v>
      </c>
      <c r="D1401" s="47" t="s">
        <v>65</v>
      </c>
      <c r="E1401" s="47" t="s">
        <v>134</v>
      </c>
      <c r="F1401" s="47" t="s">
        <v>158</v>
      </c>
      <c r="G1401" s="47" t="s">
        <v>136</v>
      </c>
      <c r="H1401" s="47" t="n">
        <v>259</v>
      </c>
      <c r="I1401" s="57" t="n">
        <f aca="false">IFERROR(H1401/INDEX(Rate_Master!$C$2:$C$13,MATCH(F1401,Rate_Master!$A$2:$A$13,0)),0)</f>
        <v>1.295</v>
      </c>
    </row>
    <row r="1402" customFormat="false" ht="15" hidden="false" customHeight="false" outlineLevel="0" collapsed="false">
      <c r="A1402" s="47" t="s">
        <v>13354</v>
      </c>
      <c r="B1402" s="47" t="s">
        <v>506</v>
      </c>
      <c r="C1402" s="48" t="n">
        <v>46046</v>
      </c>
      <c r="D1402" s="47" t="s">
        <v>65</v>
      </c>
      <c r="E1402" s="47" t="s">
        <v>134</v>
      </c>
      <c r="F1402" s="47" t="s">
        <v>158</v>
      </c>
      <c r="G1402" s="47" t="s">
        <v>137</v>
      </c>
      <c r="H1402" s="47" t="n">
        <v>182</v>
      </c>
      <c r="I1402" s="57" t="n">
        <f aca="false">IFERROR(H1402/INDEX(Rate_Master!$C$2:$C$13,MATCH(F1402,Rate_Master!$A$2:$A$13,0)),0)</f>
        <v>0.91</v>
      </c>
    </row>
    <row r="1403" customFormat="false" ht="15" hidden="false" customHeight="false" outlineLevel="0" collapsed="false">
      <c r="A1403" s="47" t="s">
        <v>13355</v>
      </c>
      <c r="B1403" s="47" t="s">
        <v>506</v>
      </c>
      <c r="C1403" s="48" t="n">
        <v>46046</v>
      </c>
      <c r="D1403" s="47" t="s">
        <v>65</v>
      </c>
      <c r="E1403" s="47" t="s">
        <v>134</v>
      </c>
      <c r="F1403" s="47" t="s">
        <v>158</v>
      </c>
      <c r="G1403" s="47" t="s">
        <v>138</v>
      </c>
      <c r="H1403" s="47" t="n">
        <v>101</v>
      </c>
      <c r="I1403" s="57" t="n">
        <f aca="false">IFERROR(H1403/INDEX(Rate_Master!$C$2:$C$13,MATCH(F1403,Rate_Master!$A$2:$A$13,0)),0)</f>
        <v>0.505</v>
      </c>
    </row>
    <row r="1404" customFormat="false" ht="15" hidden="false" customHeight="false" outlineLevel="0" collapsed="false">
      <c r="A1404" s="47" t="s">
        <v>13356</v>
      </c>
      <c r="B1404" s="47" t="s">
        <v>507</v>
      </c>
      <c r="C1404" s="48" t="n">
        <v>46046</v>
      </c>
      <c r="D1404" s="47" t="s">
        <v>65</v>
      </c>
      <c r="E1404" s="47" t="s">
        <v>134</v>
      </c>
      <c r="F1404" s="47" t="s">
        <v>158</v>
      </c>
      <c r="G1404" s="47" t="s">
        <v>133</v>
      </c>
      <c r="H1404" s="47" t="n">
        <v>390</v>
      </c>
      <c r="I1404" s="57" t="n">
        <f aca="false">IFERROR(H1404/INDEX(Rate_Master!$C$2:$C$13,MATCH(F1404,Rate_Master!$A$2:$A$13,0)),0)</f>
        <v>1.95</v>
      </c>
    </row>
    <row r="1405" customFormat="false" ht="15" hidden="false" customHeight="false" outlineLevel="0" collapsed="false">
      <c r="A1405" s="47" t="s">
        <v>13357</v>
      </c>
      <c r="B1405" s="47" t="s">
        <v>507</v>
      </c>
      <c r="C1405" s="48" t="n">
        <v>46046</v>
      </c>
      <c r="D1405" s="47" t="s">
        <v>65</v>
      </c>
      <c r="E1405" s="47" t="s">
        <v>134</v>
      </c>
      <c r="F1405" s="47" t="s">
        <v>158</v>
      </c>
      <c r="G1405" s="47" t="s">
        <v>135</v>
      </c>
      <c r="H1405" s="47" t="n">
        <v>313</v>
      </c>
      <c r="I1405" s="57" t="n">
        <f aca="false">IFERROR(H1405/INDEX(Rate_Master!$C$2:$C$13,MATCH(F1405,Rate_Master!$A$2:$A$13,0)),0)</f>
        <v>1.565</v>
      </c>
    </row>
    <row r="1406" customFormat="false" ht="15" hidden="false" customHeight="false" outlineLevel="0" collapsed="false">
      <c r="A1406" s="47" t="s">
        <v>13358</v>
      </c>
      <c r="B1406" s="47" t="s">
        <v>507</v>
      </c>
      <c r="C1406" s="48" t="n">
        <v>46046</v>
      </c>
      <c r="D1406" s="47" t="s">
        <v>65</v>
      </c>
      <c r="E1406" s="47" t="s">
        <v>134</v>
      </c>
      <c r="F1406" s="47" t="s">
        <v>158</v>
      </c>
      <c r="G1406" s="47" t="s">
        <v>136</v>
      </c>
      <c r="H1406" s="47" t="n">
        <v>237</v>
      </c>
      <c r="I1406" s="57" t="n">
        <f aca="false">IFERROR(H1406/INDEX(Rate_Master!$C$2:$C$13,MATCH(F1406,Rate_Master!$A$2:$A$13,0)),0)</f>
        <v>1.185</v>
      </c>
    </row>
    <row r="1407" customFormat="false" ht="15" hidden="false" customHeight="false" outlineLevel="0" collapsed="false">
      <c r="A1407" s="47" t="s">
        <v>13359</v>
      </c>
      <c r="B1407" s="47" t="s">
        <v>507</v>
      </c>
      <c r="C1407" s="48" t="n">
        <v>46046</v>
      </c>
      <c r="D1407" s="47" t="s">
        <v>65</v>
      </c>
      <c r="E1407" s="47" t="s">
        <v>134</v>
      </c>
      <c r="F1407" s="47" t="s">
        <v>158</v>
      </c>
      <c r="G1407" s="47" t="s">
        <v>137</v>
      </c>
      <c r="H1407" s="47" t="n">
        <v>170</v>
      </c>
      <c r="I1407" s="57" t="n">
        <f aca="false">IFERROR(H1407/INDEX(Rate_Master!$C$2:$C$13,MATCH(F1407,Rate_Master!$A$2:$A$13,0)),0)</f>
        <v>0.85</v>
      </c>
    </row>
    <row r="1408" customFormat="false" ht="15" hidden="false" customHeight="false" outlineLevel="0" collapsed="false">
      <c r="A1408" s="47" t="s">
        <v>13360</v>
      </c>
      <c r="B1408" s="47" t="s">
        <v>507</v>
      </c>
      <c r="C1408" s="48" t="n">
        <v>46046</v>
      </c>
      <c r="D1408" s="47" t="s">
        <v>65</v>
      </c>
      <c r="E1408" s="47" t="s">
        <v>134</v>
      </c>
      <c r="F1408" s="47" t="s">
        <v>158</v>
      </c>
      <c r="G1408" s="47" t="s">
        <v>138</v>
      </c>
      <c r="H1408" s="47" t="n">
        <v>90</v>
      </c>
      <c r="I1408" s="57" t="n">
        <f aca="false">IFERROR(H1408/INDEX(Rate_Master!$C$2:$C$13,MATCH(F1408,Rate_Master!$A$2:$A$13,0)),0)</f>
        <v>0.45</v>
      </c>
    </row>
    <row r="1409" customFormat="false" ht="15" hidden="false" customHeight="false" outlineLevel="0" collapsed="false">
      <c r="A1409" s="47" t="s">
        <v>13361</v>
      </c>
      <c r="B1409" s="47" t="s">
        <v>508</v>
      </c>
      <c r="C1409" s="48" t="n">
        <v>46049</v>
      </c>
      <c r="D1409" s="47" t="s">
        <v>62</v>
      </c>
      <c r="E1409" s="47" t="s">
        <v>120</v>
      </c>
      <c r="F1409" s="47" t="s">
        <v>148</v>
      </c>
      <c r="G1409" s="47" t="s">
        <v>119</v>
      </c>
      <c r="H1409" s="47" t="n">
        <v>1231</v>
      </c>
      <c r="I1409" s="57" t="n">
        <f aca="false">IFERROR(H1409/INDEX(Rate_Master!$C$2:$C$13,MATCH(F1409,Rate_Master!$A$2:$A$13,0)),0)</f>
        <v>1.36777777777778</v>
      </c>
    </row>
    <row r="1410" customFormat="false" ht="15" hidden="false" customHeight="false" outlineLevel="0" collapsed="false">
      <c r="A1410" s="47" t="s">
        <v>13362</v>
      </c>
      <c r="B1410" s="47" t="s">
        <v>508</v>
      </c>
      <c r="C1410" s="48" t="n">
        <v>46049</v>
      </c>
      <c r="D1410" s="47" t="s">
        <v>62</v>
      </c>
      <c r="E1410" s="47" t="s">
        <v>120</v>
      </c>
      <c r="F1410" s="47" t="s">
        <v>148</v>
      </c>
      <c r="G1410" s="47" t="s">
        <v>121</v>
      </c>
      <c r="H1410" s="47" t="n">
        <v>1114</v>
      </c>
      <c r="I1410" s="57" t="n">
        <f aca="false">IFERROR(H1410/INDEX(Rate_Master!$C$2:$C$13,MATCH(F1410,Rate_Master!$A$2:$A$13,0)),0)</f>
        <v>1.23777777777778</v>
      </c>
    </row>
    <row r="1411" customFormat="false" ht="15" hidden="false" customHeight="false" outlineLevel="0" collapsed="false">
      <c r="A1411" s="47" t="s">
        <v>13363</v>
      </c>
      <c r="B1411" s="47" t="s">
        <v>508</v>
      </c>
      <c r="C1411" s="48" t="n">
        <v>46049</v>
      </c>
      <c r="D1411" s="47" t="s">
        <v>62</v>
      </c>
      <c r="E1411" s="47" t="s">
        <v>120</v>
      </c>
      <c r="F1411" s="47" t="s">
        <v>148</v>
      </c>
      <c r="G1411" s="47" t="s">
        <v>122</v>
      </c>
      <c r="H1411" s="47" t="n">
        <v>1333</v>
      </c>
      <c r="I1411" s="57" t="n">
        <f aca="false">IFERROR(H1411/INDEX(Rate_Master!$C$2:$C$13,MATCH(F1411,Rate_Master!$A$2:$A$13,0)),0)</f>
        <v>1.48111111111111</v>
      </c>
    </row>
    <row r="1412" customFormat="false" ht="15" hidden="false" customHeight="false" outlineLevel="0" collapsed="false">
      <c r="A1412" s="47" t="s">
        <v>13364</v>
      </c>
      <c r="B1412" s="47" t="s">
        <v>508</v>
      </c>
      <c r="C1412" s="48" t="n">
        <v>46049</v>
      </c>
      <c r="D1412" s="47" t="s">
        <v>62</v>
      </c>
      <c r="E1412" s="47" t="s">
        <v>120</v>
      </c>
      <c r="F1412" s="47" t="s">
        <v>148</v>
      </c>
      <c r="G1412" s="47" t="s">
        <v>123</v>
      </c>
      <c r="H1412" s="47" t="n">
        <v>905</v>
      </c>
      <c r="I1412" s="57" t="n">
        <f aca="false">IFERROR(H1412/INDEX(Rate_Master!$C$2:$C$13,MATCH(F1412,Rate_Master!$A$2:$A$13,0)),0)</f>
        <v>1.00555555555556</v>
      </c>
    </row>
    <row r="1413" customFormat="false" ht="15" hidden="false" customHeight="false" outlineLevel="0" collapsed="false">
      <c r="A1413" s="47" t="s">
        <v>13365</v>
      </c>
      <c r="B1413" s="47" t="s">
        <v>508</v>
      </c>
      <c r="C1413" s="48" t="n">
        <v>46049</v>
      </c>
      <c r="D1413" s="47" t="s">
        <v>62</v>
      </c>
      <c r="E1413" s="47" t="s">
        <v>120</v>
      </c>
      <c r="F1413" s="47" t="s">
        <v>148</v>
      </c>
      <c r="G1413" s="47" t="s">
        <v>124</v>
      </c>
      <c r="H1413" s="47" t="n">
        <v>581</v>
      </c>
      <c r="I1413" s="57" t="n">
        <f aca="false">IFERROR(H1413/INDEX(Rate_Master!$C$2:$C$13,MATCH(F1413,Rate_Master!$A$2:$A$13,0)),0)</f>
        <v>0.645555555555556</v>
      </c>
    </row>
    <row r="1414" customFormat="false" ht="15" hidden="false" customHeight="false" outlineLevel="0" collapsed="false">
      <c r="A1414" s="47" t="s">
        <v>13366</v>
      </c>
      <c r="B1414" s="47" t="s">
        <v>508</v>
      </c>
      <c r="C1414" s="48" t="n">
        <v>46049</v>
      </c>
      <c r="D1414" s="47" t="s">
        <v>62</v>
      </c>
      <c r="E1414" s="47" t="s">
        <v>120</v>
      </c>
      <c r="F1414" s="47" t="s">
        <v>148</v>
      </c>
      <c r="G1414" s="47" t="s">
        <v>125</v>
      </c>
      <c r="H1414" s="47" t="n">
        <v>316</v>
      </c>
      <c r="I1414" s="57" t="n">
        <f aca="false">IFERROR(H1414/INDEX(Rate_Master!$C$2:$C$13,MATCH(F1414,Rate_Master!$A$2:$A$13,0)),0)</f>
        <v>0.351111111111111</v>
      </c>
    </row>
    <row r="1415" customFormat="false" ht="15" hidden="false" customHeight="false" outlineLevel="0" collapsed="false">
      <c r="A1415" s="47" t="s">
        <v>13367</v>
      </c>
      <c r="B1415" s="47" t="s">
        <v>508</v>
      </c>
      <c r="C1415" s="48" t="n">
        <v>46049</v>
      </c>
      <c r="D1415" s="47" t="s">
        <v>62</v>
      </c>
      <c r="E1415" s="47" t="s">
        <v>120</v>
      </c>
      <c r="F1415" s="47" t="s">
        <v>148</v>
      </c>
      <c r="G1415" s="47" t="s">
        <v>126</v>
      </c>
      <c r="H1415" s="47" t="n">
        <v>207</v>
      </c>
      <c r="I1415" s="57" t="n">
        <f aca="false">IFERROR(H1415/INDEX(Rate_Master!$C$2:$C$13,MATCH(F1415,Rate_Master!$A$2:$A$13,0)),0)</f>
        <v>0.23</v>
      </c>
    </row>
    <row r="1416" customFormat="false" ht="15" hidden="false" customHeight="false" outlineLevel="0" collapsed="false">
      <c r="A1416" s="47" t="s">
        <v>13368</v>
      </c>
      <c r="B1416" s="47" t="s">
        <v>509</v>
      </c>
      <c r="C1416" s="48" t="n">
        <v>46049</v>
      </c>
      <c r="D1416" s="47" t="s">
        <v>62</v>
      </c>
      <c r="E1416" s="47" t="s">
        <v>120</v>
      </c>
      <c r="F1416" s="47" t="s">
        <v>148</v>
      </c>
      <c r="G1416" s="47" t="s">
        <v>119</v>
      </c>
      <c r="H1416" s="47" t="n">
        <v>842</v>
      </c>
      <c r="I1416" s="57" t="n">
        <f aca="false">IFERROR(H1416/INDEX(Rate_Master!$C$2:$C$13,MATCH(F1416,Rate_Master!$A$2:$A$13,0)),0)</f>
        <v>0.935555555555556</v>
      </c>
    </row>
    <row r="1417" customFormat="false" ht="15" hidden="false" customHeight="false" outlineLevel="0" collapsed="false">
      <c r="A1417" s="47" t="s">
        <v>13369</v>
      </c>
      <c r="B1417" s="47" t="s">
        <v>509</v>
      </c>
      <c r="C1417" s="48" t="n">
        <v>46049</v>
      </c>
      <c r="D1417" s="47" t="s">
        <v>62</v>
      </c>
      <c r="E1417" s="47" t="s">
        <v>120</v>
      </c>
      <c r="F1417" s="47" t="s">
        <v>148</v>
      </c>
      <c r="G1417" s="47" t="s">
        <v>121</v>
      </c>
      <c r="H1417" s="47" t="n">
        <v>746</v>
      </c>
      <c r="I1417" s="57" t="n">
        <f aca="false">IFERROR(H1417/INDEX(Rate_Master!$C$2:$C$13,MATCH(F1417,Rate_Master!$A$2:$A$13,0)),0)</f>
        <v>0.828888888888889</v>
      </c>
    </row>
    <row r="1418" customFormat="false" ht="15" hidden="false" customHeight="false" outlineLevel="0" collapsed="false">
      <c r="A1418" s="47" t="s">
        <v>13370</v>
      </c>
      <c r="B1418" s="47" t="s">
        <v>509</v>
      </c>
      <c r="C1418" s="48" t="n">
        <v>46049</v>
      </c>
      <c r="D1418" s="47" t="s">
        <v>62</v>
      </c>
      <c r="E1418" s="47" t="s">
        <v>120</v>
      </c>
      <c r="F1418" s="47" t="s">
        <v>148</v>
      </c>
      <c r="G1418" s="47" t="s">
        <v>122</v>
      </c>
      <c r="H1418" s="47" t="n">
        <v>844</v>
      </c>
      <c r="I1418" s="57" t="n">
        <f aca="false">IFERROR(H1418/INDEX(Rate_Master!$C$2:$C$13,MATCH(F1418,Rate_Master!$A$2:$A$13,0)),0)</f>
        <v>0.937777777777778</v>
      </c>
    </row>
    <row r="1419" customFormat="false" ht="15" hidden="false" customHeight="false" outlineLevel="0" collapsed="false">
      <c r="A1419" s="47" t="s">
        <v>13371</v>
      </c>
      <c r="B1419" s="47" t="s">
        <v>509</v>
      </c>
      <c r="C1419" s="48" t="n">
        <v>46049</v>
      </c>
      <c r="D1419" s="47" t="s">
        <v>62</v>
      </c>
      <c r="E1419" s="47" t="s">
        <v>120</v>
      </c>
      <c r="F1419" s="47" t="s">
        <v>148</v>
      </c>
      <c r="G1419" s="47" t="s">
        <v>123</v>
      </c>
      <c r="H1419" s="47" t="n">
        <v>575</v>
      </c>
      <c r="I1419" s="57" t="n">
        <f aca="false">IFERROR(H1419/INDEX(Rate_Master!$C$2:$C$13,MATCH(F1419,Rate_Master!$A$2:$A$13,0)),0)</f>
        <v>0.638888888888889</v>
      </c>
    </row>
    <row r="1420" customFormat="false" ht="15" hidden="false" customHeight="false" outlineLevel="0" collapsed="false">
      <c r="A1420" s="47" t="s">
        <v>13372</v>
      </c>
      <c r="B1420" s="47" t="s">
        <v>509</v>
      </c>
      <c r="C1420" s="48" t="n">
        <v>46049</v>
      </c>
      <c r="D1420" s="47" t="s">
        <v>62</v>
      </c>
      <c r="E1420" s="47" t="s">
        <v>120</v>
      </c>
      <c r="F1420" s="47" t="s">
        <v>148</v>
      </c>
      <c r="G1420" s="47" t="s">
        <v>124</v>
      </c>
      <c r="H1420" s="47" t="n">
        <v>360</v>
      </c>
      <c r="I1420" s="57" t="n">
        <f aca="false">IFERROR(H1420/INDEX(Rate_Master!$C$2:$C$13,MATCH(F1420,Rate_Master!$A$2:$A$13,0)),0)</f>
        <v>0.4</v>
      </c>
    </row>
    <row r="1421" customFormat="false" ht="15" hidden="false" customHeight="false" outlineLevel="0" collapsed="false">
      <c r="A1421" s="47" t="s">
        <v>13373</v>
      </c>
      <c r="B1421" s="47" t="s">
        <v>509</v>
      </c>
      <c r="C1421" s="48" t="n">
        <v>46049</v>
      </c>
      <c r="D1421" s="47" t="s">
        <v>62</v>
      </c>
      <c r="E1421" s="47" t="s">
        <v>120</v>
      </c>
      <c r="F1421" s="47" t="s">
        <v>148</v>
      </c>
      <c r="G1421" s="47" t="s">
        <v>125</v>
      </c>
      <c r="H1421" s="47" t="n">
        <v>204</v>
      </c>
      <c r="I1421" s="57" t="n">
        <f aca="false">IFERROR(H1421/INDEX(Rate_Master!$C$2:$C$13,MATCH(F1421,Rate_Master!$A$2:$A$13,0)),0)</f>
        <v>0.226666666666667</v>
      </c>
    </row>
    <row r="1422" customFormat="false" ht="15" hidden="false" customHeight="false" outlineLevel="0" collapsed="false">
      <c r="A1422" s="47" t="s">
        <v>13374</v>
      </c>
      <c r="B1422" s="47" t="s">
        <v>509</v>
      </c>
      <c r="C1422" s="48" t="n">
        <v>46049</v>
      </c>
      <c r="D1422" s="47" t="s">
        <v>62</v>
      </c>
      <c r="E1422" s="47" t="s">
        <v>120</v>
      </c>
      <c r="F1422" s="47" t="s">
        <v>148</v>
      </c>
      <c r="G1422" s="47" t="s">
        <v>126</v>
      </c>
      <c r="H1422" s="47" t="n">
        <v>158</v>
      </c>
      <c r="I1422" s="57" t="n">
        <f aca="false">IFERROR(H1422/INDEX(Rate_Master!$C$2:$C$13,MATCH(F1422,Rate_Master!$A$2:$A$13,0)),0)</f>
        <v>0.175555555555556</v>
      </c>
    </row>
    <row r="1423" customFormat="false" ht="15" hidden="false" customHeight="false" outlineLevel="0" collapsed="false">
      <c r="A1423" s="47" t="s">
        <v>13375</v>
      </c>
      <c r="B1423" s="47" t="s">
        <v>510</v>
      </c>
      <c r="C1423" s="48" t="n">
        <v>46049</v>
      </c>
      <c r="D1423" s="47" t="s">
        <v>62</v>
      </c>
      <c r="E1423" s="47" t="s">
        <v>120</v>
      </c>
      <c r="F1423" s="47" t="s">
        <v>148</v>
      </c>
      <c r="G1423" s="47" t="s">
        <v>119</v>
      </c>
      <c r="H1423" s="47" t="n">
        <v>1167</v>
      </c>
      <c r="I1423" s="57" t="n">
        <f aca="false">IFERROR(H1423/INDEX(Rate_Master!$C$2:$C$13,MATCH(F1423,Rate_Master!$A$2:$A$13,0)),0)</f>
        <v>1.29666666666667</v>
      </c>
    </row>
    <row r="1424" customFormat="false" ht="15" hidden="false" customHeight="false" outlineLevel="0" collapsed="false">
      <c r="A1424" s="47" t="s">
        <v>13376</v>
      </c>
      <c r="B1424" s="47" t="s">
        <v>510</v>
      </c>
      <c r="C1424" s="48" t="n">
        <v>46049</v>
      </c>
      <c r="D1424" s="47" t="s">
        <v>62</v>
      </c>
      <c r="E1424" s="47" t="s">
        <v>120</v>
      </c>
      <c r="F1424" s="47" t="s">
        <v>148</v>
      </c>
      <c r="G1424" s="47" t="s">
        <v>121</v>
      </c>
      <c r="H1424" s="47" t="n">
        <v>1054</v>
      </c>
      <c r="I1424" s="57" t="n">
        <f aca="false">IFERROR(H1424/INDEX(Rate_Master!$C$2:$C$13,MATCH(F1424,Rate_Master!$A$2:$A$13,0)),0)</f>
        <v>1.17111111111111</v>
      </c>
    </row>
    <row r="1425" customFormat="false" ht="15" hidden="false" customHeight="false" outlineLevel="0" collapsed="false">
      <c r="A1425" s="47" t="s">
        <v>13377</v>
      </c>
      <c r="B1425" s="47" t="s">
        <v>510</v>
      </c>
      <c r="C1425" s="48" t="n">
        <v>46049</v>
      </c>
      <c r="D1425" s="47" t="s">
        <v>62</v>
      </c>
      <c r="E1425" s="47" t="s">
        <v>120</v>
      </c>
      <c r="F1425" s="47" t="s">
        <v>148</v>
      </c>
      <c r="G1425" s="47" t="s">
        <v>122</v>
      </c>
      <c r="H1425" s="47" t="n">
        <v>1147</v>
      </c>
      <c r="I1425" s="57" t="n">
        <f aca="false">IFERROR(H1425/INDEX(Rate_Master!$C$2:$C$13,MATCH(F1425,Rate_Master!$A$2:$A$13,0)),0)</f>
        <v>1.27444444444444</v>
      </c>
    </row>
    <row r="1426" customFormat="false" ht="15" hidden="false" customHeight="false" outlineLevel="0" collapsed="false">
      <c r="A1426" s="47" t="s">
        <v>13378</v>
      </c>
      <c r="B1426" s="47" t="s">
        <v>510</v>
      </c>
      <c r="C1426" s="48" t="n">
        <v>46049</v>
      </c>
      <c r="D1426" s="47" t="s">
        <v>62</v>
      </c>
      <c r="E1426" s="47" t="s">
        <v>120</v>
      </c>
      <c r="F1426" s="47" t="s">
        <v>148</v>
      </c>
      <c r="G1426" s="47" t="s">
        <v>123</v>
      </c>
      <c r="H1426" s="47" t="n">
        <v>809</v>
      </c>
      <c r="I1426" s="57" t="n">
        <f aca="false">IFERROR(H1426/INDEX(Rate_Master!$C$2:$C$13,MATCH(F1426,Rate_Master!$A$2:$A$13,0)),0)</f>
        <v>0.898888888888889</v>
      </c>
    </row>
    <row r="1427" customFormat="false" ht="15" hidden="false" customHeight="false" outlineLevel="0" collapsed="false">
      <c r="A1427" s="47" t="s">
        <v>13379</v>
      </c>
      <c r="B1427" s="47" t="s">
        <v>510</v>
      </c>
      <c r="C1427" s="48" t="n">
        <v>46049</v>
      </c>
      <c r="D1427" s="47" t="s">
        <v>62</v>
      </c>
      <c r="E1427" s="47" t="s">
        <v>120</v>
      </c>
      <c r="F1427" s="47" t="s">
        <v>148</v>
      </c>
      <c r="G1427" s="47" t="s">
        <v>124</v>
      </c>
      <c r="H1427" s="47" t="n">
        <v>571</v>
      </c>
      <c r="I1427" s="57" t="n">
        <f aca="false">IFERROR(H1427/INDEX(Rate_Master!$C$2:$C$13,MATCH(F1427,Rate_Master!$A$2:$A$13,0)),0)</f>
        <v>0.634444444444445</v>
      </c>
    </row>
    <row r="1428" customFormat="false" ht="15" hidden="false" customHeight="false" outlineLevel="0" collapsed="false">
      <c r="A1428" s="47" t="s">
        <v>13380</v>
      </c>
      <c r="B1428" s="47" t="s">
        <v>510</v>
      </c>
      <c r="C1428" s="48" t="n">
        <v>46049</v>
      </c>
      <c r="D1428" s="47" t="s">
        <v>62</v>
      </c>
      <c r="E1428" s="47" t="s">
        <v>120</v>
      </c>
      <c r="F1428" s="47" t="s">
        <v>148</v>
      </c>
      <c r="G1428" s="47" t="s">
        <v>125</v>
      </c>
      <c r="H1428" s="47" t="n">
        <v>333</v>
      </c>
      <c r="I1428" s="57" t="n">
        <f aca="false">IFERROR(H1428/INDEX(Rate_Master!$C$2:$C$13,MATCH(F1428,Rate_Master!$A$2:$A$13,0)),0)</f>
        <v>0.37</v>
      </c>
    </row>
    <row r="1429" customFormat="false" ht="15" hidden="false" customHeight="false" outlineLevel="0" collapsed="false">
      <c r="A1429" s="47" t="s">
        <v>13381</v>
      </c>
      <c r="B1429" s="47" t="s">
        <v>510</v>
      </c>
      <c r="C1429" s="48" t="n">
        <v>46049</v>
      </c>
      <c r="D1429" s="47" t="s">
        <v>62</v>
      </c>
      <c r="E1429" s="47" t="s">
        <v>120</v>
      </c>
      <c r="F1429" s="47" t="s">
        <v>148</v>
      </c>
      <c r="G1429" s="47" t="s">
        <v>126</v>
      </c>
      <c r="H1429" s="47" t="n">
        <v>235</v>
      </c>
      <c r="I1429" s="57" t="n">
        <f aca="false">IFERROR(H1429/INDEX(Rate_Master!$C$2:$C$13,MATCH(F1429,Rate_Master!$A$2:$A$13,0)),0)</f>
        <v>0.261111111111111</v>
      </c>
    </row>
    <row r="1430" customFormat="false" ht="15" hidden="false" customHeight="false" outlineLevel="0" collapsed="false">
      <c r="A1430" s="47" t="s">
        <v>13382</v>
      </c>
      <c r="B1430" s="47" t="s">
        <v>511</v>
      </c>
      <c r="C1430" s="48" t="n">
        <v>46049</v>
      </c>
      <c r="D1430" s="47" t="s">
        <v>63</v>
      </c>
      <c r="E1430" s="47" t="s">
        <v>120</v>
      </c>
      <c r="F1430" s="47" t="s">
        <v>152</v>
      </c>
      <c r="G1430" s="47" t="s">
        <v>119</v>
      </c>
      <c r="H1430" s="47" t="n">
        <v>1095</v>
      </c>
      <c r="I1430" s="57" t="n">
        <f aca="false">IFERROR(H1430/INDEX(Rate_Master!$C$2:$C$13,MATCH(F1430,Rate_Master!$A$2:$A$13,0)),0)</f>
        <v>1.21666666666667</v>
      </c>
    </row>
    <row r="1431" customFormat="false" ht="15" hidden="false" customHeight="false" outlineLevel="0" collapsed="false">
      <c r="A1431" s="47" t="s">
        <v>13383</v>
      </c>
      <c r="B1431" s="47" t="s">
        <v>511</v>
      </c>
      <c r="C1431" s="48" t="n">
        <v>46049</v>
      </c>
      <c r="D1431" s="47" t="s">
        <v>63</v>
      </c>
      <c r="E1431" s="47" t="s">
        <v>120</v>
      </c>
      <c r="F1431" s="47" t="s">
        <v>152</v>
      </c>
      <c r="G1431" s="47" t="s">
        <v>121</v>
      </c>
      <c r="H1431" s="47" t="n">
        <v>980</v>
      </c>
      <c r="I1431" s="57" t="n">
        <f aca="false">IFERROR(H1431/INDEX(Rate_Master!$C$2:$C$13,MATCH(F1431,Rate_Master!$A$2:$A$13,0)),0)</f>
        <v>1.08888888888889</v>
      </c>
    </row>
    <row r="1432" customFormat="false" ht="15" hidden="false" customHeight="false" outlineLevel="0" collapsed="false">
      <c r="A1432" s="47" t="s">
        <v>13384</v>
      </c>
      <c r="B1432" s="47" t="s">
        <v>511</v>
      </c>
      <c r="C1432" s="48" t="n">
        <v>46049</v>
      </c>
      <c r="D1432" s="47" t="s">
        <v>63</v>
      </c>
      <c r="E1432" s="47" t="s">
        <v>120</v>
      </c>
      <c r="F1432" s="47" t="s">
        <v>152</v>
      </c>
      <c r="G1432" s="47" t="s">
        <v>122</v>
      </c>
      <c r="H1432" s="47" t="n">
        <v>1151</v>
      </c>
      <c r="I1432" s="57" t="n">
        <f aca="false">IFERROR(H1432/INDEX(Rate_Master!$C$2:$C$13,MATCH(F1432,Rate_Master!$A$2:$A$13,0)),0)</f>
        <v>1.27888888888889</v>
      </c>
    </row>
    <row r="1433" customFormat="false" ht="15" hidden="false" customHeight="false" outlineLevel="0" collapsed="false">
      <c r="A1433" s="47" t="s">
        <v>13385</v>
      </c>
      <c r="B1433" s="47" t="s">
        <v>511</v>
      </c>
      <c r="C1433" s="48" t="n">
        <v>46049</v>
      </c>
      <c r="D1433" s="47" t="s">
        <v>63</v>
      </c>
      <c r="E1433" s="47" t="s">
        <v>120</v>
      </c>
      <c r="F1433" s="47" t="s">
        <v>152</v>
      </c>
      <c r="G1433" s="47" t="s">
        <v>123</v>
      </c>
      <c r="H1433" s="47" t="n">
        <v>761</v>
      </c>
      <c r="I1433" s="57" t="n">
        <f aca="false">IFERROR(H1433/INDEX(Rate_Master!$C$2:$C$13,MATCH(F1433,Rate_Master!$A$2:$A$13,0)),0)</f>
        <v>0.845555555555556</v>
      </c>
    </row>
    <row r="1434" customFormat="false" ht="15" hidden="false" customHeight="false" outlineLevel="0" collapsed="false">
      <c r="A1434" s="47" t="s">
        <v>13386</v>
      </c>
      <c r="B1434" s="47" t="s">
        <v>511</v>
      </c>
      <c r="C1434" s="48" t="n">
        <v>46049</v>
      </c>
      <c r="D1434" s="47" t="s">
        <v>63</v>
      </c>
      <c r="E1434" s="47" t="s">
        <v>120</v>
      </c>
      <c r="F1434" s="47" t="s">
        <v>152</v>
      </c>
      <c r="G1434" s="47" t="s">
        <v>124</v>
      </c>
      <c r="H1434" s="47" t="n">
        <v>487</v>
      </c>
      <c r="I1434" s="57" t="n">
        <f aca="false">IFERROR(H1434/INDEX(Rate_Master!$C$2:$C$13,MATCH(F1434,Rate_Master!$A$2:$A$13,0)),0)</f>
        <v>0.541111111111111</v>
      </c>
    </row>
    <row r="1435" customFormat="false" ht="15" hidden="false" customHeight="false" outlineLevel="0" collapsed="false">
      <c r="A1435" s="47" t="s">
        <v>13387</v>
      </c>
      <c r="B1435" s="47" t="s">
        <v>511</v>
      </c>
      <c r="C1435" s="48" t="n">
        <v>46049</v>
      </c>
      <c r="D1435" s="47" t="s">
        <v>63</v>
      </c>
      <c r="E1435" s="47" t="s">
        <v>120</v>
      </c>
      <c r="F1435" s="47" t="s">
        <v>152</v>
      </c>
      <c r="G1435" s="47" t="s">
        <v>125</v>
      </c>
      <c r="H1435" s="47" t="n">
        <v>288</v>
      </c>
      <c r="I1435" s="57" t="n">
        <f aca="false">IFERROR(H1435/INDEX(Rate_Master!$C$2:$C$13,MATCH(F1435,Rate_Master!$A$2:$A$13,0)),0)</f>
        <v>0.32</v>
      </c>
    </row>
    <row r="1436" customFormat="false" ht="15" hidden="false" customHeight="false" outlineLevel="0" collapsed="false">
      <c r="A1436" s="47" t="s">
        <v>13388</v>
      </c>
      <c r="B1436" s="47" t="s">
        <v>511</v>
      </c>
      <c r="C1436" s="48" t="n">
        <v>46049</v>
      </c>
      <c r="D1436" s="47" t="s">
        <v>63</v>
      </c>
      <c r="E1436" s="47" t="s">
        <v>120</v>
      </c>
      <c r="F1436" s="47" t="s">
        <v>152</v>
      </c>
      <c r="G1436" s="47" t="s">
        <v>126</v>
      </c>
      <c r="H1436" s="47" t="n">
        <v>170</v>
      </c>
      <c r="I1436" s="57" t="n">
        <f aca="false">IFERROR(H1436/INDEX(Rate_Master!$C$2:$C$13,MATCH(F1436,Rate_Master!$A$2:$A$13,0)),0)</f>
        <v>0.188888888888889</v>
      </c>
    </row>
    <row r="1437" customFormat="false" ht="15" hidden="false" customHeight="false" outlineLevel="0" collapsed="false">
      <c r="A1437" s="47" t="s">
        <v>13389</v>
      </c>
      <c r="B1437" s="47" t="s">
        <v>512</v>
      </c>
      <c r="C1437" s="48" t="n">
        <v>46049</v>
      </c>
      <c r="D1437" s="47" t="s">
        <v>63</v>
      </c>
      <c r="E1437" s="47" t="s">
        <v>120</v>
      </c>
      <c r="F1437" s="47" t="s">
        <v>152</v>
      </c>
      <c r="G1437" s="47" t="s">
        <v>119</v>
      </c>
      <c r="H1437" s="47" t="n">
        <v>786</v>
      </c>
      <c r="I1437" s="57" t="n">
        <f aca="false">IFERROR(H1437/INDEX(Rate_Master!$C$2:$C$13,MATCH(F1437,Rate_Master!$A$2:$A$13,0)),0)</f>
        <v>0.873333333333333</v>
      </c>
    </row>
    <row r="1438" customFormat="false" ht="15" hidden="false" customHeight="false" outlineLevel="0" collapsed="false">
      <c r="A1438" s="47" t="s">
        <v>13390</v>
      </c>
      <c r="B1438" s="47" t="s">
        <v>512</v>
      </c>
      <c r="C1438" s="48" t="n">
        <v>46049</v>
      </c>
      <c r="D1438" s="47" t="s">
        <v>63</v>
      </c>
      <c r="E1438" s="47" t="s">
        <v>120</v>
      </c>
      <c r="F1438" s="47" t="s">
        <v>152</v>
      </c>
      <c r="G1438" s="47" t="s">
        <v>121</v>
      </c>
      <c r="H1438" s="47" t="n">
        <v>751</v>
      </c>
      <c r="I1438" s="57" t="n">
        <f aca="false">IFERROR(H1438/INDEX(Rate_Master!$C$2:$C$13,MATCH(F1438,Rate_Master!$A$2:$A$13,0)),0)</f>
        <v>0.834444444444444</v>
      </c>
    </row>
    <row r="1439" customFormat="false" ht="15" hidden="false" customHeight="false" outlineLevel="0" collapsed="false">
      <c r="A1439" s="47" t="s">
        <v>13391</v>
      </c>
      <c r="B1439" s="47" t="s">
        <v>512</v>
      </c>
      <c r="C1439" s="48" t="n">
        <v>46049</v>
      </c>
      <c r="D1439" s="47" t="s">
        <v>63</v>
      </c>
      <c r="E1439" s="47" t="s">
        <v>120</v>
      </c>
      <c r="F1439" s="47" t="s">
        <v>152</v>
      </c>
      <c r="G1439" s="47" t="s">
        <v>122</v>
      </c>
      <c r="H1439" s="47" t="n">
        <v>835</v>
      </c>
      <c r="I1439" s="57" t="n">
        <f aca="false">IFERROR(H1439/INDEX(Rate_Master!$C$2:$C$13,MATCH(F1439,Rate_Master!$A$2:$A$13,0)),0)</f>
        <v>0.927777777777778</v>
      </c>
    </row>
    <row r="1440" customFormat="false" ht="15" hidden="false" customHeight="false" outlineLevel="0" collapsed="false">
      <c r="A1440" s="47" t="s">
        <v>13392</v>
      </c>
      <c r="B1440" s="47" t="s">
        <v>512</v>
      </c>
      <c r="C1440" s="48" t="n">
        <v>46049</v>
      </c>
      <c r="D1440" s="47" t="s">
        <v>63</v>
      </c>
      <c r="E1440" s="47" t="s">
        <v>120</v>
      </c>
      <c r="F1440" s="47" t="s">
        <v>152</v>
      </c>
      <c r="G1440" s="47" t="s">
        <v>123</v>
      </c>
      <c r="H1440" s="47" t="n">
        <v>570</v>
      </c>
      <c r="I1440" s="57" t="n">
        <f aca="false">IFERROR(H1440/INDEX(Rate_Master!$C$2:$C$13,MATCH(F1440,Rate_Master!$A$2:$A$13,0)),0)</f>
        <v>0.633333333333333</v>
      </c>
    </row>
    <row r="1441" customFormat="false" ht="15" hidden="false" customHeight="false" outlineLevel="0" collapsed="false">
      <c r="A1441" s="47" t="s">
        <v>13393</v>
      </c>
      <c r="B1441" s="47" t="s">
        <v>512</v>
      </c>
      <c r="C1441" s="48" t="n">
        <v>46049</v>
      </c>
      <c r="D1441" s="47" t="s">
        <v>63</v>
      </c>
      <c r="E1441" s="47" t="s">
        <v>120</v>
      </c>
      <c r="F1441" s="47" t="s">
        <v>152</v>
      </c>
      <c r="G1441" s="47" t="s">
        <v>124</v>
      </c>
      <c r="H1441" s="47" t="n">
        <v>394</v>
      </c>
      <c r="I1441" s="57" t="n">
        <f aca="false">IFERROR(H1441/INDEX(Rate_Master!$C$2:$C$13,MATCH(F1441,Rate_Master!$A$2:$A$13,0)),0)</f>
        <v>0.437777777777778</v>
      </c>
    </row>
    <row r="1442" customFormat="false" ht="15" hidden="false" customHeight="false" outlineLevel="0" collapsed="false">
      <c r="A1442" s="47" t="s">
        <v>13394</v>
      </c>
      <c r="B1442" s="47" t="s">
        <v>512</v>
      </c>
      <c r="C1442" s="48" t="n">
        <v>46049</v>
      </c>
      <c r="D1442" s="47" t="s">
        <v>63</v>
      </c>
      <c r="E1442" s="47" t="s">
        <v>120</v>
      </c>
      <c r="F1442" s="47" t="s">
        <v>152</v>
      </c>
      <c r="G1442" s="47" t="s">
        <v>125</v>
      </c>
      <c r="H1442" s="47" t="n">
        <v>245</v>
      </c>
      <c r="I1442" s="57" t="n">
        <f aca="false">IFERROR(H1442/INDEX(Rate_Master!$C$2:$C$13,MATCH(F1442,Rate_Master!$A$2:$A$13,0)),0)</f>
        <v>0.272222222222222</v>
      </c>
    </row>
    <row r="1443" customFormat="false" ht="15" hidden="false" customHeight="false" outlineLevel="0" collapsed="false">
      <c r="A1443" s="47" t="s">
        <v>13395</v>
      </c>
      <c r="B1443" s="47" t="s">
        <v>512</v>
      </c>
      <c r="C1443" s="48" t="n">
        <v>46049</v>
      </c>
      <c r="D1443" s="47" t="s">
        <v>63</v>
      </c>
      <c r="E1443" s="47" t="s">
        <v>120</v>
      </c>
      <c r="F1443" s="47" t="s">
        <v>152</v>
      </c>
      <c r="G1443" s="47" t="s">
        <v>126</v>
      </c>
      <c r="H1443" s="47" t="n">
        <v>138</v>
      </c>
      <c r="I1443" s="57" t="n">
        <f aca="false">IFERROR(H1443/INDEX(Rate_Master!$C$2:$C$13,MATCH(F1443,Rate_Master!$A$2:$A$13,0)),0)</f>
        <v>0.153333333333333</v>
      </c>
    </row>
    <row r="1444" customFormat="false" ht="15" hidden="false" customHeight="false" outlineLevel="0" collapsed="false">
      <c r="A1444" s="47" t="s">
        <v>13396</v>
      </c>
      <c r="B1444" s="47" t="s">
        <v>513</v>
      </c>
      <c r="C1444" s="48" t="n">
        <v>46049</v>
      </c>
      <c r="D1444" s="47" t="s">
        <v>63</v>
      </c>
      <c r="E1444" s="47" t="s">
        <v>120</v>
      </c>
      <c r="F1444" s="47" t="s">
        <v>152</v>
      </c>
      <c r="G1444" s="47" t="s">
        <v>119</v>
      </c>
      <c r="H1444" s="47" t="n">
        <v>2086</v>
      </c>
      <c r="I1444" s="57" t="n">
        <f aca="false">IFERROR(H1444/INDEX(Rate_Master!$C$2:$C$13,MATCH(F1444,Rate_Master!$A$2:$A$13,0)),0)</f>
        <v>2.31777777777778</v>
      </c>
    </row>
    <row r="1445" customFormat="false" ht="15" hidden="false" customHeight="false" outlineLevel="0" collapsed="false">
      <c r="A1445" s="47" t="s">
        <v>13397</v>
      </c>
      <c r="B1445" s="47" t="s">
        <v>513</v>
      </c>
      <c r="C1445" s="48" t="n">
        <v>46049</v>
      </c>
      <c r="D1445" s="47" t="s">
        <v>63</v>
      </c>
      <c r="E1445" s="47" t="s">
        <v>120</v>
      </c>
      <c r="F1445" s="47" t="s">
        <v>152</v>
      </c>
      <c r="G1445" s="47" t="s">
        <v>121</v>
      </c>
      <c r="H1445" s="47" t="n">
        <v>1958</v>
      </c>
      <c r="I1445" s="57" t="n">
        <f aca="false">IFERROR(H1445/INDEX(Rate_Master!$C$2:$C$13,MATCH(F1445,Rate_Master!$A$2:$A$13,0)),0)</f>
        <v>2.17555555555556</v>
      </c>
    </row>
    <row r="1446" customFormat="false" ht="15" hidden="false" customHeight="false" outlineLevel="0" collapsed="false">
      <c r="A1446" s="47" t="s">
        <v>13398</v>
      </c>
      <c r="B1446" s="47" t="s">
        <v>513</v>
      </c>
      <c r="C1446" s="48" t="n">
        <v>46049</v>
      </c>
      <c r="D1446" s="47" t="s">
        <v>63</v>
      </c>
      <c r="E1446" s="47" t="s">
        <v>120</v>
      </c>
      <c r="F1446" s="47" t="s">
        <v>152</v>
      </c>
      <c r="G1446" s="47" t="s">
        <v>122</v>
      </c>
      <c r="H1446" s="47" t="n">
        <v>2243</v>
      </c>
      <c r="I1446" s="57" t="n">
        <f aca="false">IFERROR(H1446/INDEX(Rate_Master!$C$2:$C$13,MATCH(F1446,Rate_Master!$A$2:$A$13,0)),0)</f>
        <v>2.49222222222222</v>
      </c>
    </row>
    <row r="1447" customFormat="false" ht="15" hidden="false" customHeight="false" outlineLevel="0" collapsed="false">
      <c r="A1447" s="47" t="s">
        <v>13399</v>
      </c>
      <c r="B1447" s="47" t="s">
        <v>513</v>
      </c>
      <c r="C1447" s="48" t="n">
        <v>46049</v>
      </c>
      <c r="D1447" s="47" t="s">
        <v>63</v>
      </c>
      <c r="E1447" s="47" t="s">
        <v>120</v>
      </c>
      <c r="F1447" s="47" t="s">
        <v>152</v>
      </c>
      <c r="G1447" s="47" t="s">
        <v>123</v>
      </c>
      <c r="H1447" s="47" t="n">
        <v>1574</v>
      </c>
      <c r="I1447" s="57" t="n">
        <f aca="false">IFERROR(H1447/INDEX(Rate_Master!$C$2:$C$13,MATCH(F1447,Rate_Master!$A$2:$A$13,0)),0)</f>
        <v>1.74888888888889</v>
      </c>
    </row>
    <row r="1448" customFormat="false" ht="15" hidden="false" customHeight="false" outlineLevel="0" collapsed="false">
      <c r="A1448" s="47" t="s">
        <v>13400</v>
      </c>
      <c r="B1448" s="47" t="s">
        <v>513</v>
      </c>
      <c r="C1448" s="48" t="n">
        <v>46049</v>
      </c>
      <c r="D1448" s="47" t="s">
        <v>63</v>
      </c>
      <c r="E1448" s="47" t="s">
        <v>120</v>
      </c>
      <c r="F1448" s="47" t="s">
        <v>152</v>
      </c>
      <c r="G1448" s="47" t="s">
        <v>124</v>
      </c>
      <c r="H1448" s="47" t="n">
        <v>995</v>
      </c>
      <c r="I1448" s="57" t="n">
        <f aca="false">IFERROR(H1448/INDEX(Rate_Master!$C$2:$C$13,MATCH(F1448,Rate_Master!$A$2:$A$13,0)),0)</f>
        <v>1.10555555555556</v>
      </c>
    </row>
    <row r="1449" customFormat="false" ht="15" hidden="false" customHeight="false" outlineLevel="0" collapsed="false">
      <c r="A1449" s="47" t="s">
        <v>13401</v>
      </c>
      <c r="B1449" s="47" t="s">
        <v>513</v>
      </c>
      <c r="C1449" s="48" t="n">
        <v>46049</v>
      </c>
      <c r="D1449" s="47" t="s">
        <v>63</v>
      </c>
      <c r="E1449" s="47" t="s">
        <v>120</v>
      </c>
      <c r="F1449" s="47" t="s">
        <v>152</v>
      </c>
      <c r="G1449" s="47" t="s">
        <v>125</v>
      </c>
      <c r="H1449" s="47" t="n">
        <v>601</v>
      </c>
      <c r="I1449" s="57" t="n">
        <f aca="false">IFERROR(H1449/INDEX(Rate_Master!$C$2:$C$13,MATCH(F1449,Rate_Master!$A$2:$A$13,0)),0)</f>
        <v>0.667777777777778</v>
      </c>
    </row>
    <row r="1450" customFormat="false" ht="15" hidden="false" customHeight="false" outlineLevel="0" collapsed="false">
      <c r="A1450" s="47" t="s">
        <v>13402</v>
      </c>
      <c r="B1450" s="47" t="s">
        <v>513</v>
      </c>
      <c r="C1450" s="48" t="n">
        <v>46049</v>
      </c>
      <c r="D1450" s="47" t="s">
        <v>63</v>
      </c>
      <c r="E1450" s="47" t="s">
        <v>120</v>
      </c>
      <c r="F1450" s="47" t="s">
        <v>152</v>
      </c>
      <c r="G1450" s="47" t="s">
        <v>126</v>
      </c>
      <c r="H1450" s="47" t="n">
        <v>404</v>
      </c>
      <c r="I1450" s="57" t="n">
        <f aca="false">IFERROR(H1450/INDEX(Rate_Master!$C$2:$C$13,MATCH(F1450,Rate_Master!$A$2:$A$13,0)),0)</f>
        <v>0.448888888888889</v>
      </c>
    </row>
    <row r="1451" customFormat="false" ht="15" hidden="false" customHeight="false" outlineLevel="0" collapsed="false">
      <c r="A1451" s="47" t="s">
        <v>13403</v>
      </c>
      <c r="B1451" s="47" t="s">
        <v>514</v>
      </c>
      <c r="C1451" s="48" t="n">
        <v>46049</v>
      </c>
      <c r="D1451" s="47" t="s">
        <v>64</v>
      </c>
      <c r="E1451" s="47" t="s">
        <v>128</v>
      </c>
      <c r="F1451" s="47" t="s">
        <v>156</v>
      </c>
      <c r="G1451" s="47" t="s">
        <v>127</v>
      </c>
      <c r="H1451" s="47" t="n">
        <v>924</v>
      </c>
      <c r="I1451" s="57" t="n">
        <f aca="false">IFERROR(H1451/INDEX(Rate_Master!$C$2:$C$13,MATCH(F1451,Rate_Master!$A$2:$A$13,0)),0)</f>
        <v>1.925</v>
      </c>
    </row>
    <row r="1452" customFormat="false" ht="15" hidden="false" customHeight="false" outlineLevel="0" collapsed="false">
      <c r="A1452" s="47" t="s">
        <v>13404</v>
      </c>
      <c r="B1452" s="47" t="s">
        <v>514</v>
      </c>
      <c r="C1452" s="48" t="n">
        <v>46049</v>
      </c>
      <c r="D1452" s="47" t="s">
        <v>64</v>
      </c>
      <c r="E1452" s="47" t="s">
        <v>128</v>
      </c>
      <c r="F1452" s="47" t="s">
        <v>156</v>
      </c>
      <c r="G1452" s="47" t="s">
        <v>129</v>
      </c>
      <c r="H1452" s="47" t="n">
        <v>1017</v>
      </c>
      <c r="I1452" s="57" t="n">
        <f aca="false">IFERROR(H1452/INDEX(Rate_Master!$C$2:$C$13,MATCH(F1452,Rate_Master!$A$2:$A$13,0)),0)</f>
        <v>2.11875</v>
      </c>
    </row>
    <row r="1453" customFormat="false" ht="15" hidden="false" customHeight="false" outlineLevel="0" collapsed="false">
      <c r="A1453" s="47" t="s">
        <v>13405</v>
      </c>
      <c r="B1453" s="47" t="s">
        <v>514</v>
      </c>
      <c r="C1453" s="48" t="n">
        <v>46049</v>
      </c>
      <c r="D1453" s="47" t="s">
        <v>64</v>
      </c>
      <c r="E1453" s="47" t="s">
        <v>128</v>
      </c>
      <c r="F1453" s="47" t="s">
        <v>156</v>
      </c>
      <c r="G1453" s="47" t="s">
        <v>130</v>
      </c>
      <c r="H1453" s="47" t="n">
        <v>764</v>
      </c>
      <c r="I1453" s="57" t="n">
        <f aca="false">IFERROR(H1453/INDEX(Rate_Master!$C$2:$C$13,MATCH(F1453,Rate_Master!$A$2:$A$13,0)),0)</f>
        <v>1.59166666666667</v>
      </c>
    </row>
    <row r="1454" customFormat="false" ht="15" hidden="false" customHeight="false" outlineLevel="0" collapsed="false">
      <c r="A1454" s="47" t="s">
        <v>13406</v>
      </c>
      <c r="B1454" s="47" t="s">
        <v>514</v>
      </c>
      <c r="C1454" s="48" t="n">
        <v>46049</v>
      </c>
      <c r="D1454" s="47" t="s">
        <v>64</v>
      </c>
      <c r="E1454" s="47" t="s">
        <v>128</v>
      </c>
      <c r="F1454" s="47" t="s">
        <v>156</v>
      </c>
      <c r="G1454" s="47" t="s">
        <v>131</v>
      </c>
      <c r="H1454" s="47" t="n">
        <v>245</v>
      </c>
      <c r="I1454" s="57" t="n">
        <f aca="false">IFERROR(H1454/INDEX(Rate_Master!$C$2:$C$13,MATCH(F1454,Rate_Master!$A$2:$A$13,0)),0)</f>
        <v>0.510416666666667</v>
      </c>
    </row>
    <row r="1455" customFormat="false" ht="15" hidden="false" customHeight="false" outlineLevel="0" collapsed="false">
      <c r="A1455" s="47" t="s">
        <v>13407</v>
      </c>
      <c r="B1455" s="47" t="s">
        <v>514</v>
      </c>
      <c r="C1455" s="48" t="n">
        <v>46049</v>
      </c>
      <c r="D1455" s="47" t="s">
        <v>64</v>
      </c>
      <c r="E1455" s="47" t="s">
        <v>128</v>
      </c>
      <c r="F1455" s="47" t="s">
        <v>156</v>
      </c>
      <c r="G1455" s="47" t="s">
        <v>132</v>
      </c>
      <c r="H1455" s="47" t="n">
        <v>212</v>
      </c>
      <c r="I1455" s="57" t="n">
        <f aca="false">IFERROR(H1455/INDEX(Rate_Master!$C$2:$C$13,MATCH(F1455,Rate_Master!$A$2:$A$13,0)),0)</f>
        <v>0.441666666666667</v>
      </c>
    </row>
    <row r="1456" customFormat="false" ht="15" hidden="false" customHeight="false" outlineLevel="0" collapsed="false">
      <c r="A1456" s="47" t="s">
        <v>13408</v>
      </c>
      <c r="B1456" s="47" t="s">
        <v>515</v>
      </c>
      <c r="C1456" s="48" t="n">
        <v>46049</v>
      </c>
      <c r="D1456" s="47" t="s">
        <v>64</v>
      </c>
      <c r="E1456" s="47" t="s">
        <v>128</v>
      </c>
      <c r="F1456" s="47" t="s">
        <v>156</v>
      </c>
      <c r="G1456" s="47" t="s">
        <v>127</v>
      </c>
      <c r="H1456" s="47" t="n">
        <v>931</v>
      </c>
      <c r="I1456" s="57" t="n">
        <f aca="false">IFERROR(H1456/INDEX(Rate_Master!$C$2:$C$13,MATCH(F1456,Rate_Master!$A$2:$A$13,0)),0)</f>
        <v>1.93958333333333</v>
      </c>
    </row>
    <row r="1457" customFormat="false" ht="15" hidden="false" customHeight="false" outlineLevel="0" collapsed="false">
      <c r="A1457" s="47" t="s">
        <v>13409</v>
      </c>
      <c r="B1457" s="47" t="s">
        <v>515</v>
      </c>
      <c r="C1457" s="48" t="n">
        <v>46049</v>
      </c>
      <c r="D1457" s="47" t="s">
        <v>64</v>
      </c>
      <c r="E1457" s="47" t="s">
        <v>128</v>
      </c>
      <c r="F1457" s="47" t="s">
        <v>156</v>
      </c>
      <c r="G1457" s="47" t="s">
        <v>129</v>
      </c>
      <c r="H1457" s="47" t="n">
        <v>1061</v>
      </c>
      <c r="I1457" s="57" t="n">
        <f aca="false">IFERROR(H1457/INDEX(Rate_Master!$C$2:$C$13,MATCH(F1457,Rate_Master!$A$2:$A$13,0)),0)</f>
        <v>2.21041666666667</v>
      </c>
    </row>
    <row r="1458" customFormat="false" ht="15" hidden="false" customHeight="false" outlineLevel="0" collapsed="false">
      <c r="A1458" s="47" t="s">
        <v>13410</v>
      </c>
      <c r="B1458" s="47" t="s">
        <v>515</v>
      </c>
      <c r="C1458" s="48" t="n">
        <v>46049</v>
      </c>
      <c r="D1458" s="47" t="s">
        <v>64</v>
      </c>
      <c r="E1458" s="47" t="s">
        <v>128</v>
      </c>
      <c r="F1458" s="47" t="s">
        <v>156</v>
      </c>
      <c r="G1458" s="47" t="s">
        <v>130</v>
      </c>
      <c r="H1458" s="47" t="n">
        <v>829</v>
      </c>
      <c r="I1458" s="57" t="n">
        <f aca="false">IFERROR(H1458/INDEX(Rate_Master!$C$2:$C$13,MATCH(F1458,Rate_Master!$A$2:$A$13,0)),0)</f>
        <v>1.72708333333333</v>
      </c>
    </row>
    <row r="1459" customFormat="false" ht="15" hidden="false" customHeight="false" outlineLevel="0" collapsed="false">
      <c r="A1459" s="47" t="s">
        <v>13411</v>
      </c>
      <c r="B1459" s="47" t="s">
        <v>515</v>
      </c>
      <c r="C1459" s="48" t="n">
        <v>46049</v>
      </c>
      <c r="D1459" s="47" t="s">
        <v>64</v>
      </c>
      <c r="E1459" s="47" t="s">
        <v>128</v>
      </c>
      <c r="F1459" s="47" t="s">
        <v>156</v>
      </c>
      <c r="G1459" s="47" t="s">
        <v>131</v>
      </c>
      <c r="H1459" s="47" t="n">
        <v>283</v>
      </c>
      <c r="I1459" s="57" t="n">
        <f aca="false">IFERROR(H1459/INDEX(Rate_Master!$C$2:$C$13,MATCH(F1459,Rate_Master!$A$2:$A$13,0)),0)</f>
        <v>0.589583333333333</v>
      </c>
    </row>
    <row r="1460" customFormat="false" ht="15" hidden="false" customHeight="false" outlineLevel="0" collapsed="false">
      <c r="A1460" s="47" t="s">
        <v>13412</v>
      </c>
      <c r="B1460" s="47" t="s">
        <v>515</v>
      </c>
      <c r="C1460" s="48" t="n">
        <v>46049</v>
      </c>
      <c r="D1460" s="47" t="s">
        <v>64</v>
      </c>
      <c r="E1460" s="47" t="s">
        <v>128</v>
      </c>
      <c r="F1460" s="47" t="s">
        <v>156</v>
      </c>
      <c r="G1460" s="47" t="s">
        <v>132</v>
      </c>
      <c r="H1460" s="47" t="n">
        <v>223</v>
      </c>
      <c r="I1460" s="57" t="n">
        <f aca="false">IFERROR(H1460/INDEX(Rate_Master!$C$2:$C$13,MATCH(F1460,Rate_Master!$A$2:$A$13,0)),0)</f>
        <v>0.464583333333333</v>
      </c>
    </row>
    <row r="1461" customFormat="false" ht="15" hidden="false" customHeight="false" outlineLevel="0" collapsed="false">
      <c r="A1461" s="47" t="s">
        <v>13413</v>
      </c>
      <c r="B1461" s="47" t="s">
        <v>516</v>
      </c>
      <c r="C1461" s="48" t="n">
        <v>46049</v>
      </c>
      <c r="D1461" s="47" t="s">
        <v>65</v>
      </c>
      <c r="E1461" s="47" t="s">
        <v>134</v>
      </c>
      <c r="F1461" s="47" t="s">
        <v>158</v>
      </c>
      <c r="G1461" s="47" t="s">
        <v>133</v>
      </c>
      <c r="H1461" s="47" t="n">
        <v>688</v>
      </c>
      <c r="I1461" s="57" t="n">
        <f aca="false">IFERROR(H1461/INDEX(Rate_Master!$C$2:$C$13,MATCH(F1461,Rate_Master!$A$2:$A$13,0)),0)</f>
        <v>3.44</v>
      </c>
    </row>
    <row r="1462" customFormat="false" ht="15" hidden="false" customHeight="false" outlineLevel="0" collapsed="false">
      <c r="A1462" s="47" t="s">
        <v>13414</v>
      </c>
      <c r="B1462" s="47" t="s">
        <v>516</v>
      </c>
      <c r="C1462" s="48" t="n">
        <v>46049</v>
      </c>
      <c r="D1462" s="47" t="s">
        <v>65</v>
      </c>
      <c r="E1462" s="47" t="s">
        <v>134</v>
      </c>
      <c r="F1462" s="47" t="s">
        <v>158</v>
      </c>
      <c r="G1462" s="47" t="s">
        <v>135</v>
      </c>
      <c r="H1462" s="47" t="n">
        <v>518</v>
      </c>
      <c r="I1462" s="57" t="n">
        <f aca="false">IFERROR(H1462/INDEX(Rate_Master!$C$2:$C$13,MATCH(F1462,Rate_Master!$A$2:$A$13,0)),0)</f>
        <v>2.59</v>
      </c>
    </row>
    <row r="1463" customFormat="false" ht="15" hidden="false" customHeight="false" outlineLevel="0" collapsed="false">
      <c r="A1463" s="47" t="s">
        <v>13415</v>
      </c>
      <c r="B1463" s="47" t="s">
        <v>516</v>
      </c>
      <c r="C1463" s="48" t="n">
        <v>46049</v>
      </c>
      <c r="D1463" s="47" t="s">
        <v>65</v>
      </c>
      <c r="E1463" s="47" t="s">
        <v>134</v>
      </c>
      <c r="F1463" s="47" t="s">
        <v>158</v>
      </c>
      <c r="G1463" s="47" t="s">
        <v>136</v>
      </c>
      <c r="H1463" s="47" t="n">
        <v>457</v>
      </c>
      <c r="I1463" s="57" t="n">
        <f aca="false">IFERROR(H1463/INDEX(Rate_Master!$C$2:$C$13,MATCH(F1463,Rate_Master!$A$2:$A$13,0)),0)</f>
        <v>2.285</v>
      </c>
    </row>
    <row r="1464" customFormat="false" ht="15" hidden="false" customHeight="false" outlineLevel="0" collapsed="false">
      <c r="A1464" s="47" t="s">
        <v>13416</v>
      </c>
      <c r="B1464" s="47" t="s">
        <v>516</v>
      </c>
      <c r="C1464" s="48" t="n">
        <v>46049</v>
      </c>
      <c r="D1464" s="47" t="s">
        <v>65</v>
      </c>
      <c r="E1464" s="47" t="s">
        <v>134</v>
      </c>
      <c r="F1464" s="47" t="s">
        <v>158</v>
      </c>
      <c r="G1464" s="47" t="s">
        <v>137</v>
      </c>
      <c r="H1464" s="47" t="n">
        <v>310</v>
      </c>
      <c r="I1464" s="57" t="n">
        <f aca="false">IFERROR(H1464/INDEX(Rate_Master!$C$2:$C$13,MATCH(F1464,Rate_Master!$A$2:$A$13,0)),0)</f>
        <v>1.55</v>
      </c>
    </row>
    <row r="1465" customFormat="false" ht="15" hidden="false" customHeight="false" outlineLevel="0" collapsed="false">
      <c r="A1465" s="47" t="s">
        <v>13417</v>
      </c>
      <c r="B1465" s="47" t="s">
        <v>516</v>
      </c>
      <c r="C1465" s="48" t="n">
        <v>46049</v>
      </c>
      <c r="D1465" s="47" t="s">
        <v>65</v>
      </c>
      <c r="E1465" s="47" t="s">
        <v>134</v>
      </c>
      <c r="F1465" s="47" t="s">
        <v>158</v>
      </c>
      <c r="G1465" s="47" t="s">
        <v>138</v>
      </c>
      <c r="H1465" s="47" t="n">
        <v>176</v>
      </c>
      <c r="I1465" s="57" t="n">
        <f aca="false">IFERROR(H1465/INDEX(Rate_Master!$C$2:$C$13,MATCH(F1465,Rate_Master!$A$2:$A$13,0)),0)</f>
        <v>0.88</v>
      </c>
    </row>
    <row r="1466" customFormat="false" ht="15" hidden="false" customHeight="false" outlineLevel="0" collapsed="false">
      <c r="A1466" s="47" t="s">
        <v>13418</v>
      </c>
      <c r="B1466" s="47" t="s">
        <v>517</v>
      </c>
      <c r="C1466" s="48" t="n">
        <v>46049</v>
      </c>
      <c r="D1466" s="47" t="s">
        <v>65</v>
      </c>
      <c r="E1466" s="47" t="s">
        <v>134</v>
      </c>
      <c r="F1466" s="47" t="s">
        <v>159</v>
      </c>
      <c r="G1466" s="47" t="s">
        <v>133</v>
      </c>
      <c r="H1466" s="47" t="n">
        <v>612</v>
      </c>
      <c r="I1466" s="57" t="n">
        <f aca="false">IFERROR(H1466/INDEX(Rate_Master!$C$2:$C$13,MATCH(F1466,Rate_Master!$A$2:$A$13,0)),0)</f>
        <v>2.55</v>
      </c>
    </row>
    <row r="1467" customFormat="false" ht="15" hidden="false" customHeight="false" outlineLevel="0" collapsed="false">
      <c r="A1467" s="47" t="s">
        <v>13419</v>
      </c>
      <c r="B1467" s="47" t="s">
        <v>517</v>
      </c>
      <c r="C1467" s="48" t="n">
        <v>46049</v>
      </c>
      <c r="D1467" s="47" t="s">
        <v>65</v>
      </c>
      <c r="E1467" s="47" t="s">
        <v>134</v>
      </c>
      <c r="F1467" s="47" t="s">
        <v>159</v>
      </c>
      <c r="G1467" s="47" t="s">
        <v>135</v>
      </c>
      <c r="H1467" s="47" t="n">
        <v>452</v>
      </c>
      <c r="I1467" s="57" t="n">
        <f aca="false">IFERROR(H1467/INDEX(Rate_Master!$C$2:$C$13,MATCH(F1467,Rate_Master!$A$2:$A$13,0)),0)</f>
        <v>1.88333333333333</v>
      </c>
    </row>
    <row r="1468" customFormat="false" ht="15" hidden="false" customHeight="false" outlineLevel="0" collapsed="false">
      <c r="A1468" s="47" t="s">
        <v>13420</v>
      </c>
      <c r="B1468" s="47" t="s">
        <v>517</v>
      </c>
      <c r="C1468" s="48" t="n">
        <v>46049</v>
      </c>
      <c r="D1468" s="47" t="s">
        <v>65</v>
      </c>
      <c r="E1468" s="47" t="s">
        <v>134</v>
      </c>
      <c r="F1468" s="47" t="s">
        <v>159</v>
      </c>
      <c r="G1468" s="47" t="s">
        <v>136</v>
      </c>
      <c r="H1468" s="47" t="n">
        <v>371</v>
      </c>
      <c r="I1468" s="57" t="n">
        <f aca="false">IFERROR(H1468/INDEX(Rate_Master!$C$2:$C$13,MATCH(F1468,Rate_Master!$A$2:$A$13,0)),0)</f>
        <v>1.54583333333333</v>
      </c>
    </row>
    <row r="1469" customFormat="false" ht="15" hidden="false" customHeight="false" outlineLevel="0" collapsed="false">
      <c r="A1469" s="47" t="s">
        <v>13421</v>
      </c>
      <c r="B1469" s="47" t="s">
        <v>517</v>
      </c>
      <c r="C1469" s="48" t="n">
        <v>46049</v>
      </c>
      <c r="D1469" s="47" t="s">
        <v>65</v>
      </c>
      <c r="E1469" s="47" t="s">
        <v>134</v>
      </c>
      <c r="F1469" s="47" t="s">
        <v>159</v>
      </c>
      <c r="G1469" s="47" t="s">
        <v>137</v>
      </c>
      <c r="H1469" s="47" t="n">
        <v>257</v>
      </c>
      <c r="I1469" s="57" t="n">
        <f aca="false">IFERROR(H1469/INDEX(Rate_Master!$C$2:$C$13,MATCH(F1469,Rate_Master!$A$2:$A$13,0)),0)</f>
        <v>1.07083333333333</v>
      </c>
    </row>
    <row r="1470" customFormat="false" ht="15" hidden="false" customHeight="false" outlineLevel="0" collapsed="false">
      <c r="A1470" s="47" t="s">
        <v>13422</v>
      </c>
      <c r="B1470" s="47" t="s">
        <v>517</v>
      </c>
      <c r="C1470" s="48" t="n">
        <v>46049</v>
      </c>
      <c r="D1470" s="47" t="s">
        <v>65</v>
      </c>
      <c r="E1470" s="47" t="s">
        <v>134</v>
      </c>
      <c r="F1470" s="47" t="s">
        <v>159</v>
      </c>
      <c r="G1470" s="47" t="s">
        <v>138</v>
      </c>
      <c r="H1470" s="47" t="n">
        <v>154</v>
      </c>
      <c r="I1470" s="57" t="n">
        <f aca="false">IFERROR(H1470/INDEX(Rate_Master!$C$2:$C$13,MATCH(F1470,Rate_Master!$A$2:$A$13,0)),0)</f>
        <v>0.641666666666667</v>
      </c>
    </row>
    <row r="1471" customFormat="false" ht="15" hidden="false" customHeight="false" outlineLevel="0" collapsed="false">
      <c r="A1471" s="47" t="s">
        <v>13423</v>
      </c>
      <c r="B1471" s="47" t="s">
        <v>519</v>
      </c>
      <c r="C1471" s="48" t="n">
        <v>46049</v>
      </c>
      <c r="D1471" s="47" t="s">
        <v>65</v>
      </c>
      <c r="E1471" s="47" t="s">
        <v>134</v>
      </c>
      <c r="F1471" s="47" t="s">
        <v>159</v>
      </c>
      <c r="G1471" s="47" t="s">
        <v>133</v>
      </c>
      <c r="H1471" s="47" t="n">
        <v>437</v>
      </c>
      <c r="I1471" s="57" t="n">
        <f aca="false">IFERROR(H1471/INDEX(Rate_Master!$C$2:$C$13,MATCH(F1471,Rate_Master!$A$2:$A$13,0)),0)</f>
        <v>1.82083333333333</v>
      </c>
    </row>
    <row r="1472" customFormat="false" ht="15" hidden="false" customHeight="false" outlineLevel="0" collapsed="false">
      <c r="A1472" s="47" t="s">
        <v>13424</v>
      </c>
      <c r="B1472" s="47" t="s">
        <v>519</v>
      </c>
      <c r="C1472" s="48" t="n">
        <v>46049</v>
      </c>
      <c r="D1472" s="47" t="s">
        <v>65</v>
      </c>
      <c r="E1472" s="47" t="s">
        <v>134</v>
      </c>
      <c r="F1472" s="47" t="s">
        <v>159</v>
      </c>
      <c r="G1472" s="47" t="s">
        <v>135</v>
      </c>
      <c r="H1472" s="47" t="n">
        <v>384</v>
      </c>
      <c r="I1472" s="57" t="n">
        <f aca="false">IFERROR(H1472/INDEX(Rate_Master!$C$2:$C$13,MATCH(F1472,Rate_Master!$A$2:$A$13,0)),0)</f>
        <v>1.6</v>
      </c>
    </row>
    <row r="1473" customFormat="false" ht="15" hidden="false" customHeight="false" outlineLevel="0" collapsed="false">
      <c r="A1473" s="47" t="s">
        <v>13425</v>
      </c>
      <c r="B1473" s="47" t="s">
        <v>519</v>
      </c>
      <c r="C1473" s="48" t="n">
        <v>46049</v>
      </c>
      <c r="D1473" s="47" t="s">
        <v>65</v>
      </c>
      <c r="E1473" s="47" t="s">
        <v>134</v>
      </c>
      <c r="F1473" s="47" t="s">
        <v>159</v>
      </c>
      <c r="G1473" s="47" t="s">
        <v>136</v>
      </c>
      <c r="H1473" s="47" t="n">
        <v>279</v>
      </c>
      <c r="I1473" s="57" t="n">
        <f aca="false">IFERROR(H1473/INDEX(Rate_Master!$C$2:$C$13,MATCH(F1473,Rate_Master!$A$2:$A$13,0)),0)</f>
        <v>1.1625</v>
      </c>
    </row>
    <row r="1474" customFormat="false" ht="15" hidden="false" customHeight="false" outlineLevel="0" collapsed="false">
      <c r="A1474" s="47" t="s">
        <v>13426</v>
      </c>
      <c r="B1474" s="47" t="s">
        <v>519</v>
      </c>
      <c r="C1474" s="48" t="n">
        <v>46049</v>
      </c>
      <c r="D1474" s="47" t="s">
        <v>65</v>
      </c>
      <c r="E1474" s="47" t="s">
        <v>134</v>
      </c>
      <c r="F1474" s="47" t="s">
        <v>159</v>
      </c>
      <c r="G1474" s="47" t="s">
        <v>137</v>
      </c>
      <c r="H1474" s="47" t="n">
        <v>216</v>
      </c>
      <c r="I1474" s="57" t="n">
        <f aca="false">IFERROR(H1474/INDEX(Rate_Master!$C$2:$C$13,MATCH(F1474,Rate_Master!$A$2:$A$13,0)),0)</f>
        <v>0.9</v>
      </c>
    </row>
    <row r="1475" customFormat="false" ht="15" hidden="false" customHeight="false" outlineLevel="0" collapsed="false">
      <c r="A1475" s="47" t="s">
        <v>13427</v>
      </c>
      <c r="B1475" s="47" t="s">
        <v>519</v>
      </c>
      <c r="C1475" s="48" t="n">
        <v>46049</v>
      </c>
      <c r="D1475" s="47" t="s">
        <v>65</v>
      </c>
      <c r="E1475" s="47" t="s">
        <v>134</v>
      </c>
      <c r="F1475" s="47" t="s">
        <v>159</v>
      </c>
      <c r="G1475" s="47" t="s">
        <v>138</v>
      </c>
      <c r="H1475" s="47" t="n">
        <v>116</v>
      </c>
      <c r="I1475" s="57" t="n">
        <f aca="false">IFERROR(H1475/INDEX(Rate_Master!$C$2:$C$13,MATCH(F1475,Rate_Master!$A$2:$A$13,0)),0)</f>
        <v>0.483333333333333</v>
      </c>
    </row>
    <row r="1476" customFormat="false" ht="15" hidden="false" customHeight="false" outlineLevel="0" collapsed="false">
      <c r="A1476" s="47" t="s">
        <v>13428</v>
      </c>
      <c r="B1476" s="47" t="s">
        <v>520</v>
      </c>
      <c r="C1476" s="48" t="n">
        <v>46050</v>
      </c>
      <c r="D1476" s="47" t="s">
        <v>62</v>
      </c>
      <c r="E1476" s="47" t="s">
        <v>120</v>
      </c>
      <c r="F1476" s="47" t="s">
        <v>148</v>
      </c>
      <c r="G1476" s="47" t="s">
        <v>119</v>
      </c>
      <c r="H1476" s="47" t="n">
        <v>1448</v>
      </c>
      <c r="I1476" s="57" t="n">
        <f aca="false">IFERROR(H1476/INDEX(Rate_Master!$C$2:$C$13,MATCH(F1476,Rate_Master!$A$2:$A$13,0)),0)</f>
        <v>1.60888888888889</v>
      </c>
    </row>
    <row r="1477" customFormat="false" ht="15" hidden="false" customHeight="false" outlineLevel="0" collapsed="false">
      <c r="A1477" s="47" t="s">
        <v>13429</v>
      </c>
      <c r="B1477" s="47" t="s">
        <v>520</v>
      </c>
      <c r="C1477" s="48" t="n">
        <v>46050</v>
      </c>
      <c r="D1477" s="47" t="s">
        <v>62</v>
      </c>
      <c r="E1477" s="47" t="s">
        <v>120</v>
      </c>
      <c r="F1477" s="47" t="s">
        <v>148</v>
      </c>
      <c r="G1477" s="47" t="s">
        <v>121</v>
      </c>
      <c r="H1477" s="47" t="n">
        <v>1381</v>
      </c>
      <c r="I1477" s="57" t="n">
        <f aca="false">IFERROR(H1477/INDEX(Rate_Master!$C$2:$C$13,MATCH(F1477,Rate_Master!$A$2:$A$13,0)),0)</f>
        <v>1.53444444444444</v>
      </c>
    </row>
    <row r="1478" customFormat="false" ht="15" hidden="false" customHeight="false" outlineLevel="0" collapsed="false">
      <c r="A1478" s="47" t="s">
        <v>13430</v>
      </c>
      <c r="B1478" s="47" t="s">
        <v>520</v>
      </c>
      <c r="C1478" s="48" t="n">
        <v>46050</v>
      </c>
      <c r="D1478" s="47" t="s">
        <v>62</v>
      </c>
      <c r="E1478" s="47" t="s">
        <v>120</v>
      </c>
      <c r="F1478" s="47" t="s">
        <v>148</v>
      </c>
      <c r="G1478" s="47" t="s">
        <v>122</v>
      </c>
      <c r="H1478" s="47" t="n">
        <v>1448</v>
      </c>
      <c r="I1478" s="57" t="n">
        <f aca="false">IFERROR(H1478/INDEX(Rate_Master!$C$2:$C$13,MATCH(F1478,Rate_Master!$A$2:$A$13,0)),0)</f>
        <v>1.60888888888889</v>
      </c>
    </row>
    <row r="1479" customFormat="false" ht="15" hidden="false" customHeight="false" outlineLevel="0" collapsed="false">
      <c r="A1479" s="47" t="s">
        <v>13431</v>
      </c>
      <c r="B1479" s="47" t="s">
        <v>520</v>
      </c>
      <c r="C1479" s="48" t="n">
        <v>46050</v>
      </c>
      <c r="D1479" s="47" t="s">
        <v>62</v>
      </c>
      <c r="E1479" s="47" t="s">
        <v>120</v>
      </c>
      <c r="F1479" s="47" t="s">
        <v>148</v>
      </c>
      <c r="G1479" s="47" t="s">
        <v>123</v>
      </c>
      <c r="H1479" s="47" t="n">
        <v>1049</v>
      </c>
      <c r="I1479" s="57" t="n">
        <f aca="false">IFERROR(H1479/INDEX(Rate_Master!$C$2:$C$13,MATCH(F1479,Rate_Master!$A$2:$A$13,0)),0)</f>
        <v>1.16555555555556</v>
      </c>
    </row>
    <row r="1480" customFormat="false" ht="15" hidden="false" customHeight="false" outlineLevel="0" collapsed="false">
      <c r="A1480" s="47" t="s">
        <v>13432</v>
      </c>
      <c r="B1480" s="47" t="s">
        <v>520</v>
      </c>
      <c r="C1480" s="48" t="n">
        <v>46050</v>
      </c>
      <c r="D1480" s="47" t="s">
        <v>62</v>
      </c>
      <c r="E1480" s="47" t="s">
        <v>120</v>
      </c>
      <c r="F1480" s="47" t="s">
        <v>148</v>
      </c>
      <c r="G1480" s="47" t="s">
        <v>124</v>
      </c>
      <c r="H1480" s="47" t="n">
        <v>662</v>
      </c>
      <c r="I1480" s="57" t="n">
        <f aca="false">IFERROR(H1480/INDEX(Rate_Master!$C$2:$C$13,MATCH(F1480,Rate_Master!$A$2:$A$13,0)),0)</f>
        <v>0.735555555555556</v>
      </c>
    </row>
    <row r="1481" customFormat="false" ht="15" hidden="false" customHeight="false" outlineLevel="0" collapsed="false">
      <c r="A1481" s="47" t="s">
        <v>13433</v>
      </c>
      <c r="B1481" s="47" t="s">
        <v>520</v>
      </c>
      <c r="C1481" s="48" t="n">
        <v>46050</v>
      </c>
      <c r="D1481" s="47" t="s">
        <v>62</v>
      </c>
      <c r="E1481" s="47" t="s">
        <v>120</v>
      </c>
      <c r="F1481" s="47" t="s">
        <v>148</v>
      </c>
      <c r="G1481" s="47" t="s">
        <v>125</v>
      </c>
      <c r="H1481" s="47" t="n">
        <v>398</v>
      </c>
      <c r="I1481" s="57" t="n">
        <f aca="false">IFERROR(H1481/INDEX(Rate_Master!$C$2:$C$13,MATCH(F1481,Rate_Master!$A$2:$A$13,0)),0)</f>
        <v>0.442222222222222</v>
      </c>
    </row>
    <row r="1482" customFormat="false" ht="15" hidden="false" customHeight="false" outlineLevel="0" collapsed="false">
      <c r="A1482" s="47" t="s">
        <v>13434</v>
      </c>
      <c r="B1482" s="47" t="s">
        <v>520</v>
      </c>
      <c r="C1482" s="48" t="n">
        <v>46050</v>
      </c>
      <c r="D1482" s="47" t="s">
        <v>62</v>
      </c>
      <c r="E1482" s="47" t="s">
        <v>120</v>
      </c>
      <c r="F1482" s="47" t="s">
        <v>148</v>
      </c>
      <c r="G1482" s="47" t="s">
        <v>126</v>
      </c>
      <c r="H1482" s="47" t="n">
        <v>265</v>
      </c>
      <c r="I1482" s="57" t="n">
        <f aca="false">IFERROR(H1482/INDEX(Rate_Master!$C$2:$C$13,MATCH(F1482,Rate_Master!$A$2:$A$13,0)),0)</f>
        <v>0.294444444444444</v>
      </c>
    </row>
    <row r="1483" customFormat="false" ht="15" hidden="false" customHeight="false" outlineLevel="0" collapsed="false">
      <c r="A1483" s="47" t="s">
        <v>13435</v>
      </c>
      <c r="B1483" s="47" t="s">
        <v>522</v>
      </c>
      <c r="C1483" s="48" t="n">
        <v>46050</v>
      </c>
      <c r="D1483" s="47" t="s">
        <v>62</v>
      </c>
      <c r="E1483" s="47" t="s">
        <v>120</v>
      </c>
      <c r="F1483" s="47" t="s">
        <v>148</v>
      </c>
      <c r="G1483" s="47" t="s">
        <v>119</v>
      </c>
      <c r="H1483" s="47" t="n">
        <v>1056</v>
      </c>
      <c r="I1483" s="57" t="n">
        <f aca="false">IFERROR(H1483/INDEX(Rate_Master!$C$2:$C$13,MATCH(F1483,Rate_Master!$A$2:$A$13,0)),0)</f>
        <v>1.17333333333333</v>
      </c>
    </row>
    <row r="1484" customFormat="false" ht="15" hidden="false" customHeight="false" outlineLevel="0" collapsed="false">
      <c r="A1484" s="47" t="s">
        <v>13436</v>
      </c>
      <c r="B1484" s="47" t="s">
        <v>522</v>
      </c>
      <c r="C1484" s="48" t="n">
        <v>46050</v>
      </c>
      <c r="D1484" s="47" t="s">
        <v>62</v>
      </c>
      <c r="E1484" s="47" t="s">
        <v>120</v>
      </c>
      <c r="F1484" s="47" t="s">
        <v>148</v>
      </c>
      <c r="G1484" s="47" t="s">
        <v>121</v>
      </c>
      <c r="H1484" s="47" t="n">
        <v>1006</v>
      </c>
      <c r="I1484" s="57" t="n">
        <f aca="false">IFERROR(H1484/INDEX(Rate_Master!$C$2:$C$13,MATCH(F1484,Rate_Master!$A$2:$A$13,0)),0)</f>
        <v>1.11777777777778</v>
      </c>
    </row>
    <row r="1485" customFormat="false" ht="15" hidden="false" customHeight="false" outlineLevel="0" collapsed="false">
      <c r="A1485" s="47" t="s">
        <v>13437</v>
      </c>
      <c r="B1485" s="47" t="s">
        <v>522</v>
      </c>
      <c r="C1485" s="48" t="n">
        <v>46050</v>
      </c>
      <c r="D1485" s="47" t="s">
        <v>62</v>
      </c>
      <c r="E1485" s="47" t="s">
        <v>120</v>
      </c>
      <c r="F1485" s="47" t="s">
        <v>148</v>
      </c>
      <c r="G1485" s="47" t="s">
        <v>122</v>
      </c>
      <c r="H1485" s="47" t="n">
        <v>1063</v>
      </c>
      <c r="I1485" s="57" t="n">
        <f aca="false">IFERROR(H1485/INDEX(Rate_Master!$C$2:$C$13,MATCH(F1485,Rate_Master!$A$2:$A$13,0)),0)</f>
        <v>1.18111111111111</v>
      </c>
    </row>
    <row r="1486" customFormat="false" ht="15" hidden="false" customHeight="false" outlineLevel="0" collapsed="false">
      <c r="A1486" s="47" t="s">
        <v>13438</v>
      </c>
      <c r="B1486" s="47" t="s">
        <v>522</v>
      </c>
      <c r="C1486" s="48" t="n">
        <v>46050</v>
      </c>
      <c r="D1486" s="47" t="s">
        <v>62</v>
      </c>
      <c r="E1486" s="47" t="s">
        <v>120</v>
      </c>
      <c r="F1486" s="47" t="s">
        <v>148</v>
      </c>
      <c r="G1486" s="47" t="s">
        <v>123</v>
      </c>
      <c r="H1486" s="47" t="n">
        <v>805</v>
      </c>
      <c r="I1486" s="57" t="n">
        <f aca="false">IFERROR(H1486/INDEX(Rate_Master!$C$2:$C$13,MATCH(F1486,Rate_Master!$A$2:$A$13,0)),0)</f>
        <v>0.894444444444445</v>
      </c>
    </row>
    <row r="1487" customFormat="false" ht="15" hidden="false" customHeight="false" outlineLevel="0" collapsed="false">
      <c r="A1487" s="47" t="s">
        <v>13439</v>
      </c>
      <c r="B1487" s="47" t="s">
        <v>522</v>
      </c>
      <c r="C1487" s="48" t="n">
        <v>46050</v>
      </c>
      <c r="D1487" s="47" t="s">
        <v>62</v>
      </c>
      <c r="E1487" s="47" t="s">
        <v>120</v>
      </c>
      <c r="F1487" s="47" t="s">
        <v>148</v>
      </c>
      <c r="G1487" s="47" t="s">
        <v>124</v>
      </c>
      <c r="H1487" s="47" t="n">
        <v>462</v>
      </c>
      <c r="I1487" s="57" t="n">
        <f aca="false">IFERROR(H1487/INDEX(Rate_Master!$C$2:$C$13,MATCH(F1487,Rate_Master!$A$2:$A$13,0)),0)</f>
        <v>0.513333333333333</v>
      </c>
    </row>
    <row r="1488" customFormat="false" ht="15" hidden="false" customHeight="false" outlineLevel="0" collapsed="false">
      <c r="A1488" s="47" t="s">
        <v>13440</v>
      </c>
      <c r="B1488" s="47" t="s">
        <v>522</v>
      </c>
      <c r="C1488" s="48" t="n">
        <v>46050</v>
      </c>
      <c r="D1488" s="47" t="s">
        <v>62</v>
      </c>
      <c r="E1488" s="47" t="s">
        <v>120</v>
      </c>
      <c r="F1488" s="47" t="s">
        <v>148</v>
      </c>
      <c r="G1488" s="47" t="s">
        <v>125</v>
      </c>
      <c r="H1488" s="47" t="n">
        <v>312</v>
      </c>
      <c r="I1488" s="57" t="n">
        <f aca="false">IFERROR(H1488/INDEX(Rate_Master!$C$2:$C$13,MATCH(F1488,Rate_Master!$A$2:$A$13,0)),0)</f>
        <v>0.346666666666667</v>
      </c>
    </row>
    <row r="1489" customFormat="false" ht="15" hidden="false" customHeight="false" outlineLevel="0" collapsed="false">
      <c r="A1489" s="47" t="s">
        <v>13441</v>
      </c>
      <c r="B1489" s="47" t="s">
        <v>522</v>
      </c>
      <c r="C1489" s="48" t="n">
        <v>46050</v>
      </c>
      <c r="D1489" s="47" t="s">
        <v>62</v>
      </c>
      <c r="E1489" s="47" t="s">
        <v>120</v>
      </c>
      <c r="F1489" s="47" t="s">
        <v>148</v>
      </c>
      <c r="G1489" s="47" t="s">
        <v>126</v>
      </c>
      <c r="H1489" s="47" t="n">
        <v>190</v>
      </c>
      <c r="I1489" s="57" t="n">
        <f aca="false">IFERROR(H1489/INDEX(Rate_Master!$C$2:$C$13,MATCH(F1489,Rate_Master!$A$2:$A$13,0)),0)</f>
        <v>0.211111111111111</v>
      </c>
    </row>
    <row r="1490" customFormat="false" ht="15" hidden="false" customHeight="false" outlineLevel="0" collapsed="false">
      <c r="A1490" s="47" t="s">
        <v>13442</v>
      </c>
      <c r="B1490" s="47" t="s">
        <v>523</v>
      </c>
      <c r="C1490" s="48" t="n">
        <v>46050</v>
      </c>
      <c r="D1490" s="47" t="s">
        <v>62</v>
      </c>
      <c r="E1490" s="47" t="s">
        <v>120</v>
      </c>
      <c r="F1490" s="47" t="s">
        <v>148</v>
      </c>
      <c r="G1490" s="47" t="s">
        <v>119</v>
      </c>
      <c r="H1490" s="47" t="n">
        <v>1095</v>
      </c>
      <c r="I1490" s="57" t="n">
        <f aca="false">IFERROR(H1490/INDEX(Rate_Master!$C$2:$C$13,MATCH(F1490,Rate_Master!$A$2:$A$13,0)),0)</f>
        <v>1.21666666666667</v>
      </c>
    </row>
    <row r="1491" customFormat="false" ht="15" hidden="false" customHeight="false" outlineLevel="0" collapsed="false">
      <c r="A1491" s="47" t="s">
        <v>13443</v>
      </c>
      <c r="B1491" s="47" t="s">
        <v>523</v>
      </c>
      <c r="C1491" s="48" t="n">
        <v>46050</v>
      </c>
      <c r="D1491" s="47" t="s">
        <v>62</v>
      </c>
      <c r="E1491" s="47" t="s">
        <v>120</v>
      </c>
      <c r="F1491" s="47" t="s">
        <v>148</v>
      </c>
      <c r="G1491" s="47" t="s">
        <v>121</v>
      </c>
      <c r="H1491" s="47" t="n">
        <v>1066</v>
      </c>
      <c r="I1491" s="57" t="n">
        <f aca="false">IFERROR(H1491/INDEX(Rate_Master!$C$2:$C$13,MATCH(F1491,Rate_Master!$A$2:$A$13,0)),0)</f>
        <v>1.18444444444444</v>
      </c>
    </row>
    <row r="1492" customFormat="false" ht="15" hidden="false" customHeight="false" outlineLevel="0" collapsed="false">
      <c r="A1492" s="47" t="s">
        <v>13444</v>
      </c>
      <c r="B1492" s="47" t="s">
        <v>523</v>
      </c>
      <c r="C1492" s="48" t="n">
        <v>46050</v>
      </c>
      <c r="D1492" s="47" t="s">
        <v>62</v>
      </c>
      <c r="E1492" s="47" t="s">
        <v>120</v>
      </c>
      <c r="F1492" s="47" t="s">
        <v>148</v>
      </c>
      <c r="G1492" s="47" t="s">
        <v>122</v>
      </c>
      <c r="H1492" s="47" t="n">
        <v>1089</v>
      </c>
      <c r="I1492" s="57" t="n">
        <f aca="false">IFERROR(H1492/INDEX(Rate_Master!$C$2:$C$13,MATCH(F1492,Rate_Master!$A$2:$A$13,0)),0)</f>
        <v>1.21</v>
      </c>
    </row>
    <row r="1493" customFormat="false" ht="15" hidden="false" customHeight="false" outlineLevel="0" collapsed="false">
      <c r="A1493" s="47" t="s">
        <v>13445</v>
      </c>
      <c r="B1493" s="47" t="s">
        <v>523</v>
      </c>
      <c r="C1493" s="48" t="n">
        <v>46050</v>
      </c>
      <c r="D1493" s="47" t="s">
        <v>62</v>
      </c>
      <c r="E1493" s="47" t="s">
        <v>120</v>
      </c>
      <c r="F1493" s="47" t="s">
        <v>148</v>
      </c>
      <c r="G1493" s="47" t="s">
        <v>123</v>
      </c>
      <c r="H1493" s="47" t="n">
        <v>794</v>
      </c>
      <c r="I1493" s="57" t="n">
        <f aca="false">IFERROR(H1493/INDEX(Rate_Master!$C$2:$C$13,MATCH(F1493,Rate_Master!$A$2:$A$13,0)),0)</f>
        <v>0.882222222222222</v>
      </c>
    </row>
    <row r="1494" customFormat="false" ht="15" hidden="false" customHeight="false" outlineLevel="0" collapsed="false">
      <c r="A1494" s="47" t="s">
        <v>13446</v>
      </c>
      <c r="B1494" s="47" t="s">
        <v>523</v>
      </c>
      <c r="C1494" s="48" t="n">
        <v>46050</v>
      </c>
      <c r="D1494" s="47" t="s">
        <v>62</v>
      </c>
      <c r="E1494" s="47" t="s">
        <v>120</v>
      </c>
      <c r="F1494" s="47" t="s">
        <v>148</v>
      </c>
      <c r="G1494" s="47" t="s">
        <v>124</v>
      </c>
      <c r="H1494" s="47" t="n">
        <v>472</v>
      </c>
      <c r="I1494" s="57" t="n">
        <f aca="false">IFERROR(H1494/INDEX(Rate_Master!$C$2:$C$13,MATCH(F1494,Rate_Master!$A$2:$A$13,0)),0)</f>
        <v>0.524444444444445</v>
      </c>
    </row>
    <row r="1495" customFormat="false" ht="15" hidden="false" customHeight="false" outlineLevel="0" collapsed="false">
      <c r="A1495" s="47" t="s">
        <v>13447</v>
      </c>
      <c r="B1495" s="47" t="s">
        <v>523</v>
      </c>
      <c r="C1495" s="48" t="n">
        <v>46050</v>
      </c>
      <c r="D1495" s="47" t="s">
        <v>62</v>
      </c>
      <c r="E1495" s="47" t="s">
        <v>120</v>
      </c>
      <c r="F1495" s="47" t="s">
        <v>148</v>
      </c>
      <c r="G1495" s="47" t="s">
        <v>125</v>
      </c>
      <c r="H1495" s="47" t="n">
        <v>329</v>
      </c>
      <c r="I1495" s="57" t="n">
        <f aca="false">IFERROR(H1495/INDEX(Rate_Master!$C$2:$C$13,MATCH(F1495,Rate_Master!$A$2:$A$13,0)),0)</f>
        <v>0.365555555555556</v>
      </c>
    </row>
    <row r="1496" customFormat="false" ht="15" hidden="false" customHeight="false" outlineLevel="0" collapsed="false">
      <c r="A1496" s="47" t="s">
        <v>13448</v>
      </c>
      <c r="B1496" s="47" t="s">
        <v>523</v>
      </c>
      <c r="C1496" s="48" t="n">
        <v>46050</v>
      </c>
      <c r="D1496" s="47" t="s">
        <v>62</v>
      </c>
      <c r="E1496" s="47" t="s">
        <v>120</v>
      </c>
      <c r="F1496" s="47" t="s">
        <v>148</v>
      </c>
      <c r="G1496" s="47" t="s">
        <v>126</v>
      </c>
      <c r="H1496" s="47" t="n">
        <v>221</v>
      </c>
      <c r="I1496" s="57" t="n">
        <f aca="false">IFERROR(H1496/INDEX(Rate_Master!$C$2:$C$13,MATCH(F1496,Rate_Master!$A$2:$A$13,0)),0)</f>
        <v>0.245555555555556</v>
      </c>
    </row>
    <row r="1497" customFormat="false" ht="15" hidden="false" customHeight="false" outlineLevel="0" collapsed="false">
      <c r="A1497" s="47" t="s">
        <v>13449</v>
      </c>
      <c r="B1497" s="47" t="s">
        <v>524</v>
      </c>
      <c r="C1497" s="48" t="n">
        <v>46050</v>
      </c>
      <c r="D1497" s="47" t="s">
        <v>63</v>
      </c>
      <c r="E1497" s="47" t="s">
        <v>120</v>
      </c>
      <c r="F1497" s="47" t="s">
        <v>152</v>
      </c>
      <c r="G1497" s="47" t="s">
        <v>119</v>
      </c>
      <c r="H1497" s="47" t="n">
        <v>1540</v>
      </c>
      <c r="I1497" s="57" t="n">
        <f aca="false">IFERROR(H1497/INDEX(Rate_Master!$C$2:$C$13,MATCH(F1497,Rate_Master!$A$2:$A$13,0)),0)</f>
        <v>1.71111111111111</v>
      </c>
    </row>
    <row r="1498" customFormat="false" ht="15" hidden="false" customHeight="false" outlineLevel="0" collapsed="false">
      <c r="A1498" s="47" t="s">
        <v>13450</v>
      </c>
      <c r="B1498" s="47" t="s">
        <v>524</v>
      </c>
      <c r="C1498" s="48" t="n">
        <v>46050</v>
      </c>
      <c r="D1498" s="47" t="s">
        <v>63</v>
      </c>
      <c r="E1498" s="47" t="s">
        <v>120</v>
      </c>
      <c r="F1498" s="47" t="s">
        <v>152</v>
      </c>
      <c r="G1498" s="47" t="s">
        <v>121</v>
      </c>
      <c r="H1498" s="47" t="n">
        <v>1329</v>
      </c>
      <c r="I1498" s="57" t="n">
        <f aca="false">IFERROR(H1498/INDEX(Rate_Master!$C$2:$C$13,MATCH(F1498,Rate_Master!$A$2:$A$13,0)),0)</f>
        <v>1.47666666666667</v>
      </c>
    </row>
    <row r="1499" customFormat="false" ht="15" hidden="false" customHeight="false" outlineLevel="0" collapsed="false">
      <c r="A1499" s="47" t="s">
        <v>13451</v>
      </c>
      <c r="B1499" s="47" t="s">
        <v>524</v>
      </c>
      <c r="C1499" s="48" t="n">
        <v>46050</v>
      </c>
      <c r="D1499" s="47" t="s">
        <v>63</v>
      </c>
      <c r="E1499" s="47" t="s">
        <v>120</v>
      </c>
      <c r="F1499" s="47" t="s">
        <v>152</v>
      </c>
      <c r="G1499" s="47" t="s">
        <v>122</v>
      </c>
      <c r="H1499" s="47" t="n">
        <v>1469</v>
      </c>
      <c r="I1499" s="57" t="n">
        <f aca="false">IFERROR(H1499/INDEX(Rate_Master!$C$2:$C$13,MATCH(F1499,Rate_Master!$A$2:$A$13,0)),0)</f>
        <v>1.63222222222222</v>
      </c>
    </row>
    <row r="1500" customFormat="false" ht="15" hidden="false" customHeight="false" outlineLevel="0" collapsed="false">
      <c r="A1500" s="47" t="s">
        <v>13452</v>
      </c>
      <c r="B1500" s="47" t="s">
        <v>524</v>
      </c>
      <c r="C1500" s="48" t="n">
        <v>46050</v>
      </c>
      <c r="D1500" s="47" t="s">
        <v>63</v>
      </c>
      <c r="E1500" s="47" t="s">
        <v>120</v>
      </c>
      <c r="F1500" s="47" t="s">
        <v>152</v>
      </c>
      <c r="G1500" s="47" t="s">
        <v>123</v>
      </c>
      <c r="H1500" s="47" t="n">
        <v>1133</v>
      </c>
      <c r="I1500" s="57" t="n">
        <f aca="false">IFERROR(H1500/INDEX(Rate_Master!$C$2:$C$13,MATCH(F1500,Rate_Master!$A$2:$A$13,0)),0)</f>
        <v>1.25888888888889</v>
      </c>
    </row>
    <row r="1501" customFormat="false" ht="15" hidden="false" customHeight="false" outlineLevel="0" collapsed="false">
      <c r="A1501" s="47" t="s">
        <v>13453</v>
      </c>
      <c r="B1501" s="47" t="s">
        <v>524</v>
      </c>
      <c r="C1501" s="48" t="n">
        <v>46050</v>
      </c>
      <c r="D1501" s="47" t="s">
        <v>63</v>
      </c>
      <c r="E1501" s="47" t="s">
        <v>120</v>
      </c>
      <c r="F1501" s="47" t="s">
        <v>152</v>
      </c>
      <c r="G1501" s="47" t="s">
        <v>124</v>
      </c>
      <c r="H1501" s="47" t="n">
        <v>670</v>
      </c>
      <c r="I1501" s="57" t="n">
        <f aca="false">IFERROR(H1501/INDEX(Rate_Master!$C$2:$C$13,MATCH(F1501,Rate_Master!$A$2:$A$13,0)),0)</f>
        <v>0.744444444444445</v>
      </c>
    </row>
    <row r="1502" customFormat="false" ht="15" hidden="false" customHeight="false" outlineLevel="0" collapsed="false">
      <c r="A1502" s="47" t="s">
        <v>13454</v>
      </c>
      <c r="B1502" s="47" t="s">
        <v>524</v>
      </c>
      <c r="C1502" s="48" t="n">
        <v>46050</v>
      </c>
      <c r="D1502" s="47" t="s">
        <v>63</v>
      </c>
      <c r="E1502" s="47" t="s">
        <v>120</v>
      </c>
      <c r="F1502" s="47" t="s">
        <v>152</v>
      </c>
      <c r="G1502" s="47" t="s">
        <v>125</v>
      </c>
      <c r="H1502" s="47" t="n">
        <v>438</v>
      </c>
      <c r="I1502" s="57" t="n">
        <f aca="false">IFERROR(H1502/INDEX(Rate_Master!$C$2:$C$13,MATCH(F1502,Rate_Master!$A$2:$A$13,0)),0)</f>
        <v>0.486666666666667</v>
      </c>
    </row>
    <row r="1503" customFormat="false" ht="15" hidden="false" customHeight="false" outlineLevel="0" collapsed="false">
      <c r="A1503" s="47" t="s">
        <v>13455</v>
      </c>
      <c r="B1503" s="47" t="s">
        <v>524</v>
      </c>
      <c r="C1503" s="48" t="n">
        <v>46050</v>
      </c>
      <c r="D1503" s="47" t="s">
        <v>63</v>
      </c>
      <c r="E1503" s="47" t="s">
        <v>120</v>
      </c>
      <c r="F1503" s="47" t="s">
        <v>152</v>
      </c>
      <c r="G1503" s="47" t="s">
        <v>126</v>
      </c>
      <c r="H1503" s="47" t="n">
        <v>277</v>
      </c>
      <c r="I1503" s="57" t="n">
        <f aca="false">IFERROR(H1503/INDEX(Rate_Master!$C$2:$C$13,MATCH(F1503,Rate_Master!$A$2:$A$13,0)),0)</f>
        <v>0.307777777777778</v>
      </c>
    </row>
    <row r="1504" customFormat="false" ht="15" hidden="false" customHeight="false" outlineLevel="0" collapsed="false">
      <c r="A1504" s="47" t="s">
        <v>13456</v>
      </c>
      <c r="B1504" s="47" t="s">
        <v>526</v>
      </c>
      <c r="C1504" s="48" t="n">
        <v>46050</v>
      </c>
      <c r="D1504" s="47" t="s">
        <v>63</v>
      </c>
      <c r="E1504" s="47" t="s">
        <v>120</v>
      </c>
      <c r="F1504" s="47" t="s">
        <v>152</v>
      </c>
      <c r="G1504" s="47" t="s">
        <v>119</v>
      </c>
      <c r="H1504" s="47" t="n">
        <v>1096</v>
      </c>
      <c r="I1504" s="57" t="n">
        <f aca="false">IFERROR(H1504/INDEX(Rate_Master!$C$2:$C$13,MATCH(F1504,Rate_Master!$A$2:$A$13,0)),0)</f>
        <v>1.21777777777778</v>
      </c>
    </row>
    <row r="1505" customFormat="false" ht="15" hidden="false" customHeight="false" outlineLevel="0" collapsed="false">
      <c r="A1505" s="47" t="s">
        <v>13457</v>
      </c>
      <c r="B1505" s="47" t="s">
        <v>526</v>
      </c>
      <c r="C1505" s="48" t="n">
        <v>46050</v>
      </c>
      <c r="D1505" s="47" t="s">
        <v>63</v>
      </c>
      <c r="E1505" s="47" t="s">
        <v>120</v>
      </c>
      <c r="F1505" s="47" t="s">
        <v>152</v>
      </c>
      <c r="G1505" s="47" t="s">
        <v>121</v>
      </c>
      <c r="H1505" s="47" t="n">
        <v>1036</v>
      </c>
      <c r="I1505" s="57" t="n">
        <f aca="false">IFERROR(H1505/INDEX(Rate_Master!$C$2:$C$13,MATCH(F1505,Rate_Master!$A$2:$A$13,0)),0)</f>
        <v>1.15111111111111</v>
      </c>
    </row>
    <row r="1506" customFormat="false" ht="15" hidden="false" customHeight="false" outlineLevel="0" collapsed="false">
      <c r="A1506" s="47" t="s">
        <v>13458</v>
      </c>
      <c r="B1506" s="47" t="s">
        <v>526</v>
      </c>
      <c r="C1506" s="48" t="n">
        <v>46050</v>
      </c>
      <c r="D1506" s="47" t="s">
        <v>63</v>
      </c>
      <c r="E1506" s="47" t="s">
        <v>120</v>
      </c>
      <c r="F1506" s="47" t="s">
        <v>152</v>
      </c>
      <c r="G1506" s="47" t="s">
        <v>122</v>
      </c>
      <c r="H1506" s="47" t="n">
        <v>1074</v>
      </c>
      <c r="I1506" s="57" t="n">
        <f aca="false">IFERROR(H1506/INDEX(Rate_Master!$C$2:$C$13,MATCH(F1506,Rate_Master!$A$2:$A$13,0)),0)</f>
        <v>1.19333333333333</v>
      </c>
    </row>
    <row r="1507" customFormat="false" ht="15" hidden="false" customHeight="false" outlineLevel="0" collapsed="false">
      <c r="A1507" s="47" t="s">
        <v>13459</v>
      </c>
      <c r="B1507" s="47" t="s">
        <v>526</v>
      </c>
      <c r="C1507" s="48" t="n">
        <v>46050</v>
      </c>
      <c r="D1507" s="47" t="s">
        <v>63</v>
      </c>
      <c r="E1507" s="47" t="s">
        <v>120</v>
      </c>
      <c r="F1507" s="47" t="s">
        <v>152</v>
      </c>
      <c r="G1507" s="47" t="s">
        <v>123</v>
      </c>
      <c r="H1507" s="47" t="n">
        <v>820</v>
      </c>
      <c r="I1507" s="57" t="n">
        <f aca="false">IFERROR(H1507/INDEX(Rate_Master!$C$2:$C$13,MATCH(F1507,Rate_Master!$A$2:$A$13,0)),0)</f>
        <v>0.911111111111111</v>
      </c>
    </row>
    <row r="1508" customFormat="false" ht="15" hidden="false" customHeight="false" outlineLevel="0" collapsed="false">
      <c r="A1508" s="47" t="s">
        <v>13460</v>
      </c>
      <c r="B1508" s="47" t="s">
        <v>526</v>
      </c>
      <c r="C1508" s="48" t="n">
        <v>46050</v>
      </c>
      <c r="D1508" s="47" t="s">
        <v>63</v>
      </c>
      <c r="E1508" s="47" t="s">
        <v>120</v>
      </c>
      <c r="F1508" s="47" t="s">
        <v>152</v>
      </c>
      <c r="G1508" s="47" t="s">
        <v>124</v>
      </c>
      <c r="H1508" s="47" t="n">
        <v>484</v>
      </c>
      <c r="I1508" s="57" t="n">
        <f aca="false">IFERROR(H1508/INDEX(Rate_Master!$C$2:$C$13,MATCH(F1508,Rate_Master!$A$2:$A$13,0)),0)</f>
        <v>0.537777777777778</v>
      </c>
    </row>
    <row r="1509" customFormat="false" ht="15" hidden="false" customHeight="false" outlineLevel="0" collapsed="false">
      <c r="A1509" s="47" t="s">
        <v>13461</v>
      </c>
      <c r="B1509" s="47" t="s">
        <v>526</v>
      </c>
      <c r="C1509" s="48" t="n">
        <v>46050</v>
      </c>
      <c r="D1509" s="47" t="s">
        <v>63</v>
      </c>
      <c r="E1509" s="47" t="s">
        <v>120</v>
      </c>
      <c r="F1509" s="47" t="s">
        <v>152</v>
      </c>
      <c r="G1509" s="47" t="s">
        <v>125</v>
      </c>
      <c r="H1509" s="47" t="n">
        <v>332</v>
      </c>
      <c r="I1509" s="57" t="n">
        <f aca="false">IFERROR(H1509/INDEX(Rate_Master!$C$2:$C$13,MATCH(F1509,Rate_Master!$A$2:$A$13,0)),0)</f>
        <v>0.368888888888889</v>
      </c>
    </row>
    <row r="1510" customFormat="false" ht="15" hidden="false" customHeight="false" outlineLevel="0" collapsed="false">
      <c r="A1510" s="47" t="s">
        <v>13462</v>
      </c>
      <c r="B1510" s="47" t="s">
        <v>526</v>
      </c>
      <c r="C1510" s="48" t="n">
        <v>46050</v>
      </c>
      <c r="D1510" s="47" t="s">
        <v>63</v>
      </c>
      <c r="E1510" s="47" t="s">
        <v>120</v>
      </c>
      <c r="F1510" s="47" t="s">
        <v>152</v>
      </c>
      <c r="G1510" s="47" t="s">
        <v>126</v>
      </c>
      <c r="H1510" s="47" t="n">
        <v>216</v>
      </c>
      <c r="I1510" s="57" t="n">
        <f aca="false">IFERROR(H1510/INDEX(Rate_Master!$C$2:$C$13,MATCH(F1510,Rate_Master!$A$2:$A$13,0)),0)</f>
        <v>0.24</v>
      </c>
    </row>
    <row r="1511" customFormat="false" ht="15" hidden="false" customHeight="false" outlineLevel="0" collapsed="false">
      <c r="A1511" s="47" t="s">
        <v>13463</v>
      </c>
      <c r="B1511" s="47" t="s">
        <v>527</v>
      </c>
      <c r="C1511" s="48" t="n">
        <v>46050</v>
      </c>
      <c r="D1511" s="47" t="s">
        <v>63</v>
      </c>
      <c r="E1511" s="47" t="s">
        <v>120</v>
      </c>
      <c r="F1511" s="47" t="s">
        <v>152</v>
      </c>
      <c r="G1511" s="47" t="s">
        <v>119</v>
      </c>
      <c r="H1511" s="47" t="n">
        <v>992</v>
      </c>
      <c r="I1511" s="57" t="n">
        <f aca="false">IFERROR(H1511/INDEX(Rate_Master!$C$2:$C$13,MATCH(F1511,Rate_Master!$A$2:$A$13,0)),0)</f>
        <v>1.10222222222222</v>
      </c>
    </row>
    <row r="1512" customFormat="false" ht="15" hidden="false" customHeight="false" outlineLevel="0" collapsed="false">
      <c r="A1512" s="47" t="s">
        <v>13464</v>
      </c>
      <c r="B1512" s="47" t="s">
        <v>527</v>
      </c>
      <c r="C1512" s="48" t="n">
        <v>46050</v>
      </c>
      <c r="D1512" s="47" t="s">
        <v>63</v>
      </c>
      <c r="E1512" s="47" t="s">
        <v>120</v>
      </c>
      <c r="F1512" s="47" t="s">
        <v>152</v>
      </c>
      <c r="G1512" s="47" t="s">
        <v>121</v>
      </c>
      <c r="H1512" s="47" t="n">
        <v>890</v>
      </c>
      <c r="I1512" s="57" t="n">
        <f aca="false">IFERROR(H1512/INDEX(Rate_Master!$C$2:$C$13,MATCH(F1512,Rate_Master!$A$2:$A$13,0)),0)</f>
        <v>0.988888888888889</v>
      </c>
    </row>
    <row r="1513" customFormat="false" ht="15" hidden="false" customHeight="false" outlineLevel="0" collapsed="false">
      <c r="A1513" s="47" t="s">
        <v>13465</v>
      </c>
      <c r="B1513" s="47" t="s">
        <v>527</v>
      </c>
      <c r="C1513" s="48" t="n">
        <v>46050</v>
      </c>
      <c r="D1513" s="47" t="s">
        <v>63</v>
      </c>
      <c r="E1513" s="47" t="s">
        <v>120</v>
      </c>
      <c r="F1513" s="47" t="s">
        <v>152</v>
      </c>
      <c r="G1513" s="47" t="s">
        <v>122</v>
      </c>
      <c r="H1513" s="47" t="n">
        <v>993</v>
      </c>
      <c r="I1513" s="57" t="n">
        <f aca="false">IFERROR(H1513/INDEX(Rate_Master!$C$2:$C$13,MATCH(F1513,Rate_Master!$A$2:$A$13,0)),0)</f>
        <v>1.10333333333333</v>
      </c>
    </row>
    <row r="1514" customFormat="false" ht="15" hidden="false" customHeight="false" outlineLevel="0" collapsed="false">
      <c r="A1514" s="47" t="s">
        <v>13466</v>
      </c>
      <c r="B1514" s="47" t="s">
        <v>527</v>
      </c>
      <c r="C1514" s="48" t="n">
        <v>46050</v>
      </c>
      <c r="D1514" s="47" t="s">
        <v>63</v>
      </c>
      <c r="E1514" s="47" t="s">
        <v>120</v>
      </c>
      <c r="F1514" s="47" t="s">
        <v>152</v>
      </c>
      <c r="G1514" s="47" t="s">
        <v>123</v>
      </c>
      <c r="H1514" s="47" t="n">
        <v>695</v>
      </c>
      <c r="I1514" s="57" t="n">
        <f aca="false">IFERROR(H1514/INDEX(Rate_Master!$C$2:$C$13,MATCH(F1514,Rate_Master!$A$2:$A$13,0)),0)</f>
        <v>0.772222222222222</v>
      </c>
    </row>
    <row r="1515" customFormat="false" ht="15" hidden="false" customHeight="false" outlineLevel="0" collapsed="false">
      <c r="A1515" s="47" t="s">
        <v>13467</v>
      </c>
      <c r="B1515" s="47" t="s">
        <v>527</v>
      </c>
      <c r="C1515" s="48" t="n">
        <v>46050</v>
      </c>
      <c r="D1515" s="47" t="s">
        <v>63</v>
      </c>
      <c r="E1515" s="47" t="s">
        <v>120</v>
      </c>
      <c r="F1515" s="47" t="s">
        <v>152</v>
      </c>
      <c r="G1515" s="47" t="s">
        <v>124</v>
      </c>
      <c r="H1515" s="47" t="n">
        <v>468</v>
      </c>
      <c r="I1515" s="57" t="n">
        <f aca="false">IFERROR(H1515/INDEX(Rate_Master!$C$2:$C$13,MATCH(F1515,Rate_Master!$A$2:$A$13,0)),0)</f>
        <v>0.52</v>
      </c>
    </row>
    <row r="1516" customFormat="false" ht="15" hidden="false" customHeight="false" outlineLevel="0" collapsed="false">
      <c r="A1516" s="47" t="s">
        <v>13468</v>
      </c>
      <c r="B1516" s="47" t="s">
        <v>527</v>
      </c>
      <c r="C1516" s="48" t="n">
        <v>46050</v>
      </c>
      <c r="D1516" s="47" t="s">
        <v>63</v>
      </c>
      <c r="E1516" s="47" t="s">
        <v>120</v>
      </c>
      <c r="F1516" s="47" t="s">
        <v>152</v>
      </c>
      <c r="G1516" s="47" t="s">
        <v>125</v>
      </c>
      <c r="H1516" s="47" t="n">
        <v>238</v>
      </c>
      <c r="I1516" s="57" t="n">
        <f aca="false">IFERROR(H1516/INDEX(Rate_Master!$C$2:$C$13,MATCH(F1516,Rate_Master!$A$2:$A$13,0)),0)</f>
        <v>0.264444444444444</v>
      </c>
    </row>
    <row r="1517" customFormat="false" ht="15" hidden="false" customHeight="false" outlineLevel="0" collapsed="false">
      <c r="A1517" s="47" t="s">
        <v>13469</v>
      </c>
      <c r="B1517" s="47" t="s">
        <v>527</v>
      </c>
      <c r="C1517" s="48" t="n">
        <v>46050</v>
      </c>
      <c r="D1517" s="47" t="s">
        <v>63</v>
      </c>
      <c r="E1517" s="47" t="s">
        <v>120</v>
      </c>
      <c r="F1517" s="47" t="s">
        <v>152</v>
      </c>
      <c r="G1517" s="47" t="s">
        <v>126</v>
      </c>
      <c r="H1517" s="47" t="n">
        <v>175</v>
      </c>
      <c r="I1517" s="57" t="n">
        <f aca="false">IFERROR(H1517/INDEX(Rate_Master!$C$2:$C$13,MATCH(F1517,Rate_Master!$A$2:$A$13,0)),0)</f>
        <v>0.194444444444444</v>
      </c>
    </row>
    <row r="1518" customFormat="false" ht="15" hidden="false" customHeight="false" outlineLevel="0" collapsed="false">
      <c r="A1518" s="47" t="s">
        <v>13470</v>
      </c>
      <c r="B1518" s="47" t="s">
        <v>528</v>
      </c>
      <c r="C1518" s="48" t="n">
        <v>46050</v>
      </c>
      <c r="D1518" s="47" t="s">
        <v>64</v>
      </c>
      <c r="E1518" s="47" t="s">
        <v>128</v>
      </c>
      <c r="F1518" s="47" t="s">
        <v>156</v>
      </c>
      <c r="G1518" s="47" t="s">
        <v>127</v>
      </c>
      <c r="H1518" s="47" t="n">
        <v>1074</v>
      </c>
      <c r="I1518" s="57" t="n">
        <f aca="false">IFERROR(H1518/INDEX(Rate_Master!$C$2:$C$13,MATCH(F1518,Rate_Master!$A$2:$A$13,0)),0)</f>
        <v>2.2375</v>
      </c>
    </row>
    <row r="1519" customFormat="false" ht="15" hidden="false" customHeight="false" outlineLevel="0" collapsed="false">
      <c r="A1519" s="47" t="s">
        <v>13471</v>
      </c>
      <c r="B1519" s="47" t="s">
        <v>528</v>
      </c>
      <c r="C1519" s="48" t="n">
        <v>46050</v>
      </c>
      <c r="D1519" s="47" t="s">
        <v>64</v>
      </c>
      <c r="E1519" s="47" t="s">
        <v>128</v>
      </c>
      <c r="F1519" s="47" t="s">
        <v>156</v>
      </c>
      <c r="G1519" s="47" t="s">
        <v>129</v>
      </c>
      <c r="H1519" s="47" t="n">
        <v>1315</v>
      </c>
      <c r="I1519" s="57" t="n">
        <f aca="false">IFERROR(H1519/INDEX(Rate_Master!$C$2:$C$13,MATCH(F1519,Rate_Master!$A$2:$A$13,0)),0)</f>
        <v>2.73958333333333</v>
      </c>
    </row>
    <row r="1520" customFormat="false" ht="15" hidden="false" customHeight="false" outlineLevel="0" collapsed="false">
      <c r="A1520" s="47" t="s">
        <v>13472</v>
      </c>
      <c r="B1520" s="47" t="s">
        <v>528</v>
      </c>
      <c r="C1520" s="48" t="n">
        <v>46050</v>
      </c>
      <c r="D1520" s="47" t="s">
        <v>64</v>
      </c>
      <c r="E1520" s="47" t="s">
        <v>128</v>
      </c>
      <c r="F1520" s="47" t="s">
        <v>156</v>
      </c>
      <c r="G1520" s="47" t="s">
        <v>130</v>
      </c>
      <c r="H1520" s="47" t="n">
        <v>1014</v>
      </c>
      <c r="I1520" s="57" t="n">
        <f aca="false">IFERROR(H1520/INDEX(Rate_Master!$C$2:$C$13,MATCH(F1520,Rate_Master!$A$2:$A$13,0)),0)</f>
        <v>2.1125</v>
      </c>
    </row>
    <row r="1521" customFormat="false" ht="15" hidden="false" customHeight="false" outlineLevel="0" collapsed="false">
      <c r="A1521" s="47" t="s">
        <v>13473</v>
      </c>
      <c r="B1521" s="47" t="s">
        <v>528</v>
      </c>
      <c r="C1521" s="48" t="n">
        <v>46050</v>
      </c>
      <c r="D1521" s="47" t="s">
        <v>64</v>
      </c>
      <c r="E1521" s="47" t="s">
        <v>128</v>
      </c>
      <c r="F1521" s="47" t="s">
        <v>156</v>
      </c>
      <c r="G1521" s="47" t="s">
        <v>131</v>
      </c>
      <c r="H1521" s="47" t="n">
        <v>333</v>
      </c>
      <c r="I1521" s="57" t="n">
        <f aca="false">IFERROR(H1521/INDEX(Rate_Master!$C$2:$C$13,MATCH(F1521,Rate_Master!$A$2:$A$13,0)),0)</f>
        <v>0.69375</v>
      </c>
    </row>
    <row r="1522" customFormat="false" ht="15" hidden="false" customHeight="false" outlineLevel="0" collapsed="false">
      <c r="A1522" s="47" t="s">
        <v>13474</v>
      </c>
      <c r="B1522" s="47" t="s">
        <v>528</v>
      </c>
      <c r="C1522" s="48" t="n">
        <v>46050</v>
      </c>
      <c r="D1522" s="47" t="s">
        <v>64</v>
      </c>
      <c r="E1522" s="47" t="s">
        <v>128</v>
      </c>
      <c r="F1522" s="47" t="s">
        <v>156</v>
      </c>
      <c r="G1522" s="47" t="s">
        <v>132</v>
      </c>
      <c r="H1522" s="47" t="n">
        <v>258</v>
      </c>
      <c r="I1522" s="57" t="n">
        <f aca="false">IFERROR(H1522/INDEX(Rate_Master!$C$2:$C$13,MATCH(F1522,Rate_Master!$A$2:$A$13,0)),0)</f>
        <v>0.5375</v>
      </c>
    </row>
    <row r="1523" customFormat="false" ht="15" hidden="false" customHeight="false" outlineLevel="0" collapsed="false">
      <c r="A1523" s="47" t="s">
        <v>13475</v>
      </c>
      <c r="B1523" s="47" t="s">
        <v>529</v>
      </c>
      <c r="C1523" s="48" t="n">
        <v>46050</v>
      </c>
      <c r="D1523" s="47" t="s">
        <v>64</v>
      </c>
      <c r="E1523" s="47" t="s">
        <v>128</v>
      </c>
      <c r="F1523" s="47" t="s">
        <v>154</v>
      </c>
      <c r="G1523" s="47" t="s">
        <v>127</v>
      </c>
      <c r="H1523" s="47" t="n">
        <v>1262</v>
      </c>
      <c r="I1523" s="57" t="n">
        <f aca="false">IFERROR(H1523/INDEX(Rate_Master!$C$2:$C$13,MATCH(F1523,Rate_Master!$A$2:$A$13,0)),0)</f>
        <v>2.10333333333333</v>
      </c>
    </row>
    <row r="1524" customFormat="false" ht="15" hidden="false" customHeight="false" outlineLevel="0" collapsed="false">
      <c r="A1524" s="47" t="s">
        <v>13476</v>
      </c>
      <c r="B1524" s="47" t="s">
        <v>529</v>
      </c>
      <c r="C1524" s="48" t="n">
        <v>46050</v>
      </c>
      <c r="D1524" s="47" t="s">
        <v>64</v>
      </c>
      <c r="E1524" s="47" t="s">
        <v>128</v>
      </c>
      <c r="F1524" s="47" t="s">
        <v>154</v>
      </c>
      <c r="G1524" s="47" t="s">
        <v>129</v>
      </c>
      <c r="H1524" s="47" t="n">
        <v>958</v>
      </c>
      <c r="I1524" s="57" t="n">
        <f aca="false">IFERROR(H1524/INDEX(Rate_Master!$C$2:$C$13,MATCH(F1524,Rate_Master!$A$2:$A$13,0)),0)</f>
        <v>1.59666666666667</v>
      </c>
    </row>
    <row r="1525" customFormat="false" ht="15" hidden="false" customHeight="false" outlineLevel="0" collapsed="false">
      <c r="A1525" s="47" t="s">
        <v>13477</v>
      </c>
      <c r="B1525" s="47" t="s">
        <v>529</v>
      </c>
      <c r="C1525" s="48" t="n">
        <v>46050</v>
      </c>
      <c r="D1525" s="47" t="s">
        <v>64</v>
      </c>
      <c r="E1525" s="47" t="s">
        <v>128</v>
      </c>
      <c r="F1525" s="47" t="s">
        <v>154</v>
      </c>
      <c r="G1525" s="47" t="s">
        <v>130</v>
      </c>
      <c r="H1525" s="47" t="n">
        <v>830</v>
      </c>
      <c r="I1525" s="57" t="n">
        <f aca="false">IFERROR(H1525/INDEX(Rate_Master!$C$2:$C$13,MATCH(F1525,Rate_Master!$A$2:$A$13,0)),0)</f>
        <v>1.38333333333333</v>
      </c>
    </row>
    <row r="1526" customFormat="false" ht="15" hidden="false" customHeight="false" outlineLevel="0" collapsed="false">
      <c r="A1526" s="47" t="s">
        <v>13478</v>
      </c>
      <c r="B1526" s="47" t="s">
        <v>529</v>
      </c>
      <c r="C1526" s="48" t="n">
        <v>46050</v>
      </c>
      <c r="D1526" s="47" t="s">
        <v>64</v>
      </c>
      <c r="E1526" s="47" t="s">
        <v>128</v>
      </c>
      <c r="F1526" s="47" t="s">
        <v>154</v>
      </c>
      <c r="G1526" s="47" t="s">
        <v>131</v>
      </c>
      <c r="H1526" s="47" t="n">
        <v>339</v>
      </c>
      <c r="I1526" s="57" t="n">
        <f aca="false">IFERROR(H1526/INDEX(Rate_Master!$C$2:$C$13,MATCH(F1526,Rate_Master!$A$2:$A$13,0)),0)</f>
        <v>0.565</v>
      </c>
    </row>
    <row r="1527" customFormat="false" ht="15" hidden="false" customHeight="false" outlineLevel="0" collapsed="false">
      <c r="A1527" s="47" t="s">
        <v>13479</v>
      </c>
      <c r="B1527" s="47" t="s">
        <v>529</v>
      </c>
      <c r="C1527" s="48" t="n">
        <v>46050</v>
      </c>
      <c r="D1527" s="47" t="s">
        <v>64</v>
      </c>
      <c r="E1527" s="47" t="s">
        <v>128</v>
      </c>
      <c r="F1527" s="47" t="s">
        <v>154</v>
      </c>
      <c r="G1527" s="47" t="s">
        <v>132</v>
      </c>
      <c r="H1527" s="47" t="n">
        <v>285</v>
      </c>
      <c r="I1527" s="57" t="n">
        <f aca="false">IFERROR(H1527/INDEX(Rate_Master!$C$2:$C$13,MATCH(F1527,Rate_Master!$A$2:$A$13,0)),0)</f>
        <v>0.475</v>
      </c>
    </row>
    <row r="1528" customFormat="false" ht="15" hidden="false" customHeight="false" outlineLevel="0" collapsed="false">
      <c r="A1528" s="47" t="s">
        <v>13480</v>
      </c>
      <c r="B1528" s="47" t="s">
        <v>531</v>
      </c>
      <c r="C1528" s="48" t="n">
        <v>46050</v>
      </c>
      <c r="D1528" s="47" t="s">
        <v>65</v>
      </c>
      <c r="E1528" s="47" t="s">
        <v>134</v>
      </c>
      <c r="F1528" s="47" t="s">
        <v>159</v>
      </c>
      <c r="G1528" s="47" t="s">
        <v>133</v>
      </c>
      <c r="H1528" s="47" t="n">
        <v>783</v>
      </c>
      <c r="I1528" s="57" t="n">
        <f aca="false">IFERROR(H1528/INDEX(Rate_Master!$C$2:$C$13,MATCH(F1528,Rate_Master!$A$2:$A$13,0)),0)</f>
        <v>3.2625</v>
      </c>
    </row>
    <row r="1529" customFormat="false" ht="15" hidden="false" customHeight="false" outlineLevel="0" collapsed="false">
      <c r="A1529" s="47" t="s">
        <v>13481</v>
      </c>
      <c r="B1529" s="47" t="s">
        <v>531</v>
      </c>
      <c r="C1529" s="48" t="n">
        <v>46050</v>
      </c>
      <c r="D1529" s="47" t="s">
        <v>65</v>
      </c>
      <c r="E1529" s="47" t="s">
        <v>134</v>
      </c>
      <c r="F1529" s="47" t="s">
        <v>159</v>
      </c>
      <c r="G1529" s="47" t="s">
        <v>135</v>
      </c>
      <c r="H1529" s="47" t="n">
        <v>584</v>
      </c>
      <c r="I1529" s="57" t="n">
        <f aca="false">IFERROR(H1529/INDEX(Rate_Master!$C$2:$C$13,MATCH(F1529,Rate_Master!$A$2:$A$13,0)),0)</f>
        <v>2.43333333333333</v>
      </c>
    </row>
    <row r="1530" customFormat="false" ht="15" hidden="false" customHeight="false" outlineLevel="0" collapsed="false">
      <c r="A1530" s="47" t="s">
        <v>13482</v>
      </c>
      <c r="B1530" s="47" t="s">
        <v>531</v>
      </c>
      <c r="C1530" s="48" t="n">
        <v>46050</v>
      </c>
      <c r="D1530" s="47" t="s">
        <v>65</v>
      </c>
      <c r="E1530" s="47" t="s">
        <v>134</v>
      </c>
      <c r="F1530" s="47" t="s">
        <v>159</v>
      </c>
      <c r="G1530" s="47" t="s">
        <v>136</v>
      </c>
      <c r="H1530" s="47" t="n">
        <v>476</v>
      </c>
      <c r="I1530" s="57" t="n">
        <f aca="false">IFERROR(H1530/INDEX(Rate_Master!$C$2:$C$13,MATCH(F1530,Rate_Master!$A$2:$A$13,0)),0)</f>
        <v>1.98333333333333</v>
      </c>
    </row>
    <row r="1531" customFormat="false" ht="15" hidden="false" customHeight="false" outlineLevel="0" collapsed="false">
      <c r="A1531" s="47" t="s">
        <v>13483</v>
      </c>
      <c r="B1531" s="47" t="s">
        <v>531</v>
      </c>
      <c r="C1531" s="48" t="n">
        <v>46050</v>
      </c>
      <c r="D1531" s="47" t="s">
        <v>65</v>
      </c>
      <c r="E1531" s="47" t="s">
        <v>134</v>
      </c>
      <c r="F1531" s="47" t="s">
        <v>159</v>
      </c>
      <c r="G1531" s="47" t="s">
        <v>137</v>
      </c>
      <c r="H1531" s="47" t="n">
        <v>349</v>
      </c>
      <c r="I1531" s="57" t="n">
        <f aca="false">IFERROR(H1531/INDEX(Rate_Master!$C$2:$C$13,MATCH(F1531,Rate_Master!$A$2:$A$13,0)),0)</f>
        <v>1.45416666666667</v>
      </c>
    </row>
    <row r="1532" customFormat="false" ht="15" hidden="false" customHeight="false" outlineLevel="0" collapsed="false">
      <c r="A1532" s="47" t="s">
        <v>13484</v>
      </c>
      <c r="B1532" s="47" t="s">
        <v>531</v>
      </c>
      <c r="C1532" s="48" t="n">
        <v>46050</v>
      </c>
      <c r="D1532" s="47" t="s">
        <v>65</v>
      </c>
      <c r="E1532" s="47" t="s">
        <v>134</v>
      </c>
      <c r="F1532" s="47" t="s">
        <v>159</v>
      </c>
      <c r="G1532" s="47" t="s">
        <v>138</v>
      </c>
      <c r="H1532" s="47" t="n">
        <v>205</v>
      </c>
      <c r="I1532" s="57" t="n">
        <f aca="false">IFERROR(H1532/INDEX(Rate_Master!$C$2:$C$13,MATCH(F1532,Rate_Master!$A$2:$A$13,0)),0)</f>
        <v>0.854166666666667</v>
      </c>
    </row>
    <row r="1533" customFormat="false" ht="15" hidden="false" customHeight="false" outlineLevel="0" collapsed="false">
      <c r="A1533" s="47" t="s">
        <v>13485</v>
      </c>
      <c r="B1533" s="47" t="s">
        <v>532</v>
      </c>
      <c r="C1533" s="48" t="n">
        <v>46050</v>
      </c>
      <c r="D1533" s="47" t="s">
        <v>65</v>
      </c>
      <c r="E1533" s="47" t="s">
        <v>134</v>
      </c>
      <c r="F1533" s="47" t="s">
        <v>159</v>
      </c>
      <c r="G1533" s="47" t="s">
        <v>133</v>
      </c>
      <c r="H1533" s="47" t="n">
        <v>544</v>
      </c>
      <c r="I1533" s="57" t="n">
        <f aca="false">IFERROR(H1533/INDEX(Rate_Master!$C$2:$C$13,MATCH(F1533,Rate_Master!$A$2:$A$13,0)),0)</f>
        <v>2.26666666666667</v>
      </c>
    </row>
    <row r="1534" customFormat="false" ht="15" hidden="false" customHeight="false" outlineLevel="0" collapsed="false">
      <c r="A1534" s="47" t="s">
        <v>13486</v>
      </c>
      <c r="B1534" s="47" t="s">
        <v>532</v>
      </c>
      <c r="C1534" s="48" t="n">
        <v>46050</v>
      </c>
      <c r="D1534" s="47" t="s">
        <v>65</v>
      </c>
      <c r="E1534" s="47" t="s">
        <v>134</v>
      </c>
      <c r="F1534" s="47" t="s">
        <v>159</v>
      </c>
      <c r="G1534" s="47" t="s">
        <v>135</v>
      </c>
      <c r="H1534" s="47" t="n">
        <v>420</v>
      </c>
      <c r="I1534" s="57" t="n">
        <f aca="false">IFERROR(H1534/INDEX(Rate_Master!$C$2:$C$13,MATCH(F1534,Rate_Master!$A$2:$A$13,0)),0)</f>
        <v>1.75</v>
      </c>
    </row>
    <row r="1535" customFormat="false" ht="15" hidden="false" customHeight="false" outlineLevel="0" collapsed="false">
      <c r="A1535" s="47" t="s">
        <v>13487</v>
      </c>
      <c r="B1535" s="47" t="s">
        <v>532</v>
      </c>
      <c r="C1535" s="48" t="n">
        <v>46050</v>
      </c>
      <c r="D1535" s="47" t="s">
        <v>65</v>
      </c>
      <c r="E1535" s="47" t="s">
        <v>134</v>
      </c>
      <c r="F1535" s="47" t="s">
        <v>159</v>
      </c>
      <c r="G1535" s="47" t="s">
        <v>136</v>
      </c>
      <c r="H1535" s="47" t="n">
        <v>337</v>
      </c>
      <c r="I1535" s="57" t="n">
        <f aca="false">IFERROR(H1535/INDEX(Rate_Master!$C$2:$C$13,MATCH(F1535,Rate_Master!$A$2:$A$13,0)),0)</f>
        <v>1.40416666666667</v>
      </c>
    </row>
    <row r="1536" customFormat="false" ht="15" hidden="false" customHeight="false" outlineLevel="0" collapsed="false">
      <c r="A1536" s="47" t="s">
        <v>13488</v>
      </c>
      <c r="B1536" s="47" t="s">
        <v>532</v>
      </c>
      <c r="C1536" s="48" t="n">
        <v>46050</v>
      </c>
      <c r="D1536" s="47" t="s">
        <v>65</v>
      </c>
      <c r="E1536" s="47" t="s">
        <v>134</v>
      </c>
      <c r="F1536" s="47" t="s">
        <v>159</v>
      </c>
      <c r="G1536" s="47" t="s">
        <v>137</v>
      </c>
      <c r="H1536" s="47" t="n">
        <v>268</v>
      </c>
      <c r="I1536" s="57" t="n">
        <f aca="false">IFERROR(H1536/INDEX(Rate_Master!$C$2:$C$13,MATCH(F1536,Rate_Master!$A$2:$A$13,0)),0)</f>
        <v>1.11666666666667</v>
      </c>
    </row>
    <row r="1537" customFormat="false" ht="15" hidden="false" customHeight="false" outlineLevel="0" collapsed="false">
      <c r="A1537" s="47" t="s">
        <v>13489</v>
      </c>
      <c r="B1537" s="47" t="s">
        <v>532</v>
      </c>
      <c r="C1537" s="48" t="n">
        <v>46050</v>
      </c>
      <c r="D1537" s="47" t="s">
        <v>65</v>
      </c>
      <c r="E1537" s="47" t="s">
        <v>134</v>
      </c>
      <c r="F1537" s="47" t="s">
        <v>159</v>
      </c>
      <c r="G1537" s="47" t="s">
        <v>138</v>
      </c>
      <c r="H1537" s="47" t="n">
        <v>115</v>
      </c>
      <c r="I1537" s="57" t="n">
        <f aca="false">IFERROR(H1537/INDEX(Rate_Master!$C$2:$C$13,MATCH(F1537,Rate_Master!$A$2:$A$13,0)),0)</f>
        <v>0.479166666666667</v>
      </c>
    </row>
    <row r="1538" customFormat="false" ht="15" hidden="false" customHeight="false" outlineLevel="0" collapsed="false">
      <c r="A1538" s="47" t="s">
        <v>13490</v>
      </c>
      <c r="B1538" s="47" t="s">
        <v>533</v>
      </c>
      <c r="C1538" s="48" t="n">
        <v>46050</v>
      </c>
      <c r="D1538" s="47" t="s">
        <v>65</v>
      </c>
      <c r="E1538" s="47" t="s">
        <v>134</v>
      </c>
      <c r="F1538" s="47" t="s">
        <v>159</v>
      </c>
      <c r="G1538" s="47" t="s">
        <v>133</v>
      </c>
      <c r="H1538" s="47" t="n">
        <v>543</v>
      </c>
      <c r="I1538" s="57" t="n">
        <f aca="false">IFERROR(H1538/INDEX(Rate_Master!$C$2:$C$13,MATCH(F1538,Rate_Master!$A$2:$A$13,0)),0)</f>
        <v>2.2625</v>
      </c>
    </row>
    <row r="1539" customFormat="false" ht="15" hidden="false" customHeight="false" outlineLevel="0" collapsed="false">
      <c r="A1539" s="47" t="s">
        <v>13491</v>
      </c>
      <c r="B1539" s="47" t="s">
        <v>533</v>
      </c>
      <c r="C1539" s="48" t="n">
        <v>46050</v>
      </c>
      <c r="D1539" s="47" t="s">
        <v>65</v>
      </c>
      <c r="E1539" s="47" t="s">
        <v>134</v>
      </c>
      <c r="F1539" s="47" t="s">
        <v>159</v>
      </c>
      <c r="G1539" s="47" t="s">
        <v>135</v>
      </c>
      <c r="H1539" s="47" t="n">
        <v>455</v>
      </c>
      <c r="I1539" s="57" t="n">
        <f aca="false">IFERROR(H1539/INDEX(Rate_Master!$C$2:$C$13,MATCH(F1539,Rate_Master!$A$2:$A$13,0)),0)</f>
        <v>1.89583333333333</v>
      </c>
    </row>
    <row r="1540" customFormat="false" ht="15" hidden="false" customHeight="false" outlineLevel="0" collapsed="false">
      <c r="A1540" s="47" t="s">
        <v>13492</v>
      </c>
      <c r="B1540" s="47" t="s">
        <v>533</v>
      </c>
      <c r="C1540" s="48" t="n">
        <v>46050</v>
      </c>
      <c r="D1540" s="47" t="s">
        <v>65</v>
      </c>
      <c r="E1540" s="47" t="s">
        <v>134</v>
      </c>
      <c r="F1540" s="47" t="s">
        <v>159</v>
      </c>
      <c r="G1540" s="47" t="s">
        <v>136</v>
      </c>
      <c r="H1540" s="47" t="n">
        <v>337</v>
      </c>
      <c r="I1540" s="57" t="n">
        <f aca="false">IFERROR(H1540/INDEX(Rate_Master!$C$2:$C$13,MATCH(F1540,Rate_Master!$A$2:$A$13,0)),0)</f>
        <v>1.40416666666667</v>
      </c>
    </row>
    <row r="1541" customFormat="false" ht="15" hidden="false" customHeight="false" outlineLevel="0" collapsed="false">
      <c r="A1541" s="47" t="s">
        <v>13493</v>
      </c>
      <c r="B1541" s="47" t="s">
        <v>533</v>
      </c>
      <c r="C1541" s="48" t="n">
        <v>46050</v>
      </c>
      <c r="D1541" s="47" t="s">
        <v>65</v>
      </c>
      <c r="E1541" s="47" t="s">
        <v>134</v>
      </c>
      <c r="F1541" s="47" t="s">
        <v>159</v>
      </c>
      <c r="G1541" s="47" t="s">
        <v>137</v>
      </c>
      <c r="H1541" s="47" t="n">
        <v>251</v>
      </c>
      <c r="I1541" s="57" t="n">
        <f aca="false">IFERROR(H1541/INDEX(Rate_Master!$C$2:$C$13,MATCH(F1541,Rate_Master!$A$2:$A$13,0)),0)</f>
        <v>1.04583333333333</v>
      </c>
    </row>
    <row r="1542" customFormat="false" ht="15" hidden="false" customHeight="false" outlineLevel="0" collapsed="false">
      <c r="A1542" s="47" t="s">
        <v>13494</v>
      </c>
      <c r="B1542" s="47" t="s">
        <v>533</v>
      </c>
      <c r="C1542" s="48" t="n">
        <v>46050</v>
      </c>
      <c r="D1542" s="47" t="s">
        <v>65</v>
      </c>
      <c r="E1542" s="47" t="s">
        <v>134</v>
      </c>
      <c r="F1542" s="47" t="s">
        <v>159</v>
      </c>
      <c r="G1542" s="47" t="s">
        <v>138</v>
      </c>
      <c r="H1542" s="47" t="n">
        <v>129</v>
      </c>
      <c r="I1542" s="57" t="n">
        <f aca="false">IFERROR(H1542/INDEX(Rate_Master!$C$2:$C$13,MATCH(F1542,Rate_Master!$A$2:$A$13,0)),0)</f>
        <v>0.5375</v>
      </c>
    </row>
    <row r="1543" customFormat="false" ht="15" hidden="false" customHeight="false" outlineLevel="0" collapsed="false">
      <c r="A1543" s="47" t="s">
        <v>13495</v>
      </c>
      <c r="B1543" s="47" t="s">
        <v>534</v>
      </c>
      <c r="C1543" s="48" t="n">
        <v>46051</v>
      </c>
      <c r="D1543" s="47" t="s">
        <v>62</v>
      </c>
      <c r="E1543" s="47" t="s">
        <v>120</v>
      </c>
      <c r="F1543" s="47" t="s">
        <v>148</v>
      </c>
      <c r="G1543" s="47" t="s">
        <v>119</v>
      </c>
      <c r="H1543" s="47" t="n">
        <v>1190</v>
      </c>
      <c r="I1543" s="57" t="n">
        <f aca="false">IFERROR(H1543/INDEX(Rate_Master!$C$2:$C$13,MATCH(F1543,Rate_Master!$A$2:$A$13,0)),0)</f>
        <v>1.32222222222222</v>
      </c>
    </row>
    <row r="1544" customFormat="false" ht="15" hidden="false" customHeight="false" outlineLevel="0" collapsed="false">
      <c r="A1544" s="47" t="s">
        <v>13496</v>
      </c>
      <c r="B1544" s="47" t="s">
        <v>534</v>
      </c>
      <c r="C1544" s="48" t="n">
        <v>46051</v>
      </c>
      <c r="D1544" s="47" t="s">
        <v>62</v>
      </c>
      <c r="E1544" s="47" t="s">
        <v>120</v>
      </c>
      <c r="F1544" s="47" t="s">
        <v>148</v>
      </c>
      <c r="G1544" s="47" t="s">
        <v>121</v>
      </c>
      <c r="H1544" s="47" t="n">
        <v>1096</v>
      </c>
      <c r="I1544" s="57" t="n">
        <f aca="false">IFERROR(H1544/INDEX(Rate_Master!$C$2:$C$13,MATCH(F1544,Rate_Master!$A$2:$A$13,0)),0)</f>
        <v>1.21777777777778</v>
      </c>
    </row>
    <row r="1545" customFormat="false" ht="15" hidden="false" customHeight="false" outlineLevel="0" collapsed="false">
      <c r="A1545" s="47" t="s">
        <v>13497</v>
      </c>
      <c r="B1545" s="47" t="s">
        <v>534</v>
      </c>
      <c r="C1545" s="48" t="n">
        <v>46051</v>
      </c>
      <c r="D1545" s="47" t="s">
        <v>62</v>
      </c>
      <c r="E1545" s="47" t="s">
        <v>120</v>
      </c>
      <c r="F1545" s="47" t="s">
        <v>148</v>
      </c>
      <c r="G1545" s="47" t="s">
        <v>122</v>
      </c>
      <c r="H1545" s="47" t="n">
        <v>1268</v>
      </c>
      <c r="I1545" s="57" t="n">
        <f aca="false">IFERROR(H1545/INDEX(Rate_Master!$C$2:$C$13,MATCH(F1545,Rate_Master!$A$2:$A$13,0)),0)</f>
        <v>1.40888888888889</v>
      </c>
    </row>
    <row r="1546" customFormat="false" ht="15" hidden="false" customHeight="false" outlineLevel="0" collapsed="false">
      <c r="A1546" s="47" t="s">
        <v>13498</v>
      </c>
      <c r="B1546" s="47" t="s">
        <v>534</v>
      </c>
      <c r="C1546" s="48" t="n">
        <v>46051</v>
      </c>
      <c r="D1546" s="47" t="s">
        <v>62</v>
      </c>
      <c r="E1546" s="47" t="s">
        <v>120</v>
      </c>
      <c r="F1546" s="47" t="s">
        <v>148</v>
      </c>
      <c r="G1546" s="47" t="s">
        <v>123</v>
      </c>
      <c r="H1546" s="47" t="n">
        <v>936</v>
      </c>
      <c r="I1546" s="57" t="n">
        <f aca="false">IFERROR(H1546/INDEX(Rate_Master!$C$2:$C$13,MATCH(F1546,Rate_Master!$A$2:$A$13,0)),0)</f>
        <v>1.04</v>
      </c>
    </row>
    <row r="1547" customFormat="false" ht="15" hidden="false" customHeight="false" outlineLevel="0" collapsed="false">
      <c r="A1547" s="47" t="s">
        <v>13499</v>
      </c>
      <c r="B1547" s="47" t="s">
        <v>534</v>
      </c>
      <c r="C1547" s="48" t="n">
        <v>46051</v>
      </c>
      <c r="D1547" s="47" t="s">
        <v>62</v>
      </c>
      <c r="E1547" s="47" t="s">
        <v>120</v>
      </c>
      <c r="F1547" s="47" t="s">
        <v>148</v>
      </c>
      <c r="G1547" s="47" t="s">
        <v>124</v>
      </c>
      <c r="H1547" s="47" t="n">
        <v>584</v>
      </c>
      <c r="I1547" s="57" t="n">
        <f aca="false">IFERROR(H1547/INDEX(Rate_Master!$C$2:$C$13,MATCH(F1547,Rate_Master!$A$2:$A$13,0)),0)</f>
        <v>0.648888888888889</v>
      </c>
    </row>
    <row r="1548" customFormat="false" ht="15" hidden="false" customHeight="false" outlineLevel="0" collapsed="false">
      <c r="A1548" s="47" t="s">
        <v>13500</v>
      </c>
      <c r="B1548" s="47" t="s">
        <v>534</v>
      </c>
      <c r="C1548" s="48" t="n">
        <v>46051</v>
      </c>
      <c r="D1548" s="47" t="s">
        <v>62</v>
      </c>
      <c r="E1548" s="47" t="s">
        <v>120</v>
      </c>
      <c r="F1548" s="47" t="s">
        <v>148</v>
      </c>
      <c r="G1548" s="47" t="s">
        <v>125</v>
      </c>
      <c r="H1548" s="47" t="n">
        <v>325</v>
      </c>
      <c r="I1548" s="57" t="n">
        <f aca="false">IFERROR(H1548/INDEX(Rate_Master!$C$2:$C$13,MATCH(F1548,Rate_Master!$A$2:$A$13,0)),0)</f>
        <v>0.361111111111111</v>
      </c>
    </row>
    <row r="1549" customFormat="false" ht="15" hidden="false" customHeight="false" outlineLevel="0" collapsed="false">
      <c r="A1549" s="47" t="s">
        <v>13501</v>
      </c>
      <c r="B1549" s="47" t="s">
        <v>534</v>
      </c>
      <c r="C1549" s="48" t="n">
        <v>46051</v>
      </c>
      <c r="D1549" s="47" t="s">
        <v>62</v>
      </c>
      <c r="E1549" s="47" t="s">
        <v>120</v>
      </c>
      <c r="F1549" s="47" t="s">
        <v>148</v>
      </c>
      <c r="G1549" s="47" t="s">
        <v>126</v>
      </c>
      <c r="H1549" s="47" t="n">
        <v>216</v>
      </c>
      <c r="I1549" s="57" t="n">
        <f aca="false">IFERROR(H1549/INDEX(Rate_Master!$C$2:$C$13,MATCH(F1549,Rate_Master!$A$2:$A$13,0)),0)</f>
        <v>0.24</v>
      </c>
    </row>
    <row r="1550" customFormat="false" ht="15" hidden="false" customHeight="false" outlineLevel="0" collapsed="false">
      <c r="A1550" s="47" t="s">
        <v>13502</v>
      </c>
      <c r="B1550" s="47" t="s">
        <v>535</v>
      </c>
      <c r="C1550" s="48" t="n">
        <v>46051</v>
      </c>
      <c r="D1550" s="47" t="s">
        <v>62</v>
      </c>
      <c r="E1550" s="47" t="s">
        <v>120</v>
      </c>
      <c r="F1550" s="47" t="s">
        <v>148</v>
      </c>
      <c r="G1550" s="47" t="s">
        <v>119</v>
      </c>
      <c r="H1550" s="47" t="n">
        <v>962</v>
      </c>
      <c r="I1550" s="57" t="n">
        <f aca="false">IFERROR(H1550/INDEX(Rate_Master!$C$2:$C$13,MATCH(F1550,Rate_Master!$A$2:$A$13,0)),0)</f>
        <v>1.06888888888889</v>
      </c>
    </row>
    <row r="1551" customFormat="false" ht="15" hidden="false" customHeight="false" outlineLevel="0" collapsed="false">
      <c r="A1551" s="47" t="s">
        <v>13503</v>
      </c>
      <c r="B1551" s="47" t="s">
        <v>535</v>
      </c>
      <c r="C1551" s="48" t="n">
        <v>46051</v>
      </c>
      <c r="D1551" s="47" t="s">
        <v>62</v>
      </c>
      <c r="E1551" s="47" t="s">
        <v>120</v>
      </c>
      <c r="F1551" s="47" t="s">
        <v>148</v>
      </c>
      <c r="G1551" s="47" t="s">
        <v>121</v>
      </c>
      <c r="H1551" s="47" t="n">
        <v>881</v>
      </c>
      <c r="I1551" s="57" t="n">
        <f aca="false">IFERROR(H1551/INDEX(Rate_Master!$C$2:$C$13,MATCH(F1551,Rate_Master!$A$2:$A$13,0)),0)</f>
        <v>0.978888888888889</v>
      </c>
    </row>
    <row r="1552" customFormat="false" ht="15" hidden="false" customHeight="false" outlineLevel="0" collapsed="false">
      <c r="A1552" s="47" t="s">
        <v>13504</v>
      </c>
      <c r="B1552" s="47" t="s">
        <v>535</v>
      </c>
      <c r="C1552" s="48" t="n">
        <v>46051</v>
      </c>
      <c r="D1552" s="47" t="s">
        <v>62</v>
      </c>
      <c r="E1552" s="47" t="s">
        <v>120</v>
      </c>
      <c r="F1552" s="47" t="s">
        <v>148</v>
      </c>
      <c r="G1552" s="47" t="s">
        <v>122</v>
      </c>
      <c r="H1552" s="47" t="n">
        <v>935</v>
      </c>
      <c r="I1552" s="57" t="n">
        <f aca="false">IFERROR(H1552/INDEX(Rate_Master!$C$2:$C$13,MATCH(F1552,Rate_Master!$A$2:$A$13,0)),0)</f>
        <v>1.03888888888889</v>
      </c>
    </row>
    <row r="1553" customFormat="false" ht="15" hidden="false" customHeight="false" outlineLevel="0" collapsed="false">
      <c r="A1553" s="47" t="s">
        <v>13505</v>
      </c>
      <c r="B1553" s="47" t="s">
        <v>535</v>
      </c>
      <c r="C1553" s="48" t="n">
        <v>46051</v>
      </c>
      <c r="D1553" s="47" t="s">
        <v>62</v>
      </c>
      <c r="E1553" s="47" t="s">
        <v>120</v>
      </c>
      <c r="F1553" s="47" t="s">
        <v>148</v>
      </c>
      <c r="G1553" s="47" t="s">
        <v>123</v>
      </c>
      <c r="H1553" s="47" t="n">
        <v>721</v>
      </c>
      <c r="I1553" s="57" t="n">
        <f aca="false">IFERROR(H1553/INDEX(Rate_Master!$C$2:$C$13,MATCH(F1553,Rate_Master!$A$2:$A$13,0)),0)</f>
        <v>0.801111111111111</v>
      </c>
    </row>
    <row r="1554" customFormat="false" ht="15" hidden="false" customHeight="false" outlineLevel="0" collapsed="false">
      <c r="A1554" s="47" t="s">
        <v>13506</v>
      </c>
      <c r="B1554" s="47" t="s">
        <v>535</v>
      </c>
      <c r="C1554" s="48" t="n">
        <v>46051</v>
      </c>
      <c r="D1554" s="47" t="s">
        <v>62</v>
      </c>
      <c r="E1554" s="47" t="s">
        <v>120</v>
      </c>
      <c r="F1554" s="47" t="s">
        <v>148</v>
      </c>
      <c r="G1554" s="47" t="s">
        <v>124</v>
      </c>
      <c r="H1554" s="47" t="n">
        <v>440</v>
      </c>
      <c r="I1554" s="57" t="n">
        <f aca="false">IFERROR(H1554/INDEX(Rate_Master!$C$2:$C$13,MATCH(F1554,Rate_Master!$A$2:$A$13,0)),0)</f>
        <v>0.488888888888889</v>
      </c>
    </row>
    <row r="1555" customFormat="false" ht="15" hidden="false" customHeight="false" outlineLevel="0" collapsed="false">
      <c r="A1555" s="47" t="s">
        <v>13507</v>
      </c>
      <c r="B1555" s="47" t="s">
        <v>535</v>
      </c>
      <c r="C1555" s="48" t="n">
        <v>46051</v>
      </c>
      <c r="D1555" s="47" t="s">
        <v>62</v>
      </c>
      <c r="E1555" s="47" t="s">
        <v>120</v>
      </c>
      <c r="F1555" s="47" t="s">
        <v>148</v>
      </c>
      <c r="G1555" s="47" t="s">
        <v>125</v>
      </c>
      <c r="H1555" s="47" t="n">
        <v>287</v>
      </c>
      <c r="I1555" s="57" t="n">
        <f aca="false">IFERROR(H1555/INDEX(Rate_Master!$C$2:$C$13,MATCH(F1555,Rate_Master!$A$2:$A$13,0)),0)</f>
        <v>0.318888888888889</v>
      </c>
    </row>
    <row r="1556" customFormat="false" ht="15" hidden="false" customHeight="false" outlineLevel="0" collapsed="false">
      <c r="A1556" s="47" t="s">
        <v>13508</v>
      </c>
      <c r="B1556" s="47" t="s">
        <v>535</v>
      </c>
      <c r="C1556" s="48" t="n">
        <v>46051</v>
      </c>
      <c r="D1556" s="47" t="s">
        <v>62</v>
      </c>
      <c r="E1556" s="47" t="s">
        <v>120</v>
      </c>
      <c r="F1556" s="47" t="s">
        <v>148</v>
      </c>
      <c r="G1556" s="47" t="s">
        <v>126</v>
      </c>
      <c r="H1556" s="47" t="n">
        <v>200</v>
      </c>
      <c r="I1556" s="57" t="n">
        <f aca="false">IFERROR(H1556/INDEX(Rate_Master!$C$2:$C$13,MATCH(F1556,Rate_Master!$A$2:$A$13,0)),0)</f>
        <v>0.222222222222222</v>
      </c>
    </row>
    <row r="1557" customFormat="false" ht="15" hidden="false" customHeight="false" outlineLevel="0" collapsed="false">
      <c r="A1557" s="47" t="s">
        <v>13509</v>
      </c>
      <c r="B1557" s="47" t="s">
        <v>536</v>
      </c>
      <c r="C1557" s="48" t="n">
        <v>46051</v>
      </c>
      <c r="D1557" s="47" t="s">
        <v>62</v>
      </c>
      <c r="E1557" s="47" t="s">
        <v>120</v>
      </c>
      <c r="F1557" s="47" t="s">
        <v>148</v>
      </c>
      <c r="G1557" s="47" t="s">
        <v>119</v>
      </c>
      <c r="H1557" s="47" t="n">
        <v>1237</v>
      </c>
      <c r="I1557" s="57" t="n">
        <f aca="false">IFERROR(H1557/INDEX(Rate_Master!$C$2:$C$13,MATCH(F1557,Rate_Master!$A$2:$A$13,0)),0)</f>
        <v>1.37444444444444</v>
      </c>
    </row>
    <row r="1558" customFormat="false" ht="15" hidden="false" customHeight="false" outlineLevel="0" collapsed="false">
      <c r="A1558" s="47" t="s">
        <v>13510</v>
      </c>
      <c r="B1558" s="47" t="s">
        <v>536</v>
      </c>
      <c r="C1558" s="48" t="n">
        <v>46051</v>
      </c>
      <c r="D1558" s="47" t="s">
        <v>62</v>
      </c>
      <c r="E1558" s="47" t="s">
        <v>120</v>
      </c>
      <c r="F1558" s="47" t="s">
        <v>148</v>
      </c>
      <c r="G1558" s="47" t="s">
        <v>121</v>
      </c>
      <c r="H1558" s="47" t="n">
        <v>1081</v>
      </c>
      <c r="I1558" s="57" t="n">
        <f aca="false">IFERROR(H1558/INDEX(Rate_Master!$C$2:$C$13,MATCH(F1558,Rate_Master!$A$2:$A$13,0)),0)</f>
        <v>1.20111111111111</v>
      </c>
    </row>
    <row r="1559" customFormat="false" ht="15" hidden="false" customHeight="false" outlineLevel="0" collapsed="false">
      <c r="A1559" s="47" t="s">
        <v>13511</v>
      </c>
      <c r="B1559" s="47" t="s">
        <v>536</v>
      </c>
      <c r="C1559" s="48" t="n">
        <v>46051</v>
      </c>
      <c r="D1559" s="47" t="s">
        <v>62</v>
      </c>
      <c r="E1559" s="47" t="s">
        <v>120</v>
      </c>
      <c r="F1559" s="47" t="s">
        <v>148</v>
      </c>
      <c r="G1559" s="47" t="s">
        <v>122</v>
      </c>
      <c r="H1559" s="47" t="n">
        <v>1174</v>
      </c>
      <c r="I1559" s="57" t="n">
        <f aca="false">IFERROR(H1559/INDEX(Rate_Master!$C$2:$C$13,MATCH(F1559,Rate_Master!$A$2:$A$13,0)),0)</f>
        <v>1.30444444444444</v>
      </c>
    </row>
    <row r="1560" customFormat="false" ht="15" hidden="false" customHeight="false" outlineLevel="0" collapsed="false">
      <c r="A1560" s="47" t="s">
        <v>13512</v>
      </c>
      <c r="B1560" s="47" t="s">
        <v>536</v>
      </c>
      <c r="C1560" s="48" t="n">
        <v>46051</v>
      </c>
      <c r="D1560" s="47" t="s">
        <v>62</v>
      </c>
      <c r="E1560" s="47" t="s">
        <v>120</v>
      </c>
      <c r="F1560" s="47" t="s">
        <v>148</v>
      </c>
      <c r="G1560" s="47" t="s">
        <v>123</v>
      </c>
      <c r="H1560" s="47" t="n">
        <v>865</v>
      </c>
      <c r="I1560" s="57" t="n">
        <f aca="false">IFERROR(H1560/INDEX(Rate_Master!$C$2:$C$13,MATCH(F1560,Rate_Master!$A$2:$A$13,0)),0)</f>
        <v>0.961111111111111</v>
      </c>
    </row>
    <row r="1561" customFormat="false" ht="15" hidden="false" customHeight="false" outlineLevel="0" collapsed="false">
      <c r="A1561" s="47" t="s">
        <v>13513</v>
      </c>
      <c r="B1561" s="47" t="s">
        <v>536</v>
      </c>
      <c r="C1561" s="48" t="n">
        <v>46051</v>
      </c>
      <c r="D1561" s="47" t="s">
        <v>62</v>
      </c>
      <c r="E1561" s="47" t="s">
        <v>120</v>
      </c>
      <c r="F1561" s="47" t="s">
        <v>148</v>
      </c>
      <c r="G1561" s="47" t="s">
        <v>124</v>
      </c>
      <c r="H1561" s="47" t="n">
        <v>585</v>
      </c>
      <c r="I1561" s="57" t="n">
        <f aca="false">IFERROR(H1561/INDEX(Rate_Master!$C$2:$C$13,MATCH(F1561,Rate_Master!$A$2:$A$13,0)),0)</f>
        <v>0.65</v>
      </c>
    </row>
    <row r="1562" customFormat="false" ht="15" hidden="false" customHeight="false" outlineLevel="0" collapsed="false">
      <c r="A1562" s="47" t="s">
        <v>13514</v>
      </c>
      <c r="B1562" s="47" t="s">
        <v>536</v>
      </c>
      <c r="C1562" s="48" t="n">
        <v>46051</v>
      </c>
      <c r="D1562" s="47" t="s">
        <v>62</v>
      </c>
      <c r="E1562" s="47" t="s">
        <v>120</v>
      </c>
      <c r="F1562" s="47" t="s">
        <v>148</v>
      </c>
      <c r="G1562" s="47" t="s">
        <v>125</v>
      </c>
      <c r="H1562" s="47" t="n">
        <v>382</v>
      </c>
      <c r="I1562" s="57" t="n">
        <f aca="false">IFERROR(H1562/INDEX(Rate_Master!$C$2:$C$13,MATCH(F1562,Rate_Master!$A$2:$A$13,0)),0)</f>
        <v>0.424444444444444</v>
      </c>
    </row>
    <row r="1563" customFormat="false" ht="15" hidden="false" customHeight="false" outlineLevel="0" collapsed="false">
      <c r="A1563" s="47" t="s">
        <v>13515</v>
      </c>
      <c r="B1563" s="47" t="s">
        <v>536</v>
      </c>
      <c r="C1563" s="48" t="n">
        <v>46051</v>
      </c>
      <c r="D1563" s="47" t="s">
        <v>62</v>
      </c>
      <c r="E1563" s="47" t="s">
        <v>120</v>
      </c>
      <c r="F1563" s="47" t="s">
        <v>148</v>
      </c>
      <c r="G1563" s="47" t="s">
        <v>126</v>
      </c>
      <c r="H1563" s="47" t="n">
        <v>217</v>
      </c>
      <c r="I1563" s="57" t="n">
        <f aca="false">IFERROR(H1563/INDEX(Rate_Master!$C$2:$C$13,MATCH(F1563,Rate_Master!$A$2:$A$13,0)),0)</f>
        <v>0.241111111111111</v>
      </c>
    </row>
    <row r="1564" customFormat="false" ht="15" hidden="false" customHeight="false" outlineLevel="0" collapsed="false">
      <c r="A1564" s="47" t="s">
        <v>13516</v>
      </c>
      <c r="B1564" s="47" t="s">
        <v>537</v>
      </c>
      <c r="C1564" s="48" t="n">
        <v>46051</v>
      </c>
      <c r="D1564" s="47" t="s">
        <v>63</v>
      </c>
      <c r="E1564" s="47" t="s">
        <v>120</v>
      </c>
      <c r="F1564" s="47" t="s">
        <v>152</v>
      </c>
      <c r="G1564" s="47" t="s">
        <v>119</v>
      </c>
      <c r="H1564" s="47" t="n">
        <v>1918</v>
      </c>
      <c r="I1564" s="57" t="n">
        <f aca="false">IFERROR(H1564/INDEX(Rate_Master!$C$2:$C$13,MATCH(F1564,Rate_Master!$A$2:$A$13,0)),0)</f>
        <v>2.13111111111111</v>
      </c>
    </row>
    <row r="1565" customFormat="false" ht="15" hidden="false" customHeight="false" outlineLevel="0" collapsed="false">
      <c r="A1565" s="47" t="s">
        <v>13517</v>
      </c>
      <c r="B1565" s="47" t="s">
        <v>537</v>
      </c>
      <c r="C1565" s="48" t="n">
        <v>46051</v>
      </c>
      <c r="D1565" s="47" t="s">
        <v>63</v>
      </c>
      <c r="E1565" s="47" t="s">
        <v>120</v>
      </c>
      <c r="F1565" s="47" t="s">
        <v>152</v>
      </c>
      <c r="G1565" s="47" t="s">
        <v>121</v>
      </c>
      <c r="H1565" s="47" t="n">
        <v>1731</v>
      </c>
      <c r="I1565" s="57" t="n">
        <f aca="false">IFERROR(H1565/INDEX(Rate_Master!$C$2:$C$13,MATCH(F1565,Rate_Master!$A$2:$A$13,0)),0)</f>
        <v>1.92333333333333</v>
      </c>
    </row>
    <row r="1566" customFormat="false" ht="15" hidden="false" customHeight="false" outlineLevel="0" collapsed="false">
      <c r="A1566" s="47" t="s">
        <v>13518</v>
      </c>
      <c r="B1566" s="47" t="s">
        <v>537</v>
      </c>
      <c r="C1566" s="48" t="n">
        <v>46051</v>
      </c>
      <c r="D1566" s="47" t="s">
        <v>63</v>
      </c>
      <c r="E1566" s="47" t="s">
        <v>120</v>
      </c>
      <c r="F1566" s="47" t="s">
        <v>152</v>
      </c>
      <c r="G1566" s="47" t="s">
        <v>122</v>
      </c>
      <c r="H1566" s="47" t="n">
        <v>1914</v>
      </c>
      <c r="I1566" s="57" t="n">
        <f aca="false">IFERROR(H1566/INDEX(Rate_Master!$C$2:$C$13,MATCH(F1566,Rate_Master!$A$2:$A$13,0)),0)</f>
        <v>2.12666666666667</v>
      </c>
    </row>
    <row r="1567" customFormat="false" ht="15" hidden="false" customHeight="false" outlineLevel="0" collapsed="false">
      <c r="A1567" s="47" t="s">
        <v>13519</v>
      </c>
      <c r="B1567" s="47" t="s">
        <v>537</v>
      </c>
      <c r="C1567" s="48" t="n">
        <v>46051</v>
      </c>
      <c r="D1567" s="47" t="s">
        <v>63</v>
      </c>
      <c r="E1567" s="47" t="s">
        <v>120</v>
      </c>
      <c r="F1567" s="47" t="s">
        <v>152</v>
      </c>
      <c r="G1567" s="47" t="s">
        <v>123</v>
      </c>
      <c r="H1567" s="47" t="n">
        <v>1392</v>
      </c>
      <c r="I1567" s="57" t="n">
        <f aca="false">IFERROR(H1567/INDEX(Rate_Master!$C$2:$C$13,MATCH(F1567,Rate_Master!$A$2:$A$13,0)),0)</f>
        <v>1.54666666666667</v>
      </c>
    </row>
    <row r="1568" customFormat="false" ht="15" hidden="false" customHeight="false" outlineLevel="0" collapsed="false">
      <c r="A1568" s="47" t="s">
        <v>13520</v>
      </c>
      <c r="B1568" s="47" t="s">
        <v>537</v>
      </c>
      <c r="C1568" s="48" t="n">
        <v>46051</v>
      </c>
      <c r="D1568" s="47" t="s">
        <v>63</v>
      </c>
      <c r="E1568" s="47" t="s">
        <v>120</v>
      </c>
      <c r="F1568" s="47" t="s">
        <v>152</v>
      </c>
      <c r="G1568" s="47" t="s">
        <v>124</v>
      </c>
      <c r="H1568" s="47" t="n">
        <v>848</v>
      </c>
      <c r="I1568" s="57" t="n">
        <f aca="false">IFERROR(H1568/INDEX(Rate_Master!$C$2:$C$13,MATCH(F1568,Rate_Master!$A$2:$A$13,0)),0)</f>
        <v>0.942222222222222</v>
      </c>
    </row>
    <row r="1569" customFormat="false" ht="15" hidden="false" customHeight="false" outlineLevel="0" collapsed="false">
      <c r="A1569" s="47" t="s">
        <v>13521</v>
      </c>
      <c r="B1569" s="47" t="s">
        <v>537</v>
      </c>
      <c r="C1569" s="48" t="n">
        <v>46051</v>
      </c>
      <c r="D1569" s="47" t="s">
        <v>63</v>
      </c>
      <c r="E1569" s="47" t="s">
        <v>120</v>
      </c>
      <c r="F1569" s="47" t="s">
        <v>152</v>
      </c>
      <c r="G1569" s="47" t="s">
        <v>125</v>
      </c>
      <c r="H1569" s="47" t="n">
        <v>542</v>
      </c>
      <c r="I1569" s="57" t="n">
        <f aca="false">IFERROR(H1569/INDEX(Rate_Master!$C$2:$C$13,MATCH(F1569,Rate_Master!$A$2:$A$13,0)),0)</f>
        <v>0.602222222222222</v>
      </c>
    </row>
    <row r="1570" customFormat="false" ht="15" hidden="false" customHeight="false" outlineLevel="0" collapsed="false">
      <c r="A1570" s="47" t="s">
        <v>13522</v>
      </c>
      <c r="B1570" s="47" t="s">
        <v>537</v>
      </c>
      <c r="C1570" s="48" t="n">
        <v>46051</v>
      </c>
      <c r="D1570" s="47" t="s">
        <v>63</v>
      </c>
      <c r="E1570" s="47" t="s">
        <v>120</v>
      </c>
      <c r="F1570" s="47" t="s">
        <v>152</v>
      </c>
      <c r="G1570" s="47" t="s">
        <v>126</v>
      </c>
      <c r="H1570" s="47" t="n">
        <v>350</v>
      </c>
      <c r="I1570" s="57" t="n">
        <f aca="false">IFERROR(H1570/INDEX(Rate_Master!$C$2:$C$13,MATCH(F1570,Rate_Master!$A$2:$A$13,0)),0)</f>
        <v>0.388888888888889</v>
      </c>
    </row>
    <row r="1571" customFormat="false" ht="15" hidden="false" customHeight="false" outlineLevel="0" collapsed="false">
      <c r="A1571" s="47" t="s">
        <v>13523</v>
      </c>
      <c r="B1571" s="47" t="s">
        <v>538</v>
      </c>
      <c r="C1571" s="48" t="n">
        <v>46051</v>
      </c>
      <c r="D1571" s="47" t="s">
        <v>63</v>
      </c>
      <c r="E1571" s="47" t="s">
        <v>120</v>
      </c>
      <c r="F1571" s="47" t="s">
        <v>152</v>
      </c>
      <c r="G1571" s="47" t="s">
        <v>119</v>
      </c>
      <c r="H1571" s="47" t="n">
        <v>1729</v>
      </c>
      <c r="I1571" s="57" t="n">
        <f aca="false">IFERROR(H1571/INDEX(Rate_Master!$C$2:$C$13,MATCH(F1571,Rate_Master!$A$2:$A$13,0)),0)</f>
        <v>1.92111111111111</v>
      </c>
    </row>
    <row r="1572" customFormat="false" ht="15" hidden="false" customHeight="false" outlineLevel="0" collapsed="false">
      <c r="A1572" s="47" t="s">
        <v>13524</v>
      </c>
      <c r="B1572" s="47" t="s">
        <v>538</v>
      </c>
      <c r="C1572" s="48" t="n">
        <v>46051</v>
      </c>
      <c r="D1572" s="47" t="s">
        <v>63</v>
      </c>
      <c r="E1572" s="47" t="s">
        <v>120</v>
      </c>
      <c r="F1572" s="47" t="s">
        <v>152</v>
      </c>
      <c r="G1572" s="47" t="s">
        <v>121</v>
      </c>
      <c r="H1572" s="47" t="n">
        <v>1632</v>
      </c>
      <c r="I1572" s="57" t="n">
        <f aca="false">IFERROR(H1572/INDEX(Rate_Master!$C$2:$C$13,MATCH(F1572,Rate_Master!$A$2:$A$13,0)),0)</f>
        <v>1.81333333333333</v>
      </c>
    </row>
    <row r="1573" customFormat="false" ht="15" hidden="false" customHeight="false" outlineLevel="0" collapsed="false">
      <c r="A1573" s="47" t="s">
        <v>13525</v>
      </c>
      <c r="B1573" s="47" t="s">
        <v>538</v>
      </c>
      <c r="C1573" s="48" t="n">
        <v>46051</v>
      </c>
      <c r="D1573" s="47" t="s">
        <v>63</v>
      </c>
      <c r="E1573" s="47" t="s">
        <v>120</v>
      </c>
      <c r="F1573" s="47" t="s">
        <v>152</v>
      </c>
      <c r="G1573" s="47" t="s">
        <v>122</v>
      </c>
      <c r="H1573" s="47" t="n">
        <v>1794</v>
      </c>
      <c r="I1573" s="57" t="n">
        <f aca="false">IFERROR(H1573/INDEX(Rate_Master!$C$2:$C$13,MATCH(F1573,Rate_Master!$A$2:$A$13,0)),0)</f>
        <v>1.99333333333333</v>
      </c>
    </row>
    <row r="1574" customFormat="false" ht="15" hidden="false" customHeight="false" outlineLevel="0" collapsed="false">
      <c r="A1574" s="47" t="s">
        <v>13526</v>
      </c>
      <c r="B1574" s="47" t="s">
        <v>538</v>
      </c>
      <c r="C1574" s="48" t="n">
        <v>46051</v>
      </c>
      <c r="D1574" s="47" t="s">
        <v>63</v>
      </c>
      <c r="E1574" s="47" t="s">
        <v>120</v>
      </c>
      <c r="F1574" s="47" t="s">
        <v>152</v>
      </c>
      <c r="G1574" s="47" t="s">
        <v>123</v>
      </c>
      <c r="H1574" s="47" t="n">
        <v>1310</v>
      </c>
      <c r="I1574" s="57" t="n">
        <f aca="false">IFERROR(H1574/INDEX(Rate_Master!$C$2:$C$13,MATCH(F1574,Rate_Master!$A$2:$A$13,0)),0)</f>
        <v>1.45555555555556</v>
      </c>
    </row>
    <row r="1575" customFormat="false" ht="15" hidden="false" customHeight="false" outlineLevel="0" collapsed="false">
      <c r="A1575" s="47" t="s">
        <v>13527</v>
      </c>
      <c r="B1575" s="47" t="s">
        <v>538</v>
      </c>
      <c r="C1575" s="48" t="n">
        <v>46051</v>
      </c>
      <c r="D1575" s="47" t="s">
        <v>63</v>
      </c>
      <c r="E1575" s="47" t="s">
        <v>120</v>
      </c>
      <c r="F1575" s="47" t="s">
        <v>152</v>
      </c>
      <c r="G1575" s="47" t="s">
        <v>124</v>
      </c>
      <c r="H1575" s="47" t="n">
        <v>768</v>
      </c>
      <c r="I1575" s="57" t="n">
        <f aca="false">IFERROR(H1575/INDEX(Rate_Master!$C$2:$C$13,MATCH(F1575,Rate_Master!$A$2:$A$13,0)),0)</f>
        <v>0.853333333333333</v>
      </c>
    </row>
    <row r="1576" customFormat="false" ht="15" hidden="false" customHeight="false" outlineLevel="0" collapsed="false">
      <c r="A1576" s="47" t="s">
        <v>13528</v>
      </c>
      <c r="B1576" s="47" t="s">
        <v>538</v>
      </c>
      <c r="C1576" s="48" t="n">
        <v>46051</v>
      </c>
      <c r="D1576" s="47" t="s">
        <v>63</v>
      </c>
      <c r="E1576" s="47" t="s">
        <v>120</v>
      </c>
      <c r="F1576" s="47" t="s">
        <v>152</v>
      </c>
      <c r="G1576" s="47" t="s">
        <v>125</v>
      </c>
      <c r="H1576" s="47" t="n">
        <v>480</v>
      </c>
      <c r="I1576" s="57" t="n">
        <f aca="false">IFERROR(H1576/INDEX(Rate_Master!$C$2:$C$13,MATCH(F1576,Rate_Master!$A$2:$A$13,0)),0)</f>
        <v>0.533333333333333</v>
      </c>
    </row>
    <row r="1577" customFormat="false" ht="15" hidden="false" customHeight="false" outlineLevel="0" collapsed="false">
      <c r="A1577" s="47" t="s">
        <v>13529</v>
      </c>
      <c r="B1577" s="47" t="s">
        <v>538</v>
      </c>
      <c r="C1577" s="48" t="n">
        <v>46051</v>
      </c>
      <c r="D1577" s="47" t="s">
        <v>63</v>
      </c>
      <c r="E1577" s="47" t="s">
        <v>120</v>
      </c>
      <c r="F1577" s="47" t="s">
        <v>152</v>
      </c>
      <c r="G1577" s="47" t="s">
        <v>126</v>
      </c>
      <c r="H1577" s="47" t="n">
        <v>318</v>
      </c>
      <c r="I1577" s="57" t="n">
        <f aca="false">IFERROR(H1577/INDEX(Rate_Master!$C$2:$C$13,MATCH(F1577,Rate_Master!$A$2:$A$13,0)),0)</f>
        <v>0.353333333333333</v>
      </c>
    </row>
    <row r="1578" customFormat="false" ht="15" hidden="false" customHeight="false" outlineLevel="0" collapsed="false">
      <c r="A1578" s="47" t="s">
        <v>13530</v>
      </c>
      <c r="B1578" s="47" t="s">
        <v>539</v>
      </c>
      <c r="C1578" s="48" t="n">
        <v>46051</v>
      </c>
      <c r="D1578" s="47" t="s">
        <v>63</v>
      </c>
      <c r="E1578" s="47" t="s">
        <v>120</v>
      </c>
      <c r="F1578" s="47" t="s">
        <v>152</v>
      </c>
      <c r="G1578" s="47" t="s">
        <v>119</v>
      </c>
      <c r="H1578" s="47" t="n">
        <v>1039</v>
      </c>
      <c r="I1578" s="57" t="n">
        <f aca="false">IFERROR(H1578/INDEX(Rate_Master!$C$2:$C$13,MATCH(F1578,Rate_Master!$A$2:$A$13,0)),0)</f>
        <v>1.15444444444444</v>
      </c>
    </row>
    <row r="1579" customFormat="false" ht="15" hidden="false" customHeight="false" outlineLevel="0" collapsed="false">
      <c r="A1579" s="47" t="s">
        <v>13531</v>
      </c>
      <c r="B1579" s="47" t="s">
        <v>539</v>
      </c>
      <c r="C1579" s="48" t="n">
        <v>46051</v>
      </c>
      <c r="D1579" s="47" t="s">
        <v>63</v>
      </c>
      <c r="E1579" s="47" t="s">
        <v>120</v>
      </c>
      <c r="F1579" s="47" t="s">
        <v>152</v>
      </c>
      <c r="G1579" s="47" t="s">
        <v>121</v>
      </c>
      <c r="H1579" s="47" t="n">
        <v>959</v>
      </c>
      <c r="I1579" s="57" t="n">
        <f aca="false">IFERROR(H1579/INDEX(Rate_Master!$C$2:$C$13,MATCH(F1579,Rate_Master!$A$2:$A$13,0)),0)</f>
        <v>1.06555555555556</v>
      </c>
    </row>
    <row r="1580" customFormat="false" ht="15" hidden="false" customHeight="false" outlineLevel="0" collapsed="false">
      <c r="A1580" s="47" t="s">
        <v>13532</v>
      </c>
      <c r="B1580" s="47" t="s">
        <v>539</v>
      </c>
      <c r="C1580" s="48" t="n">
        <v>46051</v>
      </c>
      <c r="D1580" s="47" t="s">
        <v>63</v>
      </c>
      <c r="E1580" s="47" t="s">
        <v>120</v>
      </c>
      <c r="F1580" s="47" t="s">
        <v>152</v>
      </c>
      <c r="G1580" s="47" t="s">
        <v>122</v>
      </c>
      <c r="H1580" s="47" t="n">
        <v>977</v>
      </c>
      <c r="I1580" s="57" t="n">
        <f aca="false">IFERROR(H1580/INDEX(Rate_Master!$C$2:$C$13,MATCH(F1580,Rate_Master!$A$2:$A$13,0)),0)</f>
        <v>1.08555555555556</v>
      </c>
    </row>
    <row r="1581" customFormat="false" ht="15" hidden="false" customHeight="false" outlineLevel="0" collapsed="false">
      <c r="A1581" s="47" t="s">
        <v>13533</v>
      </c>
      <c r="B1581" s="47" t="s">
        <v>539</v>
      </c>
      <c r="C1581" s="48" t="n">
        <v>46051</v>
      </c>
      <c r="D1581" s="47" t="s">
        <v>63</v>
      </c>
      <c r="E1581" s="47" t="s">
        <v>120</v>
      </c>
      <c r="F1581" s="47" t="s">
        <v>152</v>
      </c>
      <c r="G1581" s="47" t="s">
        <v>123</v>
      </c>
      <c r="H1581" s="47" t="n">
        <v>754</v>
      </c>
      <c r="I1581" s="57" t="n">
        <f aca="false">IFERROR(H1581/INDEX(Rate_Master!$C$2:$C$13,MATCH(F1581,Rate_Master!$A$2:$A$13,0)),0)</f>
        <v>0.837777777777778</v>
      </c>
    </row>
    <row r="1582" customFormat="false" ht="15" hidden="false" customHeight="false" outlineLevel="0" collapsed="false">
      <c r="A1582" s="47" t="s">
        <v>13534</v>
      </c>
      <c r="B1582" s="47" t="s">
        <v>539</v>
      </c>
      <c r="C1582" s="48" t="n">
        <v>46051</v>
      </c>
      <c r="D1582" s="47" t="s">
        <v>63</v>
      </c>
      <c r="E1582" s="47" t="s">
        <v>120</v>
      </c>
      <c r="F1582" s="47" t="s">
        <v>152</v>
      </c>
      <c r="G1582" s="47" t="s">
        <v>124</v>
      </c>
      <c r="H1582" s="47" t="n">
        <v>499</v>
      </c>
      <c r="I1582" s="57" t="n">
        <f aca="false">IFERROR(H1582/INDEX(Rate_Master!$C$2:$C$13,MATCH(F1582,Rate_Master!$A$2:$A$13,0)),0)</f>
        <v>0.554444444444444</v>
      </c>
    </row>
    <row r="1583" customFormat="false" ht="15" hidden="false" customHeight="false" outlineLevel="0" collapsed="false">
      <c r="A1583" s="47" t="s">
        <v>13535</v>
      </c>
      <c r="B1583" s="47" t="s">
        <v>539</v>
      </c>
      <c r="C1583" s="48" t="n">
        <v>46051</v>
      </c>
      <c r="D1583" s="47" t="s">
        <v>63</v>
      </c>
      <c r="E1583" s="47" t="s">
        <v>120</v>
      </c>
      <c r="F1583" s="47" t="s">
        <v>152</v>
      </c>
      <c r="G1583" s="47" t="s">
        <v>125</v>
      </c>
      <c r="H1583" s="47" t="n">
        <v>288</v>
      </c>
      <c r="I1583" s="57" t="n">
        <f aca="false">IFERROR(H1583/INDEX(Rate_Master!$C$2:$C$13,MATCH(F1583,Rate_Master!$A$2:$A$13,0)),0)</f>
        <v>0.32</v>
      </c>
    </row>
    <row r="1584" customFormat="false" ht="15" hidden="false" customHeight="false" outlineLevel="0" collapsed="false">
      <c r="A1584" s="47" t="s">
        <v>13536</v>
      </c>
      <c r="B1584" s="47" t="s">
        <v>539</v>
      </c>
      <c r="C1584" s="48" t="n">
        <v>46051</v>
      </c>
      <c r="D1584" s="47" t="s">
        <v>63</v>
      </c>
      <c r="E1584" s="47" t="s">
        <v>120</v>
      </c>
      <c r="F1584" s="47" t="s">
        <v>152</v>
      </c>
      <c r="G1584" s="47" t="s">
        <v>126</v>
      </c>
      <c r="H1584" s="47" t="n">
        <v>218</v>
      </c>
      <c r="I1584" s="57" t="n">
        <f aca="false">IFERROR(H1584/INDEX(Rate_Master!$C$2:$C$13,MATCH(F1584,Rate_Master!$A$2:$A$13,0)),0)</f>
        <v>0.242222222222222</v>
      </c>
    </row>
    <row r="1585" customFormat="false" ht="15" hidden="false" customHeight="false" outlineLevel="0" collapsed="false">
      <c r="A1585" s="47" t="s">
        <v>13537</v>
      </c>
      <c r="B1585" s="47" t="s">
        <v>540</v>
      </c>
      <c r="C1585" s="48" t="n">
        <v>46051</v>
      </c>
      <c r="D1585" s="47" t="s">
        <v>64</v>
      </c>
      <c r="E1585" s="47" t="s">
        <v>128</v>
      </c>
      <c r="F1585" s="47" t="s">
        <v>154</v>
      </c>
      <c r="G1585" s="47" t="s">
        <v>127</v>
      </c>
      <c r="H1585" s="47" t="n">
        <v>1720</v>
      </c>
      <c r="I1585" s="57" t="n">
        <f aca="false">IFERROR(H1585/INDEX(Rate_Master!$C$2:$C$13,MATCH(F1585,Rate_Master!$A$2:$A$13,0)),0)</f>
        <v>2.86666666666667</v>
      </c>
    </row>
    <row r="1586" customFormat="false" ht="15" hidden="false" customHeight="false" outlineLevel="0" collapsed="false">
      <c r="A1586" s="47" t="s">
        <v>13538</v>
      </c>
      <c r="B1586" s="47" t="s">
        <v>540</v>
      </c>
      <c r="C1586" s="48" t="n">
        <v>46051</v>
      </c>
      <c r="D1586" s="47" t="s">
        <v>64</v>
      </c>
      <c r="E1586" s="47" t="s">
        <v>128</v>
      </c>
      <c r="F1586" s="47" t="s">
        <v>154</v>
      </c>
      <c r="G1586" s="47" t="s">
        <v>129</v>
      </c>
      <c r="H1586" s="47" t="n">
        <v>1262</v>
      </c>
      <c r="I1586" s="57" t="n">
        <f aca="false">IFERROR(H1586/INDEX(Rate_Master!$C$2:$C$13,MATCH(F1586,Rate_Master!$A$2:$A$13,0)),0)</f>
        <v>2.10333333333333</v>
      </c>
    </row>
    <row r="1587" customFormat="false" ht="15" hidden="false" customHeight="false" outlineLevel="0" collapsed="false">
      <c r="A1587" s="47" t="s">
        <v>13539</v>
      </c>
      <c r="B1587" s="47" t="s">
        <v>540</v>
      </c>
      <c r="C1587" s="48" t="n">
        <v>46051</v>
      </c>
      <c r="D1587" s="47" t="s">
        <v>64</v>
      </c>
      <c r="E1587" s="47" t="s">
        <v>128</v>
      </c>
      <c r="F1587" s="47" t="s">
        <v>154</v>
      </c>
      <c r="G1587" s="47" t="s">
        <v>130</v>
      </c>
      <c r="H1587" s="47" t="n">
        <v>1065</v>
      </c>
      <c r="I1587" s="57" t="n">
        <f aca="false">IFERROR(H1587/INDEX(Rate_Master!$C$2:$C$13,MATCH(F1587,Rate_Master!$A$2:$A$13,0)),0)</f>
        <v>1.775</v>
      </c>
    </row>
    <row r="1588" customFormat="false" ht="15" hidden="false" customHeight="false" outlineLevel="0" collapsed="false">
      <c r="A1588" s="47" t="s">
        <v>13540</v>
      </c>
      <c r="B1588" s="47" t="s">
        <v>540</v>
      </c>
      <c r="C1588" s="48" t="n">
        <v>46051</v>
      </c>
      <c r="D1588" s="47" t="s">
        <v>64</v>
      </c>
      <c r="E1588" s="47" t="s">
        <v>128</v>
      </c>
      <c r="F1588" s="47" t="s">
        <v>154</v>
      </c>
      <c r="G1588" s="47" t="s">
        <v>131</v>
      </c>
      <c r="H1588" s="47" t="n">
        <v>502</v>
      </c>
      <c r="I1588" s="57" t="n">
        <f aca="false">IFERROR(H1588/INDEX(Rate_Master!$C$2:$C$13,MATCH(F1588,Rate_Master!$A$2:$A$13,0)),0)</f>
        <v>0.836666666666667</v>
      </c>
    </row>
    <row r="1589" customFormat="false" ht="15" hidden="false" customHeight="false" outlineLevel="0" collapsed="false">
      <c r="A1589" s="47" t="s">
        <v>13541</v>
      </c>
      <c r="B1589" s="47" t="s">
        <v>540</v>
      </c>
      <c r="C1589" s="48" t="n">
        <v>46051</v>
      </c>
      <c r="D1589" s="47" t="s">
        <v>64</v>
      </c>
      <c r="E1589" s="47" t="s">
        <v>128</v>
      </c>
      <c r="F1589" s="47" t="s">
        <v>154</v>
      </c>
      <c r="G1589" s="47" t="s">
        <v>132</v>
      </c>
      <c r="H1589" s="47" t="n">
        <v>408</v>
      </c>
      <c r="I1589" s="57" t="n">
        <f aca="false">IFERROR(H1589/INDEX(Rate_Master!$C$2:$C$13,MATCH(F1589,Rate_Master!$A$2:$A$13,0)),0)</f>
        <v>0.68</v>
      </c>
    </row>
    <row r="1590" customFormat="false" ht="15" hidden="false" customHeight="false" outlineLevel="0" collapsed="false">
      <c r="A1590" s="47" t="s">
        <v>13542</v>
      </c>
      <c r="B1590" s="47" t="s">
        <v>541</v>
      </c>
      <c r="C1590" s="48" t="n">
        <v>46051</v>
      </c>
      <c r="D1590" s="47" t="s">
        <v>64</v>
      </c>
      <c r="E1590" s="47" t="s">
        <v>128</v>
      </c>
      <c r="F1590" s="47" t="s">
        <v>154</v>
      </c>
      <c r="G1590" s="47" t="s">
        <v>127</v>
      </c>
      <c r="H1590" s="47" t="n">
        <v>881</v>
      </c>
      <c r="I1590" s="57" t="n">
        <f aca="false">IFERROR(H1590/INDEX(Rate_Master!$C$2:$C$13,MATCH(F1590,Rate_Master!$A$2:$A$13,0)),0)</f>
        <v>1.46833333333333</v>
      </c>
    </row>
    <row r="1591" customFormat="false" ht="15" hidden="false" customHeight="false" outlineLevel="0" collapsed="false">
      <c r="A1591" s="47" t="s">
        <v>13543</v>
      </c>
      <c r="B1591" s="47" t="s">
        <v>541</v>
      </c>
      <c r="C1591" s="48" t="n">
        <v>46051</v>
      </c>
      <c r="D1591" s="47" t="s">
        <v>64</v>
      </c>
      <c r="E1591" s="47" t="s">
        <v>128</v>
      </c>
      <c r="F1591" s="47" t="s">
        <v>154</v>
      </c>
      <c r="G1591" s="47" t="s">
        <v>129</v>
      </c>
      <c r="H1591" s="47" t="n">
        <v>601</v>
      </c>
      <c r="I1591" s="57" t="n">
        <f aca="false">IFERROR(H1591/INDEX(Rate_Master!$C$2:$C$13,MATCH(F1591,Rate_Master!$A$2:$A$13,0)),0)</f>
        <v>1.00166666666667</v>
      </c>
    </row>
    <row r="1592" customFormat="false" ht="15" hidden="false" customHeight="false" outlineLevel="0" collapsed="false">
      <c r="A1592" s="47" t="s">
        <v>13544</v>
      </c>
      <c r="B1592" s="47" t="s">
        <v>541</v>
      </c>
      <c r="C1592" s="48" t="n">
        <v>46051</v>
      </c>
      <c r="D1592" s="47" t="s">
        <v>64</v>
      </c>
      <c r="E1592" s="47" t="s">
        <v>128</v>
      </c>
      <c r="F1592" s="47" t="s">
        <v>154</v>
      </c>
      <c r="G1592" s="47" t="s">
        <v>130</v>
      </c>
      <c r="H1592" s="47" t="n">
        <v>538</v>
      </c>
      <c r="I1592" s="57" t="n">
        <f aca="false">IFERROR(H1592/INDEX(Rate_Master!$C$2:$C$13,MATCH(F1592,Rate_Master!$A$2:$A$13,0)),0)</f>
        <v>0.896666666666667</v>
      </c>
    </row>
    <row r="1593" customFormat="false" ht="15" hidden="false" customHeight="false" outlineLevel="0" collapsed="false">
      <c r="A1593" s="47" t="s">
        <v>13545</v>
      </c>
      <c r="B1593" s="47" t="s">
        <v>541</v>
      </c>
      <c r="C1593" s="48" t="n">
        <v>46051</v>
      </c>
      <c r="D1593" s="47" t="s">
        <v>64</v>
      </c>
      <c r="E1593" s="47" t="s">
        <v>128</v>
      </c>
      <c r="F1593" s="47" t="s">
        <v>154</v>
      </c>
      <c r="G1593" s="47" t="s">
        <v>131</v>
      </c>
      <c r="H1593" s="47" t="n">
        <v>265</v>
      </c>
      <c r="I1593" s="57" t="n">
        <f aca="false">IFERROR(H1593/INDEX(Rate_Master!$C$2:$C$13,MATCH(F1593,Rate_Master!$A$2:$A$13,0)),0)</f>
        <v>0.441666666666667</v>
      </c>
    </row>
    <row r="1594" customFormat="false" ht="15" hidden="false" customHeight="false" outlineLevel="0" collapsed="false">
      <c r="A1594" s="47" t="s">
        <v>13546</v>
      </c>
      <c r="B1594" s="47" t="s">
        <v>541</v>
      </c>
      <c r="C1594" s="48" t="n">
        <v>46051</v>
      </c>
      <c r="D1594" s="47" t="s">
        <v>64</v>
      </c>
      <c r="E1594" s="47" t="s">
        <v>128</v>
      </c>
      <c r="F1594" s="47" t="s">
        <v>154</v>
      </c>
      <c r="G1594" s="47" t="s">
        <v>132</v>
      </c>
      <c r="H1594" s="47" t="n">
        <v>221</v>
      </c>
      <c r="I1594" s="57" t="n">
        <f aca="false">IFERROR(H1594/INDEX(Rate_Master!$C$2:$C$13,MATCH(F1594,Rate_Master!$A$2:$A$13,0)),0)</f>
        <v>0.368333333333333</v>
      </c>
    </row>
    <row r="1595" customFormat="false" ht="15" hidden="false" customHeight="false" outlineLevel="0" collapsed="false">
      <c r="A1595" s="47" t="s">
        <v>13547</v>
      </c>
      <c r="B1595" s="47" t="s">
        <v>542</v>
      </c>
      <c r="C1595" s="48" t="n">
        <v>46051</v>
      </c>
      <c r="D1595" s="47" t="s">
        <v>65</v>
      </c>
      <c r="E1595" s="47" t="s">
        <v>134</v>
      </c>
      <c r="F1595" s="47" t="s">
        <v>159</v>
      </c>
      <c r="G1595" s="47" t="s">
        <v>133</v>
      </c>
      <c r="H1595" s="47" t="n">
        <v>316</v>
      </c>
      <c r="I1595" s="57" t="n">
        <f aca="false">IFERROR(H1595/INDEX(Rate_Master!$C$2:$C$13,MATCH(F1595,Rate_Master!$A$2:$A$13,0)),0)</f>
        <v>1.31666666666667</v>
      </c>
    </row>
    <row r="1596" customFormat="false" ht="15" hidden="false" customHeight="false" outlineLevel="0" collapsed="false">
      <c r="A1596" s="47" t="s">
        <v>13548</v>
      </c>
      <c r="B1596" s="47" t="s">
        <v>542</v>
      </c>
      <c r="C1596" s="48" t="n">
        <v>46051</v>
      </c>
      <c r="D1596" s="47" t="s">
        <v>65</v>
      </c>
      <c r="E1596" s="47" t="s">
        <v>134</v>
      </c>
      <c r="F1596" s="47" t="s">
        <v>159</v>
      </c>
      <c r="G1596" s="47" t="s">
        <v>135</v>
      </c>
      <c r="H1596" s="47" t="n">
        <v>259</v>
      </c>
      <c r="I1596" s="57" t="n">
        <f aca="false">IFERROR(H1596/INDEX(Rate_Master!$C$2:$C$13,MATCH(F1596,Rate_Master!$A$2:$A$13,0)),0)</f>
        <v>1.07916666666667</v>
      </c>
    </row>
    <row r="1597" customFormat="false" ht="15" hidden="false" customHeight="false" outlineLevel="0" collapsed="false">
      <c r="A1597" s="47" t="s">
        <v>13549</v>
      </c>
      <c r="B1597" s="47" t="s">
        <v>542</v>
      </c>
      <c r="C1597" s="48" t="n">
        <v>46051</v>
      </c>
      <c r="D1597" s="47" t="s">
        <v>65</v>
      </c>
      <c r="E1597" s="47" t="s">
        <v>134</v>
      </c>
      <c r="F1597" s="47" t="s">
        <v>159</v>
      </c>
      <c r="G1597" s="47" t="s">
        <v>136</v>
      </c>
      <c r="H1597" s="47" t="n">
        <v>202</v>
      </c>
      <c r="I1597" s="57" t="n">
        <f aca="false">IFERROR(H1597/INDEX(Rate_Master!$C$2:$C$13,MATCH(F1597,Rate_Master!$A$2:$A$13,0)),0)</f>
        <v>0.841666666666667</v>
      </c>
    </row>
    <row r="1598" customFormat="false" ht="15" hidden="false" customHeight="false" outlineLevel="0" collapsed="false">
      <c r="A1598" s="47" t="s">
        <v>13550</v>
      </c>
      <c r="B1598" s="47" t="s">
        <v>542</v>
      </c>
      <c r="C1598" s="48" t="n">
        <v>46051</v>
      </c>
      <c r="D1598" s="47" t="s">
        <v>65</v>
      </c>
      <c r="E1598" s="47" t="s">
        <v>134</v>
      </c>
      <c r="F1598" s="47" t="s">
        <v>159</v>
      </c>
      <c r="G1598" s="47" t="s">
        <v>137</v>
      </c>
      <c r="H1598" s="47" t="n">
        <v>160</v>
      </c>
      <c r="I1598" s="57" t="n">
        <f aca="false">IFERROR(H1598/INDEX(Rate_Master!$C$2:$C$13,MATCH(F1598,Rate_Master!$A$2:$A$13,0)),0)</f>
        <v>0.666666666666667</v>
      </c>
    </row>
    <row r="1599" customFormat="false" ht="15" hidden="false" customHeight="false" outlineLevel="0" collapsed="false">
      <c r="A1599" s="47" t="s">
        <v>13551</v>
      </c>
      <c r="B1599" s="47" t="s">
        <v>542</v>
      </c>
      <c r="C1599" s="48" t="n">
        <v>46051</v>
      </c>
      <c r="D1599" s="47" t="s">
        <v>65</v>
      </c>
      <c r="E1599" s="47" t="s">
        <v>134</v>
      </c>
      <c r="F1599" s="47" t="s">
        <v>159</v>
      </c>
      <c r="G1599" s="47" t="s">
        <v>138</v>
      </c>
      <c r="H1599" s="47" t="n">
        <v>78</v>
      </c>
      <c r="I1599" s="57" t="n">
        <f aca="false">IFERROR(H1599/INDEX(Rate_Master!$C$2:$C$13,MATCH(F1599,Rate_Master!$A$2:$A$13,0)),0)</f>
        <v>0.325</v>
      </c>
    </row>
    <row r="1600" customFormat="false" ht="15" hidden="false" customHeight="false" outlineLevel="0" collapsed="false">
      <c r="A1600" s="47" t="s">
        <v>13552</v>
      </c>
      <c r="B1600" s="47" t="s">
        <v>544</v>
      </c>
      <c r="C1600" s="48" t="n">
        <v>46051</v>
      </c>
      <c r="D1600" s="47" t="s">
        <v>65</v>
      </c>
      <c r="E1600" s="47" t="s">
        <v>134</v>
      </c>
      <c r="F1600" s="47" t="s">
        <v>159</v>
      </c>
      <c r="G1600" s="47" t="s">
        <v>133</v>
      </c>
      <c r="H1600" s="47" t="n">
        <v>419</v>
      </c>
      <c r="I1600" s="57" t="n">
        <f aca="false">IFERROR(H1600/INDEX(Rate_Master!$C$2:$C$13,MATCH(F1600,Rate_Master!$A$2:$A$13,0)),0)</f>
        <v>1.74583333333333</v>
      </c>
    </row>
    <row r="1601" customFormat="false" ht="15" hidden="false" customHeight="false" outlineLevel="0" collapsed="false">
      <c r="A1601" s="47" t="s">
        <v>13553</v>
      </c>
      <c r="B1601" s="47" t="s">
        <v>544</v>
      </c>
      <c r="C1601" s="48" t="n">
        <v>46051</v>
      </c>
      <c r="D1601" s="47" t="s">
        <v>65</v>
      </c>
      <c r="E1601" s="47" t="s">
        <v>134</v>
      </c>
      <c r="F1601" s="47" t="s">
        <v>159</v>
      </c>
      <c r="G1601" s="47" t="s">
        <v>135</v>
      </c>
      <c r="H1601" s="47" t="n">
        <v>321</v>
      </c>
      <c r="I1601" s="57" t="n">
        <f aca="false">IFERROR(H1601/INDEX(Rate_Master!$C$2:$C$13,MATCH(F1601,Rate_Master!$A$2:$A$13,0)),0)</f>
        <v>1.3375</v>
      </c>
    </row>
    <row r="1602" customFormat="false" ht="15" hidden="false" customHeight="false" outlineLevel="0" collapsed="false">
      <c r="A1602" s="47" t="s">
        <v>13554</v>
      </c>
      <c r="B1602" s="47" t="s">
        <v>544</v>
      </c>
      <c r="C1602" s="48" t="n">
        <v>46051</v>
      </c>
      <c r="D1602" s="47" t="s">
        <v>65</v>
      </c>
      <c r="E1602" s="47" t="s">
        <v>134</v>
      </c>
      <c r="F1602" s="47" t="s">
        <v>159</v>
      </c>
      <c r="G1602" s="47" t="s">
        <v>136</v>
      </c>
      <c r="H1602" s="47" t="n">
        <v>276</v>
      </c>
      <c r="I1602" s="57" t="n">
        <f aca="false">IFERROR(H1602/INDEX(Rate_Master!$C$2:$C$13,MATCH(F1602,Rate_Master!$A$2:$A$13,0)),0)</f>
        <v>1.15</v>
      </c>
    </row>
    <row r="1603" customFormat="false" ht="15" hidden="false" customHeight="false" outlineLevel="0" collapsed="false">
      <c r="A1603" s="47" t="s">
        <v>13555</v>
      </c>
      <c r="B1603" s="47" t="s">
        <v>544</v>
      </c>
      <c r="C1603" s="48" t="n">
        <v>46051</v>
      </c>
      <c r="D1603" s="47" t="s">
        <v>65</v>
      </c>
      <c r="E1603" s="47" t="s">
        <v>134</v>
      </c>
      <c r="F1603" s="47" t="s">
        <v>159</v>
      </c>
      <c r="G1603" s="47" t="s">
        <v>137</v>
      </c>
      <c r="H1603" s="47" t="n">
        <v>210</v>
      </c>
      <c r="I1603" s="57" t="n">
        <f aca="false">IFERROR(H1603/INDEX(Rate_Master!$C$2:$C$13,MATCH(F1603,Rate_Master!$A$2:$A$13,0)),0)</f>
        <v>0.875</v>
      </c>
    </row>
    <row r="1604" customFormat="false" ht="15" hidden="false" customHeight="false" outlineLevel="0" collapsed="false">
      <c r="A1604" s="47" t="s">
        <v>13556</v>
      </c>
      <c r="B1604" s="47" t="s">
        <v>544</v>
      </c>
      <c r="C1604" s="48" t="n">
        <v>46051</v>
      </c>
      <c r="D1604" s="47" t="s">
        <v>65</v>
      </c>
      <c r="E1604" s="47" t="s">
        <v>134</v>
      </c>
      <c r="F1604" s="47" t="s">
        <v>159</v>
      </c>
      <c r="G1604" s="47" t="s">
        <v>138</v>
      </c>
      <c r="H1604" s="47" t="n">
        <v>121</v>
      </c>
      <c r="I1604" s="57" t="n">
        <f aca="false">IFERROR(H1604/INDEX(Rate_Master!$C$2:$C$13,MATCH(F1604,Rate_Master!$A$2:$A$13,0)),0)</f>
        <v>0.504166666666667</v>
      </c>
    </row>
    <row r="1605" customFormat="false" ht="15" hidden="false" customHeight="false" outlineLevel="0" collapsed="false">
      <c r="A1605" s="47" t="s">
        <v>13557</v>
      </c>
      <c r="B1605" s="47" t="s">
        <v>545</v>
      </c>
      <c r="C1605" s="48" t="n">
        <v>46051</v>
      </c>
      <c r="D1605" s="47" t="s">
        <v>65</v>
      </c>
      <c r="E1605" s="47" t="s">
        <v>134</v>
      </c>
      <c r="F1605" s="47" t="s">
        <v>159</v>
      </c>
      <c r="G1605" s="47" t="s">
        <v>133</v>
      </c>
      <c r="H1605" s="47" t="n">
        <v>566</v>
      </c>
      <c r="I1605" s="57" t="n">
        <f aca="false">IFERROR(H1605/INDEX(Rate_Master!$C$2:$C$13,MATCH(F1605,Rate_Master!$A$2:$A$13,0)),0)</f>
        <v>2.35833333333333</v>
      </c>
    </row>
    <row r="1606" customFormat="false" ht="15" hidden="false" customHeight="false" outlineLevel="0" collapsed="false">
      <c r="A1606" s="47" t="s">
        <v>13558</v>
      </c>
      <c r="B1606" s="47" t="s">
        <v>545</v>
      </c>
      <c r="C1606" s="48" t="n">
        <v>46051</v>
      </c>
      <c r="D1606" s="47" t="s">
        <v>65</v>
      </c>
      <c r="E1606" s="47" t="s">
        <v>134</v>
      </c>
      <c r="F1606" s="47" t="s">
        <v>159</v>
      </c>
      <c r="G1606" s="47" t="s">
        <v>135</v>
      </c>
      <c r="H1606" s="47" t="n">
        <v>431</v>
      </c>
      <c r="I1606" s="57" t="n">
        <f aca="false">IFERROR(H1606/INDEX(Rate_Master!$C$2:$C$13,MATCH(F1606,Rate_Master!$A$2:$A$13,0)),0)</f>
        <v>1.79583333333333</v>
      </c>
    </row>
    <row r="1607" customFormat="false" ht="15" hidden="false" customHeight="false" outlineLevel="0" collapsed="false">
      <c r="A1607" s="47" t="s">
        <v>13559</v>
      </c>
      <c r="B1607" s="47" t="s">
        <v>545</v>
      </c>
      <c r="C1607" s="48" t="n">
        <v>46051</v>
      </c>
      <c r="D1607" s="47" t="s">
        <v>65</v>
      </c>
      <c r="E1607" s="47" t="s">
        <v>134</v>
      </c>
      <c r="F1607" s="47" t="s">
        <v>159</v>
      </c>
      <c r="G1607" s="47" t="s">
        <v>136</v>
      </c>
      <c r="H1607" s="47" t="n">
        <v>348</v>
      </c>
      <c r="I1607" s="57" t="n">
        <f aca="false">IFERROR(H1607/INDEX(Rate_Master!$C$2:$C$13,MATCH(F1607,Rate_Master!$A$2:$A$13,0)),0)</f>
        <v>1.45</v>
      </c>
    </row>
    <row r="1608" customFormat="false" ht="15" hidden="false" customHeight="false" outlineLevel="0" collapsed="false">
      <c r="A1608" s="47" t="s">
        <v>13560</v>
      </c>
      <c r="B1608" s="47" t="s">
        <v>545</v>
      </c>
      <c r="C1608" s="48" t="n">
        <v>46051</v>
      </c>
      <c r="D1608" s="47" t="s">
        <v>65</v>
      </c>
      <c r="E1608" s="47" t="s">
        <v>134</v>
      </c>
      <c r="F1608" s="47" t="s">
        <v>159</v>
      </c>
      <c r="G1608" s="47" t="s">
        <v>137</v>
      </c>
      <c r="H1608" s="47" t="n">
        <v>273</v>
      </c>
      <c r="I1608" s="57" t="n">
        <f aca="false">IFERROR(H1608/INDEX(Rate_Master!$C$2:$C$13,MATCH(F1608,Rate_Master!$A$2:$A$13,0)),0)</f>
        <v>1.1375</v>
      </c>
    </row>
    <row r="1609" customFormat="false" ht="15" hidden="false" customHeight="false" outlineLevel="0" collapsed="false">
      <c r="A1609" s="47" t="s">
        <v>13561</v>
      </c>
      <c r="B1609" s="47" t="s">
        <v>545</v>
      </c>
      <c r="C1609" s="48" t="n">
        <v>46051</v>
      </c>
      <c r="D1609" s="47" t="s">
        <v>65</v>
      </c>
      <c r="E1609" s="47" t="s">
        <v>134</v>
      </c>
      <c r="F1609" s="47" t="s">
        <v>159</v>
      </c>
      <c r="G1609" s="47" t="s">
        <v>138</v>
      </c>
      <c r="H1609" s="47" t="n">
        <v>126</v>
      </c>
      <c r="I1609" s="57" t="n">
        <f aca="false">IFERROR(H1609/INDEX(Rate_Master!$C$2:$C$13,MATCH(F1609,Rate_Master!$A$2:$A$13,0)),0)</f>
        <v>0.525</v>
      </c>
    </row>
    <row r="1610" customFormat="false" ht="15" hidden="false" customHeight="false" outlineLevel="0" collapsed="false">
      <c r="A1610" s="47" t="s">
        <v>13562</v>
      </c>
      <c r="B1610" s="47" t="s">
        <v>546</v>
      </c>
      <c r="C1610" s="48" t="n">
        <v>46052</v>
      </c>
      <c r="D1610" s="47" t="s">
        <v>62</v>
      </c>
      <c r="E1610" s="47" t="s">
        <v>120</v>
      </c>
      <c r="F1610" s="47" t="s">
        <v>148</v>
      </c>
      <c r="G1610" s="47" t="s">
        <v>119</v>
      </c>
      <c r="H1610" s="47" t="n">
        <v>661</v>
      </c>
      <c r="I1610" s="57" t="n">
        <f aca="false">IFERROR(H1610/INDEX(Rate_Master!$C$2:$C$13,MATCH(F1610,Rate_Master!$A$2:$A$13,0)),0)</f>
        <v>0.734444444444445</v>
      </c>
    </row>
    <row r="1611" customFormat="false" ht="15" hidden="false" customHeight="false" outlineLevel="0" collapsed="false">
      <c r="A1611" s="47" t="s">
        <v>13563</v>
      </c>
      <c r="B1611" s="47" t="s">
        <v>546</v>
      </c>
      <c r="C1611" s="48" t="n">
        <v>46052</v>
      </c>
      <c r="D1611" s="47" t="s">
        <v>62</v>
      </c>
      <c r="E1611" s="47" t="s">
        <v>120</v>
      </c>
      <c r="F1611" s="47" t="s">
        <v>148</v>
      </c>
      <c r="G1611" s="47" t="s">
        <v>121</v>
      </c>
      <c r="H1611" s="47" t="n">
        <v>640</v>
      </c>
      <c r="I1611" s="57" t="n">
        <f aca="false">IFERROR(H1611/INDEX(Rate_Master!$C$2:$C$13,MATCH(F1611,Rate_Master!$A$2:$A$13,0)),0)</f>
        <v>0.711111111111111</v>
      </c>
    </row>
    <row r="1612" customFormat="false" ht="15" hidden="false" customHeight="false" outlineLevel="0" collapsed="false">
      <c r="A1612" s="47" t="s">
        <v>13564</v>
      </c>
      <c r="B1612" s="47" t="s">
        <v>546</v>
      </c>
      <c r="C1612" s="48" t="n">
        <v>46052</v>
      </c>
      <c r="D1612" s="47" t="s">
        <v>62</v>
      </c>
      <c r="E1612" s="47" t="s">
        <v>120</v>
      </c>
      <c r="F1612" s="47" t="s">
        <v>148</v>
      </c>
      <c r="G1612" s="47" t="s">
        <v>122</v>
      </c>
      <c r="H1612" s="47" t="n">
        <v>715</v>
      </c>
      <c r="I1612" s="57" t="n">
        <f aca="false">IFERROR(H1612/INDEX(Rate_Master!$C$2:$C$13,MATCH(F1612,Rate_Master!$A$2:$A$13,0)),0)</f>
        <v>0.794444444444444</v>
      </c>
    </row>
    <row r="1613" customFormat="false" ht="15" hidden="false" customHeight="false" outlineLevel="0" collapsed="false">
      <c r="A1613" s="47" t="s">
        <v>13565</v>
      </c>
      <c r="B1613" s="47" t="s">
        <v>546</v>
      </c>
      <c r="C1613" s="48" t="n">
        <v>46052</v>
      </c>
      <c r="D1613" s="47" t="s">
        <v>62</v>
      </c>
      <c r="E1613" s="47" t="s">
        <v>120</v>
      </c>
      <c r="F1613" s="47" t="s">
        <v>148</v>
      </c>
      <c r="G1613" s="47" t="s">
        <v>123</v>
      </c>
      <c r="H1613" s="47" t="n">
        <v>537</v>
      </c>
      <c r="I1613" s="57" t="n">
        <f aca="false">IFERROR(H1613/INDEX(Rate_Master!$C$2:$C$13,MATCH(F1613,Rate_Master!$A$2:$A$13,0)),0)</f>
        <v>0.596666666666667</v>
      </c>
    </row>
    <row r="1614" customFormat="false" ht="15" hidden="false" customHeight="false" outlineLevel="0" collapsed="false">
      <c r="A1614" s="47" t="s">
        <v>13566</v>
      </c>
      <c r="B1614" s="47" t="s">
        <v>546</v>
      </c>
      <c r="C1614" s="48" t="n">
        <v>46052</v>
      </c>
      <c r="D1614" s="47" t="s">
        <v>62</v>
      </c>
      <c r="E1614" s="47" t="s">
        <v>120</v>
      </c>
      <c r="F1614" s="47" t="s">
        <v>148</v>
      </c>
      <c r="G1614" s="47" t="s">
        <v>124</v>
      </c>
      <c r="H1614" s="47" t="n">
        <v>312</v>
      </c>
      <c r="I1614" s="57" t="n">
        <f aca="false">IFERROR(H1614/INDEX(Rate_Master!$C$2:$C$13,MATCH(F1614,Rate_Master!$A$2:$A$13,0)),0)</f>
        <v>0.346666666666667</v>
      </c>
    </row>
    <row r="1615" customFormat="false" ht="15" hidden="false" customHeight="false" outlineLevel="0" collapsed="false">
      <c r="A1615" s="47" t="s">
        <v>13567</v>
      </c>
      <c r="B1615" s="47" t="s">
        <v>546</v>
      </c>
      <c r="C1615" s="48" t="n">
        <v>46052</v>
      </c>
      <c r="D1615" s="47" t="s">
        <v>62</v>
      </c>
      <c r="E1615" s="47" t="s">
        <v>120</v>
      </c>
      <c r="F1615" s="47" t="s">
        <v>148</v>
      </c>
      <c r="G1615" s="47" t="s">
        <v>125</v>
      </c>
      <c r="H1615" s="47" t="n">
        <v>181</v>
      </c>
      <c r="I1615" s="57" t="n">
        <f aca="false">IFERROR(H1615/INDEX(Rate_Master!$C$2:$C$13,MATCH(F1615,Rate_Master!$A$2:$A$13,0)),0)</f>
        <v>0.201111111111111</v>
      </c>
    </row>
    <row r="1616" customFormat="false" ht="15" hidden="false" customHeight="false" outlineLevel="0" collapsed="false">
      <c r="A1616" s="47" t="s">
        <v>13568</v>
      </c>
      <c r="B1616" s="47" t="s">
        <v>546</v>
      </c>
      <c r="C1616" s="48" t="n">
        <v>46052</v>
      </c>
      <c r="D1616" s="47" t="s">
        <v>62</v>
      </c>
      <c r="E1616" s="47" t="s">
        <v>120</v>
      </c>
      <c r="F1616" s="47" t="s">
        <v>148</v>
      </c>
      <c r="G1616" s="47" t="s">
        <v>126</v>
      </c>
      <c r="H1616" s="47" t="n">
        <v>113</v>
      </c>
      <c r="I1616" s="57" t="n">
        <f aca="false">IFERROR(H1616/INDEX(Rate_Master!$C$2:$C$13,MATCH(F1616,Rate_Master!$A$2:$A$13,0)),0)</f>
        <v>0.125555555555556</v>
      </c>
    </row>
    <row r="1617" customFormat="false" ht="15" hidden="false" customHeight="false" outlineLevel="0" collapsed="false">
      <c r="A1617" s="47" t="s">
        <v>13569</v>
      </c>
      <c r="B1617" s="47" t="s">
        <v>547</v>
      </c>
      <c r="C1617" s="48" t="n">
        <v>46052</v>
      </c>
      <c r="D1617" s="47" t="s">
        <v>62</v>
      </c>
      <c r="E1617" s="47" t="s">
        <v>120</v>
      </c>
      <c r="F1617" s="47" t="s">
        <v>148</v>
      </c>
      <c r="G1617" s="47" t="s">
        <v>119</v>
      </c>
      <c r="H1617" s="47" t="n">
        <v>1634</v>
      </c>
      <c r="I1617" s="57" t="n">
        <f aca="false">IFERROR(H1617/INDEX(Rate_Master!$C$2:$C$13,MATCH(F1617,Rate_Master!$A$2:$A$13,0)),0)</f>
        <v>1.81555555555556</v>
      </c>
    </row>
    <row r="1618" customFormat="false" ht="15" hidden="false" customHeight="false" outlineLevel="0" collapsed="false">
      <c r="A1618" s="47" t="s">
        <v>13570</v>
      </c>
      <c r="B1618" s="47" t="s">
        <v>547</v>
      </c>
      <c r="C1618" s="48" t="n">
        <v>46052</v>
      </c>
      <c r="D1618" s="47" t="s">
        <v>62</v>
      </c>
      <c r="E1618" s="47" t="s">
        <v>120</v>
      </c>
      <c r="F1618" s="47" t="s">
        <v>148</v>
      </c>
      <c r="G1618" s="47" t="s">
        <v>121</v>
      </c>
      <c r="H1618" s="47" t="n">
        <v>1464</v>
      </c>
      <c r="I1618" s="57" t="n">
        <f aca="false">IFERROR(H1618/INDEX(Rate_Master!$C$2:$C$13,MATCH(F1618,Rate_Master!$A$2:$A$13,0)),0)</f>
        <v>1.62666666666667</v>
      </c>
    </row>
    <row r="1619" customFormat="false" ht="15" hidden="false" customHeight="false" outlineLevel="0" collapsed="false">
      <c r="A1619" s="47" t="s">
        <v>13571</v>
      </c>
      <c r="B1619" s="47" t="s">
        <v>547</v>
      </c>
      <c r="C1619" s="48" t="n">
        <v>46052</v>
      </c>
      <c r="D1619" s="47" t="s">
        <v>62</v>
      </c>
      <c r="E1619" s="47" t="s">
        <v>120</v>
      </c>
      <c r="F1619" s="47" t="s">
        <v>148</v>
      </c>
      <c r="G1619" s="47" t="s">
        <v>122</v>
      </c>
      <c r="H1619" s="47" t="n">
        <v>1776</v>
      </c>
      <c r="I1619" s="57" t="n">
        <f aca="false">IFERROR(H1619/INDEX(Rate_Master!$C$2:$C$13,MATCH(F1619,Rate_Master!$A$2:$A$13,0)),0)</f>
        <v>1.97333333333333</v>
      </c>
    </row>
    <row r="1620" customFormat="false" ht="15" hidden="false" customHeight="false" outlineLevel="0" collapsed="false">
      <c r="A1620" s="47" t="s">
        <v>13572</v>
      </c>
      <c r="B1620" s="47" t="s">
        <v>547</v>
      </c>
      <c r="C1620" s="48" t="n">
        <v>46052</v>
      </c>
      <c r="D1620" s="47" t="s">
        <v>62</v>
      </c>
      <c r="E1620" s="47" t="s">
        <v>120</v>
      </c>
      <c r="F1620" s="47" t="s">
        <v>148</v>
      </c>
      <c r="G1620" s="47" t="s">
        <v>123</v>
      </c>
      <c r="H1620" s="47" t="n">
        <v>1315</v>
      </c>
      <c r="I1620" s="57" t="n">
        <f aca="false">IFERROR(H1620/INDEX(Rate_Master!$C$2:$C$13,MATCH(F1620,Rate_Master!$A$2:$A$13,0)),0)</f>
        <v>1.46111111111111</v>
      </c>
    </row>
    <row r="1621" customFormat="false" ht="15" hidden="false" customHeight="false" outlineLevel="0" collapsed="false">
      <c r="A1621" s="47" t="s">
        <v>13573</v>
      </c>
      <c r="B1621" s="47" t="s">
        <v>547</v>
      </c>
      <c r="C1621" s="48" t="n">
        <v>46052</v>
      </c>
      <c r="D1621" s="47" t="s">
        <v>62</v>
      </c>
      <c r="E1621" s="47" t="s">
        <v>120</v>
      </c>
      <c r="F1621" s="47" t="s">
        <v>148</v>
      </c>
      <c r="G1621" s="47" t="s">
        <v>124</v>
      </c>
      <c r="H1621" s="47" t="n">
        <v>778</v>
      </c>
      <c r="I1621" s="57" t="n">
        <f aca="false">IFERROR(H1621/INDEX(Rate_Master!$C$2:$C$13,MATCH(F1621,Rate_Master!$A$2:$A$13,0)),0)</f>
        <v>0.864444444444445</v>
      </c>
    </row>
    <row r="1622" customFormat="false" ht="15" hidden="false" customHeight="false" outlineLevel="0" collapsed="false">
      <c r="A1622" s="47" t="s">
        <v>13574</v>
      </c>
      <c r="B1622" s="47" t="s">
        <v>547</v>
      </c>
      <c r="C1622" s="48" t="n">
        <v>46052</v>
      </c>
      <c r="D1622" s="47" t="s">
        <v>62</v>
      </c>
      <c r="E1622" s="47" t="s">
        <v>120</v>
      </c>
      <c r="F1622" s="47" t="s">
        <v>148</v>
      </c>
      <c r="G1622" s="47" t="s">
        <v>125</v>
      </c>
      <c r="H1622" s="47" t="n">
        <v>471</v>
      </c>
      <c r="I1622" s="57" t="n">
        <f aca="false">IFERROR(H1622/INDEX(Rate_Master!$C$2:$C$13,MATCH(F1622,Rate_Master!$A$2:$A$13,0)),0)</f>
        <v>0.523333333333333</v>
      </c>
    </row>
    <row r="1623" customFormat="false" ht="15" hidden="false" customHeight="false" outlineLevel="0" collapsed="false">
      <c r="A1623" s="47" t="s">
        <v>13575</v>
      </c>
      <c r="B1623" s="47" t="s">
        <v>547</v>
      </c>
      <c r="C1623" s="48" t="n">
        <v>46052</v>
      </c>
      <c r="D1623" s="47" t="s">
        <v>62</v>
      </c>
      <c r="E1623" s="47" t="s">
        <v>120</v>
      </c>
      <c r="F1623" s="47" t="s">
        <v>148</v>
      </c>
      <c r="G1623" s="47" t="s">
        <v>126</v>
      </c>
      <c r="H1623" s="47" t="n">
        <v>302</v>
      </c>
      <c r="I1623" s="57" t="n">
        <f aca="false">IFERROR(H1623/INDEX(Rate_Master!$C$2:$C$13,MATCH(F1623,Rate_Master!$A$2:$A$13,0)),0)</f>
        <v>0.335555555555556</v>
      </c>
    </row>
    <row r="1624" customFormat="false" ht="15" hidden="false" customHeight="false" outlineLevel="0" collapsed="false">
      <c r="A1624" s="47" t="s">
        <v>13576</v>
      </c>
      <c r="B1624" s="47" t="s">
        <v>548</v>
      </c>
      <c r="C1624" s="48" t="n">
        <v>46052</v>
      </c>
      <c r="D1624" s="47" t="s">
        <v>62</v>
      </c>
      <c r="E1624" s="47" t="s">
        <v>120</v>
      </c>
      <c r="F1624" s="47" t="s">
        <v>149</v>
      </c>
      <c r="G1624" s="47" t="s">
        <v>119</v>
      </c>
      <c r="H1624" s="47" t="n">
        <v>1231</v>
      </c>
      <c r="I1624" s="57" t="n">
        <f aca="false">IFERROR(H1624/INDEX(Rate_Master!$C$2:$C$13,MATCH(F1624,Rate_Master!$A$2:$A$13,0)),0)</f>
        <v>1.11909090909091</v>
      </c>
    </row>
    <row r="1625" customFormat="false" ht="15" hidden="false" customHeight="false" outlineLevel="0" collapsed="false">
      <c r="A1625" s="47" t="s">
        <v>13577</v>
      </c>
      <c r="B1625" s="47" t="s">
        <v>548</v>
      </c>
      <c r="C1625" s="48" t="n">
        <v>46052</v>
      </c>
      <c r="D1625" s="47" t="s">
        <v>62</v>
      </c>
      <c r="E1625" s="47" t="s">
        <v>120</v>
      </c>
      <c r="F1625" s="47" t="s">
        <v>149</v>
      </c>
      <c r="G1625" s="47" t="s">
        <v>121</v>
      </c>
      <c r="H1625" s="47" t="n">
        <v>1155</v>
      </c>
      <c r="I1625" s="57" t="n">
        <f aca="false">IFERROR(H1625/INDEX(Rate_Master!$C$2:$C$13,MATCH(F1625,Rate_Master!$A$2:$A$13,0)),0)</f>
        <v>1.05</v>
      </c>
    </row>
    <row r="1626" customFormat="false" ht="15" hidden="false" customHeight="false" outlineLevel="0" collapsed="false">
      <c r="A1626" s="47" t="s">
        <v>13578</v>
      </c>
      <c r="B1626" s="47" t="s">
        <v>548</v>
      </c>
      <c r="C1626" s="48" t="n">
        <v>46052</v>
      </c>
      <c r="D1626" s="47" t="s">
        <v>62</v>
      </c>
      <c r="E1626" s="47" t="s">
        <v>120</v>
      </c>
      <c r="F1626" s="47" t="s">
        <v>149</v>
      </c>
      <c r="G1626" s="47" t="s">
        <v>122</v>
      </c>
      <c r="H1626" s="47" t="n">
        <v>1226</v>
      </c>
      <c r="I1626" s="57" t="n">
        <f aca="false">IFERROR(H1626/INDEX(Rate_Master!$C$2:$C$13,MATCH(F1626,Rate_Master!$A$2:$A$13,0)),0)</f>
        <v>1.11454545454545</v>
      </c>
    </row>
    <row r="1627" customFormat="false" ht="15" hidden="false" customHeight="false" outlineLevel="0" collapsed="false">
      <c r="A1627" s="47" t="s">
        <v>13579</v>
      </c>
      <c r="B1627" s="47" t="s">
        <v>548</v>
      </c>
      <c r="C1627" s="48" t="n">
        <v>46052</v>
      </c>
      <c r="D1627" s="47" t="s">
        <v>62</v>
      </c>
      <c r="E1627" s="47" t="s">
        <v>120</v>
      </c>
      <c r="F1627" s="47" t="s">
        <v>149</v>
      </c>
      <c r="G1627" s="47" t="s">
        <v>123</v>
      </c>
      <c r="H1627" s="47" t="n">
        <v>847</v>
      </c>
      <c r="I1627" s="57" t="n">
        <f aca="false">IFERROR(H1627/INDEX(Rate_Master!$C$2:$C$13,MATCH(F1627,Rate_Master!$A$2:$A$13,0)),0)</f>
        <v>0.77</v>
      </c>
    </row>
    <row r="1628" customFormat="false" ht="15" hidden="false" customHeight="false" outlineLevel="0" collapsed="false">
      <c r="A1628" s="47" t="s">
        <v>13580</v>
      </c>
      <c r="B1628" s="47" t="s">
        <v>548</v>
      </c>
      <c r="C1628" s="48" t="n">
        <v>46052</v>
      </c>
      <c r="D1628" s="47" t="s">
        <v>62</v>
      </c>
      <c r="E1628" s="47" t="s">
        <v>120</v>
      </c>
      <c r="F1628" s="47" t="s">
        <v>149</v>
      </c>
      <c r="G1628" s="47" t="s">
        <v>124</v>
      </c>
      <c r="H1628" s="47" t="n">
        <v>566</v>
      </c>
      <c r="I1628" s="57" t="n">
        <f aca="false">IFERROR(H1628/INDEX(Rate_Master!$C$2:$C$13,MATCH(F1628,Rate_Master!$A$2:$A$13,0)),0)</f>
        <v>0.514545454545455</v>
      </c>
    </row>
    <row r="1629" customFormat="false" ht="15" hidden="false" customHeight="false" outlineLevel="0" collapsed="false">
      <c r="A1629" s="47" t="s">
        <v>13581</v>
      </c>
      <c r="B1629" s="47" t="s">
        <v>548</v>
      </c>
      <c r="C1629" s="48" t="n">
        <v>46052</v>
      </c>
      <c r="D1629" s="47" t="s">
        <v>62</v>
      </c>
      <c r="E1629" s="47" t="s">
        <v>120</v>
      </c>
      <c r="F1629" s="47" t="s">
        <v>149</v>
      </c>
      <c r="G1629" s="47" t="s">
        <v>125</v>
      </c>
      <c r="H1629" s="47" t="n">
        <v>353</v>
      </c>
      <c r="I1629" s="57" t="n">
        <f aca="false">IFERROR(H1629/INDEX(Rate_Master!$C$2:$C$13,MATCH(F1629,Rate_Master!$A$2:$A$13,0)),0)</f>
        <v>0.320909090909091</v>
      </c>
    </row>
    <row r="1630" customFormat="false" ht="15" hidden="false" customHeight="false" outlineLevel="0" collapsed="false">
      <c r="A1630" s="47" t="s">
        <v>13582</v>
      </c>
      <c r="B1630" s="47" t="s">
        <v>548</v>
      </c>
      <c r="C1630" s="48" t="n">
        <v>46052</v>
      </c>
      <c r="D1630" s="47" t="s">
        <v>62</v>
      </c>
      <c r="E1630" s="47" t="s">
        <v>120</v>
      </c>
      <c r="F1630" s="47" t="s">
        <v>149</v>
      </c>
      <c r="G1630" s="47" t="s">
        <v>126</v>
      </c>
      <c r="H1630" s="47" t="n">
        <v>238</v>
      </c>
      <c r="I1630" s="57" t="n">
        <f aca="false">IFERROR(H1630/INDEX(Rate_Master!$C$2:$C$13,MATCH(F1630,Rate_Master!$A$2:$A$13,0)),0)</f>
        <v>0.216363636363636</v>
      </c>
    </row>
    <row r="1631" customFormat="false" ht="15" hidden="false" customHeight="false" outlineLevel="0" collapsed="false">
      <c r="A1631" s="47" t="s">
        <v>13583</v>
      </c>
      <c r="B1631" s="47" t="s">
        <v>550</v>
      </c>
      <c r="C1631" s="48" t="n">
        <v>46052</v>
      </c>
      <c r="D1631" s="47" t="s">
        <v>63</v>
      </c>
      <c r="E1631" s="47" t="s">
        <v>120</v>
      </c>
      <c r="F1631" s="47" t="s">
        <v>152</v>
      </c>
      <c r="G1631" s="47" t="s">
        <v>119</v>
      </c>
      <c r="H1631" s="47" t="n">
        <v>2156</v>
      </c>
      <c r="I1631" s="57" t="n">
        <f aca="false">IFERROR(H1631/INDEX(Rate_Master!$C$2:$C$13,MATCH(F1631,Rate_Master!$A$2:$A$13,0)),0)</f>
        <v>2.39555555555556</v>
      </c>
    </row>
    <row r="1632" customFormat="false" ht="15" hidden="false" customHeight="false" outlineLevel="0" collapsed="false">
      <c r="A1632" s="47" t="s">
        <v>13584</v>
      </c>
      <c r="B1632" s="47" t="s">
        <v>550</v>
      </c>
      <c r="C1632" s="48" t="n">
        <v>46052</v>
      </c>
      <c r="D1632" s="47" t="s">
        <v>63</v>
      </c>
      <c r="E1632" s="47" t="s">
        <v>120</v>
      </c>
      <c r="F1632" s="47" t="s">
        <v>152</v>
      </c>
      <c r="G1632" s="47" t="s">
        <v>121</v>
      </c>
      <c r="H1632" s="47" t="n">
        <v>1950</v>
      </c>
      <c r="I1632" s="57" t="n">
        <f aca="false">IFERROR(H1632/INDEX(Rate_Master!$C$2:$C$13,MATCH(F1632,Rate_Master!$A$2:$A$13,0)),0)</f>
        <v>2.16666666666667</v>
      </c>
    </row>
    <row r="1633" customFormat="false" ht="15" hidden="false" customHeight="false" outlineLevel="0" collapsed="false">
      <c r="A1633" s="47" t="s">
        <v>13585</v>
      </c>
      <c r="B1633" s="47" t="s">
        <v>550</v>
      </c>
      <c r="C1633" s="48" t="n">
        <v>46052</v>
      </c>
      <c r="D1633" s="47" t="s">
        <v>63</v>
      </c>
      <c r="E1633" s="47" t="s">
        <v>120</v>
      </c>
      <c r="F1633" s="47" t="s">
        <v>152</v>
      </c>
      <c r="G1633" s="47" t="s">
        <v>122</v>
      </c>
      <c r="H1633" s="47" t="n">
        <v>2117</v>
      </c>
      <c r="I1633" s="57" t="n">
        <f aca="false">IFERROR(H1633/INDEX(Rate_Master!$C$2:$C$13,MATCH(F1633,Rate_Master!$A$2:$A$13,0)),0)</f>
        <v>2.35222222222222</v>
      </c>
    </row>
    <row r="1634" customFormat="false" ht="15" hidden="false" customHeight="false" outlineLevel="0" collapsed="false">
      <c r="A1634" s="47" t="s">
        <v>13586</v>
      </c>
      <c r="B1634" s="47" t="s">
        <v>550</v>
      </c>
      <c r="C1634" s="48" t="n">
        <v>46052</v>
      </c>
      <c r="D1634" s="47" t="s">
        <v>63</v>
      </c>
      <c r="E1634" s="47" t="s">
        <v>120</v>
      </c>
      <c r="F1634" s="47" t="s">
        <v>152</v>
      </c>
      <c r="G1634" s="47" t="s">
        <v>123</v>
      </c>
      <c r="H1634" s="47" t="n">
        <v>1552</v>
      </c>
      <c r="I1634" s="57" t="n">
        <f aca="false">IFERROR(H1634/INDEX(Rate_Master!$C$2:$C$13,MATCH(F1634,Rate_Master!$A$2:$A$13,0)),0)</f>
        <v>1.72444444444444</v>
      </c>
    </row>
    <row r="1635" customFormat="false" ht="15" hidden="false" customHeight="false" outlineLevel="0" collapsed="false">
      <c r="A1635" s="47" t="s">
        <v>13587</v>
      </c>
      <c r="B1635" s="47" t="s">
        <v>550</v>
      </c>
      <c r="C1635" s="48" t="n">
        <v>46052</v>
      </c>
      <c r="D1635" s="47" t="s">
        <v>63</v>
      </c>
      <c r="E1635" s="47" t="s">
        <v>120</v>
      </c>
      <c r="F1635" s="47" t="s">
        <v>152</v>
      </c>
      <c r="G1635" s="47" t="s">
        <v>124</v>
      </c>
      <c r="H1635" s="47" t="n">
        <v>973</v>
      </c>
      <c r="I1635" s="57" t="n">
        <f aca="false">IFERROR(H1635/INDEX(Rate_Master!$C$2:$C$13,MATCH(F1635,Rate_Master!$A$2:$A$13,0)),0)</f>
        <v>1.08111111111111</v>
      </c>
    </row>
    <row r="1636" customFormat="false" ht="15" hidden="false" customHeight="false" outlineLevel="0" collapsed="false">
      <c r="A1636" s="47" t="s">
        <v>13588</v>
      </c>
      <c r="B1636" s="47" t="s">
        <v>550</v>
      </c>
      <c r="C1636" s="48" t="n">
        <v>46052</v>
      </c>
      <c r="D1636" s="47" t="s">
        <v>63</v>
      </c>
      <c r="E1636" s="47" t="s">
        <v>120</v>
      </c>
      <c r="F1636" s="47" t="s">
        <v>152</v>
      </c>
      <c r="G1636" s="47" t="s">
        <v>125</v>
      </c>
      <c r="H1636" s="47" t="n">
        <v>585</v>
      </c>
      <c r="I1636" s="57" t="n">
        <f aca="false">IFERROR(H1636/INDEX(Rate_Master!$C$2:$C$13,MATCH(F1636,Rate_Master!$A$2:$A$13,0)),0)</f>
        <v>0.65</v>
      </c>
    </row>
    <row r="1637" customFormat="false" ht="15" hidden="false" customHeight="false" outlineLevel="0" collapsed="false">
      <c r="A1637" s="47" t="s">
        <v>13589</v>
      </c>
      <c r="B1637" s="47" t="s">
        <v>550</v>
      </c>
      <c r="C1637" s="48" t="n">
        <v>46052</v>
      </c>
      <c r="D1637" s="47" t="s">
        <v>63</v>
      </c>
      <c r="E1637" s="47" t="s">
        <v>120</v>
      </c>
      <c r="F1637" s="47" t="s">
        <v>152</v>
      </c>
      <c r="G1637" s="47" t="s">
        <v>126</v>
      </c>
      <c r="H1637" s="47" t="n">
        <v>368</v>
      </c>
      <c r="I1637" s="57" t="n">
        <f aca="false">IFERROR(H1637/INDEX(Rate_Master!$C$2:$C$13,MATCH(F1637,Rate_Master!$A$2:$A$13,0)),0)</f>
        <v>0.408888888888889</v>
      </c>
    </row>
    <row r="1638" customFormat="false" ht="15" hidden="false" customHeight="false" outlineLevel="0" collapsed="false">
      <c r="A1638" s="47" t="s">
        <v>13590</v>
      </c>
      <c r="B1638" s="47" t="s">
        <v>551</v>
      </c>
      <c r="C1638" s="48" t="n">
        <v>46052</v>
      </c>
      <c r="D1638" s="47" t="s">
        <v>63</v>
      </c>
      <c r="E1638" s="47" t="s">
        <v>120</v>
      </c>
      <c r="F1638" s="47" t="s">
        <v>151</v>
      </c>
      <c r="G1638" s="47" t="s">
        <v>119</v>
      </c>
      <c r="H1638" s="47" t="n">
        <v>1669</v>
      </c>
      <c r="I1638" s="57" t="n">
        <f aca="false">IFERROR(H1638/INDEX(Rate_Master!$C$2:$C$13,MATCH(F1638,Rate_Master!$A$2:$A$13,0)),0)</f>
        <v>2.38428571428571</v>
      </c>
    </row>
    <row r="1639" customFormat="false" ht="15" hidden="false" customHeight="false" outlineLevel="0" collapsed="false">
      <c r="A1639" s="47" t="s">
        <v>13591</v>
      </c>
      <c r="B1639" s="47" t="s">
        <v>551</v>
      </c>
      <c r="C1639" s="48" t="n">
        <v>46052</v>
      </c>
      <c r="D1639" s="47" t="s">
        <v>63</v>
      </c>
      <c r="E1639" s="47" t="s">
        <v>120</v>
      </c>
      <c r="F1639" s="47" t="s">
        <v>151</v>
      </c>
      <c r="G1639" s="47" t="s">
        <v>121</v>
      </c>
      <c r="H1639" s="47" t="n">
        <v>1409</v>
      </c>
      <c r="I1639" s="57" t="n">
        <f aca="false">IFERROR(H1639/INDEX(Rate_Master!$C$2:$C$13,MATCH(F1639,Rate_Master!$A$2:$A$13,0)),0)</f>
        <v>2.01285714285714</v>
      </c>
    </row>
    <row r="1640" customFormat="false" ht="15" hidden="false" customHeight="false" outlineLevel="0" collapsed="false">
      <c r="A1640" s="47" t="s">
        <v>13592</v>
      </c>
      <c r="B1640" s="47" t="s">
        <v>551</v>
      </c>
      <c r="C1640" s="48" t="n">
        <v>46052</v>
      </c>
      <c r="D1640" s="47" t="s">
        <v>63</v>
      </c>
      <c r="E1640" s="47" t="s">
        <v>120</v>
      </c>
      <c r="F1640" s="47" t="s">
        <v>151</v>
      </c>
      <c r="G1640" s="47" t="s">
        <v>122</v>
      </c>
      <c r="H1640" s="47" t="n">
        <v>3518</v>
      </c>
      <c r="I1640" s="57" t="n">
        <f aca="false">IFERROR(H1640/INDEX(Rate_Master!$C$2:$C$13,MATCH(F1640,Rate_Master!$A$2:$A$13,0)),0)</f>
        <v>5.02571428571429</v>
      </c>
    </row>
    <row r="1641" customFormat="false" ht="15" hidden="false" customHeight="false" outlineLevel="0" collapsed="false">
      <c r="A1641" s="47" t="s">
        <v>13593</v>
      </c>
      <c r="B1641" s="47" t="s">
        <v>551</v>
      </c>
      <c r="C1641" s="48" t="n">
        <v>46052</v>
      </c>
      <c r="D1641" s="47" t="s">
        <v>63</v>
      </c>
      <c r="E1641" s="47" t="s">
        <v>120</v>
      </c>
      <c r="F1641" s="47" t="s">
        <v>151</v>
      </c>
      <c r="G1641" s="47" t="s">
        <v>123</v>
      </c>
      <c r="H1641" s="47" t="n">
        <v>1153</v>
      </c>
      <c r="I1641" s="57" t="n">
        <f aca="false">IFERROR(H1641/INDEX(Rate_Master!$C$2:$C$13,MATCH(F1641,Rate_Master!$A$2:$A$13,0)),0)</f>
        <v>1.64714285714286</v>
      </c>
    </row>
    <row r="1642" customFormat="false" ht="15" hidden="false" customHeight="false" outlineLevel="0" collapsed="false">
      <c r="A1642" s="47" t="s">
        <v>13594</v>
      </c>
      <c r="B1642" s="47" t="s">
        <v>551</v>
      </c>
      <c r="C1642" s="48" t="n">
        <v>46052</v>
      </c>
      <c r="D1642" s="47" t="s">
        <v>63</v>
      </c>
      <c r="E1642" s="47" t="s">
        <v>120</v>
      </c>
      <c r="F1642" s="47" t="s">
        <v>151</v>
      </c>
      <c r="G1642" s="47" t="s">
        <v>124</v>
      </c>
      <c r="H1642" s="47" t="n">
        <v>750</v>
      </c>
      <c r="I1642" s="57" t="n">
        <f aca="false">IFERROR(H1642/INDEX(Rate_Master!$C$2:$C$13,MATCH(F1642,Rate_Master!$A$2:$A$13,0)),0)</f>
        <v>1.07142857142857</v>
      </c>
    </row>
    <row r="1643" customFormat="false" ht="15" hidden="false" customHeight="false" outlineLevel="0" collapsed="false">
      <c r="A1643" s="47" t="s">
        <v>13595</v>
      </c>
      <c r="B1643" s="47" t="s">
        <v>551</v>
      </c>
      <c r="C1643" s="48" t="n">
        <v>46052</v>
      </c>
      <c r="D1643" s="47" t="s">
        <v>63</v>
      </c>
      <c r="E1643" s="47" t="s">
        <v>120</v>
      </c>
      <c r="F1643" s="47" t="s">
        <v>151</v>
      </c>
      <c r="G1643" s="47" t="s">
        <v>125</v>
      </c>
      <c r="H1643" s="47" t="n">
        <v>416</v>
      </c>
      <c r="I1643" s="57" t="n">
        <f aca="false">IFERROR(H1643/INDEX(Rate_Master!$C$2:$C$13,MATCH(F1643,Rate_Master!$A$2:$A$13,0)),0)</f>
        <v>0.594285714285714</v>
      </c>
    </row>
    <row r="1644" customFormat="false" ht="15" hidden="false" customHeight="false" outlineLevel="0" collapsed="false">
      <c r="A1644" s="47" t="s">
        <v>13596</v>
      </c>
      <c r="B1644" s="47" t="s">
        <v>551</v>
      </c>
      <c r="C1644" s="48" t="n">
        <v>46052</v>
      </c>
      <c r="D1644" s="47" t="s">
        <v>63</v>
      </c>
      <c r="E1644" s="47" t="s">
        <v>120</v>
      </c>
      <c r="F1644" s="47" t="s">
        <v>151</v>
      </c>
      <c r="G1644" s="47" t="s">
        <v>126</v>
      </c>
      <c r="H1644" s="47" t="n">
        <v>294</v>
      </c>
      <c r="I1644" s="57" t="n">
        <f aca="false">IFERROR(H1644/INDEX(Rate_Master!$C$2:$C$13,MATCH(F1644,Rate_Master!$A$2:$A$13,0)),0)</f>
        <v>0.42</v>
      </c>
    </row>
    <row r="1645" customFormat="false" ht="15" hidden="false" customHeight="false" outlineLevel="0" collapsed="false">
      <c r="A1645" s="47" t="s">
        <v>13597</v>
      </c>
      <c r="B1645" s="47" t="s">
        <v>553</v>
      </c>
      <c r="C1645" s="48" t="n">
        <v>46052</v>
      </c>
      <c r="D1645" s="47" t="s">
        <v>63</v>
      </c>
      <c r="E1645" s="47" t="s">
        <v>120</v>
      </c>
      <c r="F1645" s="47" t="s">
        <v>151</v>
      </c>
      <c r="G1645" s="47" t="s">
        <v>119</v>
      </c>
      <c r="H1645" s="47" t="n">
        <v>1450</v>
      </c>
      <c r="I1645" s="57" t="n">
        <f aca="false">IFERROR(H1645/INDEX(Rate_Master!$C$2:$C$13,MATCH(F1645,Rate_Master!$A$2:$A$13,0)),0)</f>
        <v>2.07142857142857</v>
      </c>
    </row>
    <row r="1646" customFormat="false" ht="15" hidden="false" customHeight="false" outlineLevel="0" collapsed="false">
      <c r="A1646" s="47" t="s">
        <v>13598</v>
      </c>
      <c r="B1646" s="47" t="s">
        <v>553</v>
      </c>
      <c r="C1646" s="48" t="n">
        <v>46052</v>
      </c>
      <c r="D1646" s="47" t="s">
        <v>63</v>
      </c>
      <c r="E1646" s="47" t="s">
        <v>120</v>
      </c>
      <c r="F1646" s="47" t="s">
        <v>151</v>
      </c>
      <c r="G1646" s="47" t="s">
        <v>121</v>
      </c>
      <c r="H1646" s="47" t="n">
        <v>1374</v>
      </c>
      <c r="I1646" s="57" t="n">
        <f aca="false">IFERROR(H1646/INDEX(Rate_Master!$C$2:$C$13,MATCH(F1646,Rate_Master!$A$2:$A$13,0)),0)</f>
        <v>1.96285714285714</v>
      </c>
    </row>
    <row r="1647" customFormat="false" ht="15" hidden="false" customHeight="false" outlineLevel="0" collapsed="false">
      <c r="A1647" s="47" t="s">
        <v>13599</v>
      </c>
      <c r="B1647" s="47" t="s">
        <v>553</v>
      </c>
      <c r="C1647" s="48" t="n">
        <v>46052</v>
      </c>
      <c r="D1647" s="47" t="s">
        <v>63</v>
      </c>
      <c r="E1647" s="47" t="s">
        <v>120</v>
      </c>
      <c r="F1647" s="47" t="s">
        <v>151</v>
      </c>
      <c r="G1647" s="47" t="s">
        <v>122</v>
      </c>
      <c r="H1647" s="47" t="n">
        <v>3283</v>
      </c>
      <c r="I1647" s="57" t="n">
        <f aca="false">IFERROR(H1647/INDEX(Rate_Master!$C$2:$C$13,MATCH(F1647,Rate_Master!$A$2:$A$13,0)),0)</f>
        <v>4.69</v>
      </c>
    </row>
    <row r="1648" customFormat="false" ht="15" hidden="false" customHeight="false" outlineLevel="0" collapsed="false">
      <c r="A1648" s="47" t="s">
        <v>13600</v>
      </c>
      <c r="B1648" s="47" t="s">
        <v>553</v>
      </c>
      <c r="C1648" s="48" t="n">
        <v>46052</v>
      </c>
      <c r="D1648" s="47" t="s">
        <v>63</v>
      </c>
      <c r="E1648" s="47" t="s">
        <v>120</v>
      </c>
      <c r="F1648" s="47" t="s">
        <v>151</v>
      </c>
      <c r="G1648" s="47" t="s">
        <v>123</v>
      </c>
      <c r="H1648" s="47" t="n">
        <v>1077</v>
      </c>
      <c r="I1648" s="57" t="n">
        <f aca="false">IFERROR(H1648/INDEX(Rate_Master!$C$2:$C$13,MATCH(F1648,Rate_Master!$A$2:$A$13,0)),0)</f>
        <v>1.53857142857143</v>
      </c>
    </row>
    <row r="1649" customFormat="false" ht="15" hidden="false" customHeight="false" outlineLevel="0" collapsed="false">
      <c r="A1649" s="47" t="s">
        <v>13601</v>
      </c>
      <c r="B1649" s="47" t="s">
        <v>553</v>
      </c>
      <c r="C1649" s="48" t="n">
        <v>46052</v>
      </c>
      <c r="D1649" s="47" t="s">
        <v>63</v>
      </c>
      <c r="E1649" s="47" t="s">
        <v>120</v>
      </c>
      <c r="F1649" s="47" t="s">
        <v>151</v>
      </c>
      <c r="G1649" s="47" t="s">
        <v>124</v>
      </c>
      <c r="H1649" s="47" t="n">
        <v>667</v>
      </c>
      <c r="I1649" s="57" t="n">
        <f aca="false">IFERROR(H1649/INDEX(Rate_Master!$C$2:$C$13,MATCH(F1649,Rate_Master!$A$2:$A$13,0)),0)</f>
        <v>0.952857142857143</v>
      </c>
    </row>
    <row r="1650" customFormat="false" ht="15" hidden="false" customHeight="false" outlineLevel="0" collapsed="false">
      <c r="A1650" s="47" t="s">
        <v>13602</v>
      </c>
      <c r="B1650" s="47" t="s">
        <v>553</v>
      </c>
      <c r="C1650" s="48" t="n">
        <v>46052</v>
      </c>
      <c r="D1650" s="47" t="s">
        <v>63</v>
      </c>
      <c r="E1650" s="47" t="s">
        <v>120</v>
      </c>
      <c r="F1650" s="47" t="s">
        <v>151</v>
      </c>
      <c r="G1650" s="47" t="s">
        <v>125</v>
      </c>
      <c r="H1650" s="47" t="n">
        <v>421</v>
      </c>
      <c r="I1650" s="57" t="n">
        <f aca="false">IFERROR(H1650/INDEX(Rate_Master!$C$2:$C$13,MATCH(F1650,Rate_Master!$A$2:$A$13,0)),0)</f>
        <v>0.601428571428571</v>
      </c>
    </row>
    <row r="1651" customFormat="false" ht="15" hidden="false" customHeight="false" outlineLevel="0" collapsed="false">
      <c r="A1651" s="47" t="s">
        <v>13603</v>
      </c>
      <c r="B1651" s="47" t="s">
        <v>553</v>
      </c>
      <c r="C1651" s="48" t="n">
        <v>46052</v>
      </c>
      <c r="D1651" s="47" t="s">
        <v>63</v>
      </c>
      <c r="E1651" s="47" t="s">
        <v>120</v>
      </c>
      <c r="F1651" s="47" t="s">
        <v>151</v>
      </c>
      <c r="G1651" s="47" t="s">
        <v>126</v>
      </c>
      <c r="H1651" s="47" t="n">
        <v>250</v>
      </c>
      <c r="I1651" s="57" t="n">
        <f aca="false">IFERROR(H1651/INDEX(Rate_Master!$C$2:$C$13,MATCH(F1651,Rate_Master!$A$2:$A$13,0)),0)</f>
        <v>0.357142857142857</v>
      </c>
    </row>
    <row r="1652" customFormat="false" ht="15" hidden="false" customHeight="false" outlineLevel="0" collapsed="false">
      <c r="A1652" s="47" t="s">
        <v>13604</v>
      </c>
      <c r="B1652" s="47" t="s">
        <v>554</v>
      </c>
      <c r="C1652" s="48" t="n">
        <v>46052</v>
      </c>
      <c r="D1652" s="47" t="s">
        <v>64</v>
      </c>
      <c r="E1652" s="47" t="s">
        <v>128</v>
      </c>
      <c r="F1652" s="47" t="s">
        <v>154</v>
      </c>
      <c r="G1652" s="47" t="s">
        <v>127</v>
      </c>
      <c r="H1652" s="47" t="n">
        <v>1015</v>
      </c>
      <c r="I1652" s="57" t="n">
        <f aca="false">IFERROR(H1652/INDEX(Rate_Master!$C$2:$C$13,MATCH(F1652,Rate_Master!$A$2:$A$13,0)),0)</f>
        <v>1.69166666666667</v>
      </c>
    </row>
    <row r="1653" customFormat="false" ht="15" hidden="false" customHeight="false" outlineLevel="0" collapsed="false">
      <c r="A1653" s="47" t="s">
        <v>13605</v>
      </c>
      <c r="B1653" s="47" t="s">
        <v>554</v>
      </c>
      <c r="C1653" s="48" t="n">
        <v>46052</v>
      </c>
      <c r="D1653" s="47" t="s">
        <v>64</v>
      </c>
      <c r="E1653" s="47" t="s">
        <v>128</v>
      </c>
      <c r="F1653" s="47" t="s">
        <v>154</v>
      </c>
      <c r="G1653" s="47" t="s">
        <v>129</v>
      </c>
      <c r="H1653" s="47" t="n">
        <v>746</v>
      </c>
      <c r="I1653" s="57" t="n">
        <f aca="false">IFERROR(H1653/INDEX(Rate_Master!$C$2:$C$13,MATCH(F1653,Rate_Master!$A$2:$A$13,0)),0)</f>
        <v>1.24333333333333</v>
      </c>
    </row>
    <row r="1654" customFormat="false" ht="15" hidden="false" customHeight="false" outlineLevel="0" collapsed="false">
      <c r="A1654" s="47" t="s">
        <v>13606</v>
      </c>
      <c r="B1654" s="47" t="s">
        <v>554</v>
      </c>
      <c r="C1654" s="48" t="n">
        <v>46052</v>
      </c>
      <c r="D1654" s="47" t="s">
        <v>64</v>
      </c>
      <c r="E1654" s="47" t="s">
        <v>128</v>
      </c>
      <c r="F1654" s="47" t="s">
        <v>154</v>
      </c>
      <c r="G1654" s="47" t="s">
        <v>130</v>
      </c>
      <c r="H1654" s="47" t="n">
        <v>652</v>
      </c>
      <c r="I1654" s="57" t="n">
        <f aca="false">IFERROR(H1654/INDEX(Rate_Master!$C$2:$C$13,MATCH(F1654,Rate_Master!$A$2:$A$13,0)),0)</f>
        <v>1.08666666666667</v>
      </c>
    </row>
    <row r="1655" customFormat="false" ht="15" hidden="false" customHeight="false" outlineLevel="0" collapsed="false">
      <c r="A1655" s="47" t="s">
        <v>13607</v>
      </c>
      <c r="B1655" s="47" t="s">
        <v>554</v>
      </c>
      <c r="C1655" s="48" t="n">
        <v>46052</v>
      </c>
      <c r="D1655" s="47" t="s">
        <v>64</v>
      </c>
      <c r="E1655" s="47" t="s">
        <v>128</v>
      </c>
      <c r="F1655" s="47" t="s">
        <v>154</v>
      </c>
      <c r="G1655" s="47" t="s">
        <v>131</v>
      </c>
      <c r="H1655" s="47" t="n">
        <v>310</v>
      </c>
      <c r="I1655" s="57" t="n">
        <f aca="false">IFERROR(H1655/INDEX(Rate_Master!$C$2:$C$13,MATCH(F1655,Rate_Master!$A$2:$A$13,0)),0)</f>
        <v>0.516666666666667</v>
      </c>
    </row>
    <row r="1656" customFormat="false" ht="15" hidden="false" customHeight="false" outlineLevel="0" collapsed="false">
      <c r="A1656" s="47" t="s">
        <v>13608</v>
      </c>
      <c r="B1656" s="47" t="s">
        <v>554</v>
      </c>
      <c r="C1656" s="48" t="n">
        <v>46052</v>
      </c>
      <c r="D1656" s="47" t="s">
        <v>64</v>
      </c>
      <c r="E1656" s="47" t="s">
        <v>128</v>
      </c>
      <c r="F1656" s="47" t="s">
        <v>154</v>
      </c>
      <c r="G1656" s="47" t="s">
        <v>132</v>
      </c>
      <c r="H1656" s="47" t="n">
        <v>232</v>
      </c>
      <c r="I1656" s="57" t="n">
        <f aca="false">IFERROR(H1656/INDEX(Rate_Master!$C$2:$C$13,MATCH(F1656,Rate_Master!$A$2:$A$13,0)),0)</f>
        <v>0.386666666666667</v>
      </c>
    </row>
    <row r="1657" customFormat="false" ht="15" hidden="false" customHeight="false" outlineLevel="0" collapsed="false">
      <c r="A1657" s="47" t="s">
        <v>13609</v>
      </c>
      <c r="B1657" s="47" t="s">
        <v>556</v>
      </c>
      <c r="C1657" s="48" t="n">
        <v>46052</v>
      </c>
      <c r="D1657" s="47" t="s">
        <v>64</v>
      </c>
      <c r="E1657" s="47" t="s">
        <v>128</v>
      </c>
      <c r="F1657" s="47" t="s">
        <v>154</v>
      </c>
      <c r="G1657" s="47" t="s">
        <v>127</v>
      </c>
      <c r="H1657" s="47" t="n">
        <v>1207</v>
      </c>
      <c r="I1657" s="57" t="n">
        <f aca="false">IFERROR(H1657/INDEX(Rate_Master!$C$2:$C$13,MATCH(F1657,Rate_Master!$A$2:$A$13,0)),0)</f>
        <v>2.01166666666667</v>
      </c>
    </row>
    <row r="1658" customFormat="false" ht="15" hidden="false" customHeight="false" outlineLevel="0" collapsed="false">
      <c r="A1658" s="47" t="s">
        <v>13610</v>
      </c>
      <c r="B1658" s="47" t="s">
        <v>556</v>
      </c>
      <c r="C1658" s="48" t="n">
        <v>46052</v>
      </c>
      <c r="D1658" s="47" t="s">
        <v>64</v>
      </c>
      <c r="E1658" s="47" t="s">
        <v>128</v>
      </c>
      <c r="F1658" s="47" t="s">
        <v>154</v>
      </c>
      <c r="G1658" s="47" t="s">
        <v>129</v>
      </c>
      <c r="H1658" s="47" t="n">
        <v>896</v>
      </c>
      <c r="I1658" s="57" t="n">
        <f aca="false">IFERROR(H1658/INDEX(Rate_Master!$C$2:$C$13,MATCH(F1658,Rate_Master!$A$2:$A$13,0)),0)</f>
        <v>1.49333333333333</v>
      </c>
    </row>
    <row r="1659" customFormat="false" ht="15" hidden="false" customHeight="false" outlineLevel="0" collapsed="false">
      <c r="A1659" s="47" t="s">
        <v>13611</v>
      </c>
      <c r="B1659" s="47" t="s">
        <v>556</v>
      </c>
      <c r="C1659" s="48" t="n">
        <v>46052</v>
      </c>
      <c r="D1659" s="47" t="s">
        <v>64</v>
      </c>
      <c r="E1659" s="47" t="s">
        <v>128</v>
      </c>
      <c r="F1659" s="47" t="s">
        <v>154</v>
      </c>
      <c r="G1659" s="47" t="s">
        <v>130</v>
      </c>
      <c r="H1659" s="47" t="n">
        <v>804</v>
      </c>
      <c r="I1659" s="57" t="n">
        <f aca="false">IFERROR(H1659/INDEX(Rate_Master!$C$2:$C$13,MATCH(F1659,Rate_Master!$A$2:$A$13,0)),0)</f>
        <v>1.34</v>
      </c>
    </row>
    <row r="1660" customFormat="false" ht="15" hidden="false" customHeight="false" outlineLevel="0" collapsed="false">
      <c r="A1660" s="47" t="s">
        <v>13612</v>
      </c>
      <c r="B1660" s="47" t="s">
        <v>556</v>
      </c>
      <c r="C1660" s="48" t="n">
        <v>46052</v>
      </c>
      <c r="D1660" s="47" t="s">
        <v>64</v>
      </c>
      <c r="E1660" s="47" t="s">
        <v>128</v>
      </c>
      <c r="F1660" s="47" t="s">
        <v>154</v>
      </c>
      <c r="G1660" s="47" t="s">
        <v>131</v>
      </c>
      <c r="H1660" s="47" t="n">
        <v>354</v>
      </c>
      <c r="I1660" s="57" t="n">
        <f aca="false">IFERROR(H1660/INDEX(Rate_Master!$C$2:$C$13,MATCH(F1660,Rate_Master!$A$2:$A$13,0)),0)</f>
        <v>0.59</v>
      </c>
    </row>
    <row r="1661" customFormat="false" ht="15" hidden="false" customHeight="false" outlineLevel="0" collapsed="false">
      <c r="A1661" s="47" t="s">
        <v>13613</v>
      </c>
      <c r="B1661" s="47" t="s">
        <v>556</v>
      </c>
      <c r="C1661" s="48" t="n">
        <v>46052</v>
      </c>
      <c r="D1661" s="47" t="s">
        <v>64</v>
      </c>
      <c r="E1661" s="47" t="s">
        <v>128</v>
      </c>
      <c r="F1661" s="47" t="s">
        <v>154</v>
      </c>
      <c r="G1661" s="47" t="s">
        <v>132</v>
      </c>
      <c r="H1661" s="47" t="n">
        <v>307</v>
      </c>
      <c r="I1661" s="57" t="n">
        <f aca="false">IFERROR(H1661/INDEX(Rate_Master!$C$2:$C$13,MATCH(F1661,Rate_Master!$A$2:$A$13,0)),0)</f>
        <v>0.511666666666667</v>
      </c>
    </row>
    <row r="1662" customFormat="false" ht="15" hidden="false" customHeight="false" outlineLevel="0" collapsed="false">
      <c r="A1662" s="47" t="s">
        <v>13614</v>
      </c>
      <c r="B1662" s="47" t="s">
        <v>557</v>
      </c>
      <c r="C1662" s="48" t="n">
        <v>46052</v>
      </c>
      <c r="D1662" s="47" t="s">
        <v>65</v>
      </c>
      <c r="E1662" s="47" t="s">
        <v>134</v>
      </c>
      <c r="F1662" s="47" t="s">
        <v>159</v>
      </c>
      <c r="G1662" s="47" t="s">
        <v>133</v>
      </c>
      <c r="H1662" s="47" t="n">
        <v>813</v>
      </c>
      <c r="I1662" s="57" t="n">
        <f aca="false">IFERROR(H1662/INDEX(Rate_Master!$C$2:$C$13,MATCH(F1662,Rate_Master!$A$2:$A$13,0)),0)</f>
        <v>3.3875</v>
      </c>
    </row>
    <row r="1663" customFormat="false" ht="15" hidden="false" customHeight="false" outlineLevel="0" collapsed="false">
      <c r="A1663" s="47" t="s">
        <v>13615</v>
      </c>
      <c r="B1663" s="47" t="s">
        <v>557</v>
      </c>
      <c r="C1663" s="48" t="n">
        <v>46052</v>
      </c>
      <c r="D1663" s="47" t="s">
        <v>65</v>
      </c>
      <c r="E1663" s="47" t="s">
        <v>134</v>
      </c>
      <c r="F1663" s="47" t="s">
        <v>159</v>
      </c>
      <c r="G1663" s="47" t="s">
        <v>135</v>
      </c>
      <c r="H1663" s="47" t="n">
        <v>587</v>
      </c>
      <c r="I1663" s="57" t="n">
        <f aca="false">IFERROR(H1663/INDEX(Rate_Master!$C$2:$C$13,MATCH(F1663,Rate_Master!$A$2:$A$13,0)),0)</f>
        <v>2.44583333333333</v>
      </c>
    </row>
    <row r="1664" customFormat="false" ht="15" hidden="false" customHeight="false" outlineLevel="0" collapsed="false">
      <c r="A1664" s="47" t="s">
        <v>13616</v>
      </c>
      <c r="B1664" s="47" t="s">
        <v>557</v>
      </c>
      <c r="C1664" s="48" t="n">
        <v>46052</v>
      </c>
      <c r="D1664" s="47" t="s">
        <v>65</v>
      </c>
      <c r="E1664" s="47" t="s">
        <v>134</v>
      </c>
      <c r="F1664" s="47" t="s">
        <v>159</v>
      </c>
      <c r="G1664" s="47" t="s">
        <v>136</v>
      </c>
      <c r="H1664" s="47" t="n">
        <v>535</v>
      </c>
      <c r="I1664" s="57" t="n">
        <f aca="false">IFERROR(H1664/INDEX(Rate_Master!$C$2:$C$13,MATCH(F1664,Rate_Master!$A$2:$A$13,0)),0)</f>
        <v>2.22916666666667</v>
      </c>
    </row>
    <row r="1665" customFormat="false" ht="15" hidden="false" customHeight="false" outlineLevel="0" collapsed="false">
      <c r="A1665" s="47" t="s">
        <v>13617</v>
      </c>
      <c r="B1665" s="47" t="s">
        <v>557</v>
      </c>
      <c r="C1665" s="48" t="n">
        <v>46052</v>
      </c>
      <c r="D1665" s="47" t="s">
        <v>65</v>
      </c>
      <c r="E1665" s="47" t="s">
        <v>134</v>
      </c>
      <c r="F1665" s="47" t="s">
        <v>159</v>
      </c>
      <c r="G1665" s="47" t="s">
        <v>137</v>
      </c>
      <c r="H1665" s="47" t="n">
        <v>379</v>
      </c>
      <c r="I1665" s="57" t="n">
        <f aca="false">IFERROR(H1665/INDEX(Rate_Master!$C$2:$C$13,MATCH(F1665,Rate_Master!$A$2:$A$13,0)),0)</f>
        <v>1.57916666666667</v>
      </c>
    </row>
    <row r="1666" customFormat="false" ht="15" hidden="false" customHeight="false" outlineLevel="0" collapsed="false">
      <c r="A1666" s="47" t="s">
        <v>13618</v>
      </c>
      <c r="B1666" s="47" t="s">
        <v>557</v>
      </c>
      <c r="C1666" s="48" t="n">
        <v>46052</v>
      </c>
      <c r="D1666" s="47" t="s">
        <v>65</v>
      </c>
      <c r="E1666" s="47" t="s">
        <v>134</v>
      </c>
      <c r="F1666" s="47" t="s">
        <v>159</v>
      </c>
      <c r="G1666" s="47" t="s">
        <v>138</v>
      </c>
      <c r="H1666" s="47" t="n">
        <v>195</v>
      </c>
      <c r="I1666" s="57" t="n">
        <f aca="false">IFERROR(H1666/INDEX(Rate_Master!$C$2:$C$13,MATCH(F1666,Rate_Master!$A$2:$A$13,0)),0)</f>
        <v>0.8125</v>
      </c>
    </row>
    <row r="1667" customFormat="false" ht="15" hidden="false" customHeight="false" outlineLevel="0" collapsed="false">
      <c r="A1667" s="47" t="s">
        <v>13619</v>
      </c>
      <c r="B1667" s="47" t="s">
        <v>558</v>
      </c>
      <c r="C1667" s="48" t="n">
        <v>46052</v>
      </c>
      <c r="D1667" s="47" t="s">
        <v>65</v>
      </c>
      <c r="E1667" s="47" t="s">
        <v>134</v>
      </c>
      <c r="F1667" s="47" t="s">
        <v>159</v>
      </c>
      <c r="G1667" s="47" t="s">
        <v>133</v>
      </c>
      <c r="H1667" s="47" t="n">
        <v>638</v>
      </c>
      <c r="I1667" s="57" t="n">
        <f aca="false">IFERROR(H1667/INDEX(Rate_Master!$C$2:$C$13,MATCH(F1667,Rate_Master!$A$2:$A$13,0)),0)</f>
        <v>2.65833333333333</v>
      </c>
    </row>
    <row r="1668" customFormat="false" ht="15" hidden="false" customHeight="false" outlineLevel="0" collapsed="false">
      <c r="A1668" s="47" t="s">
        <v>13620</v>
      </c>
      <c r="B1668" s="47" t="s">
        <v>558</v>
      </c>
      <c r="C1668" s="48" t="n">
        <v>46052</v>
      </c>
      <c r="D1668" s="47" t="s">
        <v>65</v>
      </c>
      <c r="E1668" s="47" t="s">
        <v>134</v>
      </c>
      <c r="F1668" s="47" t="s">
        <v>159</v>
      </c>
      <c r="G1668" s="47" t="s">
        <v>135</v>
      </c>
      <c r="H1668" s="47" t="n">
        <v>492</v>
      </c>
      <c r="I1668" s="57" t="n">
        <f aca="false">IFERROR(H1668/INDEX(Rate_Master!$C$2:$C$13,MATCH(F1668,Rate_Master!$A$2:$A$13,0)),0)</f>
        <v>2.05</v>
      </c>
    </row>
    <row r="1669" customFormat="false" ht="15" hidden="false" customHeight="false" outlineLevel="0" collapsed="false">
      <c r="A1669" s="47" t="s">
        <v>13621</v>
      </c>
      <c r="B1669" s="47" t="s">
        <v>558</v>
      </c>
      <c r="C1669" s="48" t="n">
        <v>46052</v>
      </c>
      <c r="D1669" s="47" t="s">
        <v>65</v>
      </c>
      <c r="E1669" s="47" t="s">
        <v>134</v>
      </c>
      <c r="F1669" s="47" t="s">
        <v>159</v>
      </c>
      <c r="G1669" s="47" t="s">
        <v>136</v>
      </c>
      <c r="H1669" s="47" t="n">
        <v>424</v>
      </c>
      <c r="I1669" s="57" t="n">
        <f aca="false">IFERROR(H1669/INDEX(Rate_Master!$C$2:$C$13,MATCH(F1669,Rate_Master!$A$2:$A$13,0)),0)</f>
        <v>1.76666666666667</v>
      </c>
    </row>
    <row r="1670" customFormat="false" ht="15" hidden="false" customHeight="false" outlineLevel="0" collapsed="false">
      <c r="A1670" s="47" t="s">
        <v>13622</v>
      </c>
      <c r="B1670" s="47" t="s">
        <v>558</v>
      </c>
      <c r="C1670" s="48" t="n">
        <v>46052</v>
      </c>
      <c r="D1670" s="47" t="s">
        <v>65</v>
      </c>
      <c r="E1670" s="47" t="s">
        <v>134</v>
      </c>
      <c r="F1670" s="47" t="s">
        <v>159</v>
      </c>
      <c r="G1670" s="47" t="s">
        <v>137</v>
      </c>
      <c r="H1670" s="47" t="n">
        <v>318</v>
      </c>
      <c r="I1670" s="57" t="n">
        <f aca="false">IFERROR(H1670/INDEX(Rate_Master!$C$2:$C$13,MATCH(F1670,Rate_Master!$A$2:$A$13,0)),0)</f>
        <v>1.325</v>
      </c>
    </row>
    <row r="1671" customFormat="false" ht="15" hidden="false" customHeight="false" outlineLevel="0" collapsed="false">
      <c r="A1671" s="47" t="s">
        <v>13623</v>
      </c>
      <c r="B1671" s="47" t="s">
        <v>558</v>
      </c>
      <c r="C1671" s="48" t="n">
        <v>46052</v>
      </c>
      <c r="D1671" s="47" t="s">
        <v>65</v>
      </c>
      <c r="E1671" s="47" t="s">
        <v>134</v>
      </c>
      <c r="F1671" s="47" t="s">
        <v>159</v>
      </c>
      <c r="G1671" s="47" t="s">
        <v>138</v>
      </c>
      <c r="H1671" s="47" t="n">
        <v>173</v>
      </c>
      <c r="I1671" s="57" t="n">
        <f aca="false">IFERROR(H1671/INDEX(Rate_Master!$C$2:$C$13,MATCH(F1671,Rate_Master!$A$2:$A$13,0)),0)</f>
        <v>0.720833333333333</v>
      </c>
    </row>
    <row r="1672" customFormat="false" ht="15" hidden="false" customHeight="false" outlineLevel="0" collapsed="false">
      <c r="A1672" s="47" t="s">
        <v>13624</v>
      </c>
      <c r="B1672" s="47" t="s">
        <v>559</v>
      </c>
      <c r="C1672" s="48" t="n">
        <v>46052</v>
      </c>
      <c r="D1672" s="47" t="s">
        <v>65</v>
      </c>
      <c r="E1672" s="47" t="s">
        <v>134</v>
      </c>
      <c r="F1672" s="47" t="s">
        <v>159</v>
      </c>
      <c r="G1672" s="47" t="s">
        <v>133</v>
      </c>
      <c r="H1672" s="47" t="n">
        <v>266</v>
      </c>
      <c r="I1672" s="57" t="n">
        <f aca="false">IFERROR(H1672/INDEX(Rate_Master!$C$2:$C$13,MATCH(F1672,Rate_Master!$A$2:$A$13,0)),0)</f>
        <v>1.10833333333333</v>
      </c>
    </row>
    <row r="1673" customFormat="false" ht="15" hidden="false" customHeight="false" outlineLevel="0" collapsed="false">
      <c r="A1673" s="47" t="s">
        <v>13625</v>
      </c>
      <c r="B1673" s="47" t="s">
        <v>559</v>
      </c>
      <c r="C1673" s="48" t="n">
        <v>46052</v>
      </c>
      <c r="D1673" s="47" t="s">
        <v>65</v>
      </c>
      <c r="E1673" s="47" t="s">
        <v>134</v>
      </c>
      <c r="F1673" s="47" t="s">
        <v>159</v>
      </c>
      <c r="G1673" s="47" t="s">
        <v>135</v>
      </c>
      <c r="H1673" s="47" t="n">
        <v>200</v>
      </c>
      <c r="I1673" s="57" t="n">
        <f aca="false">IFERROR(H1673/INDEX(Rate_Master!$C$2:$C$13,MATCH(F1673,Rate_Master!$A$2:$A$13,0)),0)</f>
        <v>0.833333333333333</v>
      </c>
    </row>
    <row r="1674" customFormat="false" ht="15" hidden="false" customHeight="false" outlineLevel="0" collapsed="false">
      <c r="A1674" s="47" t="s">
        <v>13626</v>
      </c>
      <c r="B1674" s="47" t="s">
        <v>559</v>
      </c>
      <c r="C1674" s="48" t="n">
        <v>46052</v>
      </c>
      <c r="D1674" s="47" t="s">
        <v>65</v>
      </c>
      <c r="E1674" s="47" t="s">
        <v>134</v>
      </c>
      <c r="F1674" s="47" t="s">
        <v>159</v>
      </c>
      <c r="G1674" s="47" t="s">
        <v>136</v>
      </c>
      <c r="H1674" s="47" t="n">
        <v>164</v>
      </c>
      <c r="I1674" s="57" t="n">
        <f aca="false">IFERROR(H1674/INDEX(Rate_Master!$C$2:$C$13,MATCH(F1674,Rate_Master!$A$2:$A$13,0)),0)</f>
        <v>0.683333333333333</v>
      </c>
    </row>
    <row r="1675" customFormat="false" ht="15" hidden="false" customHeight="false" outlineLevel="0" collapsed="false">
      <c r="A1675" s="47" t="s">
        <v>13627</v>
      </c>
      <c r="B1675" s="47" t="s">
        <v>559</v>
      </c>
      <c r="C1675" s="48" t="n">
        <v>46052</v>
      </c>
      <c r="D1675" s="47" t="s">
        <v>65</v>
      </c>
      <c r="E1675" s="47" t="s">
        <v>134</v>
      </c>
      <c r="F1675" s="47" t="s">
        <v>159</v>
      </c>
      <c r="G1675" s="47" t="s">
        <v>137</v>
      </c>
      <c r="H1675" s="47" t="n">
        <v>117</v>
      </c>
      <c r="I1675" s="57" t="n">
        <f aca="false">IFERROR(H1675/INDEX(Rate_Master!$C$2:$C$13,MATCH(F1675,Rate_Master!$A$2:$A$13,0)),0)</f>
        <v>0.4875</v>
      </c>
    </row>
    <row r="1676" customFormat="false" ht="15" hidden="false" customHeight="false" outlineLevel="0" collapsed="false">
      <c r="A1676" s="47" t="s">
        <v>13628</v>
      </c>
      <c r="B1676" s="47" t="s">
        <v>559</v>
      </c>
      <c r="C1676" s="48" t="n">
        <v>46052</v>
      </c>
      <c r="D1676" s="47" t="s">
        <v>65</v>
      </c>
      <c r="E1676" s="47" t="s">
        <v>134</v>
      </c>
      <c r="F1676" s="47" t="s">
        <v>159</v>
      </c>
      <c r="G1676" s="47" t="s">
        <v>138</v>
      </c>
      <c r="H1676" s="47" t="n">
        <v>54</v>
      </c>
      <c r="I1676" s="57" t="n">
        <f aca="false">IFERROR(H1676/INDEX(Rate_Master!$C$2:$C$13,MATCH(F1676,Rate_Master!$A$2:$A$13,0)),0)</f>
        <v>0.225</v>
      </c>
    </row>
    <row r="1677" customFormat="false" ht="15" hidden="false" customHeight="false" outlineLevel="0" collapsed="false">
      <c r="A1677" s="47" t="s">
        <v>13629</v>
      </c>
      <c r="B1677" s="47" t="s">
        <v>560</v>
      </c>
      <c r="C1677" s="48" t="n">
        <v>46053</v>
      </c>
      <c r="D1677" s="47" t="s">
        <v>62</v>
      </c>
      <c r="E1677" s="47" t="s">
        <v>120</v>
      </c>
      <c r="F1677" s="47" t="s">
        <v>149</v>
      </c>
      <c r="G1677" s="47" t="s">
        <v>119</v>
      </c>
      <c r="H1677" s="47" t="n">
        <v>1332</v>
      </c>
      <c r="I1677" s="57" t="n">
        <f aca="false">IFERROR(H1677/INDEX(Rate_Master!$C$2:$C$13,MATCH(F1677,Rate_Master!$A$2:$A$13,0)),0)</f>
        <v>1.21090909090909</v>
      </c>
    </row>
    <row r="1678" customFormat="false" ht="15" hidden="false" customHeight="false" outlineLevel="0" collapsed="false">
      <c r="A1678" s="47" t="s">
        <v>13630</v>
      </c>
      <c r="B1678" s="47" t="s">
        <v>560</v>
      </c>
      <c r="C1678" s="48" t="n">
        <v>46053</v>
      </c>
      <c r="D1678" s="47" t="s">
        <v>62</v>
      </c>
      <c r="E1678" s="47" t="s">
        <v>120</v>
      </c>
      <c r="F1678" s="47" t="s">
        <v>149</v>
      </c>
      <c r="G1678" s="47" t="s">
        <v>121</v>
      </c>
      <c r="H1678" s="47" t="n">
        <v>1265</v>
      </c>
      <c r="I1678" s="57" t="n">
        <f aca="false">IFERROR(H1678/INDEX(Rate_Master!$C$2:$C$13,MATCH(F1678,Rate_Master!$A$2:$A$13,0)),0)</f>
        <v>1.15</v>
      </c>
    </row>
    <row r="1679" customFormat="false" ht="15" hidden="false" customHeight="false" outlineLevel="0" collapsed="false">
      <c r="A1679" s="47" t="s">
        <v>13631</v>
      </c>
      <c r="B1679" s="47" t="s">
        <v>560</v>
      </c>
      <c r="C1679" s="48" t="n">
        <v>46053</v>
      </c>
      <c r="D1679" s="47" t="s">
        <v>62</v>
      </c>
      <c r="E1679" s="47" t="s">
        <v>120</v>
      </c>
      <c r="F1679" s="47" t="s">
        <v>149</v>
      </c>
      <c r="G1679" s="47" t="s">
        <v>122</v>
      </c>
      <c r="H1679" s="47" t="n">
        <v>1234</v>
      </c>
      <c r="I1679" s="57" t="n">
        <f aca="false">IFERROR(H1679/INDEX(Rate_Master!$C$2:$C$13,MATCH(F1679,Rate_Master!$A$2:$A$13,0)),0)</f>
        <v>1.12181818181818</v>
      </c>
    </row>
    <row r="1680" customFormat="false" ht="15" hidden="false" customHeight="false" outlineLevel="0" collapsed="false">
      <c r="A1680" s="47" t="s">
        <v>13632</v>
      </c>
      <c r="B1680" s="47" t="s">
        <v>560</v>
      </c>
      <c r="C1680" s="48" t="n">
        <v>46053</v>
      </c>
      <c r="D1680" s="47" t="s">
        <v>62</v>
      </c>
      <c r="E1680" s="47" t="s">
        <v>120</v>
      </c>
      <c r="F1680" s="47" t="s">
        <v>149</v>
      </c>
      <c r="G1680" s="47" t="s">
        <v>123</v>
      </c>
      <c r="H1680" s="47" t="n">
        <v>984</v>
      </c>
      <c r="I1680" s="57" t="n">
        <f aca="false">IFERROR(H1680/INDEX(Rate_Master!$C$2:$C$13,MATCH(F1680,Rate_Master!$A$2:$A$13,0)),0)</f>
        <v>0.894545454545455</v>
      </c>
    </row>
    <row r="1681" customFormat="false" ht="15" hidden="false" customHeight="false" outlineLevel="0" collapsed="false">
      <c r="A1681" s="47" t="s">
        <v>13633</v>
      </c>
      <c r="B1681" s="47" t="s">
        <v>560</v>
      </c>
      <c r="C1681" s="48" t="n">
        <v>46053</v>
      </c>
      <c r="D1681" s="47" t="s">
        <v>62</v>
      </c>
      <c r="E1681" s="47" t="s">
        <v>120</v>
      </c>
      <c r="F1681" s="47" t="s">
        <v>149</v>
      </c>
      <c r="G1681" s="47" t="s">
        <v>124</v>
      </c>
      <c r="H1681" s="47" t="n">
        <v>611</v>
      </c>
      <c r="I1681" s="57" t="n">
        <f aca="false">IFERROR(H1681/INDEX(Rate_Master!$C$2:$C$13,MATCH(F1681,Rate_Master!$A$2:$A$13,0)),0)</f>
        <v>0.555454545454545</v>
      </c>
    </row>
    <row r="1682" customFormat="false" ht="15" hidden="false" customHeight="false" outlineLevel="0" collapsed="false">
      <c r="A1682" s="47" t="s">
        <v>13634</v>
      </c>
      <c r="B1682" s="47" t="s">
        <v>560</v>
      </c>
      <c r="C1682" s="48" t="n">
        <v>46053</v>
      </c>
      <c r="D1682" s="47" t="s">
        <v>62</v>
      </c>
      <c r="E1682" s="47" t="s">
        <v>120</v>
      </c>
      <c r="F1682" s="47" t="s">
        <v>149</v>
      </c>
      <c r="G1682" s="47" t="s">
        <v>125</v>
      </c>
      <c r="H1682" s="47" t="n">
        <v>355</v>
      </c>
      <c r="I1682" s="57" t="n">
        <f aca="false">IFERROR(H1682/INDEX(Rate_Master!$C$2:$C$13,MATCH(F1682,Rate_Master!$A$2:$A$13,0)),0)</f>
        <v>0.322727272727273</v>
      </c>
    </row>
    <row r="1683" customFormat="false" ht="15" hidden="false" customHeight="false" outlineLevel="0" collapsed="false">
      <c r="A1683" s="47" t="s">
        <v>13635</v>
      </c>
      <c r="B1683" s="47" t="s">
        <v>560</v>
      </c>
      <c r="C1683" s="48" t="n">
        <v>46053</v>
      </c>
      <c r="D1683" s="47" t="s">
        <v>62</v>
      </c>
      <c r="E1683" s="47" t="s">
        <v>120</v>
      </c>
      <c r="F1683" s="47" t="s">
        <v>149</v>
      </c>
      <c r="G1683" s="47" t="s">
        <v>126</v>
      </c>
      <c r="H1683" s="47" t="n">
        <v>221</v>
      </c>
      <c r="I1683" s="57" t="n">
        <f aca="false">IFERROR(H1683/INDEX(Rate_Master!$C$2:$C$13,MATCH(F1683,Rate_Master!$A$2:$A$13,0)),0)</f>
        <v>0.200909090909091</v>
      </c>
    </row>
    <row r="1684" customFormat="false" ht="15" hidden="false" customHeight="false" outlineLevel="0" collapsed="false">
      <c r="A1684" s="47" t="s">
        <v>13636</v>
      </c>
      <c r="B1684" s="47" t="s">
        <v>561</v>
      </c>
      <c r="C1684" s="48" t="n">
        <v>46053</v>
      </c>
      <c r="D1684" s="47" t="s">
        <v>62</v>
      </c>
      <c r="E1684" s="47" t="s">
        <v>120</v>
      </c>
      <c r="F1684" s="47" t="s">
        <v>149</v>
      </c>
      <c r="G1684" s="47" t="s">
        <v>119</v>
      </c>
      <c r="H1684" s="47" t="n">
        <v>2213</v>
      </c>
      <c r="I1684" s="57" t="n">
        <f aca="false">IFERROR(H1684/INDEX(Rate_Master!$C$2:$C$13,MATCH(F1684,Rate_Master!$A$2:$A$13,0)),0)</f>
        <v>2.01181818181818</v>
      </c>
    </row>
    <row r="1685" customFormat="false" ht="15" hidden="false" customHeight="false" outlineLevel="0" collapsed="false">
      <c r="A1685" s="47" t="s">
        <v>13637</v>
      </c>
      <c r="B1685" s="47" t="s">
        <v>561</v>
      </c>
      <c r="C1685" s="48" t="n">
        <v>46053</v>
      </c>
      <c r="D1685" s="47" t="s">
        <v>62</v>
      </c>
      <c r="E1685" s="47" t="s">
        <v>120</v>
      </c>
      <c r="F1685" s="47" t="s">
        <v>149</v>
      </c>
      <c r="G1685" s="47" t="s">
        <v>121</v>
      </c>
      <c r="H1685" s="47" t="n">
        <v>2042</v>
      </c>
      <c r="I1685" s="57" t="n">
        <f aca="false">IFERROR(H1685/INDEX(Rate_Master!$C$2:$C$13,MATCH(F1685,Rate_Master!$A$2:$A$13,0)),0)</f>
        <v>1.85636363636364</v>
      </c>
    </row>
    <row r="1686" customFormat="false" ht="15" hidden="false" customHeight="false" outlineLevel="0" collapsed="false">
      <c r="A1686" s="47" t="s">
        <v>13638</v>
      </c>
      <c r="B1686" s="47" t="s">
        <v>561</v>
      </c>
      <c r="C1686" s="48" t="n">
        <v>46053</v>
      </c>
      <c r="D1686" s="47" t="s">
        <v>62</v>
      </c>
      <c r="E1686" s="47" t="s">
        <v>120</v>
      </c>
      <c r="F1686" s="47" t="s">
        <v>149</v>
      </c>
      <c r="G1686" s="47" t="s">
        <v>122</v>
      </c>
      <c r="H1686" s="47" t="n">
        <v>2261</v>
      </c>
      <c r="I1686" s="57" t="n">
        <f aca="false">IFERROR(H1686/INDEX(Rate_Master!$C$2:$C$13,MATCH(F1686,Rate_Master!$A$2:$A$13,0)),0)</f>
        <v>2.05545454545455</v>
      </c>
    </row>
    <row r="1687" customFormat="false" ht="15" hidden="false" customHeight="false" outlineLevel="0" collapsed="false">
      <c r="A1687" s="47" t="s">
        <v>13639</v>
      </c>
      <c r="B1687" s="47" t="s">
        <v>561</v>
      </c>
      <c r="C1687" s="48" t="n">
        <v>46053</v>
      </c>
      <c r="D1687" s="47" t="s">
        <v>62</v>
      </c>
      <c r="E1687" s="47" t="s">
        <v>120</v>
      </c>
      <c r="F1687" s="47" t="s">
        <v>149</v>
      </c>
      <c r="G1687" s="47" t="s">
        <v>123</v>
      </c>
      <c r="H1687" s="47" t="n">
        <v>1570</v>
      </c>
      <c r="I1687" s="57" t="n">
        <f aca="false">IFERROR(H1687/INDEX(Rate_Master!$C$2:$C$13,MATCH(F1687,Rate_Master!$A$2:$A$13,0)),0)</f>
        <v>1.42727272727273</v>
      </c>
    </row>
    <row r="1688" customFormat="false" ht="15" hidden="false" customHeight="false" outlineLevel="0" collapsed="false">
      <c r="A1688" s="47" t="s">
        <v>13640</v>
      </c>
      <c r="B1688" s="47" t="s">
        <v>561</v>
      </c>
      <c r="C1688" s="48" t="n">
        <v>46053</v>
      </c>
      <c r="D1688" s="47" t="s">
        <v>62</v>
      </c>
      <c r="E1688" s="47" t="s">
        <v>120</v>
      </c>
      <c r="F1688" s="47" t="s">
        <v>149</v>
      </c>
      <c r="G1688" s="47" t="s">
        <v>124</v>
      </c>
      <c r="H1688" s="47" t="n">
        <v>973</v>
      </c>
      <c r="I1688" s="57" t="n">
        <f aca="false">IFERROR(H1688/INDEX(Rate_Master!$C$2:$C$13,MATCH(F1688,Rate_Master!$A$2:$A$13,0)),0)</f>
        <v>0.884545454545455</v>
      </c>
    </row>
    <row r="1689" customFormat="false" ht="15" hidden="false" customHeight="false" outlineLevel="0" collapsed="false">
      <c r="A1689" s="47" t="s">
        <v>13641</v>
      </c>
      <c r="B1689" s="47" t="s">
        <v>561</v>
      </c>
      <c r="C1689" s="48" t="n">
        <v>46053</v>
      </c>
      <c r="D1689" s="47" t="s">
        <v>62</v>
      </c>
      <c r="E1689" s="47" t="s">
        <v>120</v>
      </c>
      <c r="F1689" s="47" t="s">
        <v>149</v>
      </c>
      <c r="G1689" s="47" t="s">
        <v>125</v>
      </c>
      <c r="H1689" s="47" t="n">
        <v>652</v>
      </c>
      <c r="I1689" s="57" t="n">
        <f aca="false">IFERROR(H1689/INDEX(Rate_Master!$C$2:$C$13,MATCH(F1689,Rate_Master!$A$2:$A$13,0)),0)</f>
        <v>0.592727272727273</v>
      </c>
    </row>
    <row r="1690" customFormat="false" ht="15" hidden="false" customHeight="false" outlineLevel="0" collapsed="false">
      <c r="A1690" s="47" t="s">
        <v>13642</v>
      </c>
      <c r="B1690" s="47" t="s">
        <v>561</v>
      </c>
      <c r="C1690" s="48" t="n">
        <v>46053</v>
      </c>
      <c r="D1690" s="47" t="s">
        <v>62</v>
      </c>
      <c r="E1690" s="47" t="s">
        <v>120</v>
      </c>
      <c r="F1690" s="47" t="s">
        <v>149</v>
      </c>
      <c r="G1690" s="47" t="s">
        <v>126</v>
      </c>
      <c r="H1690" s="47" t="n">
        <v>420</v>
      </c>
      <c r="I1690" s="57" t="n">
        <f aca="false">IFERROR(H1690/INDEX(Rate_Master!$C$2:$C$13,MATCH(F1690,Rate_Master!$A$2:$A$13,0)),0)</f>
        <v>0.381818181818182</v>
      </c>
    </row>
    <row r="1691" customFormat="false" ht="15" hidden="false" customHeight="false" outlineLevel="0" collapsed="false">
      <c r="A1691" s="47" t="s">
        <v>13643</v>
      </c>
      <c r="B1691" s="47" t="s">
        <v>562</v>
      </c>
      <c r="C1691" s="48" t="n">
        <v>46053</v>
      </c>
      <c r="D1691" s="47" t="s">
        <v>62</v>
      </c>
      <c r="E1691" s="47" t="s">
        <v>120</v>
      </c>
      <c r="F1691" s="47" t="s">
        <v>149</v>
      </c>
      <c r="G1691" s="47" t="s">
        <v>119</v>
      </c>
      <c r="H1691" s="47" t="n">
        <v>1783</v>
      </c>
      <c r="I1691" s="57" t="n">
        <f aca="false">IFERROR(H1691/INDEX(Rate_Master!$C$2:$C$13,MATCH(F1691,Rate_Master!$A$2:$A$13,0)),0)</f>
        <v>1.62090909090909</v>
      </c>
    </row>
    <row r="1692" customFormat="false" ht="15" hidden="false" customHeight="false" outlineLevel="0" collapsed="false">
      <c r="A1692" s="47" t="s">
        <v>13644</v>
      </c>
      <c r="B1692" s="47" t="s">
        <v>562</v>
      </c>
      <c r="C1692" s="48" t="n">
        <v>46053</v>
      </c>
      <c r="D1692" s="47" t="s">
        <v>62</v>
      </c>
      <c r="E1692" s="47" t="s">
        <v>120</v>
      </c>
      <c r="F1692" s="47" t="s">
        <v>149</v>
      </c>
      <c r="G1692" s="47" t="s">
        <v>121</v>
      </c>
      <c r="H1692" s="47" t="n">
        <v>1585</v>
      </c>
      <c r="I1692" s="57" t="n">
        <f aca="false">IFERROR(H1692/INDEX(Rate_Master!$C$2:$C$13,MATCH(F1692,Rate_Master!$A$2:$A$13,0)),0)</f>
        <v>1.44090909090909</v>
      </c>
    </row>
    <row r="1693" customFormat="false" ht="15" hidden="false" customHeight="false" outlineLevel="0" collapsed="false">
      <c r="A1693" s="47" t="s">
        <v>13645</v>
      </c>
      <c r="B1693" s="47" t="s">
        <v>562</v>
      </c>
      <c r="C1693" s="48" t="n">
        <v>46053</v>
      </c>
      <c r="D1693" s="47" t="s">
        <v>62</v>
      </c>
      <c r="E1693" s="47" t="s">
        <v>120</v>
      </c>
      <c r="F1693" s="47" t="s">
        <v>149</v>
      </c>
      <c r="G1693" s="47" t="s">
        <v>122</v>
      </c>
      <c r="H1693" s="47" t="n">
        <v>1760</v>
      </c>
      <c r="I1693" s="57" t="n">
        <f aca="false">IFERROR(H1693/INDEX(Rate_Master!$C$2:$C$13,MATCH(F1693,Rate_Master!$A$2:$A$13,0)),0)</f>
        <v>1.6</v>
      </c>
    </row>
    <row r="1694" customFormat="false" ht="15" hidden="false" customHeight="false" outlineLevel="0" collapsed="false">
      <c r="A1694" s="47" t="s">
        <v>13646</v>
      </c>
      <c r="B1694" s="47" t="s">
        <v>562</v>
      </c>
      <c r="C1694" s="48" t="n">
        <v>46053</v>
      </c>
      <c r="D1694" s="47" t="s">
        <v>62</v>
      </c>
      <c r="E1694" s="47" t="s">
        <v>120</v>
      </c>
      <c r="F1694" s="47" t="s">
        <v>149</v>
      </c>
      <c r="G1694" s="47" t="s">
        <v>123</v>
      </c>
      <c r="H1694" s="47" t="n">
        <v>1289</v>
      </c>
      <c r="I1694" s="57" t="n">
        <f aca="false">IFERROR(H1694/INDEX(Rate_Master!$C$2:$C$13,MATCH(F1694,Rate_Master!$A$2:$A$13,0)),0)</f>
        <v>1.17181818181818</v>
      </c>
    </row>
    <row r="1695" customFormat="false" ht="15" hidden="false" customHeight="false" outlineLevel="0" collapsed="false">
      <c r="A1695" s="47" t="s">
        <v>13647</v>
      </c>
      <c r="B1695" s="47" t="s">
        <v>562</v>
      </c>
      <c r="C1695" s="48" t="n">
        <v>46053</v>
      </c>
      <c r="D1695" s="47" t="s">
        <v>62</v>
      </c>
      <c r="E1695" s="47" t="s">
        <v>120</v>
      </c>
      <c r="F1695" s="47" t="s">
        <v>149</v>
      </c>
      <c r="G1695" s="47" t="s">
        <v>124</v>
      </c>
      <c r="H1695" s="47" t="n">
        <v>786</v>
      </c>
      <c r="I1695" s="57" t="n">
        <f aca="false">IFERROR(H1695/INDEX(Rate_Master!$C$2:$C$13,MATCH(F1695,Rate_Master!$A$2:$A$13,0)),0)</f>
        <v>0.714545454545455</v>
      </c>
    </row>
    <row r="1696" customFormat="false" ht="15" hidden="false" customHeight="false" outlineLevel="0" collapsed="false">
      <c r="A1696" s="47" t="s">
        <v>13648</v>
      </c>
      <c r="B1696" s="47" t="s">
        <v>562</v>
      </c>
      <c r="C1696" s="48" t="n">
        <v>46053</v>
      </c>
      <c r="D1696" s="47" t="s">
        <v>62</v>
      </c>
      <c r="E1696" s="47" t="s">
        <v>120</v>
      </c>
      <c r="F1696" s="47" t="s">
        <v>149</v>
      </c>
      <c r="G1696" s="47" t="s">
        <v>125</v>
      </c>
      <c r="H1696" s="47" t="n">
        <v>442</v>
      </c>
      <c r="I1696" s="57" t="n">
        <f aca="false">IFERROR(H1696/INDEX(Rate_Master!$C$2:$C$13,MATCH(F1696,Rate_Master!$A$2:$A$13,0)),0)</f>
        <v>0.401818181818182</v>
      </c>
    </row>
    <row r="1697" customFormat="false" ht="15" hidden="false" customHeight="false" outlineLevel="0" collapsed="false">
      <c r="A1697" s="47" t="s">
        <v>13649</v>
      </c>
      <c r="B1697" s="47" t="s">
        <v>562</v>
      </c>
      <c r="C1697" s="48" t="n">
        <v>46053</v>
      </c>
      <c r="D1697" s="47" t="s">
        <v>62</v>
      </c>
      <c r="E1697" s="47" t="s">
        <v>120</v>
      </c>
      <c r="F1697" s="47" t="s">
        <v>149</v>
      </c>
      <c r="G1697" s="47" t="s">
        <v>126</v>
      </c>
      <c r="H1697" s="47" t="n">
        <v>299</v>
      </c>
      <c r="I1697" s="57" t="n">
        <f aca="false">IFERROR(H1697/INDEX(Rate_Master!$C$2:$C$13,MATCH(F1697,Rate_Master!$A$2:$A$13,0)),0)</f>
        <v>0.271818181818182</v>
      </c>
    </row>
    <row r="1698" customFormat="false" ht="15" hidden="false" customHeight="false" outlineLevel="0" collapsed="false">
      <c r="A1698" s="47" t="s">
        <v>13650</v>
      </c>
      <c r="B1698" s="47" t="s">
        <v>563</v>
      </c>
      <c r="C1698" s="48" t="n">
        <v>46053</v>
      </c>
      <c r="D1698" s="47" t="s">
        <v>63</v>
      </c>
      <c r="E1698" s="47" t="s">
        <v>120</v>
      </c>
      <c r="F1698" s="47" t="s">
        <v>151</v>
      </c>
      <c r="G1698" s="47" t="s">
        <v>119</v>
      </c>
      <c r="H1698" s="47" t="n">
        <v>1286</v>
      </c>
      <c r="I1698" s="57" t="n">
        <f aca="false">IFERROR(H1698/INDEX(Rate_Master!$C$2:$C$13,MATCH(F1698,Rate_Master!$A$2:$A$13,0)),0)</f>
        <v>1.83714285714286</v>
      </c>
    </row>
    <row r="1699" customFormat="false" ht="15" hidden="false" customHeight="false" outlineLevel="0" collapsed="false">
      <c r="A1699" s="47" t="s">
        <v>13651</v>
      </c>
      <c r="B1699" s="47" t="s">
        <v>563</v>
      </c>
      <c r="C1699" s="48" t="n">
        <v>46053</v>
      </c>
      <c r="D1699" s="47" t="s">
        <v>63</v>
      </c>
      <c r="E1699" s="47" t="s">
        <v>120</v>
      </c>
      <c r="F1699" s="47" t="s">
        <v>151</v>
      </c>
      <c r="G1699" s="47" t="s">
        <v>121</v>
      </c>
      <c r="H1699" s="47" t="n">
        <v>1137</v>
      </c>
      <c r="I1699" s="57" t="n">
        <f aca="false">IFERROR(H1699/INDEX(Rate_Master!$C$2:$C$13,MATCH(F1699,Rate_Master!$A$2:$A$13,0)),0)</f>
        <v>1.62428571428571</v>
      </c>
    </row>
    <row r="1700" customFormat="false" ht="15" hidden="false" customHeight="false" outlineLevel="0" collapsed="false">
      <c r="A1700" s="47" t="s">
        <v>13652</v>
      </c>
      <c r="B1700" s="47" t="s">
        <v>563</v>
      </c>
      <c r="C1700" s="48" t="n">
        <v>46053</v>
      </c>
      <c r="D1700" s="47" t="s">
        <v>63</v>
      </c>
      <c r="E1700" s="47" t="s">
        <v>120</v>
      </c>
      <c r="F1700" s="47" t="s">
        <v>151</v>
      </c>
      <c r="G1700" s="47" t="s">
        <v>122</v>
      </c>
      <c r="H1700" s="47" t="n">
        <v>2760</v>
      </c>
      <c r="I1700" s="57" t="n">
        <f aca="false">IFERROR(H1700/INDEX(Rate_Master!$C$2:$C$13,MATCH(F1700,Rate_Master!$A$2:$A$13,0)),0)</f>
        <v>3.94285714285714</v>
      </c>
    </row>
    <row r="1701" customFormat="false" ht="15" hidden="false" customHeight="false" outlineLevel="0" collapsed="false">
      <c r="A1701" s="47" t="s">
        <v>13653</v>
      </c>
      <c r="B1701" s="47" t="s">
        <v>563</v>
      </c>
      <c r="C1701" s="48" t="n">
        <v>46053</v>
      </c>
      <c r="D1701" s="47" t="s">
        <v>63</v>
      </c>
      <c r="E1701" s="47" t="s">
        <v>120</v>
      </c>
      <c r="F1701" s="47" t="s">
        <v>151</v>
      </c>
      <c r="G1701" s="47" t="s">
        <v>123</v>
      </c>
      <c r="H1701" s="47" t="n">
        <v>873</v>
      </c>
      <c r="I1701" s="57" t="n">
        <f aca="false">IFERROR(H1701/INDEX(Rate_Master!$C$2:$C$13,MATCH(F1701,Rate_Master!$A$2:$A$13,0)),0)</f>
        <v>1.24714285714286</v>
      </c>
    </row>
    <row r="1702" customFormat="false" ht="15" hidden="false" customHeight="false" outlineLevel="0" collapsed="false">
      <c r="A1702" s="47" t="s">
        <v>13654</v>
      </c>
      <c r="B1702" s="47" t="s">
        <v>563</v>
      </c>
      <c r="C1702" s="48" t="n">
        <v>46053</v>
      </c>
      <c r="D1702" s="47" t="s">
        <v>63</v>
      </c>
      <c r="E1702" s="47" t="s">
        <v>120</v>
      </c>
      <c r="F1702" s="47" t="s">
        <v>151</v>
      </c>
      <c r="G1702" s="47" t="s">
        <v>124</v>
      </c>
      <c r="H1702" s="47" t="n">
        <v>564</v>
      </c>
      <c r="I1702" s="57" t="n">
        <f aca="false">IFERROR(H1702/INDEX(Rate_Master!$C$2:$C$13,MATCH(F1702,Rate_Master!$A$2:$A$13,0)),0)</f>
        <v>0.805714285714286</v>
      </c>
    </row>
    <row r="1703" customFormat="false" ht="15" hidden="false" customHeight="false" outlineLevel="0" collapsed="false">
      <c r="A1703" s="47" t="s">
        <v>13655</v>
      </c>
      <c r="B1703" s="47" t="s">
        <v>563</v>
      </c>
      <c r="C1703" s="48" t="n">
        <v>46053</v>
      </c>
      <c r="D1703" s="47" t="s">
        <v>63</v>
      </c>
      <c r="E1703" s="47" t="s">
        <v>120</v>
      </c>
      <c r="F1703" s="47" t="s">
        <v>151</v>
      </c>
      <c r="G1703" s="47" t="s">
        <v>125</v>
      </c>
      <c r="H1703" s="47" t="n">
        <v>353</v>
      </c>
      <c r="I1703" s="57" t="n">
        <f aca="false">IFERROR(H1703/INDEX(Rate_Master!$C$2:$C$13,MATCH(F1703,Rate_Master!$A$2:$A$13,0)),0)</f>
        <v>0.504285714285714</v>
      </c>
    </row>
    <row r="1704" customFormat="false" ht="15" hidden="false" customHeight="false" outlineLevel="0" collapsed="false">
      <c r="A1704" s="47" t="s">
        <v>13656</v>
      </c>
      <c r="B1704" s="47" t="s">
        <v>563</v>
      </c>
      <c r="C1704" s="48" t="n">
        <v>46053</v>
      </c>
      <c r="D1704" s="47" t="s">
        <v>63</v>
      </c>
      <c r="E1704" s="47" t="s">
        <v>120</v>
      </c>
      <c r="F1704" s="47" t="s">
        <v>151</v>
      </c>
      <c r="G1704" s="47" t="s">
        <v>126</v>
      </c>
      <c r="H1704" s="47" t="n">
        <v>231</v>
      </c>
      <c r="I1704" s="57" t="n">
        <f aca="false">IFERROR(H1704/INDEX(Rate_Master!$C$2:$C$13,MATCH(F1704,Rate_Master!$A$2:$A$13,0)),0)</f>
        <v>0.33</v>
      </c>
    </row>
    <row r="1705" customFormat="false" ht="15" hidden="false" customHeight="false" outlineLevel="0" collapsed="false">
      <c r="A1705" s="47" t="s">
        <v>13657</v>
      </c>
      <c r="B1705" s="47" t="s">
        <v>564</v>
      </c>
      <c r="C1705" s="48" t="n">
        <v>46053</v>
      </c>
      <c r="D1705" s="47" t="s">
        <v>63</v>
      </c>
      <c r="E1705" s="47" t="s">
        <v>120</v>
      </c>
      <c r="F1705" s="47" t="s">
        <v>151</v>
      </c>
      <c r="G1705" s="47" t="s">
        <v>119</v>
      </c>
      <c r="H1705" s="47" t="n">
        <v>1437</v>
      </c>
      <c r="I1705" s="57" t="n">
        <f aca="false">IFERROR(H1705/INDEX(Rate_Master!$C$2:$C$13,MATCH(F1705,Rate_Master!$A$2:$A$13,0)),0)</f>
        <v>2.05285714285714</v>
      </c>
    </row>
    <row r="1706" customFormat="false" ht="15" hidden="false" customHeight="false" outlineLevel="0" collapsed="false">
      <c r="A1706" s="47" t="s">
        <v>13658</v>
      </c>
      <c r="B1706" s="47" t="s">
        <v>564</v>
      </c>
      <c r="C1706" s="48" t="n">
        <v>46053</v>
      </c>
      <c r="D1706" s="47" t="s">
        <v>63</v>
      </c>
      <c r="E1706" s="47" t="s">
        <v>120</v>
      </c>
      <c r="F1706" s="47" t="s">
        <v>151</v>
      </c>
      <c r="G1706" s="47" t="s">
        <v>121</v>
      </c>
      <c r="H1706" s="47" t="n">
        <v>1405</v>
      </c>
      <c r="I1706" s="57" t="n">
        <f aca="false">IFERROR(H1706/INDEX(Rate_Master!$C$2:$C$13,MATCH(F1706,Rate_Master!$A$2:$A$13,0)),0)</f>
        <v>2.00714285714286</v>
      </c>
    </row>
    <row r="1707" customFormat="false" ht="15" hidden="false" customHeight="false" outlineLevel="0" collapsed="false">
      <c r="A1707" s="47" t="s">
        <v>13659</v>
      </c>
      <c r="B1707" s="47" t="s">
        <v>564</v>
      </c>
      <c r="C1707" s="48" t="n">
        <v>46053</v>
      </c>
      <c r="D1707" s="47" t="s">
        <v>63</v>
      </c>
      <c r="E1707" s="47" t="s">
        <v>120</v>
      </c>
      <c r="F1707" s="47" t="s">
        <v>151</v>
      </c>
      <c r="G1707" s="47" t="s">
        <v>122</v>
      </c>
      <c r="H1707" s="47" t="n">
        <v>3381</v>
      </c>
      <c r="I1707" s="57" t="n">
        <f aca="false">IFERROR(H1707/INDEX(Rate_Master!$C$2:$C$13,MATCH(F1707,Rate_Master!$A$2:$A$13,0)),0)</f>
        <v>4.83</v>
      </c>
    </row>
    <row r="1708" customFormat="false" ht="15" hidden="false" customHeight="false" outlineLevel="0" collapsed="false">
      <c r="A1708" s="47" t="s">
        <v>13660</v>
      </c>
      <c r="B1708" s="47" t="s">
        <v>564</v>
      </c>
      <c r="C1708" s="48" t="n">
        <v>46053</v>
      </c>
      <c r="D1708" s="47" t="s">
        <v>63</v>
      </c>
      <c r="E1708" s="47" t="s">
        <v>120</v>
      </c>
      <c r="F1708" s="47" t="s">
        <v>151</v>
      </c>
      <c r="G1708" s="47" t="s">
        <v>123</v>
      </c>
      <c r="H1708" s="47" t="n">
        <v>1043</v>
      </c>
      <c r="I1708" s="57" t="n">
        <f aca="false">IFERROR(H1708/INDEX(Rate_Master!$C$2:$C$13,MATCH(F1708,Rate_Master!$A$2:$A$13,0)),0)</f>
        <v>1.49</v>
      </c>
    </row>
    <row r="1709" customFormat="false" ht="15" hidden="false" customHeight="false" outlineLevel="0" collapsed="false">
      <c r="A1709" s="47" t="s">
        <v>13661</v>
      </c>
      <c r="B1709" s="47" t="s">
        <v>564</v>
      </c>
      <c r="C1709" s="48" t="n">
        <v>46053</v>
      </c>
      <c r="D1709" s="47" t="s">
        <v>63</v>
      </c>
      <c r="E1709" s="47" t="s">
        <v>120</v>
      </c>
      <c r="F1709" s="47" t="s">
        <v>151</v>
      </c>
      <c r="G1709" s="47" t="s">
        <v>124</v>
      </c>
      <c r="H1709" s="47" t="n">
        <v>659</v>
      </c>
      <c r="I1709" s="57" t="n">
        <f aca="false">IFERROR(H1709/INDEX(Rate_Master!$C$2:$C$13,MATCH(F1709,Rate_Master!$A$2:$A$13,0)),0)</f>
        <v>0.941428571428571</v>
      </c>
    </row>
    <row r="1710" customFormat="false" ht="15" hidden="false" customHeight="false" outlineLevel="0" collapsed="false">
      <c r="A1710" s="47" t="s">
        <v>13662</v>
      </c>
      <c r="B1710" s="47" t="s">
        <v>564</v>
      </c>
      <c r="C1710" s="48" t="n">
        <v>46053</v>
      </c>
      <c r="D1710" s="47" t="s">
        <v>63</v>
      </c>
      <c r="E1710" s="47" t="s">
        <v>120</v>
      </c>
      <c r="F1710" s="47" t="s">
        <v>151</v>
      </c>
      <c r="G1710" s="47" t="s">
        <v>125</v>
      </c>
      <c r="H1710" s="47" t="n">
        <v>414</v>
      </c>
      <c r="I1710" s="57" t="n">
        <f aca="false">IFERROR(H1710/INDEX(Rate_Master!$C$2:$C$13,MATCH(F1710,Rate_Master!$A$2:$A$13,0)),0)</f>
        <v>0.591428571428571</v>
      </c>
    </row>
    <row r="1711" customFormat="false" ht="15" hidden="false" customHeight="false" outlineLevel="0" collapsed="false">
      <c r="A1711" s="47" t="s">
        <v>13663</v>
      </c>
      <c r="B1711" s="47" t="s">
        <v>564</v>
      </c>
      <c r="C1711" s="48" t="n">
        <v>46053</v>
      </c>
      <c r="D1711" s="47" t="s">
        <v>63</v>
      </c>
      <c r="E1711" s="47" t="s">
        <v>120</v>
      </c>
      <c r="F1711" s="47" t="s">
        <v>151</v>
      </c>
      <c r="G1711" s="47" t="s">
        <v>126</v>
      </c>
      <c r="H1711" s="47" t="n">
        <v>262</v>
      </c>
      <c r="I1711" s="57" t="n">
        <f aca="false">IFERROR(H1711/INDEX(Rate_Master!$C$2:$C$13,MATCH(F1711,Rate_Master!$A$2:$A$13,0)),0)</f>
        <v>0.374285714285714</v>
      </c>
    </row>
    <row r="1712" customFormat="false" ht="15" hidden="false" customHeight="false" outlineLevel="0" collapsed="false">
      <c r="A1712" s="47" t="s">
        <v>13664</v>
      </c>
      <c r="B1712" s="47" t="s">
        <v>565</v>
      </c>
      <c r="C1712" s="48" t="n">
        <v>46053</v>
      </c>
      <c r="D1712" s="47" t="s">
        <v>63</v>
      </c>
      <c r="E1712" s="47" t="s">
        <v>120</v>
      </c>
      <c r="F1712" s="47" t="s">
        <v>151</v>
      </c>
      <c r="G1712" s="47" t="s">
        <v>119</v>
      </c>
      <c r="H1712" s="47" t="n">
        <v>608</v>
      </c>
      <c r="I1712" s="57" t="n">
        <f aca="false">IFERROR(H1712/INDEX(Rate_Master!$C$2:$C$13,MATCH(F1712,Rate_Master!$A$2:$A$13,0)),0)</f>
        <v>0.868571428571429</v>
      </c>
    </row>
    <row r="1713" customFormat="false" ht="15" hidden="false" customHeight="false" outlineLevel="0" collapsed="false">
      <c r="A1713" s="47" t="s">
        <v>13665</v>
      </c>
      <c r="B1713" s="47" t="s">
        <v>565</v>
      </c>
      <c r="C1713" s="48" t="n">
        <v>46053</v>
      </c>
      <c r="D1713" s="47" t="s">
        <v>63</v>
      </c>
      <c r="E1713" s="47" t="s">
        <v>120</v>
      </c>
      <c r="F1713" s="47" t="s">
        <v>151</v>
      </c>
      <c r="G1713" s="47" t="s">
        <v>121</v>
      </c>
      <c r="H1713" s="47" t="n">
        <v>579</v>
      </c>
      <c r="I1713" s="57" t="n">
        <f aca="false">IFERROR(H1713/INDEX(Rate_Master!$C$2:$C$13,MATCH(F1713,Rate_Master!$A$2:$A$13,0)),0)</f>
        <v>0.827142857142857</v>
      </c>
    </row>
    <row r="1714" customFormat="false" ht="15" hidden="false" customHeight="false" outlineLevel="0" collapsed="false">
      <c r="A1714" s="47" t="s">
        <v>13666</v>
      </c>
      <c r="B1714" s="47" t="s">
        <v>565</v>
      </c>
      <c r="C1714" s="48" t="n">
        <v>46053</v>
      </c>
      <c r="D1714" s="47" t="s">
        <v>63</v>
      </c>
      <c r="E1714" s="47" t="s">
        <v>120</v>
      </c>
      <c r="F1714" s="47" t="s">
        <v>151</v>
      </c>
      <c r="G1714" s="47" t="s">
        <v>122</v>
      </c>
      <c r="H1714" s="47" t="n">
        <v>1283</v>
      </c>
      <c r="I1714" s="57" t="n">
        <f aca="false">IFERROR(H1714/INDEX(Rate_Master!$C$2:$C$13,MATCH(F1714,Rate_Master!$A$2:$A$13,0)),0)</f>
        <v>1.83285714285714</v>
      </c>
    </row>
    <row r="1715" customFormat="false" ht="15" hidden="false" customHeight="false" outlineLevel="0" collapsed="false">
      <c r="A1715" s="47" t="s">
        <v>13667</v>
      </c>
      <c r="B1715" s="47" t="s">
        <v>565</v>
      </c>
      <c r="C1715" s="48" t="n">
        <v>46053</v>
      </c>
      <c r="D1715" s="47" t="s">
        <v>63</v>
      </c>
      <c r="E1715" s="47" t="s">
        <v>120</v>
      </c>
      <c r="F1715" s="47" t="s">
        <v>151</v>
      </c>
      <c r="G1715" s="47" t="s">
        <v>123</v>
      </c>
      <c r="H1715" s="47" t="n">
        <v>430</v>
      </c>
      <c r="I1715" s="57" t="n">
        <f aca="false">IFERROR(H1715/INDEX(Rate_Master!$C$2:$C$13,MATCH(F1715,Rate_Master!$A$2:$A$13,0)),0)</f>
        <v>0.614285714285714</v>
      </c>
    </row>
    <row r="1716" customFormat="false" ht="15" hidden="false" customHeight="false" outlineLevel="0" collapsed="false">
      <c r="A1716" s="47" t="s">
        <v>13668</v>
      </c>
      <c r="B1716" s="47" t="s">
        <v>565</v>
      </c>
      <c r="C1716" s="48" t="n">
        <v>46053</v>
      </c>
      <c r="D1716" s="47" t="s">
        <v>63</v>
      </c>
      <c r="E1716" s="47" t="s">
        <v>120</v>
      </c>
      <c r="F1716" s="47" t="s">
        <v>151</v>
      </c>
      <c r="G1716" s="47" t="s">
        <v>124</v>
      </c>
      <c r="H1716" s="47" t="n">
        <v>291</v>
      </c>
      <c r="I1716" s="57" t="n">
        <f aca="false">IFERROR(H1716/INDEX(Rate_Master!$C$2:$C$13,MATCH(F1716,Rate_Master!$A$2:$A$13,0)),0)</f>
        <v>0.415714285714286</v>
      </c>
    </row>
    <row r="1717" customFormat="false" ht="15" hidden="false" customHeight="false" outlineLevel="0" collapsed="false">
      <c r="A1717" s="47" t="s">
        <v>13669</v>
      </c>
      <c r="B1717" s="47" t="s">
        <v>565</v>
      </c>
      <c r="C1717" s="48" t="n">
        <v>46053</v>
      </c>
      <c r="D1717" s="47" t="s">
        <v>63</v>
      </c>
      <c r="E1717" s="47" t="s">
        <v>120</v>
      </c>
      <c r="F1717" s="47" t="s">
        <v>151</v>
      </c>
      <c r="G1717" s="47" t="s">
        <v>125</v>
      </c>
      <c r="H1717" s="47" t="n">
        <v>179</v>
      </c>
      <c r="I1717" s="57" t="n">
        <f aca="false">IFERROR(H1717/INDEX(Rate_Master!$C$2:$C$13,MATCH(F1717,Rate_Master!$A$2:$A$13,0)),0)</f>
        <v>0.255714285714286</v>
      </c>
    </row>
    <row r="1718" customFormat="false" ht="15" hidden="false" customHeight="false" outlineLevel="0" collapsed="false">
      <c r="A1718" s="47" t="s">
        <v>13670</v>
      </c>
      <c r="B1718" s="47" t="s">
        <v>565</v>
      </c>
      <c r="C1718" s="48" t="n">
        <v>46053</v>
      </c>
      <c r="D1718" s="47" t="s">
        <v>63</v>
      </c>
      <c r="E1718" s="47" t="s">
        <v>120</v>
      </c>
      <c r="F1718" s="47" t="s">
        <v>151</v>
      </c>
      <c r="G1718" s="47" t="s">
        <v>126</v>
      </c>
      <c r="H1718" s="47" t="n">
        <v>112</v>
      </c>
      <c r="I1718" s="57" t="n">
        <f aca="false">IFERROR(H1718/INDEX(Rate_Master!$C$2:$C$13,MATCH(F1718,Rate_Master!$A$2:$A$13,0)),0)</f>
        <v>0.16</v>
      </c>
    </row>
    <row r="1719" customFormat="false" ht="15" hidden="false" customHeight="false" outlineLevel="0" collapsed="false">
      <c r="A1719" s="47" t="s">
        <v>13671</v>
      </c>
      <c r="B1719" s="47" t="s">
        <v>566</v>
      </c>
      <c r="C1719" s="48" t="n">
        <v>46053</v>
      </c>
      <c r="D1719" s="47" t="s">
        <v>64</v>
      </c>
      <c r="E1719" s="47" t="s">
        <v>128</v>
      </c>
      <c r="F1719" s="47" t="s">
        <v>154</v>
      </c>
      <c r="G1719" s="47" t="s">
        <v>127</v>
      </c>
      <c r="H1719" s="47" t="n">
        <v>996</v>
      </c>
      <c r="I1719" s="57" t="n">
        <f aca="false">IFERROR(H1719/INDEX(Rate_Master!$C$2:$C$13,MATCH(F1719,Rate_Master!$A$2:$A$13,0)),0)</f>
        <v>1.66</v>
      </c>
    </row>
    <row r="1720" customFormat="false" ht="15" hidden="false" customHeight="false" outlineLevel="0" collapsed="false">
      <c r="A1720" s="47" t="s">
        <v>13672</v>
      </c>
      <c r="B1720" s="47" t="s">
        <v>566</v>
      </c>
      <c r="C1720" s="48" t="n">
        <v>46053</v>
      </c>
      <c r="D1720" s="47" t="s">
        <v>64</v>
      </c>
      <c r="E1720" s="47" t="s">
        <v>128</v>
      </c>
      <c r="F1720" s="47" t="s">
        <v>154</v>
      </c>
      <c r="G1720" s="47" t="s">
        <v>129</v>
      </c>
      <c r="H1720" s="47" t="n">
        <v>693</v>
      </c>
      <c r="I1720" s="57" t="n">
        <f aca="false">IFERROR(H1720/INDEX(Rate_Master!$C$2:$C$13,MATCH(F1720,Rate_Master!$A$2:$A$13,0)),0)</f>
        <v>1.155</v>
      </c>
    </row>
    <row r="1721" customFormat="false" ht="15" hidden="false" customHeight="false" outlineLevel="0" collapsed="false">
      <c r="A1721" s="47" t="s">
        <v>13673</v>
      </c>
      <c r="B1721" s="47" t="s">
        <v>566</v>
      </c>
      <c r="C1721" s="48" t="n">
        <v>46053</v>
      </c>
      <c r="D1721" s="47" t="s">
        <v>64</v>
      </c>
      <c r="E1721" s="47" t="s">
        <v>128</v>
      </c>
      <c r="F1721" s="47" t="s">
        <v>154</v>
      </c>
      <c r="G1721" s="47" t="s">
        <v>130</v>
      </c>
      <c r="H1721" s="47" t="n">
        <v>609</v>
      </c>
      <c r="I1721" s="57" t="n">
        <f aca="false">IFERROR(H1721/INDEX(Rate_Master!$C$2:$C$13,MATCH(F1721,Rate_Master!$A$2:$A$13,0)),0)</f>
        <v>1.015</v>
      </c>
    </row>
    <row r="1722" customFormat="false" ht="15" hidden="false" customHeight="false" outlineLevel="0" collapsed="false">
      <c r="A1722" s="47" t="s">
        <v>13674</v>
      </c>
      <c r="B1722" s="47" t="s">
        <v>566</v>
      </c>
      <c r="C1722" s="48" t="n">
        <v>46053</v>
      </c>
      <c r="D1722" s="47" t="s">
        <v>64</v>
      </c>
      <c r="E1722" s="47" t="s">
        <v>128</v>
      </c>
      <c r="F1722" s="47" t="s">
        <v>154</v>
      </c>
      <c r="G1722" s="47" t="s">
        <v>131</v>
      </c>
      <c r="H1722" s="47" t="n">
        <v>264</v>
      </c>
      <c r="I1722" s="57" t="n">
        <f aca="false">IFERROR(H1722/INDEX(Rate_Master!$C$2:$C$13,MATCH(F1722,Rate_Master!$A$2:$A$13,0)),0)</f>
        <v>0.44</v>
      </c>
    </row>
    <row r="1723" customFormat="false" ht="15" hidden="false" customHeight="false" outlineLevel="0" collapsed="false">
      <c r="A1723" s="47" t="s">
        <v>13675</v>
      </c>
      <c r="B1723" s="47" t="s">
        <v>566</v>
      </c>
      <c r="C1723" s="48" t="n">
        <v>46053</v>
      </c>
      <c r="D1723" s="47" t="s">
        <v>64</v>
      </c>
      <c r="E1723" s="47" t="s">
        <v>128</v>
      </c>
      <c r="F1723" s="47" t="s">
        <v>154</v>
      </c>
      <c r="G1723" s="47" t="s">
        <v>132</v>
      </c>
      <c r="H1723" s="47" t="n">
        <v>225</v>
      </c>
      <c r="I1723" s="57" t="n">
        <f aca="false">IFERROR(H1723/INDEX(Rate_Master!$C$2:$C$13,MATCH(F1723,Rate_Master!$A$2:$A$13,0)),0)</f>
        <v>0.375</v>
      </c>
    </row>
    <row r="1724" customFormat="false" ht="15" hidden="false" customHeight="false" outlineLevel="0" collapsed="false">
      <c r="A1724" s="47" t="s">
        <v>13676</v>
      </c>
      <c r="B1724" s="47" t="s">
        <v>567</v>
      </c>
      <c r="C1724" s="48" t="n">
        <v>46053</v>
      </c>
      <c r="D1724" s="47" t="s">
        <v>64</v>
      </c>
      <c r="E1724" s="47" t="s">
        <v>128</v>
      </c>
      <c r="F1724" s="47" t="s">
        <v>154</v>
      </c>
      <c r="G1724" s="47" t="s">
        <v>127</v>
      </c>
      <c r="H1724" s="47" t="n">
        <v>1071</v>
      </c>
      <c r="I1724" s="57" t="n">
        <f aca="false">IFERROR(H1724/INDEX(Rate_Master!$C$2:$C$13,MATCH(F1724,Rate_Master!$A$2:$A$13,0)),0)</f>
        <v>1.785</v>
      </c>
    </row>
    <row r="1725" customFormat="false" ht="15" hidden="false" customHeight="false" outlineLevel="0" collapsed="false">
      <c r="A1725" s="47" t="s">
        <v>13677</v>
      </c>
      <c r="B1725" s="47" t="s">
        <v>567</v>
      </c>
      <c r="C1725" s="48" t="n">
        <v>46053</v>
      </c>
      <c r="D1725" s="47" t="s">
        <v>64</v>
      </c>
      <c r="E1725" s="47" t="s">
        <v>128</v>
      </c>
      <c r="F1725" s="47" t="s">
        <v>154</v>
      </c>
      <c r="G1725" s="47" t="s">
        <v>129</v>
      </c>
      <c r="H1725" s="47" t="n">
        <v>770</v>
      </c>
      <c r="I1725" s="57" t="n">
        <f aca="false">IFERROR(H1725/INDEX(Rate_Master!$C$2:$C$13,MATCH(F1725,Rate_Master!$A$2:$A$13,0)),0)</f>
        <v>1.28333333333333</v>
      </c>
    </row>
    <row r="1726" customFormat="false" ht="15" hidden="false" customHeight="false" outlineLevel="0" collapsed="false">
      <c r="A1726" s="47" t="s">
        <v>13678</v>
      </c>
      <c r="B1726" s="47" t="s">
        <v>567</v>
      </c>
      <c r="C1726" s="48" t="n">
        <v>46053</v>
      </c>
      <c r="D1726" s="47" t="s">
        <v>64</v>
      </c>
      <c r="E1726" s="47" t="s">
        <v>128</v>
      </c>
      <c r="F1726" s="47" t="s">
        <v>154</v>
      </c>
      <c r="G1726" s="47" t="s">
        <v>130</v>
      </c>
      <c r="H1726" s="47" t="n">
        <v>738</v>
      </c>
      <c r="I1726" s="57" t="n">
        <f aca="false">IFERROR(H1726/INDEX(Rate_Master!$C$2:$C$13,MATCH(F1726,Rate_Master!$A$2:$A$13,0)),0)</f>
        <v>1.23</v>
      </c>
    </row>
    <row r="1727" customFormat="false" ht="15" hidden="false" customHeight="false" outlineLevel="0" collapsed="false">
      <c r="A1727" s="47" t="s">
        <v>13679</v>
      </c>
      <c r="B1727" s="47" t="s">
        <v>567</v>
      </c>
      <c r="C1727" s="48" t="n">
        <v>46053</v>
      </c>
      <c r="D1727" s="47" t="s">
        <v>64</v>
      </c>
      <c r="E1727" s="47" t="s">
        <v>128</v>
      </c>
      <c r="F1727" s="47" t="s">
        <v>154</v>
      </c>
      <c r="G1727" s="47" t="s">
        <v>131</v>
      </c>
      <c r="H1727" s="47" t="n">
        <v>310</v>
      </c>
      <c r="I1727" s="57" t="n">
        <f aca="false">IFERROR(H1727/INDEX(Rate_Master!$C$2:$C$13,MATCH(F1727,Rate_Master!$A$2:$A$13,0)),0)</f>
        <v>0.516666666666667</v>
      </c>
    </row>
    <row r="1728" customFormat="false" ht="15" hidden="false" customHeight="false" outlineLevel="0" collapsed="false">
      <c r="A1728" s="47" t="s">
        <v>13680</v>
      </c>
      <c r="B1728" s="47" t="s">
        <v>567</v>
      </c>
      <c r="C1728" s="48" t="n">
        <v>46053</v>
      </c>
      <c r="D1728" s="47" t="s">
        <v>64</v>
      </c>
      <c r="E1728" s="47" t="s">
        <v>128</v>
      </c>
      <c r="F1728" s="47" t="s">
        <v>154</v>
      </c>
      <c r="G1728" s="47" t="s">
        <v>132</v>
      </c>
      <c r="H1728" s="47" t="n">
        <v>224</v>
      </c>
      <c r="I1728" s="57" t="n">
        <f aca="false">IFERROR(H1728/INDEX(Rate_Master!$C$2:$C$13,MATCH(F1728,Rate_Master!$A$2:$A$13,0)),0)</f>
        <v>0.373333333333333</v>
      </c>
    </row>
    <row r="1729" customFormat="false" ht="15" hidden="false" customHeight="false" outlineLevel="0" collapsed="false">
      <c r="A1729" s="47" t="s">
        <v>13681</v>
      </c>
      <c r="B1729" s="47" t="s">
        <v>568</v>
      </c>
      <c r="C1729" s="48" t="n">
        <v>46053</v>
      </c>
      <c r="D1729" s="47" t="s">
        <v>65</v>
      </c>
      <c r="E1729" s="47" t="s">
        <v>134</v>
      </c>
      <c r="F1729" s="47" t="s">
        <v>157</v>
      </c>
      <c r="G1729" s="47" t="s">
        <v>133</v>
      </c>
      <c r="H1729" s="47" t="n">
        <v>832</v>
      </c>
      <c r="I1729" s="57" t="n">
        <f aca="false">IFERROR(H1729/INDEX(Rate_Master!$C$2:$C$13,MATCH(F1729,Rate_Master!$A$2:$A$13,0)),0)</f>
        <v>3.78181818181818</v>
      </c>
    </row>
    <row r="1730" customFormat="false" ht="15" hidden="false" customHeight="false" outlineLevel="0" collapsed="false">
      <c r="A1730" s="47" t="s">
        <v>13682</v>
      </c>
      <c r="B1730" s="47" t="s">
        <v>568</v>
      </c>
      <c r="C1730" s="48" t="n">
        <v>46053</v>
      </c>
      <c r="D1730" s="47" t="s">
        <v>65</v>
      </c>
      <c r="E1730" s="47" t="s">
        <v>134</v>
      </c>
      <c r="F1730" s="47" t="s">
        <v>157</v>
      </c>
      <c r="G1730" s="47" t="s">
        <v>135</v>
      </c>
      <c r="H1730" s="47" t="n">
        <v>398</v>
      </c>
      <c r="I1730" s="57" t="n">
        <f aca="false">IFERROR(H1730/INDEX(Rate_Master!$C$2:$C$13,MATCH(F1730,Rate_Master!$A$2:$A$13,0)),0)</f>
        <v>1.80909090909091</v>
      </c>
    </row>
    <row r="1731" customFormat="false" ht="15" hidden="false" customHeight="false" outlineLevel="0" collapsed="false">
      <c r="A1731" s="47" t="s">
        <v>13683</v>
      </c>
      <c r="B1731" s="47" t="s">
        <v>568</v>
      </c>
      <c r="C1731" s="48" t="n">
        <v>46053</v>
      </c>
      <c r="D1731" s="47" t="s">
        <v>65</v>
      </c>
      <c r="E1731" s="47" t="s">
        <v>134</v>
      </c>
      <c r="F1731" s="47" t="s">
        <v>157</v>
      </c>
      <c r="G1731" s="47" t="s">
        <v>136</v>
      </c>
      <c r="H1731" s="47" t="n">
        <v>330</v>
      </c>
      <c r="I1731" s="57" t="n">
        <f aca="false">IFERROR(H1731/INDEX(Rate_Master!$C$2:$C$13,MATCH(F1731,Rate_Master!$A$2:$A$13,0)),0)</f>
        <v>1.5</v>
      </c>
    </row>
    <row r="1732" customFormat="false" ht="15" hidden="false" customHeight="false" outlineLevel="0" collapsed="false">
      <c r="A1732" s="47" t="s">
        <v>13684</v>
      </c>
      <c r="B1732" s="47" t="s">
        <v>568</v>
      </c>
      <c r="C1732" s="48" t="n">
        <v>46053</v>
      </c>
      <c r="D1732" s="47" t="s">
        <v>65</v>
      </c>
      <c r="E1732" s="47" t="s">
        <v>134</v>
      </c>
      <c r="F1732" s="47" t="s">
        <v>157</v>
      </c>
      <c r="G1732" s="47" t="s">
        <v>137</v>
      </c>
      <c r="H1732" s="47" t="n">
        <v>256</v>
      </c>
      <c r="I1732" s="57" t="n">
        <f aca="false">IFERROR(H1732/INDEX(Rate_Master!$C$2:$C$13,MATCH(F1732,Rate_Master!$A$2:$A$13,0)),0)</f>
        <v>1.16363636363636</v>
      </c>
    </row>
    <row r="1733" customFormat="false" ht="15" hidden="false" customHeight="false" outlineLevel="0" collapsed="false">
      <c r="A1733" s="47" t="s">
        <v>13685</v>
      </c>
      <c r="B1733" s="47" t="s">
        <v>568</v>
      </c>
      <c r="C1733" s="48" t="n">
        <v>46053</v>
      </c>
      <c r="D1733" s="47" t="s">
        <v>65</v>
      </c>
      <c r="E1733" s="47" t="s">
        <v>134</v>
      </c>
      <c r="F1733" s="47" t="s">
        <v>157</v>
      </c>
      <c r="G1733" s="47" t="s">
        <v>138</v>
      </c>
      <c r="H1733" s="47" t="n">
        <v>126</v>
      </c>
      <c r="I1733" s="57" t="n">
        <f aca="false">IFERROR(H1733/INDEX(Rate_Master!$C$2:$C$13,MATCH(F1733,Rate_Master!$A$2:$A$13,0)),0)</f>
        <v>0.572727272727273</v>
      </c>
    </row>
    <row r="1734" customFormat="false" ht="15" hidden="false" customHeight="false" outlineLevel="0" collapsed="false">
      <c r="A1734" s="47" t="s">
        <v>13686</v>
      </c>
      <c r="B1734" s="47" t="s">
        <v>570</v>
      </c>
      <c r="C1734" s="48" t="n">
        <v>46053</v>
      </c>
      <c r="D1734" s="47" t="s">
        <v>65</v>
      </c>
      <c r="E1734" s="47" t="s">
        <v>134</v>
      </c>
      <c r="F1734" s="47" t="s">
        <v>157</v>
      </c>
      <c r="G1734" s="47" t="s">
        <v>133</v>
      </c>
      <c r="H1734" s="47" t="n">
        <v>702</v>
      </c>
      <c r="I1734" s="57" t="n">
        <f aca="false">IFERROR(H1734/INDEX(Rate_Master!$C$2:$C$13,MATCH(F1734,Rate_Master!$A$2:$A$13,0)),0)</f>
        <v>3.19090909090909</v>
      </c>
    </row>
    <row r="1735" customFormat="false" ht="15" hidden="false" customHeight="false" outlineLevel="0" collapsed="false">
      <c r="A1735" s="47" t="s">
        <v>13687</v>
      </c>
      <c r="B1735" s="47" t="s">
        <v>570</v>
      </c>
      <c r="C1735" s="48" t="n">
        <v>46053</v>
      </c>
      <c r="D1735" s="47" t="s">
        <v>65</v>
      </c>
      <c r="E1735" s="47" t="s">
        <v>134</v>
      </c>
      <c r="F1735" s="47" t="s">
        <v>157</v>
      </c>
      <c r="G1735" s="47" t="s">
        <v>135</v>
      </c>
      <c r="H1735" s="47" t="n">
        <v>320</v>
      </c>
      <c r="I1735" s="57" t="n">
        <f aca="false">IFERROR(H1735/INDEX(Rate_Master!$C$2:$C$13,MATCH(F1735,Rate_Master!$A$2:$A$13,0)),0)</f>
        <v>1.45454545454545</v>
      </c>
    </row>
    <row r="1736" customFormat="false" ht="15" hidden="false" customHeight="false" outlineLevel="0" collapsed="false">
      <c r="A1736" s="47" t="s">
        <v>13688</v>
      </c>
      <c r="B1736" s="47" t="s">
        <v>570</v>
      </c>
      <c r="C1736" s="48" t="n">
        <v>46053</v>
      </c>
      <c r="D1736" s="47" t="s">
        <v>65</v>
      </c>
      <c r="E1736" s="47" t="s">
        <v>134</v>
      </c>
      <c r="F1736" s="47" t="s">
        <v>157</v>
      </c>
      <c r="G1736" s="47" t="s">
        <v>136</v>
      </c>
      <c r="H1736" s="47" t="n">
        <v>272</v>
      </c>
      <c r="I1736" s="57" t="n">
        <f aca="false">IFERROR(H1736/INDEX(Rate_Master!$C$2:$C$13,MATCH(F1736,Rate_Master!$A$2:$A$13,0)),0)</f>
        <v>1.23636363636364</v>
      </c>
    </row>
    <row r="1737" customFormat="false" ht="15" hidden="false" customHeight="false" outlineLevel="0" collapsed="false">
      <c r="A1737" s="47" t="s">
        <v>13689</v>
      </c>
      <c r="B1737" s="47" t="s">
        <v>570</v>
      </c>
      <c r="C1737" s="48" t="n">
        <v>46053</v>
      </c>
      <c r="D1737" s="47" t="s">
        <v>65</v>
      </c>
      <c r="E1737" s="47" t="s">
        <v>134</v>
      </c>
      <c r="F1737" s="47" t="s">
        <v>157</v>
      </c>
      <c r="G1737" s="47" t="s">
        <v>137</v>
      </c>
      <c r="H1737" s="47" t="n">
        <v>200</v>
      </c>
      <c r="I1737" s="57" t="n">
        <f aca="false">IFERROR(H1737/INDEX(Rate_Master!$C$2:$C$13,MATCH(F1737,Rate_Master!$A$2:$A$13,0)),0)</f>
        <v>0.909090909090909</v>
      </c>
    </row>
    <row r="1738" customFormat="false" ht="15" hidden="false" customHeight="false" outlineLevel="0" collapsed="false">
      <c r="A1738" s="47" t="s">
        <v>13690</v>
      </c>
      <c r="B1738" s="47" t="s">
        <v>570</v>
      </c>
      <c r="C1738" s="48" t="n">
        <v>46053</v>
      </c>
      <c r="D1738" s="47" t="s">
        <v>65</v>
      </c>
      <c r="E1738" s="47" t="s">
        <v>134</v>
      </c>
      <c r="F1738" s="47" t="s">
        <v>157</v>
      </c>
      <c r="G1738" s="47" t="s">
        <v>138</v>
      </c>
      <c r="H1738" s="47" t="n">
        <v>126</v>
      </c>
      <c r="I1738" s="57" t="n">
        <f aca="false">IFERROR(H1738/INDEX(Rate_Master!$C$2:$C$13,MATCH(F1738,Rate_Master!$A$2:$A$13,0)),0)</f>
        <v>0.572727272727273</v>
      </c>
    </row>
    <row r="1739" customFormat="false" ht="15" hidden="false" customHeight="false" outlineLevel="0" collapsed="false">
      <c r="A1739" s="47" t="s">
        <v>13691</v>
      </c>
      <c r="B1739" s="47" t="s">
        <v>571</v>
      </c>
      <c r="C1739" s="48" t="n">
        <v>46053</v>
      </c>
      <c r="D1739" s="47" t="s">
        <v>65</v>
      </c>
      <c r="E1739" s="47" t="s">
        <v>134</v>
      </c>
      <c r="F1739" s="47" t="s">
        <v>157</v>
      </c>
      <c r="G1739" s="47" t="s">
        <v>133</v>
      </c>
      <c r="H1739" s="47" t="n">
        <v>664</v>
      </c>
      <c r="I1739" s="57" t="n">
        <f aca="false">IFERROR(H1739/INDEX(Rate_Master!$C$2:$C$13,MATCH(F1739,Rate_Master!$A$2:$A$13,0)),0)</f>
        <v>3.01818181818182</v>
      </c>
    </row>
    <row r="1740" customFormat="false" ht="15" hidden="false" customHeight="false" outlineLevel="0" collapsed="false">
      <c r="A1740" s="47" t="s">
        <v>13692</v>
      </c>
      <c r="B1740" s="47" t="s">
        <v>571</v>
      </c>
      <c r="C1740" s="48" t="n">
        <v>46053</v>
      </c>
      <c r="D1740" s="47" t="s">
        <v>65</v>
      </c>
      <c r="E1740" s="47" t="s">
        <v>134</v>
      </c>
      <c r="F1740" s="47" t="s">
        <v>157</v>
      </c>
      <c r="G1740" s="47" t="s">
        <v>135</v>
      </c>
      <c r="H1740" s="47" t="n">
        <v>322</v>
      </c>
      <c r="I1740" s="57" t="n">
        <f aca="false">IFERROR(H1740/INDEX(Rate_Master!$C$2:$C$13,MATCH(F1740,Rate_Master!$A$2:$A$13,0)),0)</f>
        <v>1.46363636363636</v>
      </c>
    </row>
    <row r="1741" customFormat="false" ht="15" hidden="false" customHeight="false" outlineLevel="0" collapsed="false">
      <c r="A1741" s="47" t="s">
        <v>13693</v>
      </c>
      <c r="B1741" s="47" t="s">
        <v>571</v>
      </c>
      <c r="C1741" s="48" t="n">
        <v>46053</v>
      </c>
      <c r="D1741" s="47" t="s">
        <v>65</v>
      </c>
      <c r="E1741" s="47" t="s">
        <v>134</v>
      </c>
      <c r="F1741" s="47" t="s">
        <v>157</v>
      </c>
      <c r="G1741" s="47" t="s">
        <v>136</v>
      </c>
      <c r="H1741" s="47" t="n">
        <v>273</v>
      </c>
      <c r="I1741" s="57" t="n">
        <f aca="false">IFERROR(H1741/INDEX(Rate_Master!$C$2:$C$13,MATCH(F1741,Rate_Master!$A$2:$A$13,0)),0)</f>
        <v>1.24090909090909</v>
      </c>
    </row>
    <row r="1742" customFormat="false" ht="15" hidden="false" customHeight="false" outlineLevel="0" collapsed="false">
      <c r="A1742" s="47" t="s">
        <v>13694</v>
      </c>
      <c r="B1742" s="47" t="s">
        <v>571</v>
      </c>
      <c r="C1742" s="48" t="n">
        <v>46053</v>
      </c>
      <c r="D1742" s="47" t="s">
        <v>65</v>
      </c>
      <c r="E1742" s="47" t="s">
        <v>134</v>
      </c>
      <c r="F1742" s="47" t="s">
        <v>157</v>
      </c>
      <c r="G1742" s="47" t="s">
        <v>137</v>
      </c>
      <c r="H1742" s="47" t="n">
        <v>206</v>
      </c>
      <c r="I1742" s="57" t="n">
        <f aca="false">IFERROR(H1742/INDEX(Rate_Master!$C$2:$C$13,MATCH(F1742,Rate_Master!$A$2:$A$13,0)),0)</f>
        <v>0.936363636363636</v>
      </c>
    </row>
    <row r="1743" customFormat="false" ht="15" hidden="false" customHeight="false" outlineLevel="0" collapsed="false">
      <c r="A1743" s="47" t="s">
        <v>13695</v>
      </c>
      <c r="B1743" s="47" t="s">
        <v>571</v>
      </c>
      <c r="C1743" s="48" t="n">
        <v>46053</v>
      </c>
      <c r="D1743" s="47" t="s">
        <v>65</v>
      </c>
      <c r="E1743" s="47" t="s">
        <v>134</v>
      </c>
      <c r="F1743" s="47" t="s">
        <v>157</v>
      </c>
      <c r="G1743" s="47" t="s">
        <v>138</v>
      </c>
      <c r="H1743" s="47" t="n">
        <v>105</v>
      </c>
      <c r="I1743" s="57" t="n">
        <f aca="false">IFERROR(H1743/INDEX(Rate_Master!$C$2:$C$13,MATCH(F1743,Rate_Master!$A$2:$A$13,0)),0)</f>
        <v>0.477272727272727</v>
      </c>
    </row>
    <row r="1744" customFormat="false" ht="15" hidden="false" customHeight="false" outlineLevel="0" collapsed="false">
      <c r="A1744" s="47" t="s">
        <v>13696</v>
      </c>
      <c r="B1744" s="47" t="s">
        <v>572</v>
      </c>
      <c r="C1744" s="48" t="n">
        <v>46055</v>
      </c>
      <c r="D1744" s="47" t="s">
        <v>62</v>
      </c>
      <c r="E1744" s="47" t="s">
        <v>120</v>
      </c>
      <c r="F1744" s="47" t="s">
        <v>149</v>
      </c>
      <c r="G1744" s="47" t="s">
        <v>119</v>
      </c>
      <c r="H1744" s="47" t="n">
        <v>1563</v>
      </c>
      <c r="I1744" s="57" t="n">
        <f aca="false">IFERROR(H1744/INDEX(Rate_Master!$C$2:$C$13,MATCH(F1744,Rate_Master!$A$2:$A$13,0)),0)</f>
        <v>1.42090909090909</v>
      </c>
    </row>
    <row r="1745" customFormat="false" ht="15" hidden="false" customHeight="false" outlineLevel="0" collapsed="false">
      <c r="A1745" s="47" t="s">
        <v>13697</v>
      </c>
      <c r="B1745" s="47" t="s">
        <v>572</v>
      </c>
      <c r="C1745" s="48" t="n">
        <v>46055</v>
      </c>
      <c r="D1745" s="47" t="s">
        <v>62</v>
      </c>
      <c r="E1745" s="47" t="s">
        <v>120</v>
      </c>
      <c r="F1745" s="47" t="s">
        <v>149</v>
      </c>
      <c r="G1745" s="47" t="s">
        <v>121</v>
      </c>
      <c r="H1745" s="47" t="n">
        <v>1551</v>
      </c>
      <c r="I1745" s="57" t="n">
        <f aca="false">IFERROR(H1745/INDEX(Rate_Master!$C$2:$C$13,MATCH(F1745,Rate_Master!$A$2:$A$13,0)),0)</f>
        <v>1.41</v>
      </c>
    </row>
    <row r="1746" customFormat="false" ht="15" hidden="false" customHeight="false" outlineLevel="0" collapsed="false">
      <c r="A1746" s="47" t="s">
        <v>13698</v>
      </c>
      <c r="B1746" s="47" t="s">
        <v>572</v>
      </c>
      <c r="C1746" s="48" t="n">
        <v>46055</v>
      </c>
      <c r="D1746" s="47" t="s">
        <v>62</v>
      </c>
      <c r="E1746" s="47" t="s">
        <v>120</v>
      </c>
      <c r="F1746" s="47" t="s">
        <v>149</v>
      </c>
      <c r="G1746" s="47" t="s">
        <v>122</v>
      </c>
      <c r="H1746" s="47" t="n">
        <v>1644</v>
      </c>
      <c r="I1746" s="57" t="n">
        <f aca="false">IFERROR(H1746/INDEX(Rate_Master!$C$2:$C$13,MATCH(F1746,Rate_Master!$A$2:$A$13,0)),0)</f>
        <v>1.49454545454545</v>
      </c>
    </row>
    <row r="1747" customFormat="false" ht="15" hidden="false" customHeight="false" outlineLevel="0" collapsed="false">
      <c r="A1747" s="47" t="s">
        <v>13699</v>
      </c>
      <c r="B1747" s="47" t="s">
        <v>572</v>
      </c>
      <c r="C1747" s="48" t="n">
        <v>46055</v>
      </c>
      <c r="D1747" s="47" t="s">
        <v>62</v>
      </c>
      <c r="E1747" s="47" t="s">
        <v>120</v>
      </c>
      <c r="F1747" s="47" t="s">
        <v>149</v>
      </c>
      <c r="G1747" s="47" t="s">
        <v>123</v>
      </c>
      <c r="H1747" s="47" t="n">
        <v>1197</v>
      </c>
      <c r="I1747" s="57" t="n">
        <f aca="false">IFERROR(H1747/INDEX(Rate_Master!$C$2:$C$13,MATCH(F1747,Rate_Master!$A$2:$A$13,0)),0)</f>
        <v>1.08818181818182</v>
      </c>
    </row>
    <row r="1748" customFormat="false" ht="15" hidden="false" customHeight="false" outlineLevel="0" collapsed="false">
      <c r="A1748" s="47" t="s">
        <v>13700</v>
      </c>
      <c r="B1748" s="47" t="s">
        <v>572</v>
      </c>
      <c r="C1748" s="48" t="n">
        <v>46055</v>
      </c>
      <c r="D1748" s="47" t="s">
        <v>62</v>
      </c>
      <c r="E1748" s="47" t="s">
        <v>120</v>
      </c>
      <c r="F1748" s="47" t="s">
        <v>149</v>
      </c>
      <c r="G1748" s="47" t="s">
        <v>124</v>
      </c>
      <c r="H1748" s="47" t="n">
        <v>771</v>
      </c>
      <c r="I1748" s="57" t="n">
        <f aca="false">IFERROR(H1748/INDEX(Rate_Master!$C$2:$C$13,MATCH(F1748,Rate_Master!$A$2:$A$13,0)),0)</f>
        <v>0.700909090909091</v>
      </c>
    </row>
    <row r="1749" customFormat="false" ht="15" hidden="false" customHeight="false" outlineLevel="0" collapsed="false">
      <c r="A1749" s="47" t="s">
        <v>13701</v>
      </c>
      <c r="B1749" s="47" t="s">
        <v>572</v>
      </c>
      <c r="C1749" s="48" t="n">
        <v>46055</v>
      </c>
      <c r="D1749" s="47" t="s">
        <v>62</v>
      </c>
      <c r="E1749" s="47" t="s">
        <v>120</v>
      </c>
      <c r="F1749" s="47" t="s">
        <v>149</v>
      </c>
      <c r="G1749" s="47" t="s">
        <v>125</v>
      </c>
      <c r="H1749" s="47" t="n">
        <v>448</v>
      </c>
      <c r="I1749" s="57" t="n">
        <f aca="false">IFERROR(H1749/INDEX(Rate_Master!$C$2:$C$13,MATCH(F1749,Rate_Master!$A$2:$A$13,0)),0)</f>
        <v>0.407272727272727</v>
      </c>
    </row>
    <row r="1750" customFormat="false" ht="15" hidden="false" customHeight="false" outlineLevel="0" collapsed="false">
      <c r="A1750" s="47" t="s">
        <v>13702</v>
      </c>
      <c r="B1750" s="47" t="s">
        <v>572</v>
      </c>
      <c r="C1750" s="48" t="n">
        <v>46055</v>
      </c>
      <c r="D1750" s="47" t="s">
        <v>62</v>
      </c>
      <c r="E1750" s="47" t="s">
        <v>120</v>
      </c>
      <c r="F1750" s="47" t="s">
        <v>149</v>
      </c>
      <c r="G1750" s="47" t="s">
        <v>126</v>
      </c>
      <c r="H1750" s="47" t="n">
        <v>302</v>
      </c>
      <c r="I1750" s="57" t="n">
        <f aca="false">IFERROR(H1750/INDEX(Rate_Master!$C$2:$C$13,MATCH(F1750,Rate_Master!$A$2:$A$13,0)),0)</f>
        <v>0.274545454545455</v>
      </c>
    </row>
    <row r="1751" customFormat="false" ht="15" hidden="false" customHeight="false" outlineLevel="0" collapsed="false">
      <c r="A1751" s="47" t="s">
        <v>13703</v>
      </c>
      <c r="B1751" s="47" t="s">
        <v>574</v>
      </c>
      <c r="C1751" s="48" t="n">
        <v>46055</v>
      </c>
      <c r="D1751" s="47" t="s">
        <v>62</v>
      </c>
      <c r="E1751" s="47" t="s">
        <v>120</v>
      </c>
      <c r="F1751" s="47" t="s">
        <v>149</v>
      </c>
      <c r="G1751" s="47" t="s">
        <v>119</v>
      </c>
      <c r="H1751" s="47" t="n">
        <v>1509</v>
      </c>
      <c r="I1751" s="57" t="n">
        <f aca="false">IFERROR(H1751/INDEX(Rate_Master!$C$2:$C$13,MATCH(F1751,Rate_Master!$A$2:$A$13,0)),0)</f>
        <v>1.37181818181818</v>
      </c>
    </row>
    <row r="1752" customFormat="false" ht="15" hidden="false" customHeight="false" outlineLevel="0" collapsed="false">
      <c r="A1752" s="47" t="s">
        <v>13704</v>
      </c>
      <c r="B1752" s="47" t="s">
        <v>574</v>
      </c>
      <c r="C1752" s="48" t="n">
        <v>46055</v>
      </c>
      <c r="D1752" s="47" t="s">
        <v>62</v>
      </c>
      <c r="E1752" s="47" t="s">
        <v>120</v>
      </c>
      <c r="F1752" s="47" t="s">
        <v>149</v>
      </c>
      <c r="G1752" s="47" t="s">
        <v>121</v>
      </c>
      <c r="H1752" s="47" t="n">
        <v>1415</v>
      </c>
      <c r="I1752" s="57" t="n">
        <f aca="false">IFERROR(H1752/INDEX(Rate_Master!$C$2:$C$13,MATCH(F1752,Rate_Master!$A$2:$A$13,0)),0)</f>
        <v>1.28636363636364</v>
      </c>
    </row>
    <row r="1753" customFormat="false" ht="15" hidden="false" customHeight="false" outlineLevel="0" collapsed="false">
      <c r="A1753" s="47" t="s">
        <v>13705</v>
      </c>
      <c r="B1753" s="47" t="s">
        <v>574</v>
      </c>
      <c r="C1753" s="48" t="n">
        <v>46055</v>
      </c>
      <c r="D1753" s="47" t="s">
        <v>62</v>
      </c>
      <c r="E1753" s="47" t="s">
        <v>120</v>
      </c>
      <c r="F1753" s="47" t="s">
        <v>149</v>
      </c>
      <c r="G1753" s="47" t="s">
        <v>122</v>
      </c>
      <c r="H1753" s="47" t="n">
        <v>1535</v>
      </c>
      <c r="I1753" s="57" t="n">
        <f aca="false">IFERROR(H1753/INDEX(Rate_Master!$C$2:$C$13,MATCH(F1753,Rate_Master!$A$2:$A$13,0)),0)</f>
        <v>1.39545454545455</v>
      </c>
    </row>
    <row r="1754" customFormat="false" ht="15" hidden="false" customHeight="false" outlineLevel="0" collapsed="false">
      <c r="A1754" s="47" t="s">
        <v>13706</v>
      </c>
      <c r="B1754" s="47" t="s">
        <v>574</v>
      </c>
      <c r="C1754" s="48" t="n">
        <v>46055</v>
      </c>
      <c r="D1754" s="47" t="s">
        <v>62</v>
      </c>
      <c r="E1754" s="47" t="s">
        <v>120</v>
      </c>
      <c r="F1754" s="47" t="s">
        <v>149</v>
      </c>
      <c r="G1754" s="47" t="s">
        <v>123</v>
      </c>
      <c r="H1754" s="47" t="n">
        <v>1122</v>
      </c>
      <c r="I1754" s="57" t="n">
        <f aca="false">IFERROR(H1754/INDEX(Rate_Master!$C$2:$C$13,MATCH(F1754,Rate_Master!$A$2:$A$13,0)),0)</f>
        <v>1.02</v>
      </c>
    </row>
    <row r="1755" customFormat="false" ht="15" hidden="false" customHeight="false" outlineLevel="0" collapsed="false">
      <c r="A1755" s="47" t="s">
        <v>13707</v>
      </c>
      <c r="B1755" s="47" t="s">
        <v>574</v>
      </c>
      <c r="C1755" s="48" t="n">
        <v>46055</v>
      </c>
      <c r="D1755" s="47" t="s">
        <v>62</v>
      </c>
      <c r="E1755" s="47" t="s">
        <v>120</v>
      </c>
      <c r="F1755" s="47" t="s">
        <v>149</v>
      </c>
      <c r="G1755" s="47" t="s">
        <v>124</v>
      </c>
      <c r="H1755" s="47" t="n">
        <v>700</v>
      </c>
      <c r="I1755" s="57" t="n">
        <f aca="false">IFERROR(H1755/INDEX(Rate_Master!$C$2:$C$13,MATCH(F1755,Rate_Master!$A$2:$A$13,0)),0)</f>
        <v>0.636363636363636</v>
      </c>
    </row>
    <row r="1756" customFormat="false" ht="15" hidden="false" customHeight="false" outlineLevel="0" collapsed="false">
      <c r="A1756" s="47" t="s">
        <v>13708</v>
      </c>
      <c r="B1756" s="47" t="s">
        <v>574</v>
      </c>
      <c r="C1756" s="48" t="n">
        <v>46055</v>
      </c>
      <c r="D1756" s="47" t="s">
        <v>62</v>
      </c>
      <c r="E1756" s="47" t="s">
        <v>120</v>
      </c>
      <c r="F1756" s="47" t="s">
        <v>149</v>
      </c>
      <c r="G1756" s="47" t="s">
        <v>125</v>
      </c>
      <c r="H1756" s="47" t="n">
        <v>444</v>
      </c>
      <c r="I1756" s="57" t="n">
        <f aca="false">IFERROR(H1756/INDEX(Rate_Master!$C$2:$C$13,MATCH(F1756,Rate_Master!$A$2:$A$13,0)),0)</f>
        <v>0.403636363636364</v>
      </c>
    </row>
    <row r="1757" customFormat="false" ht="15" hidden="false" customHeight="false" outlineLevel="0" collapsed="false">
      <c r="A1757" s="47" t="s">
        <v>13709</v>
      </c>
      <c r="B1757" s="47" t="s">
        <v>574</v>
      </c>
      <c r="C1757" s="48" t="n">
        <v>46055</v>
      </c>
      <c r="D1757" s="47" t="s">
        <v>62</v>
      </c>
      <c r="E1757" s="47" t="s">
        <v>120</v>
      </c>
      <c r="F1757" s="47" t="s">
        <v>149</v>
      </c>
      <c r="G1757" s="47" t="s">
        <v>126</v>
      </c>
      <c r="H1757" s="47" t="n">
        <v>258</v>
      </c>
      <c r="I1757" s="57" t="n">
        <f aca="false">IFERROR(H1757/INDEX(Rate_Master!$C$2:$C$13,MATCH(F1757,Rate_Master!$A$2:$A$13,0)),0)</f>
        <v>0.234545454545455</v>
      </c>
    </row>
    <row r="1758" customFormat="false" ht="15" hidden="false" customHeight="false" outlineLevel="0" collapsed="false">
      <c r="A1758" s="47" t="s">
        <v>13710</v>
      </c>
      <c r="B1758" s="47" t="s">
        <v>575</v>
      </c>
      <c r="C1758" s="48" t="n">
        <v>46055</v>
      </c>
      <c r="D1758" s="47" t="s">
        <v>62</v>
      </c>
      <c r="E1758" s="47" t="s">
        <v>120</v>
      </c>
      <c r="F1758" s="47" t="s">
        <v>149</v>
      </c>
      <c r="G1758" s="47" t="s">
        <v>119</v>
      </c>
      <c r="H1758" s="47" t="n">
        <v>1876</v>
      </c>
      <c r="I1758" s="57" t="n">
        <f aca="false">IFERROR(H1758/INDEX(Rate_Master!$C$2:$C$13,MATCH(F1758,Rate_Master!$A$2:$A$13,0)),0)</f>
        <v>1.70545454545455</v>
      </c>
    </row>
    <row r="1759" customFormat="false" ht="15" hidden="false" customHeight="false" outlineLevel="0" collapsed="false">
      <c r="A1759" s="47" t="s">
        <v>13711</v>
      </c>
      <c r="B1759" s="47" t="s">
        <v>575</v>
      </c>
      <c r="C1759" s="48" t="n">
        <v>46055</v>
      </c>
      <c r="D1759" s="47" t="s">
        <v>62</v>
      </c>
      <c r="E1759" s="47" t="s">
        <v>120</v>
      </c>
      <c r="F1759" s="47" t="s">
        <v>149</v>
      </c>
      <c r="G1759" s="47" t="s">
        <v>121</v>
      </c>
      <c r="H1759" s="47" t="n">
        <v>1627</v>
      </c>
      <c r="I1759" s="57" t="n">
        <f aca="false">IFERROR(H1759/INDEX(Rate_Master!$C$2:$C$13,MATCH(F1759,Rate_Master!$A$2:$A$13,0)),0)</f>
        <v>1.47909090909091</v>
      </c>
    </row>
    <row r="1760" customFormat="false" ht="15" hidden="false" customHeight="false" outlineLevel="0" collapsed="false">
      <c r="A1760" s="47" t="s">
        <v>13712</v>
      </c>
      <c r="B1760" s="47" t="s">
        <v>575</v>
      </c>
      <c r="C1760" s="48" t="n">
        <v>46055</v>
      </c>
      <c r="D1760" s="47" t="s">
        <v>62</v>
      </c>
      <c r="E1760" s="47" t="s">
        <v>120</v>
      </c>
      <c r="F1760" s="47" t="s">
        <v>149</v>
      </c>
      <c r="G1760" s="47" t="s">
        <v>122</v>
      </c>
      <c r="H1760" s="47" t="n">
        <v>1726</v>
      </c>
      <c r="I1760" s="57" t="n">
        <f aca="false">IFERROR(H1760/INDEX(Rate_Master!$C$2:$C$13,MATCH(F1760,Rate_Master!$A$2:$A$13,0)),0)</f>
        <v>1.56909090909091</v>
      </c>
    </row>
    <row r="1761" customFormat="false" ht="15" hidden="false" customHeight="false" outlineLevel="0" collapsed="false">
      <c r="A1761" s="47" t="s">
        <v>13713</v>
      </c>
      <c r="B1761" s="47" t="s">
        <v>575</v>
      </c>
      <c r="C1761" s="48" t="n">
        <v>46055</v>
      </c>
      <c r="D1761" s="47" t="s">
        <v>62</v>
      </c>
      <c r="E1761" s="47" t="s">
        <v>120</v>
      </c>
      <c r="F1761" s="47" t="s">
        <v>149</v>
      </c>
      <c r="G1761" s="47" t="s">
        <v>123</v>
      </c>
      <c r="H1761" s="47" t="n">
        <v>1347</v>
      </c>
      <c r="I1761" s="57" t="n">
        <f aca="false">IFERROR(H1761/INDEX(Rate_Master!$C$2:$C$13,MATCH(F1761,Rate_Master!$A$2:$A$13,0)),0)</f>
        <v>1.22454545454545</v>
      </c>
    </row>
    <row r="1762" customFormat="false" ht="15" hidden="false" customHeight="false" outlineLevel="0" collapsed="false">
      <c r="A1762" s="47" t="s">
        <v>13714</v>
      </c>
      <c r="B1762" s="47" t="s">
        <v>575</v>
      </c>
      <c r="C1762" s="48" t="n">
        <v>46055</v>
      </c>
      <c r="D1762" s="47" t="s">
        <v>62</v>
      </c>
      <c r="E1762" s="47" t="s">
        <v>120</v>
      </c>
      <c r="F1762" s="47" t="s">
        <v>149</v>
      </c>
      <c r="G1762" s="47" t="s">
        <v>124</v>
      </c>
      <c r="H1762" s="47" t="n">
        <v>832</v>
      </c>
      <c r="I1762" s="57" t="n">
        <f aca="false">IFERROR(H1762/INDEX(Rate_Master!$C$2:$C$13,MATCH(F1762,Rate_Master!$A$2:$A$13,0)),0)</f>
        <v>0.756363636363636</v>
      </c>
    </row>
    <row r="1763" customFormat="false" ht="15" hidden="false" customHeight="false" outlineLevel="0" collapsed="false">
      <c r="A1763" s="47" t="s">
        <v>13715</v>
      </c>
      <c r="B1763" s="47" t="s">
        <v>575</v>
      </c>
      <c r="C1763" s="48" t="n">
        <v>46055</v>
      </c>
      <c r="D1763" s="47" t="s">
        <v>62</v>
      </c>
      <c r="E1763" s="47" t="s">
        <v>120</v>
      </c>
      <c r="F1763" s="47" t="s">
        <v>149</v>
      </c>
      <c r="G1763" s="47" t="s">
        <v>125</v>
      </c>
      <c r="H1763" s="47" t="n">
        <v>549</v>
      </c>
      <c r="I1763" s="57" t="n">
        <f aca="false">IFERROR(H1763/INDEX(Rate_Master!$C$2:$C$13,MATCH(F1763,Rate_Master!$A$2:$A$13,0)),0)</f>
        <v>0.499090909090909</v>
      </c>
    </row>
    <row r="1764" customFormat="false" ht="15" hidden="false" customHeight="false" outlineLevel="0" collapsed="false">
      <c r="A1764" s="47" t="s">
        <v>13716</v>
      </c>
      <c r="B1764" s="47" t="s">
        <v>575</v>
      </c>
      <c r="C1764" s="48" t="n">
        <v>46055</v>
      </c>
      <c r="D1764" s="47" t="s">
        <v>62</v>
      </c>
      <c r="E1764" s="47" t="s">
        <v>120</v>
      </c>
      <c r="F1764" s="47" t="s">
        <v>149</v>
      </c>
      <c r="G1764" s="47" t="s">
        <v>126</v>
      </c>
      <c r="H1764" s="47" t="n">
        <v>309</v>
      </c>
      <c r="I1764" s="57" t="n">
        <f aca="false">IFERROR(H1764/INDEX(Rate_Master!$C$2:$C$13,MATCH(F1764,Rate_Master!$A$2:$A$13,0)),0)</f>
        <v>0.280909090909091</v>
      </c>
    </row>
    <row r="1765" customFormat="false" ht="15" hidden="false" customHeight="false" outlineLevel="0" collapsed="false">
      <c r="A1765" s="47" t="s">
        <v>13717</v>
      </c>
      <c r="B1765" s="47" t="s">
        <v>576</v>
      </c>
      <c r="C1765" s="48" t="n">
        <v>46055</v>
      </c>
      <c r="D1765" s="47" t="s">
        <v>63</v>
      </c>
      <c r="E1765" s="47" t="s">
        <v>120</v>
      </c>
      <c r="F1765" s="47" t="s">
        <v>151</v>
      </c>
      <c r="G1765" s="47" t="s">
        <v>119</v>
      </c>
      <c r="H1765" s="47" t="n">
        <v>1684</v>
      </c>
      <c r="I1765" s="57" t="n">
        <f aca="false">IFERROR(H1765/INDEX(Rate_Master!$C$2:$C$13,MATCH(F1765,Rate_Master!$A$2:$A$13,0)),0)</f>
        <v>2.40571428571429</v>
      </c>
    </row>
    <row r="1766" customFormat="false" ht="15" hidden="false" customHeight="false" outlineLevel="0" collapsed="false">
      <c r="A1766" s="47" t="s">
        <v>13718</v>
      </c>
      <c r="B1766" s="47" t="s">
        <v>576</v>
      </c>
      <c r="C1766" s="48" t="n">
        <v>46055</v>
      </c>
      <c r="D1766" s="47" t="s">
        <v>63</v>
      </c>
      <c r="E1766" s="47" t="s">
        <v>120</v>
      </c>
      <c r="F1766" s="47" t="s">
        <v>151</v>
      </c>
      <c r="G1766" s="47" t="s">
        <v>121</v>
      </c>
      <c r="H1766" s="47" t="n">
        <v>1590</v>
      </c>
      <c r="I1766" s="57" t="n">
        <f aca="false">IFERROR(H1766/INDEX(Rate_Master!$C$2:$C$13,MATCH(F1766,Rate_Master!$A$2:$A$13,0)),0)</f>
        <v>2.27142857142857</v>
      </c>
    </row>
    <row r="1767" customFormat="false" ht="15" hidden="false" customHeight="false" outlineLevel="0" collapsed="false">
      <c r="A1767" s="47" t="s">
        <v>13719</v>
      </c>
      <c r="B1767" s="47" t="s">
        <v>576</v>
      </c>
      <c r="C1767" s="48" t="n">
        <v>46055</v>
      </c>
      <c r="D1767" s="47" t="s">
        <v>63</v>
      </c>
      <c r="E1767" s="47" t="s">
        <v>120</v>
      </c>
      <c r="F1767" s="47" t="s">
        <v>151</v>
      </c>
      <c r="G1767" s="47" t="s">
        <v>122</v>
      </c>
      <c r="H1767" s="47" t="n">
        <v>3784</v>
      </c>
      <c r="I1767" s="57" t="n">
        <f aca="false">IFERROR(H1767/INDEX(Rate_Master!$C$2:$C$13,MATCH(F1767,Rate_Master!$A$2:$A$13,0)),0)</f>
        <v>5.40571428571429</v>
      </c>
    </row>
    <row r="1768" customFormat="false" ht="15" hidden="false" customHeight="false" outlineLevel="0" collapsed="false">
      <c r="A1768" s="47" t="s">
        <v>13720</v>
      </c>
      <c r="B1768" s="47" t="s">
        <v>576</v>
      </c>
      <c r="C1768" s="48" t="n">
        <v>46055</v>
      </c>
      <c r="D1768" s="47" t="s">
        <v>63</v>
      </c>
      <c r="E1768" s="47" t="s">
        <v>120</v>
      </c>
      <c r="F1768" s="47" t="s">
        <v>151</v>
      </c>
      <c r="G1768" s="47" t="s">
        <v>123</v>
      </c>
      <c r="H1768" s="47" t="n">
        <v>1238</v>
      </c>
      <c r="I1768" s="57" t="n">
        <f aca="false">IFERROR(H1768/INDEX(Rate_Master!$C$2:$C$13,MATCH(F1768,Rate_Master!$A$2:$A$13,0)),0)</f>
        <v>1.76857142857143</v>
      </c>
    </row>
    <row r="1769" customFormat="false" ht="15" hidden="false" customHeight="false" outlineLevel="0" collapsed="false">
      <c r="A1769" s="47" t="s">
        <v>13721</v>
      </c>
      <c r="B1769" s="47" t="s">
        <v>576</v>
      </c>
      <c r="C1769" s="48" t="n">
        <v>46055</v>
      </c>
      <c r="D1769" s="47" t="s">
        <v>63</v>
      </c>
      <c r="E1769" s="47" t="s">
        <v>120</v>
      </c>
      <c r="F1769" s="47" t="s">
        <v>151</v>
      </c>
      <c r="G1769" s="47" t="s">
        <v>124</v>
      </c>
      <c r="H1769" s="47" t="n">
        <v>794</v>
      </c>
      <c r="I1769" s="57" t="n">
        <f aca="false">IFERROR(H1769/INDEX(Rate_Master!$C$2:$C$13,MATCH(F1769,Rate_Master!$A$2:$A$13,0)),0)</f>
        <v>1.13428571428571</v>
      </c>
    </row>
    <row r="1770" customFormat="false" ht="15" hidden="false" customHeight="false" outlineLevel="0" collapsed="false">
      <c r="A1770" s="47" t="s">
        <v>13722</v>
      </c>
      <c r="B1770" s="47" t="s">
        <v>576</v>
      </c>
      <c r="C1770" s="48" t="n">
        <v>46055</v>
      </c>
      <c r="D1770" s="47" t="s">
        <v>63</v>
      </c>
      <c r="E1770" s="47" t="s">
        <v>120</v>
      </c>
      <c r="F1770" s="47" t="s">
        <v>151</v>
      </c>
      <c r="G1770" s="47" t="s">
        <v>125</v>
      </c>
      <c r="H1770" s="47" t="n">
        <v>440</v>
      </c>
      <c r="I1770" s="57" t="n">
        <f aca="false">IFERROR(H1770/INDEX(Rate_Master!$C$2:$C$13,MATCH(F1770,Rate_Master!$A$2:$A$13,0)),0)</f>
        <v>0.628571428571429</v>
      </c>
    </row>
    <row r="1771" customFormat="false" ht="15" hidden="false" customHeight="false" outlineLevel="0" collapsed="false">
      <c r="A1771" s="47" t="s">
        <v>13723</v>
      </c>
      <c r="B1771" s="47" t="s">
        <v>576</v>
      </c>
      <c r="C1771" s="48" t="n">
        <v>46055</v>
      </c>
      <c r="D1771" s="47" t="s">
        <v>63</v>
      </c>
      <c r="E1771" s="47" t="s">
        <v>120</v>
      </c>
      <c r="F1771" s="47" t="s">
        <v>151</v>
      </c>
      <c r="G1771" s="47" t="s">
        <v>126</v>
      </c>
      <c r="H1771" s="47" t="n">
        <v>300</v>
      </c>
      <c r="I1771" s="57" t="n">
        <f aca="false">IFERROR(H1771/INDEX(Rate_Master!$C$2:$C$13,MATCH(F1771,Rate_Master!$A$2:$A$13,0)),0)</f>
        <v>0.428571428571429</v>
      </c>
    </row>
    <row r="1772" customFormat="false" ht="15" hidden="false" customHeight="false" outlineLevel="0" collapsed="false">
      <c r="A1772" s="47" t="s">
        <v>13724</v>
      </c>
      <c r="B1772" s="47" t="s">
        <v>578</v>
      </c>
      <c r="C1772" s="48" t="n">
        <v>46055</v>
      </c>
      <c r="D1772" s="47" t="s">
        <v>63</v>
      </c>
      <c r="E1772" s="47" t="s">
        <v>120</v>
      </c>
      <c r="F1772" s="47" t="s">
        <v>151</v>
      </c>
      <c r="G1772" s="47" t="s">
        <v>119</v>
      </c>
      <c r="H1772" s="47" t="n">
        <v>1056</v>
      </c>
      <c r="I1772" s="57" t="n">
        <f aca="false">IFERROR(H1772/INDEX(Rate_Master!$C$2:$C$13,MATCH(F1772,Rate_Master!$A$2:$A$13,0)),0)</f>
        <v>1.50857142857143</v>
      </c>
    </row>
    <row r="1773" customFormat="false" ht="15" hidden="false" customHeight="false" outlineLevel="0" collapsed="false">
      <c r="A1773" s="47" t="s">
        <v>13725</v>
      </c>
      <c r="B1773" s="47" t="s">
        <v>578</v>
      </c>
      <c r="C1773" s="48" t="n">
        <v>46055</v>
      </c>
      <c r="D1773" s="47" t="s">
        <v>63</v>
      </c>
      <c r="E1773" s="47" t="s">
        <v>120</v>
      </c>
      <c r="F1773" s="47" t="s">
        <v>151</v>
      </c>
      <c r="G1773" s="47" t="s">
        <v>121</v>
      </c>
      <c r="H1773" s="47" t="n">
        <v>924</v>
      </c>
      <c r="I1773" s="57" t="n">
        <f aca="false">IFERROR(H1773/INDEX(Rate_Master!$C$2:$C$13,MATCH(F1773,Rate_Master!$A$2:$A$13,0)),0)</f>
        <v>1.32</v>
      </c>
    </row>
    <row r="1774" customFormat="false" ht="15" hidden="false" customHeight="false" outlineLevel="0" collapsed="false">
      <c r="A1774" s="47" t="s">
        <v>13726</v>
      </c>
      <c r="B1774" s="47" t="s">
        <v>578</v>
      </c>
      <c r="C1774" s="48" t="n">
        <v>46055</v>
      </c>
      <c r="D1774" s="47" t="s">
        <v>63</v>
      </c>
      <c r="E1774" s="47" t="s">
        <v>120</v>
      </c>
      <c r="F1774" s="47" t="s">
        <v>151</v>
      </c>
      <c r="G1774" s="47" t="s">
        <v>122</v>
      </c>
      <c r="H1774" s="47" t="n">
        <v>2358</v>
      </c>
      <c r="I1774" s="57" t="n">
        <f aca="false">IFERROR(H1774/INDEX(Rate_Master!$C$2:$C$13,MATCH(F1774,Rate_Master!$A$2:$A$13,0)),0)</f>
        <v>3.36857142857143</v>
      </c>
    </row>
    <row r="1775" customFormat="false" ht="15" hidden="false" customHeight="false" outlineLevel="0" collapsed="false">
      <c r="A1775" s="47" t="s">
        <v>13727</v>
      </c>
      <c r="B1775" s="47" t="s">
        <v>578</v>
      </c>
      <c r="C1775" s="48" t="n">
        <v>46055</v>
      </c>
      <c r="D1775" s="47" t="s">
        <v>63</v>
      </c>
      <c r="E1775" s="47" t="s">
        <v>120</v>
      </c>
      <c r="F1775" s="47" t="s">
        <v>151</v>
      </c>
      <c r="G1775" s="47" t="s">
        <v>123</v>
      </c>
      <c r="H1775" s="47" t="n">
        <v>743</v>
      </c>
      <c r="I1775" s="57" t="n">
        <f aca="false">IFERROR(H1775/INDEX(Rate_Master!$C$2:$C$13,MATCH(F1775,Rate_Master!$A$2:$A$13,0)),0)</f>
        <v>1.06142857142857</v>
      </c>
    </row>
    <row r="1776" customFormat="false" ht="15" hidden="false" customHeight="false" outlineLevel="0" collapsed="false">
      <c r="A1776" s="47" t="s">
        <v>13728</v>
      </c>
      <c r="B1776" s="47" t="s">
        <v>578</v>
      </c>
      <c r="C1776" s="48" t="n">
        <v>46055</v>
      </c>
      <c r="D1776" s="47" t="s">
        <v>63</v>
      </c>
      <c r="E1776" s="47" t="s">
        <v>120</v>
      </c>
      <c r="F1776" s="47" t="s">
        <v>151</v>
      </c>
      <c r="G1776" s="47" t="s">
        <v>124</v>
      </c>
      <c r="H1776" s="47" t="n">
        <v>481</v>
      </c>
      <c r="I1776" s="57" t="n">
        <f aca="false">IFERROR(H1776/INDEX(Rate_Master!$C$2:$C$13,MATCH(F1776,Rate_Master!$A$2:$A$13,0)),0)</f>
        <v>0.687142857142857</v>
      </c>
    </row>
    <row r="1777" customFormat="false" ht="15" hidden="false" customHeight="false" outlineLevel="0" collapsed="false">
      <c r="A1777" s="47" t="s">
        <v>13729</v>
      </c>
      <c r="B1777" s="47" t="s">
        <v>578</v>
      </c>
      <c r="C1777" s="48" t="n">
        <v>46055</v>
      </c>
      <c r="D1777" s="47" t="s">
        <v>63</v>
      </c>
      <c r="E1777" s="47" t="s">
        <v>120</v>
      </c>
      <c r="F1777" s="47" t="s">
        <v>151</v>
      </c>
      <c r="G1777" s="47" t="s">
        <v>125</v>
      </c>
      <c r="H1777" s="47" t="n">
        <v>291</v>
      </c>
      <c r="I1777" s="57" t="n">
        <f aca="false">IFERROR(H1777/INDEX(Rate_Master!$C$2:$C$13,MATCH(F1777,Rate_Master!$A$2:$A$13,0)),0)</f>
        <v>0.415714285714286</v>
      </c>
    </row>
    <row r="1778" customFormat="false" ht="15" hidden="false" customHeight="false" outlineLevel="0" collapsed="false">
      <c r="A1778" s="47" t="s">
        <v>13730</v>
      </c>
      <c r="B1778" s="47" t="s">
        <v>578</v>
      </c>
      <c r="C1778" s="48" t="n">
        <v>46055</v>
      </c>
      <c r="D1778" s="47" t="s">
        <v>63</v>
      </c>
      <c r="E1778" s="47" t="s">
        <v>120</v>
      </c>
      <c r="F1778" s="47" t="s">
        <v>151</v>
      </c>
      <c r="G1778" s="47" t="s">
        <v>126</v>
      </c>
      <c r="H1778" s="47" t="n">
        <v>209</v>
      </c>
      <c r="I1778" s="57" t="n">
        <f aca="false">IFERROR(H1778/INDEX(Rate_Master!$C$2:$C$13,MATCH(F1778,Rate_Master!$A$2:$A$13,0)),0)</f>
        <v>0.298571428571429</v>
      </c>
    </row>
    <row r="1779" customFormat="false" ht="15" hidden="false" customHeight="false" outlineLevel="0" collapsed="false">
      <c r="A1779" s="47" t="s">
        <v>13731</v>
      </c>
      <c r="B1779" s="47" t="s">
        <v>579</v>
      </c>
      <c r="C1779" s="48" t="n">
        <v>46055</v>
      </c>
      <c r="D1779" s="47" t="s">
        <v>63</v>
      </c>
      <c r="E1779" s="47" t="s">
        <v>120</v>
      </c>
      <c r="F1779" s="47" t="s">
        <v>151</v>
      </c>
      <c r="G1779" s="47" t="s">
        <v>119</v>
      </c>
      <c r="H1779" s="47" t="n">
        <v>701</v>
      </c>
      <c r="I1779" s="57" t="n">
        <f aca="false">IFERROR(H1779/INDEX(Rate_Master!$C$2:$C$13,MATCH(F1779,Rate_Master!$A$2:$A$13,0)),0)</f>
        <v>1.00142857142857</v>
      </c>
    </row>
    <row r="1780" customFormat="false" ht="15" hidden="false" customHeight="false" outlineLevel="0" collapsed="false">
      <c r="A1780" s="47" t="s">
        <v>13732</v>
      </c>
      <c r="B1780" s="47" t="s">
        <v>579</v>
      </c>
      <c r="C1780" s="48" t="n">
        <v>46055</v>
      </c>
      <c r="D1780" s="47" t="s">
        <v>63</v>
      </c>
      <c r="E1780" s="47" t="s">
        <v>120</v>
      </c>
      <c r="F1780" s="47" t="s">
        <v>151</v>
      </c>
      <c r="G1780" s="47" t="s">
        <v>121</v>
      </c>
      <c r="H1780" s="47" t="n">
        <v>668</v>
      </c>
      <c r="I1780" s="57" t="n">
        <f aca="false">IFERROR(H1780/INDEX(Rate_Master!$C$2:$C$13,MATCH(F1780,Rate_Master!$A$2:$A$13,0)),0)</f>
        <v>0.954285714285714</v>
      </c>
    </row>
    <row r="1781" customFormat="false" ht="15" hidden="false" customHeight="false" outlineLevel="0" collapsed="false">
      <c r="A1781" s="47" t="s">
        <v>13733</v>
      </c>
      <c r="B1781" s="47" t="s">
        <v>579</v>
      </c>
      <c r="C1781" s="48" t="n">
        <v>46055</v>
      </c>
      <c r="D1781" s="47" t="s">
        <v>63</v>
      </c>
      <c r="E1781" s="47" t="s">
        <v>120</v>
      </c>
      <c r="F1781" s="47" t="s">
        <v>151</v>
      </c>
      <c r="G1781" s="47" t="s">
        <v>122</v>
      </c>
      <c r="H1781" s="47" t="n">
        <v>1706</v>
      </c>
      <c r="I1781" s="57" t="n">
        <f aca="false">IFERROR(H1781/INDEX(Rate_Master!$C$2:$C$13,MATCH(F1781,Rate_Master!$A$2:$A$13,0)),0)</f>
        <v>2.43714285714286</v>
      </c>
    </row>
    <row r="1782" customFormat="false" ht="15" hidden="false" customHeight="false" outlineLevel="0" collapsed="false">
      <c r="A1782" s="47" t="s">
        <v>13734</v>
      </c>
      <c r="B1782" s="47" t="s">
        <v>579</v>
      </c>
      <c r="C1782" s="48" t="n">
        <v>46055</v>
      </c>
      <c r="D1782" s="47" t="s">
        <v>63</v>
      </c>
      <c r="E1782" s="47" t="s">
        <v>120</v>
      </c>
      <c r="F1782" s="47" t="s">
        <v>151</v>
      </c>
      <c r="G1782" s="47" t="s">
        <v>123</v>
      </c>
      <c r="H1782" s="47" t="n">
        <v>503</v>
      </c>
      <c r="I1782" s="57" t="n">
        <f aca="false">IFERROR(H1782/INDEX(Rate_Master!$C$2:$C$13,MATCH(F1782,Rate_Master!$A$2:$A$13,0)),0)</f>
        <v>0.718571428571429</v>
      </c>
    </row>
    <row r="1783" customFormat="false" ht="15" hidden="false" customHeight="false" outlineLevel="0" collapsed="false">
      <c r="A1783" s="47" t="s">
        <v>13735</v>
      </c>
      <c r="B1783" s="47" t="s">
        <v>579</v>
      </c>
      <c r="C1783" s="48" t="n">
        <v>46055</v>
      </c>
      <c r="D1783" s="47" t="s">
        <v>63</v>
      </c>
      <c r="E1783" s="47" t="s">
        <v>120</v>
      </c>
      <c r="F1783" s="47" t="s">
        <v>151</v>
      </c>
      <c r="G1783" s="47" t="s">
        <v>124</v>
      </c>
      <c r="H1783" s="47" t="n">
        <v>332</v>
      </c>
      <c r="I1783" s="57" t="n">
        <f aca="false">IFERROR(H1783/INDEX(Rate_Master!$C$2:$C$13,MATCH(F1783,Rate_Master!$A$2:$A$13,0)),0)</f>
        <v>0.474285714285714</v>
      </c>
    </row>
    <row r="1784" customFormat="false" ht="15" hidden="false" customHeight="false" outlineLevel="0" collapsed="false">
      <c r="A1784" s="47" t="s">
        <v>13736</v>
      </c>
      <c r="B1784" s="47" t="s">
        <v>579</v>
      </c>
      <c r="C1784" s="48" t="n">
        <v>46055</v>
      </c>
      <c r="D1784" s="47" t="s">
        <v>63</v>
      </c>
      <c r="E1784" s="47" t="s">
        <v>120</v>
      </c>
      <c r="F1784" s="47" t="s">
        <v>151</v>
      </c>
      <c r="G1784" s="47" t="s">
        <v>125</v>
      </c>
      <c r="H1784" s="47" t="n">
        <v>202</v>
      </c>
      <c r="I1784" s="57" t="n">
        <f aca="false">IFERROR(H1784/INDEX(Rate_Master!$C$2:$C$13,MATCH(F1784,Rate_Master!$A$2:$A$13,0)),0)</f>
        <v>0.288571428571429</v>
      </c>
    </row>
    <row r="1785" customFormat="false" ht="15" hidden="false" customHeight="false" outlineLevel="0" collapsed="false">
      <c r="A1785" s="47" t="s">
        <v>13737</v>
      </c>
      <c r="B1785" s="47" t="s">
        <v>579</v>
      </c>
      <c r="C1785" s="48" t="n">
        <v>46055</v>
      </c>
      <c r="D1785" s="47" t="s">
        <v>63</v>
      </c>
      <c r="E1785" s="47" t="s">
        <v>120</v>
      </c>
      <c r="F1785" s="47" t="s">
        <v>151</v>
      </c>
      <c r="G1785" s="47" t="s">
        <v>126</v>
      </c>
      <c r="H1785" s="47" t="n">
        <v>149</v>
      </c>
      <c r="I1785" s="57" t="n">
        <f aca="false">IFERROR(H1785/INDEX(Rate_Master!$C$2:$C$13,MATCH(F1785,Rate_Master!$A$2:$A$13,0)),0)</f>
        <v>0.212857142857143</v>
      </c>
    </row>
    <row r="1786" customFormat="false" ht="15" hidden="false" customHeight="false" outlineLevel="0" collapsed="false">
      <c r="A1786" s="47" t="s">
        <v>13738</v>
      </c>
      <c r="B1786" s="47" t="s">
        <v>580</v>
      </c>
      <c r="C1786" s="48" t="n">
        <v>46055</v>
      </c>
      <c r="D1786" s="47" t="s">
        <v>64</v>
      </c>
      <c r="E1786" s="47" t="s">
        <v>128</v>
      </c>
      <c r="F1786" s="47" t="s">
        <v>156</v>
      </c>
      <c r="G1786" s="47" t="s">
        <v>127</v>
      </c>
      <c r="H1786" s="47" t="n">
        <v>1339</v>
      </c>
      <c r="I1786" s="57" t="n">
        <f aca="false">IFERROR(H1786/INDEX(Rate_Master!$C$2:$C$13,MATCH(F1786,Rate_Master!$A$2:$A$13,0)),0)</f>
        <v>2.78958333333333</v>
      </c>
    </row>
    <row r="1787" customFormat="false" ht="15" hidden="false" customHeight="false" outlineLevel="0" collapsed="false">
      <c r="A1787" s="47" t="s">
        <v>13739</v>
      </c>
      <c r="B1787" s="47" t="s">
        <v>580</v>
      </c>
      <c r="C1787" s="48" t="n">
        <v>46055</v>
      </c>
      <c r="D1787" s="47" t="s">
        <v>64</v>
      </c>
      <c r="E1787" s="47" t="s">
        <v>128</v>
      </c>
      <c r="F1787" s="47" t="s">
        <v>156</v>
      </c>
      <c r="G1787" s="47" t="s">
        <v>129</v>
      </c>
      <c r="H1787" s="47" t="n">
        <v>1448</v>
      </c>
      <c r="I1787" s="57" t="n">
        <f aca="false">IFERROR(H1787/INDEX(Rate_Master!$C$2:$C$13,MATCH(F1787,Rate_Master!$A$2:$A$13,0)),0)</f>
        <v>3.01666666666667</v>
      </c>
    </row>
    <row r="1788" customFormat="false" ht="15" hidden="false" customHeight="false" outlineLevel="0" collapsed="false">
      <c r="A1788" s="47" t="s">
        <v>13740</v>
      </c>
      <c r="B1788" s="47" t="s">
        <v>580</v>
      </c>
      <c r="C1788" s="48" t="n">
        <v>46055</v>
      </c>
      <c r="D1788" s="47" t="s">
        <v>64</v>
      </c>
      <c r="E1788" s="47" t="s">
        <v>128</v>
      </c>
      <c r="F1788" s="47" t="s">
        <v>156</v>
      </c>
      <c r="G1788" s="47" t="s">
        <v>130</v>
      </c>
      <c r="H1788" s="47" t="n">
        <v>1208</v>
      </c>
      <c r="I1788" s="57" t="n">
        <f aca="false">IFERROR(H1788/INDEX(Rate_Master!$C$2:$C$13,MATCH(F1788,Rate_Master!$A$2:$A$13,0)),0)</f>
        <v>2.51666666666667</v>
      </c>
    </row>
    <row r="1789" customFormat="false" ht="15" hidden="false" customHeight="false" outlineLevel="0" collapsed="false">
      <c r="A1789" s="47" t="s">
        <v>13741</v>
      </c>
      <c r="B1789" s="47" t="s">
        <v>580</v>
      </c>
      <c r="C1789" s="48" t="n">
        <v>46055</v>
      </c>
      <c r="D1789" s="47" t="s">
        <v>64</v>
      </c>
      <c r="E1789" s="47" t="s">
        <v>128</v>
      </c>
      <c r="F1789" s="47" t="s">
        <v>156</v>
      </c>
      <c r="G1789" s="47" t="s">
        <v>131</v>
      </c>
      <c r="H1789" s="47" t="n">
        <v>374</v>
      </c>
      <c r="I1789" s="57" t="n">
        <f aca="false">IFERROR(H1789/INDEX(Rate_Master!$C$2:$C$13,MATCH(F1789,Rate_Master!$A$2:$A$13,0)),0)</f>
        <v>0.779166666666667</v>
      </c>
    </row>
    <row r="1790" customFormat="false" ht="15" hidden="false" customHeight="false" outlineLevel="0" collapsed="false">
      <c r="A1790" s="47" t="s">
        <v>13742</v>
      </c>
      <c r="B1790" s="47" t="s">
        <v>580</v>
      </c>
      <c r="C1790" s="48" t="n">
        <v>46055</v>
      </c>
      <c r="D1790" s="47" t="s">
        <v>64</v>
      </c>
      <c r="E1790" s="47" t="s">
        <v>128</v>
      </c>
      <c r="F1790" s="47" t="s">
        <v>156</v>
      </c>
      <c r="G1790" s="47" t="s">
        <v>132</v>
      </c>
      <c r="H1790" s="47" t="n">
        <v>328</v>
      </c>
      <c r="I1790" s="57" t="n">
        <f aca="false">IFERROR(H1790/INDEX(Rate_Master!$C$2:$C$13,MATCH(F1790,Rate_Master!$A$2:$A$13,0)),0)</f>
        <v>0.683333333333333</v>
      </c>
    </row>
    <row r="1791" customFormat="false" ht="15" hidden="false" customHeight="false" outlineLevel="0" collapsed="false">
      <c r="A1791" s="47" t="s">
        <v>13743</v>
      </c>
      <c r="B1791" s="47" t="s">
        <v>582</v>
      </c>
      <c r="C1791" s="48" t="n">
        <v>46055</v>
      </c>
      <c r="D1791" s="47" t="s">
        <v>64</v>
      </c>
      <c r="E1791" s="47" t="s">
        <v>128</v>
      </c>
      <c r="F1791" s="47" t="s">
        <v>156</v>
      </c>
      <c r="G1791" s="47" t="s">
        <v>127</v>
      </c>
      <c r="H1791" s="47" t="n">
        <v>917</v>
      </c>
      <c r="I1791" s="57" t="n">
        <f aca="false">IFERROR(H1791/INDEX(Rate_Master!$C$2:$C$13,MATCH(F1791,Rate_Master!$A$2:$A$13,0)),0)</f>
        <v>1.91041666666667</v>
      </c>
    </row>
    <row r="1792" customFormat="false" ht="15" hidden="false" customHeight="false" outlineLevel="0" collapsed="false">
      <c r="A1792" s="47" t="s">
        <v>13744</v>
      </c>
      <c r="B1792" s="47" t="s">
        <v>582</v>
      </c>
      <c r="C1792" s="48" t="n">
        <v>46055</v>
      </c>
      <c r="D1792" s="47" t="s">
        <v>64</v>
      </c>
      <c r="E1792" s="47" t="s">
        <v>128</v>
      </c>
      <c r="F1792" s="47" t="s">
        <v>156</v>
      </c>
      <c r="G1792" s="47" t="s">
        <v>129</v>
      </c>
      <c r="H1792" s="47" t="n">
        <v>987</v>
      </c>
      <c r="I1792" s="57" t="n">
        <f aca="false">IFERROR(H1792/INDEX(Rate_Master!$C$2:$C$13,MATCH(F1792,Rate_Master!$A$2:$A$13,0)),0)</f>
        <v>2.05625</v>
      </c>
    </row>
    <row r="1793" customFormat="false" ht="15" hidden="false" customHeight="false" outlineLevel="0" collapsed="false">
      <c r="A1793" s="47" t="s">
        <v>13745</v>
      </c>
      <c r="B1793" s="47" t="s">
        <v>582</v>
      </c>
      <c r="C1793" s="48" t="n">
        <v>46055</v>
      </c>
      <c r="D1793" s="47" t="s">
        <v>64</v>
      </c>
      <c r="E1793" s="47" t="s">
        <v>128</v>
      </c>
      <c r="F1793" s="47" t="s">
        <v>156</v>
      </c>
      <c r="G1793" s="47" t="s">
        <v>130</v>
      </c>
      <c r="H1793" s="47" t="n">
        <v>776</v>
      </c>
      <c r="I1793" s="57" t="n">
        <f aca="false">IFERROR(H1793/INDEX(Rate_Master!$C$2:$C$13,MATCH(F1793,Rate_Master!$A$2:$A$13,0)),0)</f>
        <v>1.61666666666667</v>
      </c>
    </row>
    <row r="1794" customFormat="false" ht="15" hidden="false" customHeight="false" outlineLevel="0" collapsed="false">
      <c r="A1794" s="47" t="s">
        <v>13746</v>
      </c>
      <c r="B1794" s="47" t="s">
        <v>582</v>
      </c>
      <c r="C1794" s="48" t="n">
        <v>46055</v>
      </c>
      <c r="D1794" s="47" t="s">
        <v>64</v>
      </c>
      <c r="E1794" s="47" t="s">
        <v>128</v>
      </c>
      <c r="F1794" s="47" t="s">
        <v>156</v>
      </c>
      <c r="G1794" s="47" t="s">
        <v>131</v>
      </c>
      <c r="H1794" s="47" t="n">
        <v>238</v>
      </c>
      <c r="I1794" s="57" t="n">
        <f aca="false">IFERROR(H1794/INDEX(Rate_Master!$C$2:$C$13,MATCH(F1794,Rate_Master!$A$2:$A$13,0)),0)</f>
        <v>0.495833333333333</v>
      </c>
    </row>
    <row r="1795" customFormat="false" ht="15" hidden="false" customHeight="false" outlineLevel="0" collapsed="false">
      <c r="A1795" s="47" t="s">
        <v>13747</v>
      </c>
      <c r="B1795" s="47" t="s">
        <v>582</v>
      </c>
      <c r="C1795" s="48" t="n">
        <v>46055</v>
      </c>
      <c r="D1795" s="47" t="s">
        <v>64</v>
      </c>
      <c r="E1795" s="47" t="s">
        <v>128</v>
      </c>
      <c r="F1795" s="47" t="s">
        <v>156</v>
      </c>
      <c r="G1795" s="47" t="s">
        <v>132</v>
      </c>
      <c r="H1795" s="47" t="n">
        <v>179</v>
      </c>
      <c r="I1795" s="57" t="n">
        <f aca="false">IFERROR(H1795/INDEX(Rate_Master!$C$2:$C$13,MATCH(F1795,Rate_Master!$A$2:$A$13,0)),0)</f>
        <v>0.372916666666667</v>
      </c>
    </row>
    <row r="1796" customFormat="false" ht="15" hidden="false" customHeight="false" outlineLevel="0" collapsed="false">
      <c r="A1796" s="47" t="s">
        <v>13748</v>
      </c>
      <c r="B1796" s="47" t="s">
        <v>583</v>
      </c>
      <c r="C1796" s="48" t="n">
        <v>46055</v>
      </c>
      <c r="D1796" s="47" t="s">
        <v>65</v>
      </c>
      <c r="E1796" s="47" t="s">
        <v>134</v>
      </c>
      <c r="F1796" s="47" t="s">
        <v>157</v>
      </c>
      <c r="G1796" s="47" t="s">
        <v>133</v>
      </c>
      <c r="H1796" s="47" t="n">
        <v>847</v>
      </c>
      <c r="I1796" s="57" t="n">
        <f aca="false">IFERROR(H1796/INDEX(Rate_Master!$C$2:$C$13,MATCH(F1796,Rate_Master!$A$2:$A$13,0)),0)</f>
        <v>3.85</v>
      </c>
    </row>
    <row r="1797" customFormat="false" ht="15" hidden="false" customHeight="false" outlineLevel="0" collapsed="false">
      <c r="A1797" s="47" t="s">
        <v>13749</v>
      </c>
      <c r="B1797" s="47" t="s">
        <v>583</v>
      </c>
      <c r="C1797" s="48" t="n">
        <v>46055</v>
      </c>
      <c r="D1797" s="47" t="s">
        <v>65</v>
      </c>
      <c r="E1797" s="47" t="s">
        <v>134</v>
      </c>
      <c r="F1797" s="47" t="s">
        <v>157</v>
      </c>
      <c r="G1797" s="47" t="s">
        <v>135</v>
      </c>
      <c r="H1797" s="47" t="n">
        <v>398</v>
      </c>
      <c r="I1797" s="57" t="n">
        <f aca="false">IFERROR(H1797/INDEX(Rate_Master!$C$2:$C$13,MATCH(F1797,Rate_Master!$A$2:$A$13,0)),0)</f>
        <v>1.80909090909091</v>
      </c>
    </row>
    <row r="1798" customFormat="false" ht="15" hidden="false" customHeight="false" outlineLevel="0" collapsed="false">
      <c r="A1798" s="47" t="s">
        <v>13750</v>
      </c>
      <c r="B1798" s="47" t="s">
        <v>583</v>
      </c>
      <c r="C1798" s="48" t="n">
        <v>46055</v>
      </c>
      <c r="D1798" s="47" t="s">
        <v>65</v>
      </c>
      <c r="E1798" s="47" t="s">
        <v>134</v>
      </c>
      <c r="F1798" s="47" t="s">
        <v>157</v>
      </c>
      <c r="G1798" s="47" t="s">
        <v>136</v>
      </c>
      <c r="H1798" s="47" t="n">
        <v>352</v>
      </c>
      <c r="I1798" s="57" t="n">
        <f aca="false">IFERROR(H1798/INDEX(Rate_Master!$C$2:$C$13,MATCH(F1798,Rate_Master!$A$2:$A$13,0)),0)</f>
        <v>1.6</v>
      </c>
    </row>
    <row r="1799" customFormat="false" ht="15" hidden="false" customHeight="false" outlineLevel="0" collapsed="false">
      <c r="A1799" s="47" t="s">
        <v>13751</v>
      </c>
      <c r="B1799" s="47" t="s">
        <v>583</v>
      </c>
      <c r="C1799" s="48" t="n">
        <v>46055</v>
      </c>
      <c r="D1799" s="47" t="s">
        <v>65</v>
      </c>
      <c r="E1799" s="47" t="s">
        <v>134</v>
      </c>
      <c r="F1799" s="47" t="s">
        <v>157</v>
      </c>
      <c r="G1799" s="47" t="s">
        <v>137</v>
      </c>
      <c r="H1799" s="47" t="n">
        <v>276</v>
      </c>
      <c r="I1799" s="57" t="n">
        <f aca="false">IFERROR(H1799/INDEX(Rate_Master!$C$2:$C$13,MATCH(F1799,Rate_Master!$A$2:$A$13,0)),0)</f>
        <v>1.25454545454545</v>
      </c>
    </row>
    <row r="1800" customFormat="false" ht="15" hidden="false" customHeight="false" outlineLevel="0" collapsed="false">
      <c r="A1800" s="47" t="s">
        <v>13752</v>
      </c>
      <c r="B1800" s="47" t="s">
        <v>583</v>
      </c>
      <c r="C1800" s="48" t="n">
        <v>46055</v>
      </c>
      <c r="D1800" s="47" t="s">
        <v>65</v>
      </c>
      <c r="E1800" s="47" t="s">
        <v>134</v>
      </c>
      <c r="F1800" s="47" t="s">
        <v>157</v>
      </c>
      <c r="G1800" s="47" t="s">
        <v>138</v>
      </c>
      <c r="H1800" s="47" t="n">
        <v>132</v>
      </c>
      <c r="I1800" s="57" t="n">
        <f aca="false">IFERROR(H1800/INDEX(Rate_Master!$C$2:$C$13,MATCH(F1800,Rate_Master!$A$2:$A$13,0)),0)</f>
        <v>0.6</v>
      </c>
    </row>
    <row r="1801" customFormat="false" ht="15" hidden="false" customHeight="false" outlineLevel="0" collapsed="false">
      <c r="A1801" s="47" t="s">
        <v>13753</v>
      </c>
      <c r="B1801" s="47" t="s">
        <v>584</v>
      </c>
      <c r="C1801" s="48" t="n">
        <v>46055</v>
      </c>
      <c r="D1801" s="47" t="s">
        <v>65</v>
      </c>
      <c r="E1801" s="47" t="s">
        <v>134</v>
      </c>
      <c r="F1801" s="47" t="s">
        <v>157</v>
      </c>
      <c r="G1801" s="47" t="s">
        <v>133</v>
      </c>
      <c r="H1801" s="47" t="n">
        <v>926</v>
      </c>
      <c r="I1801" s="57" t="n">
        <f aca="false">IFERROR(H1801/INDEX(Rate_Master!$C$2:$C$13,MATCH(F1801,Rate_Master!$A$2:$A$13,0)),0)</f>
        <v>4.20909090909091</v>
      </c>
    </row>
    <row r="1802" customFormat="false" ht="15" hidden="false" customHeight="false" outlineLevel="0" collapsed="false">
      <c r="A1802" s="47" t="s">
        <v>13754</v>
      </c>
      <c r="B1802" s="47" t="s">
        <v>584</v>
      </c>
      <c r="C1802" s="48" t="n">
        <v>46055</v>
      </c>
      <c r="D1802" s="47" t="s">
        <v>65</v>
      </c>
      <c r="E1802" s="47" t="s">
        <v>134</v>
      </c>
      <c r="F1802" s="47" t="s">
        <v>157</v>
      </c>
      <c r="G1802" s="47" t="s">
        <v>135</v>
      </c>
      <c r="H1802" s="47" t="n">
        <v>478</v>
      </c>
      <c r="I1802" s="57" t="n">
        <f aca="false">IFERROR(H1802/INDEX(Rate_Master!$C$2:$C$13,MATCH(F1802,Rate_Master!$A$2:$A$13,0)),0)</f>
        <v>2.17272727272727</v>
      </c>
    </row>
    <row r="1803" customFormat="false" ht="15" hidden="false" customHeight="false" outlineLevel="0" collapsed="false">
      <c r="A1803" s="47" t="s">
        <v>13755</v>
      </c>
      <c r="B1803" s="47" t="s">
        <v>584</v>
      </c>
      <c r="C1803" s="48" t="n">
        <v>46055</v>
      </c>
      <c r="D1803" s="47" t="s">
        <v>65</v>
      </c>
      <c r="E1803" s="47" t="s">
        <v>134</v>
      </c>
      <c r="F1803" s="47" t="s">
        <v>157</v>
      </c>
      <c r="G1803" s="47" t="s">
        <v>136</v>
      </c>
      <c r="H1803" s="47" t="n">
        <v>361</v>
      </c>
      <c r="I1803" s="57" t="n">
        <f aca="false">IFERROR(H1803/INDEX(Rate_Master!$C$2:$C$13,MATCH(F1803,Rate_Master!$A$2:$A$13,0)),0)</f>
        <v>1.64090909090909</v>
      </c>
    </row>
    <row r="1804" customFormat="false" ht="15" hidden="false" customHeight="false" outlineLevel="0" collapsed="false">
      <c r="A1804" s="47" t="s">
        <v>13756</v>
      </c>
      <c r="B1804" s="47" t="s">
        <v>584</v>
      </c>
      <c r="C1804" s="48" t="n">
        <v>46055</v>
      </c>
      <c r="D1804" s="47" t="s">
        <v>65</v>
      </c>
      <c r="E1804" s="47" t="s">
        <v>134</v>
      </c>
      <c r="F1804" s="47" t="s">
        <v>157</v>
      </c>
      <c r="G1804" s="47" t="s">
        <v>137</v>
      </c>
      <c r="H1804" s="47" t="n">
        <v>309</v>
      </c>
      <c r="I1804" s="57" t="n">
        <f aca="false">IFERROR(H1804/INDEX(Rate_Master!$C$2:$C$13,MATCH(F1804,Rate_Master!$A$2:$A$13,0)),0)</f>
        <v>1.40454545454545</v>
      </c>
    </row>
    <row r="1805" customFormat="false" ht="15" hidden="false" customHeight="false" outlineLevel="0" collapsed="false">
      <c r="A1805" s="47" t="s">
        <v>13757</v>
      </c>
      <c r="B1805" s="47" t="s">
        <v>584</v>
      </c>
      <c r="C1805" s="48" t="n">
        <v>46055</v>
      </c>
      <c r="D1805" s="47" t="s">
        <v>65</v>
      </c>
      <c r="E1805" s="47" t="s">
        <v>134</v>
      </c>
      <c r="F1805" s="47" t="s">
        <v>157</v>
      </c>
      <c r="G1805" s="47" t="s">
        <v>138</v>
      </c>
      <c r="H1805" s="47" t="n">
        <v>161</v>
      </c>
      <c r="I1805" s="57" t="n">
        <f aca="false">IFERROR(H1805/INDEX(Rate_Master!$C$2:$C$13,MATCH(F1805,Rate_Master!$A$2:$A$13,0)),0)</f>
        <v>0.731818181818182</v>
      </c>
    </row>
    <row r="1806" customFormat="false" ht="15" hidden="false" customHeight="false" outlineLevel="0" collapsed="false">
      <c r="A1806" s="47" t="s">
        <v>13758</v>
      </c>
      <c r="B1806" s="47" t="s">
        <v>585</v>
      </c>
      <c r="C1806" s="48" t="n">
        <v>46055</v>
      </c>
      <c r="D1806" s="47" t="s">
        <v>65</v>
      </c>
      <c r="E1806" s="47" t="s">
        <v>134</v>
      </c>
      <c r="F1806" s="47" t="s">
        <v>157</v>
      </c>
      <c r="G1806" s="47" t="s">
        <v>133</v>
      </c>
      <c r="H1806" s="47" t="n">
        <v>1171</v>
      </c>
      <c r="I1806" s="57" t="n">
        <f aca="false">IFERROR(H1806/INDEX(Rate_Master!$C$2:$C$13,MATCH(F1806,Rate_Master!$A$2:$A$13,0)),0)</f>
        <v>5.32272727272727</v>
      </c>
    </row>
    <row r="1807" customFormat="false" ht="15" hidden="false" customHeight="false" outlineLevel="0" collapsed="false">
      <c r="A1807" s="47" t="s">
        <v>13759</v>
      </c>
      <c r="B1807" s="47" t="s">
        <v>585</v>
      </c>
      <c r="C1807" s="48" t="n">
        <v>46055</v>
      </c>
      <c r="D1807" s="47" t="s">
        <v>65</v>
      </c>
      <c r="E1807" s="47" t="s">
        <v>134</v>
      </c>
      <c r="F1807" s="47" t="s">
        <v>157</v>
      </c>
      <c r="G1807" s="47" t="s">
        <v>135</v>
      </c>
      <c r="H1807" s="47" t="n">
        <v>610</v>
      </c>
      <c r="I1807" s="57" t="n">
        <f aca="false">IFERROR(H1807/INDEX(Rate_Master!$C$2:$C$13,MATCH(F1807,Rate_Master!$A$2:$A$13,0)),0)</f>
        <v>2.77272727272727</v>
      </c>
    </row>
    <row r="1808" customFormat="false" ht="15" hidden="false" customHeight="false" outlineLevel="0" collapsed="false">
      <c r="A1808" s="47" t="s">
        <v>13760</v>
      </c>
      <c r="B1808" s="47" t="s">
        <v>585</v>
      </c>
      <c r="C1808" s="48" t="n">
        <v>46055</v>
      </c>
      <c r="D1808" s="47" t="s">
        <v>65</v>
      </c>
      <c r="E1808" s="47" t="s">
        <v>134</v>
      </c>
      <c r="F1808" s="47" t="s">
        <v>157</v>
      </c>
      <c r="G1808" s="47" t="s">
        <v>136</v>
      </c>
      <c r="H1808" s="47" t="n">
        <v>448</v>
      </c>
      <c r="I1808" s="57" t="n">
        <f aca="false">IFERROR(H1808/INDEX(Rate_Master!$C$2:$C$13,MATCH(F1808,Rate_Master!$A$2:$A$13,0)),0)</f>
        <v>2.03636363636364</v>
      </c>
    </row>
    <row r="1809" customFormat="false" ht="15" hidden="false" customHeight="false" outlineLevel="0" collapsed="false">
      <c r="A1809" s="47" t="s">
        <v>13761</v>
      </c>
      <c r="B1809" s="47" t="s">
        <v>585</v>
      </c>
      <c r="C1809" s="48" t="n">
        <v>46055</v>
      </c>
      <c r="D1809" s="47" t="s">
        <v>65</v>
      </c>
      <c r="E1809" s="47" t="s">
        <v>134</v>
      </c>
      <c r="F1809" s="47" t="s">
        <v>157</v>
      </c>
      <c r="G1809" s="47" t="s">
        <v>137</v>
      </c>
      <c r="H1809" s="47" t="n">
        <v>336</v>
      </c>
      <c r="I1809" s="57" t="n">
        <f aca="false">IFERROR(H1809/INDEX(Rate_Master!$C$2:$C$13,MATCH(F1809,Rate_Master!$A$2:$A$13,0)),0)</f>
        <v>1.52727272727273</v>
      </c>
    </row>
    <row r="1810" customFormat="false" ht="15" hidden="false" customHeight="false" outlineLevel="0" collapsed="false">
      <c r="A1810" s="47" t="s">
        <v>13762</v>
      </c>
      <c r="B1810" s="47" t="s">
        <v>585</v>
      </c>
      <c r="C1810" s="48" t="n">
        <v>46055</v>
      </c>
      <c r="D1810" s="47" t="s">
        <v>65</v>
      </c>
      <c r="E1810" s="47" t="s">
        <v>134</v>
      </c>
      <c r="F1810" s="47" t="s">
        <v>157</v>
      </c>
      <c r="G1810" s="47" t="s">
        <v>138</v>
      </c>
      <c r="H1810" s="47" t="n">
        <v>181</v>
      </c>
      <c r="I1810" s="57" t="n">
        <f aca="false">IFERROR(H1810/INDEX(Rate_Master!$C$2:$C$13,MATCH(F1810,Rate_Master!$A$2:$A$13,0)),0)</f>
        <v>0.822727272727273</v>
      </c>
    </row>
    <row r="1811" customFormat="false" ht="15" hidden="false" customHeight="false" outlineLevel="0" collapsed="false">
      <c r="A1811" s="47" t="s">
        <v>13763</v>
      </c>
      <c r="B1811" s="47" t="s">
        <v>586</v>
      </c>
      <c r="C1811" s="48" t="n">
        <v>46056</v>
      </c>
      <c r="D1811" s="47" t="s">
        <v>62</v>
      </c>
      <c r="E1811" s="47" t="s">
        <v>120</v>
      </c>
      <c r="F1811" s="47" t="s">
        <v>149</v>
      </c>
      <c r="G1811" s="47" t="s">
        <v>119</v>
      </c>
      <c r="H1811" s="47" t="n">
        <v>1108</v>
      </c>
      <c r="I1811" s="57" t="n">
        <f aca="false">IFERROR(H1811/INDEX(Rate_Master!$C$2:$C$13,MATCH(F1811,Rate_Master!$A$2:$A$13,0)),0)</f>
        <v>1.00727272727273</v>
      </c>
    </row>
    <row r="1812" customFormat="false" ht="15" hidden="false" customHeight="false" outlineLevel="0" collapsed="false">
      <c r="A1812" s="47" t="s">
        <v>13764</v>
      </c>
      <c r="B1812" s="47" t="s">
        <v>586</v>
      </c>
      <c r="C1812" s="48" t="n">
        <v>46056</v>
      </c>
      <c r="D1812" s="47" t="s">
        <v>62</v>
      </c>
      <c r="E1812" s="47" t="s">
        <v>120</v>
      </c>
      <c r="F1812" s="47" t="s">
        <v>149</v>
      </c>
      <c r="G1812" s="47" t="s">
        <v>121</v>
      </c>
      <c r="H1812" s="47" t="n">
        <v>951</v>
      </c>
      <c r="I1812" s="57" t="n">
        <f aca="false">IFERROR(H1812/INDEX(Rate_Master!$C$2:$C$13,MATCH(F1812,Rate_Master!$A$2:$A$13,0)),0)</f>
        <v>0.864545454545455</v>
      </c>
    </row>
    <row r="1813" customFormat="false" ht="15" hidden="false" customHeight="false" outlineLevel="0" collapsed="false">
      <c r="A1813" s="47" t="s">
        <v>13765</v>
      </c>
      <c r="B1813" s="47" t="s">
        <v>586</v>
      </c>
      <c r="C1813" s="48" t="n">
        <v>46056</v>
      </c>
      <c r="D1813" s="47" t="s">
        <v>62</v>
      </c>
      <c r="E1813" s="47" t="s">
        <v>120</v>
      </c>
      <c r="F1813" s="47" t="s">
        <v>149</v>
      </c>
      <c r="G1813" s="47" t="s">
        <v>122</v>
      </c>
      <c r="H1813" s="47" t="n">
        <v>1058</v>
      </c>
      <c r="I1813" s="57" t="n">
        <f aca="false">IFERROR(H1813/INDEX(Rate_Master!$C$2:$C$13,MATCH(F1813,Rate_Master!$A$2:$A$13,0)),0)</f>
        <v>0.961818181818182</v>
      </c>
    </row>
    <row r="1814" customFormat="false" ht="15" hidden="false" customHeight="false" outlineLevel="0" collapsed="false">
      <c r="A1814" s="47" t="s">
        <v>13766</v>
      </c>
      <c r="B1814" s="47" t="s">
        <v>586</v>
      </c>
      <c r="C1814" s="48" t="n">
        <v>46056</v>
      </c>
      <c r="D1814" s="47" t="s">
        <v>62</v>
      </c>
      <c r="E1814" s="47" t="s">
        <v>120</v>
      </c>
      <c r="F1814" s="47" t="s">
        <v>149</v>
      </c>
      <c r="G1814" s="47" t="s">
        <v>123</v>
      </c>
      <c r="H1814" s="47" t="n">
        <v>825</v>
      </c>
      <c r="I1814" s="57" t="n">
        <f aca="false">IFERROR(H1814/INDEX(Rate_Master!$C$2:$C$13,MATCH(F1814,Rate_Master!$A$2:$A$13,0)),0)</f>
        <v>0.75</v>
      </c>
    </row>
    <row r="1815" customFormat="false" ht="15" hidden="false" customHeight="false" outlineLevel="0" collapsed="false">
      <c r="A1815" s="47" t="s">
        <v>13767</v>
      </c>
      <c r="B1815" s="47" t="s">
        <v>586</v>
      </c>
      <c r="C1815" s="48" t="n">
        <v>46056</v>
      </c>
      <c r="D1815" s="47" t="s">
        <v>62</v>
      </c>
      <c r="E1815" s="47" t="s">
        <v>120</v>
      </c>
      <c r="F1815" s="47" t="s">
        <v>149</v>
      </c>
      <c r="G1815" s="47" t="s">
        <v>124</v>
      </c>
      <c r="H1815" s="47" t="n">
        <v>535</v>
      </c>
      <c r="I1815" s="57" t="n">
        <f aca="false">IFERROR(H1815/INDEX(Rate_Master!$C$2:$C$13,MATCH(F1815,Rate_Master!$A$2:$A$13,0)),0)</f>
        <v>0.486363636363636</v>
      </c>
    </row>
    <row r="1816" customFormat="false" ht="15" hidden="false" customHeight="false" outlineLevel="0" collapsed="false">
      <c r="A1816" s="47" t="s">
        <v>13768</v>
      </c>
      <c r="B1816" s="47" t="s">
        <v>586</v>
      </c>
      <c r="C1816" s="48" t="n">
        <v>46056</v>
      </c>
      <c r="D1816" s="47" t="s">
        <v>62</v>
      </c>
      <c r="E1816" s="47" t="s">
        <v>120</v>
      </c>
      <c r="F1816" s="47" t="s">
        <v>149</v>
      </c>
      <c r="G1816" s="47" t="s">
        <v>125</v>
      </c>
      <c r="H1816" s="47" t="n">
        <v>293</v>
      </c>
      <c r="I1816" s="57" t="n">
        <f aca="false">IFERROR(H1816/INDEX(Rate_Master!$C$2:$C$13,MATCH(F1816,Rate_Master!$A$2:$A$13,0)),0)</f>
        <v>0.266363636363636</v>
      </c>
    </row>
    <row r="1817" customFormat="false" ht="15" hidden="false" customHeight="false" outlineLevel="0" collapsed="false">
      <c r="A1817" s="47" t="s">
        <v>13769</v>
      </c>
      <c r="B1817" s="47" t="s">
        <v>586</v>
      </c>
      <c r="C1817" s="48" t="n">
        <v>46056</v>
      </c>
      <c r="D1817" s="47" t="s">
        <v>62</v>
      </c>
      <c r="E1817" s="47" t="s">
        <v>120</v>
      </c>
      <c r="F1817" s="47" t="s">
        <v>149</v>
      </c>
      <c r="G1817" s="47" t="s">
        <v>126</v>
      </c>
      <c r="H1817" s="47" t="n">
        <v>176</v>
      </c>
      <c r="I1817" s="57" t="n">
        <f aca="false">IFERROR(H1817/INDEX(Rate_Master!$C$2:$C$13,MATCH(F1817,Rate_Master!$A$2:$A$13,0)),0)</f>
        <v>0.16</v>
      </c>
    </row>
    <row r="1818" customFormat="false" ht="15" hidden="false" customHeight="false" outlineLevel="0" collapsed="false">
      <c r="A1818" s="47" t="s">
        <v>13770</v>
      </c>
      <c r="B1818" s="47" t="s">
        <v>587</v>
      </c>
      <c r="C1818" s="48" t="n">
        <v>46056</v>
      </c>
      <c r="D1818" s="47" t="s">
        <v>62</v>
      </c>
      <c r="E1818" s="47" t="s">
        <v>120</v>
      </c>
      <c r="F1818" s="47" t="s">
        <v>149</v>
      </c>
      <c r="G1818" s="47" t="s">
        <v>119</v>
      </c>
      <c r="H1818" s="47" t="n">
        <v>1482</v>
      </c>
      <c r="I1818" s="57" t="n">
        <f aca="false">IFERROR(H1818/INDEX(Rate_Master!$C$2:$C$13,MATCH(F1818,Rate_Master!$A$2:$A$13,0)),0)</f>
        <v>1.34727272727273</v>
      </c>
    </row>
    <row r="1819" customFormat="false" ht="15" hidden="false" customHeight="false" outlineLevel="0" collapsed="false">
      <c r="A1819" s="47" t="s">
        <v>13771</v>
      </c>
      <c r="B1819" s="47" t="s">
        <v>587</v>
      </c>
      <c r="C1819" s="48" t="n">
        <v>46056</v>
      </c>
      <c r="D1819" s="47" t="s">
        <v>62</v>
      </c>
      <c r="E1819" s="47" t="s">
        <v>120</v>
      </c>
      <c r="F1819" s="47" t="s">
        <v>149</v>
      </c>
      <c r="G1819" s="47" t="s">
        <v>121</v>
      </c>
      <c r="H1819" s="47" t="n">
        <v>1393</v>
      </c>
      <c r="I1819" s="57" t="n">
        <f aca="false">IFERROR(H1819/INDEX(Rate_Master!$C$2:$C$13,MATCH(F1819,Rate_Master!$A$2:$A$13,0)),0)</f>
        <v>1.26636363636364</v>
      </c>
    </row>
    <row r="1820" customFormat="false" ht="15" hidden="false" customHeight="false" outlineLevel="0" collapsed="false">
      <c r="A1820" s="47" t="s">
        <v>13772</v>
      </c>
      <c r="B1820" s="47" t="s">
        <v>587</v>
      </c>
      <c r="C1820" s="48" t="n">
        <v>46056</v>
      </c>
      <c r="D1820" s="47" t="s">
        <v>62</v>
      </c>
      <c r="E1820" s="47" t="s">
        <v>120</v>
      </c>
      <c r="F1820" s="47" t="s">
        <v>149</v>
      </c>
      <c r="G1820" s="47" t="s">
        <v>122</v>
      </c>
      <c r="H1820" s="47" t="n">
        <v>1580</v>
      </c>
      <c r="I1820" s="57" t="n">
        <f aca="false">IFERROR(H1820/INDEX(Rate_Master!$C$2:$C$13,MATCH(F1820,Rate_Master!$A$2:$A$13,0)),0)</f>
        <v>1.43636363636364</v>
      </c>
    </row>
    <row r="1821" customFormat="false" ht="15" hidden="false" customHeight="false" outlineLevel="0" collapsed="false">
      <c r="A1821" s="47" t="s">
        <v>13773</v>
      </c>
      <c r="B1821" s="47" t="s">
        <v>587</v>
      </c>
      <c r="C1821" s="48" t="n">
        <v>46056</v>
      </c>
      <c r="D1821" s="47" t="s">
        <v>62</v>
      </c>
      <c r="E1821" s="47" t="s">
        <v>120</v>
      </c>
      <c r="F1821" s="47" t="s">
        <v>149</v>
      </c>
      <c r="G1821" s="47" t="s">
        <v>123</v>
      </c>
      <c r="H1821" s="47" t="n">
        <v>1074</v>
      </c>
      <c r="I1821" s="57" t="n">
        <f aca="false">IFERROR(H1821/INDEX(Rate_Master!$C$2:$C$13,MATCH(F1821,Rate_Master!$A$2:$A$13,0)),0)</f>
        <v>0.976363636363636</v>
      </c>
    </row>
    <row r="1822" customFormat="false" ht="15" hidden="false" customHeight="false" outlineLevel="0" collapsed="false">
      <c r="A1822" s="47" t="s">
        <v>13774</v>
      </c>
      <c r="B1822" s="47" t="s">
        <v>587</v>
      </c>
      <c r="C1822" s="48" t="n">
        <v>46056</v>
      </c>
      <c r="D1822" s="47" t="s">
        <v>62</v>
      </c>
      <c r="E1822" s="47" t="s">
        <v>120</v>
      </c>
      <c r="F1822" s="47" t="s">
        <v>149</v>
      </c>
      <c r="G1822" s="47" t="s">
        <v>124</v>
      </c>
      <c r="H1822" s="47" t="n">
        <v>700</v>
      </c>
      <c r="I1822" s="57" t="n">
        <f aca="false">IFERROR(H1822/INDEX(Rate_Master!$C$2:$C$13,MATCH(F1822,Rate_Master!$A$2:$A$13,0)),0)</f>
        <v>0.636363636363636</v>
      </c>
    </row>
    <row r="1823" customFormat="false" ht="15" hidden="false" customHeight="false" outlineLevel="0" collapsed="false">
      <c r="A1823" s="47" t="s">
        <v>13775</v>
      </c>
      <c r="B1823" s="47" t="s">
        <v>587</v>
      </c>
      <c r="C1823" s="48" t="n">
        <v>46056</v>
      </c>
      <c r="D1823" s="47" t="s">
        <v>62</v>
      </c>
      <c r="E1823" s="47" t="s">
        <v>120</v>
      </c>
      <c r="F1823" s="47" t="s">
        <v>149</v>
      </c>
      <c r="G1823" s="47" t="s">
        <v>125</v>
      </c>
      <c r="H1823" s="47" t="n">
        <v>400</v>
      </c>
      <c r="I1823" s="57" t="n">
        <f aca="false">IFERROR(H1823/INDEX(Rate_Master!$C$2:$C$13,MATCH(F1823,Rate_Master!$A$2:$A$13,0)),0)</f>
        <v>0.363636363636364</v>
      </c>
    </row>
    <row r="1824" customFormat="false" ht="15" hidden="false" customHeight="false" outlineLevel="0" collapsed="false">
      <c r="A1824" s="47" t="s">
        <v>13776</v>
      </c>
      <c r="B1824" s="47" t="s">
        <v>587</v>
      </c>
      <c r="C1824" s="48" t="n">
        <v>46056</v>
      </c>
      <c r="D1824" s="47" t="s">
        <v>62</v>
      </c>
      <c r="E1824" s="47" t="s">
        <v>120</v>
      </c>
      <c r="F1824" s="47" t="s">
        <v>149</v>
      </c>
      <c r="G1824" s="47" t="s">
        <v>126</v>
      </c>
      <c r="H1824" s="47" t="n">
        <v>278</v>
      </c>
      <c r="I1824" s="57" t="n">
        <f aca="false">IFERROR(H1824/INDEX(Rate_Master!$C$2:$C$13,MATCH(F1824,Rate_Master!$A$2:$A$13,0)),0)</f>
        <v>0.252727272727273</v>
      </c>
    </row>
    <row r="1825" customFormat="false" ht="15" hidden="false" customHeight="false" outlineLevel="0" collapsed="false">
      <c r="A1825" s="47" t="s">
        <v>13777</v>
      </c>
      <c r="B1825" s="47" t="s">
        <v>588</v>
      </c>
      <c r="C1825" s="48" t="n">
        <v>46056</v>
      </c>
      <c r="D1825" s="47" t="s">
        <v>62</v>
      </c>
      <c r="E1825" s="47" t="s">
        <v>120</v>
      </c>
      <c r="F1825" s="47" t="s">
        <v>149</v>
      </c>
      <c r="G1825" s="47" t="s">
        <v>119</v>
      </c>
      <c r="H1825" s="47" t="n">
        <v>1214</v>
      </c>
      <c r="I1825" s="57" t="n">
        <f aca="false">IFERROR(H1825/INDEX(Rate_Master!$C$2:$C$13,MATCH(F1825,Rate_Master!$A$2:$A$13,0)),0)</f>
        <v>1.10363636363636</v>
      </c>
    </row>
    <row r="1826" customFormat="false" ht="15" hidden="false" customHeight="false" outlineLevel="0" collapsed="false">
      <c r="A1826" s="47" t="s">
        <v>13778</v>
      </c>
      <c r="B1826" s="47" t="s">
        <v>588</v>
      </c>
      <c r="C1826" s="48" t="n">
        <v>46056</v>
      </c>
      <c r="D1826" s="47" t="s">
        <v>62</v>
      </c>
      <c r="E1826" s="47" t="s">
        <v>120</v>
      </c>
      <c r="F1826" s="47" t="s">
        <v>149</v>
      </c>
      <c r="G1826" s="47" t="s">
        <v>121</v>
      </c>
      <c r="H1826" s="47" t="n">
        <v>1121</v>
      </c>
      <c r="I1826" s="57" t="n">
        <f aca="false">IFERROR(H1826/INDEX(Rate_Master!$C$2:$C$13,MATCH(F1826,Rate_Master!$A$2:$A$13,0)),0)</f>
        <v>1.01909090909091</v>
      </c>
    </row>
    <row r="1827" customFormat="false" ht="15" hidden="false" customHeight="false" outlineLevel="0" collapsed="false">
      <c r="A1827" s="47" t="s">
        <v>13779</v>
      </c>
      <c r="B1827" s="47" t="s">
        <v>588</v>
      </c>
      <c r="C1827" s="48" t="n">
        <v>46056</v>
      </c>
      <c r="D1827" s="47" t="s">
        <v>62</v>
      </c>
      <c r="E1827" s="47" t="s">
        <v>120</v>
      </c>
      <c r="F1827" s="47" t="s">
        <v>149</v>
      </c>
      <c r="G1827" s="47" t="s">
        <v>122</v>
      </c>
      <c r="H1827" s="47" t="n">
        <v>1215</v>
      </c>
      <c r="I1827" s="57" t="n">
        <f aca="false">IFERROR(H1827/INDEX(Rate_Master!$C$2:$C$13,MATCH(F1827,Rate_Master!$A$2:$A$13,0)),0)</f>
        <v>1.10454545454545</v>
      </c>
    </row>
    <row r="1828" customFormat="false" ht="15" hidden="false" customHeight="false" outlineLevel="0" collapsed="false">
      <c r="A1828" s="47" t="s">
        <v>13780</v>
      </c>
      <c r="B1828" s="47" t="s">
        <v>588</v>
      </c>
      <c r="C1828" s="48" t="n">
        <v>46056</v>
      </c>
      <c r="D1828" s="47" t="s">
        <v>62</v>
      </c>
      <c r="E1828" s="47" t="s">
        <v>120</v>
      </c>
      <c r="F1828" s="47" t="s">
        <v>149</v>
      </c>
      <c r="G1828" s="47" t="s">
        <v>123</v>
      </c>
      <c r="H1828" s="47" t="n">
        <v>905</v>
      </c>
      <c r="I1828" s="57" t="n">
        <f aca="false">IFERROR(H1828/INDEX(Rate_Master!$C$2:$C$13,MATCH(F1828,Rate_Master!$A$2:$A$13,0)),0)</f>
        <v>0.822727272727273</v>
      </c>
    </row>
    <row r="1829" customFormat="false" ht="15" hidden="false" customHeight="false" outlineLevel="0" collapsed="false">
      <c r="A1829" s="47" t="s">
        <v>13781</v>
      </c>
      <c r="B1829" s="47" t="s">
        <v>588</v>
      </c>
      <c r="C1829" s="48" t="n">
        <v>46056</v>
      </c>
      <c r="D1829" s="47" t="s">
        <v>62</v>
      </c>
      <c r="E1829" s="47" t="s">
        <v>120</v>
      </c>
      <c r="F1829" s="47" t="s">
        <v>149</v>
      </c>
      <c r="G1829" s="47" t="s">
        <v>124</v>
      </c>
      <c r="H1829" s="47" t="n">
        <v>522</v>
      </c>
      <c r="I1829" s="57" t="n">
        <f aca="false">IFERROR(H1829/INDEX(Rate_Master!$C$2:$C$13,MATCH(F1829,Rate_Master!$A$2:$A$13,0)),0)</f>
        <v>0.474545454545455</v>
      </c>
    </row>
    <row r="1830" customFormat="false" ht="15" hidden="false" customHeight="false" outlineLevel="0" collapsed="false">
      <c r="A1830" s="47" t="s">
        <v>13782</v>
      </c>
      <c r="B1830" s="47" t="s">
        <v>588</v>
      </c>
      <c r="C1830" s="48" t="n">
        <v>46056</v>
      </c>
      <c r="D1830" s="47" t="s">
        <v>62</v>
      </c>
      <c r="E1830" s="47" t="s">
        <v>120</v>
      </c>
      <c r="F1830" s="47" t="s">
        <v>149</v>
      </c>
      <c r="G1830" s="47" t="s">
        <v>125</v>
      </c>
      <c r="H1830" s="47" t="n">
        <v>334</v>
      </c>
      <c r="I1830" s="57" t="n">
        <f aca="false">IFERROR(H1830/INDEX(Rate_Master!$C$2:$C$13,MATCH(F1830,Rate_Master!$A$2:$A$13,0)),0)</f>
        <v>0.303636363636364</v>
      </c>
    </row>
    <row r="1831" customFormat="false" ht="15" hidden="false" customHeight="false" outlineLevel="0" collapsed="false">
      <c r="A1831" s="47" t="s">
        <v>13783</v>
      </c>
      <c r="B1831" s="47" t="s">
        <v>588</v>
      </c>
      <c r="C1831" s="48" t="n">
        <v>46056</v>
      </c>
      <c r="D1831" s="47" t="s">
        <v>62</v>
      </c>
      <c r="E1831" s="47" t="s">
        <v>120</v>
      </c>
      <c r="F1831" s="47" t="s">
        <v>149</v>
      </c>
      <c r="G1831" s="47" t="s">
        <v>126</v>
      </c>
      <c r="H1831" s="47" t="n">
        <v>199</v>
      </c>
      <c r="I1831" s="57" t="n">
        <f aca="false">IFERROR(H1831/INDEX(Rate_Master!$C$2:$C$13,MATCH(F1831,Rate_Master!$A$2:$A$13,0)),0)</f>
        <v>0.180909090909091</v>
      </c>
    </row>
    <row r="1832" customFormat="false" ht="15" hidden="false" customHeight="false" outlineLevel="0" collapsed="false">
      <c r="A1832" s="47" t="s">
        <v>13784</v>
      </c>
      <c r="B1832" s="47" t="s">
        <v>589</v>
      </c>
      <c r="C1832" s="48" t="n">
        <v>46056</v>
      </c>
      <c r="D1832" s="47" t="s">
        <v>63</v>
      </c>
      <c r="E1832" s="47" t="s">
        <v>120</v>
      </c>
      <c r="F1832" s="47" t="s">
        <v>151</v>
      </c>
      <c r="G1832" s="47" t="s">
        <v>119</v>
      </c>
      <c r="H1832" s="47" t="n">
        <v>501</v>
      </c>
      <c r="I1832" s="57" t="n">
        <f aca="false">IFERROR(H1832/INDEX(Rate_Master!$C$2:$C$13,MATCH(F1832,Rate_Master!$A$2:$A$13,0)),0)</f>
        <v>0.715714285714286</v>
      </c>
    </row>
    <row r="1833" customFormat="false" ht="15" hidden="false" customHeight="false" outlineLevel="0" collapsed="false">
      <c r="A1833" s="47" t="s">
        <v>13785</v>
      </c>
      <c r="B1833" s="47" t="s">
        <v>589</v>
      </c>
      <c r="C1833" s="48" t="n">
        <v>46056</v>
      </c>
      <c r="D1833" s="47" t="s">
        <v>63</v>
      </c>
      <c r="E1833" s="47" t="s">
        <v>120</v>
      </c>
      <c r="F1833" s="47" t="s">
        <v>151</v>
      </c>
      <c r="G1833" s="47" t="s">
        <v>121</v>
      </c>
      <c r="H1833" s="47" t="n">
        <v>474</v>
      </c>
      <c r="I1833" s="57" t="n">
        <f aca="false">IFERROR(H1833/INDEX(Rate_Master!$C$2:$C$13,MATCH(F1833,Rate_Master!$A$2:$A$13,0)),0)</f>
        <v>0.677142857142857</v>
      </c>
    </row>
    <row r="1834" customFormat="false" ht="15" hidden="false" customHeight="false" outlineLevel="0" collapsed="false">
      <c r="A1834" s="47" t="s">
        <v>13786</v>
      </c>
      <c r="B1834" s="47" t="s">
        <v>589</v>
      </c>
      <c r="C1834" s="48" t="n">
        <v>46056</v>
      </c>
      <c r="D1834" s="47" t="s">
        <v>63</v>
      </c>
      <c r="E1834" s="47" t="s">
        <v>120</v>
      </c>
      <c r="F1834" s="47" t="s">
        <v>151</v>
      </c>
      <c r="G1834" s="47" t="s">
        <v>122</v>
      </c>
      <c r="H1834" s="47" t="n">
        <v>1131</v>
      </c>
      <c r="I1834" s="57" t="n">
        <f aca="false">IFERROR(H1834/INDEX(Rate_Master!$C$2:$C$13,MATCH(F1834,Rate_Master!$A$2:$A$13,0)),0)</f>
        <v>1.61571428571429</v>
      </c>
    </row>
    <row r="1835" customFormat="false" ht="15" hidden="false" customHeight="false" outlineLevel="0" collapsed="false">
      <c r="A1835" s="47" t="s">
        <v>13787</v>
      </c>
      <c r="B1835" s="47" t="s">
        <v>589</v>
      </c>
      <c r="C1835" s="48" t="n">
        <v>46056</v>
      </c>
      <c r="D1835" s="47" t="s">
        <v>63</v>
      </c>
      <c r="E1835" s="47" t="s">
        <v>120</v>
      </c>
      <c r="F1835" s="47" t="s">
        <v>151</v>
      </c>
      <c r="G1835" s="47" t="s">
        <v>123</v>
      </c>
      <c r="H1835" s="47" t="n">
        <v>397</v>
      </c>
      <c r="I1835" s="57" t="n">
        <f aca="false">IFERROR(H1835/INDEX(Rate_Master!$C$2:$C$13,MATCH(F1835,Rate_Master!$A$2:$A$13,0)),0)</f>
        <v>0.567142857142857</v>
      </c>
    </row>
    <row r="1836" customFormat="false" ht="15" hidden="false" customHeight="false" outlineLevel="0" collapsed="false">
      <c r="A1836" s="47" t="s">
        <v>13788</v>
      </c>
      <c r="B1836" s="47" t="s">
        <v>589</v>
      </c>
      <c r="C1836" s="48" t="n">
        <v>46056</v>
      </c>
      <c r="D1836" s="47" t="s">
        <v>63</v>
      </c>
      <c r="E1836" s="47" t="s">
        <v>120</v>
      </c>
      <c r="F1836" s="47" t="s">
        <v>151</v>
      </c>
      <c r="G1836" s="47" t="s">
        <v>124</v>
      </c>
      <c r="H1836" s="47" t="n">
        <v>208</v>
      </c>
      <c r="I1836" s="57" t="n">
        <f aca="false">IFERROR(H1836/INDEX(Rate_Master!$C$2:$C$13,MATCH(F1836,Rate_Master!$A$2:$A$13,0)),0)</f>
        <v>0.297142857142857</v>
      </c>
    </row>
    <row r="1837" customFormat="false" ht="15" hidden="false" customHeight="false" outlineLevel="0" collapsed="false">
      <c r="A1837" s="47" t="s">
        <v>13789</v>
      </c>
      <c r="B1837" s="47" t="s">
        <v>589</v>
      </c>
      <c r="C1837" s="48" t="n">
        <v>46056</v>
      </c>
      <c r="D1837" s="47" t="s">
        <v>63</v>
      </c>
      <c r="E1837" s="47" t="s">
        <v>120</v>
      </c>
      <c r="F1837" s="47" t="s">
        <v>151</v>
      </c>
      <c r="G1837" s="47" t="s">
        <v>125</v>
      </c>
      <c r="H1837" s="47" t="n">
        <v>144</v>
      </c>
      <c r="I1837" s="57" t="n">
        <f aca="false">IFERROR(H1837/INDEX(Rate_Master!$C$2:$C$13,MATCH(F1837,Rate_Master!$A$2:$A$13,0)),0)</f>
        <v>0.205714285714286</v>
      </c>
    </row>
    <row r="1838" customFormat="false" ht="15" hidden="false" customHeight="false" outlineLevel="0" collapsed="false">
      <c r="A1838" s="47" t="s">
        <v>13790</v>
      </c>
      <c r="B1838" s="47" t="s">
        <v>589</v>
      </c>
      <c r="C1838" s="48" t="n">
        <v>46056</v>
      </c>
      <c r="D1838" s="47" t="s">
        <v>63</v>
      </c>
      <c r="E1838" s="47" t="s">
        <v>120</v>
      </c>
      <c r="F1838" s="47" t="s">
        <v>151</v>
      </c>
      <c r="G1838" s="47" t="s">
        <v>126</v>
      </c>
      <c r="H1838" s="47" t="n">
        <v>102</v>
      </c>
      <c r="I1838" s="57" t="n">
        <f aca="false">IFERROR(H1838/INDEX(Rate_Master!$C$2:$C$13,MATCH(F1838,Rate_Master!$A$2:$A$13,0)),0)</f>
        <v>0.145714285714286</v>
      </c>
    </row>
    <row r="1839" customFormat="false" ht="15" hidden="false" customHeight="false" outlineLevel="0" collapsed="false">
      <c r="A1839" s="47" t="s">
        <v>13791</v>
      </c>
      <c r="B1839" s="47" t="s">
        <v>590</v>
      </c>
      <c r="C1839" s="48" t="n">
        <v>46056</v>
      </c>
      <c r="D1839" s="47" t="s">
        <v>63</v>
      </c>
      <c r="E1839" s="47" t="s">
        <v>120</v>
      </c>
      <c r="F1839" s="47" t="s">
        <v>152</v>
      </c>
      <c r="G1839" s="47" t="s">
        <v>119</v>
      </c>
      <c r="H1839" s="47" t="n">
        <v>1732</v>
      </c>
      <c r="I1839" s="57" t="n">
        <f aca="false">IFERROR(H1839/INDEX(Rate_Master!$C$2:$C$13,MATCH(F1839,Rate_Master!$A$2:$A$13,0)),0)</f>
        <v>1.92444444444444</v>
      </c>
    </row>
    <row r="1840" customFormat="false" ht="15" hidden="false" customHeight="false" outlineLevel="0" collapsed="false">
      <c r="A1840" s="47" t="s">
        <v>13792</v>
      </c>
      <c r="B1840" s="47" t="s">
        <v>590</v>
      </c>
      <c r="C1840" s="48" t="n">
        <v>46056</v>
      </c>
      <c r="D1840" s="47" t="s">
        <v>63</v>
      </c>
      <c r="E1840" s="47" t="s">
        <v>120</v>
      </c>
      <c r="F1840" s="47" t="s">
        <v>152</v>
      </c>
      <c r="G1840" s="47" t="s">
        <v>121</v>
      </c>
      <c r="H1840" s="47" t="n">
        <v>1551</v>
      </c>
      <c r="I1840" s="57" t="n">
        <f aca="false">IFERROR(H1840/INDEX(Rate_Master!$C$2:$C$13,MATCH(F1840,Rate_Master!$A$2:$A$13,0)),0)</f>
        <v>1.72333333333333</v>
      </c>
    </row>
    <row r="1841" customFormat="false" ht="15" hidden="false" customHeight="false" outlineLevel="0" collapsed="false">
      <c r="A1841" s="47" t="s">
        <v>13793</v>
      </c>
      <c r="B1841" s="47" t="s">
        <v>590</v>
      </c>
      <c r="C1841" s="48" t="n">
        <v>46056</v>
      </c>
      <c r="D1841" s="47" t="s">
        <v>63</v>
      </c>
      <c r="E1841" s="47" t="s">
        <v>120</v>
      </c>
      <c r="F1841" s="47" t="s">
        <v>152</v>
      </c>
      <c r="G1841" s="47" t="s">
        <v>122</v>
      </c>
      <c r="H1841" s="47" t="n">
        <v>1771</v>
      </c>
      <c r="I1841" s="57" t="n">
        <f aca="false">IFERROR(H1841/INDEX(Rate_Master!$C$2:$C$13,MATCH(F1841,Rate_Master!$A$2:$A$13,0)),0)</f>
        <v>1.96777777777778</v>
      </c>
    </row>
    <row r="1842" customFormat="false" ht="15" hidden="false" customHeight="false" outlineLevel="0" collapsed="false">
      <c r="A1842" s="47" t="s">
        <v>13794</v>
      </c>
      <c r="B1842" s="47" t="s">
        <v>590</v>
      </c>
      <c r="C1842" s="48" t="n">
        <v>46056</v>
      </c>
      <c r="D1842" s="47" t="s">
        <v>63</v>
      </c>
      <c r="E1842" s="47" t="s">
        <v>120</v>
      </c>
      <c r="F1842" s="47" t="s">
        <v>152</v>
      </c>
      <c r="G1842" s="47" t="s">
        <v>123</v>
      </c>
      <c r="H1842" s="47" t="n">
        <v>1195</v>
      </c>
      <c r="I1842" s="57" t="n">
        <f aca="false">IFERROR(H1842/INDEX(Rate_Master!$C$2:$C$13,MATCH(F1842,Rate_Master!$A$2:$A$13,0)),0)</f>
        <v>1.32777777777778</v>
      </c>
    </row>
    <row r="1843" customFormat="false" ht="15" hidden="false" customHeight="false" outlineLevel="0" collapsed="false">
      <c r="A1843" s="47" t="s">
        <v>13795</v>
      </c>
      <c r="B1843" s="47" t="s">
        <v>590</v>
      </c>
      <c r="C1843" s="48" t="n">
        <v>46056</v>
      </c>
      <c r="D1843" s="47" t="s">
        <v>63</v>
      </c>
      <c r="E1843" s="47" t="s">
        <v>120</v>
      </c>
      <c r="F1843" s="47" t="s">
        <v>152</v>
      </c>
      <c r="G1843" s="47" t="s">
        <v>124</v>
      </c>
      <c r="H1843" s="47" t="n">
        <v>749</v>
      </c>
      <c r="I1843" s="57" t="n">
        <f aca="false">IFERROR(H1843/INDEX(Rate_Master!$C$2:$C$13,MATCH(F1843,Rate_Master!$A$2:$A$13,0)),0)</f>
        <v>0.832222222222222</v>
      </c>
    </row>
    <row r="1844" customFormat="false" ht="15" hidden="false" customHeight="false" outlineLevel="0" collapsed="false">
      <c r="A1844" s="47" t="s">
        <v>13796</v>
      </c>
      <c r="B1844" s="47" t="s">
        <v>590</v>
      </c>
      <c r="C1844" s="48" t="n">
        <v>46056</v>
      </c>
      <c r="D1844" s="47" t="s">
        <v>63</v>
      </c>
      <c r="E1844" s="47" t="s">
        <v>120</v>
      </c>
      <c r="F1844" s="47" t="s">
        <v>152</v>
      </c>
      <c r="G1844" s="47" t="s">
        <v>125</v>
      </c>
      <c r="H1844" s="47" t="n">
        <v>438</v>
      </c>
      <c r="I1844" s="57" t="n">
        <f aca="false">IFERROR(H1844/INDEX(Rate_Master!$C$2:$C$13,MATCH(F1844,Rate_Master!$A$2:$A$13,0)),0)</f>
        <v>0.486666666666667</v>
      </c>
    </row>
    <row r="1845" customFormat="false" ht="15" hidden="false" customHeight="false" outlineLevel="0" collapsed="false">
      <c r="A1845" s="47" t="s">
        <v>13797</v>
      </c>
      <c r="B1845" s="47" t="s">
        <v>590</v>
      </c>
      <c r="C1845" s="48" t="n">
        <v>46056</v>
      </c>
      <c r="D1845" s="47" t="s">
        <v>63</v>
      </c>
      <c r="E1845" s="47" t="s">
        <v>120</v>
      </c>
      <c r="F1845" s="47" t="s">
        <v>152</v>
      </c>
      <c r="G1845" s="47" t="s">
        <v>126</v>
      </c>
      <c r="H1845" s="47" t="n">
        <v>347</v>
      </c>
      <c r="I1845" s="57" t="n">
        <f aca="false">IFERROR(H1845/INDEX(Rate_Master!$C$2:$C$13,MATCH(F1845,Rate_Master!$A$2:$A$13,0)),0)</f>
        <v>0.385555555555556</v>
      </c>
    </row>
    <row r="1846" customFormat="false" ht="15" hidden="false" customHeight="false" outlineLevel="0" collapsed="false">
      <c r="A1846" s="47" t="s">
        <v>13798</v>
      </c>
      <c r="B1846" s="47" t="s">
        <v>592</v>
      </c>
      <c r="C1846" s="48" t="n">
        <v>46056</v>
      </c>
      <c r="D1846" s="47" t="s">
        <v>63</v>
      </c>
      <c r="E1846" s="47" t="s">
        <v>120</v>
      </c>
      <c r="F1846" s="47" t="s">
        <v>152</v>
      </c>
      <c r="G1846" s="47" t="s">
        <v>119</v>
      </c>
      <c r="H1846" s="47" t="n">
        <v>1113</v>
      </c>
      <c r="I1846" s="57" t="n">
        <f aca="false">IFERROR(H1846/INDEX(Rate_Master!$C$2:$C$13,MATCH(F1846,Rate_Master!$A$2:$A$13,0)),0)</f>
        <v>1.23666666666667</v>
      </c>
    </row>
    <row r="1847" customFormat="false" ht="15" hidden="false" customHeight="false" outlineLevel="0" collapsed="false">
      <c r="A1847" s="47" t="s">
        <v>13799</v>
      </c>
      <c r="B1847" s="47" t="s">
        <v>592</v>
      </c>
      <c r="C1847" s="48" t="n">
        <v>46056</v>
      </c>
      <c r="D1847" s="47" t="s">
        <v>63</v>
      </c>
      <c r="E1847" s="47" t="s">
        <v>120</v>
      </c>
      <c r="F1847" s="47" t="s">
        <v>152</v>
      </c>
      <c r="G1847" s="47" t="s">
        <v>121</v>
      </c>
      <c r="H1847" s="47" t="n">
        <v>948</v>
      </c>
      <c r="I1847" s="57" t="n">
        <f aca="false">IFERROR(H1847/INDEX(Rate_Master!$C$2:$C$13,MATCH(F1847,Rate_Master!$A$2:$A$13,0)),0)</f>
        <v>1.05333333333333</v>
      </c>
    </row>
    <row r="1848" customFormat="false" ht="15" hidden="false" customHeight="false" outlineLevel="0" collapsed="false">
      <c r="A1848" s="47" t="s">
        <v>13800</v>
      </c>
      <c r="B1848" s="47" t="s">
        <v>592</v>
      </c>
      <c r="C1848" s="48" t="n">
        <v>46056</v>
      </c>
      <c r="D1848" s="47" t="s">
        <v>63</v>
      </c>
      <c r="E1848" s="47" t="s">
        <v>120</v>
      </c>
      <c r="F1848" s="47" t="s">
        <v>152</v>
      </c>
      <c r="G1848" s="47" t="s">
        <v>122</v>
      </c>
      <c r="H1848" s="47" t="n">
        <v>1060</v>
      </c>
      <c r="I1848" s="57" t="n">
        <f aca="false">IFERROR(H1848/INDEX(Rate_Master!$C$2:$C$13,MATCH(F1848,Rate_Master!$A$2:$A$13,0)),0)</f>
        <v>1.17777777777778</v>
      </c>
    </row>
    <row r="1849" customFormat="false" ht="15" hidden="false" customHeight="false" outlineLevel="0" collapsed="false">
      <c r="A1849" s="47" t="s">
        <v>13801</v>
      </c>
      <c r="B1849" s="47" t="s">
        <v>592</v>
      </c>
      <c r="C1849" s="48" t="n">
        <v>46056</v>
      </c>
      <c r="D1849" s="47" t="s">
        <v>63</v>
      </c>
      <c r="E1849" s="47" t="s">
        <v>120</v>
      </c>
      <c r="F1849" s="47" t="s">
        <v>152</v>
      </c>
      <c r="G1849" s="47" t="s">
        <v>123</v>
      </c>
      <c r="H1849" s="47" t="n">
        <v>789</v>
      </c>
      <c r="I1849" s="57" t="n">
        <f aca="false">IFERROR(H1849/INDEX(Rate_Master!$C$2:$C$13,MATCH(F1849,Rate_Master!$A$2:$A$13,0)),0)</f>
        <v>0.876666666666667</v>
      </c>
    </row>
    <row r="1850" customFormat="false" ht="15" hidden="false" customHeight="false" outlineLevel="0" collapsed="false">
      <c r="A1850" s="47" t="s">
        <v>13802</v>
      </c>
      <c r="B1850" s="47" t="s">
        <v>592</v>
      </c>
      <c r="C1850" s="48" t="n">
        <v>46056</v>
      </c>
      <c r="D1850" s="47" t="s">
        <v>63</v>
      </c>
      <c r="E1850" s="47" t="s">
        <v>120</v>
      </c>
      <c r="F1850" s="47" t="s">
        <v>152</v>
      </c>
      <c r="G1850" s="47" t="s">
        <v>124</v>
      </c>
      <c r="H1850" s="47" t="n">
        <v>496</v>
      </c>
      <c r="I1850" s="57" t="n">
        <f aca="false">IFERROR(H1850/INDEX(Rate_Master!$C$2:$C$13,MATCH(F1850,Rate_Master!$A$2:$A$13,0)),0)</f>
        <v>0.551111111111111</v>
      </c>
    </row>
    <row r="1851" customFormat="false" ht="15" hidden="false" customHeight="false" outlineLevel="0" collapsed="false">
      <c r="A1851" s="47" t="s">
        <v>13803</v>
      </c>
      <c r="B1851" s="47" t="s">
        <v>592</v>
      </c>
      <c r="C1851" s="48" t="n">
        <v>46056</v>
      </c>
      <c r="D1851" s="47" t="s">
        <v>63</v>
      </c>
      <c r="E1851" s="47" t="s">
        <v>120</v>
      </c>
      <c r="F1851" s="47" t="s">
        <v>152</v>
      </c>
      <c r="G1851" s="47" t="s">
        <v>125</v>
      </c>
      <c r="H1851" s="47" t="n">
        <v>302</v>
      </c>
      <c r="I1851" s="57" t="n">
        <f aca="false">IFERROR(H1851/INDEX(Rate_Master!$C$2:$C$13,MATCH(F1851,Rate_Master!$A$2:$A$13,0)),0)</f>
        <v>0.335555555555556</v>
      </c>
    </row>
    <row r="1852" customFormat="false" ht="15" hidden="false" customHeight="false" outlineLevel="0" collapsed="false">
      <c r="A1852" s="47" t="s">
        <v>13804</v>
      </c>
      <c r="B1852" s="47" t="s">
        <v>592</v>
      </c>
      <c r="C1852" s="48" t="n">
        <v>46056</v>
      </c>
      <c r="D1852" s="47" t="s">
        <v>63</v>
      </c>
      <c r="E1852" s="47" t="s">
        <v>120</v>
      </c>
      <c r="F1852" s="47" t="s">
        <v>152</v>
      </c>
      <c r="G1852" s="47" t="s">
        <v>126</v>
      </c>
      <c r="H1852" s="47" t="n">
        <v>185</v>
      </c>
      <c r="I1852" s="57" t="n">
        <f aca="false">IFERROR(H1852/INDEX(Rate_Master!$C$2:$C$13,MATCH(F1852,Rate_Master!$A$2:$A$13,0)),0)</f>
        <v>0.205555555555556</v>
      </c>
    </row>
    <row r="1853" customFormat="false" ht="15" hidden="false" customHeight="false" outlineLevel="0" collapsed="false">
      <c r="A1853" s="47" t="s">
        <v>13805</v>
      </c>
      <c r="B1853" s="47" t="s">
        <v>593</v>
      </c>
      <c r="C1853" s="48" t="n">
        <v>46056</v>
      </c>
      <c r="D1853" s="47" t="s">
        <v>64</v>
      </c>
      <c r="E1853" s="47" t="s">
        <v>128</v>
      </c>
      <c r="F1853" s="47" t="s">
        <v>156</v>
      </c>
      <c r="G1853" s="47" t="s">
        <v>127</v>
      </c>
      <c r="H1853" s="47" t="n">
        <v>743</v>
      </c>
      <c r="I1853" s="57" t="n">
        <f aca="false">IFERROR(H1853/INDEX(Rate_Master!$C$2:$C$13,MATCH(F1853,Rate_Master!$A$2:$A$13,0)),0)</f>
        <v>1.54791666666667</v>
      </c>
    </row>
    <row r="1854" customFormat="false" ht="15" hidden="false" customHeight="false" outlineLevel="0" collapsed="false">
      <c r="A1854" s="47" t="s">
        <v>13806</v>
      </c>
      <c r="B1854" s="47" t="s">
        <v>593</v>
      </c>
      <c r="C1854" s="48" t="n">
        <v>46056</v>
      </c>
      <c r="D1854" s="47" t="s">
        <v>64</v>
      </c>
      <c r="E1854" s="47" t="s">
        <v>128</v>
      </c>
      <c r="F1854" s="47" t="s">
        <v>156</v>
      </c>
      <c r="G1854" s="47" t="s">
        <v>129</v>
      </c>
      <c r="H1854" s="47" t="n">
        <v>843</v>
      </c>
      <c r="I1854" s="57" t="n">
        <f aca="false">IFERROR(H1854/INDEX(Rate_Master!$C$2:$C$13,MATCH(F1854,Rate_Master!$A$2:$A$13,0)),0)</f>
        <v>1.75625</v>
      </c>
    </row>
    <row r="1855" customFormat="false" ht="15" hidden="false" customHeight="false" outlineLevel="0" collapsed="false">
      <c r="A1855" s="47" t="s">
        <v>13807</v>
      </c>
      <c r="B1855" s="47" t="s">
        <v>593</v>
      </c>
      <c r="C1855" s="48" t="n">
        <v>46056</v>
      </c>
      <c r="D1855" s="47" t="s">
        <v>64</v>
      </c>
      <c r="E1855" s="47" t="s">
        <v>128</v>
      </c>
      <c r="F1855" s="47" t="s">
        <v>156</v>
      </c>
      <c r="G1855" s="47" t="s">
        <v>130</v>
      </c>
      <c r="H1855" s="47" t="n">
        <v>662</v>
      </c>
      <c r="I1855" s="57" t="n">
        <f aca="false">IFERROR(H1855/INDEX(Rate_Master!$C$2:$C$13,MATCH(F1855,Rate_Master!$A$2:$A$13,0)),0)</f>
        <v>1.37916666666667</v>
      </c>
    </row>
    <row r="1856" customFormat="false" ht="15" hidden="false" customHeight="false" outlineLevel="0" collapsed="false">
      <c r="A1856" s="47" t="s">
        <v>13808</v>
      </c>
      <c r="B1856" s="47" t="s">
        <v>593</v>
      </c>
      <c r="C1856" s="48" t="n">
        <v>46056</v>
      </c>
      <c r="D1856" s="47" t="s">
        <v>64</v>
      </c>
      <c r="E1856" s="47" t="s">
        <v>128</v>
      </c>
      <c r="F1856" s="47" t="s">
        <v>156</v>
      </c>
      <c r="G1856" s="47" t="s">
        <v>131</v>
      </c>
      <c r="H1856" s="47" t="n">
        <v>183</v>
      </c>
      <c r="I1856" s="57" t="n">
        <f aca="false">IFERROR(H1856/INDEX(Rate_Master!$C$2:$C$13,MATCH(F1856,Rate_Master!$A$2:$A$13,0)),0)</f>
        <v>0.38125</v>
      </c>
    </row>
    <row r="1857" customFormat="false" ht="15" hidden="false" customHeight="false" outlineLevel="0" collapsed="false">
      <c r="A1857" s="47" t="s">
        <v>13809</v>
      </c>
      <c r="B1857" s="47" t="s">
        <v>593</v>
      </c>
      <c r="C1857" s="48" t="n">
        <v>46056</v>
      </c>
      <c r="D1857" s="47" t="s">
        <v>64</v>
      </c>
      <c r="E1857" s="47" t="s">
        <v>128</v>
      </c>
      <c r="F1857" s="47" t="s">
        <v>156</v>
      </c>
      <c r="G1857" s="47" t="s">
        <v>132</v>
      </c>
      <c r="H1857" s="47" t="n">
        <v>180</v>
      </c>
      <c r="I1857" s="57" t="n">
        <f aca="false">IFERROR(H1857/INDEX(Rate_Master!$C$2:$C$13,MATCH(F1857,Rate_Master!$A$2:$A$13,0)),0)</f>
        <v>0.375</v>
      </c>
    </row>
    <row r="1858" customFormat="false" ht="15" hidden="false" customHeight="false" outlineLevel="0" collapsed="false">
      <c r="A1858" s="47" t="s">
        <v>13810</v>
      </c>
      <c r="B1858" s="47" t="s">
        <v>594</v>
      </c>
      <c r="C1858" s="48" t="n">
        <v>46056</v>
      </c>
      <c r="D1858" s="47" t="s">
        <v>64</v>
      </c>
      <c r="E1858" s="47" t="s">
        <v>128</v>
      </c>
      <c r="F1858" s="47" t="s">
        <v>156</v>
      </c>
      <c r="G1858" s="47" t="s">
        <v>127</v>
      </c>
      <c r="H1858" s="47" t="n">
        <v>954</v>
      </c>
      <c r="I1858" s="57" t="n">
        <f aca="false">IFERROR(H1858/INDEX(Rate_Master!$C$2:$C$13,MATCH(F1858,Rate_Master!$A$2:$A$13,0)),0)</f>
        <v>1.9875</v>
      </c>
    </row>
    <row r="1859" customFormat="false" ht="15" hidden="false" customHeight="false" outlineLevel="0" collapsed="false">
      <c r="A1859" s="47" t="s">
        <v>13811</v>
      </c>
      <c r="B1859" s="47" t="s">
        <v>594</v>
      </c>
      <c r="C1859" s="48" t="n">
        <v>46056</v>
      </c>
      <c r="D1859" s="47" t="s">
        <v>64</v>
      </c>
      <c r="E1859" s="47" t="s">
        <v>128</v>
      </c>
      <c r="F1859" s="47" t="s">
        <v>156</v>
      </c>
      <c r="G1859" s="47" t="s">
        <v>129</v>
      </c>
      <c r="H1859" s="47" t="n">
        <v>1083</v>
      </c>
      <c r="I1859" s="57" t="n">
        <f aca="false">IFERROR(H1859/INDEX(Rate_Master!$C$2:$C$13,MATCH(F1859,Rate_Master!$A$2:$A$13,0)),0)</f>
        <v>2.25625</v>
      </c>
    </row>
    <row r="1860" customFormat="false" ht="15" hidden="false" customHeight="false" outlineLevel="0" collapsed="false">
      <c r="A1860" s="47" t="s">
        <v>13812</v>
      </c>
      <c r="B1860" s="47" t="s">
        <v>594</v>
      </c>
      <c r="C1860" s="48" t="n">
        <v>46056</v>
      </c>
      <c r="D1860" s="47" t="s">
        <v>64</v>
      </c>
      <c r="E1860" s="47" t="s">
        <v>128</v>
      </c>
      <c r="F1860" s="47" t="s">
        <v>156</v>
      </c>
      <c r="G1860" s="47" t="s">
        <v>130</v>
      </c>
      <c r="H1860" s="47" t="n">
        <v>816</v>
      </c>
      <c r="I1860" s="57" t="n">
        <f aca="false">IFERROR(H1860/INDEX(Rate_Master!$C$2:$C$13,MATCH(F1860,Rate_Master!$A$2:$A$13,0)),0)</f>
        <v>1.7</v>
      </c>
    </row>
    <row r="1861" customFormat="false" ht="15" hidden="false" customHeight="false" outlineLevel="0" collapsed="false">
      <c r="A1861" s="47" t="s">
        <v>13813</v>
      </c>
      <c r="B1861" s="47" t="s">
        <v>594</v>
      </c>
      <c r="C1861" s="48" t="n">
        <v>46056</v>
      </c>
      <c r="D1861" s="47" t="s">
        <v>64</v>
      </c>
      <c r="E1861" s="47" t="s">
        <v>128</v>
      </c>
      <c r="F1861" s="47" t="s">
        <v>156</v>
      </c>
      <c r="G1861" s="47" t="s">
        <v>131</v>
      </c>
      <c r="H1861" s="47" t="n">
        <v>315</v>
      </c>
      <c r="I1861" s="57" t="n">
        <f aca="false">IFERROR(H1861/INDEX(Rate_Master!$C$2:$C$13,MATCH(F1861,Rate_Master!$A$2:$A$13,0)),0)</f>
        <v>0.65625</v>
      </c>
    </row>
    <row r="1862" customFormat="false" ht="15" hidden="false" customHeight="false" outlineLevel="0" collapsed="false">
      <c r="A1862" s="47" t="s">
        <v>13814</v>
      </c>
      <c r="B1862" s="47" t="s">
        <v>594</v>
      </c>
      <c r="C1862" s="48" t="n">
        <v>46056</v>
      </c>
      <c r="D1862" s="47" t="s">
        <v>64</v>
      </c>
      <c r="E1862" s="47" t="s">
        <v>128</v>
      </c>
      <c r="F1862" s="47" t="s">
        <v>156</v>
      </c>
      <c r="G1862" s="47" t="s">
        <v>132</v>
      </c>
      <c r="H1862" s="47" t="n">
        <v>236</v>
      </c>
      <c r="I1862" s="57" t="n">
        <f aca="false">IFERROR(H1862/INDEX(Rate_Master!$C$2:$C$13,MATCH(F1862,Rate_Master!$A$2:$A$13,0)),0)</f>
        <v>0.491666666666667</v>
      </c>
    </row>
    <row r="1863" customFormat="false" ht="15" hidden="false" customHeight="false" outlineLevel="0" collapsed="false">
      <c r="A1863" s="47" t="s">
        <v>13815</v>
      </c>
      <c r="B1863" s="47" t="s">
        <v>595</v>
      </c>
      <c r="C1863" s="48" t="n">
        <v>46056</v>
      </c>
      <c r="D1863" s="47" t="s">
        <v>65</v>
      </c>
      <c r="E1863" s="47" t="s">
        <v>134</v>
      </c>
      <c r="F1863" s="47" t="s">
        <v>157</v>
      </c>
      <c r="G1863" s="47" t="s">
        <v>133</v>
      </c>
      <c r="H1863" s="47" t="n">
        <v>641</v>
      </c>
      <c r="I1863" s="57" t="n">
        <f aca="false">IFERROR(H1863/INDEX(Rate_Master!$C$2:$C$13,MATCH(F1863,Rate_Master!$A$2:$A$13,0)),0)</f>
        <v>2.91363636363636</v>
      </c>
    </row>
    <row r="1864" customFormat="false" ht="15" hidden="false" customHeight="false" outlineLevel="0" collapsed="false">
      <c r="A1864" s="47" t="s">
        <v>13816</v>
      </c>
      <c r="B1864" s="47" t="s">
        <v>595</v>
      </c>
      <c r="C1864" s="48" t="n">
        <v>46056</v>
      </c>
      <c r="D1864" s="47" t="s">
        <v>65</v>
      </c>
      <c r="E1864" s="47" t="s">
        <v>134</v>
      </c>
      <c r="F1864" s="47" t="s">
        <v>157</v>
      </c>
      <c r="G1864" s="47" t="s">
        <v>135</v>
      </c>
      <c r="H1864" s="47" t="n">
        <v>338</v>
      </c>
      <c r="I1864" s="57" t="n">
        <f aca="false">IFERROR(H1864/INDEX(Rate_Master!$C$2:$C$13,MATCH(F1864,Rate_Master!$A$2:$A$13,0)),0)</f>
        <v>1.53636363636364</v>
      </c>
    </row>
    <row r="1865" customFormat="false" ht="15" hidden="false" customHeight="false" outlineLevel="0" collapsed="false">
      <c r="A1865" s="47" t="s">
        <v>13817</v>
      </c>
      <c r="B1865" s="47" t="s">
        <v>595</v>
      </c>
      <c r="C1865" s="48" t="n">
        <v>46056</v>
      </c>
      <c r="D1865" s="47" t="s">
        <v>65</v>
      </c>
      <c r="E1865" s="47" t="s">
        <v>134</v>
      </c>
      <c r="F1865" s="47" t="s">
        <v>157</v>
      </c>
      <c r="G1865" s="47" t="s">
        <v>136</v>
      </c>
      <c r="H1865" s="47" t="n">
        <v>296</v>
      </c>
      <c r="I1865" s="57" t="n">
        <f aca="false">IFERROR(H1865/INDEX(Rate_Master!$C$2:$C$13,MATCH(F1865,Rate_Master!$A$2:$A$13,0)),0)</f>
        <v>1.34545454545455</v>
      </c>
    </row>
    <row r="1866" customFormat="false" ht="15" hidden="false" customHeight="false" outlineLevel="0" collapsed="false">
      <c r="A1866" s="47" t="s">
        <v>13818</v>
      </c>
      <c r="B1866" s="47" t="s">
        <v>595</v>
      </c>
      <c r="C1866" s="48" t="n">
        <v>46056</v>
      </c>
      <c r="D1866" s="47" t="s">
        <v>65</v>
      </c>
      <c r="E1866" s="47" t="s">
        <v>134</v>
      </c>
      <c r="F1866" s="47" t="s">
        <v>157</v>
      </c>
      <c r="G1866" s="47" t="s">
        <v>137</v>
      </c>
      <c r="H1866" s="47" t="n">
        <v>211</v>
      </c>
      <c r="I1866" s="57" t="n">
        <f aca="false">IFERROR(H1866/INDEX(Rate_Master!$C$2:$C$13,MATCH(F1866,Rate_Master!$A$2:$A$13,0)),0)</f>
        <v>0.959090909090909</v>
      </c>
    </row>
    <row r="1867" customFormat="false" ht="15" hidden="false" customHeight="false" outlineLevel="0" collapsed="false">
      <c r="A1867" s="47" t="s">
        <v>13819</v>
      </c>
      <c r="B1867" s="47" t="s">
        <v>595</v>
      </c>
      <c r="C1867" s="48" t="n">
        <v>46056</v>
      </c>
      <c r="D1867" s="47" t="s">
        <v>65</v>
      </c>
      <c r="E1867" s="47" t="s">
        <v>134</v>
      </c>
      <c r="F1867" s="47" t="s">
        <v>157</v>
      </c>
      <c r="G1867" s="47" t="s">
        <v>138</v>
      </c>
      <c r="H1867" s="47" t="n">
        <v>98</v>
      </c>
      <c r="I1867" s="57" t="n">
        <f aca="false">IFERROR(H1867/INDEX(Rate_Master!$C$2:$C$13,MATCH(F1867,Rate_Master!$A$2:$A$13,0)),0)</f>
        <v>0.445454545454545</v>
      </c>
    </row>
    <row r="1868" customFormat="false" ht="15" hidden="false" customHeight="false" outlineLevel="0" collapsed="false">
      <c r="A1868" s="47" t="s">
        <v>13820</v>
      </c>
      <c r="B1868" s="47" t="s">
        <v>596</v>
      </c>
      <c r="C1868" s="48" t="n">
        <v>46056</v>
      </c>
      <c r="D1868" s="47" t="s">
        <v>65</v>
      </c>
      <c r="E1868" s="47" t="s">
        <v>134</v>
      </c>
      <c r="F1868" s="47" t="s">
        <v>157</v>
      </c>
      <c r="G1868" s="47" t="s">
        <v>133</v>
      </c>
      <c r="H1868" s="47" t="n">
        <v>636</v>
      </c>
      <c r="I1868" s="57" t="n">
        <f aca="false">IFERROR(H1868/INDEX(Rate_Master!$C$2:$C$13,MATCH(F1868,Rate_Master!$A$2:$A$13,0)),0)</f>
        <v>2.89090909090909</v>
      </c>
    </row>
    <row r="1869" customFormat="false" ht="15" hidden="false" customHeight="false" outlineLevel="0" collapsed="false">
      <c r="A1869" s="47" t="s">
        <v>13821</v>
      </c>
      <c r="B1869" s="47" t="s">
        <v>596</v>
      </c>
      <c r="C1869" s="48" t="n">
        <v>46056</v>
      </c>
      <c r="D1869" s="47" t="s">
        <v>65</v>
      </c>
      <c r="E1869" s="47" t="s">
        <v>134</v>
      </c>
      <c r="F1869" s="47" t="s">
        <v>157</v>
      </c>
      <c r="G1869" s="47" t="s">
        <v>135</v>
      </c>
      <c r="H1869" s="47" t="n">
        <v>299</v>
      </c>
      <c r="I1869" s="57" t="n">
        <f aca="false">IFERROR(H1869/INDEX(Rate_Master!$C$2:$C$13,MATCH(F1869,Rate_Master!$A$2:$A$13,0)),0)</f>
        <v>1.35909090909091</v>
      </c>
    </row>
    <row r="1870" customFormat="false" ht="15" hidden="false" customHeight="false" outlineLevel="0" collapsed="false">
      <c r="A1870" s="47" t="s">
        <v>13822</v>
      </c>
      <c r="B1870" s="47" t="s">
        <v>596</v>
      </c>
      <c r="C1870" s="48" t="n">
        <v>46056</v>
      </c>
      <c r="D1870" s="47" t="s">
        <v>65</v>
      </c>
      <c r="E1870" s="47" t="s">
        <v>134</v>
      </c>
      <c r="F1870" s="47" t="s">
        <v>157</v>
      </c>
      <c r="G1870" s="47" t="s">
        <v>136</v>
      </c>
      <c r="H1870" s="47" t="n">
        <v>280</v>
      </c>
      <c r="I1870" s="57" t="n">
        <f aca="false">IFERROR(H1870/INDEX(Rate_Master!$C$2:$C$13,MATCH(F1870,Rate_Master!$A$2:$A$13,0)),0)</f>
        <v>1.27272727272727</v>
      </c>
    </row>
    <row r="1871" customFormat="false" ht="15" hidden="false" customHeight="false" outlineLevel="0" collapsed="false">
      <c r="A1871" s="47" t="s">
        <v>13823</v>
      </c>
      <c r="B1871" s="47" t="s">
        <v>596</v>
      </c>
      <c r="C1871" s="48" t="n">
        <v>46056</v>
      </c>
      <c r="D1871" s="47" t="s">
        <v>65</v>
      </c>
      <c r="E1871" s="47" t="s">
        <v>134</v>
      </c>
      <c r="F1871" s="47" t="s">
        <v>157</v>
      </c>
      <c r="G1871" s="47" t="s">
        <v>137</v>
      </c>
      <c r="H1871" s="47" t="n">
        <v>194</v>
      </c>
      <c r="I1871" s="57" t="n">
        <f aca="false">IFERROR(H1871/INDEX(Rate_Master!$C$2:$C$13,MATCH(F1871,Rate_Master!$A$2:$A$13,0)),0)</f>
        <v>0.881818181818182</v>
      </c>
    </row>
    <row r="1872" customFormat="false" ht="15" hidden="false" customHeight="false" outlineLevel="0" collapsed="false">
      <c r="A1872" s="47" t="s">
        <v>13824</v>
      </c>
      <c r="B1872" s="47" t="s">
        <v>596</v>
      </c>
      <c r="C1872" s="48" t="n">
        <v>46056</v>
      </c>
      <c r="D1872" s="47" t="s">
        <v>65</v>
      </c>
      <c r="E1872" s="47" t="s">
        <v>134</v>
      </c>
      <c r="F1872" s="47" t="s">
        <v>157</v>
      </c>
      <c r="G1872" s="47" t="s">
        <v>138</v>
      </c>
      <c r="H1872" s="47" t="n">
        <v>99</v>
      </c>
      <c r="I1872" s="57" t="n">
        <f aca="false">IFERROR(H1872/INDEX(Rate_Master!$C$2:$C$13,MATCH(F1872,Rate_Master!$A$2:$A$13,0)),0)</f>
        <v>0.45</v>
      </c>
    </row>
    <row r="1873" customFormat="false" ht="15" hidden="false" customHeight="false" outlineLevel="0" collapsed="false">
      <c r="A1873" s="47" t="s">
        <v>13825</v>
      </c>
      <c r="B1873" s="47" t="s">
        <v>597</v>
      </c>
      <c r="C1873" s="48" t="n">
        <v>46056</v>
      </c>
      <c r="D1873" s="47" t="s">
        <v>65</v>
      </c>
      <c r="E1873" s="47" t="s">
        <v>134</v>
      </c>
      <c r="F1873" s="47" t="s">
        <v>158</v>
      </c>
      <c r="G1873" s="47" t="s">
        <v>133</v>
      </c>
      <c r="H1873" s="47" t="n">
        <v>513</v>
      </c>
      <c r="I1873" s="57" t="n">
        <f aca="false">IFERROR(H1873/INDEX(Rate_Master!$C$2:$C$13,MATCH(F1873,Rate_Master!$A$2:$A$13,0)),0)</f>
        <v>2.565</v>
      </c>
    </row>
    <row r="1874" customFormat="false" ht="15" hidden="false" customHeight="false" outlineLevel="0" collapsed="false">
      <c r="A1874" s="47" t="s">
        <v>13826</v>
      </c>
      <c r="B1874" s="47" t="s">
        <v>597</v>
      </c>
      <c r="C1874" s="48" t="n">
        <v>46056</v>
      </c>
      <c r="D1874" s="47" t="s">
        <v>65</v>
      </c>
      <c r="E1874" s="47" t="s">
        <v>134</v>
      </c>
      <c r="F1874" s="47" t="s">
        <v>158</v>
      </c>
      <c r="G1874" s="47" t="s">
        <v>135</v>
      </c>
      <c r="H1874" s="47" t="n">
        <v>345</v>
      </c>
      <c r="I1874" s="57" t="n">
        <f aca="false">IFERROR(H1874/INDEX(Rate_Master!$C$2:$C$13,MATCH(F1874,Rate_Master!$A$2:$A$13,0)),0)</f>
        <v>1.725</v>
      </c>
    </row>
    <row r="1875" customFormat="false" ht="15" hidden="false" customHeight="false" outlineLevel="0" collapsed="false">
      <c r="A1875" s="47" t="s">
        <v>13827</v>
      </c>
      <c r="B1875" s="47" t="s">
        <v>597</v>
      </c>
      <c r="C1875" s="48" t="n">
        <v>46056</v>
      </c>
      <c r="D1875" s="47" t="s">
        <v>65</v>
      </c>
      <c r="E1875" s="47" t="s">
        <v>134</v>
      </c>
      <c r="F1875" s="47" t="s">
        <v>158</v>
      </c>
      <c r="G1875" s="47" t="s">
        <v>136</v>
      </c>
      <c r="H1875" s="47" t="n">
        <v>332</v>
      </c>
      <c r="I1875" s="57" t="n">
        <f aca="false">IFERROR(H1875/INDEX(Rate_Master!$C$2:$C$13,MATCH(F1875,Rate_Master!$A$2:$A$13,0)),0)</f>
        <v>1.66</v>
      </c>
    </row>
    <row r="1876" customFormat="false" ht="15" hidden="false" customHeight="false" outlineLevel="0" collapsed="false">
      <c r="A1876" s="47" t="s">
        <v>13828</v>
      </c>
      <c r="B1876" s="47" t="s">
        <v>597</v>
      </c>
      <c r="C1876" s="48" t="n">
        <v>46056</v>
      </c>
      <c r="D1876" s="47" t="s">
        <v>65</v>
      </c>
      <c r="E1876" s="47" t="s">
        <v>134</v>
      </c>
      <c r="F1876" s="47" t="s">
        <v>158</v>
      </c>
      <c r="G1876" s="47" t="s">
        <v>137</v>
      </c>
      <c r="H1876" s="47" t="n">
        <v>220</v>
      </c>
      <c r="I1876" s="57" t="n">
        <f aca="false">IFERROR(H1876/INDEX(Rate_Master!$C$2:$C$13,MATCH(F1876,Rate_Master!$A$2:$A$13,0)),0)</f>
        <v>1.1</v>
      </c>
    </row>
    <row r="1877" customFormat="false" ht="15" hidden="false" customHeight="false" outlineLevel="0" collapsed="false">
      <c r="A1877" s="47" t="s">
        <v>13829</v>
      </c>
      <c r="B1877" s="47" t="s">
        <v>597</v>
      </c>
      <c r="C1877" s="48" t="n">
        <v>46056</v>
      </c>
      <c r="D1877" s="47" t="s">
        <v>65</v>
      </c>
      <c r="E1877" s="47" t="s">
        <v>134</v>
      </c>
      <c r="F1877" s="47" t="s">
        <v>158</v>
      </c>
      <c r="G1877" s="47" t="s">
        <v>138</v>
      </c>
      <c r="H1877" s="47" t="n">
        <v>116</v>
      </c>
      <c r="I1877" s="57" t="n">
        <f aca="false">IFERROR(H1877/INDEX(Rate_Master!$C$2:$C$13,MATCH(F1877,Rate_Master!$A$2:$A$13,0)),0)</f>
        <v>0.58</v>
      </c>
    </row>
    <row r="1878" customFormat="false" ht="15" hidden="false" customHeight="false" outlineLevel="0" collapsed="false">
      <c r="A1878" s="47" t="s">
        <v>13830</v>
      </c>
      <c r="B1878" s="47" t="s">
        <v>599</v>
      </c>
      <c r="C1878" s="48" t="n">
        <v>46057</v>
      </c>
      <c r="D1878" s="47" t="s">
        <v>62</v>
      </c>
      <c r="E1878" s="47" t="s">
        <v>120</v>
      </c>
      <c r="F1878" s="47" t="s">
        <v>149</v>
      </c>
      <c r="G1878" s="47" t="s">
        <v>119</v>
      </c>
      <c r="H1878" s="47" t="n">
        <v>2635</v>
      </c>
      <c r="I1878" s="57" t="n">
        <f aca="false">IFERROR(H1878/INDEX(Rate_Master!$C$2:$C$13,MATCH(F1878,Rate_Master!$A$2:$A$13,0)),0)</f>
        <v>2.39545454545455</v>
      </c>
    </row>
    <row r="1879" customFormat="false" ht="15" hidden="false" customHeight="false" outlineLevel="0" collapsed="false">
      <c r="A1879" s="47" t="s">
        <v>13831</v>
      </c>
      <c r="B1879" s="47" t="s">
        <v>599</v>
      </c>
      <c r="C1879" s="48" t="n">
        <v>46057</v>
      </c>
      <c r="D1879" s="47" t="s">
        <v>62</v>
      </c>
      <c r="E1879" s="47" t="s">
        <v>120</v>
      </c>
      <c r="F1879" s="47" t="s">
        <v>149</v>
      </c>
      <c r="G1879" s="47" t="s">
        <v>121</v>
      </c>
      <c r="H1879" s="47" t="n">
        <v>2355</v>
      </c>
      <c r="I1879" s="57" t="n">
        <f aca="false">IFERROR(H1879/INDEX(Rate_Master!$C$2:$C$13,MATCH(F1879,Rate_Master!$A$2:$A$13,0)),0)</f>
        <v>2.14090909090909</v>
      </c>
    </row>
    <row r="1880" customFormat="false" ht="15" hidden="false" customHeight="false" outlineLevel="0" collapsed="false">
      <c r="A1880" s="47" t="s">
        <v>13832</v>
      </c>
      <c r="B1880" s="47" t="s">
        <v>599</v>
      </c>
      <c r="C1880" s="48" t="n">
        <v>46057</v>
      </c>
      <c r="D1880" s="47" t="s">
        <v>62</v>
      </c>
      <c r="E1880" s="47" t="s">
        <v>120</v>
      </c>
      <c r="F1880" s="47" t="s">
        <v>149</v>
      </c>
      <c r="G1880" s="47" t="s">
        <v>122</v>
      </c>
      <c r="H1880" s="47" t="n">
        <v>2595</v>
      </c>
      <c r="I1880" s="57" t="n">
        <f aca="false">IFERROR(H1880/INDEX(Rate_Master!$C$2:$C$13,MATCH(F1880,Rate_Master!$A$2:$A$13,0)),0)</f>
        <v>2.35909090909091</v>
      </c>
    </row>
    <row r="1881" customFormat="false" ht="15" hidden="false" customHeight="false" outlineLevel="0" collapsed="false">
      <c r="A1881" s="47" t="s">
        <v>13833</v>
      </c>
      <c r="B1881" s="47" t="s">
        <v>599</v>
      </c>
      <c r="C1881" s="48" t="n">
        <v>46057</v>
      </c>
      <c r="D1881" s="47" t="s">
        <v>62</v>
      </c>
      <c r="E1881" s="47" t="s">
        <v>120</v>
      </c>
      <c r="F1881" s="47" t="s">
        <v>149</v>
      </c>
      <c r="G1881" s="47" t="s">
        <v>123</v>
      </c>
      <c r="H1881" s="47" t="n">
        <v>1924</v>
      </c>
      <c r="I1881" s="57" t="n">
        <f aca="false">IFERROR(H1881/INDEX(Rate_Master!$C$2:$C$13,MATCH(F1881,Rate_Master!$A$2:$A$13,0)),0)</f>
        <v>1.74909090909091</v>
      </c>
    </row>
    <row r="1882" customFormat="false" ht="15" hidden="false" customHeight="false" outlineLevel="0" collapsed="false">
      <c r="A1882" s="47" t="s">
        <v>13834</v>
      </c>
      <c r="B1882" s="47" t="s">
        <v>599</v>
      </c>
      <c r="C1882" s="48" t="n">
        <v>46057</v>
      </c>
      <c r="D1882" s="47" t="s">
        <v>62</v>
      </c>
      <c r="E1882" s="47" t="s">
        <v>120</v>
      </c>
      <c r="F1882" s="47" t="s">
        <v>149</v>
      </c>
      <c r="G1882" s="47" t="s">
        <v>124</v>
      </c>
      <c r="H1882" s="47" t="n">
        <v>1199</v>
      </c>
      <c r="I1882" s="57" t="n">
        <f aca="false">IFERROR(H1882/INDEX(Rate_Master!$C$2:$C$13,MATCH(F1882,Rate_Master!$A$2:$A$13,0)),0)</f>
        <v>1.09</v>
      </c>
    </row>
    <row r="1883" customFormat="false" ht="15" hidden="false" customHeight="false" outlineLevel="0" collapsed="false">
      <c r="A1883" s="47" t="s">
        <v>13835</v>
      </c>
      <c r="B1883" s="47" t="s">
        <v>599</v>
      </c>
      <c r="C1883" s="48" t="n">
        <v>46057</v>
      </c>
      <c r="D1883" s="47" t="s">
        <v>62</v>
      </c>
      <c r="E1883" s="47" t="s">
        <v>120</v>
      </c>
      <c r="F1883" s="47" t="s">
        <v>149</v>
      </c>
      <c r="G1883" s="47" t="s">
        <v>125</v>
      </c>
      <c r="H1883" s="47" t="n">
        <v>734</v>
      </c>
      <c r="I1883" s="57" t="n">
        <f aca="false">IFERROR(H1883/INDEX(Rate_Master!$C$2:$C$13,MATCH(F1883,Rate_Master!$A$2:$A$13,0)),0)</f>
        <v>0.667272727272727</v>
      </c>
    </row>
    <row r="1884" customFormat="false" ht="15" hidden="false" customHeight="false" outlineLevel="0" collapsed="false">
      <c r="A1884" s="47" t="s">
        <v>13836</v>
      </c>
      <c r="B1884" s="47" t="s">
        <v>599</v>
      </c>
      <c r="C1884" s="48" t="n">
        <v>46057</v>
      </c>
      <c r="D1884" s="47" t="s">
        <v>62</v>
      </c>
      <c r="E1884" s="47" t="s">
        <v>120</v>
      </c>
      <c r="F1884" s="47" t="s">
        <v>149</v>
      </c>
      <c r="G1884" s="47" t="s">
        <v>126</v>
      </c>
      <c r="H1884" s="47" t="n">
        <v>462</v>
      </c>
      <c r="I1884" s="57" t="n">
        <f aca="false">IFERROR(H1884/INDEX(Rate_Master!$C$2:$C$13,MATCH(F1884,Rate_Master!$A$2:$A$13,0)),0)</f>
        <v>0.42</v>
      </c>
    </row>
    <row r="1885" customFormat="false" ht="15" hidden="false" customHeight="false" outlineLevel="0" collapsed="false">
      <c r="A1885" s="47" t="s">
        <v>13837</v>
      </c>
      <c r="B1885" s="47" t="s">
        <v>601</v>
      </c>
      <c r="C1885" s="48" t="n">
        <v>46057</v>
      </c>
      <c r="D1885" s="47" t="s">
        <v>62</v>
      </c>
      <c r="E1885" s="47" t="s">
        <v>120</v>
      </c>
      <c r="F1885" s="47" t="s">
        <v>149</v>
      </c>
      <c r="G1885" s="47" t="s">
        <v>119</v>
      </c>
      <c r="H1885" s="47" t="n">
        <v>1927</v>
      </c>
      <c r="I1885" s="57" t="n">
        <f aca="false">IFERROR(H1885/INDEX(Rate_Master!$C$2:$C$13,MATCH(F1885,Rate_Master!$A$2:$A$13,0)),0)</f>
        <v>1.75181818181818</v>
      </c>
    </row>
    <row r="1886" customFormat="false" ht="15" hidden="false" customHeight="false" outlineLevel="0" collapsed="false">
      <c r="A1886" s="47" t="s">
        <v>13838</v>
      </c>
      <c r="B1886" s="47" t="s">
        <v>601</v>
      </c>
      <c r="C1886" s="48" t="n">
        <v>46057</v>
      </c>
      <c r="D1886" s="47" t="s">
        <v>62</v>
      </c>
      <c r="E1886" s="47" t="s">
        <v>120</v>
      </c>
      <c r="F1886" s="47" t="s">
        <v>149</v>
      </c>
      <c r="G1886" s="47" t="s">
        <v>121</v>
      </c>
      <c r="H1886" s="47" t="n">
        <v>1770</v>
      </c>
      <c r="I1886" s="57" t="n">
        <f aca="false">IFERROR(H1886/INDEX(Rate_Master!$C$2:$C$13,MATCH(F1886,Rate_Master!$A$2:$A$13,0)),0)</f>
        <v>1.60909090909091</v>
      </c>
    </row>
    <row r="1887" customFormat="false" ht="15" hidden="false" customHeight="false" outlineLevel="0" collapsed="false">
      <c r="A1887" s="47" t="s">
        <v>13839</v>
      </c>
      <c r="B1887" s="47" t="s">
        <v>601</v>
      </c>
      <c r="C1887" s="48" t="n">
        <v>46057</v>
      </c>
      <c r="D1887" s="47" t="s">
        <v>62</v>
      </c>
      <c r="E1887" s="47" t="s">
        <v>120</v>
      </c>
      <c r="F1887" s="47" t="s">
        <v>149</v>
      </c>
      <c r="G1887" s="47" t="s">
        <v>122</v>
      </c>
      <c r="H1887" s="47" t="n">
        <v>1954</v>
      </c>
      <c r="I1887" s="57" t="n">
        <f aca="false">IFERROR(H1887/INDEX(Rate_Master!$C$2:$C$13,MATCH(F1887,Rate_Master!$A$2:$A$13,0)),0)</f>
        <v>1.77636363636364</v>
      </c>
    </row>
    <row r="1888" customFormat="false" ht="15" hidden="false" customHeight="false" outlineLevel="0" collapsed="false">
      <c r="A1888" s="47" t="s">
        <v>13840</v>
      </c>
      <c r="B1888" s="47" t="s">
        <v>601</v>
      </c>
      <c r="C1888" s="48" t="n">
        <v>46057</v>
      </c>
      <c r="D1888" s="47" t="s">
        <v>62</v>
      </c>
      <c r="E1888" s="47" t="s">
        <v>120</v>
      </c>
      <c r="F1888" s="47" t="s">
        <v>149</v>
      </c>
      <c r="G1888" s="47" t="s">
        <v>123</v>
      </c>
      <c r="H1888" s="47" t="n">
        <v>1464</v>
      </c>
      <c r="I1888" s="57" t="n">
        <f aca="false">IFERROR(H1888/INDEX(Rate_Master!$C$2:$C$13,MATCH(F1888,Rate_Master!$A$2:$A$13,0)),0)</f>
        <v>1.33090909090909</v>
      </c>
    </row>
    <row r="1889" customFormat="false" ht="15" hidden="false" customHeight="false" outlineLevel="0" collapsed="false">
      <c r="A1889" s="47" t="s">
        <v>13841</v>
      </c>
      <c r="B1889" s="47" t="s">
        <v>601</v>
      </c>
      <c r="C1889" s="48" t="n">
        <v>46057</v>
      </c>
      <c r="D1889" s="47" t="s">
        <v>62</v>
      </c>
      <c r="E1889" s="47" t="s">
        <v>120</v>
      </c>
      <c r="F1889" s="47" t="s">
        <v>149</v>
      </c>
      <c r="G1889" s="47" t="s">
        <v>124</v>
      </c>
      <c r="H1889" s="47" t="n">
        <v>971</v>
      </c>
      <c r="I1889" s="57" t="n">
        <f aca="false">IFERROR(H1889/INDEX(Rate_Master!$C$2:$C$13,MATCH(F1889,Rate_Master!$A$2:$A$13,0)),0)</f>
        <v>0.882727272727273</v>
      </c>
    </row>
    <row r="1890" customFormat="false" ht="15" hidden="false" customHeight="false" outlineLevel="0" collapsed="false">
      <c r="A1890" s="47" t="s">
        <v>13842</v>
      </c>
      <c r="B1890" s="47" t="s">
        <v>601</v>
      </c>
      <c r="C1890" s="48" t="n">
        <v>46057</v>
      </c>
      <c r="D1890" s="47" t="s">
        <v>62</v>
      </c>
      <c r="E1890" s="47" t="s">
        <v>120</v>
      </c>
      <c r="F1890" s="47" t="s">
        <v>149</v>
      </c>
      <c r="G1890" s="47" t="s">
        <v>125</v>
      </c>
      <c r="H1890" s="47" t="n">
        <v>513</v>
      </c>
      <c r="I1890" s="57" t="n">
        <f aca="false">IFERROR(H1890/INDEX(Rate_Master!$C$2:$C$13,MATCH(F1890,Rate_Master!$A$2:$A$13,0)),0)</f>
        <v>0.466363636363636</v>
      </c>
    </row>
    <row r="1891" customFormat="false" ht="15" hidden="false" customHeight="false" outlineLevel="0" collapsed="false">
      <c r="A1891" s="47" t="s">
        <v>13843</v>
      </c>
      <c r="B1891" s="47" t="s">
        <v>601</v>
      </c>
      <c r="C1891" s="48" t="n">
        <v>46057</v>
      </c>
      <c r="D1891" s="47" t="s">
        <v>62</v>
      </c>
      <c r="E1891" s="47" t="s">
        <v>120</v>
      </c>
      <c r="F1891" s="47" t="s">
        <v>149</v>
      </c>
      <c r="G1891" s="47" t="s">
        <v>126</v>
      </c>
      <c r="H1891" s="47" t="n">
        <v>383</v>
      </c>
      <c r="I1891" s="57" t="n">
        <f aca="false">IFERROR(H1891/INDEX(Rate_Master!$C$2:$C$13,MATCH(F1891,Rate_Master!$A$2:$A$13,0)),0)</f>
        <v>0.348181818181818</v>
      </c>
    </row>
    <row r="1892" customFormat="false" ht="15" hidden="false" customHeight="false" outlineLevel="0" collapsed="false">
      <c r="A1892" s="47" t="s">
        <v>13844</v>
      </c>
      <c r="B1892" s="47" t="s">
        <v>602</v>
      </c>
      <c r="C1892" s="48" t="n">
        <v>46057</v>
      </c>
      <c r="D1892" s="47" t="s">
        <v>62</v>
      </c>
      <c r="E1892" s="47" t="s">
        <v>120</v>
      </c>
      <c r="F1892" s="47" t="s">
        <v>149</v>
      </c>
      <c r="G1892" s="47" t="s">
        <v>119</v>
      </c>
      <c r="H1892" s="47" t="n">
        <v>1694</v>
      </c>
      <c r="I1892" s="57" t="n">
        <f aca="false">IFERROR(H1892/INDEX(Rate_Master!$C$2:$C$13,MATCH(F1892,Rate_Master!$A$2:$A$13,0)),0)</f>
        <v>1.54</v>
      </c>
    </row>
    <row r="1893" customFormat="false" ht="15" hidden="false" customHeight="false" outlineLevel="0" collapsed="false">
      <c r="A1893" s="47" t="s">
        <v>13845</v>
      </c>
      <c r="B1893" s="47" t="s">
        <v>602</v>
      </c>
      <c r="C1893" s="48" t="n">
        <v>46057</v>
      </c>
      <c r="D1893" s="47" t="s">
        <v>62</v>
      </c>
      <c r="E1893" s="47" t="s">
        <v>120</v>
      </c>
      <c r="F1893" s="47" t="s">
        <v>149</v>
      </c>
      <c r="G1893" s="47" t="s">
        <v>121</v>
      </c>
      <c r="H1893" s="47" t="n">
        <v>1470</v>
      </c>
      <c r="I1893" s="57" t="n">
        <f aca="false">IFERROR(H1893/INDEX(Rate_Master!$C$2:$C$13,MATCH(F1893,Rate_Master!$A$2:$A$13,0)),0)</f>
        <v>1.33636363636364</v>
      </c>
    </row>
    <row r="1894" customFormat="false" ht="15" hidden="false" customHeight="false" outlineLevel="0" collapsed="false">
      <c r="A1894" s="47" t="s">
        <v>13846</v>
      </c>
      <c r="B1894" s="47" t="s">
        <v>602</v>
      </c>
      <c r="C1894" s="48" t="n">
        <v>46057</v>
      </c>
      <c r="D1894" s="47" t="s">
        <v>62</v>
      </c>
      <c r="E1894" s="47" t="s">
        <v>120</v>
      </c>
      <c r="F1894" s="47" t="s">
        <v>149</v>
      </c>
      <c r="G1894" s="47" t="s">
        <v>122</v>
      </c>
      <c r="H1894" s="47" t="n">
        <v>1683</v>
      </c>
      <c r="I1894" s="57" t="n">
        <f aca="false">IFERROR(H1894/INDEX(Rate_Master!$C$2:$C$13,MATCH(F1894,Rate_Master!$A$2:$A$13,0)),0)</f>
        <v>1.53</v>
      </c>
    </row>
    <row r="1895" customFormat="false" ht="15" hidden="false" customHeight="false" outlineLevel="0" collapsed="false">
      <c r="A1895" s="47" t="s">
        <v>13847</v>
      </c>
      <c r="B1895" s="47" t="s">
        <v>602</v>
      </c>
      <c r="C1895" s="48" t="n">
        <v>46057</v>
      </c>
      <c r="D1895" s="47" t="s">
        <v>62</v>
      </c>
      <c r="E1895" s="47" t="s">
        <v>120</v>
      </c>
      <c r="F1895" s="47" t="s">
        <v>149</v>
      </c>
      <c r="G1895" s="47" t="s">
        <v>123</v>
      </c>
      <c r="H1895" s="47" t="n">
        <v>1175</v>
      </c>
      <c r="I1895" s="57" t="n">
        <f aca="false">IFERROR(H1895/INDEX(Rate_Master!$C$2:$C$13,MATCH(F1895,Rate_Master!$A$2:$A$13,0)),0)</f>
        <v>1.06818181818182</v>
      </c>
    </row>
    <row r="1896" customFormat="false" ht="15" hidden="false" customHeight="false" outlineLevel="0" collapsed="false">
      <c r="A1896" s="47" t="s">
        <v>13848</v>
      </c>
      <c r="B1896" s="47" t="s">
        <v>602</v>
      </c>
      <c r="C1896" s="48" t="n">
        <v>46057</v>
      </c>
      <c r="D1896" s="47" t="s">
        <v>62</v>
      </c>
      <c r="E1896" s="47" t="s">
        <v>120</v>
      </c>
      <c r="F1896" s="47" t="s">
        <v>149</v>
      </c>
      <c r="G1896" s="47" t="s">
        <v>124</v>
      </c>
      <c r="H1896" s="47" t="n">
        <v>748</v>
      </c>
      <c r="I1896" s="57" t="n">
        <f aca="false">IFERROR(H1896/INDEX(Rate_Master!$C$2:$C$13,MATCH(F1896,Rate_Master!$A$2:$A$13,0)),0)</f>
        <v>0.68</v>
      </c>
    </row>
    <row r="1897" customFormat="false" ht="15" hidden="false" customHeight="false" outlineLevel="0" collapsed="false">
      <c r="A1897" s="47" t="s">
        <v>13849</v>
      </c>
      <c r="B1897" s="47" t="s">
        <v>602</v>
      </c>
      <c r="C1897" s="48" t="n">
        <v>46057</v>
      </c>
      <c r="D1897" s="47" t="s">
        <v>62</v>
      </c>
      <c r="E1897" s="47" t="s">
        <v>120</v>
      </c>
      <c r="F1897" s="47" t="s">
        <v>149</v>
      </c>
      <c r="G1897" s="47" t="s">
        <v>125</v>
      </c>
      <c r="H1897" s="47" t="n">
        <v>472</v>
      </c>
      <c r="I1897" s="57" t="n">
        <f aca="false">IFERROR(H1897/INDEX(Rate_Master!$C$2:$C$13,MATCH(F1897,Rate_Master!$A$2:$A$13,0)),0)</f>
        <v>0.429090909090909</v>
      </c>
    </row>
    <row r="1898" customFormat="false" ht="15" hidden="false" customHeight="false" outlineLevel="0" collapsed="false">
      <c r="A1898" s="47" t="s">
        <v>13850</v>
      </c>
      <c r="B1898" s="47" t="s">
        <v>602</v>
      </c>
      <c r="C1898" s="48" t="n">
        <v>46057</v>
      </c>
      <c r="D1898" s="47" t="s">
        <v>62</v>
      </c>
      <c r="E1898" s="47" t="s">
        <v>120</v>
      </c>
      <c r="F1898" s="47" t="s">
        <v>149</v>
      </c>
      <c r="G1898" s="47" t="s">
        <v>126</v>
      </c>
      <c r="H1898" s="47" t="n">
        <v>292</v>
      </c>
      <c r="I1898" s="57" t="n">
        <f aca="false">IFERROR(H1898/INDEX(Rate_Master!$C$2:$C$13,MATCH(F1898,Rate_Master!$A$2:$A$13,0)),0)</f>
        <v>0.265454545454545</v>
      </c>
    </row>
    <row r="1899" customFormat="false" ht="15" hidden="false" customHeight="false" outlineLevel="0" collapsed="false">
      <c r="A1899" s="47" t="s">
        <v>13851</v>
      </c>
      <c r="B1899" s="47" t="s">
        <v>603</v>
      </c>
      <c r="C1899" s="48" t="n">
        <v>46057</v>
      </c>
      <c r="D1899" s="47" t="s">
        <v>63</v>
      </c>
      <c r="E1899" s="47" t="s">
        <v>120</v>
      </c>
      <c r="F1899" s="47" t="s">
        <v>152</v>
      </c>
      <c r="G1899" s="47" t="s">
        <v>119</v>
      </c>
      <c r="H1899" s="47" t="n">
        <v>1126</v>
      </c>
      <c r="I1899" s="57" t="n">
        <f aca="false">IFERROR(H1899/INDEX(Rate_Master!$C$2:$C$13,MATCH(F1899,Rate_Master!$A$2:$A$13,0)),0)</f>
        <v>1.25111111111111</v>
      </c>
    </row>
    <row r="1900" customFormat="false" ht="15" hidden="false" customHeight="false" outlineLevel="0" collapsed="false">
      <c r="A1900" s="47" t="s">
        <v>13852</v>
      </c>
      <c r="B1900" s="47" t="s">
        <v>603</v>
      </c>
      <c r="C1900" s="48" t="n">
        <v>46057</v>
      </c>
      <c r="D1900" s="47" t="s">
        <v>63</v>
      </c>
      <c r="E1900" s="47" t="s">
        <v>120</v>
      </c>
      <c r="F1900" s="47" t="s">
        <v>152</v>
      </c>
      <c r="G1900" s="47" t="s">
        <v>121</v>
      </c>
      <c r="H1900" s="47" t="n">
        <v>995</v>
      </c>
      <c r="I1900" s="57" t="n">
        <f aca="false">IFERROR(H1900/INDEX(Rate_Master!$C$2:$C$13,MATCH(F1900,Rate_Master!$A$2:$A$13,0)),0)</f>
        <v>1.10555555555556</v>
      </c>
    </row>
    <row r="1901" customFormat="false" ht="15" hidden="false" customHeight="false" outlineLevel="0" collapsed="false">
      <c r="A1901" s="47" t="s">
        <v>13853</v>
      </c>
      <c r="B1901" s="47" t="s">
        <v>603</v>
      </c>
      <c r="C1901" s="48" t="n">
        <v>46057</v>
      </c>
      <c r="D1901" s="47" t="s">
        <v>63</v>
      </c>
      <c r="E1901" s="47" t="s">
        <v>120</v>
      </c>
      <c r="F1901" s="47" t="s">
        <v>152</v>
      </c>
      <c r="G1901" s="47" t="s">
        <v>122</v>
      </c>
      <c r="H1901" s="47" t="n">
        <v>1086</v>
      </c>
      <c r="I1901" s="57" t="n">
        <f aca="false">IFERROR(H1901/INDEX(Rate_Master!$C$2:$C$13,MATCH(F1901,Rate_Master!$A$2:$A$13,0)),0)</f>
        <v>1.20666666666667</v>
      </c>
    </row>
    <row r="1902" customFormat="false" ht="15" hidden="false" customHeight="false" outlineLevel="0" collapsed="false">
      <c r="A1902" s="47" t="s">
        <v>13854</v>
      </c>
      <c r="B1902" s="47" t="s">
        <v>603</v>
      </c>
      <c r="C1902" s="48" t="n">
        <v>46057</v>
      </c>
      <c r="D1902" s="47" t="s">
        <v>63</v>
      </c>
      <c r="E1902" s="47" t="s">
        <v>120</v>
      </c>
      <c r="F1902" s="47" t="s">
        <v>152</v>
      </c>
      <c r="G1902" s="47" t="s">
        <v>123</v>
      </c>
      <c r="H1902" s="47" t="n">
        <v>803</v>
      </c>
      <c r="I1902" s="57" t="n">
        <f aca="false">IFERROR(H1902/INDEX(Rate_Master!$C$2:$C$13,MATCH(F1902,Rate_Master!$A$2:$A$13,0)),0)</f>
        <v>0.892222222222222</v>
      </c>
    </row>
    <row r="1903" customFormat="false" ht="15" hidden="false" customHeight="false" outlineLevel="0" collapsed="false">
      <c r="A1903" s="47" t="s">
        <v>13855</v>
      </c>
      <c r="B1903" s="47" t="s">
        <v>603</v>
      </c>
      <c r="C1903" s="48" t="n">
        <v>46057</v>
      </c>
      <c r="D1903" s="47" t="s">
        <v>63</v>
      </c>
      <c r="E1903" s="47" t="s">
        <v>120</v>
      </c>
      <c r="F1903" s="47" t="s">
        <v>152</v>
      </c>
      <c r="G1903" s="47" t="s">
        <v>124</v>
      </c>
      <c r="H1903" s="47" t="n">
        <v>502</v>
      </c>
      <c r="I1903" s="57" t="n">
        <f aca="false">IFERROR(H1903/INDEX(Rate_Master!$C$2:$C$13,MATCH(F1903,Rate_Master!$A$2:$A$13,0)),0)</f>
        <v>0.557777777777778</v>
      </c>
    </row>
    <row r="1904" customFormat="false" ht="15" hidden="false" customHeight="false" outlineLevel="0" collapsed="false">
      <c r="A1904" s="47" t="s">
        <v>13856</v>
      </c>
      <c r="B1904" s="47" t="s">
        <v>603</v>
      </c>
      <c r="C1904" s="48" t="n">
        <v>46057</v>
      </c>
      <c r="D1904" s="47" t="s">
        <v>63</v>
      </c>
      <c r="E1904" s="47" t="s">
        <v>120</v>
      </c>
      <c r="F1904" s="47" t="s">
        <v>152</v>
      </c>
      <c r="G1904" s="47" t="s">
        <v>125</v>
      </c>
      <c r="H1904" s="47" t="n">
        <v>295</v>
      </c>
      <c r="I1904" s="57" t="n">
        <f aca="false">IFERROR(H1904/INDEX(Rate_Master!$C$2:$C$13,MATCH(F1904,Rate_Master!$A$2:$A$13,0)),0)</f>
        <v>0.327777777777778</v>
      </c>
    </row>
    <row r="1905" customFormat="false" ht="15" hidden="false" customHeight="false" outlineLevel="0" collapsed="false">
      <c r="A1905" s="47" t="s">
        <v>13857</v>
      </c>
      <c r="B1905" s="47" t="s">
        <v>603</v>
      </c>
      <c r="C1905" s="48" t="n">
        <v>46057</v>
      </c>
      <c r="D1905" s="47" t="s">
        <v>63</v>
      </c>
      <c r="E1905" s="47" t="s">
        <v>120</v>
      </c>
      <c r="F1905" s="47" t="s">
        <v>152</v>
      </c>
      <c r="G1905" s="47" t="s">
        <v>126</v>
      </c>
      <c r="H1905" s="47" t="n">
        <v>208</v>
      </c>
      <c r="I1905" s="57" t="n">
        <f aca="false">IFERROR(H1905/INDEX(Rate_Master!$C$2:$C$13,MATCH(F1905,Rate_Master!$A$2:$A$13,0)),0)</f>
        <v>0.231111111111111</v>
      </c>
    </row>
    <row r="1906" customFormat="false" ht="15" hidden="false" customHeight="false" outlineLevel="0" collapsed="false">
      <c r="A1906" s="47" t="s">
        <v>13858</v>
      </c>
      <c r="B1906" s="47" t="s">
        <v>604</v>
      </c>
      <c r="C1906" s="48" t="n">
        <v>46057</v>
      </c>
      <c r="D1906" s="47" t="s">
        <v>63</v>
      </c>
      <c r="E1906" s="47" t="s">
        <v>120</v>
      </c>
      <c r="F1906" s="47" t="s">
        <v>152</v>
      </c>
      <c r="G1906" s="47" t="s">
        <v>119</v>
      </c>
      <c r="H1906" s="47" t="n">
        <v>1331</v>
      </c>
      <c r="I1906" s="57" t="n">
        <f aca="false">IFERROR(H1906/INDEX(Rate_Master!$C$2:$C$13,MATCH(F1906,Rate_Master!$A$2:$A$13,0)),0)</f>
        <v>1.47888888888889</v>
      </c>
    </row>
    <row r="1907" customFormat="false" ht="15" hidden="false" customHeight="false" outlineLevel="0" collapsed="false">
      <c r="A1907" s="47" t="s">
        <v>13859</v>
      </c>
      <c r="B1907" s="47" t="s">
        <v>604</v>
      </c>
      <c r="C1907" s="48" t="n">
        <v>46057</v>
      </c>
      <c r="D1907" s="47" t="s">
        <v>63</v>
      </c>
      <c r="E1907" s="47" t="s">
        <v>120</v>
      </c>
      <c r="F1907" s="47" t="s">
        <v>152</v>
      </c>
      <c r="G1907" s="47" t="s">
        <v>121</v>
      </c>
      <c r="H1907" s="47" t="n">
        <v>1136</v>
      </c>
      <c r="I1907" s="57" t="n">
        <f aca="false">IFERROR(H1907/INDEX(Rate_Master!$C$2:$C$13,MATCH(F1907,Rate_Master!$A$2:$A$13,0)),0)</f>
        <v>1.26222222222222</v>
      </c>
    </row>
    <row r="1908" customFormat="false" ht="15" hidden="false" customHeight="false" outlineLevel="0" collapsed="false">
      <c r="A1908" s="47" t="s">
        <v>13860</v>
      </c>
      <c r="B1908" s="47" t="s">
        <v>604</v>
      </c>
      <c r="C1908" s="48" t="n">
        <v>46057</v>
      </c>
      <c r="D1908" s="47" t="s">
        <v>63</v>
      </c>
      <c r="E1908" s="47" t="s">
        <v>120</v>
      </c>
      <c r="F1908" s="47" t="s">
        <v>152</v>
      </c>
      <c r="G1908" s="47" t="s">
        <v>122</v>
      </c>
      <c r="H1908" s="47" t="n">
        <v>1251</v>
      </c>
      <c r="I1908" s="57" t="n">
        <f aca="false">IFERROR(H1908/INDEX(Rate_Master!$C$2:$C$13,MATCH(F1908,Rate_Master!$A$2:$A$13,0)),0)</f>
        <v>1.39</v>
      </c>
    </row>
    <row r="1909" customFormat="false" ht="15" hidden="false" customHeight="false" outlineLevel="0" collapsed="false">
      <c r="A1909" s="47" t="s">
        <v>13861</v>
      </c>
      <c r="B1909" s="47" t="s">
        <v>604</v>
      </c>
      <c r="C1909" s="48" t="n">
        <v>46057</v>
      </c>
      <c r="D1909" s="47" t="s">
        <v>63</v>
      </c>
      <c r="E1909" s="47" t="s">
        <v>120</v>
      </c>
      <c r="F1909" s="47" t="s">
        <v>152</v>
      </c>
      <c r="G1909" s="47" t="s">
        <v>123</v>
      </c>
      <c r="H1909" s="47" t="n">
        <v>986</v>
      </c>
      <c r="I1909" s="57" t="n">
        <f aca="false">IFERROR(H1909/INDEX(Rate_Master!$C$2:$C$13,MATCH(F1909,Rate_Master!$A$2:$A$13,0)),0)</f>
        <v>1.09555555555556</v>
      </c>
    </row>
    <row r="1910" customFormat="false" ht="15" hidden="false" customHeight="false" outlineLevel="0" collapsed="false">
      <c r="A1910" s="47" t="s">
        <v>13862</v>
      </c>
      <c r="B1910" s="47" t="s">
        <v>604</v>
      </c>
      <c r="C1910" s="48" t="n">
        <v>46057</v>
      </c>
      <c r="D1910" s="47" t="s">
        <v>63</v>
      </c>
      <c r="E1910" s="47" t="s">
        <v>120</v>
      </c>
      <c r="F1910" s="47" t="s">
        <v>152</v>
      </c>
      <c r="G1910" s="47" t="s">
        <v>124</v>
      </c>
      <c r="H1910" s="47" t="n">
        <v>654</v>
      </c>
      <c r="I1910" s="57" t="n">
        <f aca="false">IFERROR(H1910/INDEX(Rate_Master!$C$2:$C$13,MATCH(F1910,Rate_Master!$A$2:$A$13,0)),0)</f>
        <v>0.726666666666667</v>
      </c>
    </row>
    <row r="1911" customFormat="false" ht="15" hidden="false" customHeight="false" outlineLevel="0" collapsed="false">
      <c r="A1911" s="47" t="s">
        <v>13863</v>
      </c>
      <c r="B1911" s="47" t="s">
        <v>604</v>
      </c>
      <c r="C1911" s="48" t="n">
        <v>46057</v>
      </c>
      <c r="D1911" s="47" t="s">
        <v>63</v>
      </c>
      <c r="E1911" s="47" t="s">
        <v>120</v>
      </c>
      <c r="F1911" s="47" t="s">
        <v>152</v>
      </c>
      <c r="G1911" s="47" t="s">
        <v>125</v>
      </c>
      <c r="H1911" s="47" t="n">
        <v>367</v>
      </c>
      <c r="I1911" s="57" t="n">
        <f aca="false">IFERROR(H1911/INDEX(Rate_Master!$C$2:$C$13,MATCH(F1911,Rate_Master!$A$2:$A$13,0)),0)</f>
        <v>0.407777777777778</v>
      </c>
    </row>
    <row r="1912" customFormat="false" ht="15" hidden="false" customHeight="false" outlineLevel="0" collapsed="false">
      <c r="A1912" s="47" t="s">
        <v>13864</v>
      </c>
      <c r="B1912" s="47" t="s">
        <v>604</v>
      </c>
      <c r="C1912" s="48" t="n">
        <v>46057</v>
      </c>
      <c r="D1912" s="47" t="s">
        <v>63</v>
      </c>
      <c r="E1912" s="47" t="s">
        <v>120</v>
      </c>
      <c r="F1912" s="47" t="s">
        <v>152</v>
      </c>
      <c r="G1912" s="47" t="s">
        <v>126</v>
      </c>
      <c r="H1912" s="47" t="n">
        <v>232</v>
      </c>
      <c r="I1912" s="57" t="n">
        <f aca="false">IFERROR(H1912/INDEX(Rate_Master!$C$2:$C$13,MATCH(F1912,Rate_Master!$A$2:$A$13,0)),0)</f>
        <v>0.257777777777778</v>
      </c>
    </row>
    <row r="1913" customFormat="false" ht="15" hidden="false" customHeight="false" outlineLevel="0" collapsed="false">
      <c r="A1913" s="47" t="s">
        <v>13865</v>
      </c>
      <c r="B1913" s="47" t="s">
        <v>605</v>
      </c>
      <c r="C1913" s="48" t="n">
        <v>46057</v>
      </c>
      <c r="D1913" s="47" t="s">
        <v>63</v>
      </c>
      <c r="E1913" s="47" t="s">
        <v>120</v>
      </c>
      <c r="F1913" s="47" t="s">
        <v>152</v>
      </c>
      <c r="G1913" s="47" t="s">
        <v>119</v>
      </c>
      <c r="H1913" s="47" t="n">
        <v>2522</v>
      </c>
      <c r="I1913" s="57" t="n">
        <f aca="false">IFERROR(H1913/INDEX(Rate_Master!$C$2:$C$13,MATCH(F1913,Rate_Master!$A$2:$A$13,0)),0)</f>
        <v>2.80222222222222</v>
      </c>
    </row>
    <row r="1914" customFormat="false" ht="15" hidden="false" customHeight="false" outlineLevel="0" collapsed="false">
      <c r="A1914" s="47" t="s">
        <v>13866</v>
      </c>
      <c r="B1914" s="47" t="s">
        <v>605</v>
      </c>
      <c r="C1914" s="48" t="n">
        <v>46057</v>
      </c>
      <c r="D1914" s="47" t="s">
        <v>63</v>
      </c>
      <c r="E1914" s="47" t="s">
        <v>120</v>
      </c>
      <c r="F1914" s="47" t="s">
        <v>152</v>
      </c>
      <c r="G1914" s="47" t="s">
        <v>121</v>
      </c>
      <c r="H1914" s="47" t="n">
        <v>2255</v>
      </c>
      <c r="I1914" s="57" t="n">
        <f aca="false">IFERROR(H1914/INDEX(Rate_Master!$C$2:$C$13,MATCH(F1914,Rate_Master!$A$2:$A$13,0)),0)</f>
        <v>2.50555555555556</v>
      </c>
    </row>
    <row r="1915" customFormat="false" ht="15" hidden="false" customHeight="false" outlineLevel="0" collapsed="false">
      <c r="A1915" s="47" t="s">
        <v>13867</v>
      </c>
      <c r="B1915" s="47" t="s">
        <v>605</v>
      </c>
      <c r="C1915" s="48" t="n">
        <v>46057</v>
      </c>
      <c r="D1915" s="47" t="s">
        <v>63</v>
      </c>
      <c r="E1915" s="47" t="s">
        <v>120</v>
      </c>
      <c r="F1915" s="47" t="s">
        <v>152</v>
      </c>
      <c r="G1915" s="47" t="s">
        <v>122</v>
      </c>
      <c r="H1915" s="47" t="n">
        <v>2512</v>
      </c>
      <c r="I1915" s="57" t="n">
        <f aca="false">IFERROR(H1915/INDEX(Rate_Master!$C$2:$C$13,MATCH(F1915,Rate_Master!$A$2:$A$13,0)),0)</f>
        <v>2.79111111111111</v>
      </c>
    </row>
    <row r="1916" customFormat="false" ht="15" hidden="false" customHeight="false" outlineLevel="0" collapsed="false">
      <c r="A1916" s="47" t="s">
        <v>13868</v>
      </c>
      <c r="B1916" s="47" t="s">
        <v>605</v>
      </c>
      <c r="C1916" s="48" t="n">
        <v>46057</v>
      </c>
      <c r="D1916" s="47" t="s">
        <v>63</v>
      </c>
      <c r="E1916" s="47" t="s">
        <v>120</v>
      </c>
      <c r="F1916" s="47" t="s">
        <v>152</v>
      </c>
      <c r="G1916" s="47" t="s">
        <v>123</v>
      </c>
      <c r="H1916" s="47" t="n">
        <v>1799</v>
      </c>
      <c r="I1916" s="57" t="n">
        <f aca="false">IFERROR(H1916/INDEX(Rate_Master!$C$2:$C$13,MATCH(F1916,Rate_Master!$A$2:$A$13,0)),0)</f>
        <v>1.99888888888889</v>
      </c>
    </row>
    <row r="1917" customFormat="false" ht="15" hidden="false" customHeight="false" outlineLevel="0" collapsed="false">
      <c r="A1917" s="47" t="s">
        <v>13869</v>
      </c>
      <c r="B1917" s="47" t="s">
        <v>605</v>
      </c>
      <c r="C1917" s="48" t="n">
        <v>46057</v>
      </c>
      <c r="D1917" s="47" t="s">
        <v>63</v>
      </c>
      <c r="E1917" s="47" t="s">
        <v>120</v>
      </c>
      <c r="F1917" s="47" t="s">
        <v>152</v>
      </c>
      <c r="G1917" s="47" t="s">
        <v>124</v>
      </c>
      <c r="H1917" s="47" t="n">
        <v>1119</v>
      </c>
      <c r="I1917" s="57" t="n">
        <f aca="false">IFERROR(H1917/INDEX(Rate_Master!$C$2:$C$13,MATCH(F1917,Rate_Master!$A$2:$A$13,0)),0)</f>
        <v>1.24333333333333</v>
      </c>
    </row>
    <row r="1918" customFormat="false" ht="15" hidden="false" customHeight="false" outlineLevel="0" collapsed="false">
      <c r="A1918" s="47" t="s">
        <v>13870</v>
      </c>
      <c r="B1918" s="47" t="s">
        <v>605</v>
      </c>
      <c r="C1918" s="48" t="n">
        <v>46057</v>
      </c>
      <c r="D1918" s="47" t="s">
        <v>63</v>
      </c>
      <c r="E1918" s="47" t="s">
        <v>120</v>
      </c>
      <c r="F1918" s="47" t="s">
        <v>152</v>
      </c>
      <c r="G1918" s="47" t="s">
        <v>125</v>
      </c>
      <c r="H1918" s="47" t="n">
        <v>627</v>
      </c>
      <c r="I1918" s="57" t="n">
        <f aca="false">IFERROR(H1918/INDEX(Rate_Master!$C$2:$C$13,MATCH(F1918,Rate_Master!$A$2:$A$13,0)),0)</f>
        <v>0.696666666666667</v>
      </c>
    </row>
    <row r="1919" customFormat="false" ht="15" hidden="false" customHeight="false" outlineLevel="0" collapsed="false">
      <c r="A1919" s="47" t="s">
        <v>13871</v>
      </c>
      <c r="B1919" s="47" t="s">
        <v>605</v>
      </c>
      <c r="C1919" s="48" t="n">
        <v>46057</v>
      </c>
      <c r="D1919" s="47" t="s">
        <v>63</v>
      </c>
      <c r="E1919" s="47" t="s">
        <v>120</v>
      </c>
      <c r="F1919" s="47" t="s">
        <v>152</v>
      </c>
      <c r="G1919" s="47" t="s">
        <v>126</v>
      </c>
      <c r="H1919" s="47" t="n">
        <v>427</v>
      </c>
      <c r="I1919" s="57" t="n">
        <f aca="false">IFERROR(H1919/INDEX(Rate_Master!$C$2:$C$13,MATCH(F1919,Rate_Master!$A$2:$A$13,0)),0)</f>
        <v>0.474444444444444</v>
      </c>
    </row>
    <row r="1920" customFormat="false" ht="15" hidden="false" customHeight="false" outlineLevel="0" collapsed="false">
      <c r="A1920" s="47" t="s">
        <v>13872</v>
      </c>
      <c r="B1920" s="47" t="s">
        <v>606</v>
      </c>
      <c r="C1920" s="48" t="n">
        <v>46057</v>
      </c>
      <c r="D1920" s="47" t="s">
        <v>64</v>
      </c>
      <c r="E1920" s="47" t="s">
        <v>128</v>
      </c>
      <c r="F1920" s="47" t="s">
        <v>156</v>
      </c>
      <c r="G1920" s="47" t="s">
        <v>127</v>
      </c>
      <c r="H1920" s="47" t="n">
        <v>1354</v>
      </c>
      <c r="I1920" s="57" t="n">
        <f aca="false">IFERROR(H1920/INDEX(Rate_Master!$C$2:$C$13,MATCH(F1920,Rate_Master!$A$2:$A$13,0)),0)</f>
        <v>2.82083333333333</v>
      </c>
    </row>
    <row r="1921" customFormat="false" ht="15" hidden="false" customHeight="false" outlineLevel="0" collapsed="false">
      <c r="A1921" s="47" t="s">
        <v>13873</v>
      </c>
      <c r="B1921" s="47" t="s">
        <v>606</v>
      </c>
      <c r="C1921" s="48" t="n">
        <v>46057</v>
      </c>
      <c r="D1921" s="47" t="s">
        <v>64</v>
      </c>
      <c r="E1921" s="47" t="s">
        <v>128</v>
      </c>
      <c r="F1921" s="47" t="s">
        <v>156</v>
      </c>
      <c r="G1921" s="47" t="s">
        <v>129</v>
      </c>
      <c r="H1921" s="47" t="n">
        <v>1415</v>
      </c>
      <c r="I1921" s="57" t="n">
        <f aca="false">IFERROR(H1921/INDEX(Rate_Master!$C$2:$C$13,MATCH(F1921,Rate_Master!$A$2:$A$13,0)),0)</f>
        <v>2.94791666666667</v>
      </c>
    </row>
    <row r="1922" customFormat="false" ht="15" hidden="false" customHeight="false" outlineLevel="0" collapsed="false">
      <c r="A1922" s="47" t="s">
        <v>13874</v>
      </c>
      <c r="B1922" s="47" t="s">
        <v>606</v>
      </c>
      <c r="C1922" s="48" t="n">
        <v>46057</v>
      </c>
      <c r="D1922" s="47" t="s">
        <v>64</v>
      </c>
      <c r="E1922" s="47" t="s">
        <v>128</v>
      </c>
      <c r="F1922" s="47" t="s">
        <v>156</v>
      </c>
      <c r="G1922" s="47" t="s">
        <v>130</v>
      </c>
      <c r="H1922" s="47" t="n">
        <v>1127</v>
      </c>
      <c r="I1922" s="57" t="n">
        <f aca="false">IFERROR(H1922/INDEX(Rate_Master!$C$2:$C$13,MATCH(F1922,Rate_Master!$A$2:$A$13,0)),0)</f>
        <v>2.34791666666667</v>
      </c>
    </row>
    <row r="1923" customFormat="false" ht="15" hidden="false" customHeight="false" outlineLevel="0" collapsed="false">
      <c r="A1923" s="47" t="s">
        <v>13875</v>
      </c>
      <c r="B1923" s="47" t="s">
        <v>606</v>
      </c>
      <c r="C1923" s="48" t="n">
        <v>46057</v>
      </c>
      <c r="D1923" s="47" t="s">
        <v>64</v>
      </c>
      <c r="E1923" s="47" t="s">
        <v>128</v>
      </c>
      <c r="F1923" s="47" t="s">
        <v>156</v>
      </c>
      <c r="G1923" s="47" t="s">
        <v>131</v>
      </c>
      <c r="H1923" s="47" t="n">
        <v>342</v>
      </c>
      <c r="I1923" s="57" t="n">
        <f aca="false">IFERROR(H1923/INDEX(Rate_Master!$C$2:$C$13,MATCH(F1923,Rate_Master!$A$2:$A$13,0)),0)</f>
        <v>0.7125</v>
      </c>
    </row>
    <row r="1924" customFormat="false" ht="15" hidden="false" customHeight="false" outlineLevel="0" collapsed="false">
      <c r="A1924" s="47" t="s">
        <v>13876</v>
      </c>
      <c r="B1924" s="47" t="s">
        <v>606</v>
      </c>
      <c r="C1924" s="48" t="n">
        <v>46057</v>
      </c>
      <c r="D1924" s="47" t="s">
        <v>64</v>
      </c>
      <c r="E1924" s="47" t="s">
        <v>128</v>
      </c>
      <c r="F1924" s="47" t="s">
        <v>156</v>
      </c>
      <c r="G1924" s="47" t="s">
        <v>132</v>
      </c>
      <c r="H1924" s="47" t="n">
        <v>272</v>
      </c>
      <c r="I1924" s="57" t="n">
        <f aca="false">IFERROR(H1924/INDEX(Rate_Master!$C$2:$C$13,MATCH(F1924,Rate_Master!$A$2:$A$13,0)),0)</f>
        <v>0.566666666666667</v>
      </c>
    </row>
    <row r="1925" customFormat="false" ht="15" hidden="false" customHeight="false" outlineLevel="0" collapsed="false">
      <c r="A1925" s="47" t="s">
        <v>13877</v>
      </c>
      <c r="B1925" s="47" t="s">
        <v>608</v>
      </c>
      <c r="C1925" s="48" t="n">
        <v>46057</v>
      </c>
      <c r="D1925" s="47" t="s">
        <v>64</v>
      </c>
      <c r="E1925" s="47" t="s">
        <v>128</v>
      </c>
      <c r="F1925" s="47" t="s">
        <v>156</v>
      </c>
      <c r="G1925" s="47" t="s">
        <v>127</v>
      </c>
      <c r="H1925" s="47" t="n">
        <v>855</v>
      </c>
      <c r="I1925" s="57" t="n">
        <f aca="false">IFERROR(H1925/INDEX(Rate_Master!$C$2:$C$13,MATCH(F1925,Rate_Master!$A$2:$A$13,0)),0)</f>
        <v>1.78125</v>
      </c>
    </row>
    <row r="1926" customFormat="false" ht="15" hidden="false" customHeight="false" outlineLevel="0" collapsed="false">
      <c r="A1926" s="47" t="s">
        <v>13878</v>
      </c>
      <c r="B1926" s="47" t="s">
        <v>608</v>
      </c>
      <c r="C1926" s="48" t="n">
        <v>46057</v>
      </c>
      <c r="D1926" s="47" t="s">
        <v>64</v>
      </c>
      <c r="E1926" s="47" t="s">
        <v>128</v>
      </c>
      <c r="F1926" s="47" t="s">
        <v>156</v>
      </c>
      <c r="G1926" s="47" t="s">
        <v>129</v>
      </c>
      <c r="H1926" s="47" t="n">
        <v>1045</v>
      </c>
      <c r="I1926" s="57" t="n">
        <f aca="false">IFERROR(H1926/INDEX(Rate_Master!$C$2:$C$13,MATCH(F1926,Rate_Master!$A$2:$A$13,0)),0)</f>
        <v>2.17708333333333</v>
      </c>
    </row>
    <row r="1927" customFormat="false" ht="15" hidden="false" customHeight="false" outlineLevel="0" collapsed="false">
      <c r="A1927" s="47" t="s">
        <v>13879</v>
      </c>
      <c r="B1927" s="47" t="s">
        <v>608</v>
      </c>
      <c r="C1927" s="48" t="n">
        <v>46057</v>
      </c>
      <c r="D1927" s="47" t="s">
        <v>64</v>
      </c>
      <c r="E1927" s="47" t="s">
        <v>128</v>
      </c>
      <c r="F1927" s="47" t="s">
        <v>156</v>
      </c>
      <c r="G1927" s="47" t="s">
        <v>130</v>
      </c>
      <c r="H1927" s="47" t="n">
        <v>765</v>
      </c>
      <c r="I1927" s="57" t="n">
        <f aca="false">IFERROR(H1927/INDEX(Rate_Master!$C$2:$C$13,MATCH(F1927,Rate_Master!$A$2:$A$13,0)),0)</f>
        <v>1.59375</v>
      </c>
    </row>
    <row r="1928" customFormat="false" ht="15" hidden="false" customHeight="false" outlineLevel="0" collapsed="false">
      <c r="A1928" s="47" t="s">
        <v>13880</v>
      </c>
      <c r="B1928" s="47" t="s">
        <v>608</v>
      </c>
      <c r="C1928" s="48" t="n">
        <v>46057</v>
      </c>
      <c r="D1928" s="47" t="s">
        <v>64</v>
      </c>
      <c r="E1928" s="47" t="s">
        <v>128</v>
      </c>
      <c r="F1928" s="47" t="s">
        <v>156</v>
      </c>
      <c r="G1928" s="47" t="s">
        <v>131</v>
      </c>
      <c r="H1928" s="47" t="n">
        <v>251</v>
      </c>
      <c r="I1928" s="57" t="n">
        <f aca="false">IFERROR(H1928/INDEX(Rate_Master!$C$2:$C$13,MATCH(F1928,Rate_Master!$A$2:$A$13,0)),0)</f>
        <v>0.522916666666667</v>
      </c>
    </row>
    <row r="1929" customFormat="false" ht="15" hidden="false" customHeight="false" outlineLevel="0" collapsed="false">
      <c r="A1929" s="47" t="s">
        <v>13881</v>
      </c>
      <c r="B1929" s="47" t="s">
        <v>608</v>
      </c>
      <c r="C1929" s="48" t="n">
        <v>46057</v>
      </c>
      <c r="D1929" s="47" t="s">
        <v>64</v>
      </c>
      <c r="E1929" s="47" t="s">
        <v>128</v>
      </c>
      <c r="F1929" s="47" t="s">
        <v>156</v>
      </c>
      <c r="G1929" s="47" t="s">
        <v>132</v>
      </c>
      <c r="H1929" s="47" t="n">
        <v>206</v>
      </c>
      <c r="I1929" s="57" t="n">
        <f aca="false">IFERROR(H1929/INDEX(Rate_Master!$C$2:$C$13,MATCH(F1929,Rate_Master!$A$2:$A$13,0)),0)</f>
        <v>0.429166666666667</v>
      </c>
    </row>
    <row r="1930" customFormat="false" ht="15" hidden="false" customHeight="false" outlineLevel="0" collapsed="false">
      <c r="A1930" s="47" t="s">
        <v>13882</v>
      </c>
      <c r="B1930" s="47" t="s">
        <v>609</v>
      </c>
      <c r="C1930" s="48" t="n">
        <v>46057</v>
      </c>
      <c r="D1930" s="47" t="s">
        <v>65</v>
      </c>
      <c r="E1930" s="47" t="s">
        <v>134</v>
      </c>
      <c r="F1930" s="47" t="s">
        <v>158</v>
      </c>
      <c r="G1930" s="47" t="s">
        <v>133</v>
      </c>
      <c r="H1930" s="47" t="n">
        <v>309</v>
      </c>
      <c r="I1930" s="57" t="n">
        <f aca="false">IFERROR(H1930/INDEX(Rate_Master!$C$2:$C$13,MATCH(F1930,Rate_Master!$A$2:$A$13,0)),0)</f>
        <v>1.545</v>
      </c>
    </row>
    <row r="1931" customFormat="false" ht="15" hidden="false" customHeight="false" outlineLevel="0" collapsed="false">
      <c r="A1931" s="47" t="s">
        <v>13883</v>
      </c>
      <c r="B1931" s="47" t="s">
        <v>609</v>
      </c>
      <c r="C1931" s="48" t="n">
        <v>46057</v>
      </c>
      <c r="D1931" s="47" t="s">
        <v>65</v>
      </c>
      <c r="E1931" s="47" t="s">
        <v>134</v>
      </c>
      <c r="F1931" s="47" t="s">
        <v>158</v>
      </c>
      <c r="G1931" s="47" t="s">
        <v>135</v>
      </c>
      <c r="H1931" s="47" t="n">
        <v>232</v>
      </c>
      <c r="I1931" s="57" t="n">
        <f aca="false">IFERROR(H1931/INDEX(Rate_Master!$C$2:$C$13,MATCH(F1931,Rate_Master!$A$2:$A$13,0)),0)</f>
        <v>1.16</v>
      </c>
    </row>
    <row r="1932" customFormat="false" ht="15" hidden="false" customHeight="false" outlineLevel="0" collapsed="false">
      <c r="A1932" s="47" t="s">
        <v>13884</v>
      </c>
      <c r="B1932" s="47" t="s">
        <v>609</v>
      </c>
      <c r="C1932" s="48" t="n">
        <v>46057</v>
      </c>
      <c r="D1932" s="47" t="s">
        <v>65</v>
      </c>
      <c r="E1932" s="47" t="s">
        <v>134</v>
      </c>
      <c r="F1932" s="47" t="s">
        <v>158</v>
      </c>
      <c r="G1932" s="47" t="s">
        <v>136</v>
      </c>
      <c r="H1932" s="47" t="n">
        <v>186</v>
      </c>
      <c r="I1932" s="57" t="n">
        <f aca="false">IFERROR(H1932/INDEX(Rate_Master!$C$2:$C$13,MATCH(F1932,Rate_Master!$A$2:$A$13,0)),0)</f>
        <v>0.93</v>
      </c>
    </row>
    <row r="1933" customFormat="false" ht="15" hidden="false" customHeight="false" outlineLevel="0" collapsed="false">
      <c r="A1933" s="47" t="s">
        <v>13885</v>
      </c>
      <c r="B1933" s="47" t="s">
        <v>609</v>
      </c>
      <c r="C1933" s="48" t="n">
        <v>46057</v>
      </c>
      <c r="D1933" s="47" t="s">
        <v>65</v>
      </c>
      <c r="E1933" s="47" t="s">
        <v>134</v>
      </c>
      <c r="F1933" s="47" t="s">
        <v>158</v>
      </c>
      <c r="G1933" s="47" t="s">
        <v>137</v>
      </c>
      <c r="H1933" s="47" t="n">
        <v>136</v>
      </c>
      <c r="I1933" s="57" t="n">
        <f aca="false">IFERROR(H1933/INDEX(Rate_Master!$C$2:$C$13,MATCH(F1933,Rate_Master!$A$2:$A$13,0)),0)</f>
        <v>0.68</v>
      </c>
    </row>
    <row r="1934" customFormat="false" ht="15" hidden="false" customHeight="false" outlineLevel="0" collapsed="false">
      <c r="A1934" s="47" t="s">
        <v>13886</v>
      </c>
      <c r="B1934" s="47" t="s">
        <v>609</v>
      </c>
      <c r="C1934" s="48" t="n">
        <v>46057</v>
      </c>
      <c r="D1934" s="47" t="s">
        <v>65</v>
      </c>
      <c r="E1934" s="47" t="s">
        <v>134</v>
      </c>
      <c r="F1934" s="47" t="s">
        <v>158</v>
      </c>
      <c r="G1934" s="47" t="s">
        <v>138</v>
      </c>
      <c r="H1934" s="47" t="n">
        <v>87</v>
      </c>
      <c r="I1934" s="57" t="n">
        <f aca="false">IFERROR(H1934/INDEX(Rate_Master!$C$2:$C$13,MATCH(F1934,Rate_Master!$A$2:$A$13,0)),0)</f>
        <v>0.435</v>
      </c>
    </row>
    <row r="1935" customFormat="false" ht="15" hidden="false" customHeight="false" outlineLevel="0" collapsed="false">
      <c r="A1935" s="47" t="s">
        <v>13887</v>
      </c>
      <c r="B1935" s="47" t="s">
        <v>610</v>
      </c>
      <c r="C1935" s="48" t="n">
        <v>46057</v>
      </c>
      <c r="D1935" s="47" t="s">
        <v>65</v>
      </c>
      <c r="E1935" s="47" t="s">
        <v>134</v>
      </c>
      <c r="F1935" s="47" t="s">
        <v>158</v>
      </c>
      <c r="G1935" s="47" t="s">
        <v>133</v>
      </c>
      <c r="H1935" s="47" t="n">
        <v>613</v>
      </c>
      <c r="I1935" s="57" t="n">
        <f aca="false">IFERROR(H1935/INDEX(Rate_Master!$C$2:$C$13,MATCH(F1935,Rate_Master!$A$2:$A$13,0)),0)</f>
        <v>3.065</v>
      </c>
    </row>
    <row r="1936" customFormat="false" ht="15" hidden="false" customHeight="false" outlineLevel="0" collapsed="false">
      <c r="A1936" s="47" t="s">
        <v>13888</v>
      </c>
      <c r="B1936" s="47" t="s">
        <v>610</v>
      </c>
      <c r="C1936" s="48" t="n">
        <v>46057</v>
      </c>
      <c r="D1936" s="47" t="s">
        <v>65</v>
      </c>
      <c r="E1936" s="47" t="s">
        <v>134</v>
      </c>
      <c r="F1936" s="47" t="s">
        <v>158</v>
      </c>
      <c r="G1936" s="47" t="s">
        <v>135</v>
      </c>
      <c r="H1936" s="47" t="n">
        <v>442</v>
      </c>
      <c r="I1936" s="57" t="n">
        <f aca="false">IFERROR(H1936/INDEX(Rate_Master!$C$2:$C$13,MATCH(F1936,Rate_Master!$A$2:$A$13,0)),0)</f>
        <v>2.21</v>
      </c>
    </row>
    <row r="1937" customFormat="false" ht="15" hidden="false" customHeight="false" outlineLevel="0" collapsed="false">
      <c r="A1937" s="47" t="s">
        <v>13889</v>
      </c>
      <c r="B1937" s="47" t="s">
        <v>610</v>
      </c>
      <c r="C1937" s="48" t="n">
        <v>46057</v>
      </c>
      <c r="D1937" s="47" t="s">
        <v>65</v>
      </c>
      <c r="E1937" s="47" t="s">
        <v>134</v>
      </c>
      <c r="F1937" s="47" t="s">
        <v>158</v>
      </c>
      <c r="G1937" s="47" t="s">
        <v>136</v>
      </c>
      <c r="H1937" s="47" t="n">
        <v>327</v>
      </c>
      <c r="I1937" s="57" t="n">
        <f aca="false">IFERROR(H1937/INDEX(Rate_Master!$C$2:$C$13,MATCH(F1937,Rate_Master!$A$2:$A$13,0)),0)</f>
        <v>1.635</v>
      </c>
    </row>
    <row r="1938" customFormat="false" ht="15" hidden="false" customHeight="false" outlineLevel="0" collapsed="false">
      <c r="A1938" s="47" t="s">
        <v>13890</v>
      </c>
      <c r="B1938" s="47" t="s">
        <v>610</v>
      </c>
      <c r="C1938" s="48" t="n">
        <v>46057</v>
      </c>
      <c r="D1938" s="47" t="s">
        <v>65</v>
      </c>
      <c r="E1938" s="47" t="s">
        <v>134</v>
      </c>
      <c r="F1938" s="47" t="s">
        <v>158</v>
      </c>
      <c r="G1938" s="47" t="s">
        <v>137</v>
      </c>
      <c r="H1938" s="47" t="n">
        <v>267</v>
      </c>
      <c r="I1938" s="57" t="n">
        <f aca="false">IFERROR(H1938/INDEX(Rate_Master!$C$2:$C$13,MATCH(F1938,Rate_Master!$A$2:$A$13,0)),0)</f>
        <v>1.335</v>
      </c>
    </row>
    <row r="1939" customFormat="false" ht="15" hidden="false" customHeight="false" outlineLevel="0" collapsed="false">
      <c r="A1939" s="47" t="s">
        <v>13891</v>
      </c>
      <c r="B1939" s="47" t="s">
        <v>610</v>
      </c>
      <c r="C1939" s="48" t="n">
        <v>46057</v>
      </c>
      <c r="D1939" s="47" t="s">
        <v>65</v>
      </c>
      <c r="E1939" s="47" t="s">
        <v>134</v>
      </c>
      <c r="F1939" s="47" t="s">
        <v>158</v>
      </c>
      <c r="G1939" s="47" t="s">
        <v>138</v>
      </c>
      <c r="H1939" s="47" t="n">
        <v>142</v>
      </c>
      <c r="I1939" s="57" t="n">
        <f aca="false">IFERROR(H1939/INDEX(Rate_Master!$C$2:$C$13,MATCH(F1939,Rate_Master!$A$2:$A$13,0)),0)</f>
        <v>0.71</v>
      </c>
    </row>
    <row r="1940" customFormat="false" ht="15" hidden="false" customHeight="false" outlineLevel="0" collapsed="false">
      <c r="A1940" s="47" t="s">
        <v>13892</v>
      </c>
      <c r="B1940" s="47" t="s">
        <v>611</v>
      </c>
      <c r="C1940" s="48" t="n">
        <v>46057</v>
      </c>
      <c r="D1940" s="47" t="s">
        <v>65</v>
      </c>
      <c r="E1940" s="47" t="s">
        <v>134</v>
      </c>
      <c r="F1940" s="47" t="s">
        <v>158</v>
      </c>
      <c r="G1940" s="47" t="s">
        <v>133</v>
      </c>
      <c r="H1940" s="47" t="n">
        <v>604</v>
      </c>
      <c r="I1940" s="57" t="n">
        <f aca="false">IFERROR(H1940/INDEX(Rate_Master!$C$2:$C$13,MATCH(F1940,Rate_Master!$A$2:$A$13,0)),0)</f>
        <v>3.02</v>
      </c>
    </row>
    <row r="1941" customFormat="false" ht="15" hidden="false" customHeight="false" outlineLevel="0" collapsed="false">
      <c r="A1941" s="47" t="s">
        <v>13893</v>
      </c>
      <c r="B1941" s="47" t="s">
        <v>611</v>
      </c>
      <c r="C1941" s="48" t="n">
        <v>46057</v>
      </c>
      <c r="D1941" s="47" t="s">
        <v>65</v>
      </c>
      <c r="E1941" s="47" t="s">
        <v>134</v>
      </c>
      <c r="F1941" s="47" t="s">
        <v>158</v>
      </c>
      <c r="G1941" s="47" t="s">
        <v>135</v>
      </c>
      <c r="H1941" s="47" t="n">
        <v>447</v>
      </c>
      <c r="I1941" s="57" t="n">
        <f aca="false">IFERROR(H1941/INDEX(Rate_Master!$C$2:$C$13,MATCH(F1941,Rate_Master!$A$2:$A$13,0)),0)</f>
        <v>2.235</v>
      </c>
    </row>
    <row r="1942" customFormat="false" ht="15" hidden="false" customHeight="false" outlineLevel="0" collapsed="false">
      <c r="A1942" s="47" t="s">
        <v>13894</v>
      </c>
      <c r="B1942" s="47" t="s">
        <v>611</v>
      </c>
      <c r="C1942" s="48" t="n">
        <v>46057</v>
      </c>
      <c r="D1942" s="47" t="s">
        <v>65</v>
      </c>
      <c r="E1942" s="47" t="s">
        <v>134</v>
      </c>
      <c r="F1942" s="47" t="s">
        <v>158</v>
      </c>
      <c r="G1942" s="47" t="s">
        <v>136</v>
      </c>
      <c r="H1942" s="47" t="n">
        <v>364</v>
      </c>
      <c r="I1942" s="57" t="n">
        <f aca="false">IFERROR(H1942/INDEX(Rate_Master!$C$2:$C$13,MATCH(F1942,Rate_Master!$A$2:$A$13,0)),0)</f>
        <v>1.82</v>
      </c>
    </row>
    <row r="1943" customFormat="false" ht="15" hidden="false" customHeight="false" outlineLevel="0" collapsed="false">
      <c r="A1943" s="47" t="s">
        <v>13895</v>
      </c>
      <c r="B1943" s="47" t="s">
        <v>611</v>
      </c>
      <c r="C1943" s="48" t="n">
        <v>46057</v>
      </c>
      <c r="D1943" s="47" t="s">
        <v>65</v>
      </c>
      <c r="E1943" s="47" t="s">
        <v>134</v>
      </c>
      <c r="F1943" s="47" t="s">
        <v>158</v>
      </c>
      <c r="G1943" s="47" t="s">
        <v>137</v>
      </c>
      <c r="H1943" s="47" t="n">
        <v>297</v>
      </c>
      <c r="I1943" s="57" t="n">
        <f aca="false">IFERROR(H1943/INDEX(Rate_Master!$C$2:$C$13,MATCH(F1943,Rate_Master!$A$2:$A$13,0)),0)</f>
        <v>1.485</v>
      </c>
    </row>
    <row r="1944" customFormat="false" ht="15" hidden="false" customHeight="false" outlineLevel="0" collapsed="false">
      <c r="A1944" s="47" t="s">
        <v>13896</v>
      </c>
      <c r="B1944" s="47" t="s">
        <v>611</v>
      </c>
      <c r="C1944" s="48" t="n">
        <v>46057</v>
      </c>
      <c r="D1944" s="47" t="s">
        <v>65</v>
      </c>
      <c r="E1944" s="47" t="s">
        <v>134</v>
      </c>
      <c r="F1944" s="47" t="s">
        <v>158</v>
      </c>
      <c r="G1944" s="47" t="s">
        <v>138</v>
      </c>
      <c r="H1944" s="47" t="n">
        <v>131</v>
      </c>
      <c r="I1944" s="57" t="n">
        <f aca="false">IFERROR(H1944/INDEX(Rate_Master!$C$2:$C$13,MATCH(F1944,Rate_Master!$A$2:$A$13,0)),0)</f>
        <v>0.655</v>
      </c>
    </row>
    <row r="1945" customFormat="false" ht="15" hidden="false" customHeight="false" outlineLevel="0" collapsed="false">
      <c r="A1945" s="47" t="s">
        <v>13897</v>
      </c>
      <c r="B1945" s="47" t="s">
        <v>612</v>
      </c>
      <c r="C1945" s="48" t="n">
        <v>46058</v>
      </c>
      <c r="D1945" s="47" t="s">
        <v>62</v>
      </c>
      <c r="E1945" s="47" t="s">
        <v>120</v>
      </c>
      <c r="F1945" s="47" t="s">
        <v>149</v>
      </c>
      <c r="G1945" s="47" t="s">
        <v>119</v>
      </c>
      <c r="H1945" s="47" t="n">
        <v>871</v>
      </c>
      <c r="I1945" s="57" t="n">
        <f aca="false">IFERROR(H1945/INDEX(Rate_Master!$C$2:$C$13,MATCH(F1945,Rate_Master!$A$2:$A$13,0)),0)</f>
        <v>0.791818181818182</v>
      </c>
    </row>
    <row r="1946" customFormat="false" ht="15" hidden="false" customHeight="false" outlineLevel="0" collapsed="false">
      <c r="A1946" s="47" t="s">
        <v>13898</v>
      </c>
      <c r="B1946" s="47" t="s">
        <v>612</v>
      </c>
      <c r="C1946" s="48" t="n">
        <v>46058</v>
      </c>
      <c r="D1946" s="47" t="s">
        <v>62</v>
      </c>
      <c r="E1946" s="47" t="s">
        <v>120</v>
      </c>
      <c r="F1946" s="47" t="s">
        <v>149</v>
      </c>
      <c r="G1946" s="47" t="s">
        <v>121</v>
      </c>
      <c r="H1946" s="47" t="n">
        <v>797</v>
      </c>
      <c r="I1946" s="57" t="n">
        <f aca="false">IFERROR(H1946/INDEX(Rate_Master!$C$2:$C$13,MATCH(F1946,Rate_Master!$A$2:$A$13,0)),0)</f>
        <v>0.724545454545455</v>
      </c>
    </row>
    <row r="1947" customFormat="false" ht="15" hidden="false" customHeight="false" outlineLevel="0" collapsed="false">
      <c r="A1947" s="47" t="s">
        <v>13899</v>
      </c>
      <c r="B1947" s="47" t="s">
        <v>612</v>
      </c>
      <c r="C1947" s="48" t="n">
        <v>46058</v>
      </c>
      <c r="D1947" s="47" t="s">
        <v>62</v>
      </c>
      <c r="E1947" s="47" t="s">
        <v>120</v>
      </c>
      <c r="F1947" s="47" t="s">
        <v>149</v>
      </c>
      <c r="G1947" s="47" t="s">
        <v>122</v>
      </c>
      <c r="H1947" s="47" t="n">
        <v>928</v>
      </c>
      <c r="I1947" s="57" t="n">
        <f aca="false">IFERROR(H1947/INDEX(Rate_Master!$C$2:$C$13,MATCH(F1947,Rate_Master!$A$2:$A$13,0)),0)</f>
        <v>0.843636363636364</v>
      </c>
    </row>
    <row r="1948" customFormat="false" ht="15" hidden="false" customHeight="false" outlineLevel="0" collapsed="false">
      <c r="A1948" s="47" t="s">
        <v>13900</v>
      </c>
      <c r="B1948" s="47" t="s">
        <v>612</v>
      </c>
      <c r="C1948" s="48" t="n">
        <v>46058</v>
      </c>
      <c r="D1948" s="47" t="s">
        <v>62</v>
      </c>
      <c r="E1948" s="47" t="s">
        <v>120</v>
      </c>
      <c r="F1948" s="47" t="s">
        <v>149</v>
      </c>
      <c r="G1948" s="47" t="s">
        <v>123</v>
      </c>
      <c r="H1948" s="47" t="n">
        <v>729</v>
      </c>
      <c r="I1948" s="57" t="n">
        <f aca="false">IFERROR(H1948/INDEX(Rate_Master!$C$2:$C$13,MATCH(F1948,Rate_Master!$A$2:$A$13,0)),0)</f>
        <v>0.662727272727273</v>
      </c>
    </row>
    <row r="1949" customFormat="false" ht="15" hidden="false" customHeight="false" outlineLevel="0" collapsed="false">
      <c r="A1949" s="47" t="s">
        <v>13901</v>
      </c>
      <c r="B1949" s="47" t="s">
        <v>612</v>
      </c>
      <c r="C1949" s="48" t="n">
        <v>46058</v>
      </c>
      <c r="D1949" s="47" t="s">
        <v>62</v>
      </c>
      <c r="E1949" s="47" t="s">
        <v>120</v>
      </c>
      <c r="F1949" s="47" t="s">
        <v>149</v>
      </c>
      <c r="G1949" s="47" t="s">
        <v>124</v>
      </c>
      <c r="H1949" s="47" t="n">
        <v>406</v>
      </c>
      <c r="I1949" s="57" t="n">
        <f aca="false">IFERROR(H1949/INDEX(Rate_Master!$C$2:$C$13,MATCH(F1949,Rate_Master!$A$2:$A$13,0)),0)</f>
        <v>0.369090909090909</v>
      </c>
    </row>
    <row r="1950" customFormat="false" ht="15" hidden="false" customHeight="false" outlineLevel="0" collapsed="false">
      <c r="A1950" s="47" t="s">
        <v>13902</v>
      </c>
      <c r="B1950" s="47" t="s">
        <v>612</v>
      </c>
      <c r="C1950" s="48" t="n">
        <v>46058</v>
      </c>
      <c r="D1950" s="47" t="s">
        <v>62</v>
      </c>
      <c r="E1950" s="47" t="s">
        <v>120</v>
      </c>
      <c r="F1950" s="47" t="s">
        <v>149</v>
      </c>
      <c r="G1950" s="47" t="s">
        <v>125</v>
      </c>
      <c r="H1950" s="47" t="n">
        <v>238</v>
      </c>
      <c r="I1950" s="57" t="n">
        <f aca="false">IFERROR(H1950/INDEX(Rate_Master!$C$2:$C$13,MATCH(F1950,Rate_Master!$A$2:$A$13,0)),0)</f>
        <v>0.216363636363636</v>
      </c>
    </row>
    <row r="1951" customFormat="false" ht="15" hidden="false" customHeight="false" outlineLevel="0" collapsed="false">
      <c r="A1951" s="47" t="s">
        <v>13903</v>
      </c>
      <c r="B1951" s="47" t="s">
        <v>612</v>
      </c>
      <c r="C1951" s="48" t="n">
        <v>46058</v>
      </c>
      <c r="D1951" s="47" t="s">
        <v>62</v>
      </c>
      <c r="E1951" s="47" t="s">
        <v>120</v>
      </c>
      <c r="F1951" s="47" t="s">
        <v>149</v>
      </c>
      <c r="G1951" s="47" t="s">
        <v>126</v>
      </c>
      <c r="H1951" s="47" t="n">
        <v>165</v>
      </c>
      <c r="I1951" s="57" t="n">
        <f aca="false">IFERROR(H1951/INDEX(Rate_Master!$C$2:$C$13,MATCH(F1951,Rate_Master!$A$2:$A$13,0)),0)</f>
        <v>0.15</v>
      </c>
    </row>
    <row r="1952" customFormat="false" ht="15" hidden="false" customHeight="false" outlineLevel="0" collapsed="false">
      <c r="A1952" s="47" t="s">
        <v>13904</v>
      </c>
      <c r="B1952" s="47" t="s">
        <v>613</v>
      </c>
      <c r="C1952" s="48" t="n">
        <v>46058</v>
      </c>
      <c r="D1952" s="47" t="s">
        <v>62</v>
      </c>
      <c r="E1952" s="47" t="s">
        <v>120</v>
      </c>
      <c r="F1952" s="47" t="s">
        <v>149</v>
      </c>
      <c r="G1952" s="47" t="s">
        <v>119</v>
      </c>
      <c r="H1952" s="47" t="n">
        <v>1331</v>
      </c>
      <c r="I1952" s="57" t="n">
        <f aca="false">IFERROR(H1952/INDEX(Rate_Master!$C$2:$C$13,MATCH(F1952,Rate_Master!$A$2:$A$13,0)),0)</f>
        <v>1.21</v>
      </c>
    </row>
    <row r="1953" customFormat="false" ht="15" hidden="false" customHeight="false" outlineLevel="0" collapsed="false">
      <c r="A1953" s="47" t="s">
        <v>13905</v>
      </c>
      <c r="B1953" s="47" t="s">
        <v>613</v>
      </c>
      <c r="C1953" s="48" t="n">
        <v>46058</v>
      </c>
      <c r="D1953" s="47" t="s">
        <v>62</v>
      </c>
      <c r="E1953" s="47" t="s">
        <v>120</v>
      </c>
      <c r="F1953" s="47" t="s">
        <v>149</v>
      </c>
      <c r="G1953" s="47" t="s">
        <v>121</v>
      </c>
      <c r="H1953" s="47" t="n">
        <v>1252</v>
      </c>
      <c r="I1953" s="57" t="n">
        <f aca="false">IFERROR(H1953/INDEX(Rate_Master!$C$2:$C$13,MATCH(F1953,Rate_Master!$A$2:$A$13,0)),0)</f>
        <v>1.13818181818182</v>
      </c>
    </row>
    <row r="1954" customFormat="false" ht="15" hidden="false" customHeight="false" outlineLevel="0" collapsed="false">
      <c r="A1954" s="47" t="s">
        <v>13906</v>
      </c>
      <c r="B1954" s="47" t="s">
        <v>613</v>
      </c>
      <c r="C1954" s="48" t="n">
        <v>46058</v>
      </c>
      <c r="D1954" s="47" t="s">
        <v>62</v>
      </c>
      <c r="E1954" s="47" t="s">
        <v>120</v>
      </c>
      <c r="F1954" s="47" t="s">
        <v>149</v>
      </c>
      <c r="G1954" s="47" t="s">
        <v>122</v>
      </c>
      <c r="H1954" s="47" t="n">
        <v>1388</v>
      </c>
      <c r="I1954" s="57" t="n">
        <f aca="false">IFERROR(H1954/INDEX(Rate_Master!$C$2:$C$13,MATCH(F1954,Rate_Master!$A$2:$A$13,0)),0)</f>
        <v>1.26181818181818</v>
      </c>
    </row>
    <row r="1955" customFormat="false" ht="15" hidden="false" customHeight="false" outlineLevel="0" collapsed="false">
      <c r="A1955" s="47" t="s">
        <v>13907</v>
      </c>
      <c r="B1955" s="47" t="s">
        <v>613</v>
      </c>
      <c r="C1955" s="48" t="n">
        <v>46058</v>
      </c>
      <c r="D1955" s="47" t="s">
        <v>62</v>
      </c>
      <c r="E1955" s="47" t="s">
        <v>120</v>
      </c>
      <c r="F1955" s="47" t="s">
        <v>149</v>
      </c>
      <c r="G1955" s="47" t="s">
        <v>123</v>
      </c>
      <c r="H1955" s="47" t="n">
        <v>1004</v>
      </c>
      <c r="I1955" s="57" t="n">
        <f aca="false">IFERROR(H1955/INDEX(Rate_Master!$C$2:$C$13,MATCH(F1955,Rate_Master!$A$2:$A$13,0)),0)</f>
        <v>0.912727272727273</v>
      </c>
    </row>
    <row r="1956" customFormat="false" ht="15" hidden="false" customHeight="false" outlineLevel="0" collapsed="false">
      <c r="A1956" s="47" t="s">
        <v>13908</v>
      </c>
      <c r="B1956" s="47" t="s">
        <v>613</v>
      </c>
      <c r="C1956" s="48" t="n">
        <v>46058</v>
      </c>
      <c r="D1956" s="47" t="s">
        <v>62</v>
      </c>
      <c r="E1956" s="47" t="s">
        <v>120</v>
      </c>
      <c r="F1956" s="47" t="s">
        <v>149</v>
      </c>
      <c r="G1956" s="47" t="s">
        <v>124</v>
      </c>
      <c r="H1956" s="47" t="n">
        <v>600</v>
      </c>
      <c r="I1956" s="57" t="n">
        <f aca="false">IFERROR(H1956/INDEX(Rate_Master!$C$2:$C$13,MATCH(F1956,Rate_Master!$A$2:$A$13,0)),0)</f>
        <v>0.545454545454545</v>
      </c>
    </row>
    <row r="1957" customFormat="false" ht="15" hidden="false" customHeight="false" outlineLevel="0" collapsed="false">
      <c r="A1957" s="47" t="s">
        <v>13909</v>
      </c>
      <c r="B1957" s="47" t="s">
        <v>613</v>
      </c>
      <c r="C1957" s="48" t="n">
        <v>46058</v>
      </c>
      <c r="D1957" s="47" t="s">
        <v>62</v>
      </c>
      <c r="E1957" s="47" t="s">
        <v>120</v>
      </c>
      <c r="F1957" s="47" t="s">
        <v>149</v>
      </c>
      <c r="G1957" s="47" t="s">
        <v>125</v>
      </c>
      <c r="H1957" s="47" t="n">
        <v>396</v>
      </c>
      <c r="I1957" s="57" t="n">
        <f aca="false">IFERROR(H1957/INDEX(Rate_Master!$C$2:$C$13,MATCH(F1957,Rate_Master!$A$2:$A$13,0)),0)</f>
        <v>0.36</v>
      </c>
    </row>
    <row r="1958" customFormat="false" ht="15" hidden="false" customHeight="false" outlineLevel="0" collapsed="false">
      <c r="A1958" s="47" t="s">
        <v>13910</v>
      </c>
      <c r="B1958" s="47" t="s">
        <v>613</v>
      </c>
      <c r="C1958" s="48" t="n">
        <v>46058</v>
      </c>
      <c r="D1958" s="47" t="s">
        <v>62</v>
      </c>
      <c r="E1958" s="47" t="s">
        <v>120</v>
      </c>
      <c r="F1958" s="47" t="s">
        <v>149</v>
      </c>
      <c r="G1958" s="47" t="s">
        <v>126</v>
      </c>
      <c r="H1958" s="47" t="n">
        <v>259</v>
      </c>
      <c r="I1958" s="57" t="n">
        <f aca="false">IFERROR(H1958/INDEX(Rate_Master!$C$2:$C$13,MATCH(F1958,Rate_Master!$A$2:$A$13,0)),0)</f>
        <v>0.235454545454545</v>
      </c>
    </row>
    <row r="1959" customFormat="false" ht="15" hidden="false" customHeight="false" outlineLevel="0" collapsed="false">
      <c r="A1959" s="47" t="s">
        <v>13911</v>
      </c>
      <c r="B1959" s="47" t="s">
        <v>614</v>
      </c>
      <c r="C1959" s="48" t="n">
        <v>46058</v>
      </c>
      <c r="D1959" s="47" t="s">
        <v>62</v>
      </c>
      <c r="E1959" s="47" t="s">
        <v>120</v>
      </c>
      <c r="F1959" s="47" t="s">
        <v>149</v>
      </c>
      <c r="G1959" s="47" t="s">
        <v>119</v>
      </c>
      <c r="H1959" s="47" t="n">
        <v>1001</v>
      </c>
      <c r="I1959" s="57" t="n">
        <f aca="false">IFERROR(H1959/INDEX(Rate_Master!$C$2:$C$13,MATCH(F1959,Rate_Master!$A$2:$A$13,0)),0)</f>
        <v>0.91</v>
      </c>
    </row>
    <row r="1960" customFormat="false" ht="15" hidden="false" customHeight="false" outlineLevel="0" collapsed="false">
      <c r="A1960" s="47" t="s">
        <v>13912</v>
      </c>
      <c r="B1960" s="47" t="s">
        <v>614</v>
      </c>
      <c r="C1960" s="48" t="n">
        <v>46058</v>
      </c>
      <c r="D1960" s="47" t="s">
        <v>62</v>
      </c>
      <c r="E1960" s="47" t="s">
        <v>120</v>
      </c>
      <c r="F1960" s="47" t="s">
        <v>149</v>
      </c>
      <c r="G1960" s="47" t="s">
        <v>121</v>
      </c>
      <c r="H1960" s="47" t="n">
        <v>853</v>
      </c>
      <c r="I1960" s="57" t="n">
        <f aca="false">IFERROR(H1960/INDEX(Rate_Master!$C$2:$C$13,MATCH(F1960,Rate_Master!$A$2:$A$13,0)),0)</f>
        <v>0.775454545454546</v>
      </c>
    </row>
    <row r="1961" customFormat="false" ht="15" hidden="false" customHeight="false" outlineLevel="0" collapsed="false">
      <c r="A1961" s="47" t="s">
        <v>13913</v>
      </c>
      <c r="B1961" s="47" t="s">
        <v>614</v>
      </c>
      <c r="C1961" s="48" t="n">
        <v>46058</v>
      </c>
      <c r="D1961" s="47" t="s">
        <v>62</v>
      </c>
      <c r="E1961" s="47" t="s">
        <v>120</v>
      </c>
      <c r="F1961" s="47" t="s">
        <v>149</v>
      </c>
      <c r="G1961" s="47" t="s">
        <v>122</v>
      </c>
      <c r="H1961" s="47" t="n">
        <v>965</v>
      </c>
      <c r="I1961" s="57" t="n">
        <f aca="false">IFERROR(H1961/INDEX(Rate_Master!$C$2:$C$13,MATCH(F1961,Rate_Master!$A$2:$A$13,0)),0)</f>
        <v>0.877272727272727</v>
      </c>
    </row>
    <row r="1962" customFormat="false" ht="15" hidden="false" customHeight="false" outlineLevel="0" collapsed="false">
      <c r="A1962" s="47" t="s">
        <v>13914</v>
      </c>
      <c r="B1962" s="47" t="s">
        <v>614</v>
      </c>
      <c r="C1962" s="48" t="n">
        <v>46058</v>
      </c>
      <c r="D1962" s="47" t="s">
        <v>62</v>
      </c>
      <c r="E1962" s="47" t="s">
        <v>120</v>
      </c>
      <c r="F1962" s="47" t="s">
        <v>149</v>
      </c>
      <c r="G1962" s="47" t="s">
        <v>123</v>
      </c>
      <c r="H1962" s="47" t="n">
        <v>736</v>
      </c>
      <c r="I1962" s="57" t="n">
        <f aca="false">IFERROR(H1962/INDEX(Rate_Master!$C$2:$C$13,MATCH(F1962,Rate_Master!$A$2:$A$13,0)),0)</f>
        <v>0.669090909090909</v>
      </c>
    </row>
    <row r="1963" customFormat="false" ht="15" hidden="false" customHeight="false" outlineLevel="0" collapsed="false">
      <c r="A1963" s="47" t="s">
        <v>13915</v>
      </c>
      <c r="B1963" s="47" t="s">
        <v>614</v>
      </c>
      <c r="C1963" s="48" t="n">
        <v>46058</v>
      </c>
      <c r="D1963" s="47" t="s">
        <v>62</v>
      </c>
      <c r="E1963" s="47" t="s">
        <v>120</v>
      </c>
      <c r="F1963" s="47" t="s">
        <v>149</v>
      </c>
      <c r="G1963" s="47" t="s">
        <v>124</v>
      </c>
      <c r="H1963" s="47" t="n">
        <v>435</v>
      </c>
      <c r="I1963" s="57" t="n">
        <f aca="false">IFERROR(H1963/INDEX(Rate_Master!$C$2:$C$13,MATCH(F1963,Rate_Master!$A$2:$A$13,0)),0)</f>
        <v>0.395454545454545</v>
      </c>
    </row>
    <row r="1964" customFormat="false" ht="15" hidden="false" customHeight="false" outlineLevel="0" collapsed="false">
      <c r="A1964" s="47" t="s">
        <v>13916</v>
      </c>
      <c r="B1964" s="47" t="s">
        <v>614</v>
      </c>
      <c r="C1964" s="48" t="n">
        <v>46058</v>
      </c>
      <c r="D1964" s="47" t="s">
        <v>62</v>
      </c>
      <c r="E1964" s="47" t="s">
        <v>120</v>
      </c>
      <c r="F1964" s="47" t="s">
        <v>149</v>
      </c>
      <c r="G1964" s="47" t="s">
        <v>125</v>
      </c>
      <c r="H1964" s="47" t="n">
        <v>265</v>
      </c>
      <c r="I1964" s="57" t="n">
        <f aca="false">IFERROR(H1964/INDEX(Rate_Master!$C$2:$C$13,MATCH(F1964,Rate_Master!$A$2:$A$13,0)),0)</f>
        <v>0.240909090909091</v>
      </c>
    </row>
    <row r="1965" customFormat="false" ht="15" hidden="false" customHeight="false" outlineLevel="0" collapsed="false">
      <c r="A1965" s="47" t="s">
        <v>13917</v>
      </c>
      <c r="B1965" s="47" t="s">
        <v>614</v>
      </c>
      <c r="C1965" s="48" t="n">
        <v>46058</v>
      </c>
      <c r="D1965" s="47" t="s">
        <v>62</v>
      </c>
      <c r="E1965" s="47" t="s">
        <v>120</v>
      </c>
      <c r="F1965" s="47" t="s">
        <v>149</v>
      </c>
      <c r="G1965" s="47" t="s">
        <v>126</v>
      </c>
      <c r="H1965" s="47" t="n">
        <v>154</v>
      </c>
      <c r="I1965" s="57" t="n">
        <f aca="false">IFERROR(H1965/INDEX(Rate_Master!$C$2:$C$13,MATCH(F1965,Rate_Master!$A$2:$A$13,0)),0)</f>
        <v>0.14</v>
      </c>
    </row>
    <row r="1966" customFormat="false" ht="15" hidden="false" customHeight="false" outlineLevel="0" collapsed="false">
      <c r="A1966" s="47" t="s">
        <v>13918</v>
      </c>
      <c r="B1966" s="47" t="s">
        <v>615</v>
      </c>
      <c r="C1966" s="48" t="n">
        <v>46058</v>
      </c>
      <c r="D1966" s="47" t="s">
        <v>63</v>
      </c>
      <c r="E1966" s="47" t="s">
        <v>120</v>
      </c>
      <c r="F1966" s="47" t="s">
        <v>152</v>
      </c>
      <c r="G1966" s="47" t="s">
        <v>119</v>
      </c>
      <c r="H1966" s="47" t="n">
        <v>1817</v>
      </c>
      <c r="I1966" s="57" t="n">
        <f aca="false">IFERROR(H1966/INDEX(Rate_Master!$C$2:$C$13,MATCH(F1966,Rate_Master!$A$2:$A$13,0)),0)</f>
        <v>2.01888888888889</v>
      </c>
    </row>
    <row r="1967" customFormat="false" ht="15" hidden="false" customHeight="false" outlineLevel="0" collapsed="false">
      <c r="A1967" s="47" t="s">
        <v>13919</v>
      </c>
      <c r="B1967" s="47" t="s">
        <v>615</v>
      </c>
      <c r="C1967" s="48" t="n">
        <v>46058</v>
      </c>
      <c r="D1967" s="47" t="s">
        <v>63</v>
      </c>
      <c r="E1967" s="47" t="s">
        <v>120</v>
      </c>
      <c r="F1967" s="47" t="s">
        <v>152</v>
      </c>
      <c r="G1967" s="47" t="s">
        <v>121</v>
      </c>
      <c r="H1967" s="47" t="n">
        <v>1580</v>
      </c>
      <c r="I1967" s="57" t="n">
        <f aca="false">IFERROR(H1967/INDEX(Rate_Master!$C$2:$C$13,MATCH(F1967,Rate_Master!$A$2:$A$13,0)),0)</f>
        <v>1.75555555555556</v>
      </c>
    </row>
    <row r="1968" customFormat="false" ht="15" hidden="false" customHeight="false" outlineLevel="0" collapsed="false">
      <c r="A1968" s="47" t="s">
        <v>13920</v>
      </c>
      <c r="B1968" s="47" t="s">
        <v>615</v>
      </c>
      <c r="C1968" s="48" t="n">
        <v>46058</v>
      </c>
      <c r="D1968" s="47" t="s">
        <v>63</v>
      </c>
      <c r="E1968" s="47" t="s">
        <v>120</v>
      </c>
      <c r="F1968" s="47" t="s">
        <v>152</v>
      </c>
      <c r="G1968" s="47" t="s">
        <v>122</v>
      </c>
      <c r="H1968" s="47" t="n">
        <v>1750</v>
      </c>
      <c r="I1968" s="57" t="n">
        <f aca="false">IFERROR(H1968/INDEX(Rate_Master!$C$2:$C$13,MATCH(F1968,Rate_Master!$A$2:$A$13,0)),0)</f>
        <v>1.94444444444444</v>
      </c>
    </row>
    <row r="1969" customFormat="false" ht="15" hidden="false" customHeight="false" outlineLevel="0" collapsed="false">
      <c r="A1969" s="47" t="s">
        <v>13921</v>
      </c>
      <c r="B1969" s="47" t="s">
        <v>615</v>
      </c>
      <c r="C1969" s="48" t="n">
        <v>46058</v>
      </c>
      <c r="D1969" s="47" t="s">
        <v>63</v>
      </c>
      <c r="E1969" s="47" t="s">
        <v>120</v>
      </c>
      <c r="F1969" s="47" t="s">
        <v>152</v>
      </c>
      <c r="G1969" s="47" t="s">
        <v>123</v>
      </c>
      <c r="H1969" s="47" t="n">
        <v>1210</v>
      </c>
      <c r="I1969" s="57" t="n">
        <f aca="false">IFERROR(H1969/INDEX(Rate_Master!$C$2:$C$13,MATCH(F1969,Rate_Master!$A$2:$A$13,0)),0)</f>
        <v>1.34444444444444</v>
      </c>
    </row>
    <row r="1970" customFormat="false" ht="15" hidden="false" customHeight="false" outlineLevel="0" collapsed="false">
      <c r="A1970" s="47" t="s">
        <v>13922</v>
      </c>
      <c r="B1970" s="47" t="s">
        <v>615</v>
      </c>
      <c r="C1970" s="48" t="n">
        <v>46058</v>
      </c>
      <c r="D1970" s="47" t="s">
        <v>63</v>
      </c>
      <c r="E1970" s="47" t="s">
        <v>120</v>
      </c>
      <c r="F1970" s="47" t="s">
        <v>152</v>
      </c>
      <c r="G1970" s="47" t="s">
        <v>124</v>
      </c>
      <c r="H1970" s="47" t="n">
        <v>844</v>
      </c>
      <c r="I1970" s="57" t="n">
        <f aca="false">IFERROR(H1970/INDEX(Rate_Master!$C$2:$C$13,MATCH(F1970,Rate_Master!$A$2:$A$13,0)),0)</f>
        <v>0.937777777777778</v>
      </c>
    </row>
    <row r="1971" customFormat="false" ht="15" hidden="false" customHeight="false" outlineLevel="0" collapsed="false">
      <c r="A1971" s="47" t="s">
        <v>13923</v>
      </c>
      <c r="B1971" s="47" t="s">
        <v>615</v>
      </c>
      <c r="C1971" s="48" t="n">
        <v>46058</v>
      </c>
      <c r="D1971" s="47" t="s">
        <v>63</v>
      </c>
      <c r="E1971" s="47" t="s">
        <v>120</v>
      </c>
      <c r="F1971" s="47" t="s">
        <v>152</v>
      </c>
      <c r="G1971" s="47" t="s">
        <v>125</v>
      </c>
      <c r="H1971" s="47" t="n">
        <v>448</v>
      </c>
      <c r="I1971" s="57" t="n">
        <f aca="false">IFERROR(H1971/INDEX(Rate_Master!$C$2:$C$13,MATCH(F1971,Rate_Master!$A$2:$A$13,0)),0)</f>
        <v>0.497777777777778</v>
      </c>
    </row>
    <row r="1972" customFormat="false" ht="15" hidden="false" customHeight="false" outlineLevel="0" collapsed="false">
      <c r="A1972" s="47" t="s">
        <v>13924</v>
      </c>
      <c r="B1972" s="47" t="s">
        <v>615</v>
      </c>
      <c r="C1972" s="48" t="n">
        <v>46058</v>
      </c>
      <c r="D1972" s="47" t="s">
        <v>63</v>
      </c>
      <c r="E1972" s="47" t="s">
        <v>120</v>
      </c>
      <c r="F1972" s="47" t="s">
        <v>152</v>
      </c>
      <c r="G1972" s="47" t="s">
        <v>126</v>
      </c>
      <c r="H1972" s="47" t="n">
        <v>326</v>
      </c>
      <c r="I1972" s="57" t="n">
        <f aca="false">IFERROR(H1972/INDEX(Rate_Master!$C$2:$C$13,MATCH(F1972,Rate_Master!$A$2:$A$13,0)),0)</f>
        <v>0.362222222222222</v>
      </c>
    </row>
    <row r="1973" customFormat="false" ht="15" hidden="false" customHeight="false" outlineLevel="0" collapsed="false">
      <c r="A1973" s="47" t="s">
        <v>13925</v>
      </c>
      <c r="B1973" s="47" t="s">
        <v>617</v>
      </c>
      <c r="C1973" s="48" t="n">
        <v>46058</v>
      </c>
      <c r="D1973" s="47" t="s">
        <v>63</v>
      </c>
      <c r="E1973" s="47" t="s">
        <v>120</v>
      </c>
      <c r="F1973" s="47" t="s">
        <v>152</v>
      </c>
      <c r="G1973" s="47" t="s">
        <v>119</v>
      </c>
      <c r="H1973" s="47" t="n">
        <v>1399</v>
      </c>
      <c r="I1973" s="57" t="n">
        <f aca="false">IFERROR(H1973/INDEX(Rate_Master!$C$2:$C$13,MATCH(F1973,Rate_Master!$A$2:$A$13,0)),0)</f>
        <v>1.55444444444444</v>
      </c>
    </row>
    <row r="1974" customFormat="false" ht="15" hidden="false" customHeight="false" outlineLevel="0" collapsed="false">
      <c r="A1974" s="47" t="s">
        <v>13926</v>
      </c>
      <c r="B1974" s="47" t="s">
        <v>617</v>
      </c>
      <c r="C1974" s="48" t="n">
        <v>46058</v>
      </c>
      <c r="D1974" s="47" t="s">
        <v>63</v>
      </c>
      <c r="E1974" s="47" t="s">
        <v>120</v>
      </c>
      <c r="F1974" s="47" t="s">
        <v>152</v>
      </c>
      <c r="G1974" s="47" t="s">
        <v>121</v>
      </c>
      <c r="H1974" s="47" t="n">
        <v>1182</v>
      </c>
      <c r="I1974" s="57" t="n">
        <f aca="false">IFERROR(H1974/INDEX(Rate_Master!$C$2:$C$13,MATCH(F1974,Rate_Master!$A$2:$A$13,0)),0)</f>
        <v>1.31333333333333</v>
      </c>
    </row>
    <row r="1975" customFormat="false" ht="15" hidden="false" customHeight="false" outlineLevel="0" collapsed="false">
      <c r="A1975" s="47" t="s">
        <v>13927</v>
      </c>
      <c r="B1975" s="47" t="s">
        <v>617</v>
      </c>
      <c r="C1975" s="48" t="n">
        <v>46058</v>
      </c>
      <c r="D1975" s="47" t="s">
        <v>63</v>
      </c>
      <c r="E1975" s="47" t="s">
        <v>120</v>
      </c>
      <c r="F1975" s="47" t="s">
        <v>152</v>
      </c>
      <c r="G1975" s="47" t="s">
        <v>122</v>
      </c>
      <c r="H1975" s="47" t="n">
        <v>1381</v>
      </c>
      <c r="I1975" s="57" t="n">
        <f aca="false">IFERROR(H1975/INDEX(Rate_Master!$C$2:$C$13,MATCH(F1975,Rate_Master!$A$2:$A$13,0)),0)</f>
        <v>1.53444444444444</v>
      </c>
    </row>
    <row r="1976" customFormat="false" ht="15" hidden="false" customHeight="false" outlineLevel="0" collapsed="false">
      <c r="A1976" s="47" t="s">
        <v>13928</v>
      </c>
      <c r="B1976" s="47" t="s">
        <v>617</v>
      </c>
      <c r="C1976" s="48" t="n">
        <v>46058</v>
      </c>
      <c r="D1976" s="47" t="s">
        <v>63</v>
      </c>
      <c r="E1976" s="47" t="s">
        <v>120</v>
      </c>
      <c r="F1976" s="47" t="s">
        <v>152</v>
      </c>
      <c r="G1976" s="47" t="s">
        <v>123</v>
      </c>
      <c r="H1976" s="47" t="n">
        <v>929</v>
      </c>
      <c r="I1976" s="57" t="n">
        <f aca="false">IFERROR(H1976/INDEX(Rate_Master!$C$2:$C$13,MATCH(F1976,Rate_Master!$A$2:$A$13,0)),0)</f>
        <v>1.03222222222222</v>
      </c>
    </row>
    <row r="1977" customFormat="false" ht="15" hidden="false" customHeight="false" outlineLevel="0" collapsed="false">
      <c r="A1977" s="47" t="s">
        <v>13929</v>
      </c>
      <c r="B1977" s="47" t="s">
        <v>617</v>
      </c>
      <c r="C1977" s="48" t="n">
        <v>46058</v>
      </c>
      <c r="D1977" s="47" t="s">
        <v>63</v>
      </c>
      <c r="E1977" s="47" t="s">
        <v>120</v>
      </c>
      <c r="F1977" s="47" t="s">
        <v>152</v>
      </c>
      <c r="G1977" s="47" t="s">
        <v>124</v>
      </c>
      <c r="H1977" s="47" t="n">
        <v>612</v>
      </c>
      <c r="I1977" s="57" t="n">
        <f aca="false">IFERROR(H1977/INDEX(Rate_Master!$C$2:$C$13,MATCH(F1977,Rate_Master!$A$2:$A$13,0)),0)</f>
        <v>0.68</v>
      </c>
    </row>
    <row r="1978" customFormat="false" ht="15" hidden="false" customHeight="false" outlineLevel="0" collapsed="false">
      <c r="A1978" s="47" t="s">
        <v>13930</v>
      </c>
      <c r="B1978" s="47" t="s">
        <v>617</v>
      </c>
      <c r="C1978" s="48" t="n">
        <v>46058</v>
      </c>
      <c r="D1978" s="47" t="s">
        <v>63</v>
      </c>
      <c r="E1978" s="47" t="s">
        <v>120</v>
      </c>
      <c r="F1978" s="47" t="s">
        <v>152</v>
      </c>
      <c r="G1978" s="47" t="s">
        <v>125</v>
      </c>
      <c r="H1978" s="47" t="n">
        <v>360</v>
      </c>
      <c r="I1978" s="57" t="n">
        <f aca="false">IFERROR(H1978/INDEX(Rate_Master!$C$2:$C$13,MATCH(F1978,Rate_Master!$A$2:$A$13,0)),0)</f>
        <v>0.4</v>
      </c>
    </row>
    <row r="1979" customFormat="false" ht="15" hidden="false" customHeight="false" outlineLevel="0" collapsed="false">
      <c r="A1979" s="47" t="s">
        <v>13931</v>
      </c>
      <c r="B1979" s="47" t="s">
        <v>617</v>
      </c>
      <c r="C1979" s="48" t="n">
        <v>46058</v>
      </c>
      <c r="D1979" s="47" t="s">
        <v>63</v>
      </c>
      <c r="E1979" s="47" t="s">
        <v>120</v>
      </c>
      <c r="F1979" s="47" t="s">
        <v>152</v>
      </c>
      <c r="G1979" s="47" t="s">
        <v>126</v>
      </c>
      <c r="H1979" s="47" t="n">
        <v>223</v>
      </c>
      <c r="I1979" s="57" t="n">
        <f aca="false">IFERROR(H1979/INDEX(Rate_Master!$C$2:$C$13,MATCH(F1979,Rate_Master!$A$2:$A$13,0)),0)</f>
        <v>0.247777777777778</v>
      </c>
    </row>
    <row r="1980" customFormat="false" ht="15" hidden="false" customHeight="false" outlineLevel="0" collapsed="false">
      <c r="A1980" s="47" t="s">
        <v>13932</v>
      </c>
      <c r="B1980" s="47" t="s">
        <v>618</v>
      </c>
      <c r="C1980" s="48" t="n">
        <v>46058</v>
      </c>
      <c r="D1980" s="47" t="s">
        <v>63</v>
      </c>
      <c r="E1980" s="47" t="s">
        <v>120</v>
      </c>
      <c r="F1980" s="47" t="s">
        <v>152</v>
      </c>
      <c r="G1980" s="47" t="s">
        <v>119</v>
      </c>
      <c r="H1980" s="47" t="n">
        <v>1616</v>
      </c>
      <c r="I1980" s="57" t="n">
        <f aca="false">IFERROR(H1980/INDEX(Rate_Master!$C$2:$C$13,MATCH(F1980,Rate_Master!$A$2:$A$13,0)),0)</f>
        <v>1.79555555555556</v>
      </c>
    </row>
    <row r="1981" customFormat="false" ht="15" hidden="false" customHeight="false" outlineLevel="0" collapsed="false">
      <c r="A1981" s="47" t="s">
        <v>13933</v>
      </c>
      <c r="B1981" s="47" t="s">
        <v>618</v>
      </c>
      <c r="C1981" s="48" t="n">
        <v>46058</v>
      </c>
      <c r="D1981" s="47" t="s">
        <v>63</v>
      </c>
      <c r="E1981" s="47" t="s">
        <v>120</v>
      </c>
      <c r="F1981" s="47" t="s">
        <v>152</v>
      </c>
      <c r="G1981" s="47" t="s">
        <v>121</v>
      </c>
      <c r="H1981" s="47" t="n">
        <v>1445</v>
      </c>
      <c r="I1981" s="57" t="n">
        <f aca="false">IFERROR(H1981/INDEX(Rate_Master!$C$2:$C$13,MATCH(F1981,Rate_Master!$A$2:$A$13,0)),0)</f>
        <v>1.60555555555556</v>
      </c>
    </row>
    <row r="1982" customFormat="false" ht="15" hidden="false" customHeight="false" outlineLevel="0" collapsed="false">
      <c r="A1982" s="47" t="s">
        <v>13934</v>
      </c>
      <c r="B1982" s="47" t="s">
        <v>618</v>
      </c>
      <c r="C1982" s="48" t="n">
        <v>46058</v>
      </c>
      <c r="D1982" s="47" t="s">
        <v>63</v>
      </c>
      <c r="E1982" s="47" t="s">
        <v>120</v>
      </c>
      <c r="F1982" s="47" t="s">
        <v>152</v>
      </c>
      <c r="G1982" s="47" t="s">
        <v>122</v>
      </c>
      <c r="H1982" s="47" t="n">
        <v>1598</v>
      </c>
      <c r="I1982" s="57" t="n">
        <f aca="false">IFERROR(H1982/INDEX(Rate_Master!$C$2:$C$13,MATCH(F1982,Rate_Master!$A$2:$A$13,0)),0)</f>
        <v>1.77555555555556</v>
      </c>
    </row>
    <row r="1983" customFormat="false" ht="15" hidden="false" customHeight="false" outlineLevel="0" collapsed="false">
      <c r="A1983" s="47" t="s">
        <v>13935</v>
      </c>
      <c r="B1983" s="47" t="s">
        <v>618</v>
      </c>
      <c r="C1983" s="48" t="n">
        <v>46058</v>
      </c>
      <c r="D1983" s="47" t="s">
        <v>63</v>
      </c>
      <c r="E1983" s="47" t="s">
        <v>120</v>
      </c>
      <c r="F1983" s="47" t="s">
        <v>152</v>
      </c>
      <c r="G1983" s="47" t="s">
        <v>123</v>
      </c>
      <c r="H1983" s="47" t="n">
        <v>1205</v>
      </c>
      <c r="I1983" s="57" t="n">
        <f aca="false">IFERROR(H1983/INDEX(Rate_Master!$C$2:$C$13,MATCH(F1983,Rate_Master!$A$2:$A$13,0)),0)</f>
        <v>1.33888888888889</v>
      </c>
    </row>
    <row r="1984" customFormat="false" ht="15" hidden="false" customHeight="false" outlineLevel="0" collapsed="false">
      <c r="A1984" s="47" t="s">
        <v>13936</v>
      </c>
      <c r="B1984" s="47" t="s">
        <v>618</v>
      </c>
      <c r="C1984" s="48" t="n">
        <v>46058</v>
      </c>
      <c r="D1984" s="47" t="s">
        <v>63</v>
      </c>
      <c r="E1984" s="47" t="s">
        <v>120</v>
      </c>
      <c r="F1984" s="47" t="s">
        <v>152</v>
      </c>
      <c r="G1984" s="47" t="s">
        <v>124</v>
      </c>
      <c r="H1984" s="47" t="n">
        <v>693</v>
      </c>
      <c r="I1984" s="57" t="n">
        <f aca="false">IFERROR(H1984/INDEX(Rate_Master!$C$2:$C$13,MATCH(F1984,Rate_Master!$A$2:$A$13,0)),0)</f>
        <v>0.77</v>
      </c>
    </row>
    <row r="1985" customFormat="false" ht="15" hidden="false" customHeight="false" outlineLevel="0" collapsed="false">
      <c r="A1985" s="47" t="s">
        <v>13937</v>
      </c>
      <c r="B1985" s="47" t="s">
        <v>618</v>
      </c>
      <c r="C1985" s="48" t="n">
        <v>46058</v>
      </c>
      <c r="D1985" s="47" t="s">
        <v>63</v>
      </c>
      <c r="E1985" s="47" t="s">
        <v>120</v>
      </c>
      <c r="F1985" s="47" t="s">
        <v>152</v>
      </c>
      <c r="G1985" s="47" t="s">
        <v>125</v>
      </c>
      <c r="H1985" s="47" t="n">
        <v>448</v>
      </c>
      <c r="I1985" s="57" t="n">
        <f aca="false">IFERROR(H1985/INDEX(Rate_Master!$C$2:$C$13,MATCH(F1985,Rate_Master!$A$2:$A$13,0)),0)</f>
        <v>0.497777777777778</v>
      </c>
    </row>
    <row r="1986" customFormat="false" ht="15" hidden="false" customHeight="false" outlineLevel="0" collapsed="false">
      <c r="A1986" s="47" t="s">
        <v>13938</v>
      </c>
      <c r="B1986" s="47" t="s">
        <v>618</v>
      </c>
      <c r="C1986" s="48" t="n">
        <v>46058</v>
      </c>
      <c r="D1986" s="47" t="s">
        <v>63</v>
      </c>
      <c r="E1986" s="47" t="s">
        <v>120</v>
      </c>
      <c r="F1986" s="47" t="s">
        <v>152</v>
      </c>
      <c r="G1986" s="47" t="s">
        <v>126</v>
      </c>
      <c r="H1986" s="47" t="n">
        <v>260</v>
      </c>
      <c r="I1986" s="57" t="n">
        <f aca="false">IFERROR(H1986/INDEX(Rate_Master!$C$2:$C$13,MATCH(F1986,Rate_Master!$A$2:$A$13,0)),0)</f>
        <v>0.288888888888889</v>
      </c>
    </row>
    <row r="1987" customFormat="false" ht="15" hidden="false" customHeight="false" outlineLevel="0" collapsed="false">
      <c r="A1987" s="47" t="s">
        <v>13939</v>
      </c>
      <c r="B1987" s="47" t="s">
        <v>619</v>
      </c>
      <c r="C1987" s="48" t="n">
        <v>46058</v>
      </c>
      <c r="D1987" s="47" t="s">
        <v>64</v>
      </c>
      <c r="E1987" s="47" t="s">
        <v>128</v>
      </c>
      <c r="F1987" s="47" t="s">
        <v>156</v>
      </c>
      <c r="G1987" s="47" t="s">
        <v>127</v>
      </c>
      <c r="H1987" s="47" t="n">
        <v>1394</v>
      </c>
      <c r="I1987" s="57" t="n">
        <f aca="false">IFERROR(H1987/INDEX(Rate_Master!$C$2:$C$13,MATCH(F1987,Rate_Master!$A$2:$A$13,0)),0)</f>
        <v>2.90416666666667</v>
      </c>
    </row>
    <row r="1988" customFormat="false" ht="15" hidden="false" customHeight="false" outlineLevel="0" collapsed="false">
      <c r="A1988" s="47" t="s">
        <v>13940</v>
      </c>
      <c r="B1988" s="47" t="s">
        <v>619</v>
      </c>
      <c r="C1988" s="48" t="n">
        <v>46058</v>
      </c>
      <c r="D1988" s="47" t="s">
        <v>64</v>
      </c>
      <c r="E1988" s="47" t="s">
        <v>128</v>
      </c>
      <c r="F1988" s="47" t="s">
        <v>156</v>
      </c>
      <c r="G1988" s="47" t="s">
        <v>129</v>
      </c>
      <c r="H1988" s="47" t="n">
        <v>1622</v>
      </c>
      <c r="I1988" s="57" t="n">
        <f aca="false">IFERROR(H1988/INDEX(Rate_Master!$C$2:$C$13,MATCH(F1988,Rate_Master!$A$2:$A$13,0)),0)</f>
        <v>3.37916666666667</v>
      </c>
    </row>
    <row r="1989" customFormat="false" ht="15" hidden="false" customHeight="false" outlineLevel="0" collapsed="false">
      <c r="A1989" s="47" t="s">
        <v>13941</v>
      </c>
      <c r="B1989" s="47" t="s">
        <v>619</v>
      </c>
      <c r="C1989" s="48" t="n">
        <v>46058</v>
      </c>
      <c r="D1989" s="47" t="s">
        <v>64</v>
      </c>
      <c r="E1989" s="47" t="s">
        <v>128</v>
      </c>
      <c r="F1989" s="47" t="s">
        <v>156</v>
      </c>
      <c r="G1989" s="47" t="s">
        <v>130</v>
      </c>
      <c r="H1989" s="47" t="n">
        <v>1316</v>
      </c>
      <c r="I1989" s="57" t="n">
        <f aca="false">IFERROR(H1989/INDEX(Rate_Master!$C$2:$C$13,MATCH(F1989,Rate_Master!$A$2:$A$13,0)),0)</f>
        <v>2.74166666666667</v>
      </c>
    </row>
    <row r="1990" customFormat="false" ht="15" hidden="false" customHeight="false" outlineLevel="0" collapsed="false">
      <c r="A1990" s="47" t="s">
        <v>13942</v>
      </c>
      <c r="B1990" s="47" t="s">
        <v>619</v>
      </c>
      <c r="C1990" s="48" t="n">
        <v>46058</v>
      </c>
      <c r="D1990" s="47" t="s">
        <v>64</v>
      </c>
      <c r="E1990" s="47" t="s">
        <v>128</v>
      </c>
      <c r="F1990" s="47" t="s">
        <v>156</v>
      </c>
      <c r="G1990" s="47" t="s">
        <v>131</v>
      </c>
      <c r="H1990" s="47" t="n">
        <v>430</v>
      </c>
      <c r="I1990" s="57" t="n">
        <f aca="false">IFERROR(H1990/INDEX(Rate_Master!$C$2:$C$13,MATCH(F1990,Rate_Master!$A$2:$A$13,0)),0)</f>
        <v>0.895833333333333</v>
      </c>
    </row>
    <row r="1991" customFormat="false" ht="15" hidden="false" customHeight="false" outlineLevel="0" collapsed="false">
      <c r="A1991" s="47" t="s">
        <v>13943</v>
      </c>
      <c r="B1991" s="47" t="s">
        <v>619</v>
      </c>
      <c r="C1991" s="48" t="n">
        <v>46058</v>
      </c>
      <c r="D1991" s="47" t="s">
        <v>64</v>
      </c>
      <c r="E1991" s="47" t="s">
        <v>128</v>
      </c>
      <c r="F1991" s="47" t="s">
        <v>156</v>
      </c>
      <c r="G1991" s="47" t="s">
        <v>132</v>
      </c>
      <c r="H1991" s="47" t="n">
        <v>318</v>
      </c>
      <c r="I1991" s="57" t="n">
        <f aca="false">IFERROR(H1991/INDEX(Rate_Master!$C$2:$C$13,MATCH(F1991,Rate_Master!$A$2:$A$13,0)),0)</f>
        <v>0.6625</v>
      </c>
    </row>
    <row r="1992" customFormat="false" ht="15" hidden="false" customHeight="false" outlineLevel="0" collapsed="false">
      <c r="A1992" s="47" t="s">
        <v>13944</v>
      </c>
      <c r="B1992" s="47" t="s">
        <v>620</v>
      </c>
      <c r="C1992" s="48" t="n">
        <v>46058</v>
      </c>
      <c r="D1992" s="47" t="s">
        <v>64</v>
      </c>
      <c r="E1992" s="47" t="s">
        <v>128</v>
      </c>
      <c r="F1992" s="47" t="s">
        <v>156</v>
      </c>
      <c r="G1992" s="47" t="s">
        <v>127</v>
      </c>
      <c r="H1992" s="47" t="n">
        <v>1189</v>
      </c>
      <c r="I1992" s="57" t="n">
        <f aca="false">IFERROR(H1992/INDEX(Rate_Master!$C$2:$C$13,MATCH(F1992,Rate_Master!$A$2:$A$13,0)),0)</f>
        <v>2.47708333333333</v>
      </c>
    </row>
    <row r="1993" customFormat="false" ht="15" hidden="false" customHeight="false" outlineLevel="0" collapsed="false">
      <c r="A1993" s="47" t="s">
        <v>13945</v>
      </c>
      <c r="B1993" s="47" t="s">
        <v>620</v>
      </c>
      <c r="C1993" s="48" t="n">
        <v>46058</v>
      </c>
      <c r="D1993" s="47" t="s">
        <v>64</v>
      </c>
      <c r="E1993" s="47" t="s">
        <v>128</v>
      </c>
      <c r="F1993" s="47" t="s">
        <v>156</v>
      </c>
      <c r="G1993" s="47" t="s">
        <v>129</v>
      </c>
      <c r="H1993" s="47" t="n">
        <v>1349</v>
      </c>
      <c r="I1993" s="57" t="n">
        <f aca="false">IFERROR(H1993/INDEX(Rate_Master!$C$2:$C$13,MATCH(F1993,Rate_Master!$A$2:$A$13,0)),0)</f>
        <v>2.81041666666667</v>
      </c>
    </row>
    <row r="1994" customFormat="false" ht="15" hidden="false" customHeight="false" outlineLevel="0" collapsed="false">
      <c r="A1994" s="47" t="s">
        <v>13946</v>
      </c>
      <c r="B1994" s="47" t="s">
        <v>620</v>
      </c>
      <c r="C1994" s="48" t="n">
        <v>46058</v>
      </c>
      <c r="D1994" s="47" t="s">
        <v>64</v>
      </c>
      <c r="E1994" s="47" t="s">
        <v>128</v>
      </c>
      <c r="F1994" s="47" t="s">
        <v>156</v>
      </c>
      <c r="G1994" s="47" t="s">
        <v>130</v>
      </c>
      <c r="H1994" s="47" t="n">
        <v>1037</v>
      </c>
      <c r="I1994" s="57" t="n">
        <f aca="false">IFERROR(H1994/INDEX(Rate_Master!$C$2:$C$13,MATCH(F1994,Rate_Master!$A$2:$A$13,0)),0)</f>
        <v>2.16041666666667</v>
      </c>
    </row>
    <row r="1995" customFormat="false" ht="15" hidden="false" customHeight="false" outlineLevel="0" collapsed="false">
      <c r="A1995" s="47" t="s">
        <v>13947</v>
      </c>
      <c r="B1995" s="47" t="s">
        <v>620</v>
      </c>
      <c r="C1995" s="48" t="n">
        <v>46058</v>
      </c>
      <c r="D1995" s="47" t="s">
        <v>64</v>
      </c>
      <c r="E1995" s="47" t="s">
        <v>128</v>
      </c>
      <c r="F1995" s="47" t="s">
        <v>156</v>
      </c>
      <c r="G1995" s="47" t="s">
        <v>131</v>
      </c>
      <c r="H1995" s="47" t="n">
        <v>333</v>
      </c>
      <c r="I1995" s="57" t="n">
        <f aca="false">IFERROR(H1995/INDEX(Rate_Master!$C$2:$C$13,MATCH(F1995,Rate_Master!$A$2:$A$13,0)),0)</f>
        <v>0.69375</v>
      </c>
    </row>
    <row r="1996" customFormat="false" ht="15" hidden="false" customHeight="false" outlineLevel="0" collapsed="false">
      <c r="A1996" s="47" t="s">
        <v>13948</v>
      </c>
      <c r="B1996" s="47" t="s">
        <v>620</v>
      </c>
      <c r="C1996" s="48" t="n">
        <v>46058</v>
      </c>
      <c r="D1996" s="47" t="s">
        <v>64</v>
      </c>
      <c r="E1996" s="47" t="s">
        <v>128</v>
      </c>
      <c r="F1996" s="47" t="s">
        <v>156</v>
      </c>
      <c r="G1996" s="47" t="s">
        <v>132</v>
      </c>
      <c r="H1996" s="47" t="n">
        <v>313</v>
      </c>
      <c r="I1996" s="57" t="n">
        <f aca="false">IFERROR(H1996/INDEX(Rate_Master!$C$2:$C$13,MATCH(F1996,Rate_Master!$A$2:$A$13,0)),0)</f>
        <v>0.652083333333333</v>
      </c>
    </row>
    <row r="1997" customFormat="false" ht="15" hidden="false" customHeight="false" outlineLevel="0" collapsed="false">
      <c r="A1997" s="47" t="s">
        <v>13949</v>
      </c>
      <c r="B1997" s="47" t="s">
        <v>621</v>
      </c>
      <c r="C1997" s="48" t="n">
        <v>46058</v>
      </c>
      <c r="D1997" s="47" t="s">
        <v>65</v>
      </c>
      <c r="E1997" s="47" t="s">
        <v>134</v>
      </c>
      <c r="F1997" s="47" t="s">
        <v>158</v>
      </c>
      <c r="G1997" s="47" t="s">
        <v>133</v>
      </c>
      <c r="H1997" s="47" t="n">
        <v>449</v>
      </c>
      <c r="I1997" s="57" t="n">
        <f aca="false">IFERROR(H1997/INDEX(Rate_Master!$C$2:$C$13,MATCH(F1997,Rate_Master!$A$2:$A$13,0)),0)</f>
        <v>2.245</v>
      </c>
    </row>
    <row r="1998" customFormat="false" ht="15" hidden="false" customHeight="false" outlineLevel="0" collapsed="false">
      <c r="A1998" s="47" t="s">
        <v>13950</v>
      </c>
      <c r="B1998" s="47" t="s">
        <v>621</v>
      </c>
      <c r="C1998" s="48" t="n">
        <v>46058</v>
      </c>
      <c r="D1998" s="47" t="s">
        <v>65</v>
      </c>
      <c r="E1998" s="47" t="s">
        <v>134</v>
      </c>
      <c r="F1998" s="47" t="s">
        <v>158</v>
      </c>
      <c r="G1998" s="47" t="s">
        <v>135</v>
      </c>
      <c r="H1998" s="47" t="n">
        <v>347</v>
      </c>
      <c r="I1998" s="57" t="n">
        <f aca="false">IFERROR(H1998/INDEX(Rate_Master!$C$2:$C$13,MATCH(F1998,Rate_Master!$A$2:$A$13,0)),0)</f>
        <v>1.735</v>
      </c>
    </row>
    <row r="1999" customFormat="false" ht="15" hidden="false" customHeight="false" outlineLevel="0" collapsed="false">
      <c r="A1999" s="47" t="s">
        <v>13951</v>
      </c>
      <c r="B1999" s="47" t="s">
        <v>621</v>
      </c>
      <c r="C1999" s="48" t="n">
        <v>46058</v>
      </c>
      <c r="D1999" s="47" t="s">
        <v>65</v>
      </c>
      <c r="E1999" s="47" t="s">
        <v>134</v>
      </c>
      <c r="F1999" s="47" t="s">
        <v>158</v>
      </c>
      <c r="G1999" s="47" t="s">
        <v>136</v>
      </c>
      <c r="H1999" s="47" t="n">
        <v>304</v>
      </c>
      <c r="I1999" s="57" t="n">
        <f aca="false">IFERROR(H1999/INDEX(Rate_Master!$C$2:$C$13,MATCH(F1999,Rate_Master!$A$2:$A$13,0)),0)</f>
        <v>1.52</v>
      </c>
    </row>
    <row r="2000" customFormat="false" ht="15" hidden="false" customHeight="false" outlineLevel="0" collapsed="false">
      <c r="A2000" s="47" t="s">
        <v>13952</v>
      </c>
      <c r="B2000" s="47" t="s">
        <v>621</v>
      </c>
      <c r="C2000" s="48" t="n">
        <v>46058</v>
      </c>
      <c r="D2000" s="47" t="s">
        <v>65</v>
      </c>
      <c r="E2000" s="47" t="s">
        <v>134</v>
      </c>
      <c r="F2000" s="47" t="s">
        <v>158</v>
      </c>
      <c r="G2000" s="47" t="s">
        <v>137</v>
      </c>
      <c r="H2000" s="47" t="n">
        <v>228</v>
      </c>
      <c r="I2000" s="57" t="n">
        <f aca="false">IFERROR(H2000/INDEX(Rate_Master!$C$2:$C$13,MATCH(F2000,Rate_Master!$A$2:$A$13,0)),0)</f>
        <v>1.14</v>
      </c>
    </row>
    <row r="2001" customFormat="false" ht="15" hidden="false" customHeight="false" outlineLevel="0" collapsed="false">
      <c r="A2001" s="47" t="s">
        <v>13953</v>
      </c>
      <c r="B2001" s="47" t="s">
        <v>621</v>
      </c>
      <c r="C2001" s="48" t="n">
        <v>46058</v>
      </c>
      <c r="D2001" s="47" t="s">
        <v>65</v>
      </c>
      <c r="E2001" s="47" t="s">
        <v>134</v>
      </c>
      <c r="F2001" s="47" t="s">
        <v>158</v>
      </c>
      <c r="G2001" s="47" t="s">
        <v>138</v>
      </c>
      <c r="H2001" s="47" t="n">
        <v>127</v>
      </c>
      <c r="I2001" s="57" t="n">
        <f aca="false">IFERROR(H2001/INDEX(Rate_Master!$C$2:$C$13,MATCH(F2001,Rate_Master!$A$2:$A$13,0)),0)</f>
        <v>0.635</v>
      </c>
    </row>
    <row r="2002" customFormat="false" ht="15" hidden="false" customHeight="false" outlineLevel="0" collapsed="false">
      <c r="A2002" s="47" t="s">
        <v>13954</v>
      </c>
      <c r="B2002" s="47" t="s">
        <v>622</v>
      </c>
      <c r="C2002" s="48" t="n">
        <v>46058</v>
      </c>
      <c r="D2002" s="47" t="s">
        <v>65</v>
      </c>
      <c r="E2002" s="47" t="s">
        <v>134</v>
      </c>
      <c r="F2002" s="47" t="s">
        <v>157</v>
      </c>
      <c r="G2002" s="47" t="s">
        <v>133</v>
      </c>
      <c r="H2002" s="47" t="n">
        <v>763</v>
      </c>
      <c r="I2002" s="57" t="n">
        <f aca="false">IFERROR(H2002/INDEX(Rate_Master!$C$2:$C$13,MATCH(F2002,Rate_Master!$A$2:$A$13,0)),0)</f>
        <v>3.46818181818182</v>
      </c>
    </row>
    <row r="2003" customFormat="false" ht="15" hidden="false" customHeight="false" outlineLevel="0" collapsed="false">
      <c r="A2003" s="47" t="s">
        <v>13955</v>
      </c>
      <c r="B2003" s="47" t="s">
        <v>622</v>
      </c>
      <c r="C2003" s="48" t="n">
        <v>46058</v>
      </c>
      <c r="D2003" s="47" t="s">
        <v>65</v>
      </c>
      <c r="E2003" s="47" t="s">
        <v>134</v>
      </c>
      <c r="F2003" s="47" t="s">
        <v>157</v>
      </c>
      <c r="G2003" s="47" t="s">
        <v>135</v>
      </c>
      <c r="H2003" s="47" t="n">
        <v>388</v>
      </c>
      <c r="I2003" s="57" t="n">
        <f aca="false">IFERROR(H2003/INDEX(Rate_Master!$C$2:$C$13,MATCH(F2003,Rate_Master!$A$2:$A$13,0)),0)</f>
        <v>1.76363636363636</v>
      </c>
    </row>
    <row r="2004" customFormat="false" ht="15" hidden="false" customHeight="false" outlineLevel="0" collapsed="false">
      <c r="A2004" s="47" t="s">
        <v>13956</v>
      </c>
      <c r="B2004" s="47" t="s">
        <v>622</v>
      </c>
      <c r="C2004" s="48" t="n">
        <v>46058</v>
      </c>
      <c r="D2004" s="47" t="s">
        <v>65</v>
      </c>
      <c r="E2004" s="47" t="s">
        <v>134</v>
      </c>
      <c r="F2004" s="47" t="s">
        <v>157</v>
      </c>
      <c r="G2004" s="47" t="s">
        <v>136</v>
      </c>
      <c r="H2004" s="47" t="n">
        <v>339</v>
      </c>
      <c r="I2004" s="57" t="n">
        <f aca="false">IFERROR(H2004/INDEX(Rate_Master!$C$2:$C$13,MATCH(F2004,Rate_Master!$A$2:$A$13,0)),0)</f>
        <v>1.54090909090909</v>
      </c>
    </row>
    <row r="2005" customFormat="false" ht="15" hidden="false" customHeight="false" outlineLevel="0" collapsed="false">
      <c r="A2005" s="47" t="s">
        <v>13957</v>
      </c>
      <c r="B2005" s="47" t="s">
        <v>622</v>
      </c>
      <c r="C2005" s="48" t="n">
        <v>46058</v>
      </c>
      <c r="D2005" s="47" t="s">
        <v>65</v>
      </c>
      <c r="E2005" s="47" t="s">
        <v>134</v>
      </c>
      <c r="F2005" s="47" t="s">
        <v>157</v>
      </c>
      <c r="G2005" s="47" t="s">
        <v>137</v>
      </c>
      <c r="H2005" s="47" t="n">
        <v>229</v>
      </c>
      <c r="I2005" s="57" t="n">
        <f aca="false">IFERROR(H2005/INDEX(Rate_Master!$C$2:$C$13,MATCH(F2005,Rate_Master!$A$2:$A$13,0)),0)</f>
        <v>1.04090909090909</v>
      </c>
    </row>
    <row r="2006" customFormat="false" ht="15" hidden="false" customHeight="false" outlineLevel="0" collapsed="false">
      <c r="A2006" s="47" t="s">
        <v>13958</v>
      </c>
      <c r="B2006" s="47" t="s">
        <v>622</v>
      </c>
      <c r="C2006" s="48" t="n">
        <v>46058</v>
      </c>
      <c r="D2006" s="47" t="s">
        <v>65</v>
      </c>
      <c r="E2006" s="47" t="s">
        <v>134</v>
      </c>
      <c r="F2006" s="47" t="s">
        <v>157</v>
      </c>
      <c r="G2006" s="47" t="s">
        <v>138</v>
      </c>
      <c r="H2006" s="47" t="n">
        <v>130</v>
      </c>
      <c r="I2006" s="57" t="n">
        <f aca="false">IFERROR(H2006/INDEX(Rate_Master!$C$2:$C$13,MATCH(F2006,Rate_Master!$A$2:$A$13,0)),0)</f>
        <v>0.590909090909091</v>
      </c>
    </row>
    <row r="2007" customFormat="false" ht="15" hidden="false" customHeight="false" outlineLevel="0" collapsed="false">
      <c r="A2007" s="47" t="s">
        <v>13959</v>
      </c>
      <c r="B2007" s="47" t="s">
        <v>624</v>
      </c>
      <c r="C2007" s="48" t="n">
        <v>46058</v>
      </c>
      <c r="D2007" s="47" t="s">
        <v>65</v>
      </c>
      <c r="E2007" s="47" t="s">
        <v>134</v>
      </c>
      <c r="F2007" s="47" t="s">
        <v>157</v>
      </c>
      <c r="G2007" s="47" t="s">
        <v>133</v>
      </c>
      <c r="H2007" s="47" t="n">
        <v>794</v>
      </c>
      <c r="I2007" s="57" t="n">
        <f aca="false">IFERROR(H2007/INDEX(Rate_Master!$C$2:$C$13,MATCH(F2007,Rate_Master!$A$2:$A$13,0)),0)</f>
        <v>3.60909090909091</v>
      </c>
    </row>
    <row r="2008" customFormat="false" ht="15" hidden="false" customHeight="false" outlineLevel="0" collapsed="false">
      <c r="A2008" s="47" t="s">
        <v>13960</v>
      </c>
      <c r="B2008" s="47" t="s">
        <v>624</v>
      </c>
      <c r="C2008" s="48" t="n">
        <v>46058</v>
      </c>
      <c r="D2008" s="47" t="s">
        <v>65</v>
      </c>
      <c r="E2008" s="47" t="s">
        <v>134</v>
      </c>
      <c r="F2008" s="47" t="s">
        <v>157</v>
      </c>
      <c r="G2008" s="47" t="s">
        <v>135</v>
      </c>
      <c r="H2008" s="47" t="n">
        <v>456</v>
      </c>
      <c r="I2008" s="57" t="n">
        <f aca="false">IFERROR(H2008/INDEX(Rate_Master!$C$2:$C$13,MATCH(F2008,Rate_Master!$A$2:$A$13,0)),0)</f>
        <v>2.07272727272727</v>
      </c>
    </row>
    <row r="2009" customFormat="false" ht="15" hidden="false" customHeight="false" outlineLevel="0" collapsed="false">
      <c r="A2009" s="47" t="s">
        <v>13961</v>
      </c>
      <c r="B2009" s="47" t="s">
        <v>624</v>
      </c>
      <c r="C2009" s="48" t="n">
        <v>46058</v>
      </c>
      <c r="D2009" s="47" t="s">
        <v>65</v>
      </c>
      <c r="E2009" s="47" t="s">
        <v>134</v>
      </c>
      <c r="F2009" s="47" t="s">
        <v>157</v>
      </c>
      <c r="G2009" s="47" t="s">
        <v>136</v>
      </c>
      <c r="H2009" s="47" t="n">
        <v>351</v>
      </c>
      <c r="I2009" s="57" t="n">
        <f aca="false">IFERROR(H2009/INDEX(Rate_Master!$C$2:$C$13,MATCH(F2009,Rate_Master!$A$2:$A$13,0)),0)</f>
        <v>1.59545454545455</v>
      </c>
    </row>
    <row r="2010" customFormat="false" ht="15" hidden="false" customHeight="false" outlineLevel="0" collapsed="false">
      <c r="A2010" s="47" t="s">
        <v>13962</v>
      </c>
      <c r="B2010" s="47" t="s">
        <v>624</v>
      </c>
      <c r="C2010" s="48" t="n">
        <v>46058</v>
      </c>
      <c r="D2010" s="47" t="s">
        <v>65</v>
      </c>
      <c r="E2010" s="47" t="s">
        <v>134</v>
      </c>
      <c r="F2010" s="47" t="s">
        <v>157</v>
      </c>
      <c r="G2010" s="47" t="s">
        <v>137</v>
      </c>
      <c r="H2010" s="47" t="n">
        <v>269</v>
      </c>
      <c r="I2010" s="57" t="n">
        <f aca="false">IFERROR(H2010/INDEX(Rate_Master!$C$2:$C$13,MATCH(F2010,Rate_Master!$A$2:$A$13,0)),0)</f>
        <v>1.22272727272727</v>
      </c>
    </row>
    <row r="2011" customFormat="false" ht="15" hidden="false" customHeight="false" outlineLevel="0" collapsed="false">
      <c r="A2011" s="47" t="s">
        <v>13963</v>
      </c>
      <c r="B2011" s="47" t="s">
        <v>624</v>
      </c>
      <c r="C2011" s="48" t="n">
        <v>46058</v>
      </c>
      <c r="D2011" s="47" t="s">
        <v>65</v>
      </c>
      <c r="E2011" s="47" t="s">
        <v>134</v>
      </c>
      <c r="F2011" s="47" t="s">
        <v>157</v>
      </c>
      <c r="G2011" s="47" t="s">
        <v>138</v>
      </c>
      <c r="H2011" s="47" t="n">
        <v>142</v>
      </c>
      <c r="I2011" s="57" t="n">
        <f aca="false">IFERROR(H2011/INDEX(Rate_Master!$C$2:$C$13,MATCH(F2011,Rate_Master!$A$2:$A$13,0)),0)</f>
        <v>0.645454545454546</v>
      </c>
    </row>
    <row r="2012" customFormat="false" ht="15" hidden="false" customHeight="false" outlineLevel="0" collapsed="false">
      <c r="A2012" s="47" t="s">
        <v>13964</v>
      </c>
      <c r="B2012" s="47" t="s">
        <v>625</v>
      </c>
      <c r="C2012" s="48" t="n">
        <v>46059</v>
      </c>
      <c r="D2012" s="47" t="s">
        <v>62</v>
      </c>
      <c r="E2012" s="47" t="s">
        <v>120</v>
      </c>
      <c r="F2012" s="47" t="s">
        <v>149</v>
      </c>
      <c r="G2012" s="47" t="s">
        <v>119</v>
      </c>
      <c r="H2012" s="47" t="n">
        <v>1531</v>
      </c>
      <c r="I2012" s="57" t="n">
        <f aca="false">IFERROR(H2012/INDEX(Rate_Master!$C$2:$C$13,MATCH(F2012,Rate_Master!$A$2:$A$13,0)),0)</f>
        <v>1.39181818181818</v>
      </c>
    </row>
    <row r="2013" customFormat="false" ht="15" hidden="false" customHeight="false" outlineLevel="0" collapsed="false">
      <c r="A2013" s="47" t="s">
        <v>13965</v>
      </c>
      <c r="B2013" s="47" t="s">
        <v>625</v>
      </c>
      <c r="C2013" s="48" t="n">
        <v>46059</v>
      </c>
      <c r="D2013" s="47" t="s">
        <v>62</v>
      </c>
      <c r="E2013" s="47" t="s">
        <v>120</v>
      </c>
      <c r="F2013" s="47" t="s">
        <v>149</v>
      </c>
      <c r="G2013" s="47" t="s">
        <v>121</v>
      </c>
      <c r="H2013" s="47" t="n">
        <v>1418</v>
      </c>
      <c r="I2013" s="57" t="n">
        <f aca="false">IFERROR(H2013/INDEX(Rate_Master!$C$2:$C$13,MATCH(F2013,Rate_Master!$A$2:$A$13,0)),0)</f>
        <v>1.28909090909091</v>
      </c>
    </row>
    <row r="2014" customFormat="false" ht="15" hidden="false" customHeight="false" outlineLevel="0" collapsed="false">
      <c r="A2014" s="47" t="s">
        <v>13966</v>
      </c>
      <c r="B2014" s="47" t="s">
        <v>625</v>
      </c>
      <c r="C2014" s="48" t="n">
        <v>46059</v>
      </c>
      <c r="D2014" s="47" t="s">
        <v>62</v>
      </c>
      <c r="E2014" s="47" t="s">
        <v>120</v>
      </c>
      <c r="F2014" s="47" t="s">
        <v>149</v>
      </c>
      <c r="G2014" s="47" t="s">
        <v>122</v>
      </c>
      <c r="H2014" s="47" t="n">
        <v>1550</v>
      </c>
      <c r="I2014" s="57" t="n">
        <f aca="false">IFERROR(H2014/INDEX(Rate_Master!$C$2:$C$13,MATCH(F2014,Rate_Master!$A$2:$A$13,0)),0)</f>
        <v>1.40909090909091</v>
      </c>
    </row>
    <row r="2015" customFormat="false" ht="15" hidden="false" customHeight="false" outlineLevel="0" collapsed="false">
      <c r="A2015" s="47" t="s">
        <v>13967</v>
      </c>
      <c r="B2015" s="47" t="s">
        <v>625</v>
      </c>
      <c r="C2015" s="48" t="n">
        <v>46059</v>
      </c>
      <c r="D2015" s="47" t="s">
        <v>62</v>
      </c>
      <c r="E2015" s="47" t="s">
        <v>120</v>
      </c>
      <c r="F2015" s="47" t="s">
        <v>149</v>
      </c>
      <c r="G2015" s="47" t="s">
        <v>123</v>
      </c>
      <c r="H2015" s="47" t="n">
        <v>1139</v>
      </c>
      <c r="I2015" s="57" t="n">
        <f aca="false">IFERROR(H2015/INDEX(Rate_Master!$C$2:$C$13,MATCH(F2015,Rate_Master!$A$2:$A$13,0)),0)</f>
        <v>1.03545454545455</v>
      </c>
    </row>
    <row r="2016" customFormat="false" ht="15" hidden="false" customHeight="false" outlineLevel="0" collapsed="false">
      <c r="A2016" s="47" t="s">
        <v>13968</v>
      </c>
      <c r="B2016" s="47" t="s">
        <v>625</v>
      </c>
      <c r="C2016" s="48" t="n">
        <v>46059</v>
      </c>
      <c r="D2016" s="47" t="s">
        <v>62</v>
      </c>
      <c r="E2016" s="47" t="s">
        <v>120</v>
      </c>
      <c r="F2016" s="47" t="s">
        <v>149</v>
      </c>
      <c r="G2016" s="47" t="s">
        <v>124</v>
      </c>
      <c r="H2016" s="47" t="n">
        <v>738</v>
      </c>
      <c r="I2016" s="57" t="n">
        <f aca="false">IFERROR(H2016/INDEX(Rate_Master!$C$2:$C$13,MATCH(F2016,Rate_Master!$A$2:$A$13,0)),0)</f>
        <v>0.670909090909091</v>
      </c>
    </row>
    <row r="2017" customFormat="false" ht="15" hidden="false" customHeight="false" outlineLevel="0" collapsed="false">
      <c r="A2017" s="47" t="s">
        <v>13969</v>
      </c>
      <c r="B2017" s="47" t="s">
        <v>625</v>
      </c>
      <c r="C2017" s="48" t="n">
        <v>46059</v>
      </c>
      <c r="D2017" s="47" t="s">
        <v>62</v>
      </c>
      <c r="E2017" s="47" t="s">
        <v>120</v>
      </c>
      <c r="F2017" s="47" t="s">
        <v>149</v>
      </c>
      <c r="G2017" s="47" t="s">
        <v>125</v>
      </c>
      <c r="H2017" s="47" t="n">
        <v>430</v>
      </c>
      <c r="I2017" s="57" t="n">
        <f aca="false">IFERROR(H2017/INDEX(Rate_Master!$C$2:$C$13,MATCH(F2017,Rate_Master!$A$2:$A$13,0)),0)</f>
        <v>0.390909090909091</v>
      </c>
    </row>
    <row r="2018" customFormat="false" ht="15" hidden="false" customHeight="false" outlineLevel="0" collapsed="false">
      <c r="A2018" s="47" t="s">
        <v>13970</v>
      </c>
      <c r="B2018" s="47" t="s">
        <v>625</v>
      </c>
      <c r="C2018" s="48" t="n">
        <v>46059</v>
      </c>
      <c r="D2018" s="47" t="s">
        <v>62</v>
      </c>
      <c r="E2018" s="47" t="s">
        <v>120</v>
      </c>
      <c r="F2018" s="47" t="s">
        <v>149</v>
      </c>
      <c r="G2018" s="47" t="s">
        <v>126</v>
      </c>
      <c r="H2018" s="47" t="n">
        <v>266</v>
      </c>
      <c r="I2018" s="57" t="n">
        <f aca="false">IFERROR(H2018/INDEX(Rate_Master!$C$2:$C$13,MATCH(F2018,Rate_Master!$A$2:$A$13,0)),0)</f>
        <v>0.241818181818182</v>
      </c>
    </row>
    <row r="2019" customFormat="false" ht="15" hidden="false" customHeight="false" outlineLevel="0" collapsed="false">
      <c r="A2019" s="47" t="s">
        <v>13971</v>
      </c>
      <c r="B2019" s="47" t="s">
        <v>626</v>
      </c>
      <c r="C2019" s="48" t="n">
        <v>46059</v>
      </c>
      <c r="D2019" s="47" t="s">
        <v>62</v>
      </c>
      <c r="E2019" s="47" t="s">
        <v>120</v>
      </c>
      <c r="F2019" s="47" t="s">
        <v>149</v>
      </c>
      <c r="G2019" s="47" t="s">
        <v>119</v>
      </c>
      <c r="H2019" s="47" t="n">
        <v>1410</v>
      </c>
      <c r="I2019" s="57" t="n">
        <f aca="false">IFERROR(H2019/INDEX(Rate_Master!$C$2:$C$13,MATCH(F2019,Rate_Master!$A$2:$A$13,0)),0)</f>
        <v>1.28181818181818</v>
      </c>
    </row>
    <row r="2020" customFormat="false" ht="15" hidden="false" customHeight="false" outlineLevel="0" collapsed="false">
      <c r="A2020" s="47" t="s">
        <v>13972</v>
      </c>
      <c r="B2020" s="47" t="s">
        <v>626</v>
      </c>
      <c r="C2020" s="48" t="n">
        <v>46059</v>
      </c>
      <c r="D2020" s="47" t="s">
        <v>62</v>
      </c>
      <c r="E2020" s="47" t="s">
        <v>120</v>
      </c>
      <c r="F2020" s="47" t="s">
        <v>149</v>
      </c>
      <c r="G2020" s="47" t="s">
        <v>121</v>
      </c>
      <c r="H2020" s="47" t="n">
        <v>1298</v>
      </c>
      <c r="I2020" s="57" t="n">
        <f aca="false">IFERROR(H2020/INDEX(Rate_Master!$C$2:$C$13,MATCH(F2020,Rate_Master!$A$2:$A$13,0)),0)</f>
        <v>1.18</v>
      </c>
    </row>
    <row r="2021" customFormat="false" ht="15" hidden="false" customHeight="false" outlineLevel="0" collapsed="false">
      <c r="A2021" s="47" t="s">
        <v>13973</v>
      </c>
      <c r="B2021" s="47" t="s">
        <v>626</v>
      </c>
      <c r="C2021" s="48" t="n">
        <v>46059</v>
      </c>
      <c r="D2021" s="47" t="s">
        <v>62</v>
      </c>
      <c r="E2021" s="47" t="s">
        <v>120</v>
      </c>
      <c r="F2021" s="47" t="s">
        <v>149</v>
      </c>
      <c r="G2021" s="47" t="s">
        <v>122</v>
      </c>
      <c r="H2021" s="47" t="n">
        <v>1332</v>
      </c>
      <c r="I2021" s="57" t="n">
        <f aca="false">IFERROR(H2021/INDEX(Rate_Master!$C$2:$C$13,MATCH(F2021,Rate_Master!$A$2:$A$13,0)),0)</f>
        <v>1.21090909090909</v>
      </c>
    </row>
    <row r="2022" customFormat="false" ht="15" hidden="false" customHeight="false" outlineLevel="0" collapsed="false">
      <c r="A2022" s="47" t="s">
        <v>13974</v>
      </c>
      <c r="B2022" s="47" t="s">
        <v>626</v>
      </c>
      <c r="C2022" s="48" t="n">
        <v>46059</v>
      </c>
      <c r="D2022" s="47" t="s">
        <v>62</v>
      </c>
      <c r="E2022" s="47" t="s">
        <v>120</v>
      </c>
      <c r="F2022" s="47" t="s">
        <v>149</v>
      </c>
      <c r="G2022" s="47" t="s">
        <v>123</v>
      </c>
      <c r="H2022" s="47" t="n">
        <v>958</v>
      </c>
      <c r="I2022" s="57" t="n">
        <f aca="false">IFERROR(H2022/INDEX(Rate_Master!$C$2:$C$13,MATCH(F2022,Rate_Master!$A$2:$A$13,0)),0)</f>
        <v>0.870909090909091</v>
      </c>
    </row>
    <row r="2023" customFormat="false" ht="15" hidden="false" customHeight="false" outlineLevel="0" collapsed="false">
      <c r="A2023" s="47" t="s">
        <v>13975</v>
      </c>
      <c r="B2023" s="47" t="s">
        <v>626</v>
      </c>
      <c r="C2023" s="48" t="n">
        <v>46059</v>
      </c>
      <c r="D2023" s="47" t="s">
        <v>62</v>
      </c>
      <c r="E2023" s="47" t="s">
        <v>120</v>
      </c>
      <c r="F2023" s="47" t="s">
        <v>149</v>
      </c>
      <c r="G2023" s="47" t="s">
        <v>124</v>
      </c>
      <c r="H2023" s="47" t="n">
        <v>566</v>
      </c>
      <c r="I2023" s="57" t="n">
        <f aca="false">IFERROR(H2023/INDEX(Rate_Master!$C$2:$C$13,MATCH(F2023,Rate_Master!$A$2:$A$13,0)),0)</f>
        <v>0.514545454545455</v>
      </c>
    </row>
    <row r="2024" customFormat="false" ht="15" hidden="false" customHeight="false" outlineLevel="0" collapsed="false">
      <c r="A2024" s="47" t="s">
        <v>13976</v>
      </c>
      <c r="B2024" s="47" t="s">
        <v>626</v>
      </c>
      <c r="C2024" s="48" t="n">
        <v>46059</v>
      </c>
      <c r="D2024" s="47" t="s">
        <v>62</v>
      </c>
      <c r="E2024" s="47" t="s">
        <v>120</v>
      </c>
      <c r="F2024" s="47" t="s">
        <v>149</v>
      </c>
      <c r="G2024" s="47" t="s">
        <v>125</v>
      </c>
      <c r="H2024" s="47" t="n">
        <v>369</v>
      </c>
      <c r="I2024" s="57" t="n">
        <f aca="false">IFERROR(H2024/INDEX(Rate_Master!$C$2:$C$13,MATCH(F2024,Rate_Master!$A$2:$A$13,0)),0)</f>
        <v>0.335454545454545</v>
      </c>
    </row>
    <row r="2025" customFormat="false" ht="15" hidden="false" customHeight="false" outlineLevel="0" collapsed="false">
      <c r="A2025" s="47" t="s">
        <v>13977</v>
      </c>
      <c r="B2025" s="47" t="s">
        <v>626</v>
      </c>
      <c r="C2025" s="48" t="n">
        <v>46059</v>
      </c>
      <c r="D2025" s="47" t="s">
        <v>62</v>
      </c>
      <c r="E2025" s="47" t="s">
        <v>120</v>
      </c>
      <c r="F2025" s="47" t="s">
        <v>149</v>
      </c>
      <c r="G2025" s="47" t="s">
        <v>126</v>
      </c>
      <c r="H2025" s="47" t="n">
        <v>261</v>
      </c>
      <c r="I2025" s="57" t="n">
        <f aca="false">IFERROR(H2025/INDEX(Rate_Master!$C$2:$C$13,MATCH(F2025,Rate_Master!$A$2:$A$13,0)),0)</f>
        <v>0.237272727272727</v>
      </c>
    </row>
    <row r="2026" customFormat="false" ht="15" hidden="false" customHeight="false" outlineLevel="0" collapsed="false">
      <c r="A2026" s="47" t="s">
        <v>13978</v>
      </c>
      <c r="B2026" s="47" t="s">
        <v>627</v>
      </c>
      <c r="C2026" s="48" t="n">
        <v>46059</v>
      </c>
      <c r="D2026" s="47" t="s">
        <v>62</v>
      </c>
      <c r="E2026" s="47" t="s">
        <v>120</v>
      </c>
      <c r="F2026" s="47" t="s">
        <v>148</v>
      </c>
      <c r="G2026" s="47" t="s">
        <v>119</v>
      </c>
      <c r="H2026" s="47" t="n">
        <v>725</v>
      </c>
      <c r="I2026" s="57" t="n">
        <f aca="false">IFERROR(H2026/INDEX(Rate_Master!$C$2:$C$13,MATCH(F2026,Rate_Master!$A$2:$A$13,0)),0)</f>
        <v>0.805555555555556</v>
      </c>
    </row>
    <row r="2027" customFormat="false" ht="15" hidden="false" customHeight="false" outlineLevel="0" collapsed="false">
      <c r="A2027" s="47" t="s">
        <v>13979</v>
      </c>
      <c r="B2027" s="47" t="s">
        <v>627</v>
      </c>
      <c r="C2027" s="48" t="n">
        <v>46059</v>
      </c>
      <c r="D2027" s="47" t="s">
        <v>62</v>
      </c>
      <c r="E2027" s="47" t="s">
        <v>120</v>
      </c>
      <c r="F2027" s="47" t="s">
        <v>148</v>
      </c>
      <c r="G2027" s="47" t="s">
        <v>121</v>
      </c>
      <c r="H2027" s="47" t="n">
        <v>685</v>
      </c>
      <c r="I2027" s="57" t="n">
        <f aca="false">IFERROR(H2027/INDEX(Rate_Master!$C$2:$C$13,MATCH(F2027,Rate_Master!$A$2:$A$13,0)),0)</f>
        <v>0.761111111111111</v>
      </c>
    </row>
    <row r="2028" customFormat="false" ht="15" hidden="false" customHeight="false" outlineLevel="0" collapsed="false">
      <c r="A2028" s="47" t="s">
        <v>13980</v>
      </c>
      <c r="B2028" s="47" t="s">
        <v>627</v>
      </c>
      <c r="C2028" s="48" t="n">
        <v>46059</v>
      </c>
      <c r="D2028" s="47" t="s">
        <v>62</v>
      </c>
      <c r="E2028" s="47" t="s">
        <v>120</v>
      </c>
      <c r="F2028" s="47" t="s">
        <v>148</v>
      </c>
      <c r="G2028" s="47" t="s">
        <v>122</v>
      </c>
      <c r="H2028" s="47" t="n">
        <v>711</v>
      </c>
      <c r="I2028" s="57" t="n">
        <f aca="false">IFERROR(H2028/INDEX(Rate_Master!$C$2:$C$13,MATCH(F2028,Rate_Master!$A$2:$A$13,0)),0)</f>
        <v>0.79</v>
      </c>
    </row>
    <row r="2029" customFormat="false" ht="15" hidden="false" customHeight="false" outlineLevel="0" collapsed="false">
      <c r="A2029" s="47" t="s">
        <v>13981</v>
      </c>
      <c r="B2029" s="47" t="s">
        <v>627</v>
      </c>
      <c r="C2029" s="48" t="n">
        <v>46059</v>
      </c>
      <c r="D2029" s="47" t="s">
        <v>62</v>
      </c>
      <c r="E2029" s="47" t="s">
        <v>120</v>
      </c>
      <c r="F2029" s="47" t="s">
        <v>148</v>
      </c>
      <c r="G2029" s="47" t="s">
        <v>123</v>
      </c>
      <c r="H2029" s="47" t="n">
        <v>560</v>
      </c>
      <c r="I2029" s="57" t="n">
        <f aca="false">IFERROR(H2029/INDEX(Rate_Master!$C$2:$C$13,MATCH(F2029,Rate_Master!$A$2:$A$13,0)),0)</f>
        <v>0.622222222222222</v>
      </c>
    </row>
    <row r="2030" customFormat="false" ht="15" hidden="false" customHeight="false" outlineLevel="0" collapsed="false">
      <c r="A2030" s="47" t="s">
        <v>13982</v>
      </c>
      <c r="B2030" s="47" t="s">
        <v>627</v>
      </c>
      <c r="C2030" s="48" t="n">
        <v>46059</v>
      </c>
      <c r="D2030" s="47" t="s">
        <v>62</v>
      </c>
      <c r="E2030" s="47" t="s">
        <v>120</v>
      </c>
      <c r="F2030" s="47" t="s">
        <v>148</v>
      </c>
      <c r="G2030" s="47" t="s">
        <v>124</v>
      </c>
      <c r="H2030" s="47" t="n">
        <v>350</v>
      </c>
      <c r="I2030" s="57" t="n">
        <f aca="false">IFERROR(H2030/INDEX(Rate_Master!$C$2:$C$13,MATCH(F2030,Rate_Master!$A$2:$A$13,0)),0)</f>
        <v>0.388888888888889</v>
      </c>
    </row>
    <row r="2031" customFormat="false" ht="15" hidden="false" customHeight="false" outlineLevel="0" collapsed="false">
      <c r="A2031" s="47" t="s">
        <v>13983</v>
      </c>
      <c r="B2031" s="47" t="s">
        <v>627</v>
      </c>
      <c r="C2031" s="48" t="n">
        <v>46059</v>
      </c>
      <c r="D2031" s="47" t="s">
        <v>62</v>
      </c>
      <c r="E2031" s="47" t="s">
        <v>120</v>
      </c>
      <c r="F2031" s="47" t="s">
        <v>148</v>
      </c>
      <c r="G2031" s="47" t="s">
        <v>125</v>
      </c>
      <c r="H2031" s="47" t="n">
        <v>190</v>
      </c>
      <c r="I2031" s="57" t="n">
        <f aca="false">IFERROR(H2031/INDEX(Rate_Master!$C$2:$C$13,MATCH(F2031,Rate_Master!$A$2:$A$13,0)),0)</f>
        <v>0.211111111111111</v>
      </c>
    </row>
    <row r="2032" customFormat="false" ht="15" hidden="false" customHeight="false" outlineLevel="0" collapsed="false">
      <c r="A2032" s="47" t="s">
        <v>13984</v>
      </c>
      <c r="B2032" s="47" t="s">
        <v>627</v>
      </c>
      <c r="C2032" s="48" t="n">
        <v>46059</v>
      </c>
      <c r="D2032" s="47" t="s">
        <v>62</v>
      </c>
      <c r="E2032" s="47" t="s">
        <v>120</v>
      </c>
      <c r="F2032" s="47" t="s">
        <v>148</v>
      </c>
      <c r="G2032" s="47" t="s">
        <v>126</v>
      </c>
      <c r="H2032" s="47" t="n">
        <v>148</v>
      </c>
      <c r="I2032" s="57" t="n">
        <f aca="false">IFERROR(H2032/INDEX(Rate_Master!$C$2:$C$13,MATCH(F2032,Rate_Master!$A$2:$A$13,0)),0)</f>
        <v>0.164444444444444</v>
      </c>
    </row>
    <row r="2033" customFormat="false" ht="15" hidden="false" customHeight="false" outlineLevel="0" collapsed="false">
      <c r="A2033" s="47" t="s">
        <v>13985</v>
      </c>
      <c r="B2033" s="47" t="s">
        <v>629</v>
      </c>
      <c r="C2033" s="48" t="n">
        <v>46059</v>
      </c>
      <c r="D2033" s="47" t="s">
        <v>63</v>
      </c>
      <c r="E2033" s="47" t="s">
        <v>120</v>
      </c>
      <c r="F2033" s="47" t="s">
        <v>152</v>
      </c>
      <c r="G2033" s="47" t="s">
        <v>119</v>
      </c>
      <c r="H2033" s="47" t="n">
        <v>1539</v>
      </c>
      <c r="I2033" s="57" t="n">
        <f aca="false">IFERROR(H2033/INDEX(Rate_Master!$C$2:$C$13,MATCH(F2033,Rate_Master!$A$2:$A$13,0)),0)</f>
        <v>1.71</v>
      </c>
    </row>
    <row r="2034" customFormat="false" ht="15" hidden="false" customHeight="false" outlineLevel="0" collapsed="false">
      <c r="A2034" s="47" t="s">
        <v>13986</v>
      </c>
      <c r="B2034" s="47" t="s">
        <v>629</v>
      </c>
      <c r="C2034" s="48" t="n">
        <v>46059</v>
      </c>
      <c r="D2034" s="47" t="s">
        <v>63</v>
      </c>
      <c r="E2034" s="47" t="s">
        <v>120</v>
      </c>
      <c r="F2034" s="47" t="s">
        <v>152</v>
      </c>
      <c r="G2034" s="47" t="s">
        <v>121</v>
      </c>
      <c r="H2034" s="47" t="n">
        <v>1430</v>
      </c>
      <c r="I2034" s="57" t="n">
        <f aca="false">IFERROR(H2034/INDEX(Rate_Master!$C$2:$C$13,MATCH(F2034,Rate_Master!$A$2:$A$13,0)),0)</f>
        <v>1.58888888888889</v>
      </c>
    </row>
    <row r="2035" customFormat="false" ht="15" hidden="false" customHeight="false" outlineLevel="0" collapsed="false">
      <c r="A2035" s="47" t="s">
        <v>13987</v>
      </c>
      <c r="B2035" s="47" t="s">
        <v>629</v>
      </c>
      <c r="C2035" s="48" t="n">
        <v>46059</v>
      </c>
      <c r="D2035" s="47" t="s">
        <v>63</v>
      </c>
      <c r="E2035" s="47" t="s">
        <v>120</v>
      </c>
      <c r="F2035" s="47" t="s">
        <v>152</v>
      </c>
      <c r="G2035" s="47" t="s">
        <v>122</v>
      </c>
      <c r="H2035" s="47" t="n">
        <v>1577</v>
      </c>
      <c r="I2035" s="57" t="n">
        <f aca="false">IFERROR(H2035/INDEX(Rate_Master!$C$2:$C$13,MATCH(F2035,Rate_Master!$A$2:$A$13,0)),0)</f>
        <v>1.75222222222222</v>
      </c>
    </row>
    <row r="2036" customFormat="false" ht="15" hidden="false" customHeight="false" outlineLevel="0" collapsed="false">
      <c r="A2036" s="47" t="s">
        <v>13988</v>
      </c>
      <c r="B2036" s="47" t="s">
        <v>629</v>
      </c>
      <c r="C2036" s="48" t="n">
        <v>46059</v>
      </c>
      <c r="D2036" s="47" t="s">
        <v>63</v>
      </c>
      <c r="E2036" s="47" t="s">
        <v>120</v>
      </c>
      <c r="F2036" s="47" t="s">
        <v>152</v>
      </c>
      <c r="G2036" s="47" t="s">
        <v>123</v>
      </c>
      <c r="H2036" s="47" t="n">
        <v>1176</v>
      </c>
      <c r="I2036" s="57" t="n">
        <f aca="false">IFERROR(H2036/INDEX(Rate_Master!$C$2:$C$13,MATCH(F2036,Rate_Master!$A$2:$A$13,0)),0)</f>
        <v>1.30666666666667</v>
      </c>
    </row>
    <row r="2037" customFormat="false" ht="15" hidden="false" customHeight="false" outlineLevel="0" collapsed="false">
      <c r="A2037" s="47" t="s">
        <v>13989</v>
      </c>
      <c r="B2037" s="47" t="s">
        <v>629</v>
      </c>
      <c r="C2037" s="48" t="n">
        <v>46059</v>
      </c>
      <c r="D2037" s="47" t="s">
        <v>63</v>
      </c>
      <c r="E2037" s="47" t="s">
        <v>120</v>
      </c>
      <c r="F2037" s="47" t="s">
        <v>152</v>
      </c>
      <c r="G2037" s="47" t="s">
        <v>124</v>
      </c>
      <c r="H2037" s="47" t="n">
        <v>722</v>
      </c>
      <c r="I2037" s="57" t="n">
        <f aca="false">IFERROR(H2037/INDEX(Rate_Master!$C$2:$C$13,MATCH(F2037,Rate_Master!$A$2:$A$13,0)),0)</f>
        <v>0.802222222222222</v>
      </c>
    </row>
    <row r="2038" customFormat="false" ht="15" hidden="false" customHeight="false" outlineLevel="0" collapsed="false">
      <c r="A2038" s="47" t="s">
        <v>13990</v>
      </c>
      <c r="B2038" s="47" t="s">
        <v>629</v>
      </c>
      <c r="C2038" s="48" t="n">
        <v>46059</v>
      </c>
      <c r="D2038" s="47" t="s">
        <v>63</v>
      </c>
      <c r="E2038" s="47" t="s">
        <v>120</v>
      </c>
      <c r="F2038" s="47" t="s">
        <v>152</v>
      </c>
      <c r="G2038" s="47" t="s">
        <v>125</v>
      </c>
      <c r="H2038" s="47" t="n">
        <v>449</v>
      </c>
      <c r="I2038" s="57" t="n">
        <f aca="false">IFERROR(H2038/INDEX(Rate_Master!$C$2:$C$13,MATCH(F2038,Rate_Master!$A$2:$A$13,0)),0)</f>
        <v>0.498888888888889</v>
      </c>
    </row>
    <row r="2039" customFormat="false" ht="15" hidden="false" customHeight="false" outlineLevel="0" collapsed="false">
      <c r="A2039" s="47" t="s">
        <v>13991</v>
      </c>
      <c r="B2039" s="47" t="s">
        <v>629</v>
      </c>
      <c r="C2039" s="48" t="n">
        <v>46059</v>
      </c>
      <c r="D2039" s="47" t="s">
        <v>63</v>
      </c>
      <c r="E2039" s="47" t="s">
        <v>120</v>
      </c>
      <c r="F2039" s="47" t="s">
        <v>152</v>
      </c>
      <c r="G2039" s="47" t="s">
        <v>126</v>
      </c>
      <c r="H2039" s="47" t="n">
        <v>292</v>
      </c>
      <c r="I2039" s="57" t="n">
        <f aca="false">IFERROR(H2039/INDEX(Rate_Master!$C$2:$C$13,MATCH(F2039,Rate_Master!$A$2:$A$13,0)),0)</f>
        <v>0.324444444444444</v>
      </c>
    </row>
    <row r="2040" customFormat="false" ht="15" hidden="false" customHeight="false" outlineLevel="0" collapsed="false">
      <c r="A2040" s="47" t="s">
        <v>13992</v>
      </c>
      <c r="B2040" s="47" t="s">
        <v>630</v>
      </c>
      <c r="C2040" s="48" t="n">
        <v>46059</v>
      </c>
      <c r="D2040" s="47" t="s">
        <v>63</v>
      </c>
      <c r="E2040" s="47" t="s">
        <v>120</v>
      </c>
      <c r="F2040" s="47" t="s">
        <v>152</v>
      </c>
      <c r="G2040" s="47" t="s">
        <v>119</v>
      </c>
      <c r="H2040" s="47" t="n">
        <v>2951</v>
      </c>
      <c r="I2040" s="57" t="n">
        <f aca="false">IFERROR(H2040/INDEX(Rate_Master!$C$2:$C$13,MATCH(F2040,Rate_Master!$A$2:$A$13,0)),0)</f>
        <v>3.27888888888889</v>
      </c>
    </row>
    <row r="2041" customFormat="false" ht="15" hidden="false" customHeight="false" outlineLevel="0" collapsed="false">
      <c r="A2041" s="47" t="s">
        <v>13993</v>
      </c>
      <c r="B2041" s="47" t="s">
        <v>630</v>
      </c>
      <c r="C2041" s="48" t="n">
        <v>46059</v>
      </c>
      <c r="D2041" s="47" t="s">
        <v>63</v>
      </c>
      <c r="E2041" s="47" t="s">
        <v>120</v>
      </c>
      <c r="F2041" s="47" t="s">
        <v>152</v>
      </c>
      <c r="G2041" s="47" t="s">
        <v>121</v>
      </c>
      <c r="H2041" s="47" t="n">
        <v>2592</v>
      </c>
      <c r="I2041" s="57" t="n">
        <f aca="false">IFERROR(H2041/INDEX(Rate_Master!$C$2:$C$13,MATCH(F2041,Rate_Master!$A$2:$A$13,0)),0)</f>
        <v>2.88</v>
      </c>
    </row>
    <row r="2042" customFormat="false" ht="15" hidden="false" customHeight="false" outlineLevel="0" collapsed="false">
      <c r="A2042" s="47" t="s">
        <v>13994</v>
      </c>
      <c r="B2042" s="47" t="s">
        <v>630</v>
      </c>
      <c r="C2042" s="48" t="n">
        <v>46059</v>
      </c>
      <c r="D2042" s="47" t="s">
        <v>63</v>
      </c>
      <c r="E2042" s="47" t="s">
        <v>120</v>
      </c>
      <c r="F2042" s="47" t="s">
        <v>152</v>
      </c>
      <c r="G2042" s="47" t="s">
        <v>122</v>
      </c>
      <c r="H2042" s="47" t="n">
        <v>2873</v>
      </c>
      <c r="I2042" s="57" t="n">
        <f aca="false">IFERROR(H2042/INDEX(Rate_Master!$C$2:$C$13,MATCH(F2042,Rate_Master!$A$2:$A$13,0)),0)</f>
        <v>3.19222222222222</v>
      </c>
    </row>
    <row r="2043" customFormat="false" ht="15" hidden="false" customHeight="false" outlineLevel="0" collapsed="false">
      <c r="A2043" s="47" t="s">
        <v>13995</v>
      </c>
      <c r="B2043" s="47" t="s">
        <v>630</v>
      </c>
      <c r="C2043" s="48" t="n">
        <v>46059</v>
      </c>
      <c r="D2043" s="47" t="s">
        <v>63</v>
      </c>
      <c r="E2043" s="47" t="s">
        <v>120</v>
      </c>
      <c r="F2043" s="47" t="s">
        <v>152</v>
      </c>
      <c r="G2043" s="47" t="s">
        <v>123</v>
      </c>
      <c r="H2043" s="47" t="n">
        <v>2073</v>
      </c>
      <c r="I2043" s="57" t="n">
        <f aca="false">IFERROR(H2043/INDEX(Rate_Master!$C$2:$C$13,MATCH(F2043,Rate_Master!$A$2:$A$13,0)),0)</f>
        <v>2.30333333333333</v>
      </c>
    </row>
    <row r="2044" customFormat="false" ht="15" hidden="false" customHeight="false" outlineLevel="0" collapsed="false">
      <c r="A2044" s="47" t="s">
        <v>13996</v>
      </c>
      <c r="B2044" s="47" t="s">
        <v>630</v>
      </c>
      <c r="C2044" s="48" t="n">
        <v>46059</v>
      </c>
      <c r="D2044" s="47" t="s">
        <v>63</v>
      </c>
      <c r="E2044" s="47" t="s">
        <v>120</v>
      </c>
      <c r="F2044" s="47" t="s">
        <v>152</v>
      </c>
      <c r="G2044" s="47" t="s">
        <v>124</v>
      </c>
      <c r="H2044" s="47" t="n">
        <v>1321</v>
      </c>
      <c r="I2044" s="57" t="n">
        <f aca="false">IFERROR(H2044/INDEX(Rate_Master!$C$2:$C$13,MATCH(F2044,Rate_Master!$A$2:$A$13,0)),0)</f>
        <v>1.46777777777778</v>
      </c>
    </row>
    <row r="2045" customFormat="false" ht="15" hidden="false" customHeight="false" outlineLevel="0" collapsed="false">
      <c r="A2045" s="47" t="s">
        <v>13997</v>
      </c>
      <c r="B2045" s="47" t="s">
        <v>630</v>
      </c>
      <c r="C2045" s="48" t="n">
        <v>46059</v>
      </c>
      <c r="D2045" s="47" t="s">
        <v>63</v>
      </c>
      <c r="E2045" s="47" t="s">
        <v>120</v>
      </c>
      <c r="F2045" s="47" t="s">
        <v>152</v>
      </c>
      <c r="G2045" s="47" t="s">
        <v>125</v>
      </c>
      <c r="H2045" s="47" t="n">
        <v>778</v>
      </c>
      <c r="I2045" s="57" t="n">
        <f aca="false">IFERROR(H2045/INDEX(Rate_Master!$C$2:$C$13,MATCH(F2045,Rate_Master!$A$2:$A$13,0)),0)</f>
        <v>0.864444444444445</v>
      </c>
    </row>
    <row r="2046" customFormat="false" ht="15" hidden="false" customHeight="false" outlineLevel="0" collapsed="false">
      <c r="A2046" s="47" t="s">
        <v>13998</v>
      </c>
      <c r="B2046" s="47" t="s">
        <v>630</v>
      </c>
      <c r="C2046" s="48" t="n">
        <v>46059</v>
      </c>
      <c r="D2046" s="47" t="s">
        <v>63</v>
      </c>
      <c r="E2046" s="47" t="s">
        <v>120</v>
      </c>
      <c r="F2046" s="47" t="s">
        <v>152</v>
      </c>
      <c r="G2046" s="47" t="s">
        <v>126</v>
      </c>
      <c r="H2046" s="47" t="n">
        <v>532</v>
      </c>
      <c r="I2046" s="57" t="n">
        <f aca="false">IFERROR(H2046/INDEX(Rate_Master!$C$2:$C$13,MATCH(F2046,Rate_Master!$A$2:$A$13,0)),0)</f>
        <v>0.591111111111111</v>
      </c>
    </row>
    <row r="2047" customFormat="false" ht="15" hidden="false" customHeight="false" outlineLevel="0" collapsed="false">
      <c r="A2047" s="47" t="s">
        <v>13999</v>
      </c>
      <c r="B2047" s="47" t="s">
        <v>631</v>
      </c>
      <c r="C2047" s="48" t="n">
        <v>46059</v>
      </c>
      <c r="D2047" s="47" t="s">
        <v>63</v>
      </c>
      <c r="E2047" s="47" t="s">
        <v>120</v>
      </c>
      <c r="F2047" s="47" t="s">
        <v>152</v>
      </c>
      <c r="G2047" s="47" t="s">
        <v>119</v>
      </c>
      <c r="H2047" s="47" t="n">
        <v>2076</v>
      </c>
      <c r="I2047" s="57" t="n">
        <f aca="false">IFERROR(H2047/INDEX(Rate_Master!$C$2:$C$13,MATCH(F2047,Rate_Master!$A$2:$A$13,0)),0)</f>
        <v>2.30666666666667</v>
      </c>
    </row>
    <row r="2048" customFormat="false" ht="15" hidden="false" customHeight="false" outlineLevel="0" collapsed="false">
      <c r="A2048" s="47" t="s">
        <v>14000</v>
      </c>
      <c r="B2048" s="47" t="s">
        <v>631</v>
      </c>
      <c r="C2048" s="48" t="n">
        <v>46059</v>
      </c>
      <c r="D2048" s="47" t="s">
        <v>63</v>
      </c>
      <c r="E2048" s="47" t="s">
        <v>120</v>
      </c>
      <c r="F2048" s="47" t="s">
        <v>152</v>
      </c>
      <c r="G2048" s="47" t="s">
        <v>121</v>
      </c>
      <c r="H2048" s="47" t="n">
        <v>1919</v>
      </c>
      <c r="I2048" s="57" t="n">
        <f aca="false">IFERROR(H2048/INDEX(Rate_Master!$C$2:$C$13,MATCH(F2048,Rate_Master!$A$2:$A$13,0)),0)</f>
        <v>2.13222222222222</v>
      </c>
    </row>
    <row r="2049" customFormat="false" ht="15" hidden="false" customHeight="false" outlineLevel="0" collapsed="false">
      <c r="A2049" s="47" t="s">
        <v>14001</v>
      </c>
      <c r="B2049" s="47" t="s">
        <v>631</v>
      </c>
      <c r="C2049" s="48" t="n">
        <v>46059</v>
      </c>
      <c r="D2049" s="47" t="s">
        <v>63</v>
      </c>
      <c r="E2049" s="47" t="s">
        <v>120</v>
      </c>
      <c r="F2049" s="47" t="s">
        <v>152</v>
      </c>
      <c r="G2049" s="47" t="s">
        <v>122</v>
      </c>
      <c r="H2049" s="47" t="n">
        <v>2105</v>
      </c>
      <c r="I2049" s="57" t="n">
        <f aca="false">IFERROR(H2049/INDEX(Rate_Master!$C$2:$C$13,MATCH(F2049,Rate_Master!$A$2:$A$13,0)),0)</f>
        <v>2.33888888888889</v>
      </c>
    </row>
    <row r="2050" customFormat="false" ht="15" hidden="false" customHeight="false" outlineLevel="0" collapsed="false">
      <c r="A2050" s="47" t="s">
        <v>14002</v>
      </c>
      <c r="B2050" s="47" t="s">
        <v>631</v>
      </c>
      <c r="C2050" s="48" t="n">
        <v>46059</v>
      </c>
      <c r="D2050" s="47" t="s">
        <v>63</v>
      </c>
      <c r="E2050" s="47" t="s">
        <v>120</v>
      </c>
      <c r="F2050" s="47" t="s">
        <v>152</v>
      </c>
      <c r="G2050" s="47" t="s">
        <v>123</v>
      </c>
      <c r="H2050" s="47" t="n">
        <v>1442</v>
      </c>
      <c r="I2050" s="57" t="n">
        <f aca="false">IFERROR(H2050/INDEX(Rate_Master!$C$2:$C$13,MATCH(F2050,Rate_Master!$A$2:$A$13,0)),0)</f>
        <v>1.60222222222222</v>
      </c>
    </row>
    <row r="2051" customFormat="false" ht="15" hidden="false" customHeight="false" outlineLevel="0" collapsed="false">
      <c r="A2051" s="47" t="s">
        <v>14003</v>
      </c>
      <c r="B2051" s="47" t="s">
        <v>631</v>
      </c>
      <c r="C2051" s="48" t="n">
        <v>46059</v>
      </c>
      <c r="D2051" s="47" t="s">
        <v>63</v>
      </c>
      <c r="E2051" s="47" t="s">
        <v>120</v>
      </c>
      <c r="F2051" s="47" t="s">
        <v>152</v>
      </c>
      <c r="G2051" s="47" t="s">
        <v>124</v>
      </c>
      <c r="H2051" s="47" t="n">
        <v>976</v>
      </c>
      <c r="I2051" s="57" t="n">
        <f aca="false">IFERROR(H2051/INDEX(Rate_Master!$C$2:$C$13,MATCH(F2051,Rate_Master!$A$2:$A$13,0)),0)</f>
        <v>1.08444444444444</v>
      </c>
    </row>
    <row r="2052" customFormat="false" ht="15" hidden="false" customHeight="false" outlineLevel="0" collapsed="false">
      <c r="A2052" s="47" t="s">
        <v>14004</v>
      </c>
      <c r="B2052" s="47" t="s">
        <v>631</v>
      </c>
      <c r="C2052" s="48" t="n">
        <v>46059</v>
      </c>
      <c r="D2052" s="47" t="s">
        <v>63</v>
      </c>
      <c r="E2052" s="47" t="s">
        <v>120</v>
      </c>
      <c r="F2052" s="47" t="s">
        <v>152</v>
      </c>
      <c r="G2052" s="47" t="s">
        <v>125</v>
      </c>
      <c r="H2052" s="47" t="n">
        <v>591</v>
      </c>
      <c r="I2052" s="57" t="n">
        <f aca="false">IFERROR(H2052/INDEX(Rate_Master!$C$2:$C$13,MATCH(F2052,Rate_Master!$A$2:$A$13,0)),0)</f>
        <v>0.656666666666667</v>
      </c>
    </row>
    <row r="2053" customFormat="false" ht="15" hidden="false" customHeight="false" outlineLevel="0" collapsed="false">
      <c r="A2053" s="47" t="s">
        <v>14005</v>
      </c>
      <c r="B2053" s="47" t="s">
        <v>631</v>
      </c>
      <c r="C2053" s="48" t="n">
        <v>46059</v>
      </c>
      <c r="D2053" s="47" t="s">
        <v>63</v>
      </c>
      <c r="E2053" s="47" t="s">
        <v>120</v>
      </c>
      <c r="F2053" s="47" t="s">
        <v>152</v>
      </c>
      <c r="G2053" s="47" t="s">
        <v>126</v>
      </c>
      <c r="H2053" s="47" t="n">
        <v>388</v>
      </c>
      <c r="I2053" s="57" t="n">
        <f aca="false">IFERROR(H2053/INDEX(Rate_Master!$C$2:$C$13,MATCH(F2053,Rate_Master!$A$2:$A$13,0)),0)</f>
        <v>0.431111111111111</v>
      </c>
    </row>
    <row r="2054" customFormat="false" ht="15" hidden="false" customHeight="false" outlineLevel="0" collapsed="false">
      <c r="A2054" s="47" t="s">
        <v>14006</v>
      </c>
      <c r="B2054" s="47" t="s">
        <v>632</v>
      </c>
      <c r="C2054" s="48" t="n">
        <v>46059</v>
      </c>
      <c r="D2054" s="47" t="s">
        <v>64</v>
      </c>
      <c r="E2054" s="47" t="s">
        <v>128</v>
      </c>
      <c r="F2054" s="47" t="s">
        <v>156</v>
      </c>
      <c r="G2054" s="47" t="s">
        <v>127</v>
      </c>
      <c r="H2054" s="47" t="n">
        <v>776</v>
      </c>
      <c r="I2054" s="57" t="n">
        <f aca="false">IFERROR(H2054/INDEX(Rate_Master!$C$2:$C$13,MATCH(F2054,Rate_Master!$A$2:$A$13,0)),0)</f>
        <v>1.61666666666667</v>
      </c>
    </row>
    <row r="2055" customFormat="false" ht="15" hidden="false" customHeight="false" outlineLevel="0" collapsed="false">
      <c r="A2055" s="47" t="s">
        <v>14007</v>
      </c>
      <c r="B2055" s="47" t="s">
        <v>632</v>
      </c>
      <c r="C2055" s="48" t="n">
        <v>46059</v>
      </c>
      <c r="D2055" s="47" t="s">
        <v>64</v>
      </c>
      <c r="E2055" s="47" t="s">
        <v>128</v>
      </c>
      <c r="F2055" s="47" t="s">
        <v>156</v>
      </c>
      <c r="G2055" s="47" t="s">
        <v>129</v>
      </c>
      <c r="H2055" s="47" t="n">
        <v>956</v>
      </c>
      <c r="I2055" s="57" t="n">
        <f aca="false">IFERROR(H2055/INDEX(Rate_Master!$C$2:$C$13,MATCH(F2055,Rate_Master!$A$2:$A$13,0)),0)</f>
        <v>1.99166666666667</v>
      </c>
    </row>
    <row r="2056" customFormat="false" ht="15" hidden="false" customHeight="false" outlineLevel="0" collapsed="false">
      <c r="A2056" s="47" t="s">
        <v>14008</v>
      </c>
      <c r="B2056" s="47" t="s">
        <v>632</v>
      </c>
      <c r="C2056" s="48" t="n">
        <v>46059</v>
      </c>
      <c r="D2056" s="47" t="s">
        <v>64</v>
      </c>
      <c r="E2056" s="47" t="s">
        <v>128</v>
      </c>
      <c r="F2056" s="47" t="s">
        <v>156</v>
      </c>
      <c r="G2056" s="47" t="s">
        <v>130</v>
      </c>
      <c r="H2056" s="47" t="n">
        <v>765</v>
      </c>
      <c r="I2056" s="57" t="n">
        <f aca="false">IFERROR(H2056/INDEX(Rate_Master!$C$2:$C$13,MATCH(F2056,Rate_Master!$A$2:$A$13,0)),0)</f>
        <v>1.59375</v>
      </c>
    </row>
    <row r="2057" customFormat="false" ht="15" hidden="false" customHeight="false" outlineLevel="0" collapsed="false">
      <c r="A2057" s="47" t="s">
        <v>14009</v>
      </c>
      <c r="B2057" s="47" t="s">
        <v>632</v>
      </c>
      <c r="C2057" s="48" t="n">
        <v>46059</v>
      </c>
      <c r="D2057" s="47" t="s">
        <v>64</v>
      </c>
      <c r="E2057" s="47" t="s">
        <v>128</v>
      </c>
      <c r="F2057" s="47" t="s">
        <v>156</v>
      </c>
      <c r="G2057" s="47" t="s">
        <v>131</v>
      </c>
      <c r="H2057" s="47" t="n">
        <v>257</v>
      </c>
      <c r="I2057" s="57" t="n">
        <f aca="false">IFERROR(H2057/INDEX(Rate_Master!$C$2:$C$13,MATCH(F2057,Rate_Master!$A$2:$A$13,0)),0)</f>
        <v>0.535416666666667</v>
      </c>
    </row>
    <row r="2058" customFormat="false" ht="15" hidden="false" customHeight="false" outlineLevel="0" collapsed="false">
      <c r="A2058" s="47" t="s">
        <v>14010</v>
      </c>
      <c r="B2058" s="47" t="s">
        <v>632</v>
      </c>
      <c r="C2058" s="48" t="n">
        <v>46059</v>
      </c>
      <c r="D2058" s="47" t="s">
        <v>64</v>
      </c>
      <c r="E2058" s="47" t="s">
        <v>128</v>
      </c>
      <c r="F2058" s="47" t="s">
        <v>156</v>
      </c>
      <c r="G2058" s="47" t="s">
        <v>132</v>
      </c>
      <c r="H2058" s="47" t="n">
        <v>204</v>
      </c>
      <c r="I2058" s="57" t="n">
        <f aca="false">IFERROR(H2058/INDEX(Rate_Master!$C$2:$C$13,MATCH(F2058,Rate_Master!$A$2:$A$13,0)),0)</f>
        <v>0.425</v>
      </c>
    </row>
    <row r="2059" customFormat="false" ht="15" hidden="false" customHeight="false" outlineLevel="0" collapsed="false">
      <c r="A2059" s="47" t="s">
        <v>14011</v>
      </c>
      <c r="B2059" s="47" t="s">
        <v>633</v>
      </c>
      <c r="C2059" s="48" t="n">
        <v>46059</v>
      </c>
      <c r="D2059" s="47" t="s">
        <v>64</v>
      </c>
      <c r="E2059" s="47" t="s">
        <v>128</v>
      </c>
      <c r="F2059" s="47" t="s">
        <v>154</v>
      </c>
      <c r="G2059" s="47" t="s">
        <v>127</v>
      </c>
      <c r="H2059" s="47" t="n">
        <v>1551</v>
      </c>
      <c r="I2059" s="57" t="n">
        <f aca="false">IFERROR(H2059/INDEX(Rate_Master!$C$2:$C$13,MATCH(F2059,Rate_Master!$A$2:$A$13,0)),0)</f>
        <v>2.585</v>
      </c>
    </row>
    <row r="2060" customFormat="false" ht="15" hidden="false" customHeight="false" outlineLevel="0" collapsed="false">
      <c r="A2060" s="47" t="s">
        <v>14012</v>
      </c>
      <c r="B2060" s="47" t="s">
        <v>633</v>
      </c>
      <c r="C2060" s="48" t="n">
        <v>46059</v>
      </c>
      <c r="D2060" s="47" t="s">
        <v>64</v>
      </c>
      <c r="E2060" s="47" t="s">
        <v>128</v>
      </c>
      <c r="F2060" s="47" t="s">
        <v>154</v>
      </c>
      <c r="G2060" s="47" t="s">
        <v>129</v>
      </c>
      <c r="H2060" s="47" t="n">
        <v>1126</v>
      </c>
      <c r="I2060" s="57" t="n">
        <f aca="false">IFERROR(H2060/INDEX(Rate_Master!$C$2:$C$13,MATCH(F2060,Rate_Master!$A$2:$A$13,0)),0)</f>
        <v>1.87666666666667</v>
      </c>
    </row>
    <row r="2061" customFormat="false" ht="15" hidden="false" customHeight="false" outlineLevel="0" collapsed="false">
      <c r="A2061" s="47" t="s">
        <v>14013</v>
      </c>
      <c r="B2061" s="47" t="s">
        <v>633</v>
      </c>
      <c r="C2061" s="48" t="n">
        <v>46059</v>
      </c>
      <c r="D2061" s="47" t="s">
        <v>64</v>
      </c>
      <c r="E2061" s="47" t="s">
        <v>128</v>
      </c>
      <c r="F2061" s="47" t="s">
        <v>154</v>
      </c>
      <c r="G2061" s="47" t="s">
        <v>130</v>
      </c>
      <c r="H2061" s="47" t="n">
        <v>936</v>
      </c>
      <c r="I2061" s="57" t="n">
        <f aca="false">IFERROR(H2061/INDEX(Rate_Master!$C$2:$C$13,MATCH(F2061,Rate_Master!$A$2:$A$13,0)),0)</f>
        <v>1.56</v>
      </c>
    </row>
    <row r="2062" customFormat="false" ht="15" hidden="false" customHeight="false" outlineLevel="0" collapsed="false">
      <c r="A2062" s="47" t="s">
        <v>14014</v>
      </c>
      <c r="B2062" s="47" t="s">
        <v>633</v>
      </c>
      <c r="C2062" s="48" t="n">
        <v>46059</v>
      </c>
      <c r="D2062" s="47" t="s">
        <v>64</v>
      </c>
      <c r="E2062" s="47" t="s">
        <v>128</v>
      </c>
      <c r="F2062" s="47" t="s">
        <v>154</v>
      </c>
      <c r="G2062" s="47" t="s">
        <v>131</v>
      </c>
      <c r="H2062" s="47" t="n">
        <v>462</v>
      </c>
      <c r="I2062" s="57" t="n">
        <f aca="false">IFERROR(H2062/INDEX(Rate_Master!$C$2:$C$13,MATCH(F2062,Rate_Master!$A$2:$A$13,0)),0)</f>
        <v>0.77</v>
      </c>
    </row>
    <row r="2063" customFormat="false" ht="15" hidden="false" customHeight="false" outlineLevel="0" collapsed="false">
      <c r="A2063" s="47" t="s">
        <v>14015</v>
      </c>
      <c r="B2063" s="47" t="s">
        <v>633</v>
      </c>
      <c r="C2063" s="48" t="n">
        <v>46059</v>
      </c>
      <c r="D2063" s="47" t="s">
        <v>64</v>
      </c>
      <c r="E2063" s="47" t="s">
        <v>128</v>
      </c>
      <c r="F2063" s="47" t="s">
        <v>154</v>
      </c>
      <c r="G2063" s="47" t="s">
        <v>132</v>
      </c>
      <c r="H2063" s="47" t="n">
        <v>369</v>
      </c>
      <c r="I2063" s="57" t="n">
        <f aca="false">IFERROR(H2063/INDEX(Rate_Master!$C$2:$C$13,MATCH(F2063,Rate_Master!$A$2:$A$13,0)),0)</f>
        <v>0.615</v>
      </c>
    </row>
    <row r="2064" customFormat="false" ht="15" hidden="false" customHeight="false" outlineLevel="0" collapsed="false">
      <c r="A2064" s="47" t="s">
        <v>14016</v>
      </c>
      <c r="B2064" s="47" t="s">
        <v>635</v>
      </c>
      <c r="C2064" s="48" t="n">
        <v>46059</v>
      </c>
      <c r="D2064" s="47" t="s">
        <v>65</v>
      </c>
      <c r="E2064" s="47" t="s">
        <v>134</v>
      </c>
      <c r="F2064" s="47" t="s">
        <v>157</v>
      </c>
      <c r="G2064" s="47" t="s">
        <v>133</v>
      </c>
      <c r="H2064" s="47" t="n">
        <v>584</v>
      </c>
      <c r="I2064" s="57" t="n">
        <f aca="false">IFERROR(H2064/INDEX(Rate_Master!$C$2:$C$13,MATCH(F2064,Rate_Master!$A$2:$A$13,0)),0)</f>
        <v>2.65454545454545</v>
      </c>
    </row>
    <row r="2065" customFormat="false" ht="15" hidden="false" customHeight="false" outlineLevel="0" collapsed="false">
      <c r="A2065" s="47" t="s">
        <v>14017</v>
      </c>
      <c r="B2065" s="47" t="s">
        <v>635</v>
      </c>
      <c r="C2065" s="48" t="n">
        <v>46059</v>
      </c>
      <c r="D2065" s="47" t="s">
        <v>65</v>
      </c>
      <c r="E2065" s="47" t="s">
        <v>134</v>
      </c>
      <c r="F2065" s="47" t="s">
        <v>157</v>
      </c>
      <c r="G2065" s="47" t="s">
        <v>135</v>
      </c>
      <c r="H2065" s="47" t="n">
        <v>280</v>
      </c>
      <c r="I2065" s="57" t="n">
        <f aca="false">IFERROR(H2065/INDEX(Rate_Master!$C$2:$C$13,MATCH(F2065,Rate_Master!$A$2:$A$13,0)),0)</f>
        <v>1.27272727272727</v>
      </c>
    </row>
    <row r="2066" customFormat="false" ht="15" hidden="false" customHeight="false" outlineLevel="0" collapsed="false">
      <c r="A2066" s="47" t="s">
        <v>14018</v>
      </c>
      <c r="B2066" s="47" t="s">
        <v>635</v>
      </c>
      <c r="C2066" s="48" t="n">
        <v>46059</v>
      </c>
      <c r="D2066" s="47" t="s">
        <v>65</v>
      </c>
      <c r="E2066" s="47" t="s">
        <v>134</v>
      </c>
      <c r="F2066" s="47" t="s">
        <v>157</v>
      </c>
      <c r="G2066" s="47" t="s">
        <v>136</v>
      </c>
      <c r="H2066" s="47" t="n">
        <v>212</v>
      </c>
      <c r="I2066" s="57" t="n">
        <f aca="false">IFERROR(H2066/INDEX(Rate_Master!$C$2:$C$13,MATCH(F2066,Rate_Master!$A$2:$A$13,0)),0)</f>
        <v>0.963636363636364</v>
      </c>
    </row>
    <row r="2067" customFormat="false" ht="15" hidden="false" customHeight="false" outlineLevel="0" collapsed="false">
      <c r="A2067" s="47" t="s">
        <v>14019</v>
      </c>
      <c r="B2067" s="47" t="s">
        <v>635</v>
      </c>
      <c r="C2067" s="48" t="n">
        <v>46059</v>
      </c>
      <c r="D2067" s="47" t="s">
        <v>65</v>
      </c>
      <c r="E2067" s="47" t="s">
        <v>134</v>
      </c>
      <c r="F2067" s="47" t="s">
        <v>157</v>
      </c>
      <c r="G2067" s="47" t="s">
        <v>137</v>
      </c>
      <c r="H2067" s="47" t="n">
        <v>180</v>
      </c>
      <c r="I2067" s="57" t="n">
        <f aca="false">IFERROR(H2067/INDEX(Rate_Master!$C$2:$C$13,MATCH(F2067,Rate_Master!$A$2:$A$13,0)),0)</f>
        <v>0.818181818181818</v>
      </c>
    </row>
    <row r="2068" customFormat="false" ht="15" hidden="false" customHeight="false" outlineLevel="0" collapsed="false">
      <c r="A2068" s="47" t="s">
        <v>14020</v>
      </c>
      <c r="B2068" s="47" t="s">
        <v>635</v>
      </c>
      <c r="C2068" s="48" t="n">
        <v>46059</v>
      </c>
      <c r="D2068" s="47" t="s">
        <v>65</v>
      </c>
      <c r="E2068" s="47" t="s">
        <v>134</v>
      </c>
      <c r="F2068" s="47" t="s">
        <v>157</v>
      </c>
      <c r="G2068" s="47" t="s">
        <v>138</v>
      </c>
      <c r="H2068" s="47" t="n">
        <v>91</v>
      </c>
      <c r="I2068" s="57" t="n">
        <f aca="false">IFERROR(H2068/INDEX(Rate_Master!$C$2:$C$13,MATCH(F2068,Rate_Master!$A$2:$A$13,0)),0)</f>
        <v>0.413636363636364</v>
      </c>
    </row>
    <row r="2069" customFormat="false" ht="15" hidden="false" customHeight="false" outlineLevel="0" collapsed="false">
      <c r="A2069" s="47" t="s">
        <v>14021</v>
      </c>
      <c r="B2069" s="47" t="s">
        <v>636</v>
      </c>
      <c r="C2069" s="48" t="n">
        <v>46059</v>
      </c>
      <c r="D2069" s="47" t="s">
        <v>65</v>
      </c>
      <c r="E2069" s="47" t="s">
        <v>134</v>
      </c>
      <c r="F2069" s="47" t="s">
        <v>157</v>
      </c>
      <c r="G2069" s="47" t="s">
        <v>133</v>
      </c>
      <c r="H2069" s="47" t="n">
        <v>468</v>
      </c>
      <c r="I2069" s="57" t="n">
        <f aca="false">IFERROR(H2069/INDEX(Rate_Master!$C$2:$C$13,MATCH(F2069,Rate_Master!$A$2:$A$13,0)),0)</f>
        <v>2.12727272727273</v>
      </c>
    </row>
    <row r="2070" customFormat="false" ht="15" hidden="false" customHeight="false" outlineLevel="0" collapsed="false">
      <c r="A2070" s="47" t="s">
        <v>14022</v>
      </c>
      <c r="B2070" s="47" t="s">
        <v>636</v>
      </c>
      <c r="C2070" s="48" t="n">
        <v>46059</v>
      </c>
      <c r="D2070" s="47" t="s">
        <v>65</v>
      </c>
      <c r="E2070" s="47" t="s">
        <v>134</v>
      </c>
      <c r="F2070" s="47" t="s">
        <v>157</v>
      </c>
      <c r="G2070" s="47" t="s">
        <v>135</v>
      </c>
      <c r="H2070" s="47" t="n">
        <v>218</v>
      </c>
      <c r="I2070" s="57" t="n">
        <f aca="false">IFERROR(H2070/INDEX(Rate_Master!$C$2:$C$13,MATCH(F2070,Rate_Master!$A$2:$A$13,0)),0)</f>
        <v>0.990909090909091</v>
      </c>
    </row>
    <row r="2071" customFormat="false" ht="15" hidden="false" customHeight="false" outlineLevel="0" collapsed="false">
      <c r="A2071" s="47" t="s">
        <v>14023</v>
      </c>
      <c r="B2071" s="47" t="s">
        <v>636</v>
      </c>
      <c r="C2071" s="48" t="n">
        <v>46059</v>
      </c>
      <c r="D2071" s="47" t="s">
        <v>65</v>
      </c>
      <c r="E2071" s="47" t="s">
        <v>134</v>
      </c>
      <c r="F2071" s="47" t="s">
        <v>157</v>
      </c>
      <c r="G2071" s="47" t="s">
        <v>136</v>
      </c>
      <c r="H2071" s="47" t="n">
        <v>160</v>
      </c>
      <c r="I2071" s="57" t="n">
        <f aca="false">IFERROR(H2071/INDEX(Rate_Master!$C$2:$C$13,MATCH(F2071,Rate_Master!$A$2:$A$13,0)),0)</f>
        <v>0.727272727272727</v>
      </c>
    </row>
    <row r="2072" customFormat="false" ht="15" hidden="false" customHeight="false" outlineLevel="0" collapsed="false">
      <c r="A2072" s="47" t="s">
        <v>14024</v>
      </c>
      <c r="B2072" s="47" t="s">
        <v>636</v>
      </c>
      <c r="C2072" s="48" t="n">
        <v>46059</v>
      </c>
      <c r="D2072" s="47" t="s">
        <v>65</v>
      </c>
      <c r="E2072" s="47" t="s">
        <v>134</v>
      </c>
      <c r="F2072" s="47" t="s">
        <v>157</v>
      </c>
      <c r="G2072" s="47" t="s">
        <v>137</v>
      </c>
      <c r="H2072" s="47" t="n">
        <v>141</v>
      </c>
      <c r="I2072" s="57" t="n">
        <f aca="false">IFERROR(H2072/INDEX(Rate_Master!$C$2:$C$13,MATCH(F2072,Rate_Master!$A$2:$A$13,0)),0)</f>
        <v>0.640909090909091</v>
      </c>
    </row>
    <row r="2073" customFormat="false" ht="15" hidden="false" customHeight="false" outlineLevel="0" collapsed="false">
      <c r="A2073" s="47" t="s">
        <v>14025</v>
      </c>
      <c r="B2073" s="47" t="s">
        <v>636</v>
      </c>
      <c r="C2073" s="48" t="n">
        <v>46059</v>
      </c>
      <c r="D2073" s="47" t="s">
        <v>65</v>
      </c>
      <c r="E2073" s="47" t="s">
        <v>134</v>
      </c>
      <c r="F2073" s="47" t="s">
        <v>157</v>
      </c>
      <c r="G2073" s="47" t="s">
        <v>138</v>
      </c>
      <c r="H2073" s="47" t="n">
        <v>64</v>
      </c>
      <c r="I2073" s="57" t="n">
        <f aca="false">IFERROR(H2073/INDEX(Rate_Master!$C$2:$C$13,MATCH(F2073,Rate_Master!$A$2:$A$13,0)),0)</f>
        <v>0.290909090909091</v>
      </c>
    </row>
    <row r="2074" customFormat="false" ht="15" hidden="false" customHeight="false" outlineLevel="0" collapsed="false">
      <c r="A2074" s="47" t="s">
        <v>14026</v>
      </c>
      <c r="B2074" s="47" t="s">
        <v>637</v>
      </c>
      <c r="C2074" s="48" t="n">
        <v>46059</v>
      </c>
      <c r="D2074" s="47" t="s">
        <v>65</v>
      </c>
      <c r="E2074" s="47" t="s">
        <v>134</v>
      </c>
      <c r="F2074" s="47" t="s">
        <v>157</v>
      </c>
      <c r="G2074" s="47" t="s">
        <v>133</v>
      </c>
      <c r="H2074" s="47" t="n">
        <v>475</v>
      </c>
      <c r="I2074" s="57" t="n">
        <f aca="false">IFERROR(H2074/INDEX(Rate_Master!$C$2:$C$13,MATCH(F2074,Rate_Master!$A$2:$A$13,0)),0)</f>
        <v>2.15909090909091</v>
      </c>
    </row>
    <row r="2075" customFormat="false" ht="15" hidden="false" customHeight="false" outlineLevel="0" collapsed="false">
      <c r="A2075" s="47" t="s">
        <v>14027</v>
      </c>
      <c r="B2075" s="47" t="s">
        <v>637</v>
      </c>
      <c r="C2075" s="48" t="n">
        <v>46059</v>
      </c>
      <c r="D2075" s="47" t="s">
        <v>65</v>
      </c>
      <c r="E2075" s="47" t="s">
        <v>134</v>
      </c>
      <c r="F2075" s="47" t="s">
        <v>157</v>
      </c>
      <c r="G2075" s="47" t="s">
        <v>135</v>
      </c>
      <c r="H2075" s="47" t="n">
        <v>227</v>
      </c>
      <c r="I2075" s="57" t="n">
        <f aca="false">IFERROR(H2075/INDEX(Rate_Master!$C$2:$C$13,MATCH(F2075,Rate_Master!$A$2:$A$13,0)),0)</f>
        <v>1.03181818181818</v>
      </c>
    </row>
    <row r="2076" customFormat="false" ht="15" hidden="false" customHeight="false" outlineLevel="0" collapsed="false">
      <c r="A2076" s="47" t="s">
        <v>14028</v>
      </c>
      <c r="B2076" s="47" t="s">
        <v>637</v>
      </c>
      <c r="C2076" s="48" t="n">
        <v>46059</v>
      </c>
      <c r="D2076" s="47" t="s">
        <v>65</v>
      </c>
      <c r="E2076" s="47" t="s">
        <v>134</v>
      </c>
      <c r="F2076" s="47" t="s">
        <v>157</v>
      </c>
      <c r="G2076" s="47" t="s">
        <v>136</v>
      </c>
      <c r="H2076" s="47" t="n">
        <v>197</v>
      </c>
      <c r="I2076" s="57" t="n">
        <f aca="false">IFERROR(H2076/INDEX(Rate_Master!$C$2:$C$13,MATCH(F2076,Rate_Master!$A$2:$A$13,0)),0)</f>
        <v>0.895454545454546</v>
      </c>
    </row>
    <row r="2077" customFormat="false" ht="15" hidden="false" customHeight="false" outlineLevel="0" collapsed="false">
      <c r="A2077" s="47" t="s">
        <v>14029</v>
      </c>
      <c r="B2077" s="47" t="s">
        <v>637</v>
      </c>
      <c r="C2077" s="48" t="n">
        <v>46059</v>
      </c>
      <c r="D2077" s="47" t="s">
        <v>65</v>
      </c>
      <c r="E2077" s="47" t="s">
        <v>134</v>
      </c>
      <c r="F2077" s="47" t="s">
        <v>157</v>
      </c>
      <c r="G2077" s="47" t="s">
        <v>137</v>
      </c>
      <c r="H2077" s="47" t="n">
        <v>164</v>
      </c>
      <c r="I2077" s="57" t="n">
        <f aca="false">IFERROR(H2077/INDEX(Rate_Master!$C$2:$C$13,MATCH(F2077,Rate_Master!$A$2:$A$13,0)),0)</f>
        <v>0.745454545454546</v>
      </c>
    </row>
    <row r="2078" customFormat="false" ht="15" hidden="false" customHeight="false" outlineLevel="0" collapsed="false">
      <c r="A2078" s="47" t="s">
        <v>14030</v>
      </c>
      <c r="B2078" s="47" t="s">
        <v>637</v>
      </c>
      <c r="C2078" s="48" t="n">
        <v>46059</v>
      </c>
      <c r="D2078" s="47" t="s">
        <v>65</v>
      </c>
      <c r="E2078" s="47" t="s">
        <v>134</v>
      </c>
      <c r="F2078" s="47" t="s">
        <v>157</v>
      </c>
      <c r="G2078" s="47" t="s">
        <v>138</v>
      </c>
      <c r="H2078" s="47" t="n">
        <v>82</v>
      </c>
      <c r="I2078" s="57" t="n">
        <f aca="false">IFERROR(H2078/INDEX(Rate_Master!$C$2:$C$13,MATCH(F2078,Rate_Master!$A$2:$A$13,0)),0)</f>
        <v>0.372727272727273</v>
      </c>
    </row>
    <row r="2079" customFormat="false" ht="15" hidden="false" customHeight="false" outlineLevel="0" collapsed="false">
      <c r="A2079" s="47" t="s">
        <v>14031</v>
      </c>
      <c r="B2079" s="47" t="s">
        <v>638</v>
      </c>
      <c r="C2079" s="48" t="n">
        <v>46060</v>
      </c>
      <c r="D2079" s="47" t="s">
        <v>62</v>
      </c>
      <c r="E2079" s="47" t="s">
        <v>120</v>
      </c>
      <c r="F2079" s="47" t="s">
        <v>148</v>
      </c>
      <c r="G2079" s="47" t="s">
        <v>119</v>
      </c>
      <c r="H2079" s="47" t="n">
        <v>1137</v>
      </c>
      <c r="I2079" s="57" t="n">
        <f aca="false">IFERROR(H2079/INDEX(Rate_Master!$C$2:$C$13,MATCH(F2079,Rate_Master!$A$2:$A$13,0)),0)</f>
        <v>1.26333333333333</v>
      </c>
    </row>
    <row r="2080" customFormat="false" ht="15" hidden="false" customHeight="false" outlineLevel="0" collapsed="false">
      <c r="A2080" s="47" t="s">
        <v>14032</v>
      </c>
      <c r="B2080" s="47" t="s">
        <v>638</v>
      </c>
      <c r="C2080" s="48" t="n">
        <v>46060</v>
      </c>
      <c r="D2080" s="47" t="s">
        <v>62</v>
      </c>
      <c r="E2080" s="47" t="s">
        <v>120</v>
      </c>
      <c r="F2080" s="47" t="s">
        <v>148</v>
      </c>
      <c r="G2080" s="47" t="s">
        <v>121</v>
      </c>
      <c r="H2080" s="47" t="n">
        <v>1096</v>
      </c>
      <c r="I2080" s="57" t="n">
        <f aca="false">IFERROR(H2080/INDEX(Rate_Master!$C$2:$C$13,MATCH(F2080,Rate_Master!$A$2:$A$13,0)),0)</f>
        <v>1.21777777777778</v>
      </c>
    </row>
    <row r="2081" customFormat="false" ht="15" hidden="false" customHeight="false" outlineLevel="0" collapsed="false">
      <c r="A2081" s="47" t="s">
        <v>14033</v>
      </c>
      <c r="B2081" s="47" t="s">
        <v>638</v>
      </c>
      <c r="C2081" s="48" t="n">
        <v>46060</v>
      </c>
      <c r="D2081" s="47" t="s">
        <v>62</v>
      </c>
      <c r="E2081" s="47" t="s">
        <v>120</v>
      </c>
      <c r="F2081" s="47" t="s">
        <v>148</v>
      </c>
      <c r="G2081" s="47" t="s">
        <v>122</v>
      </c>
      <c r="H2081" s="47" t="n">
        <v>1234</v>
      </c>
      <c r="I2081" s="57" t="n">
        <f aca="false">IFERROR(H2081/INDEX(Rate_Master!$C$2:$C$13,MATCH(F2081,Rate_Master!$A$2:$A$13,0)),0)</f>
        <v>1.37111111111111</v>
      </c>
    </row>
    <row r="2082" customFormat="false" ht="15" hidden="false" customHeight="false" outlineLevel="0" collapsed="false">
      <c r="A2082" s="47" t="s">
        <v>14034</v>
      </c>
      <c r="B2082" s="47" t="s">
        <v>638</v>
      </c>
      <c r="C2082" s="48" t="n">
        <v>46060</v>
      </c>
      <c r="D2082" s="47" t="s">
        <v>62</v>
      </c>
      <c r="E2082" s="47" t="s">
        <v>120</v>
      </c>
      <c r="F2082" s="47" t="s">
        <v>148</v>
      </c>
      <c r="G2082" s="47" t="s">
        <v>123</v>
      </c>
      <c r="H2082" s="47" t="n">
        <v>872</v>
      </c>
      <c r="I2082" s="57" t="n">
        <f aca="false">IFERROR(H2082/INDEX(Rate_Master!$C$2:$C$13,MATCH(F2082,Rate_Master!$A$2:$A$13,0)),0)</f>
        <v>0.968888888888889</v>
      </c>
    </row>
    <row r="2083" customFormat="false" ht="15" hidden="false" customHeight="false" outlineLevel="0" collapsed="false">
      <c r="A2083" s="47" t="s">
        <v>14035</v>
      </c>
      <c r="B2083" s="47" t="s">
        <v>638</v>
      </c>
      <c r="C2083" s="48" t="n">
        <v>46060</v>
      </c>
      <c r="D2083" s="47" t="s">
        <v>62</v>
      </c>
      <c r="E2083" s="47" t="s">
        <v>120</v>
      </c>
      <c r="F2083" s="47" t="s">
        <v>148</v>
      </c>
      <c r="G2083" s="47" t="s">
        <v>124</v>
      </c>
      <c r="H2083" s="47" t="n">
        <v>600</v>
      </c>
      <c r="I2083" s="57" t="n">
        <f aca="false">IFERROR(H2083/INDEX(Rate_Master!$C$2:$C$13,MATCH(F2083,Rate_Master!$A$2:$A$13,0)),0)</f>
        <v>0.666666666666667</v>
      </c>
    </row>
    <row r="2084" customFormat="false" ht="15" hidden="false" customHeight="false" outlineLevel="0" collapsed="false">
      <c r="A2084" s="47" t="s">
        <v>14036</v>
      </c>
      <c r="B2084" s="47" t="s">
        <v>638</v>
      </c>
      <c r="C2084" s="48" t="n">
        <v>46060</v>
      </c>
      <c r="D2084" s="47" t="s">
        <v>62</v>
      </c>
      <c r="E2084" s="47" t="s">
        <v>120</v>
      </c>
      <c r="F2084" s="47" t="s">
        <v>148</v>
      </c>
      <c r="G2084" s="47" t="s">
        <v>125</v>
      </c>
      <c r="H2084" s="47" t="n">
        <v>377</v>
      </c>
      <c r="I2084" s="57" t="n">
        <f aca="false">IFERROR(H2084/INDEX(Rate_Master!$C$2:$C$13,MATCH(F2084,Rate_Master!$A$2:$A$13,0)),0)</f>
        <v>0.418888888888889</v>
      </c>
    </row>
    <row r="2085" customFormat="false" ht="15" hidden="false" customHeight="false" outlineLevel="0" collapsed="false">
      <c r="A2085" s="47" t="s">
        <v>14037</v>
      </c>
      <c r="B2085" s="47" t="s">
        <v>638</v>
      </c>
      <c r="C2085" s="48" t="n">
        <v>46060</v>
      </c>
      <c r="D2085" s="47" t="s">
        <v>62</v>
      </c>
      <c r="E2085" s="47" t="s">
        <v>120</v>
      </c>
      <c r="F2085" s="47" t="s">
        <v>148</v>
      </c>
      <c r="G2085" s="47" t="s">
        <v>126</v>
      </c>
      <c r="H2085" s="47" t="n">
        <v>210</v>
      </c>
      <c r="I2085" s="57" t="n">
        <f aca="false">IFERROR(H2085/INDEX(Rate_Master!$C$2:$C$13,MATCH(F2085,Rate_Master!$A$2:$A$13,0)),0)</f>
        <v>0.233333333333333</v>
      </c>
    </row>
    <row r="2086" customFormat="false" ht="15" hidden="false" customHeight="false" outlineLevel="0" collapsed="false">
      <c r="A2086" s="47" t="s">
        <v>14038</v>
      </c>
      <c r="B2086" s="47" t="s">
        <v>639</v>
      </c>
      <c r="C2086" s="48" t="n">
        <v>46060</v>
      </c>
      <c r="D2086" s="47" t="s">
        <v>62</v>
      </c>
      <c r="E2086" s="47" t="s">
        <v>120</v>
      </c>
      <c r="F2086" s="47" t="s">
        <v>148</v>
      </c>
      <c r="G2086" s="47" t="s">
        <v>119</v>
      </c>
      <c r="H2086" s="47" t="n">
        <v>825</v>
      </c>
      <c r="I2086" s="57" t="n">
        <f aca="false">IFERROR(H2086/INDEX(Rate_Master!$C$2:$C$13,MATCH(F2086,Rate_Master!$A$2:$A$13,0)),0)</f>
        <v>0.916666666666667</v>
      </c>
    </row>
    <row r="2087" customFormat="false" ht="15" hidden="false" customHeight="false" outlineLevel="0" collapsed="false">
      <c r="A2087" s="47" t="s">
        <v>14039</v>
      </c>
      <c r="B2087" s="47" t="s">
        <v>639</v>
      </c>
      <c r="C2087" s="48" t="n">
        <v>46060</v>
      </c>
      <c r="D2087" s="47" t="s">
        <v>62</v>
      </c>
      <c r="E2087" s="47" t="s">
        <v>120</v>
      </c>
      <c r="F2087" s="47" t="s">
        <v>148</v>
      </c>
      <c r="G2087" s="47" t="s">
        <v>121</v>
      </c>
      <c r="H2087" s="47" t="n">
        <v>760</v>
      </c>
      <c r="I2087" s="57" t="n">
        <f aca="false">IFERROR(H2087/INDEX(Rate_Master!$C$2:$C$13,MATCH(F2087,Rate_Master!$A$2:$A$13,0)),0)</f>
        <v>0.844444444444444</v>
      </c>
    </row>
    <row r="2088" customFormat="false" ht="15" hidden="false" customHeight="false" outlineLevel="0" collapsed="false">
      <c r="A2088" s="47" t="s">
        <v>14040</v>
      </c>
      <c r="B2088" s="47" t="s">
        <v>639</v>
      </c>
      <c r="C2088" s="48" t="n">
        <v>46060</v>
      </c>
      <c r="D2088" s="47" t="s">
        <v>62</v>
      </c>
      <c r="E2088" s="47" t="s">
        <v>120</v>
      </c>
      <c r="F2088" s="47" t="s">
        <v>148</v>
      </c>
      <c r="G2088" s="47" t="s">
        <v>122</v>
      </c>
      <c r="H2088" s="47" t="n">
        <v>786</v>
      </c>
      <c r="I2088" s="57" t="n">
        <f aca="false">IFERROR(H2088/INDEX(Rate_Master!$C$2:$C$13,MATCH(F2088,Rate_Master!$A$2:$A$13,0)),0)</f>
        <v>0.873333333333333</v>
      </c>
    </row>
    <row r="2089" customFormat="false" ht="15" hidden="false" customHeight="false" outlineLevel="0" collapsed="false">
      <c r="A2089" s="47" t="s">
        <v>14041</v>
      </c>
      <c r="B2089" s="47" t="s">
        <v>639</v>
      </c>
      <c r="C2089" s="48" t="n">
        <v>46060</v>
      </c>
      <c r="D2089" s="47" t="s">
        <v>62</v>
      </c>
      <c r="E2089" s="47" t="s">
        <v>120</v>
      </c>
      <c r="F2089" s="47" t="s">
        <v>148</v>
      </c>
      <c r="G2089" s="47" t="s">
        <v>123</v>
      </c>
      <c r="H2089" s="47" t="n">
        <v>575</v>
      </c>
      <c r="I2089" s="57" t="n">
        <f aca="false">IFERROR(H2089/INDEX(Rate_Master!$C$2:$C$13,MATCH(F2089,Rate_Master!$A$2:$A$13,0)),0)</f>
        <v>0.638888888888889</v>
      </c>
    </row>
    <row r="2090" customFormat="false" ht="15" hidden="false" customHeight="false" outlineLevel="0" collapsed="false">
      <c r="A2090" s="47" t="s">
        <v>14042</v>
      </c>
      <c r="B2090" s="47" t="s">
        <v>639</v>
      </c>
      <c r="C2090" s="48" t="n">
        <v>46060</v>
      </c>
      <c r="D2090" s="47" t="s">
        <v>62</v>
      </c>
      <c r="E2090" s="47" t="s">
        <v>120</v>
      </c>
      <c r="F2090" s="47" t="s">
        <v>148</v>
      </c>
      <c r="G2090" s="47" t="s">
        <v>124</v>
      </c>
      <c r="H2090" s="47" t="n">
        <v>409</v>
      </c>
      <c r="I2090" s="57" t="n">
        <f aca="false">IFERROR(H2090/INDEX(Rate_Master!$C$2:$C$13,MATCH(F2090,Rate_Master!$A$2:$A$13,0)),0)</f>
        <v>0.454444444444444</v>
      </c>
    </row>
    <row r="2091" customFormat="false" ht="15" hidden="false" customHeight="false" outlineLevel="0" collapsed="false">
      <c r="A2091" s="47" t="s">
        <v>14043</v>
      </c>
      <c r="B2091" s="47" t="s">
        <v>639</v>
      </c>
      <c r="C2091" s="48" t="n">
        <v>46060</v>
      </c>
      <c r="D2091" s="47" t="s">
        <v>62</v>
      </c>
      <c r="E2091" s="47" t="s">
        <v>120</v>
      </c>
      <c r="F2091" s="47" t="s">
        <v>148</v>
      </c>
      <c r="G2091" s="47" t="s">
        <v>125</v>
      </c>
      <c r="H2091" s="47" t="n">
        <v>209</v>
      </c>
      <c r="I2091" s="57" t="n">
        <f aca="false">IFERROR(H2091/INDEX(Rate_Master!$C$2:$C$13,MATCH(F2091,Rate_Master!$A$2:$A$13,0)),0)</f>
        <v>0.232222222222222</v>
      </c>
    </row>
    <row r="2092" customFormat="false" ht="15" hidden="false" customHeight="false" outlineLevel="0" collapsed="false">
      <c r="A2092" s="47" t="s">
        <v>14044</v>
      </c>
      <c r="B2092" s="47" t="s">
        <v>639</v>
      </c>
      <c r="C2092" s="48" t="n">
        <v>46060</v>
      </c>
      <c r="D2092" s="47" t="s">
        <v>62</v>
      </c>
      <c r="E2092" s="47" t="s">
        <v>120</v>
      </c>
      <c r="F2092" s="47" t="s">
        <v>148</v>
      </c>
      <c r="G2092" s="47" t="s">
        <v>126</v>
      </c>
      <c r="H2092" s="47" t="n">
        <v>158</v>
      </c>
      <c r="I2092" s="57" t="n">
        <f aca="false">IFERROR(H2092/INDEX(Rate_Master!$C$2:$C$13,MATCH(F2092,Rate_Master!$A$2:$A$13,0)),0)</f>
        <v>0.175555555555556</v>
      </c>
    </row>
    <row r="2093" customFormat="false" ht="15" hidden="false" customHeight="false" outlineLevel="0" collapsed="false">
      <c r="A2093" s="47" t="s">
        <v>14045</v>
      </c>
      <c r="B2093" s="47" t="s">
        <v>640</v>
      </c>
      <c r="C2093" s="48" t="n">
        <v>46060</v>
      </c>
      <c r="D2093" s="47" t="s">
        <v>62</v>
      </c>
      <c r="E2093" s="47" t="s">
        <v>120</v>
      </c>
      <c r="F2093" s="47" t="s">
        <v>148</v>
      </c>
      <c r="G2093" s="47" t="s">
        <v>119</v>
      </c>
      <c r="H2093" s="47" t="n">
        <v>1316</v>
      </c>
      <c r="I2093" s="57" t="n">
        <f aca="false">IFERROR(H2093/INDEX(Rate_Master!$C$2:$C$13,MATCH(F2093,Rate_Master!$A$2:$A$13,0)),0)</f>
        <v>1.46222222222222</v>
      </c>
    </row>
    <row r="2094" customFormat="false" ht="15" hidden="false" customHeight="false" outlineLevel="0" collapsed="false">
      <c r="A2094" s="47" t="s">
        <v>14046</v>
      </c>
      <c r="B2094" s="47" t="s">
        <v>640</v>
      </c>
      <c r="C2094" s="48" t="n">
        <v>46060</v>
      </c>
      <c r="D2094" s="47" t="s">
        <v>62</v>
      </c>
      <c r="E2094" s="47" t="s">
        <v>120</v>
      </c>
      <c r="F2094" s="47" t="s">
        <v>148</v>
      </c>
      <c r="G2094" s="47" t="s">
        <v>121</v>
      </c>
      <c r="H2094" s="47" t="n">
        <v>1086</v>
      </c>
      <c r="I2094" s="57" t="n">
        <f aca="false">IFERROR(H2094/INDEX(Rate_Master!$C$2:$C$13,MATCH(F2094,Rate_Master!$A$2:$A$13,0)),0)</f>
        <v>1.20666666666667</v>
      </c>
    </row>
    <row r="2095" customFormat="false" ht="15" hidden="false" customHeight="false" outlineLevel="0" collapsed="false">
      <c r="A2095" s="47" t="s">
        <v>14047</v>
      </c>
      <c r="B2095" s="47" t="s">
        <v>640</v>
      </c>
      <c r="C2095" s="48" t="n">
        <v>46060</v>
      </c>
      <c r="D2095" s="47" t="s">
        <v>62</v>
      </c>
      <c r="E2095" s="47" t="s">
        <v>120</v>
      </c>
      <c r="F2095" s="47" t="s">
        <v>148</v>
      </c>
      <c r="G2095" s="47" t="s">
        <v>122</v>
      </c>
      <c r="H2095" s="47" t="n">
        <v>1332</v>
      </c>
      <c r="I2095" s="57" t="n">
        <f aca="false">IFERROR(H2095/INDEX(Rate_Master!$C$2:$C$13,MATCH(F2095,Rate_Master!$A$2:$A$13,0)),0)</f>
        <v>1.48</v>
      </c>
    </row>
    <row r="2096" customFormat="false" ht="15" hidden="false" customHeight="false" outlineLevel="0" collapsed="false">
      <c r="A2096" s="47" t="s">
        <v>14048</v>
      </c>
      <c r="B2096" s="47" t="s">
        <v>640</v>
      </c>
      <c r="C2096" s="48" t="n">
        <v>46060</v>
      </c>
      <c r="D2096" s="47" t="s">
        <v>62</v>
      </c>
      <c r="E2096" s="47" t="s">
        <v>120</v>
      </c>
      <c r="F2096" s="47" t="s">
        <v>148</v>
      </c>
      <c r="G2096" s="47" t="s">
        <v>123</v>
      </c>
      <c r="H2096" s="47" t="n">
        <v>932</v>
      </c>
      <c r="I2096" s="57" t="n">
        <f aca="false">IFERROR(H2096/INDEX(Rate_Master!$C$2:$C$13,MATCH(F2096,Rate_Master!$A$2:$A$13,0)),0)</f>
        <v>1.03555555555556</v>
      </c>
    </row>
    <row r="2097" customFormat="false" ht="15" hidden="false" customHeight="false" outlineLevel="0" collapsed="false">
      <c r="A2097" s="47" t="s">
        <v>14049</v>
      </c>
      <c r="B2097" s="47" t="s">
        <v>640</v>
      </c>
      <c r="C2097" s="48" t="n">
        <v>46060</v>
      </c>
      <c r="D2097" s="47" t="s">
        <v>62</v>
      </c>
      <c r="E2097" s="47" t="s">
        <v>120</v>
      </c>
      <c r="F2097" s="47" t="s">
        <v>148</v>
      </c>
      <c r="G2097" s="47" t="s">
        <v>124</v>
      </c>
      <c r="H2097" s="47" t="n">
        <v>595</v>
      </c>
      <c r="I2097" s="57" t="n">
        <f aca="false">IFERROR(H2097/INDEX(Rate_Master!$C$2:$C$13,MATCH(F2097,Rate_Master!$A$2:$A$13,0)),0)</f>
        <v>0.661111111111111</v>
      </c>
    </row>
    <row r="2098" customFormat="false" ht="15" hidden="false" customHeight="false" outlineLevel="0" collapsed="false">
      <c r="A2098" s="47" t="s">
        <v>14050</v>
      </c>
      <c r="B2098" s="47" t="s">
        <v>640</v>
      </c>
      <c r="C2098" s="48" t="n">
        <v>46060</v>
      </c>
      <c r="D2098" s="47" t="s">
        <v>62</v>
      </c>
      <c r="E2098" s="47" t="s">
        <v>120</v>
      </c>
      <c r="F2098" s="47" t="s">
        <v>148</v>
      </c>
      <c r="G2098" s="47" t="s">
        <v>125</v>
      </c>
      <c r="H2098" s="47" t="n">
        <v>331</v>
      </c>
      <c r="I2098" s="57" t="n">
        <f aca="false">IFERROR(H2098/INDEX(Rate_Master!$C$2:$C$13,MATCH(F2098,Rate_Master!$A$2:$A$13,0)),0)</f>
        <v>0.367777777777778</v>
      </c>
    </row>
    <row r="2099" customFormat="false" ht="15" hidden="false" customHeight="false" outlineLevel="0" collapsed="false">
      <c r="A2099" s="47" t="s">
        <v>14051</v>
      </c>
      <c r="B2099" s="47" t="s">
        <v>640</v>
      </c>
      <c r="C2099" s="48" t="n">
        <v>46060</v>
      </c>
      <c r="D2099" s="47" t="s">
        <v>62</v>
      </c>
      <c r="E2099" s="47" t="s">
        <v>120</v>
      </c>
      <c r="F2099" s="47" t="s">
        <v>148</v>
      </c>
      <c r="G2099" s="47" t="s">
        <v>126</v>
      </c>
      <c r="H2099" s="47" t="n">
        <v>219</v>
      </c>
      <c r="I2099" s="57" t="n">
        <f aca="false">IFERROR(H2099/INDEX(Rate_Master!$C$2:$C$13,MATCH(F2099,Rate_Master!$A$2:$A$13,0)),0)</f>
        <v>0.243333333333333</v>
      </c>
    </row>
    <row r="2100" customFormat="false" ht="15" hidden="false" customHeight="false" outlineLevel="0" collapsed="false">
      <c r="A2100" s="47" t="s">
        <v>14052</v>
      </c>
      <c r="B2100" s="47" t="s">
        <v>641</v>
      </c>
      <c r="C2100" s="48" t="n">
        <v>46060</v>
      </c>
      <c r="D2100" s="47" t="s">
        <v>63</v>
      </c>
      <c r="E2100" s="47" t="s">
        <v>120</v>
      </c>
      <c r="F2100" s="47" t="s">
        <v>152</v>
      </c>
      <c r="G2100" s="47" t="s">
        <v>119</v>
      </c>
      <c r="H2100" s="47" t="n">
        <v>1356</v>
      </c>
      <c r="I2100" s="57" t="n">
        <f aca="false">IFERROR(H2100/INDEX(Rate_Master!$C$2:$C$13,MATCH(F2100,Rate_Master!$A$2:$A$13,0)),0)</f>
        <v>1.50666666666667</v>
      </c>
    </row>
    <row r="2101" customFormat="false" ht="15" hidden="false" customHeight="false" outlineLevel="0" collapsed="false">
      <c r="A2101" s="47" t="s">
        <v>14053</v>
      </c>
      <c r="B2101" s="47" t="s">
        <v>641</v>
      </c>
      <c r="C2101" s="48" t="n">
        <v>46060</v>
      </c>
      <c r="D2101" s="47" t="s">
        <v>63</v>
      </c>
      <c r="E2101" s="47" t="s">
        <v>120</v>
      </c>
      <c r="F2101" s="47" t="s">
        <v>152</v>
      </c>
      <c r="G2101" s="47" t="s">
        <v>121</v>
      </c>
      <c r="H2101" s="47" t="n">
        <v>1249</v>
      </c>
      <c r="I2101" s="57" t="n">
        <f aca="false">IFERROR(H2101/INDEX(Rate_Master!$C$2:$C$13,MATCH(F2101,Rate_Master!$A$2:$A$13,0)),0)</f>
        <v>1.38777777777778</v>
      </c>
    </row>
    <row r="2102" customFormat="false" ht="15" hidden="false" customHeight="false" outlineLevel="0" collapsed="false">
      <c r="A2102" s="47" t="s">
        <v>14054</v>
      </c>
      <c r="B2102" s="47" t="s">
        <v>641</v>
      </c>
      <c r="C2102" s="48" t="n">
        <v>46060</v>
      </c>
      <c r="D2102" s="47" t="s">
        <v>63</v>
      </c>
      <c r="E2102" s="47" t="s">
        <v>120</v>
      </c>
      <c r="F2102" s="47" t="s">
        <v>152</v>
      </c>
      <c r="G2102" s="47" t="s">
        <v>122</v>
      </c>
      <c r="H2102" s="47" t="n">
        <v>1324</v>
      </c>
      <c r="I2102" s="57" t="n">
        <f aca="false">IFERROR(H2102/INDEX(Rate_Master!$C$2:$C$13,MATCH(F2102,Rate_Master!$A$2:$A$13,0)),0)</f>
        <v>1.47111111111111</v>
      </c>
    </row>
    <row r="2103" customFormat="false" ht="15" hidden="false" customHeight="false" outlineLevel="0" collapsed="false">
      <c r="A2103" s="47" t="s">
        <v>14055</v>
      </c>
      <c r="B2103" s="47" t="s">
        <v>641</v>
      </c>
      <c r="C2103" s="48" t="n">
        <v>46060</v>
      </c>
      <c r="D2103" s="47" t="s">
        <v>63</v>
      </c>
      <c r="E2103" s="47" t="s">
        <v>120</v>
      </c>
      <c r="F2103" s="47" t="s">
        <v>152</v>
      </c>
      <c r="G2103" s="47" t="s">
        <v>123</v>
      </c>
      <c r="H2103" s="47" t="n">
        <v>1032</v>
      </c>
      <c r="I2103" s="57" t="n">
        <f aca="false">IFERROR(H2103/INDEX(Rate_Master!$C$2:$C$13,MATCH(F2103,Rate_Master!$A$2:$A$13,0)),0)</f>
        <v>1.14666666666667</v>
      </c>
    </row>
    <row r="2104" customFormat="false" ht="15" hidden="false" customHeight="false" outlineLevel="0" collapsed="false">
      <c r="A2104" s="47" t="s">
        <v>14056</v>
      </c>
      <c r="B2104" s="47" t="s">
        <v>641</v>
      </c>
      <c r="C2104" s="48" t="n">
        <v>46060</v>
      </c>
      <c r="D2104" s="47" t="s">
        <v>63</v>
      </c>
      <c r="E2104" s="47" t="s">
        <v>120</v>
      </c>
      <c r="F2104" s="47" t="s">
        <v>152</v>
      </c>
      <c r="G2104" s="47" t="s">
        <v>124</v>
      </c>
      <c r="H2104" s="47" t="n">
        <v>657</v>
      </c>
      <c r="I2104" s="57" t="n">
        <f aca="false">IFERROR(H2104/INDEX(Rate_Master!$C$2:$C$13,MATCH(F2104,Rate_Master!$A$2:$A$13,0)),0)</f>
        <v>0.73</v>
      </c>
    </row>
    <row r="2105" customFormat="false" ht="15" hidden="false" customHeight="false" outlineLevel="0" collapsed="false">
      <c r="A2105" s="47" t="s">
        <v>14057</v>
      </c>
      <c r="B2105" s="47" t="s">
        <v>641</v>
      </c>
      <c r="C2105" s="48" t="n">
        <v>46060</v>
      </c>
      <c r="D2105" s="47" t="s">
        <v>63</v>
      </c>
      <c r="E2105" s="47" t="s">
        <v>120</v>
      </c>
      <c r="F2105" s="47" t="s">
        <v>152</v>
      </c>
      <c r="G2105" s="47" t="s">
        <v>125</v>
      </c>
      <c r="H2105" s="47" t="n">
        <v>377</v>
      </c>
      <c r="I2105" s="57" t="n">
        <f aca="false">IFERROR(H2105/INDEX(Rate_Master!$C$2:$C$13,MATCH(F2105,Rate_Master!$A$2:$A$13,0)),0)</f>
        <v>0.418888888888889</v>
      </c>
    </row>
    <row r="2106" customFormat="false" ht="15" hidden="false" customHeight="false" outlineLevel="0" collapsed="false">
      <c r="A2106" s="47" t="s">
        <v>14058</v>
      </c>
      <c r="B2106" s="47" t="s">
        <v>641</v>
      </c>
      <c r="C2106" s="48" t="n">
        <v>46060</v>
      </c>
      <c r="D2106" s="47" t="s">
        <v>63</v>
      </c>
      <c r="E2106" s="47" t="s">
        <v>120</v>
      </c>
      <c r="F2106" s="47" t="s">
        <v>152</v>
      </c>
      <c r="G2106" s="47" t="s">
        <v>126</v>
      </c>
      <c r="H2106" s="47" t="n">
        <v>243</v>
      </c>
      <c r="I2106" s="57" t="n">
        <f aca="false">IFERROR(H2106/INDEX(Rate_Master!$C$2:$C$13,MATCH(F2106,Rate_Master!$A$2:$A$13,0)),0)</f>
        <v>0.27</v>
      </c>
    </row>
    <row r="2107" customFormat="false" ht="15" hidden="false" customHeight="false" outlineLevel="0" collapsed="false">
      <c r="A2107" s="47" t="s">
        <v>14059</v>
      </c>
      <c r="B2107" s="47" t="s">
        <v>643</v>
      </c>
      <c r="C2107" s="48" t="n">
        <v>46060</v>
      </c>
      <c r="D2107" s="47" t="s">
        <v>63</v>
      </c>
      <c r="E2107" s="47" t="s">
        <v>120</v>
      </c>
      <c r="F2107" s="47" t="s">
        <v>152</v>
      </c>
      <c r="G2107" s="47" t="s">
        <v>119</v>
      </c>
      <c r="H2107" s="47" t="n">
        <v>1595</v>
      </c>
      <c r="I2107" s="57" t="n">
        <f aca="false">IFERROR(H2107/INDEX(Rate_Master!$C$2:$C$13,MATCH(F2107,Rate_Master!$A$2:$A$13,0)),0)</f>
        <v>1.77222222222222</v>
      </c>
    </row>
    <row r="2108" customFormat="false" ht="15" hidden="false" customHeight="false" outlineLevel="0" collapsed="false">
      <c r="A2108" s="47" t="s">
        <v>14060</v>
      </c>
      <c r="B2108" s="47" t="s">
        <v>643</v>
      </c>
      <c r="C2108" s="48" t="n">
        <v>46060</v>
      </c>
      <c r="D2108" s="47" t="s">
        <v>63</v>
      </c>
      <c r="E2108" s="47" t="s">
        <v>120</v>
      </c>
      <c r="F2108" s="47" t="s">
        <v>152</v>
      </c>
      <c r="G2108" s="47" t="s">
        <v>121</v>
      </c>
      <c r="H2108" s="47" t="n">
        <v>1427</v>
      </c>
      <c r="I2108" s="57" t="n">
        <f aca="false">IFERROR(H2108/INDEX(Rate_Master!$C$2:$C$13,MATCH(F2108,Rate_Master!$A$2:$A$13,0)),0)</f>
        <v>1.58555555555556</v>
      </c>
    </row>
    <row r="2109" customFormat="false" ht="15" hidden="false" customHeight="false" outlineLevel="0" collapsed="false">
      <c r="A2109" s="47" t="s">
        <v>14061</v>
      </c>
      <c r="B2109" s="47" t="s">
        <v>643</v>
      </c>
      <c r="C2109" s="48" t="n">
        <v>46060</v>
      </c>
      <c r="D2109" s="47" t="s">
        <v>63</v>
      </c>
      <c r="E2109" s="47" t="s">
        <v>120</v>
      </c>
      <c r="F2109" s="47" t="s">
        <v>152</v>
      </c>
      <c r="G2109" s="47" t="s">
        <v>122</v>
      </c>
      <c r="H2109" s="47" t="n">
        <v>1531</v>
      </c>
      <c r="I2109" s="57" t="n">
        <f aca="false">IFERROR(H2109/INDEX(Rate_Master!$C$2:$C$13,MATCH(F2109,Rate_Master!$A$2:$A$13,0)),0)</f>
        <v>1.70111111111111</v>
      </c>
    </row>
    <row r="2110" customFormat="false" ht="15" hidden="false" customHeight="false" outlineLevel="0" collapsed="false">
      <c r="A2110" s="47" t="s">
        <v>14062</v>
      </c>
      <c r="B2110" s="47" t="s">
        <v>643</v>
      </c>
      <c r="C2110" s="48" t="n">
        <v>46060</v>
      </c>
      <c r="D2110" s="47" t="s">
        <v>63</v>
      </c>
      <c r="E2110" s="47" t="s">
        <v>120</v>
      </c>
      <c r="F2110" s="47" t="s">
        <v>152</v>
      </c>
      <c r="G2110" s="47" t="s">
        <v>123</v>
      </c>
      <c r="H2110" s="47" t="n">
        <v>1156</v>
      </c>
      <c r="I2110" s="57" t="n">
        <f aca="false">IFERROR(H2110/INDEX(Rate_Master!$C$2:$C$13,MATCH(F2110,Rate_Master!$A$2:$A$13,0)),0)</f>
        <v>1.28444444444444</v>
      </c>
    </row>
    <row r="2111" customFormat="false" ht="15" hidden="false" customHeight="false" outlineLevel="0" collapsed="false">
      <c r="A2111" s="47" t="s">
        <v>14063</v>
      </c>
      <c r="B2111" s="47" t="s">
        <v>643</v>
      </c>
      <c r="C2111" s="48" t="n">
        <v>46060</v>
      </c>
      <c r="D2111" s="47" t="s">
        <v>63</v>
      </c>
      <c r="E2111" s="47" t="s">
        <v>120</v>
      </c>
      <c r="F2111" s="47" t="s">
        <v>152</v>
      </c>
      <c r="G2111" s="47" t="s">
        <v>124</v>
      </c>
      <c r="H2111" s="47" t="n">
        <v>684</v>
      </c>
      <c r="I2111" s="57" t="n">
        <f aca="false">IFERROR(H2111/INDEX(Rate_Master!$C$2:$C$13,MATCH(F2111,Rate_Master!$A$2:$A$13,0)),0)</f>
        <v>0.76</v>
      </c>
    </row>
    <row r="2112" customFormat="false" ht="15" hidden="false" customHeight="false" outlineLevel="0" collapsed="false">
      <c r="A2112" s="47" t="s">
        <v>14064</v>
      </c>
      <c r="B2112" s="47" t="s">
        <v>643</v>
      </c>
      <c r="C2112" s="48" t="n">
        <v>46060</v>
      </c>
      <c r="D2112" s="47" t="s">
        <v>63</v>
      </c>
      <c r="E2112" s="47" t="s">
        <v>120</v>
      </c>
      <c r="F2112" s="47" t="s">
        <v>152</v>
      </c>
      <c r="G2112" s="47" t="s">
        <v>125</v>
      </c>
      <c r="H2112" s="47" t="n">
        <v>462</v>
      </c>
      <c r="I2112" s="57" t="n">
        <f aca="false">IFERROR(H2112/INDEX(Rate_Master!$C$2:$C$13,MATCH(F2112,Rate_Master!$A$2:$A$13,0)),0)</f>
        <v>0.513333333333333</v>
      </c>
    </row>
    <row r="2113" customFormat="false" ht="15" hidden="false" customHeight="false" outlineLevel="0" collapsed="false">
      <c r="A2113" s="47" t="s">
        <v>14065</v>
      </c>
      <c r="B2113" s="47" t="s">
        <v>643</v>
      </c>
      <c r="C2113" s="48" t="n">
        <v>46060</v>
      </c>
      <c r="D2113" s="47" t="s">
        <v>63</v>
      </c>
      <c r="E2113" s="47" t="s">
        <v>120</v>
      </c>
      <c r="F2113" s="47" t="s">
        <v>152</v>
      </c>
      <c r="G2113" s="47" t="s">
        <v>126</v>
      </c>
      <c r="H2113" s="47" t="n">
        <v>282</v>
      </c>
      <c r="I2113" s="57" t="n">
        <f aca="false">IFERROR(H2113/INDEX(Rate_Master!$C$2:$C$13,MATCH(F2113,Rate_Master!$A$2:$A$13,0)),0)</f>
        <v>0.313333333333333</v>
      </c>
    </row>
    <row r="2114" customFormat="false" ht="15" hidden="false" customHeight="false" outlineLevel="0" collapsed="false">
      <c r="A2114" s="47" t="s">
        <v>14066</v>
      </c>
      <c r="B2114" s="47" t="s">
        <v>644</v>
      </c>
      <c r="C2114" s="48" t="n">
        <v>46060</v>
      </c>
      <c r="D2114" s="47" t="s">
        <v>63</v>
      </c>
      <c r="E2114" s="47" t="s">
        <v>120</v>
      </c>
      <c r="F2114" s="47" t="s">
        <v>152</v>
      </c>
      <c r="G2114" s="47" t="s">
        <v>119</v>
      </c>
      <c r="H2114" s="47" t="n">
        <v>1010</v>
      </c>
      <c r="I2114" s="57" t="n">
        <f aca="false">IFERROR(H2114/INDEX(Rate_Master!$C$2:$C$13,MATCH(F2114,Rate_Master!$A$2:$A$13,0)),0)</f>
        <v>1.12222222222222</v>
      </c>
    </row>
    <row r="2115" customFormat="false" ht="15" hidden="false" customHeight="false" outlineLevel="0" collapsed="false">
      <c r="A2115" s="47" t="s">
        <v>14067</v>
      </c>
      <c r="B2115" s="47" t="s">
        <v>644</v>
      </c>
      <c r="C2115" s="48" t="n">
        <v>46060</v>
      </c>
      <c r="D2115" s="47" t="s">
        <v>63</v>
      </c>
      <c r="E2115" s="47" t="s">
        <v>120</v>
      </c>
      <c r="F2115" s="47" t="s">
        <v>152</v>
      </c>
      <c r="G2115" s="47" t="s">
        <v>121</v>
      </c>
      <c r="H2115" s="47" t="n">
        <v>921</v>
      </c>
      <c r="I2115" s="57" t="n">
        <f aca="false">IFERROR(H2115/INDEX(Rate_Master!$C$2:$C$13,MATCH(F2115,Rate_Master!$A$2:$A$13,0)),0)</f>
        <v>1.02333333333333</v>
      </c>
    </row>
    <row r="2116" customFormat="false" ht="15" hidden="false" customHeight="false" outlineLevel="0" collapsed="false">
      <c r="A2116" s="47" t="s">
        <v>14068</v>
      </c>
      <c r="B2116" s="47" t="s">
        <v>644</v>
      </c>
      <c r="C2116" s="48" t="n">
        <v>46060</v>
      </c>
      <c r="D2116" s="47" t="s">
        <v>63</v>
      </c>
      <c r="E2116" s="47" t="s">
        <v>120</v>
      </c>
      <c r="F2116" s="47" t="s">
        <v>152</v>
      </c>
      <c r="G2116" s="47" t="s">
        <v>122</v>
      </c>
      <c r="H2116" s="47" t="n">
        <v>965</v>
      </c>
      <c r="I2116" s="57" t="n">
        <f aca="false">IFERROR(H2116/INDEX(Rate_Master!$C$2:$C$13,MATCH(F2116,Rate_Master!$A$2:$A$13,0)),0)</f>
        <v>1.07222222222222</v>
      </c>
    </row>
    <row r="2117" customFormat="false" ht="15" hidden="false" customHeight="false" outlineLevel="0" collapsed="false">
      <c r="A2117" s="47" t="s">
        <v>14069</v>
      </c>
      <c r="B2117" s="47" t="s">
        <v>644</v>
      </c>
      <c r="C2117" s="48" t="n">
        <v>46060</v>
      </c>
      <c r="D2117" s="47" t="s">
        <v>63</v>
      </c>
      <c r="E2117" s="47" t="s">
        <v>120</v>
      </c>
      <c r="F2117" s="47" t="s">
        <v>152</v>
      </c>
      <c r="G2117" s="47" t="s">
        <v>123</v>
      </c>
      <c r="H2117" s="47" t="n">
        <v>720</v>
      </c>
      <c r="I2117" s="57" t="n">
        <f aca="false">IFERROR(H2117/INDEX(Rate_Master!$C$2:$C$13,MATCH(F2117,Rate_Master!$A$2:$A$13,0)),0)</f>
        <v>0.8</v>
      </c>
    </row>
    <row r="2118" customFormat="false" ht="15" hidden="false" customHeight="false" outlineLevel="0" collapsed="false">
      <c r="A2118" s="47" t="s">
        <v>14070</v>
      </c>
      <c r="B2118" s="47" t="s">
        <v>644</v>
      </c>
      <c r="C2118" s="48" t="n">
        <v>46060</v>
      </c>
      <c r="D2118" s="47" t="s">
        <v>63</v>
      </c>
      <c r="E2118" s="47" t="s">
        <v>120</v>
      </c>
      <c r="F2118" s="47" t="s">
        <v>152</v>
      </c>
      <c r="G2118" s="47" t="s">
        <v>124</v>
      </c>
      <c r="H2118" s="47" t="n">
        <v>424</v>
      </c>
      <c r="I2118" s="57" t="n">
        <f aca="false">IFERROR(H2118/INDEX(Rate_Master!$C$2:$C$13,MATCH(F2118,Rate_Master!$A$2:$A$13,0)),0)</f>
        <v>0.471111111111111</v>
      </c>
    </row>
    <row r="2119" customFormat="false" ht="15" hidden="false" customHeight="false" outlineLevel="0" collapsed="false">
      <c r="A2119" s="47" t="s">
        <v>14071</v>
      </c>
      <c r="B2119" s="47" t="s">
        <v>644</v>
      </c>
      <c r="C2119" s="48" t="n">
        <v>46060</v>
      </c>
      <c r="D2119" s="47" t="s">
        <v>63</v>
      </c>
      <c r="E2119" s="47" t="s">
        <v>120</v>
      </c>
      <c r="F2119" s="47" t="s">
        <v>152</v>
      </c>
      <c r="G2119" s="47" t="s">
        <v>125</v>
      </c>
      <c r="H2119" s="47" t="n">
        <v>287</v>
      </c>
      <c r="I2119" s="57" t="n">
        <f aca="false">IFERROR(H2119/INDEX(Rate_Master!$C$2:$C$13,MATCH(F2119,Rate_Master!$A$2:$A$13,0)),0)</f>
        <v>0.318888888888889</v>
      </c>
    </row>
    <row r="2120" customFormat="false" ht="15" hidden="false" customHeight="false" outlineLevel="0" collapsed="false">
      <c r="A2120" s="47" t="s">
        <v>14072</v>
      </c>
      <c r="B2120" s="47" t="s">
        <v>644</v>
      </c>
      <c r="C2120" s="48" t="n">
        <v>46060</v>
      </c>
      <c r="D2120" s="47" t="s">
        <v>63</v>
      </c>
      <c r="E2120" s="47" t="s">
        <v>120</v>
      </c>
      <c r="F2120" s="47" t="s">
        <v>152</v>
      </c>
      <c r="G2120" s="47" t="s">
        <v>126</v>
      </c>
      <c r="H2120" s="47" t="n">
        <v>190</v>
      </c>
      <c r="I2120" s="57" t="n">
        <f aca="false">IFERROR(H2120/INDEX(Rate_Master!$C$2:$C$13,MATCH(F2120,Rate_Master!$A$2:$A$13,0)),0)</f>
        <v>0.211111111111111</v>
      </c>
    </row>
    <row r="2121" customFormat="false" ht="15" hidden="false" customHeight="false" outlineLevel="0" collapsed="false">
      <c r="A2121" s="47" t="s">
        <v>14073</v>
      </c>
      <c r="B2121" s="47" t="s">
        <v>645</v>
      </c>
      <c r="C2121" s="48" t="n">
        <v>46060</v>
      </c>
      <c r="D2121" s="47" t="s">
        <v>64</v>
      </c>
      <c r="E2121" s="47" t="s">
        <v>128</v>
      </c>
      <c r="F2121" s="47" t="s">
        <v>154</v>
      </c>
      <c r="G2121" s="47" t="s">
        <v>127</v>
      </c>
      <c r="H2121" s="47" t="n">
        <v>905</v>
      </c>
      <c r="I2121" s="57" t="n">
        <f aca="false">IFERROR(H2121/INDEX(Rate_Master!$C$2:$C$13,MATCH(F2121,Rate_Master!$A$2:$A$13,0)),0)</f>
        <v>1.50833333333333</v>
      </c>
    </row>
    <row r="2122" customFormat="false" ht="15" hidden="false" customHeight="false" outlineLevel="0" collapsed="false">
      <c r="A2122" s="47" t="s">
        <v>14074</v>
      </c>
      <c r="B2122" s="47" t="s">
        <v>645</v>
      </c>
      <c r="C2122" s="48" t="n">
        <v>46060</v>
      </c>
      <c r="D2122" s="47" t="s">
        <v>64</v>
      </c>
      <c r="E2122" s="47" t="s">
        <v>128</v>
      </c>
      <c r="F2122" s="47" t="s">
        <v>154</v>
      </c>
      <c r="G2122" s="47" t="s">
        <v>129</v>
      </c>
      <c r="H2122" s="47" t="n">
        <v>581</v>
      </c>
      <c r="I2122" s="57" t="n">
        <f aca="false">IFERROR(H2122/INDEX(Rate_Master!$C$2:$C$13,MATCH(F2122,Rate_Master!$A$2:$A$13,0)),0)</f>
        <v>0.968333333333333</v>
      </c>
    </row>
    <row r="2123" customFormat="false" ht="15" hidden="false" customHeight="false" outlineLevel="0" collapsed="false">
      <c r="A2123" s="47" t="s">
        <v>14075</v>
      </c>
      <c r="B2123" s="47" t="s">
        <v>645</v>
      </c>
      <c r="C2123" s="48" t="n">
        <v>46060</v>
      </c>
      <c r="D2123" s="47" t="s">
        <v>64</v>
      </c>
      <c r="E2123" s="47" t="s">
        <v>128</v>
      </c>
      <c r="F2123" s="47" t="s">
        <v>154</v>
      </c>
      <c r="G2123" s="47" t="s">
        <v>130</v>
      </c>
      <c r="H2123" s="47" t="n">
        <v>567</v>
      </c>
      <c r="I2123" s="57" t="n">
        <f aca="false">IFERROR(H2123/INDEX(Rate_Master!$C$2:$C$13,MATCH(F2123,Rate_Master!$A$2:$A$13,0)),0)</f>
        <v>0.945</v>
      </c>
    </row>
    <row r="2124" customFormat="false" ht="15" hidden="false" customHeight="false" outlineLevel="0" collapsed="false">
      <c r="A2124" s="47" t="s">
        <v>14076</v>
      </c>
      <c r="B2124" s="47" t="s">
        <v>645</v>
      </c>
      <c r="C2124" s="48" t="n">
        <v>46060</v>
      </c>
      <c r="D2124" s="47" t="s">
        <v>64</v>
      </c>
      <c r="E2124" s="47" t="s">
        <v>128</v>
      </c>
      <c r="F2124" s="47" t="s">
        <v>154</v>
      </c>
      <c r="G2124" s="47" t="s">
        <v>131</v>
      </c>
      <c r="H2124" s="47" t="n">
        <v>245</v>
      </c>
      <c r="I2124" s="57" t="n">
        <f aca="false">IFERROR(H2124/INDEX(Rate_Master!$C$2:$C$13,MATCH(F2124,Rate_Master!$A$2:$A$13,0)),0)</f>
        <v>0.408333333333333</v>
      </c>
    </row>
    <row r="2125" customFormat="false" ht="15" hidden="false" customHeight="false" outlineLevel="0" collapsed="false">
      <c r="A2125" s="47" t="s">
        <v>14077</v>
      </c>
      <c r="B2125" s="47" t="s">
        <v>645</v>
      </c>
      <c r="C2125" s="48" t="n">
        <v>46060</v>
      </c>
      <c r="D2125" s="47" t="s">
        <v>64</v>
      </c>
      <c r="E2125" s="47" t="s">
        <v>128</v>
      </c>
      <c r="F2125" s="47" t="s">
        <v>154</v>
      </c>
      <c r="G2125" s="47" t="s">
        <v>132</v>
      </c>
      <c r="H2125" s="47" t="n">
        <v>167</v>
      </c>
      <c r="I2125" s="57" t="n">
        <f aca="false">IFERROR(H2125/INDEX(Rate_Master!$C$2:$C$13,MATCH(F2125,Rate_Master!$A$2:$A$13,0)),0)</f>
        <v>0.278333333333333</v>
      </c>
    </row>
    <row r="2126" customFormat="false" ht="15" hidden="false" customHeight="false" outlineLevel="0" collapsed="false">
      <c r="A2126" s="47" t="s">
        <v>14078</v>
      </c>
      <c r="B2126" s="47" t="s">
        <v>646</v>
      </c>
      <c r="C2126" s="48" t="n">
        <v>46060</v>
      </c>
      <c r="D2126" s="47" t="s">
        <v>64</v>
      </c>
      <c r="E2126" s="47" t="s">
        <v>128</v>
      </c>
      <c r="F2126" s="47" t="s">
        <v>154</v>
      </c>
      <c r="G2126" s="47" t="s">
        <v>127</v>
      </c>
      <c r="H2126" s="47" t="n">
        <v>1043</v>
      </c>
      <c r="I2126" s="57" t="n">
        <f aca="false">IFERROR(H2126/INDEX(Rate_Master!$C$2:$C$13,MATCH(F2126,Rate_Master!$A$2:$A$13,0)),0)</f>
        <v>1.73833333333333</v>
      </c>
    </row>
    <row r="2127" customFormat="false" ht="15" hidden="false" customHeight="false" outlineLevel="0" collapsed="false">
      <c r="A2127" s="47" t="s">
        <v>14079</v>
      </c>
      <c r="B2127" s="47" t="s">
        <v>646</v>
      </c>
      <c r="C2127" s="48" t="n">
        <v>46060</v>
      </c>
      <c r="D2127" s="47" t="s">
        <v>64</v>
      </c>
      <c r="E2127" s="47" t="s">
        <v>128</v>
      </c>
      <c r="F2127" s="47" t="s">
        <v>154</v>
      </c>
      <c r="G2127" s="47" t="s">
        <v>129</v>
      </c>
      <c r="H2127" s="47" t="n">
        <v>689</v>
      </c>
      <c r="I2127" s="57" t="n">
        <f aca="false">IFERROR(H2127/INDEX(Rate_Master!$C$2:$C$13,MATCH(F2127,Rate_Master!$A$2:$A$13,0)),0)</f>
        <v>1.14833333333333</v>
      </c>
    </row>
    <row r="2128" customFormat="false" ht="15" hidden="false" customHeight="false" outlineLevel="0" collapsed="false">
      <c r="A2128" s="47" t="s">
        <v>14080</v>
      </c>
      <c r="B2128" s="47" t="s">
        <v>646</v>
      </c>
      <c r="C2128" s="48" t="n">
        <v>46060</v>
      </c>
      <c r="D2128" s="47" t="s">
        <v>64</v>
      </c>
      <c r="E2128" s="47" t="s">
        <v>128</v>
      </c>
      <c r="F2128" s="47" t="s">
        <v>154</v>
      </c>
      <c r="G2128" s="47" t="s">
        <v>130</v>
      </c>
      <c r="H2128" s="47" t="n">
        <v>620</v>
      </c>
      <c r="I2128" s="57" t="n">
        <f aca="false">IFERROR(H2128/INDEX(Rate_Master!$C$2:$C$13,MATCH(F2128,Rate_Master!$A$2:$A$13,0)),0)</f>
        <v>1.03333333333333</v>
      </c>
    </row>
    <row r="2129" customFormat="false" ht="15" hidden="false" customHeight="false" outlineLevel="0" collapsed="false">
      <c r="A2129" s="47" t="s">
        <v>14081</v>
      </c>
      <c r="B2129" s="47" t="s">
        <v>646</v>
      </c>
      <c r="C2129" s="48" t="n">
        <v>46060</v>
      </c>
      <c r="D2129" s="47" t="s">
        <v>64</v>
      </c>
      <c r="E2129" s="47" t="s">
        <v>128</v>
      </c>
      <c r="F2129" s="47" t="s">
        <v>154</v>
      </c>
      <c r="G2129" s="47" t="s">
        <v>131</v>
      </c>
      <c r="H2129" s="47" t="n">
        <v>278</v>
      </c>
      <c r="I2129" s="57" t="n">
        <f aca="false">IFERROR(H2129/INDEX(Rate_Master!$C$2:$C$13,MATCH(F2129,Rate_Master!$A$2:$A$13,0)),0)</f>
        <v>0.463333333333333</v>
      </c>
    </row>
    <row r="2130" customFormat="false" ht="15" hidden="false" customHeight="false" outlineLevel="0" collapsed="false">
      <c r="A2130" s="47" t="s">
        <v>14082</v>
      </c>
      <c r="B2130" s="47" t="s">
        <v>646</v>
      </c>
      <c r="C2130" s="48" t="n">
        <v>46060</v>
      </c>
      <c r="D2130" s="47" t="s">
        <v>64</v>
      </c>
      <c r="E2130" s="47" t="s">
        <v>128</v>
      </c>
      <c r="F2130" s="47" t="s">
        <v>154</v>
      </c>
      <c r="G2130" s="47" t="s">
        <v>132</v>
      </c>
      <c r="H2130" s="47" t="n">
        <v>233</v>
      </c>
      <c r="I2130" s="57" t="n">
        <f aca="false">IFERROR(H2130/INDEX(Rate_Master!$C$2:$C$13,MATCH(F2130,Rate_Master!$A$2:$A$13,0)),0)</f>
        <v>0.388333333333333</v>
      </c>
    </row>
    <row r="2131" customFormat="false" ht="15" hidden="false" customHeight="false" outlineLevel="0" collapsed="false">
      <c r="A2131" s="47" t="s">
        <v>14083</v>
      </c>
      <c r="B2131" s="47" t="s">
        <v>647</v>
      </c>
      <c r="C2131" s="48" t="n">
        <v>46060</v>
      </c>
      <c r="D2131" s="47" t="s">
        <v>65</v>
      </c>
      <c r="E2131" s="47" t="s">
        <v>134</v>
      </c>
      <c r="F2131" s="47" t="s">
        <v>157</v>
      </c>
      <c r="G2131" s="47" t="s">
        <v>133</v>
      </c>
      <c r="H2131" s="47" t="n">
        <v>514</v>
      </c>
      <c r="I2131" s="57" t="n">
        <f aca="false">IFERROR(H2131/INDEX(Rate_Master!$C$2:$C$13,MATCH(F2131,Rate_Master!$A$2:$A$13,0)),0)</f>
        <v>2.33636363636364</v>
      </c>
    </row>
    <row r="2132" customFormat="false" ht="15" hidden="false" customHeight="false" outlineLevel="0" collapsed="false">
      <c r="A2132" s="47" t="s">
        <v>14084</v>
      </c>
      <c r="B2132" s="47" t="s">
        <v>647</v>
      </c>
      <c r="C2132" s="48" t="n">
        <v>46060</v>
      </c>
      <c r="D2132" s="47" t="s">
        <v>65</v>
      </c>
      <c r="E2132" s="47" t="s">
        <v>134</v>
      </c>
      <c r="F2132" s="47" t="s">
        <v>157</v>
      </c>
      <c r="G2132" s="47" t="s">
        <v>135</v>
      </c>
      <c r="H2132" s="47" t="n">
        <v>263</v>
      </c>
      <c r="I2132" s="57" t="n">
        <f aca="false">IFERROR(H2132/INDEX(Rate_Master!$C$2:$C$13,MATCH(F2132,Rate_Master!$A$2:$A$13,0)),0)</f>
        <v>1.19545454545455</v>
      </c>
    </row>
    <row r="2133" customFormat="false" ht="15" hidden="false" customHeight="false" outlineLevel="0" collapsed="false">
      <c r="A2133" s="47" t="s">
        <v>14085</v>
      </c>
      <c r="B2133" s="47" t="s">
        <v>647</v>
      </c>
      <c r="C2133" s="48" t="n">
        <v>46060</v>
      </c>
      <c r="D2133" s="47" t="s">
        <v>65</v>
      </c>
      <c r="E2133" s="47" t="s">
        <v>134</v>
      </c>
      <c r="F2133" s="47" t="s">
        <v>157</v>
      </c>
      <c r="G2133" s="47" t="s">
        <v>136</v>
      </c>
      <c r="H2133" s="47" t="n">
        <v>211</v>
      </c>
      <c r="I2133" s="57" t="n">
        <f aca="false">IFERROR(H2133/INDEX(Rate_Master!$C$2:$C$13,MATCH(F2133,Rate_Master!$A$2:$A$13,0)),0)</f>
        <v>0.959090909090909</v>
      </c>
    </row>
    <row r="2134" customFormat="false" ht="15" hidden="false" customHeight="false" outlineLevel="0" collapsed="false">
      <c r="A2134" s="47" t="s">
        <v>14086</v>
      </c>
      <c r="B2134" s="47" t="s">
        <v>647</v>
      </c>
      <c r="C2134" s="48" t="n">
        <v>46060</v>
      </c>
      <c r="D2134" s="47" t="s">
        <v>65</v>
      </c>
      <c r="E2134" s="47" t="s">
        <v>134</v>
      </c>
      <c r="F2134" s="47" t="s">
        <v>157</v>
      </c>
      <c r="G2134" s="47" t="s">
        <v>137</v>
      </c>
      <c r="H2134" s="47" t="n">
        <v>154</v>
      </c>
      <c r="I2134" s="57" t="n">
        <f aca="false">IFERROR(H2134/INDEX(Rate_Master!$C$2:$C$13,MATCH(F2134,Rate_Master!$A$2:$A$13,0)),0)</f>
        <v>0.7</v>
      </c>
    </row>
    <row r="2135" customFormat="false" ht="15" hidden="false" customHeight="false" outlineLevel="0" collapsed="false">
      <c r="A2135" s="47" t="s">
        <v>14087</v>
      </c>
      <c r="B2135" s="47" t="s">
        <v>647</v>
      </c>
      <c r="C2135" s="48" t="n">
        <v>46060</v>
      </c>
      <c r="D2135" s="47" t="s">
        <v>65</v>
      </c>
      <c r="E2135" s="47" t="s">
        <v>134</v>
      </c>
      <c r="F2135" s="47" t="s">
        <v>157</v>
      </c>
      <c r="G2135" s="47" t="s">
        <v>138</v>
      </c>
      <c r="H2135" s="47" t="n">
        <v>94</v>
      </c>
      <c r="I2135" s="57" t="n">
        <f aca="false">IFERROR(H2135/INDEX(Rate_Master!$C$2:$C$13,MATCH(F2135,Rate_Master!$A$2:$A$13,0)),0)</f>
        <v>0.427272727272727</v>
      </c>
    </row>
    <row r="2136" customFormat="false" ht="15" hidden="false" customHeight="false" outlineLevel="0" collapsed="false">
      <c r="A2136" s="47" t="s">
        <v>14088</v>
      </c>
      <c r="B2136" s="47" t="s">
        <v>649</v>
      </c>
      <c r="C2136" s="48" t="n">
        <v>46060</v>
      </c>
      <c r="D2136" s="47" t="s">
        <v>65</v>
      </c>
      <c r="E2136" s="47" t="s">
        <v>134</v>
      </c>
      <c r="F2136" s="47" t="s">
        <v>157</v>
      </c>
      <c r="G2136" s="47" t="s">
        <v>133</v>
      </c>
      <c r="H2136" s="47" t="n">
        <v>588</v>
      </c>
      <c r="I2136" s="57" t="n">
        <f aca="false">IFERROR(H2136/INDEX(Rate_Master!$C$2:$C$13,MATCH(F2136,Rate_Master!$A$2:$A$13,0)),0)</f>
        <v>2.67272727272727</v>
      </c>
    </row>
    <row r="2137" customFormat="false" ht="15" hidden="false" customHeight="false" outlineLevel="0" collapsed="false">
      <c r="A2137" s="47" t="s">
        <v>14089</v>
      </c>
      <c r="B2137" s="47" t="s">
        <v>649</v>
      </c>
      <c r="C2137" s="48" t="n">
        <v>46060</v>
      </c>
      <c r="D2137" s="47" t="s">
        <v>65</v>
      </c>
      <c r="E2137" s="47" t="s">
        <v>134</v>
      </c>
      <c r="F2137" s="47" t="s">
        <v>157</v>
      </c>
      <c r="G2137" s="47" t="s">
        <v>135</v>
      </c>
      <c r="H2137" s="47" t="n">
        <v>317</v>
      </c>
      <c r="I2137" s="57" t="n">
        <f aca="false">IFERROR(H2137/INDEX(Rate_Master!$C$2:$C$13,MATCH(F2137,Rate_Master!$A$2:$A$13,0)),0)</f>
        <v>1.44090909090909</v>
      </c>
    </row>
    <row r="2138" customFormat="false" ht="15" hidden="false" customHeight="false" outlineLevel="0" collapsed="false">
      <c r="A2138" s="47" t="s">
        <v>14090</v>
      </c>
      <c r="B2138" s="47" t="s">
        <v>649</v>
      </c>
      <c r="C2138" s="48" t="n">
        <v>46060</v>
      </c>
      <c r="D2138" s="47" t="s">
        <v>65</v>
      </c>
      <c r="E2138" s="47" t="s">
        <v>134</v>
      </c>
      <c r="F2138" s="47" t="s">
        <v>157</v>
      </c>
      <c r="G2138" s="47" t="s">
        <v>136</v>
      </c>
      <c r="H2138" s="47" t="n">
        <v>261</v>
      </c>
      <c r="I2138" s="57" t="n">
        <f aca="false">IFERROR(H2138/INDEX(Rate_Master!$C$2:$C$13,MATCH(F2138,Rate_Master!$A$2:$A$13,0)),0)</f>
        <v>1.18636363636364</v>
      </c>
    </row>
    <row r="2139" customFormat="false" ht="15" hidden="false" customHeight="false" outlineLevel="0" collapsed="false">
      <c r="A2139" s="47" t="s">
        <v>14091</v>
      </c>
      <c r="B2139" s="47" t="s">
        <v>649</v>
      </c>
      <c r="C2139" s="48" t="n">
        <v>46060</v>
      </c>
      <c r="D2139" s="47" t="s">
        <v>65</v>
      </c>
      <c r="E2139" s="47" t="s">
        <v>134</v>
      </c>
      <c r="F2139" s="47" t="s">
        <v>157</v>
      </c>
      <c r="G2139" s="47" t="s">
        <v>137</v>
      </c>
      <c r="H2139" s="47" t="n">
        <v>183</v>
      </c>
      <c r="I2139" s="57" t="n">
        <f aca="false">IFERROR(H2139/INDEX(Rate_Master!$C$2:$C$13,MATCH(F2139,Rate_Master!$A$2:$A$13,0)),0)</f>
        <v>0.831818181818182</v>
      </c>
    </row>
    <row r="2140" customFormat="false" ht="15" hidden="false" customHeight="false" outlineLevel="0" collapsed="false">
      <c r="A2140" s="47" t="s">
        <v>14092</v>
      </c>
      <c r="B2140" s="47" t="s">
        <v>649</v>
      </c>
      <c r="C2140" s="48" t="n">
        <v>46060</v>
      </c>
      <c r="D2140" s="47" t="s">
        <v>65</v>
      </c>
      <c r="E2140" s="47" t="s">
        <v>134</v>
      </c>
      <c r="F2140" s="47" t="s">
        <v>157</v>
      </c>
      <c r="G2140" s="47" t="s">
        <v>138</v>
      </c>
      <c r="H2140" s="47" t="n">
        <v>98</v>
      </c>
      <c r="I2140" s="57" t="n">
        <f aca="false">IFERROR(H2140/INDEX(Rate_Master!$C$2:$C$13,MATCH(F2140,Rate_Master!$A$2:$A$13,0)),0)</f>
        <v>0.445454545454545</v>
      </c>
    </row>
    <row r="2141" customFormat="false" ht="15" hidden="false" customHeight="false" outlineLevel="0" collapsed="false">
      <c r="A2141" s="47" t="s">
        <v>14093</v>
      </c>
      <c r="B2141" s="47" t="s">
        <v>650</v>
      </c>
      <c r="C2141" s="48" t="n">
        <v>46060</v>
      </c>
      <c r="D2141" s="47" t="s">
        <v>65</v>
      </c>
      <c r="E2141" s="47" t="s">
        <v>134</v>
      </c>
      <c r="F2141" s="47" t="s">
        <v>157</v>
      </c>
      <c r="G2141" s="47" t="s">
        <v>133</v>
      </c>
      <c r="H2141" s="47" t="n">
        <v>406</v>
      </c>
      <c r="I2141" s="57" t="n">
        <f aca="false">IFERROR(H2141/INDEX(Rate_Master!$C$2:$C$13,MATCH(F2141,Rate_Master!$A$2:$A$13,0)),0)</f>
        <v>1.84545454545455</v>
      </c>
    </row>
    <row r="2142" customFormat="false" ht="15" hidden="false" customHeight="false" outlineLevel="0" collapsed="false">
      <c r="A2142" s="47" t="s">
        <v>14094</v>
      </c>
      <c r="B2142" s="47" t="s">
        <v>650</v>
      </c>
      <c r="C2142" s="48" t="n">
        <v>46060</v>
      </c>
      <c r="D2142" s="47" t="s">
        <v>65</v>
      </c>
      <c r="E2142" s="47" t="s">
        <v>134</v>
      </c>
      <c r="F2142" s="47" t="s">
        <v>157</v>
      </c>
      <c r="G2142" s="47" t="s">
        <v>135</v>
      </c>
      <c r="H2142" s="47" t="n">
        <v>213</v>
      </c>
      <c r="I2142" s="57" t="n">
        <f aca="false">IFERROR(H2142/INDEX(Rate_Master!$C$2:$C$13,MATCH(F2142,Rate_Master!$A$2:$A$13,0)),0)</f>
        <v>0.968181818181818</v>
      </c>
    </row>
    <row r="2143" customFormat="false" ht="15" hidden="false" customHeight="false" outlineLevel="0" collapsed="false">
      <c r="A2143" s="47" t="s">
        <v>14095</v>
      </c>
      <c r="B2143" s="47" t="s">
        <v>650</v>
      </c>
      <c r="C2143" s="48" t="n">
        <v>46060</v>
      </c>
      <c r="D2143" s="47" t="s">
        <v>65</v>
      </c>
      <c r="E2143" s="47" t="s">
        <v>134</v>
      </c>
      <c r="F2143" s="47" t="s">
        <v>157</v>
      </c>
      <c r="G2143" s="47" t="s">
        <v>136</v>
      </c>
      <c r="H2143" s="47" t="n">
        <v>164</v>
      </c>
      <c r="I2143" s="57" t="n">
        <f aca="false">IFERROR(H2143/INDEX(Rate_Master!$C$2:$C$13,MATCH(F2143,Rate_Master!$A$2:$A$13,0)),0)</f>
        <v>0.745454545454546</v>
      </c>
    </row>
    <row r="2144" customFormat="false" ht="15" hidden="false" customHeight="false" outlineLevel="0" collapsed="false">
      <c r="A2144" s="47" t="s">
        <v>14096</v>
      </c>
      <c r="B2144" s="47" t="s">
        <v>650</v>
      </c>
      <c r="C2144" s="48" t="n">
        <v>46060</v>
      </c>
      <c r="D2144" s="47" t="s">
        <v>65</v>
      </c>
      <c r="E2144" s="47" t="s">
        <v>134</v>
      </c>
      <c r="F2144" s="47" t="s">
        <v>157</v>
      </c>
      <c r="G2144" s="47" t="s">
        <v>137</v>
      </c>
      <c r="H2144" s="47" t="n">
        <v>125</v>
      </c>
      <c r="I2144" s="57" t="n">
        <f aca="false">IFERROR(H2144/INDEX(Rate_Master!$C$2:$C$13,MATCH(F2144,Rate_Master!$A$2:$A$13,0)),0)</f>
        <v>0.568181818181818</v>
      </c>
    </row>
    <row r="2145" customFormat="false" ht="15" hidden="false" customHeight="false" outlineLevel="0" collapsed="false">
      <c r="A2145" s="47" t="s">
        <v>14097</v>
      </c>
      <c r="B2145" s="47" t="s">
        <v>650</v>
      </c>
      <c r="C2145" s="48" t="n">
        <v>46060</v>
      </c>
      <c r="D2145" s="47" t="s">
        <v>65</v>
      </c>
      <c r="E2145" s="47" t="s">
        <v>134</v>
      </c>
      <c r="F2145" s="47" t="s">
        <v>157</v>
      </c>
      <c r="G2145" s="47" t="s">
        <v>138</v>
      </c>
      <c r="H2145" s="47" t="n">
        <v>63</v>
      </c>
      <c r="I2145" s="57" t="n">
        <f aca="false">IFERROR(H2145/INDEX(Rate_Master!$C$2:$C$13,MATCH(F2145,Rate_Master!$A$2:$A$13,0)),0)</f>
        <v>0.286363636363636</v>
      </c>
    </row>
    <row r="2146" customFormat="false" ht="15" hidden="false" customHeight="false" outlineLevel="0" collapsed="false">
      <c r="A2146" s="47" t="s">
        <v>14098</v>
      </c>
      <c r="B2146" s="47" t="s">
        <v>651</v>
      </c>
      <c r="C2146" s="48" t="n">
        <v>46062</v>
      </c>
      <c r="D2146" s="47" t="s">
        <v>62</v>
      </c>
      <c r="E2146" s="47" t="s">
        <v>120</v>
      </c>
      <c r="F2146" s="47" t="s">
        <v>148</v>
      </c>
      <c r="G2146" s="47" t="s">
        <v>119</v>
      </c>
      <c r="H2146" s="47" t="n">
        <v>2060</v>
      </c>
      <c r="I2146" s="57" t="n">
        <f aca="false">IFERROR(H2146/INDEX(Rate_Master!$C$2:$C$13,MATCH(F2146,Rate_Master!$A$2:$A$13,0)),0)</f>
        <v>2.28888888888889</v>
      </c>
    </row>
    <row r="2147" customFormat="false" ht="15" hidden="false" customHeight="false" outlineLevel="0" collapsed="false">
      <c r="A2147" s="47" t="s">
        <v>14099</v>
      </c>
      <c r="B2147" s="47" t="s">
        <v>651</v>
      </c>
      <c r="C2147" s="48" t="n">
        <v>46062</v>
      </c>
      <c r="D2147" s="47" t="s">
        <v>62</v>
      </c>
      <c r="E2147" s="47" t="s">
        <v>120</v>
      </c>
      <c r="F2147" s="47" t="s">
        <v>148</v>
      </c>
      <c r="G2147" s="47" t="s">
        <v>121</v>
      </c>
      <c r="H2147" s="47" t="n">
        <v>1846</v>
      </c>
      <c r="I2147" s="57" t="n">
        <f aca="false">IFERROR(H2147/INDEX(Rate_Master!$C$2:$C$13,MATCH(F2147,Rate_Master!$A$2:$A$13,0)),0)</f>
        <v>2.05111111111111</v>
      </c>
    </row>
    <row r="2148" customFormat="false" ht="15" hidden="false" customHeight="false" outlineLevel="0" collapsed="false">
      <c r="A2148" s="47" t="s">
        <v>14100</v>
      </c>
      <c r="B2148" s="47" t="s">
        <v>651</v>
      </c>
      <c r="C2148" s="48" t="n">
        <v>46062</v>
      </c>
      <c r="D2148" s="47" t="s">
        <v>62</v>
      </c>
      <c r="E2148" s="47" t="s">
        <v>120</v>
      </c>
      <c r="F2148" s="47" t="s">
        <v>148</v>
      </c>
      <c r="G2148" s="47" t="s">
        <v>122</v>
      </c>
      <c r="H2148" s="47" t="n">
        <v>2069</v>
      </c>
      <c r="I2148" s="57" t="n">
        <f aca="false">IFERROR(H2148/INDEX(Rate_Master!$C$2:$C$13,MATCH(F2148,Rate_Master!$A$2:$A$13,0)),0)</f>
        <v>2.29888888888889</v>
      </c>
    </row>
    <row r="2149" customFormat="false" ht="15" hidden="false" customHeight="false" outlineLevel="0" collapsed="false">
      <c r="A2149" s="47" t="s">
        <v>14101</v>
      </c>
      <c r="B2149" s="47" t="s">
        <v>651</v>
      </c>
      <c r="C2149" s="48" t="n">
        <v>46062</v>
      </c>
      <c r="D2149" s="47" t="s">
        <v>62</v>
      </c>
      <c r="E2149" s="47" t="s">
        <v>120</v>
      </c>
      <c r="F2149" s="47" t="s">
        <v>148</v>
      </c>
      <c r="G2149" s="47" t="s">
        <v>123</v>
      </c>
      <c r="H2149" s="47" t="n">
        <v>1462</v>
      </c>
      <c r="I2149" s="57" t="n">
        <f aca="false">IFERROR(H2149/INDEX(Rate_Master!$C$2:$C$13,MATCH(F2149,Rate_Master!$A$2:$A$13,0)),0)</f>
        <v>1.62444444444444</v>
      </c>
    </row>
    <row r="2150" customFormat="false" ht="15" hidden="false" customHeight="false" outlineLevel="0" collapsed="false">
      <c r="A2150" s="47" t="s">
        <v>14102</v>
      </c>
      <c r="B2150" s="47" t="s">
        <v>651</v>
      </c>
      <c r="C2150" s="48" t="n">
        <v>46062</v>
      </c>
      <c r="D2150" s="47" t="s">
        <v>62</v>
      </c>
      <c r="E2150" s="47" t="s">
        <v>120</v>
      </c>
      <c r="F2150" s="47" t="s">
        <v>148</v>
      </c>
      <c r="G2150" s="47" t="s">
        <v>124</v>
      </c>
      <c r="H2150" s="47" t="n">
        <v>966</v>
      </c>
      <c r="I2150" s="57" t="n">
        <f aca="false">IFERROR(H2150/INDEX(Rate_Master!$C$2:$C$13,MATCH(F2150,Rate_Master!$A$2:$A$13,0)),0)</f>
        <v>1.07333333333333</v>
      </c>
    </row>
    <row r="2151" customFormat="false" ht="15" hidden="false" customHeight="false" outlineLevel="0" collapsed="false">
      <c r="A2151" s="47" t="s">
        <v>14103</v>
      </c>
      <c r="B2151" s="47" t="s">
        <v>651</v>
      </c>
      <c r="C2151" s="48" t="n">
        <v>46062</v>
      </c>
      <c r="D2151" s="47" t="s">
        <v>62</v>
      </c>
      <c r="E2151" s="47" t="s">
        <v>120</v>
      </c>
      <c r="F2151" s="47" t="s">
        <v>148</v>
      </c>
      <c r="G2151" s="47" t="s">
        <v>125</v>
      </c>
      <c r="H2151" s="47" t="n">
        <v>575</v>
      </c>
      <c r="I2151" s="57" t="n">
        <f aca="false">IFERROR(H2151/INDEX(Rate_Master!$C$2:$C$13,MATCH(F2151,Rate_Master!$A$2:$A$13,0)),0)</f>
        <v>0.638888888888889</v>
      </c>
    </row>
    <row r="2152" customFormat="false" ht="15" hidden="false" customHeight="false" outlineLevel="0" collapsed="false">
      <c r="A2152" s="47" t="s">
        <v>14104</v>
      </c>
      <c r="B2152" s="47" t="s">
        <v>651</v>
      </c>
      <c r="C2152" s="48" t="n">
        <v>46062</v>
      </c>
      <c r="D2152" s="47" t="s">
        <v>62</v>
      </c>
      <c r="E2152" s="47" t="s">
        <v>120</v>
      </c>
      <c r="F2152" s="47" t="s">
        <v>148</v>
      </c>
      <c r="G2152" s="47" t="s">
        <v>126</v>
      </c>
      <c r="H2152" s="47" t="n">
        <v>413</v>
      </c>
      <c r="I2152" s="57" t="n">
        <f aca="false">IFERROR(H2152/INDEX(Rate_Master!$C$2:$C$13,MATCH(F2152,Rate_Master!$A$2:$A$13,0)),0)</f>
        <v>0.458888888888889</v>
      </c>
    </row>
    <row r="2153" customFormat="false" ht="15" hidden="false" customHeight="false" outlineLevel="0" collapsed="false">
      <c r="A2153" s="47" t="s">
        <v>14105</v>
      </c>
      <c r="B2153" s="47" t="s">
        <v>653</v>
      </c>
      <c r="C2153" s="48" t="n">
        <v>46062</v>
      </c>
      <c r="D2153" s="47" t="s">
        <v>62</v>
      </c>
      <c r="E2153" s="47" t="s">
        <v>120</v>
      </c>
      <c r="F2153" s="47" t="s">
        <v>148</v>
      </c>
      <c r="G2153" s="47" t="s">
        <v>119</v>
      </c>
      <c r="H2153" s="47" t="n">
        <v>1517</v>
      </c>
      <c r="I2153" s="57" t="n">
        <f aca="false">IFERROR(H2153/INDEX(Rate_Master!$C$2:$C$13,MATCH(F2153,Rate_Master!$A$2:$A$13,0)),0)</f>
        <v>1.68555555555556</v>
      </c>
    </row>
    <row r="2154" customFormat="false" ht="15" hidden="false" customHeight="false" outlineLevel="0" collapsed="false">
      <c r="A2154" s="47" t="s">
        <v>14106</v>
      </c>
      <c r="B2154" s="47" t="s">
        <v>653</v>
      </c>
      <c r="C2154" s="48" t="n">
        <v>46062</v>
      </c>
      <c r="D2154" s="47" t="s">
        <v>62</v>
      </c>
      <c r="E2154" s="47" t="s">
        <v>120</v>
      </c>
      <c r="F2154" s="47" t="s">
        <v>148</v>
      </c>
      <c r="G2154" s="47" t="s">
        <v>121</v>
      </c>
      <c r="H2154" s="47" t="n">
        <v>1465</v>
      </c>
      <c r="I2154" s="57" t="n">
        <f aca="false">IFERROR(H2154/INDEX(Rate_Master!$C$2:$C$13,MATCH(F2154,Rate_Master!$A$2:$A$13,0)),0)</f>
        <v>1.62777777777778</v>
      </c>
    </row>
    <row r="2155" customFormat="false" ht="15" hidden="false" customHeight="false" outlineLevel="0" collapsed="false">
      <c r="A2155" s="47" t="s">
        <v>14107</v>
      </c>
      <c r="B2155" s="47" t="s">
        <v>653</v>
      </c>
      <c r="C2155" s="48" t="n">
        <v>46062</v>
      </c>
      <c r="D2155" s="47" t="s">
        <v>62</v>
      </c>
      <c r="E2155" s="47" t="s">
        <v>120</v>
      </c>
      <c r="F2155" s="47" t="s">
        <v>148</v>
      </c>
      <c r="G2155" s="47" t="s">
        <v>122</v>
      </c>
      <c r="H2155" s="47" t="n">
        <v>1492</v>
      </c>
      <c r="I2155" s="57" t="n">
        <f aca="false">IFERROR(H2155/INDEX(Rate_Master!$C$2:$C$13,MATCH(F2155,Rate_Master!$A$2:$A$13,0)),0)</f>
        <v>1.65777777777778</v>
      </c>
    </row>
    <row r="2156" customFormat="false" ht="15" hidden="false" customHeight="false" outlineLevel="0" collapsed="false">
      <c r="A2156" s="47" t="s">
        <v>14108</v>
      </c>
      <c r="B2156" s="47" t="s">
        <v>653</v>
      </c>
      <c r="C2156" s="48" t="n">
        <v>46062</v>
      </c>
      <c r="D2156" s="47" t="s">
        <v>62</v>
      </c>
      <c r="E2156" s="47" t="s">
        <v>120</v>
      </c>
      <c r="F2156" s="47" t="s">
        <v>148</v>
      </c>
      <c r="G2156" s="47" t="s">
        <v>123</v>
      </c>
      <c r="H2156" s="47" t="n">
        <v>1130</v>
      </c>
      <c r="I2156" s="57" t="n">
        <f aca="false">IFERROR(H2156/INDEX(Rate_Master!$C$2:$C$13,MATCH(F2156,Rate_Master!$A$2:$A$13,0)),0)</f>
        <v>1.25555555555556</v>
      </c>
    </row>
    <row r="2157" customFormat="false" ht="15" hidden="false" customHeight="false" outlineLevel="0" collapsed="false">
      <c r="A2157" s="47" t="s">
        <v>14109</v>
      </c>
      <c r="B2157" s="47" t="s">
        <v>653</v>
      </c>
      <c r="C2157" s="48" t="n">
        <v>46062</v>
      </c>
      <c r="D2157" s="47" t="s">
        <v>62</v>
      </c>
      <c r="E2157" s="47" t="s">
        <v>120</v>
      </c>
      <c r="F2157" s="47" t="s">
        <v>148</v>
      </c>
      <c r="G2157" s="47" t="s">
        <v>124</v>
      </c>
      <c r="H2157" s="47" t="n">
        <v>688</v>
      </c>
      <c r="I2157" s="57" t="n">
        <f aca="false">IFERROR(H2157/INDEX(Rate_Master!$C$2:$C$13,MATCH(F2157,Rate_Master!$A$2:$A$13,0)),0)</f>
        <v>0.764444444444445</v>
      </c>
    </row>
    <row r="2158" customFormat="false" ht="15" hidden="false" customHeight="false" outlineLevel="0" collapsed="false">
      <c r="A2158" s="47" t="s">
        <v>14110</v>
      </c>
      <c r="B2158" s="47" t="s">
        <v>653</v>
      </c>
      <c r="C2158" s="48" t="n">
        <v>46062</v>
      </c>
      <c r="D2158" s="47" t="s">
        <v>62</v>
      </c>
      <c r="E2158" s="47" t="s">
        <v>120</v>
      </c>
      <c r="F2158" s="47" t="s">
        <v>148</v>
      </c>
      <c r="G2158" s="47" t="s">
        <v>125</v>
      </c>
      <c r="H2158" s="47" t="n">
        <v>405</v>
      </c>
      <c r="I2158" s="57" t="n">
        <f aca="false">IFERROR(H2158/INDEX(Rate_Master!$C$2:$C$13,MATCH(F2158,Rate_Master!$A$2:$A$13,0)),0)</f>
        <v>0.45</v>
      </c>
    </row>
    <row r="2159" customFormat="false" ht="15" hidden="false" customHeight="false" outlineLevel="0" collapsed="false">
      <c r="A2159" s="47" t="s">
        <v>14111</v>
      </c>
      <c r="B2159" s="47" t="s">
        <v>653</v>
      </c>
      <c r="C2159" s="48" t="n">
        <v>46062</v>
      </c>
      <c r="D2159" s="47" t="s">
        <v>62</v>
      </c>
      <c r="E2159" s="47" t="s">
        <v>120</v>
      </c>
      <c r="F2159" s="47" t="s">
        <v>148</v>
      </c>
      <c r="G2159" s="47" t="s">
        <v>126</v>
      </c>
      <c r="H2159" s="47" t="n">
        <v>283</v>
      </c>
      <c r="I2159" s="57" t="n">
        <f aca="false">IFERROR(H2159/INDEX(Rate_Master!$C$2:$C$13,MATCH(F2159,Rate_Master!$A$2:$A$13,0)),0)</f>
        <v>0.314444444444444</v>
      </c>
    </row>
    <row r="2160" customFormat="false" ht="15" hidden="false" customHeight="false" outlineLevel="0" collapsed="false">
      <c r="A2160" s="47" t="s">
        <v>14112</v>
      </c>
      <c r="B2160" s="47" t="s">
        <v>654</v>
      </c>
      <c r="C2160" s="48" t="n">
        <v>46062</v>
      </c>
      <c r="D2160" s="47" t="s">
        <v>62</v>
      </c>
      <c r="E2160" s="47" t="s">
        <v>120</v>
      </c>
      <c r="F2160" s="47" t="s">
        <v>148</v>
      </c>
      <c r="G2160" s="47" t="s">
        <v>119</v>
      </c>
      <c r="H2160" s="47" t="n">
        <v>1024</v>
      </c>
      <c r="I2160" s="57" t="n">
        <f aca="false">IFERROR(H2160/INDEX(Rate_Master!$C$2:$C$13,MATCH(F2160,Rate_Master!$A$2:$A$13,0)),0)</f>
        <v>1.13777777777778</v>
      </c>
    </row>
    <row r="2161" customFormat="false" ht="15" hidden="false" customHeight="false" outlineLevel="0" collapsed="false">
      <c r="A2161" s="47" t="s">
        <v>14113</v>
      </c>
      <c r="B2161" s="47" t="s">
        <v>654</v>
      </c>
      <c r="C2161" s="48" t="n">
        <v>46062</v>
      </c>
      <c r="D2161" s="47" t="s">
        <v>62</v>
      </c>
      <c r="E2161" s="47" t="s">
        <v>120</v>
      </c>
      <c r="F2161" s="47" t="s">
        <v>148</v>
      </c>
      <c r="G2161" s="47" t="s">
        <v>121</v>
      </c>
      <c r="H2161" s="47" t="n">
        <v>867</v>
      </c>
      <c r="I2161" s="57" t="n">
        <f aca="false">IFERROR(H2161/INDEX(Rate_Master!$C$2:$C$13,MATCH(F2161,Rate_Master!$A$2:$A$13,0)),0)</f>
        <v>0.963333333333333</v>
      </c>
    </row>
    <row r="2162" customFormat="false" ht="15" hidden="false" customHeight="false" outlineLevel="0" collapsed="false">
      <c r="A2162" s="47" t="s">
        <v>14114</v>
      </c>
      <c r="B2162" s="47" t="s">
        <v>654</v>
      </c>
      <c r="C2162" s="48" t="n">
        <v>46062</v>
      </c>
      <c r="D2162" s="47" t="s">
        <v>62</v>
      </c>
      <c r="E2162" s="47" t="s">
        <v>120</v>
      </c>
      <c r="F2162" s="47" t="s">
        <v>148</v>
      </c>
      <c r="G2162" s="47" t="s">
        <v>122</v>
      </c>
      <c r="H2162" s="47" t="n">
        <v>1017</v>
      </c>
      <c r="I2162" s="57" t="n">
        <f aca="false">IFERROR(H2162/INDEX(Rate_Master!$C$2:$C$13,MATCH(F2162,Rate_Master!$A$2:$A$13,0)),0)</f>
        <v>1.13</v>
      </c>
    </row>
    <row r="2163" customFormat="false" ht="15" hidden="false" customHeight="false" outlineLevel="0" collapsed="false">
      <c r="A2163" s="47" t="s">
        <v>14115</v>
      </c>
      <c r="B2163" s="47" t="s">
        <v>654</v>
      </c>
      <c r="C2163" s="48" t="n">
        <v>46062</v>
      </c>
      <c r="D2163" s="47" t="s">
        <v>62</v>
      </c>
      <c r="E2163" s="47" t="s">
        <v>120</v>
      </c>
      <c r="F2163" s="47" t="s">
        <v>148</v>
      </c>
      <c r="G2163" s="47" t="s">
        <v>123</v>
      </c>
      <c r="H2163" s="47" t="n">
        <v>730</v>
      </c>
      <c r="I2163" s="57" t="n">
        <f aca="false">IFERROR(H2163/INDEX(Rate_Master!$C$2:$C$13,MATCH(F2163,Rate_Master!$A$2:$A$13,0)),0)</f>
        <v>0.811111111111111</v>
      </c>
    </row>
    <row r="2164" customFormat="false" ht="15" hidden="false" customHeight="false" outlineLevel="0" collapsed="false">
      <c r="A2164" s="47" t="s">
        <v>14116</v>
      </c>
      <c r="B2164" s="47" t="s">
        <v>654</v>
      </c>
      <c r="C2164" s="48" t="n">
        <v>46062</v>
      </c>
      <c r="D2164" s="47" t="s">
        <v>62</v>
      </c>
      <c r="E2164" s="47" t="s">
        <v>120</v>
      </c>
      <c r="F2164" s="47" t="s">
        <v>148</v>
      </c>
      <c r="G2164" s="47" t="s">
        <v>124</v>
      </c>
      <c r="H2164" s="47" t="n">
        <v>443</v>
      </c>
      <c r="I2164" s="57" t="n">
        <f aca="false">IFERROR(H2164/INDEX(Rate_Master!$C$2:$C$13,MATCH(F2164,Rate_Master!$A$2:$A$13,0)),0)</f>
        <v>0.492222222222222</v>
      </c>
    </row>
    <row r="2165" customFormat="false" ht="15" hidden="false" customHeight="false" outlineLevel="0" collapsed="false">
      <c r="A2165" s="47" t="s">
        <v>14117</v>
      </c>
      <c r="B2165" s="47" t="s">
        <v>654</v>
      </c>
      <c r="C2165" s="48" t="n">
        <v>46062</v>
      </c>
      <c r="D2165" s="47" t="s">
        <v>62</v>
      </c>
      <c r="E2165" s="47" t="s">
        <v>120</v>
      </c>
      <c r="F2165" s="47" t="s">
        <v>148</v>
      </c>
      <c r="G2165" s="47" t="s">
        <v>125</v>
      </c>
      <c r="H2165" s="47" t="n">
        <v>269</v>
      </c>
      <c r="I2165" s="57" t="n">
        <f aca="false">IFERROR(H2165/INDEX(Rate_Master!$C$2:$C$13,MATCH(F2165,Rate_Master!$A$2:$A$13,0)),0)</f>
        <v>0.298888888888889</v>
      </c>
    </row>
    <row r="2166" customFormat="false" ht="15" hidden="false" customHeight="false" outlineLevel="0" collapsed="false">
      <c r="A2166" s="47" t="s">
        <v>14118</v>
      </c>
      <c r="B2166" s="47" t="s">
        <v>654</v>
      </c>
      <c r="C2166" s="48" t="n">
        <v>46062</v>
      </c>
      <c r="D2166" s="47" t="s">
        <v>62</v>
      </c>
      <c r="E2166" s="47" t="s">
        <v>120</v>
      </c>
      <c r="F2166" s="47" t="s">
        <v>148</v>
      </c>
      <c r="G2166" s="47" t="s">
        <v>126</v>
      </c>
      <c r="H2166" s="47" t="n">
        <v>179</v>
      </c>
      <c r="I2166" s="57" t="n">
        <f aca="false">IFERROR(H2166/INDEX(Rate_Master!$C$2:$C$13,MATCH(F2166,Rate_Master!$A$2:$A$13,0)),0)</f>
        <v>0.198888888888889</v>
      </c>
    </row>
    <row r="2167" customFormat="false" ht="15" hidden="false" customHeight="false" outlineLevel="0" collapsed="false">
      <c r="A2167" s="47" t="s">
        <v>14119</v>
      </c>
      <c r="B2167" s="47" t="s">
        <v>655</v>
      </c>
      <c r="C2167" s="48" t="n">
        <v>46062</v>
      </c>
      <c r="D2167" s="47" t="s">
        <v>63</v>
      </c>
      <c r="E2167" s="47" t="s">
        <v>120</v>
      </c>
      <c r="F2167" s="47" t="s">
        <v>152</v>
      </c>
      <c r="G2167" s="47" t="s">
        <v>119</v>
      </c>
      <c r="H2167" s="47" t="n">
        <v>2083</v>
      </c>
      <c r="I2167" s="57" t="n">
        <f aca="false">IFERROR(H2167/INDEX(Rate_Master!$C$2:$C$13,MATCH(F2167,Rate_Master!$A$2:$A$13,0)),0)</f>
        <v>2.31444444444444</v>
      </c>
    </row>
    <row r="2168" customFormat="false" ht="15" hidden="false" customHeight="false" outlineLevel="0" collapsed="false">
      <c r="A2168" s="47" t="s">
        <v>14120</v>
      </c>
      <c r="B2168" s="47" t="s">
        <v>655</v>
      </c>
      <c r="C2168" s="48" t="n">
        <v>46062</v>
      </c>
      <c r="D2168" s="47" t="s">
        <v>63</v>
      </c>
      <c r="E2168" s="47" t="s">
        <v>120</v>
      </c>
      <c r="F2168" s="47" t="s">
        <v>152</v>
      </c>
      <c r="G2168" s="47" t="s">
        <v>121</v>
      </c>
      <c r="H2168" s="47" t="n">
        <v>1826</v>
      </c>
      <c r="I2168" s="57" t="n">
        <f aca="false">IFERROR(H2168/INDEX(Rate_Master!$C$2:$C$13,MATCH(F2168,Rate_Master!$A$2:$A$13,0)),0)</f>
        <v>2.02888888888889</v>
      </c>
    </row>
    <row r="2169" customFormat="false" ht="15" hidden="false" customHeight="false" outlineLevel="0" collapsed="false">
      <c r="A2169" s="47" t="s">
        <v>14121</v>
      </c>
      <c r="B2169" s="47" t="s">
        <v>655</v>
      </c>
      <c r="C2169" s="48" t="n">
        <v>46062</v>
      </c>
      <c r="D2169" s="47" t="s">
        <v>63</v>
      </c>
      <c r="E2169" s="47" t="s">
        <v>120</v>
      </c>
      <c r="F2169" s="47" t="s">
        <v>152</v>
      </c>
      <c r="G2169" s="47" t="s">
        <v>122</v>
      </c>
      <c r="H2169" s="47" t="n">
        <v>2026</v>
      </c>
      <c r="I2169" s="57" t="n">
        <f aca="false">IFERROR(H2169/INDEX(Rate_Master!$C$2:$C$13,MATCH(F2169,Rate_Master!$A$2:$A$13,0)),0)</f>
        <v>2.25111111111111</v>
      </c>
    </row>
    <row r="2170" customFormat="false" ht="15" hidden="false" customHeight="false" outlineLevel="0" collapsed="false">
      <c r="A2170" s="47" t="s">
        <v>14122</v>
      </c>
      <c r="B2170" s="47" t="s">
        <v>655</v>
      </c>
      <c r="C2170" s="48" t="n">
        <v>46062</v>
      </c>
      <c r="D2170" s="47" t="s">
        <v>63</v>
      </c>
      <c r="E2170" s="47" t="s">
        <v>120</v>
      </c>
      <c r="F2170" s="47" t="s">
        <v>152</v>
      </c>
      <c r="G2170" s="47" t="s">
        <v>123</v>
      </c>
      <c r="H2170" s="47" t="n">
        <v>1494</v>
      </c>
      <c r="I2170" s="57" t="n">
        <f aca="false">IFERROR(H2170/INDEX(Rate_Master!$C$2:$C$13,MATCH(F2170,Rate_Master!$A$2:$A$13,0)),0)</f>
        <v>1.66</v>
      </c>
    </row>
    <row r="2171" customFormat="false" ht="15" hidden="false" customHeight="false" outlineLevel="0" collapsed="false">
      <c r="A2171" s="47" t="s">
        <v>14123</v>
      </c>
      <c r="B2171" s="47" t="s">
        <v>655</v>
      </c>
      <c r="C2171" s="48" t="n">
        <v>46062</v>
      </c>
      <c r="D2171" s="47" t="s">
        <v>63</v>
      </c>
      <c r="E2171" s="47" t="s">
        <v>120</v>
      </c>
      <c r="F2171" s="47" t="s">
        <v>152</v>
      </c>
      <c r="G2171" s="47" t="s">
        <v>124</v>
      </c>
      <c r="H2171" s="47" t="n">
        <v>919</v>
      </c>
      <c r="I2171" s="57" t="n">
        <f aca="false">IFERROR(H2171/INDEX(Rate_Master!$C$2:$C$13,MATCH(F2171,Rate_Master!$A$2:$A$13,0)),0)</f>
        <v>1.02111111111111</v>
      </c>
    </row>
    <row r="2172" customFormat="false" ht="15" hidden="false" customHeight="false" outlineLevel="0" collapsed="false">
      <c r="A2172" s="47" t="s">
        <v>14124</v>
      </c>
      <c r="B2172" s="47" t="s">
        <v>655</v>
      </c>
      <c r="C2172" s="48" t="n">
        <v>46062</v>
      </c>
      <c r="D2172" s="47" t="s">
        <v>63</v>
      </c>
      <c r="E2172" s="47" t="s">
        <v>120</v>
      </c>
      <c r="F2172" s="47" t="s">
        <v>152</v>
      </c>
      <c r="G2172" s="47" t="s">
        <v>125</v>
      </c>
      <c r="H2172" s="47" t="n">
        <v>549</v>
      </c>
      <c r="I2172" s="57" t="n">
        <f aca="false">IFERROR(H2172/INDEX(Rate_Master!$C$2:$C$13,MATCH(F2172,Rate_Master!$A$2:$A$13,0)),0)</f>
        <v>0.61</v>
      </c>
    </row>
    <row r="2173" customFormat="false" ht="15" hidden="false" customHeight="false" outlineLevel="0" collapsed="false">
      <c r="A2173" s="47" t="s">
        <v>14125</v>
      </c>
      <c r="B2173" s="47" t="s">
        <v>655</v>
      </c>
      <c r="C2173" s="48" t="n">
        <v>46062</v>
      </c>
      <c r="D2173" s="47" t="s">
        <v>63</v>
      </c>
      <c r="E2173" s="47" t="s">
        <v>120</v>
      </c>
      <c r="F2173" s="47" t="s">
        <v>152</v>
      </c>
      <c r="G2173" s="47" t="s">
        <v>126</v>
      </c>
      <c r="H2173" s="47" t="n">
        <v>385</v>
      </c>
      <c r="I2173" s="57" t="n">
        <f aca="false">IFERROR(H2173/INDEX(Rate_Master!$C$2:$C$13,MATCH(F2173,Rate_Master!$A$2:$A$13,0)),0)</f>
        <v>0.427777777777778</v>
      </c>
    </row>
    <row r="2174" customFormat="false" ht="15" hidden="false" customHeight="false" outlineLevel="0" collapsed="false">
      <c r="A2174" s="47" t="s">
        <v>14126</v>
      </c>
      <c r="B2174" s="47" t="s">
        <v>656</v>
      </c>
      <c r="C2174" s="48" t="n">
        <v>46062</v>
      </c>
      <c r="D2174" s="47" t="s">
        <v>63</v>
      </c>
      <c r="E2174" s="47" t="s">
        <v>120</v>
      </c>
      <c r="F2174" s="47" t="s">
        <v>152</v>
      </c>
      <c r="G2174" s="47" t="s">
        <v>119</v>
      </c>
      <c r="H2174" s="47" t="n">
        <v>1267</v>
      </c>
      <c r="I2174" s="57" t="n">
        <f aca="false">IFERROR(H2174/INDEX(Rate_Master!$C$2:$C$13,MATCH(F2174,Rate_Master!$A$2:$A$13,0)),0)</f>
        <v>1.40777777777778</v>
      </c>
    </row>
    <row r="2175" customFormat="false" ht="15" hidden="false" customHeight="false" outlineLevel="0" collapsed="false">
      <c r="A2175" s="47" t="s">
        <v>14127</v>
      </c>
      <c r="B2175" s="47" t="s">
        <v>656</v>
      </c>
      <c r="C2175" s="48" t="n">
        <v>46062</v>
      </c>
      <c r="D2175" s="47" t="s">
        <v>63</v>
      </c>
      <c r="E2175" s="47" t="s">
        <v>120</v>
      </c>
      <c r="F2175" s="47" t="s">
        <v>152</v>
      </c>
      <c r="G2175" s="47" t="s">
        <v>121</v>
      </c>
      <c r="H2175" s="47" t="n">
        <v>1126</v>
      </c>
      <c r="I2175" s="57" t="n">
        <f aca="false">IFERROR(H2175/INDEX(Rate_Master!$C$2:$C$13,MATCH(F2175,Rate_Master!$A$2:$A$13,0)),0)</f>
        <v>1.25111111111111</v>
      </c>
    </row>
    <row r="2176" customFormat="false" ht="15" hidden="false" customHeight="false" outlineLevel="0" collapsed="false">
      <c r="A2176" s="47" t="s">
        <v>14128</v>
      </c>
      <c r="B2176" s="47" t="s">
        <v>656</v>
      </c>
      <c r="C2176" s="48" t="n">
        <v>46062</v>
      </c>
      <c r="D2176" s="47" t="s">
        <v>63</v>
      </c>
      <c r="E2176" s="47" t="s">
        <v>120</v>
      </c>
      <c r="F2176" s="47" t="s">
        <v>152</v>
      </c>
      <c r="G2176" s="47" t="s">
        <v>122</v>
      </c>
      <c r="H2176" s="47" t="n">
        <v>1296</v>
      </c>
      <c r="I2176" s="57" t="n">
        <f aca="false">IFERROR(H2176/INDEX(Rate_Master!$C$2:$C$13,MATCH(F2176,Rate_Master!$A$2:$A$13,0)),0)</f>
        <v>1.44</v>
      </c>
    </row>
    <row r="2177" customFormat="false" ht="15" hidden="false" customHeight="false" outlineLevel="0" collapsed="false">
      <c r="A2177" s="47" t="s">
        <v>14129</v>
      </c>
      <c r="B2177" s="47" t="s">
        <v>656</v>
      </c>
      <c r="C2177" s="48" t="n">
        <v>46062</v>
      </c>
      <c r="D2177" s="47" t="s">
        <v>63</v>
      </c>
      <c r="E2177" s="47" t="s">
        <v>120</v>
      </c>
      <c r="F2177" s="47" t="s">
        <v>152</v>
      </c>
      <c r="G2177" s="47" t="s">
        <v>123</v>
      </c>
      <c r="H2177" s="47" t="n">
        <v>998</v>
      </c>
      <c r="I2177" s="57" t="n">
        <f aca="false">IFERROR(H2177/INDEX(Rate_Master!$C$2:$C$13,MATCH(F2177,Rate_Master!$A$2:$A$13,0)),0)</f>
        <v>1.10888888888889</v>
      </c>
    </row>
    <row r="2178" customFormat="false" ht="15" hidden="false" customHeight="false" outlineLevel="0" collapsed="false">
      <c r="A2178" s="47" t="s">
        <v>14130</v>
      </c>
      <c r="B2178" s="47" t="s">
        <v>656</v>
      </c>
      <c r="C2178" s="48" t="n">
        <v>46062</v>
      </c>
      <c r="D2178" s="47" t="s">
        <v>63</v>
      </c>
      <c r="E2178" s="47" t="s">
        <v>120</v>
      </c>
      <c r="F2178" s="47" t="s">
        <v>152</v>
      </c>
      <c r="G2178" s="47" t="s">
        <v>124</v>
      </c>
      <c r="H2178" s="47" t="n">
        <v>588</v>
      </c>
      <c r="I2178" s="57" t="n">
        <f aca="false">IFERROR(H2178/INDEX(Rate_Master!$C$2:$C$13,MATCH(F2178,Rate_Master!$A$2:$A$13,0)),0)</f>
        <v>0.653333333333333</v>
      </c>
    </row>
    <row r="2179" customFormat="false" ht="15" hidden="false" customHeight="false" outlineLevel="0" collapsed="false">
      <c r="A2179" s="47" t="s">
        <v>14131</v>
      </c>
      <c r="B2179" s="47" t="s">
        <v>656</v>
      </c>
      <c r="C2179" s="48" t="n">
        <v>46062</v>
      </c>
      <c r="D2179" s="47" t="s">
        <v>63</v>
      </c>
      <c r="E2179" s="47" t="s">
        <v>120</v>
      </c>
      <c r="F2179" s="47" t="s">
        <v>152</v>
      </c>
      <c r="G2179" s="47" t="s">
        <v>125</v>
      </c>
      <c r="H2179" s="47" t="n">
        <v>344</v>
      </c>
      <c r="I2179" s="57" t="n">
        <f aca="false">IFERROR(H2179/INDEX(Rate_Master!$C$2:$C$13,MATCH(F2179,Rate_Master!$A$2:$A$13,0)),0)</f>
        <v>0.382222222222222</v>
      </c>
    </row>
    <row r="2180" customFormat="false" ht="15" hidden="false" customHeight="false" outlineLevel="0" collapsed="false">
      <c r="A2180" s="47" t="s">
        <v>14132</v>
      </c>
      <c r="B2180" s="47" t="s">
        <v>656</v>
      </c>
      <c r="C2180" s="48" t="n">
        <v>46062</v>
      </c>
      <c r="D2180" s="47" t="s">
        <v>63</v>
      </c>
      <c r="E2180" s="47" t="s">
        <v>120</v>
      </c>
      <c r="F2180" s="47" t="s">
        <v>152</v>
      </c>
      <c r="G2180" s="47" t="s">
        <v>126</v>
      </c>
      <c r="H2180" s="47" t="n">
        <v>223</v>
      </c>
      <c r="I2180" s="57" t="n">
        <f aca="false">IFERROR(H2180/INDEX(Rate_Master!$C$2:$C$13,MATCH(F2180,Rate_Master!$A$2:$A$13,0)),0)</f>
        <v>0.247777777777778</v>
      </c>
    </row>
    <row r="2181" customFormat="false" ht="15" hidden="false" customHeight="false" outlineLevel="0" collapsed="false">
      <c r="A2181" s="47" t="s">
        <v>14133</v>
      </c>
      <c r="B2181" s="47" t="s">
        <v>657</v>
      </c>
      <c r="C2181" s="48" t="n">
        <v>46062</v>
      </c>
      <c r="D2181" s="47" t="s">
        <v>63</v>
      </c>
      <c r="E2181" s="47" t="s">
        <v>120</v>
      </c>
      <c r="F2181" s="47" t="s">
        <v>152</v>
      </c>
      <c r="G2181" s="47" t="s">
        <v>119</v>
      </c>
      <c r="H2181" s="47" t="n">
        <v>857</v>
      </c>
      <c r="I2181" s="57" t="n">
        <f aca="false">IFERROR(H2181/INDEX(Rate_Master!$C$2:$C$13,MATCH(F2181,Rate_Master!$A$2:$A$13,0)),0)</f>
        <v>0.952222222222222</v>
      </c>
    </row>
    <row r="2182" customFormat="false" ht="15" hidden="false" customHeight="false" outlineLevel="0" collapsed="false">
      <c r="A2182" s="47" t="s">
        <v>14134</v>
      </c>
      <c r="B2182" s="47" t="s">
        <v>657</v>
      </c>
      <c r="C2182" s="48" t="n">
        <v>46062</v>
      </c>
      <c r="D2182" s="47" t="s">
        <v>63</v>
      </c>
      <c r="E2182" s="47" t="s">
        <v>120</v>
      </c>
      <c r="F2182" s="47" t="s">
        <v>152</v>
      </c>
      <c r="G2182" s="47" t="s">
        <v>121</v>
      </c>
      <c r="H2182" s="47" t="n">
        <v>729</v>
      </c>
      <c r="I2182" s="57" t="n">
        <f aca="false">IFERROR(H2182/INDEX(Rate_Master!$C$2:$C$13,MATCH(F2182,Rate_Master!$A$2:$A$13,0)),0)</f>
        <v>0.81</v>
      </c>
    </row>
    <row r="2183" customFormat="false" ht="15" hidden="false" customHeight="false" outlineLevel="0" collapsed="false">
      <c r="A2183" s="47" t="s">
        <v>14135</v>
      </c>
      <c r="B2183" s="47" t="s">
        <v>657</v>
      </c>
      <c r="C2183" s="48" t="n">
        <v>46062</v>
      </c>
      <c r="D2183" s="47" t="s">
        <v>63</v>
      </c>
      <c r="E2183" s="47" t="s">
        <v>120</v>
      </c>
      <c r="F2183" s="47" t="s">
        <v>152</v>
      </c>
      <c r="G2183" s="47" t="s">
        <v>122</v>
      </c>
      <c r="H2183" s="47" t="n">
        <v>860</v>
      </c>
      <c r="I2183" s="57" t="n">
        <f aca="false">IFERROR(H2183/INDEX(Rate_Master!$C$2:$C$13,MATCH(F2183,Rate_Master!$A$2:$A$13,0)),0)</f>
        <v>0.955555555555556</v>
      </c>
    </row>
    <row r="2184" customFormat="false" ht="15" hidden="false" customHeight="false" outlineLevel="0" collapsed="false">
      <c r="A2184" s="47" t="s">
        <v>14136</v>
      </c>
      <c r="B2184" s="47" t="s">
        <v>657</v>
      </c>
      <c r="C2184" s="48" t="n">
        <v>46062</v>
      </c>
      <c r="D2184" s="47" t="s">
        <v>63</v>
      </c>
      <c r="E2184" s="47" t="s">
        <v>120</v>
      </c>
      <c r="F2184" s="47" t="s">
        <v>152</v>
      </c>
      <c r="G2184" s="47" t="s">
        <v>123</v>
      </c>
      <c r="H2184" s="47" t="n">
        <v>597</v>
      </c>
      <c r="I2184" s="57" t="n">
        <f aca="false">IFERROR(H2184/INDEX(Rate_Master!$C$2:$C$13,MATCH(F2184,Rate_Master!$A$2:$A$13,0)),0)</f>
        <v>0.663333333333333</v>
      </c>
    </row>
    <row r="2185" customFormat="false" ht="15" hidden="false" customHeight="false" outlineLevel="0" collapsed="false">
      <c r="A2185" s="47" t="s">
        <v>14137</v>
      </c>
      <c r="B2185" s="47" t="s">
        <v>657</v>
      </c>
      <c r="C2185" s="48" t="n">
        <v>46062</v>
      </c>
      <c r="D2185" s="47" t="s">
        <v>63</v>
      </c>
      <c r="E2185" s="47" t="s">
        <v>120</v>
      </c>
      <c r="F2185" s="47" t="s">
        <v>152</v>
      </c>
      <c r="G2185" s="47" t="s">
        <v>124</v>
      </c>
      <c r="H2185" s="47" t="n">
        <v>378</v>
      </c>
      <c r="I2185" s="57" t="n">
        <f aca="false">IFERROR(H2185/INDEX(Rate_Master!$C$2:$C$13,MATCH(F2185,Rate_Master!$A$2:$A$13,0)),0)</f>
        <v>0.42</v>
      </c>
    </row>
    <row r="2186" customFormat="false" ht="15" hidden="false" customHeight="false" outlineLevel="0" collapsed="false">
      <c r="A2186" s="47" t="s">
        <v>14138</v>
      </c>
      <c r="B2186" s="47" t="s">
        <v>657</v>
      </c>
      <c r="C2186" s="48" t="n">
        <v>46062</v>
      </c>
      <c r="D2186" s="47" t="s">
        <v>63</v>
      </c>
      <c r="E2186" s="47" t="s">
        <v>120</v>
      </c>
      <c r="F2186" s="47" t="s">
        <v>152</v>
      </c>
      <c r="G2186" s="47" t="s">
        <v>125</v>
      </c>
      <c r="H2186" s="47" t="n">
        <v>226</v>
      </c>
      <c r="I2186" s="57" t="n">
        <f aca="false">IFERROR(H2186/INDEX(Rate_Master!$C$2:$C$13,MATCH(F2186,Rate_Master!$A$2:$A$13,0)),0)</f>
        <v>0.251111111111111</v>
      </c>
    </row>
    <row r="2187" customFormat="false" ht="15" hidden="false" customHeight="false" outlineLevel="0" collapsed="false">
      <c r="A2187" s="47" t="s">
        <v>14139</v>
      </c>
      <c r="B2187" s="47" t="s">
        <v>657</v>
      </c>
      <c r="C2187" s="48" t="n">
        <v>46062</v>
      </c>
      <c r="D2187" s="47" t="s">
        <v>63</v>
      </c>
      <c r="E2187" s="47" t="s">
        <v>120</v>
      </c>
      <c r="F2187" s="47" t="s">
        <v>152</v>
      </c>
      <c r="G2187" s="47" t="s">
        <v>126</v>
      </c>
      <c r="H2187" s="47" t="n">
        <v>140</v>
      </c>
      <c r="I2187" s="57" t="n">
        <f aca="false">IFERROR(H2187/INDEX(Rate_Master!$C$2:$C$13,MATCH(F2187,Rate_Master!$A$2:$A$13,0)),0)</f>
        <v>0.155555555555556</v>
      </c>
    </row>
    <row r="2188" customFormat="false" ht="15" hidden="false" customHeight="false" outlineLevel="0" collapsed="false">
      <c r="A2188" s="47" t="s">
        <v>14140</v>
      </c>
      <c r="B2188" s="47" t="s">
        <v>658</v>
      </c>
      <c r="C2188" s="48" t="n">
        <v>46062</v>
      </c>
      <c r="D2188" s="47" t="s">
        <v>64</v>
      </c>
      <c r="E2188" s="47" t="s">
        <v>128</v>
      </c>
      <c r="F2188" s="47" t="s">
        <v>154</v>
      </c>
      <c r="G2188" s="47" t="s">
        <v>127</v>
      </c>
      <c r="H2188" s="47" t="n">
        <v>1027</v>
      </c>
      <c r="I2188" s="57" t="n">
        <f aca="false">IFERROR(H2188/INDEX(Rate_Master!$C$2:$C$13,MATCH(F2188,Rate_Master!$A$2:$A$13,0)),0)</f>
        <v>1.71166666666667</v>
      </c>
    </row>
    <row r="2189" customFormat="false" ht="15" hidden="false" customHeight="false" outlineLevel="0" collapsed="false">
      <c r="A2189" s="47" t="s">
        <v>14141</v>
      </c>
      <c r="B2189" s="47" t="s">
        <v>658</v>
      </c>
      <c r="C2189" s="48" t="n">
        <v>46062</v>
      </c>
      <c r="D2189" s="47" t="s">
        <v>64</v>
      </c>
      <c r="E2189" s="47" t="s">
        <v>128</v>
      </c>
      <c r="F2189" s="47" t="s">
        <v>154</v>
      </c>
      <c r="G2189" s="47" t="s">
        <v>129</v>
      </c>
      <c r="H2189" s="47" t="n">
        <v>753</v>
      </c>
      <c r="I2189" s="57" t="n">
        <f aca="false">IFERROR(H2189/INDEX(Rate_Master!$C$2:$C$13,MATCH(F2189,Rate_Master!$A$2:$A$13,0)),0)</f>
        <v>1.255</v>
      </c>
    </row>
    <row r="2190" customFormat="false" ht="15" hidden="false" customHeight="false" outlineLevel="0" collapsed="false">
      <c r="A2190" s="47" t="s">
        <v>14142</v>
      </c>
      <c r="B2190" s="47" t="s">
        <v>658</v>
      </c>
      <c r="C2190" s="48" t="n">
        <v>46062</v>
      </c>
      <c r="D2190" s="47" t="s">
        <v>64</v>
      </c>
      <c r="E2190" s="47" t="s">
        <v>128</v>
      </c>
      <c r="F2190" s="47" t="s">
        <v>154</v>
      </c>
      <c r="G2190" s="47" t="s">
        <v>130</v>
      </c>
      <c r="H2190" s="47" t="n">
        <v>647</v>
      </c>
      <c r="I2190" s="57" t="n">
        <f aca="false">IFERROR(H2190/INDEX(Rate_Master!$C$2:$C$13,MATCH(F2190,Rate_Master!$A$2:$A$13,0)),0)</f>
        <v>1.07833333333333</v>
      </c>
    </row>
    <row r="2191" customFormat="false" ht="15" hidden="false" customHeight="false" outlineLevel="0" collapsed="false">
      <c r="A2191" s="47" t="s">
        <v>14143</v>
      </c>
      <c r="B2191" s="47" t="s">
        <v>658</v>
      </c>
      <c r="C2191" s="48" t="n">
        <v>46062</v>
      </c>
      <c r="D2191" s="47" t="s">
        <v>64</v>
      </c>
      <c r="E2191" s="47" t="s">
        <v>128</v>
      </c>
      <c r="F2191" s="47" t="s">
        <v>154</v>
      </c>
      <c r="G2191" s="47" t="s">
        <v>131</v>
      </c>
      <c r="H2191" s="47" t="n">
        <v>301</v>
      </c>
      <c r="I2191" s="57" t="n">
        <f aca="false">IFERROR(H2191/INDEX(Rate_Master!$C$2:$C$13,MATCH(F2191,Rate_Master!$A$2:$A$13,0)),0)</f>
        <v>0.501666666666667</v>
      </c>
    </row>
    <row r="2192" customFormat="false" ht="15" hidden="false" customHeight="false" outlineLevel="0" collapsed="false">
      <c r="A2192" s="47" t="s">
        <v>14144</v>
      </c>
      <c r="B2192" s="47" t="s">
        <v>658</v>
      </c>
      <c r="C2192" s="48" t="n">
        <v>46062</v>
      </c>
      <c r="D2192" s="47" t="s">
        <v>64</v>
      </c>
      <c r="E2192" s="47" t="s">
        <v>128</v>
      </c>
      <c r="F2192" s="47" t="s">
        <v>154</v>
      </c>
      <c r="G2192" s="47" t="s">
        <v>132</v>
      </c>
      <c r="H2192" s="47" t="n">
        <v>241</v>
      </c>
      <c r="I2192" s="57" t="n">
        <f aca="false">IFERROR(H2192/INDEX(Rate_Master!$C$2:$C$13,MATCH(F2192,Rate_Master!$A$2:$A$13,0)),0)</f>
        <v>0.401666666666667</v>
      </c>
    </row>
    <row r="2193" customFormat="false" ht="15" hidden="false" customHeight="false" outlineLevel="0" collapsed="false">
      <c r="A2193" s="47" t="s">
        <v>14145</v>
      </c>
      <c r="B2193" s="47" t="s">
        <v>660</v>
      </c>
      <c r="C2193" s="48" t="n">
        <v>46062</v>
      </c>
      <c r="D2193" s="47" t="s">
        <v>64</v>
      </c>
      <c r="E2193" s="47" t="s">
        <v>128</v>
      </c>
      <c r="F2193" s="47" t="s">
        <v>154</v>
      </c>
      <c r="G2193" s="47" t="s">
        <v>127</v>
      </c>
      <c r="H2193" s="47" t="n">
        <v>786</v>
      </c>
      <c r="I2193" s="57" t="n">
        <f aca="false">IFERROR(H2193/INDEX(Rate_Master!$C$2:$C$13,MATCH(F2193,Rate_Master!$A$2:$A$13,0)),0)</f>
        <v>1.31</v>
      </c>
    </row>
    <row r="2194" customFormat="false" ht="15" hidden="false" customHeight="false" outlineLevel="0" collapsed="false">
      <c r="A2194" s="47" t="s">
        <v>14146</v>
      </c>
      <c r="B2194" s="47" t="s">
        <v>660</v>
      </c>
      <c r="C2194" s="48" t="n">
        <v>46062</v>
      </c>
      <c r="D2194" s="47" t="s">
        <v>64</v>
      </c>
      <c r="E2194" s="47" t="s">
        <v>128</v>
      </c>
      <c r="F2194" s="47" t="s">
        <v>154</v>
      </c>
      <c r="G2194" s="47" t="s">
        <v>129</v>
      </c>
      <c r="H2194" s="47" t="n">
        <v>557</v>
      </c>
      <c r="I2194" s="57" t="n">
        <f aca="false">IFERROR(H2194/INDEX(Rate_Master!$C$2:$C$13,MATCH(F2194,Rate_Master!$A$2:$A$13,0)),0)</f>
        <v>0.928333333333333</v>
      </c>
    </row>
    <row r="2195" customFormat="false" ht="15" hidden="false" customHeight="false" outlineLevel="0" collapsed="false">
      <c r="A2195" s="47" t="s">
        <v>14147</v>
      </c>
      <c r="B2195" s="47" t="s">
        <v>660</v>
      </c>
      <c r="C2195" s="48" t="n">
        <v>46062</v>
      </c>
      <c r="D2195" s="47" t="s">
        <v>64</v>
      </c>
      <c r="E2195" s="47" t="s">
        <v>128</v>
      </c>
      <c r="F2195" s="47" t="s">
        <v>154</v>
      </c>
      <c r="G2195" s="47" t="s">
        <v>130</v>
      </c>
      <c r="H2195" s="47" t="n">
        <v>496</v>
      </c>
      <c r="I2195" s="57" t="n">
        <f aca="false">IFERROR(H2195/INDEX(Rate_Master!$C$2:$C$13,MATCH(F2195,Rate_Master!$A$2:$A$13,0)),0)</f>
        <v>0.826666666666667</v>
      </c>
    </row>
    <row r="2196" customFormat="false" ht="15" hidden="false" customHeight="false" outlineLevel="0" collapsed="false">
      <c r="A2196" s="47" t="s">
        <v>14148</v>
      </c>
      <c r="B2196" s="47" t="s">
        <v>660</v>
      </c>
      <c r="C2196" s="48" t="n">
        <v>46062</v>
      </c>
      <c r="D2196" s="47" t="s">
        <v>64</v>
      </c>
      <c r="E2196" s="47" t="s">
        <v>128</v>
      </c>
      <c r="F2196" s="47" t="s">
        <v>154</v>
      </c>
      <c r="G2196" s="47" t="s">
        <v>131</v>
      </c>
      <c r="H2196" s="47" t="n">
        <v>229</v>
      </c>
      <c r="I2196" s="57" t="n">
        <f aca="false">IFERROR(H2196/INDEX(Rate_Master!$C$2:$C$13,MATCH(F2196,Rate_Master!$A$2:$A$13,0)),0)</f>
        <v>0.381666666666667</v>
      </c>
    </row>
    <row r="2197" customFormat="false" ht="15" hidden="false" customHeight="false" outlineLevel="0" collapsed="false">
      <c r="A2197" s="47" t="s">
        <v>14149</v>
      </c>
      <c r="B2197" s="47" t="s">
        <v>660</v>
      </c>
      <c r="C2197" s="48" t="n">
        <v>46062</v>
      </c>
      <c r="D2197" s="47" t="s">
        <v>64</v>
      </c>
      <c r="E2197" s="47" t="s">
        <v>128</v>
      </c>
      <c r="F2197" s="47" t="s">
        <v>154</v>
      </c>
      <c r="G2197" s="47" t="s">
        <v>132</v>
      </c>
      <c r="H2197" s="47" t="n">
        <v>198</v>
      </c>
      <c r="I2197" s="57" t="n">
        <f aca="false">IFERROR(H2197/INDEX(Rate_Master!$C$2:$C$13,MATCH(F2197,Rate_Master!$A$2:$A$13,0)),0)</f>
        <v>0.33</v>
      </c>
    </row>
    <row r="2198" customFormat="false" ht="15" hidden="false" customHeight="false" outlineLevel="0" collapsed="false">
      <c r="A2198" s="47" t="s">
        <v>14150</v>
      </c>
      <c r="B2198" s="47" t="s">
        <v>661</v>
      </c>
      <c r="C2198" s="48" t="n">
        <v>46062</v>
      </c>
      <c r="D2198" s="47" t="s">
        <v>65</v>
      </c>
      <c r="E2198" s="47" t="s">
        <v>134</v>
      </c>
      <c r="F2198" s="47" t="s">
        <v>157</v>
      </c>
      <c r="G2198" s="47" t="s">
        <v>133</v>
      </c>
      <c r="H2198" s="47" t="n">
        <v>1068</v>
      </c>
      <c r="I2198" s="57" t="n">
        <f aca="false">IFERROR(H2198/INDEX(Rate_Master!$C$2:$C$13,MATCH(F2198,Rate_Master!$A$2:$A$13,0)),0)</f>
        <v>4.85454545454545</v>
      </c>
    </row>
    <row r="2199" customFormat="false" ht="15" hidden="false" customHeight="false" outlineLevel="0" collapsed="false">
      <c r="A2199" s="47" t="s">
        <v>14151</v>
      </c>
      <c r="B2199" s="47" t="s">
        <v>661</v>
      </c>
      <c r="C2199" s="48" t="n">
        <v>46062</v>
      </c>
      <c r="D2199" s="47" t="s">
        <v>65</v>
      </c>
      <c r="E2199" s="47" t="s">
        <v>134</v>
      </c>
      <c r="F2199" s="47" t="s">
        <v>157</v>
      </c>
      <c r="G2199" s="47" t="s">
        <v>135</v>
      </c>
      <c r="H2199" s="47" t="n">
        <v>613</v>
      </c>
      <c r="I2199" s="57" t="n">
        <f aca="false">IFERROR(H2199/INDEX(Rate_Master!$C$2:$C$13,MATCH(F2199,Rate_Master!$A$2:$A$13,0)),0)</f>
        <v>2.78636363636364</v>
      </c>
    </row>
    <row r="2200" customFormat="false" ht="15" hidden="false" customHeight="false" outlineLevel="0" collapsed="false">
      <c r="A2200" s="47" t="s">
        <v>14152</v>
      </c>
      <c r="B2200" s="47" t="s">
        <v>661</v>
      </c>
      <c r="C2200" s="48" t="n">
        <v>46062</v>
      </c>
      <c r="D2200" s="47" t="s">
        <v>65</v>
      </c>
      <c r="E2200" s="47" t="s">
        <v>134</v>
      </c>
      <c r="F2200" s="47" t="s">
        <v>157</v>
      </c>
      <c r="G2200" s="47" t="s">
        <v>136</v>
      </c>
      <c r="H2200" s="47" t="n">
        <v>469</v>
      </c>
      <c r="I2200" s="57" t="n">
        <f aca="false">IFERROR(H2200/INDEX(Rate_Master!$C$2:$C$13,MATCH(F2200,Rate_Master!$A$2:$A$13,0)),0)</f>
        <v>2.13181818181818</v>
      </c>
    </row>
    <row r="2201" customFormat="false" ht="15" hidden="false" customHeight="false" outlineLevel="0" collapsed="false">
      <c r="A2201" s="47" t="s">
        <v>14153</v>
      </c>
      <c r="B2201" s="47" t="s">
        <v>661</v>
      </c>
      <c r="C2201" s="48" t="n">
        <v>46062</v>
      </c>
      <c r="D2201" s="47" t="s">
        <v>65</v>
      </c>
      <c r="E2201" s="47" t="s">
        <v>134</v>
      </c>
      <c r="F2201" s="47" t="s">
        <v>157</v>
      </c>
      <c r="G2201" s="47" t="s">
        <v>137</v>
      </c>
      <c r="H2201" s="47" t="n">
        <v>376</v>
      </c>
      <c r="I2201" s="57" t="n">
        <f aca="false">IFERROR(H2201/INDEX(Rate_Master!$C$2:$C$13,MATCH(F2201,Rate_Master!$A$2:$A$13,0)),0)</f>
        <v>1.70909090909091</v>
      </c>
    </row>
    <row r="2202" customFormat="false" ht="15" hidden="false" customHeight="false" outlineLevel="0" collapsed="false">
      <c r="A2202" s="47" t="s">
        <v>14154</v>
      </c>
      <c r="B2202" s="47" t="s">
        <v>661</v>
      </c>
      <c r="C2202" s="48" t="n">
        <v>46062</v>
      </c>
      <c r="D2202" s="47" t="s">
        <v>65</v>
      </c>
      <c r="E2202" s="47" t="s">
        <v>134</v>
      </c>
      <c r="F2202" s="47" t="s">
        <v>157</v>
      </c>
      <c r="G2202" s="47" t="s">
        <v>138</v>
      </c>
      <c r="H2202" s="47" t="n">
        <v>211</v>
      </c>
      <c r="I2202" s="57" t="n">
        <f aca="false">IFERROR(H2202/INDEX(Rate_Master!$C$2:$C$13,MATCH(F2202,Rate_Master!$A$2:$A$13,0)),0)</f>
        <v>0.959090909090909</v>
      </c>
    </row>
    <row r="2203" customFormat="false" ht="15" hidden="false" customHeight="false" outlineLevel="0" collapsed="false">
      <c r="A2203" s="47" t="s">
        <v>14155</v>
      </c>
      <c r="B2203" s="47" t="s">
        <v>662</v>
      </c>
      <c r="C2203" s="48" t="n">
        <v>46062</v>
      </c>
      <c r="D2203" s="47" t="s">
        <v>65</v>
      </c>
      <c r="E2203" s="47" t="s">
        <v>134</v>
      </c>
      <c r="F2203" s="47" t="s">
        <v>157</v>
      </c>
      <c r="G2203" s="47" t="s">
        <v>133</v>
      </c>
      <c r="H2203" s="47" t="n">
        <v>983</v>
      </c>
      <c r="I2203" s="57" t="n">
        <f aca="false">IFERROR(H2203/INDEX(Rate_Master!$C$2:$C$13,MATCH(F2203,Rate_Master!$A$2:$A$13,0)),0)</f>
        <v>4.46818181818182</v>
      </c>
    </row>
    <row r="2204" customFormat="false" ht="15" hidden="false" customHeight="false" outlineLevel="0" collapsed="false">
      <c r="A2204" s="47" t="s">
        <v>14156</v>
      </c>
      <c r="B2204" s="47" t="s">
        <v>662</v>
      </c>
      <c r="C2204" s="48" t="n">
        <v>46062</v>
      </c>
      <c r="D2204" s="47" t="s">
        <v>65</v>
      </c>
      <c r="E2204" s="47" t="s">
        <v>134</v>
      </c>
      <c r="F2204" s="47" t="s">
        <v>157</v>
      </c>
      <c r="G2204" s="47" t="s">
        <v>135</v>
      </c>
      <c r="H2204" s="47" t="n">
        <v>476</v>
      </c>
      <c r="I2204" s="57" t="n">
        <f aca="false">IFERROR(H2204/INDEX(Rate_Master!$C$2:$C$13,MATCH(F2204,Rate_Master!$A$2:$A$13,0)),0)</f>
        <v>2.16363636363636</v>
      </c>
    </row>
    <row r="2205" customFormat="false" ht="15" hidden="false" customHeight="false" outlineLevel="0" collapsed="false">
      <c r="A2205" s="47" t="s">
        <v>14157</v>
      </c>
      <c r="B2205" s="47" t="s">
        <v>662</v>
      </c>
      <c r="C2205" s="48" t="n">
        <v>46062</v>
      </c>
      <c r="D2205" s="47" t="s">
        <v>65</v>
      </c>
      <c r="E2205" s="47" t="s">
        <v>134</v>
      </c>
      <c r="F2205" s="47" t="s">
        <v>157</v>
      </c>
      <c r="G2205" s="47" t="s">
        <v>136</v>
      </c>
      <c r="H2205" s="47" t="n">
        <v>391</v>
      </c>
      <c r="I2205" s="57" t="n">
        <f aca="false">IFERROR(H2205/INDEX(Rate_Master!$C$2:$C$13,MATCH(F2205,Rate_Master!$A$2:$A$13,0)),0)</f>
        <v>1.77727272727273</v>
      </c>
    </row>
    <row r="2206" customFormat="false" ht="15" hidden="false" customHeight="false" outlineLevel="0" collapsed="false">
      <c r="A2206" s="47" t="s">
        <v>14158</v>
      </c>
      <c r="B2206" s="47" t="s">
        <v>662</v>
      </c>
      <c r="C2206" s="48" t="n">
        <v>46062</v>
      </c>
      <c r="D2206" s="47" t="s">
        <v>65</v>
      </c>
      <c r="E2206" s="47" t="s">
        <v>134</v>
      </c>
      <c r="F2206" s="47" t="s">
        <v>157</v>
      </c>
      <c r="G2206" s="47" t="s">
        <v>137</v>
      </c>
      <c r="H2206" s="47" t="n">
        <v>317</v>
      </c>
      <c r="I2206" s="57" t="n">
        <f aca="false">IFERROR(H2206/INDEX(Rate_Master!$C$2:$C$13,MATCH(F2206,Rate_Master!$A$2:$A$13,0)),0)</f>
        <v>1.44090909090909</v>
      </c>
    </row>
    <row r="2207" customFormat="false" ht="15" hidden="false" customHeight="false" outlineLevel="0" collapsed="false">
      <c r="A2207" s="47" t="s">
        <v>14159</v>
      </c>
      <c r="B2207" s="47" t="s">
        <v>662</v>
      </c>
      <c r="C2207" s="48" t="n">
        <v>46062</v>
      </c>
      <c r="D2207" s="47" t="s">
        <v>65</v>
      </c>
      <c r="E2207" s="47" t="s">
        <v>134</v>
      </c>
      <c r="F2207" s="47" t="s">
        <v>157</v>
      </c>
      <c r="G2207" s="47" t="s">
        <v>138</v>
      </c>
      <c r="H2207" s="47" t="n">
        <v>143</v>
      </c>
      <c r="I2207" s="57" t="n">
        <f aca="false">IFERROR(H2207/INDEX(Rate_Master!$C$2:$C$13,MATCH(F2207,Rate_Master!$A$2:$A$13,0)),0)</f>
        <v>0.65</v>
      </c>
    </row>
    <row r="2208" customFormat="false" ht="15" hidden="false" customHeight="false" outlineLevel="0" collapsed="false">
      <c r="A2208" s="47" t="s">
        <v>14160</v>
      </c>
      <c r="B2208" s="47" t="s">
        <v>663</v>
      </c>
      <c r="C2208" s="48" t="n">
        <v>46062</v>
      </c>
      <c r="D2208" s="47" t="s">
        <v>65</v>
      </c>
      <c r="E2208" s="47" t="s">
        <v>134</v>
      </c>
      <c r="F2208" s="47" t="s">
        <v>157</v>
      </c>
      <c r="G2208" s="47" t="s">
        <v>133</v>
      </c>
      <c r="H2208" s="47" t="n">
        <v>933</v>
      </c>
      <c r="I2208" s="57" t="n">
        <f aca="false">IFERROR(H2208/INDEX(Rate_Master!$C$2:$C$13,MATCH(F2208,Rate_Master!$A$2:$A$13,0)),0)</f>
        <v>4.24090909090909</v>
      </c>
    </row>
    <row r="2209" customFormat="false" ht="15" hidden="false" customHeight="false" outlineLevel="0" collapsed="false">
      <c r="A2209" s="47" t="s">
        <v>14161</v>
      </c>
      <c r="B2209" s="47" t="s">
        <v>663</v>
      </c>
      <c r="C2209" s="48" t="n">
        <v>46062</v>
      </c>
      <c r="D2209" s="47" t="s">
        <v>65</v>
      </c>
      <c r="E2209" s="47" t="s">
        <v>134</v>
      </c>
      <c r="F2209" s="47" t="s">
        <v>157</v>
      </c>
      <c r="G2209" s="47" t="s">
        <v>135</v>
      </c>
      <c r="H2209" s="47" t="n">
        <v>443</v>
      </c>
      <c r="I2209" s="57" t="n">
        <f aca="false">IFERROR(H2209/INDEX(Rate_Master!$C$2:$C$13,MATCH(F2209,Rate_Master!$A$2:$A$13,0)),0)</f>
        <v>2.01363636363636</v>
      </c>
    </row>
    <row r="2210" customFormat="false" ht="15" hidden="false" customHeight="false" outlineLevel="0" collapsed="false">
      <c r="A2210" s="47" t="s">
        <v>14162</v>
      </c>
      <c r="B2210" s="47" t="s">
        <v>663</v>
      </c>
      <c r="C2210" s="48" t="n">
        <v>46062</v>
      </c>
      <c r="D2210" s="47" t="s">
        <v>65</v>
      </c>
      <c r="E2210" s="47" t="s">
        <v>134</v>
      </c>
      <c r="F2210" s="47" t="s">
        <v>157</v>
      </c>
      <c r="G2210" s="47" t="s">
        <v>136</v>
      </c>
      <c r="H2210" s="47" t="n">
        <v>365</v>
      </c>
      <c r="I2210" s="57" t="n">
        <f aca="false">IFERROR(H2210/INDEX(Rate_Master!$C$2:$C$13,MATCH(F2210,Rate_Master!$A$2:$A$13,0)),0)</f>
        <v>1.65909090909091</v>
      </c>
    </row>
    <row r="2211" customFormat="false" ht="15" hidden="false" customHeight="false" outlineLevel="0" collapsed="false">
      <c r="A2211" s="47" t="s">
        <v>14163</v>
      </c>
      <c r="B2211" s="47" t="s">
        <v>663</v>
      </c>
      <c r="C2211" s="48" t="n">
        <v>46062</v>
      </c>
      <c r="D2211" s="47" t="s">
        <v>65</v>
      </c>
      <c r="E2211" s="47" t="s">
        <v>134</v>
      </c>
      <c r="F2211" s="47" t="s">
        <v>157</v>
      </c>
      <c r="G2211" s="47" t="s">
        <v>137</v>
      </c>
      <c r="H2211" s="47" t="n">
        <v>242</v>
      </c>
      <c r="I2211" s="57" t="n">
        <f aca="false">IFERROR(H2211/INDEX(Rate_Master!$C$2:$C$13,MATCH(F2211,Rate_Master!$A$2:$A$13,0)),0)</f>
        <v>1.1</v>
      </c>
    </row>
    <row r="2212" customFormat="false" ht="15" hidden="false" customHeight="false" outlineLevel="0" collapsed="false">
      <c r="A2212" s="47" t="s">
        <v>14164</v>
      </c>
      <c r="B2212" s="47" t="s">
        <v>663</v>
      </c>
      <c r="C2212" s="48" t="n">
        <v>46062</v>
      </c>
      <c r="D2212" s="47" t="s">
        <v>65</v>
      </c>
      <c r="E2212" s="47" t="s">
        <v>134</v>
      </c>
      <c r="F2212" s="47" t="s">
        <v>157</v>
      </c>
      <c r="G2212" s="47" t="s">
        <v>138</v>
      </c>
      <c r="H2212" s="47" t="n">
        <v>127</v>
      </c>
      <c r="I2212" s="57" t="n">
        <f aca="false">IFERROR(H2212/INDEX(Rate_Master!$C$2:$C$13,MATCH(F2212,Rate_Master!$A$2:$A$13,0)),0)</f>
        <v>0.577272727272727</v>
      </c>
    </row>
    <row r="2213" customFormat="false" ht="15" hidden="false" customHeight="false" outlineLevel="0" collapsed="false">
      <c r="A2213" s="47" t="s">
        <v>14165</v>
      </c>
      <c r="B2213" s="47" t="s">
        <v>664</v>
      </c>
      <c r="C2213" s="48" t="n">
        <v>46063</v>
      </c>
      <c r="D2213" s="47" t="s">
        <v>62</v>
      </c>
      <c r="E2213" s="47" t="s">
        <v>120</v>
      </c>
      <c r="F2213" s="47" t="s">
        <v>148</v>
      </c>
      <c r="G2213" s="47" t="s">
        <v>119</v>
      </c>
      <c r="H2213" s="47" t="n">
        <v>1594</v>
      </c>
      <c r="I2213" s="57" t="n">
        <f aca="false">IFERROR(H2213/INDEX(Rate_Master!$C$2:$C$13,MATCH(F2213,Rate_Master!$A$2:$A$13,0)),0)</f>
        <v>1.77111111111111</v>
      </c>
    </row>
    <row r="2214" customFormat="false" ht="15" hidden="false" customHeight="false" outlineLevel="0" collapsed="false">
      <c r="A2214" s="47" t="s">
        <v>14166</v>
      </c>
      <c r="B2214" s="47" t="s">
        <v>664</v>
      </c>
      <c r="C2214" s="48" t="n">
        <v>46063</v>
      </c>
      <c r="D2214" s="47" t="s">
        <v>62</v>
      </c>
      <c r="E2214" s="47" t="s">
        <v>120</v>
      </c>
      <c r="F2214" s="47" t="s">
        <v>148</v>
      </c>
      <c r="G2214" s="47" t="s">
        <v>121</v>
      </c>
      <c r="H2214" s="47" t="n">
        <v>1508</v>
      </c>
      <c r="I2214" s="57" t="n">
        <f aca="false">IFERROR(H2214/INDEX(Rate_Master!$C$2:$C$13,MATCH(F2214,Rate_Master!$A$2:$A$13,0)),0)</f>
        <v>1.67555555555556</v>
      </c>
    </row>
    <row r="2215" customFormat="false" ht="15" hidden="false" customHeight="false" outlineLevel="0" collapsed="false">
      <c r="A2215" s="47" t="s">
        <v>14167</v>
      </c>
      <c r="B2215" s="47" t="s">
        <v>664</v>
      </c>
      <c r="C2215" s="48" t="n">
        <v>46063</v>
      </c>
      <c r="D2215" s="47" t="s">
        <v>62</v>
      </c>
      <c r="E2215" s="47" t="s">
        <v>120</v>
      </c>
      <c r="F2215" s="47" t="s">
        <v>148</v>
      </c>
      <c r="G2215" s="47" t="s">
        <v>122</v>
      </c>
      <c r="H2215" s="47" t="n">
        <v>1540</v>
      </c>
      <c r="I2215" s="57" t="n">
        <f aca="false">IFERROR(H2215/INDEX(Rate_Master!$C$2:$C$13,MATCH(F2215,Rate_Master!$A$2:$A$13,0)),0)</f>
        <v>1.71111111111111</v>
      </c>
    </row>
    <row r="2216" customFormat="false" ht="15" hidden="false" customHeight="false" outlineLevel="0" collapsed="false">
      <c r="A2216" s="47" t="s">
        <v>14168</v>
      </c>
      <c r="B2216" s="47" t="s">
        <v>664</v>
      </c>
      <c r="C2216" s="48" t="n">
        <v>46063</v>
      </c>
      <c r="D2216" s="47" t="s">
        <v>62</v>
      </c>
      <c r="E2216" s="47" t="s">
        <v>120</v>
      </c>
      <c r="F2216" s="47" t="s">
        <v>148</v>
      </c>
      <c r="G2216" s="47" t="s">
        <v>123</v>
      </c>
      <c r="H2216" s="47" t="n">
        <v>1150</v>
      </c>
      <c r="I2216" s="57" t="n">
        <f aca="false">IFERROR(H2216/INDEX(Rate_Master!$C$2:$C$13,MATCH(F2216,Rate_Master!$A$2:$A$13,0)),0)</f>
        <v>1.27777777777778</v>
      </c>
    </row>
    <row r="2217" customFormat="false" ht="15" hidden="false" customHeight="false" outlineLevel="0" collapsed="false">
      <c r="A2217" s="47" t="s">
        <v>14169</v>
      </c>
      <c r="B2217" s="47" t="s">
        <v>664</v>
      </c>
      <c r="C2217" s="48" t="n">
        <v>46063</v>
      </c>
      <c r="D2217" s="47" t="s">
        <v>62</v>
      </c>
      <c r="E2217" s="47" t="s">
        <v>120</v>
      </c>
      <c r="F2217" s="47" t="s">
        <v>148</v>
      </c>
      <c r="G2217" s="47" t="s">
        <v>124</v>
      </c>
      <c r="H2217" s="47" t="n">
        <v>712</v>
      </c>
      <c r="I2217" s="57" t="n">
        <f aca="false">IFERROR(H2217/INDEX(Rate_Master!$C$2:$C$13,MATCH(F2217,Rate_Master!$A$2:$A$13,0)),0)</f>
        <v>0.791111111111111</v>
      </c>
    </row>
    <row r="2218" customFormat="false" ht="15" hidden="false" customHeight="false" outlineLevel="0" collapsed="false">
      <c r="A2218" s="47" t="s">
        <v>14170</v>
      </c>
      <c r="B2218" s="47" t="s">
        <v>664</v>
      </c>
      <c r="C2218" s="48" t="n">
        <v>46063</v>
      </c>
      <c r="D2218" s="47" t="s">
        <v>62</v>
      </c>
      <c r="E2218" s="47" t="s">
        <v>120</v>
      </c>
      <c r="F2218" s="47" t="s">
        <v>148</v>
      </c>
      <c r="G2218" s="47" t="s">
        <v>125</v>
      </c>
      <c r="H2218" s="47" t="n">
        <v>394</v>
      </c>
      <c r="I2218" s="57" t="n">
        <f aca="false">IFERROR(H2218/INDEX(Rate_Master!$C$2:$C$13,MATCH(F2218,Rate_Master!$A$2:$A$13,0)),0)</f>
        <v>0.437777777777778</v>
      </c>
    </row>
    <row r="2219" customFormat="false" ht="15" hidden="false" customHeight="false" outlineLevel="0" collapsed="false">
      <c r="A2219" s="47" t="s">
        <v>14171</v>
      </c>
      <c r="B2219" s="47" t="s">
        <v>664</v>
      </c>
      <c r="C2219" s="48" t="n">
        <v>46063</v>
      </c>
      <c r="D2219" s="47" t="s">
        <v>62</v>
      </c>
      <c r="E2219" s="47" t="s">
        <v>120</v>
      </c>
      <c r="F2219" s="47" t="s">
        <v>148</v>
      </c>
      <c r="G2219" s="47" t="s">
        <v>126</v>
      </c>
      <c r="H2219" s="47" t="n">
        <v>301</v>
      </c>
      <c r="I2219" s="57" t="n">
        <f aca="false">IFERROR(H2219/INDEX(Rate_Master!$C$2:$C$13,MATCH(F2219,Rate_Master!$A$2:$A$13,0)),0)</f>
        <v>0.334444444444444</v>
      </c>
    </row>
    <row r="2220" customFormat="false" ht="15" hidden="false" customHeight="false" outlineLevel="0" collapsed="false">
      <c r="A2220" s="47" t="s">
        <v>14172</v>
      </c>
      <c r="B2220" s="47" t="s">
        <v>665</v>
      </c>
      <c r="C2220" s="48" t="n">
        <v>46063</v>
      </c>
      <c r="D2220" s="47" t="s">
        <v>62</v>
      </c>
      <c r="E2220" s="47" t="s">
        <v>120</v>
      </c>
      <c r="F2220" s="47" t="s">
        <v>148</v>
      </c>
      <c r="G2220" s="47" t="s">
        <v>119</v>
      </c>
      <c r="H2220" s="47" t="n">
        <v>601</v>
      </c>
      <c r="I2220" s="57" t="n">
        <f aca="false">IFERROR(H2220/INDEX(Rate_Master!$C$2:$C$13,MATCH(F2220,Rate_Master!$A$2:$A$13,0)),0)</f>
        <v>0.667777777777778</v>
      </c>
    </row>
    <row r="2221" customFormat="false" ht="15" hidden="false" customHeight="false" outlineLevel="0" collapsed="false">
      <c r="A2221" s="47" t="s">
        <v>14173</v>
      </c>
      <c r="B2221" s="47" t="s">
        <v>665</v>
      </c>
      <c r="C2221" s="48" t="n">
        <v>46063</v>
      </c>
      <c r="D2221" s="47" t="s">
        <v>62</v>
      </c>
      <c r="E2221" s="47" t="s">
        <v>120</v>
      </c>
      <c r="F2221" s="47" t="s">
        <v>148</v>
      </c>
      <c r="G2221" s="47" t="s">
        <v>121</v>
      </c>
      <c r="H2221" s="47" t="n">
        <v>601</v>
      </c>
      <c r="I2221" s="57" t="n">
        <f aca="false">IFERROR(H2221/INDEX(Rate_Master!$C$2:$C$13,MATCH(F2221,Rate_Master!$A$2:$A$13,0)),0)</f>
        <v>0.667777777777778</v>
      </c>
    </row>
    <row r="2222" customFormat="false" ht="15" hidden="false" customHeight="false" outlineLevel="0" collapsed="false">
      <c r="A2222" s="47" t="s">
        <v>14174</v>
      </c>
      <c r="B2222" s="47" t="s">
        <v>665</v>
      </c>
      <c r="C2222" s="48" t="n">
        <v>46063</v>
      </c>
      <c r="D2222" s="47" t="s">
        <v>62</v>
      </c>
      <c r="E2222" s="47" t="s">
        <v>120</v>
      </c>
      <c r="F2222" s="47" t="s">
        <v>148</v>
      </c>
      <c r="G2222" s="47" t="s">
        <v>122</v>
      </c>
      <c r="H2222" s="47" t="n">
        <v>610</v>
      </c>
      <c r="I2222" s="57" t="n">
        <f aca="false">IFERROR(H2222/INDEX(Rate_Master!$C$2:$C$13,MATCH(F2222,Rate_Master!$A$2:$A$13,0)),0)</f>
        <v>0.677777777777778</v>
      </c>
    </row>
    <row r="2223" customFormat="false" ht="15" hidden="false" customHeight="false" outlineLevel="0" collapsed="false">
      <c r="A2223" s="47" t="s">
        <v>14175</v>
      </c>
      <c r="B2223" s="47" t="s">
        <v>665</v>
      </c>
      <c r="C2223" s="48" t="n">
        <v>46063</v>
      </c>
      <c r="D2223" s="47" t="s">
        <v>62</v>
      </c>
      <c r="E2223" s="47" t="s">
        <v>120</v>
      </c>
      <c r="F2223" s="47" t="s">
        <v>148</v>
      </c>
      <c r="G2223" s="47" t="s">
        <v>123</v>
      </c>
      <c r="H2223" s="47" t="n">
        <v>485</v>
      </c>
      <c r="I2223" s="57" t="n">
        <f aca="false">IFERROR(H2223/INDEX(Rate_Master!$C$2:$C$13,MATCH(F2223,Rate_Master!$A$2:$A$13,0)),0)</f>
        <v>0.538888888888889</v>
      </c>
    </row>
    <row r="2224" customFormat="false" ht="15" hidden="false" customHeight="false" outlineLevel="0" collapsed="false">
      <c r="A2224" s="47" t="s">
        <v>14176</v>
      </c>
      <c r="B2224" s="47" t="s">
        <v>665</v>
      </c>
      <c r="C2224" s="48" t="n">
        <v>46063</v>
      </c>
      <c r="D2224" s="47" t="s">
        <v>62</v>
      </c>
      <c r="E2224" s="47" t="s">
        <v>120</v>
      </c>
      <c r="F2224" s="47" t="s">
        <v>148</v>
      </c>
      <c r="G2224" s="47" t="s">
        <v>124</v>
      </c>
      <c r="H2224" s="47" t="n">
        <v>294</v>
      </c>
      <c r="I2224" s="57" t="n">
        <f aca="false">IFERROR(H2224/INDEX(Rate_Master!$C$2:$C$13,MATCH(F2224,Rate_Master!$A$2:$A$13,0)),0)</f>
        <v>0.326666666666667</v>
      </c>
    </row>
    <row r="2225" customFormat="false" ht="15" hidden="false" customHeight="false" outlineLevel="0" collapsed="false">
      <c r="A2225" s="47" t="s">
        <v>14177</v>
      </c>
      <c r="B2225" s="47" t="s">
        <v>665</v>
      </c>
      <c r="C2225" s="48" t="n">
        <v>46063</v>
      </c>
      <c r="D2225" s="47" t="s">
        <v>62</v>
      </c>
      <c r="E2225" s="47" t="s">
        <v>120</v>
      </c>
      <c r="F2225" s="47" t="s">
        <v>148</v>
      </c>
      <c r="G2225" s="47" t="s">
        <v>125</v>
      </c>
      <c r="H2225" s="47" t="n">
        <v>179</v>
      </c>
      <c r="I2225" s="57" t="n">
        <f aca="false">IFERROR(H2225/INDEX(Rate_Master!$C$2:$C$13,MATCH(F2225,Rate_Master!$A$2:$A$13,0)),0)</f>
        <v>0.198888888888889</v>
      </c>
    </row>
    <row r="2226" customFormat="false" ht="15" hidden="false" customHeight="false" outlineLevel="0" collapsed="false">
      <c r="A2226" s="47" t="s">
        <v>14178</v>
      </c>
      <c r="B2226" s="47" t="s">
        <v>665</v>
      </c>
      <c r="C2226" s="48" t="n">
        <v>46063</v>
      </c>
      <c r="D2226" s="47" t="s">
        <v>62</v>
      </c>
      <c r="E2226" s="47" t="s">
        <v>120</v>
      </c>
      <c r="F2226" s="47" t="s">
        <v>148</v>
      </c>
      <c r="G2226" s="47" t="s">
        <v>126</v>
      </c>
      <c r="H2226" s="47" t="n">
        <v>107</v>
      </c>
      <c r="I2226" s="57" t="n">
        <f aca="false">IFERROR(H2226/INDEX(Rate_Master!$C$2:$C$13,MATCH(F2226,Rate_Master!$A$2:$A$13,0)),0)</f>
        <v>0.118888888888889</v>
      </c>
    </row>
    <row r="2227" customFormat="false" ht="15" hidden="false" customHeight="false" outlineLevel="0" collapsed="false">
      <c r="A2227" s="47" t="s">
        <v>14179</v>
      </c>
      <c r="B2227" s="47" t="s">
        <v>666</v>
      </c>
      <c r="C2227" s="48" t="n">
        <v>46063</v>
      </c>
      <c r="D2227" s="47" t="s">
        <v>62</v>
      </c>
      <c r="E2227" s="47" t="s">
        <v>120</v>
      </c>
      <c r="F2227" s="47" t="s">
        <v>148</v>
      </c>
      <c r="G2227" s="47" t="s">
        <v>119</v>
      </c>
      <c r="H2227" s="47" t="n">
        <v>1304</v>
      </c>
      <c r="I2227" s="57" t="n">
        <f aca="false">IFERROR(H2227/INDEX(Rate_Master!$C$2:$C$13,MATCH(F2227,Rate_Master!$A$2:$A$13,0)),0)</f>
        <v>1.44888888888889</v>
      </c>
    </row>
    <row r="2228" customFormat="false" ht="15" hidden="false" customHeight="false" outlineLevel="0" collapsed="false">
      <c r="A2228" s="47" t="s">
        <v>14180</v>
      </c>
      <c r="B2228" s="47" t="s">
        <v>666</v>
      </c>
      <c r="C2228" s="48" t="n">
        <v>46063</v>
      </c>
      <c r="D2228" s="47" t="s">
        <v>62</v>
      </c>
      <c r="E2228" s="47" t="s">
        <v>120</v>
      </c>
      <c r="F2228" s="47" t="s">
        <v>148</v>
      </c>
      <c r="G2228" s="47" t="s">
        <v>121</v>
      </c>
      <c r="H2228" s="47" t="n">
        <v>1220</v>
      </c>
      <c r="I2228" s="57" t="n">
        <f aca="false">IFERROR(H2228/INDEX(Rate_Master!$C$2:$C$13,MATCH(F2228,Rate_Master!$A$2:$A$13,0)),0)</f>
        <v>1.35555555555556</v>
      </c>
    </row>
    <row r="2229" customFormat="false" ht="15" hidden="false" customHeight="false" outlineLevel="0" collapsed="false">
      <c r="A2229" s="47" t="s">
        <v>14181</v>
      </c>
      <c r="B2229" s="47" t="s">
        <v>666</v>
      </c>
      <c r="C2229" s="48" t="n">
        <v>46063</v>
      </c>
      <c r="D2229" s="47" t="s">
        <v>62</v>
      </c>
      <c r="E2229" s="47" t="s">
        <v>120</v>
      </c>
      <c r="F2229" s="47" t="s">
        <v>148</v>
      </c>
      <c r="G2229" s="47" t="s">
        <v>122</v>
      </c>
      <c r="H2229" s="47" t="n">
        <v>1329</v>
      </c>
      <c r="I2229" s="57" t="n">
        <f aca="false">IFERROR(H2229/INDEX(Rate_Master!$C$2:$C$13,MATCH(F2229,Rate_Master!$A$2:$A$13,0)),0)</f>
        <v>1.47666666666667</v>
      </c>
    </row>
    <row r="2230" customFormat="false" ht="15" hidden="false" customHeight="false" outlineLevel="0" collapsed="false">
      <c r="A2230" s="47" t="s">
        <v>14182</v>
      </c>
      <c r="B2230" s="47" t="s">
        <v>666</v>
      </c>
      <c r="C2230" s="48" t="n">
        <v>46063</v>
      </c>
      <c r="D2230" s="47" t="s">
        <v>62</v>
      </c>
      <c r="E2230" s="47" t="s">
        <v>120</v>
      </c>
      <c r="F2230" s="47" t="s">
        <v>148</v>
      </c>
      <c r="G2230" s="47" t="s">
        <v>123</v>
      </c>
      <c r="H2230" s="47" t="n">
        <v>933</v>
      </c>
      <c r="I2230" s="57" t="n">
        <f aca="false">IFERROR(H2230/INDEX(Rate_Master!$C$2:$C$13,MATCH(F2230,Rate_Master!$A$2:$A$13,0)),0)</f>
        <v>1.03666666666667</v>
      </c>
    </row>
    <row r="2231" customFormat="false" ht="15" hidden="false" customHeight="false" outlineLevel="0" collapsed="false">
      <c r="A2231" s="47" t="s">
        <v>14183</v>
      </c>
      <c r="B2231" s="47" t="s">
        <v>666</v>
      </c>
      <c r="C2231" s="48" t="n">
        <v>46063</v>
      </c>
      <c r="D2231" s="47" t="s">
        <v>62</v>
      </c>
      <c r="E2231" s="47" t="s">
        <v>120</v>
      </c>
      <c r="F2231" s="47" t="s">
        <v>148</v>
      </c>
      <c r="G2231" s="47" t="s">
        <v>124</v>
      </c>
      <c r="H2231" s="47" t="n">
        <v>585</v>
      </c>
      <c r="I2231" s="57" t="n">
        <f aca="false">IFERROR(H2231/INDEX(Rate_Master!$C$2:$C$13,MATCH(F2231,Rate_Master!$A$2:$A$13,0)),0)</f>
        <v>0.65</v>
      </c>
    </row>
    <row r="2232" customFormat="false" ht="15" hidden="false" customHeight="false" outlineLevel="0" collapsed="false">
      <c r="A2232" s="47" t="s">
        <v>14184</v>
      </c>
      <c r="B2232" s="47" t="s">
        <v>666</v>
      </c>
      <c r="C2232" s="48" t="n">
        <v>46063</v>
      </c>
      <c r="D2232" s="47" t="s">
        <v>62</v>
      </c>
      <c r="E2232" s="47" t="s">
        <v>120</v>
      </c>
      <c r="F2232" s="47" t="s">
        <v>148</v>
      </c>
      <c r="G2232" s="47" t="s">
        <v>125</v>
      </c>
      <c r="H2232" s="47" t="n">
        <v>387</v>
      </c>
      <c r="I2232" s="57" t="n">
        <f aca="false">IFERROR(H2232/INDEX(Rate_Master!$C$2:$C$13,MATCH(F2232,Rate_Master!$A$2:$A$13,0)),0)</f>
        <v>0.43</v>
      </c>
    </row>
    <row r="2233" customFormat="false" ht="15" hidden="false" customHeight="false" outlineLevel="0" collapsed="false">
      <c r="A2233" s="47" t="s">
        <v>14185</v>
      </c>
      <c r="B2233" s="47" t="s">
        <v>666</v>
      </c>
      <c r="C2233" s="48" t="n">
        <v>46063</v>
      </c>
      <c r="D2233" s="47" t="s">
        <v>62</v>
      </c>
      <c r="E2233" s="47" t="s">
        <v>120</v>
      </c>
      <c r="F2233" s="47" t="s">
        <v>148</v>
      </c>
      <c r="G2233" s="47" t="s">
        <v>126</v>
      </c>
      <c r="H2233" s="47" t="n">
        <v>251</v>
      </c>
      <c r="I2233" s="57" t="n">
        <f aca="false">IFERROR(H2233/INDEX(Rate_Master!$C$2:$C$13,MATCH(F2233,Rate_Master!$A$2:$A$13,0)),0)</f>
        <v>0.278888888888889</v>
      </c>
    </row>
    <row r="2234" customFormat="false" ht="15" hidden="false" customHeight="false" outlineLevel="0" collapsed="false">
      <c r="A2234" s="47" t="s">
        <v>14186</v>
      </c>
      <c r="B2234" s="47" t="s">
        <v>667</v>
      </c>
      <c r="C2234" s="48" t="n">
        <v>46063</v>
      </c>
      <c r="D2234" s="47" t="s">
        <v>63</v>
      </c>
      <c r="E2234" s="47" t="s">
        <v>120</v>
      </c>
      <c r="F2234" s="47" t="s">
        <v>152</v>
      </c>
      <c r="G2234" s="47" t="s">
        <v>119</v>
      </c>
      <c r="H2234" s="47" t="n">
        <v>1680</v>
      </c>
      <c r="I2234" s="57" t="n">
        <f aca="false">IFERROR(H2234/INDEX(Rate_Master!$C$2:$C$13,MATCH(F2234,Rate_Master!$A$2:$A$13,0)),0)</f>
        <v>1.86666666666667</v>
      </c>
    </row>
    <row r="2235" customFormat="false" ht="15" hidden="false" customHeight="false" outlineLevel="0" collapsed="false">
      <c r="A2235" s="47" t="s">
        <v>14187</v>
      </c>
      <c r="B2235" s="47" t="s">
        <v>667</v>
      </c>
      <c r="C2235" s="48" t="n">
        <v>46063</v>
      </c>
      <c r="D2235" s="47" t="s">
        <v>63</v>
      </c>
      <c r="E2235" s="47" t="s">
        <v>120</v>
      </c>
      <c r="F2235" s="47" t="s">
        <v>152</v>
      </c>
      <c r="G2235" s="47" t="s">
        <v>121</v>
      </c>
      <c r="H2235" s="47" t="n">
        <v>1688</v>
      </c>
      <c r="I2235" s="57" t="n">
        <f aca="false">IFERROR(H2235/INDEX(Rate_Master!$C$2:$C$13,MATCH(F2235,Rate_Master!$A$2:$A$13,0)),0)</f>
        <v>1.87555555555556</v>
      </c>
    </row>
    <row r="2236" customFormat="false" ht="15" hidden="false" customHeight="false" outlineLevel="0" collapsed="false">
      <c r="A2236" s="47" t="s">
        <v>14188</v>
      </c>
      <c r="B2236" s="47" t="s">
        <v>667</v>
      </c>
      <c r="C2236" s="48" t="n">
        <v>46063</v>
      </c>
      <c r="D2236" s="47" t="s">
        <v>63</v>
      </c>
      <c r="E2236" s="47" t="s">
        <v>120</v>
      </c>
      <c r="F2236" s="47" t="s">
        <v>152</v>
      </c>
      <c r="G2236" s="47" t="s">
        <v>122</v>
      </c>
      <c r="H2236" s="47" t="n">
        <v>1795</v>
      </c>
      <c r="I2236" s="57" t="n">
        <f aca="false">IFERROR(H2236/INDEX(Rate_Master!$C$2:$C$13,MATCH(F2236,Rate_Master!$A$2:$A$13,0)),0)</f>
        <v>1.99444444444444</v>
      </c>
    </row>
    <row r="2237" customFormat="false" ht="15" hidden="false" customHeight="false" outlineLevel="0" collapsed="false">
      <c r="A2237" s="47" t="s">
        <v>14189</v>
      </c>
      <c r="B2237" s="47" t="s">
        <v>667</v>
      </c>
      <c r="C2237" s="48" t="n">
        <v>46063</v>
      </c>
      <c r="D2237" s="47" t="s">
        <v>63</v>
      </c>
      <c r="E2237" s="47" t="s">
        <v>120</v>
      </c>
      <c r="F2237" s="47" t="s">
        <v>152</v>
      </c>
      <c r="G2237" s="47" t="s">
        <v>123</v>
      </c>
      <c r="H2237" s="47" t="n">
        <v>1319</v>
      </c>
      <c r="I2237" s="57" t="n">
        <f aca="false">IFERROR(H2237/INDEX(Rate_Master!$C$2:$C$13,MATCH(F2237,Rate_Master!$A$2:$A$13,0)),0)</f>
        <v>1.46555555555556</v>
      </c>
    </row>
    <row r="2238" customFormat="false" ht="15" hidden="false" customHeight="false" outlineLevel="0" collapsed="false">
      <c r="A2238" s="47" t="s">
        <v>14190</v>
      </c>
      <c r="B2238" s="47" t="s">
        <v>667</v>
      </c>
      <c r="C2238" s="48" t="n">
        <v>46063</v>
      </c>
      <c r="D2238" s="47" t="s">
        <v>63</v>
      </c>
      <c r="E2238" s="47" t="s">
        <v>120</v>
      </c>
      <c r="F2238" s="47" t="s">
        <v>152</v>
      </c>
      <c r="G2238" s="47" t="s">
        <v>124</v>
      </c>
      <c r="H2238" s="47" t="n">
        <v>781</v>
      </c>
      <c r="I2238" s="57" t="n">
        <f aca="false">IFERROR(H2238/INDEX(Rate_Master!$C$2:$C$13,MATCH(F2238,Rate_Master!$A$2:$A$13,0)),0)</f>
        <v>0.867777777777778</v>
      </c>
    </row>
    <row r="2239" customFormat="false" ht="15" hidden="false" customHeight="false" outlineLevel="0" collapsed="false">
      <c r="A2239" s="47" t="s">
        <v>14191</v>
      </c>
      <c r="B2239" s="47" t="s">
        <v>667</v>
      </c>
      <c r="C2239" s="48" t="n">
        <v>46063</v>
      </c>
      <c r="D2239" s="47" t="s">
        <v>63</v>
      </c>
      <c r="E2239" s="47" t="s">
        <v>120</v>
      </c>
      <c r="F2239" s="47" t="s">
        <v>152</v>
      </c>
      <c r="G2239" s="47" t="s">
        <v>125</v>
      </c>
      <c r="H2239" s="47" t="n">
        <v>479</v>
      </c>
      <c r="I2239" s="57" t="n">
        <f aca="false">IFERROR(H2239/INDEX(Rate_Master!$C$2:$C$13,MATCH(F2239,Rate_Master!$A$2:$A$13,0)),0)</f>
        <v>0.532222222222222</v>
      </c>
    </row>
    <row r="2240" customFormat="false" ht="15" hidden="false" customHeight="false" outlineLevel="0" collapsed="false">
      <c r="A2240" s="47" t="s">
        <v>14192</v>
      </c>
      <c r="B2240" s="47" t="s">
        <v>667</v>
      </c>
      <c r="C2240" s="48" t="n">
        <v>46063</v>
      </c>
      <c r="D2240" s="47" t="s">
        <v>63</v>
      </c>
      <c r="E2240" s="47" t="s">
        <v>120</v>
      </c>
      <c r="F2240" s="47" t="s">
        <v>152</v>
      </c>
      <c r="G2240" s="47" t="s">
        <v>126</v>
      </c>
      <c r="H2240" s="47" t="n">
        <v>333</v>
      </c>
      <c r="I2240" s="57" t="n">
        <f aca="false">IFERROR(H2240/INDEX(Rate_Master!$C$2:$C$13,MATCH(F2240,Rate_Master!$A$2:$A$13,0)),0)</f>
        <v>0.37</v>
      </c>
    </row>
    <row r="2241" customFormat="false" ht="15" hidden="false" customHeight="false" outlineLevel="0" collapsed="false">
      <c r="A2241" s="47" t="s">
        <v>14193</v>
      </c>
      <c r="B2241" s="47" t="s">
        <v>668</v>
      </c>
      <c r="C2241" s="48" t="n">
        <v>46063</v>
      </c>
      <c r="D2241" s="47" t="s">
        <v>63</v>
      </c>
      <c r="E2241" s="47" t="s">
        <v>120</v>
      </c>
      <c r="F2241" s="47" t="s">
        <v>153</v>
      </c>
      <c r="G2241" s="47" t="s">
        <v>119</v>
      </c>
      <c r="H2241" s="47" t="n">
        <v>1853</v>
      </c>
      <c r="I2241" s="57" t="n">
        <f aca="false">IFERROR(H2241/INDEX(Rate_Master!$C$2:$C$13,MATCH(F2241,Rate_Master!$A$2:$A$13,0)),0)</f>
        <v>1.853</v>
      </c>
    </row>
    <row r="2242" customFormat="false" ht="15" hidden="false" customHeight="false" outlineLevel="0" collapsed="false">
      <c r="A2242" s="47" t="s">
        <v>14194</v>
      </c>
      <c r="B2242" s="47" t="s">
        <v>668</v>
      </c>
      <c r="C2242" s="48" t="n">
        <v>46063</v>
      </c>
      <c r="D2242" s="47" t="s">
        <v>63</v>
      </c>
      <c r="E2242" s="47" t="s">
        <v>120</v>
      </c>
      <c r="F2242" s="47" t="s">
        <v>153</v>
      </c>
      <c r="G2242" s="47" t="s">
        <v>121</v>
      </c>
      <c r="H2242" s="47" t="n">
        <v>1634</v>
      </c>
      <c r="I2242" s="57" t="n">
        <f aca="false">IFERROR(H2242/INDEX(Rate_Master!$C$2:$C$13,MATCH(F2242,Rate_Master!$A$2:$A$13,0)),0)</f>
        <v>1.634</v>
      </c>
    </row>
    <row r="2243" customFormat="false" ht="15" hidden="false" customHeight="false" outlineLevel="0" collapsed="false">
      <c r="A2243" s="47" t="s">
        <v>14195</v>
      </c>
      <c r="B2243" s="47" t="s">
        <v>668</v>
      </c>
      <c r="C2243" s="48" t="n">
        <v>46063</v>
      </c>
      <c r="D2243" s="47" t="s">
        <v>63</v>
      </c>
      <c r="E2243" s="47" t="s">
        <v>120</v>
      </c>
      <c r="F2243" s="47" t="s">
        <v>153</v>
      </c>
      <c r="G2243" s="47" t="s">
        <v>122</v>
      </c>
      <c r="H2243" s="47" t="n">
        <v>1795</v>
      </c>
      <c r="I2243" s="57" t="n">
        <f aca="false">IFERROR(H2243/INDEX(Rate_Master!$C$2:$C$13,MATCH(F2243,Rate_Master!$A$2:$A$13,0)),0)</f>
        <v>1.795</v>
      </c>
    </row>
    <row r="2244" customFormat="false" ht="15" hidden="false" customHeight="false" outlineLevel="0" collapsed="false">
      <c r="A2244" s="47" t="s">
        <v>14196</v>
      </c>
      <c r="B2244" s="47" t="s">
        <v>668</v>
      </c>
      <c r="C2244" s="48" t="n">
        <v>46063</v>
      </c>
      <c r="D2244" s="47" t="s">
        <v>63</v>
      </c>
      <c r="E2244" s="47" t="s">
        <v>120</v>
      </c>
      <c r="F2244" s="47" t="s">
        <v>153</v>
      </c>
      <c r="G2244" s="47" t="s">
        <v>123</v>
      </c>
      <c r="H2244" s="47" t="n">
        <v>1422</v>
      </c>
      <c r="I2244" s="57" t="n">
        <f aca="false">IFERROR(H2244/INDEX(Rate_Master!$C$2:$C$13,MATCH(F2244,Rate_Master!$A$2:$A$13,0)),0)</f>
        <v>1.422</v>
      </c>
    </row>
    <row r="2245" customFormat="false" ht="15" hidden="false" customHeight="false" outlineLevel="0" collapsed="false">
      <c r="A2245" s="47" t="s">
        <v>14197</v>
      </c>
      <c r="B2245" s="47" t="s">
        <v>668</v>
      </c>
      <c r="C2245" s="48" t="n">
        <v>46063</v>
      </c>
      <c r="D2245" s="47" t="s">
        <v>63</v>
      </c>
      <c r="E2245" s="47" t="s">
        <v>120</v>
      </c>
      <c r="F2245" s="47" t="s">
        <v>153</v>
      </c>
      <c r="G2245" s="47" t="s">
        <v>124</v>
      </c>
      <c r="H2245" s="47" t="n">
        <v>859</v>
      </c>
      <c r="I2245" s="57" t="n">
        <f aca="false">IFERROR(H2245/INDEX(Rate_Master!$C$2:$C$13,MATCH(F2245,Rate_Master!$A$2:$A$13,0)),0)</f>
        <v>0.859</v>
      </c>
    </row>
    <row r="2246" customFormat="false" ht="15" hidden="false" customHeight="false" outlineLevel="0" collapsed="false">
      <c r="A2246" s="47" t="s">
        <v>14198</v>
      </c>
      <c r="B2246" s="47" t="s">
        <v>668</v>
      </c>
      <c r="C2246" s="48" t="n">
        <v>46063</v>
      </c>
      <c r="D2246" s="47" t="s">
        <v>63</v>
      </c>
      <c r="E2246" s="47" t="s">
        <v>120</v>
      </c>
      <c r="F2246" s="47" t="s">
        <v>153</v>
      </c>
      <c r="G2246" s="47" t="s">
        <v>125</v>
      </c>
      <c r="H2246" s="47" t="n">
        <v>507</v>
      </c>
      <c r="I2246" s="57" t="n">
        <f aca="false">IFERROR(H2246/INDEX(Rate_Master!$C$2:$C$13,MATCH(F2246,Rate_Master!$A$2:$A$13,0)),0)</f>
        <v>0.507</v>
      </c>
    </row>
    <row r="2247" customFormat="false" ht="15" hidden="false" customHeight="false" outlineLevel="0" collapsed="false">
      <c r="A2247" s="47" t="s">
        <v>14199</v>
      </c>
      <c r="B2247" s="47" t="s">
        <v>668</v>
      </c>
      <c r="C2247" s="48" t="n">
        <v>46063</v>
      </c>
      <c r="D2247" s="47" t="s">
        <v>63</v>
      </c>
      <c r="E2247" s="47" t="s">
        <v>120</v>
      </c>
      <c r="F2247" s="47" t="s">
        <v>153</v>
      </c>
      <c r="G2247" s="47" t="s">
        <v>126</v>
      </c>
      <c r="H2247" s="47" t="n">
        <v>326</v>
      </c>
      <c r="I2247" s="57" t="n">
        <f aca="false">IFERROR(H2247/INDEX(Rate_Master!$C$2:$C$13,MATCH(F2247,Rate_Master!$A$2:$A$13,0)),0)</f>
        <v>0.326</v>
      </c>
    </row>
    <row r="2248" customFormat="false" ht="15" hidden="false" customHeight="false" outlineLevel="0" collapsed="false">
      <c r="A2248" s="47" t="s">
        <v>14200</v>
      </c>
      <c r="B2248" s="47" t="s">
        <v>670</v>
      </c>
      <c r="C2248" s="48" t="n">
        <v>46063</v>
      </c>
      <c r="D2248" s="47" t="s">
        <v>63</v>
      </c>
      <c r="E2248" s="47" t="s">
        <v>120</v>
      </c>
      <c r="F2248" s="47" t="s">
        <v>153</v>
      </c>
      <c r="G2248" s="47" t="s">
        <v>119</v>
      </c>
      <c r="H2248" s="47" t="n">
        <v>754</v>
      </c>
      <c r="I2248" s="57" t="n">
        <f aca="false">IFERROR(H2248/INDEX(Rate_Master!$C$2:$C$13,MATCH(F2248,Rate_Master!$A$2:$A$13,0)),0)</f>
        <v>0.754</v>
      </c>
    </row>
    <row r="2249" customFormat="false" ht="15" hidden="false" customHeight="false" outlineLevel="0" collapsed="false">
      <c r="A2249" s="47" t="s">
        <v>14201</v>
      </c>
      <c r="B2249" s="47" t="s">
        <v>670</v>
      </c>
      <c r="C2249" s="48" t="n">
        <v>46063</v>
      </c>
      <c r="D2249" s="47" t="s">
        <v>63</v>
      </c>
      <c r="E2249" s="47" t="s">
        <v>120</v>
      </c>
      <c r="F2249" s="47" t="s">
        <v>153</v>
      </c>
      <c r="G2249" s="47" t="s">
        <v>121</v>
      </c>
      <c r="H2249" s="47" t="n">
        <v>710</v>
      </c>
      <c r="I2249" s="57" t="n">
        <f aca="false">IFERROR(H2249/INDEX(Rate_Master!$C$2:$C$13,MATCH(F2249,Rate_Master!$A$2:$A$13,0)),0)</f>
        <v>0.71</v>
      </c>
    </row>
    <row r="2250" customFormat="false" ht="15" hidden="false" customHeight="false" outlineLevel="0" collapsed="false">
      <c r="A2250" s="47" t="s">
        <v>14202</v>
      </c>
      <c r="B2250" s="47" t="s">
        <v>670</v>
      </c>
      <c r="C2250" s="48" t="n">
        <v>46063</v>
      </c>
      <c r="D2250" s="47" t="s">
        <v>63</v>
      </c>
      <c r="E2250" s="47" t="s">
        <v>120</v>
      </c>
      <c r="F2250" s="47" t="s">
        <v>153</v>
      </c>
      <c r="G2250" s="47" t="s">
        <v>122</v>
      </c>
      <c r="H2250" s="47" t="n">
        <v>864</v>
      </c>
      <c r="I2250" s="57" t="n">
        <f aca="false">IFERROR(H2250/INDEX(Rate_Master!$C$2:$C$13,MATCH(F2250,Rate_Master!$A$2:$A$13,0)),0)</f>
        <v>0.864</v>
      </c>
    </row>
    <row r="2251" customFormat="false" ht="15" hidden="false" customHeight="false" outlineLevel="0" collapsed="false">
      <c r="A2251" s="47" t="s">
        <v>14203</v>
      </c>
      <c r="B2251" s="47" t="s">
        <v>670</v>
      </c>
      <c r="C2251" s="48" t="n">
        <v>46063</v>
      </c>
      <c r="D2251" s="47" t="s">
        <v>63</v>
      </c>
      <c r="E2251" s="47" t="s">
        <v>120</v>
      </c>
      <c r="F2251" s="47" t="s">
        <v>153</v>
      </c>
      <c r="G2251" s="47" t="s">
        <v>123</v>
      </c>
      <c r="H2251" s="47" t="n">
        <v>593</v>
      </c>
      <c r="I2251" s="57" t="n">
        <f aca="false">IFERROR(H2251/INDEX(Rate_Master!$C$2:$C$13,MATCH(F2251,Rate_Master!$A$2:$A$13,0)),0)</f>
        <v>0.593</v>
      </c>
    </row>
    <row r="2252" customFormat="false" ht="15" hidden="false" customHeight="false" outlineLevel="0" collapsed="false">
      <c r="A2252" s="47" t="s">
        <v>14204</v>
      </c>
      <c r="B2252" s="47" t="s">
        <v>670</v>
      </c>
      <c r="C2252" s="48" t="n">
        <v>46063</v>
      </c>
      <c r="D2252" s="47" t="s">
        <v>63</v>
      </c>
      <c r="E2252" s="47" t="s">
        <v>120</v>
      </c>
      <c r="F2252" s="47" t="s">
        <v>153</v>
      </c>
      <c r="G2252" s="47" t="s">
        <v>124</v>
      </c>
      <c r="H2252" s="47" t="n">
        <v>348</v>
      </c>
      <c r="I2252" s="57" t="n">
        <f aca="false">IFERROR(H2252/INDEX(Rate_Master!$C$2:$C$13,MATCH(F2252,Rate_Master!$A$2:$A$13,0)),0)</f>
        <v>0.348</v>
      </c>
    </row>
    <row r="2253" customFormat="false" ht="15" hidden="false" customHeight="false" outlineLevel="0" collapsed="false">
      <c r="A2253" s="47" t="s">
        <v>14205</v>
      </c>
      <c r="B2253" s="47" t="s">
        <v>670</v>
      </c>
      <c r="C2253" s="48" t="n">
        <v>46063</v>
      </c>
      <c r="D2253" s="47" t="s">
        <v>63</v>
      </c>
      <c r="E2253" s="47" t="s">
        <v>120</v>
      </c>
      <c r="F2253" s="47" t="s">
        <v>153</v>
      </c>
      <c r="G2253" s="47" t="s">
        <v>125</v>
      </c>
      <c r="H2253" s="47" t="n">
        <v>247</v>
      </c>
      <c r="I2253" s="57" t="n">
        <f aca="false">IFERROR(H2253/INDEX(Rate_Master!$C$2:$C$13,MATCH(F2253,Rate_Master!$A$2:$A$13,0)),0)</f>
        <v>0.247</v>
      </c>
    </row>
    <row r="2254" customFormat="false" ht="15" hidden="false" customHeight="false" outlineLevel="0" collapsed="false">
      <c r="A2254" s="47" t="s">
        <v>14206</v>
      </c>
      <c r="B2254" s="47" t="s">
        <v>670</v>
      </c>
      <c r="C2254" s="48" t="n">
        <v>46063</v>
      </c>
      <c r="D2254" s="47" t="s">
        <v>63</v>
      </c>
      <c r="E2254" s="47" t="s">
        <v>120</v>
      </c>
      <c r="F2254" s="47" t="s">
        <v>153</v>
      </c>
      <c r="G2254" s="47" t="s">
        <v>126</v>
      </c>
      <c r="H2254" s="47" t="n">
        <v>154</v>
      </c>
      <c r="I2254" s="57" t="n">
        <f aca="false">IFERROR(H2254/INDEX(Rate_Master!$C$2:$C$13,MATCH(F2254,Rate_Master!$A$2:$A$13,0)),0)</f>
        <v>0.154</v>
      </c>
    </row>
    <row r="2255" customFormat="false" ht="15" hidden="false" customHeight="false" outlineLevel="0" collapsed="false">
      <c r="A2255" s="47" t="s">
        <v>14207</v>
      </c>
      <c r="B2255" s="47" t="s">
        <v>671</v>
      </c>
      <c r="C2255" s="48" t="n">
        <v>46063</v>
      </c>
      <c r="D2255" s="47" t="s">
        <v>64</v>
      </c>
      <c r="E2255" s="47" t="s">
        <v>128</v>
      </c>
      <c r="F2255" s="47" t="s">
        <v>154</v>
      </c>
      <c r="G2255" s="47" t="s">
        <v>127</v>
      </c>
      <c r="H2255" s="47" t="n">
        <v>828</v>
      </c>
      <c r="I2255" s="57" t="n">
        <f aca="false">IFERROR(H2255/INDEX(Rate_Master!$C$2:$C$13,MATCH(F2255,Rate_Master!$A$2:$A$13,0)),0)</f>
        <v>1.38</v>
      </c>
    </row>
    <row r="2256" customFormat="false" ht="15" hidden="false" customHeight="false" outlineLevel="0" collapsed="false">
      <c r="A2256" s="47" t="s">
        <v>14208</v>
      </c>
      <c r="B2256" s="47" t="s">
        <v>671</v>
      </c>
      <c r="C2256" s="48" t="n">
        <v>46063</v>
      </c>
      <c r="D2256" s="47" t="s">
        <v>64</v>
      </c>
      <c r="E2256" s="47" t="s">
        <v>128</v>
      </c>
      <c r="F2256" s="47" t="s">
        <v>154</v>
      </c>
      <c r="G2256" s="47" t="s">
        <v>129</v>
      </c>
      <c r="H2256" s="47" t="n">
        <v>600</v>
      </c>
      <c r="I2256" s="57" t="n">
        <f aca="false">IFERROR(H2256/INDEX(Rate_Master!$C$2:$C$13,MATCH(F2256,Rate_Master!$A$2:$A$13,0)),0)</f>
        <v>1</v>
      </c>
    </row>
    <row r="2257" customFormat="false" ht="15" hidden="false" customHeight="false" outlineLevel="0" collapsed="false">
      <c r="A2257" s="47" t="s">
        <v>14209</v>
      </c>
      <c r="B2257" s="47" t="s">
        <v>671</v>
      </c>
      <c r="C2257" s="48" t="n">
        <v>46063</v>
      </c>
      <c r="D2257" s="47" t="s">
        <v>64</v>
      </c>
      <c r="E2257" s="47" t="s">
        <v>128</v>
      </c>
      <c r="F2257" s="47" t="s">
        <v>154</v>
      </c>
      <c r="G2257" s="47" t="s">
        <v>130</v>
      </c>
      <c r="H2257" s="47" t="n">
        <v>503</v>
      </c>
      <c r="I2257" s="57" t="n">
        <f aca="false">IFERROR(H2257/INDEX(Rate_Master!$C$2:$C$13,MATCH(F2257,Rate_Master!$A$2:$A$13,0)),0)</f>
        <v>0.838333333333333</v>
      </c>
    </row>
    <row r="2258" customFormat="false" ht="15" hidden="false" customHeight="false" outlineLevel="0" collapsed="false">
      <c r="A2258" s="47" t="s">
        <v>14210</v>
      </c>
      <c r="B2258" s="47" t="s">
        <v>671</v>
      </c>
      <c r="C2258" s="48" t="n">
        <v>46063</v>
      </c>
      <c r="D2258" s="47" t="s">
        <v>64</v>
      </c>
      <c r="E2258" s="47" t="s">
        <v>128</v>
      </c>
      <c r="F2258" s="47" t="s">
        <v>154</v>
      </c>
      <c r="G2258" s="47" t="s">
        <v>131</v>
      </c>
      <c r="H2258" s="47" t="n">
        <v>233</v>
      </c>
      <c r="I2258" s="57" t="n">
        <f aca="false">IFERROR(H2258/INDEX(Rate_Master!$C$2:$C$13,MATCH(F2258,Rate_Master!$A$2:$A$13,0)),0)</f>
        <v>0.388333333333333</v>
      </c>
    </row>
    <row r="2259" customFormat="false" ht="15" hidden="false" customHeight="false" outlineLevel="0" collapsed="false">
      <c r="A2259" s="47" t="s">
        <v>14211</v>
      </c>
      <c r="B2259" s="47" t="s">
        <v>671</v>
      </c>
      <c r="C2259" s="48" t="n">
        <v>46063</v>
      </c>
      <c r="D2259" s="47" t="s">
        <v>64</v>
      </c>
      <c r="E2259" s="47" t="s">
        <v>128</v>
      </c>
      <c r="F2259" s="47" t="s">
        <v>154</v>
      </c>
      <c r="G2259" s="47" t="s">
        <v>132</v>
      </c>
      <c r="H2259" s="47" t="n">
        <v>216</v>
      </c>
      <c r="I2259" s="57" t="n">
        <f aca="false">IFERROR(H2259/INDEX(Rate_Master!$C$2:$C$13,MATCH(F2259,Rate_Master!$A$2:$A$13,0)),0)</f>
        <v>0.36</v>
      </c>
    </row>
    <row r="2260" customFormat="false" ht="15" hidden="false" customHeight="false" outlineLevel="0" collapsed="false">
      <c r="A2260" s="47" t="s">
        <v>14212</v>
      </c>
      <c r="B2260" s="47" t="s">
        <v>672</v>
      </c>
      <c r="C2260" s="48" t="n">
        <v>46063</v>
      </c>
      <c r="D2260" s="47" t="s">
        <v>64</v>
      </c>
      <c r="E2260" s="47" t="s">
        <v>128</v>
      </c>
      <c r="F2260" s="47" t="s">
        <v>154</v>
      </c>
      <c r="G2260" s="47" t="s">
        <v>127</v>
      </c>
      <c r="H2260" s="47" t="n">
        <v>1369</v>
      </c>
      <c r="I2260" s="57" t="n">
        <f aca="false">IFERROR(H2260/INDEX(Rate_Master!$C$2:$C$13,MATCH(F2260,Rate_Master!$A$2:$A$13,0)),0)</f>
        <v>2.28166666666667</v>
      </c>
    </row>
    <row r="2261" customFormat="false" ht="15" hidden="false" customHeight="false" outlineLevel="0" collapsed="false">
      <c r="A2261" s="47" t="s">
        <v>14213</v>
      </c>
      <c r="B2261" s="47" t="s">
        <v>672</v>
      </c>
      <c r="C2261" s="48" t="n">
        <v>46063</v>
      </c>
      <c r="D2261" s="47" t="s">
        <v>64</v>
      </c>
      <c r="E2261" s="47" t="s">
        <v>128</v>
      </c>
      <c r="F2261" s="47" t="s">
        <v>154</v>
      </c>
      <c r="G2261" s="47" t="s">
        <v>129</v>
      </c>
      <c r="H2261" s="47" t="n">
        <v>950</v>
      </c>
      <c r="I2261" s="57" t="n">
        <f aca="false">IFERROR(H2261/INDEX(Rate_Master!$C$2:$C$13,MATCH(F2261,Rate_Master!$A$2:$A$13,0)),0)</f>
        <v>1.58333333333333</v>
      </c>
    </row>
    <row r="2262" customFormat="false" ht="15" hidden="false" customHeight="false" outlineLevel="0" collapsed="false">
      <c r="A2262" s="47" t="s">
        <v>14214</v>
      </c>
      <c r="B2262" s="47" t="s">
        <v>672</v>
      </c>
      <c r="C2262" s="48" t="n">
        <v>46063</v>
      </c>
      <c r="D2262" s="47" t="s">
        <v>64</v>
      </c>
      <c r="E2262" s="47" t="s">
        <v>128</v>
      </c>
      <c r="F2262" s="47" t="s">
        <v>154</v>
      </c>
      <c r="G2262" s="47" t="s">
        <v>130</v>
      </c>
      <c r="H2262" s="47" t="n">
        <v>840</v>
      </c>
      <c r="I2262" s="57" t="n">
        <f aca="false">IFERROR(H2262/INDEX(Rate_Master!$C$2:$C$13,MATCH(F2262,Rate_Master!$A$2:$A$13,0)),0)</f>
        <v>1.4</v>
      </c>
    </row>
    <row r="2263" customFormat="false" ht="15" hidden="false" customHeight="false" outlineLevel="0" collapsed="false">
      <c r="A2263" s="47" t="s">
        <v>14215</v>
      </c>
      <c r="B2263" s="47" t="s">
        <v>672</v>
      </c>
      <c r="C2263" s="48" t="n">
        <v>46063</v>
      </c>
      <c r="D2263" s="47" t="s">
        <v>64</v>
      </c>
      <c r="E2263" s="47" t="s">
        <v>128</v>
      </c>
      <c r="F2263" s="47" t="s">
        <v>154</v>
      </c>
      <c r="G2263" s="47" t="s">
        <v>131</v>
      </c>
      <c r="H2263" s="47" t="n">
        <v>390</v>
      </c>
      <c r="I2263" s="57" t="n">
        <f aca="false">IFERROR(H2263/INDEX(Rate_Master!$C$2:$C$13,MATCH(F2263,Rate_Master!$A$2:$A$13,0)),0)</f>
        <v>0.65</v>
      </c>
    </row>
    <row r="2264" customFormat="false" ht="15" hidden="false" customHeight="false" outlineLevel="0" collapsed="false">
      <c r="A2264" s="47" t="s">
        <v>14216</v>
      </c>
      <c r="B2264" s="47" t="s">
        <v>672</v>
      </c>
      <c r="C2264" s="48" t="n">
        <v>46063</v>
      </c>
      <c r="D2264" s="47" t="s">
        <v>64</v>
      </c>
      <c r="E2264" s="47" t="s">
        <v>128</v>
      </c>
      <c r="F2264" s="47" t="s">
        <v>154</v>
      </c>
      <c r="G2264" s="47" t="s">
        <v>132</v>
      </c>
      <c r="H2264" s="47" t="n">
        <v>284</v>
      </c>
      <c r="I2264" s="57" t="n">
        <f aca="false">IFERROR(H2264/INDEX(Rate_Master!$C$2:$C$13,MATCH(F2264,Rate_Master!$A$2:$A$13,0)),0)</f>
        <v>0.473333333333333</v>
      </c>
    </row>
    <row r="2265" customFormat="false" ht="15" hidden="false" customHeight="false" outlineLevel="0" collapsed="false">
      <c r="A2265" s="47" t="s">
        <v>14217</v>
      </c>
      <c r="B2265" s="47" t="s">
        <v>673</v>
      </c>
      <c r="C2265" s="48" t="n">
        <v>46063</v>
      </c>
      <c r="D2265" s="47" t="s">
        <v>65</v>
      </c>
      <c r="E2265" s="47" t="s">
        <v>134</v>
      </c>
      <c r="F2265" s="47" t="s">
        <v>157</v>
      </c>
      <c r="G2265" s="47" t="s">
        <v>133</v>
      </c>
      <c r="H2265" s="47" t="n">
        <v>605</v>
      </c>
      <c r="I2265" s="57" t="n">
        <f aca="false">IFERROR(H2265/INDEX(Rate_Master!$C$2:$C$13,MATCH(F2265,Rate_Master!$A$2:$A$13,0)),0)</f>
        <v>2.75</v>
      </c>
    </row>
    <row r="2266" customFormat="false" ht="15" hidden="false" customHeight="false" outlineLevel="0" collapsed="false">
      <c r="A2266" s="47" t="s">
        <v>14218</v>
      </c>
      <c r="B2266" s="47" t="s">
        <v>673</v>
      </c>
      <c r="C2266" s="48" t="n">
        <v>46063</v>
      </c>
      <c r="D2266" s="47" t="s">
        <v>65</v>
      </c>
      <c r="E2266" s="47" t="s">
        <v>134</v>
      </c>
      <c r="F2266" s="47" t="s">
        <v>157</v>
      </c>
      <c r="G2266" s="47" t="s">
        <v>135</v>
      </c>
      <c r="H2266" s="47" t="n">
        <v>329</v>
      </c>
      <c r="I2266" s="57" t="n">
        <f aca="false">IFERROR(H2266/INDEX(Rate_Master!$C$2:$C$13,MATCH(F2266,Rate_Master!$A$2:$A$13,0)),0)</f>
        <v>1.49545454545455</v>
      </c>
    </row>
    <row r="2267" customFormat="false" ht="15" hidden="false" customHeight="false" outlineLevel="0" collapsed="false">
      <c r="A2267" s="47" t="s">
        <v>14219</v>
      </c>
      <c r="B2267" s="47" t="s">
        <v>673</v>
      </c>
      <c r="C2267" s="48" t="n">
        <v>46063</v>
      </c>
      <c r="D2267" s="47" t="s">
        <v>65</v>
      </c>
      <c r="E2267" s="47" t="s">
        <v>134</v>
      </c>
      <c r="F2267" s="47" t="s">
        <v>157</v>
      </c>
      <c r="G2267" s="47" t="s">
        <v>136</v>
      </c>
      <c r="H2267" s="47" t="n">
        <v>264</v>
      </c>
      <c r="I2267" s="57" t="n">
        <f aca="false">IFERROR(H2267/INDEX(Rate_Master!$C$2:$C$13,MATCH(F2267,Rate_Master!$A$2:$A$13,0)),0)</f>
        <v>1.2</v>
      </c>
    </row>
    <row r="2268" customFormat="false" ht="15" hidden="false" customHeight="false" outlineLevel="0" collapsed="false">
      <c r="A2268" s="47" t="s">
        <v>14220</v>
      </c>
      <c r="B2268" s="47" t="s">
        <v>673</v>
      </c>
      <c r="C2268" s="48" t="n">
        <v>46063</v>
      </c>
      <c r="D2268" s="47" t="s">
        <v>65</v>
      </c>
      <c r="E2268" s="47" t="s">
        <v>134</v>
      </c>
      <c r="F2268" s="47" t="s">
        <v>157</v>
      </c>
      <c r="G2268" s="47" t="s">
        <v>137</v>
      </c>
      <c r="H2268" s="47" t="n">
        <v>178</v>
      </c>
      <c r="I2268" s="57" t="n">
        <f aca="false">IFERROR(H2268/INDEX(Rate_Master!$C$2:$C$13,MATCH(F2268,Rate_Master!$A$2:$A$13,0)),0)</f>
        <v>0.809090909090909</v>
      </c>
    </row>
    <row r="2269" customFormat="false" ht="15" hidden="false" customHeight="false" outlineLevel="0" collapsed="false">
      <c r="A2269" s="47" t="s">
        <v>14221</v>
      </c>
      <c r="B2269" s="47" t="s">
        <v>673</v>
      </c>
      <c r="C2269" s="48" t="n">
        <v>46063</v>
      </c>
      <c r="D2269" s="47" t="s">
        <v>65</v>
      </c>
      <c r="E2269" s="47" t="s">
        <v>134</v>
      </c>
      <c r="F2269" s="47" t="s">
        <v>157</v>
      </c>
      <c r="G2269" s="47" t="s">
        <v>138</v>
      </c>
      <c r="H2269" s="47" t="n">
        <v>113</v>
      </c>
      <c r="I2269" s="57" t="n">
        <f aca="false">IFERROR(H2269/INDEX(Rate_Master!$C$2:$C$13,MATCH(F2269,Rate_Master!$A$2:$A$13,0)),0)</f>
        <v>0.513636363636364</v>
      </c>
    </row>
    <row r="2270" customFormat="false" ht="15" hidden="false" customHeight="false" outlineLevel="0" collapsed="false">
      <c r="A2270" s="47" t="s">
        <v>14222</v>
      </c>
      <c r="B2270" s="47" t="s">
        <v>674</v>
      </c>
      <c r="C2270" s="48" t="n">
        <v>46063</v>
      </c>
      <c r="D2270" s="47" t="s">
        <v>65</v>
      </c>
      <c r="E2270" s="47" t="s">
        <v>134</v>
      </c>
      <c r="F2270" s="47" t="s">
        <v>157</v>
      </c>
      <c r="G2270" s="47" t="s">
        <v>133</v>
      </c>
      <c r="H2270" s="47" t="n">
        <v>759</v>
      </c>
      <c r="I2270" s="57" t="n">
        <f aca="false">IFERROR(H2270/INDEX(Rate_Master!$C$2:$C$13,MATCH(F2270,Rate_Master!$A$2:$A$13,0)),0)</f>
        <v>3.45</v>
      </c>
    </row>
    <row r="2271" customFormat="false" ht="15" hidden="false" customHeight="false" outlineLevel="0" collapsed="false">
      <c r="A2271" s="47" t="s">
        <v>14223</v>
      </c>
      <c r="B2271" s="47" t="s">
        <v>674</v>
      </c>
      <c r="C2271" s="48" t="n">
        <v>46063</v>
      </c>
      <c r="D2271" s="47" t="s">
        <v>65</v>
      </c>
      <c r="E2271" s="47" t="s">
        <v>134</v>
      </c>
      <c r="F2271" s="47" t="s">
        <v>157</v>
      </c>
      <c r="G2271" s="47" t="s">
        <v>135</v>
      </c>
      <c r="H2271" s="47" t="n">
        <v>339</v>
      </c>
      <c r="I2271" s="57" t="n">
        <f aca="false">IFERROR(H2271/INDEX(Rate_Master!$C$2:$C$13,MATCH(F2271,Rate_Master!$A$2:$A$13,0)),0)</f>
        <v>1.54090909090909</v>
      </c>
    </row>
    <row r="2272" customFormat="false" ht="15" hidden="false" customHeight="false" outlineLevel="0" collapsed="false">
      <c r="A2272" s="47" t="s">
        <v>14224</v>
      </c>
      <c r="B2272" s="47" t="s">
        <v>674</v>
      </c>
      <c r="C2272" s="48" t="n">
        <v>46063</v>
      </c>
      <c r="D2272" s="47" t="s">
        <v>65</v>
      </c>
      <c r="E2272" s="47" t="s">
        <v>134</v>
      </c>
      <c r="F2272" s="47" t="s">
        <v>157</v>
      </c>
      <c r="G2272" s="47" t="s">
        <v>136</v>
      </c>
      <c r="H2272" s="47" t="n">
        <v>267</v>
      </c>
      <c r="I2272" s="57" t="n">
        <f aca="false">IFERROR(H2272/INDEX(Rate_Master!$C$2:$C$13,MATCH(F2272,Rate_Master!$A$2:$A$13,0)),0)</f>
        <v>1.21363636363636</v>
      </c>
    </row>
    <row r="2273" customFormat="false" ht="15" hidden="false" customHeight="false" outlineLevel="0" collapsed="false">
      <c r="A2273" s="47" t="s">
        <v>14225</v>
      </c>
      <c r="B2273" s="47" t="s">
        <v>674</v>
      </c>
      <c r="C2273" s="48" t="n">
        <v>46063</v>
      </c>
      <c r="D2273" s="47" t="s">
        <v>65</v>
      </c>
      <c r="E2273" s="47" t="s">
        <v>134</v>
      </c>
      <c r="F2273" s="47" t="s">
        <v>157</v>
      </c>
      <c r="G2273" s="47" t="s">
        <v>137</v>
      </c>
      <c r="H2273" s="47" t="n">
        <v>217</v>
      </c>
      <c r="I2273" s="57" t="n">
        <f aca="false">IFERROR(H2273/INDEX(Rate_Master!$C$2:$C$13,MATCH(F2273,Rate_Master!$A$2:$A$13,0)),0)</f>
        <v>0.986363636363636</v>
      </c>
    </row>
    <row r="2274" customFormat="false" ht="15" hidden="false" customHeight="false" outlineLevel="0" collapsed="false">
      <c r="A2274" s="47" t="s">
        <v>14226</v>
      </c>
      <c r="B2274" s="47" t="s">
        <v>674</v>
      </c>
      <c r="C2274" s="48" t="n">
        <v>46063</v>
      </c>
      <c r="D2274" s="47" t="s">
        <v>65</v>
      </c>
      <c r="E2274" s="47" t="s">
        <v>134</v>
      </c>
      <c r="F2274" s="47" t="s">
        <v>157</v>
      </c>
      <c r="G2274" s="47" t="s">
        <v>138</v>
      </c>
      <c r="H2274" s="47" t="n">
        <v>112</v>
      </c>
      <c r="I2274" s="57" t="n">
        <f aca="false">IFERROR(H2274/INDEX(Rate_Master!$C$2:$C$13,MATCH(F2274,Rate_Master!$A$2:$A$13,0)),0)</f>
        <v>0.509090909090909</v>
      </c>
    </row>
    <row r="2275" customFormat="false" ht="15" hidden="false" customHeight="false" outlineLevel="0" collapsed="false">
      <c r="A2275" s="47" t="s">
        <v>14227</v>
      </c>
      <c r="B2275" s="47" t="s">
        <v>675</v>
      </c>
      <c r="C2275" s="48" t="n">
        <v>46063</v>
      </c>
      <c r="D2275" s="47" t="s">
        <v>65</v>
      </c>
      <c r="E2275" s="47" t="s">
        <v>134</v>
      </c>
      <c r="F2275" s="47" t="s">
        <v>159</v>
      </c>
      <c r="G2275" s="47" t="s">
        <v>133</v>
      </c>
      <c r="H2275" s="47" t="n">
        <v>559</v>
      </c>
      <c r="I2275" s="57" t="n">
        <f aca="false">IFERROR(H2275/INDEX(Rate_Master!$C$2:$C$13,MATCH(F2275,Rate_Master!$A$2:$A$13,0)),0)</f>
        <v>2.32916666666667</v>
      </c>
    </row>
    <row r="2276" customFormat="false" ht="15" hidden="false" customHeight="false" outlineLevel="0" collapsed="false">
      <c r="A2276" s="47" t="s">
        <v>14228</v>
      </c>
      <c r="B2276" s="47" t="s">
        <v>675</v>
      </c>
      <c r="C2276" s="48" t="n">
        <v>46063</v>
      </c>
      <c r="D2276" s="47" t="s">
        <v>65</v>
      </c>
      <c r="E2276" s="47" t="s">
        <v>134</v>
      </c>
      <c r="F2276" s="47" t="s">
        <v>159</v>
      </c>
      <c r="G2276" s="47" t="s">
        <v>135</v>
      </c>
      <c r="H2276" s="47" t="n">
        <v>438</v>
      </c>
      <c r="I2276" s="57" t="n">
        <f aca="false">IFERROR(H2276/INDEX(Rate_Master!$C$2:$C$13,MATCH(F2276,Rate_Master!$A$2:$A$13,0)),0)</f>
        <v>1.825</v>
      </c>
    </row>
    <row r="2277" customFormat="false" ht="15" hidden="false" customHeight="false" outlineLevel="0" collapsed="false">
      <c r="A2277" s="47" t="s">
        <v>14229</v>
      </c>
      <c r="B2277" s="47" t="s">
        <v>675</v>
      </c>
      <c r="C2277" s="48" t="n">
        <v>46063</v>
      </c>
      <c r="D2277" s="47" t="s">
        <v>65</v>
      </c>
      <c r="E2277" s="47" t="s">
        <v>134</v>
      </c>
      <c r="F2277" s="47" t="s">
        <v>159</v>
      </c>
      <c r="G2277" s="47" t="s">
        <v>136</v>
      </c>
      <c r="H2277" s="47" t="n">
        <v>344</v>
      </c>
      <c r="I2277" s="57" t="n">
        <f aca="false">IFERROR(H2277/INDEX(Rate_Master!$C$2:$C$13,MATCH(F2277,Rate_Master!$A$2:$A$13,0)),0)</f>
        <v>1.43333333333333</v>
      </c>
    </row>
    <row r="2278" customFormat="false" ht="15" hidden="false" customHeight="false" outlineLevel="0" collapsed="false">
      <c r="A2278" s="47" t="s">
        <v>14230</v>
      </c>
      <c r="B2278" s="47" t="s">
        <v>675</v>
      </c>
      <c r="C2278" s="48" t="n">
        <v>46063</v>
      </c>
      <c r="D2278" s="47" t="s">
        <v>65</v>
      </c>
      <c r="E2278" s="47" t="s">
        <v>134</v>
      </c>
      <c r="F2278" s="47" t="s">
        <v>159</v>
      </c>
      <c r="G2278" s="47" t="s">
        <v>137</v>
      </c>
      <c r="H2278" s="47" t="n">
        <v>252</v>
      </c>
      <c r="I2278" s="57" t="n">
        <f aca="false">IFERROR(H2278/INDEX(Rate_Master!$C$2:$C$13,MATCH(F2278,Rate_Master!$A$2:$A$13,0)),0)</f>
        <v>1.05</v>
      </c>
    </row>
    <row r="2279" customFormat="false" ht="15" hidden="false" customHeight="false" outlineLevel="0" collapsed="false">
      <c r="A2279" s="47" t="s">
        <v>14231</v>
      </c>
      <c r="B2279" s="47" t="s">
        <v>675</v>
      </c>
      <c r="C2279" s="48" t="n">
        <v>46063</v>
      </c>
      <c r="D2279" s="47" t="s">
        <v>65</v>
      </c>
      <c r="E2279" s="47" t="s">
        <v>134</v>
      </c>
      <c r="F2279" s="47" t="s">
        <v>159</v>
      </c>
      <c r="G2279" s="47" t="s">
        <v>138</v>
      </c>
      <c r="H2279" s="47" t="n">
        <v>139</v>
      </c>
      <c r="I2279" s="57" t="n">
        <f aca="false">IFERROR(H2279/INDEX(Rate_Master!$C$2:$C$13,MATCH(F2279,Rate_Master!$A$2:$A$13,0)),0)</f>
        <v>0.579166666666667</v>
      </c>
    </row>
    <row r="2280" customFormat="false" ht="15" hidden="false" customHeight="false" outlineLevel="0" collapsed="false">
      <c r="A2280" s="47" t="s">
        <v>14232</v>
      </c>
      <c r="B2280" s="47" t="s">
        <v>677</v>
      </c>
      <c r="C2280" s="48" t="n">
        <v>46064</v>
      </c>
      <c r="D2280" s="47" t="s">
        <v>62</v>
      </c>
      <c r="E2280" s="47" t="s">
        <v>120</v>
      </c>
      <c r="F2280" s="47" t="s">
        <v>148</v>
      </c>
      <c r="G2280" s="47" t="s">
        <v>119</v>
      </c>
      <c r="H2280" s="47" t="n">
        <v>1241</v>
      </c>
      <c r="I2280" s="57" t="n">
        <f aca="false">IFERROR(H2280/INDEX(Rate_Master!$C$2:$C$13,MATCH(F2280,Rate_Master!$A$2:$A$13,0)),0)</f>
        <v>1.37888888888889</v>
      </c>
    </row>
    <row r="2281" customFormat="false" ht="15" hidden="false" customHeight="false" outlineLevel="0" collapsed="false">
      <c r="A2281" s="47" t="s">
        <v>14233</v>
      </c>
      <c r="B2281" s="47" t="s">
        <v>677</v>
      </c>
      <c r="C2281" s="48" t="n">
        <v>46064</v>
      </c>
      <c r="D2281" s="47" t="s">
        <v>62</v>
      </c>
      <c r="E2281" s="47" t="s">
        <v>120</v>
      </c>
      <c r="F2281" s="47" t="s">
        <v>148</v>
      </c>
      <c r="G2281" s="47" t="s">
        <v>121</v>
      </c>
      <c r="H2281" s="47" t="n">
        <v>1076</v>
      </c>
      <c r="I2281" s="57" t="n">
        <f aca="false">IFERROR(H2281/INDEX(Rate_Master!$C$2:$C$13,MATCH(F2281,Rate_Master!$A$2:$A$13,0)),0)</f>
        <v>1.19555555555556</v>
      </c>
    </row>
    <row r="2282" customFormat="false" ht="15" hidden="false" customHeight="false" outlineLevel="0" collapsed="false">
      <c r="A2282" s="47" t="s">
        <v>14234</v>
      </c>
      <c r="B2282" s="47" t="s">
        <v>677</v>
      </c>
      <c r="C2282" s="48" t="n">
        <v>46064</v>
      </c>
      <c r="D2282" s="47" t="s">
        <v>62</v>
      </c>
      <c r="E2282" s="47" t="s">
        <v>120</v>
      </c>
      <c r="F2282" s="47" t="s">
        <v>148</v>
      </c>
      <c r="G2282" s="47" t="s">
        <v>122</v>
      </c>
      <c r="H2282" s="47" t="n">
        <v>1174</v>
      </c>
      <c r="I2282" s="57" t="n">
        <f aca="false">IFERROR(H2282/INDEX(Rate_Master!$C$2:$C$13,MATCH(F2282,Rate_Master!$A$2:$A$13,0)),0)</f>
        <v>1.30444444444444</v>
      </c>
    </row>
    <row r="2283" customFormat="false" ht="15" hidden="false" customHeight="false" outlineLevel="0" collapsed="false">
      <c r="A2283" s="47" t="s">
        <v>14235</v>
      </c>
      <c r="B2283" s="47" t="s">
        <v>677</v>
      </c>
      <c r="C2283" s="48" t="n">
        <v>46064</v>
      </c>
      <c r="D2283" s="47" t="s">
        <v>62</v>
      </c>
      <c r="E2283" s="47" t="s">
        <v>120</v>
      </c>
      <c r="F2283" s="47" t="s">
        <v>148</v>
      </c>
      <c r="G2283" s="47" t="s">
        <v>123</v>
      </c>
      <c r="H2283" s="47" t="n">
        <v>906</v>
      </c>
      <c r="I2283" s="57" t="n">
        <f aca="false">IFERROR(H2283/INDEX(Rate_Master!$C$2:$C$13,MATCH(F2283,Rate_Master!$A$2:$A$13,0)),0)</f>
        <v>1.00666666666667</v>
      </c>
    </row>
    <row r="2284" customFormat="false" ht="15" hidden="false" customHeight="false" outlineLevel="0" collapsed="false">
      <c r="A2284" s="47" t="s">
        <v>14236</v>
      </c>
      <c r="B2284" s="47" t="s">
        <v>677</v>
      </c>
      <c r="C2284" s="48" t="n">
        <v>46064</v>
      </c>
      <c r="D2284" s="47" t="s">
        <v>62</v>
      </c>
      <c r="E2284" s="47" t="s">
        <v>120</v>
      </c>
      <c r="F2284" s="47" t="s">
        <v>148</v>
      </c>
      <c r="G2284" s="47" t="s">
        <v>124</v>
      </c>
      <c r="H2284" s="47" t="n">
        <v>559</v>
      </c>
      <c r="I2284" s="57" t="n">
        <f aca="false">IFERROR(H2284/INDEX(Rate_Master!$C$2:$C$13,MATCH(F2284,Rate_Master!$A$2:$A$13,0)),0)</f>
        <v>0.621111111111111</v>
      </c>
    </row>
    <row r="2285" customFormat="false" ht="15" hidden="false" customHeight="false" outlineLevel="0" collapsed="false">
      <c r="A2285" s="47" t="s">
        <v>14237</v>
      </c>
      <c r="B2285" s="47" t="s">
        <v>677</v>
      </c>
      <c r="C2285" s="48" t="n">
        <v>46064</v>
      </c>
      <c r="D2285" s="47" t="s">
        <v>62</v>
      </c>
      <c r="E2285" s="47" t="s">
        <v>120</v>
      </c>
      <c r="F2285" s="47" t="s">
        <v>148</v>
      </c>
      <c r="G2285" s="47" t="s">
        <v>125</v>
      </c>
      <c r="H2285" s="47" t="n">
        <v>324</v>
      </c>
      <c r="I2285" s="57" t="n">
        <f aca="false">IFERROR(H2285/INDEX(Rate_Master!$C$2:$C$13,MATCH(F2285,Rate_Master!$A$2:$A$13,0)),0)</f>
        <v>0.36</v>
      </c>
    </row>
    <row r="2286" customFormat="false" ht="15" hidden="false" customHeight="false" outlineLevel="0" collapsed="false">
      <c r="A2286" s="47" t="s">
        <v>14238</v>
      </c>
      <c r="B2286" s="47" t="s">
        <v>677</v>
      </c>
      <c r="C2286" s="48" t="n">
        <v>46064</v>
      </c>
      <c r="D2286" s="47" t="s">
        <v>62</v>
      </c>
      <c r="E2286" s="47" t="s">
        <v>120</v>
      </c>
      <c r="F2286" s="47" t="s">
        <v>148</v>
      </c>
      <c r="G2286" s="47" t="s">
        <v>126</v>
      </c>
      <c r="H2286" s="47" t="n">
        <v>215</v>
      </c>
      <c r="I2286" s="57" t="n">
        <f aca="false">IFERROR(H2286/INDEX(Rate_Master!$C$2:$C$13,MATCH(F2286,Rate_Master!$A$2:$A$13,0)),0)</f>
        <v>0.238888888888889</v>
      </c>
    </row>
    <row r="2287" customFormat="false" ht="15" hidden="false" customHeight="false" outlineLevel="0" collapsed="false">
      <c r="A2287" s="47" t="s">
        <v>14239</v>
      </c>
      <c r="B2287" s="47" t="s">
        <v>679</v>
      </c>
      <c r="C2287" s="48" t="n">
        <v>46064</v>
      </c>
      <c r="D2287" s="47" t="s">
        <v>62</v>
      </c>
      <c r="E2287" s="47" t="s">
        <v>120</v>
      </c>
      <c r="F2287" s="47" t="s">
        <v>148</v>
      </c>
      <c r="G2287" s="47" t="s">
        <v>119</v>
      </c>
      <c r="H2287" s="47" t="n">
        <v>931</v>
      </c>
      <c r="I2287" s="57" t="n">
        <f aca="false">IFERROR(H2287/INDEX(Rate_Master!$C$2:$C$13,MATCH(F2287,Rate_Master!$A$2:$A$13,0)),0)</f>
        <v>1.03444444444444</v>
      </c>
    </row>
    <row r="2288" customFormat="false" ht="15" hidden="false" customHeight="false" outlineLevel="0" collapsed="false">
      <c r="A2288" s="47" t="s">
        <v>14240</v>
      </c>
      <c r="B2288" s="47" t="s">
        <v>679</v>
      </c>
      <c r="C2288" s="48" t="n">
        <v>46064</v>
      </c>
      <c r="D2288" s="47" t="s">
        <v>62</v>
      </c>
      <c r="E2288" s="47" t="s">
        <v>120</v>
      </c>
      <c r="F2288" s="47" t="s">
        <v>148</v>
      </c>
      <c r="G2288" s="47" t="s">
        <v>121</v>
      </c>
      <c r="H2288" s="47" t="n">
        <v>861</v>
      </c>
      <c r="I2288" s="57" t="n">
        <f aca="false">IFERROR(H2288/INDEX(Rate_Master!$C$2:$C$13,MATCH(F2288,Rate_Master!$A$2:$A$13,0)),0)</f>
        <v>0.956666666666667</v>
      </c>
    </row>
    <row r="2289" customFormat="false" ht="15" hidden="false" customHeight="false" outlineLevel="0" collapsed="false">
      <c r="A2289" s="47" t="s">
        <v>14241</v>
      </c>
      <c r="B2289" s="47" t="s">
        <v>679</v>
      </c>
      <c r="C2289" s="48" t="n">
        <v>46064</v>
      </c>
      <c r="D2289" s="47" t="s">
        <v>62</v>
      </c>
      <c r="E2289" s="47" t="s">
        <v>120</v>
      </c>
      <c r="F2289" s="47" t="s">
        <v>148</v>
      </c>
      <c r="G2289" s="47" t="s">
        <v>122</v>
      </c>
      <c r="H2289" s="47" t="n">
        <v>954</v>
      </c>
      <c r="I2289" s="57" t="n">
        <f aca="false">IFERROR(H2289/INDEX(Rate_Master!$C$2:$C$13,MATCH(F2289,Rate_Master!$A$2:$A$13,0)),0)</f>
        <v>1.06</v>
      </c>
    </row>
    <row r="2290" customFormat="false" ht="15" hidden="false" customHeight="false" outlineLevel="0" collapsed="false">
      <c r="A2290" s="47" t="s">
        <v>14242</v>
      </c>
      <c r="B2290" s="47" t="s">
        <v>679</v>
      </c>
      <c r="C2290" s="48" t="n">
        <v>46064</v>
      </c>
      <c r="D2290" s="47" t="s">
        <v>62</v>
      </c>
      <c r="E2290" s="47" t="s">
        <v>120</v>
      </c>
      <c r="F2290" s="47" t="s">
        <v>148</v>
      </c>
      <c r="G2290" s="47" t="s">
        <v>123</v>
      </c>
      <c r="H2290" s="47" t="n">
        <v>692</v>
      </c>
      <c r="I2290" s="57" t="n">
        <f aca="false">IFERROR(H2290/INDEX(Rate_Master!$C$2:$C$13,MATCH(F2290,Rate_Master!$A$2:$A$13,0)),0)</f>
        <v>0.768888888888889</v>
      </c>
    </row>
    <row r="2291" customFormat="false" ht="15" hidden="false" customHeight="false" outlineLevel="0" collapsed="false">
      <c r="A2291" s="47" t="s">
        <v>14243</v>
      </c>
      <c r="B2291" s="47" t="s">
        <v>679</v>
      </c>
      <c r="C2291" s="48" t="n">
        <v>46064</v>
      </c>
      <c r="D2291" s="47" t="s">
        <v>62</v>
      </c>
      <c r="E2291" s="47" t="s">
        <v>120</v>
      </c>
      <c r="F2291" s="47" t="s">
        <v>148</v>
      </c>
      <c r="G2291" s="47" t="s">
        <v>124</v>
      </c>
      <c r="H2291" s="47" t="n">
        <v>443</v>
      </c>
      <c r="I2291" s="57" t="n">
        <f aca="false">IFERROR(H2291/INDEX(Rate_Master!$C$2:$C$13,MATCH(F2291,Rate_Master!$A$2:$A$13,0)),0)</f>
        <v>0.492222222222222</v>
      </c>
    </row>
    <row r="2292" customFormat="false" ht="15" hidden="false" customHeight="false" outlineLevel="0" collapsed="false">
      <c r="A2292" s="47" t="s">
        <v>14244</v>
      </c>
      <c r="B2292" s="47" t="s">
        <v>679</v>
      </c>
      <c r="C2292" s="48" t="n">
        <v>46064</v>
      </c>
      <c r="D2292" s="47" t="s">
        <v>62</v>
      </c>
      <c r="E2292" s="47" t="s">
        <v>120</v>
      </c>
      <c r="F2292" s="47" t="s">
        <v>148</v>
      </c>
      <c r="G2292" s="47" t="s">
        <v>125</v>
      </c>
      <c r="H2292" s="47" t="n">
        <v>267</v>
      </c>
      <c r="I2292" s="57" t="n">
        <f aca="false">IFERROR(H2292/INDEX(Rate_Master!$C$2:$C$13,MATCH(F2292,Rate_Master!$A$2:$A$13,0)),0)</f>
        <v>0.296666666666667</v>
      </c>
    </row>
    <row r="2293" customFormat="false" ht="15" hidden="false" customHeight="false" outlineLevel="0" collapsed="false">
      <c r="A2293" s="47" t="s">
        <v>14245</v>
      </c>
      <c r="B2293" s="47" t="s">
        <v>679</v>
      </c>
      <c r="C2293" s="48" t="n">
        <v>46064</v>
      </c>
      <c r="D2293" s="47" t="s">
        <v>62</v>
      </c>
      <c r="E2293" s="47" t="s">
        <v>120</v>
      </c>
      <c r="F2293" s="47" t="s">
        <v>148</v>
      </c>
      <c r="G2293" s="47" t="s">
        <v>126</v>
      </c>
      <c r="H2293" s="47" t="n">
        <v>180</v>
      </c>
      <c r="I2293" s="57" t="n">
        <f aca="false">IFERROR(H2293/INDEX(Rate_Master!$C$2:$C$13,MATCH(F2293,Rate_Master!$A$2:$A$13,0)),0)</f>
        <v>0.2</v>
      </c>
    </row>
    <row r="2294" customFormat="false" ht="15" hidden="false" customHeight="false" outlineLevel="0" collapsed="false">
      <c r="A2294" s="47" t="s">
        <v>14246</v>
      </c>
      <c r="B2294" s="47" t="s">
        <v>680</v>
      </c>
      <c r="C2294" s="48" t="n">
        <v>46064</v>
      </c>
      <c r="D2294" s="47" t="s">
        <v>62</v>
      </c>
      <c r="E2294" s="47" t="s">
        <v>120</v>
      </c>
      <c r="F2294" s="47" t="s">
        <v>148</v>
      </c>
      <c r="G2294" s="47" t="s">
        <v>119</v>
      </c>
      <c r="H2294" s="47" t="n">
        <v>902</v>
      </c>
      <c r="I2294" s="57" t="n">
        <f aca="false">IFERROR(H2294/INDEX(Rate_Master!$C$2:$C$13,MATCH(F2294,Rate_Master!$A$2:$A$13,0)),0)</f>
        <v>1.00222222222222</v>
      </c>
    </row>
    <row r="2295" customFormat="false" ht="15" hidden="false" customHeight="false" outlineLevel="0" collapsed="false">
      <c r="A2295" s="47" t="s">
        <v>14247</v>
      </c>
      <c r="B2295" s="47" t="s">
        <v>680</v>
      </c>
      <c r="C2295" s="48" t="n">
        <v>46064</v>
      </c>
      <c r="D2295" s="47" t="s">
        <v>62</v>
      </c>
      <c r="E2295" s="47" t="s">
        <v>120</v>
      </c>
      <c r="F2295" s="47" t="s">
        <v>148</v>
      </c>
      <c r="G2295" s="47" t="s">
        <v>121</v>
      </c>
      <c r="H2295" s="47" t="n">
        <v>762</v>
      </c>
      <c r="I2295" s="57" t="n">
        <f aca="false">IFERROR(H2295/INDEX(Rate_Master!$C$2:$C$13,MATCH(F2295,Rate_Master!$A$2:$A$13,0)),0)</f>
        <v>0.846666666666667</v>
      </c>
    </row>
    <row r="2296" customFormat="false" ht="15" hidden="false" customHeight="false" outlineLevel="0" collapsed="false">
      <c r="A2296" s="47" t="s">
        <v>14248</v>
      </c>
      <c r="B2296" s="47" t="s">
        <v>680</v>
      </c>
      <c r="C2296" s="48" t="n">
        <v>46064</v>
      </c>
      <c r="D2296" s="47" t="s">
        <v>62</v>
      </c>
      <c r="E2296" s="47" t="s">
        <v>120</v>
      </c>
      <c r="F2296" s="47" t="s">
        <v>148</v>
      </c>
      <c r="G2296" s="47" t="s">
        <v>122</v>
      </c>
      <c r="H2296" s="47" t="n">
        <v>880</v>
      </c>
      <c r="I2296" s="57" t="n">
        <f aca="false">IFERROR(H2296/INDEX(Rate_Master!$C$2:$C$13,MATCH(F2296,Rate_Master!$A$2:$A$13,0)),0)</f>
        <v>0.977777777777778</v>
      </c>
    </row>
    <row r="2297" customFormat="false" ht="15" hidden="false" customHeight="false" outlineLevel="0" collapsed="false">
      <c r="A2297" s="47" t="s">
        <v>14249</v>
      </c>
      <c r="B2297" s="47" t="s">
        <v>680</v>
      </c>
      <c r="C2297" s="48" t="n">
        <v>46064</v>
      </c>
      <c r="D2297" s="47" t="s">
        <v>62</v>
      </c>
      <c r="E2297" s="47" t="s">
        <v>120</v>
      </c>
      <c r="F2297" s="47" t="s">
        <v>148</v>
      </c>
      <c r="G2297" s="47" t="s">
        <v>123</v>
      </c>
      <c r="H2297" s="47" t="n">
        <v>693</v>
      </c>
      <c r="I2297" s="57" t="n">
        <f aca="false">IFERROR(H2297/INDEX(Rate_Master!$C$2:$C$13,MATCH(F2297,Rate_Master!$A$2:$A$13,0)),0)</f>
        <v>0.77</v>
      </c>
    </row>
    <row r="2298" customFormat="false" ht="15" hidden="false" customHeight="false" outlineLevel="0" collapsed="false">
      <c r="A2298" s="47" t="s">
        <v>14250</v>
      </c>
      <c r="B2298" s="47" t="s">
        <v>680</v>
      </c>
      <c r="C2298" s="48" t="n">
        <v>46064</v>
      </c>
      <c r="D2298" s="47" t="s">
        <v>62</v>
      </c>
      <c r="E2298" s="47" t="s">
        <v>120</v>
      </c>
      <c r="F2298" s="47" t="s">
        <v>148</v>
      </c>
      <c r="G2298" s="47" t="s">
        <v>124</v>
      </c>
      <c r="H2298" s="47" t="n">
        <v>402</v>
      </c>
      <c r="I2298" s="57" t="n">
        <f aca="false">IFERROR(H2298/INDEX(Rate_Master!$C$2:$C$13,MATCH(F2298,Rate_Master!$A$2:$A$13,0)),0)</f>
        <v>0.446666666666667</v>
      </c>
    </row>
    <row r="2299" customFormat="false" ht="15" hidden="false" customHeight="false" outlineLevel="0" collapsed="false">
      <c r="A2299" s="47" t="s">
        <v>14251</v>
      </c>
      <c r="B2299" s="47" t="s">
        <v>680</v>
      </c>
      <c r="C2299" s="48" t="n">
        <v>46064</v>
      </c>
      <c r="D2299" s="47" t="s">
        <v>62</v>
      </c>
      <c r="E2299" s="47" t="s">
        <v>120</v>
      </c>
      <c r="F2299" s="47" t="s">
        <v>148</v>
      </c>
      <c r="G2299" s="47" t="s">
        <v>125</v>
      </c>
      <c r="H2299" s="47" t="n">
        <v>233</v>
      </c>
      <c r="I2299" s="57" t="n">
        <f aca="false">IFERROR(H2299/INDEX(Rate_Master!$C$2:$C$13,MATCH(F2299,Rate_Master!$A$2:$A$13,0)),0)</f>
        <v>0.258888888888889</v>
      </c>
    </row>
    <row r="2300" customFormat="false" ht="15" hidden="false" customHeight="false" outlineLevel="0" collapsed="false">
      <c r="A2300" s="47" t="s">
        <v>14252</v>
      </c>
      <c r="B2300" s="47" t="s">
        <v>680</v>
      </c>
      <c r="C2300" s="48" t="n">
        <v>46064</v>
      </c>
      <c r="D2300" s="47" t="s">
        <v>62</v>
      </c>
      <c r="E2300" s="47" t="s">
        <v>120</v>
      </c>
      <c r="F2300" s="47" t="s">
        <v>148</v>
      </c>
      <c r="G2300" s="47" t="s">
        <v>126</v>
      </c>
      <c r="H2300" s="47" t="n">
        <v>160</v>
      </c>
      <c r="I2300" s="57" t="n">
        <f aca="false">IFERROR(H2300/INDEX(Rate_Master!$C$2:$C$13,MATCH(F2300,Rate_Master!$A$2:$A$13,0)),0)</f>
        <v>0.177777777777778</v>
      </c>
    </row>
    <row r="2301" customFormat="false" ht="15" hidden="false" customHeight="false" outlineLevel="0" collapsed="false">
      <c r="A2301" s="47" t="s">
        <v>14253</v>
      </c>
      <c r="B2301" s="47" t="s">
        <v>681</v>
      </c>
      <c r="C2301" s="48" t="n">
        <v>46064</v>
      </c>
      <c r="D2301" s="47" t="s">
        <v>63</v>
      </c>
      <c r="E2301" s="47" t="s">
        <v>120</v>
      </c>
      <c r="F2301" s="47" t="s">
        <v>153</v>
      </c>
      <c r="G2301" s="47" t="s">
        <v>119</v>
      </c>
      <c r="H2301" s="47" t="n">
        <v>1170</v>
      </c>
      <c r="I2301" s="57" t="n">
        <f aca="false">IFERROR(H2301/INDEX(Rate_Master!$C$2:$C$13,MATCH(F2301,Rate_Master!$A$2:$A$13,0)),0)</f>
        <v>1.17</v>
      </c>
    </row>
    <row r="2302" customFormat="false" ht="15" hidden="false" customHeight="false" outlineLevel="0" collapsed="false">
      <c r="A2302" s="47" t="s">
        <v>14254</v>
      </c>
      <c r="B2302" s="47" t="s">
        <v>681</v>
      </c>
      <c r="C2302" s="48" t="n">
        <v>46064</v>
      </c>
      <c r="D2302" s="47" t="s">
        <v>63</v>
      </c>
      <c r="E2302" s="47" t="s">
        <v>120</v>
      </c>
      <c r="F2302" s="47" t="s">
        <v>153</v>
      </c>
      <c r="G2302" s="47" t="s">
        <v>121</v>
      </c>
      <c r="H2302" s="47" t="n">
        <v>1026</v>
      </c>
      <c r="I2302" s="57" t="n">
        <f aca="false">IFERROR(H2302/INDEX(Rate_Master!$C$2:$C$13,MATCH(F2302,Rate_Master!$A$2:$A$13,0)),0)</f>
        <v>1.026</v>
      </c>
    </row>
    <row r="2303" customFormat="false" ht="15" hidden="false" customHeight="false" outlineLevel="0" collapsed="false">
      <c r="A2303" s="47" t="s">
        <v>14255</v>
      </c>
      <c r="B2303" s="47" t="s">
        <v>681</v>
      </c>
      <c r="C2303" s="48" t="n">
        <v>46064</v>
      </c>
      <c r="D2303" s="47" t="s">
        <v>63</v>
      </c>
      <c r="E2303" s="47" t="s">
        <v>120</v>
      </c>
      <c r="F2303" s="47" t="s">
        <v>153</v>
      </c>
      <c r="G2303" s="47" t="s">
        <v>122</v>
      </c>
      <c r="H2303" s="47" t="n">
        <v>1151</v>
      </c>
      <c r="I2303" s="57" t="n">
        <f aca="false">IFERROR(H2303/INDEX(Rate_Master!$C$2:$C$13,MATCH(F2303,Rate_Master!$A$2:$A$13,0)),0)</f>
        <v>1.151</v>
      </c>
    </row>
    <row r="2304" customFormat="false" ht="15" hidden="false" customHeight="false" outlineLevel="0" collapsed="false">
      <c r="A2304" s="47" t="s">
        <v>14256</v>
      </c>
      <c r="B2304" s="47" t="s">
        <v>681</v>
      </c>
      <c r="C2304" s="48" t="n">
        <v>46064</v>
      </c>
      <c r="D2304" s="47" t="s">
        <v>63</v>
      </c>
      <c r="E2304" s="47" t="s">
        <v>120</v>
      </c>
      <c r="F2304" s="47" t="s">
        <v>153</v>
      </c>
      <c r="G2304" s="47" t="s">
        <v>123</v>
      </c>
      <c r="H2304" s="47" t="n">
        <v>826</v>
      </c>
      <c r="I2304" s="57" t="n">
        <f aca="false">IFERROR(H2304/INDEX(Rate_Master!$C$2:$C$13,MATCH(F2304,Rate_Master!$A$2:$A$13,0)),0)</f>
        <v>0.826</v>
      </c>
    </row>
    <row r="2305" customFormat="false" ht="15" hidden="false" customHeight="false" outlineLevel="0" collapsed="false">
      <c r="A2305" s="47" t="s">
        <v>14257</v>
      </c>
      <c r="B2305" s="47" t="s">
        <v>681</v>
      </c>
      <c r="C2305" s="48" t="n">
        <v>46064</v>
      </c>
      <c r="D2305" s="47" t="s">
        <v>63</v>
      </c>
      <c r="E2305" s="47" t="s">
        <v>120</v>
      </c>
      <c r="F2305" s="47" t="s">
        <v>153</v>
      </c>
      <c r="G2305" s="47" t="s">
        <v>124</v>
      </c>
      <c r="H2305" s="47" t="n">
        <v>531</v>
      </c>
      <c r="I2305" s="57" t="n">
        <f aca="false">IFERROR(H2305/INDEX(Rate_Master!$C$2:$C$13,MATCH(F2305,Rate_Master!$A$2:$A$13,0)),0)</f>
        <v>0.531</v>
      </c>
    </row>
    <row r="2306" customFormat="false" ht="15" hidden="false" customHeight="false" outlineLevel="0" collapsed="false">
      <c r="A2306" s="47" t="s">
        <v>14258</v>
      </c>
      <c r="B2306" s="47" t="s">
        <v>681</v>
      </c>
      <c r="C2306" s="48" t="n">
        <v>46064</v>
      </c>
      <c r="D2306" s="47" t="s">
        <v>63</v>
      </c>
      <c r="E2306" s="47" t="s">
        <v>120</v>
      </c>
      <c r="F2306" s="47" t="s">
        <v>153</v>
      </c>
      <c r="G2306" s="47" t="s">
        <v>125</v>
      </c>
      <c r="H2306" s="47" t="n">
        <v>326</v>
      </c>
      <c r="I2306" s="57" t="n">
        <f aca="false">IFERROR(H2306/INDEX(Rate_Master!$C$2:$C$13,MATCH(F2306,Rate_Master!$A$2:$A$13,0)),0)</f>
        <v>0.326</v>
      </c>
    </row>
    <row r="2307" customFormat="false" ht="15" hidden="false" customHeight="false" outlineLevel="0" collapsed="false">
      <c r="A2307" s="47" t="s">
        <v>14259</v>
      </c>
      <c r="B2307" s="47" t="s">
        <v>681</v>
      </c>
      <c r="C2307" s="48" t="n">
        <v>46064</v>
      </c>
      <c r="D2307" s="47" t="s">
        <v>63</v>
      </c>
      <c r="E2307" s="47" t="s">
        <v>120</v>
      </c>
      <c r="F2307" s="47" t="s">
        <v>153</v>
      </c>
      <c r="G2307" s="47" t="s">
        <v>126</v>
      </c>
      <c r="H2307" s="47" t="n">
        <v>215</v>
      </c>
      <c r="I2307" s="57" t="n">
        <f aca="false">IFERROR(H2307/INDEX(Rate_Master!$C$2:$C$13,MATCH(F2307,Rate_Master!$A$2:$A$13,0)),0)</f>
        <v>0.215</v>
      </c>
    </row>
    <row r="2308" customFormat="false" ht="15" hidden="false" customHeight="false" outlineLevel="0" collapsed="false">
      <c r="A2308" s="47" t="s">
        <v>14260</v>
      </c>
      <c r="B2308" s="47" t="s">
        <v>682</v>
      </c>
      <c r="C2308" s="48" t="n">
        <v>46064</v>
      </c>
      <c r="D2308" s="47" t="s">
        <v>63</v>
      </c>
      <c r="E2308" s="47" t="s">
        <v>120</v>
      </c>
      <c r="F2308" s="47" t="s">
        <v>153</v>
      </c>
      <c r="G2308" s="47" t="s">
        <v>119</v>
      </c>
      <c r="H2308" s="47" t="n">
        <v>1936</v>
      </c>
      <c r="I2308" s="57" t="n">
        <f aca="false">IFERROR(H2308/INDEX(Rate_Master!$C$2:$C$13,MATCH(F2308,Rate_Master!$A$2:$A$13,0)),0)</f>
        <v>1.936</v>
      </c>
    </row>
    <row r="2309" customFormat="false" ht="15" hidden="false" customHeight="false" outlineLevel="0" collapsed="false">
      <c r="A2309" s="47" t="s">
        <v>14261</v>
      </c>
      <c r="B2309" s="47" t="s">
        <v>682</v>
      </c>
      <c r="C2309" s="48" t="n">
        <v>46064</v>
      </c>
      <c r="D2309" s="47" t="s">
        <v>63</v>
      </c>
      <c r="E2309" s="47" t="s">
        <v>120</v>
      </c>
      <c r="F2309" s="47" t="s">
        <v>153</v>
      </c>
      <c r="G2309" s="47" t="s">
        <v>121</v>
      </c>
      <c r="H2309" s="47" t="n">
        <v>1836</v>
      </c>
      <c r="I2309" s="57" t="n">
        <f aca="false">IFERROR(H2309/INDEX(Rate_Master!$C$2:$C$13,MATCH(F2309,Rate_Master!$A$2:$A$13,0)),0)</f>
        <v>1.836</v>
      </c>
    </row>
    <row r="2310" customFormat="false" ht="15" hidden="false" customHeight="false" outlineLevel="0" collapsed="false">
      <c r="A2310" s="47" t="s">
        <v>14262</v>
      </c>
      <c r="B2310" s="47" t="s">
        <v>682</v>
      </c>
      <c r="C2310" s="48" t="n">
        <v>46064</v>
      </c>
      <c r="D2310" s="47" t="s">
        <v>63</v>
      </c>
      <c r="E2310" s="47" t="s">
        <v>120</v>
      </c>
      <c r="F2310" s="47" t="s">
        <v>153</v>
      </c>
      <c r="G2310" s="47" t="s">
        <v>122</v>
      </c>
      <c r="H2310" s="47" t="n">
        <v>1950</v>
      </c>
      <c r="I2310" s="57" t="n">
        <f aca="false">IFERROR(H2310/INDEX(Rate_Master!$C$2:$C$13,MATCH(F2310,Rate_Master!$A$2:$A$13,0)),0)</f>
        <v>1.95</v>
      </c>
    </row>
    <row r="2311" customFormat="false" ht="15" hidden="false" customHeight="false" outlineLevel="0" collapsed="false">
      <c r="A2311" s="47" t="s">
        <v>14263</v>
      </c>
      <c r="B2311" s="47" t="s">
        <v>682</v>
      </c>
      <c r="C2311" s="48" t="n">
        <v>46064</v>
      </c>
      <c r="D2311" s="47" t="s">
        <v>63</v>
      </c>
      <c r="E2311" s="47" t="s">
        <v>120</v>
      </c>
      <c r="F2311" s="47" t="s">
        <v>153</v>
      </c>
      <c r="G2311" s="47" t="s">
        <v>123</v>
      </c>
      <c r="H2311" s="47" t="n">
        <v>1383</v>
      </c>
      <c r="I2311" s="57" t="n">
        <f aca="false">IFERROR(H2311/INDEX(Rate_Master!$C$2:$C$13,MATCH(F2311,Rate_Master!$A$2:$A$13,0)),0)</f>
        <v>1.383</v>
      </c>
    </row>
    <row r="2312" customFormat="false" ht="15" hidden="false" customHeight="false" outlineLevel="0" collapsed="false">
      <c r="A2312" s="47" t="s">
        <v>14264</v>
      </c>
      <c r="B2312" s="47" t="s">
        <v>682</v>
      </c>
      <c r="C2312" s="48" t="n">
        <v>46064</v>
      </c>
      <c r="D2312" s="47" t="s">
        <v>63</v>
      </c>
      <c r="E2312" s="47" t="s">
        <v>120</v>
      </c>
      <c r="F2312" s="47" t="s">
        <v>153</v>
      </c>
      <c r="G2312" s="47" t="s">
        <v>124</v>
      </c>
      <c r="H2312" s="47" t="n">
        <v>832</v>
      </c>
      <c r="I2312" s="57" t="n">
        <f aca="false">IFERROR(H2312/INDEX(Rate_Master!$C$2:$C$13,MATCH(F2312,Rate_Master!$A$2:$A$13,0)),0)</f>
        <v>0.832</v>
      </c>
    </row>
    <row r="2313" customFormat="false" ht="15" hidden="false" customHeight="false" outlineLevel="0" collapsed="false">
      <c r="A2313" s="47" t="s">
        <v>14265</v>
      </c>
      <c r="B2313" s="47" t="s">
        <v>682</v>
      </c>
      <c r="C2313" s="48" t="n">
        <v>46064</v>
      </c>
      <c r="D2313" s="47" t="s">
        <v>63</v>
      </c>
      <c r="E2313" s="47" t="s">
        <v>120</v>
      </c>
      <c r="F2313" s="47" t="s">
        <v>153</v>
      </c>
      <c r="G2313" s="47" t="s">
        <v>125</v>
      </c>
      <c r="H2313" s="47" t="n">
        <v>503</v>
      </c>
      <c r="I2313" s="57" t="n">
        <f aca="false">IFERROR(H2313/INDEX(Rate_Master!$C$2:$C$13,MATCH(F2313,Rate_Master!$A$2:$A$13,0)),0)</f>
        <v>0.503</v>
      </c>
    </row>
    <row r="2314" customFormat="false" ht="15" hidden="false" customHeight="false" outlineLevel="0" collapsed="false">
      <c r="A2314" s="47" t="s">
        <v>14266</v>
      </c>
      <c r="B2314" s="47" t="s">
        <v>682</v>
      </c>
      <c r="C2314" s="48" t="n">
        <v>46064</v>
      </c>
      <c r="D2314" s="47" t="s">
        <v>63</v>
      </c>
      <c r="E2314" s="47" t="s">
        <v>120</v>
      </c>
      <c r="F2314" s="47" t="s">
        <v>153</v>
      </c>
      <c r="G2314" s="47" t="s">
        <v>126</v>
      </c>
      <c r="H2314" s="47" t="n">
        <v>358</v>
      </c>
      <c r="I2314" s="57" t="n">
        <f aca="false">IFERROR(H2314/INDEX(Rate_Master!$C$2:$C$13,MATCH(F2314,Rate_Master!$A$2:$A$13,0)),0)</f>
        <v>0.358</v>
      </c>
    </row>
    <row r="2315" customFormat="false" ht="15" hidden="false" customHeight="false" outlineLevel="0" collapsed="false">
      <c r="A2315" s="47" t="s">
        <v>14267</v>
      </c>
      <c r="B2315" s="47" t="s">
        <v>683</v>
      </c>
      <c r="C2315" s="48" t="n">
        <v>46064</v>
      </c>
      <c r="D2315" s="47" t="s">
        <v>63</v>
      </c>
      <c r="E2315" s="47" t="s">
        <v>120</v>
      </c>
      <c r="F2315" s="47" t="s">
        <v>153</v>
      </c>
      <c r="G2315" s="47" t="s">
        <v>119</v>
      </c>
      <c r="H2315" s="47" t="n">
        <v>1651</v>
      </c>
      <c r="I2315" s="57" t="n">
        <f aca="false">IFERROR(H2315/INDEX(Rate_Master!$C$2:$C$13,MATCH(F2315,Rate_Master!$A$2:$A$13,0)),0)</f>
        <v>1.651</v>
      </c>
    </row>
    <row r="2316" customFormat="false" ht="15" hidden="false" customHeight="false" outlineLevel="0" collapsed="false">
      <c r="A2316" s="47" t="s">
        <v>14268</v>
      </c>
      <c r="B2316" s="47" t="s">
        <v>683</v>
      </c>
      <c r="C2316" s="48" t="n">
        <v>46064</v>
      </c>
      <c r="D2316" s="47" t="s">
        <v>63</v>
      </c>
      <c r="E2316" s="47" t="s">
        <v>120</v>
      </c>
      <c r="F2316" s="47" t="s">
        <v>153</v>
      </c>
      <c r="G2316" s="47" t="s">
        <v>121</v>
      </c>
      <c r="H2316" s="47" t="n">
        <v>1584</v>
      </c>
      <c r="I2316" s="57" t="n">
        <f aca="false">IFERROR(H2316/INDEX(Rate_Master!$C$2:$C$13,MATCH(F2316,Rate_Master!$A$2:$A$13,0)),0)</f>
        <v>1.584</v>
      </c>
    </row>
    <row r="2317" customFormat="false" ht="15" hidden="false" customHeight="false" outlineLevel="0" collapsed="false">
      <c r="A2317" s="47" t="s">
        <v>14269</v>
      </c>
      <c r="B2317" s="47" t="s">
        <v>683</v>
      </c>
      <c r="C2317" s="48" t="n">
        <v>46064</v>
      </c>
      <c r="D2317" s="47" t="s">
        <v>63</v>
      </c>
      <c r="E2317" s="47" t="s">
        <v>120</v>
      </c>
      <c r="F2317" s="47" t="s">
        <v>153</v>
      </c>
      <c r="G2317" s="47" t="s">
        <v>122</v>
      </c>
      <c r="H2317" s="47" t="n">
        <v>1629</v>
      </c>
      <c r="I2317" s="57" t="n">
        <f aca="false">IFERROR(H2317/INDEX(Rate_Master!$C$2:$C$13,MATCH(F2317,Rate_Master!$A$2:$A$13,0)),0)</f>
        <v>1.629</v>
      </c>
    </row>
    <row r="2318" customFormat="false" ht="15" hidden="false" customHeight="false" outlineLevel="0" collapsed="false">
      <c r="A2318" s="47" t="s">
        <v>14270</v>
      </c>
      <c r="B2318" s="47" t="s">
        <v>683</v>
      </c>
      <c r="C2318" s="48" t="n">
        <v>46064</v>
      </c>
      <c r="D2318" s="47" t="s">
        <v>63</v>
      </c>
      <c r="E2318" s="47" t="s">
        <v>120</v>
      </c>
      <c r="F2318" s="47" t="s">
        <v>153</v>
      </c>
      <c r="G2318" s="47" t="s">
        <v>123</v>
      </c>
      <c r="H2318" s="47" t="n">
        <v>1218</v>
      </c>
      <c r="I2318" s="57" t="n">
        <f aca="false">IFERROR(H2318/INDEX(Rate_Master!$C$2:$C$13,MATCH(F2318,Rate_Master!$A$2:$A$13,0)),0)</f>
        <v>1.218</v>
      </c>
    </row>
    <row r="2319" customFormat="false" ht="15" hidden="false" customHeight="false" outlineLevel="0" collapsed="false">
      <c r="A2319" s="47" t="s">
        <v>14271</v>
      </c>
      <c r="B2319" s="47" t="s">
        <v>683</v>
      </c>
      <c r="C2319" s="48" t="n">
        <v>46064</v>
      </c>
      <c r="D2319" s="47" t="s">
        <v>63</v>
      </c>
      <c r="E2319" s="47" t="s">
        <v>120</v>
      </c>
      <c r="F2319" s="47" t="s">
        <v>153</v>
      </c>
      <c r="G2319" s="47" t="s">
        <v>124</v>
      </c>
      <c r="H2319" s="47" t="n">
        <v>771</v>
      </c>
      <c r="I2319" s="57" t="n">
        <f aca="false">IFERROR(H2319/INDEX(Rate_Master!$C$2:$C$13,MATCH(F2319,Rate_Master!$A$2:$A$13,0)),0)</f>
        <v>0.771</v>
      </c>
    </row>
    <row r="2320" customFormat="false" ht="15" hidden="false" customHeight="false" outlineLevel="0" collapsed="false">
      <c r="A2320" s="47" t="s">
        <v>14272</v>
      </c>
      <c r="B2320" s="47" t="s">
        <v>683</v>
      </c>
      <c r="C2320" s="48" t="n">
        <v>46064</v>
      </c>
      <c r="D2320" s="47" t="s">
        <v>63</v>
      </c>
      <c r="E2320" s="47" t="s">
        <v>120</v>
      </c>
      <c r="F2320" s="47" t="s">
        <v>153</v>
      </c>
      <c r="G2320" s="47" t="s">
        <v>125</v>
      </c>
      <c r="H2320" s="47" t="n">
        <v>470</v>
      </c>
      <c r="I2320" s="57" t="n">
        <f aca="false">IFERROR(H2320/INDEX(Rate_Master!$C$2:$C$13,MATCH(F2320,Rate_Master!$A$2:$A$13,0)),0)</f>
        <v>0.47</v>
      </c>
    </row>
    <row r="2321" customFormat="false" ht="15" hidden="false" customHeight="false" outlineLevel="0" collapsed="false">
      <c r="A2321" s="47" t="s">
        <v>14273</v>
      </c>
      <c r="B2321" s="47" t="s">
        <v>683</v>
      </c>
      <c r="C2321" s="48" t="n">
        <v>46064</v>
      </c>
      <c r="D2321" s="47" t="s">
        <v>63</v>
      </c>
      <c r="E2321" s="47" t="s">
        <v>120</v>
      </c>
      <c r="F2321" s="47" t="s">
        <v>153</v>
      </c>
      <c r="G2321" s="47" t="s">
        <v>126</v>
      </c>
      <c r="H2321" s="47" t="n">
        <v>347</v>
      </c>
      <c r="I2321" s="57" t="n">
        <f aca="false">IFERROR(H2321/INDEX(Rate_Master!$C$2:$C$13,MATCH(F2321,Rate_Master!$A$2:$A$13,0)),0)</f>
        <v>0.347</v>
      </c>
    </row>
    <row r="2322" customFormat="false" ht="15" hidden="false" customHeight="false" outlineLevel="0" collapsed="false">
      <c r="A2322" s="47" t="s">
        <v>14274</v>
      </c>
      <c r="B2322" s="47" t="s">
        <v>684</v>
      </c>
      <c r="C2322" s="48" t="n">
        <v>46064</v>
      </c>
      <c r="D2322" s="47" t="s">
        <v>64</v>
      </c>
      <c r="E2322" s="47" t="s">
        <v>128</v>
      </c>
      <c r="F2322" s="47" t="s">
        <v>154</v>
      </c>
      <c r="G2322" s="47" t="s">
        <v>127</v>
      </c>
      <c r="H2322" s="47" t="n">
        <v>1116</v>
      </c>
      <c r="I2322" s="57" t="n">
        <f aca="false">IFERROR(H2322/INDEX(Rate_Master!$C$2:$C$13,MATCH(F2322,Rate_Master!$A$2:$A$13,0)),0)</f>
        <v>1.86</v>
      </c>
    </row>
    <row r="2323" customFormat="false" ht="15" hidden="false" customHeight="false" outlineLevel="0" collapsed="false">
      <c r="A2323" s="47" t="s">
        <v>14275</v>
      </c>
      <c r="B2323" s="47" t="s">
        <v>684</v>
      </c>
      <c r="C2323" s="48" t="n">
        <v>46064</v>
      </c>
      <c r="D2323" s="47" t="s">
        <v>64</v>
      </c>
      <c r="E2323" s="47" t="s">
        <v>128</v>
      </c>
      <c r="F2323" s="47" t="s">
        <v>154</v>
      </c>
      <c r="G2323" s="47" t="s">
        <v>129</v>
      </c>
      <c r="H2323" s="47" t="n">
        <v>846</v>
      </c>
      <c r="I2323" s="57" t="n">
        <f aca="false">IFERROR(H2323/INDEX(Rate_Master!$C$2:$C$13,MATCH(F2323,Rate_Master!$A$2:$A$13,0)),0)</f>
        <v>1.41</v>
      </c>
    </row>
    <row r="2324" customFormat="false" ht="15" hidden="false" customHeight="false" outlineLevel="0" collapsed="false">
      <c r="A2324" s="47" t="s">
        <v>14276</v>
      </c>
      <c r="B2324" s="47" t="s">
        <v>684</v>
      </c>
      <c r="C2324" s="48" t="n">
        <v>46064</v>
      </c>
      <c r="D2324" s="47" t="s">
        <v>64</v>
      </c>
      <c r="E2324" s="47" t="s">
        <v>128</v>
      </c>
      <c r="F2324" s="47" t="s">
        <v>154</v>
      </c>
      <c r="G2324" s="47" t="s">
        <v>130</v>
      </c>
      <c r="H2324" s="47" t="n">
        <v>709</v>
      </c>
      <c r="I2324" s="57" t="n">
        <f aca="false">IFERROR(H2324/INDEX(Rate_Master!$C$2:$C$13,MATCH(F2324,Rate_Master!$A$2:$A$13,0)),0)</f>
        <v>1.18166666666667</v>
      </c>
    </row>
    <row r="2325" customFormat="false" ht="15" hidden="false" customHeight="false" outlineLevel="0" collapsed="false">
      <c r="A2325" s="47" t="s">
        <v>14277</v>
      </c>
      <c r="B2325" s="47" t="s">
        <v>684</v>
      </c>
      <c r="C2325" s="48" t="n">
        <v>46064</v>
      </c>
      <c r="D2325" s="47" t="s">
        <v>64</v>
      </c>
      <c r="E2325" s="47" t="s">
        <v>128</v>
      </c>
      <c r="F2325" s="47" t="s">
        <v>154</v>
      </c>
      <c r="G2325" s="47" t="s">
        <v>131</v>
      </c>
      <c r="H2325" s="47" t="n">
        <v>309</v>
      </c>
      <c r="I2325" s="57" t="n">
        <f aca="false">IFERROR(H2325/INDEX(Rate_Master!$C$2:$C$13,MATCH(F2325,Rate_Master!$A$2:$A$13,0)),0)</f>
        <v>0.515</v>
      </c>
    </row>
    <row r="2326" customFormat="false" ht="15" hidden="false" customHeight="false" outlineLevel="0" collapsed="false">
      <c r="A2326" s="47" t="s">
        <v>14278</v>
      </c>
      <c r="B2326" s="47" t="s">
        <v>684</v>
      </c>
      <c r="C2326" s="48" t="n">
        <v>46064</v>
      </c>
      <c r="D2326" s="47" t="s">
        <v>64</v>
      </c>
      <c r="E2326" s="47" t="s">
        <v>128</v>
      </c>
      <c r="F2326" s="47" t="s">
        <v>154</v>
      </c>
      <c r="G2326" s="47" t="s">
        <v>132</v>
      </c>
      <c r="H2326" s="47" t="n">
        <v>252</v>
      </c>
      <c r="I2326" s="57" t="n">
        <f aca="false">IFERROR(H2326/INDEX(Rate_Master!$C$2:$C$13,MATCH(F2326,Rate_Master!$A$2:$A$13,0)),0)</f>
        <v>0.42</v>
      </c>
    </row>
    <row r="2327" customFormat="false" ht="15" hidden="false" customHeight="false" outlineLevel="0" collapsed="false">
      <c r="A2327" s="47" t="s">
        <v>14279</v>
      </c>
      <c r="B2327" s="47" t="s">
        <v>686</v>
      </c>
      <c r="C2327" s="48" t="n">
        <v>46064</v>
      </c>
      <c r="D2327" s="47" t="s">
        <v>64</v>
      </c>
      <c r="E2327" s="47" t="s">
        <v>128</v>
      </c>
      <c r="F2327" s="47" t="s">
        <v>154</v>
      </c>
      <c r="G2327" s="47" t="s">
        <v>127</v>
      </c>
      <c r="H2327" s="47" t="n">
        <v>939</v>
      </c>
      <c r="I2327" s="57" t="n">
        <f aca="false">IFERROR(H2327/INDEX(Rate_Master!$C$2:$C$13,MATCH(F2327,Rate_Master!$A$2:$A$13,0)),0)</f>
        <v>1.565</v>
      </c>
    </row>
    <row r="2328" customFormat="false" ht="15" hidden="false" customHeight="false" outlineLevel="0" collapsed="false">
      <c r="A2328" s="47" t="s">
        <v>14280</v>
      </c>
      <c r="B2328" s="47" t="s">
        <v>686</v>
      </c>
      <c r="C2328" s="48" t="n">
        <v>46064</v>
      </c>
      <c r="D2328" s="47" t="s">
        <v>64</v>
      </c>
      <c r="E2328" s="47" t="s">
        <v>128</v>
      </c>
      <c r="F2328" s="47" t="s">
        <v>154</v>
      </c>
      <c r="G2328" s="47" t="s">
        <v>129</v>
      </c>
      <c r="H2328" s="47" t="n">
        <v>669</v>
      </c>
      <c r="I2328" s="57" t="n">
        <f aca="false">IFERROR(H2328/INDEX(Rate_Master!$C$2:$C$13,MATCH(F2328,Rate_Master!$A$2:$A$13,0)),0)</f>
        <v>1.115</v>
      </c>
    </row>
    <row r="2329" customFormat="false" ht="15" hidden="false" customHeight="false" outlineLevel="0" collapsed="false">
      <c r="A2329" s="47" t="s">
        <v>14281</v>
      </c>
      <c r="B2329" s="47" t="s">
        <v>686</v>
      </c>
      <c r="C2329" s="48" t="n">
        <v>46064</v>
      </c>
      <c r="D2329" s="47" t="s">
        <v>64</v>
      </c>
      <c r="E2329" s="47" t="s">
        <v>128</v>
      </c>
      <c r="F2329" s="47" t="s">
        <v>154</v>
      </c>
      <c r="G2329" s="47" t="s">
        <v>130</v>
      </c>
      <c r="H2329" s="47" t="n">
        <v>593</v>
      </c>
      <c r="I2329" s="57" t="n">
        <f aca="false">IFERROR(H2329/INDEX(Rate_Master!$C$2:$C$13,MATCH(F2329,Rate_Master!$A$2:$A$13,0)),0)</f>
        <v>0.988333333333333</v>
      </c>
    </row>
    <row r="2330" customFormat="false" ht="15" hidden="false" customHeight="false" outlineLevel="0" collapsed="false">
      <c r="A2330" s="47" t="s">
        <v>14282</v>
      </c>
      <c r="B2330" s="47" t="s">
        <v>686</v>
      </c>
      <c r="C2330" s="48" t="n">
        <v>46064</v>
      </c>
      <c r="D2330" s="47" t="s">
        <v>64</v>
      </c>
      <c r="E2330" s="47" t="s">
        <v>128</v>
      </c>
      <c r="F2330" s="47" t="s">
        <v>154</v>
      </c>
      <c r="G2330" s="47" t="s">
        <v>131</v>
      </c>
      <c r="H2330" s="47" t="n">
        <v>244</v>
      </c>
      <c r="I2330" s="57" t="n">
        <f aca="false">IFERROR(H2330/INDEX(Rate_Master!$C$2:$C$13,MATCH(F2330,Rate_Master!$A$2:$A$13,0)),0)</f>
        <v>0.406666666666667</v>
      </c>
    </row>
    <row r="2331" customFormat="false" ht="15" hidden="false" customHeight="false" outlineLevel="0" collapsed="false">
      <c r="A2331" s="47" t="s">
        <v>14283</v>
      </c>
      <c r="B2331" s="47" t="s">
        <v>686</v>
      </c>
      <c r="C2331" s="48" t="n">
        <v>46064</v>
      </c>
      <c r="D2331" s="47" t="s">
        <v>64</v>
      </c>
      <c r="E2331" s="47" t="s">
        <v>128</v>
      </c>
      <c r="F2331" s="47" t="s">
        <v>154</v>
      </c>
      <c r="G2331" s="47" t="s">
        <v>132</v>
      </c>
      <c r="H2331" s="47" t="n">
        <v>214</v>
      </c>
      <c r="I2331" s="57" t="n">
        <f aca="false">IFERROR(H2331/INDEX(Rate_Master!$C$2:$C$13,MATCH(F2331,Rate_Master!$A$2:$A$13,0)),0)</f>
        <v>0.356666666666667</v>
      </c>
    </row>
    <row r="2332" customFormat="false" ht="15" hidden="false" customHeight="false" outlineLevel="0" collapsed="false">
      <c r="A2332" s="47" t="s">
        <v>14284</v>
      </c>
      <c r="B2332" s="47" t="s">
        <v>687</v>
      </c>
      <c r="C2332" s="48" t="n">
        <v>46064</v>
      </c>
      <c r="D2332" s="47" t="s">
        <v>65</v>
      </c>
      <c r="E2332" s="47" t="s">
        <v>134</v>
      </c>
      <c r="F2332" s="47" t="s">
        <v>159</v>
      </c>
      <c r="G2332" s="47" t="s">
        <v>133</v>
      </c>
      <c r="H2332" s="47" t="n">
        <v>509</v>
      </c>
      <c r="I2332" s="57" t="n">
        <f aca="false">IFERROR(H2332/INDEX(Rate_Master!$C$2:$C$13,MATCH(F2332,Rate_Master!$A$2:$A$13,0)),0)</f>
        <v>2.12083333333333</v>
      </c>
    </row>
    <row r="2333" customFormat="false" ht="15" hidden="false" customHeight="false" outlineLevel="0" collapsed="false">
      <c r="A2333" s="47" t="s">
        <v>14285</v>
      </c>
      <c r="B2333" s="47" t="s">
        <v>687</v>
      </c>
      <c r="C2333" s="48" t="n">
        <v>46064</v>
      </c>
      <c r="D2333" s="47" t="s">
        <v>65</v>
      </c>
      <c r="E2333" s="47" t="s">
        <v>134</v>
      </c>
      <c r="F2333" s="47" t="s">
        <v>159</v>
      </c>
      <c r="G2333" s="47" t="s">
        <v>135</v>
      </c>
      <c r="H2333" s="47" t="n">
        <v>401</v>
      </c>
      <c r="I2333" s="57" t="n">
        <f aca="false">IFERROR(H2333/INDEX(Rate_Master!$C$2:$C$13,MATCH(F2333,Rate_Master!$A$2:$A$13,0)),0)</f>
        <v>1.67083333333333</v>
      </c>
    </row>
    <row r="2334" customFormat="false" ht="15" hidden="false" customHeight="false" outlineLevel="0" collapsed="false">
      <c r="A2334" s="47" t="s">
        <v>14286</v>
      </c>
      <c r="B2334" s="47" t="s">
        <v>687</v>
      </c>
      <c r="C2334" s="48" t="n">
        <v>46064</v>
      </c>
      <c r="D2334" s="47" t="s">
        <v>65</v>
      </c>
      <c r="E2334" s="47" t="s">
        <v>134</v>
      </c>
      <c r="F2334" s="47" t="s">
        <v>159</v>
      </c>
      <c r="G2334" s="47" t="s">
        <v>136</v>
      </c>
      <c r="H2334" s="47" t="n">
        <v>338</v>
      </c>
      <c r="I2334" s="57" t="n">
        <f aca="false">IFERROR(H2334/INDEX(Rate_Master!$C$2:$C$13,MATCH(F2334,Rate_Master!$A$2:$A$13,0)),0)</f>
        <v>1.40833333333333</v>
      </c>
    </row>
    <row r="2335" customFormat="false" ht="15" hidden="false" customHeight="false" outlineLevel="0" collapsed="false">
      <c r="A2335" s="47" t="s">
        <v>14287</v>
      </c>
      <c r="B2335" s="47" t="s">
        <v>687</v>
      </c>
      <c r="C2335" s="48" t="n">
        <v>46064</v>
      </c>
      <c r="D2335" s="47" t="s">
        <v>65</v>
      </c>
      <c r="E2335" s="47" t="s">
        <v>134</v>
      </c>
      <c r="F2335" s="47" t="s">
        <v>159</v>
      </c>
      <c r="G2335" s="47" t="s">
        <v>137</v>
      </c>
      <c r="H2335" s="47" t="n">
        <v>232</v>
      </c>
      <c r="I2335" s="57" t="n">
        <f aca="false">IFERROR(H2335/INDEX(Rate_Master!$C$2:$C$13,MATCH(F2335,Rate_Master!$A$2:$A$13,0)),0)</f>
        <v>0.966666666666667</v>
      </c>
    </row>
    <row r="2336" customFormat="false" ht="15" hidden="false" customHeight="false" outlineLevel="0" collapsed="false">
      <c r="A2336" s="47" t="s">
        <v>14288</v>
      </c>
      <c r="B2336" s="47" t="s">
        <v>687</v>
      </c>
      <c r="C2336" s="48" t="n">
        <v>46064</v>
      </c>
      <c r="D2336" s="47" t="s">
        <v>65</v>
      </c>
      <c r="E2336" s="47" t="s">
        <v>134</v>
      </c>
      <c r="F2336" s="47" t="s">
        <v>159</v>
      </c>
      <c r="G2336" s="47" t="s">
        <v>138</v>
      </c>
      <c r="H2336" s="47" t="n">
        <v>136</v>
      </c>
      <c r="I2336" s="57" t="n">
        <f aca="false">IFERROR(H2336/INDEX(Rate_Master!$C$2:$C$13,MATCH(F2336,Rate_Master!$A$2:$A$13,0)),0)</f>
        <v>0.566666666666667</v>
      </c>
    </row>
    <row r="2337" customFormat="false" ht="15" hidden="false" customHeight="false" outlineLevel="0" collapsed="false">
      <c r="A2337" s="47" t="s">
        <v>14289</v>
      </c>
      <c r="B2337" s="47" t="s">
        <v>688</v>
      </c>
      <c r="C2337" s="48" t="n">
        <v>46064</v>
      </c>
      <c r="D2337" s="47" t="s">
        <v>65</v>
      </c>
      <c r="E2337" s="47" t="s">
        <v>134</v>
      </c>
      <c r="F2337" s="47" t="s">
        <v>159</v>
      </c>
      <c r="G2337" s="47" t="s">
        <v>133</v>
      </c>
      <c r="H2337" s="47" t="n">
        <v>586</v>
      </c>
      <c r="I2337" s="57" t="n">
        <f aca="false">IFERROR(H2337/INDEX(Rate_Master!$C$2:$C$13,MATCH(F2337,Rate_Master!$A$2:$A$13,0)),0)</f>
        <v>2.44166666666667</v>
      </c>
    </row>
    <row r="2338" customFormat="false" ht="15" hidden="false" customHeight="false" outlineLevel="0" collapsed="false">
      <c r="A2338" s="47" t="s">
        <v>14290</v>
      </c>
      <c r="B2338" s="47" t="s">
        <v>688</v>
      </c>
      <c r="C2338" s="48" t="n">
        <v>46064</v>
      </c>
      <c r="D2338" s="47" t="s">
        <v>65</v>
      </c>
      <c r="E2338" s="47" t="s">
        <v>134</v>
      </c>
      <c r="F2338" s="47" t="s">
        <v>159</v>
      </c>
      <c r="G2338" s="47" t="s">
        <v>135</v>
      </c>
      <c r="H2338" s="47" t="n">
        <v>442</v>
      </c>
      <c r="I2338" s="57" t="n">
        <f aca="false">IFERROR(H2338/INDEX(Rate_Master!$C$2:$C$13,MATCH(F2338,Rate_Master!$A$2:$A$13,0)),0)</f>
        <v>1.84166666666667</v>
      </c>
    </row>
    <row r="2339" customFormat="false" ht="15" hidden="false" customHeight="false" outlineLevel="0" collapsed="false">
      <c r="A2339" s="47" t="s">
        <v>14291</v>
      </c>
      <c r="B2339" s="47" t="s">
        <v>688</v>
      </c>
      <c r="C2339" s="48" t="n">
        <v>46064</v>
      </c>
      <c r="D2339" s="47" t="s">
        <v>65</v>
      </c>
      <c r="E2339" s="47" t="s">
        <v>134</v>
      </c>
      <c r="F2339" s="47" t="s">
        <v>159</v>
      </c>
      <c r="G2339" s="47" t="s">
        <v>136</v>
      </c>
      <c r="H2339" s="47" t="n">
        <v>342</v>
      </c>
      <c r="I2339" s="57" t="n">
        <f aca="false">IFERROR(H2339/INDEX(Rate_Master!$C$2:$C$13,MATCH(F2339,Rate_Master!$A$2:$A$13,0)),0)</f>
        <v>1.425</v>
      </c>
    </row>
    <row r="2340" customFormat="false" ht="15" hidden="false" customHeight="false" outlineLevel="0" collapsed="false">
      <c r="A2340" s="47" t="s">
        <v>14292</v>
      </c>
      <c r="B2340" s="47" t="s">
        <v>688</v>
      </c>
      <c r="C2340" s="48" t="n">
        <v>46064</v>
      </c>
      <c r="D2340" s="47" t="s">
        <v>65</v>
      </c>
      <c r="E2340" s="47" t="s">
        <v>134</v>
      </c>
      <c r="F2340" s="47" t="s">
        <v>159</v>
      </c>
      <c r="G2340" s="47" t="s">
        <v>137</v>
      </c>
      <c r="H2340" s="47" t="n">
        <v>289</v>
      </c>
      <c r="I2340" s="57" t="n">
        <f aca="false">IFERROR(H2340/INDEX(Rate_Master!$C$2:$C$13,MATCH(F2340,Rate_Master!$A$2:$A$13,0)),0)</f>
        <v>1.20416666666667</v>
      </c>
    </row>
    <row r="2341" customFormat="false" ht="15" hidden="false" customHeight="false" outlineLevel="0" collapsed="false">
      <c r="A2341" s="47" t="s">
        <v>14293</v>
      </c>
      <c r="B2341" s="47" t="s">
        <v>688</v>
      </c>
      <c r="C2341" s="48" t="n">
        <v>46064</v>
      </c>
      <c r="D2341" s="47" t="s">
        <v>65</v>
      </c>
      <c r="E2341" s="47" t="s">
        <v>134</v>
      </c>
      <c r="F2341" s="47" t="s">
        <v>159</v>
      </c>
      <c r="G2341" s="47" t="s">
        <v>138</v>
      </c>
      <c r="H2341" s="47" t="n">
        <v>164</v>
      </c>
      <c r="I2341" s="57" t="n">
        <f aca="false">IFERROR(H2341/INDEX(Rate_Master!$C$2:$C$13,MATCH(F2341,Rate_Master!$A$2:$A$13,0)),0)</f>
        <v>0.683333333333333</v>
      </c>
    </row>
    <row r="2342" customFormat="false" ht="15" hidden="false" customHeight="false" outlineLevel="0" collapsed="false">
      <c r="A2342" s="47" t="s">
        <v>14294</v>
      </c>
      <c r="B2342" s="47" t="s">
        <v>689</v>
      </c>
      <c r="C2342" s="48" t="n">
        <v>46064</v>
      </c>
      <c r="D2342" s="47" t="s">
        <v>65</v>
      </c>
      <c r="E2342" s="47" t="s">
        <v>134</v>
      </c>
      <c r="F2342" s="47" t="s">
        <v>159</v>
      </c>
      <c r="G2342" s="47" t="s">
        <v>133</v>
      </c>
      <c r="H2342" s="47" t="n">
        <v>533</v>
      </c>
      <c r="I2342" s="57" t="n">
        <f aca="false">IFERROR(H2342/INDEX(Rate_Master!$C$2:$C$13,MATCH(F2342,Rate_Master!$A$2:$A$13,0)),0)</f>
        <v>2.22083333333333</v>
      </c>
    </row>
    <row r="2343" customFormat="false" ht="15" hidden="false" customHeight="false" outlineLevel="0" collapsed="false">
      <c r="A2343" s="47" t="s">
        <v>14295</v>
      </c>
      <c r="B2343" s="47" t="s">
        <v>689</v>
      </c>
      <c r="C2343" s="48" t="n">
        <v>46064</v>
      </c>
      <c r="D2343" s="47" t="s">
        <v>65</v>
      </c>
      <c r="E2343" s="47" t="s">
        <v>134</v>
      </c>
      <c r="F2343" s="47" t="s">
        <v>159</v>
      </c>
      <c r="G2343" s="47" t="s">
        <v>135</v>
      </c>
      <c r="H2343" s="47" t="n">
        <v>401</v>
      </c>
      <c r="I2343" s="57" t="n">
        <f aca="false">IFERROR(H2343/INDEX(Rate_Master!$C$2:$C$13,MATCH(F2343,Rate_Master!$A$2:$A$13,0)),0)</f>
        <v>1.67083333333333</v>
      </c>
    </row>
    <row r="2344" customFormat="false" ht="15" hidden="false" customHeight="false" outlineLevel="0" collapsed="false">
      <c r="A2344" s="47" t="s">
        <v>14296</v>
      </c>
      <c r="B2344" s="47" t="s">
        <v>689</v>
      </c>
      <c r="C2344" s="48" t="n">
        <v>46064</v>
      </c>
      <c r="D2344" s="47" t="s">
        <v>65</v>
      </c>
      <c r="E2344" s="47" t="s">
        <v>134</v>
      </c>
      <c r="F2344" s="47" t="s">
        <v>159</v>
      </c>
      <c r="G2344" s="47" t="s">
        <v>136</v>
      </c>
      <c r="H2344" s="47" t="n">
        <v>313</v>
      </c>
      <c r="I2344" s="57" t="n">
        <f aca="false">IFERROR(H2344/INDEX(Rate_Master!$C$2:$C$13,MATCH(F2344,Rate_Master!$A$2:$A$13,0)),0)</f>
        <v>1.30416666666667</v>
      </c>
    </row>
    <row r="2345" customFormat="false" ht="15" hidden="false" customHeight="false" outlineLevel="0" collapsed="false">
      <c r="A2345" s="47" t="s">
        <v>14297</v>
      </c>
      <c r="B2345" s="47" t="s">
        <v>689</v>
      </c>
      <c r="C2345" s="48" t="n">
        <v>46064</v>
      </c>
      <c r="D2345" s="47" t="s">
        <v>65</v>
      </c>
      <c r="E2345" s="47" t="s">
        <v>134</v>
      </c>
      <c r="F2345" s="47" t="s">
        <v>159</v>
      </c>
      <c r="G2345" s="47" t="s">
        <v>137</v>
      </c>
      <c r="H2345" s="47" t="n">
        <v>251</v>
      </c>
      <c r="I2345" s="57" t="n">
        <f aca="false">IFERROR(H2345/INDEX(Rate_Master!$C$2:$C$13,MATCH(F2345,Rate_Master!$A$2:$A$13,0)),0)</f>
        <v>1.04583333333333</v>
      </c>
    </row>
    <row r="2346" customFormat="false" ht="15" hidden="false" customHeight="false" outlineLevel="0" collapsed="false">
      <c r="A2346" s="47" t="s">
        <v>14298</v>
      </c>
      <c r="B2346" s="47" t="s">
        <v>689</v>
      </c>
      <c r="C2346" s="48" t="n">
        <v>46064</v>
      </c>
      <c r="D2346" s="47" t="s">
        <v>65</v>
      </c>
      <c r="E2346" s="47" t="s">
        <v>134</v>
      </c>
      <c r="F2346" s="47" t="s">
        <v>159</v>
      </c>
      <c r="G2346" s="47" t="s">
        <v>138</v>
      </c>
      <c r="H2346" s="47" t="n">
        <v>111</v>
      </c>
      <c r="I2346" s="57" t="n">
        <f aca="false">IFERROR(H2346/INDEX(Rate_Master!$C$2:$C$13,MATCH(F2346,Rate_Master!$A$2:$A$13,0)),0)</f>
        <v>0.4625</v>
      </c>
    </row>
    <row r="2347" customFormat="false" ht="15" hidden="false" customHeight="false" outlineLevel="0" collapsed="false">
      <c r="A2347" s="47" t="s">
        <v>14299</v>
      </c>
      <c r="B2347" s="47" t="s">
        <v>690</v>
      </c>
      <c r="C2347" s="48" t="n">
        <v>46065</v>
      </c>
      <c r="D2347" s="47" t="s">
        <v>62</v>
      </c>
      <c r="E2347" s="47" t="s">
        <v>120</v>
      </c>
      <c r="F2347" s="47" t="s">
        <v>148</v>
      </c>
      <c r="G2347" s="47" t="s">
        <v>119</v>
      </c>
      <c r="H2347" s="47" t="n">
        <v>1123</v>
      </c>
      <c r="I2347" s="57" t="n">
        <f aca="false">IFERROR(H2347/INDEX(Rate_Master!$C$2:$C$13,MATCH(F2347,Rate_Master!$A$2:$A$13,0)),0)</f>
        <v>1.24777777777778</v>
      </c>
    </row>
    <row r="2348" customFormat="false" ht="15" hidden="false" customHeight="false" outlineLevel="0" collapsed="false">
      <c r="A2348" s="47" t="s">
        <v>14300</v>
      </c>
      <c r="B2348" s="47" t="s">
        <v>690</v>
      </c>
      <c r="C2348" s="48" t="n">
        <v>46065</v>
      </c>
      <c r="D2348" s="47" t="s">
        <v>62</v>
      </c>
      <c r="E2348" s="47" t="s">
        <v>120</v>
      </c>
      <c r="F2348" s="47" t="s">
        <v>148</v>
      </c>
      <c r="G2348" s="47" t="s">
        <v>121</v>
      </c>
      <c r="H2348" s="47" t="n">
        <v>961</v>
      </c>
      <c r="I2348" s="57" t="n">
        <f aca="false">IFERROR(H2348/INDEX(Rate_Master!$C$2:$C$13,MATCH(F2348,Rate_Master!$A$2:$A$13,0)),0)</f>
        <v>1.06777777777778</v>
      </c>
    </row>
    <row r="2349" customFormat="false" ht="15" hidden="false" customHeight="false" outlineLevel="0" collapsed="false">
      <c r="A2349" s="47" t="s">
        <v>14301</v>
      </c>
      <c r="B2349" s="47" t="s">
        <v>690</v>
      </c>
      <c r="C2349" s="48" t="n">
        <v>46065</v>
      </c>
      <c r="D2349" s="47" t="s">
        <v>62</v>
      </c>
      <c r="E2349" s="47" t="s">
        <v>120</v>
      </c>
      <c r="F2349" s="47" t="s">
        <v>148</v>
      </c>
      <c r="G2349" s="47" t="s">
        <v>122</v>
      </c>
      <c r="H2349" s="47" t="n">
        <v>1072</v>
      </c>
      <c r="I2349" s="57" t="n">
        <f aca="false">IFERROR(H2349/INDEX(Rate_Master!$C$2:$C$13,MATCH(F2349,Rate_Master!$A$2:$A$13,0)),0)</f>
        <v>1.19111111111111</v>
      </c>
    </row>
    <row r="2350" customFormat="false" ht="15" hidden="false" customHeight="false" outlineLevel="0" collapsed="false">
      <c r="A2350" s="47" t="s">
        <v>14302</v>
      </c>
      <c r="B2350" s="47" t="s">
        <v>690</v>
      </c>
      <c r="C2350" s="48" t="n">
        <v>46065</v>
      </c>
      <c r="D2350" s="47" t="s">
        <v>62</v>
      </c>
      <c r="E2350" s="47" t="s">
        <v>120</v>
      </c>
      <c r="F2350" s="47" t="s">
        <v>148</v>
      </c>
      <c r="G2350" s="47" t="s">
        <v>123</v>
      </c>
      <c r="H2350" s="47" t="n">
        <v>805</v>
      </c>
      <c r="I2350" s="57" t="n">
        <f aca="false">IFERROR(H2350/INDEX(Rate_Master!$C$2:$C$13,MATCH(F2350,Rate_Master!$A$2:$A$13,0)),0)</f>
        <v>0.894444444444445</v>
      </c>
    </row>
    <row r="2351" customFormat="false" ht="15" hidden="false" customHeight="false" outlineLevel="0" collapsed="false">
      <c r="A2351" s="47" t="s">
        <v>14303</v>
      </c>
      <c r="B2351" s="47" t="s">
        <v>690</v>
      </c>
      <c r="C2351" s="48" t="n">
        <v>46065</v>
      </c>
      <c r="D2351" s="47" t="s">
        <v>62</v>
      </c>
      <c r="E2351" s="47" t="s">
        <v>120</v>
      </c>
      <c r="F2351" s="47" t="s">
        <v>148</v>
      </c>
      <c r="G2351" s="47" t="s">
        <v>124</v>
      </c>
      <c r="H2351" s="47" t="n">
        <v>477</v>
      </c>
      <c r="I2351" s="57" t="n">
        <f aca="false">IFERROR(H2351/INDEX(Rate_Master!$C$2:$C$13,MATCH(F2351,Rate_Master!$A$2:$A$13,0)),0)</f>
        <v>0.53</v>
      </c>
    </row>
    <row r="2352" customFormat="false" ht="15" hidden="false" customHeight="false" outlineLevel="0" collapsed="false">
      <c r="A2352" s="47" t="s">
        <v>14304</v>
      </c>
      <c r="B2352" s="47" t="s">
        <v>690</v>
      </c>
      <c r="C2352" s="48" t="n">
        <v>46065</v>
      </c>
      <c r="D2352" s="47" t="s">
        <v>62</v>
      </c>
      <c r="E2352" s="47" t="s">
        <v>120</v>
      </c>
      <c r="F2352" s="47" t="s">
        <v>148</v>
      </c>
      <c r="G2352" s="47" t="s">
        <v>125</v>
      </c>
      <c r="H2352" s="47" t="n">
        <v>310</v>
      </c>
      <c r="I2352" s="57" t="n">
        <f aca="false">IFERROR(H2352/INDEX(Rate_Master!$C$2:$C$13,MATCH(F2352,Rate_Master!$A$2:$A$13,0)),0)</f>
        <v>0.344444444444444</v>
      </c>
    </row>
    <row r="2353" customFormat="false" ht="15" hidden="false" customHeight="false" outlineLevel="0" collapsed="false">
      <c r="A2353" s="47" t="s">
        <v>14305</v>
      </c>
      <c r="B2353" s="47" t="s">
        <v>690</v>
      </c>
      <c r="C2353" s="48" t="n">
        <v>46065</v>
      </c>
      <c r="D2353" s="47" t="s">
        <v>62</v>
      </c>
      <c r="E2353" s="47" t="s">
        <v>120</v>
      </c>
      <c r="F2353" s="47" t="s">
        <v>148</v>
      </c>
      <c r="G2353" s="47" t="s">
        <v>126</v>
      </c>
      <c r="H2353" s="47" t="n">
        <v>188</v>
      </c>
      <c r="I2353" s="57" t="n">
        <f aca="false">IFERROR(H2353/INDEX(Rate_Master!$C$2:$C$13,MATCH(F2353,Rate_Master!$A$2:$A$13,0)),0)</f>
        <v>0.208888888888889</v>
      </c>
    </row>
    <row r="2354" customFormat="false" ht="15" hidden="false" customHeight="false" outlineLevel="0" collapsed="false">
      <c r="A2354" s="47" t="s">
        <v>14306</v>
      </c>
      <c r="B2354" s="47" t="s">
        <v>691</v>
      </c>
      <c r="C2354" s="48" t="n">
        <v>46065</v>
      </c>
      <c r="D2354" s="47" t="s">
        <v>62</v>
      </c>
      <c r="E2354" s="47" t="s">
        <v>120</v>
      </c>
      <c r="F2354" s="47" t="s">
        <v>148</v>
      </c>
      <c r="G2354" s="47" t="s">
        <v>119</v>
      </c>
      <c r="H2354" s="47" t="n">
        <v>686</v>
      </c>
      <c r="I2354" s="57" t="n">
        <f aca="false">IFERROR(H2354/INDEX(Rate_Master!$C$2:$C$13,MATCH(F2354,Rate_Master!$A$2:$A$13,0)),0)</f>
        <v>0.762222222222222</v>
      </c>
    </row>
    <row r="2355" customFormat="false" ht="15" hidden="false" customHeight="false" outlineLevel="0" collapsed="false">
      <c r="A2355" s="47" t="s">
        <v>14307</v>
      </c>
      <c r="B2355" s="47" t="s">
        <v>691</v>
      </c>
      <c r="C2355" s="48" t="n">
        <v>46065</v>
      </c>
      <c r="D2355" s="47" t="s">
        <v>62</v>
      </c>
      <c r="E2355" s="47" t="s">
        <v>120</v>
      </c>
      <c r="F2355" s="47" t="s">
        <v>148</v>
      </c>
      <c r="G2355" s="47" t="s">
        <v>121</v>
      </c>
      <c r="H2355" s="47" t="n">
        <v>618</v>
      </c>
      <c r="I2355" s="57" t="n">
        <f aca="false">IFERROR(H2355/INDEX(Rate_Master!$C$2:$C$13,MATCH(F2355,Rate_Master!$A$2:$A$13,0)),0)</f>
        <v>0.686666666666667</v>
      </c>
    </row>
    <row r="2356" customFormat="false" ht="15" hidden="false" customHeight="false" outlineLevel="0" collapsed="false">
      <c r="A2356" s="47" t="s">
        <v>14308</v>
      </c>
      <c r="B2356" s="47" t="s">
        <v>691</v>
      </c>
      <c r="C2356" s="48" t="n">
        <v>46065</v>
      </c>
      <c r="D2356" s="47" t="s">
        <v>62</v>
      </c>
      <c r="E2356" s="47" t="s">
        <v>120</v>
      </c>
      <c r="F2356" s="47" t="s">
        <v>148</v>
      </c>
      <c r="G2356" s="47" t="s">
        <v>122</v>
      </c>
      <c r="H2356" s="47" t="n">
        <v>666</v>
      </c>
      <c r="I2356" s="57" t="n">
        <f aca="false">IFERROR(H2356/INDEX(Rate_Master!$C$2:$C$13,MATCH(F2356,Rate_Master!$A$2:$A$13,0)),0)</f>
        <v>0.74</v>
      </c>
    </row>
    <row r="2357" customFormat="false" ht="15" hidden="false" customHeight="false" outlineLevel="0" collapsed="false">
      <c r="A2357" s="47" t="s">
        <v>14309</v>
      </c>
      <c r="B2357" s="47" t="s">
        <v>691</v>
      </c>
      <c r="C2357" s="48" t="n">
        <v>46065</v>
      </c>
      <c r="D2357" s="47" t="s">
        <v>62</v>
      </c>
      <c r="E2357" s="47" t="s">
        <v>120</v>
      </c>
      <c r="F2357" s="47" t="s">
        <v>148</v>
      </c>
      <c r="G2357" s="47" t="s">
        <v>123</v>
      </c>
      <c r="H2357" s="47" t="n">
        <v>488</v>
      </c>
      <c r="I2357" s="57" t="n">
        <f aca="false">IFERROR(H2357/INDEX(Rate_Master!$C$2:$C$13,MATCH(F2357,Rate_Master!$A$2:$A$13,0)),0)</f>
        <v>0.542222222222222</v>
      </c>
    </row>
    <row r="2358" customFormat="false" ht="15" hidden="false" customHeight="false" outlineLevel="0" collapsed="false">
      <c r="A2358" s="47" t="s">
        <v>14310</v>
      </c>
      <c r="B2358" s="47" t="s">
        <v>691</v>
      </c>
      <c r="C2358" s="48" t="n">
        <v>46065</v>
      </c>
      <c r="D2358" s="47" t="s">
        <v>62</v>
      </c>
      <c r="E2358" s="47" t="s">
        <v>120</v>
      </c>
      <c r="F2358" s="47" t="s">
        <v>148</v>
      </c>
      <c r="G2358" s="47" t="s">
        <v>124</v>
      </c>
      <c r="H2358" s="47" t="n">
        <v>312</v>
      </c>
      <c r="I2358" s="57" t="n">
        <f aca="false">IFERROR(H2358/INDEX(Rate_Master!$C$2:$C$13,MATCH(F2358,Rate_Master!$A$2:$A$13,0)),0)</f>
        <v>0.346666666666667</v>
      </c>
    </row>
    <row r="2359" customFormat="false" ht="15" hidden="false" customHeight="false" outlineLevel="0" collapsed="false">
      <c r="A2359" s="47" t="s">
        <v>14311</v>
      </c>
      <c r="B2359" s="47" t="s">
        <v>691</v>
      </c>
      <c r="C2359" s="48" t="n">
        <v>46065</v>
      </c>
      <c r="D2359" s="47" t="s">
        <v>62</v>
      </c>
      <c r="E2359" s="47" t="s">
        <v>120</v>
      </c>
      <c r="F2359" s="47" t="s">
        <v>148</v>
      </c>
      <c r="G2359" s="47" t="s">
        <v>125</v>
      </c>
      <c r="H2359" s="47" t="n">
        <v>163</v>
      </c>
      <c r="I2359" s="57" t="n">
        <f aca="false">IFERROR(H2359/INDEX(Rate_Master!$C$2:$C$13,MATCH(F2359,Rate_Master!$A$2:$A$13,0)),0)</f>
        <v>0.181111111111111</v>
      </c>
    </row>
    <row r="2360" customFormat="false" ht="15" hidden="false" customHeight="false" outlineLevel="0" collapsed="false">
      <c r="A2360" s="47" t="s">
        <v>14312</v>
      </c>
      <c r="B2360" s="47" t="s">
        <v>691</v>
      </c>
      <c r="C2360" s="48" t="n">
        <v>46065</v>
      </c>
      <c r="D2360" s="47" t="s">
        <v>62</v>
      </c>
      <c r="E2360" s="47" t="s">
        <v>120</v>
      </c>
      <c r="F2360" s="47" t="s">
        <v>148</v>
      </c>
      <c r="G2360" s="47" t="s">
        <v>126</v>
      </c>
      <c r="H2360" s="47" t="n">
        <v>127</v>
      </c>
      <c r="I2360" s="57" t="n">
        <f aca="false">IFERROR(H2360/INDEX(Rate_Master!$C$2:$C$13,MATCH(F2360,Rate_Master!$A$2:$A$13,0)),0)</f>
        <v>0.141111111111111</v>
      </c>
    </row>
    <row r="2361" customFormat="false" ht="15" hidden="false" customHeight="false" outlineLevel="0" collapsed="false">
      <c r="A2361" s="47" t="s">
        <v>14313</v>
      </c>
      <c r="B2361" s="47" t="s">
        <v>692</v>
      </c>
      <c r="C2361" s="48" t="n">
        <v>46065</v>
      </c>
      <c r="D2361" s="47" t="s">
        <v>62</v>
      </c>
      <c r="E2361" s="47" t="s">
        <v>120</v>
      </c>
      <c r="F2361" s="47" t="s">
        <v>148</v>
      </c>
      <c r="G2361" s="47" t="s">
        <v>119</v>
      </c>
      <c r="H2361" s="47" t="n">
        <v>1083</v>
      </c>
      <c r="I2361" s="57" t="n">
        <f aca="false">IFERROR(H2361/INDEX(Rate_Master!$C$2:$C$13,MATCH(F2361,Rate_Master!$A$2:$A$13,0)),0)</f>
        <v>1.20333333333333</v>
      </c>
    </row>
    <row r="2362" customFormat="false" ht="15" hidden="false" customHeight="false" outlineLevel="0" collapsed="false">
      <c r="A2362" s="47" t="s">
        <v>14314</v>
      </c>
      <c r="B2362" s="47" t="s">
        <v>692</v>
      </c>
      <c r="C2362" s="48" t="n">
        <v>46065</v>
      </c>
      <c r="D2362" s="47" t="s">
        <v>62</v>
      </c>
      <c r="E2362" s="47" t="s">
        <v>120</v>
      </c>
      <c r="F2362" s="47" t="s">
        <v>148</v>
      </c>
      <c r="G2362" s="47" t="s">
        <v>121</v>
      </c>
      <c r="H2362" s="47" t="n">
        <v>935</v>
      </c>
      <c r="I2362" s="57" t="n">
        <f aca="false">IFERROR(H2362/INDEX(Rate_Master!$C$2:$C$13,MATCH(F2362,Rate_Master!$A$2:$A$13,0)),0)</f>
        <v>1.03888888888889</v>
      </c>
    </row>
    <row r="2363" customFormat="false" ht="15" hidden="false" customHeight="false" outlineLevel="0" collapsed="false">
      <c r="A2363" s="47" t="s">
        <v>14315</v>
      </c>
      <c r="B2363" s="47" t="s">
        <v>692</v>
      </c>
      <c r="C2363" s="48" t="n">
        <v>46065</v>
      </c>
      <c r="D2363" s="47" t="s">
        <v>62</v>
      </c>
      <c r="E2363" s="47" t="s">
        <v>120</v>
      </c>
      <c r="F2363" s="47" t="s">
        <v>148</v>
      </c>
      <c r="G2363" s="47" t="s">
        <v>122</v>
      </c>
      <c r="H2363" s="47" t="n">
        <v>1082</v>
      </c>
      <c r="I2363" s="57" t="n">
        <f aca="false">IFERROR(H2363/INDEX(Rate_Master!$C$2:$C$13,MATCH(F2363,Rate_Master!$A$2:$A$13,0)),0)</f>
        <v>1.20222222222222</v>
      </c>
    </row>
    <row r="2364" customFormat="false" ht="15" hidden="false" customHeight="false" outlineLevel="0" collapsed="false">
      <c r="A2364" s="47" t="s">
        <v>14316</v>
      </c>
      <c r="B2364" s="47" t="s">
        <v>692</v>
      </c>
      <c r="C2364" s="48" t="n">
        <v>46065</v>
      </c>
      <c r="D2364" s="47" t="s">
        <v>62</v>
      </c>
      <c r="E2364" s="47" t="s">
        <v>120</v>
      </c>
      <c r="F2364" s="47" t="s">
        <v>148</v>
      </c>
      <c r="G2364" s="47" t="s">
        <v>123</v>
      </c>
      <c r="H2364" s="47" t="n">
        <v>801</v>
      </c>
      <c r="I2364" s="57" t="n">
        <f aca="false">IFERROR(H2364/INDEX(Rate_Master!$C$2:$C$13,MATCH(F2364,Rate_Master!$A$2:$A$13,0)),0)</f>
        <v>0.89</v>
      </c>
    </row>
    <row r="2365" customFormat="false" ht="15" hidden="false" customHeight="false" outlineLevel="0" collapsed="false">
      <c r="A2365" s="47" t="s">
        <v>14317</v>
      </c>
      <c r="B2365" s="47" t="s">
        <v>692</v>
      </c>
      <c r="C2365" s="48" t="n">
        <v>46065</v>
      </c>
      <c r="D2365" s="47" t="s">
        <v>62</v>
      </c>
      <c r="E2365" s="47" t="s">
        <v>120</v>
      </c>
      <c r="F2365" s="47" t="s">
        <v>148</v>
      </c>
      <c r="G2365" s="47" t="s">
        <v>124</v>
      </c>
      <c r="H2365" s="47" t="n">
        <v>450</v>
      </c>
      <c r="I2365" s="57" t="n">
        <f aca="false">IFERROR(H2365/INDEX(Rate_Master!$C$2:$C$13,MATCH(F2365,Rate_Master!$A$2:$A$13,0)),0)</f>
        <v>0.5</v>
      </c>
    </row>
    <row r="2366" customFormat="false" ht="15" hidden="false" customHeight="false" outlineLevel="0" collapsed="false">
      <c r="A2366" s="47" t="s">
        <v>14318</v>
      </c>
      <c r="B2366" s="47" t="s">
        <v>692</v>
      </c>
      <c r="C2366" s="48" t="n">
        <v>46065</v>
      </c>
      <c r="D2366" s="47" t="s">
        <v>62</v>
      </c>
      <c r="E2366" s="47" t="s">
        <v>120</v>
      </c>
      <c r="F2366" s="47" t="s">
        <v>148</v>
      </c>
      <c r="G2366" s="47" t="s">
        <v>125</v>
      </c>
      <c r="H2366" s="47" t="n">
        <v>333</v>
      </c>
      <c r="I2366" s="57" t="n">
        <f aca="false">IFERROR(H2366/INDEX(Rate_Master!$C$2:$C$13,MATCH(F2366,Rate_Master!$A$2:$A$13,0)),0)</f>
        <v>0.37</v>
      </c>
    </row>
    <row r="2367" customFormat="false" ht="15" hidden="false" customHeight="false" outlineLevel="0" collapsed="false">
      <c r="A2367" s="47" t="s">
        <v>14319</v>
      </c>
      <c r="B2367" s="47" t="s">
        <v>692</v>
      </c>
      <c r="C2367" s="48" t="n">
        <v>46065</v>
      </c>
      <c r="D2367" s="47" t="s">
        <v>62</v>
      </c>
      <c r="E2367" s="47" t="s">
        <v>120</v>
      </c>
      <c r="F2367" s="47" t="s">
        <v>148</v>
      </c>
      <c r="G2367" s="47" t="s">
        <v>126</v>
      </c>
      <c r="H2367" s="47" t="n">
        <v>204</v>
      </c>
      <c r="I2367" s="57" t="n">
        <f aca="false">IFERROR(H2367/INDEX(Rate_Master!$C$2:$C$13,MATCH(F2367,Rate_Master!$A$2:$A$13,0)),0)</f>
        <v>0.226666666666667</v>
      </c>
    </row>
    <row r="2368" customFormat="false" ht="15" hidden="false" customHeight="false" outlineLevel="0" collapsed="false">
      <c r="A2368" s="47" t="s">
        <v>14320</v>
      </c>
      <c r="B2368" s="47" t="s">
        <v>693</v>
      </c>
      <c r="C2368" s="48" t="n">
        <v>46065</v>
      </c>
      <c r="D2368" s="47" t="s">
        <v>63</v>
      </c>
      <c r="E2368" s="47" t="s">
        <v>120</v>
      </c>
      <c r="F2368" s="47" t="s">
        <v>153</v>
      </c>
      <c r="G2368" s="47" t="s">
        <v>119</v>
      </c>
      <c r="H2368" s="47" t="n">
        <v>2094</v>
      </c>
      <c r="I2368" s="57" t="n">
        <f aca="false">IFERROR(H2368/INDEX(Rate_Master!$C$2:$C$13,MATCH(F2368,Rate_Master!$A$2:$A$13,0)),0)</f>
        <v>2.094</v>
      </c>
    </row>
    <row r="2369" customFormat="false" ht="15" hidden="false" customHeight="false" outlineLevel="0" collapsed="false">
      <c r="A2369" s="47" t="s">
        <v>14321</v>
      </c>
      <c r="B2369" s="47" t="s">
        <v>693</v>
      </c>
      <c r="C2369" s="48" t="n">
        <v>46065</v>
      </c>
      <c r="D2369" s="47" t="s">
        <v>63</v>
      </c>
      <c r="E2369" s="47" t="s">
        <v>120</v>
      </c>
      <c r="F2369" s="47" t="s">
        <v>153</v>
      </c>
      <c r="G2369" s="47" t="s">
        <v>121</v>
      </c>
      <c r="H2369" s="47" t="n">
        <v>1933</v>
      </c>
      <c r="I2369" s="57" t="n">
        <f aca="false">IFERROR(H2369/INDEX(Rate_Master!$C$2:$C$13,MATCH(F2369,Rate_Master!$A$2:$A$13,0)),0)</f>
        <v>1.933</v>
      </c>
    </row>
    <row r="2370" customFormat="false" ht="15" hidden="false" customHeight="false" outlineLevel="0" collapsed="false">
      <c r="A2370" s="47" t="s">
        <v>14322</v>
      </c>
      <c r="B2370" s="47" t="s">
        <v>693</v>
      </c>
      <c r="C2370" s="48" t="n">
        <v>46065</v>
      </c>
      <c r="D2370" s="47" t="s">
        <v>63</v>
      </c>
      <c r="E2370" s="47" t="s">
        <v>120</v>
      </c>
      <c r="F2370" s="47" t="s">
        <v>153</v>
      </c>
      <c r="G2370" s="47" t="s">
        <v>122</v>
      </c>
      <c r="H2370" s="47" t="n">
        <v>2055</v>
      </c>
      <c r="I2370" s="57" t="n">
        <f aca="false">IFERROR(H2370/INDEX(Rate_Master!$C$2:$C$13,MATCH(F2370,Rate_Master!$A$2:$A$13,0)),0)</f>
        <v>2.055</v>
      </c>
    </row>
    <row r="2371" customFormat="false" ht="15" hidden="false" customHeight="false" outlineLevel="0" collapsed="false">
      <c r="A2371" s="47" t="s">
        <v>14323</v>
      </c>
      <c r="B2371" s="47" t="s">
        <v>693</v>
      </c>
      <c r="C2371" s="48" t="n">
        <v>46065</v>
      </c>
      <c r="D2371" s="47" t="s">
        <v>63</v>
      </c>
      <c r="E2371" s="47" t="s">
        <v>120</v>
      </c>
      <c r="F2371" s="47" t="s">
        <v>153</v>
      </c>
      <c r="G2371" s="47" t="s">
        <v>123</v>
      </c>
      <c r="H2371" s="47" t="n">
        <v>1443</v>
      </c>
      <c r="I2371" s="57" t="n">
        <f aca="false">IFERROR(H2371/INDEX(Rate_Master!$C$2:$C$13,MATCH(F2371,Rate_Master!$A$2:$A$13,0)),0)</f>
        <v>1.443</v>
      </c>
    </row>
    <row r="2372" customFormat="false" ht="15" hidden="false" customHeight="false" outlineLevel="0" collapsed="false">
      <c r="A2372" s="47" t="s">
        <v>14324</v>
      </c>
      <c r="B2372" s="47" t="s">
        <v>693</v>
      </c>
      <c r="C2372" s="48" t="n">
        <v>46065</v>
      </c>
      <c r="D2372" s="47" t="s">
        <v>63</v>
      </c>
      <c r="E2372" s="47" t="s">
        <v>120</v>
      </c>
      <c r="F2372" s="47" t="s">
        <v>153</v>
      </c>
      <c r="G2372" s="47" t="s">
        <v>124</v>
      </c>
      <c r="H2372" s="47" t="n">
        <v>990</v>
      </c>
      <c r="I2372" s="57" t="n">
        <f aca="false">IFERROR(H2372/INDEX(Rate_Master!$C$2:$C$13,MATCH(F2372,Rate_Master!$A$2:$A$13,0)),0)</f>
        <v>0.99</v>
      </c>
    </row>
    <row r="2373" customFormat="false" ht="15" hidden="false" customHeight="false" outlineLevel="0" collapsed="false">
      <c r="A2373" s="47" t="s">
        <v>14325</v>
      </c>
      <c r="B2373" s="47" t="s">
        <v>693</v>
      </c>
      <c r="C2373" s="48" t="n">
        <v>46065</v>
      </c>
      <c r="D2373" s="47" t="s">
        <v>63</v>
      </c>
      <c r="E2373" s="47" t="s">
        <v>120</v>
      </c>
      <c r="F2373" s="47" t="s">
        <v>153</v>
      </c>
      <c r="G2373" s="47" t="s">
        <v>125</v>
      </c>
      <c r="H2373" s="47" t="n">
        <v>575</v>
      </c>
      <c r="I2373" s="57" t="n">
        <f aca="false">IFERROR(H2373/INDEX(Rate_Master!$C$2:$C$13,MATCH(F2373,Rate_Master!$A$2:$A$13,0)),0)</f>
        <v>0.575</v>
      </c>
    </row>
    <row r="2374" customFormat="false" ht="15" hidden="false" customHeight="false" outlineLevel="0" collapsed="false">
      <c r="A2374" s="47" t="s">
        <v>14326</v>
      </c>
      <c r="B2374" s="47" t="s">
        <v>693</v>
      </c>
      <c r="C2374" s="48" t="n">
        <v>46065</v>
      </c>
      <c r="D2374" s="47" t="s">
        <v>63</v>
      </c>
      <c r="E2374" s="47" t="s">
        <v>120</v>
      </c>
      <c r="F2374" s="47" t="s">
        <v>153</v>
      </c>
      <c r="G2374" s="47" t="s">
        <v>126</v>
      </c>
      <c r="H2374" s="47" t="n">
        <v>365</v>
      </c>
      <c r="I2374" s="57" t="n">
        <f aca="false">IFERROR(H2374/INDEX(Rate_Master!$C$2:$C$13,MATCH(F2374,Rate_Master!$A$2:$A$13,0)),0)</f>
        <v>0.365</v>
      </c>
    </row>
    <row r="2375" customFormat="false" ht="15" hidden="false" customHeight="false" outlineLevel="0" collapsed="false">
      <c r="A2375" s="47" t="s">
        <v>14327</v>
      </c>
      <c r="B2375" s="47" t="s">
        <v>695</v>
      </c>
      <c r="C2375" s="48" t="n">
        <v>46065</v>
      </c>
      <c r="D2375" s="47" t="s">
        <v>63</v>
      </c>
      <c r="E2375" s="47" t="s">
        <v>120</v>
      </c>
      <c r="F2375" s="47" t="s">
        <v>153</v>
      </c>
      <c r="G2375" s="47" t="s">
        <v>119</v>
      </c>
      <c r="H2375" s="47" t="n">
        <v>1473</v>
      </c>
      <c r="I2375" s="57" t="n">
        <f aca="false">IFERROR(H2375/INDEX(Rate_Master!$C$2:$C$13,MATCH(F2375,Rate_Master!$A$2:$A$13,0)),0)</f>
        <v>1.473</v>
      </c>
    </row>
    <row r="2376" customFormat="false" ht="15" hidden="false" customHeight="false" outlineLevel="0" collapsed="false">
      <c r="A2376" s="47" t="s">
        <v>14328</v>
      </c>
      <c r="B2376" s="47" t="s">
        <v>695</v>
      </c>
      <c r="C2376" s="48" t="n">
        <v>46065</v>
      </c>
      <c r="D2376" s="47" t="s">
        <v>63</v>
      </c>
      <c r="E2376" s="47" t="s">
        <v>120</v>
      </c>
      <c r="F2376" s="47" t="s">
        <v>153</v>
      </c>
      <c r="G2376" s="47" t="s">
        <v>121</v>
      </c>
      <c r="H2376" s="47" t="n">
        <v>1328</v>
      </c>
      <c r="I2376" s="57" t="n">
        <f aca="false">IFERROR(H2376/INDEX(Rate_Master!$C$2:$C$13,MATCH(F2376,Rate_Master!$A$2:$A$13,0)),0)</f>
        <v>1.328</v>
      </c>
    </row>
    <row r="2377" customFormat="false" ht="15" hidden="false" customHeight="false" outlineLevel="0" collapsed="false">
      <c r="A2377" s="47" t="s">
        <v>14329</v>
      </c>
      <c r="B2377" s="47" t="s">
        <v>695</v>
      </c>
      <c r="C2377" s="48" t="n">
        <v>46065</v>
      </c>
      <c r="D2377" s="47" t="s">
        <v>63</v>
      </c>
      <c r="E2377" s="47" t="s">
        <v>120</v>
      </c>
      <c r="F2377" s="47" t="s">
        <v>153</v>
      </c>
      <c r="G2377" s="47" t="s">
        <v>122</v>
      </c>
      <c r="H2377" s="47" t="n">
        <v>1526</v>
      </c>
      <c r="I2377" s="57" t="n">
        <f aca="false">IFERROR(H2377/INDEX(Rate_Master!$C$2:$C$13,MATCH(F2377,Rate_Master!$A$2:$A$13,0)),0)</f>
        <v>1.526</v>
      </c>
    </row>
    <row r="2378" customFormat="false" ht="15" hidden="false" customHeight="false" outlineLevel="0" collapsed="false">
      <c r="A2378" s="47" t="s">
        <v>14330</v>
      </c>
      <c r="B2378" s="47" t="s">
        <v>695</v>
      </c>
      <c r="C2378" s="48" t="n">
        <v>46065</v>
      </c>
      <c r="D2378" s="47" t="s">
        <v>63</v>
      </c>
      <c r="E2378" s="47" t="s">
        <v>120</v>
      </c>
      <c r="F2378" s="47" t="s">
        <v>153</v>
      </c>
      <c r="G2378" s="47" t="s">
        <v>123</v>
      </c>
      <c r="H2378" s="47" t="n">
        <v>1086</v>
      </c>
      <c r="I2378" s="57" t="n">
        <f aca="false">IFERROR(H2378/INDEX(Rate_Master!$C$2:$C$13,MATCH(F2378,Rate_Master!$A$2:$A$13,0)),0)</f>
        <v>1.086</v>
      </c>
    </row>
    <row r="2379" customFormat="false" ht="15" hidden="false" customHeight="false" outlineLevel="0" collapsed="false">
      <c r="A2379" s="47" t="s">
        <v>14331</v>
      </c>
      <c r="B2379" s="47" t="s">
        <v>695</v>
      </c>
      <c r="C2379" s="48" t="n">
        <v>46065</v>
      </c>
      <c r="D2379" s="47" t="s">
        <v>63</v>
      </c>
      <c r="E2379" s="47" t="s">
        <v>120</v>
      </c>
      <c r="F2379" s="47" t="s">
        <v>153</v>
      </c>
      <c r="G2379" s="47" t="s">
        <v>124</v>
      </c>
      <c r="H2379" s="47" t="n">
        <v>695</v>
      </c>
      <c r="I2379" s="57" t="n">
        <f aca="false">IFERROR(H2379/INDEX(Rate_Master!$C$2:$C$13,MATCH(F2379,Rate_Master!$A$2:$A$13,0)),0)</f>
        <v>0.695</v>
      </c>
    </row>
    <row r="2380" customFormat="false" ht="15" hidden="false" customHeight="false" outlineLevel="0" collapsed="false">
      <c r="A2380" s="47" t="s">
        <v>14332</v>
      </c>
      <c r="B2380" s="47" t="s">
        <v>695</v>
      </c>
      <c r="C2380" s="48" t="n">
        <v>46065</v>
      </c>
      <c r="D2380" s="47" t="s">
        <v>63</v>
      </c>
      <c r="E2380" s="47" t="s">
        <v>120</v>
      </c>
      <c r="F2380" s="47" t="s">
        <v>153</v>
      </c>
      <c r="G2380" s="47" t="s">
        <v>125</v>
      </c>
      <c r="H2380" s="47" t="n">
        <v>396</v>
      </c>
      <c r="I2380" s="57" t="n">
        <f aca="false">IFERROR(H2380/INDEX(Rate_Master!$C$2:$C$13,MATCH(F2380,Rate_Master!$A$2:$A$13,0)),0)</f>
        <v>0.396</v>
      </c>
    </row>
    <row r="2381" customFormat="false" ht="15" hidden="false" customHeight="false" outlineLevel="0" collapsed="false">
      <c r="A2381" s="47" t="s">
        <v>14333</v>
      </c>
      <c r="B2381" s="47" t="s">
        <v>695</v>
      </c>
      <c r="C2381" s="48" t="n">
        <v>46065</v>
      </c>
      <c r="D2381" s="47" t="s">
        <v>63</v>
      </c>
      <c r="E2381" s="47" t="s">
        <v>120</v>
      </c>
      <c r="F2381" s="47" t="s">
        <v>153</v>
      </c>
      <c r="G2381" s="47" t="s">
        <v>126</v>
      </c>
      <c r="H2381" s="47" t="n">
        <v>305</v>
      </c>
      <c r="I2381" s="57" t="n">
        <f aca="false">IFERROR(H2381/INDEX(Rate_Master!$C$2:$C$13,MATCH(F2381,Rate_Master!$A$2:$A$13,0)),0)</f>
        <v>0.305</v>
      </c>
    </row>
    <row r="2382" customFormat="false" ht="15" hidden="false" customHeight="false" outlineLevel="0" collapsed="false">
      <c r="A2382" s="47" t="s">
        <v>14334</v>
      </c>
      <c r="B2382" s="47" t="s">
        <v>696</v>
      </c>
      <c r="C2382" s="48" t="n">
        <v>46065</v>
      </c>
      <c r="D2382" s="47" t="s">
        <v>63</v>
      </c>
      <c r="E2382" s="47" t="s">
        <v>120</v>
      </c>
      <c r="F2382" s="47" t="s">
        <v>153</v>
      </c>
      <c r="G2382" s="47" t="s">
        <v>119</v>
      </c>
      <c r="H2382" s="47" t="n">
        <v>1135</v>
      </c>
      <c r="I2382" s="57" t="n">
        <f aca="false">IFERROR(H2382/INDEX(Rate_Master!$C$2:$C$13,MATCH(F2382,Rate_Master!$A$2:$A$13,0)),0)</f>
        <v>1.135</v>
      </c>
    </row>
    <row r="2383" customFormat="false" ht="15" hidden="false" customHeight="false" outlineLevel="0" collapsed="false">
      <c r="A2383" s="47" t="s">
        <v>14335</v>
      </c>
      <c r="B2383" s="47" t="s">
        <v>696</v>
      </c>
      <c r="C2383" s="48" t="n">
        <v>46065</v>
      </c>
      <c r="D2383" s="47" t="s">
        <v>63</v>
      </c>
      <c r="E2383" s="47" t="s">
        <v>120</v>
      </c>
      <c r="F2383" s="47" t="s">
        <v>153</v>
      </c>
      <c r="G2383" s="47" t="s">
        <v>121</v>
      </c>
      <c r="H2383" s="47" t="n">
        <v>1025</v>
      </c>
      <c r="I2383" s="57" t="n">
        <f aca="false">IFERROR(H2383/INDEX(Rate_Master!$C$2:$C$13,MATCH(F2383,Rate_Master!$A$2:$A$13,0)),0)</f>
        <v>1.025</v>
      </c>
    </row>
    <row r="2384" customFormat="false" ht="15" hidden="false" customHeight="false" outlineLevel="0" collapsed="false">
      <c r="A2384" s="47" t="s">
        <v>14336</v>
      </c>
      <c r="B2384" s="47" t="s">
        <v>696</v>
      </c>
      <c r="C2384" s="48" t="n">
        <v>46065</v>
      </c>
      <c r="D2384" s="47" t="s">
        <v>63</v>
      </c>
      <c r="E2384" s="47" t="s">
        <v>120</v>
      </c>
      <c r="F2384" s="47" t="s">
        <v>153</v>
      </c>
      <c r="G2384" s="47" t="s">
        <v>122</v>
      </c>
      <c r="H2384" s="47" t="n">
        <v>1144</v>
      </c>
      <c r="I2384" s="57" t="n">
        <f aca="false">IFERROR(H2384/INDEX(Rate_Master!$C$2:$C$13,MATCH(F2384,Rate_Master!$A$2:$A$13,0)),0)</f>
        <v>1.144</v>
      </c>
    </row>
    <row r="2385" customFormat="false" ht="15" hidden="false" customHeight="false" outlineLevel="0" collapsed="false">
      <c r="A2385" s="47" t="s">
        <v>14337</v>
      </c>
      <c r="B2385" s="47" t="s">
        <v>696</v>
      </c>
      <c r="C2385" s="48" t="n">
        <v>46065</v>
      </c>
      <c r="D2385" s="47" t="s">
        <v>63</v>
      </c>
      <c r="E2385" s="47" t="s">
        <v>120</v>
      </c>
      <c r="F2385" s="47" t="s">
        <v>153</v>
      </c>
      <c r="G2385" s="47" t="s">
        <v>123</v>
      </c>
      <c r="H2385" s="47" t="n">
        <v>815</v>
      </c>
      <c r="I2385" s="57" t="n">
        <f aca="false">IFERROR(H2385/INDEX(Rate_Master!$C$2:$C$13,MATCH(F2385,Rate_Master!$A$2:$A$13,0)),0)</f>
        <v>0.815</v>
      </c>
    </row>
    <row r="2386" customFormat="false" ht="15" hidden="false" customHeight="false" outlineLevel="0" collapsed="false">
      <c r="A2386" s="47" t="s">
        <v>14338</v>
      </c>
      <c r="B2386" s="47" t="s">
        <v>696</v>
      </c>
      <c r="C2386" s="48" t="n">
        <v>46065</v>
      </c>
      <c r="D2386" s="47" t="s">
        <v>63</v>
      </c>
      <c r="E2386" s="47" t="s">
        <v>120</v>
      </c>
      <c r="F2386" s="47" t="s">
        <v>153</v>
      </c>
      <c r="G2386" s="47" t="s">
        <v>124</v>
      </c>
      <c r="H2386" s="47" t="n">
        <v>506</v>
      </c>
      <c r="I2386" s="57" t="n">
        <f aca="false">IFERROR(H2386/INDEX(Rate_Master!$C$2:$C$13,MATCH(F2386,Rate_Master!$A$2:$A$13,0)),0)</f>
        <v>0.506</v>
      </c>
    </row>
    <row r="2387" customFormat="false" ht="15" hidden="false" customHeight="false" outlineLevel="0" collapsed="false">
      <c r="A2387" s="47" t="s">
        <v>14339</v>
      </c>
      <c r="B2387" s="47" t="s">
        <v>696</v>
      </c>
      <c r="C2387" s="48" t="n">
        <v>46065</v>
      </c>
      <c r="D2387" s="47" t="s">
        <v>63</v>
      </c>
      <c r="E2387" s="47" t="s">
        <v>120</v>
      </c>
      <c r="F2387" s="47" t="s">
        <v>153</v>
      </c>
      <c r="G2387" s="47" t="s">
        <v>125</v>
      </c>
      <c r="H2387" s="47" t="n">
        <v>339</v>
      </c>
      <c r="I2387" s="57" t="n">
        <f aca="false">IFERROR(H2387/INDEX(Rate_Master!$C$2:$C$13,MATCH(F2387,Rate_Master!$A$2:$A$13,0)),0)</f>
        <v>0.339</v>
      </c>
    </row>
    <row r="2388" customFormat="false" ht="15" hidden="false" customHeight="false" outlineLevel="0" collapsed="false">
      <c r="A2388" s="47" t="s">
        <v>14340</v>
      </c>
      <c r="B2388" s="47" t="s">
        <v>696</v>
      </c>
      <c r="C2388" s="48" t="n">
        <v>46065</v>
      </c>
      <c r="D2388" s="47" t="s">
        <v>63</v>
      </c>
      <c r="E2388" s="47" t="s">
        <v>120</v>
      </c>
      <c r="F2388" s="47" t="s">
        <v>153</v>
      </c>
      <c r="G2388" s="47" t="s">
        <v>126</v>
      </c>
      <c r="H2388" s="47" t="n">
        <v>235</v>
      </c>
      <c r="I2388" s="57" t="n">
        <f aca="false">IFERROR(H2388/INDEX(Rate_Master!$C$2:$C$13,MATCH(F2388,Rate_Master!$A$2:$A$13,0)),0)</f>
        <v>0.235</v>
      </c>
    </row>
    <row r="2389" customFormat="false" ht="15" hidden="false" customHeight="false" outlineLevel="0" collapsed="false">
      <c r="A2389" s="47" t="s">
        <v>14341</v>
      </c>
      <c r="B2389" s="47" t="s">
        <v>697</v>
      </c>
      <c r="C2389" s="48" t="n">
        <v>46065</v>
      </c>
      <c r="D2389" s="47" t="s">
        <v>64</v>
      </c>
      <c r="E2389" s="47" t="s">
        <v>128</v>
      </c>
      <c r="F2389" s="47" t="s">
        <v>154</v>
      </c>
      <c r="G2389" s="47" t="s">
        <v>127</v>
      </c>
      <c r="H2389" s="47" t="n">
        <v>1136</v>
      </c>
      <c r="I2389" s="57" t="n">
        <f aca="false">IFERROR(H2389/INDEX(Rate_Master!$C$2:$C$13,MATCH(F2389,Rate_Master!$A$2:$A$13,0)),0)</f>
        <v>1.89333333333333</v>
      </c>
    </row>
    <row r="2390" customFormat="false" ht="15" hidden="false" customHeight="false" outlineLevel="0" collapsed="false">
      <c r="A2390" s="47" t="s">
        <v>14342</v>
      </c>
      <c r="B2390" s="47" t="s">
        <v>697</v>
      </c>
      <c r="C2390" s="48" t="n">
        <v>46065</v>
      </c>
      <c r="D2390" s="47" t="s">
        <v>64</v>
      </c>
      <c r="E2390" s="47" t="s">
        <v>128</v>
      </c>
      <c r="F2390" s="47" t="s">
        <v>154</v>
      </c>
      <c r="G2390" s="47" t="s">
        <v>129</v>
      </c>
      <c r="H2390" s="47" t="n">
        <v>759</v>
      </c>
      <c r="I2390" s="57" t="n">
        <f aca="false">IFERROR(H2390/INDEX(Rate_Master!$C$2:$C$13,MATCH(F2390,Rate_Master!$A$2:$A$13,0)),0)</f>
        <v>1.265</v>
      </c>
    </row>
    <row r="2391" customFormat="false" ht="15" hidden="false" customHeight="false" outlineLevel="0" collapsed="false">
      <c r="A2391" s="47" t="s">
        <v>14343</v>
      </c>
      <c r="B2391" s="47" t="s">
        <v>697</v>
      </c>
      <c r="C2391" s="48" t="n">
        <v>46065</v>
      </c>
      <c r="D2391" s="47" t="s">
        <v>64</v>
      </c>
      <c r="E2391" s="47" t="s">
        <v>128</v>
      </c>
      <c r="F2391" s="47" t="s">
        <v>154</v>
      </c>
      <c r="G2391" s="47" t="s">
        <v>130</v>
      </c>
      <c r="H2391" s="47" t="n">
        <v>728</v>
      </c>
      <c r="I2391" s="57" t="n">
        <f aca="false">IFERROR(H2391/INDEX(Rate_Master!$C$2:$C$13,MATCH(F2391,Rate_Master!$A$2:$A$13,0)),0)</f>
        <v>1.21333333333333</v>
      </c>
    </row>
    <row r="2392" customFormat="false" ht="15" hidden="false" customHeight="false" outlineLevel="0" collapsed="false">
      <c r="A2392" s="47" t="s">
        <v>14344</v>
      </c>
      <c r="B2392" s="47" t="s">
        <v>697</v>
      </c>
      <c r="C2392" s="48" t="n">
        <v>46065</v>
      </c>
      <c r="D2392" s="47" t="s">
        <v>64</v>
      </c>
      <c r="E2392" s="47" t="s">
        <v>128</v>
      </c>
      <c r="F2392" s="47" t="s">
        <v>154</v>
      </c>
      <c r="G2392" s="47" t="s">
        <v>131</v>
      </c>
      <c r="H2392" s="47" t="n">
        <v>293</v>
      </c>
      <c r="I2392" s="57" t="n">
        <f aca="false">IFERROR(H2392/INDEX(Rate_Master!$C$2:$C$13,MATCH(F2392,Rate_Master!$A$2:$A$13,0)),0)</f>
        <v>0.488333333333333</v>
      </c>
    </row>
    <row r="2393" customFormat="false" ht="15" hidden="false" customHeight="false" outlineLevel="0" collapsed="false">
      <c r="A2393" s="47" t="s">
        <v>14345</v>
      </c>
      <c r="B2393" s="47" t="s">
        <v>697</v>
      </c>
      <c r="C2393" s="48" t="n">
        <v>46065</v>
      </c>
      <c r="D2393" s="47" t="s">
        <v>64</v>
      </c>
      <c r="E2393" s="47" t="s">
        <v>128</v>
      </c>
      <c r="F2393" s="47" t="s">
        <v>154</v>
      </c>
      <c r="G2393" s="47" t="s">
        <v>132</v>
      </c>
      <c r="H2393" s="47" t="n">
        <v>286</v>
      </c>
      <c r="I2393" s="57" t="n">
        <f aca="false">IFERROR(H2393/INDEX(Rate_Master!$C$2:$C$13,MATCH(F2393,Rate_Master!$A$2:$A$13,0)),0)</f>
        <v>0.476666666666667</v>
      </c>
    </row>
    <row r="2394" customFormat="false" ht="15" hidden="false" customHeight="false" outlineLevel="0" collapsed="false">
      <c r="A2394" s="47" t="s">
        <v>14346</v>
      </c>
      <c r="B2394" s="47" t="s">
        <v>698</v>
      </c>
      <c r="C2394" s="48" t="n">
        <v>46065</v>
      </c>
      <c r="D2394" s="47" t="s">
        <v>64</v>
      </c>
      <c r="E2394" s="47" t="s">
        <v>128</v>
      </c>
      <c r="F2394" s="47" t="s">
        <v>154</v>
      </c>
      <c r="G2394" s="47" t="s">
        <v>127</v>
      </c>
      <c r="H2394" s="47" t="n">
        <v>1481</v>
      </c>
      <c r="I2394" s="57" t="n">
        <f aca="false">IFERROR(H2394/INDEX(Rate_Master!$C$2:$C$13,MATCH(F2394,Rate_Master!$A$2:$A$13,0)),0)</f>
        <v>2.46833333333333</v>
      </c>
    </row>
    <row r="2395" customFormat="false" ht="15" hidden="false" customHeight="false" outlineLevel="0" collapsed="false">
      <c r="A2395" s="47" t="s">
        <v>14347</v>
      </c>
      <c r="B2395" s="47" t="s">
        <v>698</v>
      </c>
      <c r="C2395" s="48" t="n">
        <v>46065</v>
      </c>
      <c r="D2395" s="47" t="s">
        <v>64</v>
      </c>
      <c r="E2395" s="47" t="s">
        <v>128</v>
      </c>
      <c r="F2395" s="47" t="s">
        <v>154</v>
      </c>
      <c r="G2395" s="47" t="s">
        <v>129</v>
      </c>
      <c r="H2395" s="47" t="n">
        <v>1076</v>
      </c>
      <c r="I2395" s="57" t="n">
        <f aca="false">IFERROR(H2395/INDEX(Rate_Master!$C$2:$C$13,MATCH(F2395,Rate_Master!$A$2:$A$13,0)),0)</f>
        <v>1.79333333333333</v>
      </c>
    </row>
    <row r="2396" customFormat="false" ht="15" hidden="false" customHeight="false" outlineLevel="0" collapsed="false">
      <c r="A2396" s="47" t="s">
        <v>14348</v>
      </c>
      <c r="B2396" s="47" t="s">
        <v>698</v>
      </c>
      <c r="C2396" s="48" t="n">
        <v>46065</v>
      </c>
      <c r="D2396" s="47" t="s">
        <v>64</v>
      </c>
      <c r="E2396" s="47" t="s">
        <v>128</v>
      </c>
      <c r="F2396" s="47" t="s">
        <v>154</v>
      </c>
      <c r="G2396" s="47" t="s">
        <v>130</v>
      </c>
      <c r="H2396" s="47" t="n">
        <v>934</v>
      </c>
      <c r="I2396" s="57" t="n">
        <f aca="false">IFERROR(H2396/INDEX(Rate_Master!$C$2:$C$13,MATCH(F2396,Rate_Master!$A$2:$A$13,0)),0)</f>
        <v>1.55666666666667</v>
      </c>
    </row>
    <row r="2397" customFormat="false" ht="15" hidden="false" customHeight="false" outlineLevel="0" collapsed="false">
      <c r="A2397" s="47" t="s">
        <v>14349</v>
      </c>
      <c r="B2397" s="47" t="s">
        <v>698</v>
      </c>
      <c r="C2397" s="48" t="n">
        <v>46065</v>
      </c>
      <c r="D2397" s="47" t="s">
        <v>64</v>
      </c>
      <c r="E2397" s="47" t="s">
        <v>128</v>
      </c>
      <c r="F2397" s="47" t="s">
        <v>154</v>
      </c>
      <c r="G2397" s="47" t="s">
        <v>131</v>
      </c>
      <c r="H2397" s="47" t="n">
        <v>404</v>
      </c>
      <c r="I2397" s="57" t="n">
        <f aca="false">IFERROR(H2397/INDEX(Rate_Master!$C$2:$C$13,MATCH(F2397,Rate_Master!$A$2:$A$13,0)),0)</f>
        <v>0.673333333333333</v>
      </c>
    </row>
    <row r="2398" customFormat="false" ht="15" hidden="false" customHeight="false" outlineLevel="0" collapsed="false">
      <c r="A2398" s="47" t="s">
        <v>14350</v>
      </c>
      <c r="B2398" s="47" t="s">
        <v>698</v>
      </c>
      <c r="C2398" s="48" t="n">
        <v>46065</v>
      </c>
      <c r="D2398" s="47" t="s">
        <v>64</v>
      </c>
      <c r="E2398" s="47" t="s">
        <v>128</v>
      </c>
      <c r="F2398" s="47" t="s">
        <v>154</v>
      </c>
      <c r="G2398" s="47" t="s">
        <v>132</v>
      </c>
      <c r="H2398" s="47" t="n">
        <v>346</v>
      </c>
      <c r="I2398" s="57" t="n">
        <f aca="false">IFERROR(H2398/INDEX(Rate_Master!$C$2:$C$13,MATCH(F2398,Rate_Master!$A$2:$A$13,0)),0)</f>
        <v>0.576666666666667</v>
      </c>
    </row>
    <row r="2399" customFormat="false" ht="15" hidden="false" customHeight="false" outlineLevel="0" collapsed="false">
      <c r="A2399" s="47" t="s">
        <v>14351</v>
      </c>
      <c r="B2399" s="47" t="s">
        <v>699</v>
      </c>
      <c r="C2399" s="48" t="n">
        <v>46065</v>
      </c>
      <c r="D2399" s="47" t="s">
        <v>65</v>
      </c>
      <c r="E2399" s="47" t="s">
        <v>134</v>
      </c>
      <c r="F2399" s="47" t="s">
        <v>159</v>
      </c>
      <c r="G2399" s="47" t="s">
        <v>133</v>
      </c>
      <c r="H2399" s="47" t="n">
        <v>421</v>
      </c>
      <c r="I2399" s="57" t="n">
        <f aca="false">IFERROR(H2399/INDEX(Rate_Master!$C$2:$C$13,MATCH(F2399,Rate_Master!$A$2:$A$13,0)),0)</f>
        <v>1.75416666666667</v>
      </c>
    </row>
    <row r="2400" customFormat="false" ht="15" hidden="false" customHeight="false" outlineLevel="0" collapsed="false">
      <c r="A2400" s="47" t="s">
        <v>14352</v>
      </c>
      <c r="B2400" s="47" t="s">
        <v>699</v>
      </c>
      <c r="C2400" s="48" t="n">
        <v>46065</v>
      </c>
      <c r="D2400" s="47" t="s">
        <v>65</v>
      </c>
      <c r="E2400" s="47" t="s">
        <v>134</v>
      </c>
      <c r="F2400" s="47" t="s">
        <v>159</v>
      </c>
      <c r="G2400" s="47" t="s">
        <v>135</v>
      </c>
      <c r="H2400" s="47" t="n">
        <v>332</v>
      </c>
      <c r="I2400" s="57" t="n">
        <f aca="false">IFERROR(H2400/INDEX(Rate_Master!$C$2:$C$13,MATCH(F2400,Rate_Master!$A$2:$A$13,0)),0)</f>
        <v>1.38333333333333</v>
      </c>
    </row>
    <row r="2401" customFormat="false" ht="15" hidden="false" customHeight="false" outlineLevel="0" collapsed="false">
      <c r="A2401" s="47" t="s">
        <v>14353</v>
      </c>
      <c r="B2401" s="47" t="s">
        <v>699</v>
      </c>
      <c r="C2401" s="48" t="n">
        <v>46065</v>
      </c>
      <c r="D2401" s="47" t="s">
        <v>65</v>
      </c>
      <c r="E2401" s="47" t="s">
        <v>134</v>
      </c>
      <c r="F2401" s="47" t="s">
        <v>159</v>
      </c>
      <c r="G2401" s="47" t="s">
        <v>136</v>
      </c>
      <c r="H2401" s="47" t="n">
        <v>260</v>
      </c>
      <c r="I2401" s="57" t="n">
        <f aca="false">IFERROR(H2401/INDEX(Rate_Master!$C$2:$C$13,MATCH(F2401,Rate_Master!$A$2:$A$13,0)),0)</f>
        <v>1.08333333333333</v>
      </c>
    </row>
    <row r="2402" customFormat="false" ht="15" hidden="false" customHeight="false" outlineLevel="0" collapsed="false">
      <c r="A2402" s="47" t="s">
        <v>14354</v>
      </c>
      <c r="B2402" s="47" t="s">
        <v>699</v>
      </c>
      <c r="C2402" s="48" t="n">
        <v>46065</v>
      </c>
      <c r="D2402" s="47" t="s">
        <v>65</v>
      </c>
      <c r="E2402" s="47" t="s">
        <v>134</v>
      </c>
      <c r="F2402" s="47" t="s">
        <v>159</v>
      </c>
      <c r="G2402" s="47" t="s">
        <v>137</v>
      </c>
      <c r="H2402" s="47" t="n">
        <v>178</v>
      </c>
      <c r="I2402" s="57" t="n">
        <f aca="false">IFERROR(H2402/INDEX(Rate_Master!$C$2:$C$13,MATCH(F2402,Rate_Master!$A$2:$A$13,0)),0)</f>
        <v>0.741666666666667</v>
      </c>
    </row>
    <row r="2403" customFormat="false" ht="15" hidden="false" customHeight="false" outlineLevel="0" collapsed="false">
      <c r="A2403" s="47" t="s">
        <v>14355</v>
      </c>
      <c r="B2403" s="47" t="s">
        <v>699</v>
      </c>
      <c r="C2403" s="48" t="n">
        <v>46065</v>
      </c>
      <c r="D2403" s="47" t="s">
        <v>65</v>
      </c>
      <c r="E2403" s="47" t="s">
        <v>134</v>
      </c>
      <c r="F2403" s="47" t="s">
        <v>159</v>
      </c>
      <c r="G2403" s="47" t="s">
        <v>138</v>
      </c>
      <c r="H2403" s="47" t="n">
        <v>111</v>
      </c>
      <c r="I2403" s="57" t="n">
        <f aca="false">IFERROR(H2403/INDEX(Rate_Master!$C$2:$C$13,MATCH(F2403,Rate_Master!$A$2:$A$13,0)),0)</f>
        <v>0.4625</v>
      </c>
    </row>
    <row r="2404" customFormat="false" ht="15" hidden="false" customHeight="false" outlineLevel="0" collapsed="false">
      <c r="A2404" s="47" t="s">
        <v>14356</v>
      </c>
      <c r="B2404" s="47" t="s">
        <v>701</v>
      </c>
      <c r="C2404" s="48" t="n">
        <v>46065</v>
      </c>
      <c r="D2404" s="47" t="s">
        <v>65</v>
      </c>
      <c r="E2404" s="47" t="s">
        <v>134</v>
      </c>
      <c r="F2404" s="47" t="s">
        <v>159</v>
      </c>
      <c r="G2404" s="47" t="s">
        <v>133</v>
      </c>
      <c r="H2404" s="47" t="n">
        <v>380</v>
      </c>
      <c r="I2404" s="57" t="n">
        <f aca="false">IFERROR(H2404/INDEX(Rate_Master!$C$2:$C$13,MATCH(F2404,Rate_Master!$A$2:$A$13,0)),0)</f>
        <v>1.58333333333333</v>
      </c>
    </row>
    <row r="2405" customFormat="false" ht="15" hidden="false" customHeight="false" outlineLevel="0" collapsed="false">
      <c r="A2405" s="47" t="s">
        <v>14357</v>
      </c>
      <c r="B2405" s="47" t="s">
        <v>701</v>
      </c>
      <c r="C2405" s="48" t="n">
        <v>46065</v>
      </c>
      <c r="D2405" s="47" t="s">
        <v>65</v>
      </c>
      <c r="E2405" s="47" t="s">
        <v>134</v>
      </c>
      <c r="F2405" s="47" t="s">
        <v>159</v>
      </c>
      <c r="G2405" s="47" t="s">
        <v>135</v>
      </c>
      <c r="H2405" s="47" t="n">
        <v>296</v>
      </c>
      <c r="I2405" s="57" t="n">
        <f aca="false">IFERROR(H2405/INDEX(Rate_Master!$C$2:$C$13,MATCH(F2405,Rate_Master!$A$2:$A$13,0)),0)</f>
        <v>1.23333333333333</v>
      </c>
    </row>
    <row r="2406" customFormat="false" ht="15" hidden="false" customHeight="false" outlineLevel="0" collapsed="false">
      <c r="A2406" s="47" t="s">
        <v>14358</v>
      </c>
      <c r="B2406" s="47" t="s">
        <v>701</v>
      </c>
      <c r="C2406" s="48" t="n">
        <v>46065</v>
      </c>
      <c r="D2406" s="47" t="s">
        <v>65</v>
      </c>
      <c r="E2406" s="47" t="s">
        <v>134</v>
      </c>
      <c r="F2406" s="47" t="s">
        <v>159</v>
      </c>
      <c r="G2406" s="47" t="s">
        <v>136</v>
      </c>
      <c r="H2406" s="47" t="n">
        <v>242</v>
      </c>
      <c r="I2406" s="57" t="n">
        <f aca="false">IFERROR(H2406/INDEX(Rate_Master!$C$2:$C$13,MATCH(F2406,Rate_Master!$A$2:$A$13,0)),0)</f>
        <v>1.00833333333333</v>
      </c>
    </row>
    <row r="2407" customFormat="false" ht="15" hidden="false" customHeight="false" outlineLevel="0" collapsed="false">
      <c r="A2407" s="47" t="s">
        <v>14359</v>
      </c>
      <c r="B2407" s="47" t="s">
        <v>701</v>
      </c>
      <c r="C2407" s="48" t="n">
        <v>46065</v>
      </c>
      <c r="D2407" s="47" t="s">
        <v>65</v>
      </c>
      <c r="E2407" s="47" t="s">
        <v>134</v>
      </c>
      <c r="F2407" s="47" t="s">
        <v>159</v>
      </c>
      <c r="G2407" s="47" t="s">
        <v>137</v>
      </c>
      <c r="H2407" s="47" t="n">
        <v>166</v>
      </c>
      <c r="I2407" s="57" t="n">
        <f aca="false">IFERROR(H2407/INDEX(Rate_Master!$C$2:$C$13,MATCH(F2407,Rate_Master!$A$2:$A$13,0)),0)</f>
        <v>0.691666666666667</v>
      </c>
    </row>
    <row r="2408" customFormat="false" ht="15" hidden="false" customHeight="false" outlineLevel="0" collapsed="false">
      <c r="A2408" s="47" t="s">
        <v>14360</v>
      </c>
      <c r="B2408" s="47" t="s">
        <v>701</v>
      </c>
      <c r="C2408" s="48" t="n">
        <v>46065</v>
      </c>
      <c r="D2408" s="47" t="s">
        <v>65</v>
      </c>
      <c r="E2408" s="47" t="s">
        <v>134</v>
      </c>
      <c r="F2408" s="47" t="s">
        <v>159</v>
      </c>
      <c r="G2408" s="47" t="s">
        <v>138</v>
      </c>
      <c r="H2408" s="47" t="n">
        <v>123</v>
      </c>
      <c r="I2408" s="57" t="n">
        <f aca="false">IFERROR(H2408/INDEX(Rate_Master!$C$2:$C$13,MATCH(F2408,Rate_Master!$A$2:$A$13,0)),0)</f>
        <v>0.5125</v>
      </c>
    </row>
    <row r="2409" customFormat="false" ht="15" hidden="false" customHeight="false" outlineLevel="0" collapsed="false">
      <c r="A2409" s="47" t="s">
        <v>14361</v>
      </c>
      <c r="B2409" s="47" t="s">
        <v>702</v>
      </c>
      <c r="C2409" s="48" t="n">
        <v>46065</v>
      </c>
      <c r="D2409" s="47" t="s">
        <v>65</v>
      </c>
      <c r="E2409" s="47" t="s">
        <v>134</v>
      </c>
      <c r="F2409" s="47" t="s">
        <v>159</v>
      </c>
      <c r="G2409" s="47" t="s">
        <v>133</v>
      </c>
      <c r="H2409" s="47" t="n">
        <v>514</v>
      </c>
      <c r="I2409" s="57" t="n">
        <f aca="false">IFERROR(H2409/INDEX(Rate_Master!$C$2:$C$13,MATCH(F2409,Rate_Master!$A$2:$A$13,0)),0)</f>
        <v>2.14166666666667</v>
      </c>
    </row>
    <row r="2410" customFormat="false" ht="15" hidden="false" customHeight="false" outlineLevel="0" collapsed="false">
      <c r="A2410" s="47" t="s">
        <v>14362</v>
      </c>
      <c r="B2410" s="47" t="s">
        <v>702</v>
      </c>
      <c r="C2410" s="48" t="n">
        <v>46065</v>
      </c>
      <c r="D2410" s="47" t="s">
        <v>65</v>
      </c>
      <c r="E2410" s="47" t="s">
        <v>134</v>
      </c>
      <c r="F2410" s="47" t="s">
        <v>159</v>
      </c>
      <c r="G2410" s="47" t="s">
        <v>135</v>
      </c>
      <c r="H2410" s="47" t="n">
        <v>425</v>
      </c>
      <c r="I2410" s="57" t="n">
        <f aca="false">IFERROR(H2410/INDEX(Rate_Master!$C$2:$C$13,MATCH(F2410,Rate_Master!$A$2:$A$13,0)),0)</f>
        <v>1.77083333333333</v>
      </c>
    </row>
    <row r="2411" customFormat="false" ht="15" hidden="false" customHeight="false" outlineLevel="0" collapsed="false">
      <c r="A2411" s="47" t="s">
        <v>14363</v>
      </c>
      <c r="B2411" s="47" t="s">
        <v>702</v>
      </c>
      <c r="C2411" s="48" t="n">
        <v>46065</v>
      </c>
      <c r="D2411" s="47" t="s">
        <v>65</v>
      </c>
      <c r="E2411" s="47" t="s">
        <v>134</v>
      </c>
      <c r="F2411" s="47" t="s">
        <v>159</v>
      </c>
      <c r="G2411" s="47" t="s">
        <v>136</v>
      </c>
      <c r="H2411" s="47" t="n">
        <v>338</v>
      </c>
      <c r="I2411" s="57" t="n">
        <f aca="false">IFERROR(H2411/INDEX(Rate_Master!$C$2:$C$13,MATCH(F2411,Rate_Master!$A$2:$A$13,0)),0)</f>
        <v>1.40833333333333</v>
      </c>
    </row>
    <row r="2412" customFormat="false" ht="15" hidden="false" customHeight="false" outlineLevel="0" collapsed="false">
      <c r="A2412" s="47" t="s">
        <v>14364</v>
      </c>
      <c r="B2412" s="47" t="s">
        <v>702</v>
      </c>
      <c r="C2412" s="48" t="n">
        <v>46065</v>
      </c>
      <c r="D2412" s="47" t="s">
        <v>65</v>
      </c>
      <c r="E2412" s="47" t="s">
        <v>134</v>
      </c>
      <c r="F2412" s="47" t="s">
        <v>159</v>
      </c>
      <c r="G2412" s="47" t="s">
        <v>137</v>
      </c>
      <c r="H2412" s="47" t="n">
        <v>227</v>
      </c>
      <c r="I2412" s="57" t="n">
        <f aca="false">IFERROR(H2412/INDEX(Rate_Master!$C$2:$C$13,MATCH(F2412,Rate_Master!$A$2:$A$13,0)),0)</f>
        <v>0.945833333333333</v>
      </c>
    </row>
    <row r="2413" customFormat="false" ht="15" hidden="false" customHeight="false" outlineLevel="0" collapsed="false">
      <c r="A2413" s="47" t="s">
        <v>14365</v>
      </c>
      <c r="B2413" s="47" t="s">
        <v>702</v>
      </c>
      <c r="C2413" s="48" t="n">
        <v>46065</v>
      </c>
      <c r="D2413" s="47" t="s">
        <v>65</v>
      </c>
      <c r="E2413" s="47" t="s">
        <v>134</v>
      </c>
      <c r="F2413" s="47" t="s">
        <v>159</v>
      </c>
      <c r="G2413" s="47" t="s">
        <v>138</v>
      </c>
      <c r="H2413" s="47" t="n">
        <v>143</v>
      </c>
      <c r="I2413" s="57" t="n">
        <f aca="false">IFERROR(H2413/INDEX(Rate_Master!$C$2:$C$13,MATCH(F2413,Rate_Master!$A$2:$A$13,0)),0)</f>
        <v>0.595833333333333</v>
      </c>
    </row>
    <row r="2414" customFormat="false" ht="15" hidden="false" customHeight="false" outlineLevel="0" collapsed="false">
      <c r="A2414" s="47" t="s">
        <v>14366</v>
      </c>
      <c r="B2414" s="47" t="s">
        <v>703</v>
      </c>
      <c r="C2414" s="48" t="n">
        <v>46066</v>
      </c>
      <c r="D2414" s="47" t="s">
        <v>62</v>
      </c>
      <c r="E2414" s="47" t="s">
        <v>120</v>
      </c>
      <c r="F2414" s="47" t="s">
        <v>149</v>
      </c>
      <c r="G2414" s="47" t="s">
        <v>119</v>
      </c>
      <c r="H2414" s="47" t="n">
        <v>1162</v>
      </c>
      <c r="I2414" s="57" t="n">
        <f aca="false">IFERROR(H2414/INDEX(Rate_Master!$C$2:$C$13,MATCH(F2414,Rate_Master!$A$2:$A$13,0)),0)</f>
        <v>1.05636363636364</v>
      </c>
    </row>
    <row r="2415" customFormat="false" ht="15" hidden="false" customHeight="false" outlineLevel="0" collapsed="false">
      <c r="A2415" s="47" t="s">
        <v>14367</v>
      </c>
      <c r="B2415" s="47" t="s">
        <v>703</v>
      </c>
      <c r="C2415" s="48" t="n">
        <v>46066</v>
      </c>
      <c r="D2415" s="47" t="s">
        <v>62</v>
      </c>
      <c r="E2415" s="47" t="s">
        <v>120</v>
      </c>
      <c r="F2415" s="47" t="s">
        <v>149</v>
      </c>
      <c r="G2415" s="47" t="s">
        <v>121</v>
      </c>
      <c r="H2415" s="47" t="n">
        <v>1062</v>
      </c>
      <c r="I2415" s="57" t="n">
        <f aca="false">IFERROR(H2415/INDEX(Rate_Master!$C$2:$C$13,MATCH(F2415,Rate_Master!$A$2:$A$13,0)),0)</f>
        <v>0.965454545454546</v>
      </c>
    </row>
    <row r="2416" customFormat="false" ht="15" hidden="false" customHeight="false" outlineLevel="0" collapsed="false">
      <c r="A2416" s="47" t="s">
        <v>14368</v>
      </c>
      <c r="B2416" s="47" t="s">
        <v>703</v>
      </c>
      <c r="C2416" s="48" t="n">
        <v>46066</v>
      </c>
      <c r="D2416" s="47" t="s">
        <v>62</v>
      </c>
      <c r="E2416" s="47" t="s">
        <v>120</v>
      </c>
      <c r="F2416" s="47" t="s">
        <v>149</v>
      </c>
      <c r="G2416" s="47" t="s">
        <v>122</v>
      </c>
      <c r="H2416" s="47" t="n">
        <v>1254</v>
      </c>
      <c r="I2416" s="57" t="n">
        <f aca="false">IFERROR(H2416/INDEX(Rate_Master!$C$2:$C$13,MATCH(F2416,Rate_Master!$A$2:$A$13,0)),0)</f>
        <v>1.14</v>
      </c>
    </row>
    <row r="2417" customFormat="false" ht="15" hidden="false" customHeight="false" outlineLevel="0" collapsed="false">
      <c r="A2417" s="47" t="s">
        <v>14369</v>
      </c>
      <c r="B2417" s="47" t="s">
        <v>703</v>
      </c>
      <c r="C2417" s="48" t="n">
        <v>46066</v>
      </c>
      <c r="D2417" s="47" t="s">
        <v>62</v>
      </c>
      <c r="E2417" s="47" t="s">
        <v>120</v>
      </c>
      <c r="F2417" s="47" t="s">
        <v>149</v>
      </c>
      <c r="G2417" s="47" t="s">
        <v>123</v>
      </c>
      <c r="H2417" s="47" t="n">
        <v>895</v>
      </c>
      <c r="I2417" s="57" t="n">
        <f aca="false">IFERROR(H2417/INDEX(Rate_Master!$C$2:$C$13,MATCH(F2417,Rate_Master!$A$2:$A$13,0)),0)</f>
        <v>0.813636363636364</v>
      </c>
    </row>
    <row r="2418" customFormat="false" ht="15" hidden="false" customHeight="false" outlineLevel="0" collapsed="false">
      <c r="A2418" s="47" t="s">
        <v>14370</v>
      </c>
      <c r="B2418" s="47" t="s">
        <v>703</v>
      </c>
      <c r="C2418" s="48" t="n">
        <v>46066</v>
      </c>
      <c r="D2418" s="47" t="s">
        <v>62</v>
      </c>
      <c r="E2418" s="47" t="s">
        <v>120</v>
      </c>
      <c r="F2418" s="47" t="s">
        <v>149</v>
      </c>
      <c r="G2418" s="47" t="s">
        <v>124</v>
      </c>
      <c r="H2418" s="47" t="n">
        <v>528</v>
      </c>
      <c r="I2418" s="57" t="n">
        <f aca="false">IFERROR(H2418/INDEX(Rate_Master!$C$2:$C$13,MATCH(F2418,Rate_Master!$A$2:$A$13,0)),0)</f>
        <v>0.48</v>
      </c>
    </row>
    <row r="2419" customFormat="false" ht="15" hidden="false" customHeight="false" outlineLevel="0" collapsed="false">
      <c r="A2419" s="47" t="s">
        <v>14371</v>
      </c>
      <c r="B2419" s="47" t="s">
        <v>703</v>
      </c>
      <c r="C2419" s="48" t="n">
        <v>46066</v>
      </c>
      <c r="D2419" s="47" t="s">
        <v>62</v>
      </c>
      <c r="E2419" s="47" t="s">
        <v>120</v>
      </c>
      <c r="F2419" s="47" t="s">
        <v>149</v>
      </c>
      <c r="G2419" s="47" t="s">
        <v>125</v>
      </c>
      <c r="H2419" s="47" t="n">
        <v>304</v>
      </c>
      <c r="I2419" s="57" t="n">
        <f aca="false">IFERROR(H2419/INDEX(Rate_Master!$C$2:$C$13,MATCH(F2419,Rate_Master!$A$2:$A$13,0)),0)</f>
        <v>0.276363636363636</v>
      </c>
    </row>
    <row r="2420" customFormat="false" ht="15" hidden="false" customHeight="false" outlineLevel="0" collapsed="false">
      <c r="A2420" s="47" t="s">
        <v>14372</v>
      </c>
      <c r="B2420" s="47" t="s">
        <v>703</v>
      </c>
      <c r="C2420" s="48" t="n">
        <v>46066</v>
      </c>
      <c r="D2420" s="47" t="s">
        <v>62</v>
      </c>
      <c r="E2420" s="47" t="s">
        <v>120</v>
      </c>
      <c r="F2420" s="47" t="s">
        <v>149</v>
      </c>
      <c r="G2420" s="47" t="s">
        <v>126</v>
      </c>
      <c r="H2420" s="47" t="n">
        <v>232</v>
      </c>
      <c r="I2420" s="57" t="n">
        <f aca="false">IFERROR(H2420/INDEX(Rate_Master!$C$2:$C$13,MATCH(F2420,Rate_Master!$A$2:$A$13,0)),0)</f>
        <v>0.210909090909091</v>
      </c>
    </row>
    <row r="2421" customFormat="false" ht="15" hidden="false" customHeight="false" outlineLevel="0" collapsed="false">
      <c r="A2421" s="47" t="s">
        <v>14373</v>
      </c>
      <c r="B2421" s="47" t="s">
        <v>705</v>
      </c>
      <c r="C2421" s="48" t="n">
        <v>46066</v>
      </c>
      <c r="D2421" s="47" t="s">
        <v>62</v>
      </c>
      <c r="E2421" s="47" t="s">
        <v>120</v>
      </c>
      <c r="F2421" s="47" t="s">
        <v>149</v>
      </c>
      <c r="G2421" s="47" t="s">
        <v>119</v>
      </c>
      <c r="H2421" s="47" t="n">
        <v>994</v>
      </c>
      <c r="I2421" s="57" t="n">
        <f aca="false">IFERROR(H2421/INDEX(Rate_Master!$C$2:$C$13,MATCH(F2421,Rate_Master!$A$2:$A$13,0)),0)</f>
        <v>0.903636363636364</v>
      </c>
    </row>
    <row r="2422" customFormat="false" ht="15" hidden="false" customHeight="false" outlineLevel="0" collapsed="false">
      <c r="A2422" s="47" t="s">
        <v>14374</v>
      </c>
      <c r="B2422" s="47" t="s">
        <v>705</v>
      </c>
      <c r="C2422" s="48" t="n">
        <v>46066</v>
      </c>
      <c r="D2422" s="47" t="s">
        <v>62</v>
      </c>
      <c r="E2422" s="47" t="s">
        <v>120</v>
      </c>
      <c r="F2422" s="47" t="s">
        <v>149</v>
      </c>
      <c r="G2422" s="47" t="s">
        <v>121</v>
      </c>
      <c r="H2422" s="47" t="n">
        <v>971</v>
      </c>
      <c r="I2422" s="57" t="n">
        <f aca="false">IFERROR(H2422/INDEX(Rate_Master!$C$2:$C$13,MATCH(F2422,Rate_Master!$A$2:$A$13,0)),0)</f>
        <v>0.882727272727273</v>
      </c>
    </row>
    <row r="2423" customFormat="false" ht="15" hidden="false" customHeight="false" outlineLevel="0" collapsed="false">
      <c r="A2423" s="47" t="s">
        <v>14375</v>
      </c>
      <c r="B2423" s="47" t="s">
        <v>705</v>
      </c>
      <c r="C2423" s="48" t="n">
        <v>46066</v>
      </c>
      <c r="D2423" s="47" t="s">
        <v>62</v>
      </c>
      <c r="E2423" s="47" t="s">
        <v>120</v>
      </c>
      <c r="F2423" s="47" t="s">
        <v>149</v>
      </c>
      <c r="G2423" s="47" t="s">
        <v>122</v>
      </c>
      <c r="H2423" s="47" t="n">
        <v>1015</v>
      </c>
      <c r="I2423" s="57" t="n">
        <f aca="false">IFERROR(H2423/INDEX(Rate_Master!$C$2:$C$13,MATCH(F2423,Rate_Master!$A$2:$A$13,0)),0)</f>
        <v>0.922727272727273</v>
      </c>
    </row>
    <row r="2424" customFormat="false" ht="15" hidden="false" customHeight="false" outlineLevel="0" collapsed="false">
      <c r="A2424" s="47" t="s">
        <v>14376</v>
      </c>
      <c r="B2424" s="47" t="s">
        <v>705</v>
      </c>
      <c r="C2424" s="48" t="n">
        <v>46066</v>
      </c>
      <c r="D2424" s="47" t="s">
        <v>62</v>
      </c>
      <c r="E2424" s="47" t="s">
        <v>120</v>
      </c>
      <c r="F2424" s="47" t="s">
        <v>149</v>
      </c>
      <c r="G2424" s="47" t="s">
        <v>123</v>
      </c>
      <c r="H2424" s="47" t="n">
        <v>745</v>
      </c>
      <c r="I2424" s="57" t="n">
        <f aca="false">IFERROR(H2424/INDEX(Rate_Master!$C$2:$C$13,MATCH(F2424,Rate_Master!$A$2:$A$13,0)),0)</f>
        <v>0.677272727272727</v>
      </c>
    </row>
    <row r="2425" customFormat="false" ht="15" hidden="false" customHeight="false" outlineLevel="0" collapsed="false">
      <c r="A2425" s="47" t="s">
        <v>14377</v>
      </c>
      <c r="B2425" s="47" t="s">
        <v>705</v>
      </c>
      <c r="C2425" s="48" t="n">
        <v>46066</v>
      </c>
      <c r="D2425" s="47" t="s">
        <v>62</v>
      </c>
      <c r="E2425" s="47" t="s">
        <v>120</v>
      </c>
      <c r="F2425" s="47" t="s">
        <v>149</v>
      </c>
      <c r="G2425" s="47" t="s">
        <v>124</v>
      </c>
      <c r="H2425" s="47" t="n">
        <v>477</v>
      </c>
      <c r="I2425" s="57" t="n">
        <f aca="false">IFERROR(H2425/INDEX(Rate_Master!$C$2:$C$13,MATCH(F2425,Rate_Master!$A$2:$A$13,0)),0)</f>
        <v>0.433636363636364</v>
      </c>
    </row>
    <row r="2426" customFormat="false" ht="15" hidden="false" customHeight="false" outlineLevel="0" collapsed="false">
      <c r="A2426" s="47" t="s">
        <v>14378</v>
      </c>
      <c r="B2426" s="47" t="s">
        <v>705</v>
      </c>
      <c r="C2426" s="48" t="n">
        <v>46066</v>
      </c>
      <c r="D2426" s="47" t="s">
        <v>62</v>
      </c>
      <c r="E2426" s="47" t="s">
        <v>120</v>
      </c>
      <c r="F2426" s="47" t="s">
        <v>149</v>
      </c>
      <c r="G2426" s="47" t="s">
        <v>125</v>
      </c>
      <c r="H2426" s="47" t="n">
        <v>284</v>
      </c>
      <c r="I2426" s="57" t="n">
        <f aca="false">IFERROR(H2426/INDEX(Rate_Master!$C$2:$C$13,MATCH(F2426,Rate_Master!$A$2:$A$13,0)),0)</f>
        <v>0.258181818181818</v>
      </c>
    </row>
    <row r="2427" customFormat="false" ht="15" hidden="false" customHeight="false" outlineLevel="0" collapsed="false">
      <c r="A2427" s="47" t="s">
        <v>14379</v>
      </c>
      <c r="B2427" s="47" t="s">
        <v>705</v>
      </c>
      <c r="C2427" s="48" t="n">
        <v>46066</v>
      </c>
      <c r="D2427" s="47" t="s">
        <v>62</v>
      </c>
      <c r="E2427" s="47" t="s">
        <v>120</v>
      </c>
      <c r="F2427" s="47" t="s">
        <v>149</v>
      </c>
      <c r="G2427" s="47" t="s">
        <v>126</v>
      </c>
      <c r="H2427" s="47" t="n">
        <v>199</v>
      </c>
      <c r="I2427" s="57" t="n">
        <f aca="false">IFERROR(H2427/INDEX(Rate_Master!$C$2:$C$13,MATCH(F2427,Rate_Master!$A$2:$A$13,0)),0)</f>
        <v>0.180909090909091</v>
      </c>
    </row>
    <row r="2428" customFormat="false" ht="15" hidden="false" customHeight="false" outlineLevel="0" collapsed="false">
      <c r="A2428" s="47" t="s">
        <v>14380</v>
      </c>
      <c r="B2428" s="47" t="s">
        <v>706</v>
      </c>
      <c r="C2428" s="48" t="n">
        <v>46066</v>
      </c>
      <c r="D2428" s="47" t="s">
        <v>62</v>
      </c>
      <c r="E2428" s="47" t="s">
        <v>120</v>
      </c>
      <c r="F2428" s="47" t="s">
        <v>149</v>
      </c>
      <c r="G2428" s="47" t="s">
        <v>119</v>
      </c>
      <c r="H2428" s="47" t="n">
        <v>1795</v>
      </c>
      <c r="I2428" s="57" t="n">
        <f aca="false">IFERROR(H2428/INDEX(Rate_Master!$C$2:$C$13,MATCH(F2428,Rate_Master!$A$2:$A$13,0)),0)</f>
        <v>1.63181818181818</v>
      </c>
    </row>
    <row r="2429" customFormat="false" ht="15" hidden="false" customHeight="false" outlineLevel="0" collapsed="false">
      <c r="A2429" s="47" t="s">
        <v>14381</v>
      </c>
      <c r="B2429" s="47" t="s">
        <v>706</v>
      </c>
      <c r="C2429" s="48" t="n">
        <v>46066</v>
      </c>
      <c r="D2429" s="47" t="s">
        <v>62</v>
      </c>
      <c r="E2429" s="47" t="s">
        <v>120</v>
      </c>
      <c r="F2429" s="47" t="s">
        <v>149</v>
      </c>
      <c r="G2429" s="47" t="s">
        <v>121</v>
      </c>
      <c r="H2429" s="47" t="n">
        <v>1641</v>
      </c>
      <c r="I2429" s="57" t="n">
        <f aca="false">IFERROR(H2429/INDEX(Rate_Master!$C$2:$C$13,MATCH(F2429,Rate_Master!$A$2:$A$13,0)),0)</f>
        <v>1.49181818181818</v>
      </c>
    </row>
    <row r="2430" customFormat="false" ht="15" hidden="false" customHeight="false" outlineLevel="0" collapsed="false">
      <c r="A2430" s="47" t="s">
        <v>14382</v>
      </c>
      <c r="B2430" s="47" t="s">
        <v>706</v>
      </c>
      <c r="C2430" s="48" t="n">
        <v>46066</v>
      </c>
      <c r="D2430" s="47" t="s">
        <v>62</v>
      </c>
      <c r="E2430" s="47" t="s">
        <v>120</v>
      </c>
      <c r="F2430" s="47" t="s">
        <v>149</v>
      </c>
      <c r="G2430" s="47" t="s">
        <v>122</v>
      </c>
      <c r="H2430" s="47" t="n">
        <v>1882</v>
      </c>
      <c r="I2430" s="57" t="n">
        <f aca="false">IFERROR(H2430/INDEX(Rate_Master!$C$2:$C$13,MATCH(F2430,Rate_Master!$A$2:$A$13,0)),0)</f>
        <v>1.71090909090909</v>
      </c>
    </row>
    <row r="2431" customFormat="false" ht="15" hidden="false" customHeight="false" outlineLevel="0" collapsed="false">
      <c r="A2431" s="47" t="s">
        <v>14383</v>
      </c>
      <c r="B2431" s="47" t="s">
        <v>706</v>
      </c>
      <c r="C2431" s="48" t="n">
        <v>46066</v>
      </c>
      <c r="D2431" s="47" t="s">
        <v>62</v>
      </c>
      <c r="E2431" s="47" t="s">
        <v>120</v>
      </c>
      <c r="F2431" s="47" t="s">
        <v>149</v>
      </c>
      <c r="G2431" s="47" t="s">
        <v>123</v>
      </c>
      <c r="H2431" s="47" t="n">
        <v>1361</v>
      </c>
      <c r="I2431" s="57" t="n">
        <f aca="false">IFERROR(H2431/INDEX(Rate_Master!$C$2:$C$13,MATCH(F2431,Rate_Master!$A$2:$A$13,0)),0)</f>
        <v>1.23727272727273</v>
      </c>
    </row>
    <row r="2432" customFormat="false" ht="15" hidden="false" customHeight="false" outlineLevel="0" collapsed="false">
      <c r="A2432" s="47" t="s">
        <v>14384</v>
      </c>
      <c r="B2432" s="47" t="s">
        <v>706</v>
      </c>
      <c r="C2432" s="48" t="n">
        <v>46066</v>
      </c>
      <c r="D2432" s="47" t="s">
        <v>62</v>
      </c>
      <c r="E2432" s="47" t="s">
        <v>120</v>
      </c>
      <c r="F2432" s="47" t="s">
        <v>149</v>
      </c>
      <c r="G2432" s="47" t="s">
        <v>124</v>
      </c>
      <c r="H2432" s="47" t="n">
        <v>822</v>
      </c>
      <c r="I2432" s="57" t="n">
        <f aca="false">IFERROR(H2432/INDEX(Rate_Master!$C$2:$C$13,MATCH(F2432,Rate_Master!$A$2:$A$13,0)),0)</f>
        <v>0.747272727272727</v>
      </c>
    </row>
    <row r="2433" customFormat="false" ht="15" hidden="false" customHeight="false" outlineLevel="0" collapsed="false">
      <c r="A2433" s="47" t="s">
        <v>14385</v>
      </c>
      <c r="B2433" s="47" t="s">
        <v>706</v>
      </c>
      <c r="C2433" s="48" t="n">
        <v>46066</v>
      </c>
      <c r="D2433" s="47" t="s">
        <v>62</v>
      </c>
      <c r="E2433" s="47" t="s">
        <v>120</v>
      </c>
      <c r="F2433" s="47" t="s">
        <v>149</v>
      </c>
      <c r="G2433" s="47" t="s">
        <v>125</v>
      </c>
      <c r="H2433" s="47" t="n">
        <v>510</v>
      </c>
      <c r="I2433" s="57" t="n">
        <f aca="false">IFERROR(H2433/INDEX(Rate_Master!$C$2:$C$13,MATCH(F2433,Rate_Master!$A$2:$A$13,0)),0)</f>
        <v>0.463636363636364</v>
      </c>
    </row>
    <row r="2434" customFormat="false" ht="15" hidden="false" customHeight="false" outlineLevel="0" collapsed="false">
      <c r="A2434" s="47" t="s">
        <v>14386</v>
      </c>
      <c r="B2434" s="47" t="s">
        <v>706</v>
      </c>
      <c r="C2434" s="48" t="n">
        <v>46066</v>
      </c>
      <c r="D2434" s="47" t="s">
        <v>62</v>
      </c>
      <c r="E2434" s="47" t="s">
        <v>120</v>
      </c>
      <c r="F2434" s="47" t="s">
        <v>149</v>
      </c>
      <c r="G2434" s="47" t="s">
        <v>126</v>
      </c>
      <c r="H2434" s="47" t="n">
        <v>334</v>
      </c>
      <c r="I2434" s="57" t="n">
        <f aca="false">IFERROR(H2434/INDEX(Rate_Master!$C$2:$C$13,MATCH(F2434,Rate_Master!$A$2:$A$13,0)),0)</f>
        <v>0.303636363636364</v>
      </c>
    </row>
    <row r="2435" customFormat="false" ht="15" hidden="false" customHeight="false" outlineLevel="0" collapsed="false">
      <c r="A2435" s="47" t="s">
        <v>14387</v>
      </c>
      <c r="B2435" s="47" t="s">
        <v>707</v>
      </c>
      <c r="C2435" s="48" t="n">
        <v>46066</v>
      </c>
      <c r="D2435" s="47" t="s">
        <v>63</v>
      </c>
      <c r="E2435" s="47" t="s">
        <v>120</v>
      </c>
      <c r="F2435" s="47" t="s">
        <v>153</v>
      </c>
      <c r="G2435" s="47" t="s">
        <v>119</v>
      </c>
      <c r="H2435" s="47" t="n">
        <v>1840</v>
      </c>
      <c r="I2435" s="57" t="n">
        <f aca="false">IFERROR(H2435/INDEX(Rate_Master!$C$2:$C$13,MATCH(F2435,Rate_Master!$A$2:$A$13,0)),0)</f>
        <v>1.84</v>
      </c>
    </row>
    <row r="2436" customFormat="false" ht="15" hidden="false" customHeight="false" outlineLevel="0" collapsed="false">
      <c r="A2436" s="47" t="s">
        <v>14388</v>
      </c>
      <c r="B2436" s="47" t="s">
        <v>707</v>
      </c>
      <c r="C2436" s="48" t="n">
        <v>46066</v>
      </c>
      <c r="D2436" s="47" t="s">
        <v>63</v>
      </c>
      <c r="E2436" s="47" t="s">
        <v>120</v>
      </c>
      <c r="F2436" s="47" t="s">
        <v>153</v>
      </c>
      <c r="G2436" s="47" t="s">
        <v>121</v>
      </c>
      <c r="H2436" s="47" t="n">
        <v>1674</v>
      </c>
      <c r="I2436" s="57" t="n">
        <f aca="false">IFERROR(H2436/INDEX(Rate_Master!$C$2:$C$13,MATCH(F2436,Rate_Master!$A$2:$A$13,0)),0)</f>
        <v>1.674</v>
      </c>
    </row>
    <row r="2437" customFormat="false" ht="15" hidden="false" customHeight="false" outlineLevel="0" collapsed="false">
      <c r="A2437" s="47" t="s">
        <v>14389</v>
      </c>
      <c r="B2437" s="47" t="s">
        <v>707</v>
      </c>
      <c r="C2437" s="48" t="n">
        <v>46066</v>
      </c>
      <c r="D2437" s="47" t="s">
        <v>63</v>
      </c>
      <c r="E2437" s="47" t="s">
        <v>120</v>
      </c>
      <c r="F2437" s="47" t="s">
        <v>153</v>
      </c>
      <c r="G2437" s="47" t="s">
        <v>122</v>
      </c>
      <c r="H2437" s="47" t="n">
        <v>1794</v>
      </c>
      <c r="I2437" s="57" t="n">
        <f aca="false">IFERROR(H2437/INDEX(Rate_Master!$C$2:$C$13,MATCH(F2437,Rate_Master!$A$2:$A$13,0)),0)</f>
        <v>1.794</v>
      </c>
    </row>
    <row r="2438" customFormat="false" ht="15" hidden="false" customHeight="false" outlineLevel="0" collapsed="false">
      <c r="A2438" s="47" t="s">
        <v>14390</v>
      </c>
      <c r="B2438" s="47" t="s">
        <v>707</v>
      </c>
      <c r="C2438" s="48" t="n">
        <v>46066</v>
      </c>
      <c r="D2438" s="47" t="s">
        <v>63</v>
      </c>
      <c r="E2438" s="47" t="s">
        <v>120</v>
      </c>
      <c r="F2438" s="47" t="s">
        <v>153</v>
      </c>
      <c r="G2438" s="47" t="s">
        <v>123</v>
      </c>
      <c r="H2438" s="47" t="n">
        <v>1360</v>
      </c>
      <c r="I2438" s="57" t="n">
        <f aca="false">IFERROR(H2438/INDEX(Rate_Master!$C$2:$C$13,MATCH(F2438,Rate_Master!$A$2:$A$13,0)),0)</f>
        <v>1.36</v>
      </c>
    </row>
    <row r="2439" customFormat="false" ht="15" hidden="false" customHeight="false" outlineLevel="0" collapsed="false">
      <c r="A2439" s="47" t="s">
        <v>14391</v>
      </c>
      <c r="B2439" s="47" t="s">
        <v>707</v>
      </c>
      <c r="C2439" s="48" t="n">
        <v>46066</v>
      </c>
      <c r="D2439" s="47" t="s">
        <v>63</v>
      </c>
      <c r="E2439" s="47" t="s">
        <v>120</v>
      </c>
      <c r="F2439" s="47" t="s">
        <v>153</v>
      </c>
      <c r="G2439" s="47" t="s">
        <v>124</v>
      </c>
      <c r="H2439" s="47" t="n">
        <v>839</v>
      </c>
      <c r="I2439" s="57" t="n">
        <f aca="false">IFERROR(H2439/INDEX(Rate_Master!$C$2:$C$13,MATCH(F2439,Rate_Master!$A$2:$A$13,0)),0)</f>
        <v>0.839</v>
      </c>
    </row>
    <row r="2440" customFormat="false" ht="15" hidden="false" customHeight="false" outlineLevel="0" collapsed="false">
      <c r="A2440" s="47" t="s">
        <v>14392</v>
      </c>
      <c r="B2440" s="47" t="s">
        <v>707</v>
      </c>
      <c r="C2440" s="48" t="n">
        <v>46066</v>
      </c>
      <c r="D2440" s="47" t="s">
        <v>63</v>
      </c>
      <c r="E2440" s="47" t="s">
        <v>120</v>
      </c>
      <c r="F2440" s="47" t="s">
        <v>153</v>
      </c>
      <c r="G2440" s="47" t="s">
        <v>125</v>
      </c>
      <c r="H2440" s="47" t="n">
        <v>499</v>
      </c>
      <c r="I2440" s="57" t="n">
        <f aca="false">IFERROR(H2440/INDEX(Rate_Master!$C$2:$C$13,MATCH(F2440,Rate_Master!$A$2:$A$13,0)),0)</f>
        <v>0.499</v>
      </c>
    </row>
    <row r="2441" customFormat="false" ht="15" hidden="false" customHeight="false" outlineLevel="0" collapsed="false">
      <c r="A2441" s="47" t="s">
        <v>14393</v>
      </c>
      <c r="B2441" s="47" t="s">
        <v>707</v>
      </c>
      <c r="C2441" s="48" t="n">
        <v>46066</v>
      </c>
      <c r="D2441" s="47" t="s">
        <v>63</v>
      </c>
      <c r="E2441" s="47" t="s">
        <v>120</v>
      </c>
      <c r="F2441" s="47" t="s">
        <v>153</v>
      </c>
      <c r="G2441" s="47" t="s">
        <v>126</v>
      </c>
      <c r="H2441" s="47" t="n">
        <v>344</v>
      </c>
      <c r="I2441" s="57" t="n">
        <f aca="false">IFERROR(H2441/INDEX(Rate_Master!$C$2:$C$13,MATCH(F2441,Rate_Master!$A$2:$A$13,0)),0)</f>
        <v>0.344</v>
      </c>
    </row>
    <row r="2442" customFormat="false" ht="15" hidden="false" customHeight="false" outlineLevel="0" collapsed="false">
      <c r="A2442" s="47" t="s">
        <v>14394</v>
      </c>
      <c r="B2442" s="47" t="s">
        <v>708</v>
      </c>
      <c r="C2442" s="48" t="n">
        <v>46066</v>
      </c>
      <c r="D2442" s="47" t="s">
        <v>63</v>
      </c>
      <c r="E2442" s="47" t="s">
        <v>120</v>
      </c>
      <c r="F2442" s="47" t="s">
        <v>152</v>
      </c>
      <c r="G2442" s="47" t="s">
        <v>119</v>
      </c>
      <c r="H2442" s="47" t="n">
        <v>1397</v>
      </c>
      <c r="I2442" s="57" t="n">
        <f aca="false">IFERROR(H2442/INDEX(Rate_Master!$C$2:$C$13,MATCH(F2442,Rate_Master!$A$2:$A$13,0)),0)</f>
        <v>1.55222222222222</v>
      </c>
    </row>
    <row r="2443" customFormat="false" ht="15" hidden="false" customHeight="false" outlineLevel="0" collapsed="false">
      <c r="A2443" s="47" t="s">
        <v>14395</v>
      </c>
      <c r="B2443" s="47" t="s">
        <v>708</v>
      </c>
      <c r="C2443" s="48" t="n">
        <v>46066</v>
      </c>
      <c r="D2443" s="47" t="s">
        <v>63</v>
      </c>
      <c r="E2443" s="47" t="s">
        <v>120</v>
      </c>
      <c r="F2443" s="47" t="s">
        <v>152</v>
      </c>
      <c r="G2443" s="47" t="s">
        <v>121</v>
      </c>
      <c r="H2443" s="47" t="n">
        <v>1358</v>
      </c>
      <c r="I2443" s="57" t="n">
        <f aca="false">IFERROR(H2443/INDEX(Rate_Master!$C$2:$C$13,MATCH(F2443,Rate_Master!$A$2:$A$13,0)),0)</f>
        <v>1.50888888888889</v>
      </c>
    </row>
    <row r="2444" customFormat="false" ht="15" hidden="false" customHeight="false" outlineLevel="0" collapsed="false">
      <c r="A2444" s="47" t="s">
        <v>14396</v>
      </c>
      <c r="B2444" s="47" t="s">
        <v>708</v>
      </c>
      <c r="C2444" s="48" t="n">
        <v>46066</v>
      </c>
      <c r="D2444" s="47" t="s">
        <v>63</v>
      </c>
      <c r="E2444" s="47" t="s">
        <v>120</v>
      </c>
      <c r="F2444" s="47" t="s">
        <v>152</v>
      </c>
      <c r="G2444" s="47" t="s">
        <v>122</v>
      </c>
      <c r="H2444" s="47" t="n">
        <v>1526</v>
      </c>
      <c r="I2444" s="57" t="n">
        <f aca="false">IFERROR(H2444/INDEX(Rate_Master!$C$2:$C$13,MATCH(F2444,Rate_Master!$A$2:$A$13,0)),0)</f>
        <v>1.69555555555556</v>
      </c>
    </row>
    <row r="2445" customFormat="false" ht="15" hidden="false" customHeight="false" outlineLevel="0" collapsed="false">
      <c r="A2445" s="47" t="s">
        <v>14397</v>
      </c>
      <c r="B2445" s="47" t="s">
        <v>708</v>
      </c>
      <c r="C2445" s="48" t="n">
        <v>46066</v>
      </c>
      <c r="D2445" s="47" t="s">
        <v>63</v>
      </c>
      <c r="E2445" s="47" t="s">
        <v>120</v>
      </c>
      <c r="F2445" s="47" t="s">
        <v>152</v>
      </c>
      <c r="G2445" s="47" t="s">
        <v>123</v>
      </c>
      <c r="H2445" s="47" t="n">
        <v>1150</v>
      </c>
      <c r="I2445" s="57" t="n">
        <f aca="false">IFERROR(H2445/INDEX(Rate_Master!$C$2:$C$13,MATCH(F2445,Rate_Master!$A$2:$A$13,0)),0)</f>
        <v>1.27777777777778</v>
      </c>
    </row>
    <row r="2446" customFormat="false" ht="15" hidden="false" customHeight="false" outlineLevel="0" collapsed="false">
      <c r="A2446" s="47" t="s">
        <v>14398</v>
      </c>
      <c r="B2446" s="47" t="s">
        <v>708</v>
      </c>
      <c r="C2446" s="48" t="n">
        <v>46066</v>
      </c>
      <c r="D2446" s="47" t="s">
        <v>63</v>
      </c>
      <c r="E2446" s="47" t="s">
        <v>120</v>
      </c>
      <c r="F2446" s="47" t="s">
        <v>152</v>
      </c>
      <c r="G2446" s="47" t="s">
        <v>124</v>
      </c>
      <c r="H2446" s="47" t="n">
        <v>659</v>
      </c>
      <c r="I2446" s="57" t="n">
        <f aca="false">IFERROR(H2446/INDEX(Rate_Master!$C$2:$C$13,MATCH(F2446,Rate_Master!$A$2:$A$13,0)),0)</f>
        <v>0.732222222222222</v>
      </c>
    </row>
    <row r="2447" customFormat="false" ht="15" hidden="false" customHeight="false" outlineLevel="0" collapsed="false">
      <c r="A2447" s="47" t="s">
        <v>14399</v>
      </c>
      <c r="B2447" s="47" t="s">
        <v>708</v>
      </c>
      <c r="C2447" s="48" t="n">
        <v>46066</v>
      </c>
      <c r="D2447" s="47" t="s">
        <v>63</v>
      </c>
      <c r="E2447" s="47" t="s">
        <v>120</v>
      </c>
      <c r="F2447" s="47" t="s">
        <v>152</v>
      </c>
      <c r="G2447" s="47" t="s">
        <v>125</v>
      </c>
      <c r="H2447" s="47" t="n">
        <v>398</v>
      </c>
      <c r="I2447" s="57" t="n">
        <f aca="false">IFERROR(H2447/INDEX(Rate_Master!$C$2:$C$13,MATCH(F2447,Rate_Master!$A$2:$A$13,0)),0)</f>
        <v>0.442222222222222</v>
      </c>
    </row>
    <row r="2448" customFormat="false" ht="15" hidden="false" customHeight="false" outlineLevel="0" collapsed="false">
      <c r="A2448" s="47" t="s">
        <v>14400</v>
      </c>
      <c r="B2448" s="47" t="s">
        <v>708</v>
      </c>
      <c r="C2448" s="48" t="n">
        <v>46066</v>
      </c>
      <c r="D2448" s="47" t="s">
        <v>63</v>
      </c>
      <c r="E2448" s="47" t="s">
        <v>120</v>
      </c>
      <c r="F2448" s="47" t="s">
        <v>152</v>
      </c>
      <c r="G2448" s="47" t="s">
        <v>126</v>
      </c>
      <c r="H2448" s="47" t="n">
        <v>268</v>
      </c>
      <c r="I2448" s="57" t="n">
        <f aca="false">IFERROR(H2448/INDEX(Rate_Master!$C$2:$C$13,MATCH(F2448,Rate_Master!$A$2:$A$13,0)),0)</f>
        <v>0.297777777777778</v>
      </c>
    </row>
    <row r="2449" customFormat="false" ht="15" hidden="false" customHeight="false" outlineLevel="0" collapsed="false">
      <c r="A2449" s="47" t="s">
        <v>14401</v>
      </c>
      <c r="B2449" s="47" t="s">
        <v>710</v>
      </c>
      <c r="C2449" s="48" t="n">
        <v>46066</v>
      </c>
      <c r="D2449" s="47" t="s">
        <v>63</v>
      </c>
      <c r="E2449" s="47" t="s">
        <v>120</v>
      </c>
      <c r="F2449" s="47" t="s">
        <v>152</v>
      </c>
      <c r="G2449" s="47" t="s">
        <v>119</v>
      </c>
      <c r="H2449" s="47" t="n">
        <v>1236</v>
      </c>
      <c r="I2449" s="57" t="n">
        <f aca="false">IFERROR(H2449/INDEX(Rate_Master!$C$2:$C$13,MATCH(F2449,Rate_Master!$A$2:$A$13,0)),0)</f>
        <v>1.37333333333333</v>
      </c>
    </row>
    <row r="2450" customFormat="false" ht="15" hidden="false" customHeight="false" outlineLevel="0" collapsed="false">
      <c r="A2450" s="47" t="s">
        <v>14402</v>
      </c>
      <c r="B2450" s="47" t="s">
        <v>710</v>
      </c>
      <c r="C2450" s="48" t="n">
        <v>46066</v>
      </c>
      <c r="D2450" s="47" t="s">
        <v>63</v>
      </c>
      <c r="E2450" s="47" t="s">
        <v>120</v>
      </c>
      <c r="F2450" s="47" t="s">
        <v>152</v>
      </c>
      <c r="G2450" s="47" t="s">
        <v>121</v>
      </c>
      <c r="H2450" s="47" t="n">
        <v>1054</v>
      </c>
      <c r="I2450" s="57" t="n">
        <f aca="false">IFERROR(H2450/INDEX(Rate_Master!$C$2:$C$13,MATCH(F2450,Rate_Master!$A$2:$A$13,0)),0)</f>
        <v>1.17111111111111</v>
      </c>
    </row>
    <row r="2451" customFormat="false" ht="15" hidden="false" customHeight="false" outlineLevel="0" collapsed="false">
      <c r="A2451" s="47" t="s">
        <v>14403</v>
      </c>
      <c r="B2451" s="47" t="s">
        <v>710</v>
      </c>
      <c r="C2451" s="48" t="n">
        <v>46066</v>
      </c>
      <c r="D2451" s="47" t="s">
        <v>63</v>
      </c>
      <c r="E2451" s="47" t="s">
        <v>120</v>
      </c>
      <c r="F2451" s="47" t="s">
        <v>152</v>
      </c>
      <c r="G2451" s="47" t="s">
        <v>122</v>
      </c>
      <c r="H2451" s="47" t="n">
        <v>1149</v>
      </c>
      <c r="I2451" s="57" t="n">
        <f aca="false">IFERROR(H2451/INDEX(Rate_Master!$C$2:$C$13,MATCH(F2451,Rate_Master!$A$2:$A$13,0)),0)</f>
        <v>1.27666666666667</v>
      </c>
    </row>
    <row r="2452" customFormat="false" ht="15" hidden="false" customHeight="false" outlineLevel="0" collapsed="false">
      <c r="A2452" s="47" t="s">
        <v>14404</v>
      </c>
      <c r="B2452" s="47" t="s">
        <v>710</v>
      </c>
      <c r="C2452" s="48" t="n">
        <v>46066</v>
      </c>
      <c r="D2452" s="47" t="s">
        <v>63</v>
      </c>
      <c r="E2452" s="47" t="s">
        <v>120</v>
      </c>
      <c r="F2452" s="47" t="s">
        <v>152</v>
      </c>
      <c r="G2452" s="47" t="s">
        <v>123</v>
      </c>
      <c r="H2452" s="47" t="n">
        <v>841</v>
      </c>
      <c r="I2452" s="57" t="n">
        <f aca="false">IFERROR(H2452/INDEX(Rate_Master!$C$2:$C$13,MATCH(F2452,Rate_Master!$A$2:$A$13,0)),0)</f>
        <v>0.934444444444444</v>
      </c>
    </row>
    <row r="2453" customFormat="false" ht="15" hidden="false" customHeight="false" outlineLevel="0" collapsed="false">
      <c r="A2453" s="47" t="s">
        <v>14405</v>
      </c>
      <c r="B2453" s="47" t="s">
        <v>710</v>
      </c>
      <c r="C2453" s="48" t="n">
        <v>46066</v>
      </c>
      <c r="D2453" s="47" t="s">
        <v>63</v>
      </c>
      <c r="E2453" s="47" t="s">
        <v>120</v>
      </c>
      <c r="F2453" s="47" t="s">
        <v>152</v>
      </c>
      <c r="G2453" s="47" t="s">
        <v>124</v>
      </c>
      <c r="H2453" s="47" t="n">
        <v>536</v>
      </c>
      <c r="I2453" s="57" t="n">
        <f aca="false">IFERROR(H2453/INDEX(Rate_Master!$C$2:$C$13,MATCH(F2453,Rate_Master!$A$2:$A$13,0)),0)</f>
        <v>0.595555555555556</v>
      </c>
    </row>
    <row r="2454" customFormat="false" ht="15" hidden="false" customHeight="false" outlineLevel="0" collapsed="false">
      <c r="A2454" s="47" t="s">
        <v>14406</v>
      </c>
      <c r="B2454" s="47" t="s">
        <v>710</v>
      </c>
      <c r="C2454" s="48" t="n">
        <v>46066</v>
      </c>
      <c r="D2454" s="47" t="s">
        <v>63</v>
      </c>
      <c r="E2454" s="47" t="s">
        <v>120</v>
      </c>
      <c r="F2454" s="47" t="s">
        <v>152</v>
      </c>
      <c r="G2454" s="47" t="s">
        <v>125</v>
      </c>
      <c r="H2454" s="47" t="n">
        <v>320</v>
      </c>
      <c r="I2454" s="57" t="n">
        <f aca="false">IFERROR(H2454/INDEX(Rate_Master!$C$2:$C$13,MATCH(F2454,Rate_Master!$A$2:$A$13,0)),0)</f>
        <v>0.355555555555556</v>
      </c>
    </row>
    <row r="2455" customFormat="false" ht="15" hidden="false" customHeight="false" outlineLevel="0" collapsed="false">
      <c r="A2455" s="47" t="s">
        <v>14407</v>
      </c>
      <c r="B2455" s="47" t="s">
        <v>710</v>
      </c>
      <c r="C2455" s="48" t="n">
        <v>46066</v>
      </c>
      <c r="D2455" s="47" t="s">
        <v>63</v>
      </c>
      <c r="E2455" s="47" t="s">
        <v>120</v>
      </c>
      <c r="F2455" s="47" t="s">
        <v>152</v>
      </c>
      <c r="G2455" s="47" t="s">
        <v>126</v>
      </c>
      <c r="H2455" s="47" t="n">
        <v>201</v>
      </c>
      <c r="I2455" s="57" t="n">
        <f aca="false">IFERROR(H2455/INDEX(Rate_Master!$C$2:$C$13,MATCH(F2455,Rate_Master!$A$2:$A$13,0)),0)</f>
        <v>0.223333333333333</v>
      </c>
    </row>
    <row r="2456" customFormat="false" ht="15" hidden="false" customHeight="false" outlineLevel="0" collapsed="false">
      <c r="A2456" s="47" t="s">
        <v>14408</v>
      </c>
      <c r="B2456" s="47" t="s">
        <v>711</v>
      </c>
      <c r="C2456" s="48" t="n">
        <v>46066</v>
      </c>
      <c r="D2456" s="47" t="s">
        <v>64</v>
      </c>
      <c r="E2456" s="47" t="s">
        <v>128</v>
      </c>
      <c r="F2456" s="47" t="s">
        <v>154</v>
      </c>
      <c r="G2456" s="47" t="s">
        <v>127</v>
      </c>
      <c r="H2456" s="47" t="n">
        <v>1034</v>
      </c>
      <c r="I2456" s="57" t="n">
        <f aca="false">IFERROR(H2456/INDEX(Rate_Master!$C$2:$C$13,MATCH(F2456,Rate_Master!$A$2:$A$13,0)),0)</f>
        <v>1.72333333333333</v>
      </c>
    </row>
    <row r="2457" customFormat="false" ht="15" hidden="false" customHeight="false" outlineLevel="0" collapsed="false">
      <c r="A2457" s="47" t="s">
        <v>14409</v>
      </c>
      <c r="B2457" s="47" t="s">
        <v>711</v>
      </c>
      <c r="C2457" s="48" t="n">
        <v>46066</v>
      </c>
      <c r="D2457" s="47" t="s">
        <v>64</v>
      </c>
      <c r="E2457" s="47" t="s">
        <v>128</v>
      </c>
      <c r="F2457" s="47" t="s">
        <v>154</v>
      </c>
      <c r="G2457" s="47" t="s">
        <v>129</v>
      </c>
      <c r="H2457" s="47" t="n">
        <v>810</v>
      </c>
      <c r="I2457" s="57" t="n">
        <f aca="false">IFERROR(H2457/INDEX(Rate_Master!$C$2:$C$13,MATCH(F2457,Rate_Master!$A$2:$A$13,0)),0)</f>
        <v>1.35</v>
      </c>
    </row>
    <row r="2458" customFormat="false" ht="15" hidden="false" customHeight="false" outlineLevel="0" collapsed="false">
      <c r="A2458" s="47" t="s">
        <v>14410</v>
      </c>
      <c r="B2458" s="47" t="s">
        <v>711</v>
      </c>
      <c r="C2458" s="48" t="n">
        <v>46066</v>
      </c>
      <c r="D2458" s="47" t="s">
        <v>64</v>
      </c>
      <c r="E2458" s="47" t="s">
        <v>128</v>
      </c>
      <c r="F2458" s="47" t="s">
        <v>154</v>
      </c>
      <c r="G2458" s="47" t="s">
        <v>130</v>
      </c>
      <c r="H2458" s="47" t="n">
        <v>693</v>
      </c>
      <c r="I2458" s="57" t="n">
        <f aca="false">IFERROR(H2458/INDEX(Rate_Master!$C$2:$C$13,MATCH(F2458,Rate_Master!$A$2:$A$13,0)),0)</f>
        <v>1.155</v>
      </c>
    </row>
    <row r="2459" customFormat="false" ht="15" hidden="false" customHeight="false" outlineLevel="0" collapsed="false">
      <c r="A2459" s="47" t="s">
        <v>14411</v>
      </c>
      <c r="B2459" s="47" t="s">
        <v>711</v>
      </c>
      <c r="C2459" s="48" t="n">
        <v>46066</v>
      </c>
      <c r="D2459" s="47" t="s">
        <v>64</v>
      </c>
      <c r="E2459" s="47" t="s">
        <v>128</v>
      </c>
      <c r="F2459" s="47" t="s">
        <v>154</v>
      </c>
      <c r="G2459" s="47" t="s">
        <v>131</v>
      </c>
      <c r="H2459" s="47" t="n">
        <v>310</v>
      </c>
      <c r="I2459" s="57" t="n">
        <f aca="false">IFERROR(H2459/INDEX(Rate_Master!$C$2:$C$13,MATCH(F2459,Rate_Master!$A$2:$A$13,0)),0)</f>
        <v>0.516666666666667</v>
      </c>
    </row>
    <row r="2460" customFormat="false" ht="15" hidden="false" customHeight="false" outlineLevel="0" collapsed="false">
      <c r="A2460" s="47" t="s">
        <v>14412</v>
      </c>
      <c r="B2460" s="47" t="s">
        <v>711</v>
      </c>
      <c r="C2460" s="48" t="n">
        <v>46066</v>
      </c>
      <c r="D2460" s="47" t="s">
        <v>64</v>
      </c>
      <c r="E2460" s="47" t="s">
        <v>128</v>
      </c>
      <c r="F2460" s="47" t="s">
        <v>154</v>
      </c>
      <c r="G2460" s="47" t="s">
        <v>132</v>
      </c>
      <c r="H2460" s="47" t="n">
        <v>237</v>
      </c>
      <c r="I2460" s="57" t="n">
        <f aca="false">IFERROR(H2460/INDEX(Rate_Master!$C$2:$C$13,MATCH(F2460,Rate_Master!$A$2:$A$13,0)),0)</f>
        <v>0.395</v>
      </c>
    </row>
    <row r="2461" customFormat="false" ht="15" hidden="false" customHeight="false" outlineLevel="0" collapsed="false">
      <c r="A2461" s="47" t="s">
        <v>14413</v>
      </c>
      <c r="B2461" s="47" t="s">
        <v>712</v>
      </c>
      <c r="C2461" s="48" t="n">
        <v>46066</v>
      </c>
      <c r="D2461" s="47" t="s">
        <v>64</v>
      </c>
      <c r="E2461" s="47" t="s">
        <v>128</v>
      </c>
      <c r="F2461" s="47" t="s">
        <v>156</v>
      </c>
      <c r="G2461" s="47" t="s">
        <v>127</v>
      </c>
      <c r="H2461" s="47" t="n">
        <v>1315</v>
      </c>
      <c r="I2461" s="57" t="n">
        <f aca="false">IFERROR(H2461/INDEX(Rate_Master!$C$2:$C$13,MATCH(F2461,Rate_Master!$A$2:$A$13,0)),0)</f>
        <v>2.73958333333333</v>
      </c>
    </row>
    <row r="2462" customFormat="false" ht="15" hidden="false" customHeight="false" outlineLevel="0" collapsed="false">
      <c r="A2462" s="47" t="s">
        <v>14414</v>
      </c>
      <c r="B2462" s="47" t="s">
        <v>712</v>
      </c>
      <c r="C2462" s="48" t="n">
        <v>46066</v>
      </c>
      <c r="D2462" s="47" t="s">
        <v>64</v>
      </c>
      <c r="E2462" s="47" t="s">
        <v>128</v>
      </c>
      <c r="F2462" s="47" t="s">
        <v>156</v>
      </c>
      <c r="G2462" s="47" t="s">
        <v>129</v>
      </c>
      <c r="H2462" s="47" t="n">
        <v>1587</v>
      </c>
      <c r="I2462" s="57" t="n">
        <f aca="false">IFERROR(H2462/INDEX(Rate_Master!$C$2:$C$13,MATCH(F2462,Rate_Master!$A$2:$A$13,0)),0)</f>
        <v>3.30625</v>
      </c>
    </row>
    <row r="2463" customFormat="false" ht="15" hidden="false" customHeight="false" outlineLevel="0" collapsed="false">
      <c r="A2463" s="47" t="s">
        <v>14415</v>
      </c>
      <c r="B2463" s="47" t="s">
        <v>712</v>
      </c>
      <c r="C2463" s="48" t="n">
        <v>46066</v>
      </c>
      <c r="D2463" s="47" t="s">
        <v>64</v>
      </c>
      <c r="E2463" s="47" t="s">
        <v>128</v>
      </c>
      <c r="F2463" s="47" t="s">
        <v>156</v>
      </c>
      <c r="G2463" s="47" t="s">
        <v>130</v>
      </c>
      <c r="H2463" s="47" t="n">
        <v>1193</v>
      </c>
      <c r="I2463" s="57" t="n">
        <f aca="false">IFERROR(H2463/INDEX(Rate_Master!$C$2:$C$13,MATCH(F2463,Rate_Master!$A$2:$A$13,0)),0)</f>
        <v>2.48541666666667</v>
      </c>
    </row>
    <row r="2464" customFormat="false" ht="15" hidden="false" customHeight="false" outlineLevel="0" collapsed="false">
      <c r="A2464" s="47" t="s">
        <v>14416</v>
      </c>
      <c r="B2464" s="47" t="s">
        <v>712</v>
      </c>
      <c r="C2464" s="48" t="n">
        <v>46066</v>
      </c>
      <c r="D2464" s="47" t="s">
        <v>64</v>
      </c>
      <c r="E2464" s="47" t="s">
        <v>128</v>
      </c>
      <c r="F2464" s="47" t="s">
        <v>156</v>
      </c>
      <c r="G2464" s="47" t="s">
        <v>131</v>
      </c>
      <c r="H2464" s="47" t="n">
        <v>373</v>
      </c>
      <c r="I2464" s="57" t="n">
        <f aca="false">IFERROR(H2464/INDEX(Rate_Master!$C$2:$C$13,MATCH(F2464,Rate_Master!$A$2:$A$13,0)),0)</f>
        <v>0.777083333333333</v>
      </c>
    </row>
    <row r="2465" customFormat="false" ht="15" hidden="false" customHeight="false" outlineLevel="0" collapsed="false">
      <c r="A2465" s="47" t="s">
        <v>14417</v>
      </c>
      <c r="B2465" s="47" t="s">
        <v>712</v>
      </c>
      <c r="C2465" s="48" t="n">
        <v>46066</v>
      </c>
      <c r="D2465" s="47" t="s">
        <v>64</v>
      </c>
      <c r="E2465" s="47" t="s">
        <v>128</v>
      </c>
      <c r="F2465" s="47" t="s">
        <v>156</v>
      </c>
      <c r="G2465" s="47" t="s">
        <v>132</v>
      </c>
      <c r="H2465" s="47" t="n">
        <v>301</v>
      </c>
      <c r="I2465" s="57" t="n">
        <f aca="false">IFERROR(H2465/INDEX(Rate_Master!$C$2:$C$13,MATCH(F2465,Rate_Master!$A$2:$A$13,0)),0)</f>
        <v>0.627083333333333</v>
      </c>
    </row>
    <row r="2466" customFormat="false" ht="15" hidden="false" customHeight="false" outlineLevel="0" collapsed="false">
      <c r="A2466" s="47" t="s">
        <v>14418</v>
      </c>
      <c r="B2466" s="47" t="s">
        <v>714</v>
      </c>
      <c r="C2466" s="48" t="n">
        <v>46066</v>
      </c>
      <c r="D2466" s="47" t="s">
        <v>65</v>
      </c>
      <c r="E2466" s="47" t="s">
        <v>134</v>
      </c>
      <c r="F2466" s="47" t="s">
        <v>159</v>
      </c>
      <c r="G2466" s="47" t="s">
        <v>133</v>
      </c>
      <c r="H2466" s="47" t="n">
        <v>522</v>
      </c>
      <c r="I2466" s="57" t="n">
        <f aca="false">IFERROR(H2466/INDEX(Rate_Master!$C$2:$C$13,MATCH(F2466,Rate_Master!$A$2:$A$13,0)),0)</f>
        <v>2.175</v>
      </c>
    </row>
    <row r="2467" customFormat="false" ht="15" hidden="false" customHeight="false" outlineLevel="0" collapsed="false">
      <c r="A2467" s="47" t="s">
        <v>14419</v>
      </c>
      <c r="B2467" s="47" t="s">
        <v>714</v>
      </c>
      <c r="C2467" s="48" t="n">
        <v>46066</v>
      </c>
      <c r="D2467" s="47" t="s">
        <v>65</v>
      </c>
      <c r="E2467" s="47" t="s">
        <v>134</v>
      </c>
      <c r="F2467" s="47" t="s">
        <v>159</v>
      </c>
      <c r="G2467" s="47" t="s">
        <v>135</v>
      </c>
      <c r="H2467" s="47" t="n">
        <v>378</v>
      </c>
      <c r="I2467" s="57" t="n">
        <f aca="false">IFERROR(H2467/INDEX(Rate_Master!$C$2:$C$13,MATCH(F2467,Rate_Master!$A$2:$A$13,0)),0)</f>
        <v>1.575</v>
      </c>
    </row>
    <row r="2468" customFormat="false" ht="15" hidden="false" customHeight="false" outlineLevel="0" collapsed="false">
      <c r="A2468" s="47" t="s">
        <v>14420</v>
      </c>
      <c r="B2468" s="47" t="s">
        <v>714</v>
      </c>
      <c r="C2468" s="48" t="n">
        <v>46066</v>
      </c>
      <c r="D2468" s="47" t="s">
        <v>65</v>
      </c>
      <c r="E2468" s="47" t="s">
        <v>134</v>
      </c>
      <c r="F2468" s="47" t="s">
        <v>159</v>
      </c>
      <c r="G2468" s="47" t="s">
        <v>136</v>
      </c>
      <c r="H2468" s="47" t="n">
        <v>332</v>
      </c>
      <c r="I2468" s="57" t="n">
        <f aca="false">IFERROR(H2468/INDEX(Rate_Master!$C$2:$C$13,MATCH(F2468,Rate_Master!$A$2:$A$13,0)),0)</f>
        <v>1.38333333333333</v>
      </c>
    </row>
    <row r="2469" customFormat="false" ht="15" hidden="false" customHeight="false" outlineLevel="0" collapsed="false">
      <c r="A2469" s="47" t="s">
        <v>14421</v>
      </c>
      <c r="B2469" s="47" t="s">
        <v>714</v>
      </c>
      <c r="C2469" s="48" t="n">
        <v>46066</v>
      </c>
      <c r="D2469" s="47" t="s">
        <v>65</v>
      </c>
      <c r="E2469" s="47" t="s">
        <v>134</v>
      </c>
      <c r="F2469" s="47" t="s">
        <v>159</v>
      </c>
      <c r="G2469" s="47" t="s">
        <v>137</v>
      </c>
      <c r="H2469" s="47" t="n">
        <v>249</v>
      </c>
      <c r="I2469" s="57" t="n">
        <f aca="false">IFERROR(H2469/INDEX(Rate_Master!$C$2:$C$13,MATCH(F2469,Rate_Master!$A$2:$A$13,0)),0)</f>
        <v>1.0375</v>
      </c>
    </row>
    <row r="2470" customFormat="false" ht="15" hidden="false" customHeight="false" outlineLevel="0" collapsed="false">
      <c r="A2470" s="47" t="s">
        <v>14422</v>
      </c>
      <c r="B2470" s="47" t="s">
        <v>714</v>
      </c>
      <c r="C2470" s="48" t="n">
        <v>46066</v>
      </c>
      <c r="D2470" s="47" t="s">
        <v>65</v>
      </c>
      <c r="E2470" s="47" t="s">
        <v>134</v>
      </c>
      <c r="F2470" s="47" t="s">
        <v>159</v>
      </c>
      <c r="G2470" s="47" t="s">
        <v>138</v>
      </c>
      <c r="H2470" s="47" t="n">
        <v>124</v>
      </c>
      <c r="I2470" s="57" t="n">
        <f aca="false">IFERROR(H2470/INDEX(Rate_Master!$C$2:$C$13,MATCH(F2470,Rate_Master!$A$2:$A$13,0)),0)</f>
        <v>0.516666666666667</v>
      </c>
    </row>
    <row r="2471" customFormat="false" ht="15" hidden="false" customHeight="false" outlineLevel="0" collapsed="false">
      <c r="A2471" s="47" t="s">
        <v>14423</v>
      </c>
      <c r="B2471" s="47" t="s">
        <v>715</v>
      </c>
      <c r="C2471" s="48" t="n">
        <v>46066</v>
      </c>
      <c r="D2471" s="47" t="s">
        <v>65</v>
      </c>
      <c r="E2471" s="47" t="s">
        <v>134</v>
      </c>
      <c r="F2471" s="47" t="s">
        <v>159</v>
      </c>
      <c r="G2471" s="47" t="s">
        <v>133</v>
      </c>
      <c r="H2471" s="47" t="n">
        <v>378</v>
      </c>
      <c r="I2471" s="57" t="n">
        <f aca="false">IFERROR(H2471/INDEX(Rate_Master!$C$2:$C$13,MATCH(F2471,Rate_Master!$A$2:$A$13,0)),0)</f>
        <v>1.575</v>
      </c>
    </row>
    <row r="2472" customFormat="false" ht="15" hidden="false" customHeight="false" outlineLevel="0" collapsed="false">
      <c r="A2472" s="47" t="s">
        <v>14424</v>
      </c>
      <c r="B2472" s="47" t="s">
        <v>715</v>
      </c>
      <c r="C2472" s="48" t="n">
        <v>46066</v>
      </c>
      <c r="D2472" s="47" t="s">
        <v>65</v>
      </c>
      <c r="E2472" s="47" t="s">
        <v>134</v>
      </c>
      <c r="F2472" s="47" t="s">
        <v>159</v>
      </c>
      <c r="G2472" s="47" t="s">
        <v>135</v>
      </c>
      <c r="H2472" s="47" t="n">
        <v>267</v>
      </c>
      <c r="I2472" s="57" t="n">
        <f aca="false">IFERROR(H2472/INDEX(Rate_Master!$C$2:$C$13,MATCH(F2472,Rate_Master!$A$2:$A$13,0)),0)</f>
        <v>1.1125</v>
      </c>
    </row>
    <row r="2473" customFormat="false" ht="15" hidden="false" customHeight="false" outlineLevel="0" collapsed="false">
      <c r="A2473" s="47" t="s">
        <v>14425</v>
      </c>
      <c r="B2473" s="47" t="s">
        <v>715</v>
      </c>
      <c r="C2473" s="48" t="n">
        <v>46066</v>
      </c>
      <c r="D2473" s="47" t="s">
        <v>65</v>
      </c>
      <c r="E2473" s="47" t="s">
        <v>134</v>
      </c>
      <c r="F2473" s="47" t="s">
        <v>159</v>
      </c>
      <c r="G2473" s="47" t="s">
        <v>136</v>
      </c>
      <c r="H2473" s="47" t="n">
        <v>227</v>
      </c>
      <c r="I2473" s="57" t="n">
        <f aca="false">IFERROR(H2473/INDEX(Rate_Master!$C$2:$C$13,MATCH(F2473,Rate_Master!$A$2:$A$13,0)),0)</f>
        <v>0.945833333333333</v>
      </c>
    </row>
    <row r="2474" customFormat="false" ht="15" hidden="false" customHeight="false" outlineLevel="0" collapsed="false">
      <c r="A2474" s="47" t="s">
        <v>14426</v>
      </c>
      <c r="B2474" s="47" t="s">
        <v>715</v>
      </c>
      <c r="C2474" s="48" t="n">
        <v>46066</v>
      </c>
      <c r="D2474" s="47" t="s">
        <v>65</v>
      </c>
      <c r="E2474" s="47" t="s">
        <v>134</v>
      </c>
      <c r="F2474" s="47" t="s">
        <v>159</v>
      </c>
      <c r="G2474" s="47" t="s">
        <v>137</v>
      </c>
      <c r="H2474" s="47" t="n">
        <v>152</v>
      </c>
      <c r="I2474" s="57" t="n">
        <f aca="false">IFERROR(H2474/INDEX(Rate_Master!$C$2:$C$13,MATCH(F2474,Rate_Master!$A$2:$A$13,0)),0)</f>
        <v>0.633333333333333</v>
      </c>
    </row>
    <row r="2475" customFormat="false" ht="15" hidden="false" customHeight="false" outlineLevel="0" collapsed="false">
      <c r="A2475" s="47" t="s">
        <v>14427</v>
      </c>
      <c r="B2475" s="47" t="s">
        <v>715</v>
      </c>
      <c r="C2475" s="48" t="n">
        <v>46066</v>
      </c>
      <c r="D2475" s="47" t="s">
        <v>65</v>
      </c>
      <c r="E2475" s="47" t="s">
        <v>134</v>
      </c>
      <c r="F2475" s="47" t="s">
        <v>159</v>
      </c>
      <c r="G2475" s="47" t="s">
        <v>138</v>
      </c>
      <c r="H2475" s="47" t="n">
        <v>92</v>
      </c>
      <c r="I2475" s="57" t="n">
        <f aca="false">IFERROR(H2475/INDEX(Rate_Master!$C$2:$C$13,MATCH(F2475,Rate_Master!$A$2:$A$13,0)),0)</f>
        <v>0.383333333333333</v>
      </c>
    </row>
    <row r="2476" customFormat="false" ht="15" hidden="false" customHeight="false" outlineLevel="0" collapsed="false">
      <c r="A2476" s="47" t="s">
        <v>14428</v>
      </c>
      <c r="B2476" s="47" t="s">
        <v>716</v>
      </c>
      <c r="C2476" s="48" t="n">
        <v>46066</v>
      </c>
      <c r="D2476" s="47" t="s">
        <v>65</v>
      </c>
      <c r="E2476" s="47" t="s">
        <v>134</v>
      </c>
      <c r="F2476" s="47" t="s">
        <v>159</v>
      </c>
      <c r="G2476" s="47" t="s">
        <v>133</v>
      </c>
      <c r="H2476" s="47" t="n">
        <v>376</v>
      </c>
      <c r="I2476" s="57" t="n">
        <f aca="false">IFERROR(H2476/INDEX(Rate_Master!$C$2:$C$13,MATCH(F2476,Rate_Master!$A$2:$A$13,0)),0)</f>
        <v>1.56666666666667</v>
      </c>
    </row>
    <row r="2477" customFormat="false" ht="15" hidden="false" customHeight="false" outlineLevel="0" collapsed="false">
      <c r="A2477" s="47" t="s">
        <v>14429</v>
      </c>
      <c r="B2477" s="47" t="s">
        <v>716</v>
      </c>
      <c r="C2477" s="48" t="n">
        <v>46066</v>
      </c>
      <c r="D2477" s="47" t="s">
        <v>65</v>
      </c>
      <c r="E2477" s="47" t="s">
        <v>134</v>
      </c>
      <c r="F2477" s="47" t="s">
        <v>159</v>
      </c>
      <c r="G2477" s="47" t="s">
        <v>135</v>
      </c>
      <c r="H2477" s="47" t="n">
        <v>314</v>
      </c>
      <c r="I2477" s="57" t="n">
        <f aca="false">IFERROR(H2477/INDEX(Rate_Master!$C$2:$C$13,MATCH(F2477,Rate_Master!$A$2:$A$13,0)),0)</f>
        <v>1.30833333333333</v>
      </c>
    </row>
    <row r="2478" customFormat="false" ht="15" hidden="false" customHeight="false" outlineLevel="0" collapsed="false">
      <c r="A2478" s="47" t="s">
        <v>14430</v>
      </c>
      <c r="B2478" s="47" t="s">
        <v>716</v>
      </c>
      <c r="C2478" s="48" t="n">
        <v>46066</v>
      </c>
      <c r="D2478" s="47" t="s">
        <v>65</v>
      </c>
      <c r="E2478" s="47" t="s">
        <v>134</v>
      </c>
      <c r="F2478" s="47" t="s">
        <v>159</v>
      </c>
      <c r="G2478" s="47" t="s">
        <v>136</v>
      </c>
      <c r="H2478" s="47" t="n">
        <v>259</v>
      </c>
      <c r="I2478" s="57" t="n">
        <f aca="false">IFERROR(H2478/INDEX(Rate_Master!$C$2:$C$13,MATCH(F2478,Rate_Master!$A$2:$A$13,0)),0)</f>
        <v>1.07916666666667</v>
      </c>
    </row>
    <row r="2479" customFormat="false" ht="15" hidden="false" customHeight="false" outlineLevel="0" collapsed="false">
      <c r="A2479" s="47" t="s">
        <v>14431</v>
      </c>
      <c r="B2479" s="47" t="s">
        <v>716</v>
      </c>
      <c r="C2479" s="48" t="n">
        <v>46066</v>
      </c>
      <c r="D2479" s="47" t="s">
        <v>65</v>
      </c>
      <c r="E2479" s="47" t="s">
        <v>134</v>
      </c>
      <c r="F2479" s="47" t="s">
        <v>159</v>
      </c>
      <c r="G2479" s="47" t="s">
        <v>137</v>
      </c>
      <c r="H2479" s="47" t="n">
        <v>181</v>
      </c>
      <c r="I2479" s="57" t="n">
        <f aca="false">IFERROR(H2479/INDEX(Rate_Master!$C$2:$C$13,MATCH(F2479,Rate_Master!$A$2:$A$13,0)),0)</f>
        <v>0.754166666666667</v>
      </c>
    </row>
    <row r="2480" customFormat="false" ht="15" hidden="false" customHeight="false" outlineLevel="0" collapsed="false">
      <c r="A2480" s="47" t="s">
        <v>14432</v>
      </c>
      <c r="B2480" s="47" t="s">
        <v>716</v>
      </c>
      <c r="C2480" s="48" t="n">
        <v>46066</v>
      </c>
      <c r="D2480" s="47" t="s">
        <v>65</v>
      </c>
      <c r="E2480" s="47" t="s">
        <v>134</v>
      </c>
      <c r="F2480" s="47" t="s">
        <v>159</v>
      </c>
      <c r="G2480" s="47" t="s">
        <v>138</v>
      </c>
      <c r="H2480" s="47" t="n">
        <v>104</v>
      </c>
      <c r="I2480" s="57" t="n">
        <f aca="false">IFERROR(H2480/INDEX(Rate_Master!$C$2:$C$13,MATCH(F2480,Rate_Master!$A$2:$A$13,0)),0)</f>
        <v>0.433333333333333</v>
      </c>
    </row>
    <row r="2481" customFormat="false" ht="15" hidden="false" customHeight="false" outlineLevel="0" collapsed="false">
      <c r="A2481" s="47" t="s">
        <v>14433</v>
      </c>
      <c r="B2481" s="47" t="s">
        <v>717</v>
      </c>
      <c r="C2481" s="48" t="n">
        <v>46067</v>
      </c>
      <c r="D2481" s="47" t="s">
        <v>62</v>
      </c>
      <c r="E2481" s="47" t="s">
        <v>120</v>
      </c>
      <c r="F2481" s="47" t="s">
        <v>149</v>
      </c>
      <c r="G2481" s="47" t="s">
        <v>119</v>
      </c>
      <c r="H2481" s="47" t="n">
        <v>1051</v>
      </c>
      <c r="I2481" s="57" t="n">
        <f aca="false">IFERROR(H2481/INDEX(Rate_Master!$C$2:$C$13,MATCH(F2481,Rate_Master!$A$2:$A$13,0)),0)</f>
        <v>0.955454545454545</v>
      </c>
    </row>
    <row r="2482" customFormat="false" ht="15" hidden="false" customHeight="false" outlineLevel="0" collapsed="false">
      <c r="A2482" s="47" t="s">
        <v>14434</v>
      </c>
      <c r="B2482" s="47" t="s">
        <v>717</v>
      </c>
      <c r="C2482" s="48" t="n">
        <v>46067</v>
      </c>
      <c r="D2482" s="47" t="s">
        <v>62</v>
      </c>
      <c r="E2482" s="47" t="s">
        <v>120</v>
      </c>
      <c r="F2482" s="47" t="s">
        <v>149</v>
      </c>
      <c r="G2482" s="47" t="s">
        <v>121</v>
      </c>
      <c r="H2482" s="47" t="n">
        <v>899</v>
      </c>
      <c r="I2482" s="57" t="n">
        <f aca="false">IFERROR(H2482/INDEX(Rate_Master!$C$2:$C$13,MATCH(F2482,Rate_Master!$A$2:$A$13,0)),0)</f>
        <v>0.817272727272727</v>
      </c>
    </row>
    <row r="2483" customFormat="false" ht="15" hidden="false" customHeight="false" outlineLevel="0" collapsed="false">
      <c r="A2483" s="47" t="s">
        <v>14435</v>
      </c>
      <c r="B2483" s="47" t="s">
        <v>717</v>
      </c>
      <c r="C2483" s="48" t="n">
        <v>46067</v>
      </c>
      <c r="D2483" s="47" t="s">
        <v>62</v>
      </c>
      <c r="E2483" s="47" t="s">
        <v>120</v>
      </c>
      <c r="F2483" s="47" t="s">
        <v>149</v>
      </c>
      <c r="G2483" s="47" t="s">
        <v>122</v>
      </c>
      <c r="H2483" s="47" t="n">
        <v>989</v>
      </c>
      <c r="I2483" s="57" t="n">
        <f aca="false">IFERROR(H2483/INDEX(Rate_Master!$C$2:$C$13,MATCH(F2483,Rate_Master!$A$2:$A$13,0)),0)</f>
        <v>0.899090909090909</v>
      </c>
    </row>
    <row r="2484" customFormat="false" ht="15" hidden="false" customHeight="false" outlineLevel="0" collapsed="false">
      <c r="A2484" s="47" t="s">
        <v>14436</v>
      </c>
      <c r="B2484" s="47" t="s">
        <v>717</v>
      </c>
      <c r="C2484" s="48" t="n">
        <v>46067</v>
      </c>
      <c r="D2484" s="47" t="s">
        <v>62</v>
      </c>
      <c r="E2484" s="47" t="s">
        <v>120</v>
      </c>
      <c r="F2484" s="47" t="s">
        <v>149</v>
      </c>
      <c r="G2484" s="47" t="s">
        <v>123</v>
      </c>
      <c r="H2484" s="47" t="n">
        <v>716</v>
      </c>
      <c r="I2484" s="57" t="n">
        <f aca="false">IFERROR(H2484/INDEX(Rate_Master!$C$2:$C$13,MATCH(F2484,Rate_Master!$A$2:$A$13,0)),0)</f>
        <v>0.650909090909091</v>
      </c>
    </row>
    <row r="2485" customFormat="false" ht="15" hidden="false" customHeight="false" outlineLevel="0" collapsed="false">
      <c r="A2485" s="47" t="s">
        <v>14437</v>
      </c>
      <c r="B2485" s="47" t="s">
        <v>717</v>
      </c>
      <c r="C2485" s="48" t="n">
        <v>46067</v>
      </c>
      <c r="D2485" s="47" t="s">
        <v>62</v>
      </c>
      <c r="E2485" s="47" t="s">
        <v>120</v>
      </c>
      <c r="F2485" s="47" t="s">
        <v>149</v>
      </c>
      <c r="G2485" s="47" t="s">
        <v>124</v>
      </c>
      <c r="H2485" s="47" t="n">
        <v>435</v>
      </c>
      <c r="I2485" s="57" t="n">
        <f aca="false">IFERROR(H2485/INDEX(Rate_Master!$C$2:$C$13,MATCH(F2485,Rate_Master!$A$2:$A$13,0)),0)</f>
        <v>0.395454545454545</v>
      </c>
    </row>
    <row r="2486" customFormat="false" ht="15" hidden="false" customHeight="false" outlineLevel="0" collapsed="false">
      <c r="A2486" s="47" t="s">
        <v>14438</v>
      </c>
      <c r="B2486" s="47" t="s">
        <v>717</v>
      </c>
      <c r="C2486" s="48" t="n">
        <v>46067</v>
      </c>
      <c r="D2486" s="47" t="s">
        <v>62</v>
      </c>
      <c r="E2486" s="47" t="s">
        <v>120</v>
      </c>
      <c r="F2486" s="47" t="s">
        <v>149</v>
      </c>
      <c r="G2486" s="47" t="s">
        <v>125</v>
      </c>
      <c r="H2486" s="47" t="n">
        <v>268</v>
      </c>
      <c r="I2486" s="57" t="n">
        <f aca="false">IFERROR(H2486/INDEX(Rate_Master!$C$2:$C$13,MATCH(F2486,Rate_Master!$A$2:$A$13,0)),0)</f>
        <v>0.243636363636364</v>
      </c>
    </row>
    <row r="2487" customFormat="false" ht="15" hidden="false" customHeight="false" outlineLevel="0" collapsed="false">
      <c r="A2487" s="47" t="s">
        <v>14439</v>
      </c>
      <c r="B2487" s="47" t="s">
        <v>717</v>
      </c>
      <c r="C2487" s="48" t="n">
        <v>46067</v>
      </c>
      <c r="D2487" s="47" t="s">
        <v>62</v>
      </c>
      <c r="E2487" s="47" t="s">
        <v>120</v>
      </c>
      <c r="F2487" s="47" t="s">
        <v>149</v>
      </c>
      <c r="G2487" s="47" t="s">
        <v>126</v>
      </c>
      <c r="H2487" s="47" t="n">
        <v>181</v>
      </c>
      <c r="I2487" s="57" t="n">
        <f aca="false">IFERROR(H2487/INDEX(Rate_Master!$C$2:$C$13,MATCH(F2487,Rate_Master!$A$2:$A$13,0)),0)</f>
        <v>0.164545454545455</v>
      </c>
    </row>
    <row r="2488" customFormat="false" ht="15" hidden="false" customHeight="false" outlineLevel="0" collapsed="false">
      <c r="A2488" s="47" t="s">
        <v>14440</v>
      </c>
      <c r="B2488" s="47" t="s">
        <v>718</v>
      </c>
      <c r="C2488" s="48" t="n">
        <v>46067</v>
      </c>
      <c r="D2488" s="47" t="s">
        <v>62</v>
      </c>
      <c r="E2488" s="47" t="s">
        <v>120</v>
      </c>
      <c r="F2488" s="47" t="s">
        <v>149</v>
      </c>
      <c r="G2488" s="47" t="s">
        <v>119</v>
      </c>
      <c r="H2488" s="47" t="n">
        <v>1027</v>
      </c>
      <c r="I2488" s="57" t="n">
        <f aca="false">IFERROR(H2488/INDEX(Rate_Master!$C$2:$C$13,MATCH(F2488,Rate_Master!$A$2:$A$13,0)),0)</f>
        <v>0.933636363636364</v>
      </c>
    </row>
    <row r="2489" customFormat="false" ht="15" hidden="false" customHeight="false" outlineLevel="0" collapsed="false">
      <c r="A2489" s="47" t="s">
        <v>14441</v>
      </c>
      <c r="B2489" s="47" t="s">
        <v>718</v>
      </c>
      <c r="C2489" s="48" t="n">
        <v>46067</v>
      </c>
      <c r="D2489" s="47" t="s">
        <v>62</v>
      </c>
      <c r="E2489" s="47" t="s">
        <v>120</v>
      </c>
      <c r="F2489" s="47" t="s">
        <v>149</v>
      </c>
      <c r="G2489" s="47" t="s">
        <v>121</v>
      </c>
      <c r="H2489" s="47" t="n">
        <v>924</v>
      </c>
      <c r="I2489" s="57" t="n">
        <f aca="false">IFERROR(H2489/INDEX(Rate_Master!$C$2:$C$13,MATCH(F2489,Rate_Master!$A$2:$A$13,0)),0)</f>
        <v>0.84</v>
      </c>
    </row>
    <row r="2490" customFormat="false" ht="15" hidden="false" customHeight="false" outlineLevel="0" collapsed="false">
      <c r="A2490" s="47" t="s">
        <v>14442</v>
      </c>
      <c r="B2490" s="47" t="s">
        <v>718</v>
      </c>
      <c r="C2490" s="48" t="n">
        <v>46067</v>
      </c>
      <c r="D2490" s="47" t="s">
        <v>62</v>
      </c>
      <c r="E2490" s="47" t="s">
        <v>120</v>
      </c>
      <c r="F2490" s="47" t="s">
        <v>149</v>
      </c>
      <c r="G2490" s="47" t="s">
        <v>122</v>
      </c>
      <c r="H2490" s="47" t="n">
        <v>1032</v>
      </c>
      <c r="I2490" s="57" t="n">
        <f aca="false">IFERROR(H2490/INDEX(Rate_Master!$C$2:$C$13,MATCH(F2490,Rate_Master!$A$2:$A$13,0)),0)</f>
        <v>0.938181818181818</v>
      </c>
    </row>
    <row r="2491" customFormat="false" ht="15" hidden="false" customHeight="false" outlineLevel="0" collapsed="false">
      <c r="A2491" s="47" t="s">
        <v>14443</v>
      </c>
      <c r="B2491" s="47" t="s">
        <v>718</v>
      </c>
      <c r="C2491" s="48" t="n">
        <v>46067</v>
      </c>
      <c r="D2491" s="47" t="s">
        <v>62</v>
      </c>
      <c r="E2491" s="47" t="s">
        <v>120</v>
      </c>
      <c r="F2491" s="47" t="s">
        <v>149</v>
      </c>
      <c r="G2491" s="47" t="s">
        <v>123</v>
      </c>
      <c r="H2491" s="47" t="n">
        <v>724</v>
      </c>
      <c r="I2491" s="57" t="n">
        <f aca="false">IFERROR(H2491/INDEX(Rate_Master!$C$2:$C$13,MATCH(F2491,Rate_Master!$A$2:$A$13,0)),0)</f>
        <v>0.658181818181818</v>
      </c>
    </row>
    <row r="2492" customFormat="false" ht="15" hidden="false" customHeight="false" outlineLevel="0" collapsed="false">
      <c r="A2492" s="47" t="s">
        <v>14444</v>
      </c>
      <c r="B2492" s="47" t="s">
        <v>718</v>
      </c>
      <c r="C2492" s="48" t="n">
        <v>46067</v>
      </c>
      <c r="D2492" s="47" t="s">
        <v>62</v>
      </c>
      <c r="E2492" s="47" t="s">
        <v>120</v>
      </c>
      <c r="F2492" s="47" t="s">
        <v>149</v>
      </c>
      <c r="G2492" s="47" t="s">
        <v>124</v>
      </c>
      <c r="H2492" s="47" t="n">
        <v>473</v>
      </c>
      <c r="I2492" s="57" t="n">
        <f aca="false">IFERROR(H2492/INDEX(Rate_Master!$C$2:$C$13,MATCH(F2492,Rate_Master!$A$2:$A$13,0)),0)</f>
        <v>0.43</v>
      </c>
    </row>
    <row r="2493" customFormat="false" ht="15" hidden="false" customHeight="false" outlineLevel="0" collapsed="false">
      <c r="A2493" s="47" t="s">
        <v>14445</v>
      </c>
      <c r="B2493" s="47" t="s">
        <v>718</v>
      </c>
      <c r="C2493" s="48" t="n">
        <v>46067</v>
      </c>
      <c r="D2493" s="47" t="s">
        <v>62</v>
      </c>
      <c r="E2493" s="47" t="s">
        <v>120</v>
      </c>
      <c r="F2493" s="47" t="s">
        <v>149</v>
      </c>
      <c r="G2493" s="47" t="s">
        <v>125</v>
      </c>
      <c r="H2493" s="47" t="n">
        <v>302</v>
      </c>
      <c r="I2493" s="57" t="n">
        <f aca="false">IFERROR(H2493/INDEX(Rate_Master!$C$2:$C$13,MATCH(F2493,Rate_Master!$A$2:$A$13,0)),0)</f>
        <v>0.274545454545455</v>
      </c>
    </row>
    <row r="2494" customFormat="false" ht="15" hidden="false" customHeight="false" outlineLevel="0" collapsed="false">
      <c r="A2494" s="47" t="s">
        <v>14446</v>
      </c>
      <c r="B2494" s="47" t="s">
        <v>718</v>
      </c>
      <c r="C2494" s="48" t="n">
        <v>46067</v>
      </c>
      <c r="D2494" s="47" t="s">
        <v>62</v>
      </c>
      <c r="E2494" s="47" t="s">
        <v>120</v>
      </c>
      <c r="F2494" s="47" t="s">
        <v>149</v>
      </c>
      <c r="G2494" s="47" t="s">
        <v>126</v>
      </c>
      <c r="H2494" s="47" t="n">
        <v>201</v>
      </c>
      <c r="I2494" s="57" t="n">
        <f aca="false">IFERROR(H2494/INDEX(Rate_Master!$C$2:$C$13,MATCH(F2494,Rate_Master!$A$2:$A$13,0)),0)</f>
        <v>0.182727272727273</v>
      </c>
    </row>
    <row r="2495" customFormat="false" ht="15" hidden="false" customHeight="false" outlineLevel="0" collapsed="false">
      <c r="A2495" s="47" t="s">
        <v>14447</v>
      </c>
      <c r="B2495" s="47" t="s">
        <v>719</v>
      </c>
      <c r="C2495" s="48" t="n">
        <v>46067</v>
      </c>
      <c r="D2495" s="47" t="s">
        <v>62</v>
      </c>
      <c r="E2495" s="47" t="s">
        <v>120</v>
      </c>
      <c r="F2495" s="47" t="s">
        <v>149</v>
      </c>
      <c r="G2495" s="47" t="s">
        <v>119</v>
      </c>
      <c r="H2495" s="47" t="n">
        <v>1368</v>
      </c>
      <c r="I2495" s="57" t="n">
        <f aca="false">IFERROR(H2495/INDEX(Rate_Master!$C$2:$C$13,MATCH(F2495,Rate_Master!$A$2:$A$13,0)),0)</f>
        <v>1.24363636363636</v>
      </c>
    </row>
    <row r="2496" customFormat="false" ht="15" hidden="false" customHeight="false" outlineLevel="0" collapsed="false">
      <c r="A2496" s="47" t="s">
        <v>14448</v>
      </c>
      <c r="B2496" s="47" t="s">
        <v>719</v>
      </c>
      <c r="C2496" s="48" t="n">
        <v>46067</v>
      </c>
      <c r="D2496" s="47" t="s">
        <v>62</v>
      </c>
      <c r="E2496" s="47" t="s">
        <v>120</v>
      </c>
      <c r="F2496" s="47" t="s">
        <v>149</v>
      </c>
      <c r="G2496" s="47" t="s">
        <v>121</v>
      </c>
      <c r="H2496" s="47" t="n">
        <v>1225</v>
      </c>
      <c r="I2496" s="57" t="n">
        <f aca="false">IFERROR(H2496/INDEX(Rate_Master!$C$2:$C$13,MATCH(F2496,Rate_Master!$A$2:$A$13,0)),0)</f>
        <v>1.11363636363636</v>
      </c>
    </row>
    <row r="2497" customFormat="false" ht="15" hidden="false" customHeight="false" outlineLevel="0" collapsed="false">
      <c r="A2497" s="47" t="s">
        <v>14449</v>
      </c>
      <c r="B2497" s="47" t="s">
        <v>719</v>
      </c>
      <c r="C2497" s="48" t="n">
        <v>46067</v>
      </c>
      <c r="D2497" s="47" t="s">
        <v>62</v>
      </c>
      <c r="E2497" s="47" t="s">
        <v>120</v>
      </c>
      <c r="F2497" s="47" t="s">
        <v>149</v>
      </c>
      <c r="G2497" s="47" t="s">
        <v>122</v>
      </c>
      <c r="H2497" s="47" t="n">
        <v>1324</v>
      </c>
      <c r="I2497" s="57" t="n">
        <f aca="false">IFERROR(H2497/INDEX(Rate_Master!$C$2:$C$13,MATCH(F2497,Rate_Master!$A$2:$A$13,0)),0)</f>
        <v>1.20363636363636</v>
      </c>
    </row>
    <row r="2498" customFormat="false" ht="15" hidden="false" customHeight="false" outlineLevel="0" collapsed="false">
      <c r="A2498" s="47" t="s">
        <v>14450</v>
      </c>
      <c r="B2498" s="47" t="s">
        <v>719</v>
      </c>
      <c r="C2498" s="48" t="n">
        <v>46067</v>
      </c>
      <c r="D2498" s="47" t="s">
        <v>62</v>
      </c>
      <c r="E2498" s="47" t="s">
        <v>120</v>
      </c>
      <c r="F2498" s="47" t="s">
        <v>149</v>
      </c>
      <c r="G2498" s="47" t="s">
        <v>123</v>
      </c>
      <c r="H2498" s="47" t="n">
        <v>959</v>
      </c>
      <c r="I2498" s="57" t="n">
        <f aca="false">IFERROR(H2498/INDEX(Rate_Master!$C$2:$C$13,MATCH(F2498,Rate_Master!$A$2:$A$13,0)),0)</f>
        <v>0.871818181818182</v>
      </c>
    </row>
    <row r="2499" customFormat="false" ht="15" hidden="false" customHeight="false" outlineLevel="0" collapsed="false">
      <c r="A2499" s="47" t="s">
        <v>14451</v>
      </c>
      <c r="B2499" s="47" t="s">
        <v>719</v>
      </c>
      <c r="C2499" s="48" t="n">
        <v>46067</v>
      </c>
      <c r="D2499" s="47" t="s">
        <v>62</v>
      </c>
      <c r="E2499" s="47" t="s">
        <v>120</v>
      </c>
      <c r="F2499" s="47" t="s">
        <v>149</v>
      </c>
      <c r="G2499" s="47" t="s">
        <v>124</v>
      </c>
      <c r="H2499" s="47" t="n">
        <v>609</v>
      </c>
      <c r="I2499" s="57" t="n">
        <f aca="false">IFERROR(H2499/INDEX(Rate_Master!$C$2:$C$13,MATCH(F2499,Rate_Master!$A$2:$A$13,0)),0)</f>
        <v>0.553636363636364</v>
      </c>
    </row>
    <row r="2500" customFormat="false" ht="15" hidden="false" customHeight="false" outlineLevel="0" collapsed="false">
      <c r="A2500" s="47" t="s">
        <v>14452</v>
      </c>
      <c r="B2500" s="47" t="s">
        <v>719</v>
      </c>
      <c r="C2500" s="48" t="n">
        <v>46067</v>
      </c>
      <c r="D2500" s="47" t="s">
        <v>62</v>
      </c>
      <c r="E2500" s="47" t="s">
        <v>120</v>
      </c>
      <c r="F2500" s="47" t="s">
        <v>149</v>
      </c>
      <c r="G2500" s="47" t="s">
        <v>125</v>
      </c>
      <c r="H2500" s="47" t="n">
        <v>338</v>
      </c>
      <c r="I2500" s="57" t="n">
        <f aca="false">IFERROR(H2500/INDEX(Rate_Master!$C$2:$C$13,MATCH(F2500,Rate_Master!$A$2:$A$13,0)),0)</f>
        <v>0.307272727272727</v>
      </c>
    </row>
    <row r="2501" customFormat="false" ht="15" hidden="false" customHeight="false" outlineLevel="0" collapsed="false">
      <c r="A2501" s="47" t="s">
        <v>14453</v>
      </c>
      <c r="B2501" s="47" t="s">
        <v>719</v>
      </c>
      <c r="C2501" s="48" t="n">
        <v>46067</v>
      </c>
      <c r="D2501" s="47" t="s">
        <v>62</v>
      </c>
      <c r="E2501" s="47" t="s">
        <v>120</v>
      </c>
      <c r="F2501" s="47" t="s">
        <v>149</v>
      </c>
      <c r="G2501" s="47" t="s">
        <v>126</v>
      </c>
      <c r="H2501" s="47" t="n">
        <v>235</v>
      </c>
      <c r="I2501" s="57" t="n">
        <f aca="false">IFERROR(H2501/INDEX(Rate_Master!$C$2:$C$13,MATCH(F2501,Rate_Master!$A$2:$A$13,0)),0)</f>
        <v>0.213636363636364</v>
      </c>
    </row>
    <row r="2502" customFormat="false" ht="15" hidden="false" customHeight="false" outlineLevel="0" collapsed="false">
      <c r="A2502" s="47" t="s">
        <v>14454</v>
      </c>
      <c r="B2502" s="47" t="s">
        <v>720</v>
      </c>
      <c r="C2502" s="48" t="n">
        <v>46067</v>
      </c>
      <c r="D2502" s="47" t="s">
        <v>63</v>
      </c>
      <c r="E2502" s="47" t="s">
        <v>120</v>
      </c>
      <c r="F2502" s="47" t="s">
        <v>152</v>
      </c>
      <c r="G2502" s="47" t="s">
        <v>119</v>
      </c>
      <c r="H2502" s="47" t="n">
        <v>1127</v>
      </c>
      <c r="I2502" s="57" t="n">
        <f aca="false">IFERROR(H2502/INDEX(Rate_Master!$C$2:$C$13,MATCH(F2502,Rate_Master!$A$2:$A$13,0)),0)</f>
        <v>1.25222222222222</v>
      </c>
    </row>
    <row r="2503" customFormat="false" ht="15" hidden="false" customHeight="false" outlineLevel="0" collapsed="false">
      <c r="A2503" s="47" t="s">
        <v>14455</v>
      </c>
      <c r="B2503" s="47" t="s">
        <v>720</v>
      </c>
      <c r="C2503" s="48" t="n">
        <v>46067</v>
      </c>
      <c r="D2503" s="47" t="s">
        <v>63</v>
      </c>
      <c r="E2503" s="47" t="s">
        <v>120</v>
      </c>
      <c r="F2503" s="47" t="s">
        <v>152</v>
      </c>
      <c r="G2503" s="47" t="s">
        <v>121</v>
      </c>
      <c r="H2503" s="47" t="n">
        <v>972</v>
      </c>
      <c r="I2503" s="57" t="n">
        <f aca="false">IFERROR(H2503/INDEX(Rate_Master!$C$2:$C$13,MATCH(F2503,Rate_Master!$A$2:$A$13,0)),0)</f>
        <v>1.08</v>
      </c>
    </row>
    <row r="2504" customFormat="false" ht="15" hidden="false" customHeight="false" outlineLevel="0" collapsed="false">
      <c r="A2504" s="47" t="s">
        <v>14456</v>
      </c>
      <c r="B2504" s="47" t="s">
        <v>720</v>
      </c>
      <c r="C2504" s="48" t="n">
        <v>46067</v>
      </c>
      <c r="D2504" s="47" t="s">
        <v>63</v>
      </c>
      <c r="E2504" s="47" t="s">
        <v>120</v>
      </c>
      <c r="F2504" s="47" t="s">
        <v>152</v>
      </c>
      <c r="G2504" s="47" t="s">
        <v>122</v>
      </c>
      <c r="H2504" s="47" t="n">
        <v>1155</v>
      </c>
      <c r="I2504" s="57" t="n">
        <f aca="false">IFERROR(H2504/INDEX(Rate_Master!$C$2:$C$13,MATCH(F2504,Rate_Master!$A$2:$A$13,0)),0)</f>
        <v>1.28333333333333</v>
      </c>
    </row>
    <row r="2505" customFormat="false" ht="15" hidden="false" customHeight="false" outlineLevel="0" collapsed="false">
      <c r="A2505" s="47" t="s">
        <v>14457</v>
      </c>
      <c r="B2505" s="47" t="s">
        <v>720</v>
      </c>
      <c r="C2505" s="48" t="n">
        <v>46067</v>
      </c>
      <c r="D2505" s="47" t="s">
        <v>63</v>
      </c>
      <c r="E2505" s="47" t="s">
        <v>120</v>
      </c>
      <c r="F2505" s="47" t="s">
        <v>152</v>
      </c>
      <c r="G2505" s="47" t="s">
        <v>123</v>
      </c>
      <c r="H2505" s="47" t="n">
        <v>854</v>
      </c>
      <c r="I2505" s="57" t="n">
        <f aca="false">IFERROR(H2505/INDEX(Rate_Master!$C$2:$C$13,MATCH(F2505,Rate_Master!$A$2:$A$13,0)),0)</f>
        <v>0.948888888888889</v>
      </c>
    </row>
    <row r="2506" customFormat="false" ht="15" hidden="false" customHeight="false" outlineLevel="0" collapsed="false">
      <c r="A2506" s="47" t="s">
        <v>14458</v>
      </c>
      <c r="B2506" s="47" t="s">
        <v>720</v>
      </c>
      <c r="C2506" s="48" t="n">
        <v>46067</v>
      </c>
      <c r="D2506" s="47" t="s">
        <v>63</v>
      </c>
      <c r="E2506" s="47" t="s">
        <v>120</v>
      </c>
      <c r="F2506" s="47" t="s">
        <v>152</v>
      </c>
      <c r="G2506" s="47" t="s">
        <v>124</v>
      </c>
      <c r="H2506" s="47" t="n">
        <v>526</v>
      </c>
      <c r="I2506" s="57" t="n">
        <f aca="false">IFERROR(H2506/INDEX(Rate_Master!$C$2:$C$13,MATCH(F2506,Rate_Master!$A$2:$A$13,0)),0)</f>
        <v>0.584444444444444</v>
      </c>
    </row>
    <row r="2507" customFormat="false" ht="15" hidden="false" customHeight="false" outlineLevel="0" collapsed="false">
      <c r="A2507" s="47" t="s">
        <v>14459</v>
      </c>
      <c r="B2507" s="47" t="s">
        <v>720</v>
      </c>
      <c r="C2507" s="48" t="n">
        <v>46067</v>
      </c>
      <c r="D2507" s="47" t="s">
        <v>63</v>
      </c>
      <c r="E2507" s="47" t="s">
        <v>120</v>
      </c>
      <c r="F2507" s="47" t="s">
        <v>152</v>
      </c>
      <c r="G2507" s="47" t="s">
        <v>125</v>
      </c>
      <c r="H2507" s="47" t="n">
        <v>290</v>
      </c>
      <c r="I2507" s="57" t="n">
        <f aca="false">IFERROR(H2507/INDEX(Rate_Master!$C$2:$C$13,MATCH(F2507,Rate_Master!$A$2:$A$13,0)),0)</f>
        <v>0.322222222222222</v>
      </c>
    </row>
    <row r="2508" customFormat="false" ht="15" hidden="false" customHeight="false" outlineLevel="0" collapsed="false">
      <c r="A2508" s="47" t="s">
        <v>14460</v>
      </c>
      <c r="B2508" s="47" t="s">
        <v>720</v>
      </c>
      <c r="C2508" s="48" t="n">
        <v>46067</v>
      </c>
      <c r="D2508" s="47" t="s">
        <v>63</v>
      </c>
      <c r="E2508" s="47" t="s">
        <v>120</v>
      </c>
      <c r="F2508" s="47" t="s">
        <v>152</v>
      </c>
      <c r="G2508" s="47" t="s">
        <v>126</v>
      </c>
      <c r="H2508" s="47" t="n">
        <v>209</v>
      </c>
      <c r="I2508" s="57" t="n">
        <f aca="false">IFERROR(H2508/INDEX(Rate_Master!$C$2:$C$13,MATCH(F2508,Rate_Master!$A$2:$A$13,0)),0)</f>
        <v>0.232222222222222</v>
      </c>
    </row>
    <row r="2509" customFormat="false" ht="15" hidden="false" customHeight="false" outlineLevel="0" collapsed="false">
      <c r="A2509" s="47" t="s">
        <v>14461</v>
      </c>
      <c r="B2509" s="47" t="s">
        <v>721</v>
      </c>
      <c r="C2509" s="48" t="n">
        <v>46067</v>
      </c>
      <c r="D2509" s="47" t="s">
        <v>63</v>
      </c>
      <c r="E2509" s="47" t="s">
        <v>120</v>
      </c>
      <c r="F2509" s="47" t="s">
        <v>152</v>
      </c>
      <c r="G2509" s="47" t="s">
        <v>119</v>
      </c>
      <c r="H2509" s="47" t="n">
        <v>1197</v>
      </c>
      <c r="I2509" s="57" t="n">
        <f aca="false">IFERROR(H2509/INDEX(Rate_Master!$C$2:$C$13,MATCH(F2509,Rate_Master!$A$2:$A$13,0)),0)</f>
        <v>1.33</v>
      </c>
    </row>
    <row r="2510" customFormat="false" ht="15" hidden="false" customHeight="false" outlineLevel="0" collapsed="false">
      <c r="A2510" s="47" t="s">
        <v>14462</v>
      </c>
      <c r="B2510" s="47" t="s">
        <v>721</v>
      </c>
      <c r="C2510" s="48" t="n">
        <v>46067</v>
      </c>
      <c r="D2510" s="47" t="s">
        <v>63</v>
      </c>
      <c r="E2510" s="47" t="s">
        <v>120</v>
      </c>
      <c r="F2510" s="47" t="s">
        <v>152</v>
      </c>
      <c r="G2510" s="47" t="s">
        <v>121</v>
      </c>
      <c r="H2510" s="47" t="n">
        <v>1136</v>
      </c>
      <c r="I2510" s="57" t="n">
        <f aca="false">IFERROR(H2510/INDEX(Rate_Master!$C$2:$C$13,MATCH(F2510,Rate_Master!$A$2:$A$13,0)),0)</f>
        <v>1.26222222222222</v>
      </c>
    </row>
    <row r="2511" customFormat="false" ht="15" hidden="false" customHeight="false" outlineLevel="0" collapsed="false">
      <c r="A2511" s="47" t="s">
        <v>14463</v>
      </c>
      <c r="B2511" s="47" t="s">
        <v>721</v>
      </c>
      <c r="C2511" s="48" t="n">
        <v>46067</v>
      </c>
      <c r="D2511" s="47" t="s">
        <v>63</v>
      </c>
      <c r="E2511" s="47" t="s">
        <v>120</v>
      </c>
      <c r="F2511" s="47" t="s">
        <v>152</v>
      </c>
      <c r="G2511" s="47" t="s">
        <v>122</v>
      </c>
      <c r="H2511" s="47" t="n">
        <v>1245</v>
      </c>
      <c r="I2511" s="57" t="n">
        <f aca="false">IFERROR(H2511/INDEX(Rate_Master!$C$2:$C$13,MATCH(F2511,Rate_Master!$A$2:$A$13,0)),0)</f>
        <v>1.38333333333333</v>
      </c>
    </row>
    <row r="2512" customFormat="false" ht="15" hidden="false" customHeight="false" outlineLevel="0" collapsed="false">
      <c r="A2512" s="47" t="s">
        <v>14464</v>
      </c>
      <c r="B2512" s="47" t="s">
        <v>721</v>
      </c>
      <c r="C2512" s="48" t="n">
        <v>46067</v>
      </c>
      <c r="D2512" s="47" t="s">
        <v>63</v>
      </c>
      <c r="E2512" s="47" t="s">
        <v>120</v>
      </c>
      <c r="F2512" s="47" t="s">
        <v>152</v>
      </c>
      <c r="G2512" s="47" t="s">
        <v>123</v>
      </c>
      <c r="H2512" s="47" t="n">
        <v>862</v>
      </c>
      <c r="I2512" s="57" t="n">
        <f aca="false">IFERROR(H2512/INDEX(Rate_Master!$C$2:$C$13,MATCH(F2512,Rate_Master!$A$2:$A$13,0)),0)</f>
        <v>0.957777777777778</v>
      </c>
    </row>
    <row r="2513" customFormat="false" ht="15" hidden="false" customHeight="false" outlineLevel="0" collapsed="false">
      <c r="A2513" s="47" t="s">
        <v>14465</v>
      </c>
      <c r="B2513" s="47" t="s">
        <v>721</v>
      </c>
      <c r="C2513" s="48" t="n">
        <v>46067</v>
      </c>
      <c r="D2513" s="47" t="s">
        <v>63</v>
      </c>
      <c r="E2513" s="47" t="s">
        <v>120</v>
      </c>
      <c r="F2513" s="47" t="s">
        <v>152</v>
      </c>
      <c r="G2513" s="47" t="s">
        <v>124</v>
      </c>
      <c r="H2513" s="47" t="n">
        <v>539</v>
      </c>
      <c r="I2513" s="57" t="n">
        <f aca="false">IFERROR(H2513/INDEX(Rate_Master!$C$2:$C$13,MATCH(F2513,Rate_Master!$A$2:$A$13,0)),0)</f>
        <v>0.598888888888889</v>
      </c>
    </row>
    <row r="2514" customFormat="false" ht="15" hidden="false" customHeight="false" outlineLevel="0" collapsed="false">
      <c r="A2514" s="47" t="s">
        <v>14466</v>
      </c>
      <c r="B2514" s="47" t="s">
        <v>721</v>
      </c>
      <c r="C2514" s="48" t="n">
        <v>46067</v>
      </c>
      <c r="D2514" s="47" t="s">
        <v>63</v>
      </c>
      <c r="E2514" s="47" t="s">
        <v>120</v>
      </c>
      <c r="F2514" s="47" t="s">
        <v>152</v>
      </c>
      <c r="G2514" s="47" t="s">
        <v>125</v>
      </c>
      <c r="H2514" s="47" t="n">
        <v>308</v>
      </c>
      <c r="I2514" s="57" t="n">
        <f aca="false">IFERROR(H2514/INDEX(Rate_Master!$C$2:$C$13,MATCH(F2514,Rate_Master!$A$2:$A$13,0)),0)</f>
        <v>0.342222222222222</v>
      </c>
    </row>
    <row r="2515" customFormat="false" ht="15" hidden="false" customHeight="false" outlineLevel="0" collapsed="false">
      <c r="A2515" s="47" t="s">
        <v>14467</v>
      </c>
      <c r="B2515" s="47" t="s">
        <v>721</v>
      </c>
      <c r="C2515" s="48" t="n">
        <v>46067</v>
      </c>
      <c r="D2515" s="47" t="s">
        <v>63</v>
      </c>
      <c r="E2515" s="47" t="s">
        <v>120</v>
      </c>
      <c r="F2515" s="47" t="s">
        <v>152</v>
      </c>
      <c r="G2515" s="47" t="s">
        <v>126</v>
      </c>
      <c r="H2515" s="47" t="n">
        <v>203</v>
      </c>
      <c r="I2515" s="57" t="n">
        <f aca="false">IFERROR(H2515/INDEX(Rate_Master!$C$2:$C$13,MATCH(F2515,Rate_Master!$A$2:$A$13,0)),0)</f>
        <v>0.225555555555556</v>
      </c>
    </row>
    <row r="2516" customFormat="false" ht="15" hidden="false" customHeight="false" outlineLevel="0" collapsed="false">
      <c r="A2516" s="47" t="s">
        <v>14468</v>
      </c>
      <c r="B2516" s="47" t="s">
        <v>722</v>
      </c>
      <c r="C2516" s="48" t="n">
        <v>46067</v>
      </c>
      <c r="D2516" s="47" t="s">
        <v>63</v>
      </c>
      <c r="E2516" s="47" t="s">
        <v>120</v>
      </c>
      <c r="F2516" s="47" t="s">
        <v>152</v>
      </c>
      <c r="G2516" s="47" t="s">
        <v>119</v>
      </c>
      <c r="H2516" s="47" t="n">
        <v>1338</v>
      </c>
      <c r="I2516" s="57" t="n">
        <f aca="false">IFERROR(H2516/INDEX(Rate_Master!$C$2:$C$13,MATCH(F2516,Rate_Master!$A$2:$A$13,0)),0)</f>
        <v>1.48666666666667</v>
      </c>
    </row>
    <row r="2517" customFormat="false" ht="15" hidden="false" customHeight="false" outlineLevel="0" collapsed="false">
      <c r="A2517" s="47" t="s">
        <v>14469</v>
      </c>
      <c r="B2517" s="47" t="s">
        <v>722</v>
      </c>
      <c r="C2517" s="48" t="n">
        <v>46067</v>
      </c>
      <c r="D2517" s="47" t="s">
        <v>63</v>
      </c>
      <c r="E2517" s="47" t="s">
        <v>120</v>
      </c>
      <c r="F2517" s="47" t="s">
        <v>152</v>
      </c>
      <c r="G2517" s="47" t="s">
        <v>121</v>
      </c>
      <c r="H2517" s="47" t="n">
        <v>1203</v>
      </c>
      <c r="I2517" s="57" t="n">
        <f aca="false">IFERROR(H2517/INDEX(Rate_Master!$C$2:$C$13,MATCH(F2517,Rate_Master!$A$2:$A$13,0)),0)</f>
        <v>1.33666666666667</v>
      </c>
    </row>
    <row r="2518" customFormat="false" ht="15" hidden="false" customHeight="false" outlineLevel="0" collapsed="false">
      <c r="A2518" s="47" t="s">
        <v>14470</v>
      </c>
      <c r="B2518" s="47" t="s">
        <v>722</v>
      </c>
      <c r="C2518" s="48" t="n">
        <v>46067</v>
      </c>
      <c r="D2518" s="47" t="s">
        <v>63</v>
      </c>
      <c r="E2518" s="47" t="s">
        <v>120</v>
      </c>
      <c r="F2518" s="47" t="s">
        <v>152</v>
      </c>
      <c r="G2518" s="47" t="s">
        <v>122</v>
      </c>
      <c r="H2518" s="47" t="n">
        <v>1315</v>
      </c>
      <c r="I2518" s="57" t="n">
        <f aca="false">IFERROR(H2518/INDEX(Rate_Master!$C$2:$C$13,MATCH(F2518,Rate_Master!$A$2:$A$13,0)),0)</f>
        <v>1.46111111111111</v>
      </c>
    </row>
    <row r="2519" customFormat="false" ht="15" hidden="false" customHeight="false" outlineLevel="0" collapsed="false">
      <c r="A2519" s="47" t="s">
        <v>14471</v>
      </c>
      <c r="B2519" s="47" t="s">
        <v>722</v>
      </c>
      <c r="C2519" s="48" t="n">
        <v>46067</v>
      </c>
      <c r="D2519" s="47" t="s">
        <v>63</v>
      </c>
      <c r="E2519" s="47" t="s">
        <v>120</v>
      </c>
      <c r="F2519" s="47" t="s">
        <v>152</v>
      </c>
      <c r="G2519" s="47" t="s">
        <v>123</v>
      </c>
      <c r="H2519" s="47" t="n">
        <v>974</v>
      </c>
      <c r="I2519" s="57" t="n">
        <f aca="false">IFERROR(H2519/INDEX(Rate_Master!$C$2:$C$13,MATCH(F2519,Rate_Master!$A$2:$A$13,0)),0)</f>
        <v>1.08222222222222</v>
      </c>
    </row>
    <row r="2520" customFormat="false" ht="15" hidden="false" customHeight="false" outlineLevel="0" collapsed="false">
      <c r="A2520" s="47" t="s">
        <v>14472</v>
      </c>
      <c r="B2520" s="47" t="s">
        <v>722</v>
      </c>
      <c r="C2520" s="48" t="n">
        <v>46067</v>
      </c>
      <c r="D2520" s="47" t="s">
        <v>63</v>
      </c>
      <c r="E2520" s="47" t="s">
        <v>120</v>
      </c>
      <c r="F2520" s="47" t="s">
        <v>152</v>
      </c>
      <c r="G2520" s="47" t="s">
        <v>124</v>
      </c>
      <c r="H2520" s="47" t="n">
        <v>634</v>
      </c>
      <c r="I2520" s="57" t="n">
        <f aca="false">IFERROR(H2520/INDEX(Rate_Master!$C$2:$C$13,MATCH(F2520,Rate_Master!$A$2:$A$13,0)),0)</f>
        <v>0.704444444444444</v>
      </c>
    </row>
    <row r="2521" customFormat="false" ht="15" hidden="false" customHeight="false" outlineLevel="0" collapsed="false">
      <c r="A2521" s="47" t="s">
        <v>14473</v>
      </c>
      <c r="B2521" s="47" t="s">
        <v>722</v>
      </c>
      <c r="C2521" s="48" t="n">
        <v>46067</v>
      </c>
      <c r="D2521" s="47" t="s">
        <v>63</v>
      </c>
      <c r="E2521" s="47" t="s">
        <v>120</v>
      </c>
      <c r="F2521" s="47" t="s">
        <v>152</v>
      </c>
      <c r="G2521" s="47" t="s">
        <v>125</v>
      </c>
      <c r="H2521" s="47" t="n">
        <v>372</v>
      </c>
      <c r="I2521" s="57" t="n">
        <f aca="false">IFERROR(H2521/INDEX(Rate_Master!$C$2:$C$13,MATCH(F2521,Rate_Master!$A$2:$A$13,0)),0)</f>
        <v>0.413333333333333</v>
      </c>
    </row>
    <row r="2522" customFormat="false" ht="15" hidden="false" customHeight="false" outlineLevel="0" collapsed="false">
      <c r="A2522" s="47" t="s">
        <v>14474</v>
      </c>
      <c r="B2522" s="47" t="s">
        <v>722</v>
      </c>
      <c r="C2522" s="48" t="n">
        <v>46067</v>
      </c>
      <c r="D2522" s="47" t="s">
        <v>63</v>
      </c>
      <c r="E2522" s="47" t="s">
        <v>120</v>
      </c>
      <c r="F2522" s="47" t="s">
        <v>152</v>
      </c>
      <c r="G2522" s="47" t="s">
        <v>126</v>
      </c>
      <c r="H2522" s="47" t="n">
        <v>218</v>
      </c>
      <c r="I2522" s="57" t="n">
        <f aca="false">IFERROR(H2522/INDEX(Rate_Master!$C$2:$C$13,MATCH(F2522,Rate_Master!$A$2:$A$13,0)),0)</f>
        <v>0.242222222222222</v>
      </c>
    </row>
    <row r="2523" customFormat="false" ht="15" hidden="false" customHeight="false" outlineLevel="0" collapsed="false">
      <c r="A2523" s="47" t="s">
        <v>14475</v>
      </c>
      <c r="B2523" s="47" t="s">
        <v>723</v>
      </c>
      <c r="C2523" s="48" t="n">
        <v>46067</v>
      </c>
      <c r="D2523" s="47" t="s">
        <v>64</v>
      </c>
      <c r="E2523" s="47" t="s">
        <v>128</v>
      </c>
      <c r="F2523" s="47" t="s">
        <v>156</v>
      </c>
      <c r="G2523" s="47" t="s">
        <v>127</v>
      </c>
      <c r="H2523" s="47" t="n">
        <v>978</v>
      </c>
      <c r="I2523" s="57" t="n">
        <f aca="false">IFERROR(H2523/INDEX(Rate_Master!$C$2:$C$13,MATCH(F2523,Rate_Master!$A$2:$A$13,0)),0)</f>
        <v>2.0375</v>
      </c>
    </row>
    <row r="2524" customFormat="false" ht="15" hidden="false" customHeight="false" outlineLevel="0" collapsed="false">
      <c r="A2524" s="47" t="s">
        <v>14476</v>
      </c>
      <c r="B2524" s="47" t="s">
        <v>723</v>
      </c>
      <c r="C2524" s="48" t="n">
        <v>46067</v>
      </c>
      <c r="D2524" s="47" t="s">
        <v>64</v>
      </c>
      <c r="E2524" s="47" t="s">
        <v>128</v>
      </c>
      <c r="F2524" s="47" t="s">
        <v>156</v>
      </c>
      <c r="G2524" s="47" t="s">
        <v>129</v>
      </c>
      <c r="H2524" s="47" t="n">
        <v>1157</v>
      </c>
      <c r="I2524" s="57" t="n">
        <f aca="false">IFERROR(H2524/INDEX(Rate_Master!$C$2:$C$13,MATCH(F2524,Rate_Master!$A$2:$A$13,0)),0)</f>
        <v>2.41041666666667</v>
      </c>
    </row>
    <row r="2525" customFormat="false" ht="15" hidden="false" customHeight="false" outlineLevel="0" collapsed="false">
      <c r="A2525" s="47" t="s">
        <v>14477</v>
      </c>
      <c r="B2525" s="47" t="s">
        <v>723</v>
      </c>
      <c r="C2525" s="48" t="n">
        <v>46067</v>
      </c>
      <c r="D2525" s="47" t="s">
        <v>64</v>
      </c>
      <c r="E2525" s="47" t="s">
        <v>128</v>
      </c>
      <c r="F2525" s="47" t="s">
        <v>156</v>
      </c>
      <c r="G2525" s="47" t="s">
        <v>130</v>
      </c>
      <c r="H2525" s="47" t="n">
        <v>908</v>
      </c>
      <c r="I2525" s="57" t="n">
        <f aca="false">IFERROR(H2525/INDEX(Rate_Master!$C$2:$C$13,MATCH(F2525,Rate_Master!$A$2:$A$13,0)),0)</f>
        <v>1.89166666666667</v>
      </c>
    </row>
    <row r="2526" customFormat="false" ht="15" hidden="false" customHeight="false" outlineLevel="0" collapsed="false">
      <c r="A2526" s="47" t="s">
        <v>14478</v>
      </c>
      <c r="B2526" s="47" t="s">
        <v>723</v>
      </c>
      <c r="C2526" s="48" t="n">
        <v>46067</v>
      </c>
      <c r="D2526" s="47" t="s">
        <v>64</v>
      </c>
      <c r="E2526" s="47" t="s">
        <v>128</v>
      </c>
      <c r="F2526" s="47" t="s">
        <v>156</v>
      </c>
      <c r="G2526" s="47" t="s">
        <v>131</v>
      </c>
      <c r="H2526" s="47" t="n">
        <v>255</v>
      </c>
      <c r="I2526" s="57" t="n">
        <f aca="false">IFERROR(H2526/INDEX(Rate_Master!$C$2:$C$13,MATCH(F2526,Rate_Master!$A$2:$A$13,0)),0)</f>
        <v>0.53125</v>
      </c>
    </row>
    <row r="2527" customFormat="false" ht="15" hidden="false" customHeight="false" outlineLevel="0" collapsed="false">
      <c r="A2527" s="47" t="s">
        <v>14479</v>
      </c>
      <c r="B2527" s="47" t="s">
        <v>723</v>
      </c>
      <c r="C2527" s="48" t="n">
        <v>46067</v>
      </c>
      <c r="D2527" s="47" t="s">
        <v>64</v>
      </c>
      <c r="E2527" s="47" t="s">
        <v>128</v>
      </c>
      <c r="F2527" s="47" t="s">
        <v>156</v>
      </c>
      <c r="G2527" s="47" t="s">
        <v>132</v>
      </c>
      <c r="H2527" s="47" t="n">
        <v>258</v>
      </c>
      <c r="I2527" s="57" t="n">
        <f aca="false">IFERROR(H2527/INDEX(Rate_Master!$C$2:$C$13,MATCH(F2527,Rate_Master!$A$2:$A$13,0)),0)</f>
        <v>0.5375</v>
      </c>
    </row>
    <row r="2528" customFormat="false" ht="15" hidden="false" customHeight="false" outlineLevel="0" collapsed="false">
      <c r="A2528" s="47" t="s">
        <v>14480</v>
      </c>
      <c r="B2528" s="47" t="s">
        <v>724</v>
      </c>
      <c r="C2528" s="48" t="n">
        <v>46067</v>
      </c>
      <c r="D2528" s="47" t="s">
        <v>64</v>
      </c>
      <c r="E2528" s="47" t="s">
        <v>128</v>
      </c>
      <c r="F2528" s="47" t="s">
        <v>156</v>
      </c>
      <c r="G2528" s="47" t="s">
        <v>127</v>
      </c>
      <c r="H2528" s="47" t="n">
        <v>587</v>
      </c>
      <c r="I2528" s="57" t="n">
        <f aca="false">IFERROR(H2528/INDEX(Rate_Master!$C$2:$C$13,MATCH(F2528,Rate_Master!$A$2:$A$13,0)),0)</f>
        <v>1.22291666666667</v>
      </c>
    </row>
    <row r="2529" customFormat="false" ht="15" hidden="false" customHeight="false" outlineLevel="0" collapsed="false">
      <c r="A2529" s="47" t="s">
        <v>14481</v>
      </c>
      <c r="B2529" s="47" t="s">
        <v>724</v>
      </c>
      <c r="C2529" s="48" t="n">
        <v>46067</v>
      </c>
      <c r="D2529" s="47" t="s">
        <v>64</v>
      </c>
      <c r="E2529" s="47" t="s">
        <v>128</v>
      </c>
      <c r="F2529" s="47" t="s">
        <v>156</v>
      </c>
      <c r="G2529" s="47" t="s">
        <v>129</v>
      </c>
      <c r="H2529" s="47" t="n">
        <v>643</v>
      </c>
      <c r="I2529" s="57" t="n">
        <f aca="false">IFERROR(H2529/INDEX(Rate_Master!$C$2:$C$13,MATCH(F2529,Rate_Master!$A$2:$A$13,0)),0)</f>
        <v>1.33958333333333</v>
      </c>
    </row>
    <row r="2530" customFormat="false" ht="15" hidden="false" customHeight="false" outlineLevel="0" collapsed="false">
      <c r="A2530" s="47" t="s">
        <v>14482</v>
      </c>
      <c r="B2530" s="47" t="s">
        <v>724</v>
      </c>
      <c r="C2530" s="48" t="n">
        <v>46067</v>
      </c>
      <c r="D2530" s="47" t="s">
        <v>64</v>
      </c>
      <c r="E2530" s="47" t="s">
        <v>128</v>
      </c>
      <c r="F2530" s="47" t="s">
        <v>156</v>
      </c>
      <c r="G2530" s="47" t="s">
        <v>130</v>
      </c>
      <c r="H2530" s="47" t="n">
        <v>548</v>
      </c>
      <c r="I2530" s="57" t="n">
        <f aca="false">IFERROR(H2530/INDEX(Rate_Master!$C$2:$C$13,MATCH(F2530,Rate_Master!$A$2:$A$13,0)),0)</f>
        <v>1.14166666666667</v>
      </c>
    </row>
    <row r="2531" customFormat="false" ht="15" hidden="false" customHeight="false" outlineLevel="0" collapsed="false">
      <c r="A2531" s="47" t="s">
        <v>14483</v>
      </c>
      <c r="B2531" s="47" t="s">
        <v>724</v>
      </c>
      <c r="C2531" s="48" t="n">
        <v>46067</v>
      </c>
      <c r="D2531" s="47" t="s">
        <v>64</v>
      </c>
      <c r="E2531" s="47" t="s">
        <v>128</v>
      </c>
      <c r="F2531" s="47" t="s">
        <v>156</v>
      </c>
      <c r="G2531" s="47" t="s">
        <v>131</v>
      </c>
      <c r="H2531" s="47" t="n">
        <v>178</v>
      </c>
      <c r="I2531" s="57" t="n">
        <f aca="false">IFERROR(H2531/INDEX(Rate_Master!$C$2:$C$13,MATCH(F2531,Rate_Master!$A$2:$A$13,0)),0)</f>
        <v>0.370833333333333</v>
      </c>
    </row>
    <row r="2532" customFormat="false" ht="15" hidden="false" customHeight="false" outlineLevel="0" collapsed="false">
      <c r="A2532" s="47" t="s">
        <v>14484</v>
      </c>
      <c r="B2532" s="47" t="s">
        <v>724</v>
      </c>
      <c r="C2532" s="48" t="n">
        <v>46067</v>
      </c>
      <c r="D2532" s="47" t="s">
        <v>64</v>
      </c>
      <c r="E2532" s="47" t="s">
        <v>128</v>
      </c>
      <c r="F2532" s="47" t="s">
        <v>156</v>
      </c>
      <c r="G2532" s="47" t="s">
        <v>132</v>
      </c>
      <c r="H2532" s="47" t="n">
        <v>153</v>
      </c>
      <c r="I2532" s="57" t="n">
        <f aca="false">IFERROR(H2532/INDEX(Rate_Master!$C$2:$C$13,MATCH(F2532,Rate_Master!$A$2:$A$13,0)),0)</f>
        <v>0.31875</v>
      </c>
    </row>
    <row r="2533" customFormat="false" ht="15" hidden="false" customHeight="false" outlineLevel="0" collapsed="false">
      <c r="A2533" s="47" t="s">
        <v>14485</v>
      </c>
      <c r="B2533" s="47" t="s">
        <v>725</v>
      </c>
      <c r="C2533" s="48" t="n">
        <v>46067</v>
      </c>
      <c r="D2533" s="47" t="s">
        <v>65</v>
      </c>
      <c r="E2533" s="47" t="s">
        <v>134</v>
      </c>
      <c r="F2533" s="47" t="s">
        <v>159</v>
      </c>
      <c r="G2533" s="47" t="s">
        <v>133</v>
      </c>
      <c r="H2533" s="47" t="n">
        <v>361</v>
      </c>
      <c r="I2533" s="57" t="n">
        <f aca="false">IFERROR(H2533/INDEX(Rate_Master!$C$2:$C$13,MATCH(F2533,Rate_Master!$A$2:$A$13,0)),0)</f>
        <v>1.50416666666667</v>
      </c>
    </row>
    <row r="2534" customFormat="false" ht="15" hidden="false" customHeight="false" outlineLevel="0" collapsed="false">
      <c r="A2534" s="47" t="s">
        <v>14486</v>
      </c>
      <c r="B2534" s="47" t="s">
        <v>725</v>
      </c>
      <c r="C2534" s="48" t="n">
        <v>46067</v>
      </c>
      <c r="D2534" s="47" t="s">
        <v>65</v>
      </c>
      <c r="E2534" s="47" t="s">
        <v>134</v>
      </c>
      <c r="F2534" s="47" t="s">
        <v>159</v>
      </c>
      <c r="G2534" s="47" t="s">
        <v>135</v>
      </c>
      <c r="H2534" s="47" t="n">
        <v>278</v>
      </c>
      <c r="I2534" s="57" t="n">
        <f aca="false">IFERROR(H2534/INDEX(Rate_Master!$C$2:$C$13,MATCH(F2534,Rate_Master!$A$2:$A$13,0)),0)</f>
        <v>1.15833333333333</v>
      </c>
    </row>
    <row r="2535" customFormat="false" ht="15" hidden="false" customHeight="false" outlineLevel="0" collapsed="false">
      <c r="A2535" s="47" t="s">
        <v>14487</v>
      </c>
      <c r="B2535" s="47" t="s">
        <v>725</v>
      </c>
      <c r="C2535" s="48" t="n">
        <v>46067</v>
      </c>
      <c r="D2535" s="47" t="s">
        <v>65</v>
      </c>
      <c r="E2535" s="47" t="s">
        <v>134</v>
      </c>
      <c r="F2535" s="47" t="s">
        <v>159</v>
      </c>
      <c r="G2535" s="47" t="s">
        <v>136</v>
      </c>
      <c r="H2535" s="47" t="n">
        <v>222</v>
      </c>
      <c r="I2535" s="57" t="n">
        <f aca="false">IFERROR(H2535/INDEX(Rate_Master!$C$2:$C$13,MATCH(F2535,Rate_Master!$A$2:$A$13,0)),0)</f>
        <v>0.925</v>
      </c>
    </row>
    <row r="2536" customFormat="false" ht="15" hidden="false" customHeight="false" outlineLevel="0" collapsed="false">
      <c r="A2536" s="47" t="s">
        <v>14488</v>
      </c>
      <c r="B2536" s="47" t="s">
        <v>725</v>
      </c>
      <c r="C2536" s="48" t="n">
        <v>46067</v>
      </c>
      <c r="D2536" s="47" t="s">
        <v>65</v>
      </c>
      <c r="E2536" s="47" t="s">
        <v>134</v>
      </c>
      <c r="F2536" s="47" t="s">
        <v>159</v>
      </c>
      <c r="G2536" s="47" t="s">
        <v>137</v>
      </c>
      <c r="H2536" s="47" t="n">
        <v>157</v>
      </c>
      <c r="I2536" s="57" t="n">
        <f aca="false">IFERROR(H2536/INDEX(Rate_Master!$C$2:$C$13,MATCH(F2536,Rate_Master!$A$2:$A$13,0)),0)</f>
        <v>0.654166666666667</v>
      </c>
    </row>
    <row r="2537" customFormat="false" ht="15" hidden="false" customHeight="false" outlineLevel="0" collapsed="false">
      <c r="A2537" s="47" t="s">
        <v>14489</v>
      </c>
      <c r="B2537" s="47" t="s">
        <v>725</v>
      </c>
      <c r="C2537" s="48" t="n">
        <v>46067</v>
      </c>
      <c r="D2537" s="47" t="s">
        <v>65</v>
      </c>
      <c r="E2537" s="47" t="s">
        <v>134</v>
      </c>
      <c r="F2537" s="47" t="s">
        <v>159</v>
      </c>
      <c r="G2537" s="47" t="s">
        <v>138</v>
      </c>
      <c r="H2537" s="47" t="n">
        <v>102</v>
      </c>
      <c r="I2537" s="57" t="n">
        <f aca="false">IFERROR(H2537/INDEX(Rate_Master!$C$2:$C$13,MATCH(F2537,Rate_Master!$A$2:$A$13,0)),0)</f>
        <v>0.425</v>
      </c>
    </row>
    <row r="2538" customFormat="false" ht="15" hidden="false" customHeight="false" outlineLevel="0" collapsed="false">
      <c r="A2538" s="47" t="s">
        <v>14490</v>
      </c>
      <c r="B2538" s="47" t="s">
        <v>726</v>
      </c>
      <c r="C2538" s="48" t="n">
        <v>46067</v>
      </c>
      <c r="D2538" s="47" t="s">
        <v>65</v>
      </c>
      <c r="E2538" s="47" t="s">
        <v>134</v>
      </c>
      <c r="F2538" s="47" t="s">
        <v>159</v>
      </c>
      <c r="G2538" s="47" t="s">
        <v>133</v>
      </c>
      <c r="H2538" s="47" t="n">
        <v>368</v>
      </c>
      <c r="I2538" s="57" t="n">
        <f aca="false">IFERROR(H2538/INDEX(Rate_Master!$C$2:$C$13,MATCH(F2538,Rate_Master!$A$2:$A$13,0)),0)</f>
        <v>1.53333333333333</v>
      </c>
    </row>
    <row r="2539" customFormat="false" ht="15" hidden="false" customHeight="false" outlineLevel="0" collapsed="false">
      <c r="A2539" s="47" t="s">
        <v>14491</v>
      </c>
      <c r="B2539" s="47" t="s">
        <v>726</v>
      </c>
      <c r="C2539" s="48" t="n">
        <v>46067</v>
      </c>
      <c r="D2539" s="47" t="s">
        <v>65</v>
      </c>
      <c r="E2539" s="47" t="s">
        <v>134</v>
      </c>
      <c r="F2539" s="47" t="s">
        <v>159</v>
      </c>
      <c r="G2539" s="47" t="s">
        <v>135</v>
      </c>
      <c r="H2539" s="47" t="n">
        <v>297</v>
      </c>
      <c r="I2539" s="57" t="n">
        <f aca="false">IFERROR(H2539/INDEX(Rate_Master!$C$2:$C$13,MATCH(F2539,Rate_Master!$A$2:$A$13,0)),0)</f>
        <v>1.2375</v>
      </c>
    </row>
    <row r="2540" customFormat="false" ht="15" hidden="false" customHeight="false" outlineLevel="0" collapsed="false">
      <c r="A2540" s="47" t="s">
        <v>14492</v>
      </c>
      <c r="B2540" s="47" t="s">
        <v>726</v>
      </c>
      <c r="C2540" s="48" t="n">
        <v>46067</v>
      </c>
      <c r="D2540" s="47" t="s">
        <v>65</v>
      </c>
      <c r="E2540" s="47" t="s">
        <v>134</v>
      </c>
      <c r="F2540" s="47" t="s">
        <v>159</v>
      </c>
      <c r="G2540" s="47" t="s">
        <v>136</v>
      </c>
      <c r="H2540" s="47" t="n">
        <v>237</v>
      </c>
      <c r="I2540" s="57" t="n">
        <f aca="false">IFERROR(H2540/INDEX(Rate_Master!$C$2:$C$13,MATCH(F2540,Rate_Master!$A$2:$A$13,0)),0)</f>
        <v>0.9875</v>
      </c>
    </row>
    <row r="2541" customFormat="false" ht="15" hidden="false" customHeight="false" outlineLevel="0" collapsed="false">
      <c r="A2541" s="47" t="s">
        <v>14493</v>
      </c>
      <c r="B2541" s="47" t="s">
        <v>726</v>
      </c>
      <c r="C2541" s="48" t="n">
        <v>46067</v>
      </c>
      <c r="D2541" s="47" t="s">
        <v>65</v>
      </c>
      <c r="E2541" s="47" t="s">
        <v>134</v>
      </c>
      <c r="F2541" s="47" t="s">
        <v>159</v>
      </c>
      <c r="G2541" s="47" t="s">
        <v>137</v>
      </c>
      <c r="H2541" s="47" t="n">
        <v>171</v>
      </c>
      <c r="I2541" s="57" t="n">
        <f aca="false">IFERROR(H2541/INDEX(Rate_Master!$C$2:$C$13,MATCH(F2541,Rate_Master!$A$2:$A$13,0)),0)</f>
        <v>0.7125</v>
      </c>
    </row>
    <row r="2542" customFormat="false" ht="15" hidden="false" customHeight="false" outlineLevel="0" collapsed="false">
      <c r="A2542" s="47" t="s">
        <v>14494</v>
      </c>
      <c r="B2542" s="47" t="s">
        <v>726</v>
      </c>
      <c r="C2542" s="48" t="n">
        <v>46067</v>
      </c>
      <c r="D2542" s="47" t="s">
        <v>65</v>
      </c>
      <c r="E2542" s="47" t="s">
        <v>134</v>
      </c>
      <c r="F2542" s="47" t="s">
        <v>159</v>
      </c>
      <c r="G2542" s="47" t="s">
        <v>138</v>
      </c>
      <c r="H2542" s="47" t="n">
        <v>93</v>
      </c>
      <c r="I2542" s="57" t="n">
        <f aca="false">IFERROR(H2542/INDEX(Rate_Master!$C$2:$C$13,MATCH(F2542,Rate_Master!$A$2:$A$13,0)),0)</f>
        <v>0.3875</v>
      </c>
    </row>
    <row r="2543" customFormat="false" ht="15" hidden="false" customHeight="false" outlineLevel="0" collapsed="false">
      <c r="A2543" s="47" t="s">
        <v>14495</v>
      </c>
      <c r="B2543" s="47" t="s">
        <v>727</v>
      </c>
      <c r="C2543" s="48" t="n">
        <v>46067</v>
      </c>
      <c r="D2543" s="47" t="s">
        <v>65</v>
      </c>
      <c r="E2543" s="47" t="s">
        <v>134</v>
      </c>
      <c r="F2543" s="47" t="s">
        <v>158</v>
      </c>
      <c r="G2543" s="47" t="s">
        <v>133</v>
      </c>
      <c r="H2543" s="47" t="n">
        <v>572</v>
      </c>
      <c r="I2543" s="57" t="n">
        <f aca="false">IFERROR(H2543/INDEX(Rate_Master!$C$2:$C$13,MATCH(F2543,Rate_Master!$A$2:$A$13,0)),0)</f>
        <v>2.86</v>
      </c>
    </row>
    <row r="2544" customFormat="false" ht="15" hidden="false" customHeight="false" outlineLevel="0" collapsed="false">
      <c r="A2544" s="47" t="s">
        <v>14496</v>
      </c>
      <c r="B2544" s="47" t="s">
        <v>727</v>
      </c>
      <c r="C2544" s="48" t="n">
        <v>46067</v>
      </c>
      <c r="D2544" s="47" t="s">
        <v>65</v>
      </c>
      <c r="E2544" s="47" t="s">
        <v>134</v>
      </c>
      <c r="F2544" s="47" t="s">
        <v>158</v>
      </c>
      <c r="G2544" s="47" t="s">
        <v>135</v>
      </c>
      <c r="H2544" s="47" t="n">
        <v>382</v>
      </c>
      <c r="I2544" s="57" t="n">
        <f aca="false">IFERROR(H2544/INDEX(Rate_Master!$C$2:$C$13,MATCH(F2544,Rate_Master!$A$2:$A$13,0)),0)</f>
        <v>1.91</v>
      </c>
    </row>
    <row r="2545" customFormat="false" ht="15" hidden="false" customHeight="false" outlineLevel="0" collapsed="false">
      <c r="A2545" s="47" t="s">
        <v>14497</v>
      </c>
      <c r="B2545" s="47" t="s">
        <v>727</v>
      </c>
      <c r="C2545" s="48" t="n">
        <v>46067</v>
      </c>
      <c r="D2545" s="47" t="s">
        <v>65</v>
      </c>
      <c r="E2545" s="47" t="s">
        <v>134</v>
      </c>
      <c r="F2545" s="47" t="s">
        <v>158</v>
      </c>
      <c r="G2545" s="47" t="s">
        <v>136</v>
      </c>
      <c r="H2545" s="47" t="n">
        <v>355</v>
      </c>
      <c r="I2545" s="57" t="n">
        <f aca="false">IFERROR(H2545/INDEX(Rate_Master!$C$2:$C$13,MATCH(F2545,Rate_Master!$A$2:$A$13,0)),0)</f>
        <v>1.775</v>
      </c>
    </row>
    <row r="2546" customFormat="false" ht="15" hidden="false" customHeight="false" outlineLevel="0" collapsed="false">
      <c r="A2546" s="47" t="s">
        <v>14498</v>
      </c>
      <c r="B2546" s="47" t="s">
        <v>727</v>
      </c>
      <c r="C2546" s="48" t="n">
        <v>46067</v>
      </c>
      <c r="D2546" s="47" t="s">
        <v>65</v>
      </c>
      <c r="E2546" s="47" t="s">
        <v>134</v>
      </c>
      <c r="F2546" s="47" t="s">
        <v>158</v>
      </c>
      <c r="G2546" s="47" t="s">
        <v>137</v>
      </c>
      <c r="H2546" s="47" t="n">
        <v>206</v>
      </c>
      <c r="I2546" s="57" t="n">
        <f aca="false">IFERROR(H2546/INDEX(Rate_Master!$C$2:$C$13,MATCH(F2546,Rate_Master!$A$2:$A$13,0)),0)</f>
        <v>1.03</v>
      </c>
    </row>
    <row r="2547" customFormat="false" ht="15" hidden="false" customHeight="false" outlineLevel="0" collapsed="false">
      <c r="A2547" s="47" t="s">
        <v>14499</v>
      </c>
      <c r="B2547" s="47" t="s">
        <v>727</v>
      </c>
      <c r="C2547" s="48" t="n">
        <v>46067</v>
      </c>
      <c r="D2547" s="47" t="s">
        <v>65</v>
      </c>
      <c r="E2547" s="47" t="s">
        <v>134</v>
      </c>
      <c r="F2547" s="47" t="s">
        <v>158</v>
      </c>
      <c r="G2547" s="47" t="s">
        <v>138</v>
      </c>
      <c r="H2547" s="47" t="n">
        <v>123</v>
      </c>
      <c r="I2547" s="57" t="n">
        <f aca="false">IFERROR(H2547/INDEX(Rate_Master!$C$2:$C$13,MATCH(F2547,Rate_Master!$A$2:$A$13,0)),0)</f>
        <v>0.615</v>
      </c>
    </row>
    <row r="2548" customFormat="false" ht="15" hidden="false" customHeight="false" outlineLevel="0" collapsed="false">
      <c r="A2548" s="47" t="s">
        <v>14500</v>
      </c>
      <c r="B2548" s="47" t="s">
        <v>729</v>
      </c>
      <c r="C2548" s="48" t="n">
        <v>46069</v>
      </c>
      <c r="D2548" s="47" t="s">
        <v>62</v>
      </c>
      <c r="E2548" s="47" t="s">
        <v>120</v>
      </c>
      <c r="F2548" s="47" t="s">
        <v>149</v>
      </c>
      <c r="G2548" s="47" t="s">
        <v>119</v>
      </c>
      <c r="H2548" s="47" t="n">
        <v>1467</v>
      </c>
      <c r="I2548" s="57" t="n">
        <f aca="false">IFERROR(H2548/INDEX(Rate_Master!$C$2:$C$13,MATCH(F2548,Rate_Master!$A$2:$A$13,0)),0)</f>
        <v>1.33363636363636</v>
      </c>
    </row>
    <row r="2549" customFormat="false" ht="15" hidden="false" customHeight="false" outlineLevel="0" collapsed="false">
      <c r="A2549" s="47" t="s">
        <v>14501</v>
      </c>
      <c r="B2549" s="47" t="s">
        <v>729</v>
      </c>
      <c r="C2549" s="48" t="n">
        <v>46069</v>
      </c>
      <c r="D2549" s="47" t="s">
        <v>62</v>
      </c>
      <c r="E2549" s="47" t="s">
        <v>120</v>
      </c>
      <c r="F2549" s="47" t="s">
        <v>149</v>
      </c>
      <c r="G2549" s="47" t="s">
        <v>121</v>
      </c>
      <c r="H2549" s="47" t="n">
        <v>1375</v>
      </c>
      <c r="I2549" s="57" t="n">
        <f aca="false">IFERROR(H2549/INDEX(Rate_Master!$C$2:$C$13,MATCH(F2549,Rate_Master!$A$2:$A$13,0)),0)</f>
        <v>1.25</v>
      </c>
    </row>
    <row r="2550" customFormat="false" ht="15" hidden="false" customHeight="false" outlineLevel="0" collapsed="false">
      <c r="A2550" s="47" t="s">
        <v>14502</v>
      </c>
      <c r="B2550" s="47" t="s">
        <v>729</v>
      </c>
      <c r="C2550" s="48" t="n">
        <v>46069</v>
      </c>
      <c r="D2550" s="47" t="s">
        <v>62</v>
      </c>
      <c r="E2550" s="47" t="s">
        <v>120</v>
      </c>
      <c r="F2550" s="47" t="s">
        <v>149</v>
      </c>
      <c r="G2550" s="47" t="s">
        <v>122</v>
      </c>
      <c r="H2550" s="47" t="n">
        <v>1521</v>
      </c>
      <c r="I2550" s="57" t="n">
        <f aca="false">IFERROR(H2550/INDEX(Rate_Master!$C$2:$C$13,MATCH(F2550,Rate_Master!$A$2:$A$13,0)),0)</f>
        <v>1.38272727272727</v>
      </c>
    </row>
    <row r="2551" customFormat="false" ht="15" hidden="false" customHeight="false" outlineLevel="0" collapsed="false">
      <c r="A2551" s="47" t="s">
        <v>14503</v>
      </c>
      <c r="B2551" s="47" t="s">
        <v>729</v>
      </c>
      <c r="C2551" s="48" t="n">
        <v>46069</v>
      </c>
      <c r="D2551" s="47" t="s">
        <v>62</v>
      </c>
      <c r="E2551" s="47" t="s">
        <v>120</v>
      </c>
      <c r="F2551" s="47" t="s">
        <v>149</v>
      </c>
      <c r="G2551" s="47" t="s">
        <v>123</v>
      </c>
      <c r="H2551" s="47" t="n">
        <v>1063</v>
      </c>
      <c r="I2551" s="57" t="n">
        <f aca="false">IFERROR(H2551/INDEX(Rate_Master!$C$2:$C$13,MATCH(F2551,Rate_Master!$A$2:$A$13,0)),0)</f>
        <v>0.966363636363636</v>
      </c>
    </row>
    <row r="2552" customFormat="false" ht="15" hidden="false" customHeight="false" outlineLevel="0" collapsed="false">
      <c r="A2552" s="47" t="s">
        <v>14504</v>
      </c>
      <c r="B2552" s="47" t="s">
        <v>729</v>
      </c>
      <c r="C2552" s="48" t="n">
        <v>46069</v>
      </c>
      <c r="D2552" s="47" t="s">
        <v>62</v>
      </c>
      <c r="E2552" s="47" t="s">
        <v>120</v>
      </c>
      <c r="F2552" s="47" t="s">
        <v>149</v>
      </c>
      <c r="G2552" s="47" t="s">
        <v>124</v>
      </c>
      <c r="H2552" s="47" t="n">
        <v>685</v>
      </c>
      <c r="I2552" s="57" t="n">
        <f aca="false">IFERROR(H2552/INDEX(Rate_Master!$C$2:$C$13,MATCH(F2552,Rate_Master!$A$2:$A$13,0)),0)</f>
        <v>0.622727272727273</v>
      </c>
    </row>
    <row r="2553" customFormat="false" ht="15" hidden="false" customHeight="false" outlineLevel="0" collapsed="false">
      <c r="A2553" s="47" t="s">
        <v>14505</v>
      </c>
      <c r="B2553" s="47" t="s">
        <v>729</v>
      </c>
      <c r="C2553" s="48" t="n">
        <v>46069</v>
      </c>
      <c r="D2553" s="47" t="s">
        <v>62</v>
      </c>
      <c r="E2553" s="47" t="s">
        <v>120</v>
      </c>
      <c r="F2553" s="47" t="s">
        <v>149</v>
      </c>
      <c r="G2553" s="47" t="s">
        <v>125</v>
      </c>
      <c r="H2553" s="47" t="n">
        <v>389</v>
      </c>
      <c r="I2553" s="57" t="n">
        <f aca="false">IFERROR(H2553/INDEX(Rate_Master!$C$2:$C$13,MATCH(F2553,Rate_Master!$A$2:$A$13,0)),0)</f>
        <v>0.353636363636364</v>
      </c>
    </row>
    <row r="2554" customFormat="false" ht="15" hidden="false" customHeight="false" outlineLevel="0" collapsed="false">
      <c r="A2554" s="47" t="s">
        <v>14506</v>
      </c>
      <c r="B2554" s="47" t="s">
        <v>729</v>
      </c>
      <c r="C2554" s="48" t="n">
        <v>46069</v>
      </c>
      <c r="D2554" s="47" t="s">
        <v>62</v>
      </c>
      <c r="E2554" s="47" t="s">
        <v>120</v>
      </c>
      <c r="F2554" s="47" t="s">
        <v>149</v>
      </c>
      <c r="G2554" s="47" t="s">
        <v>126</v>
      </c>
      <c r="H2554" s="47" t="n">
        <v>299</v>
      </c>
      <c r="I2554" s="57" t="n">
        <f aca="false">IFERROR(H2554/INDEX(Rate_Master!$C$2:$C$13,MATCH(F2554,Rate_Master!$A$2:$A$13,0)),0)</f>
        <v>0.271818181818182</v>
      </c>
    </row>
    <row r="2555" customFormat="false" ht="15" hidden="false" customHeight="false" outlineLevel="0" collapsed="false">
      <c r="A2555" s="47" t="s">
        <v>14507</v>
      </c>
      <c r="B2555" s="47" t="s">
        <v>731</v>
      </c>
      <c r="C2555" s="48" t="n">
        <v>46069</v>
      </c>
      <c r="D2555" s="47" t="s">
        <v>62</v>
      </c>
      <c r="E2555" s="47" t="s">
        <v>120</v>
      </c>
      <c r="F2555" s="47" t="s">
        <v>149</v>
      </c>
      <c r="G2555" s="47" t="s">
        <v>119</v>
      </c>
      <c r="H2555" s="47" t="n">
        <v>1799</v>
      </c>
      <c r="I2555" s="57" t="n">
        <f aca="false">IFERROR(H2555/INDEX(Rate_Master!$C$2:$C$13,MATCH(F2555,Rate_Master!$A$2:$A$13,0)),0)</f>
        <v>1.63545454545455</v>
      </c>
    </row>
    <row r="2556" customFormat="false" ht="15" hidden="false" customHeight="false" outlineLevel="0" collapsed="false">
      <c r="A2556" s="47" t="s">
        <v>14508</v>
      </c>
      <c r="B2556" s="47" t="s">
        <v>731</v>
      </c>
      <c r="C2556" s="48" t="n">
        <v>46069</v>
      </c>
      <c r="D2556" s="47" t="s">
        <v>62</v>
      </c>
      <c r="E2556" s="47" t="s">
        <v>120</v>
      </c>
      <c r="F2556" s="47" t="s">
        <v>149</v>
      </c>
      <c r="G2556" s="47" t="s">
        <v>121</v>
      </c>
      <c r="H2556" s="47" t="n">
        <v>1652</v>
      </c>
      <c r="I2556" s="57" t="n">
        <f aca="false">IFERROR(H2556/INDEX(Rate_Master!$C$2:$C$13,MATCH(F2556,Rate_Master!$A$2:$A$13,0)),0)</f>
        <v>1.50181818181818</v>
      </c>
    </row>
    <row r="2557" customFormat="false" ht="15" hidden="false" customHeight="false" outlineLevel="0" collapsed="false">
      <c r="A2557" s="47" t="s">
        <v>14509</v>
      </c>
      <c r="B2557" s="47" t="s">
        <v>731</v>
      </c>
      <c r="C2557" s="48" t="n">
        <v>46069</v>
      </c>
      <c r="D2557" s="47" t="s">
        <v>62</v>
      </c>
      <c r="E2557" s="47" t="s">
        <v>120</v>
      </c>
      <c r="F2557" s="47" t="s">
        <v>149</v>
      </c>
      <c r="G2557" s="47" t="s">
        <v>122</v>
      </c>
      <c r="H2557" s="47" t="n">
        <v>1853</v>
      </c>
      <c r="I2557" s="57" t="n">
        <f aca="false">IFERROR(H2557/INDEX(Rate_Master!$C$2:$C$13,MATCH(F2557,Rate_Master!$A$2:$A$13,0)),0)</f>
        <v>1.68454545454545</v>
      </c>
    </row>
    <row r="2558" customFormat="false" ht="15" hidden="false" customHeight="false" outlineLevel="0" collapsed="false">
      <c r="A2558" s="47" t="s">
        <v>14510</v>
      </c>
      <c r="B2558" s="47" t="s">
        <v>731</v>
      </c>
      <c r="C2558" s="48" t="n">
        <v>46069</v>
      </c>
      <c r="D2558" s="47" t="s">
        <v>62</v>
      </c>
      <c r="E2558" s="47" t="s">
        <v>120</v>
      </c>
      <c r="F2558" s="47" t="s">
        <v>149</v>
      </c>
      <c r="G2558" s="47" t="s">
        <v>123</v>
      </c>
      <c r="H2558" s="47" t="n">
        <v>1264</v>
      </c>
      <c r="I2558" s="57" t="n">
        <f aca="false">IFERROR(H2558/INDEX(Rate_Master!$C$2:$C$13,MATCH(F2558,Rate_Master!$A$2:$A$13,0)),0)</f>
        <v>1.14909090909091</v>
      </c>
    </row>
    <row r="2559" customFormat="false" ht="15" hidden="false" customHeight="false" outlineLevel="0" collapsed="false">
      <c r="A2559" s="47" t="s">
        <v>14511</v>
      </c>
      <c r="B2559" s="47" t="s">
        <v>731</v>
      </c>
      <c r="C2559" s="48" t="n">
        <v>46069</v>
      </c>
      <c r="D2559" s="47" t="s">
        <v>62</v>
      </c>
      <c r="E2559" s="47" t="s">
        <v>120</v>
      </c>
      <c r="F2559" s="47" t="s">
        <v>149</v>
      </c>
      <c r="G2559" s="47" t="s">
        <v>124</v>
      </c>
      <c r="H2559" s="47" t="n">
        <v>790</v>
      </c>
      <c r="I2559" s="57" t="n">
        <f aca="false">IFERROR(H2559/INDEX(Rate_Master!$C$2:$C$13,MATCH(F2559,Rate_Master!$A$2:$A$13,0)),0)</f>
        <v>0.718181818181818</v>
      </c>
    </row>
    <row r="2560" customFormat="false" ht="15" hidden="false" customHeight="false" outlineLevel="0" collapsed="false">
      <c r="A2560" s="47" t="s">
        <v>14512</v>
      </c>
      <c r="B2560" s="47" t="s">
        <v>731</v>
      </c>
      <c r="C2560" s="48" t="n">
        <v>46069</v>
      </c>
      <c r="D2560" s="47" t="s">
        <v>62</v>
      </c>
      <c r="E2560" s="47" t="s">
        <v>120</v>
      </c>
      <c r="F2560" s="47" t="s">
        <v>149</v>
      </c>
      <c r="G2560" s="47" t="s">
        <v>125</v>
      </c>
      <c r="H2560" s="47" t="n">
        <v>511</v>
      </c>
      <c r="I2560" s="57" t="n">
        <f aca="false">IFERROR(H2560/INDEX(Rate_Master!$C$2:$C$13,MATCH(F2560,Rate_Master!$A$2:$A$13,0)),0)</f>
        <v>0.464545454545455</v>
      </c>
    </row>
    <row r="2561" customFormat="false" ht="15" hidden="false" customHeight="false" outlineLevel="0" collapsed="false">
      <c r="A2561" s="47" t="s">
        <v>14513</v>
      </c>
      <c r="B2561" s="47" t="s">
        <v>731</v>
      </c>
      <c r="C2561" s="48" t="n">
        <v>46069</v>
      </c>
      <c r="D2561" s="47" t="s">
        <v>62</v>
      </c>
      <c r="E2561" s="47" t="s">
        <v>120</v>
      </c>
      <c r="F2561" s="47" t="s">
        <v>149</v>
      </c>
      <c r="G2561" s="47" t="s">
        <v>126</v>
      </c>
      <c r="H2561" s="47" t="n">
        <v>336</v>
      </c>
      <c r="I2561" s="57" t="n">
        <f aca="false">IFERROR(H2561/INDEX(Rate_Master!$C$2:$C$13,MATCH(F2561,Rate_Master!$A$2:$A$13,0)),0)</f>
        <v>0.305454545454546</v>
      </c>
    </row>
    <row r="2562" customFormat="false" ht="15" hidden="false" customHeight="false" outlineLevel="0" collapsed="false">
      <c r="A2562" s="47" t="s">
        <v>14514</v>
      </c>
      <c r="B2562" s="47" t="s">
        <v>732</v>
      </c>
      <c r="C2562" s="48" t="n">
        <v>46069</v>
      </c>
      <c r="D2562" s="47" t="s">
        <v>62</v>
      </c>
      <c r="E2562" s="47" t="s">
        <v>120</v>
      </c>
      <c r="F2562" s="47" t="s">
        <v>149</v>
      </c>
      <c r="G2562" s="47" t="s">
        <v>119</v>
      </c>
      <c r="H2562" s="47" t="n">
        <v>1479</v>
      </c>
      <c r="I2562" s="57" t="n">
        <f aca="false">IFERROR(H2562/INDEX(Rate_Master!$C$2:$C$13,MATCH(F2562,Rate_Master!$A$2:$A$13,0)),0)</f>
        <v>1.34454545454545</v>
      </c>
    </row>
    <row r="2563" customFormat="false" ht="15" hidden="false" customHeight="false" outlineLevel="0" collapsed="false">
      <c r="A2563" s="47" t="s">
        <v>14515</v>
      </c>
      <c r="B2563" s="47" t="s">
        <v>732</v>
      </c>
      <c r="C2563" s="48" t="n">
        <v>46069</v>
      </c>
      <c r="D2563" s="47" t="s">
        <v>62</v>
      </c>
      <c r="E2563" s="47" t="s">
        <v>120</v>
      </c>
      <c r="F2563" s="47" t="s">
        <v>149</v>
      </c>
      <c r="G2563" s="47" t="s">
        <v>121</v>
      </c>
      <c r="H2563" s="47" t="n">
        <v>1382</v>
      </c>
      <c r="I2563" s="57" t="n">
        <f aca="false">IFERROR(H2563/INDEX(Rate_Master!$C$2:$C$13,MATCH(F2563,Rate_Master!$A$2:$A$13,0)),0)</f>
        <v>1.25636363636364</v>
      </c>
    </row>
    <row r="2564" customFormat="false" ht="15" hidden="false" customHeight="false" outlineLevel="0" collapsed="false">
      <c r="A2564" s="47" t="s">
        <v>14516</v>
      </c>
      <c r="B2564" s="47" t="s">
        <v>732</v>
      </c>
      <c r="C2564" s="48" t="n">
        <v>46069</v>
      </c>
      <c r="D2564" s="47" t="s">
        <v>62</v>
      </c>
      <c r="E2564" s="47" t="s">
        <v>120</v>
      </c>
      <c r="F2564" s="47" t="s">
        <v>149</v>
      </c>
      <c r="G2564" s="47" t="s">
        <v>122</v>
      </c>
      <c r="H2564" s="47" t="n">
        <v>1529</v>
      </c>
      <c r="I2564" s="57" t="n">
        <f aca="false">IFERROR(H2564/INDEX(Rate_Master!$C$2:$C$13,MATCH(F2564,Rate_Master!$A$2:$A$13,0)),0)</f>
        <v>1.39</v>
      </c>
    </row>
    <row r="2565" customFormat="false" ht="15" hidden="false" customHeight="false" outlineLevel="0" collapsed="false">
      <c r="A2565" s="47" t="s">
        <v>14517</v>
      </c>
      <c r="B2565" s="47" t="s">
        <v>732</v>
      </c>
      <c r="C2565" s="48" t="n">
        <v>46069</v>
      </c>
      <c r="D2565" s="47" t="s">
        <v>62</v>
      </c>
      <c r="E2565" s="47" t="s">
        <v>120</v>
      </c>
      <c r="F2565" s="47" t="s">
        <v>149</v>
      </c>
      <c r="G2565" s="47" t="s">
        <v>123</v>
      </c>
      <c r="H2565" s="47" t="n">
        <v>1143</v>
      </c>
      <c r="I2565" s="57" t="n">
        <f aca="false">IFERROR(H2565/INDEX(Rate_Master!$C$2:$C$13,MATCH(F2565,Rate_Master!$A$2:$A$13,0)),0)</f>
        <v>1.03909090909091</v>
      </c>
    </row>
    <row r="2566" customFormat="false" ht="15" hidden="false" customHeight="false" outlineLevel="0" collapsed="false">
      <c r="A2566" s="47" t="s">
        <v>14518</v>
      </c>
      <c r="B2566" s="47" t="s">
        <v>732</v>
      </c>
      <c r="C2566" s="48" t="n">
        <v>46069</v>
      </c>
      <c r="D2566" s="47" t="s">
        <v>62</v>
      </c>
      <c r="E2566" s="47" t="s">
        <v>120</v>
      </c>
      <c r="F2566" s="47" t="s">
        <v>149</v>
      </c>
      <c r="G2566" s="47" t="s">
        <v>124</v>
      </c>
      <c r="H2566" s="47" t="n">
        <v>689</v>
      </c>
      <c r="I2566" s="57" t="n">
        <f aca="false">IFERROR(H2566/INDEX(Rate_Master!$C$2:$C$13,MATCH(F2566,Rate_Master!$A$2:$A$13,0)),0)</f>
        <v>0.626363636363636</v>
      </c>
    </row>
    <row r="2567" customFormat="false" ht="15" hidden="false" customHeight="false" outlineLevel="0" collapsed="false">
      <c r="A2567" s="47" t="s">
        <v>14519</v>
      </c>
      <c r="B2567" s="47" t="s">
        <v>732</v>
      </c>
      <c r="C2567" s="48" t="n">
        <v>46069</v>
      </c>
      <c r="D2567" s="47" t="s">
        <v>62</v>
      </c>
      <c r="E2567" s="47" t="s">
        <v>120</v>
      </c>
      <c r="F2567" s="47" t="s">
        <v>149</v>
      </c>
      <c r="G2567" s="47" t="s">
        <v>125</v>
      </c>
      <c r="H2567" s="47" t="n">
        <v>378</v>
      </c>
      <c r="I2567" s="57" t="n">
        <f aca="false">IFERROR(H2567/INDEX(Rate_Master!$C$2:$C$13,MATCH(F2567,Rate_Master!$A$2:$A$13,0)),0)</f>
        <v>0.343636363636364</v>
      </c>
    </row>
    <row r="2568" customFormat="false" ht="15" hidden="false" customHeight="false" outlineLevel="0" collapsed="false">
      <c r="A2568" s="47" t="s">
        <v>14520</v>
      </c>
      <c r="B2568" s="47" t="s">
        <v>732</v>
      </c>
      <c r="C2568" s="48" t="n">
        <v>46069</v>
      </c>
      <c r="D2568" s="47" t="s">
        <v>62</v>
      </c>
      <c r="E2568" s="47" t="s">
        <v>120</v>
      </c>
      <c r="F2568" s="47" t="s">
        <v>149</v>
      </c>
      <c r="G2568" s="47" t="s">
        <v>126</v>
      </c>
      <c r="H2568" s="47" t="n">
        <v>288</v>
      </c>
      <c r="I2568" s="57" t="n">
        <f aca="false">IFERROR(H2568/INDEX(Rate_Master!$C$2:$C$13,MATCH(F2568,Rate_Master!$A$2:$A$13,0)),0)</f>
        <v>0.261818181818182</v>
      </c>
    </row>
    <row r="2569" customFormat="false" ht="15" hidden="false" customHeight="false" outlineLevel="0" collapsed="false">
      <c r="A2569" s="47" t="s">
        <v>14521</v>
      </c>
      <c r="B2569" s="47" t="s">
        <v>733</v>
      </c>
      <c r="C2569" s="48" t="n">
        <v>46069</v>
      </c>
      <c r="D2569" s="47" t="s">
        <v>63</v>
      </c>
      <c r="E2569" s="47" t="s">
        <v>120</v>
      </c>
      <c r="F2569" s="47" t="s">
        <v>152</v>
      </c>
      <c r="G2569" s="47" t="s">
        <v>119</v>
      </c>
      <c r="H2569" s="47" t="n">
        <v>1731</v>
      </c>
      <c r="I2569" s="57" t="n">
        <f aca="false">IFERROR(H2569/INDEX(Rate_Master!$C$2:$C$13,MATCH(F2569,Rate_Master!$A$2:$A$13,0)),0)</f>
        <v>1.92333333333333</v>
      </c>
    </row>
    <row r="2570" customFormat="false" ht="15" hidden="false" customHeight="false" outlineLevel="0" collapsed="false">
      <c r="A2570" s="47" t="s">
        <v>14522</v>
      </c>
      <c r="B2570" s="47" t="s">
        <v>733</v>
      </c>
      <c r="C2570" s="48" t="n">
        <v>46069</v>
      </c>
      <c r="D2570" s="47" t="s">
        <v>63</v>
      </c>
      <c r="E2570" s="47" t="s">
        <v>120</v>
      </c>
      <c r="F2570" s="47" t="s">
        <v>152</v>
      </c>
      <c r="G2570" s="47" t="s">
        <v>121</v>
      </c>
      <c r="H2570" s="47" t="n">
        <v>1496</v>
      </c>
      <c r="I2570" s="57" t="n">
        <f aca="false">IFERROR(H2570/INDEX(Rate_Master!$C$2:$C$13,MATCH(F2570,Rate_Master!$A$2:$A$13,0)),0)</f>
        <v>1.66222222222222</v>
      </c>
    </row>
    <row r="2571" customFormat="false" ht="15" hidden="false" customHeight="false" outlineLevel="0" collapsed="false">
      <c r="A2571" s="47" t="s">
        <v>14523</v>
      </c>
      <c r="B2571" s="47" t="s">
        <v>733</v>
      </c>
      <c r="C2571" s="48" t="n">
        <v>46069</v>
      </c>
      <c r="D2571" s="47" t="s">
        <v>63</v>
      </c>
      <c r="E2571" s="47" t="s">
        <v>120</v>
      </c>
      <c r="F2571" s="47" t="s">
        <v>152</v>
      </c>
      <c r="G2571" s="47" t="s">
        <v>122</v>
      </c>
      <c r="H2571" s="47" t="n">
        <v>1675</v>
      </c>
      <c r="I2571" s="57" t="n">
        <f aca="false">IFERROR(H2571/INDEX(Rate_Master!$C$2:$C$13,MATCH(F2571,Rate_Master!$A$2:$A$13,0)),0)</f>
        <v>1.86111111111111</v>
      </c>
    </row>
    <row r="2572" customFormat="false" ht="15" hidden="false" customHeight="false" outlineLevel="0" collapsed="false">
      <c r="A2572" s="47" t="s">
        <v>14524</v>
      </c>
      <c r="B2572" s="47" t="s">
        <v>733</v>
      </c>
      <c r="C2572" s="48" t="n">
        <v>46069</v>
      </c>
      <c r="D2572" s="47" t="s">
        <v>63</v>
      </c>
      <c r="E2572" s="47" t="s">
        <v>120</v>
      </c>
      <c r="F2572" s="47" t="s">
        <v>152</v>
      </c>
      <c r="G2572" s="47" t="s">
        <v>123</v>
      </c>
      <c r="H2572" s="47" t="n">
        <v>1233</v>
      </c>
      <c r="I2572" s="57" t="n">
        <f aca="false">IFERROR(H2572/INDEX(Rate_Master!$C$2:$C$13,MATCH(F2572,Rate_Master!$A$2:$A$13,0)),0)</f>
        <v>1.37</v>
      </c>
    </row>
    <row r="2573" customFormat="false" ht="15" hidden="false" customHeight="false" outlineLevel="0" collapsed="false">
      <c r="A2573" s="47" t="s">
        <v>14525</v>
      </c>
      <c r="B2573" s="47" t="s">
        <v>733</v>
      </c>
      <c r="C2573" s="48" t="n">
        <v>46069</v>
      </c>
      <c r="D2573" s="47" t="s">
        <v>63</v>
      </c>
      <c r="E2573" s="47" t="s">
        <v>120</v>
      </c>
      <c r="F2573" s="47" t="s">
        <v>152</v>
      </c>
      <c r="G2573" s="47" t="s">
        <v>124</v>
      </c>
      <c r="H2573" s="47" t="n">
        <v>801</v>
      </c>
      <c r="I2573" s="57" t="n">
        <f aca="false">IFERROR(H2573/INDEX(Rate_Master!$C$2:$C$13,MATCH(F2573,Rate_Master!$A$2:$A$13,0)),0)</f>
        <v>0.89</v>
      </c>
    </row>
    <row r="2574" customFormat="false" ht="15" hidden="false" customHeight="false" outlineLevel="0" collapsed="false">
      <c r="A2574" s="47" t="s">
        <v>14526</v>
      </c>
      <c r="B2574" s="47" t="s">
        <v>733</v>
      </c>
      <c r="C2574" s="48" t="n">
        <v>46069</v>
      </c>
      <c r="D2574" s="47" t="s">
        <v>63</v>
      </c>
      <c r="E2574" s="47" t="s">
        <v>120</v>
      </c>
      <c r="F2574" s="47" t="s">
        <v>152</v>
      </c>
      <c r="G2574" s="47" t="s">
        <v>125</v>
      </c>
      <c r="H2574" s="47" t="n">
        <v>479</v>
      </c>
      <c r="I2574" s="57" t="n">
        <f aca="false">IFERROR(H2574/INDEX(Rate_Master!$C$2:$C$13,MATCH(F2574,Rate_Master!$A$2:$A$13,0)),0)</f>
        <v>0.532222222222222</v>
      </c>
    </row>
    <row r="2575" customFormat="false" ht="15" hidden="false" customHeight="false" outlineLevel="0" collapsed="false">
      <c r="A2575" s="47" t="s">
        <v>14527</v>
      </c>
      <c r="B2575" s="47" t="s">
        <v>733</v>
      </c>
      <c r="C2575" s="48" t="n">
        <v>46069</v>
      </c>
      <c r="D2575" s="47" t="s">
        <v>63</v>
      </c>
      <c r="E2575" s="47" t="s">
        <v>120</v>
      </c>
      <c r="F2575" s="47" t="s">
        <v>152</v>
      </c>
      <c r="G2575" s="47" t="s">
        <v>126</v>
      </c>
      <c r="H2575" s="47" t="n">
        <v>333</v>
      </c>
      <c r="I2575" s="57" t="n">
        <f aca="false">IFERROR(H2575/INDEX(Rate_Master!$C$2:$C$13,MATCH(F2575,Rate_Master!$A$2:$A$13,0)),0)</f>
        <v>0.37</v>
      </c>
    </row>
    <row r="2576" customFormat="false" ht="15" hidden="false" customHeight="false" outlineLevel="0" collapsed="false">
      <c r="A2576" s="47" t="s">
        <v>14528</v>
      </c>
      <c r="B2576" s="47" t="s">
        <v>735</v>
      </c>
      <c r="C2576" s="48" t="n">
        <v>46069</v>
      </c>
      <c r="D2576" s="47" t="s">
        <v>63</v>
      </c>
      <c r="E2576" s="47" t="s">
        <v>120</v>
      </c>
      <c r="F2576" s="47" t="s">
        <v>152</v>
      </c>
      <c r="G2576" s="47" t="s">
        <v>119</v>
      </c>
      <c r="H2576" s="47" t="n">
        <v>885</v>
      </c>
      <c r="I2576" s="57" t="n">
        <f aca="false">IFERROR(H2576/INDEX(Rate_Master!$C$2:$C$13,MATCH(F2576,Rate_Master!$A$2:$A$13,0)),0)</f>
        <v>0.983333333333333</v>
      </c>
    </row>
    <row r="2577" customFormat="false" ht="15" hidden="false" customHeight="false" outlineLevel="0" collapsed="false">
      <c r="A2577" s="47" t="s">
        <v>14529</v>
      </c>
      <c r="B2577" s="47" t="s">
        <v>735</v>
      </c>
      <c r="C2577" s="48" t="n">
        <v>46069</v>
      </c>
      <c r="D2577" s="47" t="s">
        <v>63</v>
      </c>
      <c r="E2577" s="47" t="s">
        <v>120</v>
      </c>
      <c r="F2577" s="47" t="s">
        <v>152</v>
      </c>
      <c r="G2577" s="47" t="s">
        <v>121</v>
      </c>
      <c r="H2577" s="47" t="n">
        <v>814</v>
      </c>
      <c r="I2577" s="57" t="n">
        <f aca="false">IFERROR(H2577/INDEX(Rate_Master!$C$2:$C$13,MATCH(F2577,Rate_Master!$A$2:$A$13,0)),0)</f>
        <v>0.904444444444445</v>
      </c>
    </row>
    <row r="2578" customFormat="false" ht="15" hidden="false" customHeight="false" outlineLevel="0" collapsed="false">
      <c r="A2578" s="47" t="s">
        <v>14530</v>
      </c>
      <c r="B2578" s="47" t="s">
        <v>735</v>
      </c>
      <c r="C2578" s="48" t="n">
        <v>46069</v>
      </c>
      <c r="D2578" s="47" t="s">
        <v>63</v>
      </c>
      <c r="E2578" s="47" t="s">
        <v>120</v>
      </c>
      <c r="F2578" s="47" t="s">
        <v>152</v>
      </c>
      <c r="G2578" s="47" t="s">
        <v>122</v>
      </c>
      <c r="H2578" s="47" t="n">
        <v>927</v>
      </c>
      <c r="I2578" s="57" t="n">
        <f aca="false">IFERROR(H2578/INDEX(Rate_Master!$C$2:$C$13,MATCH(F2578,Rate_Master!$A$2:$A$13,0)),0)</f>
        <v>1.03</v>
      </c>
    </row>
    <row r="2579" customFormat="false" ht="15" hidden="false" customHeight="false" outlineLevel="0" collapsed="false">
      <c r="A2579" s="47" t="s">
        <v>14531</v>
      </c>
      <c r="B2579" s="47" t="s">
        <v>735</v>
      </c>
      <c r="C2579" s="48" t="n">
        <v>46069</v>
      </c>
      <c r="D2579" s="47" t="s">
        <v>63</v>
      </c>
      <c r="E2579" s="47" t="s">
        <v>120</v>
      </c>
      <c r="F2579" s="47" t="s">
        <v>152</v>
      </c>
      <c r="G2579" s="47" t="s">
        <v>123</v>
      </c>
      <c r="H2579" s="47" t="n">
        <v>684</v>
      </c>
      <c r="I2579" s="57" t="n">
        <f aca="false">IFERROR(H2579/INDEX(Rate_Master!$C$2:$C$13,MATCH(F2579,Rate_Master!$A$2:$A$13,0)),0)</f>
        <v>0.76</v>
      </c>
    </row>
    <row r="2580" customFormat="false" ht="15" hidden="false" customHeight="false" outlineLevel="0" collapsed="false">
      <c r="A2580" s="47" t="s">
        <v>14532</v>
      </c>
      <c r="B2580" s="47" t="s">
        <v>735</v>
      </c>
      <c r="C2580" s="48" t="n">
        <v>46069</v>
      </c>
      <c r="D2580" s="47" t="s">
        <v>63</v>
      </c>
      <c r="E2580" s="47" t="s">
        <v>120</v>
      </c>
      <c r="F2580" s="47" t="s">
        <v>152</v>
      </c>
      <c r="G2580" s="47" t="s">
        <v>124</v>
      </c>
      <c r="H2580" s="47" t="n">
        <v>429</v>
      </c>
      <c r="I2580" s="57" t="n">
        <f aca="false">IFERROR(H2580/INDEX(Rate_Master!$C$2:$C$13,MATCH(F2580,Rate_Master!$A$2:$A$13,0)),0)</f>
        <v>0.476666666666667</v>
      </c>
    </row>
    <row r="2581" customFormat="false" ht="15" hidden="false" customHeight="false" outlineLevel="0" collapsed="false">
      <c r="A2581" s="47" t="s">
        <v>14533</v>
      </c>
      <c r="B2581" s="47" t="s">
        <v>735</v>
      </c>
      <c r="C2581" s="48" t="n">
        <v>46069</v>
      </c>
      <c r="D2581" s="47" t="s">
        <v>63</v>
      </c>
      <c r="E2581" s="47" t="s">
        <v>120</v>
      </c>
      <c r="F2581" s="47" t="s">
        <v>152</v>
      </c>
      <c r="G2581" s="47" t="s">
        <v>125</v>
      </c>
      <c r="H2581" s="47" t="n">
        <v>290</v>
      </c>
      <c r="I2581" s="57" t="n">
        <f aca="false">IFERROR(H2581/INDEX(Rate_Master!$C$2:$C$13,MATCH(F2581,Rate_Master!$A$2:$A$13,0)),0)</f>
        <v>0.322222222222222</v>
      </c>
    </row>
    <row r="2582" customFormat="false" ht="15" hidden="false" customHeight="false" outlineLevel="0" collapsed="false">
      <c r="A2582" s="47" t="s">
        <v>14534</v>
      </c>
      <c r="B2582" s="47" t="s">
        <v>735</v>
      </c>
      <c r="C2582" s="48" t="n">
        <v>46069</v>
      </c>
      <c r="D2582" s="47" t="s">
        <v>63</v>
      </c>
      <c r="E2582" s="47" t="s">
        <v>120</v>
      </c>
      <c r="F2582" s="47" t="s">
        <v>152</v>
      </c>
      <c r="G2582" s="47" t="s">
        <v>126</v>
      </c>
      <c r="H2582" s="47" t="n">
        <v>155</v>
      </c>
      <c r="I2582" s="57" t="n">
        <f aca="false">IFERROR(H2582/INDEX(Rate_Master!$C$2:$C$13,MATCH(F2582,Rate_Master!$A$2:$A$13,0)),0)</f>
        <v>0.172222222222222</v>
      </c>
    </row>
    <row r="2583" customFormat="false" ht="15" hidden="false" customHeight="false" outlineLevel="0" collapsed="false">
      <c r="A2583" s="47" t="s">
        <v>14535</v>
      </c>
      <c r="B2583" s="47" t="s">
        <v>736</v>
      </c>
      <c r="C2583" s="48" t="n">
        <v>46069</v>
      </c>
      <c r="D2583" s="47" t="s">
        <v>63</v>
      </c>
      <c r="E2583" s="47" t="s">
        <v>120</v>
      </c>
      <c r="F2583" s="47" t="s">
        <v>152</v>
      </c>
      <c r="G2583" s="47" t="s">
        <v>119</v>
      </c>
      <c r="H2583" s="47" t="n">
        <v>1484</v>
      </c>
      <c r="I2583" s="57" t="n">
        <f aca="false">IFERROR(H2583/INDEX(Rate_Master!$C$2:$C$13,MATCH(F2583,Rate_Master!$A$2:$A$13,0)),0)</f>
        <v>1.64888888888889</v>
      </c>
    </row>
    <row r="2584" customFormat="false" ht="15" hidden="false" customHeight="false" outlineLevel="0" collapsed="false">
      <c r="A2584" s="47" t="s">
        <v>14536</v>
      </c>
      <c r="B2584" s="47" t="s">
        <v>736</v>
      </c>
      <c r="C2584" s="48" t="n">
        <v>46069</v>
      </c>
      <c r="D2584" s="47" t="s">
        <v>63</v>
      </c>
      <c r="E2584" s="47" t="s">
        <v>120</v>
      </c>
      <c r="F2584" s="47" t="s">
        <v>152</v>
      </c>
      <c r="G2584" s="47" t="s">
        <v>121</v>
      </c>
      <c r="H2584" s="47" t="n">
        <v>1393</v>
      </c>
      <c r="I2584" s="57" t="n">
        <f aca="false">IFERROR(H2584/INDEX(Rate_Master!$C$2:$C$13,MATCH(F2584,Rate_Master!$A$2:$A$13,0)),0)</f>
        <v>1.54777777777778</v>
      </c>
    </row>
    <row r="2585" customFormat="false" ht="15" hidden="false" customHeight="false" outlineLevel="0" collapsed="false">
      <c r="A2585" s="47" t="s">
        <v>14537</v>
      </c>
      <c r="B2585" s="47" t="s">
        <v>736</v>
      </c>
      <c r="C2585" s="48" t="n">
        <v>46069</v>
      </c>
      <c r="D2585" s="47" t="s">
        <v>63</v>
      </c>
      <c r="E2585" s="47" t="s">
        <v>120</v>
      </c>
      <c r="F2585" s="47" t="s">
        <v>152</v>
      </c>
      <c r="G2585" s="47" t="s">
        <v>122</v>
      </c>
      <c r="H2585" s="47" t="n">
        <v>1500</v>
      </c>
      <c r="I2585" s="57" t="n">
        <f aca="false">IFERROR(H2585/INDEX(Rate_Master!$C$2:$C$13,MATCH(F2585,Rate_Master!$A$2:$A$13,0)),0)</f>
        <v>1.66666666666667</v>
      </c>
    </row>
    <row r="2586" customFormat="false" ht="15" hidden="false" customHeight="false" outlineLevel="0" collapsed="false">
      <c r="A2586" s="47" t="s">
        <v>14538</v>
      </c>
      <c r="B2586" s="47" t="s">
        <v>736</v>
      </c>
      <c r="C2586" s="48" t="n">
        <v>46069</v>
      </c>
      <c r="D2586" s="47" t="s">
        <v>63</v>
      </c>
      <c r="E2586" s="47" t="s">
        <v>120</v>
      </c>
      <c r="F2586" s="47" t="s">
        <v>152</v>
      </c>
      <c r="G2586" s="47" t="s">
        <v>123</v>
      </c>
      <c r="H2586" s="47" t="n">
        <v>1096</v>
      </c>
      <c r="I2586" s="57" t="n">
        <f aca="false">IFERROR(H2586/INDEX(Rate_Master!$C$2:$C$13,MATCH(F2586,Rate_Master!$A$2:$A$13,0)),0)</f>
        <v>1.21777777777778</v>
      </c>
    </row>
    <row r="2587" customFormat="false" ht="15" hidden="false" customHeight="false" outlineLevel="0" collapsed="false">
      <c r="A2587" s="47" t="s">
        <v>14539</v>
      </c>
      <c r="B2587" s="47" t="s">
        <v>736</v>
      </c>
      <c r="C2587" s="48" t="n">
        <v>46069</v>
      </c>
      <c r="D2587" s="47" t="s">
        <v>63</v>
      </c>
      <c r="E2587" s="47" t="s">
        <v>120</v>
      </c>
      <c r="F2587" s="47" t="s">
        <v>152</v>
      </c>
      <c r="G2587" s="47" t="s">
        <v>124</v>
      </c>
      <c r="H2587" s="47" t="n">
        <v>615</v>
      </c>
      <c r="I2587" s="57" t="n">
        <f aca="false">IFERROR(H2587/INDEX(Rate_Master!$C$2:$C$13,MATCH(F2587,Rate_Master!$A$2:$A$13,0)),0)</f>
        <v>0.683333333333333</v>
      </c>
    </row>
    <row r="2588" customFormat="false" ht="15" hidden="false" customHeight="false" outlineLevel="0" collapsed="false">
      <c r="A2588" s="47" t="s">
        <v>14540</v>
      </c>
      <c r="B2588" s="47" t="s">
        <v>736</v>
      </c>
      <c r="C2588" s="48" t="n">
        <v>46069</v>
      </c>
      <c r="D2588" s="47" t="s">
        <v>63</v>
      </c>
      <c r="E2588" s="47" t="s">
        <v>120</v>
      </c>
      <c r="F2588" s="47" t="s">
        <v>152</v>
      </c>
      <c r="G2588" s="47" t="s">
        <v>125</v>
      </c>
      <c r="H2588" s="47" t="n">
        <v>419</v>
      </c>
      <c r="I2588" s="57" t="n">
        <f aca="false">IFERROR(H2588/INDEX(Rate_Master!$C$2:$C$13,MATCH(F2588,Rate_Master!$A$2:$A$13,0)),0)</f>
        <v>0.465555555555556</v>
      </c>
    </row>
    <row r="2589" customFormat="false" ht="15" hidden="false" customHeight="false" outlineLevel="0" collapsed="false">
      <c r="A2589" s="47" t="s">
        <v>14541</v>
      </c>
      <c r="B2589" s="47" t="s">
        <v>736</v>
      </c>
      <c r="C2589" s="48" t="n">
        <v>46069</v>
      </c>
      <c r="D2589" s="47" t="s">
        <v>63</v>
      </c>
      <c r="E2589" s="47" t="s">
        <v>120</v>
      </c>
      <c r="F2589" s="47" t="s">
        <v>152</v>
      </c>
      <c r="G2589" s="47" t="s">
        <v>126</v>
      </c>
      <c r="H2589" s="47" t="n">
        <v>292</v>
      </c>
      <c r="I2589" s="57" t="n">
        <f aca="false">IFERROR(H2589/INDEX(Rate_Master!$C$2:$C$13,MATCH(F2589,Rate_Master!$A$2:$A$13,0)),0)</f>
        <v>0.324444444444444</v>
      </c>
    </row>
    <row r="2590" customFormat="false" ht="15" hidden="false" customHeight="false" outlineLevel="0" collapsed="false">
      <c r="A2590" s="47" t="s">
        <v>14542</v>
      </c>
      <c r="B2590" s="47" t="s">
        <v>737</v>
      </c>
      <c r="C2590" s="48" t="n">
        <v>46069</v>
      </c>
      <c r="D2590" s="47" t="s">
        <v>64</v>
      </c>
      <c r="E2590" s="47" t="s">
        <v>128</v>
      </c>
      <c r="F2590" s="47" t="s">
        <v>156</v>
      </c>
      <c r="G2590" s="47" t="s">
        <v>127</v>
      </c>
      <c r="H2590" s="47" t="n">
        <v>1307</v>
      </c>
      <c r="I2590" s="57" t="n">
        <f aca="false">IFERROR(H2590/INDEX(Rate_Master!$C$2:$C$13,MATCH(F2590,Rate_Master!$A$2:$A$13,0)),0)</f>
        <v>2.72291666666667</v>
      </c>
    </row>
    <row r="2591" customFormat="false" ht="15" hidden="false" customHeight="false" outlineLevel="0" collapsed="false">
      <c r="A2591" s="47" t="s">
        <v>14543</v>
      </c>
      <c r="B2591" s="47" t="s">
        <v>737</v>
      </c>
      <c r="C2591" s="48" t="n">
        <v>46069</v>
      </c>
      <c r="D2591" s="47" t="s">
        <v>64</v>
      </c>
      <c r="E2591" s="47" t="s">
        <v>128</v>
      </c>
      <c r="F2591" s="47" t="s">
        <v>156</v>
      </c>
      <c r="G2591" s="47" t="s">
        <v>129</v>
      </c>
      <c r="H2591" s="47" t="n">
        <v>1508</v>
      </c>
      <c r="I2591" s="57" t="n">
        <f aca="false">IFERROR(H2591/INDEX(Rate_Master!$C$2:$C$13,MATCH(F2591,Rate_Master!$A$2:$A$13,0)),0)</f>
        <v>3.14166666666667</v>
      </c>
    </row>
    <row r="2592" customFormat="false" ht="15" hidden="false" customHeight="false" outlineLevel="0" collapsed="false">
      <c r="A2592" s="47" t="s">
        <v>14544</v>
      </c>
      <c r="B2592" s="47" t="s">
        <v>737</v>
      </c>
      <c r="C2592" s="48" t="n">
        <v>46069</v>
      </c>
      <c r="D2592" s="47" t="s">
        <v>64</v>
      </c>
      <c r="E2592" s="47" t="s">
        <v>128</v>
      </c>
      <c r="F2592" s="47" t="s">
        <v>156</v>
      </c>
      <c r="G2592" s="47" t="s">
        <v>130</v>
      </c>
      <c r="H2592" s="47" t="n">
        <v>1101</v>
      </c>
      <c r="I2592" s="57" t="n">
        <f aca="false">IFERROR(H2592/INDEX(Rate_Master!$C$2:$C$13,MATCH(F2592,Rate_Master!$A$2:$A$13,0)),0)</f>
        <v>2.29375</v>
      </c>
    </row>
    <row r="2593" customFormat="false" ht="15" hidden="false" customHeight="false" outlineLevel="0" collapsed="false">
      <c r="A2593" s="47" t="s">
        <v>14545</v>
      </c>
      <c r="B2593" s="47" t="s">
        <v>737</v>
      </c>
      <c r="C2593" s="48" t="n">
        <v>46069</v>
      </c>
      <c r="D2593" s="47" t="s">
        <v>64</v>
      </c>
      <c r="E2593" s="47" t="s">
        <v>128</v>
      </c>
      <c r="F2593" s="47" t="s">
        <v>156</v>
      </c>
      <c r="G2593" s="47" t="s">
        <v>131</v>
      </c>
      <c r="H2593" s="47" t="n">
        <v>368</v>
      </c>
      <c r="I2593" s="57" t="n">
        <f aca="false">IFERROR(H2593/INDEX(Rate_Master!$C$2:$C$13,MATCH(F2593,Rate_Master!$A$2:$A$13,0)),0)</f>
        <v>0.766666666666667</v>
      </c>
    </row>
    <row r="2594" customFormat="false" ht="15" hidden="false" customHeight="false" outlineLevel="0" collapsed="false">
      <c r="A2594" s="47" t="s">
        <v>14546</v>
      </c>
      <c r="B2594" s="47" t="s">
        <v>737</v>
      </c>
      <c r="C2594" s="48" t="n">
        <v>46069</v>
      </c>
      <c r="D2594" s="47" t="s">
        <v>64</v>
      </c>
      <c r="E2594" s="47" t="s">
        <v>128</v>
      </c>
      <c r="F2594" s="47" t="s">
        <v>156</v>
      </c>
      <c r="G2594" s="47" t="s">
        <v>132</v>
      </c>
      <c r="H2594" s="47" t="n">
        <v>249</v>
      </c>
      <c r="I2594" s="57" t="n">
        <f aca="false">IFERROR(H2594/INDEX(Rate_Master!$C$2:$C$13,MATCH(F2594,Rate_Master!$A$2:$A$13,0)),0)</f>
        <v>0.51875</v>
      </c>
    </row>
    <row r="2595" customFormat="false" ht="15" hidden="false" customHeight="false" outlineLevel="0" collapsed="false">
      <c r="A2595" s="47" t="s">
        <v>14547</v>
      </c>
      <c r="B2595" s="47" t="s">
        <v>739</v>
      </c>
      <c r="C2595" s="48" t="n">
        <v>46069</v>
      </c>
      <c r="D2595" s="47" t="s">
        <v>64</v>
      </c>
      <c r="E2595" s="47" t="s">
        <v>128</v>
      </c>
      <c r="F2595" s="47" t="s">
        <v>156</v>
      </c>
      <c r="G2595" s="47" t="s">
        <v>127</v>
      </c>
      <c r="H2595" s="47" t="n">
        <v>1795</v>
      </c>
      <c r="I2595" s="57" t="n">
        <f aca="false">IFERROR(H2595/INDEX(Rate_Master!$C$2:$C$13,MATCH(F2595,Rate_Master!$A$2:$A$13,0)),0)</f>
        <v>3.73958333333333</v>
      </c>
    </row>
    <row r="2596" customFormat="false" ht="15" hidden="false" customHeight="false" outlineLevel="0" collapsed="false">
      <c r="A2596" s="47" t="s">
        <v>14548</v>
      </c>
      <c r="B2596" s="47" t="s">
        <v>739</v>
      </c>
      <c r="C2596" s="48" t="n">
        <v>46069</v>
      </c>
      <c r="D2596" s="47" t="s">
        <v>64</v>
      </c>
      <c r="E2596" s="47" t="s">
        <v>128</v>
      </c>
      <c r="F2596" s="47" t="s">
        <v>156</v>
      </c>
      <c r="G2596" s="47" t="s">
        <v>129</v>
      </c>
      <c r="H2596" s="47" t="n">
        <v>1958</v>
      </c>
      <c r="I2596" s="57" t="n">
        <f aca="false">IFERROR(H2596/INDEX(Rate_Master!$C$2:$C$13,MATCH(F2596,Rate_Master!$A$2:$A$13,0)),0)</f>
        <v>4.07916666666667</v>
      </c>
    </row>
    <row r="2597" customFormat="false" ht="15" hidden="false" customHeight="false" outlineLevel="0" collapsed="false">
      <c r="A2597" s="47" t="s">
        <v>14549</v>
      </c>
      <c r="B2597" s="47" t="s">
        <v>739</v>
      </c>
      <c r="C2597" s="48" t="n">
        <v>46069</v>
      </c>
      <c r="D2597" s="47" t="s">
        <v>64</v>
      </c>
      <c r="E2597" s="47" t="s">
        <v>128</v>
      </c>
      <c r="F2597" s="47" t="s">
        <v>156</v>
      </c>
      <c r="G2597" s="47" t="s">
        <v>130</v>
      </c>
      <c r="H2597" s="47" t="n">
        <v>1568</v>
      </c>
      <c r="I2597" s="57" t="n">
        <f aca="false">IFERROR(H2597/INDEX(Rate_Master!$C$2:$C$13,MATCH(F2597,Rate_Master!$A$2:$A$13,0)),0)</f>
        <v>3.26666666666667</v>
      </c>
    </row>
    <row r="2598" customFormat="false" ht="15" hidden="false" customHeight="false" outlineLevel="0" collapsed="false">
      <c r="A2598" s="47" t="s">
        <v>14550</v>
      </c>
      <c r="B2598" s="47" t="s">
        <v>739</v>
      </c>
      <c r="C2598" s="48" t="n">
        <v>46069</v>
      </c>
      <c r="D2598" s="47" t="s">
        <v>64</v>
      </c>
      <c r="E2598" s="47" t="s">
        <v>128</v>
      </c>
      <c r="F2598" s="47" t="s">
        <v>156</v>
      </c>
      <c r="G2598" s="47" t="s">
        <v>131</v>
      </c>
      <c r="H2598" s="47" t="n">
        <v>502</v>
      </c>
      <c r="I2598" s="57" t="n">
        <f aca="false">IFERROR(H2598/INDEX(Rate_Master!$C$2:$C$13,MATCH(F2598,Rate_Master!$A$2:$A$13,0)),0)</f>
        <v>1.04583333333333</v>
      </c>
    </row>
    <row r="2599" customFormat="false" ht="15" hidden="false" customHeight="false" outlineLevel="0" collapsed="false">
      <c r="A2599" s="47" t="s">
        <v>14551</v>
      </c>
      <c r="B2599" s="47" t="s">
        <v>739</v>
      </c>
      <c r="C2599" s="48" t="n">
        <v>46069</v>
      </c>
      <c r="D2599" s="47" t="s">
        <v>64</v>
      </c>
      <c r="E2599" s="47" t="s">
        <v>128</v>
      </c>
      <c r="F2599" s="47" t="s">
        <v>156</v>
      </c>
      <c r="G2599" s="47" t="s">
        <v>132</v>
      </c>
      <c r="H2599" s="47" t="n">
        <v>362</v>
      </c>
      <c r="I2599" s="57" t="n">
        <f aca="false">IFERROR(H2599/INDEX(Rate_Master!$C$2:$C$13,MATCH(F2599,Rate_Master!$A$2:$A$13,0)),0)</f>
        <v>0.754166666666667</v>
      </c>
    </row>
    <row r="2600" customFormat="false" ht="15" hidden="false" customHeight="false" outlineLevel="0" collapsed="false">
      <c r="A2600" s="47" t="s">
        <v>14552</v>
      </c>
      <c r="B2600" s="47" t="s">
        <v>740</v>
      </c>
      <c r="C2600" s="48" t="n">
        <v>46069</v>
      </c>
      <c r="D2600" s="47" t="s">
        <v>65</v>
      </c>
      <c r="E2600" s="47" t="s">
        <v>134</v>
      </c>
      <c r="F2600" s="47" t="s">
        <v>158</v>
      </c>
      <c r="G2600" s="47" t="s">
        <v>133</v>
      </c>
      <c r="H2600" s="47" t="n">
        <v>560</v>
      </c>
      <c r="I2600" s="57" t="n">
        <f aca="false">IFERROR(H2600/INDEX(Rate_Master!$C$2:$C$13,MATCH(F2600,Rate_Master!$A$2:$A$13,0)),0)</f>
        <v>2.8</v>
      </c>
    </row>
    <row r="2601" customFormat="false" ht="15" hidden="false" customHeight="false" outlineLevel="0" collapsed="false">
      <c r="A2601" s="47" t="s">
        <v>14553</v>
      </c>
      <c r="B2601" s="47" t="s">
        <v>740</v>
      </c>
      <c r="C2601" s="48" t="n">
        <v>46069</v>
      </c>
      <c r="D2601" s="47" t="s">
        <v>65</v>
      </c>
      <c r="E2601" s="47" t="s">
        <v>134</v>
      </c>
      <c r="F2601" s="47" t="s">
        <v>158</v>
      </c>
      <c r="G2601" s="47" t="s">
        <v>135</v>
      </c>
      <c r="H2601" s="47" t="n">
        <v>459</v>
      </c>
      <c r="I2601" s="57" t="n">
        <f aca="false">IFERROR(H2601/INDEX(Rate_Master!$C$2:$C$13,MATCH(F2601,Rate_Master!$A$2:$A$13,0)),0)</f>
        <v>2.295</v>
      </c>
    </row>
    <row r="2602" customFormat="false" ht="15" hidden="false" customHeight="false" outlineLevel="0" collapsed="false">
      <c r="A2602" s="47" t="s">
        <v>14554</v>
      </c>
      <c r="B2602" s="47" t="s">
        <v>740</v>
      </c>
      <c r="C2602" s="48" t="n">
        <v>46069</v>
      </c>
      <c r="D2602" s="47" t="s">
        <v>65</v>
      </c>
      <c r="E2602" s="47" t="s">
        <v>134</v>
      </c>
      <c r="F2602" s="47" t="s">
        <v>158</v>
      </c>
      <c r="G2602" s="47" t="s">
        <v>136</v>
      </c>
      <c r="H2602" s="47" t="n">
        <v>391</v>
      </c>
      <c r="I2602" s="57" t="n">
        <f aca="false">IFERROR(H2602/INDEX(Rate_Master!$C$2:$C$13,MATCH(F2602,Rate_Master!$A$2:$A$13,0)),0)</f>
        <v>1.955</v>
      </c>
    </row>
    <row r="2603" customFormat="false" ht="15" hidden="false" customHeight="false" outlineLevel="0" collapsed="false">
      <c r="A2603" s="47" t="s">
        <v>14555</v>
      </c>
      <c r="B2603" s="47" t="s">
        <v>740</v>
      </c>
      <c r="C2603" s="48" t="n">
        <v>46069</v>
      </c>
      <c r="D2603" s="47" t="s">
        <v>65</v>
      </c>
      <c r="E2603" s="47" t="s">
        <v>134</v>
      </c>
      <c r="F2603" s="47" t="s">
        <v>158</v>
      </c>
      <c r="G2603" s="47" t="s">
        <v>137</v>
      </c>
      <c r="H2603" s="47" t="n">
        <v>265</v>
      </c>
      <c r="I2603" s="57" t="n">
        <f aca="false">IFERROR(H2603/INDEX(Rate_Master!$C$2:$C$13,MATCH(F2603,Rate_Master!$A$2:$A$13,0)),0)</f>
        <v>1.325</v>
      </c>
    </row>
    <row r="2604" customFormat="false" ht="15" hidden="false" customHeight="false" outlineLevel="0" collapsed="false">
      <c r="A2604" s="47" t="s">
        <v>14556</v>
      </c>
      <c r="B2604" s="47" t="s">
        <v>740</v>
      </c>
      <c r="C2604" s="48" t="n">
        <v>46069</v>
      </c>
      <c r="D2604" s="47" t="s">
        <v>65</v>
      </c>
      <c r="E2604" s="47" t="s">
        <v>134</v>
      </c>
      <c r="F2604" s="47" t="s">
        <v>158</v>
      </c>
      <c r="G2604" s="47" t="s">
        <v>138</v>
      </c>
      <c r="H2604" s="47" t="n">
        <v>140</v>
      </c>
      <c r="I2604" s="57" t="n">
        <f aca="false">IFERROR(H2604/INDEX(Rate_Master!$C$2:$C$13,MATCH(F2604,Rate_Master!$A$2:$A$13,0)),0)</f>
        <v>0.7</v>
      </c>
    </row>
    <row r="2605" customFormat="false" ht="15" hidden="false" customHeight="false" outlineLevel="0" collapsed="false">
      <c r="A2605" s="47" t="s">
        <v>14557</v>
      </c>
      <c r="B2605" s="47" t="s">
        <v>741</v>
      </c>
      <c r="C2605" s="48" t="n">
        <v>46069</v>
      </c>
      <c r="D2605" s="47" t="s">
        <v>65</v>
      </c>
      <c r="E2605" s="47" t="s">
        <v>134</v>
      </c>
      <c r="F2605" s="47" t="s">
        <v>158</v>
      </c>
      <c r="G2605" s="47" t="s">
        <v>133</v>
      </c>
      <c r="H2605" s="47" t="n">
        <v>433</v>
      </c>
      <c r="I2605" s="57" t="n">
        <f aca="false">IFERROR(H2605/INDEX(Rate_Master!$C$2:$C$13,MATCH(F2605,Rate_Master!$A$2:$A$13,0)),0)</f>
        <v>2.165</v>
      </c>
    </row>
    <row r="2606" customFormat="false" ht="15" hidden="false" customHeight="false" outlineLevel="0" collapsed="false">
      <c r="A2606" s="47" t="s">
        <v>14558</v>
      </c>
      <c r="B2606" s="47" t="s">
        <v>741</v>
      </c>
      <c r="C2606" s="48" t="n">
        <v>46069</v>
      </c>
      <c r="D2606" s="47" t="s">
        <v>65</v>
      </c>
      <c r="E2606" s="47" t="s">
        <v>134</v>
      </c>
      <c r="F2606" s="47" t="s">
        <v>158</v>
      </c>
      <c r="G2606" s="47" t="s">
        <v>135</v>
      </c>
      <c r="H2606" s="47" t="n">
        <v>329</v>
      </c>
      <c r="I2606" s="57" t="n">
        <f aca="false">IFERROR(H2606/INDEX(Rate_Master!$C$2:$C$13,MATCH(F2606,Rate_Master!$A$2:$A$13,0)),0)</f>
        <v>1.645</v>
      </c>
    </row>
    <row r="2607" customFormat="false" ht="15" hidden="false" customHeight="false" outlineLevel="0" collapsed="false">
      <c r="A2607" s="47" t="s">
        <v>14559</v>
      </c>
      <c r="B2607" s="47" t="s">
        <v>741</v>
      </c>
      <c r="C2607" s="48" t="n">
        <v>46069</v>
      </c>
      <c r="D2607" s="47" t="s">
        <v>65</v>
      </c>
      <c r="E2607" s="47" t="s">
        <v>134</v>
      </c>
      <c r="F2607" s="47" t="s">
        <v>158</v>
      </c>
      <c r="G2607" s="47" t="s">
        <v>136</v>
      </c>
      <c r="H2607" s="47" t="n">
        <v>283</v>
      </c>
      <c r="I2607" s="57" t="n">
        <f aca="false">IFERROR(H2607/INDEX(Rate_Master!$C$2:$C$13,MATCH(F2607,Rate_Master!$A$2:$A$13,0)),0)</f>
        <v>1.415</v>
      </c>
    </row>
    <row r="2608" customFormat="false" ht="15" hidden="false" customHeight="false" outlineLevel="0" collapsed="false">
      <c r="A2608" s="47" t="s">
        <v>14560</v>
      </c>
      <c r="B2608" s="47" t="s">
        <v>741</v>
      </c>
      <c r="C2608" s="48" t="n">
        <v>46069</v>
      </c>
      <c r="D2608" s="47" t="s">
        <v>65</v>
      </c>
      <c r="E2608" s="47" t="s">
        <v>134</v>
      </c>
      <c r="F2608" s="47" t="s">
        <v>158</v>
      </c>
      <c r="G2608" s="47" t="s">
        <v>137</v>
      </c>
      <c r="H2608" s="47" t="n">
        <v>196</v>
      </c>
      <c r="I2608" s="57" t="n">
        <f aca="false">IFERROR(H2608/INDEX(Rate_Master!$C$2:$C$13,MATCH(F2608,Rate_Master!$A$2:$A$13,0)),0)</f>
        <v>0.98</v>
      </c>
    </row>
    <row r="2609" customFormat="false" ht="15" hidden="false" customHeight="false" outlineLevel="0" collapsed="false">
      <c r="A2609" s="47" t="s">
        <v>14561</v>
      </c>
      <c r="B2609" s="47" t="s">
        <v>741</v>
      </c>
      <c r="C2609" s="48" t="n">
        <v>46069</v>
      </c>
      <c r="D2609" s="47" t="s">
        <v>65</v>
      </c>
      <c r="E2609" s="47" t="s">
        <v>134</v>
      </c>
      <c r="F2609" s="47" t="s">
        <v>158</v>
      </c>
      <c r="G2609" s="47" t="s">
        <v>138</v>
      </c>
      <c r="H2609" s="47" t="n">
        <v>116</v>
      </c>
      <c r="I2609" s="57" t="n">
        <f aca="false">IFERROR(H2609/INDEX(Rate_Master!$C$2:$C$13,MATCH(F2609,Rate_Master!$A$2:$A$13,0)),0)</f>
        <v>0.58</v>
      </c>
    </row>
    <row r="2610" customFormat="false" ht="15" hidden="false" customHeight="false" outlineLevel="0" collapsed="false">
      <c r="A2610" s="47" t="s">
        <v>14562</v>
      </c>
      <c r="B2610" s="47" t="s">
        <v>742</v>
      </c>
      <c r="C2610" s="48" t="n">
        <v>46069</v>
      </c>
      <c r="D2610" s="47" t="s">
        <v>65</v>
      </c>
      <c r="E2610" s="47" t="s">
        <v>134</v>
      </c>
      <c r="F2610" s="47" t="s">
        <v>158</v>
      </c>
      <c r="G2610" s="47" t="s">
        <v>133</v>
      </c>
      <c r="H2610" s="47" t="n">
        <v>313</v>
      </c>
      <c r="I2610" s="57" t="n">
        <f aca="false">IFERROR(H2610/INDEX(Rate_Master!$C$2:$C$13,MATCH(F2610,Rate_Master!$A$2:$A$13,0)),0)</f>
        <v>1.565</v>
      </c>
    </row>
    <row r="2611" customFormat="false" ht="15" hidden="false" customHeight="false" outlineLevel="0" collapsed="false">
      <c r="A2611" s="47" t="s">
        <v>14563</v>
      </c>
      <c r="B2611" s="47" t="s">
        <v>742</v>
      </c>
      <c r="C2611" s="48" t="n">
        <v>46069</v>
      </c>
      <c r="D2611" s="47" t="s">
        <v>65</v>
      </c>
      <c r="E2611" s="47" t="s">
        <v>134</v>
      </c>
      <c r="F2611" s="47" t="s">
        <v>158</v>
      </c>
      <c r="G2611" s="47" t="s">
        <v>135</v>
      </c>
      <c r="H2611" s="47" t="n">
        <v>224</v>
      </c>
      <c r="I2611" s="57" t="n">
        <f aca="false">IFERROR(H2611/INDEX(Rate_Master!$C$2:$C$13,MATCH(F2611,Rate_Master!$A$2:$A$13,0)),0)</f>
        <v>1.12</v>
      </c>
    </row>
    <row r="2612" customFormat="false" ht="15" hidden="false" customHeight="false" outlineLevel="0" collapsed="false">
      <c r="A2612" s="47" t="s">
        <v>14564</v>
      </c>
      <c r="B2612" s="47" t="s">
        <v>742</v>
      </c>
      <c r="C2612" s="48" t="n">
        <v>46069</v>
      </c>
      <c r="D2612" s="47" t="s">
        <v>65</v>
      </c>
      <c r="E2612" s="47" t="s">
        <v>134</v>
      </c>
      <c r="F2612" s="47" t="s">
        <v>158</v>
      </c>
      <c r="G2612" s="47" t="s">
        <v>136</v>
      </c>
      <c r="H2612" s="47" t="n">
        <v>210</v>
      </c>
      <c r="I2612" s="57" t="n">
        <f aca="false">IFERROR(H2612/INDEX(Rate_Master!$C$2:$C$13,MATCH(F2612,Rate_Master!$A$2:$A$13,0)),0)</f>
        <v>1.05</v>
      </c>
    </row>
    <row r="2613" customFormat="false" ht="15" hidden="false" customHeight="false" outlineLevel="0" collapsed="false">
      <c r="A2613" s="47" t="s">
        <v>14565</v>
      </c>
      <c r="B2613" s="47" t="s">
        <v>742</v>
      </c>
      <c r="C2613" s="48" t="n">
        <v>46069</v>
      </c>
      <c r="D2613" s="47" t="s">
        <v>65</v>
      </c>
      <c r="E2613" s="47" t="s">
        <v>134</v>
      </c>
      <c r="F2613" s="47" t="s">
        <v>158</v>
      </c>
      <c r="G2613" s="47" t="s">
        <v>137</v>
      </c>
      <c r="H2613" s="47" t="n">
        <v>129</v>
      </c>
      <c r="I2613" s="57" t="n">
        <f aca="false">IFERROR(H2613/INDEX(Rate_Master!$C$2:$C$13,MATCH(F2613,Rate_Master!$A$2:$A$13,0)),0)</f>
        <v>0.645</v>
      </c>
    </row>
    <row r="2614" customFormat="false" ht="15" hidden="false" customHeight="false" outlineLevel="0" collapsed="false">
      <c r="A2614" s="47" t="s">
        <v>14566</v>
      </c>
      <c r="B2614" s="47" t="s">
        <v>742</v>
      </c>
      <c r="C2614" s="48" t="n">
        <v>46069</v>
      </c>
      <c r="D2614" s="47" t="s">
        <v>65</v>
      </c>
      <c r="E2614" s="47" t="s">
        <v>134</v>
      </c>
      <c r="F2614" s="47" t="s">
        <v>158</v>
      </c>
      <c r="G2614" s="47" t="s">
        <v>138</v>
      </c>
      <c r="H2614" s="47" t="n">
        <v>73</v>
      </c>
      <c r="I2614" s="57" t="n">
        <f aca="false">IFERROR(H2614/INDEX(Rate_Master!$C$2:$C$13,MATCH(F2614,Rate_Master!$A$2:$A$13,0)),0)</f>
        <v>0.365</v>
      </c>
    </row>
    <row r="2615" customFormat="false" ht="15" hidden="false" customHeight="false" outlineLevel="0" collapsed="false">
      <c r="A2615" s="47" t="s">
        <v>14567</v>
      </c>
      <c r="B2615" s="47" t="s">
        <v>743</v>
      </c>
      <c r="C2615" s="48" t="n">
        <v>46070</v>
      </c>
      <c r="D2615" s="47" t="s">
        <v>62</v>
      </c>
      <c r="E2615" s="47" t="s">
        <v>120</v>
      </c>
      <c r="F2615" s="47" t="s">
        <v>149</v>
      </c>
      <c r="G2615" s="47" t="s">
        <v>119</v>
      </c>
      <c r="H2615" s="47" t="n">
        <v>1888</v>
      </c>
      <c r="I2615" s="57" t="n">
        <f aca="false">IFERROR(H2615/INDEX(Rate_Master!$C$2:$C$13,MATCH(F2615,Rate_Master!$A$2:$A$13,0)),0)</f>
        <v>1.71636363636364</v>
      </c>
    </row>
    <row r="2616" customFormat="false" ht="15" hidden="false" customHeight="false" outlineLevel="0" collapsed="false">
      <c r="A2616" s="47" t="s">
        <v>14568</v>
      </c>
      <c r="B2616" s="47" t="s">
        <v>743</v>
      </c>
      <c r="C2616" s="48" t="n">
        <v>46070</v>
      </c>
      <c r="D2616" s="47" t="s">
        <v>62</v>
      </c>
      <c r="E2616" s="47" t="s">
        <v>120</v>
      </c>
      <c r="F2616" s="47" t="s">
        <v>149</v>
      </c>
      <c r="G2616" s="47" t="s">
        <v>121</v>
      </c>
      <c r="H2616" s="47" t="n">
        <v>1598</v>
      </c>
      <c r="I2616" s="57" t="n">
        <f aca="false">IFERROR(H2616/INDEX(Rate_Master!$C$2:$C$13,MATCH(F2616,Rate_Master!$A$2:$A$13,0)),0)</f>
        <v>1.45272727272727</v>
      </c>
    </row>
    <row r="2617" customFormat="false" ht="15" hidden="false" customHeight="false" outlineLevel="0" collapsed="false">
      <c r="A2617" s="47" t="s">
        <v>14569</v>
      </c>
      <c r="B2617" s="47" t="s">
        <v>743</v>
      </c>
      <c r="C2617" s="48" t="n">
        <v>46070</v>
      </c>
      <c r="D2617" s="47" t="s">
        <v>62</v>
      </c>
      <c r="E2617" s="47" t="s">
        <v>120</v>
      </c>
      <c r="F2617" s="47" t="s">
        <v>149</v>
      </c>
      <c r="G2617" s="47" t="s">
        <v>122</v>
      </c>
      <c r="H2617" s="47" t="n">
        <v>1853</v>
      </c>
      <c r="I2617" s="57" t="n">
        <f aca="false">IFERROR(H2617/INDEX(Rate_Master!$C$2:$C$13,MATCH(F2617,Rate_Master!$A$2:$A$13,0)),0)</f>
        <v>1.68454545454545</v>
      </c>
    </row>
    <row r="2618" customFormat="false" ht="15" hidden="false" customHeight="false" outlineLevel="0" collapsed="false">
      <c r="A2618" s="47" t="s">
        <v>14570</v>
      </c>
      <c r="B2618" s="47" t="s">
        <v>743</v>
      </c>
      <c r="C2618" s="48" t="n">
        <v>46070</v>
      </c>
      <c r="D2618" s="47" t="s">
        <v>62</v>
      </c>
      <c r="E2618" s="47" t="s">
        <v>120</v>
      </c>
      <c r="F2618" s="47" t="s">
        <v>149</v>
      </c>
      <c r="G2618" s="47" t="s">
        <v>123</v>
      </c>
      <c r="H2618" s="47" t="n">
        <v>1247</v>
      </c>
      <c r="I2618" s="57" t="n">
        <f aca="false">IFERROR(H2618/INDEX(Rate_Master!$C$2:$C$13,MATCH(F2618,Rate_Master!$A$2:$A$13,0)),0)</f>
        <v>1.13363636363636</v>
      </c>
    </row>
    <row r="2619" customFormat="false" ht="15" hidden="false" customHeight="false" outlineLevel="0" collapsed="false">
      <c r="A2619" s="47" t="s">
        <v>14571</v>
      </c>
      <c r="B2619" s="47" t="s">
        <v>743</v>
      </c>
      <c r="C2619" s="48" t="n">
        <v>46070</v>
      </c>
      <c r="D2619" s="47" t="s">
        <v>62</v>
      </c>
      <c r="E2619" s="47" t="s">
        <v>120</v>
      </c>
      <c r="F2619" s="47" t="s">
        <v>149</v>
      </c>
      <c r="G2619" s="47" t="s">
        <v>124</v>
      </c>
      <c r="H2619" s="47" t="n">
        <v>841</v>
      </c>
      <c r="I2619" s="57" t="n">
        <f aca="false">IFERROR(H2619/INDEX(Rate_Master!$C$2:$C$13,MATCH(F2619,Rate_Master!$A$2:$A$13,0)),0)</f>
        <v>0.764545454545455</v>
      </c>
    </row>
    <row r="2620" customFormat="false" ht="15" hidden="false" customHeight="false" outlineLevel="0" collapsed="false">
      <c r="A2620" s="47" t="s">
        <v>14572</v>
      </c>
      <c r="B2620" s="47" t="s">
        <v>743</v>
      </c>
      <c r="C2620" s="48" t="n">
        <v>46070</v>
      </c>
      <c r="D2620" s="47" t="s">
        <v>62</v>
      </c>
      <c r="E2620" s="47" t="s">
        <v>120</v>
      </c>
      <c r="F2620" s="47" t="s">
        <v>149</v>
      </c>
      <c r="G2620" s="47" t="s">
        <v>125</v>
      </c>
      <c r="H2620" s="47" t="n">
        <v>488</v>
      </c>
      <c r="I2620" s="57" t="n">
        <f aca="false">IFERROR(H2620/INDEX(Rate_Master!$C$2:$C$13,MATCH(F2620,Rate_Master!$A$2:$A$13,0)),0)</f>
        <v>0.443636363636364</v>
      </c>
    </row>
    <row r="2621" customFormat="false" ht="15" hidden="false" customHeight="false" outlineLevel="0" collapsed="false">
      <c r="A2621" s="47" t="s">
        <v>14573</v>
      </c>
      <c r="B2621" s="47" t="s">
        <v>743</v>
      </c>
      <c r="C2621" s="48" t="n">
        <v>46070</v>
      </c>
      <c r="D2621" s="47" t="s">
        <v>62</v>
      </c>
      <c r="E2621" s="47" t="s">
        <v>120</v>
      </c>
      <c r="F2621" s="47" t="s">
        <v>149</v>
      </c>
      <c r="G2621" s="47" t="s">
        <v>126</v>
      </c>
      <c r="H2621" s="47" t="n">
        <v>330</v>
      </c>
      <c r="I2621" s="57" t="n">
        <f aca="false">IFERROR(H2621/INDEX(Rate_Master!$C$2:$C$13,MATCH(F2621,Rate_Master!$A$2:$A$13,0)),0)</f>
        <v>0.3</v>
      </c>
    </row>
    <row r="2622" customFormat="false" ht="15" hidden="false" customHeight="false" outlineLevel="0" collapsed="false">
      <c r="A2622" s="47" t="s">
        <v>14574</v>
      </c>
      <c r="B2622" s="47" t="s">
        <v>744</v>
      </c>
      <c r="C2622" s="48" t="n">
        <v>46070</v>
      </c>
      <c r="D2622" s="47" t="s">
        <v>62</v>
      </c>
      <c r="E2622" s="47" t="s">
        <v>120</v>
      </c>
      <c r="F2622" s="47" t="s">
        <v>149</v>
      </c>
      <c r="G2622" s="47" t="s">
        <v>119</v>
      </c>
      <c r="H2622" s="47" t="n">
        <v>2320</v>
      </c>
      <c r="I2622" s="57" t="n">
        <f aca="false">IFERROR(H2622/INDEX(Rate_Master!$C$2:$C$13,MATCH(F2622,Rate_Master!$A$2:$A$13,0)),0)</f>
        <v>2.10909090909091</v>
      </c>
    </row>
    <row r="2623" customFormat="false" ht="15" hidden="false" customHeight="false" outlineLevel="0" collapsed="false">
      <c r="A2623" s="47" t="s">
        <v>14575</v>
      </c>
      <c r="B2623" s="47" t="s">
        <v>744</v>
      </c>
      <c r="C2623" s="48" t="n">
        <v>46070</v>
      </c>
      <c r="D2623" s="47" t="s">
        <v>62</v>
      </c>
      <c r="E2623" s="47" t="s">
        <v>120</v>
      </c>
      <c r="F2623" s="47" t="s">
        <v>149</v>
      </c>
      <c r="G2623" s="47" t="s">
        <v>121</v>
      </c>
      <c r="H2623" s="47" t="n">
        <v>2154</v>
      </c>
      <c r="I2623" s="57" t="n">
        <f aca="false">IFERROR(H2623/INDEX(Rate_Master!$C$2:$C$13,MATCH(F2623,Rate_Master!$A$2:$A$13,0)),0)</f>
        <v>1.95818181818182</v>
      </c>
    </row>
    <row r="2624" customFormat="false" ht="15" hidden="false" customHeight="false" outlineLevel="0" collapsed="false">
      <c r="A2624" s="47" t="s">
        <v>14576</v>
      </c>
      <c r="B2624" s="47" t="s">
        <v>744</v>
      </c>
      <c r="C2624" s="48" t="n">
        <v>46070</v>
      </c>
      <c r="D2624" s="47" t="s">
        <v>62</v>
      </c>
      <c r="E2624" s="47" t="s">
        <v>120</v>
      </c>
      <c r="F2624" s="47" t="s">
        <v>149</v>
      </c>
      <c r="G2624" s="47" t="s">
        <v>122</v>
      </c>
      <c r="H2624" s="47" t="n">
        <v>2312</v>
      </c>
      <c r="I2624" s="57" t="n">
        <f aca="false">IFERROR(H2624/INDEX(Rate_Master!$C$2:$C$13,MATCH(F2624,Rate_Master!$A$2:$A$13,0)),0)</f>
        <v>2.10181818181818</v>
      </c>
    </row>
    <row r="2625" customFormat="false" ht="15" hidden="false" customHeight="false" outlineLevel="0" collapsed="false">
      <c r="A2625" s="47" t="s">
        <v>14577</v>
      </c>
      <c r="B2625" s="47" t="s">
        <v>744</v>
      </c>
      <c r="C2625" s="48" t="n">
        <v>46070</v>
      </c>
      <c r="D2625" s="47" t="s">
        <v>62</v>
      </c>
      <c r="E2625" s="47" t="s">
        <v>120</v>
      </c>
      <c r="F2625" s="47" t="s">
        <v>149</v>
      </c>
      <c r="G2625" s="47" t="s">
        <v>123</v>
      </c>
      <c r="H2625" s="47" t="n">
        <v>1719</v>
      </c>
      <c r="I2625" s="57" t="n">
        <f aca="false">IFERROR(H2625/INDEX(Rate_Master!$C$2:$C$13,MATCH(F2625,Rate_Master!$A$2:$A$13,0)),0)</f>
        <v>1.56272727272727</v>
      </c>
    </row>
    <row r="2626" customFormat="false" ht="15" hidden="false" customHeight="false" outlineLevel="0" collapsed="false">
      <c r="A2626" s="47" t="s">
        <v>14578</v>
      </c>
      <c r="B2626" s="47" t="s">
        <v>744</v>
      </c>
      <c r="C2626" s="48" t="n">
        <v>46070</v>
      </c>
      <c r="D2626" s="47" t="s">
        <v>62</v>
      </c>
      <c r="E2626" s="47" t="s">
        <v>120</v>
      </c>
      <c r="F2626" s="47" t="s">
        <v>149</v>
      </c>
      <c r="G2626" s="47" t="s">
        <v>124</v>
      </c>
      <c r="H2626" s="47" t="n">
        <v>1079</v>
      </c>
      <c r="I2626" s="57" t="n">
        <f aca="false">IFERROR(H2626/INDEX(Rate_Master!$C$2:$C$13,MATCH(F2626,Rate_Master!$A$2:$A$13,0)),0)</f>
        <v>0.980909090909091</v>
      </c>
    </row>
    <row r="2627" customFormat="false" ht="15" hidden="false" customHeight="false" outlineLevel="0" collapsed="false">
      <c r="A2627" s="47" t="s">
        <v>14579</v>
      </c>
      <c r="B2627" s="47" t="s">
        <v>744</v>
      </c>
      <c r="C2627" s="48" t="n">
        <v>46070</v>
      </c>
      <c r="D2627" s="47" t="s">
        <v>62</v>
      </c>
      <c r="E2627" s="47" t="s">
        <v>120</v>
      </c>
      <c r="F2627" s="47" t="s">
        <v>149</v>
      </c>
      <c r="G2627" s="47" t="s">
        <v>125</v>
      </c>
      <c r="H2627" s="47" t="n">
        <v>613</v>
      </c>
      <c r="I2627" s="57" t="n">
        <f aca="false">IFERROR(H2627/INDEX(Rate_Master!$C$2:$C$13,MATCH(F2627,Rate_Master!$A$2:$A$13,0)),0)</f>
        <v>0.557272727272727</v>
      </c>
    </row>
    <row r="2628" customFormat="false" ht="15" hidden="false" customHeight="false" outlineLevel="0" collapsed="false">
      <c r="A2628" s="47" t="s">
        <v>14580</v>
      </c>
      <c r="B2628" s="47" t="s">
        <v>744</v>
      </c>
      <c r="C2628" s="48" t="n">
        <v>46070</v>
      </c>
      <c r="D2628" s="47" t="s">
        <v>62</v>
      </c>
      <c r="E2628" s="47" t="s">
        <v>120</v>
      </c>
      <c r="F2628" s="47" t="s">
        <v>149</v>
      </c>
      <c r="G2628" s="47" t="s">
        <v>126</v>
      </c>
      <c r="H2628" s="47" t="n">
        <v>399</v>
      </c>
      <c r="I2628" s="57" t="n">
        <f aca="false">IFERROR(H2628/INDEX(Rate_Master!$C$2:$C$13,MATCH(F2628,Rate_Master!$A$2:$A$13,0)),0)</f>
        <v>0.362727272727273</v>
      </c>
    </row>
    <row r="2629" customFormat="false" ht="15" hidden="false" customHeight="false" outlineLevel="0" collapsed="false">
      <c r="A2629" s="47" t="s">
        <v>14581</v>
      </c>
      <c r="B2629" s="47" t="s">
        <v>745</v>
      </c>
      <c r="C2629" s="48" t="n">
        <v>46070</v>
      </c>
      <c r="D2629" s="47" t="s">
        <v>62</v>
      </c>
      <c r="E2629" s="47" t="s">
        <v>120</v>
      </c>
      <c r="F2629" s="47" t="s">
        <v>149</v>
      </c>
      <c r="G2629" s="47" t="s">
        <v>119</v>
      </c>
      <c r="H2629" s="47" t="n">
        <v>1496</v>
      </c>
      <c r="I2629" s="57" t="n">
        <f aca="false">IFERROR(H2629/INDEX(Rate_Master!$C$2:$C$13,MATCH(F2629,Rate_Master!$A$2:$A$13,0)),0)</f>
        <v>1.36</v>
      </c>
    </row>
    <row r="2630" customFormat="false" ht="15" hidden="false" customHeight="false" outlineLevel="0" collapsed="false">
      <c r="A2630" s="47" t="s">
        <v>14582</v>
      </c>
      <c r="B2630" s="47" t="s">
        <v>745</v>
      </c>
      <c r="C2630" s="48" t="n">
        <v>46070</v>
      </c>
      <c r="D2630" s="47" t="s">
        <v>62</v>
      </c>
      <c r="E2630" s="47" t="s">
        <v>120</v>
      </c>
      <c r="F2630" s="47" t="s">
        <v>149</v>
      </c>
      <c r="G2630" s="47" t="s">
        <v>121</v>
      </c>
      <c r="H2630" s="47" t="n">
        <v>1344</v>
      </c>
      <c r="I2630" s="57" t="n">
        <f aca="false">IFERROR(H2630/INDEX(Rate_Master!$C$2:$C$13,MATCH(F2630,Rate_Master!$A$2:$A$13,0)),0)</f>
        <v>1.22181818181818</v>
      </c>
    </row>
    <row r="2631" customFormat="false" ht="15" hidden="false" customHeight="false" outlineLevel="0" collapsed="false">
      <c r="A2631" s="47" t="s">
        <v>14583</v>
      </c>
      <c r="B2631" s="47" t="s">
        <v>745</v>
      </c>
      <c r="C2631" s="48" t="n">
        <v>46070</v>
      </c>
      <c r="D2631" s="47" t="s">
        <v>62</v>
      </c>
      <c r="E2631" s="47" t="s">
        <v>120</v>
      </c>
      <c r="F2631" s="47" t="s">
        <v>149</v>
      </c>
      <c r="G2631" s="47" t="s">
        <v>122</v>
      </c>
      <c r="H2631" s="47" t="n">
        <v>1467</v>
      </c>
      <c r="I2631" s="57" t="n">
        <f aca="false">IFERROR(H2631/INDEX(Rate_Master!$C$2:$C$13,MATCH(F2631,Rate_Master!$A$2:$A$13,0)),0)</f>
        <v>1.33363636363636</v>
      </c>
    </row>
    <row r="2632" customFormat="false" ht="15" hidden="false" customHeight="false" outlineLevel="0" collapsed="false">
      <c r="A2632" s="47" t="s">
        <v>14584</v>
      </c>
      <c r="B2632" s="47" t="s">
        <v>745</v>
      </c>
      <c r="C2632" s="48" t="n">
        <v>46070</v>
      </c>
      <c r="D2632" s="47" t="s">
        <v>62</v>
      </c>
      <c r="E2632" s="47" t="s">
        <v>120</v>
      </c>
      <c r="F2632" s="47" t="s">
        <v>149</v>
      </c>
      <c r="G2632" s="47" t="s">
        <v>123</v>
      </c>
      <c r="H2632" s="47" t="n">
        <v>1061</v>
      </c>
      <c r="I2632" s="57" t="n">
        <f aca="false">IFERROR(H2632/INDEX(Rate_Master!$C$2:$C$13,MATCH(F2632,Rate_Master!$A$2:$A$13,0)),0)</f>
        <v>0.964545454545455</v>
      </c>
    </row>
    <row r="2633" customFormat="false" ht="15" hidden="false" customHeight="false" outlineLevel="0" collapsed="false">
      <c r="A2633" s="47" t="s">
        <v>14585</v>
      </c>
      <c r="B2633" s="47" t="s">
        <v>745</v>
      </c>
      <c r="C2633" s="48" t="n">
        <v>46070</v>
      </c>
      <c r="D2633" s="47" t="s">
        <v>62</v>
      </c>
      <c r="E2633" s="47" t="s">
        <v>120</v>
      </c>
      <c r="F2633" s="47" t="s">
        <v>149</v>
      </c>
      <c r="G2633" s="47" t="s">
        <v>124</v>
      </c>
      <c r="H2633" s="47" t="n">
        <v>696</v>
      </c>
      <c r="I2633" s="57" t="n">
        <f aca="false">IFERROR(H2633/INDEX(Rate_Master!$C$2:$C$13,MATCH(F2633,Rate_Master!$A$2:$A$13,0)),0)</f>
        <v>0.632727272727273</v>
      </c>
    </row>
    <row r="2634" customFormat="false" ht="15" hidden="false" customHeight="false" outlineLevel="0" collapsed="false">
      <c r="A2634" s="47" t="s">
        <v>14586</v>
      </c>
      <c r="B2634" s="47" t="s">
        <v>745</v>
      </c>
      <c r="C2634" s="48" t="n">
        <v>46070</v>
      </c>
      <c r="D2634" s="47" t="s">
        <v>62</v>
      </c>
      <c r="E2634" s="47" t="s">
        <v>120</v>
      </c>
      <c r="F2634" s="47" t="s">
        <v>149</v>
      </c>
      <c r="G2634" s="47" t="s">
        <v>125</v>
      </c>
      <c r="H2634" s="47" t="n">
        <v>413</v>
      </c>
      <c r="I2634" s="57" t="n">
        <f aca="false">IFERROR(H2634/INDEX(Rate_Master!$C$2:$C$13,MATCH(F2634,Rate_Master!$A$2:$A$13,0)),0)</f>
        <v>0.375454545454545</v>
      </c>
    </row>
    <row r="2635" customFormat="false" ht="15" hidden="false" customHeight="false" outlineLevel="0" collapsed="false">
      <c r="A2635" s="47" t="s">
        <v>14587</v>
      </c>
      <c r="B2635" s="47" t="s">
        <v>745</v>
      </c>
      <c r="C2635" s="48" t="n">
        <v>46070</v>
      </c>
      <c r="D2635" s="47" t="s">
        <v>62</v>
      </c>
      <c r="E2635" s="47" t="s">
        <v>120</v>
      </c>
      <c r="F2635" s="47" t="s">
        <v>149</v>
      </c>
      <c r="G2635" s="47" t="s">
        <v>126</v>
      </c>
      <c r="H2635" s="47" t="n">
        <v>269</v>
      </c>
      <c r="I2635" s="57" t="n">
        <f aca="false">IFERROR(H2635/INDEX(Rate_Master!$C$2:$C$13,MATCH(F2635,Rate_Master!$A$2:$A$13,0)),0)</f>
        <v>0.244545454545455</v>
      </c>
    </row>
    <row r="2636" customFormat="false" ht="15" hidden="false" customHeight="false" outlineLevel="0" collapsed="false">
      <c r="A2636" s="47" t="s">
        <v>14588</v>
      </c>
      <c r="B2636" s="47" t="s">
        <v>746</v>
      </c>
      <c r="C2636" s="48" t="n">
        <v>46070</v>
      </c>
      <c r="D2636" s="47" t="s">
        <v>63</v>
      </c>
      <c r="E2636" s="47" t="s">
        <v>120</v>
      </c>
      <c r="F2636" s="47" t="s">
        <v>152</v>
      </c>
      <c r="G2636" s="47" t="s">
        <v>119</v>
      </c>
      <c r="H2636" s="47" t="n">
        <v>1308</v>
      </c>
      <c r="I2636" s="57" t="n">
        <f aca="false">IFERROR(H2636/INDEX(Rate_Master!$C$2:$C$13,MATCH(F2636,Rate_Master!$A$2:$A$13,0)),0)</f>
        <v>1.45333333333333</v>
      </c>
    </row>
    <row r="2637" customFormat="false" ht="15" hidden="false" customHeight="false" outlineLevel="0" collapsed="false">
      <c r="A2637" s="47" t="s">
        <v>14589</v>
      </c>
      <c r="B2637" s="47" t="s">
        <v>746</v>
      </c>
      <c r="C2637" s="48" t="n">
        <v>46070</v>
      </c>
      <c r="D2637" s="47" t="s">
        <v>63</v>
      </c>
      <c r="E2637" s="47" t="s">
        <v>120</v>
      </c>
      <c r="F2637" s="47" t="s">
        <v>152</v>
      </c>
      <c r="G2637" s="47" t="s">
        <v>121</v>
      </c>
      <c r="H2637" s="47" t="n">
        <v>1187</v>
      </c>
      <c r="I2637" s="57" t="n">
        <f aca="false">IFERROR(H2637/INDEX(Rate_Master!$C$2:$C$13,MATCH(F2637,Rate_Master!$A$2:$A$13,0)),0)</f>
        <v>1.31888888888889</v>
      </c>
    </row>
    <row r="2638" customFormat="false" ht="15" hidden="false" customHeight="false" outlineLevel="0" collapsed="false">
      <c r="A2638" s="47" t="s">
        <v>14590</v>
      </c>
      <c r="B2638" s="47" t="s">
        <v>746</v>
      </c>
      <c r="C2638" s="48" t="n">
        <v>46070</v>
      </c>
      <c r="D2638" s="47" t="s">
        <v>63</v>
      </c>
      <c r="E2638" s="47" t="s">
        <v>120</v>
      </c>
      <c r="F2638" s="47" t="s">
        <v>152</v>
      </c>
      <c r="G2638" s="47" t="s">
        <v>122</v>
      </c>
      <c r="H2638" s="47" t="n">
        <v>1356</v>
      </c>
      <c r="I2638" s="57" t="n">
        <f aca="false">IFERROR(H2638/INDEX(Rate_Master!$C$2:$C$13,MATCH(F2638,Rate_Master!$A$2:$A$13,0)),0)</f>
        <v>1.50666666666667</v>
      </c>
    </row>
    <row r="2639" customFormat="false" ht="15" hidden="false" customHeight="false" outlineLevel="0" collapsed="false">
      <c r="A2639" s="47" t="s">
        <v>14591</v>
      </c>
      <c r="B2639" s="47" t="s">
        <v>746</v>
      </c>
      <c r="C2639" s="48" t="n">
        <v>46070</v>
      </c>
      <c r="D2639" s="47" t="s">
        <v>63</v>
      </c>
      <c r="E2639" s="47" t="s">
        <v>120</v>
      </c>
      <c r="F2639" s="47" t="s">
        <v>152</v>
      </c>
      <c r="G2639" s="47" t="s">
        <v>123</v>
      </c>
      <c r="H2639" s="47" t="n">
        <v>993</v>
      </c>
      <c r="I2639" s="57" t="n">
        <f aca="false">IFERROR(H2639/INDEX(Rate_Master!$C$2:$C$13,MATCH(F2639,Rate_Master!$A$2:$A$13,0)),0)</f>
        <v>1.10333333333333</v>
      </c>
    </row>
    <row r="2640" customFormat="false" ht="15" hidden="false" customHeight="false" outlineLevel="0" collapsed="false">
      <c r="A2640" s="47" t="s">
        <v>14592</v>
      </c>
      <c r="B2640" s="47" t="s">
        <v>746</v>
      </c>
      <c r="C2640" s="48" t="n">
        <v>46070</v>
      </c>
      <c r="D2640" s="47" t="s">
        <v>63</v>
      </c>
      <c r="E2640" s="47" t="s">
        <v>120</v>
      </c>
      <c r="F2640" s="47" t="s">
        <v>152</v>
      </c>
      <c r="G2640" s="47" t="s">
        <v>124</v>
      </c>
      <c r="H2640" s="47" t="n">
        <v>627</v>
      </c>
      <c r="I2640" s="57" t="n">
        <f aca="false">IFERROR(H2640/INDEX(Rate_Master!$C$2:$C$13,MATCH(F2640,Rate_Master!$A$2:$A$13,0)),0)</f>
        <v>0.696666666666667</v>
      </c>
    </row>
    <row r="2641" customFormat="false" ht="15" hidden="false" customHeight="false" outlineLevel="0" collapsed="false">
      <c r="A2641" s="47" t="s">
        <v>14593</v>
      </c>
      <c r="B2641" s="47" t="s">
        <v>746</v>
      </c>
      <c r="C2641" s="48" t="n">
        <v>46070</v>
      </c>
      <c r="D2641" s="47" t="s">
        <v>63</v>
      </c>
      <c r="E2641" s="47" t="s">
        <v>120</v>
      </c>
      <c r="F2641" s="47" t="s">
        <v>152</v>
      </c>
      <c r="G2641" s="47" t="s">
        <v>125</v>
      </c>
      <c r="H2641" s="47" t="n">
        <v>355</v>
      </c>
      <c r="I2641" s="57" t="n">
        <f aca="false">IFERROR(H2641/INDEX(Rate_Master!$C$2:$C$13,MATCH(F2641,Rate_Master!$A$2:$A$13,0)),0)</f>
        <v>0.394444444444444</v>
      </c>
    </row>
    <row r="2642" customFormat="false" ht="15" hidden="false" customHeight="false" outlineLevel="0" collapsed="false">
      <c r="A2642" s="47" t="s">
        <v>14594</v>
      </c>
      <c r="B2642" s="47" t="s">
        <v>746</v>
      </c>
      <c r="C2642" s="48" t="n">
        <v>46070</v>
      </c>
      <c r="D2642" s="47" t="s">
        <v>63</v>
      </c>
      <c r="E2642" s="47" t="s">
        <v>120</v>
      </c>
      <c r="F2642" s="47" t="s">
        <v>152</v>
      </c>
      <c r="G2642" s="47" t="s">
        <v>126</v>
      </c>
      <c r="H2642" s="47" t="n">
        <v>241</v>
      </c>
      <c r="I2642" s="57" t="n">
        <f aca="false">IFERROR(H2642/INDEX(Rate_Master!$C$2:$C$13,MATCH(F2642,Rate_Master!$A$2:$A$13,0)),0)</f>
        <v>0.267777777777778</v>
      </c>
    </row>
    <row r="2643" customFormat="false" ht="15" hidden="false" customHeight="false" outlineLevel="0" collapsed="false">
      <c r="A2643" s="47" t="s">
        <v>14595</v>
      </c>
      <c r="B2643" s="47" t="s">
        <v>747</v>
      </c>
      <c r="C2643" s="48" t="n">
        <v>46070</v>
      </c>
      <c r="D2643" s="47" t="s">
        <v>63</v>
      </c>
      <c r="E2643" s="47" t="s">
        <v>120</v>
      </c>
      <c r="F2643" s="47" t="s">
        <v>152</v>
      </c>
      <c r="G2643" s="47" t="s">
        <v>119</v>
      </c>
      <c r="H2643" s="47" t="n">
        <v>1665</v>
      </c>
      <c r="I2643" s="57" t="n">
        <f aca="false">IFERROR(H2643/INDEX(Rate_Master!$C$2:$C$13,MATCH(F2643,Rate_Master!$A$2:$A$13,0)),0)</f>
        <v>1.85</v>
      </c>
    </row>
    <row r="2644" customFormat="false" ht="15" hidden="false" customHeight="false" outlineLevel="0" collapsed="false">
      <c r="A2644" s="47" t="s">
        <v>14596</v>
      </c>
      <c r="B2644" s="47" t="s">
        <v>747</v>
      </c>
      <c r="C2644" s="48" t="n">
        <v>46070</v>
      </c>
      <c r="D2644" s="47" t="s">
        <v>63</v>
      </c>
      <c r="E2644" s="47" t="s">
        <v>120</v>
      </c>
      <c r="F2644" s="47" t="s">
        <v>152</v>
      </c>
      <c r="G2644" s="47" t="s">
        <v>121</v>
      </c>
      <c r="H2644" s="47" t="n">
        <v>1554</v>
      </c>
      <c r="I2644" s="57" t="n">
        <f aca="false">IFERROR(H2644/INDEX(Rate_Master!$C$2:$C$13,MATCH(F2644,Rate_Master!$A$2:$A$13,0)),0)</f>
        <v>1.72666666666667</v>
      </c>
    </row>
    <row r="2645" customFormat="false" ht="15" hidden="false" customHeight="false" outlineLevel="0" collapsed="false">
      <c r="A2645" s="47" t="s">
        <v>14597</v>
      </c>
      <c r="B2645" s="47" t="s">
        <v>747</v>
      </c>
      <c r="C2645" s="48" t="n">
        <v>46070</v>
      </c>
      <c r="D2645" s="47" t="s">
        <v>63</v>
      </c>
      <c r="E2645" s="47" t="s">
        <v>120</v>
      </c>
      <c r="F2645" s="47" t="s">
        <v>152</v>
      </c>
      <c r="G2645" s="47" t="s">
        <v>122</v>
      </c>
      <c r="H2645" s="47" t="n">
        <v>1694</v>
      </c>
      <c r="I2645" s="57" t="n">
        <f aca="false">IFERROR(H2645/INDEX(Rate_Master!$C$2:$C$13,MATCH(F2645,Rate_Master!$A$2:$A$13,0)),0)</f>
        <v>1.88222222222222</v>
      </c>
    </row>
    <row r="2646" customFormat="false" ht="15" hidden="false" customHeight="false" outlineLevel="0" collapsed="false">
      <c r="A2646" s="47" t="s">
        <v>14598</v>
      </c>
      <c r="B2646" s="47" t="s">
        <v>747</v>
      </c>
      <c r="C2646" s="48" t="n">
        <v>46070</v>
      </c>
      <c r="D2646" s="47" t="s">
        <v>63</v>
      </c>
      <c r="E2646" s="47" t="s">
        <v>120</v>
      </c>
      <c r="F2646" s="47" t="s">
        <v>152</v>
      </c>
      <c r="G2646" s="47" t="s">
        <v>123</v>
      </c>
      <c r="H2646" s="47" t="n">
        <v>1188</v>
      </c>
      <c r="I2646" s="57" t="n">
        <f aca="false">IFERROR(H2646/INDEX(Rate_Master!$C$2:$C$13,MATCH(F2646,Rate_Master!$A$2:$A$13,0)),0)</f>
        <v>1.32</v>
      </c>
    </row>
    <row r="2647" customFormat="false" ht="15" hidden="false" customHeight="false" outlineLevel="0" collapsed="false">
      <c r="A2647" s="47" t="s">
        <v>14599</v>
      </c>
      <c r="B2647" s="47" t="s">
        <v>747</v>
      </c>
      <c r="C2647" s="48" t="n">
        <v>46070</v>
      </c>
      <c r="D2647" s="47" t="s">
        <v>63</v>
      </c>
      <c r="E2647" s="47" t="s">
        <v>120</v>
      </c>
      <c r="F2647" s="47" t="s">
        <v>152</v>
      </c>
      <c r="G2647" s="47" t="s">
        <v>124</v>
      </c>
      <c r="H2647" s="47" t="n">
        <v>724</v>
      </c>
      <c r="I2647" s="57" t="n">
        <f aca="false">IFERROR(H2647/INDEX(Rate_Master!$C$2:$C$13,MATCH(F2647,Rate_Master!$A$2:$A$13,0)),0)</f>
        <v>0.804444444444444</v>
      </c>
    </row>
    <row r="2648" customFormat="false" ht="15" hidden="false" customHeight="false" outlineLevel="0" collapsed="false">
      <c r="A2648" s="47" t="s">
        <v>14600</v>
      </c>
      <c r="B2648" s="47" t="s">
        <v>747</v>
      </c>
      <c r="C2648" s="48" t="n">
        <v>46070</v>
      </c>
      <c r="D2648" s="47" t="s">
        <v>63</v>
      </c>
      <c r="E2648" s="47" t="s">
        <v>120</v>
      </c>
      <c r="F2648" s="47" t="s">
        <v>152</v>
      </c>
      <c r="G2648" s="47" t="s">
        <v>125</v>
      </c>
      <c r="H2648" s="47" t="n">
        <v>424</v>
      </c>
      <c r="I2648" s="57" t="n">
        <f aca="false">IFERROR(H2648/INDEX(Rate_Master!$C$2:$C$13,MATCH(F2648,Rate_Master!$A$2:$A$13,0)),0)</f>
        <v>0.471111111111111</v>
      </c>
    </row>
    <row r="2649" customFormat="false" ht="15" hidden="false" customHeight="false" outlineLevel="0" collapsed="false">
      <c r="A2649" s="47" t="s">
        <v>14601</v>
      </c>
      <c r="B2649" s="47" t="s">
        <v>747</v>
      </c>
      <c r="C2649" s="48" t="n">
        <v>46070</v>
      </c>
      <c r="D2649" s="47" t="s">
        <v>63</v>
      </c>
      <c r="E2649" s="47" t="s">
        <v>120</v>
      </c>
      <c r="F2649" s="47" t="s">
        <v>152</v>
      </c>
      <c r="G2649" s="47" t="s">
        <v>126</v>
      </c>
      <c r="H2649" s="47" t="n">
        <v>309</v>
      </c>
      <c r="I2649" s="57" t="n">
        <f aca="false">IFERROR(H2649/INDEX(Rate_Master!$C$2:$C$13,MATCH(F2649,Rate_Master!$A$2:$A$13,0)),0)</f>
        <v>0.343333333333333</v>
      </c>
    </row>
    <row r="2650" customFormat="false" ht="15" hidden="false" customHeight="false" outlineLevel="0" collapsed="false">
      <c r="A2650" s="47" t="s">
        <v>14602</v>
      </c>
      <c r="B2650" s="47" t="s">
        <v>748</v>
      </c>
      <c r="C2650" s="48" t="n">
        <v>46070</v>
      </c>
      <c r="D2650" s="47" t="s">
        <v>63</v>
      </c>
      <c r="E2650" s="47" t="s">
        <v>120</v>
      </c>
      <c r="F2650" s="47" t="s">
        <v>152</v>
      </c>
      <c r="G2650" s="47" t="s">
        <v>119</v>
      </c>
      <c r="H2650" s="47" t="n">
        <v>2655</v>
      </c>
      <c r="I2650" s="57" t="n">
        <f aca="false">IFERROR(H2650/INDEX(Rate_Master!$C$2:$C$13,MATCH(F2650,Rate_Master!$A$2:$A$13,0)),0)</f>
        <v>2.95</v>
      </c>
    </row>
    <row r="2651" customFormat="false" ht="15" hidden="false" customHeight="false" outlineLevel="0" collapsed="false">
      <c r="A2651" s="47" t="s">
        <v>14603</v>
      </c>
      <c r="B2651" s="47" t="s">
        <v>748</v>
      </c>
      <c r="C2651" s="48" t="n">
        <v>46070</v>
      </c>
      <c r="D2651" s="47" t="s">
        <v>63</v>
      </c>
      <c r="E2651" s="47" t="s">
        <v>120</v>
      </c>
      <c r="F2651" s="47" t="s">
        <v>152</v>
      </c>
      <c r="G2651" s="47" t="s">
        <v>121</v>
      </c>
      <c r="H2651" s="47" t="n">
        <v>2365</v>
      </c>
      <c r="I2651" s="57" t="n">
        <f aca="false">IFERROR(H2651/INDEX(Rate_Master!$C$2:$C$13,MATCH(F2651,Rate_Master!$A$2:$A$13,0)),0)</f>
        <v>2.62777777777778</v>
      </c>
    </row>
    <row r="2652" customFormat="false" ht="15" hidden="false" customHeight="false" outlineLevel="0" collapsed="false">
      <c r="A2652" s="47" t="s">
        <v>14604</v>
      </c>
      <c r="B2652" s="47" t="s">
        <v>748</v>
      </c>
      <c r="C2652" s="48" t="n">
        <v>46070</v>
      </c>
      <c r="D2652" s="47" t="s">
        <v>63</v>
      </c>
      <c r="E2652" s="47" t="s">
        <v>120</v>
      </c>
      <c r="F2652" s="47" t="s">
        <v>152</v>
      </c>
      <c r="G2652" s="47" t="s">
        <v>122</v>
      </c>
      <c r="H2652" s="47" t="n">
        <v>2691</v>
      </c>
      <c r="I2652" s="57" t="n">
        <f aca="false">IFERROR(H2652/INDEX(Rate_Master!$C$2:$C$13,MATCH(F2652,Rate_Master!$A$2:$A$13,0)),0)</f>
        <v>2.99</v>
      </c>
    </row>
    <row r="2653" customFormat="false" ht="15" hidden="false" customHeight="false" outlineLevel="0" collapsed="false">
      <c r="A2653" s="47" t="s">
        <v>14605</v>
      </c>
      <c r="B2653" s="47" t="s">
        <v>748</v>
      </c>
      <c r="C2653" s="48" t="n">
        <v>46070</v>
      </c>
      <c r="D2653" s="47" t="s">
        <v>63</v>
      </c>
      <c r="E2653" s="47" t="s">
        <v>120</v>
      </c>
      <c r="F2653" s="47" t="s">
        <v>152</v>
      </c>
      <c r="G2653" s="47" t="s">
        <v>123</v>
      </c>
      <c r="H2653" s="47" t="n">
        <v>1909</v>
      </c>
      <c r="I2653" s="57" t="n">
        <f aca="false">IFERROR(H2653/INDEX(Rate_Master!$C$2:$C$13,MATCH(F2653,Rate_Master!$A$2:$A$13,0)),0)</f>
        <v>2.12111111111111</v>
      </c>
    </row>
    <row r="2654" customFormat="false" ht="15" hidden="false" customHeight="false" outlineLevel="0" collapsed="false">
      <c r="A2654" s="47" t="s">
        <v>14606</v>
      </c>
      <c r="B2654" s="47" t="s">
        <v>748</v>
      </c>
      <c r="C2654" s="48" t="n">
        <v>46070</v>
      </c>
      <c r="D2654" s="47" t="s">
        <v>63</v>
      </c>
      <c r="E2654" s="47" t="s">
        <v>120</v>
      </c>
      <c r="F2654" s="47" t="s">
        <v>152</v>
      </c>
      <c r="G2654" s="47" t="s">
        <v>124</v>
      </c>
      <c r="H2654" s="47" t="n">
        <v>1184</v>
      </c>
      <c r="I2654" s="57" t="n">
        <f aca="false">IFERROR(H2654/INDEX(Rate_Master!$C$2:$C$13,MATCH(F2654,Rate_Master!$A$2:$A$13,0)),0)</f>
        <v>1.31555555555556</v>
      </c>
    </row>
    <row r="2655" customFormat="false" ht="15" hidden="false" customHeight="false" outlineLevel="0" collapsed="false">
      <c r="A2655" s="47" t="s">
        <v>14607</v>
      </c>
      <c r="B2655" s="47" t="s">
        <v>748</v>
      </c>
      <c r="C2655" s="48" t="n">
        <v>46070</v>
      </c>
      <c r="D2655" s="47" t="s">
        <v>63</v>
      </c>
      <c r="E2655" s="47" t="s">
        <v>120</v>
      </c>
      <c r="F2655" s="47" t="s">
        <v>152</v>
      </c>
      <c r="G2655" s="47" t="s">
        <v>125</v>
      </c>
      <c r="H2655" s="47" t="n">
        <v>740</v>
      </c>
      <c r="I2655" s="57" t="n">
        <f aca="false">IFERROR(H2655/INDEX(Rate_Master!$C$2:$C$13,MATCH(F2655,Rate_Master!$A$2:$A$13,0)),0)</f>
        <v>0.822222222222222</v>
      </c>
    </row>
    <row r="2656" customFormat="false" ht="15" hidden="false" customHeight="false" outlineLevel="0" collapsed="false">
      <c r="A2656" s="47" t="s">
        <v>14608</v>
      </c>
      <c r="B2656" s="47" t="s">
        <v>748</v>
      </c>
      <c r="C2656" s="48" t="n">
        <v>46070</v>
      </c>
      <c r="D2656" s="47" t="s">
        <v>63</v>
      </c>
      <c r="E2656" s="47" t="s">
        <v>120</v>
      </c>
      <c r="F2656" s="47" t="s">
        <v>152</v>
      </c>
      <c r="G2656" s="47" t="s">
        <v>126</v>
      </c>
      <c r="H2656" s="47" t="n">
        <v>503</v>
      </c>
      <c r="I2656" s="57" t="n">
        <f aca="false">IFERROR(H2656/INDEX(Rate_Master!$C$2:$C$13,MATCH(F2656,Rate_Master!$A$2:$A$13,0)),0)</f>
        <v>0.558888888888889</v>
      </c>
    </row>
    <row r="2657" customFormat="false" ht="15" hidden="false" customHeight="false" outlineLevel="0" collapsed="false">
      <c r="A2657" s="47" t="s">
        <v>14609</v>
      </c>
      <c r="B2657" s="47" t="s">
        <v>749</v>
      </c>
      <c r="C2657" s="48" t="n">
        <v>46070</v>
      </c>
      <c r="D2657" s="47" t="s">
        <v>64</v>
      </c>
      <c r="E2657" s="47" t="s">
        <v>128</v>
      </c>
      <c r="F2657" s="47" t="s">
        <v>156</v>
      </c>
      <c r="G2657" s="47" t="s">
        <v>127</v>
      </c>
      <c r="H2657" s="47" t="n">
        <v>1045</v>
      </c>
      <c r="I2657" s="57" t="n">
        <f aca="false">IFERROR(H2657/INDEX(Rate_Master!$C$2:$C$13,MATCH(F2657,Rate_Master!$A$2:$A$13,0)),0)</f>
        <v>2.17708333333333</v>
      </c>
    </row>
    <row r="2658" customFormat="false" ht="15" hidden="false" customHeight="false" outlineLevel="0" collapsed="false">
      <c r="A2658" s="47" t="s">
        <v>14610</v>
      </c>
      <c r="B2658" s="47" t="s">
        <v>749</v>
      </c>
      <c r="C2658" s="48" t="n">
        <v>46070</v>
      </c>
      <c r="D2658" s="47" t="s">
        <v>64</v>
      </c>
      <c r="E2658" s="47" t="s">
        <v>128</v>
      </c>
      <c r="F2658" s="47" t="s">
        <v>156</v>
      </c>
      <c r="G2658" s="47" t="s">
        <v>129</v>
      </c>
      <c r="H2658" s="47" t="n">
        <v>1209</v>
      </c>
      <c r="I2658" s="57" t="n">
        <f aca="false">IFERROR(H2658/INDEX(Rate_Master!$C$2:$C$13,MATCH(F2658,Rate_Master!$A$2:$A$13,0)),0)</f>
        <v>2.51875</v>
      </c>
    </row>
    <row r="2659" customFormat="false" ht="15" hidden="false" customHeight="false" outlineLevel="0" collapsed="false">
      <c r="A2659" s="47" t="s">
        <v>14611</v>
      </c>
      <c r="B2659" s="47" t="s">
        <v>749</v>
      </c>
      <c r="C2659" s="48" t="n">
        <v>46070</v>
      </c>
      <c r="D2659" s="47" t="s">
        <v>64</v>
      </c>
      <c r="E2659" s="47" t="s">
        <v>128</v>
      </c>
      <c r="F2659" s="47" t="s">
        <v>156</v>
      </c>
      <c r="G2659" s="47" t="s">
        <v>130</v>
      </c>
      <c r="H2659" s="47" t="n">
        <v>1006</v>
      </c>
      <c r="I2659" s="57" t="n">
        <f aca="false">IFERROR(H2659/INDEX(Rate_Master!$C$2:$C$13,MATCH(F2659,Rate_Master!$A$2:$A$13,0)),0)</f>
        <v>2.09583333333333</v>
      </c>
    </row>
    <row r="2660" customFormat="false" ht="15" hidden="false" customHeight="false" outlineLevel="0" collapsed="false">
      <c r="A2660" s="47" t="s">
        <v>14612</v>
      </c>
      <c r="B2660" s="47" t="s">
        <v>749</v>
      </c>
      <c r="C2660" s="48" t="n">
        <v>46070</v>
      </c>
      <c r="D2660" s="47" t="s">
        <v>64</v>
      </c>
      <c r="E2660" s="47" t="s">
        <v>128</v>
      </c>
      <c r="F2660" s="47" t="s">
        <v>156</v>
      </c>
      <c r="G2660" s="47" t="s">
        <v>131</v>
      </c>
      <c r="H2660" s="47" t="n">
        <v>308</v>
      </c>
      <c r="I2660" s="57" t="n">
        <f aca="false">IFERROR(H2660/INDEX(Rate_Master!$C$2:$C$13,MATCH(F2660,Rate_Master!$A$2:$A$13,0)),0)</f>
        <v>0.641666666666667</v>
      </c>
    </row>
    <row r="2661" customFormat="false" ht="15" hidden="false" customHeight="false" outlineLevel="0" collapsed="false">
      <c r="A2661" s="47" t="s">
        <v>14613</v>
      </c>
      <c r="B2661" s="47" t="s">
        <v>749</v>
      </c>
      <c r="C2661" s="48" t="n">
        <v>46070</v>
      </c>
      <c r="D2661" s="47" t="s">
        <v>64</v>
      </c>
      <c r="E2661" s="47" t="s">
        <v>128</v>
      </c>
      <c r="F2661" s="47" t="s">
        <v>156</v>
      </c>
      <c r="G2661" s="47" t="s">
        <v>132</v>
      </c>
      <c r="H2661" s="47" t="n">
        <v>267</v>
      </c>
      <c r="I2661" s="57" t="n">
        <f aca="false">IFERROR(H2661/INDEX(Rate_Master!$C$2:$C$13,MATCH(F2661,Rate_Master!$A$2:$A$13,0)),0)</f>
        <v>0.55625</v>
      </c>
    </row>
    <row r="2662" customFormat="false" ht="15" hidden="false" customHeight="false" outlineLevel="0" collapsed="false">
      <c r="A2662" s="47" t="s">
        <v>14614</v>
      </c>
      <c r="B2662" s="47" t="s">
        <v>750</v>
      </c>
      <c r="C2662" s="48" t="n">
        <v>46070</v>
      </c>
      <c r="D2662" s="47" t="s">
        <v>64</v>
      </c>
      <c r="E2662" s="47" t="s">
        <v>128</v>
      </c>
      <c r="F2662" s="47" t="s">
        <v>156</v>
      </c>
      <c r="G2662" s="47" t="s">
        <v>127</v>
      </c>
      <c r="H2662" s="47" t="n">
        <v>1168</v>
      </c>
      <c r="I2662" s="57" t="n">
        <f aca="false">IFERROR(H2662/INDEX(Rate_Master!$C$2:$C$13,MATCH(F2662,Rate_Master!$A$2:$A$13,0)),0)</f>
        <v>2.43333333333333</v>
      </c>
    </row>
    <row r="2663" customFormat="false" ht="15" hidden="false" customHeight="false" outlineLevel="0" collapsed="false">
      <c r="A2663" s="47" t="s">
        <v>14615</v>
      </c>
      <c r="B2663" s="47" t="s">
        <v>750</v>
      </c>
      <c r="C2663" s="48" t="n">
        <v>46070</v>
      </c>
      <c r="D2663" s="47" t="s">
        <v>64</v>
      </c>
      <c r="E2663" s="47" t="s">
        <v>128</v>
      </c>
      <c r="F2663" s="47" t="s">
        <v>156</v>
      </c>
      <c r="G2663" s="47" t="s">
        <v>129</v>
      </c>
      <c r="H2663" s="47" t="n">
        <v>1255</v>
      </c>
      <c r="I2663" s="57" t="n">
        <f aca="false">IFERROR(H2663/INDEX(Rate_Master!$C$2:$C$13,MATCH(F2663,Rate_Master!$A$2:$A$13,0)),0)</f>
        <v>2.61458333333333</v>
      </c>
    </row>
    <row r="2664" customFormat="false" ht="15" hidden="false" customHeight="false" outlineLevel="0" collapsed="false">
      <c r="A2664" s="47" t="s">
        <v>14616</v>
      </c>
      <c r="B2664" s="47" t="s">
        <v>750</v>
      </c>
      <c r="C2664" s="48" t="n">
        <v>46070</v>
      </c>
      <c r="D2664" s="47" t="s">
        <v>64</v>
      </c>
      <c r="E2664" s="47" t="s">
        <v>128</v>
      </c>
      <c r="F2664" s="47" t="s">
        <v>156</v>
      </c>
      <c r="G2664" s="47" t="s">
        <v>130</v>
      </c>
      <c r="H2664" s="47" t="n">
        <v>982</v>
      </c>
      <c r="I2664" s="57" t="n">
        <f aca="false">IFERROR(H2664/INDEX(Rate_Master!$C$2:$C$13,MATCH(F2664,Rate_Master!$A$2:$A$13,0)),0)</f>
        <v>2.04583333333333</v>
      </c>
    </row>
    <row r="2665" customFormat="false" ht="15" hidden="false" customHeight="false" outlineLevel="0" collapsed="false">
      <c r="A2665" s="47" t="s">
        <v>14617</v>
      </c>
      <c r="B2665" s="47" t="s">
        <v>750</v>
      </c>
      <c r="C2665" s="48" t="n">
        <v>46070</v>
      </c>
      <c r="D2665" s="47" t="s">
        <v>64</v>
      </c>
      <c r="E2665" s="47" t="s">
        <v>128</v>
      </c>
      <c r="F2665" s="47" t="s">
        <v>156</v>
      </c>
      <c r="G2665" s="47" t="s">
        <v>131</v>
      </c>
      <c r="H2665" s="47" t="n">
        <v>344</v>
      </c>
      <c r="I2665" s="57" t="n">
        <f aca="false">IFERROR(H2665/INDEX(Rate_Master!$C$2:$C$13,MATCH(F2665,Rate_Master!$A$2:$A$13,0)),0)</f>
        <v>0.716666666666667</v>
      </c>
    </row>
    <row r="2666" customFormat="false" ht="15" hidden="false" customHeight="false" outlineLevel="0" collapsed="false">
      <c r="A2666" s="47" t="s">
        <v>14618</v>
      </c>
      <c r="B2666" s="47" t="s">
        <v>750</v>
      </c>
      <c r="C2666" s="48" t="n">
        <v>46070</v>
      </c>
      <c r="D2666" s="47" t="s">
        <v>64</v>
      </c>
      <c r="E2666" s="47" t="s">
        <v>128</v>
      </c>
      <c r="F2666" s="47" t="s">
        <v>156</v>
      </c>
      <c r="G2666" s="47" t="s">
        <v>132</v>
      </c>
      <c r="H2666" s="47" t="n">
        <v>246</v>
      </c>
      <c r="I2666" s="57" t="n">
        <f aca="false">IFERROR(H2666/INDEX(Rate_Master!$C$2:$C$13,MATCH(F2666,Rate_Master!$A$2:$A$13,0)),0)</f>
        <v>0.5125</v>
      </c>
    </row>
    <row r="2667" customFormat="false" ht="15" hidden="false" customHeight="false" outlineLevel="0" collapsed="false">
      <c r="A2667" s="47" t="s">
        <v>14619</v>
      </c>
      <c r="B2667" s="47" t="s">
        <v>751</v>
      </c>
      <c r="C2667" s="48" t="n">
        <v>46070</v>
      </c>
      <c r="D2667" s="47" t="s">
        <v>65</v>
      </c>
      <c r="E2667" s="47" t="s">
        <v>134</v>
      </c>
      <c r="F2667" s="47" t="s">
        <v>158</v>
      </c>
      <c r="G2667" s="47" t="s">
        <v>133</v>
      </c>
      <c r="H2667" s="47" t="n">
        <v>246</v>
      </c>
      <c r="I2667" s="57" t="n">
        <f aca="false">IFERROR(H2667/INDEX(Rate_Master!$C$2:$C$13,MATCH(F2667,Rate_Master!$A$2:$A$13,0)),0)</f>
        <v>1.23</v>
      </c>
    </row>
    <row r="2668" customFormat="false" ht="15" hidden="false" customHeight="false" outlineLevel="0" collapsed="false">
      <c r="A2668" s="47" t="s">
        <v>14620</v>
      </c>
      <c r="B2668" s="47" t="s">
        <v>751</v>
      </c>
      <c r="C2668" s="48" t="n">
        <v>46070</v>
      </c>
      <c r="D2668" s="47" t="s">
        <v>65</v>
      </c>
      <c r="E2668" s="47" t="s">
        <v>134</v>
      </c>
      <c r="F2668" s="47" t="s">
        <v>158</v>
      </c>
      <c r="G2668" s="47" t="s">
        <v>135</v>
      </c>
      <c r="H2668" s="47" t="n">
        <v>182</v>
      </c>
      <c r="I2668" s="57" t="n">
        <f aca="false">IFERROR(H2668/INDEX(Rate_Master!$C$2:$C$13,MATCH(F2668,Rate_Master!$A$2:$A$13,0)),0)</f>
        <v>0.91</v>
      </c>
    </row>
    <row r="2669" customFormat="false" ht="15" hidden="false" customHeight="false" outlineLevel="0" collapsed="false">
      <c r="A2669" s="47" t="s">
        <v>14621</v>
      </c>
      <c r="B2669" s="47" t="s">
        <v>751</v>
      </c>
      <c r="C2669" s="48" t="n">
        <v>46070</v>
      </c>
      <c r="D2669" s="47" t="s">
        <v>65</v>
      </c>
      <c r="E2669" s="47" t="s">
        <v>134</v>
      </c>
      <c r="F2669" s="47" t="s">
        <v>158</v>
      </c>
      <c r="G2669" s="47" t="s">
        <v>136</v>
      </c>
      <c r="H2669" s="47" t="n">
        <v>142</v>
      </c>
      <c r="I2669" s="57" t="n">
        <f aca="false">IFERROR(H2669/INDEX(Rate_Master!$C$2:$C$13,MATCH(F2669,Rate_Master!$A$2:$A$13,0)),0)</f>
        <v>0.71</v>
      </c>
    </row>
    <row r="2670" customFormat="false" ht="15" hidden="false" customHeight="false" outlineLevel="0" collapsed="false">
      <c r="A2670" s="47" t="s">
        <v>14622</v>
      </c>
      <c r="B2670" s="47" t="s">
        <v>751</v>
      </c>
      <c r="C2670" s="48" t="n">
        <v>46070</v>
      </c>
      <c r="D2670" s="47" t="s">
        <v>65</v>
      </c>
      <c r="E2670" s="47" t="s">
        <v>134</v>
      </c>
      <c r="F2670" s="47" t="s">
        <v>158</v>
      </c>
      <c r="G2670" s="47" t="s">
        <v>137</v>
      </c>
      <c r="H2670" s="47" t="n">
        <v>138</v>
      </c>
      <c r="I2670" s="57" t="n">
        <f aca="false">IFERROR(H2670/INDEX(Rate_Master!$C$2:$C$13,MATCH(F2670,Rate_Master!$A$2:$A$13,0)),0)</f>
        <v>0.69</v>
      </c>
    </row>
    <row r="2671" customFormat="false" ht="15" hidden="false" customHeight="false" outlineLevel="0" collapsed="false">
      <c r="A2671" s="47" t="s">
        <v>14623</v>
      </c>
      <c r="B2671" s="47" t="s">
        <v>751</v>
      </c>
      <c r="C2671" s="48" t="n">
        <v>46070</v>
      </c>
      <c r="D2671" s="47" t="s">
        <v>65</v>
      </c>
      <c r="E2671" s="47" t="s">
        <v>134</v>
      </c>
      <c r="F2671" s="47" t="s">
        <v>158</v>
      </c>
      <c r="G2671" s="47" t="s">
        <v>138</v>
      </c>
      <c r="H2671" s="47" t="n">
        <v>86</v>
      </c>
      <c r="I2671" s="57" t="n">
        <f aca="false">IFERROR(H2671/INDEX(Rate_Master!$C$2:$C$13,MATCH(F2671,Rate_Master!$A$2:$A$13,0)),0)</f>
        <v>0.43</v>
      </c>
    </row>
    <row r="2672" customFormat="false" ht="15" hidden="false" customHeight="false" outlineLevel="0" collapsed="false">
      <c r="A2672" s="47" t="s">
        <v>14624</v>
      </c>
      <c r="B2672" s="47" t="s">
        <v>753</v>
      </c>
      <c r="C2672" s="48" t="n">
        <v>46070</v>
      </c>
      <c r="D2672" s="47" t="s">
        <v>65</v>
      </c>
      <c r="E2672" s="47" t="s">
        <v>134</v>
      </c>
      <c r="F2672" s="47" t="s">
        <v>158</v>
      </c>
      <c r="G2672" s="47" t="s">
        <v>133</v>
      </c>
      <c r="H2672" s="47" t="n">
        <v>366</v>
      </c>
      <c r="I2672" s="57" t="n">
        <f aca="false">IFERROR(H2672/INDEX(Rate_Master!$C$2:$C$13,MATCH(F2672,Rate_Master!$A$2:$A$13,0)),0)</f>
        <v>1.83</v>
      </c>
    </row>
    <row r="2673" customFormat="false" ht="15" hidden="false" customHeight="false" outlineLevel="0" collapsed="false">
      <c r="A2673" s="47" t="s">
        <v>14625</v>
      </c>
      <c r="B2673" s="47" t="s">
        <v>753</v>
      </c>
      <c r="C2673" s="48" t="n">
        <v>46070</v>
      </c>
      <c r="D2673" s="47" t="s">
        <v>65</v>
      </c>
      <c r="E2673" s="47" t="s">
        <v>134</v>
      </c>
      <c r="F2673" s="47" t="s">
        <v>158</v>
      </c>
      <c r="G2673" s="47" t="s">
        <v>135</v>
      </c>
      <c r="H2673" s="47" t="n">
        <v>287</v>
      </c>
      <c r="I2673" s="57" t="n">
        <f aca="false">IFERROR(H2673/INDEX(Rate_Master!$C$2:$C$13,MATCH(F2673,Rate_Master!$A$2:$A$13,0)),0)</f>
        <v>1.435</v>
      </c>
    </row>
    <row r="2674" customFormat="false" ht="15" hidden="false" customHeight="false" outlineLevel="0" collapsed="false">
      <c r="A2674" s="47" t="s">
        <v>14626</v>
      </c>
      <c r="B2674" s="47" t="s">
        <v>753</v>
      </c>
      <c r="C2674" s="48" t="n">
        <v>46070</v>
      </c>
      <c r="D2674" s="47" t="s">
        <v>65</v>
      </c>
      <c r="E2674" s="47" t="s">
        <v>134</v>
      </c>
      <c r="F2674" s="47" t="s">
        <v>158</v>
      </c>
      <c r="G2674" s="47" t="s">
        <v>136</v>
      </c>
      <c r="H2674" s="47" t="n">
        <v>215</v>
      </c>
      <c r="I2674" s="57" t="n">
        <f aca="false">IFERROR(H2674/INDEX(Rate_Master!$C$2:$C$13,MATCH(F2674,Rate_Master!$A$2:$A$13,0)),0)</f>
        <v>1.075</v>
      </c>
    </row>
    <row r="2675" customFormat="false" ht="15" hidden="false" customHeight="false" outlineLevel="0" collapsed="false">
      <c r="A2675" s="47" t="s">
        <v>14627</v>
      </c>
      <c r="B2675" s="47" t="s">
        <v>753</v>
      </c>
      <c r="C2675" s="48" t="n">
        <v>46070</v>
      </c>
      <c r="D2675" s="47" t="s">
        <v>65</v>
      </c>
      <c r="E2675" s="47" t="s">
        <v>134</v>
      </c>
      <c r="F2675" s="47" t="s">
        <v>158</v>
      </c>
      <c r="G2675" s="47" t="s">
        <v>137</v>
      </c>
      <c r="H2675" s="47" t="n">
        <v>154</v>
      </c>
      <c r="I2675" s="57" t="n">
        <f aca="false">IFERROR(H2675/INDEX(Rate_Master!$C$2:$C$13,MATCH(F2675,Rate_Master!$A$2:$A$13,0)),0)</f>
        <v>0.77</v>
      </c>
    </row>
    <row r="2676" customFormat="false" ht="15" hidden="false" customHeight="false" outlineLevel="0" collapsed="false">
      <c r="A2676" s="47" t="s">
        <v>14628</v>
      </c>
      <c r="B2676" s="47" t="s">
        <v>753</v>
      </c>
      <c r="C2676" s="48" t="n">
        <v>46070</v>
      </c>
      <c r="D2676" s="47" t="s">
        <v>65</v>
      </c>
      <c r="E2676" s="47" t="s">
        <v>134</v>
      </c>
      <c r="F2676" s="47" t="s">
        <v>158</v>
      </c>
      <c r="G2676" s="47" t="s">
        <v>138</v>
      </c>
      <c r="H2676" s="47" t="n">
        <v>74</v>
      </c>
      <c r="I2676" s="57" t="n">
        <f aca="false">IFERROR(H2676/INDEX(Rate_Master!$C$2:$C$13,MATCH(F2676,Rate_Master!$A$2:$A$13,0)),0)</f>
        <v>0.37</v>
      </c>
    </row>
    <row r="2677" customFormat="false" ht="15" hidden="false" customHeight="false" outlineLevel="0" collapsed="false">
      <c r="A2677" s="47" t="s">
        <v>14629</v>
      </c>
      <c r="B2677" s="47" t="s">
        <v>754</v>
      </c>
      <c r="C2677" s="48" t="n">
        <v>46070</v>
      </c>
      <c r="D2677" s="47" t="s">
        <v>65</v>
      </c>
      <c r="E2677" s="47" t="s">
        <v>134</v>
      </c>
      <c r="F2677" s="47" t="s">
        <v>158</v>
      </c>
      <c r="G2677" s="47" t="s">
        <v>133</v>
      </c>
      <c r="H2677" s="47" t="n">
        <v>285</v>
      </c>
      <c r="I2677" s="57" t="n">
        <f aca="false">IFERROR(H2677/INDEX(Rate_Master!$C$2:$C$13,MATCH(F2677,Rate_Master!$A$2:$A$13,0)),0)</f>
        <v>1.425</v>
      </c>
    </row>
    <row r="2678" customFormat="false" ht="15" hidden="false" customHeight="false" outlineLevel="0" collapsed="false">
      <c r="A2678" s="47" t="s">
        <v>14630</v>
      </c>
      <c r="B2678" s="47" t="s">
        <v>754</v>
      </c>
      <c r="C2678" s="48" t="n">
        <v>46070</v>
      </c>
      <c r="D2678" s="47" t="s">
        <v>65</v>
      </c>
      <c r="E2678" s="47" t="s">
        <v>134</v>
      </c>
      <c r="F2678" s="47" t="s">
        <v>158</v>
      </c>
      <c r="G2678" s="47" t="s">
        <v>135</v>
      </c>
      <c r="H2678" s="47" t="n">
        <v>206</v>
      </c>
      <c r="I2678" s="57" t="n">
        <f aca="false">IFERROR(H2678/INDEX(Rate_Master!$C$2:$C$13,MATCH(F2678,Rate_Master!$A$2:$A$13,0)),0)</f>
        <v>1.03</v>
      </c>
    </row>
    <row r="2679" customFormat="false" ht="15" hidden="false" customHeight="false" outlineLevel="0" collapsed="false">
      <c r="A2679" s="47" t="s">
        <v>14631</v>
      </c>
      <c r="B2679" s="47" t="s">
        <v>754</v>
      </c>
      <c r="C2679" s="48" t="n">
        <v>46070</v>
      </c>
      <c r="D2679" s="47" t="s">
        <v>65</v>
      </c>
      <c r="E2679" s="47" t="s">
        <v>134</v>
      </c>
      <c r="F2679" s="47" t="s">
        <v>158</v>
      </c>
      <c r="G2679" s="47" t="s">
        <v>136</v>
      </c>
      <c r="H2679" s="47" t="n">
        <v>177</v>
      </c>
      <c r="I2679" s="57" t="n">
        <f aca="false">IFERROR(H2679/INDEX(Rate_Master!$C$2:$C$13,MATCH(F2679,Rate_Master!$A$2:$A$13,0)),0)</f>
        <v>0.885</v>
      </c>
    </row>
    <row r="2680" customFormat="false" ht="15" hidden="false" customHeight="false" outlineLevel="0" collapsed="false">
      <c r="A2680" s="47" t="s">
        <v>14632</v>
      </c>
      <c r="B2680" s="47" t="s">
        <v>754</v>
      </c>
      <c r="C2680" s="48" t="n">
        <v>46070</v>
      </c>
      <c r="D2680" s="47" t="s">
        <v>65</v>
      </c>
      <c r="E2680" s="47" t="s">
        <v>134</v>
      </c>
      <c r="F2680" s="47" t="s">
        <v>158</v>
      </c>
      <c r="G2680" s="47" t="s">
        <v>137</v>
      </c>
      <c r="H2680" s="47" t="n">
        <v>128</v>
      </c>
      <c r="I2680" s="57" t="n">
        <f aca="false">IFERROR(H2680/INDEX(Rate_Master!$C$2:$C$13,MATCH(F2680,Rate_Master!$A$2:$A$13,0)),0)</f>
        <v>0.64</v>
      </c>
    </row>
    <row r="2681" customFormat="false" ht="15" hidden="false" customHeight="false" outlineLevel="0" collapsed="false">
      <c r="A2681" s="47" t="s">
        <v>14633</v>
      </c>
      <c r="B2681" s="47" t="s">
        <v>754</v>
      </c>
      <c r="C2681" s="48" t="n">
        <v>46070</v>
      </c>
      <c r="D2681" s="47" t="s">
        <v>65</v>
      </c>
      <c r="E2681" s="47" t="s">
        <v>134</v>
      </c>
      <c r="F2681" s="47" t="s">
        <v>158</v>
      </c>
      <c r="G2681" s="47" t="s">
        <v>138</v>
      </c>
      <c r="H2681" s="47" t="n">
        <v>73</v>
      </c>
      <c r="I2681" s="57" t="n">
        <f aca="false">IFERROR(H2681/INDEX(Rate_Master!$C$2:$C$13,MATCH(F2681,Rate_Master!$A$2:$A$13,0)),0)</f>
        <v>0.365</v>
      </c>
    </row>
    <row r="2682" customFormat="false" ht="15" hidden="false" customHeight="false" outlineLevel="0" collapsed="false">
      <c r="A2682" s="47" t="s">
        <v>14634</v>
      </c>
      <c r="B2682" s="47" t="s">
        <v>755</v>
      </c>
      <c r="C2682" s="48" t="n">
        <v>46071</v>
      </c>
      <c r="D2682" s="47" t="s">
        <v>62</v>
      </c>
      <c r="E2682" s="47" t="s">
        <v>120</v>
      </c>
      <c r="F2682" s="47" t="s">
        <v>149</v>
      </c>
      <c r="G2682" s="47" t="s">
        <v>119</v>
      </c>
      <c r="H2682" s="47" t="n">
        <v>1501</v>
      </c>
      <c r="I2682" s="57" t="n">
        <f aca="false">IFERROR(H2682/INDEX(Rate_Master!$C$2:$C$13,MATCH(F2682,Rate_Master!$A$2:$A$13,0)),0)</f>
        <v>1.36454545454545</v>
      </c>
    </row>
    <row r="2683" customFormat="false" ht="15" hidden="false" customHeight="false" outlineLevel="0" collapsed="false">
      <c r="A2683" s="47" t="s">
        <v>14635</v>
      </c>
      <c r="B2683" s="47" t="s">
        <v>755</v>
      </c>
      <c r="C2683" s="48" t="n">
        <v>46071</v>
      </c>
      <c r="D2683" s="47" t="s">
        <v>62</v>
      </c>
      <c r="E2683" s="47" t="s">
        <v>120</v>
      </c>
      <c r="F2683" s="47" t="s">
        <v>149</v>
      </c>
      <c r="G2683" s="47" t="s">
        <v>121</v>
      </c>
      <c r="H2683" s="47" t="n">
        <v>1381</v>
      </c>
      <c r="I2683" s="57" t="n">
        <f aca="false">IFERROR(H2683/INDEX(Rate_Master!$C$2:$C$13,MATCH(F2683,Rate_Master!$A$2:$A$13,0)),0)</f>
        <v>1.25545454545455</v>
      </c>
    </row>
    <row r="2684" customFormat="false" ht="15" hidden="false" customHeight="false" outlineLevel="0" collapsed="false">
      <c r="A2684" s="47" t="s">
        <v>14636</v>
      </c>
      <c r="B2684" s="47" t="s">
        <v>755</v>
      </c>
      <c r="C2684" s="48" t="n">
        <v>46071</v>
      </c>
      <c r="D2684" s="47" t="s">
        <v>62</v>
      </c>
      <c r="E2684" s="47" t="s">
        <v>120</v>
      </c>
      <c r="F2684" s="47" t="s">
        <v>149</v>
      </c>
      <c r="G2684" s="47" t="s">
        <v>122</v>
      </c>
      <c r="H2684" s="47" t="n">
        <v>1467</v>
      </c>
      <c r="I2684" s="57" t="n">
        <f aca="false">IFERROR(H2684/INDEX(Rate_Master!$C$2:$C$13,MATCH(F2684,Rate_Master!$A$2:$A$13,0)),0)</f>
        <v>1.33363636363636</v>
      </c>
    </row>
    <row r="2685" customFormat="false" ht="15" hidden="false" customHeight="false" outlineLevel="0" collapsed="false">
      <c r="A2685" s="47" t="s">
        <v>14637</v>
      </c>
      <c r="B2685" s="47" t="s">
        <v>755</v>
      </c>
      <c r="C2685" s="48" t="n">
        <v>46071</v>
      </c>
      <c r="D2685" s="47" t="s">
        <v>62</v>
      </c>
      <c r="E2685" s="47" t="s">
        <v>120</v>
      </c>
      <c r="F2685" s="47" t="s">
        <v>149</v>
      </c>
      <c r="G2685" s="47" t="s">
        <v>123</v>
      </c>
      <c r="H2685" s="47" t="n">
        <v>1029</v>
      </c>
      <c r="I2685" s="57" t="n">
        <f aca="false">IFERROR(H2685/INDEX(Rate_Master!$C$2:$C$13,MATCH(F2685,Rate_Master!$A$2:$A$13,0)),0)</f>
        <v>0.935454545454545</v>
      </c>
    </row>
    <row r="2686" customFormat="false" ht="15" hidden="false" customHeight="false" outlineLevel="0" collapsed="false">
      <c r="A2686" s="47" t="s">
        <v>14638</v>
      </c>
      <c r="B2686" s="47" t="s">
        <v>755</v>
      </c>
      <c r="C2686" s="48" t="n">
        <v>46071</v>
      </c>
      <c r="D2686" s="47" t="s">
        <v>62</v>
      </c>
      <c r="E2686" s="47" t="s">
        <v>120</v>
      </c>
      <c r="F2686" s="47" t="s">
        <v>149</v>
      </c>
      <c r="G2686" s="47" t="s">
        <v>124</v>
      </c>
      <c r="H2686" s="47" t="n">
        <v>690</v>
      </c>
      <c r="I2686" s="57" t="n">
        <f aca="false">IFERROR(H2686/INDEX(Rate_Master!$C$2:$C$13,MATCH(F2686,Rate_Master!$A$2:$A$13,0)),0)</f>
        <v>0.627272727272727</v>
      </c>
    </row>
    <row r="2687" customFormat="false" ht="15" hidden="false" customHeight="false" outlineLevel="0" collapsed="false">
      <c r="A2687" s="47" t="s">
        <v>14639</v>
      </c>
      <c r="B2687" s="47" t="s">
        <v>755</v>
      </c>
      <c r="C2687" s="48" t="n">
        <v>46071</v>
      </c>
      <c r="D2687" s="47" t="s">
        <v>62</v>
      </c>
      <c r="E2687" s="47" t="s">
        <v>120</v>
      </c>
      <c r="F2687" s="47" t="s">
        <v>149</v>
      </c>
      <c r="G2687" s="47" t="s">
        <v>125</v>
      </c>
      <c r="H2687" s="47" t="n">
        <v>402</v>
      </c>
      <c r="I2687" s="57" t="n">
        <f aca="false">IFERROR(H2687/INDEX(Rate_Master!$C$2:$C$13,MATCH(F2687,Rate_Master!$A$2:$A$13,0)),0)</f>
        <v>0.365454545454546</v>
      </c>
    </row>
    <row r="2688" customFormat="false" ht="15" hidden="false" customHeight="false" outlineLevel="0" collapsed="false">
      <c r="A2688" s="47" t="s">
        <v>14640</v>
      </c>
      <c r="B2688" s="47" t="s">
        <v>755</v>
      </c>
      <c r="C2688" s="48" t="n">
        <v>46071</v>
      </c>
      <c r="D2688" s="47" t="s">
        <v>62</v>
      </c>
      <c r="E2688" s="47" t="s">
        <v>120</v>
      </c>
      <c r="F2688" s="47" t="s">
        <v>149</v>
      </c>
      <c r="G2688" s="47" t="s">
        <v>126</v>
      </c>
      <c r="H2688" s="47" t="n">
        <v>259</v>
      </c>
      <c r="I2688" s="57" t="n">
        <f aca="false">IFERROR(H2688/INDEX(Rate_Master!$C$2:$C$13,MATCH(F2688,Rate_Master!$A$2:$A$13,0)),0)</f>
        <v>0.235454545454545</v>
      </c>
    </row>
    <row r="2689" customFormat="false" ht="15" hidden="false" customHeight="false" outlineLevel="0" collapsed="false">
      <c r="A2689" s="47" t="s">
        <v>14641</v>
      </c>
      <c r="B2689" s="47" t="s">
        <v>757</v>
      </c>
      <c r="C2689" s="48" t="n">
        <v>46071</v>
      </c>
      <c r="D2689" s="47" t="s">
        <v>62</v>
      </c>
      <c r="E2689" s="47" t="s">
        <v>120</v>
      </c>
      <c r="F2689" s="47" t="s">
        <v>149</v>
      </c>
      <c r="G2689" s="47" t="s">
        <v>119</v>
      </c>
      <c r="H2689" s="47" t="n">
        <v>1161</v>
      </c>
      <c r="I2689" s="57" t="n">
        <f aca="false">IFERROR(H2689/INDEX(Rate_Master!$C$2:$C$13,MATCH(F2689,Rate_Master!$A$2:$A$13,0)),0)</f>
        <v>1.05545454545455</v>
      </c>
    </row>
    <row r="2690" customFormat="false" ht="15" hidden="false" customHeight="false" outlineLevel="0" collapsed="false">
      <c r="A2690" s="47" t="s">
        <v>14642</v>
      </c>
      <c r="B2690" s="47" t="s">
        <v>757</v>
      </c>
      <c r="C2690" s="48" t="n">
        <v>46071</v>
      </c>
      <c r="D2690" s="47" t="s">
        <v>62</v>
      </c>
      <c r="E2690" s="47" t="s">
        <v>120</v>
      </c>
      <c r="F2690" s="47" t="s">
        <v>149</v>
      </c>
      <c r="G2690" s="47" t="s">
        <v>121</v>
      </c>
      <c r="H2690" s="47" t="n">
        <v>1078</v>
      </c>
      <c r="I2690" s="57" t="n">
        <f aca="false">IFERROR(H2690/INDEX(Rate_Master!$C$2:$C$13,MATCH(F2690,Rate_Master!$A$2:$A$13,0)),0)</f>
        <v>0.98</v>
      </c>
    </row>
    <row r="2691" customFormat="false" ht="15" hidden="false" customHeight="false" outlineLevel="0" collapsed="false">
      <c r="A2691" s="47" t="s">
        <v>14643</v>
      </c>
      <c r="B2691" s="47" t="s">
        <v>757</v>
      </c>
      <c r="C2691" s="48" t="n">
        <v>46071</v>
      </c>
      <c r="D2691" s="47" t="s">
        <v>62</v>
      </c>
      <c r="E2691" s="47" t="s">
        <v>120</v>
      </c>
      <c r="F2691" s="47" t="s">
        <v>149</v>
      </c>
      <c r="G2691" s="47" t="s">
        <v>122</v>
      </c>
      <c r="H2691" s="47" t="n">
        <v>1142</v>
      </c>
      <c r="I2691" s="57" t="n">
        <f aca="false">IFERROR(H2691/INDEX(Rate_Master!$C$2:$C$13,MATCH(F2691,Rate_Master!$A$2:$A$13,0)),0)</f>
        <v>1.03818181818182</v>
      </c>
    </row>
    <row r="2692" customFormat="false" ht="15" hidden="false" customHeight="false" outlineLevel="0" collapsed="false">
      <c r="A2692" s="47" t="s">
        <v>14644</v>
      </c>
      <c r="B2692" s="47" t="s">
        <v>757</v>
      </c>
      <c r="C2692" s="48" t="n">
        <v>46071</v>
      </c>
      <c r="D2692" s="47" t="s">
        <v>62</v>
      </c>
      <c r="E2692" s="47" t="s">
        <v>120</v>
      </c>
      <c r="F2692" s="47" t="s">
        <v>149</v>
      </c>
      <c r="G2692" s="47" t="s">
        <v>123</v>
      </c>
      <c r="H2692" s="47" t="n">
        <v>823</v>
      </c>
      <c r="I2692" s="57" t="n">
        <f aca="false">IFERROR(H2692/INDEX(Rate_Master!$C$2:$C$13,MATCH(F2692,Rate_Master!$A$2:$A$13,0)),0)</f>
        <v>0.748181818181818</v>
      </c>
    </row>
    <row r="2693" customFormat="false" ht="15" hidden="false" customHeight="false" outlineLevel="0" collapsed="false">
      <c r="A2693" s="47" t="s">
        <v>14645</v>
      </c>
      <c r="B2693" s="47" t="s">
        <v>757</v>
      </c>
      <c r="C2693" s="48" t="n">
        <v>46071</v>
      </c>
      <c r="D2693" s="47" t="s">
        <v>62</v>
      </c>
      <c r="E2693" s="47" t="s">
        <v>120</v>
      </c>
      <c r="F2693" s="47" t="s">
        <v>149</v>
      </c>
      <c r="G2693" s="47" t="s">
        <v>124</v>
      </c>
      <c r="H2693" s="47" t="n">
        <v>569</v>
      </c>
      <c r="I2693" s="57" t="n">
        <f aca="false">IFERROR(H2693/INDEX(Rate_Master!$C$2:$C$13,MATCH(F2693,Rate_Master!$A$2:$A$13,0)),0)</f>
        <v>0.517272727272727</v>
      </c>
    </row>
    <row r="2694" customFormat="false" ht="15" hidden="false" customHeight="false" outlineLevel="0" collapsed="false">
      <c r="A2694" s="47" t="s">
        <v>14646</v>
      </c>
      <c r="B2694" s="47" t="s">
        <v>757</v>
      </c>
      <c r="C2694" s="48" t="n">
        <v>46071</v>
      </c>
      <c r="D2694" s="47" t="s">
        <v>62</v>
      </c>
      <c r="E2694" s="47" t="s">
        <v>120</v>
      </c>
      <c r="F2694" s="47" t="s">
        <v>149</v>
      </c>
      <c r="G2694" s="47" t="s">
        <v>125</v>
      </c>
      <c r="H2694" s="47" t="n">
        <v>334</v>
      </c>
      <c r="I2694" s="57" t="n">
        <f aca="false">IFERROR(H2694/INDEX(Rate_Master!$C$2:$C$13,MATCH(F2694,Rate_Master!$A$2:$A$13,0)),0)</f>
        <v>0.303636363636364</v>
      </c>
    </row>
    <row r="2695" customFormat="false" ht="15" hidden="false" customHeight="false" outlineLevel="0" collapsed="false">
      <c r="A2695" s="47" t="s">
        <v>14647</v>
      </c>
      <c r="B2695" s="47" t="s">
        <v>757</v>
      </c>
      <c r="C2695" s="48" t="n">
        <v>46071</v>
      </c>
      <c r="D2695" s="47" t="s">
        <v>62</v>
      </c>
      <c r="E2695" s="47" t="s">
        <v>120</v>
      </c>
      <c r="F2695" s="47" t="s">
        <v>149</v>
      </c>
      <c r="G2695" s="47" t="s">
        <v>126</v>
      </c>
      <c r="H2695" s="47" t="n">
        <v>223</v>
      </c>
      <c r="I2695" s="57" t="n">
        <f aca="false">IFERROR(H2695/INDEX(Rate_Master!$C$2:$C$13,MATCH(F2695,Rate_Master!$A$2:$A$13,0)),0)</f>
        <v>0.202727272727273</v>
      </c>
    </row>
    <row r="2696" customFormat="false" ht="15" hidden="false" customHeight="false" outlineLevel="0" collapsed="false">
      <c r="A2696" s="47" t="s">
        <v>14648</v>
      </c>
      <c r="B2696" s="47" t="s">
        <v>758</v>
      </c>
      <c r="C2696" s="48" t="n">
        <v>46071</v>
      </c>
      <c r="D2696" s="47" t="s">
        <v>62</v>
      </c>
      <c r="E2696" s="47" t="s">
        <v>120</v>
      </c>
      <c r="F2696" s="47" t="s">
        <v>149</v>
      </c>
      <c r="G2696" s="47" t="s">
        <v>119</v>
      </c>
      <c r="H2696" s="47" t="n">
        <v>1547</v>
      </c>
      <c r="I2696" s="57" t="n">
        <f aca="false">IFERROR(H2696/INDEX(Rate_Master!$C$2:$C$13,MATCH(F2696,Rate_Master!$A$2:$A$13,0)),0)</f>
        <v>1.40636363636364</v>
      </c>
    </row>
    <row r="2697" customFormat="false" ht="15" hidden="false" customHeight="false" outlineLevel="0" collapsed="false">
      <c r="A2697" s="47" t="s">
        <v>14649</v>
      </c>
      <c r="B2697" s="47" t="s">
        <v>758</v>
      </c>
      <c r="C2697" s="48" t="n">
        <v>46071</v>
      </c>
      <c r="D2697" s="47" t="s">
        <v>62</v>
      </c>
      <c r="E2697" s="47" t="s">
        <v>120</v>
      </c>
      <c r="F2697" s="47" t="s">
        <v>149</v>
      </c>
      <c r="G2697" s="47" t="s">
        <v>121</v>
      </c>
      <c r="H2697" s="47" t="n">
        <v>1336</v>
      </c>
      <c r="I2697" s="57" t="n">
        <f aca="false">IFERROR(H2697/INDEX(Rate_Master!$C$2:$C$13,MATCH(F2697,Rate_Master!$A$2:$A$13,0)),0)</f>
        <v>1.21454545454545</v>
      </c>
    </row>
    <row r="2698" customFormat="false" ht="15" hidden="false" customHeight="false" outlineLevel="0" collapsed="false">
      <c r="A2698" s="47" t="s">
        <v>14650</v>
      </c>
      <c r="B2698" s="47" t="s">
        <v>758</v>
      </c>
      <c r="C2698" s="48" t="n">
        <v>46071</v>
      </c>
      <c r="D2698" s="47" t="s">
        <v>62</v>
      </c>
      <c r="E2698" s="47" t="s">
        <v>120</v>
      </c>
      <c r="F2698" s="47" t="s">
        <v>149</v>
      </c>
      <c r="G2698" s="47" t="s">
        <v>122</v>
      </c>
      <c r="H2698" s="47" t="n">
        <v>1524</v>
      </c>
      <c r="I2698" s="57" t="n">
        <f aca="false">IFERROR(H2698/INDEX(Rate_Master!$C$2:$C$13,MATCH(F2698,Rate_Master!$A$2:$A$13,0)),0)</f>
        <v>1.38545454545455</v>
      </c>
    </row>
    <row r="2699" customFormat="false" ht="15" hidden="false" customHeight="false" outlineLevel="0" collapsed="false">
      <c r="A2699" s="47" t="s">
        <v>14651</v>
      </c>
      <c r="B2699" s="47" t="s">
        <v>758</v>
      </c>
      <c r="C2699" s="48" t="n">
        <v>46071</v>
      </c>
      <c r="D2699" s="47" t="s">
        <v>62</v>
      </c>
      <c r="E2699" s="47" t="s">
        <v>120</v>
      </c>
      <c r="F2699" s="47" t="s">
        <v>149</v>
      </c>
      <c r="G2699" s="47" t="s">
        <v>123</v>
      </c>
      <c r="H2699" s="47" t="n">
        <v>1100</v>
      </c>
      <c r="I2699" s="57" t="n">
        <f aca="false">IFERROR(H2699/INDEX(Rate_Master!$C$2:$C$13,MATCH(F2699,Rate_Master!$A$2:$A$13,0)),0)</f>
        <v>1</v>
      </c>
    </row>
    <row r="2700" customFormat="false" ht="15" hidden="false" customHeight="false" outlineLevel="0" collapsed="false">
      <c r="A2700" s="47" t="s">
        <v>14652</v>
      </c>
      <c r="B2700" s="47" t="s">
        <v>758</v>
      </c>
      <c r="C2700" s="48" t="n">
        <v>46071</v>
      </c>
      <c r="D2700" s="47" t="s">
        <v>62</v>
      </c>
      <c r="E2700" s="47" t="s">
        <v>120</v>
      </c>
      <c r="F2700" s="47" t="s">
        <v>149</v>
      </c>
      <c r="G2700" s="47" t="s">
        <v>124</v>
      </c>
      <c r="H2700" s="47" t="n">
        <v>658</v>
      </c>
      <c r="I2700" s="57" t="n">
        <f aca="false">IFERROR(H2700/INDEX(Rate_Master!$C$2:$C$13,MATCH(F2700,Rate_Master!$A$2:$A$13,0)),0)</f>
        <v>0.598181818181818</v>
      </c>
    </row>
    <row r="2701" customFormat="false" ht="15" hidden="false" customHeight="false" outlineLevel="0" collapsed="false">
      <c r="A2701" s="47" t="s">
        <v>14653</v>
      </c>
      <c r="B2701" s="47" t="s">
        <v>758</v>
      </c>
      <c r="C2701" s="48" t="n">
        <v>46071</v>
      </c>
      <c r="D2701" s="47" t="s">
        <v>62</v>
      </c>
      <c r="E2701" s="47" t="s">
        <v>120</v>
      </c>
      <c r="F2701" s="47" t="s">
        <v>149</v>
      </c>
      <c r="G2701" s="47" t="s">
        <v>125</v>
      </c>
      <c r="H2701" s="47" t="n">
        <v>405</v>
      </c>
      <c r="I2701" s="57" t="n">
        <f aca="false">IFERROR(H2701/INDEX(Rate_Master!$C$2:$C$13,MATCH(F2701,Rate_Master!$A$2:$A$13,0)),0)</f>
        <v>0.368181818181818</v>
      </c>
    </row>
    <row r="2702" customFormat="false" ht="15" hidden="false" customHeight="false" outlineLevel="0" collapsed="false">
      <c r="A2702" s="47" t="s">
        <v>14654</v>
      </c>
      <c r="B2702" s="47" t="s">
        <v>758</v>
      </c>
      <c r="C2702" s="48" t="n">
        <v>46071</v>
      </c>
      <c r="D2702" s="47" t="s">
        <v>62</v>
      </c>
      <c r="E2702" s="47" t="s">
        <v>120</v>
      </c>
      <c r="F2702" s="47" t="s">
        <v>149</v>
      </c>
      <c r="G2702" s="47" t="s">
        <v>126</v>
      </c>
      <c r="H2702" s="47" t="n">
        <v>302</v>
      </c>
      <c r="I2702" s="57" t="n">
        <f aca="false">IFERROR(H2702/INDEX(Rate_Master!$C$2:$C$13,MATCH(F2702,Rate_Master!$A$2:$A$13,0)),0)</f>
        <v>0.274545454545455</v>
      </c>
    </row>
    <row r="2703" customFormat="false" ht="15" hidden="false" customHeight="false" outlineLevel="0" collapsed="false">
      <c r="A2703" s="47" t="s">
        <v>14655</v>
      </c>
      <c r="B2703" s="47" t="s">
        <v>759</v>
      </c>
      <c r="C2703" s="48" t="n">
        <v>46071</v>
      </c>
      <c r="D2703" s="47" t="s">
        <v>63</v>
      </c>
      <c r="E2703" s="47" t="s">
        <v>120</v>
      </c>
      <c r="F2703" s="47" t="s">
        <v>152</v>
      </c>
      <c r="G2703" s="47" t="s">
        <v>119</v>
      </c>
      <c r="H2703" s="47" t="n">
        <v>2427</v>
      </c>
      <c r="I2703" s="57" t="n">
        <f aca="false">IFERROR(H2703/INDEX(Rate_Master!$C$2:$C$13,MATCH(F2703,Rate_Master!$A$2:$A$13,0)),0)</f>
        <v>2.69666666666667</v>
      </c>
    </row>
    <row r="2704" customFormat="false" ht="15" hidden="false" customHeight="false" outlineLevel="0" collapsed="false">
      <c r="A2704" s="47" t="s">
        <v>14656</v>
      </c>
      <c r="B2704" s="47" t="s">
        <v>759</v>
      </c>
      <c r="C2704" s="48" t="n">
        <v>46071</v>
      </c>
      <c r="D2704" s="47" t="s">
        <v>63</v>
      </c>
      <c r="E2704" s="47" t="s">
        <v>120</v>
      </c>
      <c r="F2704" s="47" t="s">
        <v>152</v>
      </c>
      <c r="G2704" s="47" t="s">
        <v>121</v>
      </c>
      <c r="H2704" s="47" t="n">
        <v>2201</v>
      </c>
      <c r="I2704" s="57" t="n">
        <f aca="false">IFERROR(H2704/INDEX(Rate_Master!$C$2:$C$13,MATCH(F2704,Rate_Master!$A$2:$A$13,0)),0)</f>
        <v>2.44555555555556</v>
      </c>
    </row>
    <row r="2705" customFormat="false" ht="15" hidden="false" customHeight="false" outlineLevel="0" collapsed="false">
      <c r="A2705" s="47" t="s">
        <v>14657</v>
      </c>
      <c r="B2705" s="47" t="s">
        <v>759</v>
      </c>
      <c r="C2705" s="48" t="n">
        <v>46071</v>
      </c>
      <c r="D2705" s="47" t="s">
        <v>63</v>
      </c>
      <c r="E2705" s="47" t="s">
        <v>120</v>
      </c>
      <c r="F2705" s="47" t="s">
        <v>152</v>
      </c>
      <c r="G2705" s="47" t="s">
        <v>122</v>
      </c>
      <c r="H2705" s="47" t="n">
        <v>2405</v>
      </c>
      <c r="I2705" s="57" t="n">
        <f aca="false">IFERROR(H2705/INDEX(Rate_Master!$C$2:$C$13,MATCH(F2705,Rate_Master!$A$2:$A$13,0)),0)</f>
        <v>2.67222222222222</v>
      </c>
    </row>
    <row r="2706" customFormat="false" ht="15" hidden="false" customHeight="false" outlineLevel="0" collapsed="false">
      <c r="A2706" s="47" t="s">
        <v>14658</v>
      </c>
      <c r="B2706" s="47" t="s">
        <v>759</v>
      </c>
      <c r="C2706" s="48" t="n">
        <v>46071</v>
      </c>
      <c r="D2706" s="47" t="s">
        <v>63</v>
      </c>
      <c r="E2706" s="47" t="s">
        <v>120</v>
      </c>
      <c r="F2706" s="47" t="s">
        <v>152</v>
      </c>
      <c r="G2706" s="47" t="s">
        <v>123</v>
      </c>
      <c r="H2706" s="47" t="n">
        <v>1796</v>
      </c>
      <c r="I2706" s="57" t="n">
        <f aca="false">IFERROR(H2706/INDEX(Rate_Master!$C$2:$C$13,MATCH(F2706,Rate_Master!$A$2:$A$13,0)),0)</f>
        <v>1.99555555555556</v>
      </c>
    </row>
    <row r="2707" customFormat="false" ht="15" hidden="false" customHeight="false" outlineLevel="0" collapsed="false">
      <c r="A2707" s="47" t="s">
        <v>14659</v>
      </c>
      <c r="B2707" s="47" t="s">
        <v>759</v>
      </c>
      <c r="C2707" s="48" t="n">
        <v>46071</v>
      </c>
      <c r="D2707" s="47" t="s">
        <v>63</v>
      </c>
      <c r="E2707" s="47" t="s">
        <v>120</v>
      </c>
      <c r="F2707" s="47" t="s">
        <v>152</v>
      </c>
      <c r="G2707" s="47" t="s">
        <v>124</v>
      </c>
      <c r="H2707" s="47" t="n">
        <v>1114</v>
      </c>
      <c r="I2707" s="57" t="n">
        <f aca="false">IFERROR(H2707/INDEX(Rate_Master!$C$2:$C$13,MATCH(F2707,Rate_Master!$A$2:$A$13,0)),0)</f>
        <v>1.23777777777778</v>
      </c>
    </row>
    <row r="2708" customFormat="false" ht="15" hidden="false" customHeight="false" outlineLevel="0" collapsed="false">
      <c r="A2708" s="47" t="s">
        <v>14660</v>
      </c>
      <c r="B2708" s="47" t="s">
        <v>759</v>
      </c>
      <c r="C2708" s="48" t="n">
        <v>46071</v>
      </c>
      <c r="D2708" s="47" t="s">
        <v>63</v>
      </c>
      <c r="E2708" s="47" t="s">
        <v>120</v>
      </c>
      <c r="F2708" s="47" t="s">
        <v>152</v>
      </c>
      <c r="G2708" s="47" t="s">
        <v>125</v>
      </c>
      <c r="H2708" s="47" t="n">
        <v>663</v>
      </c>
      <c r="I2708" s="57" t="n">
        <f aca="false">IFERROR(H2708/INDEX(Rate_Master!$C$2:$C$13,MATCH(F2708,Rate_Master!$A$2:$A$13,0)),0)</f>
        <v>0.736666666666667</v>
      </c>
    </row>
    <row r="2709" customFormat="false" ht="15" hidden="false" customHeight="false" outlineLevel="0" collapsed="false">
      <c r="A2709" s="47" t="s">
        <v>14661</v>
      </c>
      <c r="B2709" s="47" t="s">
        <v>759</v>
      </c>
      <c r="C2709" s="48" t="n">
        <v>46071</v>
      </c>
      <c r="D2709" s="47" t="s">
        <v>63</v>
      </c>
      <c r="E2709" s="47" t="s">
        <v>120</v>
      </c>
      <c r="F2709" s="47" t="s">
        <v>152</v>
      </c>
      <c r="G2709" s="47" t="s">
        <v>126</v>
      </c>
      <c r="H2709" s="47" t="n">
        <v>449</v>
      </c>
      <c r="I2709" s="57" t="n">
        <f aca="false">IFERROR(H2709/INDEX(Rate_Master!$C$2:$C$13,MATCH(F2709,Rate_Master!$A$2:$A$13,0)),0)</f>
        <v>0.498888888888889</v>
      </c>
    </row>
    <row r="2710" customFormat="false" ht="15" hidden="false" customHeight="false" outlineLevel="0" collapsed="false">
      <c r="A2710" s="47" t="s">
        <v>14662</v>
      </c>
      <c r="B2710" s="47" t="s">
        <v>761</v>
      </c>
      <c r="C2710" s="48" t="n">
        <v>46071</v>
      </c>
      <c r="D2710" s="47" t="s">
        <v>63</v>
      </c>
      <c r="E2710" s="47" t="s">
        <v>120</v>
      </c>
      <c r="F2710" s="47" t="s">
        <v>152</v>
      </c>
      <c r="G2710" s="47" t="s">
        <v>119</v>
      </c>
      <c r="H2710" s="47" t="n">
        <v>1744</v>
      </c>
      <c r="I2710" s="57" t="n">
        <f aca="false">IFERROR(H2710/INDEX(Rate_Master!$C$2:$C$13,MATCH(F2710,Rate_Master!$A$2:$A$13,0)),0)</f>
        <v>1.93777777777778</v>
      </c>
    </row>
    <row r="2711" customFormat="false" ht="15" hidden="false" customHeight="false" outlineLevel="0" collapsed="false">
      <c r="A2711" s="47" t="s">
        <v>14663</v>
      </c>
      <c r="B2711" s="47" t="s">
        <v>761</v>
      </c>
      <c r="C2711" s="48" t="n">
        <v>46071</v>
      </c>
      <c r="D2711" s="47" t="s">
        <v>63</v>
      </c>
      <c r="E2711" s="47" t="s">
        <v>120</v>
      </c>
      <c r="F2711" s="47" t="s">
        <v>152</v>
      </c>
      <c r="G2711" s="47" t="s">
        <v>121</v>
      </c>
      <c r="H2711" s="47" t="n">
        <v>1518</v>
      </c>
      <c r="I2711" s="57" t="n">
        <f aca="false">IFERROR(H2711/INDEX(Rate_Master!$C$2:$C$13,MATCH(F2711,Rate_Master!$A$2:$A$13,0)),0)</f>
        <v>1.68666666666667</v>
      </c>
    </row>
    <row r="2712" customFormat="false" ht="15" hidden="false" customHeight="false" outlineLevel="0" collapsed="false">
      <c r="A2712" s="47" t="s">
        <v>14664</v>
      </c>
      <c r="B2712" s="47" t="s">
        <v>761</v>
      </c>
      <c r="C2712" s="48" t="n">
        <v>46071</v>
      </c>
      <c r="D2712" s="47" t="s">
        <v>63</v>
      </c>
      <c r="E2712" s="47" t="s">
        <v>120</v>
      </c>
      <c r="F2712" s="47" t="s">
        <v>152</v>
      </c>
      <c r="G2712" s="47" t="s">
        <v>122</v>
      </c>
      <c r="H2712" s="47" t="n">
        <v>1760</v>
      </c>
      <c r="I2712" s="57" t="n">
        <f aca="false">IFERROR(H2712/INDEX(Rate_Master!$C$2:$C$13,MATCH(F2712,Rate_Master!$A$2:$A$13,0)),0)</f>
        <v>1.95555555555556</v>
      </c>
    </row>
    <row r="2713" customFormat="false" ht="15" hidden="false" customHeight="false" outlineLevel="0" collapsed="false">
      <c r="A2713" s="47" t="s">
        <v>14665</v>
      </c>
      <c r="B2713" s="47" t="s">
        <v>761</v>
      </c>
      <c r="C2713" s="48" t="n">
        <v>46071</v>
      </c>
      <c r="D2713" s="47" t="s">
        <v>63</v>
      </c>
      <c r="E2713" s="47" t="s">
        <v>120</v>
      </c>
      <c r="F2713" s="47" t="s">
        <v>152</v>
      </c>
      <c r="G2713" s="47" t="s">
        <v>123</v>
      </c>
      <c r="H2713" s="47" t="n">
        <v>1347</v>
      </c>
      <c r="I2713" s="57" t="n">
        <f aca="false">IFERROR(H2713/INDEX(Rate_Master!$C$2:$C$13,MATCH(F2713,Rate_Master!$A$2:$A$13,0)),0)</f>
        <v>1.49666666666667</v>
      </c>
    </row>
    <row r="2714" customFormat="false" ht="15" hidden="false" customHeight="false" outlineLevel="0" collapsed="false">
      <c r="A2714" s="47" t="s">
        <v>14666</v>
      </c>
      <c r="B2714" s="47" t="s">
        <v>761</v>
      </c>
      <c r="C2714" s="48" t="n">
        <v>46071</v>
      </c>
      <c r="D2714" s="47" t="s">
        <v>63</v>
      </c>
      <c r="E2714" s="47" t="s">
        <v>120</v>
      </c>
      <c r="F2714" s="47" t="s">
        <v>152</v>
      </c>
      <c r="G2714" s="47" t="s">
        <v>124</v>
      </c>
      <c r="H2714" s="47" t="n">
        <v>812</v>
      </c>
      <c r="I2714" s="57" t="n">
        <f aca="false">IFERROR(H2714/INDEX(Rate_Master!$C$2:$C$13,MATCH(F2714,Rate_Master!$A$2:$A$13,0)),0)</f>
        <v>0.902222222222222</v>
      </c>
    </row>
    <row r="2715" customFormat="false" ht="15" hidden="false" customHeight="false" outlineLevel="0" collapsed="false">
      <c r="A2715" s="47" t="s">
        <v>14667</v>
      </c>
      <c r="B2715" s="47" t="s">
        <v>761</v>
      </c>
      <c r="C2715" s="48" t="n">
        <v>46071</v>
      </c>
      <c r="D2715" s="47" t="s">
        <v>63</v>
      </c>
      <c r="E2715" s="47" t="s">
        <v>120</v>
      </c>
      <c r="F2715" s="47" t="s">
        <v>152</v>
      </c>
      <c r="G2715" s="47" t="s">
        <v>125</v>
      </c>
      <c r="H2715" s="47" t="n">
        <v>460</v>
      </c>
      <c r="I2715" s="57" t="n">
        <f aca="false">IFERROR(H2715/INDEX(Rate_Master!$C$2:$C$13,MATCH(F2715,Rate_Master!$A$2:$A$13,0)),0)</f>
        <v>0.511111111111111</v>
      </c>
    </row>
    <row r="2716" customFormat="false" ht="15" hidden="false" customHeight="false" outlineLevel="0" collapsed="false">
      <c r="A2716" s="47" t="s">
        <v>14668</v>
      </c>
      <c r="B2716" s="47" t="s">
        <v>761</v>
      </c>
      <c r="C2716" s="48" t="n">
        <v>46071</v>
      </c>
      <c r="D2716" s="47" t="s">
        <v>63</v>
      </c>
      <c r="E2716" s="47" t="s">
        <v>120</v>
      </c>
      <c r="F2716" s="47" t="s">
        <v>152</v>
      </c>
      <c r="G2716" s="47" t="s">
        <v>126</v>
      </c>
      <c r="H2716" s="47" t="n">
        <v>327</v>
      </c>
      <c r="I2716" s="57" t="n">
        <f aca="false">IFERROR(H2716/INDEX(Rate_Master!$C$2:$C$13,MATCH(F2716,Rate_Master!$A$2:$A$13,0)),0)</f>
        <v>0.363333333333333</v>
      </c>
    </row>
    <row r="2717" customFormat="false" ht="15" hidden="false" customHeight="false" outlineLevel="0" collapsed="false">
      <c r="A2717" s="47" t="s">
        <v>14669</v>
      </c>
      <c r="B2717" s="47" t="s">
        <v>762</v>
      </c>
      <c r="C2717" s="48" t="n">
        <v>46071</v>
      </c>
      <c r="D2717" s="47" t="s">
        <v>63</v>
      </c>
      <c r="E2717" s="47" t="s">
        <v>120</v>
      </c>
      <c r="F2717" s="47" t="s">
        <v>152</v>
      </c>
      <c r="G2717" s="47" t="s">
        <v>119</v>
      </c>
      <c r="H2717" s="47" t="n">
        <v>891</v>
      </c>
      <c r="I2717" s="57" t="n">
        <f aca="false">IFERROR(H2717/INDEX(Rate_Master!$C$2:$C$13,MATCH(F2717,Rate_Master!$A$2:$A$13,0)),0)</f>
        <v>0.99</v>
      </c>
    </row>
    <row r="2718" customFormat="false" ht="15" hidden="false" customHeight="false" outlineLevel="0" collapsed="false">
      <c r="A2718" s="47" t="s">
        <v>14670</v>
      </c>
      <c r="B2718" s="47" t="s">
        <v>762</v>
      </c>
      <c r="C2718" s="48" t="n">
        <v>46071</v>
      </c>
      <c r="D2718" s="47" t="s">
        <v>63</v>
      </c>
      <c r="E2718" s="47" t="s">
        <v>120</v>
      </c>
      <c r="F2718" s="47" t="s">
        <v>152</v>
      </c>
      <c r="G2718" s="47" t="s">
        <v>121</v>
      </c>
      <c r="H2718" s="47" t="n">
        <v>818</v>
      </c>
      <c r="I2718" s="57" t="n">
        <f aca="false">IFERROR(H2718/INDEX(Rate_Master!$C$2:$C$13,MATCH(F2718,Rate_Master!$A$2:$A$13,0)),0)</f>
        <v>0.908888888888889</v>
      </c>
    </row>
    <row r="2719" customFormat="false" ht="15" hidden="false" customHeight="false" outlineLevel="0" collapsed="false">
      <c r="A2719" s="47" t="s">
        <v>14671</v>
      </c>
      <c r="B2719" s="47" t="s">
        <v>762</v>
      </c>
      <c r="C2719" s="48" t="n">
        <v>46071</v>
      </c>
      <c r="D2719" s="47" t="s">
        <v>63</v>
      </c>
      <c r="E2719" s="47" t="s">
        <v>120</v>
      </c>
      <c r="F2719" s="47" t="s">
        <v>152</v>
      </c>
      <c r="G2719" s="47" t="s">
        <v>122</v>
      </c>
      <c r="H2719" s="47" t="n">
        <v>937</v>
      </c>
      <c r="I2719" s="57" t="n">
        <f aca="false">IFERROR(H2719/INDEX(Rate_Master!$C$2:$C$13,MATCH(F2719,Rate_Master!$A$2:$A$13,0)),0)</f>
        <v>1.04111111111111</v>
      </c>
    </row>
    <row r="2720" customFormat="false" ht="15" hidden="false" customHeight="false" outlineLevel="0" collapsed="false">
      <c r="A2720" s="47" t="s">
        <v>14672</v>
      </c>
      <c r="B2720" s="47" t="s">
        <v>762</v>
      </c>
      <c r="C2720" s="48" t="n">
        <v>46071</v>
      </c>
      <c r="D2720" s="47" t="s">
        <v>63</v>
      </c>
      <c r="E2720" s="47" t="s">
        <v>120</v>
      </c>
      <c r="F2720" s="47" t="s">
        <v>152</v>
      </c>
      <c r="G2720" s="47" t="s">
        <v>123</v>
      </c>
      <c r="H2720" s="47" t="n">
        <v>672</v>
      </c>
      <c r="I2720" s="57" t="n">
        <f aca="false">IFERROR(H2720/INDEX(Rate_Master!$C$2:$C$13,MATCH(F2720,Rate_Master!$A$2:$A$13,0)),0)</f>
        <v>0.746666666666667</v>
      </c>
    </row>
    <row r="2721" customFormat="false" ht="15" hidden="false" customHeight="false" outlineLevel="0" collapsed="false">
      <c r="A2721" s="47" t="s">
        <v>14673</v>
      </c>
      <c r="B2721" s="47" t="s">
        <v>762</v>
      </c>
      <c r="C2721" s="48" t="n">
        <v>46071</v>
      </c>
      <c r="D2721" s="47" t="s">
        <v>63</v>
      </c>
      <c r="E2721" s="47" t="s">
        <v>120</v>
      </c>
      <c r="F2721" s="47" t="s">
        <v>152</v>
      </c>
      <c r="G2721" s="47" t="s">
        <v>124</v>
      </c>
      <c r="H2721" s="47" t="n">
        <v>360</v>
      </c>
      <c r="I2721" s="57" t="n">
        <f aca="false">IFERROR(H2721/INDEX(Rate_Master!$C$2:$C$13,MATCH(F2721,Rate_Master!$A$2:$A$13,0)),0)</f>
        <v>0.4</v>
      </c>
    </row>
    <row r="2722" customFormat="false" ht="15" hidden="false" customHeight="false" outlineLevel="0" collapsed="false">
      <c r="A2722" s="47" t="s">
        <v>14674</v>
      </c>
      <c r="B2722" s="47" t="s">
        <v>762</v>
      </c>
      <c r="C2722" s="48" t="n">
        <v>46071</v>
      </c>
      <c r="D2722" s="47" t="s">
        <v>63</v>
      </c>
      <c r="E2722" s="47" t="s">
        <v>120</v>
      </c>
      <c r="F2722" s="47" t="s">
        <v>152</v>
      </c>
      <c r="G2722" s="47" t="s">
        <v>125</v>
      </c>
      <c r="H2722" s="47" t="n">
        <v>212</v>
      </c>
      <c r="I2722" s="57" t="n">
        <f aca="false">IFERROR(H2722/INDEX(Rate_Master!$C$2:$C$13,MATCH(F2722,Rate_Master!$A$2:$A$13,0)),0)</f>
        <v>0.235555555555556</v>
      </c>
    </row>
    <row r="2723" customFormat="false" ht="15" hidden="false" customHeight="false" outlineLevel="0" collapsed="false">
      <c r="A2723" s="47" t="s">
        <v>14675</v>
      </c>
      <c r="B2723" s="47" t="s">
        <v>762</v>
      </c>
      <c r="C2723" s="48" t="n">
        <v>46071</v>
      </c>
      <c r="D2723" s="47" t="s">
        <v>63</v>
      </c>
      <c r="E2723" s="47" t="s">
        <v>120</v>
      </c>
      <c r="F2723" s="47" t="s">
        <v>152</v>
      </c>
      <c r="G2723" s="47" t="s">
        <v>126</v>
      </c>
      <c r="H2723" s="47" t="n">
        <v>183</v>
      </c>
      <c r="I2723" s="57" t="n">
        <f aca="false">IFERROR(H2723/INDEX(Rate_Master!$C$2:$C$13,MATCH(F2723,Rate_Master!$A$2:$A$13,0)),0)</f>
        <v>0.203333333333333</v>
      </c>
    </row>
    <row r="2724" customFormat="false" ht="15" hidden="false" customHeight="false" outlineLevel="0" collapsed="false">
      <c r="A2724" s="47" t="s">
        <v>14676</v>
      </c>
      <c r="B2724" s="47" t="s">
        <v>763</v>
      </c>
      <c r="C2724" s="48" t="n">
        <v>46071</v>
      </c>
      <c r="D2724" s="47" t="s">
        <v>64</v>
      </c>
      <c r="E2724" s="47" t="s">
        <v>128</v>
      </c>
      <c r="F2724" s="47" t="s">
        <v>156</v>
      </c>
      <c r="G2724" s="47" t="s">
        <v>127</v>
      </c>
      <c r="H2724" s="47" t="n">
        <v>1421</v>
      </c>
      <c r="I2724" s="57" t="n">
        <f aca="false">IFERROR(H2724/INDEX(Rate_Master!$C$2:$C$13,MATCH(F2724,Rate_Master!$A$2:$A$13,0)),0)</f>
        <v>2.96041666666667</v>
      </c>
    </row>
    <row r="2725" customFormat="false" ht="15" hidden="false" customHeight="false" outlineLevel="0" collapsed="false">
      <c r="A2725" s="47" t="s">
        <v>14677</v>
      </c>
      <c r="B2725" s="47" t="s">
        <v>763</v>
      </c>
      <c r="C2725" s="48" t="n">
        <v>46071</v>
      </c>
      <c r="D2725" s="47" t="s">
        <v>64</v>
      </c>
      <c r="E2725" s="47" t="s">
        <v>128</v>
      </c>
      <c r="F2725" s="47" t="s">
        <v>156</v>
      </c>
      <c r="G2725" s="47" t="s">
        <v>129</v>
      </c>
      <c r="H2725" s="47" t="n">
        <v>1637</v>
      </c>
      <c r="I2725" s="57" t="n">
        <f aca="false">IFERROR(H2725/INDEX(Rate_Master!$C$2:$C$13,MATCH(F2725,Rate_Master!$A$2:$A$13,0)),0)</f>
        <v>3.41041666666667</v>
      </c>
    </row>
    <row r="2726" customFormat="false" ht="15" hidden="false" customHeight="false" outlineLevel="0" collapsed="false">
      <c r="A2726" s="47" t="s">
        <v>14678</v>
      </c>
      <c r="B2726" s="47" t="s">
        <v>763</v>
      </c>
      <c r="C2726" s="48" t="n">
        <v>46071</v>
      </c>
      <c r="D2726" s="47" t="s">
        <v>64</v>
      </c>
      <c r="E2726" s="47" t="s">
        <v>128</v>
      </c>
      <c r="F2726" s="47" t="s">
        <v>156</v>
      </c>
      <c r="G2726" s="47" t="s">
        <v>130</v>
      </c>
      <c r="H2726" s="47" t="n">
        <v>1241</v>
      </c>
      <c r="I2726" s="57" t="n">
        <f aca="false">IFERROR(H2726/INDEX(Rate_Master!$C$2:$C$13,MATCH(F2726,Rate_Master!$A$2:$A$13,0)),0)</f>
        <v>2.58541666666667</v>
      </c>
    </row>
    <row r="2727" customFormat="false" ht="15" hidden="false" customHeight="false" outlineLevel="0" collapsed="false">
      <c r="A2727" s="47" t="s">
        <v>14679</v>
      </c>
      <c r="B2727" s="47" t="s">
        <v>763</v>
      </c>
      <c r="C2727" s="48" t="n">
        <v>46071</v>
      </c>
      <c r="D2727" s="47" t="s">
        <v>64</v>
      </c>
      <c r="E2727" s="47" t="s">
        <v>128</v>
      </c>
      <c r="F2727" s="47" t="s">
        <v>156</v>
      </c>
      <c r="G2727" s="47" t="s">
        <v>131</v>
      </c>
      <c r="H2727" s="47" t="n">
        <v>422</v>
      </c>
      <c r="I2727" s="57" t="n">
        <f aca="false">IFERROR(H2727/INDEX(Rate_Master!$C$2:$C$13,MATCH(F2727,Rate_Master!$A$2:$A$13,0)),0)</f>
        <v>0.879166666666667</v>
      </c>
    </row>
    <row r="2728" customFormat="false" ht="15" hidden="false" customHeight="false" outlineLevel="0" collapsed="false">
      <c r="A2728" s="47" t="s">
        <v>14680</v>
      </c>
      <c r="B2728" s="47" t="s">
        <v>763</v>
      </c>
      <c r="C2728" s="48" t="n">
        <v>46071</v>
      </c>
      <c r="D2728" s="47" t="s">
        <v>64</v>
      </c>
      <c r="E2728" s="47" t="s">
        <v>128</v>
      </c>
      <c r="F2728" s="47" t="s">
        <v>156</v>
      </c>
      <c r="G2728" s="47" t="s">
        <v>132</v>
      </c>
      <c r="H2728" s="47" t="n">
        <v>320</v>
      </c>
      <c r="I2728" s="57" t="n">
        <f aca="false">IFERROR(H2728/INDEX(Rate_Master!$C$2:$C$13,MATCH(F2728,Rate_Master!$A$2:$A$13,0)),0)</f>
        <v>0.666666666666667</v>
      </c>
    </row>
    <row r="2729" customFormat="false" ht="15" hidden="false" customHeight="false" outlineLevel="0" collapsed="false">
      <c r="A2729" s="47" t="s">
        <v>14681</v>
      </c>
      <c r="B2729" s="47" t="s">
        <v>764</v>
      </c>
      <c r="C2729" s="48" t="n">
        <v>46071</v>
      </c>
      <c r="D2729" s="47" t="s">
        <v>64</v>
      </c>
      <c r="E2729" s="47" t="s">
        <v>128</v>
      </c>
      <c r="F2729" s="47" t="s">
        <v>155</v>
      </c>
      <c r="G2729" s="47" t="s">
        <v>127</v>
      </c>
      <c r="H2729" s="47" t="n">
        <v>1415</v>
      </c>
      <c r="I2729" s="57" t="n">
        <f aca="false">IFERROR(H2729/INDEX(Rate_Master!$C$2:$C$13,MATCH(F2729,Rate_Master!$A$2:$A$13,0)),0)</f>
        <v>2.57272727272727</v>
      </c>
    </row>
    <row r="2730" customFormat="false" ht="15" hidden="false" customHeight="false" outlineLevel="0" collapsed="false">
      <c r="A2730" s="47" t="s">
        <v>14682</v>
      </c>
      <c r="B2730" s="47" t="s">
        <v>764</v>
      </c>
      <c r="C2730" s="48" t="n">
        <v>46071</v>
      </c>
      <c r="D2730" s="47" t="s">
        <v>64</v>
      </c>
      <c r="E2730" s="47" t="s">
        <v>128</v>
      </c>
      <c r="F2730" s="47" t="s">
        <v>155</v>
      </c>
      <c r="G2730" s="47" t="s">
        <v>129</v>
      </c>
      <c r="H2730" s="47" t="n">
        <v>971</v>
      </c>
      <c r="I2730" s="57" t="n">
        <f aca="false">IFERROR(H2730/INDEX(Rate_Master!$C$2:$C$13,MATCH(F2730,Rate_Master!$A$2:$A$13,0)),0)</f>
        <v>1.76545454545455</v>
      </c>
    </row>
    <row r="2731" customFormat="false" ht="15" hidden="false" customHeight="false" outlineLevel="0" collapsed="false">
      <c r="A2731" s="47" t="s">
        <v>14683</v>
      </c>
      <c r="B2731" s="47" t="s">
        <v>764</v>
      </c>
      <c r="C2731" s="48" t="n">
        <v>46071</v>
      </c>
      <c r="D2731" s="47" t="s">
        <v>64</v>
      </c>
      <c r="E2731" s="47" t="s">
        <v>128</v>
      </c>
      <c r="F2731" s="47" t="s">
        <v>155</v>
      </c>
      <c r="G2731" s="47" t="s">
        <v>130</v>
      </c>
      <c r="H2731" s="47" t="n">
        <v>831</v>
      </c>
      <c r="I2731" s="57" t="n">
        <f aca="false">IFERROR(H2731/INDEX(Rate_Master!$C$2:$C$13,MATCH(F2731,Rate_Master!$A$2:$A$13,0)),0)</f>
        <v>1.51090909090909</v>
      </c>
    </row>
    <row r="2732" customFormat="false" ht="15" hidden="false" customHeight="false" outlineLevel="0" collapsed="false">
      <c r="A2732" s="47" t="s">
        <v>14684</v>
      </c>
      <c r="B2732" s="47" t="s">
        <v>764</v>
      </c>
      <c r="C2732" s="48" t="n">
        <v>46071</v>
      </c>
      <c r="D2732" s="47" t="s">
        <v>64</v>
      </c>
      <c r="E2732" s="47" t="s">
        <v>128</v>
      </c>
      <c r="F2732" s="47" t="s">
        <v>155</v>
      </c>
      <c r="G2732" s="47" t="s">
        <v>131</v>
      </c>
      <c r="H2732" s="47" t="n">
        <v>386</v>
      </c>
      <c r="I2732" s="57" t="n">
        <f aca="false">IFERROR(H2732/INDEX(Rate_Master!$C$2:$C$13,MATCH(F2732,Rate_Master!$A$2:$A$13,0)),0)</f>
        <v>0.701818181818182</v>
      </c>
    </row>
    <row r="2733" customFormat="false" ht="15" hidden="false" customHeight="false" outlineLevel="0" collapsed="false">
      <c r="A2733" s="47" t="s">
        <v>14685</v>
      </c>
      <c r="B2733" s="47" t="s">
        <v>764</v>
      </c>
      <c r="C2733" s="48" t="n">
        <v>46071</v>
      </c>
      <c r="D2733" s="47" t="s">
        <v>64</v>
      </c>
      <c r="E2733" s="47" t="s">
        <v>128</v>
      </c>
      <c r="F2733" s="47" t="s">
        <v>155</v>
      </c>
      <c r="G2733" s="47" t="s">
        <v>132</v>
      </c>
      <c r="H2733" s="47" t="n">
        <v>313</v>
      </c>
      <c r="I2733" s="57" t="n">
        <f aca="false">IFERROR(H2733/INDEX(Rate_Master!$C$2:$C$13,MATCH(F2733,Rate_Master!$A$2:$A$13,0)),0)</f>
        <v>0.569090909090909</v>
      </c>
    </row>
    <row r="2734" customFormat="false" ht="15" hidden="false" customHeight="false" outlineLevel="0" collapsed="false">
      <c r="A2734" s="47" t="s">
        <v>14686</v>
      </c>
      <c r="B2734" s="47" t="s">
        <v>766</v>
      </c>
      <c r="C2734" s="48" t="n">
        <v>46071</v>
      </c>
      <c r="D2734" s="47" t="s">
        <v>65</v>
      </c>
      <c r="E2734" s="47" t="s">
        <v>134</v>
      </c>
      <c r="F2734" s="47" t="s">
        <v>159</v>
      </c>
      <c r="G2734" s="47" t="s">
        <v>133</v>
      </c>
      <c r="H2734" s="47" t="n">
        <v>483</v>
      </c>
      <c r="I2734" s="57" t="n">
        <f aca="false">IFERROR(H2734/INDEX(Rate_Master!$C$2:$C$13,MATCH(F2734,Rate_Master!$A$2:$A$13,0)),0)</f>
        <v>2.0125</v>
      </c>
    </row>
    <row r="2735" customFormat="false" ht="15" hidden="false" customHeight="false" outlineLevel="0" collapsed="false">
      <c r="A2735" s="47" t="s">
        <v>14687</v>
      </c>
      <c r="B2735" s="47" t="s">
        <v>766</v>
      </c>
      <c r="C2735" s="48" t="n">
        <v>46071</v>
      </c>
      <c r="D2735" s="47" t="s">
        <v>65</v>
      </c>
      <c r="E2735" s="47" t="s">
        <v>134</v>
      </c>
      <c r="F2735" s="47" t="s">
        <v>159</v>
      </c>
      <c r="G2735" s="47" t="s">
        <v>135</v>
      </c>
      <c r="H2735" s="47" t="n">
        <v>404</v>
      </c>
      <c r="I2735" s="57" t="n">
        <f aca="false">IFERROR(H2735/INDEX(Rate_Master!$C$2:$C$13,MATCH(F2735,Rate_Master!$A$2:$A$13,0)),0)</f>
        <v>1.68333333333333</v>
      </c>
    </row>
    <row r="2736" customFormat="false" ht="15" hidden="false" customHeight="false" outlineLevel="0" collapsed="false">
      <c r="A2736" s="47" t="s">
        <v>14688</v>
      </c>
      <c r="B2736" s="47" t="s">
        <v>766</v>
      </c>
      <c r="C2736" s="48" t="n">
        <v>46071</v>
      </c>
      <c r="D2736" s="47" t="s">
        <v>65</v>
      </c>
      <c r="E2736" s="47" t="s">
        <v>134</v>
      </c>
      <c r="F2736" s="47" t="s">
        <v>159</v>
      </c>
      <c r="G2736" s="47" t="s">
        <v>136</v>
      </c>
      <c r="H2736" s="47" t="n">
        <v>316</v>
      </c>
      <c r="I2736" s="57" t="n">
        <f aca="false">IFERROR(H2736/INDEX(Rate_Master!$C$2:$C$13,MATCH(F2736,Rate_Master!$A$2:$A$13,0)),0)</f>
        <v>1.31666666666667</v>
      </c>
    </row>
    <row r="2737" customFormat="false" ht="15" hidden="false" customHeight="false" outlineLevel="0" collapsed="false">
      <c r="A2737" s="47" t="s">
        <v>14689</v>
      </c>
      <c r="B2737" s="47" t="s">
        <v>766</v>
      </c>
      <c r="C2737" s="48" t="n">
        <v>46071</v>
      </c>
      <c r="D2737" s="47" t="s">
        <v>65</v>
      </c>
      <c r="E2737" s="47" t="s">
        <v>134</v>
      </c>
      <c r="F2737" s="47" t="s">
        <v>159</v>
      </c>
      <c r="G2737" s="47" t="s">
        <v>137</v>
      </c>
      <c r="H2737" s="47" t="n">
        <v>215</v>
      </c>
      <c r="I2737" s="57" t="n">
        <f aca="false">IFERROR(H2737/INDEX(Rate_Master!$C$2:$C$13,MATCH(F2737,Rate_Master!$A$2:$A$13,0)),0)</f>
        <v>0.895833333333333</v>
      </c>
    </row>
    <row r="2738" customFormat="false" ht="15" hidden="false" customHeight="false" outlineLevel="0" collapsed="false">
      <c r="A2738" s="47" t="s">
        <v>14690</v>
      </c>
      <c r="B2738" s="47" t="s">
        <v>766</v>
      </c>
      <c r="C2738" s="48" t="n">
        <v>46071</v>
      </c>
      <c r="D2738" s="47" t="s">
        <v>65</v>
      </c>
      <c r="E2738" s="47" t="s">
        <v>134</v>
      </c>
      <c r="F2738" s="47" t="s">
        <v>159</v>
      </c>
      <c r="G2738" s="47" t="s">
        <v>138</v>
      </c>
      <c r="H2738" s="47" t="n">
        <v>137</v>
      </c>
      <c r="I2738" s="57" t="n">
        <f aca="false">IFERROR(H2738/INDEX(Rate_Master!$C$2:$C$13,MATCH(F2738,Rate_Master!$A$2:$A$13,0)),0)</f>
        <v>0.570833333333333</v>
      </c>
    </row>
    <row r="2739" customFormat="false" ht="15" hidden="false" customHeight="false" outlineLevel="0" collapsed="false">
      <c r="A2739" s="47" t="s">
        <v>14691</v>
      </c>
      <c r="B2739" s="47" t="s">
        <v>768</v>
      </c>
      <c r="C2739" s="48" t="n">
        <v>46071</v>
      </c>
      <c r="D2739" s="47" t="s">
        <v>65</v>
      </c>
      <c r="E2739" s="47" t="s">
        <v>134</v>
      </c>
      <c r="F2739" s="47" t="s">
        <v>159</v>
      </c>
      <c r="G2739" s="47" t="s">
        <v>133</v>
      </c>
      <c r="H2739" s="47" t="n">
        <v>583</v>
      </c>
      <c r="I2739" s="57" t="n">
        <f aca="false">IFERROR(H2739/INDEX(Rate_Master!$C$2:$C$13,MATCH(F2739,Rate_Master!$A$2:$A$13,0)),0)</f>
        <v>2.42916666666667</v>
      </c>
    </row>
    <row r="2740" customFormat="false" ht="15" hidden="false" customHeight="false" outlineLevel="0" collapsed="false">
      <c r="A2740" s="47" t="s">
        <v>14692</v>
      </c>
      <c r="B2740" s="47" t="s">
        <v>768</v>
      </c>
      <c r="C2740" s="48" t="n">
        <v>46071</v>
      </c>
      <c r="D2740" s="47" t="s">
        <v>65</v>
      </c>
      <c r="E2740" s="47" t="s">
        <v>134</v>
      </c>
      <c r="F2740" s="47" t="s">
        <v>159</v>
      </c>
      <c r="G2740" s="47" t="s">
        <v>135</v>
      </c>
      <c r="H2740" s="47" t="n">
        <v>455</v>
      </c>
      <c r="I2740" s="57" t="n">
        <f aca="false">IFERROR(H2740/INDEX(Rate_Master!$C$2:$C$13,MATCH(F2740,Rate_Master!$A$2:$A$13,0)),0)</f>
        <v>1.89583333333333</v>
      </c>
    </row>
    <row r="2741" customFormat="false" ht="15" hidden="false" customHeight="false" outlineLevel="0" collapsed="false">
      <c r="A2741" s="47" t="s">
        <v>14693</v>
      </c>
      <c r="B2741" s="47" t="s">
        <v>768</v>
      </c>
      <c r="C2741" s="48" t="n">
        <v>46071</v>
      </c>
      <c r="D2741" s="47" t="s">
        <v>65</v>
      </c>
      <c r="E2741" s="47" t="s">
        <v>134</v>
      </c>
      <c r="F2741" s="47" t="s">
        <v>159</v>
      </c>
      <c r="G2741" s="47" t="s">
        <v>136</v>
      </c>
      <c r="H2741" s="47" t="n">
        <v>335</v>
      </c>
      <c r="I2741" s="57" t="n">
        <f aca="false">IFERROR(H2741/INDEX(Rate_Master!$C$2:$C$13,MATCH(F2741,Rate_Master!$A$2:$A$13,0)),0)</f>
        <v>1.39583333333333</v>
      </c>
    </row>
    <row r="2742" customFormat="false" ht="15" hidden="false" customHeight="false" outlineLevel="0" collapsed="false">
      <c r="A2742" s="47" t="s">
        <v>14694</v>
      </c>
      <c r="B2742" s="47" t="s">
        <v>768</v>
      </c>
      <c r="C2742" s="48" t="n">
        <v>46071</v>
      </c>
      <c r="D2742" s="47" t="s">
        <v>65</v>
      </c>
      <c r="E2742" s="47" t="s">
        <v>134</v>
      </c>
      <c r="F2742" s="47" t="s">
        <v>159</v>
      </c>
      <c r="G2742" s="47" t="s">
        <v>137</v>
      </c>
      <c r="H2742" s="47" t="n">
        <v>273</v>
      </c>
      <c r="I2742" s="57" t="n">
        <f aca="false">IFERROR(H2742/INDEX(Rate_Master!$C$2:$C$13,MATCH(F2742,Rate_Master!$A$2:$A$13,0)),0)</f>
        <v>1.1375</v>
      </c>
    </row>
    <row r="2743" customFormat="false" ht="15" hidden="false" customHeight="false" outlineLevel="0" collapsed="false">
      <c r="A2743" s="47" t="s">
        <v>14695</v>
      </c>
      <c r="B2743" s="47" t="s">
        <v>768</v>
      </c>
      <c r="C2743" s="48" t="n">
        <v>46071</v>
      </c>
      <c r="D2743" s="47" t="s">
        <v>65</v>
      </c>
      <c r="E2743" s="47" t="s">
        <v>134</v>
      </c>
      <c r="F2743" s="47" t="s">
        <v>159</v>
      </c>
      <c r="G2743" s="47" t="s">
        <v>138</v>
      </c>
      <c r="H2743" s="47" t="n">
        <v>137</v>
      </c>
      <c r="I2743" s="57" t="n">
        <f aca="false">IFERROR(H2743/INDEX(Rate_Master!$C$2:$C$13,MATCH(F2743,Rate_Master!$A$2:$A$13,0)),0)</f>
        <v>0.570833333333333</v>
      </c>
    </row>
    <row r="2744" customFormat="false" ht="15" hidden="false" customHeight="false" outlineLevel="0" collapsed="false">
      <c r="A2744" s="47" t="s">
        <v>14696</v>
      </c>
      <c r="B2744" s="47" t="s">
        <v>769</v>
      </c>
      <c r="C2744" s="48" t="n">
        <v>46071</v>
      </c>
      <c r="D2744" s="47" t="s">
        <v>65</v>
      </c>
      <c r="E2744" s="47" t="s">
        <v>134</v>
      </c>
      <c r="F2744" s="47" t="s">
        <v>159</v>
      </c>
      <c r="G2744" s="47" t="s">
        <v>133</v>
      </c>
      <c r="H2744" s="47" t="n">
        <v>360</v>
      </c>
      <c r="I2744" s="57" t="n">
        <f aca="false">IFERROR(H2744/INDEX(Rate_Master!$C$2:$C$13,MATCH(F2744,Rate_Master!$A$2:$A$13,0)),0)</f>
        <v>1.5</v>
      </c>
    </row>
    <row r="2745" customFormat="false" ht="15" hidden="false" customHeight="false" outlineLevel="0" collapsed="false">
      <c r="A2745" s="47" t="s">
        <v>14697</v>
      </c>
      <c r="B2745" s="47" t="s">
        <v>769</v>
      </c>
      <c r="C2745" s="48" t="n">
        <v>46071</v>
      </c>
      <c r="D2745" s="47" t="s">
        <v>65</v>
      </c>
      <c r="E2745" s="47" t="s">
        <v>134</v>
      </c>
      <c r="F2745" s="47" t="s">
        <v>159</v>
      </c>
      <c r="G2745" s="47" t="s">
        <v>135</v>
      </c>
      <c r="H2745" s="47" t="n">
        <v>300</v>
      </c>
      <c r="I2745" s="57" t="n">
        <f aca="false">IFERROR(H2745/INDEX(Rate_Master!$C$2:$C$13,MATCH(F2745,Rate_Master!$A$2:$A$13,0)),0)</f>
        <v>1.25</v>
      </c>
    </row>
    <row r="2746" customFormat="false" ht="15" hidden="false" customHeight="false" outlineLevel="0" collapsed="false">
      <c r="A2746" s="47" t="s">
        <v>14698</v>
      </c>
      <c r="B2746" s="47" t="s">
        <v>769</v>
      </c>
      <c r="C2746" s="48" t="n">
        <v>46071</v>
      </c>
      <c r="D2746" s="47" t="s">
        <v>65</v>
      </c>
      <c r="E2746" s="47" t="s">
        <v>134</v>
      </c>
      <c r="F2746" s="47" t="s">
        <v>159</v>
      </c>
      <c r="G2746" s="47" t="s">
        <v>136</v>
      </c>
      <c r="H2746" s="47" t="n">
        <v>233</v>
      </c>
      <c r="I2746" s="57" t="n">
        <f aca="false">IFERROR(H2746/INDEX(Rate_Master!$C$2:$C$13,MATCH(F2746,Rate_Master!$A$2:$A$13,0)),0)</f>
        <v>0.970833333333333</v>
      </c>
    </row>
    <row r="2747" customFormat="false" ht="15" hidden="false" customHeight="false" outlineLevel="0" collapsed="false">
      <c r="A2747" s="47" t="s">
        <v>14699</v>
      </c>
      <c r="B2747" s="47" t="s">
        <v>769</v>
      </c>
      <c r="C2747" s="48" t="n">
        <v>46071</v>
      </c>
      <c r="D2747" s="47" t="s">
        <v>65</v>
      </c>
      <c r="E2747" s="47" t="s">
        <v>134</v>
      </c>
      <c r="F2747" s="47" t="s">
        <v>159</v>
      </c>
      <c r="G2747" s="47" t="s">
        <v>137</v>
      </c>
      <c r="H2747" s="47" t="n">
        <v>176</v>
      </c>
      <c r="I2747" s="57" t="n">
        <f aca="false">IFERROR(H2747/INDEX(Rate_Master!$C$2:$C$13,MATCH(F2747,Rate_Master!$A$2:$A$13,0)),0)</f>
        <v>0.733333333333333</v>
      </c>
    </row>
    <row r="2748" customFormat="false" ht="15" hidden="false" customHeight="false" outlineLevel="0" collapsed="false">
      <c r="A2748" s="47" t="s">
        <v>14700</v>
      </c>
      <c r="B2748" s="47" t="s">
        <v>769</v>
      </c>
      <c r="C2748" s="48" t="n">
        <v>46071</v>
      </c>
      <c r="D2748" s="47" t="s">
        <v>65</v>
      </c>
      <c r="E2748" s="47" t="s">
        <v>134</v>
      </c>
      <c r="F2748" s="47" t="s">
        <v>159</v>
      </c>
      <c r="G2748" s="47" t="s">
        <v>138</v>
      </c>
      <c r="H2748" s="47" t="n">
        <v>87</v>
      </c>
      <c r="I2748" s="57" t="n">
        <f aca="false">IFERROR(H2748/INDEX(Rate_Master!$C$2:$C$13,MATCH(F2748,Rate_Master!$A$2:$A$13,0)),0)</f>
        <v>0.3625</v>
      </c>
    </row>
    <row r="2749" customFormat="false" ht="15" hidden="false" customHeight="false" outlineLevel="0" collapsed="false">
      <c r="A2749" s="47" t="s">
        <v>14701</v>
      </c>
      <c r="B2749" s="47" t="s">
        <v>770</v>
      </c>
      <c r="C2749" s="48" t="n">
        <v>46072</v>
      </c>
      <c r="D2749" s="47" t="s">
        <v>62</v>
      </c>
      <c r="E2749" s="47" t="s">
        <v>120</v>
      </c>
      <c r="F2749" s="47" t="s">
        <v>148</v>
      </c>
      <c r="G2749" s="47" t="s">
        <v>119</v>
      </c>
      <c r="H2749" s="47" t="n">
        <v>1401</v>
      </c>
      <c r="I2749" s="57" t="n">
        <f aca="false">IFERROR(H2749/INDEX(Rate_Master!$C$2:$C$13,MATCH(F2749,Rate_Master!$A$2:$A$13,0)),0)</f>
        <v>1.55666666666667</v>
      </c>
    </row>
    <row r="2750" customFormat="false" ht="15" hidden="false" customHeight="false" outlineLevel="0" collapsed="false">
      <c r="A2750" s="47" t="s">
        <v>14702</v>
      </c>
      <c r="B2750" s="47" t="s">
        <v>770</v>
      </c>
      <c r="C2750" s="48" t="n">
        <v>46072</v>
      </c>
      <c r="D2750" s="47" t="s">
        <v>62</v>
      </c>
      <c r="E2750" s="47" t="s">
        <v>120</v>
      </c>
      <c r="F2750" s="47" t="s">
        <v>148</v>
      </c>
      <c r="G2750" s="47" t="s">
        <v>121</v>
      </c>
      <c r="H2750" s="47" t="n">
        <v>1135</v>
      </c>
      <c r="I2750" s="57" t="n">
        <f aca="false">IFERROR(H2750/INDEX(Rate_Master!$C$2:$C$13,MATCH(F2750,Rate_Master!$A$2:$A$13,0)),0)</f>
        <v>1.26111111111111</v>
      </c>
    </row>
    <row r="2751" customFormat="false" ht="15" hidden="false" customHeight="false" outlineLevel="0" collapsed="false">
      <c r="A2751" s="47" t="s">
        <v>14703</v>
      </c>
      <c r="B2751" s="47" t="s">
        <v>770</v>
      </c>
      <c r="C2751" s="48" t="n">
        <v>46072</v>
      </c>
      <c r="D2751" s="47" t="s">
        <v>62</v>
      </c>
      <c r="E2751" s="47" t="s">
        <v>120</v>
      </c>
      <c r="F2751" s="47" t="s">
        <v>148</v>
      </c>
      <c r="G2751" s="47" t="s">
        <v>122</v>
      </c>
      <c r="H2751" s="47" t="n">
        <v>1276</v>
      </c>
      <c r="I2751" s="57" t="n">
        <f aca="false">IFERROR(H2751/INDEX(Rate_Master!$C$2:$C$13,MATCH(F2751,Rate_Master!$A$2:$A$13,0)),0)</f>
        <v>1.41777777777778</v>
      </c>
    </row>
    <row r="2752" customFormat="false" ht="15" hidden="false" customHeight="false" outlineLevel="0" collapsed="false">
      <c r="A2752" s="47" t="s">
        <v>14704</v>
      </c>
      <c r="B2752" s="47" t="s">
        <v>770</v>
      </c>
      <c r="C2752" s="48" t="n">
        <v>46072</v>
      </c>
      <c r="D2752" s="47" t="s">
        <v>62</v>
      </c>
      <c r="E2752" s="47" t="s">
        <v>120</v>
      </c>
      <c r="F2752" s="47" t="s">
        <v>148</v>
      </c>
      <c r="G2752" s="47" t="s">
        <v>123</v>
      </c>
      <c r="H2752" s="47" t="n">
        <v>949</v>
      </c>
      <c r="I2752" s="57" t="n">
        <f aca="false">IFERROR(H2752/INDEX(Rate_Master!$C$2:$C$13,MATCH(F2752,Rate_Master!$A$2:$A$13,0)),0)</f>
        <v>1.05444444444444</v>
      </c>
    </row>
    <row r="2753" customFormat="false" ht="15" hidden="false" customHeight="false" outlineLevel="0" collapsed="false">
      <c r="A2753" s="47" t="s">
        <v>14705</v>
      </c>
      <c r="B2753" s="47" t="s">
        <v>770</v>
      </c>
      <c r="C2753" s="48" t="n">
        <v>46072</v>
      </c>
      <c r="D2753" s="47" t="s">
        <v>62</v>
      </c>
      <c r="E2753" s="47" t="s">
        <v>120</v>
      </c>
      <c r="F2753" s="47" t="s">
        <v>148</v>
      </c>
      <c r="G2753" s="47" t="s">
        <v>124</v>
      </c>
      <c r="H2753" s="47" t="n">
        <v>591</v>
      </c>
      <c r="I2753" s="57" t="n">
        <f aca="false">IFERROR(H2753/INDEX(Rate_Master!$C$2:$C$13,MATCH(F2753,Rate_Master!$A$2:$A$13,0)),0)</f>
        <v>0.656666666666667</v>
      </c>
    </row>
    <row r="2754" customFormat="false" ht="15" hidden="false" customHeight="false" outlineLevel="0" collapsed="false">
      <c r="A2754" s="47" t="s">
        <v>14706</v>
      </c>
      <c r="B2754" s="47" t="s">
        <v>770</v>
      </c>
      <c r="C2754" s="48" t="n">
        <v>46072</v>
      </c>
      <c r="D2754" s="47" t="s">
        <v>62</v>
      </c>
      <c r="E2754" s="47" t="s">
        <v>120</v>
      </c>
      <c r="F2754" s="47" t="s">
        <v>148</v>
      </c>
      <c r="G2754" s="47" t="s">
        <v>125</v>
      </c>
      <c r="H2754" s="47" t="n">
        <v>340</v>
      </c>
      <c r="I2754" s="57" t="n">
        <f aca="false">IFERROR(H2754/INDEX(Rate_Master!$C$2:$C$13,MATCH(F2754,Rate_Master!$A$2:$A$13,0)),0)</f>
        <v>0.377777777777778</v>
      </c>
    </row>
    <row r="2755" customFormat="false" ht="15" hidden="false" customHeight="false" outlineLevel="0" collapsed="false">
      <c r="A2755" s="47" t="s">
        <v>14707</v>
      </c>
      <c r="B2755" s="47" t="s">
        <v>770</v>
      </c>
      <c r="C2755" s="48" t="n">
        <v>46072</v>
      </c>
      <c r="D2755" s="47" t="s">
        <v>62</v>
      </c>
      <c r="E2755" s="47" t="s">
        <v>120</v>
      </c>
      <c r="F2755" s="47" t="s">
        <v>148</v>
      </c>
      <c r="G2755" s="47" t="s">
        <v>126</v>
      </c>
      <c r="H2755" s="47" t="n">
        <v>246</v>
      </c>
      <c r="I2755" s="57" t="n">
        <f aca="false">IFERROR(H2755/INDEX(Rate_Master!$C$2:$C$13,MATCH(F2755,Rate_Master!$A$2:$A$13,0)),0)</f>
        <v>0.273333333333333</v>
      </c>
    </row>
    <row r="2756" customFormat="false" ht="15" hidden="false" customHeight="false" outlineLevel="0" collapsed="false">
      <c r="A2756" s="47" t="s">
        <v>14708</v>
      </c>
      <c r="B2756" s="47" t="s">
        <v>772</v>
      </c>
      <c r="C2756" s="48" t="n">
        <v>46072</v>
      </c>
      <c r="D2756" s="47" t="s">
        <v>62</v>
      </c>
      <c r="E2756" s="47" t="s">
        <v>120</v>
      </c>
      <c r="F2756" s="47" t="s">
        <v>148</v>
      </c>
      <c r="G2756" s="47" t="s">
        <v>119</v>
      </c>
      <c r="H2756" s="47" t="n">
        <v>964</v>
      </c>
      <c r="I2756" s="57" t="n">
        <f aca="false">IFERROR(H2756/INDEX(Rate_Master!$C$2:$C$13,MATCH(F2756,Rate_Master!$A$2:$A$13,0)),0)</f>
        <v>1.07111111111111</v>
      </c>
    </row>
    <row r="2757" customFormat="false" ht="15" hidden="false" customHeight="false" outlineLevel="0" collapsed="false">
      <c r="A2757" s="47" t="s">
        <v>14709</v>
      </c>
      <c r="B2757" s="47" t="s">
        <v>772</v>
      </c>
      <c r="C2757" s="48" t="n">
        <v>46072</v>
      </c>
      <c r="D2757" s="47" t="s">
        <v>62</v>
      </c>
      <c r="E2757" s="47" t="s">
        <v>120</v>
      </c>
      <c r="F2757" s="47" t="s">
        <v>148</v>
      </c>
      <c r="G2757" s="47" t="s">
        <v>121</v>
      </c>
      <c r="H2757" s="47" t="n">
        <v>850</v>
      </c>
      <c r="I2757" s="57" t="n">
        <f aca="false">IFERROR(H2757/INDEX(Rate_Master!$C$2:$C$13,MATCH(F2757,Rate_Master!$A$2:$A$13,0)),0)</f>
        <v>0.944444444444444</v>
      </c>
    </row>
    <row r="2758" customFormat="false" ht="15" hidden="false" customHeight="false" outlineLevel="0" collapsed="false">
      <c r="A2758" s="47" t="s">
        <v>14710</v>
      </c>
      <c r="B2758" s="47" t="s">
        <v>772</v>
      </c>
      <c r="C2758" s="48" t="n">
        <v>46072</v>
      </c>
      <c r="D2758" s="47" t="s">
        <v>62</v>
      </c>
      <c r="E2758" s="47" t="s">
        <v>120</v>
      </c>
      <c r="F2758" s="47" t="s">
        <v>148</v>
      </c>
      <c r="G2758" s="47" t="s">
        <v>122</v>
      </c>
      <c r="H2758" s="47" t="n">
        <v>920</v>
      </c>
      <c r="I2758" s="57" t="n">
        <f aca="false">IFERROR(H2758/INDEX(Rate_Master!$C$2:$C$13,MATCH(F2758,Rate_Master!$A$2:$A$13,0)),0)</f>
        <v>1.02222222222222</v>
      </c>
    </row>
    <row r="2759" customFormat="false" ht="15" hidden="false" customHeight="false" outlineLevel="0" collapsed="false">
      <c r="A2759" s="47" t="s">
        <v>14711</v>
      </c>
      <c r="B2759" s="47" t="s">
        <v>772</v>
      </c>
      <c r="C2759" s="48" t="n">
        <v>46072</v>
      </c>
      <c r="D2759" s="47" t="s">
        <v>62</v>
      </c>
      <c r="E2759" s="47" t="s">
        <v>120</v>
      </c>
      <c r="F2759" s="47" t="s">
        <v>148</v>
      </c>
      <c r="G2759" s="47" t="s">
        <v>123</v>
      </c>
      <c r="H2759" s="47" t="n">
        <v>637</v>
      </c>
      <c r="I2759" s="57" t="n">
        <f aca="false">IFERROR(H2759/INDEX(Rate_Master!$C$2:$C$13,MATCH(F2759,Rate_Master!$A$2:$A$13,0)),0)</f>
        <v>0.707777777777778</v>
      </c>
    </row>
    <row r="2760" customFormat="false" ht="15" hidden="false" customHeight="false" outlineLevel="0" collapsed="false">
      <c r="A2760" s="47" t="s">
        <v>14712</v>
      </c>
      <c r="B2760" s="47" t="s">
        <v>772</v>
      </c>
      <c r="C2760" s="48" t="n">
        <v>46072</v>
      </c>
      <c r="D2760" s="47" t="s">
        <v>62</v>
      </c>
      <c r="E2760" s="47" t="s">
        <v>120</v>
      </c>
      <c r="F2760" s="47" t="s">
        <v>148</v>
      </c>
      <c r="G2760" s="47" t="s">
        <v>124</v>
      </c>
      <c r="H2760" s="47" t="n">
        <v>475</v>
      </c>
      <c r="I2760" s="57" t="n">
        <f aca="false">IFERROR(H2760/INDEX(Rate_Master!$C$2:$C$13,MATCH(F2760,Rate_Master!$A$2:$A$13,0)),0)</f>
        <v>0.527777777777778</v>
      </c>
    </row>
    <row r="2761" customFormat="false" ht="15" hidden="false" customHeight="false" outlineLevel="0" collapsed="false">
      <c r="A2761" s="47" t="s">
        <v>14713</v>
      </c>
      <c r="B2761" s="47" t="s">
        <v>772</v>
      </c>
      <c r="C2761" s="48" t="n">
        <v>46072</v>
      </c>
      <c r="D2761" s="47" t="s">
        <v>62</v>
      </c>
      <c r="E2761" s="47" t="s">
        <v>120</v>
      </c>
      <c r="F2761" s="47" t="s">
        <v>148</v>
      </c>
      <c r="G2761" s="47" t="s">
        <v>125</v>
      </c>
      <c r="H2761" s="47" t="n">
        <v>269</v>
      </c>
      <c r="I2761" s="57" t="n">
        <f aca="false">IFERROR(H2761/INDEX(Rate_Master!$C$2:$C$13,MATCH(F2761,Rate_Master!$A$2:$A$13,0)),0)</f>
        <v>0.298888888888889</v>
      </c>
    </row>
    <row r="2762" customFormat="false" ht="15" hidden="false" customHeight="false" outlineLevel="0" collapsed="false">
      <c r="A2762" s="47" t="s">
        <v>14714</v>
      </c>
      <c r="B2762" s="47" t="s">
        <v>772</v>
      </c>
      <c r="C2762" s="48" t="n">
        <v>46072</v>
      </c>
      <c r="D2762" s="47" t="s">
        <v>62</v>
      </c>
      <c r="E2762" s="47" t="s">
        <v>120</v>
      </c>
      <c r="F2762" s="47" t="s">
        <v>148</v>
      </c>
      <c r="G2762" s="47" t="s">
        <v>126</v>
      </c>
      <c r="H2762" s="47" t="n">
        <v>169</v>
      </c>
      <c r="I2762" s="57" t="n">
        <f aca="false">IFERROR(H2762/INDEX(Rate_Master!$C$2:$C$13,MATCH(F2762,Rate_Master!$A$2:$A$13,0)),0)</f>
        <v>0.187777777777778</v>
      </c>
    </row>
    <row r="2763" customFormat="false" ht="15" hidden="false" customHeight="false" outlineLevel="0" collapsed="false">
      <c r="A2763" s="47" t="s">
        <v>14715</v>
      </c>
      <c r="B2763" s="47" t="s">
        <v>773</v>
      </c>
      <c r="C2763" s="48" t="n">
        <v>46072</v>
      </c>
      <c r="D2763" s="47" t="s">
        <v>62</v>
      </c>
      <c r="E2763" s="47" t="s">
        <v>120</v>
      </c>
      <c r="F2763" s="47" t="s">
        <v>148</v>
      </c>
      <c r="G2763" s="47" t="s">
        <v>119</v>
      </c>
      <c r="H2763" s="47" t="n">
        <v>1594</v>
      </c>
      <c r="I2763" s="57" t="n">
        <f aca="false">IFERROR(H2763/INDEX(Rate_Master!$C$2:$C$13,MATCH(F2763,Rate_Master!$A$2:$A$13,0)),0)</f>
        <v>1.77111111111111</v>
      </c>
    </row>
    <row r="2764" customFormat="false" ht="15" hidden="false" customHeight="false" outlineLevel="0" collapsed="false">
      <c r="A2764" s="47" t="s">
        <v>14716</v>
      </c>
      <c r="B2764" s="47" t="s">
        <v>773</v>
      </c>
      <c r="C2764" s="48" t="n">
        <v>46072</v>
      </c>
      <c r="D2764" s="47" t="s">
        <v>62</v>
      </c>
      <c r="E2764" s="47" t="s">
        <v>120</v>
      </c>
      <c r="F2764" s="47" t="s">
        <v>148</v>
      </c>
      <c r="G2764" s="47" t="s">
        <v>121</v>
      </c>
      <c r="H2764" s="47" t="n">
        <v>1475</v>
      </c>
      <c r="I2764" s="57" t="n">
        <f aca="false">IFERROR(H2764/INDEX(Rate_Master!$C$2:$C$13,MATCH(F2764,Rate_Master!$A$2:$A$13,0)),0)</f>
        <v>1.63888888888889</v>
      </c>
    </row>
    <row r="2765" customFormat="false" ht="15" hidden="false" customHeight="false" outlineLevel="0" collapsed="false">
      <c r="A2765" s="47" t="s">
        <v>14717</v>
      </c>
      <c r="B2765" s="47" t="s">
        <v>773</v>
      </c>
      <c r="C2765" s="48" t="n">
        <v>46072</v>
      </c>
      <c r="D2765" s="47" t="s">
        <v>62</v>
      </c>
      <c r="E2765" s="47" t="s">
        <v>120</v>
      </c>
      <c r="F2765" s="47" t="s">
        <v>148</v>
      </c>
      <c r="G2765" s="47" t="s">
        <v>122</v>
      </c>
      <c r="H2765" s="47" t="n">
        <v>1664</v>
      </c>
      <c r="I2765" s="57" t="n">
        <f aca="false">IFERROR(H2765/INDEX(Rate_Master!$C$2:$C$13,MATCH(F2765,Rate_Master!$A$2:$A$13,0)),0)</f>
        <v>1.84888888888889</v>
      </c>
    </row>
    <row r="2766" customFormat="false" ht="15" hidden="false" customHeight="false" outlineLevel="0" collapsed="false">
      <c r="A2766" s="47" t="s">
        <v>14718</v>
      </c>
      <c r="B2766" s="47" t="s">
        <v>773</v>
      </c>
      <c r="C2766" s="48" t="n">
        <v>46072</v>
      </c>
      <c r="D2766" s="47" t="s">
        <v>62</v>
      </c>
      <c r="E2766" s="47" t="s">
        <v>120</v>
      </c>
      <c r="F2766" s="47" t="s">
        <v>148</v>
      </c>
      <c r="G2766" s="47" t="s">
        <v>123</v>
      </c>
      <c r="H2766" s="47" t="n">
        <v>1162</v>
      </c>
      <c r="I2766" s="57" t="n">
        <f aca="false">IFERROR(H2766/INDEX(Rate_Master!$C$2:$C$13,MATCH(F2766,Rate_Master!$A$2:$A$13,0)),0)</f>
        <v>1.29111111111111</v>
      </c>
    </row>
    <row r="2767" customFormat="false" ht="15" hidden="false" customHeight="false" outlineLevel="0" collapsed="false">
      <c r="A2767" s="47" t="s">
        <v>14719</v>
      </c>
      <c r="B2767" s="47" t="s">
        <v>773</v>
      </c>
      <c r="C2767" s="48" t="n">
        <v>46072</v>
      </c>
      <c r="D2767" s="47" t="s">
        <v>62</v>
      </c>
      <c r="E2767" s="47" t="s">
        <v>120</v>
      </c>
      <c r="F2767" s="47" t="s">
        <v>148</v>
      </c>
      <c r="G2767" s="47" t="s">
        <v>124</v>
      </c>
      <c r="H2767" s="47" t="n">
        <v>689</v>
      </c>
      <c r="I2767" s="57" t="n">
        <f aca="false">IFERROR(H2767/INDEX(Rate_Master!$C$2:$C$13,MATCH(F2767,Rate_Master!$A$2:$A$13,0)),0)</f>
        <v>0.765555555555556</v>
      </c>
    </row>
    <row r="2768" customFormat="false" ht="15" hidden="false" customHeight="false" outlineLevel="0" collapsed="false">
      <c r="A2768" s="47" t="s">
        <v>14720</v>
      </c>
      <c r="B2768" s="47" t="s">
        <v>773</v>
      </c>
      <c r="C2768" s="48" t="n">
        <v>46072</v>
      </c>
      <c r="D2768" s="47" t="s">
        <v>62</v>
      </c>
      <c r="E2768" s="47" t="s">
        <v>120</v>
      </c>
      <c r="F2768" s="47" t="s">
        <v>148</v>
      </c>
      <c r="G2768" s="47" t="s">
        <v>125</v>
      </c>
      <c r="H2768" s="47" t="n">
        <v>454</v>
      </c>
      <c r="I2768" s="57" t="n">
        <f aca="false">IFERROR(H2768/INDEX(Rate_Master!$C$2:$C$13,MATCH(F2768,Rate_Master!$A$2:$A$13,0)),0)</f>
        <v>0.504444444444445</v>
      </c>
    </row>
    <row r="2769" customFormat="false" ht="15" hidden="false" customHeight="false" outlineLevel="0" collapsed="false">
      <c r="A2769" s="47" t="s">
        <v>14721</v>
      </c>
      <c r="B2769" s="47" t="s">
        <v>773</v>
      </c>
      <c r="C2769" s="48" t="n">
        <v>46072</v>
      </c>
      <c r="D2769" s="47" t="s">
        <v>62</v>
      </c>
      <c r="E2769" s="47" t="s">
        <v>120</v>
      </c>
      <c r="F2769" s="47" t="s">
        <v>148</v>
      </c>
      <c r="G2769" s="47" t="s">
        <v>126</v>
      </c>
      <c r="H2769" s="47" t="n">
        <v>289</v>
      </c>
      <c r="I2769" s="57" t="n">
        <f aca="false">IFERROR(H2769/INDEX(Rate_Master!$C$2:$C$13,MATCH(F2769,Rate_Master!$A$2:$A$13,0)),0)</f>
        <v>0.321111111111111</v>
      </c>
    </row>
    <row r="2770" customFormat="false" ht="15" hidden="false" customHeight="false" outlineLevel="0" collapsed="false">
      <c r="A2770" s="47" t="s">
        <v>14722</v>
      </c>
      <c r="B2770" s="47" t="s">
        <v>774</v>
      </c>
      <c r="C2770" s="48" t="n">
        <v>46072</v>
      </c>
      <c r="D2770" s="47" t="s">
        <v>63</v>
      </c>
      <c r="E2770" s="47" t="s">
        <v>120</v>
      </c>
      <c r="F2770" s="47" t="s">
        <v>152</v>
      </c>
      <c r="G2770" s="47" t="s">
        <v>119</v>
      </c>
      <c r="H2770" s="47" t="n">
        <v>1931</v>
      </c>
      <c r="I2770" s="57" t="n">
        <f aca="false">IFERROR(H2770/INDEX(Rate_Master!$C$2:$C$13,MATCH(F2770,Rate_Master!$A$2:$A$13,0)),0)</f>
        <v>2.14555555555556</v>
      </c>
    </row>
    <row r="2771" customFormat="false" ht="15" hidden="false" customHeight="false" outlineLevel="0" collapsed="false">
      <c r="A2771" s="47" t="s">
        <v>14723</v>
      </c>
      <c r="B2771" s="47" t="s">
        <v>774</v>
      </c>
      <c r="C2771" s="48" t="n">
        <v>46072</v>
      </c>
      <c r="D2771" s="47" t="s">
        <v>63</v>
      </c>
      <c r="E2771" s="47" t="s">
        <v>120</v>
      </c>
      <c r="F2771" s="47" t="s">
        <v>152</v>
      </c>
      <c r="G2771" s="47" t="s">
        <v>121</v>
      </c>
      <c r="H2771" s="47" t="n">
        <v>1684</v>
      </c>
      <c r="I2771" s="57" t="n">
        <f aca="false">IFERROR(H2771/INDEX(Rate_Master!$C$2:$C$13,MATCH(F2771,Rate_Master!$A$2:$A$13,0)),0)</f>
        <v>1.87111111111111</v>
      </c>
    </row>
    <row r="2772" customFormat="false" ht="15" hidden="false" customHeight="false" outlineLevel="0" collapsed="false">
      <c r="A2772" s="47" t="s">
        <v>14724</v>
      </c>
      <c r="B2772" s="47" t="s">
        <v>774</v>
      </c>
      <c r="C2772" s="48" t="n">
        <v>46072</v>
      </c>
      <c r="D2772" s="47" t="s">
        <v>63</v>
      </c>
      <c r="E2772" s="47" t="s">
        <v>120</v>
      </c>
      <c r="F2772" s="47" t="s">
        <v>152</v>
      </c>
      <c r="G2772" s="47" t="s">
        <v>122</v>
      </c>
      <c r="H2772" s="47" t="n">
        <v>1850</v>
      </c>
      <c r="I2772" s="57" t="n">
        <f aca="false">IFERROR(H2772/INDEX(Rate_Master!$C$2:$C$13,MATCH(F2772,Rate_Master!$A$2:$A$13,0)),0)</f>
        <v>2.05555555555556</v>
      </c>
    </row>
    <row r="2773" customFormat="false" ht="15" hidden="false" customHeight="false" outlineLevel="0" collapsed="false">
      <c r="A2773" s="47" t="s">
        <v>14725</v>
      </c>
      <c r="B2773" s="47" t="s">
        <v>774</v>
      </c>
      <c r="C2773" s="48" t="n">
        <v>46072</v>
      </c>
      <c r="D2773" s="47" t="s">
        <v>63</v>
      </c>
      <c r="E2773" s="47" t="s">
        <v>120</v>
      </c>
      <c r="F2773" s="47" t="s">
        <v>152</v>
      </c>
      <c r="G2773" s="47" t="s">
        <v>123</v>
      </c>
      <c r="H2773" s="47" t="n">
        <v>1334</v>
      </c>
      <c r="I2773" s="57" t="n">
        <f aca="false">IFERROR(H2773/INDEX(Rate_Master!$C$2:$C$13,MATCH(F2773,Rate_Master!$A$2:$A$13,0)),0)</f>
        <v>1.48222222222222</v>
      </c>
    </row>
    <row r="2774" customFormat="false" ht="15" hidden="false" customHeight="false" outlineLevel="0" collapsed="false">
      <c r="A2774" s="47" t="s">
        <v>14726</v>
      </c>
      <c r="B2774" s="47" t="s">
        <v>774</v>
      </c>
      <c r="C2774" s="48" t="n">
        <v>46072</v>
      </c>
      <c r="D2774" s="47" t="s">
        <v>63</v>
      </c>
      <c r="E2774" s="47" t="s">
        <v>120</v>
      </c>
      <c r="F2774" s="47" t="s">
        <v>152</v>
      </c>
      <c r="G2774" s="47" t="s">
        <v>124</v>
      </c>
      <c r="H2774" s="47" t="n">
        <v>833</v>
      </c>
      <c r="I2774" s="57" t="n">
        <f aca="false">IFERROR(H2774/INDEX(Rate_Master!$C$2:$C$13,MATCH(F2774,Rate_Master!$A$2:$A$13,0)),0)</f>
        <v>0.925555555555556</v>
      </c>
    </row>
    <row r="2775" customFormat="false" ht="15" hidden="false" customHeight="false" outlineLevel="0" collapsed="false">
      <c r="A2775" s="47" t="s">
        <v>14727</v>
      </c>
      <c r="B2775" s="47" t="s">
        <v>774</v>
      </c>
      <c r="C2775" s="48" t="n">
        <v>46072</v>
      </c>
      <c r="D2775" s="47" t="s">
        <v>63</v>
      </c>
      <c r="E2775" s="47" t="s">
        <v>120</v>
      </c>
      <c r="F2775" s="47" t="s">
        <v>152</v>
      </c>
      <c r="G2775" s="47" t="s">
        <v>125</v>
      </c>
      <c r="H2775" s="47" t="n">
        <v>505</v>
      </c>
      <c r="I2775" s="57" t="n">
        <f aca="false">IFERROR(H2775/INDEX(Rate_Master!$C$2:$C$13,MATCH(F2775,Rate_Master!$A$2:$A$13,0)),0)</f>
        <v>0.561111111111111</v>
      </c>
    </row>
    <row r="2776" customFormat="false" ht="15" hidden="false" customHeight="false" outlineLevel="0" collapsed="false">
      <c r="A2776" s="47" t="s">
        <v>14728</v>
      </c>
      <c r="B2776" s="47" t="s">
        <v>774</v>
      </c>
      <c r="C2776" s="48" t="n">
        <v>46072</v>
      </c>
      <c r="D2776" s="47" t="s">
        <v>63</v>
      </c>
      <c r="E2776" s="47" t="s">
        <v>120</v>
      </c>
      <c r="F2776" s="47" t="s">
        <v>152</v>
      </c>
      <c r="G2776" s="47" t="s">
        <v>126</v>
      </c>
      <c r="H2776" s="47" t="n">
        <v>345</v>
      </c>
      <c r="I2776" s="57" t="n">
        <f aca="false">IFERROR(H2776/INDEX(Rate_Master!$C$2:$C$13,MATCH(F2776,Rate_Master!$A$2:$A$13,0)),0)</f>
        <v>0.383333333333333</v>
      </c>
    </row>
    <row r="2777" customFormat="false" ht="15" hidden="false" customHeight="false" outlineLevel="0" collapsed="false">
      <c r="A2777" s="47" t="s">
        <v>14729</v>
      </c>
      <c r="B2777" s="47" t="s">
        <v>775</v>
      </c>
      <c r="C2777" s="48" t="n">
        <v>46072</v>
      </c>
      <c r="D2777" s="47" t="s">
        <v>63</v>
      </c>
      <c r="E2777" s="47" t="s">
        <v>120</v>
      </c>
      <c r="F2777" s="47" t="s">
        <v>152</v>
      </c>
      <c r="G2777" s="47" t="s">
        <v>119</v>
      </c>
      <c r="H2777" s="47" t="n">
        <v>1263</v>
      </c>
      <c r="I2777" s="57" t="n">
        <f aca="false">IFERROR(H2777/INDEX(Rate_Master!$C$2:$C$13,MATCH(F2777,Rate_Master!$A$2:$A$13,0)),0)</f>
        <v>1.40333333333333</v>
      </c>
    </row>
    <row r="2778" customFormat="false" ht="15" hidden="false" customHeight="false" outlineLevel="0" collapsed="false">
      <c r="A2778" s="47" t="s">
        <v>14730</v>
      </c>
      <c r="B2778" s="47" t="s">
        <v>775</v>
      </c>
      <c r="C2778" s="48" t="n">
        <v>46072</v>
      </c>
      <c r="D2778" s="47" t="s">
        <v>63</v>
      </c>
      <c r="E2778" s="47" t="s">
        <v>120</v>
      </c>
      <c r="F2778" s="47" t="s">
        <v>152</v>
      </c>
      <c r="G2778" s="47" t="s">
        <v>121</v>
      </c>
      <c r="H2778" s="47" t="n">
        <v>1178</v>
      </c>
      <c r="I2778" s="57" t="n">
        <f aca="false">IFERROR(H2778/INDEX(Rate_Master!$C$2:$C$13,MATCH(F2778,Rate_Master!$A$2:$A$13,0)),0)</f>
        <v>1.30888888888889</v>
      </c>
    </row>
    <row r="2779" customFormat="false" ht="15" hidden="false" customHeight="false" outlineLevel="0" collapsed="false">
      <c r="A2779" s="47" t="s">
        <v>14731</v>
      </c>
      <c r="B2779" s="47" t="s">
        <v>775</v>
      </c>
      <c r="C2779" s="48" t="n">
        <v>46072</v>
      </c>
      <c r="D2779" s="47" t="s">
        <v>63</v>
      </c>
      <c r="E2779" s="47" t="s">
        <v>120</v>
      </c>
      <c r="F2779" s="47" t="s">
        <v>152</v>
      </c>
      <c r="G2779" s="47" t="s">
        <v>122</v>
      </c>
      <c r="H2779" s="47" t="n">
        <v>1333</v>
      </c>
      <c r="I2779" s="57" t="n">
        <f aca="false">IFERROR(H2779/INDEX(Rate_Master!$C$2:$C$13,MATCH(F2779,Rate_Master!$A$2:$A$13,0)),0)</f>
        <v>1.48111111111111</v>
      </c>
    </row>
    <row r="2780" customFormat="false" ht="15" hidden="false" customHeight="false" outlineLevel="0" collapsed="false">
      <c r="A2780" s="47" t="s">
        <v>14732</v>
      </c>
      <c r="B2780" s="47" t="s">
        <v>775</v>
      </c>
      <c r="C2780" s="48" t="n">
        <v>46072</v>
      </c>
      <c r="D2780" s="47" t="s">
        <v>63</v>
      </c>
      <c r="E2780" s="47" t="s">
        <v>120</v>
      </c>
      <c r="F2780" s="47" t="s">
        <v>152</v>
      </c>
      <c r="G2780" s="47" t="s">
        <v>123</v>
      </c>
      <c r="H2780" s="47" t="n">
        <v>933</v>
      </c>
      <c r="I2780" s="57" t="n">
        <f aca="false">IFERROR(H2780/INDEX(Rate_Master!$C$2:$C$13,MATCH(F2780,Rate_Master!$A$2:$A$13,0)),0)</f>
        <v>1.03666666666667</v>
      </c>
    </row>
    <row r="2781" customFormat="false" ht="15" hidden="false" customHeight="false" outlineLevel="0" collapsed="false">
      <c r="A2781" s="47" t="s">
        <v>14733</v>
      </c>
      <c r="B2781" s="47" t="s">
        <v>775</v>
      </c>
      <c r="C2781" s="48" t="n">
        <v>46072</v>
      </c>
      <c r="D2781" s="47" t="s">
        <v>63</v>
      </c>
      <c r="E2781" s="47" t="s">
        <v>120</v>
      </c>
      <c r="F2781" s="47" t="s">
        <v>152</v>
      </c>
      <c r="G2781" s="47" t="s">
        <v>124</v>
      </c>
      <c r="H2781" s="47" t="n">
        <v>584</v>
      </c>
      <c r="I2781" s="57" t="n">
        <f aca="false">IFERROR(H2781/INDEX(Rate_Master!$C$2:$C$13,MATCH(F2781,Rate_Master!$A$2:$A$13,0)),0)</f>
        <v>0.648888888888889</v>
      </c>
    </row>
    <row r="2782" customFormat="false" ht="15" hidden="false" customHeight="false" outlineLevel="0" collapsed="false">
      <c r="A2782" s="47" t="s">
        <v>14734</v>
      </c>
      <c r="B2782" s="47" t="s">
        <v>775</v>
      </c>
      <c r="C2782" s="48" t="n">
        <v>46072</v>
      </c>
      <c r="D2782" s="47" t="s">
        <v>63</v>
      </c>
      <c r="E2782" s="47" t="s">
        <v>120</v>
      </c>
      <c r="F2782" s="47" t="s">
        <v>152</v>
      </c>
      <c r="G2782" s="47" t="s">
        <v>125</v>
      </c>
      <c r="H2782" s="47" t="n">
        <v>346</v>
      </c>
      <c r="I2782" s="57" t="n">
        <f aca="false">IFERROR(H2782/INDEX(Rate_Master!$C$2:$C$13,MATCH(F2782,Rate_Master!$A$2:$A$13,0)),0)</f>
        <v>0.384444444444444</v>
      </c>
    </row>
    <row r="2783" customFormat="false" ht="15" hidden="false" customHeight="false" outlineLevel="0" collapsed="false">
      <c r="A2783" s="47" t="s">
        <v>14735</v>
      </c>
      <c r="B2783" s="47" t="s">
        <v>775</v>
      </c>
      <c r="C2783" s="48" t="n">
        <v>46072</v>
      </c>
      <c r="D2783" s="47" t="s">
        <v>63</v>
      </c>
      <c r="E2783" s="47" t="s">
        <v>120</v>
      </c>
      <c r="F2783" s="47" t="s">
        <v>152</v>
      </c>
      <c r="G2783" s="47" t="s">
        <v>126</v>
      </c>
      <c r="H2783" s="47" t="n">
        <v>229</v>
      </c>
      <c r="I2783" s="57" t="n">
        <f aca="false">IFERROR(H2783/INDEX(Rate_Master!$C$2:$C$13,MATCH(F2783,Rate_Master!$A$2:$A$13,0)),0)</f>
        <v>0.254444444444444</v>
      </c>
    </row>
    <row r="2784" customFormat="false" ht="15" hidden="false" customHeight="false" outlineLevel="0" collapsed="false">
      <c r="A2784" s="47" t="s">
        <v>14736</v>
      </c>
      <c r="B2784" s="47" t="s">
        <v>776</v>
      </c>
      <c r="C2784" s="48" t="n">
        <v>46072</v>
      </c>
      <c r="D2784" s="47" t="s">
        <v>63</v>
      </c>
      <c r="E2784" s="47" t="s">
        <v>120</v>
      </c>
      <c r="F2784" s="47" t="s">
        <v>152</v>
      </c>
      <c r="G2784" s="47" t="s">
        <v>119</v>
      </c>
      <c r="H2784" s="47" t="n">
        <v>1432</v>
      </c>
      <c r="I2784" s="57" t="n">
        <f aca="false">IFERROR(H2784/INDEX(Rate_Master!$C$2:$C$13,MATCH(F2784,Rate_Master!$A$2:$A$13,0)),0)</f>
        <v>1.59111111111111</v>
      </c>
    </row>
    <row r="2785" customFormat="false" ht="15" hidden="false" customHeight="false" outlineLevel="0" collapsed="false">
      <c r="A2785" s="47" t="s">
        <v>14737</v>
      </c>
      <c r="B2785" s="47" t="s">
        <v>776</v>
      </c>
      <c r="C2785" s="48" t="n">
        <v>46072</v>
      </c>
      <c r="D2785" s="47" t="s">
        <v>63</v>
      </c>
      <c r="E2785" s="47" t="s">
        <v>120</v>
      </c>
      <c r="F2785" s="47" t="s">
        <v>152</v>
      </c>
      <c r="G2785" s="47" t="s">
        <v>121</v>
      </c>
      <c r="H2785" s="47" t="n">
        <v>1243</v>
      </c>
      <c r="I2785" s="57" t="n">
        <f aca="false">IFERROR(H2785/INDEX(Rate_Master!$C$2:$C$13,MATCH(F2785,Rate_Master!$A$2:$A$13,0)),0)</f>
        <v>1.38111111111111</v>
      </c>
    </row>
    <row r="2786" customFormat="false" ht="15" hidden="false" customHeight="false" outlineLevel="0" collapsed="false">
      <c r="A2786" s="47" t="s">
        <v>14738</v>
      </c>
      <c r="B2786" s="47" t="s">
        <v>776</v>
      </c>
      <c r="C2786" s="48" t="n">
        <v>46072</v>
      </c>
      <c r="D2786" s="47" t="s">
        <v>63</v>
      </c>
      <c r="E2786" s="47" t="s">
        <v>120</v>
      </c>
      <c r="F2786" s="47" t="s">
        <v>152</v>
      </c>
      <c r="G2786" s="47" t="s">
        <v>122</v>
      </c>
      <c r="H2786" s="47" t="n">
        <v>1419</v>
      </c>
      <c r="I2786" s="57" t="n">
        <f aca="false">IFERROR(H2786/INDEX(Rate_Master!$C$2:$C$13,MATCH(F2786,Rate_Master!$A$2:$A$13,0)),0)</f>
        <v>1.57666666666667</v>
      </c>
    </row>
    <row r="2787" customFormat="false" ht="15" hidden="false" customHeight="false" outlineLevel="0" collapsed="false">
      <c r="A2787" s="47" t="s">
        <v>14739</v>
      </c>
      <c r="B2787" s="47" t="s">
        <v>776</v>
      </c>
      <c r="C2787" s="48" t="n">
        <v>46072</v>
      </c>
      <c r="D2787" s="47" t="s">
        <v>63</v>
      </c>
      <c r="E2787" s="47" t="s">
        <v>120</v>
      </c>
      <c r="F2787" s="47" t="s">
        <v>152</v>
      </c>
      <c r="G2787" s="47" t="s">
        <v>123</v>
      </c>
      <c r="H2787" s="47" t="n">
        <v>977</v>
      </c>
      <c r="I2787" s="57" t="n">
        <f aca="false">IFERROR(H2787/INDEX(Rate_Master!$C$2:$C$13,MATCH(F2787,Rate_Master!$A$2:$A$13,0)),0)</f>
        <v>1.08555555555556</v>
      </c>
    </row>
    <row r="2788" customFormat="false" ht="15" hidden="false" customHeight="false" outlineLevel="0" collapsed="false">
      <c r="A2788" s="47" t="s">
        <v>14740</v>
      </c>
      <c r="B2788" s="47" t="s">
        <v>776</v>
      </c>
      <c r="C2788" s="48" t="n">
        <v>46072</v>
      </c>
      <c r="D2788" s="47" t="s">
        <v>63</v>
      </c>
      <c r="E2788" s="47" t="s">
        <v>120</v>
      </c>
      <c r="F2788" s="47" t="s">
        <v>152</v>
      </c>
      <c r="G2788" s="47" t="s">
        <v>124</v>
      </c>
      <c r="H2788" s="47" t="n">
        <v>623</v>
      </c>
      <c r="I2788" s="57" t="n">
        <f aca="false">IFERROR(H2788/INDEX(Rate_Master!$C$2:$C$13,MATCH(F2788,Rate_Master!$A$2:$A$13,0)),0)</f>
        <v>0.692222222222222</v>
      </c>
    </row>
    <row r="2789" customFormat="false" ht="15" hidden="false" customHeight="false" outlineLevel="0" collapsed="false">
      <c r="A2789" s="47" t="s">
        <v>14741</v>
      </c>
      <c r="B2789" s="47" t="s">
        <v>776</v>
      </c>
      <c r="C2789" s="48" t="n">
        <v>46072</v>
      </c>
      <c r="D2789" s="47" t="s">
        <v>63</v>
      </c>
      <c r="E2789" s="47" t="s">
        <v>120</v>
      </c>
      <c r="F2789" s="47" t="s">
        <v>152</v>
      </c>
      <c r="G2789" s="47" t="s">
        <v>125</v>
      </c>
      <c r="H2789" s="47" t="n">
        <v>397</v>
      </c>
      <c r="I2789" s="57" t="n">
        <f aca="false">IFERROR(H2789/INDEX(Rate_Master!$C$2:$C$13,MATCH(F2789,Rate_Master!$A$2:$A$13,0)),0)</f>
        <v>0.441111111111111</v>
      </c>
    </row>
    <row r="2790" customFormat="false" ht="15" hidden="false" customHeight="false" outlineLevel="0" collapsed="false">
      <c r="A2790" s="47" t="s">
        <v>14742</v>
      </c>
      <c r="B2790" s="47" t="s">
        <v>776</v>
      </c>
      <c r="C2790" s="48" t="n">
        <v>46072</v>
      </c>
      <c r="D2790" s="47" t="s">
        <v>63</v>
      </c>
      <c r="E2790" s="47" t="s">
        <v>120</v>
      </c>
      <c r="F2790" s="47" t="s">
        <v>152</v>
      </c>
      <c r="G2790" s="47" t="s">
        <v>126</v>
      </c>
      <c r="H2790" s="47" t="n">
        <v>250</v>
      </c>
      <c r="I2790" s="57" t="n">
        <f aca="false">IFERROR(H2790/INDEX(Rate_Master!$C$2:$C$13,MATCH(F2790,Rate_Master!$A$2:$A$13,0)),0)</f>
        <v>0.277777777777778</v>
      </c>
    </row>
    <row r="2791" customFormat="false" ht="15" hidden="false" customHeight="false" outlineLevel="0" collapsed="false">
      <c r="A2791" s="47" t="s">
        <v>14743</v>
      </c>
      <c r="B2791" s="47" t="s">
        <v>777</v>
      </c>
      <c r="C2791" s="48" t="n">
        <v>46072</v>
      </c>
      <c r="D2791" s="47" t="s">
        <v>64</v>
      </c>
      <c r="E2791" s="47" t="s">
        <v>128</v>
      </c>
      <c r="F2791" s="47" t="s">
        <v>155</v>
      </c>
      <c r="G2791" s="47" t="s">
        <v>127</v>
      </c>
      <c r="H2791" s="47" t="n">
        <v>945</v>
      </c>
      <c r="I2791" s="57" t="n">
        <f aca="false">IFERROR(H2791/INDEX(Rate_Master!$C$2:$C$13,MATCH(F2791,Rate_Master!$A$2:$A$13,0)),0)</f>
        <v>1.71818181818182</v>
      </c>
    </row>
    <row r="2792" customFormat="false" ht="15" hidden="false" customHeight="false" outlineLevel="0" collapsed="false">
      <c r="A2792" s="47" t="s">
        <v>14744</v>
      </c>
      <c r="B2792" s="47" t="s">
        <v>777</v>
      </c>
      <c r="C2792" s="48" t="n">
        <v>46072</v>
      </c>
      <c r="D2792" s="47" t="s">
        <v>64</v>
      </c>
      <c r="E2792" s="47" t="s">
        <v>128</v>
      </c>
      <c r="F2792" s="47" t="s">
        <v>155</v>
      </c>
      <c r="G2792" s="47" t="s">
        <v>129</v>
      </c>
      <c r="H2792" s="47" t="n">
        <v>578</v>
      </c>
      <c r="I2792" s="57" t="n">
        <f aca="false">IFERROR(H2792/INDEX(Rate_Master!$C$2:$C$13,MATCH(F2792,Rate_Master!$A$2:$A$13,0)),0)</f>
        <v>1.05090909090909</v>
      </c>
    </row>
    <row r="2793" customFormat="false" ht="15" hidden="false" customHeight="false" outlineLevel="0" collapsed="false">
      <c r="A2793" s="47" t="s">
        <v>14745</v>
      </c>
      <c r="B2793" s="47" t="s">
        <v>777</v>
      </c>
      <c r="C2793" s="48" t="n">
        <v>46072</v>
      </c>
      <c r="D2793" s="47" t="s">
        <v>64</v>
      </c>
      <c r="E2793" s="47" t="s">
        <v>128</v>
      </c>
      <c r="F2793" s="47" t="s">
        <v>155</v>
      </c>
      <c r="G2793" s="47" t="s">
        <v>130</v>
      </c>
      <c r="H2793" s="47" t="n">
        <v>542</v>
      </c>
      <c r="I2793" s="57" t="n">
        <f aca="false">IFERROR(H2793/INDEX(Rate_Master!$C$2:$C$13,MATCH(F2793,Rate_Master!$A$2:$A$13,0)),0)</f>
        <v>0.985454545454546</v>
      </c>
    </row>
    <row r="2794" customFormat="false" ht="15" hidden="false" customHeight="false" outlineLevel="0" collapsed="false">
      <c r="A2794" s="47" t="s">
        <v>14746</v>
      </c>
      <c r="B2794" s="47" t="s">
        <v>777</v>
      </c>
      <c r="C2794" s="48" t="n">
        <v>46072</v>
      </c>
      <c r="D2794" s="47" t="s">
        <v>64</v>
      </c>
      <c r="E2794" s="47" t="s">
        <v>128</v>
      </c>
      <c r="F2794" s="47" t="s">
        <v>155</v>
      </c>
      <c r="G2794" s="47" t="s">
        <v>131</v>
      </c>
      <c r="H2794" s="47" t="n">
        <v>250</v>
      </c>
      <c r="I2794" s="57" t="n">
        <f aca="false">IFERROR(H2794/INDEX(Rate_Master!$C$2:$C$13,MATCH(F2794,Rate_Master!$A$2:$A$13,0)),0)</f>
        <v>0.454545454545455</v>
      </c>
    </row>
    <row r="2795" customFormat="false" ht="15" hidden="false" customHeight="false" outlineLevel="0" collapsed="false">
      <c r="A2795" s="47" t="s">
        <v>14747</v>
      </c>
      <c r="B2795" s="47" t="s">
        <v>777</v>
      </c>
      <c r="C2795" s="48" t="n">
        <v>46072</v>
      </c>
      <c r="D2795" s="47" t="s">
        <v>64</v>
      </c>
      <c r="E2795" s="47" t="s">
        <v>128</v>
      </c>
      <c r="F2795" s="47" t="s">
        <v>155</v>
      </c>
      <c r="G2795" s="47" t="s">
        <v>132</v>
      </c>
      <c r="H2795" s="47" t="n">
        <v>228</v>
      </c>
      <c r="I2795" s="57" t="n">
        <f aca="false">IFERROR(H2795/INDEX(Rate_Master!$C$2:$C$13,MATCH(F2795,Rate_Master!$A$2:$A$13,0)),0)</f>
        <v>0.414545454545455</v>
      </c>
    </row>
    <row r="2796" customFormat="false" ht="15" hidden="false" customHeight="false" outlineLevel="0" collapsed="false">
      <c r="A2796" s="47" t="s">
        <v>14748</v>
      </c>
      <c r="B2796" s="47" t="s">
        <v>778</v>
      </c>
      <c r="C2796" s="48" t="n">
        <v>46072</v>
      </c>
      <c r="D2796" s="47" t="s">
        <v>64</v>
      </c>
      <c r="E2796" s="47" t="s">
        <v>128</v>
      </c>
      <c r="F2796" s="47" t="s">
        <v>155</v>
      </c>
      <c r="G2796" s="47" t="s">
        <v>127</v>
      </c>
      <c r="H2796" s="47" t="n">
        <v>531</v>
      </c>
      <c r="I2796" s="57" t="n">
        <f aca="false">IFERROR(H2796/INDEX(Rate_Master!$C$2:$C$13,MATCH(F2796,Rate_Master!$A$2:$A$13,0)),0)</f>
        <v>0.965454545454546</v>
      </c>
    </row>
    <row r="2797" customFormat="false" ht="15" hidden="false" customHeight="false" outlineLevel="0" collapsed="false">
      <c r="A2797" s="47" t="s">
        <v>14749</v>
      </c>
      <c r="B2797" s="47" t="s">
        <v>778</v>
      </c>
      <c r="C2797" s="48" t="n">
        <v>46072</v>
      </c>
      <c r="D2797" s="47" t="s">
        <v>64</v>
      </c>
      <c r="E2797" s="47" t="s">
        <v>128</v>
      </c>
      <c r="F2797" s="47" t="s">
        <v>155</v>
      </c>
      <c r="G2797" s="47" t="s">
        <v>129</v>
      </c>
      <c r="H2797" s="47" t="n">
        <v>429</v>
      </c>
      <c r="I2797" s="57" t="n">
        <f aca="false">IFERROR(H2797/INDEX(Rate_Master!$C$2:$C$13,MATCH(F2797,Rate_Master!$A$2:$A$13,0)),0)</f>
        <v>0.78</v>
      </c>
    </row>
    <row r="2798" customFormat="false" ht="15" hidden="false" customHeight="false" outlineLevel="0" collapsed="false">
      <c r="A2798" s="47" t="s">
        <v>14750</v>
      </c>
      <c r="B2798" s="47" t="s">
        <v>778</v>
      </c>
      <c r="C2798" s="48" t="n">
        <v>46072</v>
      </c>
      <c r="D2798" s="47" t="s">
        <v>64</v>
      </c>
      <c r="E2798" s="47" t="s">
        <v>128</v>
      </c>
      <c r="F2798" s="47" t="s">
        <v>155</v>
      </c>
      <c r="G2798" s="47" t="s">
        <v>130</v>
      </c>
      <c r="H2798" s="47" t="n">
        <v>347</v>
      </c>
      <c r="I2798" s="57" t="n">
        <f aca="false">IFERROR(H2798/INDEX(Rate_Master!$C$2:$C$13,MATCH(F2798,Rate_Master!$A$2:$A$13,0)),0)</f>
        <v>0.630909090909091</v>
      </c>
    </row>
    <row r="2799" customFormat="false" ht="15" hidden="false" customHeight="false" outlineLevel="0" collapsed="false">
      <c r="A2799" s="47" t="s">
        <v>14751</v>
      </c>
      <c r="B2799" s="47" t="s">
        <v>778</v>
      </c>
      <c r="C2799" s="48" t="n">
        <v>46072</v>
      </c>
      <c r="D2799" s="47" t="s">
        <v>64</v>
      </c>
      <c r="E2799" s="47" t="s">
        <v>128</v>
      </c>
      <c r="F2799" s="47" t="s">
        <v>155</v>
      </c>
      <c r="G2799" s="47" t="s">
        <v>131</v>
      </c>
      <c r="H2799" s="47" t="n">
        <v>151</v>
      </c>
      <c r="I2799" s="57" t="n">
        <f aca="false">IFERROR(H2799/INDEX(Rate_Master!$C$2:$C$13,MATCH(F2799,Rate_Master!$A$2:$A$13,0)),0)</f>
        <v>0.274545454545455</v>
      </c>
    </row>
    <row r="2800" customFormat="false" ht="15" hidden="false" customHeight="false" outlineLevel="0" collapsed="false">
      <c r="A2800" s="47" t="s">
        <v>14752</v>
      </c>
      <c r="B2800" s="47" t="s">
        <v>778</v>
      </c>
      <c r="C2800" s="48" t="n">
        <v>46072</v>
      </c>
      <c r="D2800" s="47" t="s">
        <v>64</v>
      </c>
      <c r="E2800" s="47" t="s">
        <v>128</v>
      </c>
      <c r="F2800" s="47" t="s">
        <v>155</v>
      </c>
      <c r="G2800" s="47" t="s">
        <v>132</v>
      </c>
      <c r="H2800" s="47" t="n">
        <v>114</v>
      </c>
      <c r="I2800" s="57" t="n">
        <f aca="false">IFERROR(H2800/INDEX(Rate_Master!$C$2:$C$13,MATCH(F2800,Rate_Master!$A$2:$A$13,0)),0)</f>
        <v>0.207272727272727</v>
      </c>
    </row>
    <row r="2801" customFormat="false" ht="15" hidden="false" customHeight="false" outlineLevel="0" collapsed="false">
      <c r="A2801" s="47" t="s">
        <v>14753</v>
      </c>
      <c r="B2801" s="47" t="s">
        <v>779</v>
      </c>
      <c r="C2801" s="48" t="n">
        <v>46072</v>
      </c>
      <c r="D2801" s="47" t="s">
        <v>65</v>
      </c>
      <c r="E2801" s="47" t="s">
        <v>134</v>
      </c>
      <c r="F2801" s="47" t="s">
        <v>159</v>
      </c>
      <c r="G2801" s="47" t="s">
        <v>133</v>
      </c>
      <c r="H2801" s="47" t="n">
        <v>323</v>
      </c>
      <c r="I2801" s="57" t="n">
        <f aca="false">IFERROR(H2801/INDEX(Rate_Master!$C$2:$C$13,MATCH(F2801,Rate_Master!$A$2:$A$13,0)),0)</f>
        <v>1.34583333333333</v>
      </c>
    </row>
    <row r="2802" customFormat="false" ht="15" hidden="false" customHeight="false" outlineLevel="0" collapsed="false">
      <c r="A2802" s="47" t="s">
        <v>14754</v>
      </c>
      <c r="B2802" s="47" t="s">
        <v>779</v>
      </c>
      <c r="C2802" s="48" t="n">
        <v>46072</v>
      </c>
      <c r="D2802" s="47" t="s">
        <v>65</v>
      </c>
      <c r="E2802" s="47" t="s">
        <v>134</v>
      </c>
      <c r="F2802" s="47" t="s">
        <v>159</v>
      </c>
      <c r="G2802" s="47" t="s">
        <v>135</v>
      </c>
      <c r="H2802" s="47" t="n">
        <v>237</v>
      </c>
      <c r="I2802" s="57" t="n">
        <f aca="false">IFERROR(H2802/INDEX(Rate_Master!$C$2:$C$13,MATCH(F2802,Rate_Master!$A$2:$A$13,0)),0)</f>
        <v>0.9875</v>
      </c>
    </row>
    <row r="2803" customFormat="false" ht="15" hidden="false" customHeight="false" outlineLevel="0" collapsed="false">
      <c r="A2803" s="47" t="s">
        <v>14755</v>
      </c>
      <c r="B2803" s="47" t="s">
        <v>779</v>
      </c>
      <c r="C2803" s="48" t="n">
        <v>46072</v>
      </c>
      <c r="D2803" s="47" t="s">
        <v>65</v>
      </c>
      <c r="E2803" s="47" t="s">
        <v>134</v>
      </c>
      <c r="F2803" s="47" t="s">
        <v>159</v>
      </c>
      <c r="G2803" s="47" t="s">
        <v>136</v>
      </c>
      <c r="H2803" s="47" t="n">
        <v>215</v>
      </c>
      <c r="I2803" s="57" t="n">
        <f aca="false">IFERROR(H2803/INDEX(Rate_Master!$C$2:$C$13,MATCH(F2803,Rate_Master!$A$2:$A$13,0)),0)</f>
        <v>0.895833333333333</v>
      </c>
    </row>
    <row r="2804" customFormat="false" ht="15" hidden="false" customHeight="false" outlineLevel="0" collapsed="false">
      <c r="A2804" s="47" t="s">
        <v>14756</v>
      </c>
      <c r="B2804" s="47" t="s">
        <v>779</v>
      </c>
      <c r="C2804" s="48" t="n">
        <v>46072</v>
      </c>
      <c r="D2804" s="47" t="s">
        <v>65</v>
      </c>
      <c r="E2804" s="47" t="s">
        <v>134</v>
      </c>
      <c r="F2804" s="47" t="s">
        <v>159</v>
      </c>
      <c r="G2804" s="47" t="s">
        <v>137</v>
      </c>
      <c r="H2804" s="47" t="n">
        <v>130</v>
      </c>
      <c r="I2804" s="57" t="n">
        <f aca="false">IFERROR(H2804/INDEX(Rate_Master!$C$2:$C$13,MATCH(F2804,Rate_Master!$A$2:$A$13,0)),0)</f>
        <v>0.541666666666667</v>
      </c>
    </row>
    <row r="2805" customFormat="false" ht="15" hidden="false" customHeight="false" outlineLevel="0" collapsed="false">
      <c r="A2805" s="47" t="s">
        <v>14757</v>
      </c>
      <c r="B2805" s="47" t="s">
        <v>779</v>
      </c>
      <c r="C2805" s="48" t="n">
        <v>46072</v>
      </c>
      <c r="D2805" s="47" t="s">
        <v>65</v>
      </c>
      <c r="E2805" s="47" t="s">
        <v>134</v>
      </c>
      <c r="F2805" s="47" t="s">
        <v>159</v>
      </c>
      <c r="G2805" s="47" t="s">
        <v>138</v>
      </c>
      <c r="H2805" s="47" t="n">
        <v>79</v>
      </c>
      <c r="I2805" s="57" t="n">
        <f aca="false">IFERROR(H2805/INDEX(Rate_Master!$C$2:$C$13,MATCH(F2805,Rate_Master!$A$2:$A$13,0)),0)</f>
        <v>0.329166666666667</v>
      </c>
    </row>
    <row r="2806" customFormat="false" ht="15" hidden="false" customHeight="false" outlineLevel="0" collapsed="false">
      <c r="A2806" s="47" t="s">
        <v>14758</v>
      </c>
      <c r="B2806" s="47" t="s">
        <v>780</v>
      </c>
      <c r="C2806" s="48" t="n">
        <v>46072</v>
      </c>
      <c r="D2806" s="47" t="s">
        <v>65</v>
      </c>
      <c r="E2806" s="47" t="s">
        <v>134</v>
      </c>
      <c r="F2806" s="47" t="s">
        <v>159</v>
      </c>
      <c r="G2806" s="47" t="s">
        <v>133</v>
      </c>
      <c r="H2806" s="47" t="n">
        <v>519</v>
      </c>
      <c r="I2806" s="57" t="n">
        <f aca="false">IFERROR(H2806/INDEX(Rate_Master!$C$2:$C$13,MATCH(F2806,Rate_Master!$A$2:$A$13,0)),0)</f>
        <v>2.1625</v>
      </c>
    </row>
    <row r="2807" customFormat="false" ht="15" hidden="false" customHeight="false" outlineLevel="0" collapsed="false">
      <c r="A2807" s="47" t="s">
        <v>14759</v>
      </c>
      <c r="B2807" s="47" t="s">
        <v>780</v>
      </c>
      <c r="C2807" s="48" t="n">
        <v>46072</v>
      </c>
      <c r="D2807" s="47" t="s">
        <v>65</v>
      </c>
      <c r="E2807" s="47" t="s">
        <v>134</v>
      </c>
      <c r="F2807" s="47" t="s">
        <v>159</v>
      </c>
      <c r="G2807" s="47" t="s">
        <v>135</v>
      </c>
      <c r="H2807" s="47" t="n">
        <v>407</v>
      </c>
      <c r="I2807" s="57" t="n">
        <f aca="false">IFERROR(H2807/INDEX(Rate_Master!$C$2:$C$13,MATCH(F2807,Rate_Master!$A$2:$A$13,0)),0)</f>
        <v>1.69583333333333</v>
      </c>
    </row>
    <row r="2808" customFormat="false" ht="15" hidden="false" customHeight="false" outlineLevel="0" collapsed="false">
      <c r="A2808" s="47" t="s">
        <v>14760</v>
      </c>
      <c r="B2808" s="47" t="s">
        <v>780</v>
      </c>
      <c r="C2808" s="48" t="n">
        <v>46072</v>
      </c>
      <c r="D2808" s="47" t="s">
        <v>65</v>
      </c>
      <c r="E2808" s="47" t="s">
        <v>134</v>
      </c>
      <c r="F2808" s="47" t="s">
        <v>159</v>
      </c>
      <c r="G2808" s="47" t="s">
        <v>136</v>
      </c>
      <c r="H2808" s="47" t="n">
        <v>309</v>
      </c>
      <c r="I2808" s="57" t="n">
        <f aca="false">IFERROR(H2808/INDEX(Rate_Master!$C$2:$C$13,MATCH(F2808,Rate_Master!$A$2:$A$13,0)),0)</f>
        <v>1.2875</v>
      </c>
    </row>
    <row r="2809" customFormat="false" ht="15" hidden="false" customHeight="false" outlineLevel="0" collapsed="false">
      <c r="A2809" s="47" t="s">
        <v>14761</v>
      </c>
      <c r="B2809" s="47" t="s">
        <v>780</v>
      </c>
      <c r="C2809" s="48" t="n">
        <v>46072</v>
      </c>
      <c r="D2809" s="47" t="s">
        <v>65</v>
      </c>
      <c r="E2809" s="47" t="s">
        <v>134</v>
      </c>
      <c r="F2809" s="47" t="s">
        <v>159</v>
      </c>
      <c r="G2809" s="47" t="s">
        <v>137</v>
      </c>
      <c r="H2809" s="47" t="n">
        <v>232</v>
      </c>
      <c r="I2809" s="57" t="n">
        <f aca="false">IFERROR(H2809/INDEX(Rate_Master!$C$2:$C$13,MATCH(F2809,Rate_Master!$A$2:$A$13,0)),0)</f>
        <v>0.966666666666667</v>
      </c>
    </row>
    <row r="2810" customFormat="false" ht="15" hidden="false" customHeight="false" outlineLevel="0" collapsed="false">
      <c r="A2810" s="47" t="s">
        <v>14762</v>
      </c>
      <c r="B2810" s="47" t="s">
        <v>780</v>
      </c>
      <c r="C2810" s="48" t="n">
        <v>46072</v>
      </c>
      <c r="D2810" s="47" t="s">
        <v>65</v>
      </c>
      <c r="E2810" s="47" t="s">
        <v>134</v>
      </c>
      <c r="F2810" s="47" t="s">
        <v>159</v>
      </c>
      <c r="G2810" s="47" t="s">
        <v>138</v>
      </c>
      <c r="H2810" s="47" t="n">
        <v>137</v>
      </c>
      <c r="I2810" s="57" t="n">
        <f aca="false">IFERROR(H2810/INDEX(Rate_Master!$C$2:$C$13,MATCH(F2810,Rate_Master!$A$2:$A$13,0)),0)</f>
        <v>0.570833333333333</v>
      </c>
    </row>
    <row r="2811" customFormat="false" ht="15" hidden="false" customHeight="false" outlineLevel="0" collapsed="false">
      <c r="A2811" s="47" t="s">
        <v>14763</v>
      </c>
      <c r="B2811" s="47" t="s">
        <v>781</v>
      </c>
      <c r="C2811" s="48" t="n">
        <v>46072</v>
      </c>
      <c r="D2811" s="47" t="s">
        <v>65</v>
      </c>
      <c r="E2811" s="47" t="s">
        <v>134</v>
      </c>
      <c r="F2811" s="47" t="s">
        <v>159</v>
      </c>
      <c r="G2811" s="47" t="s">
        <v>133</v>
      </c>
      <c r="H2811" s="47" t="n">
        <v>617</v>
      </c>
      <c r="I2811" s="57" t="n">
        <f aca="false">IFERROR(H2811/INDEX(Rate_Master!$C$2:$C$13,MATCH(F2811,Rate_Master!$A$2:$A$13,0)),0)</f>
        <v>2.57083333333333</v>
      </c>
    </row>
    <row r="2812" customFormat="false" ht="15" hidden="false" customHeight="false" outlineLevel="0" collapsed="false">
      <c r="A2812" s="47" t="s">
        <v>14764</v>
      </c>
      <c r="B2812" s="47" t="s">
        <v>781</v>
      </c>
      <c r="C2812" s="48" t="n">
        <v>46072</v>
      </c>
      <c r="D2812" s="47" t="s">
        <v>65</v>
      </c>
      <c r="E2812" s="47" t="s">
        <v>134</v>
      </c>
      <c r="F2812" s="47" t="s">
        <v>159</v>
      </c>
      <c r="G2812" s="47" t="s">
        <v>135</v>
      </c>
      <c r="H2812" s="47" t="n">
        <v>476</v>
      </c>
      <c r="I2812" s="57" t="n">
        <f aca="false">IFERROR(H2812/INDEX(Rate_Master!$C$2:$C$13,MATCH(F2812,Rate_Master!$A$2:$A$13,0)),0)</f>
        <v>1.98333333333333</v>
      </c>
    </row>
    <row r="2813" customFormat="false" ht="15" hidden="false" customHeight="false" outlineLevel="0" collapsed="false">
      <c r="A2813" s="47" t="s">
        <v>14765</v>
      </c>
      <c r="B2813" s="47" t="s">
        <v>781</v>
      </c>
      <c r="C2813" s="48" t="n">
        <v>46072</v>
      </c>
      <c r="D2813" s="47" t="s">
        <v>65</v>
      </c>
      <c r="E2813" s="47" t="s">
        <v>134</v>
      </c>
      <c r="F2813" s="47" t="s">
        <v>159</v>
      </c>
      <c r="G2813" s="47" t="s">
        <v>136</v>
      </c>
      <c r="H2813" s="47" t="n">
        <v>365</v>
      </c>
      <c r="I2813" s="57" t="n">
        <f aca="false">IFERROR(H2813/INDEX(Rate_Master!$C$2:$C$13,MATCH(F2813,Rate_Master!$A$2:$A$13,0)),0)</f>
        <v>1.52083333333333</v>
      </c>
    </row>
    <row r="2814" customFormat="false" ht="15" hidden="false" customHeight="false" outlineLevel="0" collapsed="false">
      <c r="A2814" s="47" t="s">
        <v>14766</v>
      </c>
      <c r="B2814" s="47" t="s">
        <v>781</v>
      </c>
      <c r="C2814" s="48" t="n">
        <v>46072</v>
      </c>
      <c r="D2814" s="47" t="s">
        <v>65</v>
      </c>
      <c r="E2814" s="47" t="s">
        <v>134</v>
      </c>
      <c r="F2814" s="47" t="s">
        <v>159</v>
      </c>
      <c r="G2814" s="47" t="s">
        <v>137</v>
      </c>
      <c r="H2814" s="47" t="n">
        <v>288</v>
      </c>
      <c r="I2814" s="57" t="n">
        <f aca="false">IFERROR(H2814/INDEX(Rate_Master!$C$2:$C$13,MATCH(F2814,Rate_Master!$A$2:$A$13,0)),0)</f>
        <v>1.2</v>
      </c>
    </row>
    <row r="2815" customFormat="false" ht="15" hidden="false" customHeight="false" outlineLevel="0" collapsed="false">
      <c r="A2815" s="47" t="s">
        <v>14767</v>
      </c>
      <c r="B2815" s="47" t="s">
        <v>781</v>
      </c>
      <c r="C2815" s="48" t="n">
        <v>46072</v>
      </c>
      <c r="D2815" s="47" t="s">
        <v>65</v>
      </c>
      <c r="E2815" s="47" t="s">
        <v>134</v>
      </c>
      <c r="F2815" s="47" t="s">
        <v>159</v>
      </c>
      <c r="G2815" s="47" t="s">
        <v>138</v>
      </c>
      <c r="H2815" s="47" t="n">
        <v>144</v>
      </c>
      <c r="I2815" s="57" t="n">
        <f aca="false">IFERROR(H2815/INDEX(Rate_Master!$C$2:$C$13,MATCH(F2815,Rate_Master!$A$2:$A$13,0)),0)</f>
        <v>0.6</v>
      </c>
    </row>
    <row r="2816" customFormat="false" ht="15" hidden="false" customHeight="false" outlineLevel="0" collapsed="false">
      <c r="A2816" s="47" t="s">
        <v>14768</v>
      </c>
      <c r="B2816" s="47" t="s">
        <v>782</v>
      </c>
      <c r="C2816" s="48" t="n">
        <v>46073</v>
      </c>
      <c r="D2816" s="47" t="s">
        <v>62</v>
      </c>
      <c r="E2816" s="47" t="s">
        <v>120</v>
      </c>
      <c r="F2816" s="47" t="s">
        <v>148</v>
      </c>
      <c r="G2816" s="47" t="s">
        <v>119</v>
      </c>
      <c r="H2816" s="47" t="n">
        <v>1292</v>
      </c>
      <c r="I2816" s="57" t="n">
        <f aca="false">IFERROR(H2816/INDEX(Rate_Master!$C$2:$C$13,MATCH(F2816,Rate_Master!$A$2:$A$13,0)),0)</f>
        <v>1.43555555555556</v>
      </c>
    </row>
    <row r="2817" customFormat="false" ht="15" hidden="false" customHeight="false" outlineLevel="0" collapsed="false">
      <c r="A2817" s="47" t="s">
        <v>14769</v>
      </c>
      <c r="B2817" s="47" t="s">
        <v>782</v>
      </c>
      <c r="C2817" s="48" t="n">
        <v>46073</v>
      </c>
      <c r="D2817" s="47" t="s">
        <v>62</v>
      </c>
      <c r="E2817" s="47" t="s">
        <v>120</v>
      </c>
      <c r="F2817" s="47" t="s">
        <v>148</v>
      </c>
      <c r="G2817" s="47" t="s">
        <v>121</v>
      </c>
      <c r="H2817" s="47" t="n">
        <v>1205</v>
      </c>
      <c r="I2817" s="57" t="n">
        <f aca="false">IFERROR(H2817/INDEX(Rate_Master!$C$2:$C$13,MATCH(F2817,Rate_Master!$A$2:$A$13,0)),0)</f>
        <v>1.33888888888889</v>
      </c>
    </row>
    <row r="2818" customFormat="false" ht="15" hidden="false" customHeight="false" outlineLevel="0" collapsed="false">
      <c r="A2818" s="47" t="s">
        <v>14770</v>
      </c>
      <c r="B2818" s="47" t="s">
        <v>782</v>
      </c>
      <c r="C2818" s="48" t="n">
        <v>46073</v>
      </c>
      <c r="D2818" s="47" t="s">
        <v>62</v>
      </c>
      <c r="E2818" s="47" t="s">
        <v>120</v>
      </c>
      <c r="F2818" s="47" t="s">
        <v>148</v>
      </c>
      <c r="G2818" s="47" t="s">
        <v>122</v>
      </c>
      <c r="H2818" s="47" t="n">
        <v>1269</v>
      </c>
      <c r="I2818" s="57" t="n">
        <f aca="false">IFERROR(H2818/INDEX(Rate_Master!$C$2:$C$13,MATCH(F2818,Rate_Master!$A$2:$A$13,0)),0)</f>
        <v>1.41</v>
      </c>
    </row>
    <row r="2819" customFormat="false" ht="15" hidden="false" customHeight="false" outlineLevel="0" collapsed="false">
      <c r="A2819" s="47" t="s">
        <v>14771</v>
      </c>
      <c r="B2819" s="47" t="s">
        <v>782</v>
      </c>
      <c r="C2819" s="48" t="n">
        <v>46073</v>
      </c>
      <c r="D2819" s="47" t="s">
        <v>62</v>
      </c>
      <c r="E2819" s="47" t="s">
        <v>120</v>
      </c>
      <c r="F2819" s="47" t="s">
        <v>148</v>
      </c>
      <c r="G2819" s="47" t="s">
        <v>123</v>
      </c>
      <c r="H2819" s="47" t="n">
        <v>915</v>
      </c>
      <c r="I2819" s="57" t="n">
        <f aca="false">IFERROR(H2819/INDEX(Rate_Master!$C$2:$C$13,MATCH(F2819,Rate_Master!$A$2:$A$13,0)),0)</f>
        <v>1.01666666666667</v>
      </c>
    </row>
    <row r="2820" customFormat="false" ht="15" hidden="false" customHeight="false" outlineLevel="0" collapsed="false">
      <c r="A2820" s="47" t="s">
        <v>14772</v>
      </c>
      <c r="B2820" s="47" t="s">
        <v>782</v>
      </c>
      <c r="C2820" s="48" t="n">
        <v>46073</v>
      </c>
      <c r="D2820" s="47" t="s">
        <v>62</v>
      </c>
      <c r="E2820" s="47" t="s">
        <v>120</v>
      </c>
      <c r="F2820" s="47" t="s">
        <v>148</v>
      </c>
      <c r="G2820" s="47" t="s">
        <v>124</v>
      </c>
      <c r="H2820" s="47" t="n">
        <v>584</v>
      </c>
      <c r="I2820" s="57" t="n">
        <f aca="false">IFERROR(H2820/INDEX(Rate_Master!$C$2:$C$13,MATCH(F2820,Rate_Master!$A$2:$A$13,0)),0)</f>
        <v>0.648888888888889</v>
      </c>
    </row>
    <row r="2821" customFormat="false" ht="15" hidden="false" customHeight="false" outlineLevel="0" collapsed="false">
      <c r="A2821" s="47" t="s">
        <v>14773</v>
      </c>
      <c r="B2821" s="47" t="s">
        <v>782</v>
      </c>
      <c r="C2821" s="48" t="n">
        <v>46073</v>
      </c>
      <c r="D2821" s="47" t="s">
        <v>62</v>
      </c>
      <c r="E2821" s="47" t="s">
        <v>120</v>
      </c>
      <c r="F2821" s="47" t="s">
        <v>148</v>
      </c>
      <c r="G2821" s="47" t="s">
        <v>125</v>
      </c>
      <c r="H2821" s="47" t="n">
        <v>327</v>
      </c>
      <c r="I2821" s="57" t="n">
        <f aca="false">IFERROR(H2821/INDEX(Rate_Master!$C$2:$C$13,MATCH(F2821,Rate_Master!$A$2:$A$13,0)),0)</f>
        <v>0.363333333333333</v>
      </c>
    </row>
    <row r="2822" customFormat="false" ht="15" hidden="false" customHeight="false" outlineLevel="0" collapsed="false">
      <c r="A2822" s="47" t="s">
        <v>14774</v>
      </c>
      <c r="B2822" s="47" t="s">
        <v>782</v>
      </c>
      <c r="C2822" s="48" t="n">
        <v>46073</v>
      </c>
      <c r="D2822" s="47" t="s">
        <v>62</v>
      </c>
      <c r="E2822" s="47" t="s">
        <v>120</v>
      </c>
      <c r="F2822" s="47" t="s">
        <v>148</v>
      </c>
      <c r="G2822" s="47" t="s">
        <v>126</v>
      </c>
      <c r="H2822" s="47" t="n">
        <v>242</v>
      </c>
      <c r="I2822" s="57" t="n">
        <f aca="false">IFERROR(H2822/INDEX(Rate_Master!$C$2:$C$13,MATCH(F2822,Rate_Master!$A$2:$A$13,0)),0)</f>
        <v>0.268888888888889</v>
      </c>
    </row>
    <row r="2823" customFormat="false" ht="15" hidden="false" customHeight="false" outlineLevel="0" collapsed="false">
      <c r="A2823" s="47" t="s">
        <v>14775</v>
      </c>
      <c r="B2823" s="47" t="s">
        <v>783</v>
      </c>
      <c r="C2823" s="48" t="n">
        <v>46073</v>
      </c>
      <c r="D2823" s="47" t="s">
        <v>62</v>
      </c>
      <c r="E2823" s="47" t="s">
        <v>120</v>
      </c>
      <c r="F2823" s="47" t="s">
        <v>148</v>
      </c>
      <c r="G2823" s="47" t="s">
        <v>119</v>
      </c>
      <c r="H2823" s="47" t="n">
        <v>1240</v>
      </c>
      <c r="I2823" s="57" t="n">
        <f aca="false">IFERROR(H2823/INDEX(Rate_Master!$C$2:$C$13,MATCH(F2823,Rate_Master!$A$2:$A$13,0)),0)</f>
        <v>1.37777777777778</v>
      </c>
    </row>
    <row r="2824" customFormat="false" ht="15" hidden="false" customHeight="false" outlineLevel="0" collapsed="false">
      <c r="A2824" s="47" t="s">
        <v>14776</v>
      </c>
      <c r="B2824" s="47" t="s">
        <v>783</v>
      </c>
      <c r="C2824" s="48" t="n">
        <v>46073</v>
      </c>
      <c r="D2824" s="47" t="s">
        <v>62</v>
      </c>
      <c r="E2824" s="47" t="s">
        <v>120</v>
      </c>
      <c r="F2824" s="47" t="s">
        <v>148</v>
      </c>
      <c r="G2824" s="47" t="s">
        <v>121</v>
      </c>
      <c r="H2824" s="47" t="n">
        <v>1176</v>
      </c>
      <c r="I2824" s="57" t="n">
        <f aca="false">IFERROR(H2824/INDEX(Rate_Master!$C$2:$C$13,MATCH(F2824,Rate_Master!$A$2:$A$13,0)),0)</f>
        <v>1.30666666666667</v>
      </c>
    </row>
    <row r="2825" customFormat="false" ht="15" hidden="false" customHeight="false" outlineLevel="0" collapsed="false">
      <c r="A2825" s="47" t="s">
        <v>14777</v>
      </c>
      <c r="B2825" s="47" t="s">
        <v>783</v>
      </c>
      <c r="C2825" s="48" t="n">
        <v>46073</v>
      </c>
      <c r="D2825" s="47" t="s">
        <v>62</v>
      </c>
      <c r="E2825" s="47" t="s">
        <v>120</v>
      </c>
      <c r="F2825" s="47" t="s">
        <v>148</v>
      </c>
      <c r="G2825" s="47" t="s">
        <v>122</v>
      </c>
      <c r="H2825" s="47" t="n">
        <v>1280</v>
      </c>
      <c r="I2825" s="57" t="n">
        <f aca="false">IFERROR(H2825/INDEX(Rate_Master!$C$2:$C$13,MATCH(F2825,Rate_Master!$A$2:$A$13,0)),0)</f>
        <v>1.42222222222222</v>
      </c>
    </row>
    <row r="2826" customFormat="false" ht="15" hidden="false" customHeight="false" outlineLevel="0" collapsed="false">
      <c r="A2826" s="47" t="s">
        <v>14778</v>
      </c>
      <c r="B2826" s="47" t="s">
        <v>783</v>
      </c>
      <c r="C2826" s="48" t="n">
        <v>46073</v>
      </c>
      <c r="D2826" s="47" t="s">
        <v>62</v>
      </c>
      <c r="E2826" s="47" t="s">
        <v>120</v>
      </c>
      <c r="F2826" s="47" t="s">
        <v>148</v>
      </c>
      <c r="G2826" s="47" t="s">
        <v>123</v>
      </c>
      <c r="H2826" s="47" t="n">
        <v>928</v>
      </c>
      <c r="I2826" s="57" t="n">
        <f aca="false">IFERROR(H2826/INDEX(Rate_Master!$C$2:$C$13,MATCH(F2826,Rate_Master!$A$2:$A$13,0)),0)</f>
        <v>1.03111111111111</v>
      </c>
    </row>
    <row r="2827" customFormat="false" ht="15" hidden="false" customHeight="false" outlineLevel="0" collapsed="false">
      <c r="A2827" s="47" t="s">
        <v>14779</v>
      </c>
      <c r="B2827" s="47" t="s">
        <v>783</v>
      </c>
      <c r="C2827" s="48" t="n">
        <v>46073</v>
      </c>
      <c r="D2827" s="47" t="s">
        <v>62</v>
      </c>
      <c r="E2827" s="47" t="s">
        <v>120</v>
      </c>
      <c r="F2827" s="47" t="s">
        <v>148</v>
      </c>
      <c r="G2827" s="47" t="s">
        <v>124</v>
      </c>
      <c r="H2827" s="47" t="n">
        <v>575</v>
      </c>
      <c r="I2827" s="57" t="n">
        <f aca="false">IFERROR(H2827/INDEX(Rate_Master!$C$2:$C$13,MATCH(F2827,Rate_Master!$A$2:$A$13,0)),0)</f>
        <v>0.638888888888889</v>
      </c>
    </row>
    <row r="2828" customFormat="false" ht="15" hidden="false" customHeight="false" outlineLevel="0" collapsed="false">
      <c r="A2828" s="47" t="s">
        <v>14780</v>
      </c>
      <c r="B2828" s="47" t="s">
        <v>783</v>
      </c>
      <c r="C2828" s="48" t="n">
        <v>46073</v>
      </c>
      <c r="D2828" s="47" t="s">
        <v>62</v>
      </c>
      <c r="E2828" s="47" t="s">
        <v>120</v>
      </c>
      <c r="F2828" s="47" t="s">
        <v>148</v>
      </c>
      <c r="G2828" s="47" t="s">
        <v>125</v>
      </c>
      <c r="H2828" s="47" t="n">
        <v>343</v>
      </c>
      <c r="I2828" s="57" t="n">
        <f aca="false">IFERROR(H2828/INDEX(Rate_Master!$C$2:$C$13,MATCH(F2828,Rate_Master!$A$2:$A$13,0)),0)</f>
        <v>0.381111111111111</v>
      </c>
    </row>
    <row r="2829" customFormat="false" ht="15" hidden="false" customHeight="false" outlineLevel="0" collapsed="false">
      <c r="A2829" s="47" t="s">
        <v>14781</v>
      </c>
      <c r="B2829" s="47" t="s">
        <v>783</v>
      </c>
      <c r="C2829" s="48" t="n">
        <v>46073</v>
      </c>
      <c r="D2829" s="47" t="s">
        <v>62</v>
      </c>
      <c r="E2829" s="47" t="s">
        <v>120</v>
      </c>
      <c r="F2829" s="47" t="s">
        <v>148</v>
      </c>
      <c r="G2829" s="47" t="s">
        <v>126</v>
      </c>
      <c r="H2829" s="47" t="n">
        <v>233</v>
      </c>
      <c r="I2829" s="57" t="n">
        <f aca="false">IFERROR(H2829/INDEX(Rate_Master!$C$2:$C$13,MATCH(F2829,Rate_Master!$A$2:$A$13,0)),0)</f>
        <v>0.258888888888889</v>
      </c>
    </row>
    <row r="2830" customFormat="false" ht="15" hidden="false" customHeight="false" outlineLevel="0" collapsed="false">
      <c r="A2830" s="47" t="s">
        <v>14782</v>
      </c>
      <c r="B2830" s="47" t="s">
        <v>784</v>
      </c>
      <c r="C2830" s="48" t="n">
        <v>46073</v>
      </c>
      <c r="D2830" s="47" t="s">
        <v>62</v>
      </c>
      <c r="E2830" s="47" t="s">
        <v>120</v>
      </c>
      <c r="F2830" s="47" t="s">
        <v>148</v>
      </c>
      <c r="G2830" s="47" t="s">
        <v>119</v>
      </c>
      <c r="H2830" s="47" t="n">
        <v>847</v>
      </c>
      <c r="I2830" s="57" t="n">
        <f aca="false">IFERROR(H2830/INDEX(Rate_Master!$C$2:$C$13,MATCH(F2830,Rate_Master!$A$2:$A$13,0)),0)</f>
        <v>0.941111111111111</v>
      </c>
    </row>
    <row r="2831" customFormat="false" ht="15" hidden="false" customHeight="false" outlineLevel="0" collapsed="false">
      <c r="A2831" s="47" t="s">
        <v>14783</v>
      </c>
      <c r="B2831" s="47" t="s">
        <v>784</v>
      </c>
      <c r="C2831" s="48" t="n">
        <v>46073</v>
      </c>
      <c r="D2831" s="47" t="s">
        <v>62</v>
      </c>
      <c r="E2831" s="47" t="s">
        <v>120</v>
      </c>
      <c r="F2831" s="47" t="s">
        <v>148</v>
      </c>
      <c r="G2831" s="47" t="s">
        <v>121</v>
      </c>
      <c r="H2831" s="47" t="n">
        <v>807</v>
      </c>
      <c r="I2831" s="57" t="n">
        <f aca="false">IFERROR(H2831/INDEX(Rate_Master!$C$2:$C$13,MATCH(F2831,Rate_Master!$A$2:$A$13,0)),0)</f>
        <v>0.896666666666667</v>
      </c>
    </row>
    <row r="2832" customFormat="false" ht="15" hidden="false" customHeight="false" outlineLevel="0" collapsed="false">
      <c r="A2832" s="47" t="s">
        <v>14784</v>
      </c>
      <c r="B2832" s="47" t="s">
        <v>784</v>
      </c>
      <c r="C2832" s="48" t="n">
        <v>46073</v>
      </c>
      <c r="D2832" s="47" t="s">
        <v>62</v>
      </c>
      <c r="E2832" s="47" t="s">
        <v>120</v>
      </c>
      <c r="F2832" s="47" t="s">
        <v>148</v>
      </c>
      <c r="G2832" s="47" t="s">
        <v>122</v>
      </c>
      <c r="H2832" s="47" t="n">
        <v>897</v>
      </c>
      <c r="I2832" s="57" t="n">
        <f aca="false">IFERROR(H2832/INDEX(Rate_Master!$C$2:$C$13,MATCH(F2832,Rate_Master!$A$2:$A$13,0)),0)</f>
        <v>0.996666666666667</v>
      </c>
    </row>
    <row r="2833" customFormat="false" ht="15" hidden="false" customHeight="false" outlineLevel="0" collapsed="false">
      <c r="A2833" s="47" t="s">
        <v>14785</v>
      </c>
      <c r="B2833" s="47" t="s">
        <v>784</v>
      </c>
      <c r="C2833" s="48" t="n">
        <v>46073</v>
      </c>
      <c r="D2833" s="47" t="s">
        <v>62</v>
      </c>
      <c r="E2833" s="47" t="s">
        <v>120</v>
      </c>
      <c r="F2833" s="47" t="s">
        <v>148</v>
      </c>
      <c r="G2833" s="47" t="s">
        <v>123</v>
      </c>
      <c r="H2833" s="47" t="n">
        <v>627</v>
      </c>
      <c r="I2833" s="57" t="n">
        <f aca="false">IFERROR(H2833/INDEX(Rate_Master!$C$2:$C$13,MATCH(F2833,Rate_Master!$A$2:$A$13,0)),0)</f>
        <v>0.696666666666667</v>
      </c>
    </row>
    <row r="2834" customFormat="false" ht="15" hidden="false" customHeight="false" outlineLevel="0" collapsed="false">
      <c r="A2834" s="47" t="s">
        <v>14786</v>
      </c>
      <c r="B2834" s="47" t="s">
        <v>784</v>
      </c>
      <c r="C2834" s="48" t="n">
        <v>46073</v>
      </c>
      <c r="D2834" s="47" t="s">
        <v>62</v>
      </c>
      <c r="E2834" s="47" t="s">
        <v>120</v>
      </c>
      <c r="F2834" s="47" t="s">
        <v>148</v>
      </c>
      <c r="G2834" s="47" t="s">
        <v>124</v>
      </c>
      <c r="H2834" s="47" t="n">
        <v>419</v>
      </c>
      <c r="I2834" s="57" t="n">
        <f aca="false">IFERROR(H2834/INDEX(Rate_Master!$C$2:$C$13,MATCH(F2834,Rate_Master!$A$2:$A$13,0)),0)</f>
        <v>0.465555555555556</v>
      </c>
    </row>
    <row r="2835" customFormat="false" ht="15" hidden="false" customHeight="false" outlineLevel="0" collapsed="false">
      <c r="A2835" s="47" t="s">
        <v>14787</v>
      </c>
      <c r="B2835" s="47" t="s">
        <v>784</v>
      </c>
      <c r="C2835" s="48" t="n">
        <v>46073</v>
      </c>
      <c r="D2835" s="47" t="s">
        <v>62</v>
      </c>
      <c r="E2835" s="47" t="s">
        <v>120</v>
      </c>
      <c r="F2835" s="47" t="s">
        <v>148</v>
      </c>
      <c r="G2835" s="47" t="s">
        <v>125</v>
      </c>
      <c r="H2835" s="47" t="n">
        <v>225</v>
      </c>
      <c r="I2835" s="57" t="n">
        <f aca="false">IFERROR(H2835/INDEX(Rate_Master!$C$2:$C$13,MATCH(F2835,Rate_Master!$A$2:$A$13,0)),0)</f>
        <v>0.25</v>
      </c>
    </row>
    <row r="2836" customFormat="false" ht="15" hidden="false" customHeight="false" outlineLevel="0" collapsed="false">
      <c r="A2836" s="47" t="s">
        <v>14788</v>
      </c>
      <c r="B2836" s="47" t="s">
        <v>784</v>
      </c>
      <c r="C2836" s="48" t="n">
        <v>46073</v>
      </c>
      <c r="D2836" s="47" t="s">
        <v>62</v>
      </c>
      <c r="E2836" s="47" t="s">
        <v>120</v>
      </c>
      <c r="F2836" s="47" t="s">
        <v>148</v>
      </c>
      <c r="G2836" s="47" t="s">
        <v>126</v>
      </c>
      <c r="H2836" s="47" t="n">
        <v>164</v>
      </c>
      <c r="I2836" s="57" t="n">
        <f aca="false">IFERROR(H2836/INDEX(Rate_Master!$C$2:$C$13,MATCH(F2836,Rate_Master!$A$2:$A$13,0)),0)</f>
        <v>0.182222222222222</v>
      </c>
    </row>
    <row r="2837" customFormat="false" ht="15" hidden="false" customHeight="false" outlineLevel="0" collapsed="false">
      <c r="A2837" s="47" t="s">
        <v>14789</v>
      </c>
      <c r="B2837" s="47" t="s">
        <v>785</v>
      </c>
      <c r="C2837" s="48" t="n">
        <v>46073</v>
      </c>
      <c r="D2837" s="47" t="s">
        <v>63</v>
      </c>
      <c r="E2837" s="47" t="s">
        <v>120</v>
      </c>
      <c r="F2837" s="47" t="s">
        <v>152</v>
      </c>
      <c r="G2837" s="47" t="s">
        <v>119</v>
      </c>
      <c r="H2837" s="47" t="n">
        <v>1294</v>
      </c>
      <c r="I2837" s="57" t="n">
        <f aca="false">IFERROR(H2837/INDEX(Rate_Master!$C$2:$C$13,MATCH(F2837,Rate_Master!$A$2:$A$13,0)),0)</f>
        <v>1.43777777777778</v>
      </c>
    </row>
    <row r="2838" customFormat="false" ht="15" hidden="false" customHeight="false" outlineLevel="0" collapsed="false">
      <c r="A2838" s="47" t="s">
        <v>14790</v>
      </c>
      <c r="B2838" s="47" t="s">
        <v>785</v>
      </c>
      <c r="C2838" s="48" t="n">
        <v>46073</v>
      </c>
      <c r="D2838" s="47" t="s">
        <v>63</v>
      </c>
      <c r="E2838" s="47" t="s">
        <v>120</v>
      </c>
      <c r="F2838" s="47" t="s">
        <v>152</v>
      </c>
      <c r="G2838" s="47" t="s">
        <v>121</v>
      </c>
      <c r="H2838" s="47" t="n">
        <v>1187</v>
      </c>
      <c r="I2838" s="57" t="n">
        <f aca="false">IFERROR(H2838/INDEX(Rate_Master!$C$2:$C$13,MATCH(F2838,Rate_Master!$A$2:$A$13,0)),0)</f>
        <v>1.31888888888889</v>
      </c>
    </row>
    <row r="2839" customFormat="false" ht="15" hidden="false" customHeight="false" outlineLevel="0" collapsed="false">
      <c r="A2839" s="47" t="s">
        <v>14791</v>
      </c>
      <c r="B2839" s="47" t="s">
        <v>785</v>
      </c>
      <c r="C2839" s="48" t="n">
        <v>46073</v>
      </c>
      <c r="D2839" s="47" t="s">
        <v>63</v>
      </c>
      <c r="E2839" s="47" t="s">
        <v>120</v>
      </c>
      <c r="F2839" s="47" t="s">
        <v>152</v>
      </c>
      <c r="G2839" s="47" t="s">
        <v>122</v>
      </c>
      <c r="H2839" s="47" t="n">
        <v>1323</v>
      </c>
      <c r="I2839" s="57" t="n">
        <f aca="false">IFERROR(H2839/INDEX(Rate_Master!$C$2:$C$13,MATCH(F2839,Rate_Master!$A$2:$A$13,0)),0)</f>
        <v>1.47</v>
      </c>
    </row>
    <row r="2840" customFormat="false" ht="15" hidden="false" customHeight="false" outlineLevel="0" collapsed="false">
      <c r="A2840" s="47" t="s">
        <v>14792</v>
      </c>
      <c r="B2840" s="47" t="s">
        <v>785</v>
      </c>
      <c r="C2840" s="48" t="n">
        <v>46073</v>
      </c>
      <c r="D2840" s="47" t="s">
        <v>63</v>
      </c>
      <c r="E2840" s="47" t="s">
        <v>120</v>
      </c>
      <c r="F2840" s="47" t="s">
        <v>152</v>
      </c>
      <c r="G2840" s="47" t="s">
        <v>123</v>
      </c>
      <c r="H2840" s="47" t="n">
        <v>997</v>
      </c>
      <c r="I2840" s="57" t="n">
        <f aca="false">IFERROR(H2840/INDEX(Rate_Master!$C$2:$C$13,MATCH(F2840,Rate_Master!$A$2:$A$13,0)),0)</f>
        <v>1.10777777777778</v>
      </c>
    </row>
    <row r="2841" customFormat="false" ht="15" hidden="false" customHeight="false" outlineLevel="0" collapsed="false">
      <c r="A2841" s="47" t="s">
        <v>14793</v>
      </c>
      <c r="B2841" s="47" t="s">
        <v>785</v>
      </c>
      <c r="C2841" s="48" t="n">
        <v>46073</v>
      </c>
      <c r="D2841" s="47" t="s">
        <v>63</v>
      </c>
      <c r="E2841" s="47" t="s">
        <v>120</v>
      </c>
      <c r="F2841" s="47" t="s">
        <v>152</v>
      </c>
      <c r="G2841" s="47" t="s">
        <v>124</v>
      </c>
      <c r="H2841" s="47" t="n">
        <v>620</v>
      </c>
      <c r="I2841" s="57" t="n">
        <f aca="false">IFERROR(H2841/INDEX(Rate_Master!$C$2:$C$13,MATCH(F2841,Rate_Master!$A$2:$A$13,0)),0)</f>
        <v>0.688888888888889</v>
      </c>
    </row>
    <row r="2842" customFormat="false" ht="15" hidden="false" customHeight="false" outlineLevel="0" collapsed="false">
      <c r="A2842" s="47" t="s">
        <v>14794</v>
      </c>
      <c r="B2842" s="47" t="s">
        <v>785</v>
      </c>
      <c r="C2842" s="48" t="n">
        <v>46073</v>
      </c>
      <c r="D2842" s="47" t="s">
        <v>63</v>
      </c>
      <c r="E2842" s="47" t="s">
        <v>120</v>
      </c>
      <c r="F2842" s="47" t="s">
        <v>152</v>
      </c>
      <c r="G2842" s="47" t="s">
        <v>125</v>
      </c>
      <c r="H2842" s="47" t="n">
        <v>352</v>
      </c>
      <c r="I2842" s="57" t="n">
        <f aca="false">IFERROR(H2842/INDEX(Rate_Master!$C$2:$C$13,MATCH(F2842,Rate_Master!$A$2:$A$13,0)),0)</f>
        <v>0.391111111111111</v>
      </c>
    </row>
    <row r="2843" customFormat="false" ht="15" hidden="false" customHeight="false" outlineLevel="0" collapsed="false">
      <c r="A2843" s="47" t="s">
        <v>14795</v>
      </c>
      <c r="B2843" s="47" t="s">
        <v>785</v>
      </c>
      <c r="C2843" s="48" t="n">
        <v>46073</v>
      </c>
      <c r="D2843" s="47" t="s">
        <v>63</v>
      </c>
      <c r="E2843" s="47" t="s">
        <v>120</v>
      </c>
      <c r="F2843" s="47" t="s">
        <v>152</v>
      </c>
      <c r="G2843" s="47" t="s">
        <v>126</v>
      </c>
      <c r="H2843" s="47" t="n">
        <v>264</v>
      </c>
      <c r="I2843" s="57" t="n">
        <f aca="false">IFERROR(H2843/INDEX(Rate_Master!$C$2:$C$13,MATCH(F2843,Rate_Master!$A$2:$A$13,0)),0)</f>
        <v>0.293333333333333</v>
      </c>
    </row>
    <row r="2844" customFormat="false" ht="15" hidden="false" customHeight="false" outlineLevel="0" collapsed="false">
      <c r="A2844" s="47" t="s">
        <v>14796</v>
      </c>
      <c r="B2844" s="47" t="s">
        <v>786</v>
      </c>
      <c r="C2844" s="48" t="n">
        <v>46073</v>
      </c>
      <c r="D2844" s="47" t="s">
        <v>63</v>
      </c>
      <c r="E2844" s="47" t="s">
        <v>120</v>
      </c>
      <c r="F2844" s="47" t="s">
        <v>152</v>
      </c>
      <c r="G2844" s="47" t="s">
        <v>119</v>
      </c>
      <c r="H2844" s="47" t="n">
        <v>1535</v>
      </c>
      <c r="I2844" s="57" t="n">
        <f aca="false">IFERROR(H2844/INDEX(Rate_Master!$C$2:$C$13,MATCH(F2844,Rate_Master!$A$2:$A$13,0)),0)</f>
        <v>1.70555555555556</v>
      </c>
    </row>
    <row r="2845" customFormat="false" ht="15" hidden="false" customHeight="false" outlineLevel="0" collapsed="false">
      <c r="A2845" s="47" t="s">
        <v>14797</v>
      </c>
      <c r="B2845" s="47" t="s">
        <v>786</v>
      </c>
      <c r="C2845" s="48" t="n">
        <v>46073</v>
      </c>
      <c r="D2845" s="47" t="s">
        <v>63</v>
      </c>
      <c r="E2845" s="47" t="s">
        <v>120</v>
      </c>
      <c r="F2845" s="47" t="s">
        <v>152</v>
      </c>
      <c r="G2845" s="47" t="s">
        <v>121</v>
      </c>
      <c r="H2845" s="47" t="n">
        <v>1356</v>
      </c>
      <c r="I2845" s="57" t="n">
        <f aca="false">IFERROR(H2845/INDEX(Rate_Master!$C$2:$C$13,MATCH(F2845,Rate_Master!$A$2:$A$13,0)),0)</f>
        <v>1.50666666666667</v>
      </c>
    </row>
    <row r="2846" customFormat="false" ht="15" hidden="false" customHeight="false" outlineLevel="0" collapsed="false">
      <c r="A2846" s="47" t="s">
        <v>14798</v>
      </c>
      <c r="B2846" s="47" t="s">
        <v>786</v>
      </c>
      <c r="C2846" s="48" t="n">
        <v>46073</v>
      </c>
      <c r="D2846" s="47" t="s">
        <v>63</v>
      </c>
      <c r="E2846" s="47" t="s">
        <v>120</v>
      </c>
      <c r="F2846" s="47" t="s">
        <v>152</v>
      </c>
      <c r="G2846" s="47" t="s">
        <v>122</v>
      </c>
      <c r="H2846" s="47" t="n">
        <v>1539</v>
      </c>
      <c r="I2846" s="57" t="n">
        <f aca="false">IFERROR(H2846/INDEX(Rate_Master!$C$2:$C$13,MATCH(F2846,Rate_Master!$A$2:$A$13,0)),0)</f>
        <v>1.71</v>
      </c>
    </row>
    <row r="2847" customFormat="false" ht="15" hidden="false" customHeight="false" outlineLevel="0" collapsed="false">
      <c r="A2847" s="47" t="s">
        <v>14799</v>
      </c>
      <c r="B2847" s="47" t="s">
        <v>786</v>
      </c>
      <c r="C2847" s="48" t="n">
        <v>46073</v>
      </c>
      <c r="D2847" s="47" t="s">
        <v>63</v>
      </c>
      <c r="E2847" s="47" t="s">
        <v>120</v>
      </c>
      <c r="F2847" s="47" t="s">
        <v>152</v>
      </c>
      <c r="G2847" s="47" t="s">
        <v>123</v>
      </c>
      <c r="H2847" s="47" t="n">
        <v>1150</v>
      </c>
      <c r="I2847" s="57" t="n">
        <f aca="false">IFERROR(H2847/INDEX(Rate_Master!$C$2:$C$13,MATCH(F2847,Rate_Master!$A$2:$A$13,0)),0)</f>
        <v>1.27777777777778</v>
      </c>
    </row>
    <row r="2848" customFormat="false" ht="15" hidden="false" customHeight="false" outlineLevel="0" collapsed="false">
      <c r="A2848" s="47" t="s">
        <v>14800</v>
      </c>
      <c r="B2848" s="47" t="s">
        <v>786</v>
      </c>
      <c r="C2848" s="48" t="n">
        <v>46073</v>
      </c>
      <c r="D2848" s="47" t="s">
        <v>63</v>
      </c>
      <c r="E2848" s="47" t="s">
        <v>120</v>
      </c>
      <c r="F2848" s="47" t="s">
        <v>152</v>
      </c>
      <c r="G2848" s="47" t="s">
        <v>124</v>
      </c>
      <c r="H2848" s="47" t="n">
        <v>689</v>
      </c>
      <c r="I2848" s="57" t="n">
        <f aca="false">IFERROR(H2848/INDEX(Rate_Master!$C$2:$C$13,MATCH(F2848,Rate_Master!$A$2:$A$13,0)),0)</f>
        <v>0.765555555555556</v>
      </c>
    </row>
    <row r="2849" customFormat="false" ht="15" hidden="false" customHeight="false" outlineLevel="0" collapsed="false">
      <c r="A2849" s="47" t="s">
        <v>14801</v>
      </c>
      <c r="B2849" s="47" t="s">
        <v>786</v>
      </c>
      <c r="C2849" s="48" t="n">
        <v>46073</v>
      </c>
      <c r="D2849" s="47" t="s">
        <v>63</v>
      </c>
      <c r="E2849" s="47" t="s">
        <v>120</v>
      </c>
      <c r="F2849" s="47" t="s">
        <v>152</v>
      </c>
      <c r="G2849" s="47" t="s">
        <v>125</v>
      </c>
      <c r="H2849" s="47" t="n">
        <v>414</v>
      </c>
      <c r="I2849" s="57" t="n">
        <f aca="false">IFERROR(H2849/INDEX(Rate_Master!$C$2:$C$13,MATCH(F2849,Rate_Master!$A$2:$A$13,0)),0)</f>
        <v>0.46</v>
      </c>
    </row>
    <row r="2850" customFormat="false" ht="15" hidden="false" customHeight="false" outlineLevel="0" collapsed="false">
      <c r="A2850" s="47" t="s">
        <v>14802</v>
      </c>
      <c r="B2850" s="47" t="s">
        <v>786</v>
      </c>
      <c r="C2850" s="48" t="n">
        <v>46073</v>
      </c>
      <c r="D2850" s="47" t="s">
        <v>63</v>
      </c>
      <c r="E2850" s="47" t="s">
        <v>120</v>
      </c>
      <c r="F2850" s="47" t="s">
        <v>152</v>
      </c>
      <c r="G2850" s="47" t="s">
        <v>126</v>
      </c>
      <c r="H2850" s="47" t="n">
        <v>299</v>
      </c>
      <c r="I2850" s="57" t="n">
        <f aca="false">IFERROR(H2850/INDEX(Rate_Master!$C$2:$C$13,MATCH(F2850,Rate_Master!$A$2:$A$13,0)),0)</f>
        <v>0.332222222222222</v>
      </c>
    </row>
    <row r="2851" customFormat="false" ht="15" hidden="false" customHeight="false" outlineLevel="0" collapsed="false">
      <c r="A2851" s="47" t="s">
        <v>14803</v>
      </c>
      <c r="B2851" s="47" t="s">
        <v>787</v>
      </c>
      <c r="C2851" s="48" t="n">
        <v>46073</v>
      </c>
      <c r="D2851" s="47" t="s">
        <v>63</v>
      </c>
      <c r="E2851" s="47" t="s">
        <v>120</v>
      </c>
      <c r="F2851" s="47" t="s">
        <v>151</v>
      </c>
      <c r="G2851" s="47" t="s">
        <v>119</v>
      </c>
      <c r="H2851" s="47" t="n">
        <v>606</v>
      </c>
      <c r="I2851" s="57" t="n">
        <f aca="false">IFERROR(H2851/INDEX(Rate_Master!$C$2:$C$13,MATCH(F2851,Rate_Master!$A$2:$A$13,0)),0)</f>
        <v>0.865714285714286</v>
      </c>
    </row>
    <row r="2852" customFormat="false" ht="15" hidden="false" customHeight="false" outlineLevel="0" collapsed="false">
      <c r="A2852" s="47" t="s">
        <v>14804</v>
      </c>
      <c r="B2852" s="47" t="s">
        <v>787</v>
      </c>
      <c r="C2852" s="48" t="n">
        <v>46073</v>
      </c>
      <c r="D2852" s="47" t="s">
        <v>63</v>
      </c>
      <c r="E2852" s="47" t="s">
        <v>120</v>
      </c>
      <c r="F2852" s="47" t="s">
        <v>151</v>
      </c>
      <c r="G2852" s="47" t="s">
        <v>121</v>
      </c>
      <c r="H2852" s="47" t="n">
        <v>617</v>
      </c>
      <c r="I2852" s="57" t="n">
        <f aca="false">IFERROR(H2852/INDEX(Rate_Master!$C$2:$C$13,MATCH(F2852,Rate_Master!$A$2:$A$13,0)),0)</f>
        <v>0.881428571428572</v>
      </c>
    </row>
    <row r="2853" customFormat="false" ht="15" hidden="false" customHeight="false" outlineLevel="0" collapsed="false">
      <c r="A2853" s="47" t="s">
        <v>14805</v>
      </c>
      <c r="B2853" s="47" t="s">
        <v>787</v>
      </c>
      <c r="C2853" s="48" t="n">
        <v>46073</v>
      </c>
      <c r="D2853" s="47" t="s">
        <v>63</v>
      </c>
      <c r="E2853" s="47" t="s">
        <v>120</v>
      </c>
      <c r="F2853" s="47" t="s">
        <v>151</v>
      </c>
      <c r="G2853" s="47" t="s">
        <v>122</v>
      </c>
      <c r="H2853" s="47" t="n">
        <v>1444</v>
      </c>
      <c r="I2853" s="57" t="n">
        <f aca="false">IFERROR(H2853/INDEX(Rate_Master!$C$2:$C$13,MATCH(F2853,Rate_Master!$A$2:$A$13,0)),0)</f>
        <v>2.06285714285714</v>
      </c>
    </row>
    <row r="2854" customFormat="false" ht="15" hidden="false" customHeight="false" outlineLevel="0" collapsed="false">
      <c r="A2854" s="47" t="s">
        <v>14806</v>
      </c>
      <c r="B2854" s="47" t="s">
        <v>787</v>
      </c>
      <c r="C2854" s="48" t="n">
        <v>46073</v>
      </c>
      <c r="D2854" s="47" t="s">
        <v>63</v>
      </c>
      <c r="E2854" s="47" t="s">
        <v>120</v>
      </c>
      <c r="F2854" s="47" t="s">
        <v>151</v>
      </c>
      <c r="G2854" s="47" t="s">
        <v>123</v>
      </c>
      <c r="H2854" s="47" t="n">
        <v>478</v>
      </c>
      <c r="I2854" s="57" t="n">
        <f aca="false">IFERROR(H2854/INDEX(Rate_Master!$C$2:$C$13,MATCH(F2854,Rate_Master!$A$2:$A$13,0)),0)</f>
        <v>0.682857142857143</v>
      </c>
    </row>
    <row r="2855" customFormat="false" ht="15" hidden="false" customHeight="false" outlineLevel="0" collapsed="false">
      <c r="A2855" s="47" t="s">
        <v>14807</v>
      </c>
      <c r="B2855" s="47" t="s">
        <v>787</v>
      </c>
      <c r="C2855" s="48" t="n">
        <v>46073</v>
      </c>
      <c r="D2855" s="47" t="s">
        <v>63</v>
      </c>
      <c r="E2855" s="47" t="s">
        <v>120</v>
      </c>
      <c r="F2855" s="47" t="s">
        <v>151</v>
      </c>
      <c r="G2855" s="47" t="s">
        <v>124</v>
      </c>
      <c r="H2855" s="47" t="n">
        <v>273</v>
      </c>
      <c r="I2855" s="57" t="n">
        <f aca="false">IFERROR(H2855/INDEX(Rate_Master!$C$2:$C$13,MATCH(F2855,Rate_Master!$A$2:$A$13,0)),0)</f>
        <v>0.39</v>
      </c>
    </row>
    <row r="2856" customFormat="false" ht="15" hidden="false" customHeight="false" outlineLevel="0" collapsed="false">
      <c r="A2856" s="47" t="s">
        <v>14808</v>
      </c>
      <c r="B2856" s="47" t="s">
        <v>787</v>
      </c>
      <c r="C2856" s="48" t="n">
        <v>46073</v>
      </c>
      <c r="D2856" s="47" t="s">
        <v>63</v>
      </c>
      <c r="E2856" s="47" t="s">
        <v>120</v>
      </c>
      <c r="F2856" s="47" t="s">
        <v>151</v>
      </c>
      <c r="G2856" s="47" t="s">
        <v>125</v>
      </c>
      <c r="H2856" s="47" t="n">
        <v>192</v>
      </c>
      <c r="I2856" s="57" t="n">
        <f aca="false">IFERROR(H2856/INDEX(Rate_Master!$C$2:$C$13,MATCH(F2856,Rate_Master!$A$2:$A$13,0)),0)</f>
        <v>0.274285714285714</v>
      </c>
    </row>
    <row r="2857" customFormat="false" ht="15" hidden="false" customHeight="false" outlineLevel="0" collapsed="false">
      <c r="A2857" s="47" t="s">
        <v>14809</v>
      </c>
      <c r="B2857" s="47" t="s">
        <v>787</v>
      </c>
      <c r="C2857" s="48" t="n">
        <v>46073</v>
      </c>
      <c r="D2857" s="47" t="s">
        <v>63</v>
      </c>
      <c r="E2857" s="47" t="s">
        <v>120</v>
      </c>
      <c r="F2857" s="47" t="s">
        <v>151</v>
      </c>
      <c r="G2857" s="47" t="s">
        <v>126</v>
      </c>
      <c r="H2857" s="47" t="n">
        <v>108</v>
      </c>
      <c r="I2857" s="57" t="n">
        <f aca="false">IFERROR(H2857/INDEX(Rate_Master!$C$2:$C$13,MATCH(F2857,Rate_Master!$A$2:$A$13,0)),0)</f>
        <v>0.154285714285714</v>
      </c>
    </row>
    <row r="2858" customFormat="false" ht="15" hidden="false" customHeight="false" outlineLevel="0" collapsed="false">
      <c r="A2858" s="47" t="s">
        <v>14810</v>
      </c>
      <c r="B2858" s="47" t="s">
        <v>789</v>
      </c>
      <c r="C2858" s="48" t="n">
        <v>46073</v>
      </c>
      <c r="D2858" s="47" t="s">
        <v>64</v>
      </c>
      <c r="E2858" s="47" t="s">
        <v>128</v>
      </c>
      <c r="F2858" s="47" t="s">
        <v>155</v>
      </c>
      <c r="G2858" s="47" t="s">
        <v>127</v>
      </c>
      <c r="H2858" s="47" t="n">
        <v>1389</v>
      </c>
      <c r="I2858" s="57" t="n">
        <f aca="false">IFERROR(H2858/INDEX(Rate_Master!$C$2:$C$13,MATCH(F2858,Rate_Master!$A$2:$A$13,0)),0)</f>
        <v>2.52545454545455</v>
      </c>
    </row>
    <row r="2859" customFormat="false" ht="15" hidden="false" customHeight="false" outlineLevel="0" collapsed="false">
      <c r="A2859" s="47" t="s">
        <v>14811</v>
      </c>
      <c r="B2859" s="47" t="s">
        <v>789</v>
      </c>
      <c r="C2859" s="48" t="n">
        <v>46073</v>
      </c>
      <c r="D2859" s="47" t="s">
        <v>64</v>
      </c>
      <c r="E2859" s="47" t="s">
        <v>128</v>
      </c>
      <c r="F2859" s="47" t="s">
        <v>155</v>
      </c>
      <c r="G2859" s="47" t="s">
        <v>129</v>
      </c>
      <c r="H2859" s="47" t="n">
        <v>1057</v>
      </c>
      <c r="I2859" s="57" t="n">
        <f aca="false">IFERROR(H2859/INDEX(Rate_Master!$C$2:$C$13,MATCH(F2859,Rate_Master!$A$2:$A$13,0)),0)</f>
        <v>1.92181818181818</v>
      </c>
    </row>
    <row r="2860" customFormat="false" ht="15" hidden="false" customHeight="false" outlineLevel="0" collapsed="false">
      <c r="A2860" s="47" t="s">
        <v>14812</v>
      </c>
      <c r="B2860" s="47" t="s">
        <v>789</v>
      </c>
      <c r="C2860" s="48" t="n">
        <v>46073</v>
      </c>
      <c r="D2860" s="47" t="s">
        <v>64</v>
      </c>
      <c r="E2860" s="47" t="s">
        <v>128</v>
      </c>
      <c r="F2860" s="47" t="s">
        <v>155</v>
      </c>
      <c r="G2860" s="47" t="s">
        <v>130</v>
      </c>
      <c r="H2860" s="47" t="n">
        <v>861</v>
      </c>
      <c r="I2860" s="57" t="n">
        <f aca="false">IFERROR(H2860/INDEX(Rate_Master!$C$2:$C$13,MATCH(F2860,Rate_Master!$A$2:$A$13,0)),0)</f>
        <v>1.56545454545455</v>
      </c>
    </row>
    <row r="2861" customFormat="false" ht="15" hidden="false" customHeight="false" outlineLevel="0" collapsed="false">
      <c r="A2861" s="47" t="s">
        <v>14813</v>
      </c>
      <c r="B2861" s="47" t="s">
        <v>789</v>
      </c>
      <c r="C2861" s="48" t="n">
        <v>46073</v>
      </c>
      <c r="D2861" s="47" t="s">
        <v>64</v>
      </c>
      <c r="E2861" s="47" t="s">
        <v>128</v>
      </c>
      <c r="F2861" s="47" t="s">
        <v>155</v>
      </c>
      <c r="G2861" s="47" t="s">
        <v>131</v>
      </c>
      <c r="H2861" s="47" t="n">
        <v>402</v>
      </c>
      <c r="I2861" s="57" t="n">
        <f aca="false">IFERROR(H2861/INDEX(Rate_Master!$C$2:$C$13,MATCH(F2861,Rate_Master!$A$2:$A$13,0)),0)</f>
        <v>0.730909090909091</v>
      </c>
    </row>
    <row r="2862" customFormat="false" ht="15" hidden="false" customHeight="false" outlineLevel="0" collapsed="false">
      <c r="A2862" s="47" t="s">
        <v>14814</v>
      </c>
      <c r="B2862" s="47" t="s">
        <v>789</v>
      </c>
      <c r="C2862" s="48" t="n">
        <v>46073</v>
      </c>
      <c r="D2862" s="47" t="s">
        <v>64</v>
      </c>
      <c r="E2862" s="47" t="s">
        <v>128</v>
      </c>
      <c r="F2862" s="47" t="s">
        <v>155</v>
      </c>
      <c r="G2862" s="47" t="s">
        <v>132</v>
      </c>
      <c r="H2862" s="47" t="n">
        <v>300</v>
      </c>
      <c r="I2862" s="57" t="n">
        <f aca="false">IFERROR(H2862/INDEX(Rate_Master!$C$2:$C$13,MATCH(F2862,Rate_Master!$A$2:$A$13,0)),0)</f>
        <v>0.545454545454545</v>
      </c>
    </row>
    <row r="2863" customFormat="false" ht="15" hidden="false" customHeight="false" outlineLevel="0" collapsed="false">
      <c r="A2863" s="47" t="s">
        <v>14815</v>
      </c>
      <c r="B2863" s="47" t="s">
        <v>791</v>
      </c>
      <c r="C2863" s="48" t="n">
        <v>46073</v>
      </c>
      <c r="D2863" s="47" t="s">
        <v>64</v>
      </c>
      <c r="E2863" s="47" t="s">
        <v>128</v>
      </c>
      <c r="F2863" s="47" t="s">
        <v>155</v>
      </c>
      <c r="G2863" s="47" t="s">
        <v>127</v>
      </c>
      <c r="H2863" s="47" t="n">
        <v>824</v>
      </c>
      <c r="I2863" s="57" t="n">
        <f aca="false">IFERROR(H2863/INDEX(Rate_Master!$C$2:$C$13,MATCH(F2863,Rate_Master!$A$2:$A$13,0)),0)</f>
        <v>1.49818181818182</v>
      </c>
    </row>
    <row r="2864" customFormat="false" ht="15" hidden="false" customHeight="false" outlineLevel="0" collapsed="false">
      <c r="A2864" s="47" t="s">
        <v>14816</v>
      </c>
      <c r="B2864" s="47" t="s">
        <v>791</v>
      </c>
      <c r="C2864" s="48" t="n">
        <v>46073</v>
      </c>
      <c r="D2864" s="47" t="s">
        <v>64</v>
      </c>
      <c r="E2864" s="47" t="s">
        <v>128</v>
      </c>
      <c r="F2864" s="47" t="s">
        <v>155</v>
      </c>
      <c r="G2864" s="47" t="s">
        <v>129</v>
      </c>
      <c r="H2864" s="47" t="n">
        <v>643</v>
      </c>
      <c r="I2864" s="57" t="n">
        <f aca="false">IFERROR(H2864/INDEX(Rate_Master!$C$2:$C$13,MATCH(F2864,Rate_Master!$A$2:$A$13,0)),0)</f>
        <v>1.16909090909091</v>
      </c>
    </row>
    <row r="2865" customFormat="false" ht="15" hidden="false" customHeight="false" outlineLevel="0" collapsed="false">
      <c r="A2865" s="47" t="s">
        <v>14817</v>
      </c>
      <c r="B2865" s="47" t="s">
        <v>791</v>
      </c>
      <c r="C2865" s="48" t="n">
        <v>46073</v>
      </c>
      <c r="D2865" s="47" t="s">
        <v>64</v>
      </c>
      <c r="E2865" s="47" t="s">
        <v>128</v>
      </c>
      <c r="F2865" s="47" t="s">
        <v>155</v>
      </c>
      <c r="G2865" s="47" t="s">
        <v>130</v>
      </c>
      <c r="H2865" s="47" t="n">
        <v>517</v>
      </c>
      <c r="I2865" s="57" t="n">
        <f aca="false">IFERROR(H2865/INDEX(Rate_Master!$C$2:$C$13,MATCH(F2865,Rate_Master!$A$2:$A$13,0)),0)</f>
        <v>0.94</v>
      </c>
    </row>
    <row r="2866" customFormat="false" ht="15" hidden="false" customHeight="false" outlineLevel="0" collapsed="false">
      <c r="A2866" s="47" t="s">
        <v>14818</v>
      </c>
      <c r="B2866" s="47" t="s">
        <v>791</v>
      </c>
      <c r="C2866" s="48" t="n">
        <v>46073</v>
      </c>
      <c r="D2866" s="47" t="s">
        <v>64</v>
      </c>
      <c r="E2866" s="47" t="s">
        <v>128</v>
      </c>
      <c r="F2866" s="47" t="s">
        <v>155</v>
      </c>
      <c r="G2866" s="47" t="s">
        <v>131</v>
      </c>
      <c r="H2866" s="47" t="n">
        <v>229</v>
      </c>
      <c r="I2866" s="57" t="n">
        <f aca="false">IFERROR(H2866/INDEX(Rate_Master!$C$2:$C$13,MATCH(F2866,Rate_Master!$A$2:$A$13,0)),0)</f>
        <v>0.416363636363636</v>
      </c>
    </row>
    <row r="2867" customFormat="false" ht="15" hidden="false" customHeight="false" outlineLevel="0" collapsed="false">
      <c r="A2867" s="47" t="s">
        <v>14819</v>
      </c>
      <c r="B2867" s="47" t="s">
        <v>791</v>
      </c>
      <c r="C2867" s="48" t="n">
        <v>46073</v>
      </c>
      <c r="D2867" s="47" t="s">
        <v>64</v>
      </c>
      <c r="E2867" s="47" t="s">
        <v>128</v>
      </c>
      <c r="F2867" s="47" t="s">
        <v>155</v>
      </c>
      <c r="G2867" s="47" t="s">
        <v>132</v>
      </c>
      <c r="H2867" s="47" t="n">
        <v>187</v>
      </c>
      <c r="I2867" s="57" t="n">
        <f aca="false">IFERROR(H2867/INDEX(Rate_Master!$C$2:$C$13,MATCH(F2867,Rate_Master!$A$2:$A$13,0)),0)</f>
        <v>0.34</v>
      </c>
    </row>
    <row r="2868" customFormat="false" ht="15" hidden="false" customHeight="false" outlineLevel="0" collapsed="false">
      <c r="A2868" s="47" t="s">
        <v>14820</v>
      </c>
      <c r="B2868" s="47" t="s">
        <v>792</v>
      </c>
      <c r="C2868" s="48" t="n">
        <v>46073</v>
      </c>
      <c r="D2868" s="47" t="s">
        <v>65</v>
      </c>
      <c r="E2868" s="47" t="s">
        <v>134</v>
      </c>
      <c r="F2868" s="47" t="s">
        <v>159</v>
      </c>
      <c r="G2868" s="47" t="s">
        <v>133</v>
      </c>
      <c r="H2868" s="47" t="n">
        <v>534</v>
      </c>
      <c r="I2868" s="57" t="n">
        <f aca="false">IFERROR(H2868/INDEX(Rate_Master!$C$2:$C$13,MATCH(F2868,Rate_Master!$A$2:$A$13,0)),0)</f>
        <v>2.225</v>
      </c>
    </row>
    <row r="2869" customFormat="false" ht="15" hidden="false" customHeight="false" outlineLevel="0" collapsed="false">
      <c r="A2869" s="47" t="s">
        <v>14821</v>
      </c>
      <c r="B2869" s="47" t="s">
        <v>792</v>
      </c>
      <c r="C2869" s="48" t="n">
        <v>46073</v>
      </c>
      <c r="D2869" s="47" t="s">
        <v>65</v>
      </c>
      <c r="E2869" s="47" t="s">
        <v>134</v>
      </c>
      <c r="F2869" s="47" t="s">
        <v>159</v>
      </c>
      <c r="G2869" s="47" t="s">
        <v>135</v>
      </c>
      <c r="H2869" s="47" t="n">
        <v>386</v>
      </c>
      <c r="I2869" s="57" t="n">
        <f aca="false">IFERROR(H2869/INDEX(Rate_Master!$C$2:$C$13,MATCH(F2869,Rate_Master!$A$2:$A$13,0)),0)</f>
        <v>1.60833333333333</v>
      </c>
    </row>
    <row r="2870" customFormat="false" ht="15" hidden="false" customHeight="false" outlineLevel="0" collapsed="false">
      <c r="A2870" s="47" t="s">
        <v>14822</v>
      </c>
      <c r="B2870" s="47" t="s">
        <v>792</v>
      </c>
      <c r="C2870" s="48" t="n">
        <v>46073</v>
      </c>
      <c r="D2870" s="47" t="s">
        <v>65</v>
      </c>
      <c r="E2870" s="47" t="s">
        <v>134</v>
      </c>
      <c r="F2870" s="47" t="s">
        <v>159</v>
      </c>
      <c r="G2870" s="47" t="s">
        <v>136</v>
      </c>
      <c r="H2870" s="47" t="n">
        <v>300</v>
      </c>
      <c r="I2870" s="57" t="n">
        <f aca="false">IFERROR(H2870/INDEX(Rate_Master!$C$2:$C$13,MATCH(F2870,Rate_Master!$A$2:$A$13,0)),0)</f>
        <v>1.25</v>
      </c>
    </row>
    <row r="2871" customFormat="false" ht="15" hidden="false" customHeight="false" outlineLevel="0" collapsed="false">
      <c r="A2871" s="47" t="s">
        <v>14823</v>
      </c>
      <c r="B2871" s="47" t="s">
        <v>792</v>
      </c>
      <c r="C2871" s="48" t="n">
        <v>46073</v>
      </c>
      <c r="D2871" s="47" t="s">
        <v>65</v>
      </c>
      <c r="E2871" s="47" t="s">
        <v>134</v>
      </c>
      <c r="F2871" s="47" t="s">
        <v>159</v>
      </c>
      <c r="G2871" s="47" t="s">
        <v>137</v>
      </c>
      <c r="H2871" s="47" t="n">
        <v>231</v>
      </c>
      <c r="I2871" s="57" t="n">
        <f aca="false">IFERROR(H2871/INDEX(Rate_Master!$C$2:$C$13,MATCH(F2871,Rate_Master!$A$2:$A$13,0)),0)</f>
        <v>0.9625</v>
      </c>
    </row>
    <row r="2872" customFormat="false" ht="15" hidden="false" customHeight="false" outlineLevel="0" collapsed="false">
      <c r="A2872" s="47" t="s">
        <v>14824</v>
      </c>
      <c r="B2872" s="47" t="s">
        <v>792</v>
      </c>
      <c r="C2872" s="48" t="n">
        <v>46073</v>
      </c>
      <c r="D2872" s="47" t="s">
        <v>65</v>
      </c>
      <c r="E2872" s="47" t="s">
        <v>134</v>
      </c>
      <c r="F2872" s="47" t="s">
        <v>159</v>
      </c>
      <c r="G2872" s="47" t="s">
        <v>138</v>
      </c>
      <c r="H2872" s="47" t="n">
        <v>127</v>
      </c>
      <c r="I2872" s="57" t="n">
        <f aca="false">IFERROR(H2872/INDEX(Rate_Master!$C$2:$C$13,MATCH(F2872,Rate_Master!$A$2:$A$13,0)),0)</f>
        <v>0.529166666666667</v>
      </c>
    </row>
    <row r="2873" customFormat="false" ht="15" hidden="false" customHeight="false" outlineLevel="0" collapsed="false">
      <c r="A2873" s="47" t="s">
        <v>14825</v>
      </c>
      <c r="B2873" s="47" t="s">
        <v>794</v>
      </c>
      <c r="C2873" s="48" t="n">
        <v>46073</v>
      </c>
      <c r="D2873" s="47" t="s">
        <v>65</v>
      </c>
      <c r="E2873" s="47" t="s">
        <v>134</v>
      </c>
      <c r="F2873" s="47" t="s">
        <v>159</v>
      </c>
      <c r="G2873" s="47" t="s">
        <v>133</v>
      </c>
      <c r="H2873" s="47" t="n">
        <v>627</v>
      </c>
      <c r="I2873" s="57" t="n">
        <f aca="false">IFERROR(H2873/INDEX(Rate_Master!$C$2:$C$13,MATCH(F2873,Rate_Master!$A$2:$A$13,0)),0)</f>
        <v>2.6125</v>
      </c>
    </row>
    <row r="2874" customFormat="false" ht="15" hidden="false" customHeight="false" outlineLevel="0" collapsed="false">
      <c r="A2874" s="47" t="s">
        <v>14826</v>
      </c>
      <c r="B2874" s="47" t="s">
        <v>794</v>
      </c>
      <c r="C2874" s="48" t="n">
        <v>46073</v>
      </c>
      <c r="D2874" s="47" t="s">
        <v>65</v>
      </c>
      <c r="E2874" s="47" t="s">
        <v>134</v>
      </c>
      <c r="F2874" s="47" t="s">
        <v>159</v>
      </c>
      <c r="G2874" s="47" t="s">
        <v>135</v>
      </c>
      <c r="H2874" s="47" t="n">
        <v>493</v>
      </c>
      <c r="I2874" s="57" t="n">
        <f aca="false">IFERROR(H2874/INDEX(Rate_Master!$C$2:$C$13,MATCH(F2874,Rate_Master!$A$2:$A$13,0)),0)</f>
        <v>2.05416666666667</v>
      </c>
    </row>
    <row r="2875" customFormat="false" ht="15" hidden="false" customHeight="false" outlineLevel="0" collapsed="false">
      <c r="A2875" s="47" t="s">
        <v>14827</v>
      </c>
      <c r="B2875" s="47" t="s">
        <v>794</v>
      </c>
      <c r="C2875" s="48" t="n">
        <v>46073</v>
      </c>
      <c r="D2875" s="47" t="s">
        <v>65</v>
      </c>
      <c r="E2875" s="47" t="s">
        <v>134</v>
      </c>
      <c r="F2875" s="47" t="s">
        <v>159</v>
      </c>
      <c r="G2875" s="47" t="s">
        <v>136</v>
      </c>
      <c r="H2875" s="47" t="n">
        <v>384</v>
      </c>
      <c r="I2875" s="57" t="n">
        <f aca="false">IFERROR(H2875/INDEX(Rate_Master!$C$2:$C$13,MATCH(F2875,Rate_Master!$A$2:$A$13,0)),0)</f>
        <v>1.6</v>
      </c>
    </row>
    <row r="2876" customFormat="false" ht="15" hidden="false" customHeight="false" outlineLevel="0" collapsed="false">
      <c r="A2876" s="47" t="s">
        <v>14828</v>
      </c>
      <c r="B2876" s="47" t="s">
        <v>794</v>
      </c>
      <c r="C2876" s="48" t="n">
        <v>46073</v>
      </c>
      <c r="D2876" s="47" t="s">
        <v>65</v>
      </c>
      <c r="E2876" s="47" t="s">
        <v>134</v>
      </c>
      <c r="F2876" s="47" t="s">
        <v>159</v>
      </c>
      <c r="G2876" s="47" t="s">
        <v>137</v>
      </c>
      <c r="H2876" s="47" t="n">
        <v>280</v>
      </c>
      <c r="I2876" s="57" t="n">
        <f aca="false">IFERROR(H2876/INDEX(Rate_Master!$C$2:$C$13,MATCH(F2876,Rate_Master!$A$2:$A$13,0)),0)</f>
        <v>1.16666666666667</v>
      </c>
    </row>
    <row r="2877" customFormat="false" ht="15" hidden="false" customHeight="false" outlineLevel="0" collapsed="false">
      <c r="A2877" s="47" t="s">
        <v>14829</v>
      </c>
      <c r="B2877" s="47" t="s">
        <v>794</v>
      </c>
      <c r="C2877" s="48" t="n">
        <v>46073</v>
      </c>
      <c r="D2877" s="47" t="s">
        <v>65</v>
      </c>
      <c r="E2877" s="47" t="s">
        <v>134</v>
      </c>
      <c r="F2877" s="47" t="s">
        <v>159</v>
      </c>
      <c r="G2877" s="47" t="s">
        <v>138</v>
      </c>
      <c r="H2877" s="47" t="n">
        <v>174</v>
      </c>
      <c r="I2877" s="57" t="n">
        <f aca="false">IFERROR(H2877/INDEX(Rate_Master!$C$2:$C$13,MATCH(F2877,Rate_Master!$A$2:$A$13,0)),0)</f>
        <v>0.725</v>
      </c>
    </row>
    <row r="2878" customFormat="false" ht="15" hidden="false" customHeight="false" outlineLevel="0" collapsed="false">
      <c r="A2878" s="47" t="s">
        <v>14830</v>
      </c>
      <c r="B2878" s="47" t="s">
        <v>795</v>
      </c>
      <c r="C2878" s="48" t="n">
        <v>46073</v>
      </c>
      <c r="D2878" s="47" t="s">
        <v>65</v>
      </c>
      <c r="E2878" s="47" t="s">
        <v>134</v>
      </c>
      <c r="F2878" s="47" t="s">
        <v>159</v>
      </c>
      <c r="G2878" s="47" t="s">
        <v>133</v>
      </c>
      <c r="H2878" s="47" t="n">
        <v>214</v>
      </c>
      <c r="I2878" s="57" t="n">
        <f aca="false">IFERROR(H2878/INDEX(Rate_Master!$C$2:$C$13,MATCH(F2878,Rate_Master!$A$2:$A$13,0)),0)</f>
        <v>0.891666666666667</v>
      </c>
    </row>
    <row r="2879" customFormat="false" ht="15" hidden="false" customHeight="false" outlineLevel="0" collapsed="false">
      <c r="A2879" s="47" t="s">
        <v>14831</v>
      </c>
      <c r="B2879" s="47" t="s">
        <v>795</v>
      </c>
      <c r="C2879" s="48" t="n">
        <v>46073</v>
      </c>
      <c r="D2879" s="47" t="s">
        <v>65</v>
      </c>
      <c r="E2879" s="47" t="s">
        <v>134</v>
      </c>
      <c r="F2879" s="47" t="s">
        <v>159</v>
      </c>
      <c r="G2879" s="47" t="s">
        <v>135</v>
      </c>
      <c r="H2879" s="47" t="n">
        <v>178</v>
      </c>
      <c r="I2879" s="57" t="n">
        <f aca="false">IFERROR(H2879/INDEX(Rate_Master!$C$2:$C$13,MATCH(F2879,Rate_Master!$A$2:$A$13,0)),0)</f>
        <v>0.741666666666667</v>
      </c>
    </row>
    <row r="2880" customFormat="false" ht="15" hidden="false" customHeight="false" outlineLevel="0" collapsed="false">
      <c r="A2880" s="47" t="s">
        <v>14832</v>
      </c>
      <c r="B2880" s="47" t="s">
        <v>795</v>
      </c>
      <c r="C2880" s="48" t="n">
        <v>46073</v>
      </c>
      <c r="D2880" s="47" t="s">
        <v>65</v>
      </c>
      <c r="E2880" s="47" t="s">
        <v>134</v>
      </c>
      <c r="F2880" s="47" t="s">
        <v>159</v>
      </c>
      <c r="G2880" s="47" t="s">
        <v>136</v>
      </c>
      <c r="H2880" s="47" t="n">
        <v>137</v>
      </c>
      <c r="I2880" s="57" t="n">
        <f aca="false">IFERROR(H2880/INDEX(Rate_Master!$C$2:$C$13,MATCH(F2880,Rate_Master!$A$2:$A$13,0)),0)</f>
        <v>0.570833333333333</v>
      </c>
    </row>
    <row r="2881" customFormat="false" ht="15" hidden="false" customHeight="false" outlineLevel="0" collapsed="false">
      <c r="A2881" s="47" t="s">
        <v>14833</v>
      </c>
      <c r="B2881" s="47" t="s">
        <v>795</v>
      </c>
      <c r="C2881" s="48" t="n">
        <v>46073</v>
      </c>
      <c r="D2881" s="47" t="s">
        <v>65</v>
      </c>
      <c r="E2881" s="47" t="s">
        <v>134</v>
      </c>
      <c r="F2881" s="47" t="s">
        <v>159</v>
      </c>
      <c r="G2881" s="47" t="s">
        <v>137</v>
      </c>
      <c r="H2881" s="47" t="n">
        <v>89</v>
      </c>
      <c r="I2881" s="57" t="n">
        <f aca="false">IFERROR(H2881/INDEX(Rate_Master!$C$2:$C$13,MATCH(F2881,Rate_Master!$A$2:$A$13,0)),0)</f>
        <v>0.370833333333333</v>
      </c>
    </row>
    <row r="2882" customFormat="false" ht="15" hidden="false" customHeight="false" outlineLevel="0" collapsed="false">
      <c r="A2882" s="47" t="s">
        <v>14834</v>
      </c>
      <c r="B2882" s="47" t="s">
        <v>795</v>
      </c>
      <c r="C2882" s="48" t="n">
        <v>46073</v>
      </c>
      <c r="D2882" s="47" t="s">
        <v>65</v>
      </c>
      <c r="E2882" s="47" t="s">
        <v>134</v>
      </c>
      <c r="F2882" s="47" t="s">
        <v>159</v>
      </c>
      <c r="G2882" s="47" t="s">
        <v>138</v>
      </c>
      <c r="H2882" s="47" t="n">
        <v>50</v>
      </c>
      <c r="I2882" s="57" t="n">
        <f aca="false">IFERROR(H2882/INDEX(Rate_Master!$C$2:$C$13,MATCH(F2882,Rate_Master!$A$2:$A$13,0)),0)</f>
        <v>0.208333333333333</v>
      </c>
    </row>
    <row r="2883" customFormat="false" ht="15" hidden="false" customHeight="false" outlineLevel="0" collapsed="false">
      <c r="A2883" s="47" t="s">
        <v>14835</v>
      </c>
      <c r="B2883" s="47" t="s">
        <v>796</v>
      </c>
      <c r="C2883" s="48" t="n">
        <v>46074</v>
      </c>
      <c r="D2883" s="47" t="s">
        <v>62</v>
      </c>
      <c r="E2883" s="47" t="s">
        <v>120</v>
      </c>
      <c r="F2883" s="47" t="s">
        <v>148</v>
      </c>
      <c r="G2883" s="47" t="s">
        <v>119</v>
      </c>
      <c r="H2883" s="47" t="n">
        <v>1132</v>
      </c>
      <c r="I2883" s="57" t="n">
        <f aca="false">IFERROR(H2883/INDEX(Rate_Master!$C$2:$C$13,MATCH(F2883,Rate_Master!$A$2:$A$13,0)),0)</f>
        <v>1.25777777777778</v>
      </c>
    </row>
    <row r="2884" customFormat="false" ht="15" hidden="false" customHeight="false" outlineLevel="0" collapsed="false">
      <c r="A2884" s="47" t="s">
        <v>14836</v>
      </c>
      <c r="B2884" s="47" t="s">
        <v>796</v>
      </c>
      <c r="C2884" s="48" t="n">
        <v>46074</v>
      </c>
      <c r="D2884" s="47" t="s">
        <v>62</v>
      </c>
      <c r="E2884" s="47" t="s">
        <v>120</v>
      </c>
      <c r="F2884" s="47" t="s">
        <v>148</v>
      </c>
      <c r="G2884" s="47" t="s">
        <v>121</v>
      </c>
      <c r="H2884" s="47" t="n">
        <v>1047</v>
      </c>
      <c r="I2884" s="57" t="n">
        <f aca="false">IFERROR(H2884/INDEX(Rate_Master!$C$2:$C$13,MATCH(F2884,Rate_Master!$A$2:$A$13,0)),0)</f>
        <v>1.16333333333333</v>
      </c>
    </row>
    <row r="2885" customFormat="false" ht="15" hidden="false" customHeight="false" outlineLevel="0" collapsed="false">
      <c r="A2885" s="47" t="s">
        <v>14837</v>
      </c>
      <c r="B2885" s="47" t="s">
        <v>796</v>
      </c>
      <c r="C2885" s="48" t="n">
        <v>46074</v>
      </c>
      <c r="D2885" s="47" t="s">
        <v>62</v>
      </c>
      <c r="E2885" s="47" t="s">
        <v>120</v>
      </c>
      <c r="F2885" s="47" t="s">
        <v>148</v>
      </c>
      <c r="G2885" s="47" t="s">
        <v>122</v>
      </c>
      <c r="H2885" s="47" t="n">
        <v>1128</v>
      </c>
      <c r="I2885" s="57" t="n">
        <f aca="false">IFERROR(H2885/INDEX(Rate_Master!$C$2:$C$13,MATCH(F2885,Rate_Master!$A$2:$A$13,0)),0)</f>
        <v>1.25333333333333</v>
      </c>
    </row>
    <row r="2886" customFormat="false" ht="15" hidden="false" customHeight="false" outlineLevel="0" collapsed="false">
      <c r="A2886" s="47" t="s">
        <v>14838</v>
      </c>
      <c r="B2886" s="47" t="s">
        <v>796</v>
      </c>
      <c r="C2886" s="48" t="n">
        <v>46074</v>
      </c>
      <c r="D2886" s="47" t="s">
        <v>62</v>
      </c>
      <c r="E2886" s="47" t="s">
        <v>120</v>
      </c>
      <c r="F2886" s="47" t="s">
        <v>148</v>
      </c>
      <c r="G2886" s="47" t="s">
        <v>123</v>
      </c>
      <c r="H2886" s="47" t="n">
        <v>858</v>
      </c>
      <c r="I2886" s="57" t="n">
        <f aca="false">IFERROR(H2886/INDEX(Rate_Master!$C$2:$C$13,MATCH(F2886,Rate_Master!$A$2:$A$13,0)),0)</f>
        <v>0.953333333333333</v>
      </c>
    </row>
    <row r="2887" customFormat="false" ht="15" hidden="false" customHeight="false" outlineLevel="0" collapsed="false">
      <c r="A2887" s="47" t="s">
        <v>14839</v>
      </c>
      <c r="B2887" s="47" t="s">
        <v>796</v>
      </c>
      <c r="C2887" s="48" t="n">
        <v>46074</v>
      </c>
      <c r="D2887" s="47" t="s">
        <v>62</v>
      </c>
      <c r="E2887" s="47" t="s">
        <v>120</v>
      </c>
      <c r="F2887" s="47" t="s">
        <v>148</v>
      </c>
      <c r="G2887" s="47" t="s">
        <v>124</v>
      </c>
      <c r="H2887" s="47" t="n">
        <v>519</v>
      </c>
      <c r="I2887" s="57" t="n">
        <f aca="false">IFERROR(H2887/INDEX(Rate_Master!$C$2:$C$13,MATCH(F2887,Rate_Master!$A$2:$A$13,0)),0)</f>
        <v>0.576666666666667</v>
      </c>
    </row>
    <row r="2888" customFormat="false" ht="15" hidden="false" customHeight="false" outlineLevel="0" collapsed="false">
      <c r="A2888" s="47" t="s">
        <v>14840</v>
      </c>
      <c r="B2888" s="47" t="s">
        <v>796</v>
      </c>
      <c r="C2888" s="48" t="n">
        <v>46074</v>
      </c>
      <c r="D2888" s="47" t="s">
        <v>62</v>
      </c>
      <c r="E2888" s="47" t="s">
        <v>120</v>
      </c>
      <c r="F2888" s="47" t="s">
        <v>148</v>
      </c>
      <c r="G2888" s="47" t="s">
        <v>125</v>
      </c>
      <c r="H2888" s="47" t="n">
        <v>320</v>
      </c>
      <c r="I2888" s="57" t="n">
        <f aca="false">IFERROR(H2888/INDEX(Rate_Master!$C$2:$C$13,MATCH(F2888,Rate_Master!$A$2:$A$13,0)),0)</f>
        <v>0.355555555555556</v>
      </c>
    </row>
    <row r="2889" customFormat="false" ht="15" hidden="false" customHeight="false" outlineLevel="0" collapsed="false">
      <c r="A2889" s="47" t="s">
        <v>14841</v>
      </c>
      <c r="B2889" s="47" t="s">
        <v>796</v>
      </c>
      <c r="C2889" s="48" t="n">
        <v>46074</v>
      </c>
      <c r="D2889" s="47" t="s">
        <v>62</v>
      </c>
      <c r="E2889" s="47" t="s">
        <v>120</v>
      </c>
      <c r="F2889" s="47" t="s">
        <v>148</v>
      </c>
      <c r="G2889" s="47" t="s">
        <v>126</v>
      </c>
      <c r="H2889" s="47" t="n">
        <v>196</v>
      </c>
      <c r="I2889" s="57" t="n">
        <f aca="false">IFERROR(H2889/INDEX(Rate_Master!$C$2:$C$13,MATCH(F2889,Rate_Master!$A$2:$A$13,0)),0)</f>
        <v>0.217777777777778</v>
      </c>
    </row>
    <row r="2890" customFormat="false" ht="15" hidden="false" customHeight="false" outlineLevel="0" collapsed="false">
      <c r="A2890" s="47" t="s">
        <v>14842</v>
      </c>
      <c r="B2890" s="47" t="s">
        <v>798</v>
      </c>
      <c r="C2890" s="48" t="n">
        <v>46074</v>
      </c>
      <c r="D2890" s="47" t="s">
        <v>62</v>
      </c>
      <c r="E2890" s="47" t="s">
        <v>120</v>
      </c>
      <c r="F2890" s="47" t="s">
        <v>148</v>
      </c>
      <c r="G2890" s="47" t="s">
        <v>119</v>
      </c>
      <c r="H2890" s="47" t="n">
        <v>2092</v>
      </c>
      <c r="I2890" s="57" t="n">
        <f aca="false">IFERROR(H2890/INDEX(Rate_Master!$C$2:$C$13,MATCH(F2890,Rate_Master!$A$2:$A$13,0)),0)</f>
        <v>2.32444444444444</v>
      </c>
    </row>
    <row r="2891" customFormat="false" ht="15" hidden="false" customHeight="false" outlineLevel="0" collapsed="false">
      <c r="A2891" s="47" t="s">
        <v>14843</v>
      </c>
      <c r="B2891" s="47" t="s">
        <v>798</v>
      </c>
      <c r="C2891" s="48" t="n">
        <v>46074</v>
      </c>
      <c r="D2891" s="47" t="s">
        <v>62</v>
      </c>
      <c r="E2891" s="47" t="s">
        <v>120</v>
      </c>
      <c r="F2891" s="47" t="s">
        <v>148</v>
      </c>
      <c r="G2891" s="47" t="s">
        <v>121</v>
      </c>
      <c r="H2891" s="47" t="n">
        <v>1944</v>
      </c>
      <c r="I2891" s="57" t="n">
        <f aca="false">IFERROR(H2891/INDEX(Rate_Master!$C$2:$C$13,MATCH(F2891,Rate_Master!$A$2:$A$13,0)),0)</f>
        <v>2.16</v>
      </c>
    </row>
    <row r="2892" customFormat="false" ht="15" hidden="false" customHeight="false" outlineLevel="0" collapsed="false">
      <c r="A2892" s="47" t="s">
        <v>14844</v>
      </c>
      <c r="B2892" s="47" t="s">
        <v>798</v>
      </c>
      <c r="C2892" s="48" t="n">
        <v>46074</v>
      </c>
      <c r="D2892" s="47" t="s">
        <v>62</v>
      </c>
      <c r="E2892" s="47" t="s">
        <v>120</v>
      </c>
      <c r="F2892" s="47" t="s">
        <v>148</v>
      </c>
      <c r="G2892" s="47" t="s">
        <v>122</v>
      </c>
      <c r="H2892" s="47" t="n">
        <v>2109</v>
      </c>
      <c r="I2892" s="57" t="n">
        <f aca="false">IFERROR(H2892/INDEX(Rate_Master!$C$2:$C$13,MATCH(F2892,Rate_Master!$A$2:$A$13,0)),0)</f>
        <v>2.34333333333333</v>
      </c>
    </row>
    <row r="2893" customFormat="false" ht="15" hidden="false" customHeight="false" outlineLevel="0" collapsed="false">
      <c r="A2893" s="47" t="s">
        <v>14845</v>
      </c>
      <c r="B2893" s="47" t="s">
        <v>798</v>
      </c>
      <c r="C2893" s="48" t="n">
        <v>46074</v>
      </c>
      <c r="D2893" s="47" t="s">
        <v>62</v>
      </c>
      <c r="E2893" s="47" t="s">
        <v>120</v>
      </c>
      <c r="F2893" s="47" t="s">
        <v>148</v>
      </c>
      <c r="G2893" s="47" t="s">
        <v>123</v>
      </c>
      <c r="H2893" s="47" t="n">
        <v>1553</v>
      </c>
      <c r="I2893" s="57" t="n">
        <f aca="false">IFERROR(H2893/INDEX(Rate_Master!$C$2:$C$13,MATCH(F2893,Rate_Master!$A$2:$A$13,0)),0)</f>
        <v>1.72555555555556</v>
      </c>
    </row>
    <row r="2894" customFormat="false" ht="15" hidden="false" customHeight="false" outlineLevel="0" collapsed="false">
      <c r="A2894" s="47" t="s">
        <v>14846</v>
      </c>
      <c r="B2894" s="47" t="s">
        <v>798</v>
      </c>
      <c r="C2894" s="48" t="n">
        <v>46074</v>
      </c>
      <c r="D2894" s="47" t="s">
        <v>62</v>
      </c>
      <c r="E2894" s="47" t="s">
        <v>120</v>
      </c>
      <c r="F2894" s="47" t="s">
        <v>148</v>
      </c>
      <c r="G2894" s="47" t="s">
        <v>124</v>
      </c>
      <c r="H2894" s="47" t="n">
        <v>950</v>
      </c>
      <c r="I2894" s="57" t="n">
        <f aca="false">IFERROR(H2894/INDEX(Rate_Master!$C$2:$C$13,MATCH(F2894,Rate_Master!$A$2:$A$13,0)),0)</f>
        <v>1.05555555555556</v>
      </c>
    </row>
    <row r="2895" customFormat="false" ht="15" hidden="false" customHeight="false" outlineLevel="0" collapsed="false">
      <c r="A2895" s="47" t="s">
        <v>14847</v>
      </c>
      <c r="B2895" s="47" t="s">
        <v>798</v>
      </c>
      <c r="C2895" s="48" t="n">
        <v>46074</v>
      </c>
      <c r="D2895" s="47" t="s">
        <v>62</v>
      </c>
      <c r="E2895" s="47" t="s">
        <v>120</v>
      </c>
      <c r="F2895" s="47" t="s">
        <v>148</v>
      </c>
      <c r="G2895" s="47" t="s">
        <v>125</v>
      </c>
      <c r="H2895" s="47" t="n">
        <v>545</v>
      </c>
      <c r="I2895" s="57" t="n">
        <f aca="false">IFERROR(H2895/INDEX(Rate_Master!$C$2:$C$13,MATCH(F2895,Rate_Master!$A$2:$A$13,0)),0)</f>
        <v>0.605555555555556</v>
      </c>
    </row>
    <row r="2896" customFormat="false" ht="15" hidden="false" customHeight="false" outlineLevel="0" collapsed="false">
      <c r="A2896" s="47" t="s">
        <v>14848</v>
      </c>
      <c r="B2896" s="47" t="s">
        <v>798</v>
      </c>
      <c r="C2896" s="48" t="n">
        <v>46074</v>
      </c>
      <c r="D2896" s="47" t="s">
        <v>62</v>
      </c>
      <c r="E2896" s="47" t="s">
        <v>120</v>
      </c>
      <c r="F2896" s="47" t="s">
        <v>148</v>
      </c>
      <c r="G2896" s="47" t="s">
        <v>126</v>
      </c>
      <c r="H2896" s="47" t="n">
        <v>360</v>
      </c>
      <c r="I2896" s="57" t="n">
        <f aca="false">IFERROR(H2896/INDEX(Rate_Master!$C$2:$C$13,MATCH(F2896,Rate_Master!$A$2:$A$13,0)),0)</f>
        <v>0.4</v>
      </c>
    </row>
    <row r="2897" customFormat="false" ht="15" hidden="false" customHeight="false" outlineLevel="0" collapsed="false">
      <c r="A2897" s="47" t="s">
        <v>14849</v>
      </c>
      <c r="B2897" s="47" t="s">
        <v>799</v>
      </c>
      <c r="C2897" s="48" t="n">
        <v>46074</v>
      </c>
      <c r="D2897" s="47" t="s">
        <v>62</v>
      </c>
      <c r="E2897" s="47" t="s">
        <v>120</v>
      </c>
      <c r="F2897" s="47" t="s">
        <v>148</v>
      </c>
      <c r="G2897" s="47" t="s">
        <v>119</v>
      </c>
      <c r="H2897" s="47" t="n">
        <v>1165</v>
      </c>
      <c r="I2897" s="57" t="n">
        <f aca="false">IFERROR(H2897/INDEX(Rate_Master!$C$2:$C$13,MATCH(F2897,Rate_Master!$A$2:$A$13,0)),0)</f>
        <v>1.29444444444444</v>
      </c>
    </row>
    <row r="2898" customFormat="false" ht="15" hidden="false" customHeight="false" outlineLevel="0" collapsed="false">
      <c r="A2898" s="47" t="s">
        <v>14850</v>
      </c>
      <c r="B2898" s="47" t="s">
        <v>799</v>
      </c>
      <c r="C2898" s="48" t="n">
        <v>46074</v>
      </c>
      <c r="D2898" s="47" t="s">
        <v>62</v>
      </c>
      <c r="E2898" s="47" t="s">
        <v>120</v>
      </c>
      <c r="F2898" s="47" t="s">
        <v>148</v>
      </c>
      <c r="G2898" s="47" t="s">
        <v>121</v>
      </c>
      <c r="H2898" s="47" t="n">
        <v>1069</v>
      </c>
      <c r="I2898" s="57" t="n">
        <f aca="false">IFERROR(H2898/INDEX(Rate_Master!$C$2:$C$13,MATCH(F2898,Rate_Master!$A$2:$A$13,0)),0)</f>
        <v>1.18777777777778</v>
      </c>
    </row>
    <row r="2899" customFormat="false" ht="15" hidden="false" customHeight="false" outlineLevel="0" collapsed="false">
      <c r="A2899" s="47" t="s">
        <v>14851</v>
      </c>
      <c r="B2899" s="47" t="s">
        <v>799</v>
      </c>
      <c r="C2899" s="48" t="n">
        <v>46074</v>
      </c>
      <c r="D2899" s="47" t="s">
        <v>62</v>
      </c>
      <c r="E2899" s="47" t="s">
        <v>120</v>
      </c>
      <c r="F2899" s="47" t="s">
        <v>148</v>
      </c>
      <c r="G2899" s="47" t="s">
        <v>122</v>
      </c>
      <c r="H2899" s="47" t="n">
        <v>1154</v>
      </c>
      <c r="I2899" s="57" t="n">
        <f aca="false">IFERROR(H2899/INDEX(Rate_Master!$C$2:$C$13,MATCH(F2899,Rate_Master!$A$2:$A$13,0)),0)</f>
        <v>1.28222222222222</v>
      </c>
    </row>
    <row r="2900" customFormat="false" ht="15" hidden="false" customHeight="false" outlineLevel="0" collapsed="false">
      <c r="A2900" s="47" t="s">
        <v>14852</v>
      </c>
      <c r="B2900" s="47" t="s">
        <v>799</v>
      </c>
      <c r="C2900" s="48" t="n">
        <v>46074</v>
      </c>
      <c r="D2900" s="47" t="s">
        <v>62</v>
      </c>
      <c r="E2900" s="47" t="s">
        <v>120</v>
      </c>
      <c r="F2900" s="47" t="s">
        <v>148</v>
      </c>
      <c r="G2900" s="47" t="s">
        <v>123</v>
      </c>
      <c r="H2900" s="47" t="n">
        <v>828</v>
      </c>
      <c r="I2900" s="57" t="n">
        <f aca="false">IFERROR(H2900/INDEX(Rate_Master!$C$2:$C$13,MATCH(F2900,Rate_Master!$A$2:$A$13,0)),0)</f>
        <v>0.92</v>
      </c>
    </row>
    <row r="2901" customFormat="false" ht="15" hidden="false" customHeight="false" outlineLevel="0" collapsed="false">
      <c r="A2901" s="47" t="s">
        <v>14853</v>
      </c>
      <c r="B2901" s="47" t="s">
        <v>799</v>
      </c>
      <c r="C2901" s="48" t="n">
        <v>46074</v>
      </c>
      <c r="D2901" s="47" t="s">
        <v>62</v>
      </c>
      <c r="E2901" s="47" t="s">
        <v>120</v>
      </c>
      <c r="F2901" s="47" t="s">
        <v>148</v>
      </c>
      <c r="G2901" s="47" t="s">
        <v>124</v>
      </c>
      <c r="H2901" s="47" t="n">
        <v>494</v>
      </c>
      <c r="I2901" s="57" t="n">
        <f aca="false">IFERROR(H2901/INDEX(Rate_Master!$C$2:$C$13,MATCH(F2901,Rate_Master!$A$2:$A$13,0)),0)</f>
        <v>0.548888888888889</v>
      </c>
    </row>
    <row r="2902" customFormat="false" ht="15" hidden="false" customHeight="false" outlineLevel="0" collapsed="false">
      <c r="A2902" s="47" t="s">
        <v>14854</v>
      </c>
      <c r="B2902" s="47" t="s">
        <v>799</v>
      </c>
      <c r="C2902" s="48" t="n">
        <v>46074</v>
      </c>
      <c r="D2902" s="47" t="s">
        <v>62</v>
      </c>
      <c r="E2902" s="47" t="s">
        <v>120</v>
      </c>
      <c r="F2902" s="47" t="s">
        <v>148</v>
      </c>
      <c r="G2902" s="47" t="s">
        <v>125</v>
      </c>
      <c r="H2902" s="47" t="n">
        <v>306</v>
      </c>
      <c r="I2902" s="57" t="n">
        <f aca="false">IFERROR(H2902/INDEX(Rate_Master!$C$2:$C$13,MATCH(F2902,Rate_Master!$A$2:$A$13,0)),0)</f>
        <v>0.34</v>
      </c>
    </row>
    <row r="2903" customFormat="false" ht="15" hidden="false" customHeight="false" outlineLevel="0" collapsed="false">
      <c r="A2903" s="47" t="s">
        <v>14855</v>
      </c>
      <c r="B2903" s="47" t="s">
        <v>799</v>
      </c>
      <c r="C2903" s="48" t="n">
        <v>46074</v>
      </c>
      <c r="D2903" s="47" t="s">
        <v>62</v>
      </c>
      <c r="E2903" s="47" t="s">
        <v>120</v>
      </c>
      <c r="F2903" s="47" t="s">
        <v>148</v>
      </c>
      <c r="G2903" s="47" t="s">
        <v>126</v>
      </c>
      <c r="H2903" s="47" t="n">
        <v>207</v>
      </c>
      <c r="I2903" s="57" t="n">
        <f aca="false">IFERROR(H2903/INDEX(Rate_Master!$C$2:$C$13,MATCH(F2903,Rate_Master!$A$2:$A$13,0)),0)</f>
        <v>0.23</v>
      </c>
    </row>
    <row r="2904" customFormat="false" ht="15" hidden="false" customHeight="false" outlineLevel="0" collapsed="false">
      <c r="A2904" s="47" t="s">
        <v>14856</v>
      </c>
      <c r="B2904" s="47" t="s">
        <v>800</v>
      </c>
      <c r="C2904" s="48" t="n">
        <v>46074</v>
      </c>
      <c r="D2904" s="47" t="s">
        <v>63</v>
      </c>
      <c r="E2904" s="47" t="s">
        <v>120</v>
      </c>
      <c r="F2904" s="47" t="s">
        <v>151</v>
      </c>
      <c r="G2904" s="47" t="s">
        <v>119</v>
      </c>
      <c r="H2904" s="47" t="n">
        <v>1003</v>
      </c>
      <c r="I2904" s="57" t="n">
        <f aca="false">IFERROR(H2904/INDEX(Rate_Master!$C$2:$C$13,MATCH(F2904,Rate_Master!$A$2:$A$13,0)),0)</f>
        <v>1.43285714285714</v>
      </c>
    </row>
    <row r="2905" customFormat="false" ht="15" hidden="false" customHeight="false" outlineLevel="0" collapsed="false">
      <c r="A2905" s="47" t="s">
        <v>14857</v>
      </c>
      <c r="B2905" s="47" t="s">
        <v>800</v>
      </c>
      <c r="C2905" s="48" t="n">
        <v>46074</v>
      </c>
      <c r="D2905" s="47" t="s">
        <v>63</v>
      </c>
      <c r="E2905" s="47" t="s">
        <v>120</v>
      </c>
      <c r="F2905" s="47" t="s">
        <v>151</v>
      </c>
      <c r="G2905" s="47" t="s">
        <v>121</v>
      </c>
      <c r="H2905" s="47" t="n">
        <v>874</v>
      </c>
      <c r="I2905" s="57" t="n">
        <f aca="false">IFERROR(H2905/INDEX(Rate_Master!$C$2:$C$13,MATCH(F2905,Rate_Master!$A$2:$A$13,0)),0)</f>
        <v>1.24857142857143</v>
      </c>
    </row>
    <row r="2906" customFormat="false" ht="15" hidden="false" customHeight="false" outlineLevel="0" collapsed="false">
      <c r="A2906" s="47" t="s">
        <v>14858</v>
      </c>
      <c r="B2906" s="47" t="s">
        <v>800</v>
      </c>
      <c r="C2906" s="48" t="n">
        <v>46074</v>
      </c>
      <c r="D2906" s="47" t="s">
        <v>63</v>
      </c>
      <c r="E2906" s="47" t="s">
        <v>120</v>
      </c>
      <c r="F2906" s="47" t="s">
        <v>151</v>
      </c>
      <c r="G2906" s="47" t="s">
        <v>122</v>
      </c>
      <c r="H2906" s="47" t="n">
        <v>2061</v>
      </c>
      <c r="I2906" s="57" t="n">
        <f aca="false">IFERROR(H2906/INDEX(Rate_Master!$C$2:$C$13,MATCH(F2906,Rate_Master!$A$2:$A$13,0)),0)</f>
        <v>2.94428571428571</v>
      </c>
    </row>
    <row r="2907" customFormat="false" ht="15" hidden="false" customHeight="false" outlineLevel="0" collapsed="false">
      <c r="A2907" s="47" t="s">
        <v>14859</v>
      </c>
      <c r="B2907" s="47" t="s">
        <v>800</v>
      </c>
      <c r="C2907" s="48" t="n">
        <v>46074</v>
      </c>
      <c r="D2907" s="47" t="s">
        <v>63</v>
      </c>
      <c r="E2907" s="47" t="s">
        <v>120</v>
      </c>
      <c r="F2907" s="47" t="s">
        <v>151</v>
      </c>
      <c r="G2907" s="47" t="s">
        <v>123</v>
      </c>
      <c r="H2907" s="47" t="n">
        <v>662</v>
      </c>
      <c r="I2907" s="57" t="n">
        <f aca="false">IFERROR(H2907/INDEX(Rate_Master!$C$2:$C$13,MATCH(F2907,Rate_Master!$A$2:$A$13,0)),0)</f>
        <v>0.945714285714286</v>
      </c>
    </row>
    <row r="2908" customFormat="false" ht="15" hidden="false" customHeight="false" outlineLevel="0" collapsed="false">
      <c r="A2908" s="47" t="s">
        <v>14860</v>
      </c>
      <c r="B2908" s="47" t="s">
        <v>800</v>
      </c>
      <c r="C2908" s="48" t="n">
        <v>46074</v>
      </c>
      <c r="D2908" s="47" t="s">
        <v>63</v>
      </c>
      <c r="E2908" s="47" t="s">
        <v>120</v>
      </c>
      <c r="F2908" s="47" t="s">
        <v>151</v>
      </c>
      <c r="G2908" s="47" t="s">
        <v>124</v>
      </c>
      <c r="H2908" s="47" t="n">
        <v>450</v>
      </c>
      <c r="I2908" s="57" t="n">
        <f aca="false">IFERROR(H2908/INDEX(Rate_Master!$C$2:$C$13,MATCH(F2908,Rate_Master!$A$2:$A$13,0)),0)</f>
        <v>0.642857142857143</v>
      </c>
    </row>
    <row r="2909" customFormat="false" ht="15" hidden="false" customHeight="false" outlineLevel="0" collapsed="false">
      <c r="A2909" s="47" t="s">
        <v>14861</v>
      </c>
      <c r="B2909" s="47" t="s">
        <v>800</v>
      </c>
      <c r="C2909" s="48" t="n">
        <v>46074</v>
      </c>
      <c r="D2909" s="47" t="s">
        <v>63</v>
      </c>
      <c r="E2909" s="47" t="s">
        <v>120</v>
      </c>
      <c r="F2909" s="47" t="s">
        <v>151</v>
      </c>
      <c r="G2909" s="47" t="s">
        <v>125</v>
      </c>
      <c r="H2909" s="47" t="n">
        <v>267</v>
      </c>
      <c r="I2909" s="57" t="n">
        <f aca="false">IFERROR(H2909/INDEX(Rate_Master!$C$2:$C$13,MATCH(F2909,Rate_Master!$A$2:$A$13,0)),0)</f>
        <v>0.381428571428571</v>
      </c>
    </row>
    <row r="2910" customFormat="false" ht="15" hidden="false" customHeight="false" outlineLevel="0" collapsed="false">
      <c r="A2910" s="47" t="s">
        <v>14862</v>
      </c>
      <c r="B2910" s="47" t="s">
        <v>800</v>
      </c>
      <c r="C2910" s="48" t="n">
        <v>46074</v>
      </c>
      <c r="D2910" s="47" t="s">
        <v>63</v>
      </c>
      <c r="E2910" s="47" t="s">
        <v>120</v>
      </c>
      <c r="F2910" s="47" t="s">
        <v>151</v>
      </c>
      <c r="G2910" s="47" t="s">
        <v>126</v>
      </c>
      <c r="H2910" s="47" t="n">
        <v>172</v>
      </c>
      <c r="I2910" s="57" t="n">
        <f aca="false">IFERROR(H2910/INDEX(Rate_Master!$C$2:$C$13,MATCH(F2910,Rate_Master!$A$2:$A$13,0)),0)</f>
        <v>0.245714285714286</v>
      </c>
    </row>
    <row r="2911" customFormat="false" ht="15" hidden="false" customHeight="false" outlineLevel="0" collapsed="false">
      <c r="A2911" s="47" t="s">
        <v>14863</v>
      </c>
      <c r="B2911" s="47" t="s">
        <v>801</v>
      </c>
      <c r="C2911" s="48" t="n">
        <v>46074</v>
      </c>
      <c r="D2911" s="47" t="s">
        <v>63</v>
      </c>
      <c r="E2911" s="47" t="s">
        <v>120</v>
      </c>
      <c r="F2911" s="47" t="s">
        <v>151</v>
      </c>
      <c r="G2911" s="47" t="s">
        <v>119</v>
      </c>
      <c r="H2911" s="47" t="n">
        <v>1506</v>
      </c>
      <c r="I2911" s="57" t="n">
        <f aca="false">IFERROR(H2911/INDEX(Rate_Master!$C$2:$C$13,MATCH(F2911,Rate_Master!$A$2:$A$13,0)),0)</f>
        <v>2.15142857142857</v>
      </c>
    </row>
    <row r="2912" customFormat="false" ht="15" hidden="false" customHeight="false" outlineLevel="0" collapsed="false">
      <c r="A2912" s="47" t="s">
        <v>14864</v>
      </c>
      <c r="B2912" s="47" t="s">
        <v>801</v>
      </c>
      <c r="C2912" s="48" t="n">
        <v>46074</v>
      </c>
      <c r="D2912" s="47" t="s">
        <v>63</v>
      </c>
      <c r="E2912" s="47" t="s">
        <v>120</v>
      </c>
      <c r="F2912" s="47" t="s">
        <v>151</v>
      </c>
      <c r="G2912" s="47" t="s">
        <v>121</v>
      </c>
      <c r="H2912" s="47" t="n">
        <v>1408</v>
      </c>
      <c r="I2912" s="57" t="n">
        <f aca="false">IFERROR(H2912/INDEX(Rate_Master!$C$2:$C$13,MATCH(F2912,Rate_Master!$A$2:$A$13,0)),0)</f>
        <v>2.01142857142857</v>
      </c>
    </row>
    <row r="2913" customFormat="false" ht="15" hidden="false" customHeight="false" outlineLevel="0" collapsed="false">
      <c r="A2913" s="47" t="s">
        <v>14865</v>
      </c>
      <c r="B2913" s="47" t="s">
        <v>801</v>
      </c>
      <c r="C2913" s="48" t="n">
        <v>46074</v>
      </c>
      <c r="D2913" s="47" t="s">
        <v>63</v>
      </c>
      <c r="E2913" s="47" t="s">
        <v>120</v>
      </c>
      <c r="F2913" s="47" t="s">
        <v>151</v>
      </c>
      <c r="G2913" s="47" t="s">
        <v>122</v>
      </c>
      <c r="H2913" s="47" t="n">
        <v>3390</v>
      </c>
      <c r="I2913" s="57" t="n">
        <f aca="false">IFERROR(H2913/INDEX(Rate_Master!$C$2:$C$13,MATCH(F2913,Rate_Master!$A$2:$A$13,0)),0)</f>
        <v>4.84285714285714</v>
      </c>
    </row>
    <row r="2914" customFormat="false" ht="15" hidden="false" customHeight="false" outlineLevel="0" collapsed="false">
      <c r="A2914" s="47" t="s">
        <v>14866</v>
      </c>
      <c r="B2914" s="47" t="s">
        <v>801</v>
      </c>
      <c r="C2914" s="48" t="n">
        <v>46074</v>
      </c>
      <c r="D2914" s="47" t="s">
        <v>63</v>
      </c>
      <c r="E2914" s="47" t="s">
        <v>120</v>
      </c>
      <c r="F2914" s="47" t="s">
        <v>151</v>
      </c>
      <c r="G2914" s="47" t="s">
        <v>123</v>
      </c>
      <c r="H2914" s="47" t="n">
        <v>1083</v>
      </c>
      <c r="I2914" s="57" t="n">
        <f aca="false">IFERROR(H2914/INDEX(Rate_Master!$C$2:$C$13,MATCH(F2914,Rate_Master!$A$2:$A$13,0)),0)</f>
        <v>1.54714285714286</v>
      </c>
    </row>
    <row r="2915" customFormat="false" ht="15" hidden="false" customHeight="false" outlineLevel="0" collapsed="false">
      <c r="A2915" s="47" t="s">
        <v>14867</v>
      </c>
      <c r="B2915" s="47" t="s">
        <v>801</v>
      </c>
      <c r="C2915" s="48" t="n">
        <v>46074</v>
      </c>
      <c r="D2915" s="47" t="s">
        <v>63</v>
      </c>
      <c r="E2915" s="47" t="s">
        <v>120</v>
      </c>
      <c r="F2915" s="47" t="s">
        <v>151</v>
      </c>
      <c r="G2915" s="47" t="s">
        <v>124</v>
      </c>
      <c r="H2915" s="47" t="n">
        <v>721</v>
      </c>
      <c r="I2915" s="57" t="n">
        <f aca="false">IFERROR(H2915/INDEX(Rate_Master!$C$2:$C$13,MATCH(F2915,Rate_Master!$A$2:$A$13,0)),0)</f>
        <v>1.03</v>
      </c>
    </row>
    <row r="2916" customFormat="false" ht="15" hidden="false" customHeight="false" outlineLevel="0" collapsed="false">
      <c r="A2916" s="47" t="s">
        <v>14868</v>
      </c>
      <c r="B2916" s="47" t="s">
        <v>801</v>
      </c>
      <c r="C2916" s="48" t="n">
        <v>46074</v>
      </c>
      <c r="D2916" s="47" t="s">
        <v>63</v>
      </c>
      <c r="E2916" s="47" t="s">
        <v>120</v>
      </c>
      <c r="F2916" s="47" t="s">
        <v>151</v>
      </c>
      <c r="G2916" s="47" t="s">
        <v>125</v>
      </c>
      <c r="H2916" s="47" t="n">
        <v>432</v>
      </c>
      <c r="I2916" s="57" t="n">
        <f aca="false">IFERROR(H2916/INDEX(Rate_Master!$C$2:$C$13,MATCH(F2916,Rate_Master!$A$2:$A$13,0)),0)</f>
        <v>0.617142857142857</v>
      </c>
    </row>
    <row r="2917" customFormat="false" ht="15" hidden="false" customHeight="false" outlineLevel="0" collapsed="false">
      <c r="A2917" s="47" t="s">
        <v>14869</v>
      </c>
      <c r="B2917" s="47" t="s">
        <v>801</v>
      </c>
      <c r="C2917" s="48" t="n">
        <v>46074</v>
      </c>
      <c r="D2917" s="47" t="s">
        <v>63</v>
      </c>
      <c r="E2917" s="47" t="s">
        <v>120</v>
      </c>
      <c r="F2917" s="47" t="s">
        <v>151</v>
      </c>
      <c r="G2917" s="47" t="s">
        <v>126</v>
      </c>
      <c r="H2917" s="47" t="n">
        <v>273</v>
      </c>
      <c r="I2917" s="57" t="n">
        <f aca="false">IFERROR(H2917/INDEX(Rate_Master!$C$2:$C$13,MATCH(F2917,Rate_Master!$A$2:$A$13,0)),0)</f>
        <v>0.39</v>
      </c>
    </row>
    <row r="2918" customFormat="false" ht="15" hidden="false" customHeight="false" outlineLevel="0" collapsed="false">
      <c r="A2918" s="47" t="s">
        <v>14870</v>
      </c>
      <c r="B2918" s="47" t="s">
        <v>802</v>
      </c>
      <c r="C2918" s="48" t="n">
        <v>46074</v>
      </c>
      <c r="D2918" s="47" t="s">
        <v>63</v>
      </c>
      <c r="E2918" s="47" t="s">
        <v>120</v>
      </c>
      <c r="F2918" s="47" t="s">
        <v>151</v>
      </c>
      <c r="G2918" s="47" t="s">
        <v>119</v>
      </c>
      <c r="H2918" s="47" t="n">
        <v>681</v>
      </c>
      <c r="I2918" s="57" t="n">
        <f aca="false">IFERROR(H2918/INDEX(Rate_Master!$C$2:$C$13,MATCH(F2918,Rate_Master!$A$2:$A$13,0)),0)</f>
        <v>0.972857142857143</v>
      </c>
    </row>
    <row r="2919" customFormat="false" ht="15" hidden="false" customHeight="false" outlineLevel="0" collapsed="false">
      <c r="A2919" s="47" t="s">
        <v>14871</v>
      </c>
      <c r="B2919" s="47" t="s">
        <v>802</v>
      </c>
      <c r="C2919" s="48" t="n">
        <v>46074</v>
      </c>
      <c r="D2919" s="47" t="s">
        <v>63</v>
      </c>
      <c r="E2919" s="47" t="s">
        <v>120</v>
      </c>
      <c r="F2919" s="47" t="s">
        <v>151</v>
      </c>
      <c r="G2919" s="47" t="s">
        <v>121</v>
      </c>
      <c r="H2919" s="47" t="n">
        <v>622</v>
      </c>
      <c r="I2919" s="57" t="n">
        <f aca="false">IFERROR(H2919/INDEX(Rate_Master!$C$2:$C$13,MATCH(F2919,Rate_Master!$A$2:$A$13,0)),0)</f>
        <v>0.888571428571429</v>
      </c>
    </row>
    <row r="2920" customFormat="false" ht="15" hidden="false" customHeight="false" outlineLevel="0" collapsed="false">
      <c r="A2920" s="47" t="s">
        <v>14872</v>
      </c>
      <c r="B2920" s="47" t="s">
        <v>802</v>
      </c>
      <c r="C2920" s="48" t="n">
        <v>46074</v>
      </c>
      <c r="D2920" s="47" t="s">
        <v>63</v>
      </c>
      <c r="E2920" s="47" t="s">
        <v>120</v>
      </c>
      <c r="F2920" s="47" t="s">
        <v>151</v>
      </c>
      <c r="G2920" s="47" t="s">
        <v>122</v>
      </c>
      <c r="H2920" s="47" t="n">
        <v>1409</v>
      </c>
      <c r="I2920" s="57" t="n">
        <f aca="false">IFERROR(H2920/INDEX(Rate_Master!$C$2:$C$13,MATCH(F2920,Rate_Master!$A$2:$A$13,0)),0)</f>
        <v>2.01285714285714</v>
      </c>
    </row>
    <row r="2921" customFormat="false" ht="15" hidden="false" customHeight="false" outlineLevel="0" collapsed="false">
      <c r="A2921" s="47" t="s">
        <v>14873</v>
      </c>
      <c r="B2921" s="47" t="s">
        <v>802</v>
      </c>
      <c r="C2921" s="48" t="n">
        <v>46074</v>
      </c>
      <c r="D2921" s="47" t="s">
        <v>63</v>
      </c>
      <c r="E2921" s="47" t="s">
        <v>120</v>
      </c>
      <c r="F2921" s="47" t="s">
        <v>151</v>
      </c>
      <c r="G2921" s="47" t="s">
        <v>123</v>
      </c>
      <c r="H2921" s="47" t="n">
        <v>516</v>
      </c>
      <c r="I2921" s="57" t="n">
        <f aca="false">IFERROR(H2921/INDEX(Rate_Master!$C$2:$C$13,MATCH(F2921,Rate_Master!$A$2:$A$13,0)),0)</f>
        <v>0.737142857142857</v>
      </c>
    </row>
    <row r="2922" customFormat="false" ht="15" hidden="false" customHeight="false" outlineLevel="0" collapsed="false">
      <c r="A2922" s="47" t="s">
        <v>14874</v>
      </c>
      <c r="B2922" s="47" t="s">
        <v>802</v>
      </c>
      <c r="C2922" s="48" t="n">
        <v>46074</v>
      </c>
      <c r="D2922" s="47" t="s">
        <v>63</v>
      </c>
      <c r="E2922" s="47" t="s">
        <v>120</v>
      </c>
      <c r="F2922" s="47" t="s">
        <v>151</v>
      </c>
      <c r="G2922" s="47" t="s">
        <v>124</v>
      </c>
      <c r="H2922" s="47" t="n">
        <v>287</v>
      </c>
      <c r="I2922" s="57" t="n">
        <f aca="false">IFERROR(H2922/INDEX(Rate_Master!$C$2:$C$13,MATCH(F2922,Rate_Master!$A$2:$A$13,0)),0)</f>
        <v>0.41</v>
      </c>
    </row>
    <row r="2923" customFormat="false" ht="15" hidden="false" customHeight="false" outlineLevel="0" collapsed="false">
      <c r="A2923" s="47" t="s">
        <v>14875</v>
      </c>
      <c r="B2923" s="47" t="s">
        <v>802</v>
      </c>
      <c r="C2923" s="48" t="n">
        <v>46074</v>
      </c>
      <c r="D2923" s="47" t="s">
        <v>63</v>
      </c>
      <c r="E2923" s="47" t="s">
        <v>120</v>
      </c>
      <c r="F2923" s="47" t="s">
        <v>151</v>
      </c>
      <c r="G2923" s="47" t="s">
        <v>125</v>
      </c>
      <c r="H2923" s="47" t="n">
        <v>175</v>
      </c>
      <c r="I2923" s="57" t="n">
        <f aca="false">IFERROR(H2923/INDEX(Rate_Master!$C$2:$C$13,MATCH(F2923,Rate_Master!$A$2:$A$13,0)),0)</f>
        <v>0.25</v>
      </c>
    </row>
    <row r="2924" customFormat="false" ht="15" hidden="false" customHeight="false" outlineLevel="0" collapsed="false">
      <c r="A2924" s="47" t="s">
        <v>14876</v>
      </c>
      <c r="B2924" s="47" t="s">
        <v>802</v>
      </c>
      <c r="C2924" s="48" t="n">
        <v>46074</v>
      </c>
      <c r="D2924" s="47" t="s">
        <v>63</v>
      </c>
      <c r="E2924" s="47" t="s">
        <v>120</v>
      </c>
      <c r="F2924" s="47" t="s">
        <v>151</v>
      </c>
      <c r="G2924" s="47" t="s">
        <v>126</v>
      </c>
      <c r="H2924" s="47" t="n">
        <v>114</v>
      </c>
      <c r="I2924" s="57" t="n">
        <f aca="false">IFERROR(H2924/INDEX(Rate_Master!$C$2:$C$13,MATCH(F2924,Rate_Master!$A$2:$A$13,0)),0)</f>
        <v>0.162857142857143</v>
      </c>
    </row>
    <row r="2925" customFormat="false" ht="15" hidden="false" customHeight="false" outlineLevel="0" collapsed="false">
      <c r="A2925" s="47" t="s">
        <v>14877</v>
      </c>
      <c r="B2925" s="47" t="s">
        <v>803</v>
      </c>
      <c r="C2925" s="48" t="n">
        <v>46074</v>
      </c>
      <c r="D2925" s="47" t="s">
        <v>64</v>
      </c>
      <c r="E2925" s="47" t="s">
        <v>128</v>
      </c>
      <c r="F2925" s="47" t="s">
        <v>155</v>
      </c>
      <c r="G2925" s="47" t="s">
        <v>127</v>
      </c>
      <c r="H2925" s="47" t="n">
        <v>562</v>
      </c>
      <c r="I2925" s="57" t="n">
        <f aca="false">IFERROR(H2925/INDEX(Rate_Master!$C$2:$C$13,MATCH(F2925,Rate_Master!$A$2:$A$13,0)),0)</f>
        <v>1.02181818181818</v>
      </c>
    </row>
    <row r="2926" customFormat="false" ht="15" hidden="false" customHeight="false" outlineLevel="0" collapsed="false">
      <c r="A2926" s="47" t="s">
        <v>14878</v>
      </c>
      <c r="B2926" s="47" t="s">
        <v>803</v>
      </c>
      <c r="C2926" s="48" t="n">
        <v>46074</v>
      </c>
      <c r="D2926" s="47" t="s">
        <v>64</v>
      </c>
      <c r="E2926" s="47" t="s">
        <v>128</v>
      </c>
      <c r="F2926" s="47" t="s">
        <v>155</v>
      </c>
      <c r="G2926" s="47" t="s">
        <v>129</v>
      </c>
      <c r="H2926" s="47" t="n">
        <v>384</v>
      </c>
      <c r="I2926" s="57" t="n">
        <f aca="false">IFERROR(H2926/INDEX(Rate_Master!$C$2:$C$13,MATCH(F2926,Rate_Master!$A$2:$A$13,0)),0)</f>
        <v>0.698181818181818</v>
      </c>
    </row>
    <row r="2927" customFormat="false" ht="15" hidden="false" customHeight="false" outlineLevel="0" collapsed="false">
      <c r="A2927" s="47" t="s">
        <v>14879</v>
      </c>
      <c r="B2927" s="47" t="s">
        <v>803</v>
      </c>
      <c r="C2927" s="48" t="n">
        <v>46074</v>
      </c>
      <c r="D2927" s="47" t="s">
        <v>64</v>
      </c>
      <c r="E2927" s="47" t="s">
        <v>128</v>
      </c>
      <c r="F2927" s="47" t="s">
        <v>155</v>
      </c>
      <c r="G2927" s="47" t="s">
        <v>130</v>
      </c>
      <c r="H2927" s="47" t="n">
        <v>345</v>
      </c>
      <c r="I2927" s="57" t="n">
        <f aca="false">IFERROR(H2927/INDEX(Rate_Master!$C$2:$C$13,MATCH(F2927,Rate_Master!$A$2:$A$13,0)),0)</f>
        <v>0.627272727272727</v>
      </c>
    </row>
    <row r="2928" customFormat="false" ht="15" hidden="false" customHeight="false" outlineLevel="0" collapsed="false">
      <c r="A2928" s="47" t="s">
        <v>14880</v>
      </c>
      <c r="B2928" s="47" t="s">
        <v>803</v>
      </c>
      <c r="C2928" s="48" t="n">
        <v>46074</v>
      </c>
      <c r="D2928" s="47" t="s">
        <v>64</v>
      </c>
      <c r="E2928" s="47" t="s">
        <v>128</v>
      </c>
      <c r="F2928" s="47" t="s">
        <v>155</v>
      </c>
      <c r="G2928" s="47" t="s">
        <v>131</v>
      </c>
      <c r="H2928" s="47" t="n">
        <v>152</v>
      </c>
      <c r="I2928" s="57" t="n">
        <f aca="false">IFERROR(H2928/INDEX(Rate_Master!$C$2:$C$13,MATCH(F2928,Rate_Master!$A$2:$A$13,0)),0)</f>
        <v>0.276363636363636</v>
      </c>
    </row>
    <row r="2929" customFormat="false" ht="15" hidden="false" customHeight="false" outlineLevel="0" collapsed="false">
      <c r="A2929" s="47" t="s">
        <v>14881</v>
      </c>
      <c r="B2929" s="47" t="s">
        <v>803</v>
      </c>
      <c r="C2929" s="48" t="n">
        <v>46074</v>
      </c>
      <c r="D2929" s="47" t="s">
        <v>64</v>
      </c>
      <c r="E2929" s="47" t="s">
        <v>128</v>
      </c>
      <c r="F2929" s="47" t="s">
        <v>155</v>
      </c>
      <c r="G2929" s="47" t="s">
        <v>132</v>
      </c>
      <c r="H2929" s="47" t="n">
        <v>146</v>
      </c>
      <c r="I2929" s="57" t="n">
        <f aca="false">IFERROR(H2929/INDEX(Rate_Master!$C$2:$C$13,MATCH(F2929,Rate_Master!$A$2:$A$13,0)),0)</f>
        <v>0.265454545454545</v>
      </c>
    </row>
    <row r="2930" customFormat="false" ht="15" hidden="false" customHeight="false" outlineLevel="0" collapsed="false">
      <c r="A2930" s="47" t="s">
        <v>14882</v>
      </c>
      <c r="B2930" s="47" t="s">
        <v>804</v>
      </c>
      <c r="C2930" s="48" t="n">
        <v>46074</v>
      </c>
      <c r="D2930" s="47" t="s">
        <v>64</v>
      </c>
      <c r="E2930" s="47" t="s">
        <v>128</v>
      </c>
      <c r="F2930" s="47" t="s">
        <v>155</v>
      </c>
      <c r="G2930" s="47" t="s">
        <v>127</v>
      </c>
      <c r="H2930" s="47" t="n">
        <v>892</v>
      </c>
      <c r="I2930" s="57" t="n">
        <f aca="false">IFERROR(H2930/INDEX(Rate_Master!$C$2:$C$13,MATCH(F2930,Rate_Master!$A$2:$A$13,0)),0)</f>
        <v>1.62181818181818</v>
      </c>
    </row>
    <row r="2931" customFormat="false" ht="15" hidden="false" customHeight="false" outlineLevel="0" collapsed="false">
      <c r="A2931" s="47" t="s">
        <v>14883</v>
      </c>
      <c r="B2931" s="47" t="s">
        <v>804</v>
      </c>
      <c r="C2931" s="48" t="n">
        <v>46074</v>
      </c>
      <c r="D2931" s="47" t="s">
        <v>64</v>
      </c>
      <c r="E2931" s="47" t="s">
        <v>128</v>
      </c>
      <c r="F2931" s="47" t="s">
        <v>155</v>
      </c>
      <c r="G2931" s="47" t="s">
        <v>129</v>
      </c>
      <c r="H2931" s="47" t="n">
        <v>666</v>
      </c>
      <c r="I2931" s="57" t="n">
        <f aca="false">IFERROR(H2931/INDEX(Rate_Master!$C$2:$C$13,MATCH(F2931,Rate_Master!$A$2:$A$13,0)),0)</f>
        <v>1.21090909090909</v>
      </c>
    </row>
    <row r="2932" customFormat="false" ht="15" hidden="false" customHeight="false" outlineLevel="0" collapsed="false">
      <c r="A2932" s="47" t="s">
        <v>14884</v>
      </c>
      <c r="B2932" s="47" t="s">
        <v>804</v>
      </c>
      <c r="C2932" s="48" t="n">
        <v>46074</v>
      </c>
      <c r="D2932" s="47" t="s">
        <v>64</v>
      </c>
      <c r="E2932" s="47" t="s">
        <v>128</v>
      </c>
      <c r="F2932" s="47" t="s">
        <v>155</v>
      </c>
      <c r="G2932" s="47" t="s">
        <v>130</v>
      </c>
      <c r="H2932" s="47" t="n">
        <v>602</v>
      </c>
      <c r="I2932" s="57" t="n">
        <f aca="false">IFERROR(H2932/INDEX(Rate_Master!$C$2:$C$13,MATCH(F2932,Rate_Master!$A$2:$A$13,0)),0)</f>
        <v>1.09454545454545</v>
      </c>
    </row>
    <row r="2933" customFormat="false" ht="15" hidden="false" customHeight="false" outlineLevel="0" collapsed="false">
      <c r="A2933" s="47" t="s">
        <v>14885</v>
      </c>
      <c r="B2933" s="47" t="s">
        <v>804</v>
      </c>
      <c r="C2933" s="48" t="n">
        <v>46074</v>
      </c>
      <c r="D2933" s="47" t="s">
        <v>64</v>
      </c>
      <c r="E2933" s="47" t="s">
        <v>128</v>
      </c>
      <c r="F2933" s="47" t="s">
        <v>155</v>
      </c>
      <c r="G2933" s="47" t="s">
        <v>131</v>
      </c>
      <c r="H2933" s="47" t="n">
        <v>288</v>
      </c>
      <c r="I2933" s="57" t="n">
        <f aca="false">IFERROR(H2933/INDEX(Rate_Master!$C$2:$C$13,MATCH(F2933,Rate_Master!$A$2:$A$13,0)),0)</f>
        <v>0.523636363636364</v>
      </c>
    </row>
    <row r="2934" customFormat="false" ht="15" hidden="false" customHeight="false" outlineLevel="0" collapsed="false">
      <c r="A2934" s="47" t="s">
        <v>14886</v>
      </c>
      <c r="B2934" s="47" t="s">
        <v>804</v>
      </c>
      <c r="C2934" s="48" t="n">
        <v>46074</v>
      </c>
      <c r="D2934" s="47" t="s">
        <v>64</v>
      </c>
      <c r="E2934" s="47" t="s">
        <v>128</v>
      </c>
      <c r="F2934" s="47" t="s">
        <v>155</v>
      </c>
      <c r="G2934" s="47" t="s">
        <v>132</v>
      </c>
      <c r="H2934" s="47" t="n">
        <v>208</v>
      </c>
      <c r="I2934" s="57" t="n">
        <f aca="false">IFERROR(H2934/INDEX(Rate_Master!$C$2:$C$13,MATCH(F2934,Rate_Master!$A$2:$A$13,0)),0)</f>
        <v>0.378181818181818</v>
      </c>
    </row>
    <row r="2935" customFormat="false" ht="15" hidden="false" customHeight="false" outlineLevel="0" collapsed="false">
      <c r="A2935" s="47" t="s">
        <v>14887</v>
      </c>
      <c r="B2935" s="47" t="s">
        <v>805</v>
      </c>
      <c r="C2935" s="48" t="n">
        <v>46074</v>
      </c>
      <c r="D2935" s="47" t="s">
        <v>65</v>
      </c>
      <c r="E2935" s="47" t="s">
        <v>134</v>
      </c>
      <c r="F2935" s="47" t="s">
        <v>159</v>
      </c>
      <c r="G2935" s="47" t="s">
        <v>133</v>
      </c>
      <c r="H2935" s="47" t="n">
        <v>913</v>
      </c>
      <c r="I2935" s="57" t="n">
        <f aca="false">IFERROR(H2935/INDEX(Rate_Master!$C$2:$C$13,MATCH(F2935,Rate_Master!$A$2:$A$13,0)),0)</f>
        <v>3.80416666666667</v>
      </c>
    </row>
    <row r="2936" customFormat="false" ht="15" hidden="false" customHeight="false" outlineLevel="0" collapsed="false">
      <c r="A2936" s="47" t="s">
        <v>14888</v>
      </c>
      <c r="B2936" s="47" t="s">
        <v>805</v>
      </c>
      <c r="C2936" s="48" t="n">
        <v>46074</v>
      </c>
      <c r="D2936" s="47" t="s">
        <v>65</v>
      </c>
      <c r="E2936" s="47" t="s">
        <v>134</v>
      </c>
      <c r="F2936" s="47" t="s">
        <v>159</v>
      </c>
      <c r="G2936" s="47" t="s">
        <v>135</v>
      </c>
      <c r="H2936" s="47" t="n">
        <v>724</v>
      </c>
      <c r="I2936" s="57" t="n">
        <f aca="false">IFERROR(H2936/INDEX(Rate_Master!$C$2:$C$13,MATCH(F2936,Rate_Master!$A$2:$A$13,0)),0)</f>
        <v>3.01666666666667</v>
      </c>
    </row>
    <row r="2937" customFormat="false" ht="15" hidden="false" customHeight="false" outlineLevel="0" collapsed="false">
      <c r="A2937" s="47" t="s">
        <v>14889</v>
      </c>
      <c r="B2937" s="47" t="s">
        <v>805</v>
      </c>
      <c r="C2937" s="48" t="n">
        <v>46074</v>
      </c>
      <c r="D2937" s="47" t="s">
        <v>65</v>
      </c>
      <c r="E2937" s="47" t="s">
        <v>134</v>
      </c>
      <c r="F2937" s="47" t="s">
        <v>159</v>
      </c>
      <c r="G2937" s="47" t="s">
        <v>136</v>
      </c>
      <c r="H2937" s="47" t="n">
        <v>581</v>
      </c>
      <c r="I2937" s="57" t="n">
        <f aca="false">IFERROR(H2937/INDEX(Rate_Master!$C$2:$C$13,MATCH(F2937,Rate_Master!$A$2:$A$13,0)),0)</f>
        <v>2.42083333333333</v>
      </c>
    </row>
    <row r="2938" customFormat="false" ht="15" hidden="false" customHeight="false" outlineLevel="0" collapsed="false">
      <c r="A2938" s="47" t="s">
        <v>14890</v>
      </c>
      <c r="B2938" s="47" t="s">
        <v>805</v>
      </c>
      <c r="C2938" s="48" t="n">
        <v>46074</v>
      </c>
      <c r="D2938" s="47" t="s">
        <v>65</v>
      </c>
      <c r="E2938" s="47" t="s">
        <v>134</v>
      </c>
      <c r="F2938" s="47" t="s">
        <v>159</v>
      </c>
      <c r="G2938" s="47" t="s">
        <v>137</v>
      </c>
      <c r="H2938" s="47" t="n">
        <v>422</v>
      </c>
      <c r="I2938" s="57" t="n">
        <f aca="false">IFERROR(H2938/INDEX(Rate_Master!$C$2:$C$13,MATCH(F2938,Rate_Master!$A$2:$A$13,0)),0)</f>
        <v>1.75833333333333</v>
      </c>
    </row>
    <row r="2939" customFormat="false" ht="15" hidden="false" customHeight="false" outlineLevel="0" collapsed="false">
      <c r="A2939" s="47" t="s">
        <v>14891</v>
      </c>
      <c r="B2939" s="47" t="s">
        <v>805</v>
      </c>
      <c r="C2939" s="48" t="n">
        <v>46074</v>
      </c>
      <c r="D2939" s="47" t="s">
        <v>65</v>
      </c>
      <c r="E2939" s="47" t="s">
        <v>134</v>
      </c>
      <c r="F2939" s="47" t="s">
        <v>159</v>
      </c>
      <c r="G2939" s="47" t="s">
        <v>138</v>
      </c>
      <c r="H2939" s="47" t="n">
        <v>220</v>
      </c>
      <c r="I2939" s="57" t="n">
        <f aca="false">IFERROR(H2939/INDEX(Rate_Master!$C$2:$C$13,MATCH(F2939,Rate_Master!$A$2:$A$13,0)),0)</f>
        <v>0.916666666666667</v>
      </c>
    </row>
    <row r="2940" customFormat="false" ht="15" hidden="false" customHeight="false" outlineLevel="0" collapsed="false">
      <c r="A2940" s="47" t="s">
        <v>14892</v>
      </c>
      <c r="B2940" s="47" t="s">
        <v>806</v>
      </c>
      <c r="C2940" s="48" t="n">
        <v>46074</v>
      </c>
      <c r="D2940" s="47" t="s">
        <v>65</v>
      </c>
      <c r="E2940" s="47" t="s">
        <v>134</v>
      </c>
      <c r="F2940" s="47" t="s">
        <v>158</v>
      </c>
      <c r="G2940" s="47" t="s">
        <v>133</v>
      </c>
      <c r="H2940" s="47" t="n">
        <v>893</v>
      </c>
      <c r="I2940" s="57" t="n">
        <f aca="false">IFERROR(H2940/INDEX(Rate_Master!$C$2:$C$13,MATCH(F2940,Rate_Master!$A$2:$A$13,0)),0)</f>
        <v>4.465</v>
      </c>
    </row>
    <row r="2941" customFormat="false" ht="15" hidden="false" customHeight="false" outlineLevel="0" collapsed="false">
      <c r="A2941" s="47" t="s">
        <v>14893</v>
      </c>
      <c r="B2941" s="47" t="s">
        <v>806</v>
      </c>
      <c r="C2941" s="48" t="n">
        <v>46074</v>
      </c>
      <c r="D2941" s="47" t="s">
        <v>65</v>
      </c>
      <c r="E2941" s="47" t="s">
        <v>134</v>
      </c>
      <c r="F2941" s="47" t="s">
        <v>158</v>
      </c>
      <c r="G2941" s="47" t="s">
        <v>135</v>
      </c>
      <c r="H2941" s="47" t="n">
        <v>679</v>
      </c>
      <c r="I2941" s="57" t="n">
        <f aca="false">IFERROR(H2941/INDEX(Rate_Master!$C$2:$C$13,MATCH(F2941,Rate_Master!$A$2:$A$13,0)),0)</f>
        <v>3.395</v>
      </c>
    </row>
    <row r="2942" customFormat="false" ht="15" hidden="false" customHeight="false" outlineLevel="0" collapsed="false">
      <c r="A2942" s="47" t="s">
        <v>14894</v>
      </c>
      <c r="B2942" s="47" t="s">
        <v>806</v>
      </c>
      <c r="C2942" s="48" t="n">
        <v>46074</v>
      </c>
      <c r="D2942" s="47" t="s">
        <v>65</v>
      </c>
      <c r="E2942" s="47" t="s">
        <v>134</v>
      </c>
      <c r="F2942" s="47" t="s">
        <v>158</v>
      </c>
      <c r="G2942" s="47" t="s">
        <v>136</v>
      </c>
      <c r="H2942" s="47" t="n">
        <v>514</v>
      </c>
      <c r="I2942" s="57" t="n">
        <f aca="false">IFERROR(H2942/INDEX(Rate_Master!$C$2:$C$13,MATCH(F2942,Rate_Master!$A$2:$A$13,0)),0)</f>
        <v>2.57</v>
      </c>
    </row>
    <row r="2943" customFormat="false" ht="15" hidden="false" customHeight="false" outlineLevel="0" collapsed="false">
      <c r="A2943" s="47" t="s">
        <v>14895</v>
      </c>
      <c r="B2943" s="47" t="s">
        <v>806</v>
      </c>
      <c r="C2943" s="48" t="n">
        <v>46074</v>
      </c>
      <c r="D2943" s="47" t="s">
        <v>65</v>
      </c>
      <c r="E2943" s="47" t="s">
        <v>134</v>
      </c>
      <c r="F2943" s="47" t="s">
        <v>158</v>
      </c>
      <c r="G2943" s="47" t="s">
        <v>137</v>
      </c>
      <c r="H2943" s="47" t="n">
        <v>440</v>
      </c>
      <c r="I2943" s="57" t="n">
        <f aca="false">IFERROR(H2943/INDEX(Rate_Master!$C$2:$C$13,MATCH(F2943,Rate_Master!$A$2:$A$13,0)),0)</f>
        <v>2.2</v>
      </c>
    </row>
    <row r="2944" customFormat="false" ht="15" hidden="false" customHeight="false" outlineLevel="0" collapsed="false">
      <c r="A2944" s="47" t="s">
        <v>14896</v>
      </c>
      <c r="B2944" s="47" t="s">
        <v>806</v>
      </c>
      <c r="C2944" s="48" t="n">
        <v>46074</v>
      </c>
      <c r="D2944" s="47" t="s">
        <v>65</v>
      </c>
      <c r="E2944" s="47" t="s">
        <v>134</v>
      </c>
      <c r="F2944" s="47" t="s">
        <v>158</v>
      </c>
      <c r="G2944" s="47" t="s">
        <v>138</v>
      </c>
      <c r="H2944" s="47" t="n">
        <v>231</v>
      </c>
      <c r="I2944" s="57" t="n">
        <f aca="false">IFERROR(H2944/INDEX(Rate_Master!$C$2:$C$13,MATCH(F2944,Rate_Master!$A$2:$A$13,0)),0)</f>
        <v>1.155</v>
      </c>
    </row>
    <row r="2945" customFormat="false" ht="15" hidden="false" customHeight="false" outlineLevel="0" collapsed="false">
      <c r="A2945" s="47" t="s">
        <v>14897</v>
      </c>
      <c r="B2945" s="47" t="s">
        <v>808</v>
      </c>
      <c r="C2945" s="48" t="n">
        <v>46074</v>
      </c>
      <c r="D2945" s="47" t="s">
        <v>65</v>
      </c>
      <c r="E2945" s="47" t="s">
        <v>134</v>
      </c>
      <c r="F2945" s="47" t="s">
        <v>158</v>
      </c>
      <c r="G2945" s="47" t="s">
        <v>133</v>
      </c>
      <c r="H2945" s="47" t="n">
        <v>504</v>
      </c>
      <c r="I2945" s="57" t="n">
        <f aca="false">IFERROR(H2945/INDEX(Rate_Master!$C$2:$C$13,MATCH(F2945,Rate_Master!$A$2:$A$13,0)),0)</f>
        <v>2.52</v>
      </c>
    </row>
    <row r="2946" customFormat="false" ht="15" hidden="false" customHeight="false" outlineLevel="0" collapsed="false">
      <c r="A2946" s="47" t="s">
        <v>14898</v>
      </c>
      <c r="B2946" s="47" t="s">
        <v>808</v>
      </c>
      <c r="C2946" s="48" t="n">
        <v>46074</v>
      </c>
      <c r="D2946" s="47" t="s">
        <v>65</v>
      </c>
      <c r="E2946" s="47" t="s">
        <v>134</v>
      </c>
      <c r="F2946" s="47" t="s">
        <v>158</v>
      </c>
      <c r="G2946" s="47" t="s">
        <v>135</v>
      </c>
      <c r="H2946" s="47" t="n">
        <v>349</v>
      </c>
      <c r="I2946" s="57" t="n">
        <f aca="false">IFERROR(H2946/INDEX(Rate_Master!$C$2:$C$13,MATCH(F2946,Rate_Master!$A$2:$A$13,0)),0)</f>
        <v>1.745</v>
      </c>
    </row>
    <row r="2947" customFormat="false" ht="15" hidden="false" customHeight="false" outlineLevel="0" collapsed="false">
      <c r="A2947" s="47" t="s">
        <v>14899</v>
      </c>
      <c r="B2947" s="47" t="s">
        <v>808</v>
      </c>
      <c r="C2947" s="48" t="n">
        <v>46074</v>
      </c>
      <c r="D2947" s="47" t="s">
        <v>65</v>
      </c>
      <c r="E2947" s="47" t="s">
        <v>134</v>
      </c>
      <c r="F2947" s="47" t="s">
        <v>158</v>
      </c>
      <c r="G2947" s="47" t="s">
        <v>136</v>
      </c>
      <c r="H2947" s="47" t="n">
        <v>313</v>
      </c>
      <c r="I2947" s="57" t="n">
        <f aca="false">IFERROR(H2947/INDEX(Rate_Master!$C$2:$C$13,MATCH(F2947,Rate_Master!$A$2:$A$13,0)),0)</f>
        <v>1.565</v>
      </c>
    </row>
    <row r="2948" customFormat="false" ht="15" hidden="false" customHeight="false" outlineLevel="0" collapsed="false">
      <c r="A2948" s="47" t="s">
        <v>14900</v>
      </c>
      <c r="B2948" s="47" t="s">
        <v>808</v>
      </c>
      <c r="C2948" s="48" t="n">
        <v>46074</v>
      </c>
      <c r="D2948" s="47" t="s">
        <v>65</v>
      </c>
      <c r="E2948" s="47" t="s">
        <v>134</v>
      </c>
      <c r="F2948" s="47" t="s">
        <v>158</v>
      </c>
      <c r="G2948" s="47" t="s">
        <v>137</v>
      </c>
      <c r="H2948" s="47" t="n">
        <v>210</v>
      </c>
      <c r="I2948" s="57" t="n">
        <f aca="false">IFERROR(H2948/INDEX(Rate_Master!$C$2:$C$13,MATCH(F2948,Rate_Master!$A$2:$A$13,0)),0)</f>
        <v>1.05</v>
      </c>
    </row>
    <row r="2949" customFormat="false" ht="15" hidden="false" customHeight="false" outlineLevel="0" collapsed="false">
      <c r="A2949" s="47" t="s">
        <v>14901</v>
      </c>
      <c r="B2949" s="47" t="s">
        <v>808</v>
      </c>
      <c r="C2949" s="48" t="n">
        <v>46074</v>
      </c>
      <c r="D2949" s="47" t="s">
        <v>65</v>
      </c>
      <c r="E2949" s="47" t="s">
        <v>134</v>
      </c>
      <c r="F2949" s="47" t="s">
        <v>158</v>
      </c>
      <c r="G2949" s="47" t="s">
        <v>138</v>
      </c>
      <c r="H2949" s="47" t="n">
        <v>126</v>
      </c>
      <c r="I2949" s="57" t="n">
        <f aca="false">IFERROR(H2949/INDEX(Rate_Master!$C$2:$C$13,MATCH(F2949,Rate_Master!$A$2:$A$13,0)),0)</f>
        <v>0.63</v>
      </c>
    </row>
    <row r="2950" customFormat="false" ht="15" hidden="false" customHeight="false" outlineLevel="0" collapsed="false">
      <c r="A2950" s="47" t="s">
        <v>14902</v>
      </c>
      <c r="B2950" s="47" t="s">
        <v>809</v>
      </c>
      <c r="C2950" s="48" t="n">
        <v>46076</v>
      </c>
      <c r="D2950" s="47" t="s">
        <v>62</v>
      </c>
      <c r="E2950" s="47" t="s">
        <v>120</v>
      </c>
      <c r="F2950" s="47" t="s">
        <v>148</v>
      </c>
      <c r="G2950" s="47" t="s">
        <v>119</v>
      </c>
      <c r="H2950" s="47" t="n">
        <v>1009</v>
      </c>
      <c r="I2950" s="57" t="n">
        <f aca="false">IFERROR(H2950/INDEX(Rate_Master!$C$2:$C$13,MATCH(F2950,Rate_Master!$A$2:$A$13,0)),0)</f>
        <v>1.12111111111111</v>
      </c>
    </row>
    <row r="2951" customFormat="false" ht="15" hidden="false" customHeight="false" outlineLevel="0" collapsed="false">
      <c r="A2951" s="47" t="s">
        <v>14903</v>
      </c>
      <c r="B2951" s="47" t="s">
        <v>809</v>
      </c>
      <c r="C2951" s="48" t="n">
        <v>46076</v>
      </c>
      <c r="D2951" s="47" t="s">
        <v>62</v>
      </c>
      <c r="E2951" s="47" t="s">
        <v>120</v>
      </c>
      <c r="F2951" s="47" t="s">
        <v>148</v>
      </c>
      <c r="G2951" s="47" t="s">
        <v>121</v>
      </c>
      <c r="H2951" s="47" t="n">
        <v>954</v>
      </c>
      <c r="I2951" s="57" t="n">
        <f aca="false">IFERROR(H2951/INDEX(Rate_Master!$C$2:$C$13,MATCH(F2951,Rate_Master!$A$2:$A$13,0)),0)</f>
        <v>1.06</v>
      </c>
    </row>
    <row r="2952" customFormat="false" ht="15" hidden="false" customHeight="false" outlineLevel="0" collapsed="false">
      <c r="A2952" s="47" t="s">
        <v>14904</v>
      </c>
      <c r="B2952" s="47" t="s">
        <v>809</v>
      </c>
      <c r="C2952" s="48" t="n">
        <v>46076</v>
      </c>
      <c r="D2952" s="47" t="s">
        <v>62</v>
      </c>
      <c r="E2952" s="47" t="s">
        <v>120</v>
      </c>
      <c r="F2952" s="47" t="s">
        <v>148</v>
      </c>
      <c r="G2952" s="47" t="s">
        <v>122</v>
      </c>
      <c r="H2952" s="47" t="n">
        <v>1013</v>
      </c>
      <c r="I2952" s="57" t="n">
        <f aca="false">IFERROR(H2952/INDEX(Rate_Master!$C$2:$C$13,MATCH(F2952,Rate_Master!$A$2:$A$13,0)),0)</f>
        <v>1.12555555555556</v>
      </c>
    </row>
    <row r="2953" customFormat="false" ht="15" hidden="false" customHeight="false" outlineLevel="0" collapsed="false">
      <c r="A2953" s="47" t="s">
        <v>14905</v>
      </c>
      <c r="B2953" s="47" t="s">
        <v>809</v>
      </c>
      <c r="C2953" s="48" t="n">
        <v>46076</v>
      </c>
      <c r="D2953" s="47" t="s">
        <v>62</v>
      </c>
      <c r="E2953" s="47" t="s">
        <v>120</v>
      </c>
      <c r="F2953" s="47" t="s">
        <v>148</v>
      </c>
      <c r="G2953" s="47" t="s">
        <v>123</v>
      </c>
      <c r="H2953" s="47" t="n">
        <v>743</v>
      </c>
      <c r="I2953" s="57" t="n">
        <f aca="false">IFERROR(H2953/INDEX(Rate_Master!$C$2:$C$13,MATCH(F2953,Rate_Master!$A$2:$A$13,0)),0)</f>
        <v>0.825555555555556</v>
      </c>
    </row>
    <row r="2954" customFormat="false" ht="15" hidden="false" customHeight="false" outlineLevel="0" collapsed="false">
      <c r="A2954" s="47" t="s">
        <v>14906</v>
      </c>
      <c r="B2954" s="47" t="s">
        <v>809</v>
      </c>
      <c r="C2954" s="48" t="n">
        <v>46076</v>
      </c>
      <c r="D2954" s="47" t="s">
        <v>62</v>
      </c>
      <c r="E2954" s="47" t="s">
        <v>120</v>
      </c>
      <c r="F2954" s="47" t="s">
        <v>148</v>
      </c>
      <c r="G2954" s="47" t="s">
        <v>124</v>
      </c>
      <c r="H2954" s="47" t="n">
        <v>482</v>
      </c>
      <c r="I2954" s="57" t="n">
        <f aca="false">IFERROR(H2954/INDEX(Rate_Master!$C$2:$C$13,MATCH(F2954,Rate_Master!$A$2:$A$13,0)),0)</f>
        <v>0.535555555555556</v>
      </c>
    </row>
    <row r="2955" customFormat="false" ht="15" hidden="false" customHeight="false" outlineLevel="0" collapsed="false">
      <c r="A2955" s="47" t="s">
        <v>14907</v>
      </c>
      <c r="B2955" s="47" t="s">
        <v>809</v>
      </c>
      <c r="C2955" s="48" t="n">
        <v>46076</v>
      </c>
      <c r="D2955" s="47" t="s">
        <v>62</v>
      </c>
      <c r="E2955" s="47" t="s">
        <v>120</v>
      </c>
      <c r="F2955" s="47" t="s">
        <v>148</v>
      </c>
      <c r="G2955" s="47" t="s">
        <v>125</v>
      </c>
      <c r="H2955" s="47" t="n">
        <v>274</v>
      </c>
      <c r="I2955" s="57" t="n">
        <f aca="false">IFERROR(H2955/INDEX(Rate_Master!$C$2:$C$13,MATCH(F2955,Rate_Master!$A$2:$A$13,0)),0)</f>
        <v>0.304444444444444</v>
      </c>
    </row>
    <row r="2956" customFormat="false" ht="15" hidden="false" customHeight="false" outlineLevel="0" collapsed="false">
      <c r="A2956" s="47" t="s">
        <v>14908</v>
      </c>
      <c r="B2956" s="47" t="s">
        <v>809</v>
      </c>
      <c r="C2956" s="48" t="n">
        <v>46076</v>
      </c>
      <c r="D2956" s="47" t="s">
        <v>62</v>
      </c>
      <c r="E2956" s="47" t="s">
        <v>120</v>
      </c>
      <c r="F2956" s="47" t="s">
        <v>148</v>
      </c>
      <c r="G2956" s="47" t="s">
        <v>126</v>
      </c>
      <c r="H2956" s="47" t="n">
        <v>193</v>
      </c>
      <c r="I2956" s="57" t="n">
        <f aca="false">IFERROR(H2956/INDEX(Rate_Master!$C$2:$C$13,MATCH(F2956,Rate_Master!$A$2:$A$13,0)),0)</f>
        <v>0.214444444444444</v>
      </c>
    </row>
    <row r="2957" customFormat="false" ht="15" hidden="false" customHeight="false" outlineLevel="0" collapsed="false">
      <c r="A2957" s="47" t="s">
        <v>14909</v>
      </c>
      <c r="B2957" s="47" t="s">
        <v>810</v>
      </c>
      <c r="C2957" s="48" t="n">
        <v>46076</v>
      </c>
      <c r="D2957" s="47" t="s">
        <v>62</v>
      </c>
      <c r="E2957" s="47" t="s">
        <v>120</v>
      </c>
      <c r="F2957" s="47" t="s">
        <v>148</v>
      </c>
      <c r="G2957" s="47" t="s">
        <v>119</v>
      </c>
      <c r="H2957" s="47" t="n">
        <v>944</v>
      </c>
      <c r="I2957" s="57" t="n">
        <f aca="false">IFERROR(H2957/INDEX(Rate_Master!$C$2:$C$13,MATCH(F2957,Rate_Master!$A$2:$A$13,0)),0)</f>
        <v>1.04888888888889</v>
      </c>
    </row>
    <row r="2958" customFormat="false" ht="15" hidden="false" customHeight="false" outlineLevel="0" collapsed="false">
      <c r="A2958" s="47" t="s">
        <v>14910</v>
      </c>
      <c r="B2958" s="47" t="s">
        <v>810</v>
      </c>
      <c r="C2958" s="48" t="n">
        <v>46076</v>
      </c>
      <c r="D2958" s="47" t="s">
        <v>62</v>
      </c>
      <c r="E2958" s="47" t="s">
        <v>120</v>
      </c>
      <c r="F2958" s="47" t="s">
        <v>148</v>
      </c>
      <c r="G2958" s="47" t="s">
        <v>121</v>
      </c>
      <c r="H2958" s="47" t="n">
        <v>861</v>
      </c>
      <c r="I2958" s="57" t="n">
        <f aca="false">IFERROR(H2958/INDEX(Rate_Master!$C$2:$C$13,MATCH(F2958,Rate_Master!$A$2:$A$13,0)),0)</f>
        <v>0.956666666666667</v>
      </c>
    </row>
    <row r="2959" customFormat="false" ht="15" hidden="false" customHeight="false" outlineLevel="0" collapsed="false">
      <c r="A2959" s="47" t="s">
        <v>14911</v>
      </c>
      <c r="B2959" s="47" t="s">
        <v>810</v>
      </c>
      <c r="C2959" s="48" t="n">
        <v>46076</v>
      </c>
      <c r="D2959" s="47" t="s">
        <v>62</v>
      </c>
      <c r="E2959" s="47" t="s">
        <v>120</v>
      </c>
      <c r="F2959" s="47" t="s">
        <v>148</v>
      </c>
      <c r="G2959" s="47" t="s">
        <v>122</v>
      </c>
      <c r="H2959" s="47" t="n">
        <v>916</v>
      </c>
      <c r="I2959" s="57" t="n">
        <f aca="false">IFERROR(H2959/INDEX(Rate_Master!$C$2:$C$13,MATCH(F2959,Rate_Master!$A$2:$A$13,0)),0)</f>
        <v>1.01777777777778</v>
      </c>
    </row>
    <row r="2960" customFormat="false" ht="15" hidden="false" customHeight="false" outlineLevel="0" collapsed="false">
      <c r="A2960" s="47" t="s">
        <v>14912</v>
      </c>
      <c r="B2960" s="47" t="s">
        <v>810</v>
      </c>
      <c r="C2960" s="48" t="n">
        <v>46076</v>
      </c>
      <c r="D2960" s="47" t="s">
        <v>62</v>
      </c>
      <c r="E2960" s="47" t="s">
        <v>120</v>
      </c>
      <c r="F2960" s="47" t="s">
        <v>148</v>
      </c>
      <c r="G2960" s="47" t="s">
        <v>123</v>
      </c>
      <c r="H2960" s="47" t="n">
        <v>689</v>
      </c>
      <c r="I2960" s="57" t="n">
        <f aca="false">IFERROR(H2960/INDEX(Rate_Master!$C$2:$C$13,MATCH(F2960,Rate_Master!$A$2:$A$13,0)),0)</f>
        <v>0.765555555555556</v>
      </c>
    </row>
    <row r="2961" customFormat="false" ht="15" hidden="false" customHeight="false" outlineLevel="0" collapsed="false">
      <c r="A2961" s="47" t="s">
        <v>14913</v>
      </c>
      <c r="B2961" s="47" t="s">
        <v>810</v>
      </c>
      <c r="C2961" s="48" t="n">
        <v>46076</v>
      </c>
      <c r="D2961" s="47" t="s">
        <v>62</v>
      </c>
      <c r="E2961" s="47" t="s">
        <v>120</v>
      </c>
      <c r="F2961" s="47" t="s">
        <v>148</v>
      </c>
      <c r="G2961" s="47" t="s">
        <v>124</v>
      </c>
      <c r="H2961" s="47" t="n">
        <v>451</v>
      </c>
      <c r="I2961" s="57" t="n">
        <f aca="false">IFERROR(H2961/INDEX(Rate_Master!$C$2:$C$13,MATCH(F2961,Rate_Master!$A$2:$A$13,0)),0)</f>
        <v>0.501111111111111</v>
      </c>
    </row>
    <row r="2962" customFormat="false" ht="15" hidden="false" customHeight="false" outlineLevel="0" collapsed="false">
      <c r="A2962" s="47" t="s">
        <v>14914</v>
      </c>
      <c r="B2962" s="47" t="s">
        <v>810</v>
      </c>
      <c r="C2962" s="48" t="n">
        <v>46076</v>
      </c>
      <c r="D2962" s="47" t="s">
        <v>62</v>
      </c>
      <c r="E2962" s="47" t="s">
        <v>120</v>
      </c>
      <c r="F2962" s="47" t="s">
        <v>148</v>
      </c>
      <c r="G2962" s="47" t="s">
        <v>125</v>
      </c>
      <c r="H2962" s="47" t="n">
        <v>234</v>
      </c>
      <c r="I2962" s="57" t="n">
        <f aca="false">IFERROR(H2962/INDEX(Rate_Master!$C$2:$C$13,MATCH(F2962,Rate_Master!$A$2:$A$13,0)),0)</f>
        <v>0.26</v>
      </c>
    </row>
    <row r="2963" customFormat="false" ht="15" hidden="false" customHeight="false" outlineLevel="0" collapsed="false">
      <c r="A2963" s="47" t="s">
        <v>14915</v>
      </c>
      <c r="B2963" s="47" t="s">
        <v>810</v>
      </c>
      <c r="C2963" s="48" t="n">
        <v>46076</v>
      </c>
      <c r="D2963" s="47" t="s">
        <v>62</v>
      </c>
      <c r="E2963" s="47" t="s">
        <v>120</v>
      </c>
      <c r="F2963" s="47" t="s">
        <v>148</v>
      </c>
      <c r="G2963" s="47" t="s">
        <v>126</v>
      </c>
      <c r="H2963" s="47" t="n">
        <v>167</v>
      </c>
      <c r="I2963" s="57" t="n">
        <f aca="false">IFERROR(H2963/INDEX(Rate_Master!$C$2:$C$13,MATCH(F2963,Rate_Master!$A$2:$A$13,0)),0)</f>
        <v>0.185555555555556</v>
      </c>
    </row>
    <row r="2964" customFormat="false" ht="15" hidden="false" customHeight="false" outlineLevel="0" collapsed="false">
      <c r="A2964" s="47" t="s">
        <v>14916</v>
      </c>
      <c r="B2964" s="47" t="s">
        <v>811</v>
      </c>
      <c r="C2964" s="48" t="n">
        <v>46076</v>
      </c>
      <c r="D2964" s="47" t="s">
        <v>62</v>
      </c>
      <c r="E2964" s="47" t="s">
        <v>120</v>
      </c>
      <c r="F2964" s="47" t="s">
        <v>148</v>
      </c>
      <c r="G2964" s="47" t="s">
        <v>119</v>
      </c>
      <c r="H2964" s="47" t="n">
        <v>1128</v>
      </c>
      <c r="I2964" s="57" t="n">
        <f aca="false">IFERROR(H2964/INDEX(Rate_Master!$C$2:$C$13,MATCH(F2964,Rate_Master!$A$2:$A$13,0)),0)</f>
        <v>1.25333333333333</v>
      </c>
    </row>
    <row r="2965" customFormat="false" ht="15" hidden="false" customHeight="false" outlineLevel="0" collapsed="false">
      <c r="A2965" s="47" t="s">
        <v>14917</v>
      </c>
      <c r="B2965" s="47" t="s">
        <v>811</v>
      </c>
      <c r="C2965" s="48" t="n">
        <v>46076</v>
      </c>
      <c r="D2965" s="47" t="s">
        <v>62</v>
      </c>
      <c r="E2965" s="47" t="s">
        <v>120</v>
      </c>
      <c r="F2965" s="47" t="s">
        <v>148</v>
      </c>
      <c r="G2965" s="47" t="s">
        <v>121</v>
      </c>
      <c r="H2965" s="47" t="n">
        <v>1104</v>
      </c>
      <c r="I2965" s="57" t="n">
        <f aca="false">IFERROR(H2965/INDEX(Rate_Master!$C$2:$C$13,MATCH(F2965,Rate_Master!$A$2:$A$13,0)),0)</f>
        <v>1.22666666666667</v>
      </c>
    </row>
    <row r="2966" customFormat="false" ht="15" hidden="false" customHeight="false" outlineLevel="0" collapsed="false">
      <c r="A2966" s="47" t="s">
        <v>14918</v>
      </c>
      <c r="B2966" s="47" t="s">
        <v>811</v>
      </c>
      <c r="C2966" s="48" t="n">
        <v>46076</v>
      </c>
      <c r="D2966" s="47" t="s">
        <v>62</v>
      </c>
      <c r="E2966" s="47" t="s">
        <v>120</v>
      </c>
      <c r="F2966" s="47" t="s">
        <v>148</v>
      </c>
      <c r="G2966" s="47" t="s">
        <v>122</v>
      </c>
      <c r="H2966" s="47" t="n">
        <v>1220</v>
      </c>
      <c r="I2966" s="57" t="n">
        <f aca="false">IFERROR(H2966/INDEX(Rate_Master!$C$2:$C$13,MATCH(F2966,Rate_Master!$A$2:$A$13,0)),0)</f>
        <v>1.35555555555556</v>
      </c>
    </row>
    <row r="2967" customFormat="false" ht="15" hidden="false" customHeight="false" outlineLevel="0" collapsed="false">
      <c r="A2967" s="47" t="s">
        <v>14919</v>
      </c>
      <c r="B2967" s="47" t="s">
        <v>811</v>
      </c>
      <c r="C2967" s="48" t="n">
        <v>46076</v>
      </c>
      <c r="D2967" s="47" t="s">
        <v>62</v>
      </c>
      <c r="E2967" s="47" t="s">
        <v>120</v>
      </c>
      <c r="F2967" s="47" t="s">
        <v>148</v>
      </c>
      <c r="G2967" s="47" t="s">
        <v>123</v>
      </c>
      <c r="H2967" s="47" t="n">
        <v>861</v>
      </c>
      <c r="I2967" s="57" t="n">
        <f aca="false">IFERROR(H2967/INDEX(Rate_Master!$C$2:$C$13,MATCH(F2967,Rate_Master!$A$2:$A$13,0)),0)</f>
        <v>0.956666666666667</v>
      </c>
    </row>
    <row r="2968" customFormat="false" ht="15" hidden="false" customHeight="false" outlineLevel="0" collapsed="false">
      <c r="A2968" s="47" t="s">
        <v>14920</v>
      </c>
      <c r="B2968" s="47" t="s">
        <v>811</v>
      </c>
      <c r="C2968" s="48" t="n">
        <v>46076</v>
      </c>
      <c r="D2968" s="47" t="s">
        <v>62</v>
      </c>
      <c r="E2968" s="47" t="s">
        <v>120</v>
      </c>
      <c r="F2968" s="47" t="s">
        <v>148</v>
      </c>
      <c r="G2968" s="47" t="s">
        <v>124</v>
      </c>
      <c r="H2968" s="47" t="n">
        <v>554</v>
      </c>
      <c r="I2968" s="57" t="n">
        <f aca="false">IFERROR(H2968/INDEX(Rate_Master!$C$2:$C$13,MATCH(F2968,Rate_Master!$A$2:$A$13,0)),0)</f>
        <v>0.615555555555556</v>
      </c>
    </row>
    <row r="2969" customFormat="false" ht="15" hidden="false" customHeight="false" outlineLevel="0" collapsed="false">
      <c r="A2969" s="47" t="s">
        <v>14921</v>
      </c>
      <c r="B2969" s="47" t="s">
        <v>811</v>
      </c>
      <c r="C2969" s="48" t="n">
        <v>46076</v>
      </c>
      <c r="D2969" s="47" t="s">
        <v>62</v>
      </c>
      <c r="E2969" s="47" t="s">
        <v>120</v>
      </c>
      <c r="F2969" s="47" t="s">
        <v>148</v>
      </c>
      <c r="G2969" s="47" t="s">
        <v>125</v>
      </c>
      <c r="H2969" s="47" t="n">
        <v>323</v>
      </c>
      <c r="I2969" s="57" t="n">
        <f aca="false">IFERROR(H2969/INDEX(Rate_Master!$C$2:$C$13,MATCH(F2969,Rate_Master!$A$2:$A$13,0)),0)</f>
        <v>0.358888888888889</v>
      </c>
    </row>
    <row r="2970" customFormat="false" ht="15" hidden="false" customHeight="false" outlineLevel="0" collapsed="false">
      <c r="A2970" s="47" t="s">
        <v>14922</v>
      </c>
      <c r="B2970" s="47" t="s">
        <v>811</v>
      </c>
      <c r="C2970" s="48" t="n">
        <v>46076</v>
      </c>
      <c r="D2970" s="47" t="s">
        <v>62</v>
      </c>
      <c r="E2970" s="47" t="s">
        <v>120</v>
      </c>
      <c r="F2970" s="47" t="s">
        <v>148</v>
      </c>
      <c r="G2970" s="47" t="s">
        <v>126</v>
      </c>
      <c r="H2970" s="47" t="n">
        <v>211</v>
      </c>
      <c r="I2970" s="57" t="n">
        <f aca="false">IFERROR(H2970/INDEX(Rate_Master!$C$2:$C$13,MATCH(F2970,Rate_Master!$A$2:$A$13,0)),0)</f>
        <v>0.234444444444444</v>
      </c>
    </row>
    <row r="2971" customFormat="false" ht="15" hidden="false" customHeight="false" outlineLevel="0" collapsed="false">
      <c r="A2971" s="47" t="s">
        <v>14923</v>
      </c>
      <c r="B2971" s="47" t="s">
        <v>812</v>
      </c>
      <c r="C2971" s="48" t="n">
        <v>46076</v>
      </c>
      <c r="D2971" s="47" t="s">
        <v>63</v>
      </c>
      <c r="E2971" s="47" t="s">
        <v>120</v>
      </c>
      <c r="F2971" s="47" t="s">
        <v>151</v>
      </c>
      <c r="G2971" s="47" t="s">
        <v>119</v>
      </c>
      <c r="H2971" s="47" t="n">
        <v>1214</v>
      </c>
      <c r="I2971" s="57" t="n">
        <f aca="false">IFERROR(H2971/INDEX(Rate_Master!$C$2:$C$13,MATCH(F2971,Rate_Master!$A$2:$A$13,0)),0)</f>
        <v>1.73428571428571</v>
      </c>
    </row>
    <row r="2972" customFormat="false" ht="15" hidden="false" customHeight="false" outlineLevel="0" collapsed="false">
      <c r="A2972" s="47" t="s">
        <v>14924</v>
      </c>
      <c r="B2972" s="47" t="s">
        <v>812</v>
      </c>
      <c r="C2972" s="48" t="n">
        <v>46076</v>
      </c>
      <c r="D2972" s="47" t="s">
        <v>63</v>
      </c>
      <c r="E2972" s="47" t="s">
        <v>120</v>
      </c>
      <c r="F2972" s="47" t="s">
        <v>151</v>
      </c>
      <c r="G2972" s="47" t="s">
        <v>121</v>
      </c>
      <c r="H2972" s="47" t="n">
        <v>1100</v>
      </c>
      <c r="I2972" s="57" t="n">
        <f aca="false">IFERROR(H2972/INDEX(Rate_Master!$C$2:$C$13,MATCH(F2972,Rate_Master!$A$2:$A$13,0)),0)</f>
        <v>1.57142857142857</v>
      </c>
    </row>
    <row r="2973" customFormat="false" ht="15" hidden="false" customHeight="false" outlineLevel="0" collapsed="false">
      <c r="A2973" s="47" t="s">
        <v>14925</v>
      </c>
      <c r="B2973" s="47" t="s">
        <v>812</v>
      </c>
      <c r="C2973" s="48" t="n">
        <v>46076</v>
      </c>
      <c r="D2973" s="47" t="s">
        <v>63</v>
      </c>
      <c r="E2973" s="47" t="s">
        <v>120</v>
      </c>
      <c r="F2973" s="47" t="s">
        <v>151</v>
      </c>
      <c r="G2973" s="47" t="s">
        <v>122</v>
      </c>
      <c r="H2973" s="47" t="n">
        <v>2724</v>
      </c>
      <c r="I2973" s="57" t="n">
        <f aca="false">IFERROR(H2973/INDEX(Rate_Master!$C$2:$C$13,MATCH(F2973,Rate_Master!$A$2:$A$13,0)),0)</f>
        <v>3.89142857142857</v>
      </c>
    </row>
    <row r="2974" customFormat="false" ht="15" hidden="false" customHeight="false" outlineLevel="0" collapsed="false">
      <c r="A2974" s="47" t="s">
        <v>14926</v>
      </c>
      <c r="B2974" s="47" t="s">
        <v>812</v>
      </c>
      <c r="C2974" s="48" t="n">
        <v>46076</v>
      </c>
      <c r="D2974" s="47" t="s">
        <v>63</v>
      </c>
      <c r="E2974" s="47" t="s">
        <v>120</v>
      </c>
      <c r="F2974" s="47" t="s">
        <v>151</v>
      </c>
      <c r="G2974" s="47" t="s">
        <v>123</v>
      </c>
      <c r="H2974" s="47" t="n">
        <v>857</v>
      </c>
      <c r="I2974" s="57" t="n">
        <f aca="false">IFERROR(H2974/INDEX(Rate_Master!$C$2:$C$13,MATCH(F2974,Rate_Master!$A$2:$A$13,0)),0)</f>
        <v>1.22428571428571</v>
      </c>
    </row>
    <row r="2975" customFormat="false" ht="15" hidden="false" customHeight="false" outlineLevel="0" collapsed="false">
      <c r="A2975" s="47" t="s">
        <v>14927</v>
      </c>
      <c r="B2975" s="47" t="s">
        <v>812</v>
      </c>
      <c r="C2975" s="48" t="n">
        <v>46076</v>
      </c>
      <c r="D2975" s="47" t="s">
        <v>63</v>
      </c>
      <c r="E2975" s="47" t="s">
        <v>120</v>
      </c>
      <c r="F2975" s="47" t="s">
        <v>151</v>
      </c>
      <c r="G2975" s="47" t="s">
        <v>124</v>
      </c>
      <c r="H2975" s="47" t="n">
        <v>552</v>
      </c>
      <c r="I2975" s="57" t="n">
        <f aca="false">IFERROR(H2975/INDEX(Rate_Master!$C$2:$C$13,MATCH(F2975,Rate_Master!$A$2:$A$13,0)),0)</f>
        <v>0.788571428571429</v>
      </c>
    </row>
    <row r="2976" customFormat="false" ht="15" hidden="false" customHeight="false" outlineLevel="0" collapsed="false">
      <c r="A2976" s="47" t="s">
        <v>14928</v>
      </c>
      <c r="B2976" s="47" t="s">
        <v>812</v>
      </c>
      <c r="C2976" s="48" t="n">
        <v>46076</v>
      </c>
      <c r="D2976" s="47" t="s">
        <v>63</v>
      </c>
      <c r="E2976" s="47" t="s">
        <v>120</v>
      </c>
      <c r="F2976" s="47" t="s">
        <v>151</v>
      </c>
      <c r="G2976" s="47" t="s">
        <v>125</v>
      </c>
      <c r="H2976" s="47" t="n">
        <v>329</v>
      </c>
      <c r="I2976" s="57" t="n">
        <f aca="false">IFERROR(H2976/INDEX(Rate_Master!$C$2:$C$13,MATCH(F2976,Rate_Master!$A$2:$A$13,0)),0)</f>
        <v>0.47</v>
      </c>
    </row>
    <row r="2977" customFormat="false" ht="15" hidden="false" customHeight="false" outlineLevel="0" collapsed="false">
      <c r="A2977" s="47" t="s">
        <v>14929</v>
      </c>
      <c r="B2977" s="47" t="s">
        <v>812</v>
      </c>
      <c r="C2977" s="48" t="n">
        <v>46076</v>
      </c>
      <c r="D2977" s="47" t="s">
        <v>63</v>
      </c>
      <c r="E2977" s="47" t="s">
        <v>120</v>
      </c>
      <c r="F2977" s="47" t="s">
        <v>151</v>
      </c>
      <c r="G2977" s="47" t="s">
        <v>126</v>
      </c>
      <c r="H2977" s="47" t="n">
        <v>217</v>
      </c>
      <c r="I2977" s="57" t="n">
        <f aca="false">IFERROR(H2977/INDEX(Rate_Master!$C$2:$C$13,MATCH(F2977,Rate_Master!$A$2:$A$13,0)),0)</f>
        <v>0.31</v>
      </c>
    </row>
    <row r="2978" customFormat="false" ht="15" hidden="false" customHeight="false" outlineLevel="0" collapsed="false">
      <c r="A2978" s="47" t="s">
        <v>14930</v>
      </c>
      <c r="B2978" s="47" t="s">
        <v>814</v>
      </c>
      <c r="C2978" s="48" t="n">
        <v>46076</v>
      </c>
      <c r="D2978" s="47" t="s">
        <v>63</v>
      </c>
      <c r="E2978" s="47" t="s">
        <v>120</v>
      </c>
      <c r="F2978" s="47" t="s">
        <v>151</v>
      </c>
      <c r="G2978" s="47" t="s">
        <v>119</v>
      </c>
      <c r="H2978" s="47" t="n">
        <v>1550</v>
      </c>
      <c r="I2978" s="57" t="n">
        <f aca="false">IFERROR(H2978/INDEX(Rate_Master!$C$2:$C$13,MATCH(F2978,Rate_Master!$A$2:$A$13,0)),0)</f>
        <v>2.21428571428571</v>
      </c>
    </row>
    <row r="2979" customFormat="false" ht="15" hidden="false" customHeight="false" outlineLevel="0" collapsed="false">
      <c r="A2979" s="47" t="s">
        <v>14931</v>
      </c>
      <c r="B2979" s="47" t="s">
        <v>814</v>
      </c>
      <c r="C2979" s="48" t="n">
        <v>46076</v>
      </c>
      <c r="D2979" s="47" t="s">
        <v>63</v>
      </c>
      <c r="E2979" s="47" t="s">
        <v>120</v>
      </c>
      <c r="F2979" s="47" t="s">
        <v>151</v>
      </c>
      <c r="G2979" s="47" t="s">
        <v>121</v>
      </c>
      <c r="H2979" s="47" t="n">
        <v>1497</v>
      </c>
      <c r="I2979" s="57" t="n">
        <f aca="false">IFERROR(H2979/INDEX(Rate_Master!$C$2:$C$13,MATCH(F2979,Rate_Master!$A$2:$A$13,0)),0)</f>
        <v>2.13857142857143</v>
      </c>
    </row>
    <row r="2980" customFormat="false" ht="15" hidden="false" customHeight="false" outlineLevel="0" collapsed="false">
      <c r="A2980" s="47" t="s">
        <v>14932</v>
      </c>
      <c r="B2980" s="47" t="s">
        <v>814</v>
      </c>
      <c r="C2980" s="48" t="n">
        <v>46076</v>
      </c>
      <c r="D2980" s="47" t="s">
        <v>63</v>
      </c>
      <c r="E2980" s="47" t="s">
        <v>120</v>
      </c>
      <c r="F2980" s="47" t="s">
        <v>151</v>
      </c>
      <c r="G2980" s="47" t="s">
        <v>122</v>
      </c>
      <c r="H2980" s="47" t="n">
        <v>3599</v>
      </c>
      <c r="I2980" s="57" t="n">
        <f aca="false">IFERROR(H2980/INDEX(Rate_Master!$C$2:$C$13,MATCH(F2980,Rate_Master!$A$2:$A$13,0)),0)</f>
        <v>5.14142857142857</v>
      </c>
    </row>
    <row r="2981" customFormat="false" ht="15" hidden="false" customHeight="false" outlineLevel="0" collapsed="false">
      <c r="A2981" s="47" t="s">
        <v>14933</v>
      </c>
      <c r="B2981" s="47" t="s">
        <v>814</v>
      </c>
      <c r="C2981" s="48" t="n">
        <v>46076</v>
      </c>
      <c r="D2981" s="47" t="s">
        <v>63</v>
      </c>
      <c r="E2981" s="47" t="s">
        <v>120</v>
      </c>
      <c r="F2981" s="47" t="s">
        <v>151</v>
      </c>
      <c r="G2981" s="47" t="s">
        <v>123</v>
      </c>
      <c r="H2981" s="47" t="n">
        <v>1257</v>
      </c>
      <c r="I2981" s="57" t="n">
        <f aca="false">IFERROR(H2981/INDEX(Rate_Master!$C$2:$C$13,MATCH(F2981,Rate_Master!$A$2:$A$13,0)),0)</f>
        <v>1.79571428571429</v>
      </c>
    </row>
    <row r="2982" customFormat="false" ht="15" hidden="false" customHeight="false" outlineLevel="0" collapsed="false">
      <c r="A2982" s="47" t="s">
        <v>14934</v>
      </c>
      <c r="B2982" s="47" t="s">
        <v>814</v>
      </c>
      <c r="C2982" s="48" t="n">
        <v>46076</v>
      </c>
      <c r="D2982" s="47" t="s">
        <v>63</v>
      </c>
      <c r="E2982" s="47" t="s">
        <v>120</v>
      </c>
      <c r="F2982" s="47" t="s">
        <v>151</v>
      </c>
      <c r="G2982" s="47" t="s">
        <v>124</v>
      </c>
      <c r="H2982" s="47" t="n">
        <v>703</v>
      </c>
      <c r="I2982" s="57" t="n">
        <f aca="false">IFERROR(H2982/INDEX(Rate_Master!$C$2:$C$13,MATCH(F2982,Rate_Master!$A$2:$A$13,0)),0)</f>
        <v>1.00428571428571</v>
      </c>
    </row>
    <row r="2983" customFormat="false" ht="15" hidden="false" customHeight="false" outlineLevel="0" collapsed="false">
      <c r="A2983" s="47" t="s">
        <v>14935</v>
      </c>
      <c r="B2983" s="47" t="s">
        <v>814</v>
      </c>
      <c r="C2983" s="48" t="n">
        <v>46076</v>
      </c>
      <c r="D2983" s="47" t="s">
        <v>63</v>
      </c>
      <c r="E2983" s="47" t="s">
        <v>120</v>
      </c>
      <c r="F2983" s="47" t="s">
        <v>151</v>
      </c>
      <c r="G2983" s="47" t="s">
        <v>125</v>
      </c>
      <c r="H2983" s="47" t="n">
        <v>468</v>
      </c>
      <c r="I2983" s="57" t="n">
        <f aca="false">IFERROR(H2983/INDEX(Rate_Master!$C$2:$C$13,MATCH(F2983,Rate_Master!$A$2:$A$13,0)),0)</f>
        <v>0.668571428571429</v>
      </c>
    </row>
    <row r="2984" customFormat="false" ht="15" hidden="false" customHeight="false" outlineLevel="0" collapsed="false">
      <c r="A2984" s="47" t="s">
        <v>14936</v>
      </c>
      <c r="B2984" s="47" t="s">
        <v>814</v>
      </c>
      <c r="C2984" s="48" t="n">
        <v>46076</v>
      </c>
      <c r="D2984" s="47" t="s">
        <v>63</v>
      </c>
      <c r="E2984" s="47" t="s">
        <v>120</v>
      </c>
      <c r="F2984" s="47" t="s">
        <v>151</v>
      </c>
      <c r="G2984" s="47" t="s">
        <v>126</v>
      </c>
      <c r="H2984" s="47" t="n">
        <v>284</v>
      </c>
      <c r="I2984" s="57" t="n">
        <f aca="false">IFERROR(H2984/INDEX(Rate_Master!$C$2:$C$13,MATCH(F2984,Rate_Master!$A$2:$A$13,0)),0)</f>
        <v>0.405714285714286</v>
      </c>
    </row>
    <row r="2985" customFormat="false" ht="15" hidden="false" customHeight="false" outlineLevel="0" collapsed="false">
      <c r="A2985" s="47" t="s">
        <v>14937</v>
      </c>
      <c r="B2985" s="47" t="s">
        <v>815</v>
      </c>
      <c r="C2985" s="48" t="n">
        <v>46076</v>
      </c>
      <c r="D2985" s="47" t="s">
        <v>63</v>
      </c>
      <c r="E2985" s="47" t="s">
        <v>120</v>
      </c>
      <c r="F2985" s="47" t="s">
        <v>151</v>
      </c>
      <c r="G2985" s="47" t="s">
        <v>119</v>
      </c>
      <c r="H2985" s="47" t="n">
        <v>1378</v>
      </c>
      <c r="I2985" s="57" t="n">
        <f aca="false">IFERROR(H2985/INDEX(Rate_Master!$C$2:$C$13,MATCH(F2985,Rate_Master!$A$2:$A$13,0)),0)</f>
        <v>1.96857142857143</v>
      </c>
    </row>
    <row r="2986" customFormat="false" ht="15" hidden="false" customHeight="false" outlineLevel="0" collapsed="false">
      <c r="A2986" s="47" t="s">
        <v>14938</v>
      </c>
      <c r="B2986" s="47" t="s">
        <v>815</v>
      </c>
      <c r="C2986" s="48" t="n">
        <v>46076</v>
      </c>
      <c r="D2986" s="47" t="s">
        <v>63</v>
      </c>
      <c r="E2986" s="47" t="s">
        <v>120</v>
      </c>
      <c r="F2986" s="47" t="s">
        <v>151</v>
      </c>
      <c r="G2986" s="47" t="s">
        <v>121</v>
      </c>
      <c r="H2986" s="47" t="n">
        <v>1277</v>
      </c>
      <c r="I2986" s="57" t="n">
        <f aca="false">IFERROR(H2986/INDEX(Rate_Master!$C$2:$C$13,MATCH(F2986,Rate_Master!$A$2:$A$13,0)),0)</f>
        <v>1.82428571428571</v>
      </c>
    </row>
    <row r="2987" customFormat="false" ht="15" hidden="false" customHeight="false" outlineLevel="0" collapsed="false">
      <c r="A2987" s="47" t="s">
        <v>14939</v>
      </c>
      <c r="B2987" s="47" t="s">
        <v>815</v>
      </c>
      <c r="C2987" s="48" t="n">
        <v>46076</v>
      </c>
      <c r="D2987" s="47" t="s">
        <v>63</v>
      </c>
      <c r="E2987" s="47" t="s">
        <v>120</v>
      </c>
      <c r="F2987" s="47" t="s">
        <v>151</v>
      </c>
      <c r="G2987" s="47" t="s">
        <v>122</v>
      </c>
      <c r="H2987" s="47" t="n">
        <v>2902</v>
      </c>
      <c r="I2987" s="57" t="n">
        <f aca="false">IFERROR(H2987/INDEX(Rate_Master!$C$2:$C$13,MATCH(F2987,Rate_Master!$A$2:$A$13,0)),0)</f>
        <v>4.14571428571429</v>
      </c>
    </row>
    <row r="2988" customFormat="false" ht="15" hidden="false" customHeight="false" outlineLevel="0" collapsed="false">
      <c r="A2988" s="47" t="s">
        <v>14940</v>
      </c>
      <c r="B2988" s="47" t="s">
        <v>815</v>
      </c>
      <c r="C2988" s="48" t="n">
        <v>46076</v>
      </c>
      <c r="D2988" s="47" t="s">
        <v>63</v>
      </c>
      <c r="E2988" s="47" t="s">
        <v>120</v>
      </c>
      <c r="F2988" s="47" t="s">
        <v>151</v>
      </c>
      <c r="G2988" s="47" t="s">
        <v>123</v>
      </c>
      <c r="H2988" s="47" t="n">
        <v>969</v>
      </c>
      <c r="I2988" s="57" t="n">
        <f aca="false">IFERROR(H2988/INDEX(Rate_Master!$C$2:$C$13,MATCH(F2988,Rate_Master!$A$2:$A$13,0)),0)</f>
        <v>1.38428571428571</v>
      </c>
    </row>
    <row r="2989" customFormat="false" ht="15" hidden="false" customHeight="false" outlineLevel="0" collapsed="false">
      <c r="A2989" s="47" t="s">
        <v>14941</v>
      </c>
      <c r="B2989" s="47" t="s">
        <v>815</v>
      </c>
      <c r="C2989" s="48" t="n">
        <v>46076</v>
      </c>
      <c r="D2989" s="47" t="s">
        <v>63</v>
      </c>
      <c r="E2989" s="47" t="s">
        <v>120</v>
      </c>
      <c r="F2989" s="47" t="s">
        <v>151</v>
      </c>
      <c r="G2989" s="47" t="s">
        <v>124</v>
      </c>
      <c r="H2989" s="47" t="n">
        <v>595</v>
      </c>
      <c r="I2989" s="57" t="n">
        <f aca="false">IFERROR(H2989/INDEX(Rate_Master!$C$2:$C$13,MATCH(F2989,Rate_Master!$A$2:$A$13,0)),0)</f>
        <v>0.85</v>
      </c>
    </row>
    <row r="2990" customFormat="false" ht="15" hidden="false" customHeight="false" outlineLevel="0" collapsed="false">
      <c r="A2990" s="47" t="s">
        <v>14942</v>
      </c>
      <c r="B2990" s="47" t="s">
        <v>815</v>
      </c>
      <c r="C2990" s="48" t="n">
        <v>46076</v>
      </c>
      <c r="D2990" s="47" t="s">
        <v>63</v>
      </c>
      <c r="E2990" s="47" t="s">
        <v>120</v>
      </c>
      <c r="F2990" s="47" t="s">
        <v>151</v>
      </c>
      <c r="G2990" s="47" t="s">
        <v>125</v>
      </c>
      <c r="H2990" s="47" t="n">
        <v>374</v>
      </c>
      <c r="I2990" s="57" t="n">
        <f aca="false">IFERROR(H2990/INDEX(Rate_Master!$C$2:$C$13,MATCH(F2990,Rate_Master!$A$2:$A$13,0)),0)</f>
        <v>0.534285714285714</v>
      </c>
    </row>
    <row r="2991" customFormat="false" ht="15" hidden="false" customHeight="false" outlineLevel="0" collapsed="false">
      <c r="A2991" s="47" t="s">
        <v>14943</v>
      </c>
      <c r="B2991" s="47" t="s">
        <v>815</v>
      </c>
      <c r="C2991" s="48" t="n">
        <v>46076</v>
      </c>
      <c r="D2991" s="47" t="s">
        <v>63</v>
      </c>
      <c r="E2991" s="47" t="s">
        <v>120</v>
      </c>
      <c r="F2991" s="47" t="s">
        <v>151</v>
      </c>
      <c r="G2991" s="47" t="s">
        <v>126</v>
      </c>
      <c r="H2991" s="47" t="n">
        <v>233</v>
      </c>
      <c r="I2991" s="57" t="n">
        <f aca="false">IFERROR(H2991/INDEX(Rate_Master!$C$2:$C$13,MATCH(F2991,Rate_Master!$A$2:$A$13,0)),0)</f>
        <v>0.332857142857143</v>
      </c>
    </row>
    <row r="2992" customFormat="false" ht="15" hidden="false" customHeight="false" outlineLevel="0" collapsed="false">
      <c r="A2992" s="47" t="s">
        <v>14944</v>
      </c>
      <c r="B2992" s="47" t="s">
        <v>816</v>
      </c>
      <c r="C2992" s="48" t="n">
        <v>46076</v>
      </c>
      <c r="D2992" s="47" t="s">
        <v>64</v>
      </c>
      <c r="E2992" s="47" t="s">
        <v>128</v>
      </c>
      <c r="F2992" s="47" t="s">
        <v>155</v>
      </c>
      <c r="G2992" s="47" t="s">
        <v>127</v>
      </c>
      <c r="H2992" s="47" t="n">
        <v>1143</v>
      </c>
      <c r="I2992" s="57" t="n">
        <f aca="false">IFERROR(H2992/INDEX(Rate_Master!$C$2:$C$13,MATCH(F2992,Rate_Master!$A$2:$A$13,0)),0)</f>
        <v>2.07818181818182</v>
      </c>
    </row>
    <row r="2993" customFormat="false" ht="15" hidden="false" customHeight="false" outlineLevel="0" collapsed="false">
      <c r="A2993" s="47" t="s">
        <v>14945</v>
      </c>
      <c r="B2993" s="47" t="s">
        <v>816</v>
      </c>
      <c r="C2993" s="48" t="n">
        <v>46076</v>
      </c>
      <c r="D2993" s="47" t="s">
        <v>64</v>
      </c>
      <c r="E2993" s="47" t="s">
        <v>128</v>
      </c>
      <c r="F2993" s="47" t="s">
        <v>155</v>
      </c>
      <c r="G2993" s="47" t="s">
        <v>129</v>
      </c>
      <c r="H2993" s="47" t="n">
        <v>756</v>
      </c>
      <c r="I2993" s="57" t="n">
        <f aca="false">IFERROR(H2993/INDEX(Rate_Master!$C$2:$C$13,MATCH(F2993,Rate_Master!$A$2:$A$13,0)),0)</f>
        <v>1.37454545454545</v>
      </c>
    </row>
    <row r="2994" customFormat="false" ht="15" hidden="false" customHeight="false" outlineLevel="0" collapsed="false">
      <c r="A2994" s="47" t="s">
        <v>14946</v>
      </c>
      <c r="B2994" s="47" t="s">
        <v>816</v>
      </c>
      <c r="C2994" s="48" t="n">
        <v>46076</v>
      </c>
      <c r="D2994" s="47" t="s">
        <v>64</v>
      </c>
      <c r="E2994" s="47" t="s">
        <v>128</v>
      </c>
      <c r="F2994" s="47" t="s">
        <v>155</v>
      </c>
      <c r="G2994" s="47" t="s">
        <v>130</v>
      </c>
      <c r="H2994" s="47" t="n">
        <v>680</v>
      </c>
      <c r="I2994" s="57" t="n">
        <f aca="false">IFERROR(H2994/INDEX(Rate_Master!$C$2:$C$13,MATCH(F2994,Rate_Master!$A$2:$A$13,0)),0)</f>
        <v>1.23636363636364</v>
      </c>
    </row>
    <row r="2995" customFormat="false" ht="15" hidden="false" customHeight="false" outlineLevel="0" collapsed="false">
      <c r="A2995" s="47" t="s">
        <v>14947</v>
      </c>
      <c r="B2995" s="47" t="s">
        <v>816</v>
      </c>
      <c r="C2995" s="48" t="n">
        <v>46076</v>
      </c>
      <c r="D2995" s="47" t="s">
        <v>64</v>
      </c>
      <c r="E2995" s="47" t="s">
        <v>128</v>
      </c>
      <c r="F2995" s="47" t="s">
        <v>155</v>
      </c>
      <c r="G2995" s="47" t="s">
        <v>131</v>
      </c>
      <c r="H2995" s="47" t="n">
        <v>364</v>
      </c>
      <c r="I2995" s="57" t="n">
        <f aca="false">IFERROR(H2995/INDEX(Rate_Master!$C$2:$C$13,MATCH(F2995,Rate_Master!$A$2:$A$13,0)),0)</f>
        <v>0.661818181818182</v>
      </c>
    </row>
    <row r="2996" customFormat="false" ht="15" hidden="false" customHeight="false" outlineLevel="0" collapsed="false">
      <c r="A2996" s="47" t="s">
        <v>14948</v>
      </c>
      <c r="B2996" s="47" t="s">
        <v>816</v>
      </c>
      <c r="C2996" s="48" t="n">
        <v>46076</v>
      </c>
      <c r="D2996" s="47" t="s">
        <v>64</v>
      </c>
      <c r="E2996" s="47" t="s">
        <v>128</v>
      </c>
      <c r="F2996" s="47" t="s">
        <v>155</v>
      </c>
      <c r="G2996" s="47" t="s">
        <v>132</v>
      </c>
      <c r="H2996" s="47" t="n">
        <v>256</v>
      </c>
      <c r="I2996" s="57" t="n">
        <f aca="false">IFERROR(H2996/INDEX(Rate_Master!$C$2:$C$13,MATCH(F2996,Rate_Master!$A$2:$A$13,0)),0)</f>
        <v>0.465454545454545</v>
      </c>
    </row>
    <row r="2997" customFormat="false" ht="15" hidden="false" customHeight="false" outlineLevel="0" collapsed="false">
      <c r="A2997" s="47" t="s">
        <v>14949</v>
      </c>
      <c r="B2997" s="47" t="s">
        <v>818</v>
      </c>
      <c r="C2997" s="48" t="n">
        <v>46076</v>
      </c>
      <c r="D2997" s="47" t="s">
        <v>64</v>
      </c>
      <c r="E2997" s="47" t="s">
        <v>128</v>
      </c>
      <c r="F2997" s="47" t="s">
        <v>155</v>
      </c>
      <c r="G2997" s="47" t="s">
        <v>127</v>
      </c>
      <c r="H2997" s="47" t="n">
        <v>1353</v>
      </c>
      <c r="I2997" s="57" t="n">
        <f aca="false">IFERROR(H2997/INDEX(Rate_Master!$C$2:$C$13,MATCH(F2997,Rate_Master!$A$2:$A$13,0)),0)</f>
        <v>2.46</v>
      </c>
    </row>
    <row r="2998" customFormat="false" ht="15" hidden="false" customHeight="false" outlineLevel="0" collapsed="false">
      <c r="A2998" s="47" t="s">
        <v>14950</v>
      </c>
      <c r="B2998" s="47" t="s">
        <v>818</v>
      </c>
      <c r="C2998" s="48" t="n">
        <v>46076</v>
      </c>
      <c r="D2998" s="47" t="s">
        <v>64</v>
      </c>
      <c r="E2998" s="47" t="s">
        <v>128</v>
      </c>
      <c r="F2998" s="47" t="s">
        <v>155</v>
      </c>
      <c r="G2998" s="47" t="s">
        <v>129</v>
      </c>
      <c r="H2998" s="47" t="n">
        <v>940</v>
      </c>
      <c r="I2998" s="57" t="n">
        <f aca="false">IFERROR(H2998/INDEX(Rate_Master!$C$2:$C$13,MATCH(F2998,Rate_Master!$A$2:$A$13,0)),0)</f>
        <v>1.70909090909091</v>
      </c>
    </row>
    <row r="2999" customFormat="false" ht="15" hidden="false" customHeight="false" outlineLevel="0" collapsed="false">
      <c r="A2999" s="47" t="s">
        <v>14951</v>
      </c>
      <c r="B2999" s="47" t="s">
        <v>818</v>
      </c>
      <c r="C2999" s="48" t="n">
        <v>46076</v>
      </c>
      <c r="D2999" s="47" t="s">
        <v>64</v>
      </c>
      <c r="E2999" s="47" t="s">
        <v>128</v>
      </c>
      <c r="F2999" s="47" t="s">
        <v>155</v>
      </c>
      <c r="G2999" s="47" t="s">
        <v>130</v>
      </c>
      <c r="H2999" s="47" t="n">
        <v>783</v>
      </c>
      <c r="I2999" s="57" t="n">
        <f aca="false">IFERROR(H2999/INDEX(Rate_Master!$C$2:$C$13,MATCH(F2999,Rate_Master!$A$2:$A$13,0)),0)</f>
        <v>1.42363636363636</v>
      </c>
    </row>
    <row r="3000" customFormat="false" ht="15" hidden="false" customHeight="false" outlineLevel="0" collapsed="false">
      <c r="A3000" s="47" t="s">
        <v>14952</v>
      </c>
      <c r="B3000" s="47" t="s">
        <v>818</v>
      </c>
      <c r="C3000" s="48" t="n">
        <v>46076</v>
      </c>
      <c r="D3000" s="47" t="s">
        <v>64</v>
      </c>
      <c r="E3000" s="47" t="s">
        <v>128</v>
      </c>
      <c r="F3000" s="47" t="s">
        <v>155</v>
      </c>
      <c r="G3000" s="47" t="s">
        <v>131</v>
      </c>
      <c r="H3000" s="47" t="n">
        <v>412</v>
      </c>
      <c r="I3000" s="57" t="n">
        <f aca="false">IFERROR(H3000/INDEX(Rate_Master!$C$2:$C$13,MATCH(F3000,Rate_Master!$A$2:$A$13,0)),0)</f>
        <v>0.749090909090909</v>
      </c>
    </row>
    <row r="3001" customFormat="false" ht="15" hidden="false" customHeight="false" outlineLevel="0" collapsed="false">
      <c r="A3001" s="47" t="s">
        <v>14953</v>
      </c>
      <c r="B3001" s="47" t="s">
        <v>818</v>
      </c>
      <c r="C3001" s="48" t="n">
        <v>46076</v>
      </c>
      <c r="D3001" s="47" t="s">
        <v>64</v>
      </c>
      <c r="E3001" s="47" t="s">
        <v>128</v>
      </c>
      <c r="F3001" s="47" t="s">
        <v>155</v>
      </c>
      <c r="G3001" s="47" t="s">
        <v>132</v>
      </c>
      <c r="H3001" s="47" t="n">
        <v>324</v>
      </c>
      <c r="I3001" s="57" t="n">
        <f aca="false">IFERROR(H3001/INDEX(Rate_Master!$C$2:$C$13,MATCH(F3001,Rate_Master!$A$2:$A$13,0)),0)</f>
        <v>0.589090909090909</v>
      </c>
    </row>
    <row r="3002" customFormat="false" ht="15" hidden="false" customHeight="false" outlineLevel="0" collapsed="false">
      <c r="A3002" s="47" t="s">
        <v>14954</v>
      </c>
      <c r="B3002" s="47" t="s">
        <v>819</v>
      </c>
      <c r="C3002" s="48" t="n">
        <v>46076</v>
      </c>
      <c r="D3002" s="47" t="s">
        <v>65</v>
      </c>
      <c r="E3002" s="47" t="s">
        <v>134</v>
      </c>
      <c r="F3002" s="47" t="s">
        <v>158</v>
      </c>
      <c r="G3002" s="47" t="s">
        <v>133</v>
      </c>
      <c r="H3002" s="47" t="n">
        <v>498</v>
      </c>
      <c r="I3002" s="57" t="n">
        <f aca="false">IFERROR(H3002/INDEX(Rate_Master!$C$2:$C$13,MATCH(F3002,Rate_Master!$A$2:$A$13,0)),0)</f>
        <v>2.49</v>
      </c>
    </row>
    <row r="3003" customFormat="false" ht="15" hidden="false" customHeight="false" outlineLevel="0" collapsed="false">
      <c r="A3003" s="47" t="s">
        <v>14955</v>
      </c>
      <c r="B3003" s="47" t="s">
        <v>819</v>
      </c>
      <c r="C3003" s="48" t="n">
        <v>46076</v>
      </c>
      <c r="D3003" s="47" t="s">
        <v>65</v>
      </c>
      <c r="E3003" s="47" t="s">
        <v>134</v>
      </c>
      <c r="F3003" s="47" t="s">
        <v>158</v>
      </c>
      <c r="G3003" s="47" t="s">
        <v>135</v>
      </c>
      <c r="H3003" s="47" t="n">
        <v>391</v>
      </c>
      <c r="I3003" s="57" t="n">
        <f aca="false">IFERROR(H3003/INDEX(Rate_Master!$C$2:$C$13,MATCH(F3003,Rate_Master!$A$2:$A$13,0)),0)</f>
        <v>1.955</v>
      </c>
    </row>
    <row r="3004" customFormat="false" ht="15" hidden="false" customHeight="false" outlineLevel="0" collapsed="false">
      <c r="A3004" s="47" t="s">
        <v>14956</v>
      </c>
      <c r="B3004" s="47" t="s">
        <v>819</v>
      </c>
      <c r="C3004" s="48" t="n">
        <v>46076</v>
      </c>
      <c r="D3004" s="47" t="s">
        <v>65</v>
      </c>
      <c r="E3004" s="47" t="s">
        <v>134</v>
      </c>
      <c r="F3004" s="47" t="s">
        <v>158</v>
      </c>
      <c r="G3004" s="47" t="s">
        <v>136</v>
      </c>
      <c r="H3004" s="47" t="n">
        <v>310</v>
      </c>
      <c r="I3004" s="57" t="n">
        <f aca="false">IFERROR(H3004/INDEX(Rate_Master!$C$2:$C$13,MATCH(F3004,Rate_Master!$A$2:$A$13,0)),0)</f>
        <v>1.55</v>
      </c>
    </row>
    <row r="3005" customFormat="false" ht="15" hidden="false" customHeight="false" outlineLevel="0" collapsed="false">
      <c r="A3005" s="47" t="s">
        <v>14957</v>
      </c>
      <c r="B3005" s="47" t="s">
        <v>819</v>
      </c>
      <c r="C3005" s="48" t="n">
        <v>46076</v>
      </c>
      <c r="D3005" s="47" t="s">
        <v>65</v>
      </c>
      <c r="E3005" s="47" t="s">
        <v>134</v>
      </c>
      <c r="F3005" s="47" t="s">
        <v>158</v>
      </c>
      <c r="G3005" s="47" t="s">
        <v>137</v>
      </c>
      <c r="H3005" s="47" t="n">
        <v>233</v>
      </c>
      <c r="I3005" s="57" t="n">
        <f aca="false">IFERROR(H3005/INDEX(Rate_Master!$C$2:$C$13,MATCH(F3005,Rate_Master!$A$2:$A$13,0)),0)</f>
        <v>1.165</v>
      </c>
    </row>
    <row r="3006" customFormat="false" ht="15" hidden="false" customHeight="false" outlineLevel="0" collapsed="false">
      <c r="A3006" s="47" t="s">
        <v>14958</v>
      </c>
      <c r="B3006" s="47" t="s">
        <v>819</v>
      </c>
      <c r="C3006" s="48" t="n">
        <v>46076</v>
      </c>
      <c r="D3006" s="47" t="s">
        <v>65</v>
      </c>
      <c r="E3006" s="47" t="s">
        <v>134</v>
      </c>
      <c r="F3006" s="47" t="s">
        <v>158</v>
      </c>
      <c r="G3006" s="47" t="s">
        <v>138</v>
      </c>
      <c r="H3006" s="47" t="n">
        <v>123</v>
      </c>
      <c r="I3006" s="57" t="n">
        <f aca="false">IFERROR(H3006/INDEX(Rate_Master!$C$2:$C$13,MATCH(F3006,Rate_Master!$A$2:$A$13,0)),0)</f>
        <v>0.615</v>
      </c>
    </row>
    <row r="3007" customFormat="false" ht="15" hidden="false" customHeight="false" outlineLevel="0" collapsed="false">
      <c r="A3007" s="47" t="s">
        <v>14959</v>
      </c>
      <c r="B3007" s="47" t="s">
        <v>820</v>
      </c>
      <c r="C3007" s="48" t="n">
        <v>46076</v>
      </c>
      <c r="D3007" s="47" t="s">
        <v>65</v>
      </c>
      <c r="E3007" s="47" t="s">
        <v>134</v>
      </c>
      <c r="F3007" s="47" t="s">
        <v>158</v>
      </c>
      <c r="G3007" s="47" t="s">
        <v>133</v>
      </c>
      <c r="H3007" s="47" t="n">
        <v>411</v>
      </c>
      <c r="I3007" s="57" t="n">
        <f aca="false">IFERROR(H3007/INDEX(Rate_Master!$C$2:$C$13,MATCH(F3007,Rate_Master!$A$2:$A$13,0)),0)</f>
        <v>2.055</v>
      </c>
    </row>
    <row r="3008" customFormat="false" ht="15" hidden="false" customHeight="false" outlineLevel="0" collapsed="false">
      <c r="A3008" s="47" t="s">
        <v>14960</v>
      </c>
      <c r="B3008" s="47" t="s">
        <v>820</v>
      </c>
      <c r="C3008" s="48" t="n">
        <v>46076</v>
      </c>
      <c r="D3008" s="47" t="s">
        <v>65</v>
      </c>
      <c r="E3008" s="47" t="s">
        <v>134</v>
      </c>
      <c r="F3008" s="47" t="s">
        <v>158</v>
      </c>
      <c r="G3008" s="47" t="s">
        <v>135</v>
      </c>
      <c r="H3008" s="47" t="n">
        <v>324</v>
      </c>
      <c r="I3008" s="57" t="n">
        <f aca="false">IFERROR(H3008/INDEX(Rate_Master!$C$2:$C$13,MATCH(F3008,Rate_Master!$A$2:$A$13,0)),0)</f>
        <v>1.62</v>
      </c>
    </row>
    <row r="3009" customFormat="false" ht="15" hidden="false" customHeight="false" outlineLevel="0" collapsed="false">
      <c r="A3009" s="47" t="s">
        <v>14961</v>
      </c>
      <c r="B3009" s="47" t="s">
        <v>820</v>
      </c>
      <c r="C3009" s="48" t="n">
        <v>46076</v>
      </c>
      <c r="D3009" s="47" t="s">
        <v>65</v>
      </c>
      <c r="E3009" s="47" t="s">
        <v>134</v>
      </c>
      <c r="F3009" s="47" t="s">
        <v>158</v>
      </c>
      <c r="G3009" s="47" t="s">
        <v>136</v>
      </c>
      <c r="H3009" s="47" t="n">
        <v>264</v>
      </c>
      <c r="I3009" s="57" t="n">
        <f aca="false">IFERROR(H3009/INDEX(Rate_Master!$C$2:$C$13,MATCH(F3009,Rate_Master!$A$2:$A$13,0)),0)</f>
        <v>1.32</v>
      </c>
    </row>
    <row r="3010" customFormat="false" ht="15" hidden="false" customHeight="false" outlineLevel="0" collapsed="false">
      <c r="A3010" s="47" t="s">
        <v>14962</v>
      </c>
      <c r="B3010" s="47" t="s">
        <v>820</v>
      </c>
      <c r="C3010" s="48" t="n">
        <v>46076</v>
      </c>
      <c r="D3010" s="47" t="s">
        <v>65</v>
      </c>
      <c r="E3010" s="47" t="s">
        <v>134</v>
      </c>
      <c r="F3010" s="47" t="s">
        <v>158</v>
      </c>
      <c r="G3010" s="47" t="s">
        <v>137</v>
      </c>
      <c r="H3010" s="47" t="n">
        <v>192</v>
      </c>
      <c r="I3010" s="57" t="n">
        <f aca="false">IFERROR(H3010/INDEX(Rate_Master!$C$2:$C$13,MATCH(F3010,Rate_Master!$A$2:$A$13,0)),0)</f>
        <v>0.96</v>
      </c>
    </row>
    <row r="3011" customFormat="false" ht="15" hidden="false" customHeight="false" outlineLevel="0" collapsed="false">
      <c r="A3011" s="47" t="s">
        <v>14963</v>
      </c>
      <c r="B3011" s="47" t="s">
        <v>820</v>
      </c>
      <c r="C3011" s="48" t="n">
        <v>46076</v>
      </c>
      <c r="D3011" s="47" t="s">
        <v>65</v>
      </c>
      <c r="E3011" s="47" t="s">
        <v>134</v>
      </c>
      <c r="F3011" s="47" t="s">
        <v>158</v>
      </c>
      <c r="G3011" s="47" t="s">
        <v>138</v>
      </c>
      <c r="H3011" s="47" t="n">
        <v>107</v>
      </c>
      <c r="I3011" s="57" t="n">
        <f aca="false">IFERROR(H3011/INDEX(Rate_Master!$C$2:$C$13,MATCH(F3011,Rate_Master!$A$2:$A$13,0)),0)</f>
        <v>0.535</v>
      </c>
    </row>
    <row r="3012" customFormat="false" ht="15" hidden="false" customHeight="false" outlineLevel="0" collapsed="false">
      <c r="A3012" s="47" t="s">
        <v>14964</v>
      </c>
      <c r="B3012" s="47" t="s">
        <v>821</v>
      </c>
      <c r="C3012" s="48" t="n">
        <v>46076</v>
      </c>
      <c r="D3012" s="47" t="s">
        <v>65</v>
      </c>
      <c r="E3012" s="47" t="s">
        <v>134</v>
      </c>
      <c r="F3012" s="47" t="s">
        <v>158</v>
      </c>
      <c r="G3012" s="47" t="s">
        <v>133</v>
      </c>
      <c r="H3012" s="47" t="n">
        <v>347</v>
      </c>
      <c r="I3012" s="57" t="n">
        <f aca="false">IFERROR(H3012/INDEX(Rate_Master!$C$2:$C$13,MATCH(F3012,Rate_Master!$A$2:$A$13,0)),0)</f>
        <v>1.735</v>
      </c>
    </row>
    <row r="3013" customFormat="false" ht="15" hidden="false" customHeight="false" outlineLevel="0" collapsed="false">
      <c r="A3013" s="47" t="s">
        <v>14965</v>
      </c>
      <c r="B3013" s="47" t="s">
        <v>821</v>
      </c>
      <c r="C3013" s="48" t="n">
        <v>46076</v>
      </c>
      <c r="D3013" s="47" t="s">
        <v>65</v>
      </c>
      <c r="E3013" s="47" t="s">
        <v>134</v>
      </c>
      <c r="F3013" s="47" t="s">
        <v>158</v>
      </c>
      <c r="G3013" s="47" t="s">
        <v>135</v>
      </c>
      <c r="H3013" s="47" t="n">
        <v>247</v>
      </c>
      <c r="I3013" s="57" t="n">
        <f aca="false">IFERROR(H3013/INDEX(Rate_Master!$C$2:$C$13,MATCH(F3013,Rate_Master!$A$2:$A$13,0)),0)</f>
        <v>1.235</v>
      </c>
    </row>
    <row r="3014" customFormat="false" ht="15" hidden="false" customHeight="false" outlineLevel="0" collapsed="false">
      <c r="A3014" s="47" t="s">
        <v>14966</v>
      </c>
      <c r="B3014" s="47" t="s">
        <v>821</v>
      </c>
      <c r="C3014" s="48" t="n">
        <v>46076</v>
      </c>
      <c r="D3014" s="47" t="s">
        <v>65</v>
      </c>
      <c r="E3014" s="47" t="s">
        <v>134</v>
      </c>
      <c r="F3014" s="47" t="s">
        <v>158</v>
      </c>
      <c r="G3014" s="47" t="s">
        <v>136</v>
      </c>
      <c r="H3014" s="47" t="n">
        <v>223</v>
      </c>
      <c r="I3014" s="57" t="n">
        <f aca="false">IFERROR(H3014/INDEX(Rate_Master!$C$2:$C$13,MATCH(F3014,Rate_Master!$A$2:$A$13,0)),0)</f>
        <v>1.115</v>
      </c>
    </row>
    <row r="3015" customFormat="false" ht="15" hidden="false" customHeight="false" outlineLevel="0" collapsed="false">
      <c r="A3015" s="47" t="s">
        <v>14967</v>
      </c>
      <c r="B3015" s="47" t="s">
        <v>821</v>
      </c>
      <c r="C3015" s="48" t="n">
        <v>46076</v>
      </c>
      <c r="D3015" s="47" t="s">
        <v>65</v>
      </c>
      <c r="E3015" s="47" t="s">
        <v>134</v>
      </c>
      <c r="F3015" s="47" t="s">
        <v>158</v>
      </c>
      <c r="G3015" s="47" t="s">
        <v>137</v>
      </c>
      <c r="H3015" s="47" t="n">
        <v>181</v>
      </c>
      <c r="I3015" s="57" t="n">
        <f aca="false">IFERROR(H3015/INDEX(Rate_Master!$C$2:$C$13,MATCH(F3015,Rate_Master!$A$2:$A$13,0)),0)</f>
        <v>0.905</v>
      </c>
    </row>
    <row r="3016" customFormat="false" ht="15" hidden="false" customHeight="false" outlineLevel="0" collapsed="false">
      <c r="A3016" s="47" t="s">
        <v>14968</v>
      </c>
      <c r="B3016" s="47" t="s">
        <v>821</v>
      </c>
      <c r="C3016" s="48" t="n">
        <v>46076</v>
      </c>
      <c r="D3016" s="47" t="s">
        <v>65</v>
      </c>
      <c r="E3016" s="47" t="s">
        <v>134</v>
      </c>
      <c r="F3016" s="47" t="s">
        <v>158</v>
      </c>
      <c r="G3016" s="47" t="s">
        <v>138</v>
      </c>
      <c r="H3016" s="47" t="n">
        <v>82</v>
      </c>
      <c r="I3016" s="57" t="n">
        <f aca="false">IFERROR(H3016/INDEX(Rate_Master!$C$2:$C$13,MATCH(F3016,Rate_Master!$A$2:$A$13,0)),0)</f>
        <v>0.41</v>
      </c>
    </row>
    <row r="3017" customFormat="false" ht="15" hidden="false" customHeight="false" outlineLevel="0" collapsed="false">
      <c r="A3017" s="47" t="s">
        <v>14969</v>
      </c>
      <c r="B3017" s="47" t="s">
        <v>822</v>
      </c>
      <c r="C3017" s="48" t="n">
        <v>46077</v>
      </c>
      <c r="D3017" s="47" t="s">
        <v>62</v>
      </c>
      <c r="E3017" s="47" t="s">
        <v>120</v>
      </c>
      <c r="F3017" s="47" t="s">
        <v>148</v>
      </c>
      <c r="G3017" s="47" t="s">
        <v>119</v>
      </c>
      <c r="H3017" s="47" t="n">
        <v>915</v>
      </c>
      <c r="I3017" s="57" t="n">
        <f aca="false">IFERROR(H3017/INDEX(Rate_Master!$C$2:$C$13,MATCH(F3017,Rate_Master!$A$2:$A$13,0)),0)</f>
        <v>1.01666666666667</v>
      </c>
    </row>
    <row r="3018" customFormat="false" ht="15" hidden="false" customHeight="false" outlineLevel="0" collapsed="false">
      <c r="A3018" s="47" t="s">
        <v>14970</v>
      </c>
      <c r="B3018" s="47" t="s">
        <v>822</v>
      </c>
      <c r="C3018" s="48" t="n">
        <v>46077</v>
      </c>
      <c r="D3018" s="47" t="s">
        <v>62</v>
      </c>
      <c r="E3018" s="47" t="s">
        <v>120</v>
      </c>
      <c r="F3018" s="47" t="s">
        <v>148</v>
      </c>
      <c r="G3018" s="47" t="s">
        <v>121</v>
      </c>
      <c r="H3018" s="47" t="n">
        <v>817</v>
      </c>
      <c r="I3018" s="57" t="n">
        <f aca="false">IFERROR(H3018/INDEX(Rate_Master!$C$2:$C$13,MATCH(F3018,Rate_Master!$A$2:$A$13,0)),0)</f>
        <v>0.907777777777778</v>
      </c>
    </row>
    <row r="3019" customFormat="false" ht="15" hidden="false" customHeight="false" outlineLevel="0" collapsed="false">
      <c r="A3019" s="47" t="s">
        <v>14971</v>
      </c>
      <c r="B3019" s="47" t="s">
        <v>822</v>
      </c>
      <c r="C3019" s="48" t="n">
        <v>46077</v>
      </c>
      <c r="D3019" s="47" t="s">
        <v>62</v>
      </c>
      <c r="E3019" s="47" t="s">
        <v>120</v>
      </c>
      <c r="F3019" s="47" t="s">
        <v>148</v>
      </c>
      <c r="G3019" s="47" t="s">
        <v>122</v>
      </c>
      <c r="H3019" s="47" t="n">
        <v>906</v>
      </c>
      <c r="I3019" s="57" t="n">
        <f aca="false">IFERROR(H3019/INDEX(Rate_Master!$C$2:$C$13,MATCH(F3019,Rate_Master!$A$2:$A$13,0)),0)</f>
        <v>1.00666666666667</v>
      </c>
    </row>
    <row r="3020" customFormat="false" ht="15" hidden="false" customHeight="false" outlineLevel="0" collapsed="false">
      <c r="A3020" s="47" t="s">
        <v>14972</v>
      </c>
      <c r="B3020" s="47" t="s">
        <v>822</v>
      </c>
      <c r="C3020" s="48" t="n">
        <v>46077</v>
      </c>
      <c r="D3020" s="47" t="s">
        <v>62</v>
      </c>
      <c r="E3020" s="47" t="s">
        <v>120</v>
      </c>
      <c r="F3020" s="47" t="s">
        <v>148</v>
      </c>
      <c r="G3020" s="47" t="s">
        <v>123</v>
      </c>
      <c r="H3020" s="47" t="n">
        <v>634</v>
      </c>
      <c r="I3020" s="57" t="n">
        <f aca="false">IFERROR(H3020/INDEX(Rate_Master!$C$2:$C$13,MATCH(F3020,Rate_Master!$A$2:$A$13,0)),0)</f>
        <v>0.704444444444444</v>
      </c>
    </row>
    <row r="3021" customFormat="false" ht="15" hidden="false" customHeight="false" outlineLevel="0" collapsed="false">
      <c r="A3021" s="47" t="s">
        <v>14973</v>
      </c>
      <c r="B3021" s="47" t="s">
        <v>822</v>
      </c>
      <c r="C3021" s="48" t="n">
        <v>46077</v>
      </c>
      <c r="D3021" s="47" t="s">
        <v>62</v>
      </c>
      <c r="E3021" s="47" t="s">
        <v>120</v>
      </c>
      <c r="F3021" s="47" t="s">
        <v>148</v>
      </c>
      <c r="G3021" s="47" t="s">
        <v>124</v>
      </c>
      <c r="H3021" s="47" t="n">
        <v>412</v>
      </c>
      <c r="I3021" s="57" t="n">
        <f aca="false">IFERROR(H3021/INDEX(Rate_Master!$C$2:$C$13,MATCH(F3021,Rate_Master!$A$2:$A$13,0)),0)</f>
        <v>0.457777777777778</v>
      </c>
    </row>
    <row r="3022" customFormat="false" ht="15" hidden="false" customHeight="false" outlineLevel="0" collapsed="false">
      <c r="A3022" s="47" t="s">
        <v>14974</v>
      </c>
      <c r="B3022" s="47" t="s">
        <v>822</v>
      </c>
      <c r="C3022" s="48" t="n">
        <v>46077</v>
      </c>
      <c r="D3022" s="47" t="s">
        <v>62</v>
      </c>
      <c r="E3022" s="47" t="s">
        <v>120</v>
      </c>
      <c r="F3022" s="47" t="s">
        <v>148</v>
      </c>
      <c r="G3022" s="47" t="s">
        <v>125</v>
      </c>
      <c r="H3022" s="47" t="n">
        <v>287</v>
      </c>
      <c r="I3022" s="57" t="n">
        <f aca="false">IFERROR(H3022/INDEX(Rate_Master!$C$2:$C$13,MATCH(F3022,Rate_Master!$A$2:$A$13,0)),0)</f>
        <v>0.318888888888889</v>
      </c>
    </row>
    <row r="3023" customFormat="false" ht="15" hidden="false" customHeight="false" outlineLevel="0" collapsed="false">
      <c r="A3023" s="47" t="s">
        <v>14975</v>
      </c>
      <c r="B3023" s="47" t="s">
        <v>822</v>
      </c>
      <c r="C3023" s="48" t="n">
        <v>46077</v>
      </c>
      <c r="D3023" s="47" t="s">
        <v>62</v>
      </c>
      <c r="E3023" s="47" t="s">
        <v>120</v>
      </c>
      <c r="F3023" s="47" t="s">
        <v>148</v>
      </c>
      <c r="G3023" s="47" t="s">
        <v>126</v>
      </c>
      <c r="H3023" s="47" t="n">
        <v>169</v>
      </c>
      <c r="I3023" s="57" t="n">
        <f aca="false">IFERROR(H3023/INDEX(Rate_Master!$C$2:$C$13,MATCH(F3023,Rate_Master!$A$2:$A$13,0)),0)</f>
        <v>0.187777777777778</v>
      </c>
    </row>
    <row r="3024" customFormat="false" ht="15" hidden="false" customHeight="false" outlineLevel="0" collapsed="false">
      <c r="A3024" s="47" t="s">
        <v>14976</v>
      </c>
      <c r="B3024" s="47" t="s">
        <v>823</v>
      </c>
      <c r="C3024" s="48" t="n">
        <v>46077</v>
      </c>
      <c r="D3024" s="47" t="s">
        <v>62</v>
      </c>
      <c r="E3024" s="47" t="s">
        <v>120</v>
      </c>
      <c r="F3024" s="47" t="s">
        <v>148</v>
      </c>
      <c r="G3024" s="47" t="s">
        <v>119</v>
      </c>
      <c r="H3024" s="47" t="n">
        <v>497</v>
      </c>
      <c r="I3024" s="57" t="n">
        <f aca="false">IFERROR(H3024/INDEX(Rate_Master!$C$2:$C$13,MATCH(F3024,Rate_Master!$A$2:$A$13,0)),0)</f>
        <v>0.552222222222222</v>
      </c>
    </row>
    <row r="3025" customFormat="false" ht="15" hidden="false" customHeight="false" outlineLevel="0" collapsed="false">
      <c r="A3025" s="47" t="s">
        <v>14977</v>
      </c>
      <c r="B3025" s="47" t="s">
        <v>823</v>
      </c>
      <c r="C3025" s="48" t="n">
        <v>46077</v>
      </c>
      <c r="D3025" s="47" t="s">
        <v>62</v>
      </c>
      <c r="E3025" s="47" t="s">
        <v>120</v>
      </c>
      <c r="F3025" s="47" t="s">
        <v>148</v>
      </c>
      <c r="G3025" s="47" t="s">
        <v>121</v>
      </c>
      <c r="H3025" s="47" t="n">
        <v>489</v>
      </c>
      <c r="I3025" s="57" t="n">
        <f aca="false">IFERROR(H3025/INDEX(Rate_Master!$C$2:$C$13,MATCH(F3025,Rate_Master!$A$2:$A$13,0)),0)</f>
        <v>0.543333333333333</v>
      </c>
    </row>
    <row r="3026" customFormat="false" ht="15" hidden="false" customHeight="false" outlineLevel="0" collapsed="false">
      <c r="A3026" s="47" t="s">
        <v>14978</v>
      </c>
      <c r="B3026" s="47" t="s">
        <v>823</v>
      </c>
      <c r="C3026" s="48" t="n">
        <v>46077</v>
      </c>
      <c r="D3026" s="47" t="s">
        <v>62</v>
      </c>
      <c r="E3026" s="47" t="s">
        <v>120</v>
      </c>
      <c r="F3026" s="47" t="s">
        <v>148</v>
      </c>
      <c r="G3026" s="47" t="s">
        <v>122</v>
      </c>
      <c r="H3026" s="47" t="n">
        <v>476</v>
      </c>
      <c r="I3026" s="57" t="n">
        <f aca="false">IFERROR(H3026/INDEX(Rate_Master!$C$2:$C$13,MATCH(F3026,Rate_Master!$A$2:$A$13,0)),0)</f>
        <v>0.528888888888889</v>
      </c>
    </row>
    <row r="3027" customFormat="false" ht="15" hidden="false" customHeight="false" outlineLevel="0" collapsed="false">
      <c r="A3027" s="47" t="s">
        <v>14979</v>
      </c>
      <c r="B3027" s="47" t="s">
        <v>823</v>
      </c>
      <c r="C3027" s="48" t="n">
        <v>46077</v>
      </c>
      <c r="D3027" s="47" t="s">
        <v>62</v>
      </c>
      <c r="E3027" s="47" t="s">
        <v>120</v>
      </c>
      <c r="F3027" s="47" t="s">
        <v>148</v>
      </c>
      <c r="G3027" s="47" t="s">
        <v>123</v>
      </c>
      <c r="H3027" s="47" t="n">
        <v>358</v>
      </c>
      <c r="I3027" s="57" t="n">
        <f aca="false">IFERROR(H3027/INDEX(Rate_Master!$C$2:$C$13,MATCH(F3027,Rate_Master!$A$2:$A$13,0)),0)</f>
        <v>0.397777777777778</v>
      </c>
    </row>
    <row r="3028" customFormat="false" ht="15" hidden="false" customHeight="false" outlineLevel="0" collapsed="false">
      <c r="A3028" s="47" t="s">
        <v>14980</v>
      </c>
      <c r="B3028" s="47" t="s">
        <v>823</v>
      </c>
      <c r="C3028" s="48" t="n">
        <v>46077</v>
      </c>
      <c r="D3028" s="47" t="s">
        <v>62</v>
      </c>
      <c r="E3028" s="47" t="s">
        <v>120</v>
      </c>
      <c r="F3028" s="47" t="s">
        <v>148</v>
      </c>
      <c r="G3028" s="47" t="s">
        <v>124</v>
      </c>
      <c r="H3028" s="47" t="n">
        <v>232</v>
      </c>
      <c r="I3028" s="57" t="n">
        <f aca="false">IFERROR(H3028/INDEX(Rate_Master!$C$2:$C$13,MATCH(F3028,Rate_Master!$A$2:$A$13,0)),0)</f>
        <v>0.257777777777778</v>
      </c>
    </row>
    <row r="3029" customFormat="false" ht="15" hidden="false" customHeight="false" outlineLevel="0" collapsed="false">
      <c r="A3029" s="47" t="s">
        <v>14981</v>
      </c>
      <c r="B3029" s="47" t="s">
        <v>823</v>
      </c>
      <c r="C3029" s="48" t="n">
        <v>46077</v>
      </c>
      <c r="D3029" s="47" t="s">
        <v>62</v>
      </c>
      <c r="E3029" s="47" t="s">
        <v>120</v>
      </c>
      <c r="F3029" s="47" t="s">
        <v>148</v>
      </c>
      <c r="G3029" s="47" t="s">
        <v>125</v>
      </c>
      <c r="H3029" s="47" t="n">
        <v>140</v>
      </c>
      <c r="I3029" s="57" t="n">
        <f aca="false">IFERROR(H3029/INDEX(Rate_Master!$C$2:$C$13,MATCH(F3029,Rate_Master!$A$2:$A$13,0)),0)</f>
        <v>0.155555555555556</v>
      </c>
    </row>
    <row r="3030" customFormat="false" ht="15" hidden="false" customHeight="false" outlineLevel="0" collapsed="false">
      <c r="A3030" s="47" t="s">
        <v>14982</v>
      </c>
      <c r="B3030" s="47" t="s">
        <v>823</v>
      </c>
      <c r="C3030" s="48" t="n">
        <v>46077</v>
      </c>
      <c r="D3030" s="47" t="s">
        <v>62</v>
      </c>
      <c r="E3030" s="47" t="s">
        <v>120</v>
      </c>
      <c r="F3030" s="47" t="s">
        <v>148</v>
      </c>
      <c r="G3030" s="47" t="s">
        <v>126</v>
      </c>
      <c r="H3030" s="47" t="n">
        <v>88</v>
      </c>
      <c r="I3030" s="57" t="n">
        <f aca="false">IFERROR(H3030/INDEX(Rate_Master!$C$2:$C$13,MATCH(F3030,Rate_Master!$A$2:$A$13,0)),0)</f>
        <v>0.0977777777777778</v>
      </c>
    </row>
    <row r="3031" customFormat="false" ht="15" hidden="false" customHeight="false" outlineLevel="0" collapsed="false">
      <c r="A3031" s="47" t="s">
        <v>14983</v>
      </c>
      <c r="B3031" s="47" t="s">
        <v>824</v>
      </c>
      <c r="C3031" s="48" t="n">
        <v>46077</v>
      </c>
      <c r="D3031" s="47" t="s">
        <v>62</v>
      </c>
      <c r="E3031" s="47" t="s">
        <v>120</v>
      </c>
      <c r="F3031" s="47" t="s">
        <v>149</v>
      </c>
      <c r="G3031" s="47" t="s">
        <v>119</v>
      </c>
      <c r="H3031" s="47" t="n">
        <v>815</v>
      </c>
      <c r="I3031" s="57" t="n">
        <f aca="false">IFERROR(H3031/INDEX(Rate_Master!$C$2:$C$13,MATCH(F3031,Rate_Master!$A$2:$A$13,0)),0)</f>
        <v>0.740909090909091</v>
      </c>
    </row>
    <row r="3032" customFormat="false" ht="15" hidden="false" customHeight="false" outlineLevel="0" collapsed="false">
      <c r="A3032" s="47" t="s">
        <v>14984</v>
      </c>
      <c r="B3032" s="47" t="s">
        <v>824</v>
      </c>
      <c r="C3032" s="48" t="n">
        <v>46077</v>
      </c>
      <c r="D3032" s="47" t="s">
        <v>62</v>
      </c>
      <c r="E3032" s="47" t="s">
        <v>120</v>
      </c>
      <c r="F3032" s="47" t="s">
        <v>149</v>
      </c>
      <c r="G3032" s="47" t="s">
        <v>121</v>
      </c>
      <c r="H3032" s="47" t="n">
        <v>725</v>
      </c>
      <c r="I3032" s="57" t="n">
        <f aca="false">IFERROR(H3032/INDEX(Rate_Master!$C$2:$C$13,MATCH(F3032,Rate_Master!$A$2:$A$13,0)),0)</f>
        <v>0.659090909090909</v>
      </c>
    </row>
    <row r="3033" customFormat="false" ht="15" hidden="false" customHeight="false" outlineLevel="0" collapsed="false">
      <c r="A3033" s="47" t="s">
        <v>14985</v>
      </c>
      <c r="B3033" s="47" t="s">
        <v>824</v>
      </c>
      <c r="C3033" s="48" t="n">
        <v>46077</v>
      </c>
      <c r="D3033" s="47" t="s">
        <v>62</v>
      </c>
      <c r="E3033" s="47" t="s">
        <v>120</v>
      </c>
      <c r="F3033" s="47" t="s">
        <v>149</v>
      </c>
      <c r="G3033" s="47" t="s">
        <v>122</v>
      </c>
      <c r="H3033" s="47" t="n">
        <v>810</v>
      </c>
      <c r="I3033" s="57" t="n">
        <f aca="false">IFERROR(H3033/INDEX(Rate_Master!$C$2:$C$13,MATCH(F3033,Rate_Master!$A$2:$A$13,0)),0)</f>
        <v>0.736363636363636</v>
      </c>
    </row>
    <row r="3034" customFormat="false" ht="15" hidden="false" customHeight="false" outlineLevel="0" collapsed="false">
      <c r="A3034" s="47" t="s">
        <v>14986</v>
      </c>
      <c r="B3034" s="47" t="s">
        <v>824</v>
      </c>
      <c r="C3034" s="48" t="n">
        <v>46077</v>
      </c>
      <c r="D3034" s="47" t="s">
        <v>62</v>
      </c>
      <c r="E3034" s="47" t="s">
        <v>120</v>
      </c>
      <c r="F3034" s="47" t="s">
        <v>149</v>
      </c>
      <c r="G3034" s="47" t="s">
        <v>123</v>
      </c>
      <c r="H3034" s="47" t="n">
        <v>590</v>
      </c>
      <c r="I3034" s="57" t="n">
        <f aca="false">IFERROR(H3034/INDEX(Rate_Master!$C$2:$C$13,MATCH(F3034,Rate_Master!$A$2:$A$13,0)),0)</f>
        <v>0.536363636363636</v>
      </c>
    </row>
    <row r="3035" customFormat="false" ht="15" hidden="false" customHeight="false" outlineLevel="0" collapsed="false">
      <c r="A3035" s="47" t="s">
        <v>14987</v>
      </c>
      <c r="B3035" s="47" t="s">
        <v>824</v>
      </c>
      <c r="C3035" s="48" t="n">
        <v>46077</v>
      </c>
      <c r="D3035" s="47" t="s">
        <v>62</v>
      </c>
      <c r="E3035" s="47" t="s">
        <v>120</v>
      </c>
      <c r="F3035" s="47" t="s">
        <v>149</v>
      </c>
      <c r="G3035" s="47" t="s">
        <v>124</v>
      </c>
      <c r="H3035" s="47" t="n">
        <v>353</v>
      </c>
      <c r="I3035" s="57" t="n">
        <f aca="false">IFERROR(H3035/INDEX(Rate_Master!$C$2:$C$13,MATCH(F3035,Rate_Master!$A$2:$A$13,0)),0)</f>
        <v>0.320909090909091</v>
      </c>
    </row>
    <row r="3036" customFormat="false" ht="15" hidden="false" customHeight="false" outlineLevel="0" collapsed="false">
      <c r="A3036" s="47" t="s">
        <v>14988</v>
      </c>
      <c r="B3036" s="47" t="s">
        <v>824</v>
      </c>
      <c r="C3036" s="48" t="n">
        <v>46077</v>
      </c>
      <c r="D3036" s="47" t="s">
        <v>62</v>
      </c>
      <c r="E3036" s="47" t="s">
        <v>120</v>
      </c>
      <c r="F3036" s="47" t="s">
        <v>149</v>
      </c>
      <c r="G3036" s="47" t="s">
        <v>125</v>
      </c>
      <c r="H3036" s="47" t="n">
        <v>213</v>
      </c>
      <c r="I3036" s="57" t="n">
        <f aca="false">IFERROR(H3036/INDEX(Rate_Master!$C$2:$C$13,MATCH(F3036,Rate_Master!$A$2:$A$13,0)),0)</f>
        <v>0.193636363636364</v>
      </c>
    </row>
    <row r="3037" customFormat="false" ht="15" hidden="false" customHeight="false" outlineLevel="0" collapsed="false">
      <c r="A3037" s="47" t="s">
        <v>14989</v>
      </c>
      <c r="B3037" s="47" t="s">
        <v>824</v>
      </c>
      <c r="C3037" s="48" t="n">
        <v>46077</v>
      </c>
      <c r="D3037" s="47" t="s">
        <v>62</v>
      </c>
      <c r="E3037" s="47" t="s">
        <v>120</v>
      </c>
      <c r="F3037" s="47" t="s">
        <v>149</v>
      </c>
      <c r="G3037" s="47" t="s">
        <v>126</v>
      </c>
      <c r="H3037" s="47" t="n">
        <v>150</v>
      </c>
      <c r="I3037" s="57" t="n">
        <f aca="false">IFERROR(H3037/INDEX(Rate_Master!$C$2:$C$13,MATCH(F3037,Rate_Master!$A$2:$A$13,0)),0)</f>
        <v>0.136363636363636</v>
      </c>
    </row>
    <row r="3038" customFormat="false" ht="15" hidden="false" customHeight="false" outlineLevel="0" collapsed="false">
      <c r="A3038" s="47" t="s">
        <v>14990</v>
      </c>
      <c r="B3038" s="47" t="s">
        <v>826</v>
      </c>
      <c r="C3038" s="48" t="n">
        <v>46077</v>
      </c>
      <c r="D3038" s="47" t="s">
        <v>63</v>
      </c>
      <c r="E3038" s="47" t="s">
        <v>120</v>
      </c>
      <c r="F3038" s="47" t="s">
        <v>151</v>
      </c>
      <c r="G3038" s="47" t="s">
        <v>119</v>
      </c>
      <c r="H3038" s="47" t="n">
        <v>1307</v>
      </c>
      <c r="I3038" s="57" t="n">
        <f aca="false">IFERROR(H3038/INDEX(Rate_Master!$C$2:$C$13,MATCH(F3038,Rate_Master!$A$2:$A$13,0)),0)</f>
        <v>1.86714285714286</v>
      </c>
    </row>
    <row r="3039" customFormat="false" ht="15" hidden="false" customHeight="false" outlineLevel="0" collapsed="false">
      <c r="A3039" s="47" t="s">
        <v>14991</v>
      </c>
      <c r="B3039" s="47" t="s">
        <v>826</v>
      </c>
      <c r="C3039" s="48" t="n">
        <v>46077</v>
      </c>
      <c r="D3039" s="47" t="s">
        <v>63</v>
      </c>
      <c r="E3039" s="47" t="s">
        <v>120</v>
      </c>
      <c r="F3039" s="47" t="s">
        <v>151</v>
      </c>
      <c r="G3039" s="47" t="s">
        <v>121</v>
      </c>
      <c r="H3039" s="47" t="n">
        <v>1113</v>
      </c>
      <c r="I3039" s="57" t="n">
        <f aca="false">IFERROR(H3039/INDEX(Rate_Master!$C$2:$C$13,MATCH(F3039,Rate_Master!$A$2:$A$13,0)),0)</f>
        <v>1.59</v>
      </c>
    </row>
    <row r="3040" customFormat="false" ht="15" hidden="false" customHeight="false" outlineLevel="0" collapsed="false">
      <c r="A3040" s="47" t="s">
        <v>14992</v>
      </c>
      <c r="B3040" s="47" t="s">
        <v>826</v>
      </c>
      <c r="C3040" s="48" t="n">
        <v>46077</v>
      </c>
      <c r="D3040" s="47" t="s">
        <v>63</v>
      </c>
      <c r="E3040" s="47" t="s">
        <v>120</v>
      </c>
      <c r="F3040" s="47" t="s">
        <v>151</v>
      </c>
      <c r="G3040" s="47" t="s">
        <v>122</v>
      </c>
      <c r="H3040" s="47" t="n">
        <v>2844</v>
      </c>
      <c r="I3040" s="57" t="n">
        <f aca="false">IFERROR(H3040/INDEX(Rate_Master!$C$2:$C$13,MATCH(F3040,Rate_Master!$A$2:$A$13,0)),0)</f>
        <v>4.06285714285714</v>
      </c>
    </row>
    <row r="3041" customFormat="false" ht="15" hidden="false" customHeight="false" outlineLevel="0" collapsed="false">
      <c r="A3041" s="47" t="s">
        <v>14993</v>
      </c>
      <c r="B3041" s="47" t="s">
        <v>826</v>
      </c>
      <c r="C3041" s="48" t="n">
        <v>46077</v>
      </c>
      <c r="D3041" s="47" t="s">
        <v>63</v>
      </c>
      <c r="E3041" s="47" t="s">
        <v>120</v>
      </c>
      <c r="F3041" s="47" t="s">
        <v>151</v>
      </c>
      <c r="G3041" s="47" t="s">
        <v>123</v>
      </c>
      <c r="H3041" s="47" t="n">
        <v>923</v>
      </c>
      <c r="I3041" s="57" t="n">
        <f aca="false">IFERROR(H3041/INDEX(Rate_Master!$C$2:$C$13,MATCH(F3041,Rate_Master!$A$2:$A$13,0)),0)</f>
        <v>1.31857142857143</v>
      </c>
    </row>
    <row r="3042" customFormat="false" ht="15" hidden="false" customHeight="false" outlineLevel="0" collapsed="false">
      <c r="A3042" s="47" t="s">
        <v>14994</v>
      </c>
      <c r="B3042" s="47" t="s">
        <v>826</v>
      </c>
      <c r="C3042" s="48" t="n">
        <v>46077</v>
      </c>
      <c r="D3042" s="47" t="s">
        <v>63</v>
      </c>
      <c r="E3042" s="47" t="s">
        <v>120</v>
      </c>
      <c r="F3042" s="47" t="s">
        <v>151</v>
      </c>
      <c r="G3042" s="47" t="s">
        <v>124</v>
      </c>
      <c r="H3042" s="47" t="n">
        <v>596</v>
      </c>
      <c r="I3042" s="57" t="n">
        <f aca="false">IFERROR(H3042/INDEX(Rate_Master!$C$2:$C$13,MATCH(F3042,Rate_Master!$A$2:$A$13,0)),0)</f>
        <v>0.851428571428571</v>
      </c>
    </row>
    <row r="3043" customFormat="false" ht="15" hidden="false" customHeight="false" outlineLevel="0" collapsed="false">
      <c r="A3043" s="47" t="s">
        <v>14995</v>
      </c>
      <c r="B3043" s="47" t="s">
        <v>826</v>
      </c>
      <c r="C3043" s="48" t="n">
        <v>46077</v>
      </c>
      <c r="D3043" s="47" t="s">
        <v>63</v>
      </c>
      <c r="E3043" s="47" t="s">
        <v>120</v>
      </c>
      <c r="F3043" s="47" t="s">
        <v>151</v>
      </c>
      <c r="G3043" s="47" t="s">
        <v>125</v>
      </c>
      <c r="H3043" s="47" t="n">
        <v>361</v>
      </c>
      <c r="I3043" s="57" t="n">
        <f aca="false">IFERROR(H3043/INDEX(Rate_Master!$C$2:$C$13,MATCH(F3043,Rate_Master!$A$2:$A$13,0)),0)</f>
        <v>0.515714285714286</v>
      </c>
    </row>
    <row r="3044" customFormat="false" ht="15" hidden="false" customHeight="false" outlineLevel="0" collapsed="false">
      <c r="A3044" s="47" t="s">
        <v>14996</v>
      </c>
      <c r="B3044" s="47" t="s">
        <v>826</v>
      </c>
      <c r="C3044" s="48" t="n">
        <v>46077</v>
      </c>
      <c r="D3044" s="47" t="s">
        <v>63</v>
      </c>
      <c r="E3044" s="47" t="s">
        <v>120</v>
      </c>
      <c r="F3044" s="47" t="s">
        <v>151</v>
      </c>
      <c r="G3044" s="47" t="s">
        <v>126</v>
      </c>
      <c r="H3044" s="47" t="n">
        <v>232</v>
      </c>
      <c r="I3044" s="57" t="n">
        <f aca="false">IFERROR(H3044/INDEX(Rate_Master!$C$2:$C$13,MATCH(F3044,Rate_Master!$A$2:$A$13,0)),0)</f>
        <v>0.331428571428571</v>
      </c>
    </row>
    <row r="3045" customFormat="false" ht="15" hidden="false" customHeight="false" outlineLevel="0" collapsed="false">
      <c r="A3045" s="47" t="s">
        <v>14997</v>
      </c>
      <c r="B3045" s="47" t="s">
        <v>827</v>
      </c>
      <c r="C3045" s="48" t="n">
        <v>46077</v>
      </c>
      <c r="D3045" s="47" t="s">
        <v>63</v>
      </c>
      <c r="E3045" s="47" t="s">
        <v>120</v>
      </c>
      <c r="F3045" s="47" t="s">
        <v>151</v>
      </c>
      <c r="G3045" s="47" t="s">
        <v>119</v>
      </c>
      <c r="H3045" s="47" t="n">
        <v>997</v>
      </c>
      <c r="I3045" s="57" t="n">
        <f aca="false">IFERROR(H3045/INDEX(Rate_Master!$C$2:$C$13,MATCH(F3045,Rate_Master!$A$2:$A$13,0)),0)</f>
        <v>1.42428571428571</v>
      </c>
    </row>
    <row r="3046" customFormat="false" ht="15" hidden="false" customHeight="false" outlineLevel="0" collapsed="false">
      <c r="A3046" s="47" t="s">
        <v>14998</v>
      </c>
      <c r="B3046" s="47" t="s">
        <v>827</v>
      </c>
      <c r="C3046" s="48" t="n">
        <v>46077</v>
      </c>
      <c r="D3046" s="47" t="s">
        <v>63</v>
      </c>
      <c r="E3046" s="47" t="s">
        <v>120</v>
      </c>
      <c r="F3046" s="47" t="s">
        <v>151</v>
      </c>
      <c r="G3046" s="47" t="s">
        <v>121</v>
      </c>
      <c r="H3046" s="47" t="n">
        <v>907</v>
      </c>
      <c r="I3046" s="57" t="n">
        <f aca="false">IFERROR(H3046/INDEX(Rate_Master!$C$2:$C$13,MATCH(F3046,Rate_Master!$A$2:$A$13,0)),0)</f>
        <v>1.29571428571429</v>
      </c>
    </row>
    <row r="3047" customFormat="false" ht="15" hidden="false" customHeight="false" outlineLevel="0" collapsed="false">
      <c r="A3047" s="47" t="s">
        <v>14999</v>
      </c>
      <c r="B3047" s="47" t="s">
        <v>827</v>
      </c>
      <c r="C3047" s="48" t="n">
        <v>46077</v>
      </c>
      <c r="D3047" s="47" t="s">
        <v>63</v>
      </c>
      <c r="E3047" s="47" t="s">
        <v>120</v>
      </c>
      <c r="F3047" s="47" t="s">
        <v>151</v>
      </c>
      <c r="G3047" s="47" t="s">
        <v>122</v>
      </c>
      <c r="H3047" s="47" t="n">
        <v>2191</v>
      </c>
      <c r="I3047" s="57" t="n">
        <f aca="false">IFERROR(H3047/INDEX(Rate_Master!$C$2:$C$13,MATCH(F3047,Rate_Master!$A$2:$A$13,0)),0)</f>
        <v>3.13</v>
      </c>
    </row>
    <row r="3048" customFormat="false" ht="15" hidden="false" customHeight="false" outlineLevel="0" collapsed="false">
      <c r="A3048" s="47" t="s">
        <v>15000</v>
      </c>
      <c r="B3048" s="47" t="s">
        <v>827</v>
      </c>
      <c r="C3048" s="48" t="n">
        <v>46077</v>
      </c>
      <c r="D3048" s="47" t="s">
        <v>63</v>
      </c>
      <c r="E3048" s="47" t="s">
        <v>120</v>
      </c>
      <c r="F3048" s="47" t="s">
        <v>151</v>
      </c>
      <c r="G3048" s="47" t="s">
        <v>123</v>
      </c>
      <c r="H3048" s="47" t="n">
        <v>786</v>
      </c>
      <c r="I3048" s="57" t="n">
        <f aca="false">IFERROR(H3048/INDEX(Rate_Master!$C$2:$C$13,MATCH(F3048,Rate_Master!$A$2:$A$13,0)),0)</f>
        <v>1.12285714285714</v>
      </c>
    </row>
    <row r="3049" customFormat="false" ht="15" hidden="false" customHeight="false" outlineLevel="0" collapsed="false">
      <c r="A3049" s="47" t="s">
        <v>15001</v>
      </c>
      <c r="B3049" s="47" t="s">
        <v>827</v>
      </c>
      <c r="C3049" s="48" t="n">
        <v>46077</v>
      </c>
      <c r="D3049" s="47" t="s">
        <v>63</v>
      </c>
      <c r="E3049" s="47" t="s">
        <v>120</v>
      </c>
      <c r="F3049" s="47" t="s">
        <v>151</v>
      </c>
      <c r="G3049" s="47" t="s">
        <v>124</v>
      </c>
      <c r="H3049" s="47" t="n">
        <v>427</v>
      </c>
      <c r="I3049" s="57" t="n">
        <f aca="false">IFERROR(H3049/INDEX(Rate_Master!$C$2:$C$13,MATCH(F3049,Rate_Master!$A$2:$A$13,0)),0)</f>
        <v>0.61</v>
      </c>
    </row>
    <row r="3050" customFormat="false" ht="15" hidden="false" customHeight="false" outlineLevel="0" collapsed="false">
      <c r="A3050" s="47" t="s">
        <v>15002</v>
      </c>
      <c r="B3050" s="47" t="s">
        <v>827</v>
      </c>
      <c r="C3050" s="48" t="n">
        <v>46077</v>
      </c>
      <c r="D3050" s="47" t="s">
        <v>63</v>
      </c>
      <c r="E3050" s="47" t="s">
        <v>120</v>
      </c>
      <c r="F3050" s="47" t="s">
        <v>151</v>
      </c>
      <c r="G3050" s="47" t="s">
        <v>125</v>
      </c>
      <c r="H3050" s="47" t="n">
        <v>257</v>
      </c>
      <c r="I3050" s="57" t="n">
        <f aca="false">IFERROR(H3050/INDEX(Rate_Master!$C$2:$C$13,MATCH(F3050,Rate_Master!$A$2:$A$13,0)),0)</f>
        <v>0.367142857142857</v>
      </c>
    </row>
    <row r="3051" customFormat="false" ht="15" hidden="false" customHeight="false" outlineLevel="0" collapsed="false">
      <c r="A3051" s="47" t="s">
        <v>15003</v>
      </c>
      <c r="B3051" s="47" t="s">
        <v>827</v>
      </c>
      <c r="C3051" s="48" t="n">
        <v>46077</v>
      </c>
      <c r="D3051" s="47" t="s">
        <v>63</v>
      </c>
      <c r="E3051" s="47" t="s">
        <v>120</v>
      </c>
      <c r="F3051" s="47" t="s">
        <v>151</v>
      </c>
      <c r="G3051" s="47" t="s">
        <v>126</v>
      </c>
      <c r="H3051" s="47" t="n">
        <v>176</v>
      </c>
      <c r="I3051" s="57" t="n">
        <f aca="false">IFERROR(H3051/INDEX(Rate_Master!$C$2:$C$13,MATCH(F3051,Rate_Master!$A$2:$A$13,0)),0)</f>
        <v>0.251428571428571</v>
      </c>
    </row>
    <row r="3052" customFormat="false" ht="15" hidden="false" customHeight="false" outlineLevel="0" collapsed="false">
      <c r="A3052" s="47" t="s">
        <v>15004</v>
      </c>
      <c r="B3052" s="47" t="s">
        <v>828</v>
      </c>
      <c r="C3052" s="48" t="n">
        <v>46077</v>
      </c>
      <c r="D3052" s="47" t="s">
        <v>63</v>
      </c>
      <c r="E3052" s="47" t="s">
        <v>120</v>
      </c>
      <c r="F3052" s="47" t="s">
        <v>151</v>
      </c>
      <c r="G3052" s="47" t="s">
        <v>119</v>
      </c>
      <c r="H3052" s="47" t="n">
        <v>711</v>
      </c>
      <c r="I3052" s="57" t="n">
        <f aca="false">IFERROR(H3052/INDEX(Rate_Master!$C$2:$C$13,MATCH(F3052,Rate_Master!$A$2:$A$13,0)),0)</f>
        <v>1.01571428571429</v>
      </c>
    </row>
    <row r="3053" customFormat="false" ht="15" hidden="false" customHeight="false" outlineLevel="0" collapsed="false">
      <c r="A3053" s="47" t="s">
        <v>15005</v>
      </c>
      <c r="B3053" s="47" t="s">
        <v>828</v>
      </c>
      <c r="C3053" s="48" t="n">
        <v>46077</v>
      </c>
      <c r="D3053" s="47" t="s">
        <v>63</v>
      </c>
      <c r="E3053" s="47" t="s">
        <v>120</v>
      </c>
      <c r="F3053" s="47" t="s">
        <v>151</v>
      </c>
      <c r="G3053" s="47" t="s">
        <v>121</v>
      </c>
      <c r="H3053" s="47" t="n">
        <v>619</v>
      </c>
      <c r="I3053" s="57" t="n">
        <f aca="false">IFERROR(H3053/INDEX(Rate_Master!$C$2:$C$13,MATCH(F3053,Rate_Master!$A$2:$A$13,0)),0)</f>
        <v>0.884285714285714</v>
      </c>
    </row>
    <row r="3054" customFormat="false" ht="15" hidden="false" customHeight="false" outlineLevel="0" collapsed="false">
      <c r="A3054" s="47" t="s">
        <v>15006</v>
      </c>
      <c r="B3054" s="47" t="s">
        <v>828</v>
      </c>
      <c r="C3054" s="48" t="n">
        <v>46077</v>
      </c>
      <c r="D3054" s="47" t="s">
        <v>63</v>
      </c>
      <c r="E3054" s="47" t="s">
        <v>120</v>
      </c>
      <c r="F3054" s="47" t="s">
        <v>151</v>
      </c>
      <c r="G3054" s="47" t="s">
        <v>122</v>
      </c>
      <c r="H3054" s="47" t="n">
        <v>1598</v>
      </c>
      <c r="I3054" s="57" t="n">
        <f aca="false">IFERROR(H3054/INDEX(Rate_Master!$C$2:$C$13,MATCH(F3054,Rate_Master!$A$2:$A$13,0)),0)</f>
        <v>2.28285714285714</v>
      </c>
    </row>
    <row r="3055" customFormat="false" ht="15" hidden="false" customHeight="false" outlineLevel="0" collapsed="false">
      <c r="A3055" s="47" t="s">
        <v>15007</v>
      </c>
      <c r="B3055" s="47" t="s">
        <v>828</v>
      </c>
      <c r="C3055" s="48" t="n">
        <v>46077</v>
      </c>
      <c r="D3055" s="47" t="s">
        <v>63</v>
      </c>
      <c r="E3055" s="47" t="s">
        <v>120</v>
      </c>
      <c r="F3055" s="47" t="s">
        <v>151</v>
      </c>
      <c r="G3055" s="47" t="s">
        <v>123</v>
      </c>
      <c r="H3055" s="47" t="n">
        <v>565</v>
      </c>
      <c r="I3055" s="57" t="n">
        <f aca="false">IFERROR(H3055/INDEX(Rate_Master!$C$2:$C$13,MATCH(F3055,Rate_Master!$A$2:$A$13,0)),0)</f>
        <v>0.807142857142857</v>
      </c>
    </row>
    <row r="3056" customFormat="false" ht="15" hidden="false" customHeight="false" outlineLevel="0" collapsed="false">
      <c r="A3056" s="47" t="s">
        <v>15008</v>
      </c>
      <c r="B3056" s="47" t="s">
        <v>828</v>
      </c>
      <c r="C3056" s="48" t="n">
        <v>46077</v>
      </c>
      <c r="D3056" s="47" t="s">
        <v>63</v>
      </c>
      <c r="E3056" s="47" t="s">
        <v>120</v>
      </c>
      <c r="F3056" s="47" t="s">
        <v>151</v>
      </c>
      <c r="G3056" s="47" t="s">
        <v>124</v>
      </c>
      <c r="H3056" s="47" t="n">
        <v>320</v>
      </c>
      <c r="I3056" s="57" t="n">
        <f aca="false">IFERROR(H3056/INDEX(Rate_Master!$C$2:$C$13,MATCH(F3056,Rate_Master!$A$2:$A$13,0)),0)</f>
        <v>0.457142857142857</v>
      </c>
    </row>
    <row r="3057" customFormat="false" ht="15" hidden="false" customHeight="false" outlineLevel="0" collapsed="false">
      <c r="A3057" s="47" t="s">
        <v>15009</v>
      </c>
      <c r="B3057" s="47" t="s">
        <v>828</v>
      </c>
      <c r="C3057" s="48" t="n">
        <v>46077</v>
      </c>
      <c r="D3057" s="47" t="s">
        <v>63</v>
      </c>
      <c r="E3057" s="47" t="s">
        <v>120</v>
      </c>
      <c r="F3057" s="47" t="s">
        <v>151</v>
      </c>
      <c r="G3057" s="47" t="s">
        <v>125</v>
      </c>
      <c r="H3057" s="47" t="n">
        <v>196</v>
      </c>
      <c r="I3057" s="57" t="n">
        <f aca="false">IFERROR(H3057/INDEX(Rate_Master!$C$2:$C$13,MATCH(F3057,Rate_Master!$A$2:$A$13,0)),0)</f>
        <v>0.28</v>
      </c>
    </row>
    <row r="3058" customFormat="false" ht="15" hidden="false" customHeight="false" outlineLevel="0" collapsed="false">
      <c r="A3058" s="47" t="s">
        <v>15010</v>
      </c>
      <c r="B3058" s="47" t="s">
        <v>828</v>
      </c>
      <c r="C3058" s="48" t="n">
        <v>46077</v>
      </c>
      <c r="D3058" s="47" t="s">
        <v>63</v>
      </c>
      <c r="E3058" s="47" t="s">
        <v>120</v>
      </c>
      <c r="F3058" s="47" t="s">
        <v>151</v>
      </c>
      <c r="G3058" s="47" t="s">
        <v>126</v>
      </c>
      <c r="H3058" s="47" t="n">
        <v>129</v>
      </c>
      <c r="I3058" s="57" t="n">
        <f aca="false">IFERROR(H3058/INDEX(Rate_Master!$C$2:$C$13,MATCH(F3058,Rate_Master!$A$2:$A$13,0)),0)</f>
        <v>0.184285714285714</v>
      </c>
    </row>
    <row r="3059" customFormat="false" ht="15" hidden="false" customHeight="false" outlineLevel="0" collapsed="false">
      <c r="A3059" s="47" t="s">
        <v>15011</v>
      </c>
      <c r="B3059" s="47" t="s">
        <v>829</v>
      </c>
      <c r="C3059" s="48" t="n">
        <v>46077</v>
      </c>
      <c r="D3059" s="47" t="s">
        <v>64</v>
      </c>
      <c r="E3059" s="47" t="s">
        <v>128</v>
      </c>
      <c r="F3059" s="47" t="s">
        <v>155</v>
      </c>
      <c r="G3059" s="47" t="s">
        <v>127</v>
      </c>
      <c r="H3059" s="47" t="n">
        <v>1041</v>
      </c>
      <c r="I3059" s="57" t="n">
        <f aca="false">IFERROR(H3059/INDEX(Rate_Master!$C$2:$C$13,MATCH(F3059,Rate_Master!$A$2:$A$13,0)),0)</f>
        <v>1.89272727272727</v>
      </c>
    </row>
    <row r="3060" customFormat="false" ht="15" hidden="false" customHeight="false" outlineLevel="0" collapsed="false">
      <c r="A3060" s="47" t="s">
        <v>15012</v>
      </c>
      <c r="B3060" s="47" t="s">
        <v>829</v>
      </c>
      <c r="C3060" s="48" t="n">
        <v>46077</v>
      </c>
      <c r="D3060" s="47" t="s">
        <v>64</v>
      </c>
      <c r="E3060" s="47" t="s">
        <v>128</v>
      </c>
      <c r="F3060" s="47" t="s">
        <v>155</v>
      </c>
      <c r="G3060" s="47" t="s">
        <v>129</v>
      </c>
      <c r="H3060" s="47" t="n">
        <v>727</v>
      </c>
      <c r="I3060" s="57" t="n">
        <f aca="false">IFERROR(H3060/INDEX(Rate_Master!$C$2:$C$13,MATCH(F3060,Rate_Master!$A$2:$A$13,0)),0)</f>
        <v>1.32181818181818</v>
      </c>
    </row>
    <row r="3061" customFormat="false" ht="15" hidden="false" customHeight="false" outlineLevel="0" collapsed="false">
      <c r="A3061" s="47" t="s">
        <v>15013</v>
      </c>
      <c r="B3061" s="47" t="s">
        <v>829</v>
      </c>
      <c r="C3061" s="48" t="n">
        <v>46077</v>
      </c>
      <c r="D3061" s="47" t="s">
        <v>64</v>
      </c>
      <c r="E3061" s="47" t="s">
        <v>128</v>
      </c>
      <c r="F3061" s="47" t="s">
        <v>155</v>
      </c>
      <c r="G3061" s="47" t="s">
        <v>130</v>
      </c>
      <c r="H3061" s="47" t="n">
        <v>615</v>
      </c>
      <c r="I3061" s="57" t="n">
        <f aca="false">IFERROR(H3061/INDEX(Rate_Master!$C$2:$C$13,MATCH(F3061,Rate_Master!$A$2:$A$13,0)),0)</f>
        <v>1.11818181818182</v>
      </c>
    </row>
    <row r="3062" customFormat="false" ht="15" hidden="false" customHeight="false" outlineLevel="0" collapsed="false">
      <c r="A3062" s="47" t="s">
        <v>15014</v>
      </c>
      <c r="B3062" s="47" t="s">
        <v>829</v>
      </c>
      <c r="C3062" s="48" t="n">
        <v>46077</v>
      </c>
      <c r="D3062" s="47" t="s">
        <v>64</v>
      </c>
      <c r="E3062" s="47" t="s">
        <v>128</v>
      </c>
      <c r="F3062" s="47" t="s">
        <v>155</v>
      </c>
      <c r="G3062" s="47" t="s">
        <v>131</v>
      </c>
      <c r="H3062" s="47" t="n">
        <v>276</v>
      </c>
      <c r="I3062" s="57" t="n">
        <f aca="false">IFERROR(H3062/INDEX(Rate_Master!$C$2:$C$13,MATCH(F3062,Rate_Master!$A$2:$A$13,0)),0)</f>
        <v>0.501818181818182</v>
      </c>
    </row>
    <row r="3063" customFormat="false" ht="15" hidden="false" customHeight="false" outlineLevel="0" collapsed="false">
      <c r="A3063" s="47" t="s">
        <v>15015</v>
      </c>
      <c r="B3063" s="47" t="s">
        <v>829</v>
      </c>
      <c r="C3063" s="48" t="n">
        <v>46077</v>
      </c>
      <c r="D3063" s="47" t="s">
        <v>64</v>
      </c>
      <c r="E3063" s="47" t="s">
        <v>128</v>
      </c>
      <c r="F3063" s="47" t="s">
        <v>155</v>
      </c>
      <c r="G3063" s="47" t="s">
        <v>132</v>
      </c>
      <c r="H3063" s="47" t="n">
        <v>218</v>
      </c>
      <c r="I3063" s="57" t="n">
        <f aca="false">IFERROR(H3063/INDEX(Rate_Master!$C$2:$C$13,MATCH(F3063,Rate_Master!$A$2:$A$13,0)),0)</f>
        <v>0.396363636363636</v>
      </c>
    </row>
    <row r="3064" customFormat="false" ht="15" hidden="false" customHeight="false" outlineLevel="0" collapsed="false">
      <c r="A3064" s="47" t="s">
        <v>15016</v>
      </c>
      <c r="B3064" s="47" t="s">
        <v>830</v>
      </c>
      <c r="C3064" s="48" t="n">
        <v>46077</v>
      </c>
      <c r="D3064" s="47" t="s">
        <v>64</v>
      </c>
      <c r="E3064" s="47" t="s">
        <v>128</v>
      </c>
      <c r="F3064" s="47" t="s">
        <v>155</v>
      </c>
      <c r="G3064" s="47" t="s">
        <v>127</v>
      </c>
      <c r="H3064" s="47" t="n">
        <v>867</v>
      </c>
      <c r="I3064" s="57" t="n">
        <f aca="false">IFERROR(H3064/INDEX(Rate_Master!$C$2:$C$13,MATCH(F3064,Rate_Master!$A$2:$A$13,0)),0)</f>
        <v>1.57636363636364</v>
      </c>
    </row>
    <row r="3065" customFormat="false" ht="15" hidden="false" customHeight="false" outlineLevel="0" collapsed="false">
      <c r="A3065" s="47" t="s">
        <v>15017</v>
      </c>
      <c r="B3065" s="47" t="s">
        <v>830</v>
      </c>
      <c r="C3065" s="48" t="n">
        <v>46077</v>
      </c>
      <c r="D3065" s="47" t="s">
        <v>64</v>
      </c>
      <c r="E3065" s="47" t="s">
        <v>128</v>
      </c>
      <c r="F3065" s="47" t="s">
        <v>155</v>
      </c>
      <c r="G3065" s="47" t="s">
        <v>129</v>
      </c>
      <c r="H3065" s="47" t="n">
        <v>535</v>
      </c>
      <c r="I3065" s="57" t="n">
        <f aca="false">IFERROR(H3065/INDEX(Rate_Master!$C$2:$C$13,MATCH(F3065,Rate_Master!$A$2:$A$13,0)),0)</f>
        <v>0.972727272727273</v>
      </c>
    </row>
    <row r="3066" customFormat="false" ht="15" hidden="false" customHeight="false" outlineLevel="0" collapsed="false">
      <c r="A3066" s="47" t="s">
        <v>15018</v>
      </c>
      <c r="B3066" s="47" t="s">
        <v>830</v>
      </c>
      <c r="C3066" s="48" t="n">
        <v>46077</v>
      </c>
      <c r="D3066" s="47" t="s">
        <v>64</v>
      </c>
      <c r="E3066" s="47" t="s">
        <v>128</v>
      </c>
      <c r="F3066" s="47" t="s">
        <v>155</v>
      </c>
      <c r="G3066" s="47" t="s">
        <v>130</v>
      </c>
      <c r="H3066" s="47" t="n">
        <v>441</v>
      </c>
      <c r="I3066" s="57" t="n">
        <f aca="false">IFERROR(H3066/INDEX(Rate_Master!$C$2:$C$13,MATCH(F3066,Rate_Master!$A$2:$A$13,0)),0)</f>
        <v>0.801818181818182</v>
      </c>
    </row>
    <row r="3067" customFormat="false" ht="15" hidden="false" customHeight="false" outlineLevel="0" collapsed="false">
      <c r="A3067" s="47" t="s">
        <v>15019</v>
      </c>
      <c r="B3067" s="47" t="s">
        <v>830</v>
      </c>
      <c r="C3067" s="48" t="n">
        <v>46077</v>
      </c>
      <c r="D3067" s="47" t="s">
        <v>64</v>
      </c>
      <c r="E3067" s="47" t="s">
        <v>128</v>
      </c>
      <c r="F3067" s="47" t="s">
        <v>155</v>
      </c>
      <c r="G3067" s="47" t="s">
        <v>131</v>
      </c>
      <c r="H3067" s="47" t="n">
        <v>239</v>
      </c>
      <c r="I3067" s="57" t="n">
        <f aca="false">IFERROR(H3067/INDEX(Rate_Master!$C$2:$C$13,MATCH(F3067,Rate_Master!$A$2:$A$13,0)),0)</f>
        <v>0.434545454545455</v>
      </c>
    </row>
    <row r="3068" customFormat="false" ht="15" hidden="false" customHeight="false" outlineLevel="0" collapsed="false">
      <c r="A3068" s="47" t="s">
        <v>15020</v>
      </c>
      <c r="B3068" s="47" t="s">
        <v>830</v>
      </c>
      <c r="C3068" s="48" t="n">
        <v>46077</v>
      </c>
      <c r="D3068" s="47" t="s">
        <v>64</v>
      </c>
      <c r="E3068" s="47" t="s">
        <v>128</v>
      </c>
      <c r="F3068" s="47" t="s">
        <v>155</v>
      </c>
      <c r="G3068" s="47" t="s">
        <v>132</v>
      </c>
      <c r="H3068" s="47" t="n">
        <v>163</v>
      </c>
      <c r="I3068" s="57" t="n">
        <f aca="false">IFERROR(H3068/INDEX(Rate_Master!$C$2:$C$13,MATCH(F3068,Rate_Master!$A$2:$A$13,0)),0)</f>
        <v>0.296363636363636</v>
      </c>
    </row>
    <row r="3069" customFormat="false" ht="15" hidden="false" customHeight="false" outlineLevel="0" collapsed="false">
      <c r="A3069" s="47" t="s">
        <v>15021</v>
      </c>
      <c r="B3069" s="47" t="s">
        <v>831</v>
      </c>
      <c r="C3069" s="48" t="n">
        <v>46077</v>
      </c>
      <c r="D3069" s="47" t="s">
        <v>65</v>
      </c>
      <c r="E3069" s="47" t="s">
        <v>134</v>
      </c>
      <c r="F3069" s="47" t="s">
        <v>158</v>
      </c>
      <c r="G3069" s="47" t="s">
        <v>133</v>
      </c>
      <c r="H3069" s="47" t="n">
        <v>358</v>
      </c>
      <c r="I3069" s="57" t="n">
        <f aca="false">IFERROR(H3069/INDEX(Rate_Master!$C$2:$C$13,MATCH(F3069,Rate_Master!$A$2:$A$13,0)),0)</f>
        <v>1.79</v>
      </c>
    </row>
    <row r="3070" customFormat="false" ht="15" hidden="false" customHeight="false" outlineLevel="0" collapsed="false">
      <c r="A3070" s="47" t="s">
        <v>15022</v>
      </c>
      <c r="B3070" s="47" t="s">
        <v>831</v>
      </c>
      <c r="C3070" s="48" t="n">
        <v>46077</v>
      </c>
      <c r="D3070" s="47" t="s">
        <v>65</v>
      </c>
      <c r="E3070" s="47" t="s">
        <v>134</v>
      </c>
      <c r="F3070" s="47" t="s">
        <v>158</v>
      </c>
      <c r="G3070" s="47" t="s">
        <v>135</v>
      </c>
      <c r="H3070" s="47" t="n">
        <v>265</v>
      </c>
      <c r="I3070" s="57" t="n">
        <f aca="false">IFERROR(H3070/INDEX(Rate_Master!$C$2:$C$13,MATCH(F3070,Rate_Master!$A$2:$A$13,0)),0)</f>
        <v>1.325</v>
      </c>
    </row>
    <row r="3071" customFormat="false" ht="15" hidden="false" customHeight="false" outlineLevel="0" collapsed="false">
      <c r="A3071" s="47" t="s">
        <v>15023</v>
      </c>
      <c r="B3071" s="47" t="s">
        <v>831</v>
      </c>
      <c r="C3071" s="48" t="n">
        <v>46077</v>
      </c>
      <c r="D3071" s="47" t="s">
        <v>65</v>
      </c>
      <c r="E3071" s="47" t="s">
        <v>134</v>
      </c>
      <c r="F3071" s="47" t="s">
        <v>158</v>
      </c>
      <c r="G3071" s="47" t="s">
        <v>136</v>
      </c>
      <c r="H3071" s="47" t="n">
        <v>185</v>
      </c>
      <c r="I3071" s="57" t="n">
        <f aca="false">IFERROR(H3071/INDEX(Rate_Master!$C$2:$C$13,MATCH(F3071,Rate_Master!$A$2:$A$13,0)),0)</f>
        <v>0.925</v>
      </c>
    </row>
    <row r="3072" customFormat="false" ht="15" hidden="false" customHeight="false" outlineLevel="0" collapsed="false">
      <c r="A3072" s="47" t="s">
        <v>15024</v>
      </c>
      <c r="B3072" s="47" t="s">
        <v>831</v>
      </c>
      <c r="C3072" s="48" t="n">
        <v>46077</v>
      </c>
      <c r="D3072" s="47" t="s">
        <v>65</v>
      </c>
      <c r="E3072" s="47" t="s">
        <v>134</v>
      </c>
      <c r="F3072" s="47" t="s">
        <v>158</v>
      </c>
      <c r="G3072" s="47" t="s">
        <v>137</v>
      </c>
      <c r="H3072" s="47" t="n">
        <v>162</v>
      </c>
      <c r="I3072" s="57" t="n">
        <f aca="false">IFERROR(H3072/INDEX(Rate_Master!$C$2:$C$13,MATCH(F3072,Rate_Master!$A$2:$A$13,0)),0)</f>
        <v>0.81</v>
      </c>
    </row>
    <row r="3073" customFormat="false" ht="15" hidden="false" customHeight="false" outlineLevel="0" collapsed="false">
      <c r="A3073" s="47" t="s">
        <v>15025</v>
      </c>
      <c r="B3073" s="47" t="s">
        <v>831</v>
      </c>
      <c r="C3073" s="48" t="n">
        <v>46077</v>
      </c>
      <c r="D3073" s="47" t="s">
        <v>65</v>
      </c>
      <c r="E3073" s="47" t="s">
        <v>134</v>
      </c>
      <c r="F3073" s="47" t="s">
        <v>158</v>
      </c>
      <c r="G3073" s="47" t="s">
        <v>138</v>
      </c>
      <c r="H3073" s="47" t="n">
        <v>73</v>
      </c>
      <c r="I3073" s="57" t="n">
        <f aca="false">IFERROR(H3073/INDEX(Rate_Master!$C$2:$C$13,MATCH(F3073,Rate_Master!$A$2:$A$13,0)),0)</f>
        <v>0.365</v>
      </c>
    </row>
    <row r="3074" customFormat="false" ht="15" hidden="false" customHeight="false" outlineLevel="0" collapsed="false">
      <c r="A3074" s="47" t="s">
        <v>15026</v>
      </c>
      <c r="B3074" s="47" t="s">
        <v>833</v>
      </c>
      <c r="C3074" s="48" t="n">
        <v>46077</v>
      </c>
      <c r="D3074" s="47" t="s">
        <v>65</v>
      </c>
      <c r="E3074" s="47" t="s">
        <v>134</v>
      </c>
      <c r="F3074" s="47" t="s">
        <v>158</v>
      </c>
      <c r="G3074" s="47" t="s">
        <v>133</v>
      </c>
      <c r="H3074" s="47" t="n">
        <v>360</v>
      </c>
      <c r="I3074" s="57" t="n">
        <f aca="false">IFERROR(H3074/INDEX(Rate_Master!$C$2:$C$13,MATCH(F3074,Rate_Master!$A$2:$A$13,0)),0)</f>
        <v>1.8</v>
      </c>
    </row>
    <row r="3075" customFormat="false" ht="15" hidden="false" customHeight="false" outlineLevel="0" collapsed="false">
      <c r="A3075" s="47" t="s">
        <v>15027</v>
      </c>
      <c r="B3075" s="47" t="s">
        <v>833</v>
      </c>
      <c r="C3075" s="48" t="n">
        <v>46077</v>
      </c>
      <c r="D3075" s="47" t="s">
        <v>65</v>
      </c>
      <c r="E3075" s="47" t="s">
        <v>134</v>
      </c>
      <c r="F3075" s="47" t="s">
        <v>158</v>
      </c>
      <c r="G3075" s="47" t="s">
        <v>135</v>
      </c>
      <c r="H3075" s="47" t="n">
        <v>316</v>
      </c>
      <c r="I3075" s="57" t="n">
        <f aca="false">IFERROR(H3075/INDEX(Rate_Master!$C$2:$C$13,MATCH(F3075,Rate_Master!$A$2:$A$13,0)),0)</f>
        <v>1.58</v>
      </c>
    </row>
    <row r="3076" customFormat="false" ht="15" hidden="false" customHeight="false" outlineLevel="0" collapsed="false">
      <c r="A3076" s="47" t="s">
        <v>15028</v>
      </c>
      <c r="B3076" s="47" t="s">
        <v>833</v>
      </c>
      <c r="C3076" s="48" t="n">
        <v>46077</v>
      </c>
      <c r="D3076" s="47" t="s">
        <v>65</v>
      </c>
      <c r="E3076" s="47" t="s">
        <v>134</v>
      </c>
      <c r="F3076" s="47" t="s">
        <v>158</v>
      </c>
      <c r="G3076" s="47" t="s">
        <v>136</v>
      </c>
      <c r="H3076" s="47" t="n">
        <v>249</v>
      </c>
      <c r="I3076" s="57" t="n">
        <f aca="false">IFERROR(H3076/INDEX(Rate_Master!$C$2:$C$13,MATCH(F3076,Rate_Master!$A$2:$A$13,0)),0)</f>
        <v>1.245</v>
      </c>
    </row>
    <row r="3077" customFormat="false" ht="15" hidden="false" customHeight="false" outlineLevel="0" collapsed="false">
      <c r="A3077" s="47" t="s">
        <v>15029</v>
      </c>
      <c r="B3077" s="47" t="s">
        <v>833</v>
      </c>
      <c r="C3077" s="48" t="n">
        <v>46077</v>
      </c>
      <c r="D3077" s="47" t="s">
        <v>65</v>
      </c>
      <c r="E3077" s="47" t="s">
        <v>134</v>
      </c>
      <c r="F3077" s="47" t="s">
        <v>158</v>
      </c>
      <c r="G3077" s="47" t="s">
        <v>137</v>
      </c>
      <c r="H3077" s="47" t="n">
        <v>188</v>
      </c>
      <c r="I3077" s="57" t="n">
        <f aca="false">IFERROR(H3077/INDEX(Rate_Master!$C$2:$C$13,MATCH(F3077,Rate_Master!$A$2:$A$13,0)),0)</f>
        <v>0.94</v>
      </c>
    </row>
    <row r="3078" customFormat="false" ht="15" hidden="false" customHeight="false" outlineLevel="0" collapsed="false">
      <c r="A3078" s="47" t="s">
        <v>15030</v>
      </c>
      <c r="B3078" s="47" t="s">
        <v>833</v>
      </c>
      <c r="C3078" s="48" t="n">
        <v>46077</v>
      </c>
      <c r="D3078" s="47" t="s">
        <v>65</v>
      </c>
      <c r="E3078" s="47" t="s">
        <v>134</v>
      </c>
      <c r="F3078" s="47" t="s">
        <v>158</v>
      </c>
      <c r="G3078" s="47" t="s">
        <v>138</v>
      </c>
      <c r="H3078" s="47" t="n">
        <v>93</v>
      </c>
      <c r="I3078" s="57" t="n">
        <f aca="false">IFERROR(H3078/INDEX(Rate_Master!$C$2:$C$13,MATCH(F3078,Rate_Master!$A$2:$A$13,0)),0)</f>
        <v>0.465</v>
      </c>
    </row>
    <row r="3079" customFormat="false" ht="15" hidden="false" customHeight="false" outlineLevel="0" collapsed="false">
      <c r="A3079" s="47" t="s">
        <v>15031</v>
      </c>
      <c r="B3079" s="47" t="s">
        <v>834</v>
      </c>
      <c r="C3079" s="48" t="n">
        <v>46077</v>
      </c>
      <c r="D3079" s="47" t="s">
        <v>65</v>
      </c>
      <c r="E3079" s="47" t="s">
        <v>134</v>
      </c>
      <c r="F3079" s="47" t="s">
        <v>158</v>
      </c>
      <c r="G3079" s="47" t="s">
        <v>133</v>
      </c>
      <c r="H3079" s="47" t="n">
        <v>419</v>
      </c>
      <c r="I3079" s="57" t="n">
        <f aca="false">IFERROR(H3079/INDEX(Rate_Master!$C$2:$C$13,MATCH(F3079,Rate_Master!$A$2:$A$13,0)),0)</f>
        <v>2.095</v>
      </c>
    </row>
    <row r="3080" customFormat="false" ht="15" hidden="false" customHeight="false" outlineLevel="0" collapsed="false">
      <c r="A3080" s="47" t="s">
        <v>15032</v>
      </c>
      <c r="B3080" s="47" t="s">
        <v>834</v>
      </c>
      <c r="C3080" s="48" t="n">
        <v>46077</v>
      </c>
      <c r="D3080" s="47" t="s">
        <v>65</v>
      </c>
      <c r="E3080" s="47" t="s">
        <v>134</v>
      </c>
      <c r="F3080" s="47" t="s">
        <v>158</v>
      </c>
      <c r="G3080" s="47" t="s">
        <v>135</v>
      </c>
      <c r="H3080" s="47" t="n">
        <v>358</v>
      </c>
      <c r="I3080" s="57" t="n">
        <f aca="false">IFERROR(H3080/INDEX(Rate_Master!$C$2:$C$13,MATCH(F3080,Rate_Master!$A$2:$A$13,0)),0)</f>
        <v>1.79</v>
      </c>
    </row>
    <row r="3081" customFormat="false" ht="15" hidden="false" customHeight="false" outlineLevel="0" collapsed="false">
      <c r="A3081" s="47" t="s">
        <v>15033</v>
      </c>
      <c r="B3081" s="47" t="s">
        <v>834</v>
      </c>
      <c r="C3081" s="48" t="n">
        <v>46077</v>
      </c>
      <c r="D3081" s="47" t="s">
        <v>65</v>
      </c>
      <c r="E3081" s="47" t="s">
        <v>134</v>
      </c>
      <c r="F3081" s="47" t="s">
        <v>158</v>
      </c>
      <c r="G3081" s="47" t="s">
        <v>136</v>
      </c>
      <c r="H3081" s="47" t="n">
        <v>238</v>
      </c>
      <c r="I3081" s="57" t="n">
        <f aca="false">IFERROR(H3081/INDEX(Rate_Master!$C$2:$C$13,MATCH(F3081,Rate_Master!$A$2:$A$13,0)),0)</f>
        <v>1.19</v>
      </c>
    </row>
    <row r="3082" customFormat="false" ht="15" hidden="false" customHeight="false" outlineLevel="0" collapsed="false">
      <c r="A3082" s="47" t="s">
        <v>15034</v>
      </c>
      <c r="B3082" s="47" t="s">
        <v>834</v>
      </c>
      <c r="C3082" s="48" t="n">
        <v>46077</v>
      </c>
      <c r="D3082" s="47" t="s">
        <v>65</v>
      </c>
      <c r="E3082" s="47" t="s">
        <v>134</v>
      </c>
      <c r="F3082" s="47" t="s">
        <v>158</v>
      </c>
      <c r="G3082" s="47" t="s">
        <v>137</v>
      </c>
      <c r="H3082" s="47" t="n">
        <v>201</v>
      </c>
      <c r="I3082" s="57" t="n">
        <f aca="false">IFERROR(H3082/INDEX(Rate_Master!$C$2:$C$13,MATCH(F3082,Rate_Master!$A$2:$A$13,0)),0)</f>
        <v>1.005</v>
      </c>
    </row>
    <row r="3083" customFormat="false" ht="15" hidden="false" customHeight="false" outlineLevel="0" collapsed="false">
      <c r="A3083" s="47" t="s">
        <v>15035</v>
      </c>
      <c r="B3083" s="47" t="s">
        <v>834</v>
      </c>
      <c r="C3083" s="48" t="n">
        <v>46077</v>
      </c>
      <c r="D3083" s="47" t="s">
        <v>65</v>
      </c>
      <c r="E3083" s="47" t="s">
        <v>134</v>
      </c>
      <c r="F3083" s="47" t="s">
        <v>158</v>
      </c>
      <c r="G3083" s="47" t="s">
        <v>138</v>
      </c>
      <c r="H3083" s="47" t="n">
        <v>104</v>
      </c>
      <c r="I3083" s="57" t="n">
        <f aca="false">IFERROR(H3083/INDEX(Rate_Master!$C$2:$C$13,MATCH(F3083,Rate_Master!$A$2:$A$13,0)),0)</f>
        <v>0.52</v>
      </c>
    </row>
    <row r="3084" customFormat="false" ht="15" hidden="false" customHeight="false" outlineLevel="0" collapsed="false">
      <c r="A3084" s="47" t="s">
        <v>15036</v>
      </c>
      <c r="B3084" s="47" t="s">
        <v>835</v>
      </c>
      <c r="C3084" s="48" t="n">
        <v>46078</v>
      </c>
      <c r="D3084" s="47" t="s">
        <v>62</v>
      </c>
      <c r="E3084" s="47" t="s">
        <v>120</v>
      </c>
      <c r="F3084" s="47" t="s">
        <v>149</v>
      </c>
      <c r="G3084" s="47" t="s">
        <v>119</v>
      </c>
      <c r="H3084" s="47" t="n">
        <v>1040</v>
      </c>
      <c r="I3084" s="57" t="n">
        <f aca="false">IFERROR(H3084/INDEX(Rate_Master!$C$2:$C$13,MATCH(F3084,Rate_Master!$A$2:$A$13,0)),0)</f>
        <v>0.945454545454545</v>
      </c>
    </row>
    <row r="3085" customFormat="false" ht="15" hidden="false" customHeight="false" outlineLevel="0" collapsed="false">
      <c r="A3085" s="47" t="s">
        <v>15037</v>
      </c>
      <c r="B3085" s="47" t="s">
        <v>835</v>
      </c>
      <c r="C3085" s="48" t="n">
        <v>46078</v>
      </c>
      <c r="D3085" s="47" t="s">
        <v>62</v>
      </c>
      <c r="E3085" s="47" t="s">
        <v>120</v>
      </c>
      <c r="F3085" s="47" t="s">
        <v>149</v>
      </c>
      <c r="G3085" s="47" t="s">
        <v>121</v>
      </c>
      <c r="H3085" s="47" t="n">
        <v>925</v>
      </c>
      <c r="I3085" s="57" t="n">
        <f aca="false">IFERROR(H3085/INDEX(Rate_Master!$C$2:$C$13,MATCH(F3085,Rate_Master!$A$2:$A$13,0)),0)</f>
        <v>0.840909090909091</v>
      </c>
    </row>
    <row r="3086" customFormat="false" ht="15" hidden="false" customHeight="false" outlineLevel="0" collapsed="false">
      <c r="A3086" s="47" t="s">
        <v>15038</v>
      </c>
      <c r="B3086" s="47" t="s">
        <v>835</v>
      </c>
      <c r="C3086" s="48" t="n">
        <v>46078</v>
      </c>
      <c r="D3086" s="47" t="s">
        <v>62</v>
      </c>
      <c r="E3086" s="47" t="s">
        <v>120</v>
      </c>
      <c r="F3086" s="47" t="s">
        <v>149</v>
      </c>
      <c r="G3086" s="47" t="s">
        <v>122</v>
      </c>
      <c r="H3086" s="47" t="n">
        <v>1005</v>
      </c>
      <c r="I3086" s="57" t="n">
        <f aca="false">IFERROR(H3086/INDEX(Rate_Master!$C$2:$C$13,MATCH(F3086,Rate_Master!$A$2:$A$13,0)),0)</f>
        <v>0.913636363636364</v>
      </c>
    </row>
    <row r="3087" customFormat="false" ht="15" hidden="false" customHeight="false" outlineLevel="0" collapsed="false">
      <c r="A3087" s="47" t="s">
        <v>15039</v>
      </c>
      <c r="B3087" s="47" t="s">
        <v>835</v>
      </c>
      <c r="C3087" s="48" t="n">
        <v>46078</v>
      </c>
      <c r="D3087" s="47" t="s">
        <v>62</v>
      </c>
      <c r="E3087" s="47" t="s">
        <v>120</v>
      </c>
      <c r="F3087" s="47" t="s">
        <v>149</v>
      </c>
      <c r="G3087" s="47" t="s">
        <v>123</v>
      </c>
      <c r="H3087" s="47" t="n">
        <v>775</v>
      </c>
      <c r="I3087" s="57" t="n">
        <f aca="false">IFERROR(H3087/INDEX(Rate_Master!$C$2:$C$13,MATCH(F3087,Rate_Master!$A$2:$A$13,0)),0)</f>
        <v>0.704545454545455</v>
      </c>
    </row>
    <row r="3088" customFormat="false" ht="15" hidden="false" customHeight="false" outlineLevel="0" collapsed="false">
      <c r="A3088" s="47" t="s">
        <v>15040</v>
      </c>
      <c r="B3088" s="47" t="s">
        <v>835</v>
      </c>
      <c r="C3088" s="48" t="n">
        <v>46078</v>
      </c>
      <c r="D3088" s="47" t="s">
        <v>62</v>
      </c>
      <c r="E3088" s="47" t="s">
        <v>120</v>
      </c>
      <c r="F3088" s="47" t="s">
        <v>149</v>
      </c>
      <c r="G3088" s="47" t="s">
        <v>124</v>
      </c>
      <c r="H3088" s="47" t="n">
        <v>432</v>
      </c>
      <c r="I3088" s="57" t="n">
        <f aca="false">IFERROR(H3088/INDEX(Rate_Master!$C$2:$C$13,MATCH(F3088,Rate_Master!$A$2:$A$13,0)),0)</f>
        <v>0.392727272727273</v>
      </c>
    </row>
    <row r="3089" customFormat="false" ht="15" hidden="false" customHeight="false" outlineLevel="0" collapsed="false">
      <c r="A3089" s="47" t="s">
        <v>15041</v>
      </c>
      <c r="B3089" s="47" t="s">
        <v>835</v>
      </c>
      <c r="C3089" s="48" t="n">
        <v>46078</v>
      </c>
      <c r="D3089" s="47" t="s">
        <v>62</v>
      </c>
      <c r="E3089" s="47" t="s">
        <v>120</v>
      </c>
      <c r="F3089" s="47" t="s">
        <v>149</v>
      </c>
      <c r="G3089" s="47" t="s">
        <v>125</v>
      </c>
      <c r="H3089" s="47" t="n">
        <v>308</v>
      </c>
      <c r="I3089" s="57" t="n">
        <f aca="false">IFERROR(H3089/INDEX(Rate_Master!$C$2:$C$13,MATCH(F3089,Rate_Master!$A$2:$A$13,0)),0)</f>
        <v>0.28</v>
      </c>
    </row>
    <row r="3090" customFormat="false" ht="15" hidden="false" customHeight="false" outlineLevel="0" collapsed="false">
      <c r="A3090" s="47" t="s">
        <v>15042</v>
      </c>
      <c r="B3090" s="47" t="s">
        <v>835</v>
      </c>
      <c r="C3090" s="48" t="n">
        <v>46078</v>
      </c>
      <c r="D3090" s="47" t="s">
        <v>62</v>
      </c>
      <c r="E3090" s="47" t="s">
        <v>120</v>
      </c>
      <c r="F3090" s="47" t="s">
        <v>149</v>
      </c>
      <c r="G3090" s="47" t="s">
        <v>126</v>
      </c>
      <c r="H3090" s="47" t="n">
        <v>206</v>
      </c>
      <c r="I3090" s="57" t="n">
        <f aca="false">IFERROR(H3090/INDEX(Rate_Master!$C$2:$C$13,MATCH(F3090,Rate_Master!$A$2:$A$13,0)),0)</f>
        <v>0.187272727272727</v>
      </c>
    </row>
    <row r="3091" customFormat="false" ht="15" hidden="false" customHeight="false" outlineLevel="0" collapsed="false">
      <c r="A3091" s="47" t="s">
        <v>15043</v>
      </c>
      <c r="B3091" s="47" t="s">
        <v>836</v>
      </c>
      <c r="C3091" s="48" t="n">
        <v>46078</v>
      </c>
      <c r="D3091" s="47" t="s">
        <v>62</v>
      </c>
      <c r="E3091" s="47" t="s">
        <v>120</v>
      </c>
      <c r="F3091" s="47" t="s">
        <v>149</v>
      </c>
      <c r="G3091" s="47" t="s">
        <v>119</v>
      </c>
      <c r="H3091" s="47" t="n">
        <v>1666</v>
      </c>
      <c r="I3091" s="57" t="n">
        <f aca="false">IFERROR(H3091/INDEX(Rate_Master!$C$2:$C$13,MATCH(F3091,Rate_Master!$A$2:$A$13,0)),0)</f>
        <v>1.51454545454545</v>
      </c>
    </row>
    <row r="3092" customFormat="false" ht="15" hidden="false" customHeight="false" outlineLevel="0" collapsed="false">
      <c r="A3092" s="47" t="s">
        <v>15044</v>
      </c>
      <c r="B3092" s="47" t="s">
        <v>836</v>
      </c>
      <c r="C3092" s="48" t="n">
        <v>46078</v>
      </c>
      <c r="D3092" s="47" t="s">
        <v>62</v>
      </c>
      <c r="E3092" s="47" t="s">
        <v>120</v>
      </c>
      <c r="F3092" s="47" t="s">
        <v>149</v>
      </c>
      <c r="G3092" s="47" t="s">
        <v>121</v>
      </c>
      <c r="H3092" s="47" t="n">
        <v>1507</v>
      </c>
      <c r="I3092" s="57" t="n">
        <f aca="false">IFERROR(H3092/INDEX(Rate_Master!$C$2:$C$13,MATCH(F3092,Rate_Master!$A$2:$A$13,0)),0)</f>
        <v>1.37</v>
      </c>
    </row>
    <row r="3093" customFormat="false" ht="15" hidden="false" customHeight="false" outlineLevel="0" collapsed="false">
      <c r="A3093" s="47" t="s">
        <v>15045</v>
      </c>
      <c r="B3093" s="47" t="s">
        <v>836</v>
      </c>
      <c r="C3093" s="48" t="n">
        <v>46078</v>
      </c>
      <c r="D3093" s="47" t="s">
        <v>62</v>
      </c>
      <c r="E3093" s="47" t="s">
        <v>120</v>
      </c>
      <c r="F3093" s="47" t="s">
        <v>149</v>
      </c>
      <c r="G3093" s="47" t="s">
        <v>122</v>
      </c>
      <c r="H3093" s="47" t="n">
        <v>1670</v>
      </c>
      <c r="I3093" s="57" t="n">
        <f aca="false">IFERROR(H3093/INDEX(Rate_Master!$C$2:$C$13,MATCH(F3093,Rate_Master!$A$2:$A$13,0)),0)</f>
        <v>1.51818181818182</v>
      </c>
    </row>
    <row r="3094" customFormat="false" ht="15" hidden="false" customHeight="false" outlineLevel="0" collapsed="false">
      <c r="A3094" s="47" t="s">
        <v>15046</v>
      </c>
      <c r="B3094" s="47" t="s">
        <v>836</v>
      </c>
      <c r="C3094" s="48" t="n">
        <v>46078</v>
      </c>
      <c r="D3094" s="47" t="s">
        <v>62</v>
      </c>
      <c r="E3094" s="47" t="s">
        <v>120</v>
      </c>
      <c r="F3094" s="47" t="s">
        <v>149</v>
      </c>
      <c r="G3094" s="47" t="s">
        <v>123</v>
      </c>
      <c r="H3094" s="47" t="n">
        <v>1227</v>
      </c>
      <c r="I3094" s="57" t="n">
        <f aca="false">IFERROR(H3094/INDEX(Rate_Master!$C$2:$C$13,MATCH(F3094,Rate_Master!$A$2:$A$13,0)),0)</f>
        <v>1.11545454545455</v>
      </c>
    </row>
    <row r="3095" customFormat="false" ht="15" hidden="false" customHeight="false" outlineLevel="0" collapsed="false">
      <c r="A3095" s="47" t="s">
        <v>15047</v>
      </c>
      <c r="B3095" s="47" t="s">
        <v>836</v>
      </c>
      <c r="C3095" s="48" t="n">
        <v>46078</v>
      </c>
      <c r="D3095" s="47" t="s">
        <v>62</v>
      </c>
      <c r="E3095" s="47" t="s">
        <v>120</v>
      </c>
      <c r="F3095" s="47" t="s">
        <v>149</v>
      </c>
      <c r="G3095" s="47" t="s">
        <v>124</v>
      </c>
      <c r="H3095" s="47" t="n">
        <v>738</v>
      </c>
      <c r="I3095" s="57" t="n">
        <f aca="false">IFERROR(H3095/INDEX(Rate_Master!$C$2:$C$13,MATCH(F3095,Rate_Master!$A$2:$A$13,0)),0)</f>
        <v>0.670909090909091</v>
      </c>
    </row>
    <row r="3096" customFormat="false" ht="15" hidden="false" customHeight="false" outlineLevel="0" collapsed="false">
      <c r="A3096" s="47" t="s">
        <v>15048</v>
      </c>
      <c r="B3096" s="47" t="s">
        <v>836</v>
      </c>
      <c r="C3096" s="48" t="n">
        <v>46078</v>
      </c>
      <c r="D3096" s="47" t="s">
        <v>62</v>
      </c>
      <c r="E3096" s="47" t="s">
        <v>120</v>
      </c>
      <c r="F3096" s="47" t="s">
        <v>149</v>
      </c>
      <c r="G3096" s="47" t="s">
        <v>125</v>
      </c>
      <c r="H3096" s="47" t="n">
        <v>471</v>
      </c>
      <c r="I3096" s="57" t="n">
        <f aca="false">IFERROR(H3096/INDEX(Rate_Master!$C$2:$C$13,MATCH(F3096,Rate_Master!$A$2:$A$13,0)),0)</f>
        <v>0.428181818181818</v>
      </c>
    </row>
    <row r="3097" customFormat="false" ht="15" hidden="false" customHeight="false" outlineLevel="0" collapsed="false">
      <c r="A3097" s="47" t="s">
        <v>15049</v>
      </c>
      <c r="B3097" s="47" t="s">
        <v>836</v>
      </c>
      <c r="C3097" s="48" t="n">
        <v>46078</v>
      </c>
      <c r="D3097" s="47" t="s">
        <v>62</v>
      </c>
      <c r="E3097" s="47" t="s">
        <v>120</v>
      </c>
      <c r="F3097" s="47" t="s">
        <v>149</v>
      </c>
      <c r="G3097" s="47" t="s">
        <v>126</v>
      </c>
      <c r="H3097" s="47" t="n">
        <v>299</v>
      </c>
      <c r="I3097" s="57" t="n">
        <f aca="false">IFERROR(H3097/INDEX(Rate_Master!$C$2:$C$13,MATCH(F3097,Rate_Master!$A$2:$A$13,0)),0)</f>
        <v>0.271818181818182</v>
      </c>
    </row>
    <row r="3098" customFormat="false" ht="15" hidden="false" customHeight="false" outlineLevel="0" collapsed="false">
      <c r="A3098" s="47" t="s">
        <v>15050</v>
      </c>
      <c r="B3098" s="47" t="s">
        <v>837</v>
      </c>
      <c r="C3098" s="48" t="n">
        <v>46078</v>
      </c>
      <c r="D3098" s="47" t="s">
        <v>62</v>
      </c>
      <c r="E3098" s="47" t="s">
        <v>120</v>
      </c>
      <c r="F3098" s="47" t="s">
        <v>149</v>
      </c>
      <c r="G3098" s="47" t="s">
        <v>119</v>
      </c>
      <c r="H3098" s="47" t="n">
        <v>1548</v>
      </c>
      <c r="I3098" s="57" t="n">
        <f aca="false">IFERROR(H3098/INDEX(Rate_Master!$C$2:$C$13,MATCH(F3098,Rate_Master!$A$2:$A$13,0)),0)</f>
        <v>1.40727272727273</v>
      </c>
    </row>
    <row r="3099" customFormat="false" ht="15" hidden="false" customHeight="false" outlineLevel="0" collapsed="false">
      <c r="A3099" s="47" t="s">
        <v>15051</v>
      </c>
      <c r="B3099" s="47" t="s">
        <v>837</v>
      </c>
      <c r="C3099" s="48" t="n">
        <v>46078</v>
      </c>
      <c r="D3099" s="47" t="s">
        <v>62</v>
      </c>
      <c r="E3099" s="47" t="s">
        <v>120</v>
      </c>
      <c r="F3099" s="47" t="s">
        <v>149</v>
      </c>
      <c r="G3099" s="47" t="s">
        <v>121</v>
      </c>
      <c r="H3099" s="47" t="n">
        <v>1405</v>
      </c>
      <c r="I3099" s="57" t="n">
        <f aca="false">IFERROR(H3099/INDEX(Rate_Master!$C$2:$C$13,MATCH(F3099,Rate_Master!$A$2:$A$13,0)),0)</f>
        <v>1.27727272727273</v>
      </c>
    </row>
    <row r="3100" customFormat="false" ht="15" hidden="false" customHeight="false" outlineLevel="0" collapsed="false">
      <c r="A3100" s="47" t="s">
        <v>15052</v>
      </c>
      <c r="B3100" s="47" t="s">
        <v>837</v>
      </c>
      <c r="C3100" s="48" t="n">
        <v>46078</v>
      </c>
      <c r="D3100" s="47" t="s">
        <v>62</v>
      </c>
      <c r="E3100" s="47" t="s">
        <v>120</v>
      </c>
      <c r="F3100" s="47" t="s">
        <v>149</v>
      </c>
      <c r="G3100" s="47" t="s">
        <v>122</v>
      </c>
      <c r="H3100" s="47" t="n">
        <v>1437</v>
      </c>
      <c r="I3100" s="57" t="n">
        <f aca="false">IFERROR(H3100/INDEX(Rate_Master!$C$2:$C$13,MATCH(F3100,Rate_Master!$A$2:$A$13,0)),0)</f>
        <v>1.30636363636364</v>
      </c>
    </row>
    <row r="3101" customFormat="false" ht="15" hidden="false" customHeight="false" outlineLevel="0" collapsed="false">
      <c r="A3101" s="47" t="s">
        <v>15053</v>
      </c>
      <c r="B3101" s="47" t="s">
        <v>837</v>
      </c>
      <c r="C3101" s="48" t="n">
        <v>46078</v>
      </c>
      <c r="D3101" s="47" t="s">
        <v>62</v>
      </c>
      <c r="E3101" s="47" t="s">
        <v>120</v>
      </c>
      <c r="F3101" s="47" t="s">
        <v>149</v>
      </c>
      <c r="G3101" s="47" t="s">
        <v>123</v>
      </c>
      <c r="H3101" s="47" t="n">
        <v>1104</v>
      </c>
      <c r="I3101" s="57" t="n">
        <f aca="false">IFERROR(H3101/INDEX(Rate_Master!$C$2:$C$13,MATCH(F3101,Rate_Master!$A$2:$A$13,0)),0)</f>
        <v>1.00363636363636</v>
      </c>
    </row>
    <row r="3102" customFormat="false" ht="15" hidden="false" customHeight="false" outlineLevel="0" collapsed="false">
      <c r="A3102" s="47" t="s">
        <v>15054</v>
      </c>
      <c r="B3102" s="47" t="s">
        <v>837</v>
      </c>
      <c r="C3102" s="48" t="n">
        <v>46078</v>
      </c>
      <c r="D3102" s="47" t="s">
        <v>62</v>
      </c>
      <c r="E3102" s="47" t="s">
        <v>120</v>
      </c>
      <c r="F3102" s="47" t="s">
        <v>149</v>
      </c>
      <c r="G3102" s="47" t="s">
        <v>124</v>
      </c>
      <c r="H3102" s="47" t="n">
        <v>701</v>
      </c>
      <c r="I3102" s="57" t="n">
        <f aca="false">IFERROR(H3102/INDEX(Rate_Master!$C$2:$C$13,MATCH(F3102,Rate_Master!$A$2:$A$13,0)),0)</f>
        <v>0.637272727272727</v>
      </c>
    </row>
    <row r="3103" customFormat="false" ht="15" hidden="false" customHeight="false" outlineLevel="0" collapsed="false">
      <c r="A3103" s="47" t="s">
        <v>15055</v>
      </c>
      <c r="B3103" s="47" t="s">
        <v>837</v>
      </c>
      <c r="C3103" s="48" t="n">
        <v>46078</v>
      </c>
      <c r="D3103" s="47" t="s">
        <v>62</v>
      </c>
      <c r="E3103" s="47" t="s">
        <v>120</v>
      </c>
      <c r="F3103" s="47" t="s">
        <v>149</v>
      </c>
      <c r="G3103" s="47" t="s">
        <v>125</v>
      </c>
      <c r="H3103" s="47" t="n">
        <v>401</v>
      </c>
      <c r="I3103" s="57" t="n">
        <f aca="false">IFERROR(H3103/INDEX(Rate_Master!$C$2:$C$13,MATCH(F3103,Rate_Master!$A$2:$A$13,0)),0)</f>
        <v>0.364545454545455</v>
      </c>
    </row>
    <row r="3104" customFormat="false" ht="15" hidden="false" customHeight="false" outlineLevel="0" collapsed="false">
      <c r="A3104" s="47" t="s">
        <v>15056</v>
      </c>
      <c r="B3104" s="47" t="s">
        <v>837</v>
      </c>
      <c r="C3104" s="48" t="n">
        <v>46078</v>
      </c>
      <c r="D3104" s="47" t="s">
        <v>62</v>
      </c>
      <c r="E3104" s="47" t="s">
        <v>120</v>
      </c>
      <c r="F3104" s="47" t="s">
        <v>149</v>
      </c>
      <c r="G3104" s="47" t="s">
        <v>126</v>
      </c>
      <c r="H3104" s="47" t="n">
        <v>303</v>
      </c>
      <c r="I3104" s="57" t="n">
        <f aca="false">IFERROR(H3104/INDEX(Rate_Master!$C$2:$C$13,MATCH(F3104,Rate_Master!$A$2:$A$13,0)),0)</f>
        <v>0.275454545454545</v>
      </c>
    </row>
    <row r="3105" customFormat="false" ht="15" hidden="false" customHeight="false" outlineLevel="0" collapsed="false">
      <c r="A3105" s="47" t="s">
        <v>15057</v>
      </c>
      <c r="B3105" s="47" t="s">
        <v>838</v>
      </c>
      <c r="C3105" s="48" t="n">
        <v>46078</v>
      </c>
      <c r="D3105" s="47" t="s">
        <v>63</v>
      </c>
      <c r="E3105" s="47" t="s">
        <v>120</v>
      </c>
      <c r="F3105" s="47" t="s">
        <v>153</v>
      </c>
      <c r="G3105" s="47" t="s">
        <v>119</v>
      </c>
      <c r="H3105" s="47" t="n">
        <v>1807</v>
      </c>
      <c r="I3105" s="57" t="n">
        <f aca="false">IFERROR(H3105/INDEX(Rate_Master!$C$2:$C$13,MATCH(F3105,Rate_Master!$A$2:$A$13,0)),0)</f>
        <v>1.807</v>
      </c>
    </row>
    <row r="3106" customFormat="false" ht="15" hidden="false" customHeight="false" outlineLevel="0" collapsed="false">
      <c r="A3106" s="47" t="s">
        <v>15058</v>
      </c>
      <c r="B3106" s="47" t="s">
        <v>838</v>
      </c>
      <c r="C3106" s="48" t="n">
        <v>46078</v>
      </c>
      <c r="D3106" s="47" t="s">
        <v>63</v>
      </c>
      <c r="E3106" s="47" t="s">
        <v>120</v>
      </c>
      <c r="F3106" s="47" t="s">
        <v>153</v>
      </c>
      <c r="G3106" s="47" t="s">
        <v>121</v>
      </c>
      <c r="H3106" s="47" t="n">
        <v>1716</v>
      </c>
      <c r="I3106" s="57" t="n">
        <f aca="false">IFERROR(H3106/INDEX(Rate_Master!$C$2:$C$13,MATCH(F3106,Rate_Master!$A$2:$A$13,0)),0)</f>
        <v>1.716</v>
      </c>
    </row>
    <row r="3107" customFormat="false" ht="15" hidden="false" customHeight="false" outlineLevel="0" collapsed="false">
      <c r="A3107" s="47" t="s">
        <v>15059</v>
      </c>
      <c r="B3107" s="47" t="s">
        <v>838</v>
      </c>
      <c r="C3107" s="48" t="n">
        <v>46078</v>
      </c>
      <c r="D3107" s="47" t="s">
        <v>63</v>
      </c>
      <c r="E3107" s="47" t="s">
        <v>120</v>
      </c>
      <c r="F3107" s="47" t="s">
        <v>153</v>
      </c>
      <c r="G3107" s="47" t="s">
        <v>122</v>
      </c>
      <c r="H3107" s="47" t="n">
        <v>1875</v>
      </c>
      <c r="I3107" s="57" t="n">
        <f aca="false">IFERROR(H3107/INDEX(Rate_Master!$C$2:$C$13,MATCH(F3107,Rate_Master!$A$2:$A$13,0)),0)</f>
        <v>1.875</v>
      </c>
    </row>
    <row r="3108" customFormat="false" ht="15" hidden="false" customHeight="false" outlineLevel="0" collapsed="false">
      <c r="A3108" s="47" t="s">
        <v>15060</v>
      </c>
      <c r="B3108" s="47" t="s">
        <v>838</v>
      </c>
      <c r="C3108" s="48" t="n">
        <v>46078</v>
      </c>
      <c r="D3108" s="47" t="s">
        <v>63</v>
      </c>
      <c r="E3108" s="47" t="s">
        <v>120</v>
      </c>
      <c r="F3108" s="47" t="s">
        <v>153</v>
      </c>
      <c r="G3108" s="47" t="s">
        <v>123</v>
      </c>
      <c r="H3108" s="47" t="n">
        <v>1375</v>
      </c>
      <c r="I3108" s="57" t="n">
        <f aca="false">IFERROR(H3108/INDEX(Rate_Master!$C$2:$C$13,MATCH(F3108,Rate_Master!$A$2:$A$13,0)),0)</f>
        <v>1.375</v>
      </c>
    </row>
    <row r="3109" customFormat="false" ht="15" hidden="false" customHeight="false" outlineLevel="0" collapsed="false">
      <c r="A3109" s="47" t="s">
        <v>15061</v>
      </c>
      <c r="B3109" s="47" t="s">
        <v>838</v>
      </c>
      <c r="C3109" s="48" t="n">
        <v>46078</v>
      </c>
      <c r="D3109" s="47" t="s">
        <v>63</v>
      </c>
      <c r="E3109" s="47" t="s">
        <v>120</v>
      </c>
      <c r="F3109" s="47" t="s">
        <v>153</v>
      </c>
      <c r="G3109" s="47" t="s">
        <v>124</v>
      </c>
      <c r="H3109" s="47" t="n">
        <v>873</v>
      </c>
      <c r="I3109" s="57" t="n">
        <f aca="false">IFERROR(H3109/INDEX(Rate_Master!$C$2:$C$13,MATCH(F3109,Rate_Master!$A$2:$A$13,0)),0)</f>
        <v>0.873</v>
      </c>
    </row>
    <row r="3110" customFormat="false" ht="15" hidden="false" customHeight="false" outlineLevel="0" collapsed="false">
      <c r="A3110" s="47" t="s">
        <v>15062</v>
      </c>
      <c r="B3110" s="47" t="s">
        <v>838</v>
      </c>
      <c r="C3110" s="48" t="n">
        <v>46078</v>
      </c>
      <c r="D3110" s="47" t="s">
        <v>63</v>
      </c>
      <c r="E3110" s="47" t="s">
        <v>120</v>
      </c>
      <c r="F3110" s="47" t="s">
        <v>153</v>
      </c>
      <c r="G3110" s="47" t="s">
        <v>125</v>
      </c>
      <c r="H3110" s="47" t="n">
        <v>513</v>
      </c>
      <c r="I3110" s="57" t="n">
        <f aca="false">IFERROR(H3110/INDEX(Rate_Master!$C$2:$C$13,MATCH(F3110,Rate_Master!$A$2:$A$13,0)),0)</f>
        <v>0.513</v>
      </c>
    </row>
    <row r="3111" customFormat="false" ht="15" hidden="false" customHeight="false" outlineLevel="0" collapsed="false">
      <c r="A3111" s="47" t="s">
        <v>15063</v>
      </c>
      <c r="B3111" s="47" t="s">
        <v>838</v>
      </c>
      <c r="C3111" s="48" t="n">
        <v>46078</v>
      </c>
      <c r="D3111" s="47" t="s">
        <v>63</v>
      </c>
      <c r="E3111" s="47" t="s">
        <v>120</v>
      </c>
      <c r="F3111" s="47" t="s">
        <v>153</v>
      </c>
      <c r="G3111" s="47" t="s">
        <v>126</v>
      </c>
      <c r="H3111" s="47" t="n">
        <v>355</v>
      </c>
      <c r="I3111" s="57" t="n">
        <f aca="false">IFERROR(H3111/INDEX(Rate_Master!$C$2:$C$13,MATCH(F3111,Rate_Master!$A$2:$A$13,0)),0)</f>
        <v>0.355</v>
      </c>
    </row>
    <row r="3112" customFormat="false" ht="15" hidden="false" customHeight="false" outlineLevel="0" collapsed="false">
      <c r="A3112" s="47" t="s">
        <v>15064</v>
      </c>
      <c r="B3112" s="47" t="s">
        <v>840</v>
      </c>
      <c r="C3112" s="48" t="n">
        <v>46078</v>
      </c>
      <c r="D3112" s="47" t="s">
        <v>63</v>
      </c>
      <c r="E3112" s="47" t="s">
        <v>120</v>
      </c>
      <c r="F3112" s="47" t="s">
        <v>153</v>
      </c>
      <c r="G3112" s="47" t="s">
        <v>119</v>
      </c>
      <c r="H3112" s="47" t="n">
        <v>654</v>
      </c>
      <c r="I3112" s="57" t="n">
        <f aca="false">IFERROR(H3112/INDEX(Rate_Master!$C$2:$C$13,MATCH(F3112,Rate_Master!$A$2:$A$13,0)),0)</f>
        <v>0.654</v>
      </c>
    </row>
    <row r="3113" customFormat="false" ht="15" hidden="false" customHeight="false" outlineLevel="0" collapsed="false">
      <c r="A3113" s="47" t="s">
        <v>15065</v>
      </c>
      <c r="B3113" s="47" t="s">
        <v>840</v>
      </c>
      <c r="C3113" s="48" t="n">
        <v>46078</v>
      </c>
      <c r="D3113" s="47" t="s">
        <v>63</v>
      </c>
      <c r="E3113" s="47" t="s">
        <v>120</v>
      </c>
      <c r="F3113" s="47" t="s">
        <v>153</v>
      </c>
      <c r="G3113" s="47" t="s">
        <v>121</v>
      </c>
      <c r="H3113" s="47" t="n">
        <v>557</v>
      </c>
      <c r="I3113" s="57" t="n">
        <f aca="false">IFERROR(H3113/INDEX(Rate_Master!$C$2:$C$13,MATCH(F3113,Rate_Master!$A$2:$A$13,0)),0)</f>
        <v>0.557</v>
      </c>
    </row>
    <row r="3114" customFormat="false" ht="15" hidden="false" customHeight="false" outlineLevel="0" collapsed="false">
      <c r="A3114" s="47" t="s">
        <v>15066</v>
      </c>
      <c r="B3114" s="47" t="s">
        <v>840</v>
      </c>
      <c r="C3114" s="48" t="n">
        <v>46078</v>
      </c>
      <c r="D3114" s="47" t="s">
        <v>63</v>
      </c>
      <c r="E3114" s="47" t="s">
        <v>120</v>
      </c>
      <c r="F3114" s="47" t="s">
        <v>153</v>
      </c>
      <c r="G3114" s="47" t="s">
        <v>122</v>
      </c>
      <c r="H3114" s="47" t="n">
        <v>619</v>
      </c>
      <c r="I3114" s="57" t="n">
        <f aca="false">IFERROR(H3114/INDEX(Rate_Master!$C$2:$C$13,MATCH(F3114,Rate_Master!$A$2:$A$13,0)),0)</f>
        <v>0.619</v>
      </c>
    </row>
    <row r="3115" customFormat="false" ht="15" hidden="false" customHeight="false" outlineLevel="0" collapsed="false">
      <c r="A3115" s="47" t="s">
        <v>15067</v>
      </c>
      <c r="B3115" s="47" t="s">
        <v>840</v>
      </c>
      <c r="C3115" s="48" t="n">
        <v>46078</v>
      </c>
      <c r="D3115" s="47" t="s">
        <v>63</v>
      </c>
      <c r="E3115" s="47" t="s">
        <v>120</v>
      </c>
      <c r="F3115" s="47" t="s">
        <v>153</v>
      </c>
      <c r="G3115" s="47" t="s">
        <v>123</v>
      </c>
      <c r="H3115" s="47" t="n">
        <v>472</v>
      </c>
      <c r="I3115" s="57" t="n">
        <f aca="false">IFERROR(H3115/INDEX(Rate_Master!$C$2:$C$13,MATCH(F3115,Rate_Master!$A$2:$A$13,0)),0)</f>
        <v>0.472</v>
      </c>
    </row>
    <row r="3116" customFormat="false" ht="15" hidden="false" customHeight="false" outlineLevel="0" collapsed="false">
      <c r="A3116" s="47" t="s">
        <v>15068</v>
      </c>
      <c r="B3116" s="47" t="s">
        <v>840</v>
      </c>
      <c r="C3116" s="48" t="n">
        <v>46078</v>
      </c>
      <c r="D3116" s="47" t="s">
        <v>63</v>
      </c>
      <c r="E3116" s="47" t="s">
        <v>120</v>
      </c>
      <c r="F3116" s="47" t="s">
        <v>153</v>
      </c>
      <c r="G3116" s="47" t="s">
        <v>124</v>
      </c>
      <c r="H3116" s="47" t="n">
        <v>310</v>
      </c>
      <c r="I3116" s="57" t="n">
        <f aca="false">IFERROR(H3116/INDEX(Rate_Master!$C$2:$C$13,MATCH(F3116,Rate_Master!$A$2:$A$13,0)),0)</f>
        <v>0.31</v>
      </c>
    </row>
    <row r="3117" customFormat="false" ht="15" hidden="false" customHeight="false" outlineLevel="0" collapsed="false">
      <c r="A3117" s="47" t="s">
        <v>15069</v>
      </c>
      <c r="B3117" s="47" t="s">
        <v>840</v>
      </c>
      <c r="C3117" s="48" t="n">
        <v>46078</v>
      </c>
      <c r="D3117" s="47" t="s">
        <v>63</v>
      </c>
      <c r="E3117" s="47" t="s">
        <v>120</v>
      </c>
      <c r="F3117" s="47" t="s">
        <v>153</v>
      </c>
      <c r="G3117" s="47" t="s">
        <v>125</v>
      </c>
      <c r="H3117" s="47" t="n">
        <v>178</v>
      </c>
      <c r="I3117" s="57" t="n">
        <f aca="false">IFERROR(H3117/INDEX(Rate_Master!$C$2:$C$13,MATCH(F3117,Rate_Master!$A$2:$A$13,0)),0)</f>
        <v>0.178</v>
      </c>
    </row>
    <row r="3118" customFormat="false" ht="15" hidden="false" customHeight="false" outlineLevel="0" collapsed="false">
      <c r="A3118" s="47" t="s">
        <v>15070</v>
      </c>
      <c r="B3118" s="47" t="s">
        <v>840</v>
      </c>
      <c r="C3118" s="48" t="n">
        <v>46078</v>
      </c>
      <c r="D3118" s="47" t="s">
        <v>63</v>
      </c>
      <c r="E3118" s="47" t="s">
        <v>120</v>
      </c>
      <c r="F3118" s="47" t="s">
        <v>153</v>
      </c>
      <c r="G3118" s="47" t="s">
        <v>126</v>
      </c>
      <c r="H3118" s="47" t="n">
        <v>94</v>
      </c>
      <c r="I3118" s="57" t="n">
        <f aca="false">IFERROR(H3118/INDEX(Rate_Master!$C$2:$C$13,MATCH(F3118,Rate_Master!$A$2:$A$13,0)),0)</f>
        <v>0.094</v>
      </c>
    </row>
    <row r="3119" customFormat="false" ht="15" hidden="false" customHeight="false" outlineLevel="0" collapsed="false">
      <c r="A3119" s="47" t="s">
        <v>15071</v>
      </c>
      <c r="B3119" s="47" t="s">
        <v>841</v>
      </c>
      <c r="C3119" s="48" t="n">
        <v>46078</v>
      </c>
      <c r="D3119" s="47" t="s">
        <v>63</v>
      </c>
      <c r="E3119" s="47" t="s">
        <v>120</v>
      </c>
      <c r="F3119" s="47" t="s">
        <v>153</v>
      </c>
      <c r="G3119" s="47" t="s">
        <v>119</v>
      </c>
      <c r="H3119" s="47" t="n">
        <v>2485</v>
      </c>
      <c r="I3119" s="57" t="n">
        <f aca="false">IFERROR(H3119/INDEX(Rate_Master!$C$2:$C$13,MATCH(F3119,Rate_Master!$A$2:$A$13,0)),0)</f>
        <v>2.485</v>
      </c>
    </row>
    <row r="3120" customFormat="false" ht="15" hidden="false" customHeight="false" outlineLevel="0" collapsed="false">
      <c r="A3120" s="47" t="s">
        <v>15072</v>
      </c>
      <c r="B3120" s="47" t="s">
        <v>841</v>
      </c>
      <c r="C3120" s="48" t="n">
        <v>46078</v>
      </c>
      <c r="D3120" s="47" t="s">
        <v>63</v>
      </c>
      <c r="E3120" s="47" t="s">
        <v>120</v>
      </c>
      <c r="F3120" s="47" t="s">
        <v>153</v>
      </c>
      <c r="G3120" s="47" t="s">
        <v>121</v>
      </c>
      <c r="H3120" s="47" t="n">
        <v>2337</v>
      </c>
      <c r="I3120" s="57" t="n">
        <f aca="false">IFERROR(H3120/INDEX(Rate_Master!$C$2:$C$13,MATCH(F3120,Rate_Master!$A$2:$A$13,0)),0)</f>
        <v>2.337</v>
      </c>
    </row>
    <row r="3121" customFormat="false" ht="15" hidden="false" customHeight="false" outlineLevel="0" collapsed="false">
      <c r="A3121" s="47" t="s">
        <v>15073</v>
      </c>
      <c r="B3121" s="47" t="s">
        <v>841</v>
      </c>
      <c r="C3121" s="48" t="n">
        <v>46078</v>
      </c>
      <c r="D3121" s="47" t="s">
        <v>63</v>
      </c>
      <c r="E3121" s="47" t="s">
        <v>120</v>
      </c>
      <c r="F3121" s="47" t="s">
        <v>153</v>
      </c>
      <c r="G3121" s="47" t="s">
        <v>122</v>
      </c>
      <c r="H3121" s="47" t="n">
        <v>2546</v>
      </c>
      <c r="I3121" s="57" t="n">
        <f aca="false">IFERROR(H3121/INDEX(Rate_Master!$C$2:$C$13,MATCH(F3121,Rate_Master!$A$2:$A$13,0)),0)</f>
        <v>2.546</v>
      </c>
    </row>
    <row r="3122" customFormat="false" ht="15" hidden="false" customHeight="false" outlineLevel="0" collapsed="false">
      <c r="A3122" s="47" t="s">
        <v>15074</v>
      </c>
      <c r="B3122" s="47" t="s">
        <v>841</v>
      </c>
      <c r="C3122" s="48" t="n">
        <v>46078</v>
      </c>
      <c r="D3122" s="47" t="s">
        <v>63</v>
      </c>
      <c r="E3122" s="47" t="s">
        <v>120</v>
      </c>
      <c r="F3122" s="47" t="s">
        <v>153</v>
      </c>
      <c r="G3122" s="47" t="s">
        <v>123</v>
      </c>
      <c r="H3122" s="47" t="n">
        <v>1932</v>
      </c>
      <c r="I3122" s="57" t="n">
        <f aca="false">IFERROR(H3122/INDEX(Rate_Master!$C$2:$C$13,MATCH(F3122,Rate_Master!$A$2:$A$13,0)),0)</f>
        <v>1.932</v>
      </c>
    </row>
    <row r="3123" customFormat="false" ht="15" hidden="false" customHeight="false" outlineLevel="0" collapsed="false">
      <c r="A3123" s="47" t="s">
        <v>15075</v>
      </c>
      <c r="B3123" s="47" t="s">
        <v>841</v>
      </c>
      <c r="C3123" s="48" t="n">
        <v>46078</v>
      </c>
      <c r="D3123" s="47" t="s">
        <v>63</v>
      </c>
      <c r="E3123" s="47" t="s">
        <v>120</v>
      </c>
      <c r="F3123" s="47" t="s">
        <v>153</v>
      </c>
      <c r="G3123" s="47" t="s">
        <v>124</v>
      </c>
      <c r="H3123" s="47" t="n">
        <v>1206</v>
      </c>
      <c r="I3123" s="57" t="n">
        <f aca="false">IFERROR(H3123/INDEX(Rate_Master!$C$2:$C$13,MATCH(F3123,Rate_Master!$A$2:$A$13,0)),0)</f>
        <v>1.206</v>
      </c>
    </row>
    <row r="3124" customFormat="false" ht="15" hidden="false" customHeight="false" outlineLevel="0" collapsed="false">
      <c r="A3124" s="47" t="s">
        <v>15076</v>
      </c>
      <c r="B3124" s="47" t="s">
        <v>841</v>
      </c>
      <c r="C3124" s="48" t="n">
        <v>46078</v>
      </c>
      <c r="D3124" s="47" t="s">
        <v>63</v>
      </c>
      <c r="E3124" s="47" t="s">
        <v>120</v>
      </c>
      <c r="F3124" s="47" t="s">
        <v>153</v>
      </c>
      <c r="G3124" s="47" t="s">
        <v>125</v>
      </c>
      <c r="H3124" s="47" t="n">
        <v>697</v>
      </c>
      <c r="I3124" s="57" t="n">
        <f aca="false">IFERROR(H3124/INDEX(Rate_Master!$C$2:$C$13,MATCH(F3124,Rate_Master!$A$2:$A$13,0)),0)</f>
        <v>0.697</v>
      </c>
    </row>
    <row r="3125" customFormat="false" ht="15" hidden="false" customHeight="false" outlineLevel="0" collapsed="false">
      <c r="A3125" s="47" t="s">
        <v>15077</v>
      </c>
      <c r="B3125" s="47" t="s">
        <v>841</v>
      </c>
      <c r="C3125" s="48" t="n">
        <v>46078</v>
      </c>
      <c r="D3125" s="47" t="s">
        <v>63</v>
      </c>
      <c r="E3125" s="47" t="s">
        <v>120</v>
      </c>
      <c r="F3125" s="47" t="s">
        <v>153</v>
      </c>
      <c r="G3125" s="47" t="s">
        <v>126</v>
      </c>
      <c r="H3125" s="47" t="n">
        <v>477</v>
      </c>
      <c r="I3125" s="57" t="n">
        <f aca="false">IFERROR(H3125/INDEX(Rate_Master!$C$2:$C$13,MATCH(F3125,Rate_Master!$A$2:$A$13,0)),0)</f>
        <v>0.477</v>
      </c>
    </row>
    <row r="3126" customFormat="false" ht="15" hidden="false" customHeight="false" outlineLevel="0" collapsed="false">
      <c r="A3126" s="47" t="s">
        <v>15078</v>
      </c>
      <c r="B3126" s="47" t="s">
        <v>842</v>
      </c>
      <c r="C3126" s="48" t="n">
        <v>46078</v>
      </c>
      <c r="D3126" s="47" t="s">
        <v>64</v>
      </c>
      <c r="E3126" s="47" t="s">
        <v>128</v>
      </c>
      <c r="F3126" s="47" t="s">
        <v>156</v>
      </c>
      <c r="G3126" s="47" t="s">
        <v>127</v>
      </c>
      <c r="H3126" s="47" t="n">
        <v>1080</v>
      </c>
      <c r="I3126" s="57" t="n">
        <f aca="false">IFERROR(H3126/INDEX(Rate_Master!$C$2:$C$13,MATCH(F3126,Rate_Master!$A$2:$A$13,0)),0)</f>
        <v>2.25</v>
      </c>
    </row>
    <row r="3127" customFormat="false" ht="15" hidden="false" customHeight="false" outlineLevel="0" collapsed="false">
      <c r="A3127" s="47" t="s">
        <v>15079</v>
      </c>
      <c r="B3127" s="47" t="s">
        <v>842</v>
      </c>
      <c r="C3127" s="48" t="n">
        <v>46078</v>
      </c>
      <c r="D3127" s="47" t="s">
        <v>64</v>
      </c>
      <c r="E3127" s="47" t="s">
        <v>128</v>
      </c>
      <c r="F3127" s="47" t="s">
        <v>156</v>
      </c>
      <c r="G3127" s="47" t="s">
        <v>129</v>
      </c>
      <c r="H3127" s="47" t="n">
        <v>1240</v>
      </c>
      <c r="I3127" s="57" t="n">
        <f aca="false">IFERROR(H3127/INDEX(Rate_Master!$C$2:$C$13,MATCH(F3127,Rate_Master!$A$2:$A$13,0)),0)</f>
        <v>2.58333333333333</v>
      </c>
    </row>
    <row r="3128" customFormat="false" ht="15" hidden="false" customHeight="false" outlineLevel="0" collapsed="false">
      <c r="A3128" s="47" t="s">
        <v>15080</v>
      </c>
      <c r="B3128" s="47" t="s">
        <v>842</v>
      </c>
      <c r="C3128" s="48" t="n">
        <v>46078</v>
      </c>
      <c r="D3128" s="47" t="s">
        <v>64</v>
      </c>
      <c r="E3128" s="47" t="s">
        <v>128</v>
      </c>
      <c r="F3128" s="47" t="s">
        <v>156</v>
      </c>
      <c r="G3128" s="47" t="s">
        <v>130</v>
      </c>
      <c r="H3128" s="47" t="n">
        <v>954</v>
      </c>
      <c r="I3128" s="57" t="n">
        <f aca="false">IFERROR(H3128/INDEX(Rate_Master!$C$2:$C$13,MATCH(F3128,Rate_Master!$A$2:$A$13,0)),0)</f>
        <v>1.9875</v>
      </c>
    </row>
    <row r="3129" customFormat="false" ht="15" hidden="false" customHeight="false" outlineLevel="0" collapsed="false">
      <c r="A3129" s="47" t="s">
        <v>15081</v>
      </c>
      <c r="B3129" s="47" t="s">
        <v>842</v>
      </c>
      <c r="C3129" s="48" t="n">
        <v>46078</v>
      </c>
      <c r="D3129" s="47" t="s">
        <v>64</v>
      </c>
      <c r="E3129" s="47" t="s">
        <v>128</v>
      </c>
      <c r="F3129" s="47" t="s">
        <v>156</v>
      </c>
      <c r="G3129" s="47" t="s">
        <v>131</v>
      </c>
      <c r="H3129" s="47" t="n">
        <v>304</v>
      </c>
      <c r="I3129" s="57" t="n">
        <f aca="false">IFERROR(H3129/INDEX(Rate_Master!$C$2:$C$13,MATCH(F3129,Rate_Master!$A$2:$A$13,0)),0)</f>
        <v>0.633333333333333</v>
      </c>
    </row>
    <row r="3130" customFormat="false" ht="15" hidden="false" customHeight="false" outlineLevel="0" collapsed="false">
      <c r="A3130" s="47" t="s">
        <v>15082</v>
      </c>
      <c r="B3130" s="47" t="s">
        <v>842</v>
      </c>
      <c r="C3130" s="48" t="n">
        <v>46078</v>
      </c>
      <c r="D3130" s="47" t="s">
        <v>64</v>
      </c>
      <c r="E3130" s="47" t="s">
        <v>128</v>
      </c>
      <c r="F3130" s="47" t="s">
        <v>156</v>
      </c>
      <c r="G3130" s="47" t="s">
        <v>132</v>
      </c>
      <c r="H3130" s="47" t="n">
        <v>270</v>
      </c>
      <c r="I3130" s="57" t="n">
        <f aca="false">IFERROR(H3130/INDEX(Rate_Master!$C$2:$C$13,MATCH(F3130,Rate_Master!$A$2:$A$13,0)),0)</f>
        <v>0.5625</v>
      </c>
    </row>
    <row r="3131" customFormat="false" ht="15" hidden="false" customHeight="false" outlineLevel="0" collapsed="false">
      <c r="A3131" s="47" t="s">
        <v>15083</v>
      </c>
      <c r="B3131" s="47" t="s">
        <v>844</v>
      </c>
      <c r="C3131" s="48" t="n">
        <v>46078</v>
      </c>
      <c r="D3131" s="47" t="s">
        <v>64</v>
      </c>
      <c r="E3131" s="47" t="s">
        <v>128</v>
      </c>
      <c r="F3131" s="47" t="s">
        <v>156</v>
      </c>
      <c r="G3131" s="47" t="s">
        <v>127</v>
      </c>
      <c r="H3131" s="47" t="n">
        <v>976</v>
      </c>
      <c r="I3131" s="57" t="n">
        <f aca="false">IFERROR(H3131/INDEX(Rate_Master!$C$2:$C$13,MATCH(F3131,Rate_Master!$A$2:$A$13,0)),0)</f>
        <v>2.03333333333333</v>
      </c>
    </row>
    <row r="3132" customFormat="false" ht="15" hidden="false" customHeight="false" outlineLevel="0" collapsed="false">
      <c r="A3132" s="47" t="s">
        <v>15084</v>
      </c>
      <c r="B3132" s="47" t="s">
        <v>844</v>
      </c>
      <c r="C3132" s="48" t="n">
        <v>46078</v>
      </c>
      <c r="D3132" s="47" t="s">
        <v>64</v>
      </c>
      <c r="E3132" s="47" t="s">
        <v>128</v>
      </c>
      <c r="F3132" s="47" t="s">
        <v>156</v>
      </c>
      <c r="G3132" s="47" t="s">
        <v>129</v>
      </c>
      <c r="H3132" s="47" t="n">
        <v>1083</v>
      </c>
      <c r="I3132" s="57" t="n">
        <f aca="false">IFERROR(H3132/INDEX(Rate_Master!$C$2:$C$13,MATCH(F3132,Rate_Master!$A$2:$A$13,0)),0)</f>
        <v>2.25625</v>
      </c>
    </row>
    <row r="3133" customFormat="false" ht="15" hidden="false" customHeight="false" outlineLevel="0" collapsed="false">
      <c r="A3133" s="47" t="s">
        <v>15085</v>
      </c>
      <c r="B3133" s="47" t="s">
        <v>844</v>
      </c>
      <c r="C3133" s="48" t="n">
        <v>46078</v>
      </c>
      <c r="D3133" s="47" t="s">
        <v>64</v>
      </c>
      <c r="E3133" s="47" t="s">
        <v>128</v>
      </c>
      <c r="F3133" s="47" t="s">
        <v>156</v>
      </c>
      <c r="G3133" s="47" t="s">
        <v>130</v>
      </c>
      <c r="H3133" s="47" t="n">
        <v>808</v>
      </c>
      <c r="I3133" s="57" t="n">
        <f aca="false">IFERROR(H3133/INDEX(Rate_Master!$C$2:$C$13,MATCH(F3133,Rate_Master!$A$2:$A$13,0)),0)</f>
        <v>1.68333333333333</v>
      </c>
    </row>
    <row r="3134" customFormat="false" ht="15" hidden="false" customHeight="false" outlineLevel="0" collapsed="false">
      <c r="A3134" s="47" t="s">
        <v>15086</v>
      </c>
      <c r="B3134" s="47" t="s">
        <v>844</v>
      </c>
      <c r="C3134" s="48" t="n">
        <v>46078</v>
      </c>
      <c r="D3134" s="47" t="s">
        <v>64</v>
      </c>
      <c r="E3134" s="47" t="s">
        <v>128</v>
      </c>
      <c r="F3134" s="47" t="s">
        <v>156</v>
      </c>
      <c r="G3134" s="47" t="s">
        <v>131</v>
      </c>
      <c r="H3134" s="47" t="n">
        <v>258</v>
      </c>
      <c r="I3134" s="57" t="n">
        <f aca="false">IFERROR(H3134/INDEX(Rate_Master!$C$2:$C$13,MATCH(F3134,Rate_Master!$A$2:$A$13,0)),0)</f>
        <v>0.5375</v>
      </c>
    </row>
    <row r="3135" customFormat="false" ht="15" hidden="false" customHeight="false" outlineLevel="0" collapsed="false">
      <c r="A3135" s="47" t="s">
        <v>15087</v>
      </c>
      <c r="B3135" s="47" t="s">
        <v>844</v>
      </c>
      <c r="C3135" s="48" t="n">
        <v>46078</v>
      </c>
      <c r="D3135" s="47" t="s">
        <v>64</v>
      </c>
      <c r="E3135" s="47" t="s">
        <v>128</v>
      </c>
      <c r="F3135" s="47" t="s">
        <v>156</v>
      </c>
      <c r="G3135" s="47" t="s">
        <v>132</v>
      </c>
      <c r="H3135" s="47" t="n">
        <v>232</v>
      </c>
      <c r="I3135" s="57" t="n">
        <f aca="false">IFERROR(H3135/INDEX(Rate_Master!$C$2:$C$13,MATCH(F3135,Rate_Master!$A$2:$A$13,0)),0)</f>
        <v>0.483333333333333</v>
      </c>
    </row>
    <row r="3136" customFormat="false" ht="15" hidden="false" customHeight="false" outlineLevel="0" collapsed="false">
      <c r="A3136" s="47" t="s">
        <v>15088</v>
      </c>
      <c r="B3136" s="47" t="s">
        <v>845</v>
      </c>
      <c r="C3136" s="48" t="n">
        <v>46078</v>
      </c>
      <c r="D3136" s="47" t="s">
        <v>65</v>
      </c>
      <c r="E3136" s="47" t="s">
        <v>134</v>
      </c>
      <c r="F3136" s="47" t="s">
        <v>158</v>
      </c>
      <c r="G3136" s="47" t="s">
        <v>133</v>
      </c>
      <c r="H3136" s="47" t="n">
        <v>242</v>
      </c>
      <c r="I3136" s="57" t="n">
        <f aca="false">IFERROR(H3136/INDEX(Rate_Master!$C$2:$C$13,MATCH(F3136,Rate_Master!$A$2:$A$13,0)),0)</f>
        <v>1.21</v>
      </c>
    </row>
    <row r="3137" customFormat="false" ht="15" hidden="false" customHeight="false" outlineLevel="0" collapsed="false">
      <c r="A3137" s="47" t="s">
        <v>15089</v>
      </c>
      <c r="B3137" s="47" t="s">
        <v>845</v>
      </c>
      <c r="C3137" s="48" t="n">
        <v>46078</v>
      </c>
      <c r="D3137" s="47" t="s">
        <v>65</v>
      </c>
      <c r="E3137" s="47" t="s">
        <v>134</v>
      </c>
      <c r="F3137" s="47" t="s">
        <v>158</v>
      </c>
      <c r="G3137" s="47" t="s">
        <v>135</v>
      </c>
      <c r="H3137" s="47" t="n">
        <v>169</v>
      </c>
      <c r="I3137" s="57" t="n">
        <f aca="false">IFERROR(H3137/INDEX(Rate_Master!$C$2:$C$13,MATCH(F3137,Rate_Master!$A$2:$A$13,0)),0)</f>
        <v>0.845</v>
      </c>
    </row>
    <row r="3138" customFormat="false" ht="15" hidden="false" customHeight="false" outlineLevel="0" collapsed="false">
      <c r="A3138" s="47" t="s">
        <v>15090</v>
      </c>
      <c r="B3138" s="47" t="s">
        <v>845</v>
      </c>
      <c r="C3138" s="48" t="n">
        <v>46078</v>
      </c>
      <c r="D3138" s="47" t="s">
        <v>65</v>
      </c>
      <c r="E3138" s="47" t="s">
        <v>134</v>
      </c>
      <c r="F3138" s="47" t="s">
        <v>158</v>
      </c>
      <c r="G3138" s="47" t="s">
        <v>136</v>
      </c>
      <c r="H3138" s="47" t="n">
        <v>142</v>
      </c>
      <c r="I3138" s="57" t="n">
        <f aca="false">IFERROR(H3138/INDEX(Rate_Master!$C$2:$C$13,MATCH(F3138,Rate_Master!$A$2:$A$13,0)),0)</f>
        <v>0.71</v>
      </c>
    </row>
    <row r="3139" customFormat="false" ht="15" hidden="false" customHeight="false" outlineLevel="0" collapsed="false">
      <c r="A3139" s="47" t="s">
        <v>15091</v>
      </c>
      <c r="B3139" s="47" t="s">
        <v>845</v>
      </c>
      <c r="C3139" s="48" t="n">
        <v>46078</v>
      </c>
      <c r="D3139" s="47" t="s">
        <v>65</v>
      </c>
      <c r="E3139" s="47" t="s">
        <v>134</v>
      </c>
      <c r="F3139" s="47" t="s">
        <v>158</v>
      </c>
      <c r="G3139" s="47" t="s">
        <v>137</v>
      </c>
      <c r="H3139" s="47" t="n">
        <v>110</v>
      </c>
      <c r="I3139" s="57" t="n">
        <f aca="false">IFERROR(H3139/INDEX(Rate_Master!$C$2:$C$13,MATCH(F3139,Rate_Master!$A$2:$A$13,0)),0)</f>
        <v>0.55</v>
      </c>
    </row>
    <row r="3140" customFormat="false" ht="15" hidden="false" customHeight="false" outlineLevel="0" collapsed="false">
      <c r="A3140" s="47" t="s">
        <v>15092</v>
      </c>
      <c r="B3140" s="47" t="s">
        <v>845</v>
      </c>
      <c r="C3140" s="48" t="n">
        <v>46078</v>
      </c>
      <c r="D3140" s="47" t="s">
        <v>65</v>
      </c>
      <c r="E3140" s="47" t="s">
        <v>134</v>
      </c>
      <c r="F3140" s="47" t="s">
        <v>158</v>
      </c>
      <c r="G3140" s="47" t="s">
        <v>138</v>
      </c>
      <c r="H3140" s="47" t="n">
        <v>55</v>
      </c>
      <c r="I3140" s="57" t="n">
        <f aca="false">IFERROR(H3140/INDEX(Rate_Master!$C$2:$C$13,MATCH(F3140,Rate_Master!$A$2:$A$13,0)),0)</f>
        <v>0.275</v>
      </c>
    </row>
    <row r="3141" customFormat="false" ht="15" hidden="false" customHeight="false" outlineLevel="0" collapsed="false">
      <c r="A3141" s="47" t="s">
        <v>15093</v>
      </c>
      <c r="B3141" s="47" t="s">
        <v>846</v>
      </c>
      <c r="C3141" s="48" t="n">
        <v>46078</v>
      </c>
      <c r="D3141" s="47" t="s">
        <v>65</v>
      </c>
      <c r="E3141" s="47" t="s">
        <v>134</v>
      </c>
      <c r="F3141" s="47" t="s">
        <v>158</v>
      </c>
      <c r="G3141" s="47" t="s">
        <v>133</v>
      </c>
      <c r="H3141" s="47" t="n">
        <v>505</v>
      </c>
      <c r="I3141" s="57" t="n">
        <f aca="false">IFERROR(H3141/INDEX(Rate_Master!$C$2:$C$13,MATCH(F3141,Rate_Master!$A$2:$A$13,0)),0)</f>
        <v>2.525</v>
      </c>
    </row>
    <row r="3142" customFormat="false" ht="15" hidden="false" customHeight="false" outlineLevel="0" collapsed="false">
      <c r="A3142" s="47" t="s">
        <v>15094</v>
      </c>
      <c r="B3142" s="47" t="s">
        <v>846</v>
      </c>
      <c r="C3142" s="48" t="n">
        <v>46078</v>
      </c>
      <c r="D3142" s="47" t="s">
        <v>65</v>
      </c>
      <c r="E3142" s="47" t="s">
        <v>134</v>
      </c>
      <c r="F3142" s="47" t="s">
        <v>158</v>
      </c>
      <c r="G3142" s="47" t="s">
        <v>135</v>
      </c>
      <c r="H3142" s="47" t="n">
        <v>364</v>
      </c>
      <c r="I3142" s="57" t="n">
        <f aca="false">IFERROR(H3142/INDEX(Rate_Master!$C$2:$C$13,MATCH(F3142,Rate_Master!$A$2:$A$13,0)),0)</f>
        <v>1.82</v>
      </c>
    </row>
    <row r="3143" customFormat="false" ht="15" hidden="false" customHeight="false" outlineLevel="0" collapsed="false">
      <c r="A3143" s="47" t="s">
        <v>15095</v>
      </c>
      <c r="B3143" s="47" t="s">
        <v>846</v>
      </c>
      <c r="C3143" s="48" t="n">
        <v>46078</v>
      </c>
      <c r="D3143" s="47" t="s">
        <v>65</v>
      </c>
      <c r="E3143" s="47" t="s">
        <v>134</v>
      </c>
      <c r="F3143" s="47" t="s">
        <v>158</v>
      </c>
      <c r="G3143" s="47" t="s">
        <v>136</v>
      </c>
      <c r="H3143" s="47" t="n">
        <v>320</v>
      </c>
      <c r="I3143" s="57" t="n">
        <f aca="false">IFERROR(H3143/INDEX(Rate_Master!$C$2:$C$13,MATCH(F3143,Rate_Master!$A$2:$A$13,0)),0)</f>
        <v>1.6</v>
      </c>
    </row>
    <row r="3144" customFormat="false" ht="15" hidden="false" customHeight="false" outlineLevel="0" collapsed="false">
      <c r="A3144" s="47" t="s">
        <v>15096</v>
      </c>
      <c r="B3144" s="47" t="s">
        <v>846</v>
      </c>
      <c r="C3144" s="48" t="n">
        <v>46078</v>
      </c>
      <c r="D3144" s="47" t="s">
        <v>65</v>
      </c>
      <c r="E3144" s="47" t="s">
        <v>134</v>
      </c>
      <c r="F3144" s="47" t="s">
        <v>158</v>
      </c>
      <c r="G3144" s="47" t="s">
        <v>137</v>
      </c>
      <c r="H3144" s="47" t="n">
        <v>226</v>
      </c>
      <c r="I3144" s="57" t="n">
        <f aca="false">IFERROR(H3144/INDEX(Rate_Master!$C$2:$C$13,MATCH(F3144,Rate_Master!$A$2:$A$13,0)),0)</f>
        <v>1.13</v>
      </c>
    </row>
    <row r="3145" customFormat="false" ht="15" hidden="false" customHeight="false" outlineLevel="0" collapsed="false">
      <c r="A3145" s="47" t="s">
        <v>15097</v>
      </c>
      <c r="B3145" s="47" t="s">
        <v>846</v>
      </c>
      <c r="C3145" s="48" t="n">
        <v>46078</v>
      </c>
      <c r="D3145" s="47" t="s">
        <v>65</v>
      </c>
      <c r="E3145" s="47" t="s">
        <v>134</v>
      </c>
      <c r="F3145" s="47" t="s">
        <v>158</v>
      </c>
      <c r="G3145" s="47" t="s">
        <v>138</v>
      </c>
      <c r="H3145" s="47" t="n">
        <v>111</v>
      </c>
      <c r="I3145" s="57" t="n">
        <f aca="false">IFERROR(H3145/INDEX(Rate_Master!$C$2:$C$13,MATCH(F3145,Rate_Master!$A$2:$A$13,0)),0)</f>
        <v>0.555</v>
      </c>
    </row>
    <row r="3146" customFormat="false" ht="15" hidden="false" customHeight="false" outlineLevel="0" collapsed="false">
      <c r="A3146" s="47" t="s">
        <v>15098</v>
      </c>
      <c r="B3146" s="47" t="s">
        <v>847</v>
      </c>
      <c r="C3146" s="48" t="n">
        <v>46078</v>
      </c>
      <c r="D3146" s="47" t="s">
        <v>65</v>
      </c>
      <c r="E3146" s="47" t="s">
        <v>134</v>
      </c>
      <c r="F3146" s="47" t="s">
        <v>158</v>
      </c>
      <c r="G3146" s="47" t="s">
        <v>133</v>
      </c>
      <c r="H3146" s="47" t="n">
        <v>426</v>
      </c>
      <c r="I3146" s="57" t="n">
        <f aca="false">IFERROR(H3146/INDEX(Rate_Master!$C$2:$C$13,MATCH(F3146,Rate_Master!$A$2:$A$13,0)),0)</f>
        <v>2.13</v>
      </c>
    </row>
    <row r="3147" customFormat="false" ht="15" hidden="false" customHeight="false" outlineLevel="0" collapsed="false">
      <c r="A3147" s="47" t="s">
        <v>15099</v>
      </c>
      <c r="B3147" s="47" t="s">
        <v>847</v>
      </c>
      <c r="C3147" s="48" t="n">
        <v>46078</v>
      </c>
      <c r="D3147" s="47" t="s">
        <v>65</v>
      </c>
      <c r="E3147" s="47" t="s">
        <v>134</v>
      </c>
      <c r="F3147" s="47" t="s">
        <v>158</v>
      </c>
      <c r="G3147" s="47" t="s">
        <v>135</v>
      </c>
      <c r="H3147" s="47" t="n">
        <v>352</v>
      </c>
      <c r="I3147" s="57" t="n">
        <f aca="false">IFERROR(H3147/INDEX(Rate_Master!$C$2:$C$13,MATCH(F3147,Rate_Master!$A$2:$A$13,0)),0)</f>
        <v>1.76</v>
      </c>
    </row>
    <row r="3148" customFormat="false" ht="15" hidden="false" customHeight="false" outlineLevel="0" collapsed="false">
      <c r="A3148" s="47" t="s">
        <v>15100</v>
      </c>
      <c r="B3148" s="47" t="s">
        <v>847</v>
      </c>
      <c r="C3148" s="48" t="n">
        <v>46078</v>
      </c>
      <c r="D3148" s="47" t="s">
        <v>65</v>
      </c>
      <c r="E3148" s="47" t="s">
        <v>134</v>
      </c>
      <c r="F3148" s="47" t="s">
        <v>158</v>
      </c>
      <c r="G3148" s="47" t="s">
        <v>136</v>
      </c>
      <c r="H3148" s="47" t="n">
        <v>288</v>
      </c>
      <c r="I3148" s="57" t="n">
        <f aca="false">IFERROR(H3148/INDEX(Rate_Master!$C$2:$C$13,MATCH(F3148,Rate_Master!$A$2:$A$13,0)),0)</f>
        <v>1.44</v>
      </c>
    </row>
    <row r="3149" customFormat="false" ht="15" hidden="false" customHeight="false" outlineLevel="0" collapsed="false">
      <c r="A3149" s="47" t="s">
        <v>15101</v>
      </c>
      <c r="B3149" s="47" t="s">
        <v>847</v>
      </c>
      <c r="C3149" s="48" t="n">
        <v>46078</v>
      </c>
      <c r="D3149" s="47" t="s">
        <v>65</v>
      </c>
      <c r="E3149" s="47" t="s">
        <v>134</v>
      </c>
      <c r="F3149" s="47" t="s">
        <v>158</v>
      </c>
      <c r="G3149" s="47" t="s">
        <v>137</v>
      </c>
      <c r="H3149" s="47" t="n">
        <v>224</v>
      </c>
      <c r="I3149" s="57" t="n">
        <f aca="false">IFERROR(H3149/INDEX(Rate_Master!$C$2:$C$13,MATCH(F3149,Rate_Master!$A$2:$A$13,0)),0)</f>
        <v>1.12</v>
      </c>
    </row>
    <row r="3150" customFormat="false" ht="15" hidden="false" customHeight="false" outlineLevel="0" collapsed="false">
      <c r="A3150" s="47" t="s">
        <v>15102</v>
      </c>
      <c r="B3150" s="47" t="s">
        <v>847</v>
      </c>
      <c r="C3150" s="48" t="n">
        <v>46078</v>
      </c>
      <c r="D3150" s="47" t="s">
        <v>65</v>
      </c>
      <c r="E3150" s="47" t="s">
        <v>134</v>
      </c>
      <c r="F3150" s="47" t="s">
        <v>158</v>
      </c>
      <c r="G3150" s="47" t="s">
        <v>138</v>
      </c>
      <c r="H3150" s="47" t="n">
        <v>116</v>
      </c>
      <c r="I3150" s="57" t="n">
        <f aca="false">IFERROR(H3150/INDEX(Rate_Master!$C$2:$C$13,MATCH(F3150,Rate_Master!$A$2:$A$13,0)),0)</f>
        <v>0.58</v>
      </c>
    </row>
    <row r="3151" customFormat="false" ht="15" hidden="false" customHeight="false" outlineLevel="0" collapsed="false">
      <c r="A3151" s="47" t="s">
        <v>15103</v>
      </c>
      <c r="B3151" s="47" t="s">
        <v>848</v>
      </c>
      <c r="C3151" s="48" t="n">
        <v>46079</v>
      </c>
      <c r="D3151" s="47" t="s">
        <v>62</v>
      </c>
      <c r="E3151" s="47" t="s">
        <v>120</v>
      </c>
      <c r="F3151" s="47" t="s">
        <v>149</v>
      </c>
      <c r="G3151" s="47" t="s">
        <v>119</v>
      </c>
      <c r="H3151" s="47" t="n">
        <v>2013</v>
      </c>
      <c r="I3151" s="57" t="n">
        <f aca="false">IFERROR(H3151/INDEX(Rate_Master!$C$2:$C$13,MATCH(F3151,Rate_Master!$A$2:$A$13,0)),0)</f>
        <v>1.83</v>
      </c>
    </row>
    <row r="3152" customFormat="false" ht="15" hidden="false" customHeight="false" outlineLevel="0" collapsed="false">
      <c r="A3152" s="47" t="s">
        <v>15104</v>
      </c>
      <c r="B3152" s="47" t="s">
        <v>848</v>
      </c>
      <c r="C3152" s="48" t="n">
        <v>46079</v>
      </c>
      <c r="D3152" s="47" t="s">
        <v>62</v>
      </c>
      <c r="E3152" s="47" t="s">
        <v>120</v>
      </c>
      <c r="F3152" s="47" t="s">
        <v>149</v>
      </c>
      <c r="G3152" s="47" t="s">
        <v>121</v>
      </c>
      <c r="H3152" s="47" t="n">
        <v>1820</v>
      </c>
      <c r="I3152" s="57" t="n">
        <f aca="false">IFERROR(H3152/INDEX(Rate_Master!$C$2:$C$13,MATCH(F3152,Rate_Master!$A$2:$A$13,0)),0)</f>
        <v>1.65454545454545</v>
      </c>
    </row>
    <row r="3153" customFormat="false" ht="15" hidden="false" customHeight="false" outlineLevel="0" collapsed="false">
      <c r="A3153" s="47" t="s">
        <v>15105</v>
      </c>
      <c r="B3153" s="47" t="s">
        <v>848</v>
      </c>
      <c r="C3153" s="48" t="n">
        <v>46079</v>
      </c>
      <c r="D3153" s="47" t="s">
        <v>62</v>
      </c>
      <c r="E3153" s="47" t="s">
        <v>120</v>
      </c>
      <c r="F3153" s="47" t="s">
        <v>149</v>
      </c>
      <c r="G3153" s="47" t="s">
        <v>122</v>
      </c>
      <c r="H3153" s="47" t="n">
        <v>2022</v>
      </c>
      <c r="I3153" s="57" t="n">
        <f aca="false">IFERROR(H3153/INDEX(Rate_Master!$C$2:$C$13,MATCH(F3153,Rate_Master!$A$2:$A$13,0)),0)</f>
        <v>1.83818181818182</v>
      </c>
    </row>
    <row r="3154" customFormat="false" ht="15" hidden="false" customHeight="false" outlineLevel="0" collapsed="false">
      <c r="A3154" s="47" t="s">
        <v>15106</v>
      </c>
      <c r="B3154" s="47" t="s">
        <v>848</v>
      </c>
      <c r="C3154" s="48" t="n">
        <v>46079</v>
      </c>
      <c r="D3154" s="47" t="s">
        <v>62</v>
      </c>
      <c r="E3154" s="47" t="s">
        <v>120</v>
      </c>
      <c r="F3154" s="47" t="s">
        <v>149</v>
      </c>
      <c r="G3154" s="47" t="s">
        <v>123</v>
      </c>
      <c r="H3154" s="47" t="n">
        <v>1414</v>
      </c>
      <c r="I3154" s="57" t="n">
        <f aca="false">IFERROR(H3154/INDEX(Rate_Master!$C$2:$C$13,MATCH(F3154,Rate_Master!$A$2:$A$13,0)),0)</f>
        <v>1.28545454545455</v>
      </c>
    </row>
    <row r="3155" customFormat="false" ht="15" hidden="false" customHeight="false" outlineLevel="0" collapsed="false">
      <c r="A3155" s="47" t="s">
        <v>15107</v>
      </c>
      <c r="B3155" s="47" t="s">
        <v>848</v>
      </c>
      <c r="C3155" s="48" t="n">
        <v>46079</v>
      </c>
      <c r="D3155" s="47" t="s">
        <v>62</v>
      </c>
      <c r="E3155" s="47" t="s">
        <v>120</v>
      </c>
      <c r="F3155" s="47" t="s">
        <v>149</v>
      </c>
      <c r="G3155" s="47" t="s">
        <v>124</v>
      </c>
      <c r="H3155" s="47" t="n">
        <v>900</v>
      </c>
      <c r="I3155" s="57" t="n">
        <f aca="false">IFERROR(H3155/INDEX(Rate_Master!$C$2:$C$13,MATCH(F3155,Rate_Master!$A$2:$A$13,0)),0)</f>
        <v>0.818181818181818</v>
      </c>
    </row>
    <row r="3156" customFormat="false" ht="15" hidden="false" customHeight="false" outlineLevel="0" collapsed="false">
      <c r="A3156" s="47" t="s">
        <v>15108</v>
      </c>
      <c r="B3156" s="47" t="s">
        <v>848</v>
      </c>
      <c r="C3156" s="48" t="n">
        <v>46079</v>
      </c>
      <c r="D3156" s="47" t="s">
        <v>62</v>
      </c>
      <c r="E3156" s="47" t="s">
        <v>120</v>
      </c>
      <c r="F3156" s="47" t="s">
        <v>149</v>
      </c>
      <c r="G3156" s="47" t="s">
        <v>125</v>
      </c>
      <c r="H3156" s="47" t="n">
        <v>514</v>
      </c>
      <c r="I3156" s="57" t="n">
        <f aca="false">IFERROR(H3156/INDEX(Rate_Master!$C$2:$C$13,MATCH(F3156,Rate_Master!$A$2:$A$13,0)),0)</f>
        <v>0.467272727272727</v>
      </c>
    </row>
    <row r="3157" customFormat="false" ht="15" hidden="false" customHeight="false" outlineLevel="0" collapsed="false">
      <c r="A3157" s="47" t="s">
        <v>15109</v>
      </c>
      <c r="B3157" s="47" t="s">
        <v>848</v>
      </c>
      <c r="C3157" s="48" t="n">
        <v>46079</v>
      </c>
      <c r="D3157" s="47" t="s">
        <v>62</v>
      </c>
      <c r="E3157" s="47" t="s">
        <v>120</v>
      </c>
      <c r="F3157" s="47" t="s">
        <v>149</v>
      </c>
      <c r="G3157" s="47" t="s">
        <v>126</v>
      </c>
      <c r="H3157" s="47" t="n">
        <v>391</v>
      </c>
      <c r="I3157" s="57" t="n">
        <f aca="false">IFERROR(H3157/INDEX(Rate_Master!$C$2:$C$13,MATCH(F3157,Rate_Master!$A$2:$A$13,0)),0)</f>
        <v>0.355454545454545</v>
      </c>
    </row>
    <row r="3158" customFormat="false" ht="15" hidden="false" customHeight="false" outlineLevel="0" collapsed="false">
      <c r="A3158" s="47" t="s">
        <v>15110</v>
      </c>
      <c r="B3158" s="47" t="s">
        <v>850</v>
      </c>
      <c r="C3158" s="48" t="n">
        <v>46079</v>
      </c>
      <c r="D3158" s="47" t="s">
        <v>62</v>
      </c>
      <c r="E3158" s="47" t="s">
        <v>120</v>
      </c>
      <c r="F3158" s="47" t="s">
        <v>149</v>
      </c>
      <c r="G3158" s="47" t="s">
        <v>119</v>
      </c>
      <c r="H3158" s="47" t="n">
        <v>1536</v>
      </c>
      <c r="I3158" s="57" t="n">
        <f aca="false">IFERROR(H3158/INDEX(Rate_Master!$C$2:$C$13,MATCH(F3158,Rate_Master!$A$2:$A$13,0)),0)</f>
        <v>1.39636363636364</v>
      </c>
    </row>
    <row r="3159" customFormat="false" ht="15" hidden="false" customHeight="false" outlineLevel="0" collapsed="false">
      <c r="A3159" s="47" t="s">
        <v>15111</v>
      </c>
      <c r="B3159" s="47" t="s">
        <v>850</v>
      </c>
      <c r="C3159" s="48" t="n">
        <v>46079</v>
      </c>
      <c r="D3159" s="47" t="s">
        <v>62</v>
      </c>
      <c r="E3159" s="47" t="s">
        <v>120</v>
      </c>
      <c r="F3159" s="47" t="s">
        <v>149</v>
      </c>
      <c r="G3159" s="47" t="s">
        <v>121</v>
      </c>
      <c r="H3159" s="47" t="n">
        <v>1414</v>
      </c>
      <c r="I3159" s="57" t="n">
        <f aca="false">IFERROR(H3159/INDEX(Rate_Master!$C$2:$C$13,MATCH(F3159,Rate_Master!$A$2:$A$13,0)),0)</f>
        <v>1.28545454545455</v>
      </c>
    </row>
    <row r="3160" customFormat="false" ht="15" hidden="false" customHeight="false" outlineLevel="0" collapsed="false">
      <c r="A3160" s="47" t="s">
        <v>15112</v>
      </c>
      <c r="B3160" s="47" t="s">
        <v>850</v>
      </c>
      <c r="C3160" s="48" t="n">
        <v>46079</v>
      </c>
      <c r="D3160" s="47" t="s">
        <v>62</v>
      </c>
      <c r="E3160" s="47" t="s">
        <v>120</v>
      </c>
      <c r="F3160" s="47" t="s">
        <v>149</v>
      </c>
      <c r="G3160" s="47" t="s">
        <v>122</v>
      </c>
      <c r="H3160" s="47" t="n">
        <v>1586</v>
      </c>
      <c r="I3160" s="57" t="n">
        <f aca="false">IFERROR(H3160/INDEX(Rate_Master!$C$2:$C$13,MATCH(F3160,Rate_Master!$A$2:$A$13,0)),0)</f>
        <v>1.44181818181818</v>
      </c>
    </row>
    <row r="3161" customFormat="false" ht="15" hidden="false" customHeight="false" outlineLevel="0" collapsed="false">
      <c r="A3161" s="47" t="s">
        <v>15113</v>
      </c>
      <c r="B3161" s="47" t="s">
        <v>850</v>
      </c>
      <c r="C3161" s="48" t="n">
        <v>46079</v>
      </c>
      <c r="D3161" s="47" t="s">
        <v>62</v>
      </c>
      <c r="E3161" s="47" t="s">
        <v>120</v>
      </c>
      <c r="F3161" s="47" t="s">
        <v>149</v>
      </c>
      <c r="G3161" s="47" t="s">
        <v>123</v>
      </c>
      <c r="H3161" s="47" t="n">
        <v>1150</v>
      </c>
      <c r="I3161" s="57" t="n">
        <f aca="false">IFERROR(H3161/INDEX(Rate_Master!$C$2:$C$13,MATCH(F3161,Rate_Master!$A$2:$A$13,0)),0)</f>
        <v>1.04545454545455</v>
      </c>
    </row>
    <row r="3162" customFormat="false" ht="15" hidden="false" customHeight="false" outlineLevel="0" collapsed="false">
      <c r="A3162" s="47" t="s">
        <v>15114</v>
      </c>
      <c r="B3162" s="47" t="s">
        <v>850</v>
      </c>
      <c r="C3162" s="48" t="n">
        <v>46079</v>
      </c>
      <c r="D3162" s="47" t="s">
        <v>62</v>
      </c>
      <c r="E3162" s="47" t="s">
        <v>120</v>
      </c>
      <c r="F3162" s="47" t="s">
        <v>149</v>
      </c>
      <c r="G3162" s="47" t="s">
        <v>124</v>
      </c>
      <c r="H3162" s="47" t="n">
        <v>717</v>
      </c>
      <c r="I3162" s="57" t="n">
        <f aca="false">IFERROR(H3162/INDEX(Rate_Master!$C$2:$C$13,MATCH(F3162,Rate_Master!$A$2:$A$13,0)),0)</f>
        <v>0.651818181818182</v>
      </c>
    </row>
    <row r="3163" customFormat="false" ht="15" hidden="false" customHeight="false" outlineLevel="0" collapsed="false">
      <c r="A3163" s="47" t="s">
        <v>15115</v>
      </c>
      <c r="B3163" s="47" t="s">
        <v>850</v>
      </c>
      <c r="C3163" s="48" t="n">
        <v>46079</v>
      </c>
      <c r="D3163" s="47" t="s">
        <v>62</v>
      </c>
      <c r="E3163" s="47" t="s">
        <v>120</v>
      </c>
      <c r="F3163" s="47" t="s">
        <v>149</v>
      </c>
      <c r="G3163" s="47" t="s">
        <v>125</v>
      </c>
      <c r="H3163" s="47" t="n">
        <v>444</v>
      </c>
      <c r="I3163" s="57" t="n">
        <f aca="false">IFERROR(H3163/INDEX(Rate_Master!$C$2:$C$13,MATCH(F3163,Rate_Master!$A$2:$A$13,0)),0)</f>
        <v>0.403636363636364</v>
      </c>
    </row>
    <row r="3164" customFormat="false" ht="15" hidden="false" customHeight="false" outlineLevel="0" collapsed="false">
      <c r="A3164" s="47" t="s">
        <v>15116</v>
      </c>
      <c r="B3164" s="47" t="s">
        <v>850</v>
      </c>
      <c r="C3164" s="48" t="n">
        <v>46079</v>
      </c>
      <c r="D3164" s="47" t="s">
        <v>62</v>
      </c>
      <c r="E3164" s="47" t="s">
        <v>120</v>
      </c>
      <c r="F3164" s="47" t="s">
        <v>149</v>
      </c>
      <c r="G3164" s="47" t="s">
        <v>126</v>
      </c>
      <c r="H3164" s="47" t="n">
        <v>308</v>
      </c>
      <c r="I3164" s="57" t="n">
        <f aca="false">IFERROR(H3164/INDEX(Rate_Master!$C$2:$C$13,MATCH(F3164,Rate_Master!$A$2:$A$13,0)),0)</f>
        <v>0.28</v>
      </c>
    </row>
    <row r="3165" customFormat="false" ht="15" hidden="false" customHeight="false" outlineLevel="0" collapsed="false">
      <c r="A3165" s="47" t="s">
        <v>15117</v>
      </c>
      <c r="B3165" s="47" t="s">
        <v>851</v>
      </c>
      <c r="C3165" s="48" t="n">
        <v>46079</v>
      </c>
      <c r="D3165" s="47" t="s">
        <v>62</v>
      </c>
      <c r="E3165" s="47" t="s">
        <v>120</v>
      </c>
      <c r="F3165" s="47" t="s">
        <v>149</v>
      </c>
      <c r="G3165" s="47" t="s">
        <v>119</v>
      </c>
      <c r="H3165" s="47" t="n">
        <v>1749</v>
      </c>
      <c r="I3165" s="57" t="n">
        <f aca="false">IFERROR(H3165/INDEX(Rate_Master!$C$2:$C$13,MATCH(F3165,Rate_Master!$A$2:$A$13,0)),0)</f>
        <v>1.59</v>
      </c>
    </row>
    <row r="3166" customFormat="false" ht="15" hidden="false" customHeight="false" outlineLevel="0" collapsed="false">
      <c r="A3166" s="47" t="s">
        <v>15118</v>
      </c>
      <c r="B3166" s="47" t="s">
        <v>851</v>
      </c>
      <c r="C3166" s="48" t="n">
        <v>46079</v>
      </c>
      <c r="D3166" s="47" t="s">
        <v>62</v>
      </c>
      <c r="E3166" s="47" t="s">
        <v>120</v>
      </c>
      <c r="F3166" s="47" t="s">
        <v>149</v>
      </c>
      <c r="G3166" s="47" t="s">
        <v>121</v>
      </c>
      <c r="H3166" s="47" t="n">
        <v>1582</v>
      </c>
      <c r="I3166" s="57" t="n">
        <f aca="false">IFERROR(H3166/INDEX(Rate_Master!$C$2:$C$13,MATCH(F3166,Rate_Master!$A$2:$A$13,0)),0)</f>
        <v>1.43818181818182</v>
      </c>
    </row>
    <row r="3167" customFormat="false" ht="15" hidden="false" customHeight="false" outlineLevel="0" collapsed="false">
      <c r="A3167" s="47" t="s">
        <v>15119</v>
      </c>
      <c r="B3167" s="47" t="s">
        <v>851</v>
      </c>
      <c r="C3167" s="48" t="n">
        <v>46079</v>
      </c>
      <c r="D3167" s="47" t="s">
        <v>62</v>
      </c>
      <c r="E3167" s="47" t="s">
        <v>120</v>
      </c>
      <c r="F3167" s="47" t="s">
        <v>149</v>
      </c>
      <c r="G3167" s="47" t="s">
        <v>122</v>
      </c>
      <c r="H3167" s="47" t="n">
        <v>1690</v>
      </c>
      <c r="I3167" s="57" t="n">
        <f aca="false">IFERROR(H3167/INDEX(Rate_Master!$C$2:$C$13,MATCH(F3167,Rate_Master!$A$2:$A$13,0)),0)</f>
        <v>1.53636363636364</v>
      </c>
    </row>
    <row r="3168" customFormat="false" ht="15" hidden="false" customHeight="false" outlineLevel="0" collapsed="false">
      <c r="A3168" s="47" t="s">
        <v>15120</v>
      </c>
      <c r="B3168" s="47" t="s">
        <v>851</v>
      </c>
      <c r="C3168" s="48" t="n">
        <v>46079</v>
      </c>
      <c r="D3168" s="47" t="s">
        <v>62</v>
      </c>
      <c r="E3168" s="47" t="s">
        <v>120</v>
      </c>
      <c r="F3168" s="47" t="s">
        <v>149</v>
      </c>
      <c r="G3168" s="47" t="s">
        <v>123</v>
      </c>
      <c r="H3168" s="47" t="n">
        <v>1207</v>
      </c>
      <c r="I3168" s="57" t="n">
        <f aca="false">IFERROR(H3168/INDEX(Rate_Master!$C$2:$C$13,MATCH(F3168,Rate_Master!$A$2:$A$13,0)),0)</f>
        <v>1.09727272727273</v>
      </c>
    </row>
    <row r="3169" customFormat="false" ht="15" hidden="false" customHeight="false" outlineLevel="0" collapsed="false">
      <c r="A3169" s="47" t="s">
        <v>15121</v>
      </c>
      <c r="B3169" s="47" t="s">
        <v>851</v>
      </c>
      <c r="C3169" s="48" t="n">
        <v>46079</v>
      </c>
      <c r="D3169" s="47" t="s">
        <v>62</v>
      </c>
      <c r="E3169" s="47" t="s">
        <v>120</v>
      </c>
      <c r="F3169" s="47" t="s">
        <v>149</v>
      </c>
      <c r="G3169" s="47" t="s">
        <v>124</v>
      </c>
      <c r="H3169" s="47" t="n">
        <v>782</v>
      </c>
      <c r="I3169" s="57" t="n">
        <f aca="false">IFERROR(H3169/INDEX(Rate_Master!$C$2:$C$13,MATCH(F3169,Rate_Master!$A$2:$A$13,0)),0)</f>
        <v>0.710909090909091</v>
      </c>
    </row>
    <row r="3170" customFormat="false" ht="15" hidden="false" customHeight="false" outlineLevel="0" collapsed="false">
      <c r="A3170" s="47" t="s">
        <v>15122</v>
      </c>
      <c r="B3170" s="47" t="s">
        <v>851</v>
      </c>
      <c r="C3170" s="48" t="n">
        <v>46079</v>
      </c>
      <c r="D3170" s="47" t="s">
        <v>62</v>
      </c>
      <c r="E3170" s="47" t="s">
        <v>120</v>
      </c>
      <c r="F3170" s="47" t="s">
        <v>149</v>
      </c>
      <c r="G3170" s="47" t="s">
        <v>125</v>
      </c>
      <c r="H3170" s="47" t="n">
        <v>519</v>
      </c>
      <c r="I3170" s="57" t="n">
        <f aca="false">IFERROR(H3170/INDEX(Rate_Master!$C$2:$C$13,MATCH(F3170,Rate_Master!$A$2:$A$13,0)),0)</f>
        <v>0.471818181818182</v>
      </c>
    </row>
    <row r="3171" customFormat="false" ht="15" hidden="false" customHeight="false" outlineLevel="0" collapsed="false">
      <c r="A3171" s="47" t="s">
        <v>15123</v>
      </c>
      <c r="B3171" s="47" t="s">
        <v>851</v>
      </c>
      <c r="C3171" s="48" t="n">
        <v>46079</v>
      </c>
      <c r="D3171" s="47" t="s">
        <v>62</v>
      </c>
      <c r="E3171" s="47" t="s">
        <v>120</v>
      </c>
      <c r="F3171" s="47" t="s">
        <v>149</v>
      </c>
      <c r="G3171" s="47" t="s">
        <v>126</v>
      </c>
      <c r="H3171" s="47" t="n">
        <v>306</v>
      </c>
      <c r="I3171" s="57" t="n">
        <f aca="false">IFERROR(H3171/INDEX(Rate_Master!$C$2:$C$13,MATCH(F3171,Rate_Master!$A$2:$A$13,0)),0)</f>
        <v>0.278181818181818</v>
      </c>
    </row>
    <row r="3172" customFormat="false" ht="15" hidden="false" customHeight="false" outlineLevel="0" collapsed="false">
      <c r="A3172" s="47" t="s">
        <v>15124</v>
      </c>
      <c r="B3172" s="47" t="s">
        <v>852</v>
      </c>
      <c r="C3172" s="48" t="n">
        <v>46079</v>
      </c>
      <c r="D3172" s="47" t="s">
        <v>63</v>
      </c>
      <c r="E3172" s="47" t="s">
        <v>120</v>
      </c>
      <c r="F3172" s="47" t="s">
        <v>153</v>
      </c>
      <c r="G3172" s="47" t="s">
        <v>119</v>
      </c>
      <c r="H3172" s="47" t="n">
        <v>1947</v>
      </c>
      <c r="I3172" s="57" t="n">
        <f aca="false">IFERROR(H3172/INDEX(Rate_Master!$C$2:$C$13,MATCH(F3172,Rate_Master!$A$2:$A$13,0)),0)</f>
        <v>1.947</v>
      </c>
    </row>
    <row r="3173" customFormat="false" ht="15" hidden="false" customHeight="false" outlineLevel="0" collapsed="false">
      <c r="A3173" s="47" t="s">
        <v>15125</v>
      </c>
      <c r="B3173" s="47" t="s">
        <v>852</v>
      </c>
      <c r="C3173" s="48" t="n">
        <v>46079</v>
      </c>
      <c r="D3173" s="47" t="s">
        <v>63</v>
      </c>
      <c r="E3173" s="47" t="s">
        <v>120</v>
      </c>
      <c r="F3173" s="47" t="s">
        <v>153</v>
      </c>
      <c r="G3173" s="47" t="s">
        <v>121</v>
      </c>
      <c r="H3173" s="47" t="n">
        <v>1759</v>
      </c>
      <c r="I3173" s="57" t="n">
        <f aca="false">IFERROR(H3173/INDEX(Rate_Master!$C$2:$C$13,MATCH(F3173,Rate_Master!$A$2:$A$13,0)),0)</f>
        <v>1.759</v>
      </c>
    </row>
    <row r="3174" customFormat="false" ht="15" hidden="false" customHeight="false" outlineLevel="0" collapsed="false">
      <c r="A3174" s="47" t="s">
        <v>15126</v>
      </c>
      <c r="B3174" s="47" t="s">
        <v>852</v>
      </c>
      <c r="C3174" s="48" t="n">
        <v>46079</v>
      </c>
      <c r="D3174" s="47" t="s">
        <v>63</v>
      </c>
      <c r="E3174" s="47" t="s">
        <v>120</v>
      </c>
      <c r="F3174" s="47" t="s">
        <v>153</v>
      </c>
      <c r="G3174" s="47" t="s">
        <v>122</v>
      </c>
      <c r="H3174" s="47" t="n">
        <v>1863</v>
      </c>
      <c r="I3174" s="57" t="n">
        <f aca="false">IFERROR(H3174/INDEX(Rate_Master!$C$2:$C$13,MATCH(F3174,Rate_Master!$A$2:$A$13,0)),0)</f>
        <v>1.863</v>
      </c>
    </row>
    <row r="3175" customFormat="false" ht="15" hidden="false" customHeight="false" outlineLevel="0" collapsed="false">
      <c r="A3175" s="47" t="s">
        <v>15127</v>
      </c>
      <c r="B3175" s="47" t="s">
        <v>852</v>
      </c>
      <c r="C3175" s="48" t="n">
        <v>46079</v>
      </c>
      <c r="D3175" s="47" t="s">
        <v>63</v>
      </c>
      <c r="E3175" s="47" t="s">
        <v>120</v>
      </c>
      <c r="F3175" s="47" t="s">
        <v>153</v>
      </c>
      <c r="G3175" s="47" t="s">
        <v>123</v>
      </c>
      <c r="H3175" s="47" t="n">
        <v>1346</v>
      </c>
      <c r="I3175" s="57" t="n">
        <f aca="false">IFERROR(H3175/INDEX(Rate_Master!$C$2:$C$13,MATCH(F3175,Rate_Master!$A$2:$A$13,0)),0)</f>
        <v>1.346</v>
      </c>
    </row>
    <row r="3176" customFormat="false" ht="15" hidden="false" customHeight="false" outlineLevel="0" collapsed="false">
      <c r="A3176" s="47" t="s">
        <v>15128</v>
      </c>
      <c r="B3176" s="47" t="s">
        <v>852</v>
      </c>
      <c r="C3176" s="48" t="n">
        <v>46079</v>
      </c>
      <c r="D3176" s="47" t="s">
        <v>63</v>
      </c>
      <c r="E3176" s="47" t="s">
        <v>120</v>
      </c>
      <c r="F3176" s="47" t="s">
        <v>153</v>
      </c>
      <c r="G3176" s="47" t="s">
        <v>124</v>
      </c>
      <c r="H3176" s="47" t="n">
        <v>829</v>
      </c>
      <c r="I3176" s="57" t="n">
        <f aca="false">IFERROR(H3176/INDEX(Rate_Master!$C$2:$C$13,MATCH(F3176,Rate_Master!$A$2:$A$13,0)),0)</f>
        <v>0.829</v>
      </c>
    </row>
    <row r="3177" customFormat="false" ht="15" hidden="false" customHeight="false" outlineLevel="0" collapsed="false">
      <c r="A3177" s="47" t="s">
        <v>15129</v>
      </c>
      <c r="B3177" s="47" t="s">
        <v>852</v>
      </c>
      <c r="C3177" s="48" t="n">
        <v>46079</v>
      </c>
      <c r="D3177" s="47" t="s">
        <v>63</v>
      </c>
      <c r="E3177" s="47" t="s">
        <v>120</v>
      </c>
      <c r="F3177" s="47" t="s">
        <v>153</v>
      </c>
      <c r="G3177" s="47" t="s">
        <v>125</v>
      </c>
      <c r="H3177" s="47" t="n">
        <v>496</v>
      </c>
      <c r="I3177" s="57" t="n">
        <f aca="false">IFERROR(H3177/INDEX(Rate_Master!$C$2:$C$13,MATCH(F3177,Rate_Master!$A$2:$A$13,0)),0)</f>
        <v>0.496</v>
      </c>
    </row>
    <row r="3178" customFormat="false" ht="15" hidden="false" customHeight="false" outlineLevel="0" collapsed="false">
      <c r="A3178" s="47" t="s">
        <v>15130</v>
      </c>
      <c r="B3178" s="47" t="s">
        <v>852</v>
      </c>
      <c r="C3178" s="48" t="n">
        <v>46079</v>
      </c>
      <c r="D3178" s="47" t="s">
        <v>63</v>
      </c>
      <c r="E3178" s="47" t="s">
        <v>120</v>
      </c>
      <c r="F3178" s="47" t="s">
        <v>153</v>
      </c>
      <c r="G3178" s="47" t="s">
        <v>126</v>
      </c>
      <c r="H3178" s="47" t="n">
        <v>357</v>
      </c>
      <c r="I3178" s="57" t="n">
        <f aca="false">IFERROR(H3178/INDEX(Rate_Master!$C$2:$C$13,MATCH(F3178,Rate_Master!$A$2:$A$13,0)),0)</f>
        <v>0.357</v>
      </c>
    </row>
    <row r="3179" customFormat="false" ht="15" hidden="false" customHeight="false" outlineLevel="0" collapsed="false">
      <c r="A3179" s="47" t="s">
        <v>15131</v>
      </c>
      <c r="B3179" s="47" t="s">
        <v>853</v>
      </c>
      <c r="C3179" s="48" t="n">
        <v>46079</v>
      </c>
      <c r="D3179" s="47" t="s">
        <v>63</v>
      </c>
      <c r="E3179" s="47" t="s">
        <v>120</v>
      </c>
      <c r="F3179" s="47" t="s">
        <v>153</v>
      </c>
      <c r="G3179" s="47" t="s">
        <v>119</v>
      </c>
      <c r="H3179" s="47" t="n">
        <v>2171</v>
      </c>
      <c r="I3179" s="57" t="n">
        <f aca="false">IFERROR(H3179/INDEX(Rate_Master!$C$2:$C$13,MATCH(F3179,Rate_Master!$A$2:$A$13,0)),0)</f>
        <v>2.171</v>
      </c>
    </row>
    <row r="3180" customFormat="false" ht="15" hidden="false" customHeight="false" outlineLevel="0" collapsed="false">
      <c r="A3180" s="47" t="s">
        <v>15132</v>
      </c>
      <c r="B3180" s="47" t="s">
        <v>853</v>
      </c>
      <c r="C3180" s="48" t="n">
        <v>46079</v>
      </c>
      <c r="D3180" s="47" t="s">
        <v>63</v>
      </c>
      <c r="E3180" s="47" t="s">
        <v>120</v>
      </c>
      <c r="F3180" s="47" t="s">
        <v>153</v>
      </c>
      <c r="G3180" s="47" t="s">
        <v>121</v>
      </c>
      <c r="H3180" s="47" t="n">
        <v>1903</v>
      </c>
      <c r="I3180" s="57" t="n">
        <f aca="false">IFERROR(H3180/INDEX(Rate_Master!$C$2:$C$13,MATCH(F3180,Rate_Master!$A$2:$A$13,0)),0)</f>
        <v>1.903</v>
      </c>
    </row>
    <row r="3181" customFormat="false" ht="15" hidden="false" customHeight="false" outlineLevel="0" collapsed="false">
      <c r="A3181" s="47" t="s">
        <v>15133</v>
      </c>
      <c r="B3181" s="47" t="s">
        <v>853</v>
      </c>
      <c r="C3181" s="48" t="n">
        <v>46079</v>
      </c>
      <c r="D3181" s="47" t="s">
        <v>63</v>
      </c>
      <c r="E3181" s="47" t="s">
        <v>120</v>
      </c>
      <c r="F3181" s="47" t="s">
        <v>153</v>
      </c>
      <c r="G3181" s="47" t="s">
        <v>122</v>
      </c>
      <c r="H3181" s="47" t="n">
        <v>2198</v>
      </c>
      <c r="I3181" s="57" t="n">
        <f aca="false">IFERROR(H3181/INDEX(Rate_Master!$C$2:$C$13,MATCH(F3181,Rate_Master!$A$2:$A$13,0)),0)</f>
        <v>2.198</v>
      </c>
    </row>
    <row r="3182" customFormat="false" ht="15" hidden="false" customHeight="false" outlineLevel="0" collapsed="false">
      <c r="A3182" s="47" t="s">
        <v>15134</v>
      </c>
      <c r="B3182" s="47" t="s">
        <v>853</v>
      </c>
      <c r="C3182" s="48" t="n">
        <v>46079</v>
      </c>
      <c r="D3182" s="47" t="s">
        <v>63</v>
      </c>
      <c r="E3182" s="47" t="s">
        <v>120</v>
      </c>
      <c r="F3182" s="47" t="s">
        <v>153</v>
      </c>
      <c r="G3182" s="47" t="s">
        <v>123</v>
      </c>
      <c r="H3182" s="47" t="n">
        <v>1526</v>
      </c>
      <c r="I3182" s="57" t="n">
        <f aca="false">IFERROR(H3182/INDEX(Rate_Master!$C$2:$C$13,MATCH(F3182,Rate_Master!$A$2:$A$13,0)),0)</f>
        <v>1.526</v>
      </c>
    </row>
    <row r="3183" customFormat="false" ht="15" hidden="false" customHeight="false" outlineLevel="0" collapsed="false">
      <c r="A3183" s="47" t="s">
        <v>15135</v>
      </c>
      <c r="B3183" s="47" t="s">
        <v>853</v>
      </c>
      <c r="C3183" s="48" t="n">
        <v>46079</v>
      </c>
      <c r="D3183" s="47" t="s">
        <v>63</v>
      </c>
      <c r="E3183" s="47" t="s">
        <v>120</v>
      </c>
      <c r="F3183" s="47" t="s">
        <v>153</v>
      </c>
      <c r="G3183" s="47" t="s">
        <v>124</v>
      </c>
      <c r="H3183" s="47" t="n">
        <v>915</v>
      </c>
      <c r="I3183" s="57" t="n">
        <f aca="false">IFERROR(H3183/INDEX(Rate_Master!$C$2:$C$13,MATCH(F3183,Rate_Master!$A$2:$A$13,0)),0)</f>
        <v>0.915</v>
      </c>
    </row>
    <row r="3184" customFormat="false" ht="15" hidden="false" customHeight="false" outlineLevel="0" collapsed="false">
      <c r="A3184" s="47" t="s">
        <v>15136</v>
      </c>
      <c r="B3184" s="47" t="s">
        <v>853</v>
      </c>
      <c r="C3184" s="48" t="n">
        <v>46079</v>
      </c>
      <c r="D3184" s="47" t="s">
        <v>63</v>
      </c>
      <c r="E3184" s="47" t="s">
        <v>120</v>
      </c>
      <c r="F3184" s="47" t="s">
        <v>153</v>
      </c>
      <c r="G3184" s="47" t="s">
        <v>125</v>
      </c>
      <c r="H3184" s="47" t="n">
        <v>590</v>
      </c>
      <c r="I3184" s="57" t="n">
        <f aca="false">IFERROR(H3184/INDEX(Rate_Master!$C$2:$C$13,MATCH(F3184,Rate_Master!$A$2:$A$13,0)),0)</f>
        <v>0.59</v>
      </c>
    </row>
    <row r="3185" customFormat="false" ht="15" hidden="false" customHeight="false" outlineLevel="0" collapsed="false">
      <c r="A3185" s="47" t="s">
        <v>15137</v>
      </c>
      <c r="B3185" s="47" t="s">
        <v>853</v>
      </c>
      <c r="C3185" s="48" t="n">
        <v>46079</v>
      </c>
      <c r="D3185" s="47" t="s">
        <v>63</v>
      </c>
      <c r="E3185" s="47" t="s">
        <v>120</v>
      </c>
      <c r="F3185" s="47" t="s">
        <v>153</v>
      </c>
      <c r="G3185" s="47" t="s">
        <v>126</v>
      </c>
      <c r="H3185" s="47" t="n">
        <v>368</v>
      </c>
      <c r="I3185" s="57" t="n">
        <f aca="false">IFERROR(H3185/INDEX(Rate_Master!$C$2:$C$13,MATCH(F3185,Rate_Master!$A$2:$A$13,0)),0)</f>
        <v>0.368</v>
      </c>
    </row>
    <row r="3186" customFormat="false" ht="15" hidden="false" customHeight="false" outlineLevel="0" collapsed="false">
      <c r="A3186" s="47" t="s">
        <v>15138</v>
      </c>
      <c r="B3186" s="47" t="s">
        <v>854</v>
      </c>
      <c r="C3186" s="48" t="n">
        <v>46079</v>
      </c>
      <c r="D3186" s="47" t="s">
        <v>63</v>
      </c>
      <c r="E3186" s="47" t="s">
        <v>120</v>
      </c>
      <c r="F3186" s="47" t="s">
        <v>153</v>
      </c>
      <c r="G3186" s="47" t="s">
        <v>119</v>
      </c>
      <c r="H3186" s="47" t="n">
        <v>1656</v>
      </c>
      <c r="I3186" s="57" t="n">
        <f aca="false">IFERROR(H3186/INDEX(Rate_Master!$C$2:$C$13,MATCH(F3186,Rate_Master!$A$2:$A$13,0)),0)</f>
        <v>1.656</v>
      </c>
    </row>
    <row r="3187" customFormat="false" ht="15" hidden="false" customHeight="false" outlineLevel="0" collapsed="false">
      <c r="A3187" s="47" t="s">
        <v>15139</v>
      </c>
      <c r="B3187" s="47" t="s">
        <v>854</v>
      </c>
      <c r="C3187" s="48" t="n">
        <v>46079</v>
      </c>
      <c r="D3187" s="47" t="s">
        <v>63</v>
      </c>
      <c r="E3187" s="47" t="s">
        <v>120</v>
      </c>
      <c r="F3187" s="47" t="s">
        <v>153</v>
      </c>
      <c r="G3187" s="47" t="s">
        <v>121</v>
      </c>
      <c r="H3187" s="47" t="n">
        <v>1399</v>
      </c>
      <c r="I3187" s="57" t="n">
        <f aca="false">IFERROR(H3187/INDEX(Rate_Master!$C$2:$C$13,MATCH(F3187,Rate_Master!$A$2:$A$13,0)),0)</f>
        <v>1.399</v>
      </c>
    </row>
    <row r="3188" customFormat="false" ht="15" hidden="false" customHeight="false" outlineLevel="0" collapsed="false">
      <c r="A3188" s="47" t="s">
        <v>15140</v>
      </c>
      <c r="B3188" s="47" t="s">
        <v>854</v>
      </c>
      <c r="C3188" s="48" t="n">
        <v>46079</v>
      </c>
      <c r="D3188" s="47" t="s">
        <v>63</v>
      </c>
      <c r="E3188" s="47" t="s">
        <v>120</v>
      </c>
      <c r="F3188" s="47" t="s">
        <v>153</v>
      </c>
      <c r="G3188" s="47" t="s">
        <v>122</v>
      </c>
      <c r="H3188" s="47" t="n">
        <v>1569</v>
      </c>
      <c r="I3188" s="57" t="n">
        <f aca="false">IFERROR(H3188/INDEX(Rate_Master!$C$2:$C$13,MATCH(F3188,Rate_Master!$A$2:$A$13,0)),0)</f>
        <v>1.569</v>
      </c>
    </row>
    <row r="3189" customFormat="false" ht="15" hidden="false" customHeight="false" outlineLevel="0" collapsed="false">
      <c r="A3189" s="47" t="s">
        <v>15141</v>
      </c>
      <c r="B3189" s="47" t="s">
        <v>854</v>
      </c>
      <c r="C3189" s="48" t="n">
        <v>46079</v>
      </c>
      <c r="D3189" s="47" t="s">
        <v>63</v>
      </c>
      <c r="E3189" s="47" t="s">
        <v>120</v>
      </c>
      <c r="F3189" s="47" t="s">
        <v>153</v>
      </c>
      <c r="G3189" s="47" t="s">
        <v>123</v>
      </c>
      <c r="H3189" s="47" t="n">
        <v>1175</v>
      </c>
      <c r="I3189" s="57" t="n">
        <f aca="false">IFERROR(H3189/INDEX(Rate_Master!$C$2:$C$13,MATCH(F3189,Rate_Master!$A$2:$A$13,0)),0)</f>
        <v>1.175</v>
      </c>
    </row>
    <row r="3190" customFormat="false" ht="15" hidden="false" customHeight="false" outlineLevel="0" collapsed="false">
      <c r="A3190" s="47" t="s">
        <v>15142</v>
      </c>
      <c r="B3190" s="47" t="s">
        <v>854</v>
      </c>
      <c r="C3190" s="48" t="n">
        <v>46079</v>
      </c>
      <c r="D3190" s="47" t="s">
        <v>63</v>
      </c>
      <c r="E3190" s="47" t="s">
        <v>120</v>
      </c>
      <c r="F3190" s="47" t="s">
        <v>153</v>
      </c>
      <c r="G3190" s="47" t="s">
        <v>124</v>
      </c>
      <c r="H3190" s="47" t="n">
        <v>725</v>
      </c>
      <c r="I3190" s="57" t="n">
        <f aca="false">IFERROR(H3190/INDEX(Rate_Master!$C$2:$C$13,MATCH(F3190,Rate_Master!$A$2:$A$13,0)),0)</f>
        <v>0.725</v>
      </c>
    </row>
    <row r="3191" customFormat="false" ht="15" hidden="false" customHeight="false" outlineLevel="0" collapsed="false">
      <c r="A3191" s="47" t="s">
        <v>15143</v>
      </c>
      <c r="B3191" s="47" t="s">
        <v>854</v>
      </c>
      <c r="C3191" s="48" t="n">
        <v>46079</v>
      </c>
      <c r="D3191" s="47" t="s">
        <v>63</v>
      </c>
      <c r="E3191" s="47" t="s">
        <v>120</v>
      </c>
      <c r="F3191" s="47" t="s">
        <v>153</v>
      </c>
      <c r="G3191" s="47" t="s">
        <v>125</v>
      </c>
      <c r="H3191" s="47" t="n">
        <v>418</v>
      </c>
      <c r="I3191" s="57" t="n">
        <f aca="false">IFERROR(H3191/INDEX(Rate_Master!$C$2:$C$13,MATCH(F3191,Rate_Master!$A$2:$A$13,0)),0)</f>
        <v>0.418</v>
      </c>
    </row>
    <row r="3192" customFormat="false" ht="15" hidden="false" customHeight="false" outlineLevel="0" collapsed="false">
      <c r="A3192" s="47" t="s">
        <v>15144</v>
      </c>
      <c r="B3192" s="47" t="s">
        <v>854</v>
      </c>
      <c r="C3192" s="48" t="n">
        <v>46079</v>
      </c>
      <c r="D3192" s="47" t="s">
        <v>63</v>
      </c>
      <c r="E3192" s="47" t="s">
        <v>120</v>
      </c>
      <c r="F3192" s="47" t="s">
        <v>153</v>
      </c>
      <c r="G3192" s="47" t="s">
        <v>126</v>
      </c>
      <c r="H3192" s="47" t="n">
        <v>294</v>
      </c>
      <c r="I3192" s="57" t="n">
        <f aca="false">IFERROR(H3192/INDEX(Rate_Master!$C$2:$C$13,MATCH(F3192,Rate_Master!$A$2:$A$13,0)),0)</f>
        <v>0.294</v>
      </c>
    </row>
    <row r="3193" customFormat="false" ht="15" hidden="false" customHeight="false" outlineLevel="0" collapsed="false">
      <c r="A3193" s="47" t="s">
        <v>15145</v>
      </c>
      <c r="B3193" s="47" t="s">
        <v>855</v>
      </c>
      <c r="C3193" s="48" t="n">
        <v>46079</v>
      </c>
      <c r="D3193" s="47" t="s">
        <v>64</v>
      </c>
      <c r="E3193" s="47" t="s">
        <v>128</v>
      </c>
      <c r="F3193" s="47" t="s">
        <v>156</v>
      </c>
      <c r="G3193" s="47" t="s">
        <v>127</v>
      </c>
      <c r="H3193" s="47" t="n">
        <v>1008</v>
      </c>
      <c r="I3193" s="57" t="n">
        <f aca="false">IFERROR(H3193/INDEX(Rate_Master!$C$2:$C$13,MATCH(F3193,Rate_Master!$A$2:$A$13,0)),0)</f>
        <v>2.1</v>
      </c>
    </row>
    <row r="3194" customFormat="false" ht="15" hidden="false" customHeight="false" outlineLevel="0" collapsed="false">
      <c r="A3194" s="47" t="s">
        <v>15146</v>
      </c>
      <c r="B3194" s="47" t="s">
        <v>855</v>
      </c>
      <c r="C3194" s="48" t="n">
        <v>46079</v>
      </c>
      <c r="D3194" s="47" t="s">
        <v>64</v>
      </c>
      <c r="E3194" s="47" t="s">
        <v>128</v>
      </c>
      <c r="F3194" s="47" t="s">
        <v>156</v>
      </c>
      <c r="G3194" s="47" t="s">
        <v>129</v>
      </c>
      <c r="H3194" s="47" t="n">
        <v>1132</v>
      </c>
      <c r="I3194" s="57" t="n">
        <f aca="false">IFERROR(H3194/INDEX(Rate_Master!$C$2:$C$13,MATCH(F3194,Rate_Master!$A$2:$A$13,0)),0)</f>
        <v>2.35833333333333</v>
      </c>
    </row>
    <row r="3195" customFormat="false" ht="15" hidden="false" customHeight="false" outlineLevel="0" collapsed="false">
      <c r="A3195" s="47" t="s">
        <v>15147</v>
      </c>
      <c r="B3195" s="47" t="s">
        <v>855</v>
      </c>
      <c r="C3195" s="48" t="n">
        <v>46079</v>
      </c>
      <c r="D3195" s="47" t="s">
        <v>64</v>
      </c>
      <c r="E3195" s="47" t="s">
        <v>128</v>
      </c>
      <c r="F3195" s="47" t="s">
        <v>156</v>
      </c>
      <c r="G3195" s="47" t="s">
        <v>130</v>
      </c>
      <c r="H3195" s="47" t="n">
        <v>872</v>
      </c>
      <c r="I3195" s="57" t="n">
        <f aca="false">IFERROR(H3195/INDEX(Rate_Master!$C$2:$C$13,MATCH(F3195,Rate_Master!$A$2:$A$13,0)),0)</f>
        <v>1.81666666666667</v>
      </c>
    </row>
    <row r="3196" customFormat="false" ht="15" hidden="false" customHeight="false" outlineLevel="0" collapsed="false">
      <c r="A3196" s="47" t="s">
        <v>15148</v>
      </c>
      <c r="B3196" s="47" t="s">
        <v>855</v>
      </c>
      <c r="C3196" s="48" t="n">
        <v>46079</v>
      </c>
      <c r="D3196" s="47" t="s">
        <v>64</v>
      </c>
      <c r="E3196" s="47" t="s">
        <v>128</v>
      </c>
      <c r="F3196" s="47" t="s">
        <v>156</v>
      </c>
      <c r="G3196" s="47" t="s">
        <v>131</v>
      </c>
      <c r="H3196" s="47" t="n">
        <v>290</v>
      </c>
      <c r="I3196" s="57" t="n">
        <f aca="false">IFERROR(H3196/INDEX(Rate_Master!$C$2:$C$13,MATCH(F3196,Rate_Master!$A$2:$A$13,0)),0)</f>
        <v>0.604166666666667</v>
      </c>
    </row>
    <row r="3197" customFormat="false" ht="15" hidden="false" customHeight="false" outlineLevel="0" collapsed="false">
      <c r="A3197" s="47" t="s">
        <v>15149</v>
      </c>
      <c r="B3197" s="47" t="s">
        <v>855</v>
      </c>
      <c r="C3197" s="48" t="n">
        <v>46079</v>
      </c>
      <c r="D3197" s="47" t="s">
        <v>64</v>
      </c>
      <c r="E3197" s="47" t="s">
        <v>128</v>
      </c>
      <c r="F3197" s="47" t="s">
        <v>156</v>
      </c>
      <c r="G3197" s="47" t="s">
        <v>132</v>
      </c>
      <c r="H3197" s="47" t="n">
        <v>241</v>
      </c>
      <c r="I3197" s="57" t="n">
        <f aca="false">IFERROR(H3197/INDEX(Rate_Master!$C$2:$C$13,MATCH(F3197,Rate_Master!$A$2:$A$13,0)),0)</f>
        <v>0.502083333333333</v>
      </c>
    </row>
    <row r="3198" customFormat="false" ht="15" hidden="false" customHeight="false" outlineLevel="0" collapsed="false">
      <c r="A3198" s="47" t="s">
        <v>15150</v>
      </c>
      <c r="B3198" s="47" t="s">
        <v>856</v>
      </c>
      <c r="C3198" s="48" t="n">
        <v>46079</v>
      </c>
      <c r="D3198" s="47" t="s">
        <v>64</v>
      </c>
      <c r="E3198" s="47" t="s">
        <v>128</v>
      </c>
      <c r="F3198" s="47" t="s">
        <v>156</v>
      </c>
      <c r="G3198" s="47" t="s">
        <v>127</v>
      </c>
      <c r="H3198" s="47" t="n">
        <v>1249</v>
      </c>
      <c r="I3198" s="57" t="n">
        <f aca="false">IFERROR(H3198/INDEX(Rate_Master!$C$2:$C$13,MATCH(F3198,Rate_Master!$A$2:$A$13,0)),0)</f>
        <v>2.60208333333333</v>
      </c>
    </row>
    <row r="3199" customFormat="false" ht="15" hidden="false" customHeight="false" outlineLevel="0" collapsed="false">
      <c r="A3199" s="47" t="s">
        <v>15151</v>
      </c>
      <c r="B3199" s="47" t="s">
        <v>856</v>
      </c>
      <c r="C3199" s="48" t="n">
        <v>46079</v>
      </c>
      <c r="D3199" s="47" t="s">
        <v>64</v>
      </c>
      <c r="E3199" s="47" t="s">
        <v>128</v>
      </c>
      <c r="F3199" s="47" t="s">
        <v>156</v>
      </c>
      <c r="G3199" s="47" t="s">
        <v>129</v>
      </c>
      <c r="H3199" s="47" t="n">
        <v>1470</v>
      </c>
      <c r="I3199" s="57" t="n">
        <f aca="false">IFERROR(H3199/INDEX(Rate_Master!$C$2:$C$13,MATCH(F3199,Rate_Master!$A$2:$A$13,0)),0)</f>
        <v>3.0625</v>
      </c>
    </row>
    <row r="3200" customFormat="false" ht="15" hidden="false" customHeight="false" outlineLevel="0" collapsed="false">
      <c r="A3200" s="47" t="s">
        <v>15152</v>
      </c>
      <c r="B3200" s="47" t="s">
        <v>856</v>
      </c>
      <c r="C3200" s="48" t="n">
        <v>46079</v>
      </c>
      <c r="D3200" s="47" t="s">
        <v>64</v>
      </c>
      <c r="E3200" s="47" t="s">
        <v>128</v>
      </c>
      <c r="F3200" s="47" t="s">
        <v>156</v>
      </c>
      <c r="G3200" s="47" t="s">
        <v>130</v>
      </c>
      <c r="H3200" s="47" t="n">
        <v>1037</v>
      </c>
      <c r="I3200" s="57" t="n">
        <f aca="false">IFERROR(H3200/INDEX(Rate_Master!$C$2:$C$13,MATCH(F3200,Rate_Master!$A$2:$A$13,0)),0)</f>
        <v>2.16041666666667</v>
      </c>
    </row>
    <row r="3201" customFormat="false" ht="15" hidden="false" customHeight="false" outlineLevel="0" collapsed="false">
      <c r="A3201" s="47" t="s">
        <v>15153</v>
      </c>
      <c r="B3201" s="47" t="s">
        <v>856</v>
      </c>
      <c r="C3201" s="48" t="n">
        <v>46079</v>
      </c>
      <c r="D3201" s="47" t="s">
        <v>64</v>
      </c>
      <c r="E3201" s="47" t="s">
        <v>128</v>
      </c>
      <c r="F3201" s="47" t="s">
        <v>156</v>
      </c>
      <c r="G3201" s="47" t="s">
        <v>131</v>
      </c>
      <c r="H3201" s="47" t="n">
        <v>358</v>
      </c>
      <c r="I3201" s="57" t="n">
        <f aca="false">IFERROR(H3201/INDEX(Rate_Master!$C$2:$C$13,MATCH(F3201,Rate_Master!$A$2:$A$13,0)),0)</f>
        <v>0.745833333333333</v>
      </c>
    </row>
    <row r="3202" customFormat="false" ht="15" hidden="false" customHeight="false" outlineLevel="0" collapsed="false">
      <c r="A3202" s="47" t="s">
        <v>15154</v>
      </c>
      <c r="B3202" s="47" t="s">
        <v>856</v>
      </c>
      <c r="C3202" s="48" t="n">
        <v>46079</v>
      </c>
      <c r="D3202" s="47" t="s">
        <v>64</v>
      </c>
      <c r="E3202" s="47" t="s">
        <v>128</v>
      </c>
      <c r="F3202" s="47" t="s">
        <v>156</v>
      </c>
      <c r="G3202" s="47" t="s">
        <v>132</v>
      </c>
      <c r="H3202" s="47" t="n">
        <v>307</v>
      </c>
      <c r="I3202" s="57" t="n">
        <f aca="false">IFERROR(H3202/INDEX(Rate_Master!$C$2:$C$13,MATCH(F3202,Rate_Master!$A$2:$A$13,0)),0)</f>
        <v>0.639583333333333</v>
      </c>
    </row>
    <row r="3203" customFormat="false" ht="15" hidden="false" customHeight="false" outlineLevel="0" collapsed="false">
      <c r="A3203" s="47" t="s">
        <v>15155</v>
      </c>
      <c r="B3203" s="47" t="s">
        <v>857</v>
      </c>
      <c r="C3203" s="48" t="n">
        <v>46079</v>
      </c>
      <c r="D3203" s="47" t="s">
        <v>65</v>
      </c>
      <c r="E3203" s="47" t="s">
        <v>134</v>
      </c>
      <c r="F3203" s="47" t="s">
        <v>158</v>
      </c>
      <c r="G3203" s="47" t="s">
        <v>133</v>
      </c>
      <c r="H3203" s="47" t="n">
        <v>410</v>
      </c>
      <c r="I3203" s="57" t="n">
        <f aca="false">IFERROR(H3203/INDEX(Rate_Master!$C$2:$C$13,MATCH(F3203,Rate_Master!$A$2:$A$13,0)),0)</f>
        <v>2.05</v>
      </c>
    </row>
    <row r="3204" customFormat="false" ht="15" hidden="false" customHeight="false" outlineLevel="0" collapsed="false">
      <c r="A3204" s="47" t="s">
        <v>15156</v>
      </c>
      <c r="B3204" s="47" t="s">
        <v>857</v>
      </c>
      <c r="C3204" s="48" t="n">
        <v>46079</v>
      </c>
      <c r="D3204" s="47" t="s">
        <v>65</v>
      </c>
      <c r="E3204" s="47" t="s">
        <v>134</v>
      </c>
      <c r="F3204" s="47" t="s">
        <v>158</v>
      </c>
      <c r="G3204" s="47" t="s">
        <v>135</v>
      </c>
      <c r="H3204" s="47" t="n">
        <v>320</v>
      </c>
      <c r="I3204" s="57" t="n">
        <f aca="false">IFERROR(H3204/INDEX(Rate_Master!$C$2:$C$13,MATCH(F3204,Rate_Master!$A$2:$A$13,0)),0)</f>
        <v>1.6</v>
      </c>
    </row>
    <row r="3205" customFormat="false" ht="15" hidden="false" customHeight="false" outlineLevel="0" collapsed="false">
      <c r="A3205" s="47" t="s">
        <v>15157</v>
      </c>
      <c r="B3205" s="47" t="s">
        <v>857</v>
      </c>
      <c r="C3205" s="48" t="n">
        <v>46079</v>
      </c>
      <c r="D3205" s="47" t="s">
        <v>65</v>
      </c>
      <c r="E3205" s="47" t="s">
        <v>134</v>
      </c>
      <c r="F3205" s="47" t="s">
        <v>158</v>
      </c>
      <c r="G3205" s="47" t="s">
        <v>136</v>
      </c>
      <c r="H3205" s="47" t="n">
        <v>263</v>
      </c>
      <c r="I3205" s="57" t="n">
        <f aca="false">IFERROR(H3205/INDEX(Rate_Master!$C$2:$C$13,MATCH(F3205,Rate_Master!$A$2:$A$13,0)),0)</f>
        <v>1.315</v>
      </c>
    </row>
    <row r="3206" customFormat="false" ht="15" hidden="false" customHeight="false" outlineLevel="0" collapsed="false">
      <c r="A3206" s="47" t="s">
        <v>15158</v>
      </c>
      <c r="B3206" s="47" t="s">
        <v>857</v>
      </c>
      <c r="C3206" s="48" t="n">
        <v>46079</v>
      </c>
      <c r="D3206" s="47" t="s">
        <v>65</v>
      </c>
      <c r="E3206" s="47" t="s">
        <v>134</v>
      </c>
      <c r="F3206" s="47" t="s">
        <v>158</v>
      </c>
      <c r="G3206" s="47" t="s">
        <v>137</v>
      </c>
      <c r="H3206" s="47" t="n">
        <v>175</v>
      </c>
      <c r="I3206" s="57" t="n">
        <f aca="false">IFERROR(H3206/INDEX(Rate_Master!$C$2:$C$13,MATCH(F3206,Rate_Master!$A$2:$A$13,0)),0)</f>
        <v>0.875</v>
      </c>
    </row>
    <row r="3207" customFormat="false" ht="15" hidden="false" customHeight="false" outlineLevel="0" collapsed="false">
      <c r="A3207" s="47" t="s">
        <v>15159</v>
      </c>
      <c r="B3207" s="47" t="s">
        <v>857</v>
      </c>
      <c r="C3207" s="48" t="n">
        <v>46079</v>
      </c>
      <c r="D3207" s="47" t="s">
        <v>65</v>
      </c>
      <c r="E3207" s="47" t="s">
        <v>134</v>
      </c>
      <c r="F3207" s="47" t="s">
        <v>158</v>
      </c>
      <c r="G3207" s="47" t="s">
        <v>138</v>
      </c>
      <c r="H3207" s="47" t="n">
        <v>116</v>
      </c>
      <c r="I3207" s="57" t="n">
        <f aca="false">IFERROR(H3207/INDEX(Rate_Master!$C$2:$C$13,MATCH(F3207,Rate_Master!$A$2:$A$13,0)),0)</f>
        <v>0.58</v>
      </c>
    </row>
    <row r="3208" customFormat="false" ht="15" hidden="false" customHeight="false" outlineLevel="0" collapsed="false">
      <c r="A3208" s="47" t="s">
        <v>15160</v>
      </c>
      <c r="B3208" s="47" t="s">
        <v>858</v>
      </c>
      <c r="C3208" s="48" t="n">
        <v>46079</v>
      </c>
      <c r="D3208" s="47" t="s">
        <v>65</v>
      </c>
      <c r="E3208" s="47" t="s">
        <v>134</v>
      </c>
      <c r="F3208" s="47" t="s">
        <v>159</v>
      </c>
      <c r="G3208" s="47" t="s">
        <v>133</v>
      </c>
      <c r="H3208" s="47" t="n">
        <v>904</v>
      </c>
      <c r="I3208" s="57" t="n">
        <f aca="false">IFERROR(H3208/INDEX(Rate_Master!$C$2:$C$13,MATCH(F3208,Rate_Master!$A$2:$A$13,0)),0)</f>
        <v>3.76666666666667</v>
      </c>
    </row>
    <row r="3209" customFormat="false" ht="15" hidden="false" customHeight="false" outlineLevel="0" collapsed="false">
      <c r="A3209" s="47" t="s">
        <v>15161</v>
      </c>
      <c r="B3209" s="47" t="s">
        <v>858</v>
      </c>
      <c r="C3209" s="48" t="n">
        <v>46079</v>
      </c>
      <c r="D3209" s="47" t="s">
        <v>65</v>
      </c>
      <c r="E3209" s="47" t="s">
        <v>134</v>
      </c>
      <c r="F3209" s="47" t="s">
        <v>159</v>
      </c>
      <c r="G3209" s="47" t="s">
        <v>135</v>
      </c>
      <c r="H3209" s="47" t="n">
        <v>715</v>
      </c>
      <c r="I3209" s="57" t="n">
        <f aca="false">IFERROR(H3209/INDEX(Rate_Master!$C$2:$C$13,MATCH(F3209,Rate_Master!$A$2:$A$13,0)),0)</f>
        <v>2.97916666666667</v>
      </c>
    </row>
    <row r="3210" customFormat="false" ht="15" hidden="false" customHeight="false" outlineLevel="0" collapsed="false">
      <c r="A3210" s="47" t="s">
        <v>15162</v>
      </c>
      <c r="B3210" s="47" t="s">
        <v>858</v>
      </c>
      <c r="C3210" s="48" t="n">
        <v>46079</v>
      </c>
      <c r="D3210" s="47" t="s">
        <v>65</v>
      </c>
      <c r="E3210" s="47" t="s">
        <v>134</v>
      </c>
      <c r="F3210" s="47" t="s">
        <v>159</v>
      </c>
      <c r="G3210" s="47" t="s">
        <v>136</v>
      </c>
      <c r="H3210" s="47" t="n">
        <v>574</v>
      </c>
      <c r="I3210" s="57" t="n">
        <f aca="false">IFERROR(H3210/INDEX(Rate_Master!$C$2:$C$13,MATCH(F3210,Rate_Master!$A$2:$A$13,0)),0)</f>
        <v>2.39166666666667</v>
      </c>
    </row>
    <row r="3211" customFormat="false" ht="15" hidden="false" customHeight="false" outlineLevel="0" collapsed="false">
      <c r="A3211" s="47" t="s">
        <v>15163</v>
      </c>
      <c r="B3211" s="47" t="s">
        <v>858</v>
      </c>
      <c r="C3211" s="48" t="n">
        <v>46079</v>
      </c>
      <c r="D3211" s="47" t="s">
        <v>65</v>
      </c>
      <c r="E3211" s="47" t="s">
        <v>134</v>
      </c>
      <c r="F3211" s="47" t="s">
        <v>159</v>
      </c>
      <c r="G3211" s="47" t="s">
        <v>137</v>
      </c>
      <c r="H3211" s="47" t="n">
        <v>430</v>
      </c>
      <c r="I3211" s="57" t="n">
        <f aca="false">IFERROR(H3211/INDEX(Rate_Master!$C$2:$C$13,MATCH(F3211,Rate_Master!$A$2:$A$13,0)),0)</f>
        <v>1.79166666666667</v>
      </c>
    </row>
    <row r="3212" customFormat="false" ht="15" hidden="false" customHeight="false" outlineLevel="0" collapsed="false">
      <c r="A3212" s="47" t="s">
        <v>15164</v>
      </c>
      <c r="B3212" s="47" t="s">
        <v>858</v>
      </c>
      <c r="C3212" s="48" t="n">
        <v>46079</v>
      </c>
      <c r="D3212" s="47" t="s">
        <v>65</v>
      </c>
      <c r="E3212" s="47" t="s">
        <v>134</v>
      </c>
      <c r="F3212" s="47" t="s">
        <v>159</v>
      </c>
      <c r="G3212" s="47" t="s">
        <v>138</v>
      </c>
      <c r="H3212" s="47" t="n">
        <v>253</v>
      </c>
      <c r="I3212" s="57" t="n">
        <f aca="false">IFERROR(H3212/INDEX(Rate_Master!$C$2:$C$13,MATCH(F3212,Rate_Master!$A$2:$A$13,0)),0)</f>
        <v>1.05416666666667</v>
      </c>
    </row>
    <row r="3213" customFormat="false" ht="15" hidden="false" customHeight="false" outlineLevel="0" collapsed="false">
      <c r="A3213" s="47" t="s">
        <v>15165</v>
      </c>
      <c r="B3213" s="47" t="s">
        <v>860</v>
      </c>
      <c r="C3213" s="48" t="n">
        <v>46079</v>
      </c>
      <c r="D3213" s="47" t="s">
        <v>65</v>
      </c>
      <c r="E3213" s="47" t="s">
        <v>134</v>
      </c>
      <c r="F3213" s="47" t="s">
        <v>159</v>
      </c>
      <c r="G3213" s="47" t="s">
        <v>133</v>
      </c>
      <c r="H3213" s="47" t="n">
        <v>595</v>
      </c>
      <c r="I3213" s="57" t="n">
        <f aca="false">IFERROR(H3213/INDEX(Rate_Master!$C$2:$C$13,MATCH(F3213,Rate_Master!$A$2:$A$13,0)),0)</f>
        <v>2.47916666666667</v>
      </c>
    </row>
    <row r="3214" customFormat="false" ht="15" hidden="false" customHeight="false" outlineLevel="0" collapsed="false">
      <c r="A3214" s="47" t="s">
        <v>15166</v>
      </c>
      <c r="B3214" s="47" t="s">
        <v>860</v>
      </c>
      <c r="C3214" s="48" t="n">
        <v>46079</v>
      </c>
      <c r="D3214" s="47" t="s">
        <v>65</v>
      </c>
      <c r="E3214" s="47" t="s">
        <v>134</v>
      </c>
      <c r="F3214" s="47" t="s">
        <v>159</v>
      </c>
      <c r="G3214" s="47" t="s">
        <v>135</v>
      </c>
      <c r="H3214" s="47" t="n">
        <v>470</v>
      </c>
      <c r="I3214" s="57" t="n">
        <f aca="false">IFERROR(H3214/INDEX(Rate_Master!$C$2:$C$13,MATCH(F3214,Rate_Master!$A$2:$A$13,0)),0)</f>
        <v>1.95833333333333</v>
      </c>
    </row>
    <row r="3215" customFormat="false" ht="15" hidden="false" customHeight="false" outlineLevel="0" collapsed="false">
      <c r="A3215" s="47" t="s">
        <v>15167</v>
      </c>
      <c r="B3215" s="47" t="s">
        <v>860</v>
      </c>
      <c r="C3215" s="48" t="n">
        <v>46079</v>
      </c>
      <c r="D3215" s="47" t="s">
        <v>65</v>
      </c>
      <c r="E3215" s="47" t="s">
        <v>134</v>
      </c>
      <c r="F3215" s="47" t="s">
        <v>159</v>
      </c>
      <c r="G3215" s="47" t="s">
        <v>136</v>
      </c>
      <c r="H3215" s="47" t="n">
        <v>378</v>
      </c>
      <c r="I3215" s="57" t="n">
        <f aca="false">IFERROR(H3215/INDEX(Rate_Master!$C$2:$C$13,MATCH(F3215,Rate_Master!$A$2:$A$13,0)),0)</f>
        <v>1.575</v>
      </c>
    </row>
    <row r="3216" customFormat="false" ht="15" hidden="false" customHeight="false" outlineLevel="0" collapsed="false">
      <c r="A3216" s="47" t="s">
        <v>15168</v>
      </c>
      <c r="B3216" s="47" t="s">
        <v>860</v>
      </c>
      <c r="C3216" s="48" t="n">
        <v>46079</v>
      </c>
      <c r="D3216" s="47" t="s">
        <v>65</v>
      </c>
      <c r="E3216" s="47" t="s">
        <v>134</v>
      </c>
      <c r="F3216" s="47" t="s">
        <v>159</v>
      </c>
      <c r="G3216" s="47" t="s">
        <v>137</v>
      </c>
      <c r="H3216" s="47" t="n">
        <v>275</v>
      </c>
      <c r="I3216" s="57" t="n">
        <f aca="false">IFERROR(H3216/INDEX(Rate_Master!$C$2:$C$13,MATCH(F3216,Rate_Master!$A$2:$A$13,0)),0)</f>
        <v>1.14583333333333</v>
      </c>
    </row>
    <row r="3217" customFormat="false" ht="15" hidden="false" customHeight="false" outlineLevel="0" collapsed="false">
      <c r="A3217" s="47" t="s">
        <v>15169</v>
      </c>
      <c r="B3217" s="47" t="s">
        <v>860</v>
      </c>
      <c r="C3217" s="48" t="n">
        <v>46079</v>
      </c>
      <c r="D3217" s="47" t="s">
        <v>65</v>
      </c>
      <c r="E3217" s="47" t="s">
        <v>134</v>
      </c>
      <c r="F3217" s="47" t="s">
        <v>159</v>
      </c>
      <c r="G3217" s="47" t="s">
        <v>138</v>
      </c>
      <c r="H3217" s="47" t="n">
        <v>143</v>
      </c>
      <c r="I3217" s="57" t="n">
        <f aca="false">IFERROR(H3217/INDEX(Rate_Master!$C$2:$C$13,MATCH(F3217,Rate_Master!$A$2:$A$13,0)),0)</f>
        <v>0.595833333333333</v>
      </c>
    </row>
    <row r="3218" customFormat="false" ht="15" hidden="false" customHeight="false" outlineLevel="0" collapsed="false">
      <c r="A3218" s="47" t="s">
        <v>15170</v>
      </c>
      <c r="B3218" s="47" t="s">
        <v>861</v>
      </c>
      <c r="C3218" s="48" t="n">
        <v>46080</v>
      </c>
      <c r="D3218" s="47" t="s">
        <v>62</v>
      </c>
      <c r="E3218" s="47" t="s">
        <v>120</v>
      </c>
      <c r="F3218" s="47" t="s">
        <v>149</v>
      </c>
      <c r="G3218" s="47" t="s">
        <v>119</v>
      </c>
      <c r="H3218" s="47" t="n">
        <v>1982</v>
      </c>
      <c r="I3218" s="57" t="n">
        <f aca="false">IFERROR(H3218/INDEX(Rate_Master!$C$2:$C$13,MATCH(F3218,Rate_Master!$A$2:$A$13,0)),0)</f>
        <v>1.80181818181818</v>
      </c>
    </row>
    <row r="3219" customFormat="false" ht="15" hidden="false" customHeight="false" outlineLevel="0" collapsed="false">
      <c r="A3219" s="47" t="s">
        <v>15171</v>
      </c>
      <c r="B3219" s="47" t="s">
        <v>861</v>
      </c>
      <c r="C3219" s="48" t="n">
        <v>46080</v>
      </c>
      <c r="D3219" s="47" t="s">
        <v>62</v>
      </c>
      <c r="E3219" s="47" t="s">
        <v>120</v>
      </c>
      <c r="F3219" s="47" t="s">
        <v>149</v>
      </c>
      <c r="G3219" s="47" t="s">
        <v>121</v>
      </c>
      <c r="H3219" s="47" t="n">
        <v>1845</v>
      </c>
      <c r="I3219" s="57" t="n">
        <f aca="false">IFERROR(H3219/INDEX(Rate_Master!$C$2:$C$13,MATCH(F3219,Rate_Master!$A$2:$A$13,0)),0)</f>
        <v>1.67727272727273</v>
      </c>
    </row>
    <row r="3220" customFormat="false" ht="15" hidden="false" customHeight="false" outlineLevel="0" collapsed="false">
      <c r="A3220" s="47" t="s">
        <v>15172</v>
      </c>
      <c r="B3220" s="47" t="s">
        <v>861</v>
      </c>
      <c r="C3220" s="48" t="n">
        <v>46080</v>
      </c>
      <c r="D3220" s="47" t="s">
        <v>62</v>
      </c>
      <c r="E3220" s="47" t="s">
        <v>120</v>
      </c>
      <c r="F3220" s="47" t="s">
        <v>149</v>
      </c>
      <c r="G3220" s="47" t="s">
        <v>122</v>
      </c>
      <c r="H3220" s="47" t="n">
        <v>2044</v>
      </c>
      <c r="I3220" s="57" t="n">
        <f aca="false">IFERROR(H3220/INDEX(Rate_Master!$C$2:$C$13,MATCH(F3220,Rate_Master!$A$2:$A$13,0)),0)</f>
        <v>1.85818181818182</v>
      </c>
    </row>
    <row r="3221" customFormat="false" ht="15" hidden="false" customHeight="false" outlineLevel="0" collapsed="false">
      <c r="A3221" s="47" t="s">
        <v>15173</v>
      </c>
      <c r="B3221" s="47" t="s">
        <v>861</v>
      </c>
      <c r="C3221" s="48" t="n">
        <v>46080</v>
      </c>
      <c r="D3221" s="47" t="s">
        <v>62</v>
      </c>
      <c r="E3221" s="47" t="s">
        <v>120</v>
      </c>
      <c r="F3221" s="47" t="s">
        <v>149</v>
      </c>
      <c r="G3221" s="47" t="s">
        <v>123</v>
      </c>
      <c r="H3221" s="47" t="n">
        <v>1413</v>
      </c>
      <c r="I3221" s="57" t="n">
        <f aca="false">IFERROR(H3221/INDEX(Rate_Master!$C$2:$C$13,MATCH(F3221,Rate_Master!$A$2:$A$13,0)),0)</f>
        <v>1.28454545454545</v>
      </c>
    </row>
    <row r="3222" customFormat="false" ht="15" hidden="false" customHeight="false" outlineLevel="0" collapsed="false">
      <c r="A3222" s="47" t="s">
        <v>15174</v>
      </c>
      <c r="B3222" s="47" t="s">
        <v>861</v>
      </c>
      <c r="C3222" s="48" t="n">
        <v>46080</v>
      </c>
      <c r="D3222" s="47" t="s">
        <v>62</v>
      </c>
      <c r="E3222" s="47" t="s">
        <v>120</v>
      </c>
      <c r="F3222" s="47" t="s">
        <v>149</v>
      </c>
      <c r="G3222" s="47" t="s">
        <v>124</v>
      </c>
      <c r="H3222" s="47" t="n">
        <v>870</v>
      </c>
      <c r="I3222" s="57" t="n">
        <f aca="false">IFERROR(H3222/INDEX(Rate_Master!$C$2:$C$13,MATCH(F3222,Rate_Master!$A$2:$A$13,0)),0)</f>
        <v>0.790909090909091</v>
      </c>
    </row>
    <row r="3223" customFormat="false" ht="15" hidden="false" customHeight="false" outlineLevel="0" collapsed="false">
      <c r="A3223" s="47" t="s">
        <v>15175</v>
      </c>
      <c r="B3223" s="47" t="s">
        <v>861</v>
      </c>
      <c r="C3223" s="48" t="n">
        <v>46080</v>
      </c>
      <c r="D3223" s="47" t="s">
        <v>62</v>
      </c>
      <c r="E3223" s="47" t="s">
        <v>120</v>
      </c>
      <c r="F3223" s="47" t="s">
        <v>149</v>
      </c>
      <c r="G3223" s="47" t="s">
        <v>125</v>
      </c>
      <c r="H3223" s="47" t="n">
        <v>529</v>
      </c>
      <c r="I3223" s="57" t="n">
        <f aca="false">IFERROR(H3223/INDEX(Rate_Master!$C$2:$C$13,MATCH(F3223,Rate_Master!$A$2:$A$13,0)),0)</f>
        <v>0.480909090909091</v>
      </c>
    </row>
    <row r="3224" customFormat="false" ht="15" hidden="false" customHeight="false" outlineLevel="0" collapsed="false">
      <c r="A3224" s="47" t="s">
        <v>15176</v>
      </c>
      <c r="B3224" s="47" t="s">
        <v>861</v>
      </c>
      <c r="C3224" s="48" t="n">
        <v>46080</v>
      </c>
      <c r="D3224" s="47" t="s">
        <v>62</v>
      </c>
      <c r="E3224" s="47" t="s">
        <v>120</v>
      </c>
      <c r="F3224" s="47" t="s">
        <v>149</v>
      </c>
      <c r="G3224" s="47" t="s">
        <v>126</v>
      </c>
      <c r="H3224" s="47" t="n">
        <v>381</v>
      </c>
      <c r="I3224" s="57" t="n">
        <f aca="false">IFERROR(H3224/INDEX(Rate_Master!$C$2:$C$13,MATCH(F3224,Rate_Master!$A$2:$A$13,0)),0)</f>
        <v>0.346363636363636</v>
      </c>
    </row>
    <row r="3225" customFormat="false" ht="15" hidden="false" customHeight="false" outlineLevel="0" collapsed="false">
      <c r="A3225" s="47" t="s">
        <v>15177</v>
      </c>
      <c r="B3225" s="47" t="s">
        <v>862</v>
      </c>
      <c r="C3225" s="48" t="n">
        <v>46080</v>
      </c>
      <c r="D3225" s="47" t="s">
        <v>62</v>
      </c>
      <c r="E3225" s="47" t="s">
        <v>120</v>
      </c>
      <c r="F3225" s="47" t="s">
        <v>149</v>
      </c>
      <c r="G3225" s="47" t="s">
        <v>119</v>
      </c>
      <c r="H3225" s="47" t="n">
        <v>1491</v>
      </c>
      <c r="I3225" s="57" t="n">
        <f aca="false">IFERROR(H3225/INDEX(Rate_Master!$C$2:$C$13,MATCH(F3225,Rate_Master!$A$2:$A$13,0)),0)</f>
        <v>1.35545454545455</v>
      </c>
    </row>
    <row r="3226" customFormat="false" ht="15" hidden="false" customHeight="false" outlineLevel="0" collapsed="false">
      <c r="A3226" s="47" t="s">
        <v>15178</v>
      </c>
      <c r="B3226" s="47" t="s">
        <v>862</v>
      </c>
      <c r="C3226" s="48" t="n">
        <v>46080</v>
      </c>
      <c r="D3226" s="47" t="s">
        <v>62</v>
      </c>
      <c r="E3226" s="47" t="s">
        <v>120</v>
      </c>
      <c r="F3226" s="47" t="s">
        <v>149</v>
      </c>
      <c r="G3226" s="47" t="s">
        <v>121</v>
      </c>
      <c r="H3226" s="47" t="n">
        <v>1368</v>
      </c>
      <c r="I3226" s="57" t="n">
        <f aca="false">IFERROR(H3226/INDEX(Rate_Master!$C$2:$C$13,MATCH(F3226,Rate_Master!$A$2:$A$13,0)),0)</f>
        <v>1.24363636363636</v>
      </c>
    </row>
    <row r="3227" customFormat="false" ht="15" hidden="false" customHeight="false" outlineLevel="0" collapsed="false">
      <c r="A3227" s="47" t="s">
        <v>15179</v>
      </c>
      <c r="B3227" s="47" t="s">
        <v>862</v>
      </c>
      <c r="C3227" s="48" t="n">
        <v>46080</v>
      </c>
      <c r="D3227" s="47" t="s">
        <v>62</v>
      </c>
      <c r="E3227" s="47" t="s">
        <v>120</v>
      </c>
      <c r="F3227" s="47" t="s">
        <v>149</v>
      </c>
      <c r="G3227" s="47" t="s">
        <v>122</v>
      </c>
      <c r="H3227" s="47" t="n">
        <v>1597</v>
      </c>
      <c r="I3227" s="57" t="n">
        <f aca="false">IFERROR(H3227/INDEX(Rate_Master!$C$2:$C$13,MATCH(F3227,Rate_Master!$A$2:$A$13,0)),0)</f>
        <v>1.45181818181818</v>
      </c>
    </row>
    <row r="3228" customFormat="false" ht="15" hidden="false" customHeight="false" outlineLevel="0" collapsed="false">
      <c r="A3228" s="47" t="s">
        <v>15180</v>
      </c>
      <c r="B3228" s="47" t="s">
        <v>862</v>
      </c>
      <c r="C3228" s="48" t="n">
        <v>46080</v>
      </c>
      <c r="D3228" s="47" t="s">
        <v>62</v>
      </c>
      <c r="E3228" s="47" t="s">
        <v>120</v>
      </c>
      <c r="F3228" s="47" t="s">
        <v>149</v>
      </c>
      <c r="G3228" s="47" t="s">
        <v>123</v>
      </c>
      <c r="H3228" s="47" t="n">
        <v>1189</v>
      </c>
      <c r="I3228" s="57" t="n">
        <f aca="false">IFERROR(H3228/INDEX(Rate_Master!$C$2:$C$13,MATCH(F3228,Rate_Master!$A$2:$A$13,0)),0)</f>
        <v>1.08090909090909</v>
      </c>
    </row>
    <row r="3229" customFormat="false" ht="15" hidden="false" customHeight="false" outlineLevel="0" collapsed="false">
      <c r="A3229" s="47" t="s">
        <v>15181</v>
      </c>
      <c r="B3229" s="47" t="s">
        <v>862</v>
      </c>
      <c r="C3229" s="48" t="n">
        <v>46080</v>
      </c>
      <c r="D3229" s="47" t="s">
        <v>62</v>
      </c>
      <c r="E3229" s="47" t="s">
        <v>120</v>
      </c>
      <c r="F3229" s="47" t="s">
        <v>149</v>
      </c>
      <c r="G3229" s="47" t="s">
        <v>124</v>
      </c>
      <c r="H3229" s="47" t="n">
        <v>752</v>
      </c>
      <c r="I3229" s="57" t="n">
        <f aca="false">IFERROR(H3229/INDEX(Rate_Master!$C$2:$C$13,MATCH(F3229,Rate_Master!$A$2:$A$13,0)),0)</f>
        <v>0.683636363636364</v>
      </c>
    </row>
    <row r="3230" customFormat="false" ht="15" hidden="false" customHeight="false" outlineLevel="0" collapsed="false">
      <c r="A3230" s="47" t="s">
        <v>15182</v>
      </c>
      <c r="B3230" s="47" t="s">
        <v>862</v>
      </c>
      <c r="C3230" s="48" t="n">
        <v>46080</v>
      </c>
      <c r="D3230" s="47" t="s">
        <v>62</v>
      </c>
      <c r="E3230" s="47" t="s">
        <v>120</v>
      </c>
      <c r="F3230" s="47" t="s">
        <v>149</v>
      </c>
      <c r="G3230" s="47" t="s">
        <v>125</v>
      </c>
      <c r="H3230" s="47" t="n">
        <v>438</v>
      </c>
      <c r="I3230" s="57" t="n">
        <f aca="false">IFERROR(H3230/INDEX(Rate_Master!$C$2:$C$13,MATCH(F3230,Rate_Master!$A$2:$A$13,0)),0)</f>
        <v>0.398181818181818</v>
      </c>
    </row>
    <row r="3231" customFormat="false" ht="15" hidden="false" customHeight="false" outlineLevel="0" collapsed="false">
      <c r="A3231" s="47" t="s">
        <v>15183</v>
      </c>
      <c r="B3231" s="47" t="s">
        <v>862</v>
      </c>
      <c r="C3231" s="48" t="n">
        <v>46080</v>
      </c>
      <c r="D3231" s="47" t="s">
        <v>62</v>
      </c>
      <c r="E3231" s="47" t="s">
        <v>120</v>
      </c>
      <c r="F3231" s="47" t="s">
        <v>149</v>
      </c>
      <c r="G3231" s="47" t="s">
        <v>126</v>
      </c>
      <c r="H3231" s="47" t="n">
        <v>307</v>
      </c>
      <c r="I3231" s="57" t="n">
        <f aca="false">IFERROR(H3231/INDEX(Rate_Master!$C$2:$C$13,MATCH(F3231,Rate_Master!$A$2:$A$13,0)),0)</f>
        <v>0.279090909090909</v>
      </c>
    </row>
    <row r="3232" customFormat="false" ht="15" hidden="false" customHeight="false" outlineLevel="0" collapsed="false">
      <c r="A3232" s="47" t="s">
        <v>15184</v>
      </c>
      <c r="B3232" s="47" t="s">
        <v>863</v>
      </c>
      <c r="C3232" s="48" t="n">
        <v>46080</v>
      </c>
      <c r="D3232" s="47" t="s">
        <v>62</v>
      </c>
      <c r="E3232" s="47" t="s">
        <v>120</v>
      </c>
      <c r="F3232" s="47" t="s">
        <v>149</v>
      </c>
      <c r="G3232" s="47" t="s">
        <v>119</v>
      </c>
      <c r="H3232" s="47" t="n">
        <v>985</v>
      </c>
      <c r="I3232" s="57" t="n">
        <f aca="false">IFERROR(H3232/INDEX(Rate_Master!$C$2:$C$13,MATCH(F3232,Rate_Master!$A$2:$A$13,0)),0)</f>
        <v>0.895454545454546</v>
      </c>
    </row>
    <row r="3233" customFormat="false" ht="15" hidden="false" customHeight="false" outlineLevel="0" collapsed="false">
      <c r="A3233" s="47" t="s">
        <v>15185</v>
      </c>
      <c r="B3233" s="47" t="s">
        <v>863</v>
      </c>
      <c r="C3233" s="48" t="n">
        <v>46080</v>
      </c>
      <c r="D3233" s="47" t="s">
        <v>62</v>
      </c>
      <c r="E3233" s="47" t="s">
        <v>120</v>
      </c>
      <c r="F3233" s="47" t="s">
        <v>149</v>
      </c>
      <c r="G3233" s="47" t="s">
        <v>121</v>
      </c>
      <c r="H3233" s="47" t="n">
        <v>862</v>
      </c>
      <c r="I3233" s="57" t="n">
        <f aca="false">IFERROR(H3233/INDEX(Rate_Master!$C$2:$C$13,MATCH(F3233,Rate_Master!$A$2:$A$13,0)),0)</f>
        <v>0.783636363636364</v>
      </c>
    </row>
    <row r="3234" customFormat="false" ht="15" hidden="false" customHeight="false" outlineLevel="0" collapsed="false">
      <c r="A3234" s="47" t="s">
        <v>15186</v>
      </c>
      <c r="B3234" s="47" t="s">
        <v>863</v>
      </c>
      <c r="C3234" s="48" t="n">
        <v>46080</v>
      </c>
      <c r="D3234" s="47" t="s">
        <v>62</v>
      </c>
      <c r="E3234" s="47" t="s">
        <v>120</v>
      </c>
      <c r="F3234" s="47" t="s">
        <v>149</v>
      </c>
      <c r="G3234" s="47" t="s">
        <v>122</v>
      </c>
      <c r="H3234" s="47" t="n">
        <v>1011</v>
      </c>
      <c r="I3234" s="57" t="n">
        <f aca="false">IFERROR(H3234/INDEX(Rate_Master!$C$2:$C$13,MATCH(F3234,Rate_Master!$A$2:$A$13,0)),0)</f>
        <v>0.919090909090909</v>
      </c>
    </row>
    <row r="3235" customFormat="false" ht="15" hidden="false" customHeight="false" outlineLevel="0" collapsed="false">
      <c r="A3235" s="47" t="s">
        <v>15187</v>
      </c>
      <c r="B3235" s="47" t="s">
        <v>863</v>
      </c>
      <c r="C3235" s="48" t="n">
        <v>46080</v>
      </c>
      <c r="D3235" s="47" t="s">
        <v>62</v>
      </c>
      <c r="E3235" s="47" t="s">
        <v>120</v>
      </c>
      <c r="F3235" s="47" t="s">
        <v>149</v>
      </c>
      <c r="G3235" s="47" t="s">
        <v>123</v>
      </c>
      <c r="H3235" s="47" t="n">
        <v>672</v>
      </c>
      <c r="I3235" s="57" t="n">
        <f aca="false">IFERROR(H3235/INDEX(Rate_Master!$C$2:$C$13,MATCH(F3235,Rate_Master!$A$2:$A$13,0)),0)</f>
        <v>0.610909090909091</v>
      </c>
    </row>
    <row r="3236" customFormat="false" ht="15" hidden="false" customHeight="false" outlineLevel="0" collapsed="false">
      <c r="A3236" s="47" t="s">
        <v>15188</v>
      </c>
      <c r="B3236" s="47" t="s">
        <v>863</v>
      </c>
      <c r="C3236" s="48" t="n">
        <v>46080</v>
      </c>
      <c r="D3236" s="47" t="s">
        <v>62</v>
      </c>
      <c r="E3236" s="47" t="s">
        <v>120</v>
      </c>
      <c r="F3236" s="47" t="s">
        <v>149</v>
      </c>
      <c r="G3236" s="47" t="s">
        <v>124</v>
      </c>
      <c r="H3236" s="47" t="n">
        <v>470</v>
      </c>
      <c r="I3236" s="57" t="n">
        <f aca="false">IFERROR(H3236/INDEX(Rate_Master!$C$2:$C$13,MATCH(F3236,Rate_Master!$A$2:$A$13,0)),0)</f>
        <v>0.427272727272727</v>
      </c>
    </row>
    <row r="3237" customFormat="false" ht="15" hidden="false" customHeight="false" outlineLevel="0" collapsed="false">
      <c r="A3237" s="47" t="s">
        <v>15189</v>
      </c>
      <c r="B3237" s="47" t="s">
        <v>863</v>
      </c>
      <c r="C3237" s="48" t="n">
        <v>46080</v>
      </c>
      <c r="D3237" s="47" t="s">
        <v>62</v>
      </c>
      <c r="E3237" s="47" t="s">
        <v>120</v>
      </c>
      <c r="F3237" s="47" t="s">
        <v>149</v>
      </c>
      <c r="G3237" s="47" t="s">
        <v>125</v>
      </c>
      <c r="H3237" s="47" t="n">
        <v>229</v>
      </c>
      <c r="I3237" s="57" t="n">
        <f aca="false">IFERROR(H3237/INDEX(Rate_Master!$C$2:$C$13,MATCH(F3237,Rate_Master!$A$2:$A$13,0)),0)</f>
        <v>0.208181818181818</v>
      </c>
    </row>
    <row r="3238" customFormat="false" ht="15" hidden="false" customHeight="false" outlineLevel="0" collapsed="false">
      <c r="A3238" s="47" t="s">
        <v>15190</v>
      </c>
      <c r="B3238" s="47" t="s">
        <v>863</v>
      </c>
      <c r="C3238" s="48" t="n">
        <v>46080</v>
      </c>
      <c r="D3238" s="47" t="s">
        <v>62</v>
      </c>
      <c r="E3238" s="47" t="s">
        <v>120</v>
      </c>
      <c r="F3238" s="47" t="s">
        <v>149</v>
      </c>
      <c r="G3238" s="47" t="s">
        <v>126</v>
      </c>
      <c r="H3238" s="47" t="n">
        <v>180</v>
      </c>
      <c r="I3238" s="57" t="n">
        <f aca="false">IFERROR(H3238/INDEX(Rate_Master!$C$2:$C$13,MATCH(F3238,Rate_Master!$A$2:$A$13,0)),0)</f>
        <v>0.163636363636364</v>
      </c>
    </row>
    <row r="3239" customFormat="false" ht="15" hidden="false" customHeight="false" outlineLevel="0" collapsed="false">
      <c r="A3239" s="47" t="s">
        <v>15191</v>
      </c>
      <c r="B3239" s="47" t="s">
        <v>864</v>
      </c>
      <c r="C3239" s="48" t="n">
        <v>46080</v>
      </c>
      <c r="D3239" s="47" t="s">
        <v>63</v>
      </c>
      <c r="E3239" s="47" t="s">
        <v>120</v>
      </c>
      <c r="F3239" s="47" t="s">
        <v>153</v>
      </c>
      <c r="G3239" s="47" t="s">
        <v>119</v>
      </c>
      <c r="H3239" s="47" t="n">
        <v>1462</v>
      </c>
      <c r="I3239" s="57" t="n">
        <f aca="false">IFERROR(H3239/INDEX(Rate_Master!$C$2:$C$13,MATCH(F3239,Rate_Master!$A$2:$A$13,0)),0)</f>
        <v>1.462</v>
      </c>
    </row>
    <row r="3240" customFormat="false" ht="15" hidden="false" customHeight="false" outlineLevel="0" collapsed="false">
      <c r="A3240" s="47" t="s">
        <v>15192</v>
      </c>
      <c r="B3240" s="47" t="s">
        <v>864</v>
      </c>
      <c r="C3240" s="48" t="n">
        <v>46080</v>
      </c>
      <c r="D3240" s="47" t="s">
        <v>63</v>
      </c>
      <c r="E3240" s="47" t="s">
        <v>120</v>
      </c>
      <c r="F3240" s="47" t="s">
        <v>153</v>
      </c>
      <c r="G3240" s="47" t="s">
        <v>121</v>
      </c>
      <c r="H3240" s="47" t="n">
        <v>1319</v>
      </c>
      <c r="I3240" s="57" t="n">
        <f aca="false">IFERROR(H3240/INDEX(Rate_Master!$C$2:$C$13,MATCH(F3240,Rate_Master!$A$2:$A$13,0)),0)</f>
        <v>1.319</v>
      </c>
    </row>
    <row r="3241" customFormat="false" ht="15" hidden="false" customHeight="false" outlineLevel="0" collapsed="false">
      <c r="A3241" s="47" t="s">
        <v>15193</v>
      </c>
      <c r="B3241" s="47" t="s">
        <v>864</v>
      </c>
      <c r="C3241" s="48" t="n">
        <v>46080</v>
      </c>
      <c r="D3241" s="47" t="s">
        <v>63</v>
      </c>
      <c r="E3241" s="47" t="s">
        <v>120</v>
      </c>
      <c r="F3241" s="47" t="s">
        <v>153</v>
      </c>
      <c r="G3241" s="47" t="s">
        <v>122</v>
      </c>
      <c r="H3241" s="47" t="n">
        <v>1399</v>
      </c>
      <c r="I3241" s="57" t="n">
        <f aca="false">IFERROR(H3241/INDEX(Rate_Master!$C$2:$C$13,MATCH(F3241,Rate_Master!$A$2:$A$13,0)),0)</f>
        <v>1.399</v>
      </c>
    </row>
    <row r="3242" customFormat="false" ht="15" hidden="false" customHeight="false" outlineLevel="0" collapsed="false">
      <c r="A3242" s="47" t="s">
        <v>15194</v>
      </c>
      <c r="B3242" s="47" t="s">
        <v>864</v>
      </c>
      <c r="C3242" s="48" t="n">
        <v>46080</v>
      </c>
      <c r="D3242" s="47" t="s">
        <v>63</v>
      </c>
      <c r="E3242" s="47" t="s">
        <v>120</v>
      </c>
      <c r="F3242" s="47" t="s">
        <v>153</v>
      </c>
      <c r="G3242" s="47" t="s">
        <v>123</v>
      </c>
      <c r="H3242" s="47" t="n">
        <v>1070</v>
      </c>
      <c r="I3242" s="57" t="n">
        <f aca="false">IFERROR(H3242/INDEX(Rate_Master!$C$2:$C$13,MATCH(F3242,Rate_Master!$A$2:$A$13,0)),0)</f>
        <v>1.07</v>
      </c>
    </row>
    <row r="3243" customFormat="false" ht="15" hidden="false" customHeight="false" outlineLevel="0" collapsed="false">
      <c r="A3243" s="47" t="s">
        <v>15195</v>
      </c>
      <c r="B3243" s="47" t="s">
        <v>864</v>
      </c>
      <c r="C3243" s="48" t="n">
        <v>46080</v>
      </c>
      <c r="D3243" s="47" t="s">
        <v>63</v>
      </c>
      <c r="E3243" s="47" t="s">
        <v>120</v>
      </c>
      <c r="F3243" s="47" t="s">
        <v>153</v>
      </c>
      <c r="G3243" s="47" t="s">
        <v>124</v>
      </c>
      <c r="H3243" s="47" t="n">
        <v>640</v>
      </c>
      <c r="I3243" s="57" t="n">
        <f aca="false">IFERROR(H3243/INDEX(Rate_Master!$C$2:$C$13,MATCH(F3243,Rate_Master!$A$2:$A$13,0)),0)</f>
        <v>0.64</v>
      </c>
    </row>
    <row r="3244" customFormat="false" ht="15" hidden="false" customHeight="false" outlineLevel="0" collapsed="false">
      <c r="A3244" s="47" t="s">
        <v>15196</v>
      </c>
      <c r="B3244" s="47" t="s">
        <v>864</v>
      </c>
      <c r="C3244" s="48" t="n">
        <v>46080</v>
      </c>
      <c r="D3244" s="47" t="s">
        <v>63</v>
      </c>
      <c r="E3244" s="47" t="s">
        <v>120</v>
      </c>
      <c r="F3244" s="47" t="s">
        <v>153</v>
      </c>
      <c r="G3244" s="47" t="s">
        <v>125</v>
      </c>
      <c r="H3244" s="47" t="n">
        <v>426</v>
      </c>
      <c r="I3244" s="57" t="n">
        <f aca="false">IFERROR(H3244/INDEX(Rate_Master!$C$2:$C$13,MATCH(F3244,Rate_Master!$A$2:$A$13,0)),0)</f>
        <v>0.426</v>
      </c>
    </row>
    <row r="3245" customFormat="false" ht="15" hidden="false" customHeight="false" outlineLevel="0" collapsed="false">
      <c r="A3245" s="47" t="s">
        <v>15197</v>
      </c>
      <c r="B3245" s="47" t="s">
        <v>864</v>
      </c>
      <c r="C3245" s="48" t="n">
        <v>46080</v>
      </c>
      <c r="D3245" s="47" t="s">
        <v>63</v>
      </c>
      <c r="E3245" s="47" t="s">
        <v>120</v>
      </c>
      <c r="F3245" s="47" t="s">
        <v>153</v>
      </c>
      <c r="G3245" s="47" t="s">
        <v>126</v>
      </c>
      <c r="H3245" s="47" t="n">
        <v>229</v>
      </c>
      <c r="I3245" s="57" t="n">
        <f aca="false">IFERROR(H3245/INDEX(Rate_Master!$C$2:$C$13,MATCH(F3245,Rate_Master!$A$2:$A$13,0)),0)</f>
        <v>0.229</v>
      </c>
    </row>
    <row r="3246" customFormat="false" ht="15" hidden="false" customHeight="false" outlineLevel="0" collapsed="false">
      <c r="A3246" s="47" t="s">
        <v>15198</v>
      </c>
      <c r="B3246" s="47" t="s">
        <v>866</v>
      </c>
      <c r="C3246" s="48" t="n">
        <v>46080</v>
      </c>
      <c r="D3246" s="47" t="s">
        <v>63</v>
      </c>
      <c r="E3246" s="47" t="s">
        <v>120</v>
      </c>
      <c r="F3246" s="47" t="s">
        <v>153</v>
      </c>
      <c r="G3246" s="47" t="s">
        <v>119</v>
      </c>
      <c r="H3246" s="47" t="n">
        <v>2494</v>
      </c>
      <c r="I3246" s="57" t="n">
        <f aca="false">IFERROR(H3246/INDEX(Rate_Master!$C$2:$C$13,MATCH(F3246,Rate_Master!$A$2:$A$13,0)),0)</f>
        <v>2.494</v>
      </c>
    </row>
    <row r="3247" customFormat="false" ht="15" hidden="false" customHeight="false" outlineLevel="0" collapsed="false">
      <c r="A3247" s="47" t="s">
        <v>15199</v>
      </c>
      <c r="B3247" s="47" t="s">
        <v>866</v>
      </c>
      <c r="C3247" s="48" t="n">
        <v>46080</v>
      </c>
      <c r="D3247" s="47" t="s">
        <v>63</v>
      </c>
      <c r="E3247" s="47" t="s">
        <v>120</v>
      </c>
      <c r="F3247" s="47" t="s">
        <v>153</v>
      </c>
      <c r="G3247" s="47" t="s">
        <v>121</v>
      </c>
      <c r="H3247" s="47" t="n">
        <v>2280</v>
      </c>
      <c r="I3247" s="57" t="n">
        <f aca="false">IFERROR(H3247/INDEX(Rate_Master!$C$2:$C$13,MATCH(F3247,Rate_Master!$A$2:$A$13,0)),0)</f>
        <v>2.28</v>
      </c>
    </row>
    <row r="3248" customFormat="false" ht="15" hidden="false" customHeight="false" outlineLevel="0" collapsed="false">
      <c r="A3248" s="47" t="s">
        <v>15200</v>
      </c>
      <c r="B3248" s="47" t="s">
        <v>866</v>
      </c>
      <c r="C3248" s="48" t="n">
        <v>46080</v>
      </c>
      <c r="D3248" s="47" t="s">
        <v>63</v>
      </c>
      <c r="E3248" s="47" t="s">
        <v>120</v>
      </c>
      <c r="F3248" s="47" t="s">
        <v>153</v>
      </c>
      <c r="G3248" s="47" t="s">
        <v>122</v>
      </c>
      <c r="H3248" s="47" t="n">
        <v>2438</v>
      </c>
      <c r="I3248" s="57" t="n">
        <f aca="false">IFERROR(H3248/INDEX(Rate_Master!$C$2:$C$13,MATCH(F3248,Rate_Master!$A$2:$A$13,0)),0)</f>
        <v>2.438</v>
      </c>
    </row>
    <row r="3249" customFormat="false" ht="15" hidden="false" customHeight="false" outlineLevel="0" collapsed="false">
      <c r="A3249" s="47" t="s">
        <v>15201</v>
      </c>
      <c r="B3249" s="47" t="s">
        <v>866</v>
      </c>
      <c r="C3249" s="48" t="n">
        <v>46080</v>
      </c>
      <c r="D3249" s="47" t="s">
        <v>63</v>
      </c>
      <c r="E3249" s="47" t="s">
        <v>120</v>
      </c>
      <c r="F3249" s="47" t="s">
        <v>153</v>
      </c>
      <c r="G3249" s="47" t="s">
        <v>123</v>
      </c>
      <c r="H3249" s="47" t="n">
        <v>1810</v>
      </c>
      <c r="I3249" s="57" t="n">
        <f aca="false">IFERROR(H3249/INDEX(Rate_Master!$C$2:$C$13,MATCH(F3249,Rate_Master!$A$2:$A$13,0)),0)</f>
        <v>1.81</v>
      </c>
    </row>
    <row r="3250" customFormat="false" ht="15" hidden="false" customHeight="false" outlineLevel="0" collapsed="false">
      <c r="A3250" s="47" t="s">
        <v>15202</v>
      </c>
      <c r="B3250" s="47" t="s">
        <v>866</v>
      </c>
      <c r="C3250" s="48" t="n">
        <v>46080</v>
      </c>
      <c r="D3250" s="47" t="s">
        <v>63</v>
      </c>
      <c r="E3250" s="47" t="s">
        <v>120</v>
      </c>
      <c r="F3250" s="47" t="s">
        <v>153</v>
      </c>
      <c r="G3250" s="47" t="s">
        <v>124</v>
      </c>
      <c r="H3250" s="47" t="n">
        <v>1155</v>
      </c>
      <c r="I3250" s="57" t="n">
        <f aca="false">IFERROR(H3250/INDEX(Rate_Master!$C$2:$C$13,MATCH(F3250,Rate_Master!$A$2:$A$13,0)),0)</f>
        <v>1.155</v>
      </c>
    </row>
    <row r="3251" customFormat="false" ht="15" hidden="false" customHeight="false" outlineLevel="0" collapsed="false">
      <c r="A3251" s="47" t="s">
        <v>15203</v>
      </c>
      <c r="B3251" s="47" t="s">
        <v>866</v>
      </c>
      <c r="C3251" s="48" t="n">
        <v>46080</v>
      </c>
      <c r="D3251" s="47" t="s">
        <v>63</v>
      </c>
      <c r="E3251" s="47" t="s">
        <v>120</v>
      </c>
      <c r="F3251" s="47" t="s">
        <v>153</v>
      </c>
      <c r="G3251" s="47" t="s">
        <v>125</v>
      </c>
      <c r="H3251" s="47" t="n">
        <v>672</v>
      </c>
      <c r="I3251" s="57" t="n">
        <f aca="false">IFERROR(H3251/INDEX(Rate_Master!$C$2:$C$13,MATCH(F3251,Rate_Master!$A$2:$A$13,0)),0)</f>
        <v>0.672</v>
      </c>
    </row>
    <row r="3252" customFormat="false" ht="15" hidden="false" customHeight="false" outlineLevel="0" collapsed="false">
      <c r="A3252" s="47" t="s">
        <v>15204</v>
      </c>
      <c r="B3252" s="47" t="s">
        <v>866</v>
      </c>
      <c r="C3252" s="48" t="n">
        <v>46080</v>
      </c>
      <c r="D3252" s="47" t="s">
        <v>63</v>
      </c>
      <c r="E3252" s="47" t="s">
        <v>120</v>
      </c>
      <c r="F3252" s="47" t="s">
        <v>153</v>
      </c>
      <c r="G3252" s="47" t="s">
        <v>126</v>
      </c>
      <c r="H3252" s="47" t="n">
        <v>434</v>
      </c>
      <c r="I3252" s="57" t="n">
        <f aca="false">IFERROR(H3252/INDEX(Rate_Master!$C$2:$C$13,MATCH(F3252,Rate_Master!$A$2:$A$13,0)),0)</f>
        <v>0.434</v>
      </c>
    </row>
    <row r="3253" customFormat="false" ht="15" hidden="false" customHeight="false" outlineLevel="0" collapsed="false">
      <c r="A3253" s="47" t="s">
        <v>15205</v>
      </c>
      <c r="B3253" s="47" t="s">
        <v>867</v>
      </c>
      <c r="C3253" s="48" t="n">
        <v>46080</v>
      </c>
      <c r="D3253" s="47" t="s">
        <v>63</v>
      </c>
      <c r="E3253" s="47" t="s">
        <v>120</v>
      </c>
      <c r="F3253" s="47" t="s">
        <v>153</v>
      </c>
      <c r="G3253" s="47" t="s">
        <v>119</v>
      </c>
      <c r="H3253" s="47" t="n">
        <v>1299</v>
      </c>
      <c r="I3253" s="57" t="n">
        <f aca="false">IFERROR(H3253/INDEX(Rate_Master!$C$2:$C$13,MATCH(F3253,Rate_Master!$A$2:$A$13,0)),0)</f>
        <v>1.299</v>
      </c>
    </row>
    <row r="3254" customFormat="false" ht="15" hidden="false" customHeight="false" outlineLevel="0" collapsed="false">
      <c r="A3254" s="47" t="s">
        <v>15206</v>
      </c>
      <c r="B3254" s="47" t="s">
        <v>867</v>
      </c>
      <c r="C3254" s="48" t="n">
        <v>46080</v>
      </c>
      <c r="D3254" s="47" t="s">
        <v>63</v>
      </c>
      <c r="E3254" s="47" t="s">
        <v>120</v>
      </c>
      <c r="F3254" s="47" t="s">
        <v>153</v>
      </c>
      <c r="G3254" s="47" t="s">
        <v>121</v>
      </c>
      <c r="H3254" s="47" t="n">
        <v>1247</v>
      </c>
      <c r="I3254" s="57" t="n">
        <f aca="false">IFERROR(H3254/INDEX(Rate_Master!$C$2:$C$13,MATCH(F3254,Rate_Master!$A$2:$A$13,0)),0)</f>
        <v>1.247</v>
      </c>
    </row>
    <row r="3255" customFormat="false" ht="15" hidden="false" customHeight="false" outlineLevel="0" collapsed="false">
      <c r="A3255" s="47" t="s">
        <v>15207</v>
      </c>
      <c r="B3255" s="47" t="s">
        <v>867</v>
      </c>
      <c r="C3255" s="48" t="n">
        <v>46080</v>
      </c>
      <c r="D3255" s="47" t="s">
        <v>63</v>
      </c>
      <c r="E3255" s="47" t="s">
        <v>120</v>
      </c>
      <c r="F3255" s="47" t="s">
        <v>153</v>
      </c>
      <c r="G3255" s="47" t="s">
        <v>122</v>
      </c>
      <c r="H3255" s="47" t="n">
        <v>1303</v>
      </c>
      <c r="I3255" s="57" t="n">
        <f aca="false">IFERROR(H3255/INDEX(Rate_Master!$C$2:$C$13,MATCH(F3255,Rate_Master!$A$2:$A$13,0)),0)</f>
        <v>1.303</v>
      </c>
    </row>
    <row r="3256" customFormat="false" ht="15" hidden="false" customHeight="false" outlineLevel="0" collapsed="false">
      <c r="A3256" s="47" t="s">
        <v>15208</v>
      </c>
      <c r="B3256" s="47" t="s">
        <v>867</v>
      </c>
      <c r="C3256" s="48" t="n">
        <v>46080</v>
      </c>
      <c r="D3256" s="47" t="s">
        <v>63</v>
      </c>
      <c r="E3256" s="47" t="s">
        <v>120</v>
      </c>
      <c r="F3256" s="47" t="s">
        <v>153</v>
      </c>
      <c r="G3256" s="47" t="s">
        <v>123</v>
      </c>
      <c r="H3256" s="47" t="n">
        <v>999</v>
      </c>
      <c r="I3256" s="57" t="n">
        <f aca="false">IFERROR(H3256/INDEX(Rate_Master!$C$2:$C$13,MATCH(F3256,Rate_Master!$A$2:$A$13,0)),0)</f>
        <v>0.999</v>
      </c>
    </row>
    <row r="3257" customFormat="false" ht="15" hidden="false" customHeight="false" outlineLevel="0" collapsed="false">
      <c r="A3257" s="47" t="s">
        <v>15209</v>
      </c>
      <c r="B3257" s="47" t="s">
        <v>867</v>
      </c>
      <c r="C3257" s="48" t="n">
        <v>46080</v>
      </c>
      <c r="D3257" s="47" t="s">
        <v>63</v>
      </c>
      <c r="E3257" s="47" t="s">
        <v>120</v>
      </c>
      <c r="F3257" s="47" t="s">
        <v>153</v>
      </c>
      <c r="G3257" s="47" t="s">
        <v>124</v>
      </c>
      <c r="H3257" s="47" t="n">
        <v>554</v>
      </c>
      <c r="I3257" s="57" t="n">
        <f aca="false">IFERROR(H3257/INDEX(Rate_Master!$C$2:$C$13,MATCH(F3257,Rate_Master!$A$2:$A$13,0)),0)</f>
        <v>0.554</v>
      </c>
    </row>
    <row r="3258" customFormat="false" ht="15" hidden="false" customHeight="false" outlineLevel="0" collapsed="false">
      <c r="A3258" s="47" t="s">
        <v>15210</v>
      </c>
      <c r="B3258" s="47" t="s">
        <v>867</v>
      </c>
      <c r="C3258" s="48" t="n">
        <v>46080</v>
      </c>
      <c r="D3258" s="47" t="s">
        <v>63</v>
      </c>
      <c r="E3258" s="47" t="s">
        <v>120</v>
      </c>
      <c r="F3258" s="47" t="s">
        <v>153</v>
      </c>
      <c r="G3258" s="47" t="s">
        <v>125</v>
      </c>
      <c r="H3258" s="47" t="n">
        <v>355</v>
      </c>
      <c r="I3258" s="57" t="n">
        <f aca="false">IFERROR(H3258/INDEX(Rate_Master!$C$2:$C$13,MATCH(F3258,Rate_Master!$A$2:$A$13,0)),0)</f>
        <v>0.355</v>
      </c>
    </row>
    <row r="3259" customFormat="false" ht="15" hidden="false" customHeight="false" outlineLevel="0" collapsed="false">
      <c r="A3259" s="47" t="s">
        <v>15211</v>
      </c>
      <c r="B3259" s="47" t="s">
        <v>867</v>
      </c>
      <c r="C3259" s="48" t="n">
        <v>46080</v>
      </c>
      <c r="D3259" s="47" t="s">
        <v>63</v>
      </c>
      <c r="E3259" s="47" t="s">
        <v>120</v>
      </c>
      <c r="F3259" s="47" t="s">
        <v>153</v>
      </c>
      <c r="G3259" s="47" t="s">
        <v>126</v>
      </c>
      <c r="H3259" s="47" t="n">
        <v>262</v>
      </c>
      <c r="I3259" s="57" t="n">
        <f aca="false">IFERROR(H3259/INDEX(Rate_Master!$C$2:$C$13,MATCH(F3259,Rate_Master!$A$2:$A$13,0)),0)</f>
        <v>0.262</v>
      </c>
    </row>
    <row r="3260" customFormat="false" ht="15" hidden="false" customHeight="false" outlineLevel="0" collapsed="false">
      <c r="A3260" s="47" t="s">
        <v>15212</v>
      </c>
      <c r="B3260" s="47" t="s">
        <v>868</v>
      </c>
      <c r="C3260" s="48" t="n">
        <v>46080</v>
      </c>
      <c r="D3260" s="47" t="s">
        <v>64</v>
      </c>
      <c r="E3260" s="47" t="s">
        <v>128</v>
      </c>
      <c r="F3260" s="47" t="s">
        <v>156</v>
      </c>
      <c r="G3260" s="47" t="s">
        <v>127</v>
      </c>
      <c r="H3260" s="47" t="n">
        <v>1590</v>
      </c>
      <c r="I3260" s="57" t="n">
        <f aca="false">IFERROR(H3260/INDEX(Rate_Master!$C$2:$C$13,MATCH(F3260,Rate_Master!$A$2:$A$13,0)),0)</f>
        <v>3.3125</v>
      </c>
    </row>
    <row r="3261" customFormat="false" ht="15" hidden="false" customHeight="false" outlineLevel="0" collapsed="false">
      <c r="A3261" s="47" t="s">
        <v>15213</v>
      </c>
      <c r="B3261" s="47" t="s">
        <v>868</v>
      </c>
      <c r="C3261" s="48" t="n">
        <v>46080</v>
      </c>
      <c r="D3261" s="47" t="s">
        <v>64</v>
      </c>
      <c r="E3261" s="47" t="s">
        <v>128</v>
      </c>
      <c r="F3261" s="47" t="s">
        <v>156</v>
      </c>
      <c r="G3261" s="47" t="s">
        <v>129</v>
      </c>
      <c r="H3261" s="47" t="n">
        <v>1866</v>
      </c>
      <c r="I3261" s="57" t="n">
        <f aca="false">IFERROR(H3261/INDEX(Rate_Master!$C$2:$C$13,MATCH(F3261,Rate_Master!$A$2:$A$13,0)),0)</f>
        <v>3.8875</v>
      </c>
    </row>
    <row r="3262" customFormat="false" ht="15" hidden="false" customHeight="false" outlineLevel="0" collapsed="false">
      <c r="A3262" s="47" t="s">
        <v>15214</v>
      </c>
      <c r="B3262" s="47" t="s">
        <v>868</v>
      </c>
      <c r="C3262" s="48" t="n">
        <v>46080</v>
      </c>
      <c r="D3262" s="47" t="s">
        <v>64</v>
      </c>
      <c r="E3262" s="47" t="s">
        <v>128</v>
      </c>
      <c r="F3262" s="47" t="s">
        <v>156</v>
      </c>
      <c r="G3262" s="47" t="s">
        <v>130</v>
      </c>
      <c r="H3262" s="47" t="n">
        <v>1418</v>
      </c>
      <c r="I3262" s="57" t="n">
        <f aca="false">IFERROR(H3262/INDEX(Rate_Master!$C$2:$C$13,MATCH(F3262,Rate_Master!$A$2:$A$13,0)),0)</f>
        <v>2.95416666666667</v>
      </c>
    </row>
    <row r="3263" customFormat="false" ht="15" hidden="false" customHeight="false" outlineLevel="0" collapsed="false">
      <c r="A3263" s="47" t="s">
        <v>15215</v>
      </c>
      <c r="B3263" s="47" t="s">
        <v>868</v>
      </c>
      <c r="C3263" s="48" t="n">
        <v>46080</v>
      </c>
      <c r="D3263" s="47" t="s">
        <v>64</v>
      </c>
      <c r="E3263" s="47" t="s">
        <v>128</v>
      </c>
      <c r="F3263" s="47" t="s">
        <v>156</v>
      </c>
      <c r="G3263" s="47" t="s">
        <v>131</v>
      </c>
      <c r="H3263" s="47" t="n">
        <v>474</v>
      </c>
      <c r="I3263" s="57" t="n">
        <f aca="false">IFERROR(H3263/INDEX(Rate_Master!$C$2:$C$13,MATCH(F3263,Rate_Master!$A$2:$A$13,0)),0)</f>
        <v>0.9875</v>
      </c>
    </row>
    <row r="3264" customFormat="false" ht="15" hidden="false" customHeight="false" outlineLevel="0" collapsed="false">
      <c r="A3264" s="47" t="s">
        <v>15216</v>
      </c>
      <c r="B3264" s="47" t="s">
        <v>868</v>
      </c>
      <c r="C3264" s="48" t="n">
        <v>46080</v>
      </c>
      <c r="D3264" s="47" t="s">
        <v>64</v>
      </c>
      <c r="E3264" s="47" t="s">
        <v>128</v>
      </c>
      <c r="F3264" s="47" t="s">
        <v>156</v>
      </c>
      <c r="G3264" s="47" t="s">
        <v>132</v>
      </c>
      <c r="H3264" s="47" t="n">
        <v>374</v>
      </c>
      <c r="I3264" s="57" t="n">
        <f aca="false">IFERROR(H3264/INDEX(Rate_Master!$C$2:$C$13,MATCH(F3264,Rate_Master!$A$2:$A$13,0)),0)</f>
        <v>0.779166666666667</v>
      </c>
    </row>
    <row r="3265" customFormat="false" ht="15" hidden="false" customHeight="false" outlineLevel="0" collapsed="false">
      <c r="A3265" s="47" t="s">
        <v>15217</v>
      </c>
      <c r="B3265" s="47" t="s">
        <v>870</v>
      </c>
      <c r="C3265" s="48" t="n">
        <v>46080</v>
      </c>
      <c r="D3265" s="47" t="s">
        <v>64</v>
      </c>
      <c r="E3265" s="47" t="s">
        <v>128</v>
      </c>
      <c r="F3265" s="47" t="s">
        <v>156</v>
      </c>
      <c r="G3265" s="47" t="s">
        <v>127</v>
      </c>
      <c r="H3265" s="47" t="n">
        <v>1388</v>
      </c>
      <c r="I3265" s="57" t="n">
        <f aca="false">IFERROR(H3265/INDEX(Rate_Master!$C$2:$C$13,MATCH(F3265,Rate_Master!$A$2:$A$13,0)),0)</f>
        <v>2.89166666666667</v>
      </c>
    </row>
    <row r="3266" customFormat="false" ht="15" hidden="false" customHeight="false" outlineLevel="0" collapsed="false">
      <c r="A3266" s="47" t="s">
        <v>15218</v>
      </c>
      <c r="B3266" s="47" t="s">
        <v>870</v>
      </c>
      <c r="C3266" s="48" t="n">
        <v>46080</v>
      </c>
      <c r="D3266" s="47" t="s">
        <v>64</v>
      </c>
      <c r="E3266" s="47" t="s">
        <v>128</v>
      </c>
      <c r="F3266" s="47" t="s">
        <v>156</v>
      </c>
      <c r="G3266" s="47" t="s">
        <v>129</v>
      </c>
      <c r="H3266" s="47" t="n">
        <v>1616</v>
      </c>
      <c r="I3266" s="57" t="n">
        <f aca="false">IFERROR(H3266/INDEX(Rate_Master!$C$2:$C$13,MATCH(F3266,Rate_Master!$A$2:$A$13,0)),0)</f>
        <v>3.36666666666667</v>
      </c>
    </row>
    <row r="3267" customFormat="false" ht="15" hidden="false" customHeight="false" outlineLevel="0" collapsed="false">
      <c r="A3267" s="47" t="s">
        <v>15219</v>
      </c>
      <c r="B3267" s="47" t="s">
        <v>870</v>
      </c>
      <c r="C3267" s="48" t="n">
        <v>46080</v>
      </c>
      <c r="D3267" s="47" t="s">
        <v>64</v>
      </c>
      <c r="E3267" s="47" t="s">
        <v>128</v>
      </c>
      <c r="F3267" s="47" t="s">
        <v>156</v>
      </c>
      <c r="G3267" s="47" t="s">
        <v>130</v>
      </c>
      <c r="H3267" s="47" t="n">
        <v>1322</v>
      </c>
      <c r="I3267" s="57" t="n">
        <f aca="false">IFERROR(H3267/INDEX(Rate_Master!$C$2:$C$13,MATCH(F3267,Rate_Master!$A$2:$A$13,0)),0)</f>
        <v>2.75416666666667</v>
      </c>
    </row>
    <row r="3268" customFormat="false" ht="15" hidden="false" customHeight="false" outlineLevel="0" collapsed="false">
      <c r="A3268" s="47" t="s">
        <v>15220</v>
      </c>
      <c r="B3268" s="47" t="s">
        <v>870</v>
      </c>
      <c r="C3268" s="48" t="n">
        <v>46080</v>
      </c>
      <c r="D3268" s="47" t="s">
        <v>64</v>
      </c>
      <c r="E3268" s="47" t="s">
        <v>128</v>
      </c>
      <c r="F3268" s="47" t="s">
        <v>156</v>
      </c>
      <c r="G3268" s="47" t="s">
        <v>131</v>
      </c>
      <c r="H3268" s="47" t="n">
        <v>386</v>
      </c>
      <c r="I3268" s="57" t="n">
        <f aca="false">IFERROR(H3268/INDEX(Rate_Master!$C$2:$C$13,MATCH(F3268,Rate_Master!$A$2:$A$13,0)),0)</f>
        <v>0.804166666666667</v>
      </c>
    </row>
    <row r="3269" customFormat="false" ht="15" hidden="false" customHeight="false" outlineLevel="0" collapsed="false">
      <c r="A3269" s="47" t="s">
        <v>15221</v>
      </c>
      <c r="B3269" s="47" t="s">
        <v>870</v>
      </c>
      <c r="C3269" s="48" t="n">
        <v>46080</v>
      </c>
      <c r="D3269" s="47" t="s">
        <v>64</v>
      </c>
      <c r="E3269" s="47" t="s">
        <v>128</v>
      </c>
      <c r="F3269" s="47" t="s">
        <v>156</v>
      </c>
      <c r="G3269" s="47" t="s">
        <v>132</v>
      </c>
      <c r="H3269" s="47" t="n">
        <v>353</v>
      </c>
      <c r="I3269" s="57" t="n">
        <f aca="false">IFERROR(H3269/INDEX(Rate_Master!$C$2:$C$13,MATCH(F3269,Rate_Master!$A$2:$A$13,0)),0)</f>
        <v>0.735416666666667</v>
      </c>
    </row>
    <row r="3270" customFormat="false" ht="15" hidden="false" customHeight="false" outlineLevel="0" collapsed="false">
      <c r="A3270" s="47" t="s">
        <v>15222</v>
      </c>
      <c r="B3270" s="47" t="s">
        <v>871</v>
      </c>
      <c r="C3270" s="48" t="n">
        <v>46080</v>
      </c>
      <c r="D3270" s="47" t="s">
        <v>65</v>
      </c>
      <c r="E3270" s="47" t="s">
        <v>134</v>
      </c>
      <c r="F3270" s="47" t="s">
        <v>159</v>
      </c>
      <c r="G3270" s="47" t="s">
        <v>133</v>
      </c>
      <c r="H3270" s="47" t="n">
        <v>408</v>
      </c>
      <c r="I3270" s="57" t="n">
        <f aca="false">IFERROR(H3270/INDEX(Rate_Master!$C$2:$C$13,MATCH(F3270,Rate_Master!$A$2:$A$13,0)),0)</f>
        <v>1.7</v>
      </c>
    </row>
    <row r="3271" customFormat="false" ht="15" hidden="false" customHeight="false" outlineLevel="0" collapsed="false">
      <c r="A3271" s="47" t="s">
        <v>15223</v>
      </c>
      <c r="B3271" s="47" t="s">
        <v>871</v>
      </c>
      <c r="C3271" s="48" t="n">
        <v>46080</v>
      </c>
      <c r="D3271" s="47" t="s">
        <v>65</v>
      </c>
      <c r="E3271" s="47" t="s">
        <v>134</v>
      </c>
      <c r="F3271" s="47" t="s">
        <v>159</v>
      </c>
      <c r="G3271" s="47" t="s">
        <v>135</v>
      </c>
      <c r="H3271" s="47" t="n">
        <v>339</v>
      </c>
      <c r="I3271" s="57" t="n">
        <f aca="false">IFERROR(H3271/INDEX(Rate_Master!$C$2:$C$13,MATCH(F3271,Rate_Master!$A$2:$A$13,0)),0)</f>
        <v>1.4125</v>
      </c>
    </row>
    <row r="3272" customFormat="false" ht="15" hidden="false" customHeight="false" outlineLevel="0" collapsed="false">
      <c r="A3272" s="47" t="s">
        <v>15224</v>
      </c>
      <c r="B3272" s="47" t="s">
        <v>871</v>
      </c>
      <c r="C3272" s="48" t="n">
        <v>46080</v>
      </c>
      <c r="D3272" s="47" t="s">
        <v>65</v>
      </c>
      <c r="E3272" s="47" t="s">
        <v>134</v>
      </c>
      <c r="F3272" s="47" t="s">
        <v>159</v>
      </c>
      <c r="G3272" s="47" t="s">
        <v>136</v>
      </c>
      <c r="H3272" s="47" t="n">
        <v>279</v>
      </c>
      <c r="I3272" s="57" t="n">
        <f aca="false">IFERROR(H3272/INDEX(Rate_Master!$C$2:$C$13,MATCH(F3272,Rate_Master!$A$2:$A$13,0)),0)</f>
        <v>1.1625</v>
      </c>
    </row>
    <row r="3273" customFormat="false" ht="15" hidden="false" customHeight="false" outlineLevel="0" collapsed="false">
      <c r="A3273" s="47" t="s">
        <v>15225</v>
      </c>
      <c r="B3273" s="47" t="s">
        <v>871</v>
      </c>
      <c r="C3273" s="48" t="n">
        <v>46080</v>
      </c>
      <c r="D3273" s="47" t="s">
        <v>65</v>
      </c>
      <c r="E3273" s="47" t="s">
        <v>134</v>
      </c>
      <c r="F3273" s="47" t="s">
        <v>159</v>
      </c>
      <c r="G3273" s="47" t="s">
        <v>137</v>
      </c>
      <c r="H3273" s="47" t="n">
        <v>222</v>
      </c>
      <c r="I3273" s="57" t="n">
        <f aca="false">IFERROR(H3273/INDEX(Rate_Master!$C$2:$C$13,MATCH(F3273,Rate_Master!$A$2:$A$13,0)),0)</f>
        <v>0.925</v>
      </c>
    </row>
    <row r="3274" customFormat="false" ht="15" hidden="false" customHeight="false" outlineLevel="0" collapsed="false">
      <c r="A3274" s="47" t="s">
        <v>15226</v>
      </c>
      <c r="B3274" s="47" t="s">
        <v>871</v>
      </c>
      <c r="C3274" s="48" t="n">
        <v>46080</v>
      </c>
      <c r="D3274" s="47" t="s">
        <v>65</v>
      </c>
      <c r="E3274" s="47" t="s">
        <v>134</v>
      </c>
      <c r="F3274" s="47" t="s">
        <v>159</v>
      </c>
      <c r="G3274" s="47" t="s">
        <v>138</v>
      </c>
      <c r="H3274" s="47" t="n">
        <v>117</v>
      </c>
      <c r="I3274" s="57" t="n">
        <f aca="false">IFERROR(H3274/INDEX(Rate_Master!$C$2:$C$13,MATCH(F3274,Rate_Master!$A$2:$A$13,0)),0)</f>
        <v>0.4875</v>
      </c>
    </row>
    <row r="3275" customFormat="false" ht="15" hidden="false" customHeight="false" outlineLevel="0" collapsed="false">
      <c r="A3275" s="47" t="s">
        <v>15227</v>
      </c>
      <c r="B3275" s="47" t="s">
        <v>872</v>
      </c>
      <c r="C3275" s="48" t="n">
        <v>46080</v>
      </c>
      <c r="D3275" s="47" t="s">
        <v>65</v>
      </c>
      <c r="E3275" s="47" t="s">
        <v>134</v>
      </c>
      <c r="F3275" s="47" t="s">
        <v>159</v>
      </c>
      <c r="G3275" s="47" t="s">
        <v>133</v>
      </c>
      <c r="H3275" s="47" t="n">
        <v>575</v>
      </c>
      <c r="I3275" s="57" t="n">
        <f aca="false">IFERROR(H3275/INDEX(Rate_Master!$C$2:$C$13,MATCH(F3275,Rate_Master!$A$2:$A$13,0)),0)</f>
        <v>2.39583333333333</v>
      </c>
    </row>
    <row r="3276" customFormat="false" ht="15" hidden="false" customHeight="false" outlineLevel="0" collapsed="false">
      <c r="A3276" s="47" t="s">
        <v>15228</v>
      </c>
      <c r="B3276" s="47" t="s">
        <v>872</v>
      </c>
      <c r="C3276" s="48" t="n">
        <v>46080</v>
      </c>
      <c r="D3276" s="47" t="s">
        <v>65</v>
      </c>
      <c r="E3276" s="47" t="s">
        <v>134</v>
      </c>
      <c r="F3276" s="47" t="s">
        <v>159</v>
      </c>
      <c r="G3276" s="47" t="s">
        <v>135</v>
      </c>
      <c r="H3276" s="47" t="n">
        <v>464</v>
      </c>
      <c r="I3276" s="57" t="n">
        <f aca="false">IFERROR(H3276/INDEX(Rate_Master!$C$2:$C$13,MATCH(F3276,Rate_Master!$A$2:$A$13,0)),0)</f>
        <v>1.93333333333333</v>
      </c>
    </row>
    <row r="3277" customFormat="false" ht="15" hidden="false" customHeight="false" outlineLevel="0" collapsed="false">
      <c r="A3277" s="47" t="s">
        <v>15229</v>
      </c>
      <c r="B3277" s="47" t="s">
        <v>872</v>
      </c>
      <c r="C3277" s="48" t="n">
        <v>46080</v>
      </c>
      <c r="D3277" s="47" t="s">
        <v>65</v>
      </c>
      <c r="E3277" s="47" t="s">
        <v>134</v>
      </c>
      <c r="F3277" s="47" t="s">
        <v>159</v>
      </c>
      <c r="G3277" s="47" t="s">
        <v>136</v>
      </c>
      <c r="H3277" s="47" t="n">
        <v>361</v>
      </c>
      <c r="I3277" s="57" t="n">
        <f aca="false">IFERROR(H3277/INDEX(Rate_Master!$C$2:$C$13,MATCH(F3277,Rate_Master!$A$2:$A$13,0)),0)</f>
        <v>1.50416666666667</v>
      </c>
    </row>
    <row r="3278" customFormat="false" ht="15" hidden="false" customHeight="false" outlineLevel="0" collapsed="false">
      <c r="A3278" s="47" t="s">
        <v>15230</v>
      </c>
      <c r="B3278" s="47" t="s">
        <v>872</v>
      </c>
      <c r="C3278" s="48" t="n">
        <v>46080</v>
      </c>
      <c r="D3278" s="47" t="s">
        <v>65</v>
      </c>
      <c r="E3278" s="47" t="s">
        <v>134</v>
      </c>
      <c r="F3278" s="47" t="s">
        <v>159</v>
      </c>
      <c r="G3278" s="47" t="s">
        <v>137</v>
      </c>
      <c r="H3278" s="47" t="n">
        <v>261</v>
      </c>
      <c r="I3278" s="57" t="n">
        <f aca="false">IFERROR(H3278/INDEX(Rate_Master!$C$2:$C$13,MATCH(F3278,Rate_Master!$A$2:$A$13,0)),0)</f>
        <v>1.0875</v>
      </c>
    </row>
    <row r="3279" customFormat="false" ht="15" hidden="false" customHeight="false" outlineLevel="0" collapsed="false">
      <c r="A3279" s="47" t="s">
        <v>15231</v>
      </c>
      <c r="B3279" s="47" t="s">
        <v>872</v>
      </c>
      <c r="C3279" s="48" t="n">
        <v>46080</v>
      </c>
      <c r="D3279" s="47" t="s">
        <v>65</v>
      </c>
      <c r="E3279" s="47" t="s">
        <v>134</v>
      </c>
      <c r="F3279" s="47" t="s">
        <v>159</v>
      </c>
      <c r="G3279" s="47" t="s">
        <v>138</v>
      </c>
      <c r="H3279" s="47" t="n">
        <v>151</v>
      </c>
      <c r="I3279" s="57" t="n">
        <f aca="false">IFERROR(H3279/INDEX(Rate_Master!$C$2:$C$13,MATCH(F3279,Rate_Master!$A$2:$A$13,0)),0)</f>
        <v>0.629166666666667</v>
      </c>
    </row>
    <row r="3280" customFormat="false" ht="15" hidden="false" customHeight="false" outlineLevel="0" collapsed="false">
      <c r="A3280" s="47" t="s">
        <v>15232</v>
      </c>
      <c r="B3280" s="47" t="s">
        <v>873</v>
      </c>
      <c r="C3280" s="48" t="n">
        <v>46080</v>
      </c>
      <c r="D3280" s="47" t="s">
        <v>65</v>
      </c>
      <c r="E3280" s="47" t="s">
        <v>134</v>
      </c>
      <c r="F3280" s="47" t="s">
        <v>159</v>
      </c>
      <c r="G3280" s="47" t="s">
        <v>133</v>
      </c>
      <c r="H3280" s="47" t="n">
        <v>536</v>
      </c>
      <c r="I3280" s="57" t="n">
        <f aca="false">IFERROR(H3280/INDEX(Rate_Master!$C$2:$C$13,MATCH(F3280,Rate_Master!$A$2:$A$13,0)),0)</f>
        <v>2.23333333333333</v>
      </c>
    </row>
    <row r="3281" customFormat="false" ht="15" hidden="false" customHeight="false" outlineLevel="0" collapsed="false">
      <c r="A3281" s="47" t="s">
        <v>15233</v>
      </c>
      <c r="B3281" s="47" t="s">
        <v>873</v>
      </c>
      <c r="C3281" s="48" t="n">
        <v>46080</v>
      </c>
      <c r="D3281" s="47" t="s">
        <v>65</v>
      </c>
      <c r="E3281" s="47" t="s">
        <v>134</v>
      </c>
      <c r="F3281" s="47" t="s">
        <v>159</v>
      </c>
      <c r="G3281" s="47" t="s">
        <v>135</v>
      </c>
      <c r="H3281" s="47" t="n">
        <v>371</v>
      </c>
      <c r="I3281" s="57" t="n">
        <f aca="false">IFERROR(H3281/INDEX(Rate_Master!$C$2:$C$13,MATCH(F3281,Rate_Master!$A$2:$A$13,0)),0)</f>
        <v>1.54583333333333</v>
      </c>
    </row>
    <row r="3282" customFormat="false" ht="15" hidden="false" customHeight="false" outlineLevel="0" collapsed="false">
      <c r="A3282" s="47" t="s">
        <v>15234</v>
      </c>
      <c r="B3282" s="47" t="s">
        <v>873</v>
      </c>
      <c r="C3282" s="48" t="n">
        <v>46080</v>
      </c>
      <c r="D3282" s="47" t="s">
        <v>65</v>
      </c>
      <c r="E3282" s="47" t="s">
        <v>134</v>
      </c>
      <c r="F3282" s="47" t="s">
        <v>159</v>
      </c>
      <c r="G3282" s="47" t="s">
        <v>136</v>
      </c>
      <c r="H3282" s="47" t="n">
        <v>308</v>
      </c>
      <c r="I3282" s="57" t="n">
        <f aca="false">IFERROR(H3282/INDEX(Rate_Master!$C$2:$C$13,MATCH(F3282,Rate_Master!$A$2:$A$13,0)),0)</f>
        <v>1.28333333333333</v>
      </c>
    </row>
    <row r="3283" customFormat="false" ht="15" hidden="false" customHeight="false" outlineLevel="0" collapsed="false">
      <c r="A3283" s="47" t="s">
        <v>15235</v>
      </c>
      <c r="B3283" s="47" t="s">
        <v>873</v>
      </c>
      <c r="C3283" s="48" t="n">
        <v>46080</v>
      </c>
      <c r="D3283" s="47" t="s">
        <v>65</v>
      </c>
      <c r="E3283" s="47" t="s">
        <v>134</v>
      </c>
      <c r="F3283" s="47" t="s">
        <v>159</v>
      </c>
      <c r="G3283" s="47" t="s">
        <v>137</v>
      </c>
      <c r="H3283" s="47" t="n">
        <v>242</v>
      </c>
      <c r="I3283" s="57" t="n">
        <f aca="false">IFERROR(H3283/INDEX(Rate_Master!$C$2:$C$13,MATCH(F3283,Rate_Master!$A$2:$A$13,0)),0)</f>
        <v>1.00833333333333</v>
      </c>
    </row>
    <row r="3284" customFormat="false" ht="15" hidden="false" customHeight="false" outlineLevel="0" collapsed="false">
      <c r="A3284" s="47" t="s">
        <v>15236</v>
      </c>
      <c r="B3284" s="47" t="s">
        <v>873</v>
      </c>
      <c r="C3284" s="48" t="n">
        <v>46080</v>
      </c>
      <c r="D3284" s="47" t="s">
        <v>65</v>
      </c>
      <c r="E3284" s="47" t="s">
        <v>134</v>
      </c>
      <c r="F3284" s="47" t="s">
        <v>159</v>
      </c>
      <c r="G3284" s="47" t="s">
        <v>138</v>
      </c>
      <c r="H3284" s="47" t="n">
        <v>118</v>
      </c>
      <c r="I3284" s="57" t="n">
        <f aca="false">IFERROR(H3284/INDEX(Rate_Master!$C$2:$C$13,MATCH(F3284,Rate_Master!$A$2:$A$13,0)),0)</f>
        <v>0.491666666666667</v>
      </c>
    </row>
    <row r="3285" customFormat="false" ht="15" hidden="false" customHeight="false" outlineLevel="0" collapsed="false">
      <c r="A3285" s="47" t="s">
        <v>15237</v>
      </c>
      <c r="B3285" s="47" t="s">
        <v>874</v>
      </c>
      <c r="C3285" s="48" t="n">
        <v>46081</v>
      </c>
      <c r="D3285" s="47" t="s">
        <v>62</v>
      </c>
      <c r="E3285" s="47" t="s">
        <v>120</v>
      </c>
      <c r="F3285" s="47" t="s">
        <v>149</v>
      </c>
      <c r="G3285" s="47" t="s">
        <v>119</v>
      </c>
      <c r="H3285" s="47" t="n">
        <v>881</v>
      </c>
      <c r="I3285" s="57" t="n">
        <f aca="false">IFERROR(H3285/INDEX(Rate_Master!$C$2:$C$13,MATCH(F3285,Rate_Master!$A$2:$A$13,0)),0)</f>
        <v>0.800909090909091</v>
      </c>
    </row>
    <row r="3286" customFormat="false" ht="15" hidden="false" customHeight="false" outlineLevel="0" collapsed="false">
      <c r="A3286" s="47" t="s">
        <v>15238</v>
      </c>
      <c r="B3286" s="47" t="s">
        <v>874</v>
      </c>
      <c r="C3286" s="48" t="n">
        <v>46081</v>
      </c>
      <c r="D3286" s="47" t="s">
        <v>62</v>
      </c>
      <c r="E3286" s="47" t="s">
        <v>120</v>
      </c>
      <c r="F3286" s="47" t="s">
        <v>149</v>
      </c>
      <c r="G3286" s="47" t="s">
        <v>121</v>
      </c>
      <c r="H3286" s="47" t="n">
        <v>757</v>
      </c>
      <c r="I3286" s="57" t="n">
        <f aca="false">IFERROR(H3286/INDEX(Rate_Master!$C$2:$C$13,MATCH(F3286,Rate_Master!$A$2:$A$13,0)),0)</f>
        <v>0.688181818181818</v>
      </c>
    </row>
    <row r="3287" customFormat="false" ht="15" hidden="false" customHeight="false" outlineLevel="0" collapsed="false">
      <c r="A3287" s="47" t="s">
        <v>15239</v>
      </c>
      <c r="B3287" s="47" t="s">
        <v>874</v>
      </c>
      <c r="C3287" s="48" t="n">
        <v>46081</v>
      </c>
      <c r="D3287" s="47" t="s">
        <v>62</v>
      </c>
      <c r="E3287" s="47" t="s">
        <v>120</v>
      </c>
      <c r="F3287" s="47" t="s">
        <v>149</v>
      </c>
      <c r="G3287" s="47" t="s">
        <v>122</v>
      </c>
      <c r="H3287" s="47" t="n">
        <v>809</v>
      </c>
      <c r="I3287" s="57" t="n">
        <f aca="false">IFERROR(H3287/INDEX(Rate_Master!$C$2:$C$13,MATCH(F3287,Rate_Master!$A$2:$A$13,0)),0)</f>
        <v>0.735454545454546</v>
      </c>
    </row>
    <row r="3288" customFormat="false" ht="15" hidden="false" customHeight="false" outlineLevel="0" collapsed="false">
      <c r="A3288" s="47" t="s">
        <v>15240</v>
      </c>
      <c r="B3288" s="47" t="s">
        <v>874</v>
      </c>
      <c r="C3288" s="48" t="n">
        <v>46081</v>
      </c>
      <c r="D3288" s="47" t="s">
        <v>62</v>
      </c>
      <c r="E3288" s="47" t="s">
        <v>120</v>
      </c>
      <c r="F3288" s="47" t="s">
        <v>149</v>
      </c>
      <c r="G3288" s="47" t="s">
        <v>123</v>
      </c>
      <c r="H3288" s="47" t="n">
        <v>638</v>
      </c>
      <c r="I3288" s="57" t="n">
        <f aca="false">IFERROR(H3288/INDEX(Rate_Master!$C$2:$C$13,MATCH(F3288,Rate_Master!$A$2:$A$13,0)),0)</f>
        <v>0.58</v>
      </c>
    </row>
    <row r="3289" customFormat="false" ht="15" hidden="false" customHeight="false" outlineLevel="0" collapsed="false">
      <c r="A3289" s="47" t="s">
        <v>15241</v>
      </c>
      <c r="B3289" s="47" t="s">
        <v>874</v>
      </c>
      <c r="C3289" s="48" t="n">
        <v>46081</v>
      </c>
      <c r="D3289" s="47" t="s">
        <v>62</v>
      </c>
      <c r="E3289" s="47" t="s">
        <v>120</v>
      </c>
      <c r="F3289" s="47" t="s">
        <v>149</v>
      </c>
      <c r="G3289" s="47" t="s">
        <v>124</v>
      </c>
      <c r="H3289" s="47" t="n">
        <v>418</v>
      </c>
      <c r="I3289" s="57" t="n">
        <f aca="false">IFERROR(H3289/INDEX(Rate_Master!$C$2:$C$13,MATCH(F3289,Rate_Master!$A$2:$A$13,0)),0)</f>
        <v>0.38</v>
      </c>
    </row>
    <row r="3290" customFormat="false" ht="15" hidden="false" customHeight="false" outlineLevel="0" collapsed="false">
      <c r="A3290" s="47" t="s">
        <v>15242</v>
      </c>
      <c r="B3290" s="47" t="s">
        <v>874</v>
      </c>
      <c r="C3290" s="48" t="n">
        <v>46081</v>
      </c>
      <c r="D3290" s="47" t="s">
        <v>62</v>
      </c>
      <c r="E3290" s="47" t="s">
        <v>120</v>
      </c>
      <c r="F3290" s="47" t="s">
        <v>149</v>
      </c>
      <c r="G3290" s="47" t="s">
        <v>125</v>
      </c>
      <c r="H3290" s="47" t="n">
        <v>212</v>
      </c>
      <c r="I3290" s="57" t="n">
        <f aca="false">IFERROR(H3290/INDEX(Rate_Master!$C$2:$C$13,MATCH(F3290,Rate_Master!$A$2:$A$13,0)),0)</f>
        <v>0.192727272727273</v>
      </c>
    </row>
    <row r="3291" customFormat="false" ht="15" hidden="false" customHeight="false" outlineLevel="0" collapsed="false">
      <c r="A3291" s="47" t="s">
        <v>15243</v>
      </c>
      <c r="B3291" s="47" t="s">
        <v>874</v>
      </c>
      <c r="C3291" s="48" t="n">
        <v>46081</v>
      </c>
      <c r="D3291" s="47" t="s">
        <v>62</v>
      </c>
      <c r="E3291" s="47" t="s">
        <v>120</v>
      </c>
      <c r="F3291" s="47" t="s">
        <v>149</v>
      </c>
      <c r="G3291" s="47" t="s">
        <v>126</v>
      </c>
      <c r="H3291" s="47" t="n">
        <v>151</v>
      </c>
      <c r="I3291" s="57" t="n">
        <f aca="false">IFERROR(H3291/INDEX(Rate_Master!$C$2:$C$13,MATCH(F3291,Rate_Master!$A$2:$A$13,0)),0)</f>
        <v>0.137272727272727</v>
      </c>
    </row>
    <row r="3292" customFormat="false" ht="15" hidden="false" customHeight="false" outlineLevel="0" collapsed="false">
      <c r="A3292" s="47" t="s">
        <v>15244</v>
      </c>
      <c r="B3292" s="47" t="s">
        <v>876</v>
      </c>
      <c r="C3292" s="48" t="n">
        <v>46081</v>
      </c>
      <c r="D3292" s="47" t="s">
        <v>62</v>
      </c>
      <c r="E3292" s="47" t="s">
        <v>120</v>
      </c>
      <c r="F3292" s="47" t="s">
        <v>149</v>
      </c>
      <c r="G3292" s="47" t="s">
        <v>119</v>
      </c>
      <c r="H3292" s="47" t="n">
        <v>1005</v>
      </c>
      <c r="I3292" s="57" t="n">
        <f aca="false">IFERROR(H3292/INDEX(Rate_Master!$C$2:$C$13,MATCH(F3292,Rate_Master!$A$2:$A$13,0)),0)</f>
        <v>0.913636363636364</v>
      </c>
    </row>
    <row r="3293" customFormat="false" ht="15" hidden="false" customHeight="false" outlineLevel="0" collapsed="false">
      <c r="A3293" s="47" t="s">
        <v>15245</v>
      </c>
      <c r="B3293" s="47" t="s">
        <v>876</v>
      </c>
      <c r="C3293" s="48" t="n">
        <v>46081</v>
      </c>
      <c r="D3293" s="47" t="s">
        <v>62</v>
      </c>
      <c r="E3293" s="47" t="s">
        <v>120</v>
      </c>
      <c r="F3293" s="47" t="s">
        <v>149</v>
      </c>
      <c r="G3293" s="47" t="s">
        <v>121</v>
      </c>
      <c r="H3293" s="47" t="n">
        <v>976</v>
      </c>
      <c r="I3293" s="57" t="n">
        <f aca="false">IFERROR(H3293/INDEX(Rate_Master!$C$2:$C$13,MATCH(F3293,Rate_Master!$A$2:$A$13,0)),0)</f>
        <v>0.887272727272727</v>
      </c>
    </row>
    <row r="3294" customFormat="false" ht="15" hidden="false" customHeight="false" outlineLevel="0" collapsed="false">
      <c r="A3294" s="47" t="s">
        <v>15246</v>
      </c>
      <c r="B3294" s="47" t="s">
        <v>876</v>
      </c>
      <c r="C3294" s="48" t="n">
        <v>46081</v>
      </c>
      <c r="D3294" s="47" t="s">
        <v>62</v>
      </c>
      <c r="E3294" s="47" t="s">
        <v>120</v>
      </c>
      <c r="F3294" s="47" t="s">
        <v>149</v>
      </c>
      <c r="G3294" s="47" t="s">
        <v>122</v>
      </c>
      <c r="H3294" s="47" t="n">
        <v>1078</v>
      </c>
      <c r="I3294" s="57" t="n">
        <f aca="false">IFERROR(H3294/INDEX(Rate_Master!$C$2:$C$13,MATCH(F3294,Rate_Master!$A$2:$A$13,0)),0)</f>
        <v>0.98</v>
      </c>
    </row>
    <row r="3295" customFormat="false" ht="15" hidden="false" customHeight="false" outlineLevel="0" collapsed="false">
      <c r="A3295" s="47" t="s">
        <v>15247</v>
      </c>
      <c r="B3295" s="47" t="s">
        <v>876</v>
      </c>
      <c r="C3295" s="48" t="n">
        <v>46081</v>
      </c>
      <c r="D3295" s="47" t="s">
        <v>62</v>
      </c>
      <c r="E3295" s="47" t="s">
        <v>120</v>
      </c>
      <c r="F3295" s="47" t="s">
        <v>149</v>
      </c>
      <c r="G3295" s="47" t="s">
        <v>123</v>
      </c>
      <c r="H3295" s="47" t="n">
        <v>772</v>
      </c>
      <c r="I3295" s="57" t="n">
        <f aca="false">IFERROR(H3295/INDEX(Rate_Master!$C$2:$C$13,MATCH(F3295,Rate_Master!$A$2:$A$13,0)),0)</f>
        <v>0.701818181818182</v>
      </c>
    </row>
    <row r="3296" customFormat="false" ht="15" hidden="false" customHeight="false" outlineLevel="0" collapsed="false">
      <c r="A3296" s="47" t="s">
        <v>15248</v>
      </c>
      <c r="B3296" s="47" t="s">
        <v>876</v>
      </c>
      <c r="C3296" s="48" t="n">
        <v>46081</v>
      </c>
      <c r="D3296" s="47" t="s">
        <v>62</v>
      </c>
      <c r="E3296" s="47" t="s">
        <v>120</v>
      </c>
      <c r="F3296" s="47" t="s">
        <v>149</v>
      </c>
      <c r="G3296" s="47" t="s">
        <v>124</v>
      </c>
      <c r="H3296" s="47" t="n">
        <v>469</v>
      </c>
      <c r="I3296" s="57" t="n">
        <f aca="false">IFERROR(H3296/INDEX(Rate_Master!$C$2:$C$13,MATCH(F3296,Rate_Master!$A$2:$A$13,0)),0)</f>
        <v>0.426363636363636</v>
      </c>
    </row>
    <row r="3297" customFormat="false" ht="15" hidden="false" customHeight="false" outlineLevel="0" collapsed="false">
      <c r="A3297" s="47" t="s">
        <v>15249</v>
      </c>
      <c r="B3297" s="47" t="s">
        <v>876</v>
      </c>
      <c r="C3297" s="48" t="n">
        <v>46081</v>
      </c>
      <c r="D3297" s="47" t="s">
        <v>62</v>
      </c>
      <c r="E3297" s="47" t="s">
        <v>120</v>
      </c>
      <c r="F3297" s="47" t="s">
        <v>149</v>
      </c>
      <c r="G3297" s="47" t="s">
        <v>125</v>
      </c>
      <c r="H3297" s="47" t="n">
        <v>292</v>
      </c>
      <c r="I3297" s="57" t="n">
        <f aca="false">IFERROR(H3297/INDEX(Rate_Master!$C$2:$C$13,MATCH(F3297,Rate_Master!$A$2:$A$13,0)),0)</f>
        <v>0.265454545454545</v>
      </c>
    </row>
    <row r="3298" customFormat="false" ht="15" hidden="false" customHeight="false" outlineLevel="0" collapsed="false">
      <c r="A3298" s="47" t="s">
        <v>15250</v>
      </c>
      <c r="B3298" s="47" t="s">
        <v>876</v>
      </c>
      <c r="C3298" s="48" t="n">
        <v>46081</v>
      </c>
      <c r="D3298" s="47" t="s">
        <v>62</v>
      </c>
      <c r="E3298" s="47" t="s">
        <v>120</v>
      </c>
      <c r="F3298" s="47" t="s">
        <v>149</v>
      </c>
      <c r="G3298" s="47" t="s">
        <v>126</v>
      </c>
      <c r="H3298" s="47" t="n">
        <v>162</v>
      </c>
      <c r="I3298" s="57" t="n">
        <f aca="false">IFERROR(H3298/INDEX(Rate_Master!$C$2:$C$13,MATCH(F3298,Rate_Master!$A$2:$A$13,0)),0)</f>
        <v>0.147272727272727</v>
      </c>
    </row>
    <row r="3299" customFormat="false" ht="15" hidden="false" customHeight="false" outlineLevel="0" collapsed="false">
      <c r="A3299" s="47" t="s">
        <v>15251</v>
      </c>
      <c r="B3299" s="47" t="s">
        <v>877</v>
      </c>
      <c r="C3299" s="48" t="n">
        <v>46081</v>
      </c>
      <c r="D3299" s="47" t="s">
        <v>62</v>
      </c>
      <c r="E3299" s="47" t="s">
        <v>120</v>
      </c>
      <c r="F3299" s="47" t="s">
        <v>149</v>
      </c>
      <c r="G3299" s="47" t="s">
        <v>119</v>
      </c>
      <c r="H3299" s="47" t="n">
        <v>1112</v>
      </c>
      <c r="I3299" s="57" t="n">
        <f aca="false">IFERROR(H3299/INDEX(Rate_Master!$C$2:$C$13,MATCH(F3299,Rate_Master!$A$2:$A$13,0)),0)</f>
        <v>1.01090909090909</v>
      </c>
    </row>
    <row r="3300" customFormat="false" ht="15" hidden="false" customHeight="false" outlineLevel="0" collapsed="false">
      <c r="A3300" s="47" t="s">
        <v>15252</v>
      </c>
      <c r="B3300" s="47" t="s">
        <v>877</v>
      </c>
      <c r="C3300" s="48" t="n">
        <v>46081</v>
      </c>
      <c r="D3300" s="47" t="s">
        <v>62</v>
      </c>
      <c r="E3300" s="47" t="s">
        <v>120</v>
      </c>
      <c r="F3300" s="47" t="s">
        <v>149</v>
      </c>
      <c r="G3300" s="47" t="s">
        <v>121</v>
      </c>
      <c r="H3300" s="47" t="n">
        <v>1056</v>
      </c>
      <c r="I3300" s="57" t="n">
        <f aca="false">IFERROR(H3300/INDEX(Rate_Master!$C$2:$C$13,MATCH(F3300,Rate_Master!$A$2:$A$13,0)),0)</f>
        <v>0.96</v>
      </c>
    </row>
    <row r="3301" customFormat="false" ht="15" hidden="false" customHeight="false" outlineLevel="0" collapsed="false">
      <c r="A3301" s="47" t="s">
        <v>15253</v>
      </c>
      <c r="B3301" s="47" t="s">
        <v>877</v>
      </c>
      <c r="C3301" s="48" t="n">
        <v>46081</v>
      </c>
      <c r="D3301" s="47" t="s">
        <v>62</v>
      </c>
      <c r="E3301" s="47" t="s">
        <v>120</v>
      </c>
      <c r="F3301" s="47" t="s">
        <v>149</v>
      </c>
      <c r="G3301" s="47" t="s">
        <v>122</v>
      </c>
      <c r="H3301" s="47" t="n">
        <v>1115</v>
      </c>
      <c r="I3301" s="57" t="n">
        <f aca="false">IFERROR(H3301/INDEX(Rate_Master!$C$2:$C$13,MATCH(F3301,Rate_Master!$A$2:$A$13,0)),0)</f>
        <v>1.01363636363636</v>
      </c>
    </row>
    <row r="3302" customFormat="false" ht="15" hidden="false" customHeight="false" outlineLevel="0" collapsed="false">
      <c r="A3302" s="47" t="s">
        <v>15254</v>
      </c>
      <c r="B3302" s="47" t="s">
        <v>877</v>
      </c>
      <c r="C3302" s="48" t="n">
        <v>46081</v>
      </c>
      <c r="D3302" s="47" t="s">
        <v>62</v>
      </c>
      <c r="E3302" s="47" t="s">
        <v>120</v>
      </c>
      <c r="F3302" s="47" t="s">
        <v>149</v>
      </c>
      <c r="G3302" s="47" t="s">
        <v>123</v>
      </c>
      <c r="H3302" s="47" t="n">
        <v>815</v>
      </c>
      <c r="I3302" s="57" t="n">
        <f aca="false">IFERROR(H3302/INDEX(Rate_Master!$C$2:$C$13,MATCH(F3302,Rate_Master!$A$2:$A$13,0)),0)</f>
        <v>0.740909090909091</v>
      </c>
    </row>
    <row r="3303" customFormat="false" ht="15" hidden="false" customHeight="false" outlineLevel="0" collapsed="false">
      <c r="A3303" s="47" t="s">
        <v>15255</v>
      </c>
      <c r="B3303" s="47" t="s">
        <v>877</v>
      </c>
      <c r="C3303" s="48" t="n">
        <v>46081</v>
      </c>
      <c r="D3303" s="47" t="s">
        <v>62</v>
      </c>
      <c r="E3303" s="47" t="s">
        <v>120</v>
      </c>
      <c r="F3303" s="47" t="s">
        <v>149</v>
      </c>
      <c r="G3303" s="47" t="s">
        <v>124</v>
      </c>
      <c r="H3303" s="47" t="n">
        <v>551</v>
      </c>
      <c r="I3303" s="57" t="n">
        <f aca="false">IFERROR(H3303/INDEX(Rate_Master!$C$2:$C$13,MATCH(F3303,Rate_Master!$A$2:$A$13,0)),0)</f>
        <v>0.500909090909091</v>
      </c>
    </row>
    <row r="3304" customFormat="false" ht="15" hidden="false" customHeight="false" outlineLevel="0" collapsed="false">
      <c r="A3304" s="47" t="s">
        <v>15256</v>
      </c>
      <c r="B3304" s="47" t="s">
        <v>877</v>
      </c>
      <c r="C3304" s="48" t="n">
        <v>46081</v>
      </c>
      <c r="D3304" s="47" t="s">
        <v>62</v>
      </c>
      <c r="E3304" s="47" t="s">
        <v>120</v>
      </c>
      <c r="F3304" s="47" t="s">
        <v>149</v>
      </c>
      <c r="G3304" s="47" t="s">
        <v>125</v>
      </c>
      <c r="H3304" s="47" t="n">
        <v>306</v>
      </c>
      <c r="I3304" s="57" t="n">
        <f aca="false">IFERROR(H3304/INDEX(Rate_Master!$C$2:$C$13,MATCH(F3304,Rate_Master!$A$2:$A$13,0)),0)</f>
        <v>0.278181818181818</v>
      </c>
    </row>
    <row r="3305" customFormat="false" ht="15" hidden="false" customHeight="false" outlineLevel="0" collapsed="false">
      <c r="A3305" s="47" t="s">
        <v>15257</v>
      </c>
      <c r="B3305" s="47" t="s">
        <v>877</v>
      </c>
      <c r="C3305" s="48" t="n">
        <v>46081</v>
      </c>
      <c r="D3305" s="47" t="s">
        <v>62</v>
      </c>
      <c r="E3305" s="47" t="s">
        <v>120</v>
      </c>
      <c r="F3305" s="47" t="s">
        <v>149</v>
      </c>
      <c r="G3305" s="47" t="s">
        <v>126</v>
      </c>
      <c r="H3305" s="47" t="n">
        <v>211</v>
      </c>
      <c r="I3305" s="57" t="n">
        <f aca="false">IFERROR(H3305/INDEX(Rate_Master!$C$2:$C$13,MATCH(F3305,Rate_Master!$A$2:$A$13,0)),0)</f>
        <v>0.191818181818182</v>
      </c>
    </row>
    <row r="3306" customFormat="false" ht="15" hidden="false" customHeight="false" outlineLevel="0" collapsed="false">
      <c r="A3306" s="47" t="s">
        <v>15258</v>
      </c>
      <c r="B3306" s="47" t="s">
        <v>878</v>
      </c>
      <c r="C3306" s="48" t="n">
        <v>46081</v>
      </c>
      <c r="D3306" s="47" t="s">
        <v>63</v>
      </c>
      <c r="E3306" s="47" t="s">
        <v>120</v>
      </c>
      <c r="F3306" s="47" t="s">
        <v>153</v>
      </c>
      <c r="G3306" s="47" t="s">
        <v>119</v>
      </c>
      <c r="H3306" s="47" t="n">
        <v>1778</v>
      </c>
      <c r="I3306" s="57" t="n">
        <f aca="false">IFERROR(H3306/INDEX(Rate_Master!$C$2:$C$13,MATCH(F3306,Rate_Master!$A$2:$A$13,0)),0)</f>
        <v>1.778</v>
      </c>
    </row>
    <row r="3307" customFormat="false" ht="15" hidden="false" customHeight="false" outlineLevel="0" collapsed="false">
      <c r="A3307" s="47" t="s">
        <v>15259</v>
      </c>
      <c r="B3307" s="47" t="s">
        <v>878</v>
      </c>
      <c r="C3307" s="48" t="n">
        <v>46081</v>
      </c>
      <c r="D3307" s="47" t="s">
        <v>63</v>
      </c>
      <c r="E3307" s="47" t="s">
        <v>120</v>
      </c>
      <c r="F3307" s="47" t="s">
        <v>153</v>
      </c>
      <c r="G3307" s="47" t="s">
        <v>121</v>
      </c>
      <c r="H3307" s="47" t="n">
        <v>1678</v>
      </c>
      <c r="I3307" s="57" t="n">
        <f aca="false">IFERROR(H3307/INDEX(Rate_Master!$C$2:$C$13,MATCH(F3307,Rate_Master!$A$2:$A$13,0)),0)</f>
        <v>1.678</v>
      </c>
    </row>
    <row r="3308" customFormat="false" ht="15" hidden="false" customHeight="false" outlineLevel="0" collapsed="false">
      <c r="A3308" s="47" t="s">
        <v>15260</v>
      </c>
      <c r="B3308" s="47" t="s">
        <v>878</v>
      </c>
      <c r="C3308" s="48" t="n">
        <v>46081</v>
      </c>
      <c r="D3308" s="47" t="s">
        <v>63</v>
      </c>
      <c r="E3308" s="47" t="s">
        <v>120</v>
      </c>
      <c r="F3308" s="47" t="s">
        <v>153</v>
      </c>
      <c r="G3308" s="47" t="s">
        <v>122</v>
      </c>
      <c r="H3308" s="47" t="n">
        <v>1733</v>
      </c>
      <c r="I3308" s="57" t="n">
        <f aca="false">IFERROR(H3308/INDEX(Rate_Master!$C$2:$C$13,MATCH(F3308,Rate_Master!$A$2:$A$13,0)),0)</f>
        <v>1.733</v>
      </c>
    </row>
    <row r="3309" customFormat="false" ht="15" hidden="false" customHeight="false" outlineLevel="0" collapsed="false">
      <c r="A3309" s="47" t="s">
        <v>15261</v>
      </c>
      <c r="B3309" s="47" t="s">
        <v>878</v>
      </c>
      <c r="C3309" s="48" t="n">
        <v>46081</v>
      </c>
      <c r="D3309" s="47" t="s">
        <v>63</v>
      </c>
      <c r="E3309" s="47" t="s">
        <v>120</v>
      </c>
      <c r="F3309" s="47" t="s">
        <v>153</v>
      </c>
      <c r="G3309" s="47" t="s">
        <v>123</v>
      </c>
      <c r="H3309" s="47" t="n">
        <v>1302</v>
      </c>
      <c r="I3309" s="57" t="n">
        <f aca="false">IFERROR(H3309/INDEX(Rate_Master!$C$2:$C$13,MATCH(F3309,Rate_Master!$A$2:$A$13,0)),0)</f>
        <v>1.302</v>
      </c>
    </row>
    <row r="3310" customFormat="false" ht="15" hidden="false" customHeight="false" outlineLevel="0" collapsed="false">
      <c r="A3310" s="47" t="s">
        <v>15262</v>
      </c>
      <c r="B3310" s="47" t="s">
        <v>878</v>
      </c>
      <c r="C3310" s="48" t="n">
        <v>46081</v>
      </c>
      <c r="D3310" s="47" t="s">
        <v>63</v>
      </c>
      <c r="E3310" s="47" t="s">
        <v>120</v>
      </c>
      <c r="F3310" s="47" t="s">
        <v>153</v>
      </c>
      <c r="G3310" s="47" t="s">
        <v>124</v>
      </c>
      <c r="H3310" s="47" t="n">
        <v>806</v>
      </c>
      <c r="I3310" s="57" t="n">
        <f aca="false">IFERROR(H3310/INDEX(Rate_Master!$C$2:$C$13,MATCH(F3310,Rate_Master!$A$2:$A$13,0)),0)</f>
        <v>0.806</v>
      </c>
    </row>
    <row r="3311" customFormat="false" ht="15" hidden="false" customHeight="false" outlineLevel="0" collapsed="false">
      <c r="A3311" s="47" t="s">
        <v>15263</v>
      </c>
      <c r="B3311" s="47" t="s">
        <v>878</v>
      </c>
      <c r="C3311" s="48" t="n">
        <v>46081</v>
      </c>
      <c r="D3311" s="47" t="s">
        <v>63</v>
      </c>
      <c r="E3311" s="47" t="s">
        <v>120</v>
      </c>
      <c r="F3311" s="47" t="s">
        <v>153</v>
      </c>
      <c r="G3311" s="47" t="s">
        <v>125</v>
      </c>
      <c r="H3311" s="47" t="n">
        <v>464</v>
      </c>
      <c r="I3311" s="57" t="n">
        <f aca="false">IFERROR(H3311/INDEX(Rate_Master!$C$2:$C$13,MATCH(F3311,Rate_Master!$A$2:$A$13,0)),0)</f>
        <v>0.464</v>
      </c>
    </row>
    <row r="3312" customFormat="false" ht="15" hidden="false" customHeight="false" outlineLevel="0" collapsed="false">
      <c r="A3312" s="47" t="s">
        <v>15264</v>
      </c>
      <c r="B3312" s="47" t="s">
        <v>878</v>
      </c>
      <c r="C3312" s="48" t="n">
        <v>46081</v>
      </c>
      <c r="D3312" s="47" t="s">
        <v>63</v>
      </c>
      <c r="E3312" s="47" t="s">
        <v>120</v>
      </c>
      <c r="F3312" s="47" t="s">
        <v>153</v>
      </c>
      <c r="G3312" s="47" t="s">
        <v>126</v>
      </c>
      <c r="H3312" s="47" t="n">
        <v>278</v>
      </c>
      <c r="I3312" s="57" t="n">
        <f aca="false">IFERROR(H3312/INDEX(Rate_Master!$C$2:$C$13,MATCH(F3312,Rate_Master!$A$2:$A$13,0)),0)</f>
        <v>0.278</v>
      </c>
    </row>
    <row r="3313" customFormat="false" ht="15" hidden="false" customHeight="false" outlineLevel="0" collapsed="false">
      <c r="A3313" s="47" t="s">
        <v>15265</v>
      </c>
      <c r="B3313" s="47" t="s">
        <v>879</v>
      </c>
      <c r="C3313" s="48" t="n">
        <v>46081</v>
      </c>
      <c r="D3313" s="47" t="s">
        <v>63</v>
      </c>
      <c r="E3313" s="47" t="s">
        <v>120</v>
      </c>
      <c r="F3313" s="47" t="s">
        <v>153</v>
      </c>
      <c r="G3313" s="47" t="s">
        <v>119</v>
      </c>
      <c r="H3313" s="47" t="n">
        <v>1150</v>
      </c>
      <c r="I3313" s="57" t="n">
        <f aca="false">IFERROR(H3313/INDEX(Rate_Master!$C$2:$C$13,MATCH(F3313,Rate_Master!$A$2:$A$13,0)),0)</f>
        <v>1.15</v>
      </c>
    </row>
    <row r="3314" customFormat="false" ht="15" hidden="false" customHeight="false" outlineLevel="0" collapsed="false">
      <c r="A3314" s="47" t="s">
        <v>15266</v>
      </c>
      <c r="B3314" s="47" t="s">
        <v>879</v>
      </c>
      <c r="C3314" s="48" t="n">
        <v>46081</v>
      </c>
      <c r="D3314" s="47" t="s">
        <v>63</v>
      </c>
      <c r="E3314" s="47" t="s">
        <v>120</v>
      </c>
      <c r="F3314" s="47" t="s">
        <v>153</v>
      </c>
      <c r="G3314" s="47" t="s">
        <v>121</v>
      </c>
      <c r="H3314" s="47" t="n">
        <v>1040</v>
      </c>
      <c r="I3314" s="57" t="n">
        <f aca="false">IFERROR(H3314/INDEX(Rate_Master!$C$2:$C$13,MATCH(F3314,Rate_Master!$A$2:$A$13,0)),0)</f>
        <v>1.04</v>
      </c>
    </row>
    <row r="3315" customFormat="false" ht="15" hidden="false" customHeight="false" outlineLevel="0" collapsed="false">
      <c r="A3315" s="47" t="s">
        <v>15267</v>
      </c>
      <c r="B3315" s="47" t="s">
        <v>879</v>
      </c>
      <c r="C3315" s="48" t="n">
        <v>46081</v>
      </c>
      <c r="D3315" s="47" t="s">
        <v>63</v>
      </c>
      <c r="E3315" s="47" t="s">
        <v>120</v>
      </c>
      <c r="F3315" s="47" t="s">
        <v>153</v>
      </c>
      <c r="G3315" s="47" t="s">
        <v>122</v>
      </c>
      <c r="H3315" s="47" t="n">
        <v>1075</v>
      </c>
      <c r="I3315" s="57" t="n">
        <f aca="false">IFERROR(H3315/INDEX(Rate_Master!$C$2:$C$13,MATCH(F3315,Rate_Master!$A$2:$A$13,0)),0)</f>
        <v>1.075</v>
      </c>
    </row>
    <row r="3316" customFormat="false" ht="15" hidden="false" customHeight="false" outlineLevel="0" collapsed="false">
      <c r="A3316" s="47" t="s">
        <v>15268</v>
      </c>
      <c r="B3316" s="47" t="s">
        <v>879</v>
      </c>
      <c r="C3316" s="48" t="n">
        <v>46081</v>
      </c>
      <c r="D3316" s="47" t="s">
        <v>63</v>
      </c>
      <c r="E3316" s="47" t="s">
        <v>120</v>
      </c>
      <c r="F3316" s="47" t="s">
        <v>153</v>
      </c>
      <c r="G3316" s="47" t="s">
        <v>123</v>
      </c>
      <c r="H3316" s="47" t="n">
        <v>790</v>
      </c>
      <c r="I3316" s="57" t="n">
        <f aca="false">IFERROR(H3316/INDEX(Rate_Master!$C$2:$C$13,MATCH(F3316,Rate_Master!$A$2:$A$13,0)),0)</f>
        <v>0.79</v>
      </c>
    </row>
    <row r="3317" customFormat="false" ht="15" hidden="false" customHeight="false" outlineLevel="0" collapsed="false">
      <c r="A3317" s="47" t="s">
        <v>15269</v>
      </c>
      <c r="B3317" s="47" t="s">
        <v>879</v>
      </c>
      <c r="C3317" s="48" t="n">
        <v>46081</v>
      </c>
      <c r="D3317" s="47" t="s">
        <v>63</v>
      </c>
      <c r="E3317" s="47" t="s">
        <v>120</v>
      </c>
      <c r="F3317" s="47" t="s">
        <v>153</v>
      </c>
      <c r="G3317" s="47" t="s">
        <v>124</v>
      </c>
      <c r="H3317" s="47" t="n">
        <v>501</v>
      </c>
      <c r="I3317" s="57" t="n">
        <f aca="false">IFERROR(H3317/INDEX(Rate_Master!$C$2:$C$13,MATCH(F3317,Rate_Master!$A$2:$A$13,0)),0)</f>
        <v>0.501</v>
      </c>
    </row>
    <row r="3318" customFormat="false" ht="15" hidden="false" customHeight="false" outlineLevel="0" collapsed="false">
      <c r="A3318" s="47" t="s">
        <v>15270</v>
      </c>
      <c r="B3318" s="47" t="s">
        <v>879</v>
      </c>
      <c r="C3318" s="48" t="n">
        <v>46081</v>
      </c>
      <c r="D3318" s="47" t="s">
        <v>63</v>
      </c>
      <c r="E3318" s="47" t="s">
        <v>120</v>
      </c>
      <c r="F3318" s="47" t="s">
        <v>153</v>
      </c>
      <c r="G3318" s="47" t="s">
        <v>125</v>
      </c>
      <c r="H3318" s="47" t="n">
        <v>313</v>
      </c>
      <c r="I3318" s="57" t="n">
        <f aca="false">IFERROR(H3318/INDEX(Rate_Master!$C$2:$C$13,MATCH(F3318,Rate_Master!$A$2:$A$13,0)),0)</f>
        <v>0.313</v>
      </c>
    </row>
    <row r="3319" customFormat="false" ht="15" hidden="false" customHeight="false" outlineLevel="0" collapsed="false">
      <c r="A3319" s="47" t="s">
        <v>15271</v>
      </c>
      <c r="B3319" s="47" t="s">
        <v>879</v>
      </c>
      <c r="C3319" s="48" t="n">
        <v>46081</v>
      </c>
      <c r="D3319" s="47" t="s">
        <v>63</v>
      </c>
      <c r="E3319" s="47" t="s">
        <v>120</v>
      </c>
      <c r="F3319" s="47" t="s">
        <v>153</v>
      </c>
      <c r="G3319" s="47" t="s">
        <v>126</v>
      </c>
      <c r="H3319" s="47" t="n">
        <v>190</v>
      </c>
      <c r="I3319" s="57" t="n">
        <f aca="false">IFERROR(H3319/INDEX(Rate_Master!$C$2:$C$13,MATCH(F3319,Rate_Master!$A$2:$A$13,0)),0)</f>
        <v>0.19</v>
      </c>
    </row>
    <row r="3320" customFormat="false" ht="15" hidden="false" customHeight="false" outlineLevel="0" collapsed="false">
      <c r="A3320" s="47" t="s">
        <v>15272</v>
      </c>
      <c r="B3320" s="47" t="s">
        <v>880</v>
      </c>
      <c r="C3320" s="48" t="n">
        <v>46081</v>
      </c>
      <c r="D3320" s="47" t="s">
        <v>63</v>
      </c>
      <c r="E3320" s="47" t="s">
        <v>120</v>
      </c>
      <c r="F3320" s="47" t="s">
        <v>153</v>
      </c>
      <c r="G3320" s="47" t="s">
        <v>119</v>
      </c>
      <c r="H3320" s="47" t="n">
        <v>1167</v>
      </c>
      <c r="I3320" s="57" t="n">
        <f aca="false">IFERROR(H3320/INDEX(Rate_Master!$C$2:$C$13,MATCH(F3320,Rate_Master!$A$2:$A$13,0)),0)</f>
        <v>1.167</v>
      </c>
    </row>
    <row r="3321" customFormat="false" ht="15" hidden="false" customHeight="false" outlineLevel="0" collapsed="false">
      <c r="A3321" s="47" t="s">
        <v>15273</v>
      </c>
      <c r="B3321" s="47" t="s">
        <v>880</v>
      </c>
      <c r="C3321" s="48" t="n">
        <v>46081</v>
      </c>
      <c r="D3321" s="47" t="s">
        <v>63</v>
      </c>
      <c r="E3321" s="47" t="s">
        <v>120</v>
      </c>
      <c r="F3321" s="47" t="s">
        <v>153</v>
      </c>
      <c r="G3321" s="47" t="s">
        <v>121</v>
      </c>
      <c r="H3321" s="47" t="n">
        <v>1150</v>
      </c>
      <c r="I3321" s="57" t="n">
        <f aca="false">IFERROR(H3321/INDEX(Rate_Master!$C$2:$C$13,MATCH(F3321,Rate_Master!$A$2:$A$13,0)),0)</f>
        <v>1.15</v>
      </c>
    </row>
    <row r="3322" customFormat="false" ht="15" hidden="false" customHeight="false" outlineLevel="0" collapsed="false">
      <c r="A3322" s="47" t="s">
        <v>15274</v>
      </c>
      <c r="B3322" s="47" t="s">
        <v>880</v>
      </c>
      <c r="C3322" s="48" t="n">
        <v>46081</v>
      </c>
      <c r="D3322" s="47" t="s">
        <v>63</v>
      </c>
      <c r="E3322" s="47" t="s">
        <v>120</v>
      </c>
      <c r="F3322" s="47" t="s">
        <v>153</v>
      </c>
      <c r="G3322" s="47" t="s">
        <v>122</v>
      </c>
      <c r="H3322" s="47" t="n">
        <v>1192</v>
      </c>
      <c r="I3322" s="57" t="n">
        <f aca="false">IFERROR(H3322/INDEX(Rate_Master!$C$2:$C$13,MATCH(F3322,Rate_Master!$A$2:$A$13,0)),0)</f>
        <v>1.192</v>
      </c>
    </row>
    <row r="3323" customFormat="false" ht="15" hidden="false" customHeight="false" outlineLevel="0" collapsed="false">
      <c r="A3323" s="47" t="s">
        <v>15275</v>
      </c>
      <c r="B3323" s="47" t="s">
        <v>880</v>
      </c>
      <c r="C3323" s="48" t="n">
        <v>46081</v>
      </c>
      <c r="D3323" s="47" t="s">
        <v>63</v>
      </c>
      <c r="E3323" s="47" t="s">
        <v>120</v>
      </c>
      <c r="F3323" s="47" t="s">
        <v>153</v>
      </c>
      <c r="G3323" s="47" t="s">
        <v>123</v>
      </c>
      <c r="H3323" s="47" t="n">
        <v>862</v>
      </c>
      <c r="I3323" s="57" t="n">
        <f aca="false">IFERROR(H3323/INDEX(Rate_Master!$C$2:$C$13,MATCH(F3323,Rate_Master!$A$2:$A$13,0)),0)</f>
        <v>0.862</v>
      </c>
    </row>
    <row r="3324" customFormat="false" ht="15" hidden="false" customHeight="false" outlineLevel="0" collapsed="false">
      <c r="A3324" s="47" t="s">
        <v>15276</v>
      </c>
      <c r="B3324" s="47" t="s">
        <v>880</v>
      </c>
      <c r="C3324" s="48" t="n">
        <v>46081</v>
      </c>
      <c r="D3324" s="47" t="s">
        <v>63</v>
      </c>
      <c r="E3324" s="47" t="s">
        <v>120</v>
      </c>
      <c r="F3324" s="47" t="s">
        <v>153</v>
      </c>
      <c r="G3324" s="47" t="s">
        <v>124</v>
      </c>
      <c r="H3324" s="47" t="n">
        <v>551</v>
      </c>
      <c r="I3324" s="57" t="n">
        <f aca="false">IFERROR(H3324/INDEX(Rate_Master!$C$2:$C$13,MATCH(F3324,Rate_Master!$A$2:$A$13,0)),0)</f>
        <v>0.551</v>
      </c>
    </row>
    <row r="3325" customFormat="false" ht="15" hidden="false" customHeight="false" outlineLevel="0" collapsed="false">
      <c r="A3325" s="47" t="s">
        <v>15277</v>
      </c>
      <c r="B3325" s="47" t="s">
        <v>880</v>
      </c>
      <c r="C3325" s="48" t="n">
        <v>46081</v>
      </c>
      <c r="D3325" s="47" t="s">
        <v>63</v>
      </c>
      <c r="E3325" s="47" t="s">
        <v>120</v>
      </c>
      <c r="F3325" s="47" t="s">
        <v>153</v>
      </c>
      <c r="G3325" s="47" t="s">
        <v>125</v>
      </c>
      <c r="H3325" s="47" t="n">
        <v>335</v>
      </c>
      <c r="I3325" s="57" t="n">
        <f aca="false">IFERROR(H3325/INDEX(Rate_Master!$C$2:$C$13,MATCH(F3325,Rate_Master!$A$2:$A$13,0)),0)</f>
        <v>0.335</v>
      </c>
    </row>
    <row r="3326" customFormat="false" ht="15" hidden="false" customHeight="false" outlineLevel="0" collapsed="false">
      <c r="A3326" s="47" t="s">
        <v>15278</v>
      </c>
      <c r="B3326" s="47" t="s">
        <v>880</v>
      </c>
      <c r="C3326" s="48" t="n">
        <v>46081</v>
      </c>
      <c r="D3326" s="47" t="s">
        <v>63</v>
      </c>
      <c r="E3326" s="47" t="s">
        <v>120</v>
      </c>
      <c r="F3326" s="47" t="s">
        <v>153</v>
      </c>
      <c r="G3326" s="47" t="s">
        <v>126</v>
      </c>
      <c r="H3326" s="47" t="n">
        <v>233</v>
      </c>
      <c r="I3326" s="57" t="n">
        <f aca="false">IFERROR(H3326/INDEX(Rate_Master!$C$2:$C$13,MATCH(F3326,Rate_Master!$A$2:$A$13,0)),0)</f>
        <v>0.233</v>
      </c>
    </row>
    <row r="3327" customFormat="false" ht="15" hidden="false" customHeight="false" outlineLevel="0" collapsed="false">
      <c r="A3327" s="47" t="s">
        <v>15279</v>
      </c>
      <c r="B3327" s="47" t="s">
        <v>881</v>
      </c>
      <c r="C3327" s="48" t="n">
        <v>46081</v>
      </c>
      <c r="D3327" s="47" t="s">
        <v>64</v>
      </c>
      <c r="E3327" s="47" t="s">
        <v>128</v>
      </c>
      <c r="F3327" s="47" t="s">
        <v>156</v>
      </c>
      <c r="G3327" s="47" t="s">
        <v>127</v>
      </c>
      <c r="H3327" s="47" t="n">
        <v>1698</v>
      </c>
      <c r="I3327" s="57" t="n">
        <f aca="false">IFERROR(H3327/INDEX(Rate_Master!$C$2:$C$13,MATCH(F3327,Rate_Master!$A$2:$A$13,0)),0)</f>
        <v>3.5375</v>
      </c>
    </row>
    <row r="3328" customFormat="false" ht="15" hidden="false" customHeight="false" outlineLevel="0" collapsed="false">
      <c r="A3328" s="47" t="s">
        <v>15280</v>
      </c>
      <c r="B3328" s="47" t="s">
        <v>881</v>
      </c>
      <c r="C3328" s="48" t="n">
        <v>46081</v>
      </c>
      <c r="D3328" s="47" t="s">
        <v>64</v>
      </c>
      <c r="E3328" s="47" t="s">
        <v>128</v>
      </c>
      <c r="F3328" s="47" t="s">
        <v>156</v>
      </c>
      <c r="G3328" s="47" t="s">
        <v>129</v>
      </c>
      <c r="H3328" s="47" t="n">
        <v>1919</v>
      </c>
      <c r="I3328" s="57" t="n">
        <f aca="false">IFERROR(H3328/INDEX(Rate_Master!$C$2:$C$13,MATCH(F3328,Rate_Master!$A$2:$A$13,0)),0)</f>
        <v>3.99791666666667</v>
      </c>
    </row>
    <row r="3329" customFormat="false" ht="15" hidden="false" customHeight="false" outlineLevel="0" collapsed="false">
      <c r="A3329" s="47" t="s">
        <v>15281</v>
      </c>
      <c r="B3329" s="47" t="s">
        <v>881</v>
      </c>
      <c r="C3329" s="48" t="n">
        <v>46081</v>
      </c>
      <c r="D3329" s="47" t="s">
        <v>64</v>
      </c>
      <c r="E3329" s="47" t="s">
        <v>128</v>
      </c>
      <c r="F3329" s="47" t="s">
        <v>156</v>
      </c>
      <c r="G3329" s="47" t="s">
        <v>130</v>
      </c>
      <c r="H3329" s="47" t="n">
        <v>1605</v>
      </c>
      <c r="I3329" s="57" t="n">
        <f aca="false">IFERROR(H3329/INDEX(Rate_Master!$C$2:$C$13,MATCH(F3329,Rate_Master!$A$2:$A$13,0)),0)</f>
        <v>3.34375</v>
      </c>
    </row>
    <row r="3330" customFormat="false" ht="15" hidden="false" customHeight="false" outlineLevel="0" collapsed="false">
      <c r="A3330" s="47" t="s">
        <v>15282</v>
      </c>
      <c r="B3330" s="47" t="s">
        <v>881</v>
      </c>
      <c r="C3330" s="48" t="n">
        <v>46081</v>
      </c>
      <c r="D3330" s="47" t="s">
        <v>64</v>
      </c>
      <c r="E3330" s="47" t="s">
        <v>128</v>
      </c>
      <c r="F3330" s="47" t="s">
        <v>156</v>
      </c>
      <c r="G3330" s="47" t="s">
        <v>131</v>
      </c>
      <c r="H3330" s="47" t="n">
        <v>501</v>
      </c>
      <c r="I3330" s="57" t="n">
        <f aca="false">IFERROR(H3330/INDEX(Rate_Master!$C$2:$C$13,MATCH(F3330,Rate_Master!$A$2:$A$13,0)),0)</f>
        <v>1.04375</v>
      </c>
    </row>
    <row r="3331" customFormat="false" ht="15" hidden="false" customHeight="false" outlineLevel="0" collapsed="false">
      <c r="A3331" s="47" t="s">
        <v>15283</v>
      </c>
      <c r="B3331" s="47" t="s">
        <v>881</v>
      </c>
      <c r="C3331" s="48" t="n">
        <v>46081</v>
      </c>
      <c r="D3331" s="47" t="s">
        <v>64</v>
      </c>
      <c r="E3331" s="47" t="s">
        <v>128</v>
      </c>
      <c r="F3331" s="47" t="s">
        <v>156</v>
      </c>
      <c r="G3331" s="47" t="s">
        <v>132</v>
      </c>
      <c r="H3331" s="47" t="n">
        <v>365</v>
      </c>
      <c r="I3331" s="57" t="n">
        <f aca="false">IFERROR(H3331/INDEX(Rate_Master!$C$2:$C$13,MATCH(F3331,Rate_Master!$A$2:$A$13,0)),0)</f>
        <v>0.760416666666667</v>
      </c>
    </row>
    <row r="3332" customFormat="false" ht="15" hidden="false" customHeight="false" outlineLevel="0" collapsed="false">
      <c r="A3332" s="47" t="s">
        <v>15284</v>
      </c>
      <c r="B3332" s="47" t="s">
        <v>882</v>
      </c>
      <c r="C3332" s="48" t="n">
        <v>46081</v>
      </c>
      <c r="D3332" s="47" t="s">
        <v>64</v>
      </c>
      <c r="E3332" s="47" t="s">
        <v>128</v>
      </c>
      <c r="F3332" s="47" t="s">
        <v>156</v>
      </c>
      <c r="G3332" s="47" t="s">
        <v>127</v>
      </c>
      <c r="H3332" s="47" t="n">
        <v>1060</v>
      </c>
      <c r="I3332" s="57" t="n">
        <f aca="false">IFERROR(H3332/INDEX(Rate_Master!$C$2:$C$13,MATCH(F3332,Rate_Master!$A$2:$A$13,0)),0)</f>
        <v>2.20833333333333</v>
      </c>
    </row>
    <row r="3333" customFormat="false" ht="15" hidden="false" customHeight="false" outlineLevel="0" collapsed="false">
      <c r="A3333" s="47" t="s">
        <v>15285</v>
      </c>
      <c r="B3333" s="47" t="s">
        <v>882</v>
      </c>
      <c r="C3333" s="48" t="n">
        <v>46081</v>
      </c>
      <c r="D3333" s="47" t="s">
        <v>64</v>
      </c>
      <c r="E3333" s="47" t="s">
        <v>128</v>
      </c>
      <c r="F3333" s="47" t="s">
        <v>156</v>
      </c>
      <c r="G3333" s="47" t="s">
        <v>129</v>
      </c>
      <c r="H3333" s="47" t="n">
        <v>1241</v>
      </c>
      <c r="I3333" s="57" t="n">
        <f aca="false">IFERROR(H3333/INDEX(Rate_Master!$C$2:$C$13,MATCH(F3333,Rate_Master!$A$2:$A$13,0)),0)</f>
        <v>2.58541666666667</v>
      </c>
    </row>
    <row r="3334" customFormat="false" ht="15" hidden="false" customHeight="false" outlineLevel="0" collapsed="false">
      <c r="A3334" s="47" t="s">
        <v>15286</v>
      </c>
      <c r="B3334" s="47" t="s">
        <v>882</v>
      </c>
      <c r="C3334" s="48" t="n">
        <v>46081</v>
      </c>
      <c r="D3334" s="47" t="s">
        <v>64</v>
      </c>
      <c r="E3334" s="47" t="s">
        <v>128</v>
      </c>
      <c r="F3334" s="47" t="s">
        <v>156</v>
      </c>
      <c r="G3334" s="47" t="s">
        <v>130</v>
      </c>
      <c r="H3334" s="47" t="n">
        <v>923</v>
      </c>
      <c r="I3334" s="57" t="n">
        <f aca="false">IFERROR(H3334/INDEX(Rate_Master!$C$2:$C$13,MATCH(F3334,Rate_Master!$A$2:$A$13,0)),0)</f>
        <v>1.92291666666667</v>
      </c>
    </row>
    <row r="3335" customFormat="false" ht="15" hidden="false" customHeight="false" outlineLevel="0" collapsed="false">
      <c r="A3335" s="47" t="s">
        <v>15287</v>
      </c>
      <c r="B3335" s="47" t="s">
        <v>882</v>
      </c>
      <c r="C3335" s="48" t="n">
        <v>46081</v>
      </c>
      <c r="D3335" s="47" t="s">
        <v>64</v>
      </c>
      <c r="E3335" s="47" t="s">
        <v>128</v>
      </c>
      <c r="F3335" s="47" t="s">
        <v>156</v>
      </c>
      <c r="G3335" s="47" t="s">
        <v>131</v>
      </c>
      <c r="H3335" s="47" t="n">
        <v>340</v>
      </c>
      <c r="I3335" s="57" t="n">
        <f aca="false">IFERROR(H3335/INDEX(Rate_Master!$C$2:$C$13,MATCH(F3335,Rate_Master!$A$2:$A$13,0)),0)</f>
        <v>0.708333333333333</v>
      </c>
    </row>
    <row r="3336" customFormat="false" ht="15" hidden="false" customHeight="false" outlineLevel="0" collapsed="false">
      <c r="A3336" s="47" t="s">
        <v>15288</v>
      </c>
      <c r="B3336" s="47" t="s">
        <v>882</v>
      </c>
      <c r="C3336" s="48" t="n">
        <v>46081</v>
      </c>
      <c r="D3336" s="47" t="s">
        <v>64</v>
      </c>
      <c r="E3336" s="47" t="s">
        <v>128</v>
      </c>
      <c r="F3336" s="47" t="s">
        <v>156</v>
      </c>
      <c r="G3336" s="47" t="s">
        <v>132</v>
      </c>
      <c r="H3336" s="47" t="n">
        <v>282</v>
      </c>
      <c r="I3336" s="57" t="n">
        <f aca="false">IFERROR(H3336/INDEX(Rate_Master!$C$2:$C$13,MATCH(F3336,Rate_Master!$A$2:$A$13,0)),0)</f>
        <v>0.5875</v>
      </c>
    </row>
    <row r="3337" customFormat="false" ht="15" hidden="false" customHeight="false" outlineLevel="0" collapsed="false">
      <c r="A3337" s="47" t="s">
        <v>15289</v>
      </c>
      <c r="B3337" s="47" t="s">
        <v>883</v>
      </c>
      <c r="C3337" s="48" t="n">
        <v>46081</v>
      </c>
      <c r="D3337" s="47" t="s">
        <v>65</v>
      </c>
      <c r="E3337" s="47" t="s">
        <v>134</v>
      </c>
      <c r="F3337" s="47" t="s">
        <v>159</v>
      </c>
      <c r="G3337" s="47" t="s">
        <v>133</v>
      </c>
      <c r="H3337" s="47" t="n">
        <v>528</v>
      </c>
      <c r="I3337" s="57" t="n">
        <f aca="false">IFERROR(H3337/INDEX(Rate_Master!$C$2:$C$13,MATCH(F3337,Rate_Master!$A$2:$A$13,0)),0)</f>
        <v>2.2</v>
      </c>
    </row>
    <row r="3338" customFormat="false" ht="15" hidden="false" customHeight="false" outlineLevel="0" collapsed="false">
      <c r="A3338" s="47" t="s">
        <v>15290</v>
      </c>
      <c r="B3338" s="47" t="s">
        <v>883</v>
      </c>
      <c r="C3338" s="48" t="n">
        <v>46081</v>
      </c>
      <c r="D3338" s="47" t="s">
        <v>65</v>
      </c>
      <c r="E3338" s="47" t="s">
        <v>134</v>
      </c>
      <c r="F3338" s="47" t="s">
        <v>159</v>
      </c>
      <c r="G3338" s="47" t="s">
        <v>135</v>
      </c>
      <c r="H3338" s="47" t="n">
        <v>386</v>
      </c>
      <c r="I3338" s="57" t="n">
        <f aca="false">IFERROR(H3338/INDEX(Rate_Master!$C$2:$C$13,MATCH(F3338,Rate_Master!$A$2:$A$13,0)),0)</f>
        <v>1.60833333333333</v>
      </c>
    </row>
    <row r="3339" customFormat="false" ht="15" hidden="false" customHeight="false" outlineLevel="0" collapsed="false">
      <c r="A3339" s="47" t="s">
        <v>15291</v>
      </c>
      <c r="B3339" s="47" t="s">
        <v>883</v>
      </c>
      <c r="C3339" s="48" t="n">
        <v>46081</v>
      </c>
      <c r="D3339" s="47" t="s">
        <v>65</v>
      </c>
      <c r="E3339" s="47" t="s">
        <v>134</v>
      </c>
      <c r="F3339" s="47" t="s">
        <v>159</v>
      </c>
      <c r="G3339" s="47" t="s">
        <v>136</v>
      </c>
      <c r="H3339" s="47" t="n">
        <v>361</v>
      </c>
      <c r="I3339" s="57" t="n">
        <f aca="false">IFERROR(H3339/INDEX(Rate_Master!$C$2:$C$13,MATCH(F3339,Rate_Master!$A$2:$A$13,0)),0)</f>
        <v>1.50416666666667</v>
      </c>
    </row>
    <row r="3340" customFormat="false" ht="15" hidden="false" customHeight="false" outlineLevel="0" collapsed="false">
      <c r="A3340" s="47" t="s">
        <v>15292</v>
      </c>
      <c r="B3340" s="47" t="s">
        <v>883</v>
      </c>
      <c r="C3340" s="48" t="n">
        <v>46081</v>
      </c>
      <c r="D3340" s="47" t="s">
        <v>65</v>
      </c>
      <c r="E3340" s="47" t="s">
        <v>134</v>
      </c>
      <c r="F3340" s="47" t="s">
        <v>159</v>
      </c>
      <c r="G3340" s="47" t="s">
        <v>137</v>
      </c>
      <c r="H3340" s="47" t="n">
        <v>247</v>
      </c>
      <c r="I3340" s="57" t="n">
        <f aca="false">IFERROR(H3340/INDEX(Rate_Master!$C$2:$C$13,MATCH(F3340,Rate_Master!$A$2:$A$13,0)),0)</f>
        <v>1.02916666666667</v>
      </c>
    </row>
    <row r="3341" customFormat="false" ht="15" hidden="false" customHeight="false" outlineLevel="0" collapsed="false">
      <c r="A3341" s="47" t="s">
        <v>15293</v>
      </c>
      <c r="B3341" s="47" t="s">
        <v>883</v>
      </c>
      <c r="C3341" s="48" t="n">
        <v>46081</v>
      </c>
      <c r="D3341" s="47" t="s">
        <v>65</v>
      </c>
      <c r="E3341" s="47" t="s">
        <v>134</v>
      </c>
      <c r="F3341" s="47" t="s">
        <v>159</v>
      </c>
      <c r="G3341" s="47" t="s">
        <v>138</v>
      </c>
      <c r="H3341" s="47" t="n">
        <v>154</v>
      </c>
      <c r="I3341" s="57" t="n">
        <f aca="false">IFERROR(H3341/INDEX(Rate_Master!$C$2:$C$13,MATCH(F3341,Rate_Master!$A$2:$A$13,0)),0)</f>
        <v>0.641666666666667</v>
      </c>
    </row>
    <row r="3342" customFormat="false" ht="15" hidden="false" customHeight="false" outlineLevel="0" collapsed="false">
      <c r="A3342" s="47" t="s">
        <v>15294</v>
      </c>
      <c r="B3342" s="47" t="s">
        <v>885</v>
      </c>
      <c r="C3342" s="48" t="n">
        <v>46081</v>
      </c>
      <c r="D3342" s="47" t="s">
        <v>65</v>
      </c>
      <c r="E3342" s="47" t="s">
        <v>134</v>
      </c>
      <c r="F3342" s="47" t="s">
        <v>159</v>
      </c>
      <c r="G3342" s="47" t="s">
        <v>133</v>
      </c>
      <c r="H3342" s="47" t="n">
        <v>384</v>
      </c>
      <c r="I3342" s="57" t="n">
        <f aca="false">IFERROR(H3342/INDEX(Rate_Master!$C$2:$C$13,MATCH(F3342,Rate_Master!$A$2:$A$13,0)),0)</f>
        <v>1.6</v>
      </c>
    </row>
    <row r="3343" customFormat="false" ht="15" hidden="false" customHeight="false" outlineLevel="0" collapsed="false">
      <c r="A3343" s="47" t="s">
        <v>15295</v>
      </c>
      <c r="B3343" s="47" t="s">
        <v>885</v>
      </c>
      <c r="C3343" s="48" t="n">
        <v>46081</v>
      </c>
      <c r="D3343" s="47" t="s">
        <v>65</v>
      </c>
      <c r="E3343" s="47" t="s">
        <v>134</v>
      </c>
      <c r="F3343" s="47" t="s">
        <v>159</v>
      </c>
      <c r="G3343" s="47" t="s">
        <v>135</v>
      </c>
      <c r="H3343" s="47" t="n">
        <v>347</v>
      </c>
      <c r="I3343" s="57" t="n">
        <f aca="false">IFERROR(H3343/INDEX(Rate_Master!$C$2:$C$13,MATCH(F3343,Rate_Master!$A$2:$A$13,0)),0)</f>
        <v>1.44583333333333</v>
      </c>
    </row>
    <row r="3344" customFormat="false" ht="15" hidden="false" customHeight="false" outlineLevel="0" collapsed="false">
      <c r="A3344" s="47" t="s">
        <v>15296</v>
      </c>
      <c r="B3344" s="47" t="s">
        <v>885</v>
      </c>
      <c r="C3344" s="48" t="n">
        <v>46081</v>
      </c>
      <c r="D3344" s="47" t="s">
        <v>65</v>
      </c>
      <c r="E3344" s="47" t="s">
        <v>134</v>
      </c>
      <c r="F3344" s="47" t="s">
        <v>159</v>
      </c>
      <c r="G3344" s="47" t="s">
        <v>136</v>
      </c>
      <c r="H3344" s="47" t="n">
        <v>276</v>
      </c>
      <c r="I3344" s="57" t="n">
        <f aca="false">IFERROR(H3344/INDEX(Rate_Master!$C$2:$C$13,MATCH(F3344,Rate_Master!$A$2:$A$13,0)),0)</f>
        <v>1.15</v>
      </c>
    </row>
    <row r="3345" customFormat="false" ht="15" hidden="false" customHeight="false" outlineLevel="0" collapsed="false">
      <c r="A3345" s="47" t="s">
        <v>15297</v>
      </c>
      <c r="B3345" s="47" t="s">
        <v>885</v>
      </c>
      <c r="C3345" s="48" t="n">
        <v>46081</v>
      </c>
      <c r="D3345" s="47" t="s">
        <v>65</v>
      </c>
      <c r="E3345" s="47" t="s">
        <v>134</v>
      </c>
      <c r="F3345" s="47" t="s">
        <v>159</v>
      </c>
      <c r="G3345" s="47" t="s">
        <v>137</v>
      </c>
      <c r="H3345" s="47" t="n">
        <v>194</v>
      </c>
      <c r="I3345" s="57" t="n">
        <f aca="false">IFERROR(H3345/INDEX(Rate_Master!$C$2:$C$13,MATCH(F3345,Rate_Master!$A$2:$A$13,0)),0)</f>
        <v>0.808333333333333</v>
      </c>
    </row>
    <row r="3346" customFormat="false" ht="15" hidden="false" customHeight="false" outlineLevel="0" collapsed="false">
      <c r="A3346" s="47" t="s">
        <v>15298</v>
      </c>
      <c r="B3346" s="47" t="s">
        <v>885</v>
      </c>
      <c r="C3346" s="48" t="n">
        <v>46081</v>
      </c>
      <c r="D3346" s="47" t="s">
        <v>65</v>
      </c>
      <c r="E3346" s="47" t="s">
        <v>134</v>
      </c>
      <c r="F3346" s="47" t="s">
        <v>159</v>
      </c>
      <c r="G3346" s="47" t="s">
        <v>138</v>
      </c>
      <c r="H3346" s="47" t="n">
        <v>102</v>
      </c>
      <c r="I3346" s="57" t="n">
        <f aca="false">IFERROR(H3346/INDEX(Rate_Master!$C$2:$C$13,MATCH(F3346,Rate_Master!$A$2:$A$13,0)),0)</f>
        <v>0.425</v>
      </c>
    </row>
    <row r="3347" customFormat="false" ht="15" hidden="false" customHeight="false" outlineLevel="0" collapsed="false">
      <c r="A3347" s="47" t="s">
        <v>15299</v>
      </c>
      <c r="B3347" s="47" t="s">
        <v>886</v>
      </c>
      <c r="C3347" s="48" t="n">
        <v>46081</v>
      </c>
      <c r="D3347" s="47" t="s">
        <v>65</v>
      </c>
      <c r="E3347" s="47" t="s">
        <v>134</v>
      </c>
      <c r="F3347" s="47" t="s">
        <v>159</v>
      </c>
      <c r="G3347" s="47" t="s">
        <v>133</v>
      </c>
      <c r="H3347" s="47" t="n">
        <v>381</v>
      </c>
      <c r="I3347" s="57" t="n">
        <f aca="false">IFERROR(H3347/INDEX(Rate_Master!$C$2:$C$13,MATCH(F3347,Rate_Master!$A$2:$A$13,0)),0)</f>
        <v>1.5875</v>
      </c>
    </row>
    <row r="3348" customFormat="false" ht="15" hidden="false" customHeight="false" outlineLevel="0" collapsed="false">
      <c r="A3348" s="47" t="s">
        <v>15300</v>
      </c>
      <c r="B3348" s="47" t="s">
        <v>886</v>
      </c>
      <c r="C3348" s="48" t="n">
        <v>46081</v>
      </c>
      <c r="D3348" s="47" t="s">
        <v>65</v>
      </c>
      <c r="E3348" s="47" t="s">
        <v>134</v>
      </c>
      <c r="F3348" s="47" t="s">
        <v>159</v>
      </c>
      <c r="G3348" s="47" t="s">
        <v>135</v>
      </c>
      <c r="H3348" s="47" t="n">
        <v>309</v>
      </c>
      <c r="I3348" s="57" t="n">
        <f aca="false">IFERROR(H3348/INDEX(Rate_Master!$C$2:$C$13,MATCH(F3348,Rate_Master!$A$2:$A$13,0)),0)</f>
        <v>1.2875</v>
      </c>
    </row>
    <row r="3349" customFormat="false" ht="15" hidden="false" customHeight="false" outlineLevel="0" collapsed="false">
      <c r="A3349" s="47" t="s">
        <v>15301</v>
      </c>
      <c r="B3349" s="47" t="s">
        <v>886</v>
      </c>
      <c r="C3349" s="48" t="n">
        <v>46081</v>
      </c>
      <c r="D3349" s="47" t="s">
        <v>65</v>
      </c>
      <c r="E3349" s="47" t="s">
        <v>134</v>
      </c>
      <c r="F3349" s="47" t="s">
        <v>159</v>
      </c>
      <c r="G3349" s="47" t="s">
        <v>136</v>
      </c>
      <c r="H3349" s="47" t="n">
        <v>249</v>
      </c>
      <c r="I3349" s="57" t="n">
        <f aca="false">IFERROR(H3349/INDEX(Rate_Master!$C$2:$C$13,MATCH(F3349,Rate_Master!$A$2:$A$13,0)),0)</f>
        <v>1.0375</v>
      </c>
    </row>
    <row r="3350" customFormat="false" ht="15" hidden="false" customHeight="false" outlineLevel="0" collapsed="false">
      <c r="A3350" s="47" t="s">
        <v>15302</v>
      </c>
      <c r="B3350" s="47" t="s">
        <v>886</v>
      </c>
      <c r="C3350" s="48" t="n">
        <v>46081</v>
      </c>
      <c r="D3350" s="47" t="s">
        <v>65</v>
      </c>
      <c r="E3350" s="47" t="s">
        <v>134</v>
      </c>
      <c r="F3350" s="47" t="s">
        <v>159</v>
      </c>
      <c r="G3350" s="47" t="s">
        <v>137</v>
      </c>
      <c r="H3350" s="47" t="n">
        <v>180</v>
      </c>
      <c r="I3350" s="57" t="n">
        <f aca="false">IFERROR(H3350/INDEX(Rate_Master!$C$2:$C$13,MATCH(F3350,Rate_Master!$A$2:$A$13,0)),0)</f>
        <v>0.75</v>
      </c>
    </row>
    <row r="3351" customFormat="false" ht="15" hidden="false" customHeight="false" outlineLevel="0" collapsed="false">
      <c r="A3351" s="47" t="s">
        <v>15303</v>
      </c>
      <c r="B3351" s="47" t="s">
        <v>886</v>
      </c>
      <c r="C3351" s="48" t="n">
        <v>46081</v>
      </c>
      <c r="D3351" s="47" t="s">
        <v>65</v>
      </c>
      <c r="E3351" s="47" t="s">
        <v>134</v>
      </c>
      <c r="F3351" s="47" t="s">
        <v>159</v>
      </c>
      <c r="G3351" s="47" t="s">
        <v>138</v>
      </c>
      <c r="H3351" s="47" t="n">
        <v>106</v>
      </c>
      <c r="I3351" s="57" t="n">
        <f aca="false">IFERROR(H3351/INDEX(Rate_Master!$C$2:$C$13,MATCH(F3351,Rate_Master!$A$2:$A$13,0)),0)</f>
        <v>0.441666666666667</v>
      </c>
    </row>
    <row r="3352" customFormat="false" ht="15" hidden="false" customHeight="false" outlineLevel="0" collapsed="false">
      <c r="A3352" s="47" t="s">
        <v>15304</v>
      </c>
      <c r="B3352" s="47" t="s">
        <v>887</v>
      </c>
      <c r="C3352" s="48" t="n">
        <v>46083</v>
      </c>
      <c r="D3352" s="47" t="s">
        <v>62</v>
      </c>
      <c r="E3352" s="47" t="s">
        <v>120</v>
      </c>
      <c r="F3352" s="47" t="s">
        <v>149</v>
      </c>
      <c r="G3352" s="47" t="s">
        <v>119</v>
      </c>
      <c r="H3352" s="47" t="n">
        <v>1556</v>
      </c>
      <c r="I3352" s="57" t="n">
        <f aca="false">IFERROR(H3352/INDEX(Rate_Master!$C$2:$C$13,MATCH(F3352,Rate_Master!$A$2:$A$13,0)),0)</f>
        <v>1.41454545454545</v>
      </c>
    </row>
    <row r="3353" customFormat="false" ht="15" hidden="false" customHeight="false" outlineLevel="0" collapsed="false">
      <c r="A3353" s="47" t="s">
        <v>15305</v>
      </c>
      <c r="B3353" s="47" t="s">
        <v>887</v>
      </c>
      <c r="C3353" s="48" t="n">
        <v>46083</v>
      </c>
      <c r="D3353" s="47" t="s">
        <v>62</v>
      </c>
      <c r="E3353" s="47" t="s">
        <v>120</v>
      </c>
      <c r="F3353" s="47" t="s">
        <v>149</v>
      </c>
      <c r="G3353" s="47" t="s">
        <v>121</v>
      </c>
      <c r="H3353" s="47" t="n">
        <v>1471</v>
      </c>
      <c r="I3353" s="57" t="n">
        <f aca="false">IFERROR(H3353/INDEX(Rate_Master!$C$2:$C$13,MATCH(F3353,Rate_Master!$A$2:$A$13,0)),0)</f>
        <v>1.33727272727273</v>
      </c>
    </row>
    <row r="3354" customFormat="false" ht="15" hidden="false" customHeight="false" outlineLevel="0" collapsed="false">
      <c r="A3354" s="47" t="s">
        <v>15306</v>
      </c>
      <c r="B3354" s="47" t="s">
        <v>887</v>
      </c>
      <c r="C3354" s="48" t="n">
        <v>46083</v>
      </c>
      <c r="D3354" s="47" t="s">
        <v>62</v>
      </c>
      <c r="E3354" s="47" t="s">
        <v>120</v>
      </c>
      <c r="F3354" s="47" t="s">
        <v>149</v>
      </c>
      <c r="G3354" s="47" t="s">
        <v>122</v>
      </c>
      <c r="H3354" s="47" t="n">
        <v>1577</v>
      </c>
      <c r="I3354" s="57" t="n">
        <f aca="false">IFERROR(H3354/INDEX(Rate_Master!$C$2:$C$13,MATCH(F3354,Rate_Master!$A$2:$A$13,0)),0)</f>
        <v>1.43363636363636</v>
      </c>
    </row>
    <row r="3355" customFormat="false" ht="15" hidden="false" customHeight="false" outlineLevel="0" collapsed="false">
      <c r="A3355" s="47" t="s">
        <v>15307</v>
      </c>
      <c r="B3355" s="47" t="s">
        <v>887</v>
      </c>
      <c r="C3355" s="48" t="n">
        <v>46083</v>
      </c>
      <c r="D3355" s="47" t="s">
        <v>62</v>
      </c>
      <c r="E3355" s="47" t="s">
        <v>120</v>
      </c>
      <c r="F3355" s="47" t="s">
        <v>149</v>
      </c>
      <c r="G3355" s="47" t="s">
        <v>123</v>
      </c>
      <c r="H3355" s="47" t="n">
        <v>1097</v>
      </c>
      <c r="I3355" s="57" t="n">
        <f aca="false">IFERROR(H3355/INDEX(Rate_Master!$C$2:$C$13,MATCH(F3355,Rate_Master!$A$2:$A$13,0)),0)</f>
        <v>0.997272727272727</v>
      </c>
    </row>
    <row r="3356" customFormat="false" ht="15" hidden="false" customHeight="false" outlineLevel="0" collapsed="false">
      <c r="A3356" s="47" t="s">
        <v>15308</v>
      </c>
      <c r="B3356" s="47" t="s">
        <v>887</v>
      </c>
      <c r="C3356" s="48" t="n">
        <v>46083</v>
      </c>
      <c r="D3356" s="47" t="s">
        <v>62</v>
      </c>
      <c r="E3356" s="47" t="s">
        <v>120</v>
      </c>
      <c r="F3356" s="47" t="s">
        <v>149</v>
      </c>
      <c r="G3356" s="47" t="s">
        <v>124</v>
      </c>
      <c r="H3356" s="47" t="n">
        <v>719</v>
      </c>
      <c r="I3356" s="57" t="n">
        <f aca="false">IFERROR(H3356/INDEX(Rate_Master!$C$2:$C$13,MATCH(F3356,Rate_Master!$A$2:$A$13,0)),0)</f>
        <v>0.653636363636364</v>
      </c>
    </row>
    <row r="3357" customFormat="false" ht="15" hidden="false" customHeight="false" outlineLevel="0" collapsed="false">
      <c r="A3357" s="47" t="s">
        <v>15309</v>
      </c>
      <c r="B3357" s="47" t="s">
        <v>887</v>
      </c>
      <c r="C3357" s="48" t="n">
        <v>46083</v>
      </c>
      <c r="D3357" s="47" t="s">
        <v>62</v>
      </c>
      <c r="E3357" s="47" t="s">
        <v>120</v>
      </c>
      <c r="F3357" s="47" t="s">
        <v>149</v>
      </c>
      <c r="G3357" s="47" t="s">
        <v>125</v>
      </c>
      <c r="H3357" s="47" t="n">
        <v>416</v>
      </c>
      <c r="I3357" s="57" t="n">
        <f aca="false">IFERROR(H3357/INDEX(Rate_Master!$C$2:$C$13,MATCH(F3357,Rate_Master!$A$2:$A$13,0)),0)</f>
        <v>0.378181818181818</v>
      </c>
    </row>
    <row r="3358" customFormat="false" ht="15" hidden="false" customHeight="false" outlineLevel="0" collapsed="false">
      <c r="A3358" s="47" t="s">
        <v>15310</v>
      </c>
      <c r="B3358" s="47" t="s">
        <v>887</v>
      </c>
      <c r="C3358" s="48" t="n">
        <v>46083</v>
      </c>
      <c r="D3358" s="47" t="s">
        <v>62</v>
      </c>
      <c r="E3358" s="47" t="s">
        <v>120</v>
      </c>
      <c r="F3358" s="47" t="s">
        <v>149</v>
      </c>
      <c r="G3358" s="47" t="s">
        <v>126</v>
      </c>
      <c r="H3358" s="47" t="n">
        <v>264</v>
      </c>
      <c r="I3358" s="57" t="n">
        <f aca="false">IFERROR(H3358/INDEX(Rate_Master!$C$2:$C$13,MATCH(F3358,Rate_Master!$A$2:$A$13,0)),0)</f>
        <v>0.24</v>
      </c>
    </row>
    <row r="3359" customFormat="false" ht="15" hidden="false" customHeight="false" outlineLevel="0" collapsed="false">
      <c r="A3359" s="47" t="s">
        <v>15311</v>
      </c>
      <c r="B3359" s="47" t="s">
        <v>888</v>
      </c>
      <c r="C3359" s="48" t="n">
        <v>46083</v>
      </c>
      <c r="D3359" s="47" t="s">
        <v>62</v>
      </c>
      <c r="E3359" s="47" t="s">
        <v>120</v>
      </c>
      <c r="F3359" s="47" t="s">
        <v>148</v>
      </c>
      <c r="G3359" s="47" t="s">
        <v>119</v>
      </c>
      <c r="H3359" s="47" t="n">
        <v>1562</v>
      </c>
      <c r="I3359" s="57" t="n">
        <f aca="false">IFERROR(H3359/INDEX(Rate_Master!$C$2:$C$13,MATCH(F3359,Rate_Master!$A$2:$A$13,0)),0)</f>
        <v>1.73555555555556</v>
      </c>
    </row>
    <row r="3360" customFormat="false" ht="15" hidden="false" customHeight="false" outlineLevel="0" collapsed="false">
      <c r="A3360" s="47" t="s">
        <v>15312</v>
      </c>
      <c r="B3360" s="47" t="s">
        <v>888</v>
      </c>
      <c r="C3360" s="48" t="n">
        <v>46083</v>
      </c>
      <c r="D3360" s="47" t="s">
        <v>62</v>
      </c>
      <c r="E3360" s="47" t="s">
        <v>120</v>
      </c>
      <c r="F3360" s="47" t="s">
        <v>148</v>
      </c>
      <c r="G3360" s="47" t="s">
        <v>121</v>
      </c>
      <c r="H3360" s="47" t="n">
        <v>1416</v>
      </c>
      <c r="I3360" s="57" t="n">
        <f aca="false">IFERROR(H3360/INDEX(Rate_Master!$C$2:$C$13,MATCH(F3360,Rate_Master!$A$2:$A$13,0)),0)</f>
        <v>1.57333333333333</v>
      </c>
    </row>
    <row r="3361" customFormat="false" ht="15" hidden="false" customHeight="false" outlineLevel="0" collapsed="false">
      <c r="A3361" s="47" t="s">
        <v>15313</v>
      </c>
      <c r="B3361" s="47" t="s">
        <v>888</v>
      </c>
      <c r="C3361" s="48" t="n">
        <v>46083</v>
      </c>
      <c r="D3361" s="47" t="s">
        <v>62</v>
      </c>
      <c r="E3361" s="47" t="s">
        <v>120</v>
      </c>
      <c r="F3361" s="47" t="s">
        <v>148</v>
      </c>
      <c r="G3361" s="47" t="s">
        <v>122</v>
      </c>
      <c r="H3361" s="47" t="n">
        <v>1557</v>
      </c>
      <c r="I3361" s="57" t="n">
        <f aca="false">IFERROR(H3361/INDEX(Rate_Master!$C$2:$C$13,MATCH(F3361,Rate_Master!$A$2:$A$13,0)),0)</f>
        <v>1.73</v>
      </c>
    </row>
    <row r="3362" customFormat="false" ht="15" hidden="false" customHeight="false" outlineLevel="0" collapsed="false">
      <c r="A3362" s="47" t="s">
        <v>15314</v>
      </c>
      <c r="B3362" s="47" t="s">
        <v>888</v>
      </c>
      <c r="C3362" s="48" t="n">
        <v>46083</v>
      </c>
      <c r="D3362" s="47" t="s">
        <v>62</v>
      </c>
      <c r="E3362" s="47" t="s">
        <v>120</v>
      </c>
      <c r="F3362" s="47" t="s">
        <v>148</v>
      </c>
      <c r="G3362" s="47" t="s">
        <v>123</v>
      </c>
      <c r="H3362" s="47" t="n">
        <v>1146</v>
      </c>
      <c r="I3362" s="57" t="n">
        <f aca="false">IFERROR(H3362/INDEX(Rate_Master!$C$2:$C$13,MATCH(F3362,Rate_Master!$A$2:$A$13,0)),0)</f>
        <v>1.27333333333333</v>
      </c>
    </row>
    <row r="3363" customFormat="false" ht="15" hidden="false" customHeight="false" outlineLevel="0" collapsed="false">
      <c r="A3363" s="47" t="s">
        <v>15315</v>
      </c>
      <c r="B3363" s="47" t="s">
        <v>888</v>
      </c>
      <c r="C3363" s="48" t="n">
        <v>46083</v>
      </c>
      <c r="D3363" s="47" t="s">
        <v>62</v>
      </c>
      <c r="E3363" s="47" t="s">
        <v>120</v>
      </c>
      <c r="F3363" s="47" t="s">
        <v>148</v>
      </c>
      <c r="G3363" s="47" t="s">
        <v>124</v>
      </c>
      <c r="H3363" s="47" t="n">
        <v>698</v>
      </c>
      <c r="I3363" s="57" t="n">
        <f aca="false">IFERROR(H3363/INDEX(Rate_Master!$C$2:$C$13,MATCH(F3363,Rate_Master!$A$2:$A$13,0)),0)</f>
        <v>0.775555555555556</v>
      </c>
    </row>
    <row r="3364" customFormat="false" ht="15" hidden="false" customHeight="false" outlineLevel="0" collapsed="false">
      <c r="A3364" s="47" t="s">
        <v>15316</v>
      </c>
      <c r="B3364" s="47" t="s">
        <v>888</v>
      </c>
      <c r="C3364" s="48" t="n">
        <v>46083</v>
      </c>
      <c r="D3364" s="47" t="s">
        <v>62</v>
      </c>
      <c r="E3364" s="47" t="s">
        <v>120</v>
      </c>
      <c r="F3364" s="47" t="s">
        <v>148</v>
      </c>
      <c r="G3364" s="47" t="s">
        <v>125</v>
      </c>
      <c r="H3364" s="47" t="n">
        <v>439</v>
      </c>
      <c r="I3364" s="57" t="n">
        <f aca="false">IFERROR(H3364/INDEX(Rate_Master!$C$2:$C$13,MATCH(F3364,Rate_Master!$A$2:$A$13,0)),0)</f>
        <v>0.487777777777778</v>
      </c>
    </row>
    <row r="3365" customFormat="false" ht="15" hidden="false" customHeight="false" outlineLevel="0" collapsed="false">
      <c r="A3365" s="47" t="s">
        <v>15317</v>
      </c>
      <c r="B3365" s="47" t="s">
        <v>888</v>
      </c>
      <c r="C3365" s="48" t="n">
        <v>46083</v>
      </c>
      <c r="D3365" s="47" t="s">
        <v>62</v>
      </c>
      <c r="E3365" s="47" t="s">
        <v>120</v>
      </c>
      <c r="F3365" s="47" t="s">
        <v>148</v>
      </c>
      <c r="G3365" s="47" t="s">
        <v>126</v>
      </c>
      <c r="H3365" s="47" t="n">
        <v>274</v>
      </c>
      <c r="I3365" s="57" t="n">
        <f aca="false">IFERROR(H3365/INDEX(Rate_Master!$C$2:$C$13,MATCH(F3365,Rate_Master!$A$2:$A$13,0)),0)</f>
        <v>0.304444444444444</v>
      </c>
    </row>
    <row r="3366" customFormat="false" ht="15" hidden="false" customHeight="false" outlineLevel="0" collapsed="false">
      <c r="A3366" s="47" t="s">
        <v>15318</v>
      </c>
      <c r="B3366" s="47" t="s">
        <v>890</v>
      </c>
      <c r="C3366" s="48" t="n">
        <v>46083</v>
      </c>
      <c r="D3366" s="47" t="s">
        <v>62</v>
      </c>
      <c r="E3366" s="47" t="s">
        <v>120</v>
      </c>
      <c r="F3366" s="47" t="s">
        <v>148</v>
      </c>
      <c r="G3366" s="47" t="s">
        <v>119</v>
      </c>
      <c r="H3366" s="47" t="n">
        <v>2020</v>
      </c>
      <c r="I3366" s="57" t="n">
        <f aca="false">IFERROR(H3366/INDEX(Rate_Master!$C$2:$C$13,MATCH(F3366,Rate_Master!$A$2:$A$13,0)),0)</f>
        <v>2.24444444444444</v>
      </c>
    </row>
    <row r="3367" customFormat="false" ht="15" hidden="false" customHeight="false" outlineLevel="0" collapsed="false">
      <c r="A3367" s="47" t="s">
        <v>15319</v>
      </c>
      <c r="B3367" s="47" t="s">
        <v>890</v>
      </c>
      <c r="C3367" s="48" t="n">
        <v>46083</v>
      </c>
      <c r="D3367" s="47" t="s">
        <v>62</v>
      </c>
      <c r="E3367" s="47" t="s">
        <v>120</v>
      </c>
      <c r="F3367" s="47" t="s">
        <v>148</v>
      </c>
      <c r="G3367" s="47" t="s">
        <v>121</v>
      </c>
      <c r="H3367" s="47" t="n">
        <v>1795</v>
      </c>
      <c r="I3367" s="57" t="n">
        <f aca="false">IFERROR(H3367/INDEX(Rate_Master!$C$2:$C$13,MATCH(F3367,Rate_Master!$A$2:$A$13,0)),0)</f>
        <v>1.99444444444444</v>
      </c>
    </row>
    <row r="3368" customFormat="false" ht="15" hidden="false" customHeight="false" outlineLevel="0" collapsed="false">
      <c r="A3368" s="47" t="s">
        <v>15320</v>
      </c>
      <c r="B3368" s="47" t="s">
        <v>890</v>
      </c>
      <c r="C3368" s="48" t="n">
        <v>46083</v>
      </c>
      <c r="D3368" s="47" t="s">
        <v>62</v>
      </c>
      <c r="E3368" s="47" t="s">
        <v>120</v>
      </c>
      <c r="F3368" s="47" t="s">
        <v>148</v>
      </c>
      <c r="G3368" s="47" t="s">
        <v>122</v>
      </c>
      <c r="H3368" s="47" t="n">
        <v>1966</v>
      </c>
      <c r="I3368" s="57" t="n">
        <f aca="false">IFERROR(H3368/INDEX(Rate_Master!$C$2:$C$13,MATCH(F3368,Rate_Master!$A$2:$A$13,0)),0)</f>
        <v>2.18444444444444</v>
      </c>
    </row>
    <row r="3369" customFormat="false" ht="15" hidden="false" customHeight="false" outlineLevel="0" collapsed="false">
      <c r="A3369" s="47" t="s">
        <v>15321</v>
      </c>
      <c r="B3369" s="47" t="s">
        <v>890</v>
      </c>
      <c r="C3369" s="48" t="n">
        <v>46083</v>
      </c>
      <c r="D3369" s="47" t="s">
        <v>62</v>
      </c>
      <c r="E3369" s="47" t="s">
        <v>120</v>
      </c>
      <c r="F3369" s="47" t="s">
        <v>148</v>
      </c>
      <c r="G3369" s="47" t="s">
        <v>123</v>
      </c>
      <c r="H3369" s="47" t="n">
        <v>1400</v>
      </c>
      <c r="I3369" s="57" t="n">
        <f aca="false">IFERROR(H3369/INDEX(Rate_Master!$C$2:$C$13,MATCH(F3369,Rate_Master!$A$2:$A$13,0)),0)</f>
        <v>1.55555555555556</v>
      </c>
    </row>
    <row r="3370" customFormat="false" ht="15" hidden="false" customHeight="false" outlineLevel="0" collapsed="false">
      <c r="A3370" s="47" t="s">
        <v>15322</v>
      </c>
      <c r="B3370" s="47" t="s">
        <v>890</v>
      </c>
      <c r="C3370" s="48" t="n">
        <v>46083</v>
      </c>
      <c r="D3370" s="47" t="s">
        <v>62</v>
      </c>
      <c r="E3370" s="47" t="s">
        <v>120</v>
      </c>
      <c r="F3370" s="47" t="s">
        <v>148</v>
      </c>
      <c r="G3370" s="47" t="s">
        <v>124</v>
      </c>
      <c r="H3370" s="47" t="n">
        <v>940</v>
      </c>
      <c r="I3370" s="57" t="n">
        <f aca="false">IFERROR(H3370/INDEX(Rate_Master!$C$2:$C$13,MATCH(F3370,Rate_Master!$A$2:$A$13,0)),0)</f>
        <v>1.04444444444444</v>
      </c>
    </row>
    <row r="3371" customFormat="false" ht="15" hidden="false" customHeight="false" outlineLevel="0" collapsed="false">
      <c r="A3371" s="47" t="s">
        <v>15323</v>
      </c>
      <c r="B3371" s="47" t="s">
        <v>890</v>
      </c>
      <c r="C3371" s="48" t="n">
        <v>46083</v>
      </c>
      <c r="D3371" s="47" t="s">
        <v>62</v>
      </c>
      <c r="E3371" s="47" t="s">
        <v>120</v>
      </c>
      <c r="F3371" s="47" t="s">
        <v>148</v>
      </c>
      <c r="G3371" s="47" t="s">
        <v>125</v>
      </c>
      <c r="H3371" s="47" t="n">
        <v>525</v>
      </c>
      <c r="I3371" s="57" t="n">
        <f aca="false">IFERROR(H3371/INDEX(Rate_Master!$C$2:$C$13,MATCH(F3371,Rate_Master!$A$2:$A$13,0)),0)</f>
        <v>0.583333333333333</v>
      </c>
    </row>
    <row r="3372" customFormat="false" ht="15" hidden="false" customHeight="false" outlineLevel="0" collapsed="false">
      <c r="A3372" s="47" t="s">
        <v>15324</v>
      </c>
      <c r="B3372" s="47" t="s">
        <v>890</v>
      </c>
      <c r="C3372" s="48" t="n">
        <v>46083</v>
      </c>
      <c r="D3372" s="47" t="s">
        <v>62</v>
      </c>
      <c r="E3372" s="47" t="s">
        <v>120</v>
      </c>
      <c r="F3372" s="47" t="s">
        <v>148</v>
      </c>
      <c r="G3372" s="47" t="s">
        <v>126</v>
      </c>
      <c r="H3372" s="47" t="n">
        <v>338</v>
      </c>
      <c r="I3372" s="57" t="n">
        <f aca="false">IFERROR(H3372/INDEX(Rate_Master!$C$2:$C$13,MATCH(F3372,Rate_Master!$A$2:$A$13,0)),0)</f>
        <v>0.375555555555556</v>
      </c>
    </row>
    <row r="3373" customFormat="false" ht="15" hidden="false" customHeight="false" outlineLevel="0" collapsed="false">
      <c r="A3373" s="47" t="s">
        <v>15325</v>
      </c>
      <c r="B3373" s="47" t="s">
        <v>891</v>
      </c>
      <c r="C3373" s="48" t="n">
        <v>46083</v>
      </c>
      <c r="D3373" s="47" t="s">
        <v>63</v>
      </c>
      <c r="E3373" s="47" t="s">
        <v>120</v>
      </c>
      <c r="F3373" s="47" t="s">
        <v>153</v>
      </c>
      <c r="G3373" s="47" t="s">
        <v>119</v>
      </c>
      <c r="H3373" s="47" t="n">
        <v>1648</v>
      </c>
      <c r="I3373" s="57" t="n">
        <f aca="false">IFERROR(H3373/INDEX(Rate_Master!$C$2:$C$13,MATCH(F3373,Rate_Master!$A$2:$A$13,0)),0)</f>
        <v>1.648</v>
      </c>
    </row>
    <row r="3374" customFormat="false" ht="15" hidden="false" customHeight="false" outlineLevel="0" collapsed="false">
      <c r="A3374" s="47" t="s">
        <v>15326</v>
      </c>
      <c r="B3374" s="47" t="s">
        <v>891</v>
      </c>
      <c r="C3374" s="48" t="n">
        <v>46083</v>
      </c>
      <c r="D3374" s="47" t="s">
        <v>63</v>
      </c>
      <c r="E3374" s="47" t="s">
        <v>120</v>
      </c>
      <c r="F3374" s="47" t="s">
        <v>153</v>
      </c>
      <c r="G3374" s="47" t="s">
        <v>121</v>
      </c>
      <c r="H3374" s="47" t="n">
        <v>1587</v>
      </c>
      <c r="I3374" s="57" t="n">
        <f aca="false">IFERROR(H3374/INDEX(Rate_Master!$C$2:$C$13,MATCH(F3374,Rate_Master!$A$2:$A$13,0)),0)</f>
        <v>1.587</v>
      </c>
    </row>
    <row r="3375" customFormat="false" ht="15" hidden="false" customHeight="false" outlineLevel="0" collapsed="false">
      <c r="A3375" s="47" t="s">
        <v>15327</v>
      </c>
      <c r="B3375" s="47" t="s">
        <v>891</v>
      </c>
      <c r="C3375" s="48" t="n">
        <v>46083</v>
      </c>
      <c r="D3375" s="47" t="s">
        <v>63</v>
      </c>
      <c r="E3375" s="47" t="s">
        <v>120</v>
      </c>
      <c r="F3375" s="47" t="s">
        <v>153</v>
      </c>
      <c r="G3375" s="47" t="s">
        <v>122</v>
      </c>
      <c r="H3375" s="47" t="n">
        <v>1615</v>
      </c>
      <c r="I3375" s="57" t="n">
        <f aca="false">IFERROR(H3375/INDEX(Rate_Master!$C$2:$C$13,MATCH(F3375,Rate_Master!$A$2:$A$13,0)),0)</f>
        <v>1.615</v>
      </c>
    </row>
    <row r="3376" customFormat="false" ht="15" hidden="false" customHeight="false" outlineLevel="0" collapsed="false">
      <c r="A3376" s="47" t="s">
        <v>15328</v>
      </c>
      <c r="B3376" s="47" t="s">
        <v>891</v>
      </c>
      <c r="C3376" s="48" t="n">
        <v>46083</v>
      </c>
      <c r="D3376" s="47" t="s">
        <v>63</v>
      </c>
      <c r="E3376" s="47" t="s">
        <v>120</v>
      </c>
      <c r="F3376" s="47" t="s">
        <v>153</v>
      </c>
      <c r="G3376" s="47" t="s">
        <v>123</v>
      </c>
      <c r="H3376" s="47" t="n">
        <v>1148</v>
      </c>
      <c r="I3376" s="57" t="n">
        <f aca="false">IFERROR(H3376/INDEX(Rate_Master!$C$2:$C$13,MATCH(F3376,Rate_Master!$A$2:$A$13,0)),0)</f>
        <v>1.148</v>
      </c>
    </row>
    <row r="3377" customFormat="false" ht="15" hidden="false" customHeight="false" outlineLevel="0" collapsed="false">
      <c r="A3377" s="47" t="s">
        <v>15329</v>
      </c>
      <c r="B3377" s="47" t="s">
        <v>891</v>
      </c>
      <c r="C3377" s="48" t="n">
        <v>46083</v>
      </c>
      <c r="D3377" s="47" t="s">
        <v>63</v>
      </c>
      <c r="E3377" s="47" t="s">
        <v>120</v>
      </c>
      <c r="F3377" s="47" t="s">
        <v>153</v>
      </c>
      <c r="G3377" s="47" t="s">
        <v>124</v>
      </c>
      <c r="H3377" s="47" t="n">
        <v>771</v>
      </c>
      <c r="I3377" s="57" t="n">
        <f aca="false">IFERROR(H3377/INDEX(Rate_Master!$C$2:$C$13,MATCH(F3377,Rate_Master!$A$2:$A$13,0)),0)</f>
        <v>0.771</v>
      </c>
    </row>
    <row r="3378" customFormat="false" ht="15" hidden="false" customHeight="false" outlineLevel="0" collapsed="false">
      <c r="A3378" s="47" t="s">
        <v>15330</v>
      </c>
      <c r="B3378" s="47" t="s">
        <v>891</v>
      </c>
      <c r="C3378" s="48" t="n">
        <v>46083</v>
      </c>
      <c r="D3378" s="47" t="s">
        <v>63</v>
      </c>
      <c r="E3378" s="47" t="s">
        <v>120</v>
      </c>
      <c r="F3378" s="47" t="s">
        <v>153</v>
      </c>
      <c r="G3378" s="47" t="s">
        <v>125</v>
      </c>
      <c r="H3378" s="47" t="n">
        <v>463</v>
      </c>
      <c r="I3378" s="57" t="n">
        <f aca="false">IFERROR(H3378/INDEX(Rate_Master!$C$2:$C$13,MATCH(F3378,Rate_Master!$A$2:$A$13,0)),0)</f>
        <v>0.463</v>
      </c>
    </row>
    <row r="3379" customFormat="false" ht="15" hidden="false" customHeight="false" outlineLevel="0" collapsed="false">
      <c r="A3379" s="47" t="s">
        <v>15331</v>
      </c>
      <c r="B3379" s="47" t="s">
        <v>891</v>
      </c>
      <c r="C3379" s="48" t="n">
        <v>46083</v>
      </c>
      <c r="D3379" s="47" t="s">
        <v>63</v>
      </c>
      <c r="E3379" s="47" t="s">
        <v>120</v>
      </c>
      <c r="F3379" s="47" t="s">
        <v>153</v>
      </c>
      <c r="G3379" s="47" t="s">
        <v>126</v>
      </c>
      <c r="H3379" s="47" t="n">
        <v>302</v>
      </c>
      <c r="I3379" s="57" t="n">
        <f aca="false">IFERROR(H3379/INDEX(Rate_Master!$C$2:$C$13,MATCH(F3379,Rate_Master!$A$2:$A$13,0)),0)</f>
        <v>0.302</v>
      </c>
    </row>
    <row r="3380" customFormat="false" ht="15" hidden="false" customHeight="false" outlineLevel="0" collapsed="false">
      <c r="A3380" s="47" t="s">
        <v>15332</v>
      </c>
      <c r="B3380" s="47" t="s">
        <v>893</v>
      </c>
      <c r="C3380" s="48" t="n">
        <v>46083</v>
      </c>
      <c r="D3380" s="47" t="s">
        <v>63</v>
      </c>
      <c r="E3380" s="47" t="s">
        <v>120</v>
      </c>
      <c r="F3380" s="47" t="s">
        <v>153</v>
      </c>
      <c r="G3380" s="47" t="s">
        <v>119</v>
      </c>
      <c r="H3380" s="47" t="n">
        <v>1405</v>
      </c>
      <c r="I3380" s="57" t="n">
        <f aca="false">IFERROR(H3380/INDEX(Rate_Master!$C$2:$C$13,MATCH(F3380,Rate_Master!$A$2:$A$13,0)),0)</f>
        <v>1.405</v>
      </c>
    </row>
    <row r="3381" customFormat="false" ht="15" hidden="false" customHeight="false" outlineLevel="0" collapsed="false">
      <c r="A3381" s="47" t="s">
        <v>15333</v>
      </c>
      <c r="B3381" s="47" t="s">
        <v>893</v>
      </c>
      <c r="C3381" s="48" t="n">
        <v>46083</v>
      </c>
      <c r="D3381" s="47" t="s">
        <v>63</v>
      </c>
      <c r="E3381" s="47" t="s">
        <v>120</v>
      </c>
      <c r="F3381" s="47" t="s">
        <v>153</v>
      </c>
      <c r="G3381" s="47" t="s">
        <v>121</v>
      </c>
      <c r="H3381" s="47" t="n">
        <v>1267</v>
      </c>
      <c r="I3381" s="57" t="n">
        <f aca="false">IFERROR(H3381/INDEX(Rate_Master!$C$2:$C$13,MATCH(F3381,Rate_Master!$A$2:$A$13,0)),0)</f>
        <v>1.267</v>
      </c>
    </row>
    <row r="3382" customFormat="false" ht="15" hidden="false" customHeight="false" outlineLevel="0" collapsed="false">
      <c r="A3382" s="47" t="s">
        <v>15334</v>
      </c>
      <c r="B3382" s="47" t="s">
        <v>893</v>
      </c>
      <c r="C3382" s="48" t="n">
        <v>46083</v>
      </c>
      <c r="D3382" s="47" t="s">
        <v>63</v>
      </c>
      <c r="E3382" s="47" t="s">
        <v>120</v>
      </c>
      <c r="F3382" s="47" t="s">
        <v>153</v>
      </c>
      <c r="G3382" s="47" t="s">
        <v>122</v>
      </c>
      <c r="H3382" s="47" t="n">
        <v>1372</v>
      </c>
      <c r="I3382" s="57" t="n">
        <f aca="false">IFERROR(H3382/INDEX(Rate_Master!$C$2:$C$13,MATCH(F3382,Rate_Master!$A$2:$A$13,0)),0)</f>
        <v>1.372</v>
      </c>
    </row>
    <row r="3383" customFormat="false" ht="15" hidden="false" customHeight="false" outlineLevel="0" collapsed="false">
      <c r="A3383" s="47" t="s">
        <v>15335</v>
      </c>
      <c r="B3383" s="47" t="s">
        <v>893</v>
      </c>
      <c r="C3383" s="48" t="n">
        <v>46083</v>
      </c>
      <c r="D3383" s="47" t="s">
        <v>63</v>
      </c>
      <c r="E3383" s="47" t="s">
        <v>120</v>
      </c>
      <c r="F3383" s="47" t="s">
        <v>153</v>
      </c>
      <c r="G3383" s="47" t="s">
        <v>123</v>
      </c>
      <c r="H3383" s="47" t="n">
        <v>1006</v>
      </c>
      <c r="I3383" s="57" t="n">
        <f aca="false">IFERROR(H3383/INDEX(Rate_Master!$C$2:$C$13,MATCH(F3383,Rate_Master!$A$2:$A$13,0)),0)</f>
        <v>1.006</v>
      </c>
    </row>
    <row r="3384" customFormat="false" ht="15" hidden="false" customHeight="false" outlineLevel="0" collapsed="false">
      <c r="A3384" s="47" t="s">
        <v>15336</v>
      </c>
      <c r="B3384" s="47" t="s">
        <v>893</v>
      </c>
      <c r="C3384" s="48" t="n">
        <v>46083</v>
      </c>
      <c r="D3384" s="47" t="s">
        <v>63</v>
      </c>
      <c r="E3384" s="47" t="s">
        <v>120</v>
      </c>
      <c r="F3384" s="47" t="s">
        <v>153</v>
      </c>
      <c r="G3384" s="47" t="s">
        <v>124</v>
      </c>
      <c r="H3384" s="47" t="n">
        <v>651</v>
      </c>
      <c r="I3384" s="57" t="n">
        <f aca="false">IFERROR(H3384/INDEX(Rate_Master!$C$2:$C$13,MATCH(F3384,Rate_Master!$A$2:$A$13,0)),0)</f>
        <v>0.651</v>
      </c>
    </row>
    <row r="3385" customFormat="false" ht="15" hidden="false" customHeight="false" outlineLevel="0" collapsed="false">
      <c r="A3385" s="47" t="s">
        <v>15337</v>
      </c>
      <c r="B3385" s="47" t="s">
        <v>893</v>
      </c>
      <c r="C3385" s="48" t="n">
        <v>46083</v>
      </c>
      <c r="D3385" s="47" t="s">
        <v>63</v>
      </c>
      <c r="E3385" s="47" t="s">
        <v>120</v>
      </c>
      <c r="F3385" s="47" t="s">
        <v>153</v>
      </c>
      <c r="G3385" s="47" t="s">
        <v>125</v>
      </c>
      <c r="H3385" s="47" t="n">
        <v>383</v>
      </c>
      <c r="I3385" s="57" t="n">
        <f aca="false">IFERROR(H3385/INDEX(Rate_Master!$C$2:$C$13,MATCH(F3385,Rate_Master!$A$2:$A$13,0)),0)</f>
        <v>0.383</v>
      </c>
    </row>
    <row r="3386" customFormat="false" ht="15" hidden="false" customHeight="false" outlineLevel="0" collapsed="false">
      <c r="A3386" s="47" t="s">
        <v>15338</v>
      </c>
      <c r="B3386" s="47" t="s">
        <v>893</v>
      </c>
      <c r="C3386" s="48" t="n">
        <v>46083</v>
      </c>
      <c r="D3386" s="47" t="s">
        <v>63</v>
      </c>
      <c r="E3386" s="47" t="s">
        <v>120</v>
      </c>
      <c r="F3386" s="47" t="s">
        <v>153</v>
      </c>
      <c r="G3386" s="47" t="s">
        <v>126</v>
      </c>
      <c r="H3386" s="47" t="n">
        <v>254</v>
      </c>
      <c r="I3386" s="57" t="n">
        <f aca="false">IFERROR(H3386/INDEX(Rate_Master!$C$2:$C$13,MATCH(F3386,Rate_Master!$A$2:$A$13,0)),0)</f>
        <v>0.254</v>
      </c>
    </row>
    <row r="3387" customFormat="false" ht="15" hidden="false" customHeight="false" outlineLevel="0" collapsed="false">
      <c r="A3387" s="47" t="s">
        <v>15339</v>
      </c>
      <c r="B3387" s="47" t="s">
        <v>894</v>
      </c>
      <c r="C3387" s="48" t="n">
        <v>46083</v>
      </c>
      <c r="D3387" s="47" t="s">
        <v>63</v>
      </c>
      <c r="E3387" s="47" t="s">
        <v>120</v>
      </c>
      <c r="F3387" s="47" t="s">
        <v>153</v>
      </c>
      <c r="G3387" s="47" t="s">
        <v>119</v>
      </c>
      <c r="H3387" s="47" t="n">
        <v>2181</v>
      </c>
      <c r="I3387" s="57" t="n">
        <f aca="false">IFERROR(H3387/INDEX(Rate_Master!$C$2:$C$13,MATCH(F3387,Rate_Master!$A$2:$A$13,0)),0)</f>
        <v>2.181</v>
      </c>
    </row>
    <row r="3388" customFormat="false" ht="15" hidden="false" customHeight="false" outlineLevel="0" collapsed="false">
      <c r="A3388" s="47" t="s">
        <v>15340</v>
      </c>
      <c r="B3388" s="47" t="s">
        <v>894</v>
      </c>
      <c r="C3388" s="48" t="n">
        <v>46083</v>
      </c>
      <c r="D3388" s="47" t="s">
        <v>63</v>
      </c>
      <c r="E3388" s="47" t="s">
        <v>120</v>
      </c>
      <c r="F3388" s="47" t="s">
        <v>153</v>
      </c>
      <c r="G3388" s="47" t="s">
        <v>121</v>
      </c>
      <c r="H3388" s="47" t="n">
        <v>2012</v>
      </c>
      <c r="I3388" s="57" t="n">
        <f aca="false">IFERROR(H3388/INDEX(Rate_Master!$C$2:$C$13,MATCH(F3388,Rate_Master!$A$2:$A$13,0)),0)</f>
        <v>2.012</v>
      </c>
    </row>
    <row r="3389" customFormat="false" ht="15" hidden="false" customHeight="false" outlineLevel="0" collapsed="false">
      <c r="A3389" s="47" t="s">
        <v>15341</v>
      </c>
      <c r="B3389" s="47" t="s">
        <v>894</v>
      </c>
      <c r="C3389" s="48" t="n">
        <v>46083</v>
      </c>
      <c r="D3389" s="47" t="s">
        <v>63</v>
      </c>
      <c r="E3389" s="47" t="s">
        <v>120</v>
      </c>
      <c r="F3389" s="47" t="s">
        <v>153</v>
      </c>
      <c r="G3389" s="47" t="s">
        <v>122</v>
      </c>
      <c r="H3389" s="47" t="n">
        <v>2232</v>
      </c>
      <c r="I3389" s="57" t="n">
        <f aca="false">IFERROR(H3389/INDEX(Rate_Master!$C$2:$C$13,MATCH(F3389,Rate_Master!$A$2:$A$13,0)),0)</f>
        <v>2.232</v>
      </c>
    </row>
    <row r="3390" customFormat="false" ht="15" hidden="false" customHeight="false" outlineLevel="0" collapsed="false">
      <c r="A3390" s="47" t="s">
        <v>15342</v>
      </c>
      <c r="B3390" s="47" t="s">
        <v>894</v>
      </c>
      <c r="C3390" s="48" t="n">
        <v>46083</v>
      </c>
      <c r="D3390" s="47" t="s">
        <v>63</v>
      </c>
      <c r="E3390" s="47" t="s">
        <v>120</v>
      </c>
      <c r="F3390" s="47" t="s">
        <v>153</v>
      </c>
      <c r="G3390" s="47" t="s">
        <v>123</v>
      </c>
      <c r="H3390" s="47" t="n">
        <v>1625</v>
      </c>
      <c r="I3390" s="57" t="n">
        <f aca="false">IFERROR(H3390/INDEX(Rate_Master!$C$2:$C$13,MATCH(F3390,Rate_Master!$A$2:$A$13,0)),0)</f>
        <v>1.625</v>
      </c>
    </row>
    <row r="3391" customFormat="false" ht="15" hidden="false" customHeight="false" outlineLevel="0" collapsed="false">
      <c r="A3391" s="47" t="s">
        <v>15343</v>
      </c>
      <c r="B3391" s="47" t="s">
        <v>894</v>
      </c>
      <c r="C3391" s="48" t="n">
        <v>46083</v>
      </c>
      <c r="D3391" s="47" t="s">
        <v>63</v>
      </c>
      <c r="E3391" s="47" t="s">
        <v>120</v>
      </c>
      <c r="F3391" s="47" t="s">
        <v>153</v>
      </c>
      <c r="G3391" s="47" t="s">
        <v>124</v>
      </c>
      <c r="H3391" s="47" t="n">
        <v>1027</v>
      </c>
      <c r="I3391" s="57" t="n">
        <f aca="false">IFERROR(H3391/INDEX(Rate_Master!$C$2:$C$13,MATCH(F3391,Rate_Master!$A$2:$A$13,0)),0)</f>
        <v>1.027</v>
      </c>
    </row>
    <row r="3392" customFormat="false" ht="15" hidden="false" customHeight="false" outlineLevel="0" collapsed="false">
      <c r="A3392" s="47" t="s">
        <v>15344</v>
      </c>
      <c r="B3392" s="47" t="s">
        <v>894</v>
      </c>
      <c r="C3392" s="48" t="n">
        <v>46083</v>
      </c>
      <c r="D3392" s="47" t="s">
        <v>63</v>
      </c>
      <c r="E3392" s="47" t="s">
        <v>120</v>
      </c>
      <c r="F3392" s="47" t="s">
        <v>153</v>
      </c>
      <c r="G3392" s="47" t="s">
        <v>125</v>
      </c>
      <c r="H3392" s="47" t="n">
        <v>592</v>
      </c>
      <c r="I3392" s="57" t="n">
        <f aca="false">IFERROR(H3392/INDEX(Rate_Master!$C$2:$C$13,MATCH(F3392,Rate_Master!$A$2:$A$13,0)),0)</f>
        <v>0.592</v>
      </c>
    </row>
    <row r="3393" customFormat="false" ht="15" hidden="false" customHeight="false" outlineLevel="0" collapsed="false">
      <c r="A3393" s="47" t="s">
        <v>15345</v>
      </c>
      <c r="B3393" s="47" t="s">
        <v>894</v>
      </c>
      <c r="C3393" s="48" t="n">
        <v>46083</v>
      </c>
      <c r="D3393" s="47" t="s">
        <v>63</v>
      </c>
      <c r="E3393" s="47" t="s">
        <v>120</v>
      </c>
      <c r="F3393" s="47" t="s">
        <v>153</v>
      </c>
      <c r="G3393" s="47" t="s">
        <v>126</v>
      </c>
      <c r="H3393" s="47" t="n">
        <v>401</v>
      </c>
      <c r="I3393" s="57" t="n">
        <f aca="false">IFERROR(H3393/INDEX(Rate_Master!$C$2:$C$13,MATCH(F3393,Rate_Master!$A$2:$A$13,0)),0)</f>
        <v>0.401</v>
      </c>
    </row>
    <row r="3394" customFormat="false" ht="15" hidden="false" customHeight="false" outlineLevel="0" collapsed="false">
      <c r="A3394" s="47" t="s">
        <v>15346</v>
      </c>
      <c r="B3394" s="47" t="s">
        <v>895</v>
      </c>
      <c r="C3394" s="48" t="n">
        <v>46083</v>
      </c>
      <c r="D3394" s="47" t="s">
        <v>64</v>
      </c>
      <c r="E3394" s="47" t="s">
        <v>128</v>
      </c>
      <c r="F3394" s="47" t="s">
        <v>156</v>
      </c>
      <c r="G3394" s="47" t="s">
        <v>127</v>
      </c>
      <c r="H3394" s="47" t="n">
        <v>1413</v>
      </c>
      <c r="I3394" s="57" t="n">
        <f aca="false">IFERROR(H3394/INDEX(Rate_Master!$C$2:$C$13,MATCH(F3394,Rate_Master!$A$2:$A$13,0)),0)</f>
        <v>2.94375</v>
      </c>
    </row>
    <row r="3395" customFormat="false" ht="15" hidden="false" customHeight="false" outlineLevel="0" collapsed="false">
      <c r="A3395" s="47" t="s">
        <v>15347</v>
      </c>
      <c r="B3395" s="47" t="s">
        <v>895</v>
      </c>
      <c r="C3395" s="48" t="n">
        <v>46083</v>
      </c>
      <c r="D3395" s="47" t="s">
        <v>64</v>
      </c>
      <c r="E3395" s="47" t="s">
        <v>128</v>
      </c>
      <c r="F3395" s="47" t="s">
        <v>156</v>
      </c>
      <c r="G3395" s="47" t="s">
        <v>129</v>
      </c>
      <c r="H3395" s="47" t="n">
        <v>1612</v>
      </c>
      <c r="I3395" s="57" t="n">
        <f aca="false">IFERROR(H3395/INDEX(Rate_Master!$C$2:$C$13,MATCH(F3395,Rate_Master!$A$2:$A$13,0)),0)</f>
        <v>3.35833333333333</v>
      </c>
    </row>
    <row r="3396" customFormat="false" ht="15" hidden="false" customHeight="false" outlineLevel="0" collapsed="false">
      <c r="A3396" s="47" t="s">
        <v>15348</v>
      </c>
      <c r="B3396" s="47" t="s">
        <v>895</v>
      </c>
      <c r="C3396" s="48" t="n">
        <v>46083</v>
      </c>
      <c r="D3396" s="47" t="s">
        <v>64</v>
      </c>
      <c r="E3396" s="47" t="s">
        <v>128</v>
      </c>
      <c r="F3396" s="47" t="s">
        <v>156</v>
      </c>
      <c r="G3396" s="47" t="s">
        <v>130</v>
      </c>
      <c r="H3396" s="47" t="n">
        <v>1284</v>
      </c>
      <c r="I3396" s="57" t="n">
        <f aca="false">IFERROR(H3396/INDEX(Rate_Master!$C$2:$C$13,MATCH(F3396,Rate_Master!$A$2:$A$13,0)),0)</f>
        <v>2.675</v>
      </c>
    </row>
    <row r="3397" customFormat="false" ht="15" hidden="false" customHeight="false" outlineLevel="0" collapsed="false">
      <c r="A3397" s="47" t="s">
        <v>15349</v>
      </c>
      <c r="B3397" s="47" t="s">
        <v>895</v>
      </c>
      <c r="C3397" s="48" t="n">
        <v>46083</v>
      </c>
      <c r="D3397" s="47" t="s">
        <v>64</v>
      </c>
      <c r="E3397" s="47" t="s">
        <v>128</v>
      </c>
      <c r="F3397" s="47" t="s">
        <v>156</v>
      </c>
      <c r="G3397" s="47" t="s">
        <v>131</v>
      </c>
      <c r="H3397" s="47" t="n">
        <v>418</v>
      </c>
      <c r="I3397" s="57" t="n">
        <f aca="false">IFERROR(H3397/INDEX(Rate_Master!$C$2:$C$13,MATCH(F3397,Rate_Master!$A$2:$A$13,0)),0)</f>
        <v>0.870833333333333</v>
      </c>
    </row>
    <row r="3398" customFormat="false" ht="15" hidden="false" customHeight="false" outlineLevel="0" collapsed="false">
      <c r="A3398" s="47" t="s">
        <v>15350</v>
      </c>
      <c r="B3398" s="47" t="s">
        <v>895</v>
      </c>
      <c r="C3398" s="48" t="n">
        <v>46083</v>
      </c>
      <c r="D3398" s="47" t="s">
        <v>64</v>
      </c>
      <c r="E3398" s="47" t="s">
        <v>128</v>
      </c>
      <c r="F3398" s="47" t="s">
        <v>156</v>
      </c>
      <c r="G3398" s="47" t="s">
        <v>132</v>
      </c>
      <c r="H3398" s="47" t="n">
        <v>332</v>
      </c>
      <c r="I3398" s="57" t="n">
        <f aca="false">IFERROR(H3398/INDEX(Rate_Master!$C$2:$C$13,MATCH(F3398,Rate_Master!$A$2:$A$13,0)),0)</f>
        <v>0.691666666666667</v>
      </c>
    </row>
    <row r="3399" customFormat="false" ht="15" hidden="false" customHeight="false" outlineLevel="0" collapsed="false">
      <c r="A3399" s="47" t="s">
        <v>15351</v>
      </c>
      <c r="B3399" s="47" t="s">
        <v>897</v>
      </c>
      <c r="C3399" s="48" t="n">
        <v>46083</v>
      </c>
      <c r="D3399" s="47" t="s">
        <v>64</v>
      </c>
      <c r="E3399" s="47" t="s">
        <v>128</v>
      </c>
      <c r="F3399" s="47" t="s">
        <v>156</v>
      </c>
      <c r="G3399" s="47" t="s">
        <v>127</v>
      </c>
      <c r="H3399" s="47" t="n">
        <v>1093</v>
      </c>
      <c r="I3399" s="57" t="n">
        <f aca="false">IFERROR(H3399/INDEX(Rate_Master!$C$2:$C$13,MATCH(F3399,Rate_Master!$A$2:$A$13,0)),0)</f>
        <v>2.27708333333333</v>
      </c>
    </row>
    <row r="3400" customFormat="false" ht="15" hidden="false" customHeight="false" outlineLevel="0" collapsed="false">
      <c r="A3400" s="47" t="s">
        <v>15352</v>
      </c>
      <c r="B3400" s="47" t="s">
        <v>897</v>
      </c>
      <c r="C3400" s="48" t="n">
        <v>46083</v>
      </c>
      <c r="D3400" s="47" t="s">
        <v>64</v>
      </c>
      <c r="E3400" s="47" t="s">
        <v>128</v>
      </c>
      <c r="F3400" s="47" t="s">
        <v>156</v>
      </c>
      <c r="G3400" s="47" t="s">
        <v>129</v>
      </c>
      <c r="H3400" s="47" t="n">
        <v>1358</v>
      </c>
      <c r="I3400" s="57" t="n">
        <f aca="false">IFERROR(H3400/INDEX(Rate_Master!$C$2:$C$13,MATCH(F3400,Rate_Master!$A$2:$A$13,0)),0)</f>
        <v>2.82916666666667</v>
      </c>
    </row>
    <row r="3401" customFormat="false" ht="15" hidden="false" customHeight="false" outlineLevel="0" collapsed="false">
      <c r="A3401" s="47" t="s">
        <v>15353</v>
      </c>
      <c r="B3401" s="47" t="s">
        <v>897</v>
      </c>
      <c r="C3401" s="48" t="n">
        <v>46083</v>
      </c>
      <c r="D3401" s="47" t="s">
        <v>64</v>
      </c>
      <c r="E3401" s="47" t="s">
        <v>128</v>
      </c>
      <c r="F3401" s="47" t="s">
        <v>156</v>
      </c>
      <c r="G3401" s="47" t="s">
        <v>130</v>
      </c>
      <c r="H3401" s="47" t="n">
        <v>1062</v>
      </c>
      <c r="I3401" s="57" t="n">
        <f aca="false">IFERROR(H3401/INDEX(Rate_Master!$C$2:$C$13,MATCH(F3401,Rate_Master!$A$2:$A$13,0)),0)</f>
        <v>2.2125</v>
      </c>
    </row>
    <row r="3402" customFormat="false" ht="15" hidden="false" customHeight="false" outlineLevel="0" collapsed="false">
      <c r="A3402" s="47" t="s">
        <v>15354</v>
      </c>
      <c r="B3402" s="47" t="s">
        <v>897</v>
      </c>
      <c r="C3402" s="48" t="n">
        <v>46083</v>
      </c>
      <c r="D3402" s="47" t="s">
        <v>64</v>
      </c>
      <c r="E3402" s="47" t="s">
        <v>128</v>
      </c>
      <c r="F3402" s="47" t="s">
        <v>156</v>
      </c>
      <c r="G3402" s="47" t="s">
        <v>131</v>
      </c>
      <c r="H3402" s="47" t="n">
        <v>323</v>
      </c>
      <c r="I3402" s="57" t="n">
        <f aca="false">IFERROR(H3402/INDEX(Rate_Master!$C$2:$C$13,MATCH(F3402,Rate_Master!$A$2:$A$13,0)),0)</f>
        <v>0.672916666666667</v>
      </c>
    </row>
    <row r="3403" customFormat="false" ht="15" hidden="false" customHeight="false" outlineLevel="0" collapsed="false">
      <c r="A3403" s="47" t="s">
        <v>15355</v>
      </c>
      <c r="B3403" s="47" t="s">
        <v>897</v>
      </c>
      <c r="C3403" s="48" t="n">
        <v>46083</v>
      </c>
      <c r="D3403" s="47" t="s">
        <v>64</v>
      </c>
      <c r="E3403" s="47" t="s">
        <v>128</v>
      </c>
      <c r="F3403" s="47" t="s">
        <v>156</v>
      </c>
      <c r="G3403" s="47" t="s">
        <v>132</v>
      </c>
      <c r="H3403" s="47" t="n">
        <v>249</v>
      </c>
      <c r="I3403" s="57" t="n">
        <f aca="false">IFERROR(H3403/INDEX(Rate_Master!$C$2:$C$13,MATCH(F3403,Rate_Master!$A$2:$A$13,0)),0)</f>
        <v>0.51875</v>
      </c>
    </row>
    <row r="3404" customFormat="false" ht="15" hidden="false" customHeight="false" outlineLevel="0" collapsed="false">
      <c r="A3404" s="47" t="s">
        <v>15356</v>
      </c>
      <c r="B3404" s="47" t="s">
        <v>898</v>
      </c>
      <c r="C3404" s="48" t="n">
        <v>46083</v>
      </c>
      <c r="D3404" s="47" t="s">
        <v>65</v>
      </c>
      <c r="E3404" s="47" t="s">
        <v>134</v>
      </c>
      <c r="F3404" s="47" t="s">
        <v>159</v>
      </c>
      <c r="G3404" s="47" t="s">
        <v>133</v>
      </c>
      <c r="H3404" s="47" t="n">
        <v>686</v>
      </c>
      <c r="I3404" s="57" t="n">
        <f aca="false">IFERROR(H3404/INDEX(Rate_Master!$C$2:$C$13,MATCH(F3404,Rate_Master!$A$2:$A$13,0)),0)</f>
        <v>2.85833333333333</v>
      </c>
    </row>
    <row r="3405" customFormat="false" ht="15" hidden="false" customHeight="false" outlineLevel="0" collapsed="false">
      <c r="A3405" s="47" t="s">
        <v>15357</v>
      </c>
      <c r="B3405" s="47" t="s">
        <v>898</v>
      </c>
      <c r="C3405" s="48" t="n">
        <v>46083</v>
      </c>
      <c r="D3405" s="47" t="s">
        <v>65</v>
      </c>
      <c r="E3405" s="47" t="s">
        <v>134</v>
      </c>
      <c r="F3405" s="47" t="s">
        <v>159</v>
      </c>
      <c r="G3405" s="47" t="s">
        <v>135</v>
      </c>
      <c r="H3405" s="47" t="n">
        <v>465</v>
      </c>
      <c r="I3405" s="57" t="n">
        <f aca="false">IFERROR(H3405/INDEX(Rate_Master!$C$2:$C$13,MATCH(F3405,Rate_Master!$A$2:$A$13,0)),0)</f>
        <v>1.9375</v>
      </c>
    </row>
    <row r="3406" customFormat="false" ht="15" hidden="false" customHeight="false" outlineLevel="0" collapsed="false">
      <c r="A3406" s="47" t="s">
        <v>15358</v>
      </c>
      <c r="B3406" s="47" t="s">
        <v>898</v>
      </c>
      <c r="C3406" s="48" t="n">
        <v>46083</v>
      </c>
      <c r="D3406" s="47" t="s">
        <v>65</v>
      </c>
      <c r="E3406" s="47" t="s">
        <v>134</v>
      </c>
      <c r="F3406" s="47" t="s">
        <v>159</v>
      </c>
      <c r="G3406" s="47" t="s">
        <v>136</v>
      </c>
      <c r="H3406" s="47" t="n">
        <v>410</v>
      </c>
      <c r="I3406" s="57" t="n">
        <f aca="false">IFERROR(H3406/INDEX(Rate_Master!$C$2:$C$13,MATCH(F3406,Rate_Master!$A$2:$A$13,0)),0)</f>
        <v>1.70833333333333</v>
      </c>
    </row>
    <row r="3407" customFormat="false" ht="15" hidden="false" customHeight="false" outlineLevel="0" collapsed="false">
      <c r="A3407" s="47" t="s">
        <v>15359</v>
      </c>
      <c r="B3407" s="47" t="s">
        <v>898</v>
      </c>
      <c r="C3407" s="48" t="n">
        <v>46083</v>
      </c>
      <c r="D3407" s="47" t="s">
        <v>65</v>
      </c>
      <c r="E3407" s="47" t="s">
        <v>134</v>
      </c>
      <c r="F3407" s="47" t="s">
        <v>159</v>
      </c>
      <c r="G3407" s="47" t="s">
        <v>137</v>
      </c>
      <c r="H3407" s="47" t="n">
        <v>317</v>
      </c>
      <c r="I3407" s="57" t="n">
        <f aca="false">IFERROR(H3407/INDEX(Rate_Master!$C$2:$C$13,MATCH(F3407,Rate_Master!$A$2:$A$13,0)),0)</f>
        <v>1.32083333333333</v>
      </c>
    </row>
    <row r="3408" customFormat="false" ht="15" hidden="false" customHeight="false" outlineLevel="0" collapsed="false">
      <c r="A3408" s="47" t="s">
        <v>15360</v>
      </c>
      <c r="B3408" s="47" t="s">
        <v>898</v>
      </c>
      <c r="C3408" s="48" t="n">
        <v>46083</v>
      </c>
      <c r="D3408" s="47" t="s">
        <v>65</v>
      </c>
      <c r="E3408" s="47" t="s">
        <v>134</v>
      </c>
      <c r="F3408" s="47" t="s">
        <v>159</v>
      </c>
      <c r="G3408" s="47" t="s">
        <v>138</v>
      </c>
      <c r="H3408" s="47" t="n">
        <v>179</v>
      </c>
      <c r="I3408" s="57" t="n">
        <f aca="false">IFERROR(H3408/INDEX(Rate_Master!$C$2:$C$13,MATCH(F3408,Rate_Master!$A$2:$A$13,0)),0)</f>
        <v>0.745833333333333</v>
      </c>
    </row>
    <row r="3409" customFormat="false" ht="15" hidden="false" customHeight="false" outlineLevel="0" collapsed="false">
      <c r="A3409" s="47" t="s">
        <v>15361</v>
      </c>
      <c r="B3409" s="47" t="s">
        <v>899</v>
      </c>
      <c r="C3409" s="48" t="n">
        <v>46083</v>
      </c>
      <c r="D3409" s="47" t="s">
        <v>65</v>
      </c>
      <c r="E3409" s="47" t="s">
        <v>134</v>
      </c>
      <c r="F3409" s="47" t="s">
        <v>159</v>
      </c>
      <c r="G3409" s="47" t="s">
        <v>133</v>
      </c>
      <c r="H3409" s="47" t="n">
        <v>570</v>
      </c>
      <c r="I3409" s="57" t="n">
        <f aca="false">IFERROR(H3409/INDEX(Rate_Master!$C$2:$C$13,MATCH(F3409,Rate_Master!$A$2:$A$13,0)),0)</f>
        <v>2.375</v>
      </c>
    </row>
    <row r="3410" customFormat="false" ht="15" hidden="false" customHeight="false" outlineLevel="0" collapsed="false">
      <c r="A3410" s="47" t="s">
        <v>15362</v>
      </c>
      <c r="B3410" s="47" t="s">
        <v>899</v>
      </c>
      <c r="C3410" s="48" t="n">
        <v>46083</v>
      </c>
      <c r="D3410" s="47" t="s">
        <v>65</v>
      </c>
      <c r="E3410" s="47" t="s">
        <v>134</v>
      </c>
      <c r="F3410" s="47" t="s">
        <v>159</v>
      </c>
      <c r="G3410" s="47" t="s">
        <v>135</v>
      </c>
      <c r="H3410" s="47" t="n">
        <v>418</v>
      </c>
      <c r="I3410" s="57" t="n">
        <f aca="false">IFERROR(H3410/INDEX(Rate_Master!$C$2:$C$13,MATCH(F3410,Rate_Master!$A$2:$A$13,0)),0)</f>
        <v>1.74166666666667</v>
      </c>
    </row>
    <row r="3411" customFormat="false" ht="15" hidden="false" customHeight="false" outlineLevel="0" collapsed="false">
      <c r="A3411" s="47" t="s">
        <v>15363</v>
      </c>
      <c r="B3411" s="47" t="s">
        <v>899</v>
      </c>
      <c r="C3411" s="48" t="n">
        <v>46083</v>
      </c>
      <c r="D3411" s="47" t="s">
        <v>65</v>
      </c>
      <c r="E3411" s="47" t="s">
        <v>134</v>
      </c>
      <c r="F3411" s="47" t="s">
        <v>159</v>
      </c>
      <c r="G3411" s="47" t="s">
        <v>136</v>
      </c>
      <c r="H3411" s="47" t="n">
        <v>386</v>
      </c>
      <c r="I3411" s="57" t="n">
        <f aca="false">IFERROR(H3411/INDEX(Rate_Master!$C$2:$C$13,MATCH(F3411,Rate_Master!$A$2:$A$13,0)),0)</f>
        <v>1.60833333333333</v>
      </c>
    </row>
    <row r="3412" customFormat="false" ht="15" hidden="false" customHeight="false" outlineLevel="0" collapsed="false">
      <c r="A3412" s="47" t="s">
        <v>15364</v>
      </c>
      <c r="B3412" s="47" t="s">
        <v>899</v>
      </c>
      <c r="C3412" s="48" t="n">
        <v>46083</v>
      </c>
      <c r="D3412" s="47" t="s">
        <v>65</v>
      </c>
      <c r="E3412" s="47" t="s">
        <v>134</v>
      </c>
      <c r="F3412" s="47" t="s">
        <v>159</v>
      </c>
      <c r="G3412" s="47" t="s">
        <v>137</v>
      </c>
      <c r="H3412" s="47" t="n">
        <v>236</v>
      </c>
      <c r="I3412" s="57" t="n">
        <f aca="false">IFERROR(H3412/INDEX(Rate_Master!$C$2:$C$13,MATCH(F3412,Rate_Master!$A$2:$A$13,0)),0)</f>
        <v>0.983333333333333</v>
      </c>
    </row>
    <row r="3413" customFormat="false" ht="15" hidden="false" customHeight="false" outlineLevel="0" collapsed="false">
      <c r="A3413" s="47" t="s">
        <v>15365</v>
      </c>
      <c r="B3413" s="47" t="s">
        <v>899</v>
      </c>
      <c r="C3413" s="48" t="n">
        <v>46083</v>
      </c>
      <c r="D3413" s="47" t="s">
        <v>65</v>
      </c>
      <c r="E3413" s="47" t="s">
        <v>134</v>
      </c>
      <c r="F3413" s="47" t="s">
        <v>159</v>
      </c>
      <c r="G3413" s="47" t="s">
        <v>138</v>
      </c>
      <c r="H3413" s="47" t="n">
        <v>157</v>
      </c>
      <c r="I3413" s="57" t="n">
        <f aca="false">IFERROR(H3413/INDEX(Rate_Master!$C$2:$C$13,MATCH(F3413,Rate_Master!$A$2:$A$13,0)),0)</f>
        <v>0.654166666666667</v>
      </c>
    </row>
    <row r="3414" customFormat="false" ht="15" hidden="false" customHeight="false" outlineLevel="0" collapsed="false">
      <c r="A3414" s="47" t="s">
        <v>15366</v>
      </c>
      <c r="B3414" s="47" t="s">
        <v>900</v>
      </c>
      <c r="C3414" s="48" t="n">
        <v>46083</v>
      </c>
      <c r="D3414" s="47" t="s">
        <v>65</v>
      </c>
      <c r="E3414" s="47" t="s">
        <v>134</v>
      </c>
      <c r="F3414" s="47" t="s">
        <v>159</v>
      </c>
      <c r="G3414" s="47" t="s">
        <v>133</v>
      </c>
      <c r="H3414" s="47" t="n">
        <v>330</v>
      </c>
      <c r="I3414" s="57" t="n">
        <f aca="false">IFERROR(H3414/INDEX(Rate_Master!$C$2:$C$13,MATCH(F3414,Rate_Master!$A$2:$A$13,0)),0)</f>
        <v>1.375</v>
      </c>
    </row>
    <row r="3415" customFormat="false" ht="15" hidden="false" customHeight="false" outlineLevel="0" collapsed="false">
      <c r="A3415" s="47" t="s">
        <v>15367</v>
      </c>
      <c r="B3415" s="47" t="s">
        <v>900</v>
      </c>
      <c r="C3415" s="48" t="n">
        <v>46083</v>
      </c>
      <c r="D3415" s="47" t="s">
        <v>65</v>
      </c>
      <c r="E3415" s="47" t="s">
        <v>134</v>
      </c>
      <c r="F3415" s="47" t="s">
        <v>159</v>
      </c>
      <c r="G3415" s="47" t="s">
        <v>135</v>
      </c>
      <c r="H3415" s="47" t="n">
        <v>272</v>
      </c>
      <c r="I3415" s="57" t="n">
        <f aca="false">IFERROR(H3415/INDEX(Rate_Master!$C$2:$C$13,MATCH(F3415,Rate_Master!$A$2:$A$13,0)),0)</f>
        <v>1.13333333333333</v>
      </c>
    </row>
    <row r="3416" customFormat="false" ht="15" hidden="false" customHeight="false" outlineLevel="0" collapsed="false">
      <c r="A3416" s="47" t="s">
        <v>15368</v>
      </c>
      <c r="B3416" s="47" t="s">
        <v>900</v>
      </c>
      <c r="C3416" s="48" t="n">
        <v>46083</v>
      </c>
      <c r="D3416" s="47" t="s">
        <v>65</v>
      </c>
      <c r="E3416" s="47" t="s">
        <v>134</v>
      </c>
      <c r="F3416" s="47" t="s">
        <v>159</v>
      </c>
      <c r="G3416" s="47" t="s">
        <v>136</v>
      </c>
      <c r="H3416" s="47" t="n">
        <v>191</v>
      </c>
      <c r="I3416" s="57" t="n">
        <f aca="false">IFERROR(H3416/INDEX(Rate_Master!$C$2:$C$13,MATCH(F3416,Rate_Master!$A$2:$A$13,0)),0)</f>
        <v>0.795833333333333</v>
      </c>
    </row>
    <row r="3417" customFormat="false" ht="15" hidden="false" customHeight="false" outlineLevel="0" collapsed="false">
      <c r="A3417" s="47" t="s">
        <v>15369</v>
      </c>
      <c r="B3417" s="47" t="s">
        <v>900</v>
      </c>
      <c r="C3417" s="48" t="n">
        <v>46083</v>
      </c>
      <c r="D3417" s="47" t="s">
        <v>65</v>
      </c>
      <c r="E3417" s="47" t="s">
        <v>134</v>
      </c>
      <c r="F3417" s="47" t="s">
        <v>159</v>
      </c>
      <c r="G3417" s="47" t="s">
        <v>137</v>
      </c>
      <c r="H3417" s="47" t="n">
        <v>153</v>
      </c>
      <c r="I3417" s="57" t="n">
        <f aca="false">IFERROR(H3417/INDEX(Rate_Master!$C$2:$C$13,MATCH(F3417,Rate_Master!$A$2:$A$13,0)),0)</f>
        <v>0.6375</v>
      </c>
    </row>
    <row r="3418" customFormat="false" ht="15" hidden="false" customHeight="false" outlineLevel="0" collapsed="false">
      <c r="A3418" s="47" t="s">
        <v>15370</v>
      </c>
      <c r="B3418" s="47" t="s">
        <v>900</v>
      </c>
      <c r="C3418" s="48" t="n">
        <v>46083</v>
      </c>
      <c r="D3418" s="47" t="s">
        <v>65</v>
      </c>
      <c r="E3418" s="47" t="s">
        <v>134</v>
      </c>
      <c r="F3418" s="47" t="s">
        <v>159</v>
      </c>
      <c r="G3418" s="47" t="s">
        <v>138</v>
      </c>
      <c r="H3418" s="47" t="n">
        <v>70</v>
      </c>
      <c r="I3418" s="57" t="n">
        <f aca="false">IFERROR(H3418/INDEX(Rate_Master!$C$2:$C$13,MATCH(F3418,Rate_Master!$A$2:$A$13,0)),0)</f>
        <v>0.291666666666667</v>
      </c>
    </row>
    <row r="3419" customFormat="false" ht="15" hidden="false" customHeight="false" outlineLevel="0" collapsed="false">
      <c r="A3419" s="47" t="s">
        <v>15371</v>
      </c>
      <c r="B3419" s="47" t="s">
        <v>901</v>
      </c>
      <c r="C3419" s="48" t="n">
        <v>46084</v>
      </c>
      <c r="D3419" s="47" t="s">
        <v>62</v>
      </c>
      <c r="E3419" s="47" t="s">
        <v>120</v>
      </c>
      <c r="F3419" s="47" t="s">
        <v>148</v>
      </c>
      <c r="G3419" s="47" t="s">
        <v>119</v>
      </c>
      <c r="H3419" s="47" t="n">
        <v>1025</v>
      </c>
      <c r="I3419" s="57" t="n">
        <f aca="false">IFERROR(H3419/INDEX(Rate_Master!$C$2:$C$13,MATCH(F3419,Rate_Master!$A$2:$A$13,0)),0)</f>
        <v>1.13888888888889</v>
      </c>
    </row>
    <row r="3420" customFormat="false" ht="15" hidden="false" customHeight="false" outlineLevel="0" collapsed="false">
      <c r="A3420" s="47" t="s">
        <v>15372</v>
      </c>
      <c r="B3420" s="47" t="s">
        <v>901</v>
      </c>
      <c r="C3420" s="48" t="n">
        <v>46084</v>
      </c>
      <c r="D3420" s="47" t="s">
        <v>62</v>
      </c>
      <c r="E3420" s="47" t="s">
        <v>120</v>
      </c>
      <c r="F3420" s="47" t="s">
        <v>148</v>
      </c>
      <c r="G3420" s="47" t="s">
        <v>121</v>
      </c>
      <c r="H3420" s="47" t="n">
        <v>890</v>
      </c>
      <c r="I3420" s="57" t="n">
        <f aca="false">IFERROR(H3420/INDEX(Rate_Master!$C$2:$C$13,MATCH(F3420,Rate_Master!$A$2:$A$13,0)),0)</f>
        <v>0.988888888888889</v>
      </c>
    </row>
    <row r="3421" customFormat="false" ht="15" hidden="false" customHeight="false" outlineLevel="0" collapsed="false">
      <c r="A3421" s="47" t="s">
        <v>15373</v>
      </c>
      <c r="B3421" s="47" t="s">
        <v>901</v>
      </c>
      <c r="C3421" s="48" t="n">
        <v>46084</v>
      </c>
      <c r="D3421" s="47" t="s">
        <v>62</v>
      </c>
      <c r="E3421" s="47" t="s">
        <v>120</v>
      </c>
      <c r="F3421" s="47" t="s">
        <v>148</v>
      </c>
      <c r="G3421" s="47" t="s">
        <v>122</v>
      </c>
      <c r="H3421" s="47" t="n">
        <v>969</v>
      </c>
      <c r="I3421" s="57" t="n">
        <f aca="false">IFERROR(H3421/INDEX(Rate_Master!$C$2:$C$13,MATCH(F3421,Rate_Master!$A$2:$A$13,0)),0)</f>
        <v>1.07666666666667</v>
      </c>
    </row>
    <row r="3422" customFormat="false" ht="15" hidden="false" customHeight="false" outlineLevel="0" collapsed="false">
      <c r="A3422" s="47" t="s">
        <v>15374</v>
      </c>
      <c r="B3422" s="47" t="s">
        <v>901</v>
      </c>
      <c r="C3422" s="48" t="n">
        <v>46084</v>
      </c>
      <c r="D3422" s="47" t="s">
        <v>62</v>
      </c>
      <c r="E3422" s="47" t="s">
        <v>120</v>
      </c>
      <c r="F3422" s="47" t="s">
        <v>148</v>
      </c>
      <c r="G3422" s="47" t="s">
        <v>123</v>
      </c>
      <c r="H3422" s="47" t="n">
        <v>753</v>
      </c>
      <c r="I3422" s="57" t="n">
        <f aca="false">IFERROR(H3422/INDEX(Rate_Master!$C$2:$C$13,MATCH(F3422,Rate_Master!$A$2:$A$13,0)),0)</f>
        <v>0.836666666666667</v>
      </c>
    </row>
    <row r="3423" customFormat="false" ht="15" hidden="false" customHeight="false" outlineLevel="0" collapsed="false">
      <c r="A3423" s="47" t="s">
        <v>15375</v>
      </c>
      <c r="B3423" s="47" t="s">
        <v>901</v>
      </c>
      <c r="C3423" s="48" t="n">
        <v>46084</v>
      </c>
      <c r="D3423" s="47" t="s">
        <v>62</v>
      </c>
      <c r="E3423" s="47" t="s">
        <v>120</v>
      </c>
      <c r="F3423" s="47" t="s">
        <v>148</v>
      </c>
      <c r="G3423" s="47" t="s">
        <v>124</v>
      </c>
      <c r="H3423" s="47" t="n">
        <v>467</v>
      </c>
      <c r="I3423" s="57" t="n">
        <f aca="false">IFERROR(H3423/INDEX(Rate_Master!$C$2:$C$13,MATCH(F3423,Rate_Master!$A$2:$A$13,0)),0)</f>
        <v>0.518888888888889</v>
      </c>
    </row>
    <row r="3424" customFormat="false" ht="15" hidden="false" customHeight="false" outlineLevel="0" collapsed="false">
      <c r="A3424" s="47" t="s">
        <v>15376</v>
      </c>
      <c r="B3424" s="47" t="s">
        <v>901</v>
      </c>
      <c r="C3424" s="48" t="n">
        <v>46084</v>
      </c>
      <c r="D3424" s="47" t="s">
        <v>62</v>
      </c>
      <c r="E3424" s="47" t="s">
        <v>120</v>
      </c>
      <c r="F3424" s="47" t="s">
        <v>148</v>
      </c>
      <c r="G3424" s="47" t="s">
        <v>125</v>
      </c>
      <c r="H3424" s="47" t="n">
        <v>266</v>
      </c>
      <c r="I3424" s="57" t="n">
        <f aca="false">IFERROR(H3424/INDEX(Rate_Master!$C$2:$C$13,MATCH(F3424,Rate_Master!$A$2:$A$13,0)),0)</f>
        <v>0.295555555555556</v>
      </c>
    </row>
    <row r="3425" customFormat="false" ht="15" hidden="false" customHeight="false" outlineLevel="0" collapsed="false">
      <c r="A3425" s="47" t="s">
        <v>15377</v>
      </c>
      <c r="B3425" s="47" t="s">
        <v>901</v>
      </c>
      <c r="C3425" s="48" t="n">
        <v>46084</v>
      </c>
      <c r="D3425" s="47" t="s">
        <v>62</v>
      </c>
      <c r="E3425" s="47" t="s">
        <v>120</v>
      </c>
      <c r="F3425" s="47" t="s">
        <v>148</v>
      </c>
      <c r="G3425" s="47" t="s">
        <v>126</v>
      </c>
      <c r="H3425" s="47" t="n">
        <v>165</v>
      </c>
      <c r="I3425" s="57" t="n">
        <f aca="false">IFERROR(H3425/INDEX(Rate_Master!$C$2:$C$13,MATCH(F3425,Rate_Master!$A$2:$A$13,0)),0)</f>
        <v>0.183333333333333</v>
      </c>
    </row>
    <row r="3426" customFormat="false" ht="15" hidden="false" customHeight="false" outlineLevel="0" collapsed="false">
      <c r="A3426" s="47" t="s">
        <v>15378</v>
      </c>
      <c r="B3426" s="47" t="s">
        <v>902</v>
      </c>
      <c r="C3426" s="48" t="n">
        <v>46084</v>
      </c>
      <c r="D3426" s="47" t="s">
        <v>62</v>
      </c>
      <c r="E3426" s="47" t="s">
        <v>120</v>
      </c>
      <c r="F3426" s="47" t="s">
        <v>148</v>
      </c>
      <c r="G3426" s="47" t="s">
        <v>119</v>
      </c>
      <c r="H3426" s="47" t="n">
        <v>1033</v>
      </c>
      <c r="I3426" s="57" t="n">
        <f aca="false">IFERROR(H3426/INDEX(Rate_Master!$C$2:$C$13,MATCH(F3426,Rate_Master!$A$2:$A$13,0)),0)</f>
        <v>1.14777777777778</v>
      </c>
    </row>
    <row r="3427" customFormat="false" ht="15" hidden="false" customHeight="false" outlineLevel="0" collapsed="false">
      <c r="A3427" s="47" t="s">
        <v>15379</v>
      </c>
      <c r="B3427" s="47" t="s">
        <v>902</v>
      </c>
      <c r="C3427" s="48" t="n">
        <v>46084</v>
      </c>
      <c r="D3427" s="47" t="s">
        <v>62</v>
      </c>
      <c r="E3427" s="47" t="s">
        <v>120</v>
      </c>
      <c r="F3427" s="47" t="s">
        <v>148</v>
      </c>
      <c r="G3427" s="47" t="s">
        <v>121</v>
      </c>
      <c r="H3427" s="47" t="n">
        <v>989</v>
      </c>
      <c r="I3427" s="57" t="n">
        <f aca="false">IFERROR(H3427/INDEX(Rate_Master!$C$2:$C$13,MATCH(F3427,Rate_Master!$A$2:$A$13,0)),0)</f>
        <v>1.09888888888889</v>
      </c>
    </row>
    <row r="3428" customFormat="false" ht="15" hidden="false" customHeight="false" outlineLevel="0" collapsed="false">
      <c r="A3428" s="47" t="s">
        <v>15380</v>
      </c>
      <c r="B3428" s="47" t="s">
        <v>902</v>
      </c>
      <c r="C3428" s="48" t="n">
        <v>46084</v>
      </c>
      <c r="D3428" s="47" t="s">
        <v>62</v>
      </c>
      <c r="E3428" s="47" t="s">
        <v>120</v>
      </c>
      <c r="F3428" s="47" t="s">
        <v>148</v>
      </c>
      <c r="G3428" s="47" t="s">
        <v>122</v>
      </c>
      <c r="H3428" s="47" t="n">
        <v>1114</v>
      </c>
      <c r="I3428" s="57" t="n">
        <f aca="false">IFERROR(H3428/INDEX(Rate_Master!$C$2:$C$13,MATCH(F3428,Rate_Master!$A$2:$A$13,0)),0)</f>
        <v>1.23777777777778</v>
      </c>
    </row>
    <row r="3429" customFormat="false" ht="15" hidden="false" customHeight="false" outlineLevel="0" collapsed="false">
      <c r="A3429" s="47" t="s">
        <v>15381</v>
      </c>
      <c r="B3429" s="47" t="s">
        <v>902</v>
      </c>
      <c r="C3429" s="48" t="n">
        <v>46084</v>
      </c>
      <c r="D3429" s="47" t="s">
        <v>62</v>
      </c>
      <c r="E3429" s="47" t="s">
        <v>120</v>
      </c>
      <c r="F3429" s="47" t="s">
        <v>148</v>
      </c>
      <c r="G3429" s="47" t="s">
        <v>123</v>
      </c>
      <c r="H3429" s="47" t="n">
        <v>743</v>
      </c>
      <c r="I3429" s="57" t="n">
        <f aca="false">IFERROR(H3429/INDEX(Rate_Master!$C$2:$C$13,MATCH(F3429,Rate_Master!$A$2:$A$13,0)),0)</f>
        <v>0.825555555555556</v>
      </c>
    </row>
    <row r="3430" customFormat="false" ht="15" hidden="false" customHeight="false" outlineLevel="0" collapsed="false">
      <c r="A3430" s="47" t="s">
        <v>15382</v>
      </c>
      <c r="B3430" s="47" t="s">
        <v>902</v>
      </c>
      <c r="C3430" s="48" t="n">
        <v>46084</v>
      </c>
      <c r="D3430" s="47" t="s">
        <v>62</v>
      </c>
      <c r="E3430" s="47" t="s">
        <v>120</v>
      </c>
      <c r="F3430" s="47" t="s">
        <v>148</v>
      </c>
      <c r="G3430" s="47" t="s">
        <v>124</v>
      </c>
      <c r="H3430" s="47" t="n">
        <v>505</v>
      </c>
      <c r="I3430" s="57" t="n">
        <f aca="false">IFERROR(H3430/INDEX(Rate_Master!$C$2:$C$13,MATCH(F3430,Rate_Master!$A$2:$A$13,0)),0)</f>
        <v>0.561111111111111</v>
      </c>
    </row>
    <row r="3431" customFormat="false" ht="15" hidden="false" customHeight="false" outlineLevel="0" collapsed="false">
      <c r="A3431" s="47" t="s">
        <v>15383</v>
      </c>
      <c r="B3431" s="47" t="s">
        <v>902</v>
      </c>
      <c r="C3431" s="48" t="n">
        <v>46084</v>
      </c>
      <c r="D3431" s="47" t="s">
        <v>62</v>
      </c>
      <c r="E3431" s="47" t="s">
        <v>120</v>
      </c>
      <c r="F3431" s="47" t="s">
        <v>148</v>
      </c>
      <c r="G3431" s="47" t="s">
        <v>125</v>
      </c>
      <c r="H3431" s="47" t="n">
        <v>278</v>
      </c>
      <c r="I3431" s="57" t="n">
        <f aca="false">IFERROR(H3431/INDEX(Rate_Master!$C$2:$C$13,MATCH(F3431,Rate_Master!$A$2:$A$13,0)),0)</f>
        <v>0.308888888888889</v>
      </c>
    </row>
    <row r="3432" customFormat="false" ht="15" hidden="false" customHeight="false" outlineLevel="0" collapsed="false">
      <c r="A3432" s="47" t="s">
        <v>15384</v>
      </c>
      <c r="B3432" s="47" t="s">
        <v>902</v>
      </c>
      <c r="C3432" s="48" t="n">
        <v>46084</v>
      </c>
      <c r="D3432" s="47" t="s">
        <v>62</v>
      </c>
      <c r="E3432" s="47" t="s">
        <v>120</v>
      </c>
      <c r="F3432" s="47" t="s">
        <v>148</v>
      </c>
      <c r="G3432" s="47" t="s">
        <v>126</v>
      </c>
      <c r="H3432" s="47" t="n">
        <v>185</v>
      </c>
      <c r="I3432" s="57" t="n">
        <f aca="false">IFERROR(H3432/INDEX(Rate_Master!$C$2:$C$13,MATCH(F3432,Rate_Master!$A$2:$A$13,0)),0)</f>
        <v>0.205555555555556</v>
      </c>
    </row>
    <row r="3433" customFormat="false" ht="15" hidden="false" customHeight="false" outlineLevel="0" collapsed="false">
      <c r="A3433" s="47" t="s">
        <v>15385</v>
      </c>
      <c r="B3433" s="47" t="s">
        <v>903</v>
      </c>
      <c r="C3433" s="48" t="n">
        <v>46084</v>
      </c>
      <c r="D3433" s="47" t="s">
        <v>62</v>
      </c>
      <c r="E3433" s="47" t="s">
        <v>120</v>
      </c>
      <c r="F3433" s="47" t="s">
        <v>148</v>
      </c>
      <c r="G3433" s="47" t="s">
        <v>119</v>
      </c>
      <c r="H3433" s="47" t="n">
        <v>1252</v>
      </c>
      <c r="I3433" s="57" t="n">
        <f aca="false">IFERROR(H3433/INDEX(Rate_Master!$C$2:$C$13,MATCH(F3433,Rate_Master!$A$2:$A$13,0)),0)</f>
        <v>1.39111111111111</v>
      </c>
    </row>
    <row r="3434" customFormat="false" ht="15" hidden="false" customHeight="false" outlineLevel="0" collapsed="false">
      <c r="A3434" s="47" t="s">
        <v>15386</v>
      </c>
      <c r="B3434" s="47" t="s">
        <v>903</v>
      </c>
      <c r="C3434" s="48" t="n">
        <v>46084</v>
      </c>
      <c r="D3434" s="47" t="s">
        <v>62</v>
      </c>
      <c r="E3434" s="47" t="s">
        <v>120</v>
      </c>
      <c r="F3434" s="47" t="s">
        <v>148</v>
      </c>
      <c r="G3434" s="47" t="s">
        <v>121</v>
      </c>
      <c r="H3434" s="47" t="n">
        <v>1092</v>
      </c>
      <c r="I3434" s="57" t="n">
        <f aca="false">IFERROR(H3434/INDEX(Rate_Master!$C$2:$C$13,MATCH(F3434,Rate_Master!$A$2:$A$13,0)),0)</f>
        <v>1.21333333333333</v>
      </c>
    </row>
    <row r="3435" customFormat="false" ht="15" hidden="false" customHeight="false" outlineLevel="0" collapsed="false">
      <c r="A3435" s="47" t="s">
        <v>15387</v>
      </c>
      <c r="B3435" s="47" t="s">
        <v>903</v>
      </c>
      <c r="C3435" s="48" t="n">
        <v>46084</v>
      </c>
      <c r="D3435" s="47" t="s">
        <v>62</v>
      </c>
      <c r="E3435" s="47" t="s">
        <v>120</v>
      </c>
      <c r="F3435" s="47" t="s">
        <v>148</v>
      </c>
      <c r="G3435" s="47" t="s">
        <v>122</v>
      </c>
      <c r="H3435" s="47" t="n">
        <v>1215</v>
      </c>
      <c r="I3435" s="57" t="n">
        <f aca="false">IFERROR(H3435/INDEX(Rate_Master!$C$2:$C$13,MATCH(F3435,Rate_Master!$A$2:$A$13,0)),0)</f>
        <v>1.35</v>
      </c>
    </row>
    <row r="3436" customFormat="false" ht="15" hidden="false" customHeight="false" outlineLevel="0" collapsed="false">
      <c r="A3436" s="47" t="s">
        <v>15388</v>
      </c>
      <c r="B3436" s="47" t="s">
        <v>903</v>
      </c>
      <c r="C3436" s="48" t="n">
        <v>46084</v>
      </c>
      <c r="D3436" s="47" t="s">
        <v>62</v>
      </c>
      <c r="E3436" s="47" t="s">
        <v>120</v>
      </c>
      <c r="F3436" s="47" t="s">
        <v>148</v>
      </c>
      <c r="G3436" s="47" t="s">
        <v>123</v>
      </c>
      <c r="H3436" s="47" t="n">
        <v>901</v>
      </c>
      <c r="I3436" s="57" t="n">
        <f aca="false">IFERROR(H3436/INDEX(Rate_Master!$C$2:$C$13,MATCH(F3436,Rate_Master!$A$2:$A$13,0)),0)</f>
        <v>1.00111111111111</v>
      </c>
    </row>
    <row r="3437" customFormat="false" ht="15" hidden="false" customHeight="false" outlineLevel="0" collapsed="false">
      <c r="A3437" s="47" t="s">
        <v>15389</v>
      </c>
      <c r="B3437" s="47" t="s">
        <v>903</v>
      </c>
      <c r="C3437" s="48" t="n">
        <v>46084</v>
      </c>
      <c r="D3437" s="47" t="s">
        <v>62</v>
      </c>
      <c r="E3437" s="47" t="s">
        <v>120</v>
      </c>
      <c r="F3437" s="47" t="s">
        <v>148</v>
      </c>
      <c r="G3437" s="47" t="s">
        <v>124</v>
      </c>
      <c r="H3437" s="47" t="n">
        <v>540</v>
      </c>
      <c r="I3437" s="57" t="n">
        <f aca="false">IFERROR(H3437/INDEX(Rate_Master!$C$2:$C$13,MATCH(F3437,Rate_Master!$A$2:$A$13,0)),0)</f>
        <v>0.6</v>
      </c>
    </row>
    <row r="3438" customFormat="false" ht="15" hidden="false" customHeight="false" outlineLevel="0" collapsed="false">
      <c r="A3438" s="47" t="s">
        <v>15390</v>
      </c>
      <c r="B3438" s="47" t="s">
        <v>903</v>
      </c>
      <c r="C3438" s="48" t="n">
        <v>46084</v>
      </c>
      <c r="D3438" s="47" t="s">
        <v>62</v>
      </c>
      <c r="E3438" s="47" t="s">
        <v>120</v>
      </c>
      <c r="F3438" s="47" t="s">
        <v>148</v>
      </c>
      <c r="G3438" s="47" t="s">
        <v>125</v>
      </c>
      <c r="H3438" s="47" t="n">
        <v>330</v>
      </c>
      <c r="I3438" s="57" t="n">
        <f aca="false">IFERROR(H3438/INDEX(Rate_Master!$C$2:$C$13,MATCH(F3438,Rate_Master!$A$2:$A$13,0)),0)</f>
        <v>0.366666666666667</v>
      </c>
    </row>
    <row r="3439" customFormat="false" ht="15" hidden="false" customHeight="false" outlineLevel="0" collapsed="false">
      <c r="A3439" s="47" t="s">
        <v>15391</v>
      </c>
      <c r="B3439" s="47" t="s">
        <v>903</v>
      </c>
      <c r="C3439" s="48" t="n">
        <v>46084</v>
      </c>
      <c r="D3439" s="47" t="s">
        <v>62</v>
      </c>
      <c r="E3439" s="47" t="s">
        <v>120</v>
      </c>
      <c r="F3439" s="47" t="s">
        <v>148</v>
      </c>
      <c r="G3439" s="47" t="s">
        <v>126</v>
      </c>
      <c r="H3439" s="47" t="n">
        <v>229</v>
      </c>
      <c r="I3439" s="57" t="n">
        <f aca="false">IFERROR(H3439/INDEX(Rate_Master!$C$2:$C$13,MATCH(F3439,Rate_Master!$A$2:$A$13,0)),0)</f>
        <v>0.254444444444444</v>
      </c>
    </row>
    <row r="3440" customFormat="false" ht="15" hidden="false" customHeight="false" outlineLevel="0" collapsed="false">
      <c r="A3440" s="47" t="s">
        <v>15392</v>
      </c>
      <c r="B3440" s="47" t="s">
        <v>904</v>
      </c>
      <c r="C3440" s="48" t="n">
        <v>46084</v>
      </c>
      <c r="D3440" s="47" t="s">
        <v>63</v>
      </c>
      <c r="E3440" s="47" t="s">
        <v>120</v>
      </c>
      <c r="F3440" s="47" t="s">
        <v>153</v>
      </c>
      <c r="G3440" s="47" t="s">
        <v>119</v>
      </c>
      <c r="H3440" s="47" t="n">
        <v>3489</v>
      </c>
      <c r="I3440" s="57" t="n">
        <f aca="false">IFERROR(H3440/INDEX(Rate_Master!$C$2:$C$13,MATCH(F3440,Rate_Master!$A$2:$A$13,0)),0)</f>
        <v>3.489</v>
      </c>
    </row>
    <row r="3441" customFormat="false" ht="15" hidden="false" customHeight="false" outlineLevel="0" collapsed="false">
      <c r="A3441" s="47" t="s">
        <v>15393</v>
      </c>
      <c r="B3441" s="47" t="s">
        <v>904</v>
      </c>
      <c r="C3441" s="48" t="n">
        <v>46084</v>
      </c>
      <c r="D3441" s="47" t="s">
        <v>63</v>
      </c>
      <c r="E3441" s="47" t="s">
        <v>120</v>
      </c>
      <c r="F3441" s="47" t="s">
        <v>153</v>
      </c>
      <c r="G3441" s="47" t="s">
        <v>121</v>
      </c>
      <c r="H3441" s="47" t="n">
        <v>3147</v>
      </c>
      <c r="I3441" s="57" t="n">
        <f aca="false">IFERROR(H3441/INDEX(Rate_Master!$C$2:$C$13,MATCH(F3441,Rate_Master!$A$2:$A$13,0)),0)</f>
        <v>3.147</v>
      </c>
    </row>
    <row r="3442" customFormat="false" ht="15" hidden="false" customHeight="false" outlineLevel="0" collapsed="false">
      <c r="A3442" s="47" t="s">
        <v>15394</v>
      </c>
      <c r="B3442" s="47" t="s">
        <v>904</v>
      </c>
      <c r="C3442" s="48" t="n">
        <v>46084</v>
      </c>
      <c r="D3442" s="47" t="s">
        <v>63</v>
      </c>
      <c r="E3442" s="47" t="s">
        <v>120</v>
      </c>
      <c r="F3442" s="47" t="s">
        <v>153</v>
      </c>
      <c r="G3442" s="47" t="s">
        <v>122</v>
      </c>
      <c r="H3442" s="47" t="n">
        <v>3472</v>
      </c>
      <c r="I3442" s="57" t="n">
        <f aca="false">IFERROR(H3442/INDEX(Rate_Master!$C$2:$C$13,MATCH(F3442,Rate_Master!$A$2:$A$13,0)),0)</f>
        <v>3.472</v>
      </c>
    </row>
    <row r="3443" customFormat="false" ht="15" hidden="false" customHeight="false" outlineLevel="0" collapsed="false">
      <c r="A3443" s="47" t="s">
        <v>15395</v>
      </c>
      <c r="B3443" s="47" t="s">
        <v>904</v>
      </c>
      <c r="C3443" s="48" t="n">
        <v>46084</v>
      </c>
      <c r="D3443" s="47" t="s">
        <v>63</v>
      </c>
      <c r="E3443" s="47" t="s">
        <v>120</v>
      </c>
      <c r="F3443" s="47" t="s">
        <v>153</v>
      </c>
      <c r="G3443" s="47" t="s">
        <v>123</v>
      </c>
      <c r="H3443" s="47" t="n">
        <v>2559</v>
      </c>
      <c r="I3443" s="57" t="n">
        <f aca="false">IFERROR(H3443/INDEX(Rate_Master!$C$2:$C$13,MATCH(F3443,Rate_Master!$A$2:$A$13,0)),0)</f>
        <v>2.559</v>
      </c>
    </row>
    <row r="3444" customFormat="false" ht="15" hidden="false" customHeight="false" outlineLevel="0" collapsed="false">
      <c r="A3444" s="47" t="s">
        <v>15396</v>
      </c>
      <c r="B3444" s="47" t="s">
        <v>904</v>
      </c>
      <c r="C3444" s="48" t="n">
        <v>46084</v>
      </c>
      <c r="D3444" s="47" t="s">
        <v>63</v>
      </c>
      <c r="E3444" s="47" t="s">
        <v>120</v>
      </c>
      <c r="F3444" s="47" t="s">
        <v>153</v>
      </c>
      <c r="G3444" s="47" t="s">
        <v>124</v>
      </c>
      <c r="H3444" s="47" t="n">
        <v>1622</v>
      </c>
      <c r="I3444" s="57" t="n">
        <f aca="false">IFERROR(H3444/INDEX(Rate_Master!$C$2:$C$13,MATCH(F3444,Rate_Master!$A$2:$A$13,0)),0)</f>
        <v>1.622</v>
      </c>
    </row>
    <row r="3445" customFormat="false" ht="15" hidden="false" customHeight="false" outlineLevel="0" collapsed="false">
      <c r="A3445" s="47" t="s">
        <v>15397</v>
      </c>
      <c r="B3445" s="47" t="s">
        <v>904</v>
      </c>
      <c r="C3445" s="48" t="n">
        <v>46084</v>
      </c>
      <c r="D3445" s="47" t="s">
        <v>63</v>
      </c>
      <c r="E3445" s="47" t="s">
        <v>120</v>
      </c>
      <c r="F3445" s="47" t="s">
        <v>153</v>
      </c>
      <c r="G3445" s="47" t="s">
        <v>125</v>
      </c>
      <c r="H3445" s="47" t="n">
        <v>915</v>
      </c>
      <c r="I3445" s="57" t="n">
        <f aca="false">IFERROR(H3445/INDEX(Rate_Master!$C$2:$C$13,MATCH(F3445,Rate_Master!$A$2:$A$13,0)),0)</f>
        <v>0.915</v>
      </c>
    </row>
    <row r="3446" customFormat="false" ht="15" hidden="false" customHeight="false" outlineLevel="0" collapsed="false">
      <c r="A3446" s="47" t="s">
        <v>15398</v>
      </c>
      <c r="B3446" s="47" t="s">
        <v>904</v>
      </c>
      <c r="C3446" s="48" t="n">
        <v>46084</v>
      </c>
      <c r="D3446" s="47" t="s">
        <v>63</v>
      </c>
      <c r="E3446" s="47" t="s">
        <v>120</v>
      </c>
      <c r="F3446" s="47" t="s">
        <v>153</v>
      </c>
      <c r="G3446" s="47" t="s">
        <v>126</v>
      </c>
      <c r="H3446" s="47" t="n">
        <v>623</v>
      </c>
      <c r="I3446" s="57" t="n">
        <f aca="false">IFERROR(H3446/INDEX(Rate_Master!$C$2:$C$13,MATCH(F3446,Rate_Master!$A$2:$A$13,0)),0)</f>
        <v>0.623</v>
      </c>
    </row>
    <row r="3447" customFormat="false" ht="15" hidden="false" customHeight="false" outlineLevel="0" collapsed="false">
      <c r="A3447" s="47" t="s">
        <v>15399</v>
      </c>
      <c r="B3447" s="47" t="s">
        <v>905</v>
      </c>
      <c r="C3447" s="48" t="n">
        <v>46084</v>
      </c>
      <c r="D3447" s="47" t="s">
        <v>63</v>
      </c>
      <c r="E3447" s="47" t="s">
        <v>120</v>
      </c>
      <c r="F3447" s="47" t="s">
        <v>151</v>
      </c>
      <c r="G3447" s="47" t="s">
        <v>119</v>
      </c>
      <c r="H3447" s="47" t="n">
        <v>871</v>
      </c>
      <c r="I3447" s="57" t="n">
        <f aca="false">IFERROR(H3447/INDEX(Rate_Master!$C$2:$C$13,MATCH(F3447,Rate_Master!$A$2:$A$13,0)),0)</f>
        <v>1.24428571428571</v>
      </c>
    </row>
    <row r="3448" customFormat="false" ht="15" hidden="false" customHeight="false" outlineLevel="0" collapsed="false">
      <c r="A3448" s="47" t="s">
        <v>15400</v>
      </c>
      <c r="B3448" s="47" t="s">
        <v>905</v>
      </c>
      <c r="C3448" s="48" t="n">
        <v>46084</v>
      </c>
      <c r="D3448" s="47" t="s">
        <v>63</v>
      </c>
      <c r="E3448" s="47" t="s">
        <v>120</v>
      </c>
      <c r="F3448" s="47" t="s">
        <v>151</v>
      </c>
      <c r="G3448" s="47" t="s">
        <v>121</v>
      </c>
      <c r="H3448" s="47" t="n">
        <v>790</v>
      </c>
      <c r="I3448" s="57" t="n">
        <f aca="false">IFERROR(H3448/INDEX(Rate_Master!$C$2:$C$13,MATCH(F3448,Rate_Master!$A$2:$A$13,0)),0)</f>
        <v>1.12857142857143</v>
      </c>
    </row>
    <row r="3449" customFormat="false" ht="15" hidden="false" customHeight="false" outlineLevel="0" collapsed="false">
      <c r="A3449" s="47" t="s">
        <v>15401</v>
      </c>
      <c r="B3449" s="47" t="s">
        <v>905</v>
      </c>
      <c r="C3449" s="48" t="n">
        <v>46084</v>
      </c>
      <c r="D3449" s="47" t="s">
        <v>63</v>
      </c>
      <c r="E3449" s="47" t="s">
        <v>120</v>
      </c>
      <c r="F3449" s="47" t="s">
        <v>151</v>
      </c>
      <c r="G3449" s="47" t="s">
        <v>122</v>
      </c>
      <c r="H3449" s="47" t="n">
        <v>1873</v>
      </c>
      <c r="I3449" s="57" t="n">
        <f aca="false">IFERROR(H3449/INDEX(Rate_Master!$C$2:$C$13,MATCH(F3449,Rate_Master!$A$2:$A$13,0)),0)</f>
        <v>2.67571428571429</v>
      </c>
    </row>
    <row r="3450" customFormat="false" ht="15" hidden="false" customHeight="false" outlineLevel="0" collapsed="false">
      <c r="A3450" s="47" t="s">
        <v>15402</v>
      </c>
      <c r="B3450" s="47" t="s">
        <v>905</v>
      </c>
      <c r="C3450" s="48" t="n">
        <v>46084</v>
      </c>
      <c r="D3450" s="47" t="s">
        <v>63</v>
      </c>
      <c r="E3450" s="47" t="s">
        <v>120</v>
      </c>
      <c r="F3450" s="47" t="s">
        <v>151</v>
      </c>
      <c r="G3450" s="47" t="s">
        <v>123</v>
      </c>
      <c r="H3450" s="47" t="n">
        <v>630</v>
      </c>
      <c r="I3450" s="57" t="n">
        <f aca="false">IFERROR(H3450/INDEX(Rate_Master!$C$2:$C$13,MATCH(F3450,Rate_Master!$A$2:$A$13,0)),0)</f>
        <v>0.9</v>
      </c>
    </row>
    <row r="3451" customFormat="false" ht="15" hidden="false" customHeight="false" outlineLevel="0" collapsed="false">
      <c r="A3451" s="47" t="s">
        <v>15403</v>
      </c>
      <c r="B3451" s="47" t="s">
        <v>905</v>
      </c>
      <c r="C3451" s="48" t="n">
        <v>46084</v>
      </c>
      <c r="D3451" s="47" t="s">
        <v>63</v>
      </c>
      <c r="E3451" s="47" t="s">
        <v>120</v>
      </c>
      <c r="F3451" s="47" t="s">
        <v>151</v>
      </c>
      <c r="G3451" s="47" t="s">
        <v>124</v>
      </c>
      <c r="H3451" s="47" t="n">
        <v>405</v>
      </c>
      <c r="I3451" s="57" t="n">
        <f aca="false">IFERROR(H3451/INDEX(Rate_Master!$C$2:$C$13,MATCH(F3451,Rate_Master!$A$2:$A$13,0)),0)</f>
        <v>0.578571428571429</v>
      </c>
    </row>
    <row r="3452" customFormat="false" ht="15" hidden="false" customHeight="false" outlineLevel="0" collapsed="false">
      <c r="A3452" s="47" t="s">
        <v>15404</v>
      </c>
      <c r="B3452" s="47" t="s">
        <v>905</v>
      </c>
      <c r="C3452" s="48" t="n">
        <v>46084</v>
      </c>
      <c r="D3452" s="47" t="s">
        <v>63</v>
      </c>
      <c r="E3452" s="47" t="s">
        <v>120</v>
      </c>
      <c r="F3452" s="47" t="s">
        <v>151</v>
      </c>
      <c r="G3452" s="47" t="s">
        <v>125</v>
      </c>
      <c r="H3452" s="47" t="n">
        <v>255</v>
      </c>
      <c r="I3452" s="57" t="n">
        <f aca="false">IFERROR(H3452/INDEX(Rate_Master!$C$2:$C$13,MATCH(F3452,Rate_Master!$A$2:$A$13,0)),0)</f>
        <v>0.364285714285714</v>
      </c>
    </row>
    <row r="3453" customFormat="false" ht="15" hidden="false" customHeight="false" outlineLevel="0" collapsed="false">
      <c r="A3453" s="47" t="s">
        <v>15405</v>
      </c>
      <c r="B3453" s="47" t="s">
        <v>905</v>
      </c>
      <c r="C3453" s="48" t="n">
        <v>46084</v>
      </c>
      <c r="D3453" s="47" t="s">
        <v>63</v>
      </c>
      <c r="E3453" s="47" t="s">
        <v>120</v>
      </c>
      <c r="F3453" s="47" t="s">
        <v>151</v>
      </c>
      <c r="G3453" s="47" t="s">
        <v>126</v>
      </c>
      <c r="H3453" s="47" t="n">
        <v>173</v>
      </c>
      <c r="I3453" s="57" t="n">
        <f aca="false">IFERROR(H3453/INDEX(Rate_Master!$C$2:$C$13,MATCH(F3453,Rate_Master!$A$2:$A$13,0)),0)</f>
        <v>0.247142857142857</v>
      </c>
    </row>
    <row r="3454" customFormat="false" ht="15" hidden="false" customHeight="false" outlineLevel="0" collapsed="false">
      <c r="A3454" s="47" t="s">
        <v>15406</v>
      </c>
      <c r="B3454" s="47" t="s">
        <v>907</v>
      </c>
      <c r="C3454" s="48" t="n">
        <v>46084</v>
      </c>
      <c r="D3454" s="47" t="s">
        <v>63</v>
      </c>
      <c r="E3454" s="47" t="s">
        <v>120</v>
      </c>
      <c r="F3454" s="47" t="s">
        <v>151</v>
      </c>
      <c r="G3454" s="47" t="s">
        <v>119</v>
      </c>
      <c r="H3454" s="47" t="n">
        <v>1206</v>
      </c>
      <c r="I3454" s="57" t="n">
        <f aca="false">IFERROR(H3454/INDEX(Rate_Master!$C$2:$C$13,MATCH(F3454,Rate_Master!$A$2:$A$13,0)),0)</f>
        <v>1.72285714285714</v>
      </c>
    </row>
    <row r="3455" customFormat="false" ht="15" hidden="false" customHeight="false" outlineLevel="0" collapsed="false">
      <c r="A3455" s="47" t="s">
        <v>15407</v>
      </c>
      <c r="B3455" s="47" t="s">
        <v>907</v>
      </c>
      <c r="C3455" s="48" t="n">
        <v>46084</v>
      </c>
      <c r="D3455" s="47" t="s">
        <v>63</v>
      </c>
      <c r="E3455" s="47" t="s">
        <v>120</v>
      </c>
      <c r="F3455" s="47" t="s">
        <v>151</v>
      </c>
      <c r="G3455" s="47" t="s">
        <v>121</v>
      </c>
      <c r="H3455" s="47" t="n">
        <v>1168</v>
      </c>
      <c r="I3455" s="57" t="n">
        <f aca="false">IFERROR(H3455/INDEX(Rate_Master!$C$2:$C$13,MATCH(F3455,Rate_Master!$A$2:$A$13,0)),0)</f>
        <v>1.66857142857143</v>
      </c>
    </row>
    <row r="3456" customFormat="false" ht="15" hidden="false" customHeight="false" outlineLevel="0" collapsed="false">
      <c r="A3456" s="47" t="s">
        <v>15408</v>
      </c>
      <c r="B3456" s="47" t="s">
        <v>907</v>
      </c>
      <c r="C3456" s="48" t="n">
        <v>46084</v>
      </c>
      <c r="D3456" s="47" t="s">
        <v>63</v>
      </c>
      <c r="E3456" s="47" t="s">
        <v>120</v>
      </c>
      <c r="F3456" s="47" t="s">
        <v>151</v>
      </c>
      <c r="G3456" s="47" t="s">
        <v>122</v>
      </c>
      <c r="H3456" s="47" t="n">
        <v>2660</v>
      </c>
      <c r="I3456" s="57" t="n">
        <f aca="false">IFERROR(H3456/INDEX(Rate_Master!$C$2:$C$13,MATCH(F3456,Rate_Master!$A$2:$A$13,0)),0)</f>
        <v>3.8</v>
      </c>
    </row>
    <row r="3457" customFormat="false" ht="15" hidden="false" customHeight="false" outlineLevel="0" collapsed="false">
      <c r="A3457" s="47" t="s">
        <v>15409</v>
      </c>
      <c r="B3457" s="47" t="s">
        <v>907</v>
      </c>
      <c r="C3457" s="48" t="n">
        <v>46084</v>
      </c>
      <c r="D3457" s="47" t="s">
        <v>63</v>
      </c>
      <c r="E3457" s="47" t="s">
        <v>120</v>
      </c>
      <c r="F3457" s="47" t="s">
        <v>151</v>
      </c>
      <c r="G3457" s="47" t="s">
        <v>123</v>
      </c>
      <c r="H3457" s="47" t="n">
        <v>889</v>
      </c>
      <c r="I3457" s="57" t="n">
        <f aca="false">IFERROR(H3457/INDEX(Rate_Master!$C$2:$C$13,MATCH(F3457,Rate_Master!$A$2:$A$13,0)),0)</f>
        <v>1.27</v>
      </c>
    </row>
    <row r="3458" customFormat="false" ht="15" hidden="false" customHeight="false" outlineLevel="0" collapsed="false">
      <c r="A3458" s="47" t="s">
        <v>15410</v>
      </c>
      <c r="B3458" s="47" t="s">
        <v>907</v>
      </c>
      <c r="C3458" s="48" t="n">
        <v>46084</v>
      </c>
      <c r="D3458" s="47" t="s">
        <v>63</v>
      </c>
      <c r="E3458" s="47" t="s">
        <v>120</v>
      </c>
      <c r="F3458" s="47" t="s">
        <v>151</v>
      </c>
      <c r="G3458" s="47" t="s">
        <v>124</v>
      </c>
      <c r="H3458" s="47" t="n">
        <v>556</v>
      </c>
      <c r="I3458" s="57" t="n">
        <f aca="false">IFERROR(H3458/INDEX(Rate_Master!$C$2:$C$13,MATCH(F3458,Rate_Master!$A$2:$A$13,0)),0)</f>
        <v>0.794285714285714</v>
      </c>
    </row>
    <row r="3459" customFormat="false" ht="15" hidden="false" customHeight="false" outlineLevel="0" collapsed="false">
      <c r="A3459" s="47" t="s">
        <v>15411</v>
      </c>
      <c r="B3459" s="47" t="s">
        <v>907</v>
      </c>
      <c r="C3459" s="48" t="n">
        <v>46084</v>
      </c>
      <c r="D3459" s="47" t="s">
        <v>63</v>
      </c>
      <c r="E3459" s="47" t="s">
        <v>120</v>
      </c>
      <c r="F3459" s="47" t="s">
        <v>151</v>
      </c>
      <c r="G3459" s="47" t="s">
        <v>125</v>
      </c>
      <c r="H3459" s="47" t="n">
        <v>344</v>
      </c>
      <c r="I3459" s="57" t="n">
        <f aca="false">IFERROR(H3459/INDEX(Rate_Master!$C$2:$C$13,MATCH(F3459,Rate_Master!$A$2:$A$13,0)),0)</f>
        <v>0.491428571428571</v>
      </c>
    </row>
    <row r="3460" customFormat="false" ht="15" hidden="false" customHeight="false" outlineLevel="0" collapsed="false">
      <c r="A3460" s="47" t="s">
        <v>15412</v>
      </c>
      <c r="B3460" s="47" t="s">
        <v>907</v>
      </c>
      <c r="C3460" s="48" t="n">
        <v>46084</v>
      </c>
      <c r="D3460" s="47" t="s">
        <v>63</v>
      </c>
      <c r="E3460" s="47" t="s">
        <v>120</v>
      </c>
      <c r="F3460" s="47" t="s">
        <v>151</v>
      </c>
      <c r="G3460" s="47" t="s">
        <v>126</v>
      </c>
      <c r="H3460" s="47" t="n">
        <v>246</v>
      </c>
      <c r="I3460" s="57" t="n">
        <f aca="false">IFERROR(H3460/INDEX(Rate_Master!$C$2:$C$13,MATCH(F3460,Rate_Master!$A$2:$A$13,0)),0)</f>
        <v>0.351428571428571</v>
      </c>
    </row>
    <row r="3461" customFormat="false" ht="15" hidden="false" customHeight="false" outlineLevel="0" collapsed="false">
      <c r="A3461" s="47" t="s">
        <v>15413</v>
      </c>
      <c r="B3461" s="47" t="s">
        <v>908</v>
      </c>
      <c r="C3461" s="48" t="n">
        <v>46084</v>
      </c>
      <c r="D3461" s="47" t="s">
        <v>64</v>
      </c>
      <c r="E3461" s="47" t="s">
        <v>128</v>
      </c>
      <c r="F3461" s="47" t="s">
        <v>156</v>
      </c>
      <c r="G3461" s="47" t="s">
        <v>127</v>
      </c>
      <c r="H3461" s="47" t="n">
        <v>1302</v>
      </c>
      <c r="I3461" s="57" t="n">
        <f aca="false">IFERROR(H3461/INDEX(Rate_Master!$C$2:$C$13,MATCH(F3461,Rate_Master!$A$2:$A$13,0)),0)</f>
        <v>2.7125</v>
      </c>
    </row>
    <row r="3462" customFormat="false" ht="15" hidden="false" customHeight="false" outlineLevel="0" collapsed="false">
      <c r="A3462" s="47" t="s">
        <v>15414</v>
      </c>
      <c r="B3462" s="47" t="s">
        <v>908</v>
      </c>
      <c r="C3462" s="48" t="n">
        <v>46084</v>
      </c>
      <c r="D3462" s="47" t="s">
        <v>64</v>
      </c>
      <c r="E3462" s="47" t="s">
        <v>128</v>
      </c>
      <c r="F3462" s="47" t="s">
        <v>156</v>
      </c>
      <c r="G3462" s="47" t="s">
        <v>129</v>
      </c>
      <c r="H3462" s="47" t="n">
        <v>1493</v>
      </c>
      <c r="I3462" s="57" t="n">
        <f aca="false">IFERROR(H3462/INDEX(Rate_Master!$C$2:$C$13,MATCH(F3462,Rate_Master!$A$2:$A$13,0)),0)</f>
        <v>3.11041666666667</v>
      </c>
    </row>
    <row r="3463" customFormat="false" ht="15" hidden="false" customHeight="false" outlineLevel="0" collapsed="false">
      <c r="A3463" s="47" t="s">
        <v>15415</v>
      </c>
      <c r="B3463" s="47" t="s">
        <v>908</v>
      </c>
      <c r="C3463" s="48" t="n">
        <v>46084</v>
      </c>
      <c r="D3463" s="47" t="s">
        <v>64</v>
      </c>
      <c r="E3463" s="47" t="s">
        <v>128</v>
      </c>
      <c r="F3463" s="47" t="s">
        <v>156</v>
      </c>
      <c r="G3463" s="47" t="s">
        <v>130</v>
      </c>
      <c r="H3463" s="47" t="n">
        <v>1133</v>
      </c>
      <c r="I3463" s="57" t="n">
        <f aca="false">IFERROR(H3463/INDEX(Rate_Master!$C$2:$C$13,MATCH(F3463,Rate_Master!$A$2:$A$13,0)),0)</f>
        <v>2.36041666666667</v>
      </c>
    </row>
    <row r="3464" customFormat="false" ht="15" hidden="false" customHeight="false" outlineLevel="0" collapsed="false">
      <c r="A3464" s="47" t="s">
        <v>15416</v>
      </c>
      <c r="B3464" s="47" t="s">
        <v>908</v>
      </c>
      <c r="C3464" s="48" t="n">
        <v>46084</v>
      </c>
      <c r="D3464" s="47" t="s">
        <v>64</v>
      </c>
      <c r="E3464" s="47" t="s">
        <v>128</v>
      </c>
      <c r="F3464" s="47" t="s">
        <v>156</v>
      </c>
      <c r="G3464" s="47" t="s">
        <v>131</v>
      </c>
      <c r="H3464" s="47" t="n">
        <v>344</v>
      </c>
      <c r="I3464" s="57" t="n">
        <f aca="false">IFERROR(H3464/INDEX(Rate_Master!$C$2:$C$13,MATCH(F3464,Rate_Master!$A$2:$A$13,0)),0)</f>
        <v>0.716666666666667</v>
      </c>
    </row>
    <row r="3465" customFormat="false" ht="15" hidden="false" customHeight="false" outlineLevel="0" collapsed="false">
      <c r="A3465" s="47" t="s">
        <v>15417</v>
      </c>
      <c r="B3465" s="47" t="s">
        <v>908</v>
      </c>
      <c r="C3465" s="48" t="n">
        <v>46084</v>
      </c>
      <c r="D3465" s="47" t="s">
        <v>64</v>
      </c>
      <c r="E3465" s="47" t="s">
        <v>128</v>
      </c>
      <c r="F3465" s="47" t="s">
        <v>156</v>
      </c>
      <c r="G3465" s="47" t="s">
        <v>132</v>
      </c>
      <c r="H3465" s="47" t="n">
        <v>277</v>
      </c>
      <c r="I3465" s="57" t="n">
        <f aca="false">IFERROR(H3465/INDEX(Rate_Master!$C$2:$C$13,MATCH(F3465,Rate_Master!$A$2:$A$13,0)),0)</f>
        <v>0.577083333333333</v>
      </c>
    </row>
    <row r="3466" customFormat="false" ht="15" hidden="false" customHeight="false" outlineLevel="0" collapsed="false">
      <c r="A3466" s="47" t="s">
        <v>15418</v>
      </c>
      <c r="B3466" s="47" t="s">
        <v>909</v>
      </c>
      <c r="C3466" s="48" t="n">
        <v>46084</v>
      </c>
      <c r="D3466" s="47" t="s">
        <v>64</v>
      </c>
      <c r="E3466" s="47" t="s">
        <v>128</v>
      </c>
      <c r="F3466" s="47" t="s">
        <v>156</v>
      </c>
      <c r="G3466" s="47" t="s">
        <v>127</v>
      </c>
      <c r="H3466" s="47" t="n">
        <v>1248</v>
      </c>
      <c r="I3466" s="57" t="n">
        <f aca="false">IFERROR(H3466/INDEX(Rate_Master!$C$2:$C$13,MATCH(F3466,Rate_Master!$A$2:$A$13,0)),0)</f>
        <v>2.6</v>
      </c>
    </row>
    <row r="3467" customFormat="false" ht="15" hidden="false" customHeight="false" outlineLevel="0" collapsed="false">
      <c r="A3467" s="47" t="s">
        <v>15419</v>
      </c>
      <c r="B3467" s="47" t="s">
        <v>909</v>
      </c>
      <c r="C3467" s="48" t="n">
        <v>46084</v>
      </c>
      <c r="D3467" s="47" t="s">
        <v>64</v>
      </c>
      <c r="E3467" s="47" t="s">
        <v>128</v>
      </c>
      <c r="F3467" s="47" t="s">
        <v>156</v>
      </c>
      <c r="G3467" s="47" t="s">
        <v>129</v>
      </c>
      <c r="H3467" s="47" t="n">
        <v>1495</v>
      </c>
      <c r="I3467" s="57" t="n">
        <f aca="false">IFERROR(H3467/INDEX(Rate_Master!$C$2:$C$13,MATCH(F3467,Rate_Master!$A$2:$A$13,0)),0)</f>
        <v>3.11458333333333</v>
      </c>
    </row>
    <row r="3468" customFormat="false" ht="15" hidden="false" customHeight="false" outlineLevel="0" collapsed="false">
      <c r="A3468" s="47" t="s">
        <v>15420</v>
      </c>
      <c r="B3468" s="47" t="s">
        <v>909</v>
      </c>
      <c r="C3468" s="48" t="n">
        <v>46084</v>
      </c>
      <c r="D3468" s="47" t="s">
        <v>64</v>
      </c>
      <c r="E3468" s="47" t="s">
        <v>128</v>
      </c>
      <c r="F3468" s="47" t="s">
        <v>156</v>
      </c>
      <c r="G3468" s="47" t="s">
        <v>130</v>
      </c>
      <c r="H3468" s="47" t="n">
        <v>1103</v>
      </c>
      <c r="I3468" s="57" t="n">
        <f aca="false">IFERROR(H3468/INDEX(Rate_Master!$C$2:$C$13,MATCH(F3468,Rate_Master!$A$2:$A$13,0)),0)</f>
        <v>2.29791666666667</v>
      </c>
    </row>
    <row r="3469" customFormat="false" ht="15" hidden="false" customHeight="false" outlineLevel="0" collapsed="false">
      <c r="A3469" s="47" t="s">
        <v>15421</v>
      </c>
      <c r="B3469" s="47" t="s">
        <v>909</v>
      </c>
      <c r="C3469" s="48" t="n">
        <v>46084</v>
      </c>
      <c r="D3469" s="47" t="s">
        <v>64</v>
      </c>
      <c r="E3469" s="47" t="s">
        <v>128</v>
      </c>
      <c r="F3469" s="47" t="s">
        <v>156</v>
      </c>
      <c r="G3469" s="47" t="s">
        <v>131</v>
      </c>
      <c r="H3469" s="47" t="n">
        <v>386</v>
      </c>
      <c r="I3469" s="57" t="n">
        <f aca="false">IFERROR(H3469/INDEX(Rate_Master!$C$2:$C$13,MATCH(F3469,Rate_Master!$A$2:$A$13,0)),0)</f>
        <v>0.804166666666667</v>
      </c>
    </row>
    <row r="3470" customFormat="false" ht="15" hidden="false" customHeight="false" outlineLevel="0" collapsed="false">
      <c r="A3470" s="47" t="s">
        <v>15422</v>
      </c>
      <c r="B3470" s="47" t="s">
        <v>909</v>
      </c>
      <c r="C3470" s="48" t="n">
        <v>46084</v>
      </c>
      <c r="D3470" s="47" t="s">
        <v>64</v>
      </c>
      <c r="E3470" s="47" t="s">
        <v>128</v>
      </c>
      <c r="F3470" s="47" t="s">
        <v>156</v>
      </c>
      <c r="G3470" s="47" t="s">
        <v>132</v>
      </c>
      <c r="H3470" s="47" t="n">
        <v>300</v>
      </c>
      <c r="I3470" s="57" t="n">
        <f aca="false">IFERROR(H3470/INDEX(Rate_Master!$C$2:$C$13,MATCH(F3470,Rate_Master!$A$2:$A$13,0)),0)</f>
        <v>0.625</v>
      </c>
    </row>
    <row r="3471" customFormat="false" ht="15" hidden="false" customHeight="false" outlineLevel="0" collapsed="false">
      <c r="A3471" s="47" t="s">
        <v>15423</v>
      </c>
      <c r="B3471" s="47" t="s">
        <v>910</v>
      </c>
      <c r="C3471" s="48" t="n">
        <v>46084</v>
      </c>
      <c r="D3471" s="47" t="s">
        <v>65</v>
      </c>
      <c r="E3471" s="47" t="s">
        <v>134</v>
      </c>
      <c r="F3471" s="47" t="s">
        <v>157</v>
      </c>
      <c r="G3471" s="47" t="s">
        <v>133</v>
      </c>
      <c r="H3471" s="47" t="n">
        <v>767</v>
      </c>
      <c r="I3471" s="57" t="n">
        <f aca="false">IFERROR(H3471/INDEX(Rate_Master!$C$2:$C$13,MATCH(F3471,Rate_Master!$A$2:$A$13,0)),0)</f>
        <v>3.48636363636364</v>
      </c>
    </row>
    <row r="3472" customFormat="false" ht="15" hidden="false" customHeight="false" outlineLevel="0" collapsed="false">
      <c r="A3472" s="47" t="s">
        <v>15424</v>
      </c>
      <c r="B3472" s="47" t="s">
        <v>910</v>
      </c>
      <c r="C3472" s="48" t="n">
        <v>46084</v>
      </c>
      <c r="D3472" s="47" t="s">
        <v>65</v>
      </c>
      <c r="E3472" s="47" t="s">
        <v>134</v>
      </c>
      <c r="F3472" s="47" t="s">
        <v>157</v>
      </c>
      <c r="G3472" s="47" t="s">
        <v>135</v>
      </c>
      <c r="H3472" s="47" t="n">
        <v>394</v>
      </c>
      <c r="I3472" s="57" t="n">
        <f aca="false">IFERROR(H3472/INDEX(Rate_Master!$C$2:$C$13,MATCH(F3472,Rate_Master!$A$2:$A$13,0)),0)</f>
        <v>1.79090909090909</v>
      </c>
    </row>
    <row r="3473" customFormat="false" ht="15" hidden="false" customHeight="false" outlineLevel="0" collapsed="false">
      <c r="A3473" s="47" t="s">
        <v>15425</v>
      </c>
      <c r="B3473" s="47" t="s">
        <v>910</v>
      </c>
      <c r="C3473" s="48" t="n">
        <v>46084</v>
      </c>
      <c r="D3473" s="47" t="s">
        <v>65</v>
      </c>
      <c r="E3473" s="47" t="s">
        <v>134</v>
      </c>
      <c r="F3473" s="47" t="s">
        <v>157</v>
      </c>
      <c r="G3473" s="47" t="s">
        <v>136</v>
      </c>
      <c r="H3473" s="47" t="n">
        <v>302</v>
      </c>
      <c r="I3473" s="57" t="n">
        <f aca="false">IFERROR(H3473/INDEX(Rate_Master!$C$2:$C$13,MATCH(F3473,Rate_Master!$A$2:$A$13,0)),0)</f>
        <v>1.37272727272727</v>
      </c>
    </row>
    <row r="3474" customFormat="false" ht="15" hidden="false" customHeight="false" outlineLevel="0" collapsed="false">
      <c r="A3474" s="47" t="s">
        <v>15426</v>
      </c>
      <c r="B3474" s="47" t="s">
        <v>910</v>
      </c>
      <c r="C3474" s="48" t="n">
        <v>46084</v>
      </c>
      <c r="D3474" s="47" t="s">
        <v>65</v>
      </c>
      <c r="E3474" s="47" t="s">
        <v>134</v>
      </c>
      <c r="F3474" s="47" t="s">
        <v>157</v>
      </c>
      <c r="G3474" s="47" t="s">
        <v>137</v>
      </c>
      <c r="H3474" s="47" t="n">
        <v>257</v>
      </c>
      <c r="I3474" s="57" t="n">
        <f aca="false">IFERROR(H3474/INDEX(Rate_Master!$C$2:$C$13,MATCH(F3474,Rate_Master!$A$2:$A$13,0)),0)</f>
        <v>1.16818181818182</v>
      </c>
    </row>
    <row r="3475" customFormat="false" ht="15" hidden="false" customHeight="false" outlineLevel="0" collapsed="false">
      <c r="A3475" s="47" t="s">
        <v>15427</v>
      </c>
      <c r="B3475" s="47" t="s">
        <v>910</v>
      </c>
      <c r="C3475" s="48" t="n">
        <v>46084</v>
      </c>
      <c r="D3475" s="47" t="s">
        <v>65</v>
      </c>
      <c r="E3475" s="47" t="s">
        <v>134</v>
      </c>
      <c r="F3475" s="47" t="s">
        <v>157</v>
      </c>
      <c r="G3475" s="47" t="s">
        <v>138</v>
      </c>
      <c r="H3475" s="47" t="n">
        <v>136</v>
      </c>
      <c r="I3475" s="57" t="n">
        <f aca="false">IFERROR(H3475/INDEX(Rate_Master!$C$2:$C$13,MATCH(F3475,Rate_Master!$A$2:$A$13,0)),0)</f>
        <v>0.618181818181818</v>
      </c>
    </row>
    <row r="3476" customFormat="false" ht="15" hidden="false" customHeight="false" outlineLevel="0" collapsed="false">
      <c r="A3476" s="47" t="s">
        <v>15428</v>
      </c>
      <c r="B3476" s="47" t="s">
        <v>912</v>
      </c>
      <c r="C3476" s="48" t="n">
        <v>46084</v>
      </c>
      <c r="D3476" s="47" t="s">
        <v>65</v>
      </c>
      <c r="E3476" s="47" t="s">
        <v>134</v>
      </c>
      <c r="F3476" s="47" t="s">
        <v>157</v>
      </c>
      <c r="G3476" s="47" t="s">
        <v>133</v>
      </c>
      <c r="H3476" s="47" t="n">
        <v>688</v>
      </c>
      <c r="I3476" s="57" t="n">
        <f aca="false">IFERROR(H3476/INDEX(Rate_Master!$C$2:$C$13,MATCH(F3476,Rate_Master!$A$2:$A$13,0)),0)</f>
        <v>3.12727272727273</v>
      </c>
    </row>
    <row r="3477" customFormat="false" ht="15" hidden="false" customHeight="false" outlineLevel="0" collapsed="false">
      <c r="A3477" s="47" t="s">
        <v>15429</v>
      </c>
      <c r="B3477" s="47" t="s">
        <v>912</v>
      </c>
      <c r="C3477" s="48" t="n">
        <v>46084</v>
      </c>
      <c r="D3477" s="47" t="s">
        <v>65</v>
      </c>
      <c r="E3477" s="47" t="s">
        <v>134</v>
      </c>
      <c r="F3477" s="47" t="s">
        <v>157</v>
      </c>
      <c r="G3477" s="47" t="s">
        <v>135</v>
      </c>
      <c r="H3477" s="47" t="n">
        <v>362</v>
      </c>
      <c r="I3477" s="57" t="n">
        <f aca="false">IFERROR(H3477/INDEX(Rate_Master!$C$2:$C$13,MATCH(F3477,Rate_Master!$A$2:$A$13,0)),0)</f>
        <v>1.64545454545455</v>
      </c>
    </row>
    <row r="3478" customFormat="false" ht="15" hidden="false" customHeight="false" outlineLevel="0" collapsed="false">
      <c r="A3478" s="47" t="s">
        <v>15430</v>
      </c>
      <c r="B3478" s="47" t="s">
        <v>912</v>
      </c>
      <c r="C3478" s="48" t="n">
        <v>46084</v>
      </c>
      <c r="D3478" s="47" t="s">
        <v>65</v>
      </c>
      <c r="E3478" s="47" t="s">
        <v>134</v>
      </c>
      <c r="F3478" s="47" t="s">
        <v>157</v>
      </c>
      <c r="G3478" s="47" t="s">
        <v>136</v>
      </c>
      <c r="H3478" s="47" t="n">
        <v>294</v>
      </c>
      <c r="I3478" s="57" t="n">
        <f aca="false">IFERROR(H3478/INDEX(Rate_Master!$C$2:$C$13,MATCH(F3478,Rate_Master!$A$2:$A$13,0)),0)</f>
        <v>1.33636363636364</v>
      </c>
    </row>
    <row r="3479" customFormat="false" ht="15" hidden="false" customHeight="false" outlineLevel="0" collapsed="false">
      <c r="A3479" s="47" t="s">
        <v>15431</v>
      </c>
      <c r="B3479" s="47" t="s">
        <v>912</v>
      </c>
      <c r="C3479" s="48" t="n">
        <v>46084</v>
      </c>
      <c r="D3479" s="47" t="s">
        <v>65</v>
      </c>
      <c r="E3479" s="47" t="s">
        <v>134</v>
      </c>
      <c r="F3479" s="47" t="s">
        <v>157</v>
      </c>
      <c r="G3479" s="47" t="s">
        <v>137</v>
      </c>
      <c r="H3479" s="47" t="n">
        <v>195</v>
      </c>
      <c r="I3479" s="57" t="n">
        <f aca="false">IFERROR(H3479/INDEX(Rate_Master!$C$2:$C$13,MATCH(F3479,Rate_Master!$A$2:$A$13,0)),0)</f>
        <v>0.886363636363636</v>
      </c>
    </row>
    <row r="3480" customFormat="false" ht="15" hidden="false" customHeight="false" outlineLevel="0" collapsed="false">
      <c r="A3480" s="47" t="s">
        <v>15432</v>
      </c>
      <c r="B3480" s="47" t="s">
        <v>912</v>
      </c>
      <c r="C3480" s="48" t="n">
        <v>46084</v>
      </c>
      <c r="D3480" s="47" t="s">
        <v>65</v>
      </c>
      <c r="E3480" s="47" t="s">
        <v>134</v>
      </c>
      <c r="F3480" s="47" t="s">
        <v>157</v>
      </c>
      <c r="G3480" s="47" t="s">
        <v>138</v>
      </c>
      <c r="H3480" s="47" t="n">
        <v>109</v>
      </c>
      <c r="I3480" s="57" t="n">
        <f aca="false">IFERROR(H3480/INDEX(Rate_Master!$C$2:$C$13,MATCH(F3480,Rate_Master!$A$2:$A$13,0)),0)</f>
        <v>0.495454545454546</v>
      </c>
    </row>
    <row r="3481" customFormat="false" ht="15" hidden="false" customHeight="false" outlineLevel="0" collapsed="false">
      <c r="A3481" s="47" t="s">
        <v>15433</v>
      </c>
      <c r="B3481" s="47" t="s">
        <v>913</v>
      </c>
      <c r="C3481" s="48" t="n">
        <v>46084</v>
      </c>
      <c r="D3481" s="47" t="s">
        <v>65</v>
      </c>
      <c r="E3481" s="47" t="s">
        <v>134</v>
      </c>
      <c r="F3481" s="47" t="s">
        <v>157</v>
      </c>
      <c r="G3481" s="47" t="s">
        <v>133</v>
      </c>
      <c r="H3481" s="47" t="n">
        <v>523</v>
      </c>
      <c r="I3481" s="57" t="n">
        <f aca="false">IFERROR(H3481/INDEX(Rate_Master!$C$2:$C$13,MATCH(F3481,Rate_Master!$A$2:$A$13,0)),0)</f>
        <v>2.37727272727273</v>
      </c>
    </row>
    <row r="3482" customFormat="false" ht="15" hidden="false" customHeight="false" outlineLevel="0" collapsed="false">
      <c r="A3482" s="47" t="s">
        <v>15434</v>
      </c>
      <c r="B3482" s="47" t="s">
        <v>913</v>
      </c>
      <c r="C3482" s="48" t="n">
        <v>46084</v>
      </c>
      <c r="D3482" s="47" t="s">
        <v>65</v>
      </c>
      <c r="E3482" s="47" t="s">
        <v>134</v>
      </c>
      <c r="F3482" s="47" t="s">
        <v>157</v>
      </c>
      <c r="G3482" s="47" t="s">
        <v>135</v>
      </c>
      <c r="H3482" s="47" t="n">
        <v>283</v>
      </c>
      <c r="I3482" s="57" t="n">
        <f aca="false">IFERROR(H3482/INDEX(Rate_Master!$C$2:$C$13,MATCH(F3482,Rate_Master!$A$2:$A$13,0)),0)</f>
        <v>1.28636363636364</v>
      </c>
    </row>
    <row r="3483" customFormat="false" ht="15" hidden="false" customHeight="false" outlineLevel="0" collapsed="false">
      <c r="A3483" s="47" t="s">
        <v>15435</v>
      </c>
      <c r="B3483" s="47" t="s">
        <v>913</v>
      </c>
      <c r="C3483" s="48" t="n">
        <v>46084</v>
      </c>
      <c r="D3483" s="47" t="s">
        <v>65</v>
      </c>
      <c r="E3483" s="47" t="s">
        <v>134</v>
      </c>
      <c r="F3483" s="47" t="s">
        <v>157</v>
      </c>
      <c r="G3483" s="47" t="s">
        <v>136</v>
      </c>
      <c r="H3483" s="47" t="n">
        <v>230</v>
      </c>
      <c r="I3483" s="57" t="n">
        <f aca="false">IFERROR(H3483/INDEX(Rate_Master!$C$2:$C$13,MATCH(F3483,Rate_Master!$A$2:$A$13,0)),0)</f>
        <v>1.04545454545455</v>
      </c>
    </row>
    <row r="3484" customFormat="false" ht="15" hidden="false" customHeight="false" outlineLevel="0" collapsed="false">
      <c r="A3484" s="47" t="s">
        <v>15436</v>
      </c>
      <c r="B3484" s="47" t="s">
        <v>913</v>
      </c>
      <c r="C3484" s="48" t="n">
        <v>46084</v>
      </c>
      <c r="D3484" s="47" t="s">
        <v>65</v>
      </c>
      <c r="E3484" s="47" t="s">
        <v>134</v>
      </c>
      <c r="F3484" s="47" t="s">
        <v>157</v>
      </c>
      <c r="G3484" s="47" t="s">
        <v>137</v>
      </c>
      <c r="H3484" s="47" t="n">
        <v>165</v>
      </c>
      <c r="I3484" s="57" t="n">
        <f aca="false">IFERROR(H3484/INDEX(Rate_Master!$C$2:$C$13,MATCH(F3484,Rate_Master!$A$2:$A$13,0)),0)</f>
        <v>0.75</v>
      </c>
    </row>
    <row r="3485" customFormat="false" ht="15" hidden="false" customHeight="false" outlineLevel="0" collapsed="false">
      <c r="A3485" s="47" t="s">
        <v>15437</v>
      </c>
      <c r="B3485" s="47" t="s">
        <v>913</v>
      </c>
      <c r="C3485" s="48" t="n">
        <v>46084</v>
      </c>
      <c r="D3485" s="47" t="s">
        <v>65</v>
      </c>
      <c r="E3485" s="47" t="s">
        <v>134</v>
      </c>
      <c r="F3485" s="47" t="s">
        <v>157</v>
      </c>
      <c r="G3485" s="47" t="s">
        <v>138</v>
      </c>
      <c r="H3485" s="47" t="n">
        <v>99</v>
      </c>
      <c r="I3485" s="57" t="n">
        <f aca="false">IFERROR(H3485/INDEX(Rate_Master!$C$2:$C$13,MATCH(F3485,Rate_Master!$A$2:$A$13,0)),0)</f>
        <v>0.45</v>
      </c>
    </row>
    <row r="3486" customFormat="false" ht="15" hidden="false" customHeight="false" outlineLevel="0" collapsed="false">
      <c r="A3486" s="47" t="s">
        <v>15438</v>
      </c>
      <c r="B3486" s="47" t="s">
        <v>914</v>
      </c>
      <c r="C3486" s="48" t="n">
        <v>46086</v>
      </c>
      <c r="D3486" s="47" t="s">
        <v>62</v>
      </c>
      <c r="E3486" s="47" t="s">
        <v>120</v>
      </c>
      <c r="F3486" s="47" t="s">
        <v>148</v>
      </c>
      <c r="G3486" s="47" t="s">
        <v>119</v>
      </c>
      <c r="H3486" s="47" t="n">
        <v>1295</v>
      </c>
      <c r="I3486" s="57" t="n">
        <f aca="false">IFERROR(H3486/INDEX(Rate_Master!$C$2:$C$13,MATCH(F3486,Rate_Master!$A$2:$A$13,0)),0)</f>
        <v>1.43888888888889</v>
      </c>
    </row>
    <row r="3487" customFormat="false" ht="15" hidden="false" customHeight="false" outlineLevel="0" collapsed="false">
      <c r="A3487" s="47" t="s">
        <v>15439</v>
      </c>
      <c r="B3487" s="47" t="s">
        <v>914</v>
      </c>
      <c r="C3487" s="48" t="n">
        <v>46086</v>
      </c>
      <c r="D3487" s="47" t="s">
        <v>62</v>
      </c>
      <c r="E3487" s="47" t="s">
        <v>120</v>
      </c>
      <c r="F3487" s="47" t="s">
        <v>148</v>
      </c>
      <c r="G3487" s="47" t="s">
        <v>121</v>
      </c>
      <c r="H3487" s="47" t="n">
        <v>1264</v>
      </c>
      <c r="I3487" s="57" t="n">
        <f aca="false">IFERROR(H3487/INDEX(Rate_Master!$C$2:$C$13,MATCH(F3487,Rate_Master!$A$2:$A$13,0)),0)</f>
        <v>1.40444444444444</v>
      </c>
    </row>
    <row r="3488" customFormat="false" ht="15" hidden="false" customHeight="false" outlineLevel="0" collapsed="false">
      <c r="A3488" s="47" t="s">
        <v>15440</v>
      </c>
      <c r="B3488" s="47" t="s">
        <v>914</v>
      </c>
      <c r="C3488" s="48" t="n">
        <v>46086</v>
      </c>
      <c r="D3488" s="47" t="s">
        <v>62</v>
      </c>
      <c r="E3488" s="47" t="s">
        <v>120</v>
      </c>
      <c r="F3488" s="47" t="s">
        <v>148</v>
      </c>
      <c r="G3488" s="47" t="s">
        <v>122</v>
      </c>
      <c r="H3488" s="47" t="n">
        <v>1429</v>
      </c>
      <c r="I3488" s="57" t="n">
        <f aca="false">IFERROR(H3488/INDEX(Rate_Master!$C$2:$C$13,MATCH(F3488,Rate_Master!$A$2:$A$13,0)),0)</f>
        <v>1.58777777777778</v>
      </c>
    </row>
    <row r="3489" customFormat="false" ht="15" hidden="false" customHeight="false" outlineLevel="0" collapsed="false">
      <c r="A3489" s="47" t="s">
        <v>15441</v>
      </c>
      <c r="B3489" s="47" t="s">
        <v>914</v>
      </c>
      <c r="C3489" s="48" t="n">
        <v>46086</v>
      </c>
      <c r="D3489" s="47" t="s">
        <v>62</v>
      </c>
      <c r="E3489" s="47" t="s">
        <v>120</v>
      </c>
      <c r="F3489" s="47" t="s">
        <v>148</v>
      </c>
      <c r="G3489" s="47" t="s">
        <v>123</v>
      </c>
      <c r="H3489" s="47" t="n">
        <v>1002</v>
      </c>
      <c r="I3489" s="57" t="n">
        <f aca="false">IFERROR(H3489/INDEX(Rate_Master!$C$2:$C$13,MATCH(F3489,Rate_Master!$A$2:$A$13,0)),0)</f>
        <v>1.11333333333333</v>
      </c>
    </row>
    <row r="3490" customFormat="false" ht="15" hidden="false" customHeight="false" outlineLevel="0" collapsed="false">
      <c r="A3490" s="47" t="s">
        <v>15442</v>
      </c>
      <c r="B3490" s="47" t="s">
        <v>914</v>
      </c>
      <c r="C3490" s="48" t="n">
        <v>46086</v>
      </c>
      <c r="D3490" s="47" t="s">
        <v>62</v>
      </c>
      <c r="E3490" s="47" t="s">
        <v>120</v>
      </c>
      <c r="F3490" s="47" t="s">
        <v>148</v>
      </c>
      <c r="G3490" s="47" t="s">
        <v>124</v>
      </c>
      <c r="H3490" s="47" t="n">
        <v>613</v>
      </c>
      <c r="I3490" s="57" t="n">
        <f aca="false">IFERROR(H3490/INDEX(Rate_Master!$C$2:$C$13,MATCH(F3490,Rate_Master!$A$2:$A$13,0)),0)</f>
        <v>0.681111111111111</v>
      </c>
    </row>
    <row r="3491" customFormat="false" ht="15" hidden="false" customHeight="false" outlineLevel="0" collapsed="false">
      <c r="A3491" s="47" t="s">
        <v>15443</v>
      </c>
      <c r="B3491" s="47" t="s">
        <v>914</v>
      </c>
      <c r="C3491" s="48" t="n">
        <v>46086</v>
      </c>
      <c r="D3491" s="47" t="s">
        <v>62</v>
      </c>
      <c r="E3491" s="47" t="s">
        <v>120</v>
      </c>
      <c r="F3491" s="47" t="s">
        <v>148</v>
      </c>
      <c r="G3491" s="47" t="s">
        <v>125</v>
      </c>
      <c r="H3491" s="47" t="n">
        <v>370</v>
      </c>
      <c r="I3491" s="57" t="n">
        <f aca="false">IFERROR(H3491/INDEX(Rate_Master!$C$2:$C$13,MATCH(F3491,Rate_Master!$A$2:$A$13,0)),0)</f>
        <v>0.411111111111111</v>
      </c>
    </row>
    <row r="3492" customFormat="false" ht="15" hidden="false" customHeight="false" outlineLevel="0" collapsed="false">
      <c r="A3492" s="47" t="s">
        <v>15444</v>
      </c>
      <c r="B3492" s="47" t="s">
        <v>914</v>
      </c>
      <c r="C3492" s="48" t="n">
        <v>46086</v>
      </c>
      <c r="D3492" s="47" t="s">
        <v>62</v>
      </c>
      <c r="E3492" s="47" t="s">
        <v>120</v>
      </c>
      <c r="F3492" s="47" t="s">
        <v>148</v>
      </c>
      <c r="G3492" s="47" t="s">
        <v>126</v>
      </c>
      <c r="H3492" s="47" t="n">
        <v>283</v>
      </c>
      <c r="I3492" s="57" t="n">
        <f aca="false">IFERROR(H3492/INDEX(Rate_Master!$C$2:$C$13,MATCH(F3492,Rate_Master!$A$2:$A$13,0)),0)</f>
        <v>0.314444444444444</v>
      </c>
    </row>
    <row r="3493" customFormat="false" ht="15" hidden="false" customHeight="false" outlineLevel="0" collapsed="false">
      <c r="A3493" s="47" t="s">
        <v>15445</v>
      </c>
      <c r="B3493" s="47" t="s">
        <v>916</v>
      </c>
      <c r="C3493" s="48" t="n">
        <v>46086</v>
      </c>
      <c r="D3493" s="47" t="s">
        <v>62</v>
      </c>
      <c r="E3493" s="47" t="s">
        <v>120</v>
      </c>
      <c r="F3493" s="47" t="s">
        <v>148</v>
      </c>
      <c r="G3493" s="47" t="s">
        <v>119</v>
      </c>
      <c r="H3493" s="47" t="n">
        <v>1275</v>
      </c>
      <c r="I3493" s="57" t="n">
        <f aca="false">IFERROR(H3493/INDEX(Rate_Master!$C$2:$C$13,MATCH(F3493,Rate_Master!$A$2:$A$13,0)),0)</f>
        <v>1.41666666666667</v>
      </c>
    </row>
    <row r="3494" customFormat="false" ht="15" hidden="false" customHeight="false" outlineLevel="0" collapsed="false">
      <c r="A3494" s="47" t="s">
        <v>15446</v>
      </c>
      <c r="B3494" s="47" t="s">
        <v>916</v>
      </c>
      <c r="C3494" s="48" t="n">
        <v>46086</v>
      </c>
      <c r="D3494" s="47" t="s">
        <v>62</v>
      </c>
      <c r="E3494" s="47" t="s">
        <v>120</v>
      </c>
      <c r="F3494" s="47" t="s">
        <v>148</v>
      </c>
      <c r="G3494" s="47" t="s">
        <v>121</v>
      </c>
      <c r="H3494" s="47" t="n">
        <v>1190</v>
      </c>
      <c r="I3494" s="57" t="n">
        <f aca="false">IFERROR(H3494/INDEX(Rate_Master!$C$2:$C$13,MATCH(F3494,Rate_Master!$A$2:$A$13,0)),0)</f>
        <v>1.32222222222222</v>
      </c>
    </row>
    <row r="3495" customFormat="false" ht="15" hidden="false" customHeight="false" outlineLevel="0" collapsed="false">
      <c r="A3495" s="47" t="s">
        <v>15447</v>
      </c>
      <c r="B3495" s="47" t="s">
        <v>916</v>
      </c>
      <c r="C3495" s="48" t="n">
        <v>46086</v>
      </c>
      <c r="D3495" s="47" t="s">
        <v>62</v>
      </c>
      <c r="E3495" s="47" t="s">
        <v>120</v>
      </c>
      <c r="F3495" s="47" t="s">
        <v>148</v>
      </c>
      <c r="G3495" s="47" t="s">
        <v>122</v>
      </c>
      <c r="H3495" s="47" t="n">
        <v>1316</v>
      </c>
      <c r="I3495" s="57" t="n">
        <f aca="false">IFERROR(H3495/INDEX(Rate_Master!$C$2:$C$13,MATCH(F3495,Rate_Master!$A$2:$A$13,0)),0)</f>
        <v>1.46222222222222</v>
      </c>
    </row>
    <row r="3496" customFormat="false" ht="15" hidden="false" customHeight="false" outlineLevel="0" collapsed="false">
      <c r="A3496" s="47" t="s">
        <v>15448</v>
      </c>
      <c r="B3496" s="47" t="s">
        <v>916</v>
      </c>
      <c r="C3496" s="48" t="n">
        <v>46086</v>
      </c>
      <c r="D3496" s="47" t="s">
        <v>62</v>
      </c>
      <c r="E3496" s="47" t="s">
        <v>120</v>
      </c>
      <c r="F3496" s="47" t="s">
        <v>148</v>
      </c>
      <c r="G3496" s="47" t="s">
        <v>123</v>
      </c>
      <c r="H3496" s="47" t="n">
        <v>983</v>
      </c>
      <c r="I3496" s="57" t="n">
        <f aca="false">IFERROR(H3496/INDEX(Rate_Master!$C$2:$C$13,MATCH(F3496,Rate_Master!$A$2:$A$13,0)),0)</f>
        <v>1.09222222222222</v>
      </c>
    </row>
    <row r="3497" customFormat="false" ht="15" hidden="false" customHeight="false" outlineLevel="0" collapsed="false">
      <c r="A3497" s="47" t="s">
        <v>15449</v>
      </c>
      <c r="B3497" s="47" t="s">
        <v>916</v>
      </c>
      <c r="C3497" s="48" t="n">
        <v>46086</v>
      </c>
      <c r="D3497" s="47" t="s">
        <v>62</v>
      </c>
      <c r="E3497" s="47" t="s">
        <v>120</v>
      </c>
      <c r="F3497" s="47" t="s">
        <v>148</v>
      </c>
      <c r="G3497" s="47" t="s">
        <v>124</v>
      </c>
      <c r="H3497" s="47" t="n">
        <v>610</v>
      </c>
      <c r="I3497" s="57" t="n">
        <f aca="false">IFERROR(H3497/INDEX(Rate_Master!$C$2:$C$13,MATCH(F3497,Rate_Master!$A$2:$A$13,0)),0)</f>
        <v>0.677777777777778</v>
      </c>
    </row>
    <row r="3498" customFormat="false" ht="15" hidden="false" customHeight="false" outlineLevel="0" collapsed="false">
      <c r="A3498" s="47" t="s">
        <v>15450</v>
      </c>
      <c r="B3498" s="47" t="s">
        <v>916</v>
      </c>
      <c r="C3498" s="48" t="n">
        <v>46086</v>
      </c>
      <c r="D3498" s="47" t="s">
        <v>62</v>
      </c>
      <c r="E3498" s="47" t="s">
        <v>120</v>
      </c>
      <c r="F3498" s="47" t="s">
        <v>148</v>
      </c>
      <c r="G3498" s="47" t="s">
        <v>125</v>
      </c>
      <c r="H3498" s="47" t="n">
        <v>367</v>
      </c>
      <c r="I3498" s="57" t="n">
        <f aca="false">IFERROR(H3498/INDEX(Rate_Master!$C$2:$C$13,MATCH(F3498,Rate_Master!$A$2:$A$13,0)),0)</f>
        <v>0.407777777777778</v>
      </c>
    </row>
    <row r="3499" customFormat="false" ht="15" hidden="false" customHeight="false" outlineLevel="0" collapsed="false">
      <c r="A3499" s="47" t="s">
        <v>15451</v>
      </c>
      <c r="B3499" s="47" t="s">
        <v>916</v>
      </c>
      <c r="C3499" s="48" t="n">
        <v>46086</v>
      </c>
      <c r="D3499" s="47" t="s">
        <v>62</v>
      </c>
      <c r="E3499" s="47" t="s">
        <v>120</v>
      </c>
      <c r="F3499" s="47" t="s">
        <v>148</v>
      </c>
      <c r="G3499" s="47" t="s">
        <v>126</v>
      </c>
      <c r="H3499" s="47" t="n">
        <v>234</v>
      </c>
      <c r="I3499" s="57" t="n">
        <f aca="false">IFERROR(H3499/INDEX(Rate_Master!$C$2:$C$13,MATCH(F3499,Rate_Master!$A$2:$A$13,0)),0)</f>
        <v>0.26</v>
      </c>
    </row>
    <row r="3500" customFormat="false" ht="15" hidden="false" customHeight="false" outlineLevel="0" collapsed="false">
      <c r="A3500" s="47" t="s">
        <v>15452</v>
      </c>
      <c r="B3500" s="47" t="s">
        <v>917</v>
      </c>
      <c r="C3500" s="48" t="n">
        <v>46086</v>
      </c>
      <c r="D3500" s="47" t="s">
        <v>62</v>
      </c>
      <c r="E3500" s="47" t="s">
        <v>120</v>
      </c>
      <c r="F3500" s="47" t="s">
        <v>148</v>
      </c>
      <c r="G3500" s="47" t="s">
        <v>119</v>
      </c>
      <c r="H3500" s="47" t="n">
        <v>854</v>
      </c>
      <c r="I3500" s="57" t="n">
        <f aca="false">IFERROR(H3500/INDEX(Rate_Master!$C$2:$C$13,MATCH(F3500,Rate_Master!$A$2:$A$13,0)),0)</f>
        <v>0.948888888888889</v>
      </c>
    </row>
    <row r="3501" customFormat="false" ht="15" hidden="false" customHeight="false" outlineLevel="0" collapsed="false">
      <c r="A3501" s="47" t="s">
        <v>15453</v>
      </c>
      <c r="B3501" s="47" t="s">
        <v>917</v>
      </c>
      <c r="C3501" s="48" t="n">
        <v>46086</v>
      </c>
      <c r="D3501" s="47" t="s">
        <v>62</v>
      </c>
      <c r="E3501" s="47" t="s">
        <v>120</v>
      </c>
      <c r="F3501" s="47" t="s">
        <v>148</v>
      </c>
      <c r="G3501" s="47" t="s">
        <v>121</v>
      </c>
      <c r="H3501" s="47" t="n">
        <v>844</v>
      </c>
      <c r="I3501" s="57" t="n">
        <f aca="false">IFERROR(H3501/INDEX(Rate_Master!$C$2:$C$13,MATCH(F3501,Rate_Master!$A$2:$A$13,0)),0)</f>
        <v>0.937777777777778</v>
      </c>
    </row>
    <row r="3502" customFormat="false" ht="15" hidden="false" customHeight="false" outlineLevel="0" collapsed="false">
      <c r="A3502" s="47" t="s">
        <v>15454</v>
      </c>
      <c r="B3502" s="47" t="s">
        <v>917</v>
      </c>
      <c r="C3502" s="48" t="n">
        <v>46086</v>
      </c>
      <c r="D3502" s="47" t="s">
        <v>62</v>
      </c>
      <c r="E3502" s="47" t="s">
        <v>120</v>
      </c>
      <c r="F3502" s="47" t="s">
        <v>148</v>
      </c>
      <c r="G3502" s="47" t="s">
        <v>122</v>
      </c>
      <c r="H3502" s="47" t="n">
        <v>902</v>
      </c>
      <c r="I3502" s="57" t="n">
        <f aca="false">IFERROR(H3502/INDEX(Rate_Master!$C$2:$C$13,MATCH(F3502,Rate_Master!$A$2:$A$13,0)),0)</f>
        <v>1.00222222222222</v>
      </c>
    </row>
    <row r="3503" customFormat="false" ht="15" hidden="false" customHeight="false" outlineLevel="0" collapsed="false">
      <c r="A3503" s="47" t="s">
        <v>15455</v>
      </c>
      <c r="B3503" s="47" t="s">
        <v>917</v>
      </c>
      <c r="C3503" s="48" t="n">
        <v>46086</v>
      </c>
      <c r="D3503" s="47" t="s">
        <v>62</v>
      </c>
      <c r="E3503" s="47" t="s">
        <v>120</v>
      </c>
      <c r="F3503" s="47" t="s">
        <v>148</v>
      </c>
      <c r="G3503" s="47" t="s">
        <v>123</v>
      </c>
      <c r="H3503" s="47" t="n">
        <v>675</v>
      </c>
      <c r="I3503" s="57" t="n">
        <f aca="false">IFERROR(H3503/INDEX(Rate_Master!$C$2:$C$13,MATCH(F3503,Rate_Master!$A$2:$A$13,0)),0)</f>
        <v>0.75</v>
      </c>
    </row>
    <row r="3504" customFormat="false" ht="15" hidden="false" customHeight="false" outlineLevel="0" collapsed="false">
      <c r="A3504" s="47" t="s">
        <v>15456</v>
      </c>
      <c r="B3504" s="47" t="s">
        <v>917</v>
      </c>
      <c r="C3504" s="48" t="n">
        <v>46086</v>
      </c>
      <c r="D3504" s="47" t="s">
        <v>62</v>
      </c>
      <c r="E3504" s="47" t="s">
        <v>120</v>
      </c>
      <c r="F3504" s="47" t="s">
        <v>148</v>
      </c>
      <c r="G3504" s="47" t="s">
        <v>124</v>
      </c>
      <c r="H3504" s="47" t="n">
        <v>411</v>
      </c>
      <c r="I3504" s="57" t="n">
        <f aca="false">IFERROR(H3504/INDEX(Rate_Master!$C$2:$C$13,MATCH(F3504,Rate_Master!$A$2:$A$13,0)),0)</f>
        <v>0.456666666666667</v>
      </c>
    </row>
    <row r="3505" customFormat="false" ht="15" hidden="false" customHeight="false" outlineLevel="0" collapsed="false">
      <c r="A3505" s="47" t="s">
        <v>15457</v>
      </c>
      <c r="B3505" s="47" t="s">
        <v>917</v>
      </c>
      <c r="C3505" s="48" t="n">
        <v>46086</v>
      </c>
      <c r="D3505" s="47" t="s">
        <v>62</v>
      </c>
      <c r="E3505" s="47" t="s">
        <v>120</v>
      </c>
      <c r="F3505" s="47" t="s">
        <v>148</v>
      </c>
      <c r="G3505" s="47" t="s">
        <v>125</v>
      </c>
      <c r="H3505" s="47" t="n">
        <v>249</v>
      </c>
      <c r="I3505" s="57" t="n">
        <f aca="false">IFERROR(H3505/INDEX(Rate_Master!$C$2:$C$13,MATCH(F3505,Rate_Master!$A$2:$A$13,0)),0)</f>
        <v>0.276666666666667</v>
      </c>
    </row>
    <row r="3506" customFormat="false" ht="15" hidden="false" customHeight="false" outlineLevel="0" collapsed="false">
      <c r="A3506" s="47" t="s">
        <v>15458</v>
      </c>
      <c r="B3506" s="47" t="s">
        <v>917</v>
      </c>
      <c r="C3506" s="48" t="n">
        <v>46086</v>
      </c>
      <c r="D3506" s="47" t="s">
        <v>62</v>
      </c>
      <c r="E3506" s="47" t="s">
        <v>120</v>
      </c>
      <c r="F3506" s="47" t="s">
        <v>148</v>
      </c>
      <c r="G3506" s="47" t="s">
        <v>126</v>
      </c>
      <c r="H3506" s="47" t="n">
        <v>145</v>
      </c>
      <c r="I3506" s="57" t="n">
        <f aca="false">IFERROR(H3506/INDEX(Rate_Master!$C$2:$C$13,MATCH(F3506,Rate_Master!$A$2:$A$13,0)),0)</f>
        <v>0.161111111111111</v>
      </c>
    </row>
    <row r="3507" customFormat="false" ht="15" hidden="false" customHeight="false" outlineLevel="0" collapsed="false">
      <c r="A3507" s="47" t="s">
        <v>15459</v>
      </c>
      <c r="B3507" s="47" t="s">
        <v>918</v>
      </c>
      <c r="C3507" s="48" t="n">
        <v>46086</v>
      </c>
      <c r="D3507" s="47" t="s">
        <v>63</v>
      </c>
      <c r="E3507" s="47" t="s">
        <v>120</v>
      </c>
      <c r="F3507" s="47" t="s">
        <v>151</v>
      </c>
      <c r="G3507" s="47" t="s">
        <v>119</v>
      </c>
      <c r="H3507" s="47" t="n">
        <v>2238</v>
      </c>
      <c r="I3507" s="57" t="n">
        <f aca="false">IFERROR(H3507/INDEX(Rate_Master!$C$2:$C$13,MATCH(F3507,Rate_Master!$A$2:$A$13,0)),0)</f>
        <v>3.19714285714286</v>
      </c>
    </row>
    <row r="3508" customFormat="false" ht="15" hidden="false" customHeight="false" outlineLevel="0" collapsed="false">
      <c r="A3508" s="47" t="s">
        <v>15460</v>
      </c>
      <c r="B3508" s="47" t="s">
        <v>918</v>
      </c>
      <c r="C3508" s="48" t="n">
        <v>46086</v>
      </c>
      <c r="D3508" s="47" t="s">
        <v>63</v>
      </c>
      <c r="E3508" s="47" t="s">
        <v>120</v>
      </c>
      <c r="F3508" s="47" t="s">
        <v>151</v>
      </c>
      <c r="G3508" s="47" t="s">
        <v>121</v>
      </c>
      <c r="H3508" s="47" t="n">
        <v>2015</v>
      </c>
      <c r="I3508" s="57" t="n">
        <f aca="false">IFERROR(H3508/INDEX(Rate_Master!$C$2:$C$13,MATCH(F3508,Rate_Master!$A$2:$A$13,0)),0)</f>
        <v>2.87857142857143</v>
      </c>
    </row>
    <row r="3509" customFormat="false" ht="15" hidden="false" customHeight="false" outlineLevel="0" collapsed="false">
      <c r="A3509" s="47" t="s">
        <v>15461</v>
      </c>
      <c r="B3509" s="47" t="s">
        <v>918</v>
      </c>
      <c r="C3509" s="48" t="n">
        <v>46086</v>
      </c>
      <c r="D3509" s="47" t="s">
        <v>63</v>
      </c>
      <c r="E3509" s="47" t="s">
        <v>120</v>
      </c>
      <c r="F3509" s="47" t="s">
        <v>151</v>
      </c>
      <c r="G3509" s="47" t="s">
        <v>122</v>
      </c>
      <c r="H3509" s="47" t="n">
        <v>4848</v>
      </c>
      <c r="I3509" s="57" t="n">
        <f aca="false">IFERROR(H3509/INDEX(Rate_Master!$C$2:$C$13,MATCH(F3509,Rate_Master!$A$2:$A$13,0)),0)</f>
        <v>6.92571428571429</v>
      </c>
    </row>
    <row r="3510" customFormat="false" ht="15" hidden="false" customHeight="false" outlineLevel="0" collapsed="false">
      <c r="A3510" s="47" t="s">
        <v>15462</v>
      </c>
      <c r="B3510" s="47" t="s">
        <v>918</v>
      </c>
      <c r="C3510" s="48" t="n">
        <v>46086</v>
      </c>
      <c r="D3510" s="47" t="s">
        <v>63</v>
      </c>
      <c r="E3510" s="47" t="s">
        <v>120</v>
      </c>
      <c r="F3510" s="47" t="s">
        <v>151</v>
      </c>
      <c r="G3510" s="47" t="s">
        <v>123</v>
      </c>
      <c r="H3510" s="47" t="n">
        <v>1642</v>
      </c>
      <c r="I3510" s="57" t="n">
        <f aca="false">IFERROR(H3510/INDEX(Rate_Master!$C$2:$C$13,MATCH(F3510,Rate_Master!$A$2:$A$13,0)),0)</f>
        <v>2.34571428571429</v>
      </c>
    </row>
    <row r="3511" customFormat="false" ht="15" hidden="false" customHeight="false" outlineLevel="0" collapsed="false">
      <c r="A3511" s="47" t="s">
        <v>15463</v>
      </c>
      <c r="B3511" s="47" t="s">
        <v>918</v>
      </c>
      <c r="C3511" s="48" t="n">
        <v>46086</v>
      </c>
      <c r="D3511" s="47" t="s">
        <v>63</v>
      </c>
      <c r="E3511" s="47" t="s">
        <v>120</v>
      </c>
      <c r="F3511" s="47" t="s">
        <v>151</v>
      </c>
      <c r="G3511" s="47" t="s">
        <v>124</v>
      </c>
      <c r="H3511" s="47" t="n">
        <v>1010</v>
      </c>
      <c r="I3511" s="57" t="n">
        <f aca="false">IFERROR(H3511/INDEX(Rate_Master!$C$2:$C$13,MATCH(F3511,Rate_Master!$A$2:$A$13,0)),0)</f>
        <v>1.44285714285714</v>
      </c>
    </row>
    <row r="3512" customFormat="false" ht="15" hidden="false" customHeight="false" outlineLevel="0" collapsed="false">
      <c r="A3512" s="47" t="s">
        <v>15464</v>
      </c>
      <c r="B3512" s="47" t="s">
        <v>918</v>
      </c>
      <c r="C3512" s="48" t="n">
        <v>46086</v>
      </c>
      <c r="D3512" s="47" t="s">
        <v>63</v>
      </c>
      <c r="E3512" s="47" t="s">
        <v>120</v>
      </c>
      <c r="F3512" s="47" t="s">
        <v>151</v>
      </c>
      <c r="G3512" s="47" t="s">
        <v>125</v>
      </c>
      <c r="H3512" s="47" t="n">
        <v>628</v>
      </c>
      <c r="I3512" s="57" t="n">
        <f aca="false">IFERROR(H3512/INDEX(Rate_Master!$C$2:$C$13,MATCH(F3512,Rate_Master!$A$2:$A$13,0)),0)</f>
        <v>0.897142857142857</v>
      </c>
    </row>
    <row r="3513" customFormat="false" ht="15" hidden="false" customHeight="false" outlineLevel="0" collapsed="false">
      <c r="A3513" s="47" t="s">
        <v>15465</v>
      </c>
      <c r="B3513" s="47" t="s">
        <v>918</v>
      </c>
      <c r="C3513" s="48" t="n">
        <v>46086</v>
      </c>
      <c r="D3513" s="47" t="s">
        <v>63</v>
      </c>
      <c r="E3513" s="47" t="s">
        <v>120</v>
      </c>
      <c r="F3513" s="47" t="s">
        <v>151</v>
      </c>
      <c r="G3513" s="47" t="s">
        <v>126</v>
      </c>
      <c r="H3513" s="47" t="n">
        <v>410</v>
      </c>
      <c r="I3513" s="57" t="n">
        <f aca="false">IFERROR(H3513/INDEX(Rate_Master!$C$2:$C$13,MATCH(F3513,Rate_Master!$A$2:$A$13,0)),0)</f>
        <v>0.585714285714286</v>
      </c>
    </row>
    <row r="3514" customFormat="false" ht="15" hidden="false" customHeight="false" outlineLevel="0" collapsed="false">
      <c r="A3514" s="47" t="s">
        <v>15466</v>
      </c>
      <c r="B3514" s="47" t="s">
        <v>919</v>
      </c>
      <c r="C3514" s="48" t="n">
        <v>46086</v>
      </c>
      <c r="D3514" s="47" t="s">
        <v>63</v>
      </c>
      <c r="E3514" s="47" t="s">
        <v>120</v>
      </c>
      <c r="F3514" s="47" t="s">
        <v>151</v>
      </c>
      <c r="G3514" s="47" t="s">
        <v>119</v>
      </c>
      <c r="H3514" s="47" t="n">
        <v>2323</v>
      </c>
      <c r="I3514" s="57" t="n">
        <f aca="false">IFERROR(H3514/INDEX(Rate_Master!$C$2:$C$13,MATCH(F3514,Rate_Master!$A$2:$A$13,0)),0)</f>
        <v>3.31857142857143</v>
      </c>
    </row>
    <row r="3515" customFormat="false" ht="15" hidden="false" customHeight="false" outlineLevel="0" collapsed="false">
      <c r="A3515" s="47" t="s">
        <v>15467</v>
      </c>
      <c r="B3515" s="47" t="s">
        <v>919</v>
      </c>
      <c r="C3515" s="48" t="n">
        <v>46086</v>
      </c>
      <c r="D3515" s="47" t="s">
        <v>63</v>
      </c>
      <c r="E3515" s="47" t="s">
        <v>120</v>
      </c>
      <c r="F3515" s="47" t="s">
        <v>151</v>
      </c>
      <c r="G3515" s="47" t="s">
        <v>121</v>
      </c>
      <c r="H3515" s="47" t="n">
        <v>2128</v>
      </c>
      <c r="I3515" s="57" t="n">
        <f aca="false">IFERROR(H3515/INDEX(Rate_Master!$C$2:$C$13,MATCH(F3515,Rate_Master!$A$2:$A$13,0)),0)</f>
        <v>3.04</v>
      </c>
    </row>
    <row r="3516" customFormat="false" ht="15" hidden="false" customHeight="false" outlineLevel="0" collapsed="false">
      <c r="A3516" s="47" t="s">
        <v>15468</v>
      </c>
      <c r="B3516" s="47" t="s">
        <v>919</v>
      </c>
      <c r="C3516" s="48" t="n">
        <v>46086</v>
      </c>
      <c r="D3516" s="47" t="s">
        <v>63</v>
      </c>
      <c r="E3516" s="47" t="s">
        <v>120</v>
      </c>
      <c r="F3516" s="47" t="s">
        <v>151</v>
      </c>
      <c r="G3516" s="47" t="s">
        <v>122</v>
      </c>
      <c r="H3516" s="47" t="n">
        <v>5004</v>
      </c>
      <c r="I3516" s="57" t="n">
        <f aca="false">IFERROR(H3516/INDEX(Rate_Master!$C$2:$C$13,MATCH(F3516,Rate_Master!$A$2:$A$13,0)),0)</f>
        <v>7.14857142857143</v>
      </c>
    </row>
    <row r="3517" customFormat="false" ht="15" hidden="false" customHeight="false" outlineLevel="0" collapsed="false">
      <c r="A3517" s="47" t="s">
        <v>15469</v>
      </c>
      <c r="B3517" s="47" t="s">
        <v>919</v>
      </c>
      <c r="C3517" s="48" t="n">
        <v>46086</v>
      </c>
      <c r="D3517" s="47" t="s">
        <v>63</v>
      </c>
      <c r="E3517" s="47" t="s">
        <v>120</v>
      </c>
      <c r="F3517" s="47" t="s">
        <v>151</v>
      </c>
      <c r="G3517" s="47" t="s">
        <v>123</v>
      </c>
      <c r="H3517" s="47" t="n">
        <v>1707</v>
      </c>
      <c r="I3517" s="57" t="n">
        <f aca="false">IFERROR(H3517/INDEX(Rate_Master!$C$2:$C$13,MATCH(F3517,Rate_Master!$A$2:$A$13,0)),0)</f>
        <v>2.43857142857143</v>
      </c>
    </row>
    <row r="3518" customFormat="false" ht="15" hidden="false" customHeight="false" outlineLevel="0" collapsed="false">
      <c r="A3518" s="47" t="s">
        <v>15470</v>
      </c>
      <c r="B3518" s="47" t="s">
        <v>919</v>
      </c>
      <c r="C3518" s="48" t="n">
        <v>46086</v>
      </c>
      <c r="D3518" s="47" t="s">
        <v>63</v>
      </c>
      <c r="E3518" s="47" t="s">
        <v>120</v>
      </c>
      <c r="F3518" s="47" t="s">
        <v>151</v>
      </c>
      <c r="G3518" s="47" t="s">
        <v>124</v>
      </c>
      <c r="H3518" s="47" t="n">
        <v>1017</v>
      </c>
      <c r="I3518" s="57" t="n">
        <f aca="false">IFERROR(H3518/INDEX(Rate_Master!$C$2:$C$13,MATCH(F3518,Rate_Master!$A$2:$A$13,0)),0)</f>
        <v>1.45285714285714</v>
      </c>
    </row>
    <row r="3519" customFormat="false" ht="15" hidden="false" customHeight="false" outlineLevel="0" collapsed="false">
      <c r="A3519" s="47" t="s">
        <v>15471</v>
      </c>
      <c r="B3519" s="47" t="s">
        <v>919</v>
      </c>
      <c r="C3519" s="48" t="n">
        <v>46086</v>
      </c>
      <c r="D3519" s="47" t="s">
        <v>63</v>
      </c>
      <c r="E3519" s="47" t="s">
        <v>120</v>
      </c>
      <c r="F3519" s="47" t="s">
        <v>151</v>
      </c>
      <c r="G3519" s="47" t="s">
        <v>125</v>
      </c>
      <c r="H3519" s="47" t="n">
        <v>673</v>
      </c>
      <c r="I3519" s="57" t="n">
        <f aca="false">IFERROR(H3519/INDEX(Rate_Master!$C$2:$C$13,MATCH(F3519,Rate_Master!$A$2:$A$13,0)),0)</f>
        <v>0.961428571428571</v>
      </c>
    </row>
    <row r="3520" customFormat="false" ht="15" hidden="false" customHeight="false" outlineLevel="0" collapsed="false">
      <c r="A3520" s="47" t="s">
        <v>15472</v>
      </c>
      <c r="B3520" s="47" t="s">
        <v>919</v>
      </c>
      <c r="C3520" s="48" t="n">
        <v>46086</v>
      </c>
      <c r="D3520" s="47" t="s">
        <v>63</v>
      </c>
      <c r="E3520" s="47" t="s">
        <v>120</v>
      </c>
      <c r="F3520" s="47" t="s">
        <v>151</v>
      </c>
      <c r="G3520" s="47" t="s">
        <v>126</v>
      </c>
      <c r="H3520" s="47" t="n">
        <v>414</v>
      </c>
      <c r="I3520" s="57" t="n">
        <f aca="false">IFERROR(H3520/INDEX(Rate_Master!$C$2:$C$13,MATCH(F3520,Rate_Master!$A$2:$A$13,0)),0)</f>
        <v>0.591428571428571</v>
      </c>
    </row>
    <row r="3521" customFormat="false" ht="15" hidden="false" customHeight="false" outlineLevel="0" collapsed="false">
      <c r="A3521" s="47" t="s">
        <v>15473</v>
      </c>
      <c r="B3521" s="47" t="s">
        <v>920</v>
      </c>
      <c r="C3521" s="48" t="n">
        <v>46086</v>
      </c>
      <c r="D3521" s="47" t="s">
        <v>63</v>
      </c>
      <c r="E3521" s="47" t="s">
        <v>120</v>
      </c>
      <c r="F3521" s="47" t="s">
        <v>151</v>
      </c>
      <c r="G3521" s="47" t="s">
        <v>119</v>
      </c>
      <c r="H3521" s="47" t="n">
        <v>1710</v>
      </c>
      <c r="I3521" s="57" t="n">
        <f aca="false">IFERROR(H3521/INDEX(Rate_Master!$C$2:$C$13,MATCH(F3521,Rate_Master!$A$2:$A$13,0)),0)</f>
        <v>2.44285714285714</v>
      </c>
    </row>
    <row r="3522" customFormat="false" ht="15" hidden="false" customHeight="false" outlineLevel="0" collapsed="false">
      <c r="A3522" s="47" t="s">
        <v>15474</v>
      </c>
      <c r="B3522" s="47" t="s">
        <v>920</v>
      </c>
      <c r="C3522" s="48" t="n">
        <v>46086</v>
      </c>
      <c r="D3522" s="47" t="s">
        <v>63</v>
      </c>
      <c r="E3522" s="47" t="s">
        <v>120</v>
      </c>
      <c r="F3522" s="47" t="s">
        <v>151</v>
      </c>
      <c r="G3522" s="47" t="s">
        <v>121</v>
      </c>
      <c r="H3522" s="47" t="n">
        <v>1547</v>
      </c>
      <c r="I3522" s="57" t="n">
        <f aca="false">IFERROR(H3522/INDEX(Rate_Master!$C$2:$C$13,MATCH(F3522,Rate_Master!$A$2:$A$13,0)),0)</f>
        <v>2.21</v>
      </c>
    </row>
    <row r="3523" customFormat="false" ht="15" hidden="false" customHeight="false" outlineLevel="0" collapsed="false">
      <c r="A3523" s="47" t="s">
        <v>15475</v>
      </c>
      <c r="B3523" s="47" t="s">
        <v>920</v>
      </c>
      <c r="C3523" s="48" t="n">
        <v>46086</v>
      </c>
      <c r="D3523" s="47" t="s">
        <v>63</v>
      </c>
      <c r="E3523" s="47" t="s">
        <v>120</v>
      </c>
      <c r="F3523" s="47" t="s">
        <v>151</v>
      </c>
      <c r="G3523" s="47" t="s">
        <v>122</v>
      </c>
      <c r="H3523" s="47" t="n">
        <v>3634</v>
      </c>
      <c r="I3523" s="57" t="n">
        <f aca="false">IFERROR(H3523/INDEX(Rate_Master!$C$2:$C$13,MATCH(F3523,Rate_Master!$A$2:$A$13,0)),0)</f>
        <v>5.19142857142857</v>
      </c>
    </row>
    <row r="3524" customFormat="false" ht="15" hidden="false" customHeight="false" outlineLevel="0" collapsed="false">
      <c r="A3524" s="47" t="s">
        <v>15476</v>
      </c>
      <c r="B3524" s="47" t="s">
        <v>920</v>
      </c>
      <c r="C3524" s="48" t="n">
        <v>46086</v>
      </c>
      <c r="D3524" s="47" t="s">
        <v>63</v>
      </c>
      <c r="E3524" s="47" t="s">
        <v>120</v>
      </c>
      <c r="F3524" s="47" t="s">
        <v>151</v>
      </c>
      <c r="G3524" s="47" t="s">
        <v>123</v>
      </c>
      <c r="H3524" s="47" t="n">
        <v>1204</v>
      </c>
      <c r="I3524" s="57" t="n">
        <f aca="false">IFERROR(H3524/INDEX(Rate_Master!$C$2:$C$13,MATCH(F3524,Rate_Master!$A$2:$A$13,0)),0)</f>
        <v>1.72</v>
      </c>
    </row>
    <row r="3525" customFormat="false" ht="15" hidden="false" customHeight="false" outlineLevel="0" collapsed="false">
      <c r="A3525" s="47" t="s">
        <v>15477</v>
      </c>
      <c r="B3525" s="47" t="s">
        <v>920</v>
      </c>
      <c r="C3525" s="48" t="n">
        <v>46086</v>
      </c>
      <c r="D3525" s="47" t="s">
        <v>63</v>
      </c>
      <c r="E3525" s="47" t="s">
        <v>120</v>
      </c>
      <c r="F3525" s="47" t="s">
        <v>151</v>
      </c>
      <c r="G3525" s="47" t="s">
        <v>124</v>
      </c>
      <c r="H3525" s="47" t="n">
        <v>754</v>
      </c>
      <c r="I3525" s="57" t="n">
        <f aca="false">IFERROR(H3525/INDEX(Rate_Master!$C$2:$C$13,MATCH(F3525,Rate_Master!$A$2:$A$13,0)),0)</f>
        <v>1.07714285714286</v>
      </c>
    </row>
    <row r="3526" customFormat="false" ht="15" hidden="false" customHeight="false" outlineLevel="0" collapsed="false">
      <c r="A3526" s="47" t="s">
        <v>15478</v>
      </c>
      <c r="B3526" s="47" t="s">
        <v>920</v>
      </c>
      <c r="C3526" s="48" t="n">
        <v>46086</v>
      </c>
      <c r="D3526" s="47" t="s">
        <v>63</v>
      </c>
      <c r="E3526" s="47" t="s">
        <v>120</v>
      </c>
      <c r="F3526" s="47" t="s">
        <v>151</v>
      </c>
      <c r="G3526" s="47" t="s">
        <v>125</v>
      </c>
      <c r="H3526" s="47" t="n">
        <v>440</v>
      </c>
      <c r="I3526" s="57" t="n">
        <f aca="false">IFERROR(H3526/INDEX(Rate_Master!$C$2:$C$13,MATCH(F3526,Rate_Master!$A$2:$A$13,0)),0)</f>
        <v>0.628571428571429</v>
      </c>
    </row>
    <row r="3527" customFormat="false" ht="15" hidden="false" customHeight="false" outlineLevel="0" collapsed="false">
      <c r="A3527" s="47" t="s">
        <v>15479</v>
      </c>
      <c r="B3527" s="47" t="s">
        <v>920</v>
      </c>
      <c r="C3527" s="48" t="n">
        <v>46086</v>
      </c>
      <c r="D3527" s="47" t="s">
        <v>63</v>
      </c>
      <c r="E3527" s="47" t="s">
        <v>120</v>
      </c>
      <c r="F3527" s="47" t="s">
        <v>151</v>
      </c>
      <c r="G3527" s="47" t="s">
        <v>126</v>
      </c>
      <c r="H3527" s="47" t="n">
        <v>294</v>
      </c>
      <c r="I3527" s="57" t="n">
        <f aca="false">IFERROR(H3527/INDEX(Rate_Master!$C$2:$C$13,MATCH(F3527,Rate_Master!$A$2:$A$13,0)),0)</f>
        <v>0.42</v>
      </c>
    </row>
    <row r="3528" customFormat="false" ht="15" hidden="false" customHeight="false" outlineLevel="0" collapsed="false">
      <c r="A3528" s="47" t="s">
        <v>15480</v>
      </c>
      <c r="B3528" s="47" t="s">
        <v>921</v>
      </c>
      <c r="C3528" s="48" t="n">
        <v>46086</v>
      </c>
      <c r="D3528" s="47" t="s">
        <v>64</v>
      </c>
      <c r="E3528" s="47" t="s">
        <v>128</v>
      </c>
      <c r="F3528" s="47" t="s">
        <v>156</v>
      </c>
      <c r="G3528" s="47" t="s">
        <v>127</v>
      </c>
      <c r="H3528" s="47" t="n">
        <v>1713</v>
      </c>
      <c r="I3528" s="57" t="n">
        <f aca="false">IFERROR(H3528/INDEX(Rate_Master!$C$2:$C$13,MATCH(F3528,Rate_Master!$A$2:$A$13,0)),0)</f>
        <v>3.56875</v>
      </c>
    </row>
    <row r="3529" customFormat="false" ht="15" hidden="false" customHeight="false" outlineLevel="0" collapsed="false">
      <c r="A3529" s="47" t="s">
        <v>15481</v>
      </c>
      <c r="B3529" s="47" t="s">
        <v>921</v>
      </c>
      <c r="C3529" s="48" t="n">
        <v>46086</v>
      </c>
      <c r="D3529" s="47" t="s">
        <v>64</v>
      </c>
      <c r="E3529" s="47" t="s">
        <v>128</v>
      </c>
      <c r="F3529" s="47" t="s">
        <v>156</v>
      </c>
      <c r="G3529" s="47" t="s">
        <v>129</v>
      </c>
      <c r="H3529" s="47" t="n">
        <v>1855</v>
      </c>
      <c r="I3529" s="57" t="n">
        <f aca="false">IFERROR(H3529/INDEX(Rate_Master!$C$2:$C$13,MATCH(F3529,Rate_Master!$A$2:$A$13,0)),0)</f>
        <v>3.86458333333333</v>
      </c>
    </row>
    <row r="3530" customFormat="false" ht="15" hidden="false" customHeight="false" outlineLevel="0" collapsed="false">
      <c r="A3530" s="47" t="s">
        <v>15482</v>
      </c>
      <c r="B3530" s="47" t="s">
        <v>921</v>
      </c>
      <c r="C3530" s="48" t="n">
        <v>46086</v>
      </c>
      <c r="D3530" s="47" t="s">
        <v>64</v>
      </c>
      <c r="E3530" s="47" t="s">
        <v>128</v>
      </c>
      <c r="F3530" s="47" t="s">
        <v>156</v>
      </c>
      <c r="G3530" s="47" t="s">
        <v>130</v>
      </c>
      <c r="H3530" s="47" t="n">
        <v>1423</v>
      </c>
      <c r="I3530" s="57" t="n">
        <f aca="false">IFERROR(H3530/INDEX(Rate_Master!$C$2:$C$13,MATCH(F3530,Rate_Master!$A$2:$A$13,0)),0)</f>
        <v>2.96458333333333</v>
      </c>
    </row>
    <row r="3531" customFormat="false" ht="15" hidden="false" customHeight="false" outlineLevel="0" collapsed="false">
      <c r="A3531" s="47" t="s">
        <v>15483</v>
      </c>
      <c r="B3531" s="47" t="s">
        <v>921</v>
      </c>
      <c r="C3531" s="48" t="n">
        <v>46086</v>
      </c>
      <c r="D3531" s="47" t="s">
        <v>64</v>
      </c>
      <c r="E3531" s="47" t="s">
        <v>128</v>
      </c>
      <c r="F3531" s="47" t="s">
        <v>156</v>
      </c>
      <c r="G3531" s="47" t="s">
        <v>131</v>
      </c>
      <c r="H3531" s="47" t="n">
        <v>488</v>
      </c>
      <c r="I3531" s="57" t="n">
        <f aca="false">IFERROR(H3531/INDEX(Rate_Master!$C$2:$C$13,MATCH(F3531,Rate_Master!$A$2:$A$13,0)),0)</f>
        <v>1.01666666666667</v>
      </c>
    </row>
    <row r="3532" customFormat="false" ht="15" hidden="false" customHeight="false" outlineLevel="0" collapsed="false">
      <c r="A3532" s="47" t="s">
        <v>15484</v>
      </c>
      <c r="B3532" s="47" t="s">
        <v>921</v>
      </c>
      <c r="C3532" s="48" t="n">
        <v>46086</v>
      </c>
      <c r="D3532" s="47" t="s">
        <v>64</v>
      </c>
      <c r="E3532" s="47" t="s">
        <v>128</v>
      </c>
      <c r="F3532" s="47" t="s">
        <v>156</v>
      </c>
      <c r="G3532" s="47" t="s">
        <v>132</v>
      </c>
      <c r="H3532" s="47" t="n">
        <v>365</v>
      </c>
      <c r="I3532" s="57" t="n">
        <f aca="false">IFERROR(H3532/INDEX(Rate_Master!$C$2:$C$13,MATCH(F3532,Rate_Master!$A$2:$A$13,0)),0)</f>
        <v>0.760416666666667</v>
      </c>
    </row>
    <row r="3533" customFormat="false" ht="15" hidden="false" customHeight="false" outlineLevel="0" collapsed="false">
      <c r="A3533" s="47" t="s">
        <v>15485</v>
      </c>
      <c r="B3533" s="47" t="s">
        <v>922</v>
      </c>
      <c r="C3533" s="48" t="n">
        <v>46086</v>
      </c>
      <c r="D3533" s="47" t="s">
        <v>64</v>
      </c>
      <c r="E3533" s="47" t="s">
        <v>128</v>
      </c>
      <c r="F3533" s="47" t="s">
        <v>155</v>
      </c>
      <c r="G3533" s="47" t="s">
        <v>127</v>
      </c>
      <c r="H3533" s="47" t="n">
        <v>724</v>
      </c>
      <c r="I3533" s="57" t="n">
        <f aca="false">IFERROR(H3533/INDEX(Rate_Master!$C$2:$C$13,MATCH(F3533,Rate_Master!$A$2:$A$13,0)),0)</f>
        <v>1.31636363636364</v>
      </c>
    </row>
    <row r="3534" customFormat="false" ht="15" hidden="false" customHeight="false" outlineLevel="0" collapsed="false">
      <c r="A3534" s="47" t="s">
        <v>15486</v>
      </c>
      <c r="B3534" s="47" t="s">
        <v>922</v>
      </c>
      <c r="C3534" s="48" t="n">
        <v>46086</v>
      </c>
      <c r="D3534" s="47" t="s">
        <v>64</v>
      </c>
      <c r="E3534" s="47" t="s">
        <v>128</v>
      </c>
      <c r="F3534" s="47" t="s">
        <v>155</v>
      </c>
      <c r="G3534" s="47" t="s">
        <v>129</v>
      </c>
      <c r="H3534" s="47" t="n">
        <v>513</v>
      </c>
      <c r="I3534" s="57" t="n">
        <f aca="false">IFERROR(H3534/INDEX(Rate_Master!$C$2:$C$13,MATCH(F3534,Rate_Master!$A$2:$A$13,0)),0)</f>
        <v>0.932727272727273</v>
      </c>
    </row>
    <row r="3535" customFormat="false" ht="15" hidden="false" customHeight="false" outlineLevel="0" collapsed="false">
      <c r="A3535" s="47" t="s">
        <v>15487</v>
      </c>
      <c r="B3535" s="47" t="s">
        <v>922</v>
      </c>
      <c r="C3535" s="48" t="n">
        <v>46086</v>
      </c>
      <c r="D3535" s="47" t="s">
        <v>64</v>
      </c>
      <c r="E3535" s="47" t="s">
        <v>128</v>
      </c>
      <c r="F3535" s="47" t="s">
        <v>155</v>
      </c>
      <c r="G3535" s="47" t="s">
        <v>130</v>
      </c>
      <c r="H3535" s="47" t="n">
        <v>479</v>
      </c>
      <c r="I3535" s="57" t="n">
        <f aca="false">IFERROR(H3535/INDEX(Rate_Master!$C$2:$C$13,MATCH(F3535,Rate_Master!$A$2:$A$13,0)),0)</f>
        <v>0.870909090909091</v>
      </c>
    </row>
    <row r="3536" customFormat="false" ht="15" hidden="false" customHeight="false" outlineLevel="0" collapsed="false">
      <c r="A3536" s="47" t="s">
        <v>15488</v>
      </c>
      <c r="B3536" s="47" t="s">
        <v>922</v>
      </c>
      <c r="C3536" s="48" t="n">
        <v>46086</v>
      </c>
      <c r="D3536" s="47" t="s">
        <v>64</v>
      </c>
      <c r="E3536" s="47" t="s">
        <v>128</v>
      </c>
      <c r="F3536" s="47" t="s">
        <v>155</v>
      </c>
      <c r="G3536" s="47" t="s">
        <v>131</v>
      </c>
      <c r="H3536" s="47" t="n">
        <v>227</v>
      </c>
      <c r="I3536" s="57" t="n">
        <f aca="false">IFERROR(H3536/INDEX(Rate_Master!$C$2:$C$13,MATCH(F3536,Rate_Master!$A$2:$A$13,0)),0)</f>
        <v>0.412727272727273</v>
      </c>
    </row>
    <row r="3537" customFormat="false" ht="15" hidden="false" customHeight="false" outlineLevel="0" collapsed="false">
      <c r="A3537" s="47" t="s">
        <v>15489</v>
      </c>
      <c r="B3537" s="47" t="s">
        <v>922</v>
      </c>
      <c r="C3537" s="48" t="n">
        <v>46086</v>
      </c>
      <c r="D3537" s="47" t="s">
        <v>64</v>
      </c>
      <c r="E3537" s="47" t="s">
        <v>128</v>
      </c>
      <c r="F3537" s="47" t="s">
        <v>155</v>
      </c>
      <c r="G3537" s="47" t="s">
        <v>132</v>
      </c>
      <c r="H3537" s="47" t="n">
        <v>136</v>
      </c>
      <c r="I3537" s="57" t="n">
        <f aca="false">IFERROR(H3537/INDEX(Rate_Master!$C$2:$C$13,MATCH(F3537,Rate_Master!$A$2:$A$13,0)),0)</f>
        <v>0.247272727272727</v>
      </c>
    </row>
    <row r="3538" customFormat="false" ht="15" hidden="false" customHeight="false" outlineLevel="0" collapsed="false">
      <c r="A3538" s="47" t="s">
        <v>15490</v>
      </c>
      <c r="B3538" s="47" t="s">
        <v>924</v>
      </c>
      <c r="C3538" s="48" t="n">
        <v>46086</v>
      </c>
      <c r="D3538" s="47" t="s">
        <v>65</v>
      </c>
      <c r="E3538" s="47" t="s">
        <v>134</v>
      </c>
      <c r="F3538" s="47" t="s">
        <v>157</v>
      </c>
      <c r="G3538" s="47" t="s">
        <v>133</v>
      </c>
      <c r="H3538" s="47" t="n">
        <v>440</v>
      </c>
      <c r="I3538" s="57" t="n">
        <f aca="false">IFERROR(H3538/INDEX(Rate_Master!$C$2:$C$13,MATCH(F3538,Rate_Master!$A$2:$A$13,0)),0)</f>
        <v>2</v>
      </c>
    </row>
    <row r="3539" customFormat="false" ht="15" hidden="false" customHeight="false" outlineLevel="0" collapsed="false">
      <c r="A3539" s="47" t="s">
        <v>15491</v>
      </c>
      <c r="B3539" s="47" t="s">
        <v>924</v>
      </c>
      <c r="C3539" s="48" t="n">
        <v>46086</v>
      </c>
      <c r="D3539" s="47" t="s">
        <v>65</v>
      </c>
      <c r="E3539" s="47" t="s">
        <v>134</v>
      </c>
      <c r="F3539" s="47" t="s">
        <v>157</v>
      </c>
      <c r="G3539" s="47" t="s">
        <v>135</v>
      </c>
      <c r="H3539" s="47" t="n">
        <v>252</v>
      </c>
      <c r="I3539" s="57" t="n">
        <f aca="false">IFERROR(H3539/INDEX(Rate_Master!$C$2:$C$13,MATCH(F3539,Rate_Master!$A$2:$A$13,0)),0)</f>
        <v>1.14545454545455</v>
      </c>
    </row>
    <row r="3540" customFormat="false" ht="15" hidden="false" customHeight="false" outlineLevel="0" collapsed="false">
      <c r="A3540" s="47" t="s">
        <v>15492</v>
      </c>
      <c r="B3540" s="47" t="s">
        <v>924</v>
      </c>
      <c r="C3540" s="48" t="n">
        <v>46086</v>
      </c>
      <c r="D3540" s="47" t="s">
        <v>65</v>
      </c>
      <c r="E3540" s="47" t="s">
        <v>134</v>
      </c>
      <c r="F3540" s="47" t="s">
        <v>157</v>
      </c>
      <c r="G3540" s="47" t="s">
        <v>136</v>
      </c>
      <c r="H3540" s="47" t="n">
        <v>187</v>
      </c>
      <c r="I3540" s="57" t="n">
        <f aca="false">IFERROR(H3540/INDEX(Rate_Master!$C$2:$C$13,MATCH(F3540,Rate_Master!$A$2:$A$13,0)),0)</f>
        <v>0.85</v>
      </c>
    </row>
    <row r="3541" customFormat="false" ht="15" hidden="false" customHeight="false" outlineLevel="0" collapsed="false">
      <c r="A3541" s="47" t="s">
        <v>15493</v>
      </c>
      <c r="B3541" s="47" t="s">
        <v>924</v>
      </c>
      <c r="C3541" s="48" t="n">
        <v>46086</v>
      </c>
      <c r="D3541" s="47" t="s">
        <v>65</v>
      </c>
      <c r="E3541" s="47" t="s">
        <v>134</v>
      </c>
      <c r="F3541" s="47" t="s">
        <v>157</v>
      </c>
      <c r="G3541" s="47" t="s">
        <v>137</v>
      </c>
      <c r="H3541" s="47" t="n">
        <v>144</v>
      </c>
      <c r="I3541" s="57" t="n">
        <f aca="false">IFERROR(H3541/INDEX(Rate_Master!$C$2:$C$13,MATCH(F3541,Rate_Master!$A$2:$A$13,0)),0)</f>
        <v>0.654545454545455</v>
      </c>
    </row>
    <row r="3542" customFormat="false" ht="15" hidden="false" customHeight="false" outlineLevel="0" collapsed="false">
      <c r="A3542" s="47" t="s">
        <v>15494</v>
      </c>
      <c r="B3542" s="47" t="s">
        <v>924</v>
      </c>
      <c r="C3542" s="48" t="n">
        <v>46086</v>
      </c>
      <c r="D3542" s="47" t="s">
        <v>65</v>
      </c>
      <c r="E3542" s="47" t="s">
        <v>134</v>
      </c>
      <c r="F3542" s="47" t="s">
        <v>157</v>
      </c>
      <c r="G3542" s="47" t="s">
        <v>138</v>
      </c>
      <c r="H3542" s="47" t="n">
        <v>77</v>
      </c>
      <c r="I3542" s="57" t="n">
        <f aca="false">IFERROR(H3542/INDEX(Rate_Master!$C$2:$C$13,MATCH(F3542,Rate_Master!$A$2:$A$13,0)),0)</f>
        <v>0.35</v>
      </c>
    </row>
    <row r="3543" customFormat="false" ht="15" hidden="false" customHeight="false" outlineLevel="0" collapsed="false">
      <c r="A3543" s="47" t="s">
        <v>15495</v>
      </c>
      <c r="B3543" s="47" t="s">
        <v>925</v>
      </c>
      <c r="C3543" s="48" t="n">
        <v>46086</v>
      </c>
      <c r="D3543" s="47" t="s">
        <v>65</v>
      </c>
      <c r="E3543" s="47" t="s">
        <v>134</v>
      </c>
      <c r="F3543" s="47" t="s">
        <v>157</v>
      </c>
      <c r="G3543" s="47" t="s">
        <v>133</v>
      </c>
      <c r="H3543" s="47" t="n">
        <v>690</v>
      </c>
      <c r="I3543" s="57" t="n">
        <f aca="false">IFERROR(H3543/INDEX(Rate_Master!$C$2:$C$13,MATCH(F3543,Rate_Master!$A$2:$A$13,0)),0)</f>
        <v>3.13636363636364</v>
      </c>
    </row>
    <row r="3544" customFormat="false" ht="15" hidden="false" customHeight="false" outlineLevel="0" collapsed="false">
      <c r="A3544" s="47" t="s">
        <v>15496</v>
      </c>
      <c r="B3544" s="47" t="s">
        <v>925</v>
      </c>
      <c r="C3544" s="48" t="n">
        <v>46086</v>
      </c>
      <c r="D3544" s="47" t="s">
        <v>65</v>
      </c>
      <c r="E3544" s="47" t="s">
        <v>134</v>
      </c>
      <c r="F3544" s="47" t="s">
        <v>157</v>
      </c>
      <c r="G3544" s="47" t="s">
        <v>135</v>
      </c>
      <c r="H3544" s="47" t="n">
        <v>357</v>
      </c>
      <c r="I3544" s="57" t="n">
        <f aca="false">IFERROR(H3544/INDEX(Rate_Master!$C$2:$C$13,MATCH(F3544,Rate_Master!$A$2:$A$13,0)),0)</f>
        <v>1.62272727272727</v>
      </c>
    </row>
    <row r="3545" customFormat="false" ht="15" hidden="false" customHeight="false" outlineLevel="0" collapsed="false">
      <c r="A3545" s="47" t="s">
        <v>15497</v>
      </c>
      <c r="B3545" s="47" t="s">
        <v>925</v>
      </c>
      <c r="C3545" s="48" t="n">
        <v>46086</v>
      </c>
      <c r="D3545" s="47" t="s">
        <v>65</v>
      </c>
      <c r="E3545" s="47" t="s">
        <v>134</v>
      </c>
      <c r="F3545" s="47" t="s">
        <v>157</v>
      </c>
      <c r="G3545" s="47" t="s">
        <v>136</v>
      </c>
      <c r="H3545" s="47" t="n">
        <v>289</v>
      </c>
      <c r="I3545" s="57" t="n">
        <f aca="false">IFERROR(H3545/INDEX(Rate_Master!$C$2:$C$13,MATCH(F3545,Rate_Master!$A$2:$A$13,0)),0)</f>
        <v>1.31363636363636</v>
      </c>
    </row>
    <row r="3546" customFormat="false" ht="15" hidden="false" customHeight="false" outlineLevel="0" collapsed="false">
      <c r="A3546" s="47" t="s">
        <v>15498</v>
      </c>
      <c r="B3546" s="47" t="s">
        <v>925</v>
      </c>
      <c r="C3546" s="48" t="n">
        <v>46086</v>
      </c>
      <c r="D3546" s="47" t="s">
        <v>65</v>
      </c>
      <c r="E3546" s="47" t="s">
        <v>134</v>
      </c>
      <c r="F3546" s="47" t="s">
        <v>157</v>
      </c>
      <c r="G3546" s="47" t="s">
        <v>137</v>
      </c>
      <c r="H3546" s="47" t="n">
        <v>200</v>
      </c>
      <c r="I3546" s="57" t="n">
        <f aca="false">IFERROR(H3546/INDEX(Rate_Master!$C$2:$C$13,MATCH(F3546,Rate_Master!$A$2:$A$13,0)),0)</f>
        <v>0.909090909090909</v>
      </c>
    </row>
    <row r="3547" customFormat="false" ht="15" hidden="false" customHeight="false" outlineLevel="0" collapsed="false">
      <c r="A3547" s="47" t="s">
        <v>15499</v>
      </c>
      <c r="B3547" s="47" t="s">
        <v>925</v>
      </c>
      <c r="C3547" s="48" t="n">
        <v>46086</v>
      </c>
      <c r="D3547" s="47" t="s">
        <v>65</v>
      </c>
      <c r="E3547" s="47" t="s">
        <v>134</v>
      </c>
      <c r="F3547" s="47" t="s">
        <v>157</v>
      </c>
      <c r="G3547" s="47" t="s">
        <v>138</v>
      </c>
      <c r="H3547" s="47" t="n">
        <v>109</v>
      </c>
      <c r="I3547" s="57" t="n">
        <f aca="false">IFERROR(H3547/INDEX(Rate_Master!$C$2:$C$13,MATCH(F3547,Rate_Master!$A$2:$A$13,0)),0)</f>
        <v>0.495454545454546</v>
      </c>
    </row>
    <row r="3548" customFormat="false" ht="15" hidden="false" customHeight="false" outlineLevel="0" collapsed="false">
      <c r="A3548" s="47" t="s">
        <v>15500</v>
      </c>
      <c r="B3548" s="47" t="s">
        <v>926</v>
      </c>
      <c r="C3548" s="48" t="n">
        <v>46086</v>
      </c>
      <c r="D3548" s="47" t="s">
        <v>65</v>
      </c>
      <c r="E3548" s="47" t="s">
        <v>134</v>
      </c>
      <c r="F3548" s="47" t="s">
        <v>157</v>
      </c>
      <c r="G3548" s="47" t="s">
        <v>133</v>
      </c>
      <c r="H3548" s="47" t="n">
        <v>661</v>
      </c>
      <c r="I3548" s="57" t="n">
        <f aca="false">IFERROR(H3548/INDEX(Rate_Master!$C$2:$C$13,MATCH(F3548,Rate_Master!$A$2:$A$13,0)),0)</f>
        <v>3.00454545454545</v>
      </c>
    </row>
    <row r="3549" customFormat="false" ht="15" hidden="false" customHeight="false" outlineLevel="0" collapsed="false">
      <c r="A3549" s="47" t="s">
        <v>15501</v>
      </c>
      <c r="B3549" s="47" t="s">
        <v>926</v>
      </c>
      <c r="C3549" s="48" t="n">
        <v>46086</v>
      </c>
      <c r="D3549" s="47" t="s">
        <v>65</v>
      </c>
      <c r="E3549" s="47" t="s">
        <v>134</v>
      </c>
      <c r="F3549" s="47" t="s">
        <v>157</v>
      </c>
      <c r="G3549" s="47" t="s">
        <v>135</v>
      </c>
      <c r="H3549" s="47" t="n">
        <v>346</v>
      </c>
      <c r="I3549" s="57" t="n">
        <f aca="false">IFERROR(H3549/INDEX(Rate_Master!$C$2:$C$13,MATCH(F3549,Rate_Master!$A$2:$A$13,0)),0)</f>
        <v>1.57272727272727</v>
      </c>
    </row>
    <row r="3550" customFormat="false" ht="15" hidden="false" customHeight="false" outlineLevel="0" collapsed="false">
      <c r="A3550" s="47" t="s">
        <v>15502</v>
      </c>
      <c r="B3550" s="47" t="s">
        <v>926</v>
      </c>
      <c r="C3550" s="48" t="n">
        <v>46086</v>
      </c>
      <c r="D3550" s="47" t="s">
        <v>65</v>
      </c>
      <c r="E3550" s="47" t="s">
        <v>134</v>
      </c>
      <c r="F3550" s="47" t="s">
        <v>157</v>
      </c>
      <c r="G3550" s="47" t="s">
        <v>136</v>
      </c>
      <c r="H3550" s="47" t="n">
        <v>274</v>
      </c>
      <c r="I3550" s="57" t="n">
        <f aca="false">IFERROR(H3550/INDEX(Rate_Master!$C$2:$C$13,MATCH(F3550,Rate_Master!$A$2:$A$13,0)),0)</f>
        <v>1.24545454545455</v>
      </c>
    </row>
    <row r="3551" customFormat="false" ht="15" hidden="false" customHeight="false" outlineLevel="0" collapsed="false">
      <c r="A3551" s="47" t="s">
        <v>15503</v>
      </c>
      <c r="B3551" s="47" t="s">
        <v>926</v>
      </c>
      <c r="C3551" s="48" t="n">
        <v>46086</v>
      </c>
      <c r="D3551" s="47" t="s">
        <v>65</v>
      </c>
      <c r="E3551" s="47" t="s">
        <v>134</v>
      </c>
      <c r="F3551" s="47" t="s">
        <v>157</v>
      </c>
      <c r="G3551" s="47" t="s">
        <v>137</v>
      </c>
      <c r="H3551" s="47" t="n">
        <v>203</v>
      </c>
      <c r="I3551" s="57" t="n">
        <f aca="false">IFERROR(H3551/INDEX(Rate_Master!$C$2:$C$13,MATCH(F3551,Rate_Master!$A$2:$A$13,0)),0)</f>
        <v>0.922727272727273</v>
      </c>
    </row>
    <row r="3552" customFormat="false" ht="15" hidden="false" customHeight="false" outlineLevel="0" collapsed="false">
      <c r="A3552" s="47" t="s">
        <v>15504</v>
      </c>
      <c r="B3552" s="47" t="s">
        <v>926</v>
      </c>
      <c r="C3552" s="48" t="n">
        <v>46086</v>
      </c>
      <c r="D3552" s="47" t="s">
        <v>65</v>
      </c>
      <c r="E3552" s="47" t="s">
        <v>134</v>
      </c>
      <c r="F3552" s="47" t="s">
        <v>157</v>
      </c>
      <c r="G3552" s="47" t="s">
        <v>138</v>
      </c>
      <c r="H3552" s="47" t="n">
        <v>106</v>
      </c>
      <c r="I3552" s="57" t="n">
        <f aca="false">IFERROR(H3552/INDEX(Rate_Master!$C$2:$C$13,MATCH(F3552,Rate_Master!$A$2:$A$13,0)),0)</f>
        <v>0.481818181818182</v>
      </c>
    </row>
    <row r="3553" customFormat="false" ht="15" hidden="false" customHeight="false" outlineLevel="0" collapsed="false">
      <c r="A3553" s="47" t="s">
        <v>15505</v>
      </c>
      <c r="B3553" s="47" t="s">
        <v>927</v>
      </c>
      <c r="C3553" s="48" t="n">
        <v>46087</v>
      </c>
      <c r="D3553" s="47" t="s">
        <v>62</v>
      </c>
      <c r="E3553" s="47" t="s">
        <v>120</v>
      </c>
      <c r="F3553" s="47" t="s">
        <v>148</v>
      </c>
      <c r="G3553" s="47" t="s">
        <v>119</v>
      </c>
      <c r="H3553" s="47" t="n">
        <v>1382</v>
      </c>
      <c r="I3553" s="57" t="n">
        <f aca="false">IFERROR(H3553/INDEX(Rate_Master!$C$2:$C$13,MATCH(F3553,Rate_Master!$A$2:$A$13,0)),0)</f>
        <v>1.53555555555556</v>
      </c>
    </row>
    <row r="3554" customFormat="false" ht="15" hidden="false" customHeight="false" outlineLevel="0" collapsed="false">
      <c r="A3554" s="47" t="s">
        <v>15506</v>
      </c>
      <c r="B3554" s="47" t="s">
        <v>927</v>
      </c>
      <c r="C3554" s="48" t="n">
        <v>46087</v>
      </c>
      <c r="D3554" s="47" t="s">
        <v>62</v>
      </c>
      <c r="E3554" s="47" t="s">
        <v>120</v>
      </c>
      <c r="F3554" s="47" t="s">
        <v>148</v>
      </c>
      <c r="G3554" s="47" t="s">
        <v>121</v>
      </c>
      <c r="H3554" s="47" t="n">
        <v>1225</v>
      </c>
      <c r="I3554" s="57" t="n">
        <f aca="false">IFERROR(H3554/INDEX(Rate_Master!$C$2:$C$13,MATCH(F3554,Rate_Master!$A$2:$A$13,0)),0)</f>
        <v>1.36111111111111</v>
      </c>
    </row>
    <row r="3555" customFormat="false" ht="15" hidden="false" customHeight="false" outlineLevel="0" collapsed="false">
      <c r="A3555" s="47" t="s">
        <v>15507</v>
      </c>
      <c r="B3555" s="47" t="s">
        <v>927</v>
      </c>
      <c r="C3555" s="48" t="n">
        <v>46087</v>
      </c>
      <c r="D3555" s="47" t="s">
        <v>62</v>
      </c>
      <c r="E3555" s="47" t="s">
        <v>120</v>
      </c>
      <c r="F3555" s="47" t="s">
        <v>148</v>
      </c>
      <c r="G3555" s="47" t="s">
        <v>122</v>
      </c>
      <c r="H3555" s="47" t="n">
        <v>1358</v>
      </c>
      <c r="I3555" s="57" t="n">
        <f aca="false">IFERROR(H3555/INDEX(Rate_Master!$C$2:$C$13,MATCH(F3555,Rate_Master!$A$2:$A$13,0)),0)</f>
        <v>1.50888888888889</v>
      </c>
    </row>
    <row r="3556" customFormat="false" ht="15" hidden="false" customHeight="false" outlineLevel="0" collapsed="false">
      <c r="A3556" s="47" t="s">
        <v>15508</v>
      </c>
      <c r="B3556" s="47" t="s">
        <v>927</v>
      </c>
      <c r="C3556" s="48" t="n">
        <v>46087</v>
      </c>
      <c r="D3556" s="47" t="s">
        <v>62</v>
      </c>
      <c r="E3556" s="47" t="s">
        <v>120</v>
      </c>
      <c r="F3556" s="47" t="s">
        <v>148</v>
      </c>
      <c r="G3556" s="47" t="s">
        <v>123</v>
      </c>
      <c r="H3556" s="47" t="n">
        <v>988</v>
      </c>
      <c r="I3556" s="57" t="n">
        <f aca="false">IFERROR(H3556/INDEX(Rate_Master!$C$2:$C$13,MATCH(F3556,Rate_Master!$A$2:$A$13,0)),0)</f>
        <v>1.09777777777778</v>
      </c>
    </row>
    <row r="3557" customFormat="false" ht="15" hidden="false" customHeight="false" outlineLevel="0" collapsed="false">
      <c r="A3557" s="47" t="s">
        <v>15509</v>
      </c>
      <c r="B3557" s="47" t="s">
        <v>927</v>
      </c>
      <c r="C3557" s="48" t="n">
        <v>46087</v>
      </c>
      <c r="D3557" s="47" t="s">
        <v>62</v>
      </c>
      <c r="E3557" s="47" t="s">
        <v>120</v>
      </c>
      <c r="F3557" s="47" t="s">
        <v>148</v>
      </c>
      <c r="G3557" s="47" t="s">
        <v>124</v>
      </c>
      <c r="H3557" s="47" t="n">
        <v>611</v>
      </c>
      <c r="I3557" s="57" t="n">
        <f aca="false">IFERROR(H3557/INDEX(Rate_Master!$C$2:$C$13,MATCH(F3557,Rate_Master!$A$2:$A$13,0)),0)</f>
        <v>0.678888888888889</v>
      </c>
    </row>
    <row r="3558" customFormat="false" ht="15" hidden="false" customHeight="false" outlineLevel="0" collapsed="false">
      <c r="A3558" s="47" t="s">
        <v>15510</v>
      </c>
      <c r="B3558" s="47" t="s">
        <v>927</v>
      </c>
      <c r="C3558" s="48" t="n">
        <v>46087</v>
      </c>
      <c r="D3558" s="47" t="s">
        <v>62</v>
      </c>
      <c r="E3558" s="47" t="s">
        <v>120</v>
      </c>
      <c r="F3558" s="47" t="s">
        <v>148</v>
      </c>
      <c r="G3558" s="47" t="s">
        <v>125</v>
      </c>
      <c r="H3558" s="47" t="n">
        <v>379</v>
      </c>
      <c r="I3558" s="57" t="n">
        <f aca="false">IFERROR(H3558/INDEX(Rate_Master!$C$2:$C$13,MATCH(F3558,Rate_Master!$A$2:$A$13,0)),0)</f>
        <v>0.421111111111111</v>
      </c>
    </row>
    <row r="3559" customFormat="false" ht="15" hidden="false" customHeight="false" outlineLevel="0" collapsed="false">
      <c r="A3559" s="47" t="s">
        <v>15511</v>
      </c>
      <c r="B3559" s="47" t="s">
        <v>927</v>
      </c>
      <c r="C3559" s="48" t="n">
        <v>46087</v>
      </c>
      <c r="D3559" s="47" t="s">
        <v>62</v>
      </c>
      <c r="E3559" s="47" t="s">
        <v>120</v>
      </c>
      <c r="F3559" s="47" t="s">
        <v>148</v>
      </c>
      <c r="G3559" s="47" t="s">
        <v>126</v>
      </c>
      <c r="H3559" s="47" t="n">
        <v>222</v>
      </c>
      <c r="I3559" s="57" t="n">
        <f aca="false">IFERROR(H3559/INDEX(Rate_Master!$C$2:$C$13,MATCH(F3559,Rate_Master!$A$2:$A$13,0)),0)</f>
        <v>0.246666666666667</v>
      </c>
    </row>
    <row r="3560" customFormat="false" ht="15" hidden="false" customHeight="false" outlineLevel="0" collapsed="false">
      <c r="A3560" s="47" t="s">
        <v>15512</v>
      </c>
      <c r="B3560" s="47" t="s">
        <v>928</v>
      </c>
      <c r="C3560" s="48" t="n">
        <v>46087</v>
      </c>
      <c r="D3560" s="47" t="s">
        <v>62</v>
      </c>
      <c r="E3560" s="47" t="s">
        <v>120</v>
      </c>
      <c r="F3560" s="47" t="s">
        <v>148</v>
      </c>
      <c r="G3560" s="47" t="s">
        <v>119</v>
      </c>
      <c r="H3560" s="47" t="n">
        <v>1215</v>
      </c>
      <c r="I3560" s="57" t="n">
        <f aca="false">IFERROR(H3560/INDEX(Rate_Master!$C$2:$C$13,MATCH(F3560,Rate_Master!$A$2:$A$13,0)),0)</f>
        <v>1.35</v>
      </c>
    </row>
    <row r="3561" customFormat="false" ht="15" hidden="false" customHeight="false" outlineLevel="0" collapsed="false">
      <c r="A3561" s="47" t="s">
        <v>15513</v>
      </c>
      <c r="B3561" s="47" t="s">
        <v>928</v>
      </c>
      <c r="C3561" s="48" t="n">
        <v>46087</v>
      </c>
      <c r="D3561" s="47" t="s">
        <v>62</v>
      </c>
      <c r="E3561" s="47" t="s">
        <v>120</v>
      </c>
      <c r="F3561" s="47" t="s">
        <v>148</v>
      </c>
      <c r="G3561" s="47" t="s">
        <v>121</v>
      </c>
      <c r="H3561" s="47" t="n">
        <v>1021</v>
      </c>
      <c r="I3561" s="57" t="n">
        <f aca="false">IFERROR(H3561/INDEX(Rate_Master!$C$2:$C$13,MATCH(F3561,Rate_Master!$A$2:$A$13,0)),0)</f>
        <v>1.13444444444444</v>
      </c>
    </row>
    <row r="3562" customFormat="false" ht="15" hidden="false" customHeight="false" outlineLevel="0" collapsed="false">
      <c r="A3562" s="47" t="s">
        <v>15514</v>
      </c>
      <c r="B3562" s="47" t="s">
        <v>928</v>
      </c>
      <c r="C3562" s="48" t="n">
        <v>46087</v>
      </c>
      <c r="D3562" s="47" t="s">
        <v>62</v>
      </c>
      <c r="E3562" s="47" t="s">
        <v>120</v>
      </c>
      <c r="F3562" s="47" t="s">
        <v>148</v>
      </c>
      <c r="G3562" s="47" t="s">
        <v>122</v>
      </c>
      <c r="H3562" s="47" t="n">
        <v>1186</v>
      </c>
      <c r="I3562" s="57" t="n">
        <f aca="false">IFERROR(H3562/INDEX(Rate_Master!$C$2:$C$13,MATCH(F3562,Rate_Master!$A$2:$A$13,0)),0)</f>
        <v>1.31777777777778</v>
      </c>
    </row>
    <row r="3563" customFormat="false" ht="15" hidden="false" customHeight="false" outlineLevel="0" collapsed="false">
      <c r="A3563" s="47" t="s">
        <v>15515</v>
      </c>
      <c r="B3563" s="47" t="s">
        <v>928</v>
      </c>
      <c r="C3563" s="48" t="n">
        <v>46087</v>
      </c>
      <c r="D3563" s="47" t="s">
        <v>62</v>
      </c>
      <c r="E3563" s="47" t="s">
        <v>120</v>
      </c>
      <c r="F3563" s="47" t="s">
        <v>148</v>
      </c>
      <c r="G3563" s="47" t="s">
        <v>123</v>
      </c>
      <c r="H3563" s="47" t="n">
        <v>877</v>
      </c>
      <c r="I3563" s="57" t="n">
        <f aca="false">IFERROR(H3563/INDEX(Rate_Master!$C$2:$C$13,MATCH(F3563,Rate_Master!$A$2:$A$13,0)),0)</f>
        <v>0.974444444444444</v>
      </c>
    </row>
    <row r="3564" customFormat="false" ht="15" hidden="false" customHeight="false" outlineLevel="0" collapsed="false">
      <c r="A3564" s="47" t="s">
        <v>15516</v>
      </c>
      <c r="B3564" s="47" t="s">
        <v>928</v>
      </c>
      <c r="C3564" s="48" t="n">
        <v>46087</v>
      </c>
      <c r="D3564" s="47" t="s">
        <v>62</v>
      </c>
      <c r="E3564" s="47" t="s">
        <v>120</v>
      </c>
      <c r="F3564" s="47" t="s">
        <v>148</v>
      </c>
      <c r="G3564" s="47" t="s">
        <v>124</v>
      </c>
      <c r="H3564" s="47" t="n">
        <v>526</v>
      </c>
      <c r="I3564" s="57" t="n">
        <f aca="false">IFERROR(H3564/INDEX(Rate_Master!$C$2:$C$13,MATCH(F3564,Rate_Master!$A$2:$A$13,0)),0)</f>
        <v>0.584444444444444</v>
      </c>
    </row>
    <row r="3565" customFormat="false" ht="15" hidden="false" customHeight="false" outlineLevel="0" collapsed="false">
      <c r="A3565" s="47" t="s">
        <v>15517</v>
      </c>
      <c r="B3565" s="47" t="s">
        <v>928</v>
      </c>
      <c r="C3565" s="48" t="n">
        <v>46087</v>
      </c>
      <c r="D3565" s="47" t="s">
        <v>62</v>
      </c>
      <c r="E3565" s="47" t="s">
        <v>120</v>
      </c>
      <c r="F3565" s="47" t="s">
        <v>148</v>
      </c>
      <c r="G3565" s="47" t="s">
        <v>125</v>
      </c>
      <c r="H3565" s="47" t="n">
        <v>301</v>
      </c>
      <c r="I3565" s="57" t="n">
        <f aca="false">IFERROR(H3565/INDEX(Rate_Master!$C$2:$C$13,MATCH(F3565,Rate_Master!$A$2:$A$13,0)),0)</f>
        <v>0.334444444444444</v>
      </c>
    </row>
    <row r="3566" customFormat="false" ht="15" hidden="false" customHeight="false" outlineLevel="0" collapsed="false">
      <c r="A3566" s="47" t="s">
        <v>15518</v>
      </c>
      <c r="B3566" s="47" t="s">
        <v>928</v>
      </c>
      <c r="C3566" s="48" t="n">
        <v>46087</v>
      </c>
      <c r="D3566" s="47" t="s">
        <v>62</v>
      </c>
      <c r="E3566" s="47" t="s">
        <v>120</v>
      </c>
      <c r="F3566" s="47" t="s">
        <v>148</v>
      </c>
      <c r="G3566" s="47" t="s">
        <v>126</v>
      </c>
      <c r="H3566" s="47" t="n">
        <v>208</v>
      </c>
      <c r="I3566" s="57" t="n">
        <f aca="false">IFERROR(H3566/INDEX(Rate_Master!$C$2:$C$13,MATCH(F3566,Rate_Master!$A$2:$A$13,0)),0)</f>
        <v>0.231111111111111</v>
      </c>
    </row>
    <row r="3567" customFormat="false" ht="15" hidden="false" customHeight="false" outlineLevel="0" collapsed="false">
      <c r="A3567" s="47" t="s">
        <v>15519</v>
      </c>
      <c r="B3567" s="47" t="s">
        <v>929</v>
      </c>
      <c r="C3567" s="48" t="n">
        <v>46087</v>
      </c>
      <c r="D3567" s="47" t="s">
        <v>62</v>
      </c>
      <c r="E3567" s="47" t="s">
        <v>120</v>
      </c>
      <c r="F3567" s="47" t="s">
        <v>148</v>
      </c>
      <c r="G3567" s="47" t="s">
        <v>119</v>
      </c>
      <c r="H3567" s="47" t="n">
        <v>1182</v>
      </c>
      <c r="I3567" s="57" t="n">
        <f aca="false">IFERROR(H3567/INDEX(Rate_Master!$C$2:$C$13,MATCH(F3567,Rate_Master!$A$2:$A$13,0)),0)</f>
        <v>1.31333333333333</v>
      </c>
    </row>
    <row r="3568" customFormat="false" ht="15" hidden="false" customHeight="false" outlineLevel="0" collapsed="false">
      <c r="A3568" s="47" t="s">
        <v>15520</v>
      </c>
      <c r="B3568" s="47" t="s">
        <v>929</v>
      </c>
      <c r="C3568" s="48" t="n">
        <v>46087</v>
      </c>
      <c r="D3568" s="47" t="s">
        <v>62</v>
      </c>
      <c r="E3568" s="47" t="s">
        <v>120</v>
      </c>
      <c r="F3568" s="47" t="s">
        <v>148</v>
      </c>
      <c r="G3568" s="47" t="s">
        <v>121</v>
      </c>
      <c r="H3568" s="47" t="n">
        <v>1031</v>
      </c>
      <c r="I3568" s="57" t="n">
        <f aca="false">IFERROR(H3568/INDEX(Rate_Master!$C$2:$C$13,MATCH(F3568,Rate_Master!$A$2:$A$13,0)),0)</f>
        <v>1.14555555555556</v>
      </c>
    </row>
    <row r="3569" customFormat="false" ht="15" hidden="false" customHeight="false" outlineLevel="0" collapsed="false">
      <c r="A3569" s="47" t="s">
        <v>15521</v>
      </c>
      <c r="B3569" s="47" t="s">
        <v>929</v>
      </c>
      <c r="C3569" s="48" t="n">
        <v>46087</v>
      </c>
      <c r="D3569" s="47" t="s">
        <v>62</v>
      </c>
      <c r="E3569" s="47" t="s">
        <v>120</v>
      </c>
      <c r="F3569" s="47" t="s">
        <v>148</v>
      </c>
      <c r="G3569" s="47" t="s">
        <v>122</v>
      </c>
      <c r="H3569" s="47" t="n">
        <v>1167</v>
      </c>
      <c r="I3569" s="57" t="n">
        <f aca="false">IFERROR(H3569/INDEX(Rate_Master!$C$2:$C$13,MATCH(F3569,Rate_Master!$A$2:$A$13,0)),0)</f>
        <v>1.29666666666667</v>
      </c>
    </row>
    <row r="3570" customFormat="false" ht="15" hidden="false" customHeight="false" outlineLevel="0" collapsed="false">
      <c r="A3570" s="47" t="s">
        <v>15522</v>
      </c>
      <c r="B3570" s="47" t="s">
        <v>929</v>
      </c>
      <c r="C3570" s="48" t="n">
        <v>46087</v>
      </c>
      <c r="D3570" s="47" t="s">
        <v>62</v>
      </c>
      <c r="E3570" s="47" t="s">
        <v>120</v>
      </c>
      <c r="F3570" s="47" t="s">
        <v>148</v>
      </c>
      <c r="G3570" s="47" t="s">
        <v>123</v>
      </c>
      <c r="H3570" s="47" t="n">
        <v>897</v>
      </c>
      <c r="I3570" s="57" t="n">
        <f aca="false">IFERROR(H3570/INDEX(Rate_Master!$C$2:$C$13,MATCH(F3570,Rate_Master!$A$2:$A$13,0)),0)</f>
        <v>0.996666666666667</v>
      </c>
    </row>
    <row r="3571" customFormat="false" ht="15" hidden="false" customHeight="false" outlineLevel="0" collapsed="false">
      <c r="A3571" s="47" t="s">
        <v>15523</v>
      </c>
      <c r="B3571" s="47" t="s">
        <v>929</v>
      </c>
      <c r="C3571" s="48" t="n">
        <v>46087</v>
      </c>
      <c r="D3571" s="47" t="s">
        <v>62</v>
      </c>
      <c r="E3571" s="47" t="s">
        <v>120</v>
      </c>
      <c r="F3571" s="47" t="s">
        <v>148</v>
      </c>
      <c r="G3571" s="47" t="s">
        <v>124</v>
      </c>
      <c r="H3571" s="47" t="n">
        <v>520</v>
      </c>
      <c r="I3571" s="57" t="n">
        <f aca="false">IFERROR(H3571/INDEX(Rate_Master!$C$2:$C$13,MATCH(F3571,Rate_Master!$A$2:$A$13,0)),0)</f>
        <v>0.577777777777778</v>
      </c>
    </row>
    <row r="3572" customFormat="false" ht="15" hidden="false" customHeight="false" outlineLevel="0" collapsed="false">
      <c r="A3572" s="47" t="s">
        <v>15524</v>
      </c>
      <c r="B3572" s="47" t="s">
        <v>929</v>
      </c>
      <c r="C3572" s="48" t="n">
        <v>46087</v>
      </c>
      <c r="D3572" s="47" t="s">
        <v>62</v>
      </c>
      <c r="E3572" s="47" t="s">
        <v>120</v>
      </c>
      <c r="F3572" s="47" t="s">
        <v>148</v>
      </c>
      <c r="G3572" s="47" t="s">
        <v>125</v>
      </c>
      <c r="H3572" s="47" t="n">
        <v>324</v>
      </c>
      <c r="I3572" s="57" t="n">
        <f aca="false">IFERROR(H3572/INDEX(Rate_Master!$C$2:$C$13,MATCH(F3572,Rate_Master!$A$2:$A$13,0)),0)</f>
        <v>0.36</v>
      </c>
    </row>
    <row r="3573" customFormat="false" ht="15" hidden="false" customHeight="false" outlineLevel="0" collapsed="false">
      <c r="A3573" s="47" t="s">
        <v>15525</v>
      </c>
      <c r="B3573" s="47" t="s">
        <v>929</v>
      </c>
      <c r="C3573" s="48" t="n">
        <v>46087</v>
      </c>
      <c r="D3573" s="47" t="s">
        <v>62</v>
      </c>
      <c r="E3573" s="47" t="s">
        <v>120</v>
      </c>
      <c r="F3573" s="47" t="s">
        <v>148</v>
      </c>
      <c r="G3573" s="47" t="s">
        <v>126</v>
      </c>
      <c r="H3573" s="47" t="n">
        <v>228</v>
      </c>
      <c r="I3573" s="57" t="n">
        <f aca="false">IFERROR(H3573/INDEX(Rate_Master!$C$2:$C$13,MATCH(F3573,Rate_Master!$A$2:$A$13,0)),0)</f>
        <v>0.253333333333333</v>
      </c>
    </row>
    <row r="3574" customFormat="false" ht="15" hidden="false" customHeight="false" outlineLevel="0" collapsed="false">
      <c r="A3574" s="47" t="s">
        <v>15526</v>
      </c>
      <c r="B3574" s="47" t="s">
        <v>930</v>
      </c>
      <c r="C3574" s="48" t="n">
        <v>46087</v>
      </c>
      <c r="D3574" s="47" t="s">
        <v>63</v>
      </c>
      <c r="E3574" s="47" t="s">
        <v>120</v>
      </c>
      <c r="F3574" s="47" t="s">
        <v>151</v>
      </c>
      <c r="G3574" s="47" t="s">
        <v>119</v>
      </c>
      <c r="H3574" s="47" t="n">
        <v>1705</v>
      </c>
      <c r="I3574" s="57" t="n">
        <f aca="false">IFERROR(H3574/INDEX(Rate_Master!$C$2:$C$13,MATCH(F3574,Rate_Master!$A$2:$A$13,0)),0)</f>
        <v>2.43571428571429</v>
      </c>
    </row>
    <row r="3575" customFormat="false" ht="15" hidden="false" customHeight="false" outlineLevel="0" collapsed="false">
      <c r="A3575" s="47" t="s">
        <v>15527</v>
      </c>
      <c r="B3575" s="47" t="s">
        <v>930</v>
      </c>
      <c r="C3575" s="48" t="n">
        <v>46087</v>
      </c>
      <c r="D3575" s="47" t="s">
        <v>63</v>
      </c>
      <c r="E3575" s="47" t="s">
        <v>120</v>
      </c>
      <c r="F3575" s="47" t="s">
        <v>151</v>
      </c>
      <c r="G3575" s="47" t="s">
        <v>121</v>
      </c>
      <c r="H3575" s="47" t="n">
        <v>1604</v>
      </c>
      <c r="I3575" s="57" t="n">
        <f aca="false">IFERROR(H3575/INDEX(Rate_Master!$C$2:$C$13,MATCH(F3575,Rate_Master!$A$2:$A$13,0)),0)</f>
        <v>2.29142857142857</v>
      </c>
    </row>
    <row r="3576" customFormat="false" ht="15" hidden="false" customHeight="false" outlineLevel="0" collapsed="false">
      <c r="A3576" s="47" t="s">
        <v>15528</v>
      </c>
      <c r="B3576" s="47" t="s">
        <v>930</v>
      </c>
      <c r="C3576" s="48" t="n">
        <v>46087</v>
      </c>
      <c r="D3576" s="47" t="s">
        <v>63</v>
      </c>
      <c r="E3576" s="47" t="s">
        <v>120</v>
      </c>
      <c r="F3576" s="47" t="s">
        <v>151</v>
      </c>
      <c r="G3576" s="47" t="s">
        <v>122</v>
      </c>
      <c r="H3576" s="47" t="n">
        <v>3670</v>
      </c>
      <c r="I3576" s="57" t="n">
        <f aca="false">IFERROR(H3576/INDEX(Rate_Master!$C$2:$C$13,MATCH(F3576,Rate_Master!$A$2:$A$13,0)),0)</f>
        <v>5.24285714285714</v>
      </c>
    </row>
    <row r="3577" customFormat="false" ht="15" hidden="false" customHeight="false" outlineLevel="0" collapsed="false">
      <c r="A3577" s="47" t="s">
        <v>15529</v>
      </c>
      <c r="B3577" s="47" t="s">
        <v>930</v>
      </c>
      <c r="C3577" s="48" t="n">
        <v>46087</v>
      </c>
      <c r="D3577" s="47" t="s">
        <v>63</v>
      </c>
      <c r="E3577" s="47" t="s">
        <v>120</v>
      </c>
      <c r="F3577" s="47" t="s">
        <v>151</v>
      </c>
      <c r="G3577" s="47" t="s">
        <v>123</v>
      </c>
      <c r="H3577" s="47" t="n">
        <v>1256</v>
      </c>
      <c r="I3577" s="57" t="n">
        <f aca="false">IFERROR(H3577/INDEX(Rate_Master!$C$2:$C$13,MATCH(F3577,Rate_Master!$A$2:$A$13,0)),0)</f>
        <v>1.79428571428571</v>
      </c>
    </row>
    <row r="3578" customFormat="false" ht="15" hidden="false" customHeight="false" outlineLevel="0" collapsed="false">
      <c r="A3578" s="47" t="s">
        <v>15530</v>
      </c>
      <c r="B3578" s="47" t="s">
        <v>930</v>
      </c>
      <c r="C3578" s="48" t="n">
        <v>46087</v>
      </c>
      <c r="D3578" s="47" t="s">
        <v>63</v>
      </c>
      <c r="E3578" s="47" t="s">
        <v>120</v>
      </c>
      <c r="F3578" s="47" t="s">
        <v>151</v>
      </c>
      <c r="G3578" s="47" t="s">
        <v>124</v>
      </c>
      <c r="H3578" s="47" t="n">
        <v>753</v>
      </c>
      <c r="I3578" s="57" t="n">
        <f aca="false">IFERROR(H3578/INDEX(Rate_Master!$C$2:$C$13,MATCH(F3578,Rate_Master!$A$2:$A$13,0)),0)</f>
        <v>1.07571428571429</v>
      </c>
    </row>
    <row r="3579" customFormat="false" ht="15" hidden="false" customHeight="false" outlineLevel="0" collapsed="false">
      <c r="A3579" s="47" t="s">
        <v>15531</v>
      </c>
      <c r="B3579" s="47" t="s">
        <v>930</v>
      </c>
      <c r="C3579" s="48" t="n">
        <v>46087</v>
      </c>
      <c r="D3579" s="47" t="s">
        <v>63</v>
      </c>
      <c r="E3579" s="47" t="s">
        <v>120</v>
      </c>
      <c r="F3579" s="47" t="s">
        <v>151</v>
      </c>
      <c r="G3579" s="47" t="s">
        <v>125</v>
      </c>
      <c r="H3579" s="47" t="n">
        <v>445</v>
      </c>
      <c r="I3579" s="57" t="n">
        <f aca="false">IFERROR(H3579/INDEX(Rate_Master!$C$2:$C$13,MATCH(F3579,Rate_Master!$A$2:$A$13,0)),0)</f>
        <v>0.635714285714286</v>
      </c>
    </row>
    <row r="3580" customFormat="false" ht="15" hidden="false" customHeight="false" outlineLevel="0" collapsed="false">
      <c r="A3580" s="47" t="s">
        <v>15532</v>
      </c>
      <c r="B3580" s="47" t="s">
        <v>930</v>
      </c>
      <c r="C3580" s="48" t="n">
        <v>46087</v>
      </c>
      <c r="D3580" s="47" t="s">
        <v>63</v>
      </c>
      <c r="E3580" s="47" t="s">
        <v>120</v>
      </c>
      <c r="F3580" s="47" t="s">
        <v>151</v>
      </c>
      <c r="G3580" s="47" t="s">
        <v>126</v>
      </c>
      <c r="H3580" s="47" t="n">
        <v>312</v>
      </c>
      <c r="I3580" s="57" t="n">
        <f aca="false">IFERROR(H3580/INDEX(Rate_Master!$C$2:$C$13,MATCH(F3580,Rate_Master!$A$2:$A$13,0)),0)</f>
        <v>0.445714285714286</v>
      </c>
    </row>
    <row r="3581" customFormat="false" ht="15" hidden="false" customHeight="false" outlineLevel="0" collapsed="false">
      <c r="A3581" s="47" t="s">
        <v>15533</v>
      </c>
      <c r="B3581" s="47" t="s">
        <v>932</v>
      </c>
      <c r="C3581" s="48" t="n">
        <v>46087</v>
      </c>
      <c r="D3581" s="47" t="s">
        <v>63</v>
      </c>
      <c r="E3581" s="47" t="s">
        <v>120</v>
      </c>
      <c r="F3581" s="47" t="s">
        <v>151</v>
      </c>
      <c r="G3581" s="47" t="s">
        <v>119</v>
      </c>
      <c r="H3581" s="47" t="n">
        <v>1121</v>
      </c>
      <c r="I3581" s="57" t="n">
        <f aca="false">IFERROR(H3581/INDEX(Rate_Master!$C$2:$C$13,MATCH(F3581,Rate_Master!$A$2:$A$13,0)),0)</f>
        <v>1.60142857142857</v>
      </c>
    </row>
    <row r="3582" customFormat="false" ht="15" hidden="false" customHeight="false" outlineLevel="0" collapsed="false">
      <c r="A3582" s="47" t="s">
        <v>15534</v>
      </c>
      <c r="B3582" s="47" t="s">
        <v>932</v>
      </c>
      <c r="C3582" s="48" t="n">
        <v>46087</v>
      </c>
      <c r="D3582" s="47" t="s">
        <v>63</v>
      </c>
      <c r="E3582" s="47" t="s">
        <v>120</v>
      </c>
      <c r="F3582" s="47" t="s">
        <v>151</v>
      </c>
      <c r="G3582" s="47" t="s">
        <v>121</v>
      </c>
      <c r="H3582" s="47" t="n">
        <v>1082</v>
      </c>
      <c r="I3582" s="57" t="n">
        <f aca="false">IFERROR(H3582/INDEX(Rate_Master!$C$2:$C$13,MATCH(F3582,Rate_Master!$A$2:$A$13,0)),0)</f>
        <v>1.54571428571429</v>
      </c>
    </row>
    <row r="3583" customFormat="false" ht="15" hidden="false" customHeight="false" outlineLevel="0" collapsed="false">
      <c r="A3583" s="47" t="s">
        <v>15535</v>
      </c>
      <c r="B3583" s="47" t="s">
        <v>932</v>
      </c>
      <c r="C3583" s="48" t="n">
        <v>46087</v>
      </c>
      <c r="D3583" s="47" t="s">
        <v>63</v>
      </c>
      <c r="E3583" s="47" t="s">
        <v>120</v>
      </c>
      <c r="F3583" s="47" t="s">
        <v>151</v>
      </c>
      <c r="G3583" s="47" t="s">
        <v>122</v>
      </c>
      <c r="H3583" s="47" t="n">
        <v>2650</v>
      </c>
      <c r="I3583" s="57" t="n">
        <f aca="false">IFERROR(H3583/INDEX(Rate_Master!$C$2:$C$13,MATCH(F3583,Rate_Master!$A$2:$A$13,0)),0)</f>
        <v>3.78571428571429</v>
      </c>
    </row>
    <row r="3584" customFormat="false" ht="15" hidden="false" customHeight="false" outlineLevel="0" collapsed="false">
      <c r="A3584" s="47" t="s">
        <v>15536</v>
      </c>
      <c r="B3584" s="47" t="s">
        <v>932</v>
      </c>
      <c r="C3584" s="48" t="n">
        <v>46087</v>
      </c>
      <c r="D3584" s="47" t="s">
        <v>63</v>
      </c>
      <c r="E3584" s="47" t="s">
        <v>120</v>
      </c>
      <c r="F3584" s="47" t="s">
        <v>151</v>
      </c>
      <c r="G3584" s="47" t="s">
        <v>123</v>
      </c>
      <c r="H3584" s="47" t="n">
        <v>865</v>
      </c>
      <c r="I3584" s="57" t="n">
        <f aca="false">IFERROR(H3584/INDEX(Rate_Master!$C$2:$C$13,MATCH(F3584,Rate_Master!$A$2:$A$13,0)),0)</f>
        <v>1.23571428571429</v>
      </c>
    </row>
    <row r="3585" customFormat="false" ht="15" hidden="false" customHeight="false" outlineLevel="0" collapsed="false">
      <c r="A3585" s="47" t="s">
        <v>15537</v>
      </c>
      <c r="B3585" s="47" t="s">
        <v>932</v>
      </c>
      <c r="C3585" s="48" t="n">
        <v>46087</v>
      </c>
      <c r="D3585" s="47" t="s">
        <v>63</v>
      </c>
      <c r="E3585" s="47" t="s">
        <v>120</v>
      </c>
      <c r="F3585" s="47" t="s">
        <v>151</v>
      </c>
      <c r="G3585" s="47" t="s">
        <v>124</v>
      </c>
      <c r="H3585" s="47" t="n">
        <v>526</v>
      </c>
      <c r="I3585" s="57" t="n">
        <f aca="false">IFERROR(H3585/INDEX(Rate_Master!$C$2:$C$13,MATCH(F3585,Rate_Master!$A$2:$A$13,0)),0)</f>
        <v>0.751428571428571</v>
      </c>
    </row>
    <row r="3586" customFormat="false" ht="15" hidden="false" customHeight="false" outlineLevel="0" collapsed="false">
      <c r="A3586" s="47" t="s">
        <v>15538</v>
      </c>
      <c r="B3586" s="47" t="s">
        <v>932</v>
      </c>
      <c r="C3586" s="48" t="n">
        <v>46087</v>
      </c>
      <c r="D3586" s="47" t="s">
        <v>63</v>
      </c>
      <c r="E3586" s="47" t="s">
        <v>120</v>
      </c>
      <c r="F3586" s="47" t="s">
        <v>151</v>
      </c>
      <c r="G3586" s="47" t="s">
        <v>125</v>
      </c>
      <c r="H3586" s="47" t="n">
        <v>328</v>
      </c>
      <c r="I3586" s="57" t="n">
        <f aca="false">IFERROR(H3586/INDEX(Rate_Master!$C$2:$C$13,MATCH(F3586,Rate_Master!$A$2:$A$13,0)),0)</f>
        <v>0.468571428571429</v>
      </c>
    </row>
    <row r="3587" customFormat="false" ht="15" hidden="false" customHeight="false" outlineLevel="0" collapsed="false">
      <c r="A3587" s="47" t="s">
        <v>15539</v>
      </c>
      <c r="B3587" s="47" t="s">
        <v>932</v>
      </c>
      <c r="C3587" s="48" t="n">
        <v>46087</v>
      </c>
      <c r="D3587" s="47" t="s">
        <v>63</v>
      </c>
      <c r="E3587" s="47" t="s">
        <v>120</v>
      </c>
      <c r="F3587" s="47" t="s">
        <v>151</v>
      </c>
      <c r="G3587" s="47" t="s">
        <v>126</v>
      </c>
      <c r="H3587" s="47" t="n">
        <v>177</v>
      </c>
      <c r="I3587" s="57" t="n">
        <f aca="false">IFERROR(H3587/INDEX(Rate_Master!$C$2:$C$13,MATCH(F3587,Rate_Master!$A$2:$A$13,0)),0)</f>
        <v>0.252857142857143</v>
      </c>
    </row>
    <row r="3588" customFormat="false" ht="15" hidden="false" customHeight="false" outlineLevel="0" collapsed="false">
      <c r="A3588" s="47" t="s">
        <v>15540</v>
      </c>
      <c r="B3588" s="47" t="s">
        <v>933</v>
      </c>
      <c r="C3588" s="48" t="n">
        <v>46087</v>
      </c>
      <c r="D3588" s="47" t="s">
        <v>63</v>
      </c>
      <c r="E3588" s="47" t="s">
        <v>120</v>
      </c>
      <c r="F3588" s="47" t="s">
        <v>151</v>
      </c>
      <c r="G3588" s="47" t="s">
        <v>119</v>
      </c>
      <c r="H3588" s="47" t="n">
        <v>1400</v>
      </c>
      <c r="I3588" s="57" t="n">
        <f aca="false">IFERROR(H3588/INDEX(Rate_Master!$C$2:$C$13,MATCH(F3588,Rate_Master!$A$2:$A$13,0)),0)</f>
        <v>2</v>
      </c>
    </row>
    <row r="3589" customFormat="false" ht="15" hidden="false" customHeight="false" outlineLevel="0" collapsed="false">
      <c r="A3589" s="47" t="s">
        <v>15541</v>
      </c>
      <c r="B3589" s="47" t="s">
        <v>933</v>
      </c>
      <c r="C3589" s="48" t="n">
        <v>46087</v>
      </c>
      <c r="D3589" s="47" t="s">
        <v>63</v>
      </c>
      <c r="E3589" s="47" t="s">
        <v>120</v>
      </c>
      <c r="F3589" s="47" t="s">
        <v>151</v>
      </c>
      <c r="G3589" s="47" t="s">
        <v>121</v>
      </c>
      <c r="H3589" s="47" t="n">
        <v>1322</v>
      </c>
      <c r="I3589" s="57" t="n">
        <f aca="false">IFERROR(H3589/INDEX(Rate_Master!$C$2:$C$13,MATCH(F3589,Rate_Master!$A$2:$A$13,0)),0)</f>
        <v>1.88857142857143</v>
      </c>
    </row>
    <row r="3590" customFormat="false" ht="15" hidden="false" customHeight="false" outlineLevel="0" collapsed="false">
      <c r="A3590" s="47" t="s">
        <v>15542</v>
      </c>
      <c r="B3590" s="47" t="s">
        <v>933</v>
      </c>
      <c r="C3590" s="48" t="n">
        <v>46087</v>
      </c>
      <c r="D3590" s="47" t="s">
        <v>63</v>
      </c>
      <c r="E3590" s="47" t="s">
        <v>120</v>
      </c>
      <c r="F3590" s="47" t="s">
        <v>151</v>
      </c>
      <c r="G3590" s="47" t="s">
        <v>122</v>
      </c>
      <c r="H3590" s="47" t="n">
        <v>3280</v>
      </c>
      <c r="I3590" s="57" t="n">
        <f aca="false">IFERROR(H3590/INDEX(Rate_Master!$C$2:$C$13,MATCH(F3590,Rate_Master!$A$2:$A$13,0)),0)</f>
        <v>4.68571428571429</v>
      </c>
    </row>
    <row r="3591" customFormat="false" ht="15" hidden="false" customHeight="false" outlineLevel="0" collapsed="false">
      <c r="A3591" s="47" t="s">
        <v>15543</v>
      </c>
      <c r="B3591" s="47" t="s">
        <v>933</v>
      </c>
      <c r="C3591" s="48" t="n">
        <v>46087</v>
      </c>
      <c r="D3591" s="47" t="s">
        <v>63</v>
      </c>
      <c r="E3591" s="47" t="s">
        <v>120</v>
      </c>
      <c r="F3591" s="47" t="s">
        <v>151</v>
      </c>
      <c r="G3591" s="47" t="s">
        <v>123</v>
      </c>
      <c r="H3591" s="47" t="n">
        <v>1082</v>
      </c>
      <c r="I3591" s="57" t="n">
        <f aca="false">IFERROR(H3591/INDEX(Rate_Master!$C$2:$C$13,MATCH(F3591,Rate_Master!$A$2:$A$13,0)),0)</f>
        <v>1.54571428571429</v>
      </c>
    </row>
    <row r="3592" customFormat="false" ht="15" hidden="false" customHeight="false" outlineLevel="0" collapsed="false">
      <c r="A3592" s="47" t="s">
        <v>15544</v>
      </c>
      <c r="B3592" s="47" t="s">
        <v>933</v>
      </c>
      <c r="C3592" s="48" t="n">
        <v>46087</v>
      </c>
      <c r="D3592" s="47" t="s">
        <v>63</v>
      </c>
      <c r="E3592" s="47" t="s">
        <v>120</v>
      </c>
      <c r="F3592" s="47" t="s">
        <v>151</v>
      </c>
      <c r="G3592" s="47" t="s">
        <v>124</v>
      </c>
      <c r="H3592" s="47" t="n">
        <v>688</v>
      </c>
      <c r="I3592" s="57" t="n">
        <f aca="false">IFERROR(H3592/INDEX(Rate_Master!$C$2:$C$13,MATCH(F3592,Rate_Master!$A$2:$A$13,0)),0)</f>
        <v>0.982857142857143</v>
      </c>
    </row>
    <row r="3593" customFormat="false" ht="15" hidden="false" customHeight="false" outlineLevel="0" collapsed="false">
      <c r="A3593" s="47" t="s">
        <v>15545</v>
      </c>
      <c r="B3593" s="47" t="s">
        <v>933</v>
      </c>
      <c r="C3593" s="48" t="n">
        <v>46087</v>
      </c>
      <c r="D3593" s="47" t="s">
        <v>63</v>
      </c>
      <c r="E3593" s="47" t="s">
        <v>120</v>
      </c>
      <c r="F3593" s="47" t="s">
        <v>151</v>
      </c>
      <c r="G3593" s="47" t="s">
        <v>125</v>
      </c>
      <c r="H3593" s="47" t="n">
        <v>444</v>
      </c>
      <c r="I3593" s="57" t="n">
        <f aca="false">IFERROR(H3593/INDEX(Rate_Master!$C$2:$C$13,MATCH(F3593,Rate_Master!$A$2:$A$13,0)),0)</f>
        <v>0.634285714285714</v>
      </c>
    </row>
    <row r="3594" customFormat="false" ht="15" hidden="false" customHeight="false" outlineLevel="0" collapsed="false">
      <c r="A3594" s="47" t="s">
        <v>15546</v>
      </c>
      <c r="B3594" s="47" t="s">
        <v>933</v>
      </c>
      <c r="C3594" s="48" t="n">
        <v>46087</v>
      </c>
      <c r="D3594" s="47" t="s">
        <v>63</v>
      </c>
      <c r="E3594" s="47" t="s">
        <v>120</v>
      </c>
      <c r="F3594" s="47" t="s">
        <v>151</v>
      </c>
      <c r="G3594" s="47" t="s">
        <v>126</v>
      </c>
      <c r="H3594" s="47" t="n">
        <v>249</v>
      </c>
      <c r="I3594" s="57" t="n">
        <f aca="false">IFERROR(H3594/INDEX(Rate_Master!$C$2:$C$13,MATCH(F3594,Rate_Master!$A$2:$A$13,0)),0)</f>
        <v>0.355714285714286</v>
      </c>
    </row>
    <row r="3595" customFormat="false" ht="15" hidden="false" customHeight="false" outlineLevel="0" collapsed="false">
      <c r="A3595" s="47" t="s">
        <v>15547</v>
      </c>
      <c r="B3595" s="47" t="s">
        <v>934</v>
      </c>
      <c r="C3595" s="48" t="n">
        <v>46087</v>
      </c>
      <c r="D3595" s="47" t="s">
        <v>64</v>
      </c>
      <c r="E3595" s="47" t="s">
        <v>128</v>
      </c>
      <c r="F3595" s="47" t="s">
        <v>155</v>
      </c>
      <c r="G3595" s="47" t="s">
        <v>127</v>
      </c>
      <c r="H3595" s="47" t="n">
        <v>1064</v>
      </c>
      <c r="I3595" s="57" t="n">
        <f aca="false">IFERROR(H3595/INDEX(Rate_Master!$C$2:$C$13,MATCH(F3595,Rate_Master!$A$2:$A$13,0)),0)</f>
        <v>1.93454545454545</v>
      </c>
    </row>
    <row r="3596" customFormat="false" ht="15" hidden="false" customHeight="false" outlineLevel="0" collapsed="false">
      <c r="A3596" s="47" t="s">
        <v>15548</v>
      </c>
      <c r="B3596" s="47" t="s">
        <v>934</v>
      </c>
      <c r="C3596" s="48" t="n">
        <v>46087</v>
      </c>
      <c r="D3596" s="47" t="s">
        <v>64</v>
      </c>
      <c r="E3596" s="47" t="s">
        <v>128</v>
      </c>
      <c r="F3596" s="47" t="s">
        <v>155</v>
      </c>
      <c r="G3596" s="47" t="s">
        <v>129</v>
      </c>
      <c r="H3596" s="47" t="n">
        <v>773</v>
      </c>
      <c r="I3596" s="57" t="n">
        <f aca="false">IFERROR(H3596/INDEX(Rate_Master!$C$2:$C$13,MATCH(F3596,Rate_Master!$A$2:$A$13,0)),0)</f>
        <v>1.40545454545455</v>
      </c>
    </row>
    <row r="3597" customFormat="false" ht="15" hidden="false" customHeight="false" outlineLevel="0" collapsed="false">
      <c r="A3597" s="47" t="s">
        <v>15549</v>
      </c>
      <c r="B3597" s="47" t="s">
        <v>934</v>
      </c>
      <c r="C3597" s="48" t="n">
        <v>46087</v>
      </c>
      <c r="D3597" s="47" t="s">
        <v>64</v>
      </c>
      <c r="E3597" s="47" t="s">
        <v>128</v>
      </c>
      <c r="F3597" s="47" t="s">
        <v>155</v>
      </c>
      <c r="G3597" s="47" t="s">
        <v>130</v>
      </c>
      <c r="H3597" s="47" t="n">
        <v>685</v>
      </c>
      <c r="I3597" s="57" t="n">
        <f aca="false">IFERROR(H3597/INDEX(Rate_Master!$C$2:$C$13,MATCH(F3597,Rate_Master!$A$2:$A$13,0)),0)</f>
        <v>1.24545454545455</v>
      </c>
    </row>
    <row r="3598" customFormat="false" ht="15" hidden="false" customHeight="false" outlineLevel="0" collapsed="false">
      <c r="A3598" s="47" t="s">
        <v>15550</v>
      </c>
      <c r="B3598" s="47" t="s">
        <v>934</v>
      </c>
      <c r="C3598" s="48" t="n">
        <v>46087</v>
      </c>
      <c r="D3598" s="47" t="s">
        <v>64</v>
      </c>
      <c r="E3598" s="47" t="s">
        <v>128</v>
      </c>
      <c r="F3598" s="47" t="s">
        <v>155</v>
      </c>
      <c r="G3598" s="47" t="s">
        <v>131</v>
      </c>
      <c r="H3598" s="47" t="n">
        <v>321</v>
      </c>
      <c r="I3598" s="57" t="n">
        <f aca="false">IFERROR(H3598/INDEX(Rate_Master!$C$2:$C$13,MATCH(F3598,Rate_Master!$A$2:$A$13,0)),0)</f>
        <v>0.583636363636364</v>
      </c>
    </row>
    <row r="3599" customFormat="false" ht="15" hidden="false" customHeight="false" outlineLevel="0" collapsed="false">
      <c r="A3599" s="47" t="s">
        <v>15551</v>
      </c>
      <c r="B3599" s="47" t="s">
        <v>934</v>
      </c>
      <c r="C3599" s="48" t="n">
        <v>46087</v>
      </c>
      <c r="D3599" s="47" t="s">
        <v>64</v>
      </c>
      <c r="E3599" s="47" t="s">
        <v>128</v>
      </c>
      <c r="F3599" s="47" t="s">
        <v>155</v>
      </c>
      <c r="G3599" s="47" t="s">
        <v>132</v>
      </c>
      <c r="H3599" s="47" t="n">
        <v>270</v>
      </c>
      <c r="I3599" s="57" t="n">
        <f aca="false">IFERROR(H3599/INDEX(Rate_Master!$C$2:$C$13,MATCH(F3599,Rate_Master!$A$2:$A$13,0)),0)</f>
        <v>0.490909090909091</v>
      </c>
    </row>
    <row r="3600" customFormat="false" ht="15" hidden="false" customHeight="false" outlineLevel="0" collapsed="false">
      <c r="A3600" s="47" t="s">
        <v>15552</v>
      </c>
      <c r="B3600" s="47" t="s">
        <v>935</v>
      </c>
      <c r="C3600" s="48" t="n">
        <v>46087</v>
      </c>
      <c r="D3600" s="47" t="s">
        <v>64</v>
      </c>
      <c r="E3600" s="47" t="s">
        <v>128</v>
      </c>
      <c r="F3600" s="47" t="s">
        <v>155</v>
      </c>
      <c r="G3600" s="47" t="s">
        <v>127</v>
      </c>
      <c r="H3600" s="47" t="n">
        <v>731</v>
      </c>
      <c r="I3600" s="57" t="n">
        <f aca="false">IFERROR(H3600/INDEX(Rate_Master!$C$2:$C$13,MATCH(F3600,Rate_Master!$A$2:$A$13,0)),0)</f>
        <v>1.32909090909091</v>
      </c>
    </row>
    <row r="3601" customFormat="false" ht="15" hidden="false" customHeight="false" outlineLevel="0" collapsed="false">
      <c r="A3601" s="47" t="s">
        <v>15553</v>
      </c>
      <c r="B3601" s="47" t="s">
        <v>935</v>
      </c>
      <c r="C3601" s="48" t="n">
        <v>46087</v>
      </c>
      <c r="D3601" s="47" t="s">
        <v>64</v>
      </c>
      <c r="E3601" s="47" t="s">
        <v>128</v>
      </c>
      <c r="F3601" s="47" t="s">
        <v>155</v>
      </c>
      <c r="G3601" s="47" t="s">
        <v>129</v>
      </c>
      <c r="H3601" s="47" t="n">
        <v>521</v>
      </c>
      <c r="I3601" s="57" t="n">
        <f aca="false">IFERROR(H3601/INDEX(Rate_Master!$C$2:$C$13,MATCH(F3601,Rate_Master!$A$2:$A$13,0)),0)</f>
        <v>0.947272727272727</v>
      </c>
    </row>
    <row r="3602" customFormat="false" ht="15" hidden="false" customHeight="false" outlineLevel="0" collapsed="false">
      <c r="A3602" s="47" t="s">
        <v>15554</v>
      </c>
      <c r="B3602" s="47" t="s">
        <v>935</v>
      </c>
      <c r="C3602" s="48" t="n">
        <v>46087</v>
      </c>
      <c r="D3602" s="47" t="s">
        <v>64</v>
      </c>
      <c r="E3602" s="47" t="s">
        <v>128</v>
      </c>
      <c r="F3602" s="47" t="s">
        <v>155</v>
      </c>
      <c r="G3602" s="47" t="s">
        <v>130</v>
      </c>
      <c r="H3602" s="47" t="n">
        <v>427</v>
      </c>
      <c r="I3602" s="57" t="n">
        <f aca="false">IFERROR(H3602/INDEX(Rate_Master!$C$2:$C$13,MATCH(F3602,Rate_Master!$A$2:$A$13,0)),0)</f>
        <v>0.776363636363636</v>
      </c>
    </row>
    <row r="3603" customFormat="false" ht="15" hidden="false" customHeight="false" outlineLevel="0" collapsed="false">
      <c r="A3603" s="47" t="s">
        <v>15555</v>
      </c>
      <c r="B3603" s="47" t="s">
        <v>935</v>
      </c>
      <c r="C3603" s="48" t="n">
        <v>46087</v>
      </c>
      <c r="D3603" s="47" t="s">
        <v>64</v>
      </c>
      <c r="E3603" s="47" t="s">
        <v>128</v>
      </c>
      <c r="F3603" s="47" t="s">
        <v>155</v>
      </c>
      <c r="G3603" s="47" t="s">
        <v>131</v>
      </c>
      <c r="H3603" s="47" t="n">
        <v>206</v>
      </c>
      <c r="I3603" s="57" t="n">
        <f aca="false">IFERROR(H3603/INDEX(Rate_Master!$C$2:$C$13,MATCH(F3603,Rate_Master!$A$2:$A$13,0)),0)</f>
        <v>0.374545454545455</v>
      </c>
    </row>
    <row r="3604" customFormat="false" ht="15" hidden="false" customHeight="false" outlineLevel="0" collapsed="false">
      <c r="A3604" s="47" t="s">
        <v>15556</v>
      </c>
      <c r="B3604" s="47" t="s">
        <v>935</v>
      </c>
      <c r="C3604" s="48" t="n">
        <v>46087</v>
      </c>
      <c r="D3604" s="47" t="s">
        <v>64</v>
      </c>
      <c r="E3604" s="47" t="s">
        <v>128</v>
      </c>
      <c r="F3604" s="47" t="s">
        <v>155</v>
      </c>
      <c r="G3604" s="47" t="s">
        <v>132</v>
      </c>
      <c r="H3604" s="47" t="n">
        <v>155</v>
      </c>
      <c r="I3604" s="57" t="n">
        <f aca="false">IFERROR(H3604/INDEX(Rate_Master!$C$2:$C$13,MATCH(F3604,Rate_Master!$A$2:$A$13,0)),0)</f>
        <v>0.281818181818182</v>
      </c>
    </row>
    <row r="3605" customFormat="false" ht="15" hidden="false" customHeight="false" outlineLevel="0" collapsed="false">
      <c r="A3605" s="47" t="s">
        <v>15557</v>
      </c>
      <c r="B3605" s="47" t="s">
        <v>936</v>
      </c>
      <c r="C3605" s="48" t="n">
        <v>46087</v>
      </c>
      <c r="D3605" s="47" t="s">
        <v>65</v>
      </c>
      <c r="E3605" s="47" t="s">
        <v>134</v>
      </c>
      <c r="F3605" s="47" t="s">
        <v>157</v>
      </c>
      <c r="G3605" s="47" t="s">
        <v>133</v>
      </c>
      <c r="H3605" s="47" t="n">
        <v>898</v>
      </c>
      <c r="I3605" s="57" t="n">
        <f aca="false">IFERROR(H3605/INDEX(Rate_Master!$C$2:$C$13,MATCH(F3605,Rate_Master!$A$2:$A$13,0)),0)</f>
        <v>4.08181818181818</v>
      </c>
    </row>
    <row r="3606" customFormat="false" ht="15" hidden="false" customHeight="false" outlineLevel="0" collapsed="false">
      <c r="A3606" s="47" t="s">
        <v>15558</v>
      </c>
      <c r="B3606" s="47" t="s">
        <v>936</v>
      </c>
      <c r="C3606" s="48" t="n">
        <v>46087</v>
      </c>
      <c r="D3606" s="47" t="s">
        <v>65</v>
      </c>
      <c r="E3606" s="47" t="s">
        <v>134</v>
      </c>
      <c r="F3606" s="47" t="s">
        <v>157</v>
      </c>
      <c r="G3606" s="47" t="s">
        <v>135</v>
      </c>
      <c r="H3606" s="47" t="n">
        <v>466</v>
      </c>
      <c r="I3606" s="57" t="n">
        <f aca="false">IFERROR(H3606/INDEX(Rate_Master!$C$2:$C$13,MATCH(F3606,Rate_Master!$A$2:$A$13,0)),0)</f>
        <v>2.11818181818182</v>
      </c>
    </row>
    <row r="3607" customFormat="false" ht="15" hidden="false" customHeight="false" outlineLevel="0" collapsed="false">
      <c r="A3607" s="47" t="s">
        <v>15559</v>
      </c>
      <c r="B3607" s="47" t="s">
        <v>936</v>
      </c>
      <c r="C3607" s="48" t="n">
        <v>46087</v>
      </c>
      <c r="D3607" s="47" t="s">
        <v>65</v>
      </c>
      <c r="E3607" s="47" t="s">
        <v>134</v>
      </c>
      <c r="F3607" s="47" t="s">
        <v>157</v>
      </c>
      <c r="G3607" s="47" t="s">
        <v>136</v>
      </c>
      <c r="H3607" s="47" t="n">
        <v>356</v>
      </c>
      <c r="I3607" s="57" t="n">
        <f aca="false">IFERROR(H3607/INDEX(Rate_Master!$C$2:$C$13,MATCH(F3607,Rate_Master!$A$2:$A$13,0)),0)</f>
        <v>1.61818181818182</v>
      </c>
    </row>
    <row r="3608" customFormat="false" ht="15" hidden="false" customHeight="false" outlineLevel="0" collapsed="false">
      <c r="A3608" s="47" t="s">
        <v>15560</v>
      </c>
      <c r="B3608" s="47" t="s">
        <v>936</v>
      </c>
      <c r="C3608" s="48" t="n">
        <v>46087</v>
      </c>
      <c r="D3608" s="47" t="s">
        <v>65</v>
      </c>
      <c r="E3608" s="47" t="s">
        <v>134</v>
      </c>
      <c r="F3608" s="47" t="s">
        <v>157</v>
      </c>
      <c r="G3608" s="47" t="s">
        <v>137</v>
      </c>
      <c r="H3608" s="47" t="n">
        <v>265</v>
      </c>
      <c r="I3608" s="57" t="n">
        <f aca="false">IFERROR(H3608/INDEX(Rate_Master!$C$2:$C$13,MATCH(F3608,Rate_Master!$A$2:$A$13,0)),0)</f>
        <v>1.20454545454545</v>
      </c>
    </row>
    <row r="3609" customFormat="false" ht="15" hidden="false" customHeight="false" outlineLevel="0" collapsed="false">
      <c r="A3609" s="47" t="s">
        <v>15561</v>
      </c>
      <c r="B3609" s="47" t="s">
        <v>936</v>
      </c>
      <c r="C3609" s="48" t="n">
        <v>46087</v>
      </c>
      <c r="D3609" s="47" t="s">
        <v>65</v>
      </c>
      <c r="E3609" s="47" t="s">
        <v>134</v>
      </c>
      <c r="F3609" s="47" t="s">
        <v>157</v>
      </c>
      <c r="G3609" s="47" t="s">
        <v>138</v>
      </c>
      <c r="H3609" s="47" t="n">
        <v>144</v>
      </c>
      <c r="I3609" s="57" t="n">
        <f aca="false">IFERROR(H3609/INDEX(Rate_Master!$C$2:$C$13,MATCH(F3609,Rate_Master!$A$2:$A$13,0)),0)</f>
        <v>0.654545454545455</v>
      </c>
    </row>
    <row r="3610" customFormat="false" ht="15" hidden="false" customHeight="false" outlineLevel="0" collapsed="false">
      <c r="A3610" s="47" t="s">
        <v>15562</v>
      </c>
      <c r="B3610" s="47" t="s">
        <v>938</v>
      </c>
      <c r="C3610" s="48" t="n">
        <v>46087</v>
      </c>
      <c r="D3610" s="47" t="s">
        <v>65</v>
      </c>
      <c r="E3610" s="47" t="s">
        <v>134</v>
      </c>
      <c r="F3610" s="47" t="s">
        <v>157</v>
      </c>
      <c r="G3610" s="47" t="s">
        <v>133</v>
      </c>
      <c r="H3610" s="47" t="n">
        <v>953</v>
      </c>
      <c r="I3610" s="57" t="n">
        <f aca="false">IFERROR(H3610/INDEX(Rate_Master!$C$2:$C$13,MATCH(F3610,Rate_Master!$A$2:$A$13,0)),0)</f>
        <v>4.33181818181818</v>
      </c>
    </row>
    <row r="3611" customFormat="false" ht="15" hidden="false" customHeight="false" outlineLevel="0" collapsed="false">
      <c r="A3611" s="47" t="s">
        <v>15563</v>
      </c>
      <c r="B3611" s="47" t="s">
        <v>938</v>
      </c>
      <c r="C3611" s="48" t="n">
        <v>46087</v>
      </c>
      <c r="D3611" s="47" t="s">
        <v>65</v>
      </c>
      <c r="E3611" s="47" t="s">
        <v>134</v>
      </c>
      <c r="F3611" s="47" t="s">
        <v>157</v>
      </c>
      <c r="G3611" s="47" t="s">
        <v>135</v>
      </c>
      <c r="H3611" s="47" t="n">
        <v>466</v>
      </c>
      <c r="I3611" s="57" t="n">
        <f aca="false">IFERROR(H3611/INDEX(Rate_Master!$C$2:$C$13,MATCH(F3611,Rate_Master!$A$2:$A$13,0)),0)</f>
        <v>2.11818181818182</v>
      </c>
    </row>
    <row r="3612" customFormat="false" ht="15" hidden="false" customHeight="false" outlineLevel="0" collapsed="false">
      <c r="A3612" s="47" t="s">
        <v>15564</v>
      </c>
      <c r="B3612" s="47" t="s">
        <v>938</v>
      </c>
      <c r="C3612" s="48" t="n">
        <v>46087</v>
      </c>
      <c r="D3612" s="47" t="s">
        <v>65</v>
      </c>
      <c r="E3612" s="47" t="s">
        <v>134</v>
      </c>
      <c r="F3612" s="47" t="s">
        <v>157</v>
      </c>
      <c r="G3612" s="47" t="s">
        <v>136</v>
      </c>
      <c r="H3612" s="47" t="n">
        <v>445</v>
      </c>
      <c r="I3612" s="57" t="n">
        <f aca="false">IFERROR(H3612/INDEX(Rate_Master!$C$2:$C$13,MATCH(F3612,Rate_Master!$A$2:$A$13,0)),0)</f>
        <v>2.02272727272727</v>
      </c>
    </row>
    <row r="3613" customFormat="false" ht="15" hidden="false" customHeight="false" outlineLevel="0" collapsed="false">
      <c r="A3613" s="47" t="s">
        <v>15565</v>
      </c>
      <c r="B3613" s="47" t="s">
        <v>938</v>
      </c>
      <c r="C3613" s="48" t="n">
        <v>46087</v>
      </c>
      <c r="D3613" s="47" t="s">
        <v>65</v>
      </c>
      <c r="E3613" s="47" t="s">
        <v>134</v>
      </c>
      <c r="F3613" s="47" t="s">
        <v>157</v>
      </c>
      <c r="G3613" s="47" t="s">
        <v>137</v>
      </c>
      <c r="H3613" s="47" t="n">
        <v>323</v>
      </c>
      <c r="I3613" s="57" t="n">
        <f aca="false">IFERROR(H3613/INDEX(Rate_Master!$C$2:$C$13,MATCH(F3613,Rate_Master!$A$2:$A$13,0)),0)</f>
        <v>1.46818181818182</v>
      </c>
    </row>
    <row r="3614" customFormat="false" ht="15" hidden="false" customHeight="false" outlineLevel="0" collapsed="false">
      <c r="A3614" s="47" t="s">
        <v>15566</v>
      </c>
      <c r="B3614" s="47" t="s">
        <v>938</v>
      </c>
      <c r="C3614" s="48" t="n">
        <v>46087</v>
      </c>
      <c r="D3614" s="47" t="s">
        <v>65</v>
      </c>
      <c r="E3614" s="47" t="s">
        <v>134</v>
      </c>
      <c r="F3614" s="47" t="s">
        <v>157</v>
      </c>
      <c r="G3614" s="47" t="s">
        <v>138</v>
      </c>
      <c r="H3614" s="47" t="n">
        <v>182</v>
      </c>
      <c r="I3614" s="57" t="n">
        <f aca="false">IFERROR(H3614/INDEX(Rate_Master!$C$2:$C$13,MATCH(F3614,Rate_Master!$A$2:$A$13,0)),0)</f>
        <v>0.827272727272727</v>
      </c>
    </row>
    <row r="3615" customFormat="false" ht="15" hidden="false" customHeight="false" outlineLevel="0" collapsed="false">
      <c r="A3615" s="47" t="s">
        <v>15567</v>
      </c>
      <c r="B3615" s="47" t="s">
        <v>939</v>
      </c>
      <c r="C3615" s="48" t="n">
        <v>46087</v>
      </c>
      <c r="D3615" s="47" t="s">
        <v>65</v>
      </c>
      <c r="E3615" s="47" t="s">
        <v>134</v>
      </c>
      <c r="F3615" s="47" t="s">
        <v>157</v>
      </c>
      <c r="G3615" s="47" t="s">
        <v>133</v>
      </c>
      <c r="H3615" s="47" t="n">
        <v>891</v>
      </c>
      <c r="I3615" s="57" t="n">
        <f aca="false">IFERROR(H3615/INDEX(Rate_Master!$C$2:$C$13,MATCH(F3615,Rate_Master!$A$2:$A$13,0)),0)</f>
        <v>4.05</v>
      </c>
    </row>
    <row r="3616" customFormat="false" ht="15" hidden="false" customHeight="false" outlineLevel="0" collapsed="false">
      <c r="A3616" s="47" t="s">
        <v>15568</v>
      </c>
      <c r="B3616" s="47" t="s">
        <v>939</v>
      </c>
      <c r="C3616" s="48" t="n">
        <v>46087</v>
      </c>
      <c r="D3616" s="47" t="s">
        <v>65</v>
      </c>
      <c r="E3616" s="47" t="s">
        <v>134</v>
      </c>
      <c r="F3616" s="47" t="s">
        <v>157</v>
      </c>
      <c r="G3616" s="47" t="s">
        <v>135</v>
      </c>
      <c r="H3616" s="47" t="n">
        <v>512</v>
      </c>
      <c r="I3616" s="57" t="n">
        <f aca="false">IFERROR(H3616/INDEX(Rate_Master!$C$2:$C$13,MATCH(F3616,Rate_Master!$A$2:$A$13,0)),0)</f>
        <v>2.32727272727273</v>
      </c>
    </row>
    <row r="3617" customFormat="false" ht="15" hidden="false" customHeight="false" outlineLevel="0" collapsed="false">
      <c r="A3617" s="47" t="s">
        <v>15569</v>
      </c>
      <c r="B3617" s="47" t="s">
        <v>939</v>
      </c>
      <c r="C3617" s="48" t="n">
        <v>46087</v>
      </c>
      <c r="D3617" s="47" t="s">
        <v>65</v>
      </c>
      <c r="E3617" s="47" t="s">
        <v>134</v>
      </c>
      <c r="F3617" s="47" t="s">
        <v>157</v>
      </c>
      <c r="G3617" s="47" t="s">
        <v>136</v>
      </c>
      <c r="H3617" s="47" t="n">
        <v>420</v>
      </c>
      <c r="I3617" s="57" t="n">
        <f aca="false">IFERROR(H3617/INDEX(Rate_Master!$C$2:$C$13,MATCH(F3617,Rate_Master!$A$2:$A$13,0)),0)</f>
        <v>1.90909090909091</v>
      </c>
    </row>
    <row r="3618" customFormat="false" ht="15" hidden="false" customHeight="false" outlineLevel="0" collapsed="false">
      <c r="A3618" s="47" t="s">
        <v>15570</v>
      </c>
      <c r="B3618" s="47" t="s">
        <v>939</v>
      </c>
      <c r="C3618" s="48" t="n">
        <v>46087</v>
      </c>
      <c r="D3618" s="47" t="s">
        <v>65</v>
      </c>
      <c r="E3618" s="47" t="s">
        <v>134</v>
      </c>
      <c r="F3618" s="47" t="s">
        <v>157</v>
      </c>
      <c r="G3618" s="47" t="s">
        <v>137</v>
      </c>
      <c r="H3618" s="47" t="n">
        <v>269</v>
      </c>
      <c r="I3618" s="57" t="n">
        <f aca="false">IFERROR(H3618/INDEX(Rate_Master!$C$2:$C$13,MATCH(F3618,Rate_Master!$A$2:$A$13,0)),0)</f>
        <v>1.22272727272727</v>
      </c>
    </row>
    <row r="3619" customFormat="false" ht="15" hidden="false" customHeight="false" outlineLevel="0" collapsed="false">
      <c r="A3619" s="47" t="s">
        <v>15571</v>
      </c>
      <c r="B3619" s="47" t="s">
        <v>939</v>
      </c>
      <c r="C3619" s="48" t="n">
        <v>46087</v>
      </c>
      <c r="D3619" s="47" t="s">
        <v>65</v>
      </c>
      <c r="E3619" s="47" t="s">
        <v>134</v>
      </c>
      <c r="F3619" s="47" t="s">
        <v>157</v>
      </c>
      <c r="G3619" s="47" t="s">
        <v>138</v>
      </c>
      <c r="H3619" s="47" t="n">
        <v>150</v>
      </c>
      <c r="I3619" s="57" t="n">
        <f aca="false">IFERROR(H3619/INDEX(Rate_Master!$C$2:$C$13,MATCH(F3619,Rate_Master!$A$2:$A$13,0)),0)</f>
        <v>0.681818181818182</v>
      </c>
    </row>
    <row r="3620" customFormat="false" ht="15" hidden="false" customHeight="false" outlineLevel="0" collapsed="false">
      <c r="A3620" s="47" t="s">
        <v>15572</v>
      </c>
      <c r="B3620" s="47" t="s">
        <v>940</v>
      </c>
      <c r="C3620" s="48" t="n">
        <v>46088</v>
      </c>
      <c r="D3620" s="47" t="s">
        <v>62</v>
      </c>
      <c r="E3620" s="47" t="s">
        <v>120</v>
      </c>
      <c r="F3620" s="47" t="s">
        <v>148</v>
      </c>
      <c r="G3620" s="47" t="s">
        <v>119</v>
      </c>
      <c r="H3620" s="47" t="n">
        <v>1294</v>
      </c>
      <c r="I3620" s="57" t="n">
        <f aca="false">IFERROR(H3620/INDEX(Rate_Master!$C$2:$C$13,MATCH(F3620,Rate_Master!$A$2:$A$13,0)),0)</f>
        <v>1.43777777777778</v>
      </c>
    </row>
    <row r="3621" customFormat="false" ht="15" hidden="false" customHeight="false" outlineLevel="0" collapsed="false">
      <c r="A3621" s="47" t="s">
        <v>15573</v>
      </c>
      <c r="B3621" s="47" t="s">
        <v>940</v>
      </c>
      <c r="C3621" s="48" t="n">
        <v>46088</v>
      </c>
      <c r="D3621" s="47" t="s">
        <v>62</v>
      </c>
      <c r="E3621" s="47" t="s">
        <v>120</v>
      </c>
      <c r="F3621" s="47" t="s">
        <v>148</v>
      </c>
      <c r="G3621" s="47" t="s">
        <v>121</v>
      </c>
      <c r="H3621" s="47" t="n">
        <v>1198</v>
      </c>
      <c r="I3621" s="57" t="n">
        <f aca="false">IFERROR(H3621/INDEX(Rate_Master!$C$2:$C$13,MATCH(F3621,Rate_Master!$A$2:$A$13,0)),0)</f>
        <v>1.33111111111111</v>
      </c>
    </row>
    <row r="3622" customFormat="false" ht="15" hidden="false" customHeight="false" outlineLevel="0" collapsed="false">
      <c r="A3622" s="47" t="s">
        <v>15574</v>
      </c>
      <c r="B3622" s="47" t="s">
        <v>940</v>
      </c>
      <c r="C3622" s="48" t="n">
        <v>46088</v>
      </c>
      <c r="D3622" s="47" t="s">
        <v>62</v>
      </c>
      <c r="E3622" s="47" t="s">
        <v>120</v>
      </c>
      <c r="F3622" s="47" t="s">
        <v>148</v>
      </c>
      <c r="G3622" s="47" t="s">
        <v>122</v>
      </c>
      <c r="H3622" s="47" t="n">
        <v>1296</v>
      </c>
      <c r="I3622" s="57" t="n">
        <f aca="false">IFERROR(H3622/INDEX(Rate_Master!$C$2:$C$13,MATCH(F3622,Rate_Master!$A$2:$A$13,0)),0)</f>
        <v>1.44</v>
      </c>
    </row>
    <row r="3623" customFormat="false" ht="15" hidden="false" customHeight="false" outlineLevel="0" collapsed="false">
      <c r="A3623" s="47" t="s">
        <v>15575</v>
      </c>
      <c r="B3623" s="47" t="s">
        <v>940</v>
      </c>
      <c r="C3623" s="48" t="n">
        <v>46088</v>
      </c>
      <c r="D3623" s="47" t="s">
        <v>62</v>
      </c>
      <c r="E3623" s="47" t="s">
        <v>120</v>
      </c>
      <c r="F3623" s="47" t="s">
        <v>148</v>
      </c>
      <c r="G3623" s="47" t="s">
        <v>123</v>
      </c>
      <c r="H3623" s="47" t="n">
        <v>967</v>
      </c>
      <c r="I3623" s="57" t="n">
        <f aca="false">IFERROR(H3623/INDEX(Rate_Master!$C$2:$C$13,MATCH(F3623,Rate_Master!$A$2:$A$13,0)),0)</f>
        <v>1.07444444444444</v>
      </c>
    </row>
    <row r="3624" customFormat="false" ht="15" hidden="false" customHeight="false" outlineLevel="0" collapsed="false">
      <c r="A3624" s="47" t="s">
        <v>15576</v>
      </c>
      <c r="B3624" s="47" t="s">
        <v>940</v>
      </c>
      <c r="C3624" s="48" t="n">
        <v>46088</v>
      </c>
      <c r="D3624" s="47" t="s">
        <v>62</v>
      </c>
      <c r="E3624" s="47" t="s">
        <v>120</v>
      </c>
      <c r="F3624" s="47" t="s">
        <v>148</v>
      </c>
      <c r="G3624" s="47" t="s">
        <v>124</v>
      </c>
      <c r="H3624" s="47" t="n">
        <v>593</v>
      </c>
      <c r="I3624" s="57" t="n">
        <f aca="false">IFERROR(H3624/INDEX(Rate_Master!$C$2:$C$13,MATCH(F3624,Rate_Master!$A$2:$A$13,0)),0)</f>
        <v>0.658888888888889</v>
      </c>
    </row>
    <row r="3625" customFormat="false" ht="15" hidden="false" customHeight="false" outlineLevel="0" collapsed="false">
      <c r="A3625" s="47" t="s">
        <v>15577</v>
      </c>
      <c r="B3625" s="47" t="s">
        <v>940</v>
      </c>
      <c r="C3625" s="48" t="n">
        <v>46088</v>
      </c>
      <c r="D3625" s="47" t="s">
        <v>62</v>
      </c>
      <c r="E3625" s="47" t="s">
        <v>120</v>
      </c>
      <c r="F3625" s="47" t="s">
        <v>148</v>
      </c>
      <c r="G3625" s="47" t="s">
        <v>125</v>
      </c>
      <c r="H3625" s="47" t="n">
        <v>363</v>
      </c>
      <c r="I3625" s="57" t="n">
        <f aca="false">IFERROR(H3625/INDEX(Rate_Master!$C$2:$C$13,MATCH(F3625,Rate_Master!$A$2:$A$13,0)),0)</f>
        <v>0.403333333333333</v>
      </c>
    </row>
    <row r="3626" customFormat="false" ht="15" hidden="false" customHeight="false" outlineLevel="0" collapsed="false">
      <c r="A3626" s="47" t="s">
        <v>15578</v>
      </c>
      <c r="B3626" s="47" t="s">
        <v>940</v>
      </c>
      <c r="C3626" s="48" t="n">
        <v>46088</v>
      </c>
      <c r="D3626" s="47" t="s">
        <v>62</v>
      </c>
      <c r="E3626" s="47" t="s">
        <v>120</v>
      </c>
      <c r="F3626" s="47" t="s">
        <v>148</v>
      </c>
      <c r="G3626" s="47" t="s">
        <v>126</v>
      </c>
      <c r="H3626" s="47" t="n">
        <v>235</v>
      </c>
      <c r="I3626" s="57" t="n">
        <f aca="false">IFERROR(H3626/INDEX(Rate_Master!$C$2:$C$13,MATCH(F3626,Rate_Master!$A$2:$A$13,0)),0)</f>
        <v>0.261111111111111</v>
      </c>
    </row>
    <row r="3627" customFormat="false" ht="15" hidden="false" customHeight="false" outlineLevel="0" collapsed="false">
      <c r="A3627" s="47" t="s">
        <v>15579</v>
      </c>
      <c r="B3627" s="47" t="s">
        <v>942</v>
      </c>
      <c r="C3627" s="48" t="n">
        <v>46088</v>
      </c>
      <c r="D3627" s="47" t="s">
        <v>62</v>
      </c>
      <c r="E3627" s="47" t="s">
        <v>120</v>
      </c>
      <c r="F3627" s="47" t="s">
        <v>148</v>
      </c>
      <c r="G3627" s="47" t="s">
        <v>119</v>
      </c>
      <c r="H3627" s="47" t="n">
        <v>1313</v>
      </c>
      <c r="I3627" s="57" t="n">
        <f aca="false">IFERROR(H3627/INDEX(Rate_Master!$C$2:$C$13,MATCH(F3627,Rate_Master!$A$2:$A$13,0)),0)</f>
        <v>1.45888888888889</v>
      </c>
    </row>
    <row r="3628" customFormat="false" ht="15" hidden="false" customHeight="false" outlineLevel="0" collapsed="false">
      <c r="A3628" s="47" t="s">
        <v>15580</v>
      </c>
      <c r="B3628" s="47" t="s">
        <v>942</v>
      </c>
      <c r="C3628" s="48" t="n">
        <v>46088</v>
      </c>
      <c r="D3628" s="47" t="s">
        <v>62</v>
      </c>
      <c r="E3628" s="47" t="s">
        <v>120</v>
      </c>
      <c r="F3628" s="47" t="s">
        <v>148</v>
      </c>
      <c r="G3628" s="47" t="s">
        <v>121</v>
      </c>
      <c r="H3628" s="47" t="n">
        <v>1229</v>
      </c>
      <c r="I3628" s="57" t="n">
        <f aca="false">IFERROR(H3628/INDEX(Rate_Master!$C$2:$C$13,MATCH(F3628,Rate_Master!$A$2:$A$13,0)),0)</f>
        <v>1.36555555555556</v>
      </c>
    </row>
    <row r="3629" customFormat="false" ht="15" hidden="false" customHeight="false" outlineLevel="0" collapsed="false">
      <c r="A3629" s="47" t="s">
        <v>15581</v>
      </c>
      <c r="B3629" s="47" t="s">
        <v>942</v>
      </c>
      <c r="C3629" s="48" t="n">
        <v>46088</v>
      </c>
      <c r="D3629" s="47" t="s">
        <v>62</v>
      </c>
      <c r="E3629" s="47" t="s">
        <v>120</v>
      </c>
      <c r="F3629" s="47" t="s">
        <v>148</v>
      </c>
      <c r="G3629" s="47" t="s">
        <v>122</v>
      </c>
      <c r="H3629" s="47" t="n">
        <v>1359</v>
      </c>
      <c r="I3629" s="57" t="n">
        <f aca="false">IFERROR(H3629/INDEX(Rate_Master!$C$2:$C$13,MATCH(F3629,Rate_Master!$A$2:$A$13,0)),0)</f>
        <v>1.51</v>
      </c>
    </row>
    <row r="3630" customFormat="false" ht="15" hidden="false" customHeight="false" outlineLevel="0" collapsed="false">
      <c r="A3630" s="47" t="s">
        <v>15582</v>
      </c>
      <c r="B3630" s="47" t="s">
        <v>942</v>
      </c>
      <c r="C3630" s="48" t="n">
        <v>46088</v>
      </c>
      <c r="D3630" s="47" t="s">
        <v>62</v>
      </c>
      <c r="E3630" s="47" t="s">
        <v>120</v>
      </c>
      <c r="F3630" s="47" t="s">
        <v>148</v>
      </c>
      <c r="G3630" s="47" t="s">
        <v>123</v>
      </c>
      <c r="H3630" s="47" t="n">
        <v>973</v>
      </c>
      <c r="I3630" s="57" t="n">
        <f aca="false">IFERROR(H3630/INDEX(Rate_Master!$C$2:$C$13,MATCH(F3630,Rate_Master!$A$2:$A$13,0)),0)</f>
        <v>1.08111111111111</v>
      </c>
    </row>
    <row r="3631" customFormat="false" ht="15" hidden="false" customHeight="false" outlineLevel="0" collapsed="false">
      <c r="A3631" s="47" t="s">
        <v>15583</v>
      </c>
      <c r="B3631" s="47" t="s">
        <v>942</v>
      </c>
      <c r="C3631" s="48" t="n">
        <v>46088</v>
      </c>
      <c r="D3631" s="47" t="s">
        <v>62</v>
      </c>
      <c r="E3631" s="47" t="s">
        <v>120</v>
      </c>
      <c r="F3631" s="47" t="s">
        <v>148</v>
      </c>
      <c r="G3631" s="47" t="s">
        <v>124</v>
      </c>
      <c r="H3631" s="47" t="n">
        <v>653</v>
      </c>
      <c r="I3631" s="57" t="n">
        <f aca="false">IFERROR(H3631/INDEX(Rate_Master!$C$2:$C$13,MATCH(F3631,Rate_Master!$A$2:$A$13,0)),0)</f>
        <v>0.725555555555556</v>
      </c>
    </row>
    <row r="3632" customFormat="false" ht="15" hidden="false" customHeight="false" outlineLevel="0" collapsed="false">
      <c r="A3632" s="47" t="s">
        <v>15584</v>
      </c>
      <c r="B3632" s="47" t="s">
        <v>942</v>
      </c>
      <c r="C3632" s="48" t="n">
        <v>46088</v>
      </c>
      <c r="D3632" s="47" t="s">
        <v>62</v>
      </c>
      <c r="E3632" s="47" t="s">
        <v>120</v>
      </c>
      <c r="F3632" s="47" t="s">
        <v>148</v>
      </c>
      <c r="G3632" s="47" t="s">
        <v>125</v>
      </c>
      <c r="H3632" s="47" t="n">
        <v>357</v>
      </c>
      <c r="I3632" s="57" t="n">
        <f aca="false">IFERROR(H3632/INDEX(Rate_Master!$C$2:$C$13,MATCH(F3632,Rate_Master!$A$2:$A$13,0)),0)</f>
        <v>0.396666666666667</v>
      </c>
    </row>
    <row r="3633" customFormat="false" ht="15" hidden="false" customHeight="false" outlineLevel="0" collapsed="false">
      <c r="A3633" s="47" t="s">
        <v>15585</v>
      </c>
      <c r="B3633" s="47" t="s">
        <v>942</v>
      </c>
      <c r="C3633" s="48" t="n">
        <v>46088</v>
      </c>
      <c r="D3633" s="47" t="s">
        <v>62</v>
      </c>
      <c r="E3633" s="47" t="s">
        <v>120</v>
      </c>
      <c r="F3633" s="47" t="s">
        <v>148</v>
      </c>
      <c r="G3633" s="47" t="s">
        <v>126</v>
      </c>
      <c r="H3633" s="47" t="n">
        <v>247</v>
      </c>
      <c r="I3633" s="57" t="n">
        <f aca="false">IFERROR(H3633/INDEX(Rate_Master!$C$2:$C$13,MATCH(F3633,Rate_Master!$A$2:$A$13,0)),0)</f>
        <v>0.274444444444444</v>
      </c>
    </row>
    <row r="3634" customFormat="false" ht="15" hidden="false" customHeight="false" outlineLevel="0" collapsed="false">
      <c r="A3634" s="47" t="s">
        <v>15586</v>
      </c>
      <c r="B3634" s="47" t="s">
        <v>943</v>
      </c>
      <c r="C3634" s="48" t="n">
        <v>46088</v>
      </c>
      <c r="D3634" s="47" t="s">
        <v>62</v>
      </c>
      <c r="E3634" s="47" t="s">
        <v>120</v>
      </c>
      <c r="F3634" s="47" t="s">
        <v>148</v>
      </c>
      <c r="G3634" s="47" t="s">
        <v>119</v>
      </c>
      <c r="H3634" s="47" t="n">
        <v>725</v>
      </c>
      <c r="I3634" s="57" t="n">
        <f aca="false">IFERROR(H3634/INDEX(Rate_Master!$C$2:$C$13,MATCH(F3634,Rate_Master!$A$2:$A$13,0)),0)</f>
        <v>0.805555555555556</v>
      </c>
    </row>
    <row r="3635" customFormat="false" ht="15" hidden="false" customHeight="false" outlineLevel="0" collapsed="false">
      <c r="A3635" s="47" t="s">
        <v>15587</v>
      </c>
      <c r="B3635" s="47" t="s">
        <v>943</v>
      </c>
      <c r="C3635" s="48" t="n">
        <v>46088</v>
      </c>
      <c r="D3635" s="47" t="s">
        <v>62</v>
      </c>
      <c r="E3635" s="47" t="s">
        <v>120</v>
      </c>
      <c r="F3635" s="47" t="s">
        <v>148</v>
      </c>
      <c r="G3635" s="47" t="s">
        <v>121</v>
      </c>
      <c r="H3635" s="47" t="n">
        <v>737</v>
      </c>
      <c r="I3635" s="57" t="n">
        <f aca="false">IFERROR(H3635/INDEX(Rate_Master!$C$2:$C$13,MATCH(F3635,Rate_Master!$A$2:$A$13,0)),0)</f>
        <v>0.818888888888889</v>
      </c>
    </row>
    <row r="3636" customFormat="false" ht="15" hidden="false" customHeight="false" outlineLevel="0" collapsed="false">
      <c r="A3636" s="47" t="s">
        <v>15588</v>
      </c>
      <c r="B3636" s="47" t="s">
        <v>943</v>
      </c>
      <c r="C3636" s="48" t="n">
        <v>46088</v>
      </c>
      <c r="D3636" s="47" t="s">
        <v>62</v>
      </c>
      <c r="E3636" s="47" t="s">
        <v>120</v>
      </c>
      <c r="F3636" s="47" t="s">
        <v>148</v>
      </c>
      <c r="G3636" s="47" t="s">
        <v>122</v>
      </c>
      <c r="H3636" s="47" t="n">
        <v>755</v>
      </c>
      <c r="I3636" s="57" t="n">
        <f aca="false">IFERROR(H3636/INDEX(Rate_Master!$C$2:$C$13,MATCH(F3636,Rate_Master!$A$2:$A$13,0)),0)</f>
        <v>0.838888888888889</v>
      </c>
    </row>
    <row r="3637" customFormat="false" ht="15" hidden="false" customHeight="false" outlineLevel="0" collapsed="false">
      <c r="A3637" s="47" t="s">
        <v>15589</v>
      </c>
      <c r="B3637" s="47" t="s">
        <v>943</v>
      </c>
      <c r="C3637" s="48" t="n">
        <v>46088</v>
      </c>
      <c r="D3637" s="47" t="s">
        <v>62</v>
      </c>
      <c r="E3637" s="47" t="s">
        <v>120</v>
      </c>
      <c r="F3637" s="47" t="s">
        <v>148</v>
      </c>
      <c r="G3637" s="47" t="s">
        <v>123</v>
      </c>
      <c r="H3637" s="47" t="n">
        <v>605</v>
      </c>
      <c r="I3637" s="57" t="n">
        <f aca="false">IFERROR(H3637/INDEX(Rate_Master!$C$2:$C$13,MATCH(F3637,Rate_Master!$A$2:$A$13,0)),0)</f>
        <v>0.672222222222222</v>
      </c>
    </row>
    <row r="3638" customFormat="false" ht="15" hidden="false" customHeight="false" outlineLevel="0" collapsed="false">
      <c r="A3638" s="47" t="s">
        <v>15590</v>
      </c>
      <c r="B3638" s="47" t="s">
        <v>943</v>
      </c>
      <c r="C3638" s="48" t="n">
        <v>46088</v>
      </c>
      <c r="D3638" s="47" t="s">
        <v>62</v>
      </c>
      <c r="E3638" s="47" t="s">
        <v>120</v>
      </c>
      <c r="F3638" s="47" t="s">
        <v>148</v>
      </c>
      <c r="G3638" s="47" t="s">
        <v>124</v>
      </c>
      <c r="H3638" s="47" t="n">
        <v>354</v>
      </c>
      <c r="I3638" s="57" t="n">
        <f aca="false">IFERROR(H3638/INDEX(Rate_Master!$C$2:$C$13,MATCH(F3638,Rate_Master!$A$2:$A$13,0)),0)</f>
        <v>0.393333333333333</v>
      </c>
    </row>
    <row r="3639" customFormat="false" ht="15" hidden="false" customHeight="false" outlineLevel="0" collapsed="false">
      <c r="A3639" s="47" t="s">
        <v>15591</v>
      </c>
      <c r="B3639" s="47" t="s">
        <v>943</v>
      </c>
      <c r="C3639" s="48" t="n">
        <v>46088</v>
      </c>
      <c r="D3639" s="47" t="s">
        <v>62</v>
      </c>
      <c r="E3639" s="47" t="s">
        <v>120</v>
      </c>
      <c r="F3639" s="47" t="s">
        <v>148</v>
      </c>
      <c r="G3639" s="47" t="s">
        <v>125</v>
      </c>
      <c r="H3639" s="47" t="n">
        <v>200</v>
      </c>
      <c r="I3639" s="57" t="n">
        <f aca="false">IFERROR(H3639/INDEX(Rate_Master!$C$2:$C$13,MATCH(F3639,Rate_Master!$A$2:$A$13,0)),0)</f>
        <v>0.222222222222222</v>
      </c>
    </row>
    <row r="3640" customFormat="false" ht="15" hidden="false" customHeight="false" outlineLevel="0" collapsed="false">
      <c r="A3640" s="47" t="s">
        <v>15592</v>
      </c>
      <c r="B3640" s="47" t="s">
        <v>943</v>
      </c>
      <c r="C3640" s="48" t="n">
        <v>46088</v>
      </c>
      <c r="D3640" s="47" t="s">
        <v>62</v>
      </c>
      <c r="E3640" s="47" t="s">
        <v>120</v>
      </c>
      <c r="F3640" s="47" t="s">
        <v>148</v>
      </c>
      <c r="G3640" s="47" t="s">
        <v>126</v>
      </c>
      <c r="H3640" s="47" t="n">
        <v>143</v>
      </c>
      <c r="I3640" s="57" t="n">
        <f aca="false">IFERROR(H3640/INDEX(Rate_Master!$C$2:$C$13,MATCH(F3640,Rate_Master!$A$2:$A$13,0)),0)</f>
        <v>0.158888888888889</v>
      </c>
    </row>
    <row r="3641" customFormat="false" ht="15" hidden="false" customHeight="false" outlineLevel="0" collapsed="false">
      <c r="A3641" s="47" t="s">
        <v>15593</v>
      </c>
      <c r="B3641" s="47" t="s">
        <v>944</v>
      </c>
      <c r="C3641" s="48" t="n">
        <v>46088</v>
      </c>
      <c r="D3641" s="47" t="s">
        <v>63</v>
      </c>
      <c r="E3641" s="47" t="s">
        <v>120</v>
      </c>
      <c r="F3641" s="47" t="s">
        <v>151</v>
      </c>
      <c r="G3641" s="47" t="s">
        <v>119</v>
      </c>
      <c r="H3641" s="47" t="n">
        <v>1076</v>
      </c>
      <c r="I3641" s="57" t="n">
        <f aca="false">IFERROR(H3641/INDEX(Rate_Master!$C$2:$C$13,MATCH(F3641,Rate_Master!$A$2:$A$13,0)),0)</f>
        <v>1.53714285714286</v>
      </c>
    </row>
    <row r="3642" customFormat="false" ht="15" hidden="false" customHeight="false" outlineLevel="0" collapsed="false">
      <c r="A3642" s="47" t="s">
        <v>15594</v>
      </c>
      <c r="B3642" s="47" t="s">
        <v>944</v>
      </c>
      <c r="C3642" s="48" t="n">
        <v>46088</v>
      </c>
      <c r="D3642" s="47" t="s">
        <v>63</v>
      </c>
      <c r="E3642" s="47" t="s">
        <v>120</v>
      </c>
      <c r="F3642" s="47" t="s">
        <v>151</v>
      </c>
      <c r="G3642" s="47" t="s">
        <v>121</v>
      </c>
      <c r="H3642" s="47" t="n">
        <v>1086</v>
      </c>
      <c r="I3642" s="57" t="n">
        <f aca="false">IFERROR(H3642/INDEX(Rate_Master!$C$2:$C$13,MATCH(F3642,Rate_Master!$A$2:$A$13,0)),0)</f>
        <v>1.55142857142857</v>
      </c>
    </row>
    <row r="3643" customFormat="false" ht="15" hidden="false" customHeight="false" outlineLevel="0" collapsed="false">
      <c r="A3643" s="47" t="s">
        <v>15595</v>
      </c>
      <c r="B3643" s="47" t="s">
        <v>944</v>
      </c>
      <c r="C3643" s="48" t="n">
        <v>46088</v>
      </c>
      <c r="D3643" s="47" t="s">
        <v>63</v>
      </c>
      <c r="E3643" s="47" t="s">
        <v>120</v>
      </c>
      <c r="F3643" s="47" t="s">
        <v>151</v>
      </c>
      <c r="G3643" s="47" t="s">
        <v>122</v>
      </c>
      <c r="H3643" s="47" t="n">
        <v>2369</v>
      </c>
      <c r="I3643" s="57" t="n">
        <f aca="false">IFERROR(H3643/INDEX(Rate_Master!$C$2:$C$13,MATCH(F3643,Rate_Master!$A$2:$A$13,0)),0)</f>
        <v>3.38428571428571</v>
      </c>
    </row>
    <row r="3644" customFormat="false" ht="15" hidden="false" customHeight="false" outlineLevel="0" collapsed="false">
      <c r="A3644" s="47" t="s">
        <v>15596</v>
      </c>
      <c r="B3644" s="47" t="s">
        <v>944</v>
      </c>
      <c r="C3644" s="48" t="n">
        <v>46088</v>
      </c>
      <c r="D3644" s="47" t="s">
        <v>63</v>
      </c>
      <c r="E3644" s="47" t="s">
        <v>120</v>
      </c>
      <c r="F3644" s="47" t="s">
        <v>151</v>
      </c>
      <c r="G3644" s="47" t="s">
        <v>123</v>
      </c>
      <c r="H3644" s="47" t="n">
        <v>760</v>
      </c>
      <c r="I3644" s="57" t="n">
        <f aca="false">IFERROR(H3644/INDEX(Rate_Master!$C$2:$C$13,MATCH(F3644,Rate_Master!$A$2:$A$13,0)),0)</f>
        <v>1.08571428571429</v>
      </c>
    </row>
    <row r="3645" customFormat="false" ht="15" hidden="false" customHeight="false" outlineLevel="0" collapsed="false">
      <c r="A3645" s="47" t="s">
        <v>15597</v>
      </c>
      <c r="B3645" s="47" t="s">
        <v>944</v>
      </c>
      <c r="C3645" s="48" t="n">
        <v>46088</v>
      </c>
      <c r="D3645" s="47" t="s">
        <v>63</v>
      </c>
      <c r="E3645" s="47" t="s">
        <v>120</v>
      </c>
      <c r="F3645" s="47" t="s">
        <v>151</v>
      </c>
      <c r="G3645" s="47" t="s">
        <v>124</v>
      </c>
      <c r="H3645" s="47" t="n">
        <v>481</v>
      </c>
      <c r="I3645" s="57" t="n">
        <f aca="false">IFERROR(H3645/INDEX(Rate_Master!$C$2:$C$13,MATCH(F3645,Rate_Master!$A$2:$A$13,0)),0)</f>
        <v>0.687142857142857</v>
      </c>
    </row>
    <row r="3646" customFormat="false" ht="15" hidden="false" customHeight="false" outlineLevel="0" collapsed="false">
      <c r="A3646" s="47" t="s">
        <v>15598</v>
      </c>
      <c r="B3646" s="47" t="s">
        <v>944</v>
      </c>
      <c r="C3646" s="48" t="n">
        <v>46088</v>
      </c>
      <c r="D3646" s="47" t="s">
        <v>63</v>
      </c>
      <c r="E3646" s="47" t="s">
        <v>120</v>
      </c>
      <c r="F3646" s="47" t="s">
        <v>151</v>
      </c>
      <c r="G3646" s="47" t="s">
        <v>125</v>
      </c>
      <c r="H3646" s="47" t="n">
        <v>263</v>
      </c>
      <c r="I3646" s="57" t="n">
        <f aca="false">IFERROR(H3646/INDEX(Rate_Master!$C$2:$C$13,MATCH(F3646,Rate_Master!$A$2:$A$13,0)),0)</f>
        <v>0.375714285714286</v>
      </c>
    </row>
    <row r="3647" customFormat="false" ht="15" hidden="false" customHeight="false" outlineLevel="0" collapsed="false">
      <c r="A3647" s="47" t="s">
        <v>15599</v>
      </c>
      <c r="B3647" s="47" t="s">
        <v>944</v>
      </c>
      <c r="C3647" s="48" t="n">
        <v>46088</v>
      </c>
      <c r="D3647" s="47" t="s">
        <v>63</v>
      </c>
      <c r="E3647" s="47" t="s">
        <v>120</v>
      </c>
      <c r="F3647" s="47" t="s">
        <v>151</v>
      </c>
      <c r="G3647" s="47" t="s">
        <v>126</v>
      </c>
      <c r="H3647" s="47" t="n">
        <v>196</v>
      </c>
      <c r="I3647" s="57" t="n">
        <f aca="false">IFERROR(H3647/INDEX(Rate_Master!$C$2:$C$13,MATCH(F3647,Rate_Master!$A$2:$A$13,0)),0)</f>
        <v>0.28</v>
      </c>
    </row>
    <row r="3648" customFormat="false" ht="15" hidden="false" customHeight="false" outlineLevel="0" collapsed="false">
      <c r="A3648" s="47" t="s">
        <v>15600</v>
      </c>
      <c r="B3648" s="47" t="s">
        <v>945</v>
      </c>
      <c r="C3648" s="48" t="n">
        <v>46088</v>
      </c>
      <c r="D3648" s="47" t="s">
        <v>63</v>
      </c>
      <c r="E3648" s="47" t="s">
        <v>120</v>
      </c>
      <c r="F3648" s="47" t="s">
        <v>151</v>
      </c>
      <c r="G3648" s="47" t="s">
        <v>119</v>
      </c>
      <c r="H3648" s="47" t="n">
        <v>1189</v>
      </c>
      <c r="I3648" s="57" t="n">
        <f aca="false">IFERROR(H3648/INDEX(Rate_Master!$C$2:$C$13,MATCH(F3648,Rate_Master!$A$2:$A$13,0)),0)</f>
        <v>1.69857142857143</v>
      </c>
    </row>
    <row r="3649" customFormat="false" ht="15" hidden="false" customHeight="false" outlineLevel="0" collapsed="false">
      <c r="A3649" s="47" t="s">
        <v>15601</v>
      </c>
      <c r="B3649" s="47" t="s">
        <v>945</v>
      </c>
      <c r="C3649" s="48" t="n">
        <v>46088</v>
      </c>
      <c r="D3649" s="47" t="s">
        <v>63</v>
      </c>
      <c r="E3649" s="47" t="s">
        <v>120</v>
      </c>
      <c r="F3649" s="47" t="s">
        <v>151</v>
      </c>
      <c r="G3649" s="47" t="s">
        <v>121</v>
      </c>
      <c r="H3649" s="47" t="n">
        <v>1059</v>
      </c>
      <c r="I3649" s="57" t="n">
        <f aca="false">IFERROR(H3649/INDEX(Rate_Master!$C$2:$C$13,MATCH(F3649,Rate_Master!$A$2:$A$13,0)),0)</f>
        <v>1.51285714285714</v>
      </c>
    </row>
    <row r="3650" customFormat="false" ht="15" hidden="false" customHeight="false" outlineLevel="0" collapsed="false">
      <c r="A3650" s="47" t="s">
        <v>15602</v>
      </c>
      <c r="B3650" s="47" t="s">
        <v>945</v>
      </c>
      <c r="C3650" s="48" t="n">
        <v>46088</v>
      </c>
      <c r="D3650" s="47" t="s">
        <v>63</v>
      </c>
      <c r="E3650" s="47" t="s">
        <v>120</v>
      </c>
      <c r="F3650" s="47" t="s">
        <v>151</v>
      </c>
      <c r="G3650" s="47" t="s">
        <v>122</v>
      </c>
      <c r="H3650" s="47" t="n">
        <v>2536</v>
      </c>
      <c r="I3650" s="57" t="n">
        <f aca="false">IFERROR(H3650/INDEX(Rate_Master!$C$2:$C$13,MATCH(F3650,Rate_Master!$A$2:$A$13,0)),0)</f>
        <v>3.62285714285714</v>
      </c>
    </row>
    <row r="3651" customFormat="false" ht="15" hidden="false" customHeight="false" outlineLevel="0" collapsed="false">
      <c r="A3651" s="47" t="s">
        <v>15603</v>
      </c>
      <c r="B3651" s="47" t="s">
        <v>945</v>
      </c>
      <c r="C3651" s="48" t="n">
        <v>46088</v>
      </c>
      <c r="D3651" s="47" t="s">
        <v>63</v>
      </c>
      <c r="E3651" s="47" t="s">
        <v>120</v>
      </c>
      <c r="F3651" s="47" t="s">
        <v>151</v>
      </c>
      <c r="G3651" s="47" t="s">
        <v>123</v>
      </c>
      <c r="H3651" s="47" t="n">
        <v>822</v>
      </c>
      <c r="I3651" s="57" t="n">
        <f aca="false">IFERROR(H3651/INDEX(Rate_Master!$C$2:$C$13,MATCH(F3651,Rate_Master!$A$2:$A$13,0)),0)</f>
        <v>1.17428571428571</v>
      </c>
    </row>
    <row r="3652" customFormat="false" ht="15" hidden="false" customHeight="false" outlineLevel="0" collapsed="false">
      <c r="A3652" s="47" t="s">
        <v>15604</v>
      </c>
      <c r="B3652" s="47" t="s">
        <v>945</v>
      </c>
      <c r="C3652" s="48" t="n">
        <v>46088</v>
      </c>
      <c r="D3652" s="47" t="s">
        <v>63</v>
      </c>
      <c r="E3652" s="47" t="s">
        <v>120</v>
      </c>
      <c r="F3652" s="47" t="s">
        <v>151</v>
      </c>
      <c r="G3652" s="47" t="s">
        <v>124</v>
      </c>
      <c r="H3652" s="47" t="n">
        <v>540</v>
      </c>
      <c r="I3652" s="57" t="n">
        <f aca="false">IFERROR(H3652/INDEX(Rate_Master!$C$2:$C$13,MATCH(F3652,Rate_Master!$A$2:$A$13,0)),0)</f>
        <v>0.771428571428572</v>
      </c>
    </row>
    <row r="3653" customFormat="false" ht="15" hidden="false" customHeight="false" outlineLevel="0" collapsed="false">
      <c r="A3653" s="47" t="s">
        <v>15605</v>
      </c>
      <c r="B3653" s="47" t="s">
        <v>945</v>
      </c>
      <c r="C3653" s="48" t="n">
        <v>46088</v>
      </c>
      <c r="D3653" s="47" t="s">
        <v>63</v>
      </c>
      <c r="E3653" s="47" t="s">
        <v>120</v>
      </c>
      <c r="F3653" s="47" t="s">
        <v>151</v>
      </c>
      <c r="G3653" s="47" t="s">
        <v>125</v>
      </c>
      <c r="H3653" s="47" t="n">
        <v>292</v>
      </c>
      <c r="I3653" s="57" t="n">
        <f aca="false">IFERROR(H3653/INDEX(Rate_Master!$C$2:$C$13,MATCH(F3653,Rate_Master!$A$2:$A$13,0)),0)</f>
        <v>0.417142857142857</v>
      </c>
    </row>
    <row r="3654" customFormat="false" ht="15" hidden="false" customHeight="false" outlineLevel="0" collapsed="false">
      <c r="A3654" s="47" t="s">
        <v>15606</v>
      </c>
      <c r="B3654" s="47" t="s">
        <v>945</v>
      </c>
      <c r="C3654" s="48" t="n">
        <v>46088</v>
      </c>
      <c r="D3654" s="47" t="s">
        <v>63</v>
      </c>
      <c r="E3654" s="47" t="s">
        <v>120</v>
      </c>
      <c r="F3654" s="47" t="s">
        <v>151</v>
      </c>
      <c r="G3654" s="47" t="s">
        <v>126</v>
      </c>
      <c r="H3654" s="47" t="n">
        <v>212</v>
      </c>
      <c r="I3654" s="57" t="n">
        <f aca="false">IFERROR(H3654/INDEX(Rate_Master!$C$2:$C$13,MATCH(F3654,Rate_Master!$A$2:$A$13,0)),0)</f>
        <v>0.302857142857143</v>
      </c>
    </row>
    <row r="3655" customFormat="false" ht="15" hidden="false" customHeight="false" outlineLevel="0" collapsed="false">
      <c r="A3655" s="47" t="s">
        <v>15607</v>
      </c>
      <c r="B3655" s="47" t="s">
        <v>946</v>
      </c>
      <c r="C3655" s="48" t="n">
        <v>46088</v>
      </c>
      <c r="D3655" s="47" t="s">
        <v>63</v>
      </c>
      <c r="E3655" s="47" t="s">
        <v>120</v>
      </c>
      <c r="F3655" s="47" t="s">
        <v>151</v>
      </c>
      <c r="G3655" s="47" t="s">
        <v>119</v>
      </c>
      <c r="H3655" s="47" t="n">
        <v>1163</v>
      </c>
      <c r="I3655" s="57" t="n">
        <f aca="false">IFERROR(H3655/INDEX(Rate_Master!$C$2:$C$13,MATCH(F3655,Rate_Master!$A$2:$A$13,0)),0)</f>
        <v>1.66142857142857</v>
      </c>
    </row>
    <row r="3656" customFormat="false" ht="15" hidden="false" customHeight="false" outlineLevel="0" collapsed="false">
      <c r="A3656" s="47" t="s">
        <v>15608</v>
      </c>
      <c r="B3656" s="47" t="s">
        <v>946</v>
      </c>
      <c r="C3656" s="48" t="n">
        <v>46088</v>
      </c>
      <c r="D3656" s="47" t="s">
        <v>63</v>
      </c>
      <c r="E3656" s="47" t="s">
        <v>120</v>
      </c>
      <c r="F3656" s="47" t="s">
        <v>151</v>
      </c>
      <c r="G3656" s="47" t="s">
        <v>121</v>
      </c>
      <c r="H3656" s="47" t="n">
        <v>1091</v>
      </c>
      <c r="I3656" s="57" t="n">
        <f aca="false">IFERROR(H3656/INDEX(Rate_Master!$C$2:$C$13,MATCH(F3656,Rate_Master!$A$2:$A$13,0)),0)</f>
        <v>1.55857142857143</v>
      </c>
    </row>
    <row r="3657" customFormat="false" ht="15" hidden="false" customHeight="false" outlineLevel="0" collapsed="false">
      <c r="A3657" s="47" t="s">
        <v>15609</v>
      </c>
      <c r="B3657" s="47" t="s">
        <v>946</v>
      </c>
      <c r="C3657" s="48" t="n">
        <v>46088</v>
      </c>
      <c r="D3657" s="47" t="s">
        <v>63</v>
      </c>
      <c r="E3657" s="47" t="s">
        <v>120</v>
      </c>
      <c r="F3657" s="47" t="s">
        <v>151</v>
      </c>
      <c r="G3657" s="47" t="s">
        <v>122</v>
      </c>
      <c r="H3657" s="47" t="n">
        <v>2555</v>
      </c>
      <c r="I3657" s="57" t="n">
        <f aca="false">IFERROR(H3657/INDEX(Rate_Master!$C$2:$C$13,MATCH(F3657,Rate_Master!$A$2:$A$13,0)),0)</f>
        <v>3.65</v>
      </c>
    </row>
    <row r="3658" customFormat="false" ht="15" hidden="false" customHeight="false" outlineLevel="0" collapsed="false">
      <c r="A3658" s="47" t="s">
        <v>15610</v>
      </c>
      <c r="B3658" s="47" t="s">
        <v>946</v>
      </c>
      <c r="C3658" s="48" t="n">
        <v>46088</v>
      </c>
      <c r="D3658" s="47" t="s">
        <v>63</v>
      </c>
      <c r="E3658" s="47" t="s">
        <v>120</v>
      </c>
      <c r="F3658" s="47" t="s">
        <v>151</v>
      </c>
      <c r="G3658" s="47" t="s">
        <v>123</v>
      </c>
      <c r="H3658" s="47" t="n">
        <v>814</v>
      </c>
      <c r="I3658" s="57" t="n">
        <f aca="false">IFERROR(H3658/INDEX(Rate_Master!$C$2:$C$13,MATCH(F3658,Rate_Master!$A$2:$A$13,0)),0)</f>
        <v>1.16285714285714</v>
      </c>
    </row>
    <row r="3659" customFormat="false" ht="15" hidden="false" customHeight="false" outlineLevel="0" collapsed="false">
      <c r="A3659" s="47" t="s">
        <v>15611</v>
      </c>
      <c r="B3659" s="47" t="s">
        <v>946</v>
      </c>
      <c r="C3659" s="48" t="n">
        <v>46088</v>
      </c>
      <c r="D3659" s="47" t="s">
        <v>63</v>
      </c>
      <c r="E3659" s="47" t="s">
        <v>120</v>
      </c>
      <c r="F3659" s="47" t="s">
        <v>151</v>
      </c>
      <c r="G3659" s="47" t="s">
        <v>124</v>
      </c>
      <c r="H3659" s="47" t="n">
        <v>541</v>
      </c>
      <c r="I3659" s="57" t="n">
        <f aca="false">IFERROR(H3659/INDEX(Rate_Master!$C$2:$C$13,MATCH(F3659,Rate_Master!$A$2:$A$13,0)),0)</f>
        <v>0.772857142857143</v>
      </c>
    </row>
    <row r="3660" customFormat="false" ht="15" hidden="false" customHeight="false" outlineLevel="0" collapsed="false">
      <c r="A3660" s="47" t="s">
        <v>15612</v>
      </c>
      <c r="B3660" s="47" t="s">
        <v>946</v>
      </c>
      <c r="C3660" s="48" t="n">
        <v>46088</v>
      </c>
      <c r="D3660" s="47" t="s">
        <v>63</v>
      </c>
      <c r="E3660" s="47" t="s">
        <v>120</v>
      </c>
      <c r="F3660" s="47" t="s">
        <v>151</v>
      </c>
      <c r="G3660" s="47" t="s">
        <v>125</v>
      </c>
      <c r="H3660" s="47" t="n">
        <v>320</v>
      </c>
      <c r="I3660" s="57" t="n">
        <f aca="false">IFERROR(H3660/INDEX(Rate_Master!$C$2:$C$13,MATCH(F3660,Rate_Master!$A$2:$A$13,0)),0)</f>
        <v>0.457142857142857</v>
      </c>
    </row>
    <row r="3661" customFormat="false" ht="15" hidden="false" customHeight="false" outlineLevel="0" collapsed="false">
      <c r="A3661" s="47" t="s">
        <v>15613</v>
      </c>
      <c r="B3661" s="47" t="s">
        <v>946</v>
      </c>
      <c r="C3661" s="48" t="n">
        <v>46088</v>
      </c>
      <c r="D3661" s="47" t="s">
        <v>63</v>
      </c>
      <c r="E3661" s="47" t="s">
        <v>120</v>
      </c>
      <c r="F3661" s="47" t="s">
        <v>151</v>
      </c>
      <c r="G3661" s="47" t="s">
        <v>126</v>
      </c>
      <c r="H3661" s="47" t="n">
        <v>203</v>
      </c>
      <c r="I3661" s="57" t="n">
        <f aca="false">IFERROR(H3661/INDEX(Rate_Master!$C$2:$C$13,MATCH(F3661,Rate_Master!$A$2:$A$13,0)),0)</f>
        <v>0.29</v>
      </c>
    </row>
    <row r="3662" customFormat="false" ht="15" hidden="false" customHeight="false" outlineLevel="0" collapsed="false">
      <c r="A3662" s="47" t="s">
        <v>15614</v>
      </c>
      <c r="B3662" s="47" t="s">
        <v>947</v>
      </c>
      <c r="C3662" s="48" t="n">
        <v>46088</v>
      </c>
      <c r="D3662" s="47" t="s">
        <v>64</v>
      </c>
      <c r="E3662" s="47" t="s">
        <v>128</v>
      </c>
      <c r="F3662" s="47" t="s">
        <v>155</v>
      </c>
      <c r="G3662" s="47" t="s">
        <v>127</v>
      </c>
      <c r="H3662" s="47" t="n">
        <v>876</v>
      </c>
      <c r="I3662" s="57" t="n">
        <f aca="false">IFERROR(H3662/INDEX(Rate_Master!$C$2:$C$13,MATCH(F3662,Rate_Master!$A$2:$A$13,0)),0)</f>
        <v>1.59272727272727</v>
      </c>
    </row>
    <row r="3663" customFormat="false" ht="15" hidden="false" customHeight="false" outlineLevel="0" collapsed="false">
      <c r="A3663" s="47" t="s">
        <v>15615</v>
      </c>
      <c r="B3663" s="47" t="s">
        <v>947</v>
      </c>
      <c r="C3663" s="48" t="n">
        <v>46088</v>
      </c>
      <c r="D3663" s="47" t="s">
        <v>64</v>
      </c>
      <c r="E3663" s="47" t="s">
        <v>128</v>
      </c>
      <c r="F3663" s="47" t="s">
        <v>155</v>
      </c>
      <c r="G3663" s="47" t="s">
        <v>129</v>
      </c>
      <c r="H3663" s="47" t="n">
        <v>638</v>
      </c>
      <c r="I3663" s="57" t="n">
        <f aca="false">IFERROR(H3663/INDEX(Rate_Master!$C$2:$C$13,MATCH(F3663,Rate_Master!$A$2:$A$13,0)),0)</f>
        <v>1.16</v>
      </c>
    </row>
    <row r="3664" customFormat="false" ht="15" hidden="false" customHeight="false" outlineLevel="0" collapsed="false">
      <c r="A3664" s="47" t="s">
        <v>15616</v>
      </c>
      <c r="B3664" s="47" t="s">
        <v>947</v>
      </c>
      <c r="C3664" s="48" t="n">
        <v>46088</v>
      </c>
      <c r="D3664" s="47" t="s">
        <v>64</v>
      </c>
      <c r="E3664" s="47" t="s">
        <v>128</v>
      </c>
      <c r="F3664" s="47" t="s">
        <v>155</v>
      </c>
      <c r="G3664" s="47" t="s">
        <v>130</v>
      </c>
      <c r="H3664" s="47" t="n">
        <v>505</v>
      </c>
      <c r="I3664" s="57" t="n">
        <f aca="false">IFERROR(H3664/INDEX(Rate_Master!$C$2:$C$13,MATCH(F3664,Rate_Master!$A$2:$A$13,0)),0)</f>
        <v>0.918181818181818</v>
      </c>
    </row>
    <row r="3665" customFormat="false" ht="15" hidden="false" customHeight="false" outlineLevel="0" collapsed="false">
      <c r="A3665" s="47" t="s">
        <v>15617</v>
      </c>
      <c r="B3665" s="47" t="s">
        <v>947</v>
      </c>
      <c r="C3665" s="48" t="n">
        <v>46088</v>
      </c>
      <c r="D3665" s="47" t="s">
        <v>64</v>
      </c>
      <c r="E3665" s="47" t="s">
        <v>128</v>
      </c>
      <c r="F3665" s="47" t="s">
        <v>155</v>
      </c>
      <c r="G3665" s="47" t="s">
        <v>131</v>
      </c>
      <c r="H3665" s="47" t="n">
        <v>265</v>
      </c>
      <c r="I3665" s="57" t="n">
        <f aca="false">IFERROR(H3665/INDEX(Rate_Master!$C$2:$C$13,MATCH(F3665,Rate_Master!$A$2:$A$13,0)),0)</f>
        <v>0.481818181818182</v>
      </c>
    </row>
    <row r="3666" customFormat="false" ht="15" hidden="false" customHeight="false" outlineLevel="0" collapsed="false">
      <c r="A3666" s="47" t="s">
        <v>15618</v>
      </c>
      <c r="B3666" s="47" t="s">
        <v>947</v>
      </c>
      <c r="C3666" s="48" t="n">
        <v>46088</v>
      </c>
      <c r="D3666" s="47" t="s">
        <v>64</v>
      </c>
      <c r="E3666" s="47" t="s">
        <v>128</v>
      </c>
      <c r="F3666" s="47" t="s">
        <v>155</v>
      </c>
      <c r="G3666" s="47" t="s">
        <v>132</v>
      </c>
      <c r="H3666" s="47" t="n">
        <v>202</v>
      </c>
      <c r="I3666" s="57" t="n">
        <f aca="false">IFERROR(H3666/INDEX(Rate_Master!$C$2:$C$13,MATCH(F3666,Rate_Master!$A$2:$A$13,0)),0)</f>
        <v>0.367272727272727</v>
      </c>
    </row>
    <row r="3667" customFormat="false" ht="15" hidden="false" customHeight="false" outlineLevel="0" collapsed="false">
      <c r="A3667" s="47" t="s">
        <v>15619</v>
      </c>
      <c r="B3667" s="47" t="s">
        <v>949</v>
      </c>
      <c r="C3667" s="48" t="n">
        <v>46088</v>
      </c>
      <c r="D3667" s="47" t="s">
        <v>64</v>
      </c>
      <c r="E3667" s="47" t="s">
        <v>128</v>
      </c>
      <c r="F3667" s="47" t="s">
        <v>155</v>
      </c>
      <c r="G3667" s="47" t="s">
        <v>127</v>
      </c>
      <c r="H3667" s="47" t="n">
        <v>778</v>
      </c>
      <c r="I3667" s="57" t="n">
        <f aca="false">IFERROR(H3667/INDEX(Rate_Master!$C$2:$C$13,MATCH(F3667,Rate_Master!$A$2:$A$13,0)),0)</f>
        <v>1.41454545454545</v>
      </c>
    </row>
    <row r="3668" customFormat="false" ht="15" hidden="false" customHeight="false" outlineLevel="0" collapsed="false">
      <c r="A3668" s="47" t="s">
        <v>15620</v>
      </c>
      <c r="B3668" s="47" t="s">
        <v>949</v>
      </c>
      <c r="C3668" s="48" t="n">
        <v>46088</v>
      </c>
      <c r="D3668" s="47" t="s">
        <v>64</v>
      </c>
      <c r="E3668" s="47" t="s">
        <v>128</v>
      </c>
      <c r="F3668" s="47" t="s">
        <v>155</v>
      </c>
      <c r="G3668" s="47" t="s">
        <v>129</v>
      </c>
      <c r="H3668" s="47" t="n">
        <v>529</v>
      </c>
      <c r="I3668" s="57" t="n">
        <f aca="false">IFERROR(H3668/INDEX(Rate_Master!$C$2:$C$13,MATCH(F3668,Rate_Master!$A$2:$A$13,0)),0)</f>
        <v>0.961818181818182</v>
      </c>
    </row>
    <row r="3669" customFormat="false" ht="15" hidden="false" customHeight="false" outlineLevel="0" collapsed="false">
      <c r="A3669" s="47" t="s">
        <v>15621</v>
      </c>
      <c r="B3669" s="47" t="s">
        <v>949</v>
      </c>
      <c r="C3669" s="48" t="n">
        <v>46088</v>
      </c>
      <c r="D3669" s="47" t="s">
        <v>64</v>
      </c>
      <c r="E3669" s="47" t="s">
        <v>128</v>
      </c>
      <c r="F3669" s="47" t="s">
        <v>155</v>
      </c>
      <c r="G3669" s="47" t="s">
        <v>130</v>
      </c>
      <c r="H3669" s="47" t="n">
        <v>514</v>
      </c>
      <c r="I3669" s="57" t="n">
        <f aca="false">IFERROR(H3669/INDEX(Rate_Master!$C$2:$C$13,MATCH(F3669,Rate_Master!$A$2:$A$13,0)),0)</f>
        <v>0.934545454545455</v>
      </c>
    </row>
    <row r="3670" customFormat="false" ht="15" hidden="false" customHeight="false" outlineLevel="0" collapsed="false">
      <c r="A3670" s="47" t="s">
        <v>15622</v>
      </c>
      <c r="B3670" s="47" t="s">
        <v>949</v>
      </c>
      <c r="C3670" s="48" t="n">
        <v>46088</v>
      </c>
      <c r="D3670" s="47" t="s">
        <v>64</v>
      </c>
      <c r="E3670" s="47" t="s">
        <v>128</v>
      </c>
      <c r="F3670" s="47" t="s">
        <v>155</v>
      </c>
      <c r="G3670" s="47" t="s">
        <v>131</v>
      </c>
      <c r="H3670" s="47" t="n">
        <v>214</v>
      </c>
      <c r="I3670" s="57" t="n">
        <f aca="false">IFERROR(H3670/INDEX(Rate_Master!$C$2:$C$13,MATCH(F3670,Rate_Master!$A$2:$A$13,0)),0)</f>
        <v>0.389090909090909</v>
      </c>
    </row>
    <row r="3671" customFormat="false" ht="15" hidden="false" customHeight="false" outlineLevel="0" collapsed="false">
      <c r="A3671" s="47" t="s">
        <v>15623</v>
      </c>
      <c r="B3671" s="47" t="s">
        <v>949</v>
      </c>
      <c r="C3671" s="48" t="n">
        <v>46088</v>
      </c>
      <c r="D3671" s="47" t="s">
        <v>64</v>
      </c>
      <c r="E3671" s="47" t="s">
        <v>128</v>
      </c>
      <c r="F3671" s="47" t="s">
        <v>155</v>
      </c>
      <c r="G3671" s="47" t="s">
        <v>132</v>
      </c>
      <c r="H3671" s="47" t="n">
        <v>170</v>
      </c>
      <c r="I3671" s="57" t="n">
        <f aca="false">IFERROR(H3671/INDEX(Rate_Master!$C$2:$C$13,MATCH(F3671,Rate_Master!$A$2:$A$13,0)),0)</f>
        <v>0.309090909090909</v>
      </c>
    </row>
    <row r="3672" customFormat="false" ht="15" hidden="false" customHeight="false" outlineLevel="0" collapsed="false">
      <c r="A3672" s="47" t="s">
        <v>15624</v>
      </c>
      <c r="B3672" s="47" t="s">
        <v>950</v>
      </c>
      <c r="C3672" s="48" t="n">
        <v>46088</v>
      </c>
      <c r="D3672" s="47" t="s">
        <v>65</v>
      </c>
      <c r="E3672" s="47" t="s">
        <v>134</v>
      </c>
      <c r="F3672" s="47" t="s">
        <v>158</v>
      </c>
      <c r="G3672" s="47" t="s">
        <v>133</v>
      </c>
      <c r="H3672" s="47" t="n">
        <v>480</v>
      </c>
      <c r="I3672" s="57" t="n">
        <f aca="false">IFERROR(H3672/INDEX(Rate_Master!$C$2:$C$13,MATCH(F3672,Rate_Master!$A$2:$A$13,0)),0)</f>
        <v>2.4</v>
      </c>
    </row>
    <row r="3673" customFormat="false" ht="15" hidden="false" customHeight="false" outlineLevel="0" collapsed="false">
      <c r="A3673" s="47" t="s">
        <v>15625</v>
      </c>
      <c r="B3673" s="47" t="s">
        <v>950</v>
      </c>
      <c r="C3673" s="48" t="n">
        <v>46088</v>
      </c>
      <c r="D3673" s="47" t="s">
        <v>65</v>
      </c>
      <c r="E3673" s="47" t="s">
        <v>134</v>
      </c>
      <c r="F3673" s="47" t="s">
        <v>158</v>
      </c>
      <c r="G3673" s="47" t="s">
        <v>135</v>
      </c>
      <c r="H3673" s="47" t="n">
        <v>393</v>
      </c>
      <c r="I3673" s="57" t="n">
        <f aca="false">IFERROR(H3673/INDEX(Rate_Master!$C$2:$C$13,MATCH(F3673,Rate_Master!$A$2:$A$13,0)),0)</f>
        <v>1.965</v>
      </c>
    </row>
    <row r="3674" customFormat="false" ht="15" hidden="false" customHeight="false" outlineLevel="0" collapsed="false">
      <c r="A3674" s="47" t="s">
        <v>15626</v>
      </c>
      <c r="B3674" s="47" t="s">
        <v>950</v>
      </c>
      <c r="C3674" s="48" t="n">
        <v>46088</v>
      </c>
      <c r="D3674" s="47" t="s">
        <v>65</v>
      </c>
      <c r="E3674" s="47" t="s">
        <v>134</v>
      </c>
      <c r="F3674" s="47" t="s">
        <v>158</v>
      </c>
      <c r="G3674" s="47" t="s">
        <v>136</v>
      </c>
      <c r="H3674" s="47" t="n">
        <v>333</v>
      </c>
      <c r="I3674" s="57" t="n">
        <f aca="false">IFERROR(H3674/INDEX(Rate_Master!$C$2:$C$13,MATCH(F3674,Rate_Master!$A$2:$A$13,0)),0)</f>
        <v>1.665</v>
      </c>
    </row>
    <row r="3675" customFormat="false" ht="15" hidden="false" customHeight="false" outlineLevel="0" collapsed="false">
      <c r="A3675" s="47" t="s">
        <v>15627</v>
      </c>
      <c r="B3675" s="47" t="s">
        <v>950</v>
      </c>
      <c r="C3675" s="48" t="n">
        <v>46088</v>
      </c>
      <c r="D3675" s="47" t="s">
        <v>65</v>
      </c>
      <c r="E3675" s="47" t="s">
        <v>134</v>
      </c>
      <c r="F3675" s="47" t="s">
        <v>158</v>
      </c>
      <c r="G3675" s="47" t="s">
        <v>137</v>
      </c>
      <c r="H3675" s="47" t="n">
        <v>229</v>
      </c>
      <c r="I3675" s="57" t="n">
        <f aca="false">IFERROR(H3675/INDEX(Rate_Master!$C$2:$C$13,MATCH(F3675,Rate_Master!$A$2:$A$13,0)),0)</f>
        <v>1.145</v>
      </c>
    </row>
    <row r="3676" customFormat="false" ht="15" hidden="false" customHeight="false" outlineLevel="0" collapsed="false">
      <c r="A3676" s="47" t="s">
        <v>15628</v>
      </c>
      <c r="B3676" s="47" t="s">
        <v>950</v>
      </c>
      <c r="C3676" s="48" t="n">
        <v>46088</v>
      </c>
      <c r="D3676" s="47" t="s">
        <v>65</v>
      </c>
      <c r="E3676" s="47" t="s">
        <v>134</v>
      </c>
      <c r="F3676" s="47" t="s">
        <v>158</v>
      </c>
      <c r="G3676" s="47" t="s">
        <v>138</v>
      </c>
      <c r="H3676" s="47" t="n">
        <v>134</v>
      </c>
      <c r="I3676" s="57" t="n">
        <f aca="false">IFERROR(H3676/INDEX(Rate_Master!$C$2:$C$13,MATCH(F3676,Rate_Master!$A$2:$A$13,0)),0)</f>
        <v>0.67</v>
      </c>
    </row>
    <row r="3677" customFormat="false" ht="15" hidden="false" customHeight="false" outlineLevel="0" collapsed="false">
      <c r="A3677" s="47" t="s">
        <v>15629</v>
      </c>
      <c r="B3677" s="47" t="s">
        <v>952</v>
      </c>
      <c r="C3677" s="48" t="n">
        <v>46088</v>
      </c>
      <c r="D3677" s="47" t="s">
        <v>65</v>
      </c>
      <c r="E3677" s="47" t="s">
        <v>134</v>
      </c>
      <c r="F3677" s="47" t="s">
        <v>158</v>
      </c>
      <c r="G3677" s="47" t="s">
        <v>133</v>
      </c>
      <c r="H3677" s="47" t="n">
        <v>479</v>
      </c>
      <c r="I3677" s="57" t="n">
        <f aca="false">IFERROR(H3677/INDEX(Rate_Master!$C$2:$C$13,MATCH(F3677,Rate_Master!$A$2:$A$13,0)),0)</f>
        <v>2.395</v>
      </c>
    </row>
    <row r="3678" customFormat="false" ht="15" hidden="false" customHeight="false" outlineLevel="0" collapsed="false">
      <c r="A3678" s="47" t="s">
        <v>15630</v>
      </c>
      <c r="B3678" s="47" t="s">
        <v>952</v>
      </c>
      <c r="C3678" s="48" t="n">
        <v>46088</v>
      </c>
      <c r="D3678" s="47" t="s">
        <v>65</v>
      </c>
      <c r="E3678" s="47" t="s">
        <v>134</v>
      </c>
      <c r="F3678" s="47" t="s">
        <v>158</v>
      </c>
      <c r="G3678" s="47" t="s">
        <v>135</v>
      </c>
      <c r="H3678" s="47" t="n">
        <v>383</v>
      </c>
      <c r="I3678" s="57" t="n">
        <f aca="false">IFERROR(H3678/INDEX(Rate_Master!$C$2:$C$13,MATCH(F3678,Rate_Master!$A$2:$A$13,0)),0)</f>
        <v>1.915</v>
      </c>
    </row>
    <row r="3679" customFormat="false" ht="15" hidden="false" customHeight="false" outlineLevel="0" collapsed="false">
      <c r="A3679" s="47" t="s">
        <v>15631</v>
      </c>
      <c r="B3679" s="47" t="s">
        <v>952</v>
      </c>
      <c r="C3679" s="48" t="n">
        <v>46088</v>
      </c>
      <c r="D3679" s="47" t="s">
        <v>65</v>
      </c>
      <c r="E3679" s="47" t="s">
        <v>134</v>
      </c>
      <c r="F3679" s="47" t="s">
        <v>158</v>
      </c>
      <c r="G3679" s="47" t="s">
        <v>136</v>
      </c>
      <c r="H3679" s="47" t="n">
        <v>293</v>
      </c>
      <c r="I3679" s="57" t="n">
        <f aca="false">IFERROR(H3679/INDEX(Rate_Master!$C$2:$C$13,MATCH(F3679,Rate_Master!$A$2:$A$13,0)),0)</f>
        <v>1.465</v>
      </c>
    </row>
    <row r="3680" customFormat="false" ht="15" hidden="false" customHeight="false" outlineLevel="0" collapsed="false">
      <c r="A3680" s="47" t="s">
        <v>15632</v>
      </c>
      <c r="B3680" s="47" t="s">
        <v>952</v>
      </c>
      <c r="C3680" s="48" t="n">
        <v>46088</v>
      </c>
      <c r="D3680" s="47" t="s">
        <v>65</v>
      </c>
      <c r="E3680" s="47" t="s">
        <v>134</v>
      </c>
      <c r="F3680" s="47" t="s">
        <v>158</v>
      </c>
      <c r="G3680" s="47" t="s">
        <v>137</v>
      </c>
      <c r="H3680" s="47" t="n">
        <v>233</v>
      </c>
      <c r="I3680" s="57" t="n">
        <f aca="false">IFERROR(H3680/INDEX(Rate_Master!$C$2:$C$13,MATCH(F3680,Rate_Master!$A$2:$A$13,0)),0)</f>
        <v>1.165</v>
      </c>
    </row>
    <row r="3681" customFormat="false" ht="15" hidden="false" customHeight="false" outlineLevel="0" collapsed="false">
      <c r="A3681" s="47" t="s">
        <v>15633</v>
      </c>
      <c r="B3681" s="47" t="s">
        <v>952</v>
      </c>
      <c r="C3681" s="48" t="n">
        <v>46088</v>
      </c>
      <c r="D3681" s="47" t="s">
        <v>65</v>
      </c>
      <c r="E3681" s="47" t="s">
        <v>134</v>
      </c>
      <c r="F3681" s="47" t="s">
        <v>158</v>
      </c>
      <c r="G3681" s="47" t="s">
        <v>138</v>
      </c>
      <c r="H3681" s="47" t="n">
        <v>103</v>
      </c>
      <c r="I3681" s="57" t="n">
        <f aca="false">IFERROR(H3681/INDEX(Rate_Master!$C$2:$C$13,MATCH(F3681,Rate_Master!$A$2:$A$13,0)),0)</f>
        <v>0.515</v>
      </c>
    </row>
    <row r="3682" customFormat="false" ht="15" hidden="false" customHeight="false" outlineLevel="0" collapsed="false">
      <c r="A3682" s="47" t="s">
        <v>15634</v>
      </c>
      <c r="B3682" s="47" t="s">
        <v>953</v>
      </c>
      <c r="C3682" s="48" t="n">
        <v>46088</v>
      </c>
      <c r="D3682" s="47" t="s">
        <v>65</v>
      </c>
      <c r="E3682" s="47" t="s">
        <v>134</v>
      </c>
      <c r="F3682" s="47" t="s">
        <v>158</v>
      </c>
      <c r="G3682" s="47" t="s">
        <v>133</v>
      </c>
      <c r="H3682" s="47" t="n">
        <v>473</v>
      </c>
      <c r="I3682" s="57" t="n">
        <f aca="false">IFERROR(H3682/INDEX(Rate_Master!$C$2:$C$13,MATCH(F3682,Rate_Master!$A$2:$A$13,0)),0)</f>
        <v>2.365</v>
      </c>
    </row>
    <row r="3683" customFormat="false" ht="15" hidden="false" customHeight="false" outlineLevel="0" collapsed="false">
      <c r="A3683" s="47" t="s">
        <v>15635</v>
      </c>
      <c r="B3683" s="47" t="s">
        <v>953</v>
      </c>
      <c r="C3683" s="48" t="n">
        <v>46088</v>
      </c>
      <c r="D3683" s="47" t="s">
        <v>65</v>
      </c>
      <c r="E3683" s="47" t="s">
        <v>134</v>
      </c>
      <c r="F3683" s="47" t="s">
        <v>158</v>
      </c>
      <c r="G3683" s="47" t="s">
        <v>135</v>
      </c>
      <c r="H3683" s="47" t="n">
        <v>392</v>
      </c>
      <c r="I3683" s="57" t="n">
        <f aca="false">IFERROR(H3683/INDEX(Rate_Master!$C$2:$C$13,MATCH(F3683,Rate_Master!$A$2:$A$13,0)),0)</f>
        <v>1.96</v>
      </c>
    </row>
    <row r="3684" customFormat="false" ht="15" hidden="false" customHeight="false" outlineLevel="0" collapsed="false">
      <c r="A3684" s="47" t="s">
        <v>15636</v>
      </c>
      <c r="B3684" s="47" t="s">
        <v>953</v>
      </c>
      <c r="C3684" s="48" t="n">
        <v>46088</v>
      </c>
      <c r="D3684" s="47" t="s">
        <v>65</v>
      </c>
      <c r="E3684" s="47" t="s">
        <v>134</v>
      </c>
      <c r="F3684" s="47" t="s">
        <v>158</v>
      </c>
      <c r="G3684" s="47" t="s">
        <v>136</v>
      </c>
      <c r="H3684" s="47" t="n">
        <v>279</v>
      </c>
      <c r="I3684" s="57" t="n">
        <f aca="false">IFERROR(H3684/INDEX(Rate_Master!$C$2:$C$13,MATCH(F3684,Rate_Master!$A$2:$A$13,0)),0)</f>
        <v>1.395</v>
      </c>
    </row>
    <row r="3685" customFormat="false" ht="15" hidden="false" customHeight="false" outlineLevel="0" collapsed="false">
      <c r="A3685" s="47" t="s">
        <v>15637</v>
      </c>
      <c r="B3685" s="47" t="s">
        <v>953</v>
      </c>
      <c r="C3685" s="48" t="n">
        <v>46088</v>
      </c>
      <c r="D3685" s="47" t="s">
        <v>65</v>
      </c>
      <c r="E3685" s="47" t="s">
        <v>134</v>
      </c>
      <c r="F3685" s="47" t="s">
        <v>158</v>
      </c>
      <c r="G3685" s="47" t="s">
        <v>137</v>
      </c>
      <c r="H3685" s="47" t="n">
        <v>227</v>
      </c>
      <c r="I3685" s="57" t="n">
        <f aca="false">IFERROR(H3685/INDEX(Rate_Master!$C$2:$C$13,MATCH(F3685,Rate_Master!$A$2:$A$13,0)),0)</f>
        <v>1.135</v>
      </c>
    </row>
    <row r="3686" customFormat="false" ht="15" hidden="false" customHeight="false" outlineLevel="0" collapsed="false">
      <c r="A3686" s="47" t="s">
        <v>15638</v>
      </c>
      <c r="B3686" s="47" t="s">
        <v>953</v>
      </c>
      <c r="C3686" s="48" t="n">
        <v>46088</v>
      </c>
      <c r="D3686" s="47" t="s">
        <v>65</v>
      </c>
      <c r="E3686" s="47" t="s">
        <v>134</v>
      </c>
      <c r="F3686" s="47" t="s">
        <v>158</v>
      </c>
      <c r="G3686" s="47" t="s">
        <v>138</v>
      </c>
      <c r="H3686" s="47" t="n">
        <v>112</v>
      </c>
      <c r="I3686" s="57" t="n">
        <f aca="false">IFERROR(H3686/INDEX(Rate_Master!$C$2:$C$13,MATCH(F3686,Rate_Master!$A$2:$A$13,0)),0)</f>
        <v>0.56</v>
      </c>
    </row>
    <row r="3687" customFormat="false" ht="15" hidden="false" customHeight="false" outlineLevel="0" collapsed="false">
      <c r="A3687" s="47" t="s">
        <v>15639</v>
      </c>
      <c r="B3687" s="47" t="s">
        <v>954</v>
      </c>
      <c r="C3687" s="48" t="n">
        <v>46090</v>
      </c>
      <c r="D3687" s="47" t="s">
        <v>62</v>
      </c>
      <c r="E3687" s="47" t="s">
        <v>120</v>
      </c>
      <c r="F3687" s="47" t="s">
        <v>148</v>
      </c>
      <c r="G3687" s="47" t="s">
        <v>119</v>
      </c>
      <c r="H3687" s="47" t="n">
        <v>937</v>
      </c>
      <c r="I3687" s="57" t="n">
        <f aca="false">IFERROR(H3687/INDEX(Rate_Master!$C$2:$C$13,MATCH(F3687,Rate_Master!$A$2:$A$13,0)),0)</f>
        <v>1.04111111111111</v>
      </c>
    </row>
    <row r="3688" customFormat="false" ht="15" hidden="false" customHeight="false" outlineLevel="0" collapsed="false">
      <c r="A3688" s="47" t="s">
        <v>15640</v>
      </c>
      <c r="B3688" s="47" t="s">
        <v>954</v>
      </c>
      <c r="C3688" s="48" t="n">
        <v>46090</v>
      </c>
      <c r="D3688" s="47" t="s">
        <v>62</v>
      </c>
      <c r="E3688" s="47" t="s">
        <v>120</v>
      </c>
      <c r="F3688" s="47" t="s">
        <v>148</v>
      </c>
      <c r="G3688" s="47" t="s">
        <v>121</v>
      </c>
      <c r="H3688" s="47" t="n">
        <v>818</v>
      </c>
      <c r="I3688" s="57" t="n">
        <f aca="false">IFERROR(H3688/INDEX(Rate_Master!$C$2:$C$13,MATCH(F3688,Rate_Master!$A$2:$A$13,0)),0)</f>
        <v>0.908888888888889</v>
      </c>
    </row>
    <row r="3689" customFormat="false" ht="15" hidden="false" customHeight="false" outlineLevel="0" collapsed="false">
      <c r="A3689" s="47" t="s">
        <v>15641</v>
      </c>
      <c r="B3689" s="47" t="s">
        <v>954</v>
      </c>
      <c r="C3689" s="48" t="n">
        <v>46090</v>
      </c>
      <c r="D3689" s="47" t="s">
        <v>62</v>
      </c>
      <c r="E3689" s="47" t="s">
        <v>120</v>
      </c>
      <c r="F3689" s="47" t="s">
        <v>148</v>
      </c>
      <c r="G3689" s="47" t="s">
        <v>122</v>
      </c>
      <c r="H3689" s="47" t="n">
        <v>978</v>
      </c>
      <c r="I3689" s="57" t="n">
        <f aca="false">IFERROR(H3689/INDEX(Rate_Master!$C$2:$C$13,MATCH(F3689,Rate_Master!$A$2:$A$13,0)),0)</f>
        <v>1.08666666666667</v>
      </c>
    </row>
    <row r="3690" customFormat="false" ht="15" hidden="false" customHeight="false" outlineLevel="0" collapsed="false">
      <c r="A3690" s="47" t="s">
        <v>15642</v>
      </c>
      <c r="B3690" s="47" t="s">
        <v>954</v>
      </c>
      <c r="C3690" s="48" t="n">
        <v>46090</v>
      </c>
      <c r="D3690" s="47" t="s">
        <v>62</v>
      </c>
      <c r="E3690" s="47" t="s">
        <v>120</v>
      </c>
      <c r="F3690" s="47" t="s">
        <v>148</v>
      </c>
      <c r="G3690" s="47" t="s">
        <v>123</v>
      </c>
      <c r="H3690" s="47" t="n">
        <v>647</v>
      </c>
      <c r="I3690" s="57" t="n">
        <f aca="false">IFERROR(H3690/INDEX(Rate_Master!$C$2:$C$13,MATCH(F3690,Rate_Master!$A$2:$A$13,0)),0)</f>
        <v>0.718888888888889</v>
      </c>
    </row>
    <row r="3691" customFormat="false" ht="15" hidden="false" customHeight="false" outlineLevel="0" collapsed="false">
      <c r="A3691" s="47" t="s">
        <v>15643</v>
      </c>
      <c r="B3691" s="47" t="s">
        <v>954</v>
      </c>
      <c r="C3691" s="48" t="n">
        <v>46090</v>
      </c>
      <c r="D3691" s="47" t="s">
        <v>62</v>
      </c>
      <c r="E3691" s="47" t="s">
        <v>120</v>
      </c>
      <c r="F3691" s="47" t="s">
        <v>148</v>
      </c>
      <c r="G3691" s="47" t="s">
        <v>124</v>
      </c>
      <c r="H3691" s="47" t="n">
        <v>408</v>
      </c>
      <c r="I3691" s="57" t="n">
        <f aca="false">IFERROR(H3691/INDEX(Rate_Master!$C$2:$C$13,MATCH(F3691,Rate_Master!$A$2:$A$13,0)),0)</f>
        <v>0.453333333333333</v>
      </c>
    </row>
    <row r="3692" customFormat="false" ht="15" hidden="false" customHeight="false" outlineLevel="0" collapsed="false">
      <c r="A3692" s="47" t="s">
        <v>15644</v>
      </c>
      <c r="B3692" s="47" t="s">
        <v>954</v>
      </c>
      <c r="C3692" s="48" t="n">
        <v>46090</v>
      </c>
      <c r="D3692" s="47" t="s">
        <v>62</v>
      </c>
      <c r="E3692" s="47" t="s">
        <v>120</v>
      </c>
      <c r="F3692" s="47" t="s">
        <v>148</v>
      </c>
      <c r="G3692" s="47" t="s">
        <v>125</v>
      </c>
      <c r="H3692" s="47" t="n">
        <v>233</v>
      </c>
      <c r="I3692" s="57" t="n">
        <f aca="false">IFERROR(H3692/INDEX(Rate_Master!$C$2:$C$13,MATCH(F3692,Rate_Master!$A$2:$A$13,0)),0)</f>
        <v>0.258888888888889</v>
      </c>
    </row>
    <row r="3693" customFormat="false" ht="15" hidden="false" customHeight="false" outlineLevel="0" collapsed="false">
      <c r="A3693" s="47" t="s">
        <v>15645</v>
      </c>
      <c r="B3693" s="47" t="s">
        <v>954</v>
      </c>
      <c r="C3693" s="48" t="n">
        <v>46090</v>
      </c>
      <c r="D3693" s="47" t="s">
        <v>62</v>
      </c>
      <c r="E3693" s="47" t="s">
        <v>120</v>
      </c>
      <c r="F3693" s="47" t="s">
        <v>148</v>
      </c>
      <c r="G3693" s="47" t="s">
        <v>126</v>
      </c>
      <c r="H3693" s="47" t="n">
        <v>161</v>
      </c>
      <c r="I3693" s="57" t="n">
        <f aca="false">IFERROR(H3693/INDEX(Rate_Master!$C$2:$C$13,MATCH(F3693,Rate_Master!$A$2:$A$13,0)),0)</f>
        <v>0.178888888888889</v>
      </c>
    </row>
    <row r="3694" customFormat="false" ht="15" hidden="false" customHeight="false" outlineLevel="0" collapsed="false">
      <c r="A3694" s="47" t="s">
        <v>15646</v>
      </c>
      <c r="B3694" s="47" t="s">
        <v>955</v>
      </c>
      <c r="C3694" s="48" t="n">
        <v>46090</v>
      </c>
      <c r="D3694" s="47" t="s">
        <v>62</v>
      </c>
      <c r="E3694" s="47" t="s">
        <v>120</v>
      </c>
      <c r="F3694" s="47" t="s">
        <v>148</v>
      </c>
      <c r="G3694" s="47" t="s">
        <v>119</v>
      </c>
      <c r="H3694" s="47" t="n">
        <v>932</v>
      </c>
      <c r="I3694" s="57" t="n">
        <f aca="false">IFERROR(H3694/INDEX(Rate_Master!$C$2:$C$13,MATCH(F3694,Rate_Master!$A$2:$A$13,0)),0)</f>
        <v>1.03555555555556</v>
      </c>
    </row>
    <row r="3695" customFormat="false" ht="15" hidden="false" customHeight="false" outlineLevel="0" collapsed="false">
      <c r="A3695" s="47" t="s">
        <v>15647</v>
      </c>
      <c r="B3695" s="47" t="s">
        <v>955</v>
      </c>
      <c r="C3695" s="48" t="n">
        <v>46090</v>
      </c>
      <c r="D3695" s="47" t="s">
        <v>62</v>
      </c>
      <c r="E3695" s="47" t="s">
        <v>120</v>
      </c>
      <c r="F3695" s="47" t="s">
        <v>148</v>
      </c>
      <c r="G3695" s="47" t="s">
        <v>121</v>
      </c>
      <c r="H3695" s="47" t="n">
        <v>864</v>
      </c>
      <c r="I3695" s="57" t="n">
        <f aca="false">IFERROR(H3695/INDEX(Rate_Master!$C$2:$C$13,MATCH(F3695,Rate_Master!$A$2:$A$13,0)),0)</f>
        <v>0.96</v>
      </c>
    </row>
    <row r="3696" customFormat="false" ht="15" hidden="false" customHeight="false" outlineLevel="0" collapsed="false">
      <c r="A3696" s="47" t="s">
        <v>15648</v>
      </c>
      <c r="B3696" s="47" t="s">
        <v>955</v>
      </c>
      <c r="C3696" s="48" t="n">
        <v>46090</v>
      </c>
      <c r="D3696" s="47" t="s">
        <v>62</v>
      </c>
      <c r="E3696" s="47" t="s">
        <v>120</v>
      </c>
      <c r="F3696" s="47" t="s">
        <v>148</v>
      </c>
      <c r="G3696" s="47" t="s">
        <v>122</v>
      </c>
      <c r="H3696" s="47" t="n">
        <v>924</v>
      </c>
      <c r="I3696" s="57" t="n">
        <f aca="false">IFERROR(H3696/INDEX(Rate_Master!$C$2:$C$13,MATCH(F3696,Rate_Master!$A$2:$A$13,0)),0)</f>
        <v>1.02666666666667</v>
      </c>
    </row>
    <row r="3697" customFormat="false" ht="15" hidden="false" customHeight="false" outlineLevel="0" collapsed="false">
      <c r="A3697" s="47" t="s">
        <v>15649</v>
      </c>
      <c r="B3697" s="47" t="s">
        <v>955</v>
      </c>
      <c r="C3697" s="48" t="n">
        <v>46090</v>
      </c>
      <c r="D3697" s="47" t="s">
        <v>62</v>
      </c>
      <c r="E3697" s="47" t="s">
        <v>120</v>
      </c>
      <c r="F3697" s="47" t="s">
        <v>148</v>
      </c>
      <c r="G3697" s="47" t="s">
        <v>123</v>
      </c>
      <c r="H3697" s="47" t="n">
        <v>657</v>
      </c>
      <c r="I3697" s="57" t="n">
        <f aca="false">IFERROR(H3697/INDEX(Rate_Master!$C$2:$C$13,MATCH(F3697,Rate_Master!$A$2:$A$13,0)),0)</f>
        <v>0.73</v>
      </c>
    </row>
    <row r="3698" customFormat="false" ht="15" hidden="false" customHeight="false" outlineLevel="0" collapsed="false">
      <c r="A3698" s="47" t="s">
        <v>15650</v>
      </c>
      <c r="B3698" s="47" t="s">
        <v>955</v>
      </c>
      <c r="C3698" s="48" t="n">
        <v>46090</v>
      </c>
      <c r="D3698" s="47" t="s">
        <v>62</v>
      </c>
      <c r="E3698" s="47" t="s">
        <v>120</v>
      </c>
      <c r="F3698" s="47" t="s">
        <v>148</v>
      </c>
      <c r="G3698" s="47" t="s">
        <v>124</v>
      </c>
      <c r="H3698" s="47" t="n">
        <v>419</v>
      </c>
      <c r="I3698" s="57" t="n">
        <f aca="false">IFERROR(H3698/INDEX(Rate_Master!$C$2:$C$13,MATCH(F3698,Rate_Master!$A$2:$A$13,0)),0)</f>
        <v>0.465555555555556</v>
      </c>
    </row>
    <row r="3699" customFormat="false" ht="15" hidden="false" customHeight="false" outlineLevel="0" collapsed="false">
      <c r="A3699" s="47" t="s">
        <v>15651</v>
      </c>
      <c r="B3699" s="47" t="s">
        <v>955</v>
      </c>
      <c r="C3699" s="48" t="n">
        <v>46090</v>
      </c>
      <c r="D3699" s="47" t="s">
        <v>62</v>
      </c>
      <c r="E3699" s="47" t="s">
        <v>120</v>
      </c>
      <c r="F3699" s="47" t="s">
        <v>148</v>
      </c>
      <c r="G3699" s="47" t="s">
        <v>125</v>
      </c>
      <c r="H3699" s="47" t="n">
        <v>256</v>
      </c>
      <c r="I3699" s="57" t="n">
        <f aca="false">IFERROR(H3699/INDEX(Rate_Master!$C$2:$C$13,MATCH(F3699,Rate_Master!$A$2:$A$13,0)),0)</f>
        <v>0.284444444444444</v>
      </c>
    </row>
    <row r="3700" customFormat="false" ht="15" hidden="false" customHeight="false" outlineLevel="0" collapsed="false">
      <c r="A3700" s="47" t="s">
        <v>15652</v>
      </c>
      <c r="B3700" s="47" t="s">
        <v>955</v>
      </c>
      <c r="C3700" s="48" t="n">
        <v>46090</v>
      </c>
      <c r="D3700" s="47" t="s">
        <v>62</v>
      </c>
      <c r="E3700" s="47" t="s">
        <v>120</v>
      </c>
      <c r="F3700" s="47" t="s">
        <v>148</v>
      </c>
      <c r="G3700" s="47" t="s">
        <v>126</v>
      </c>
      <c r="H3700" s="47" t="n">
        <v>158</v>
      </c>
      <c r="I3700" s="57" t="n">
        <f aca="false">IFERROR(H3700/INDEX(Rate_Master!$C$2:$C$13,MATCH(F3700,Rate_Master!$A$2:$A$13,0)),0)</f>
        <v>0.175555555555556</v>
      </c>
    </row>
    <row r="3701" customFormat="false" ht="15" hidden="false" customHeight="false" outlineLevel="0" collapsed="false">
      <c r="A3701" s="47" t="s">
        <v>15653</v>
      </c>
      <c r="B3701" s="47" t="s">
        <v>956</v>
      </c>
      <c r="C3701" s="48" t="n">
        <v>46090</v>
      </c>
      <c r="D3701" s="47" t="s">
        <v>62</v>
      </c>
      <c r="E3701" s="47" t="s">
        <v>120</v>
      </c>
      <c r="F3701" s="47" t="s">
        <v>148</v>
      </c>
      <c r="G3701" s="47" t="s">
        <v>119</v>
      </c>
      <c r="H3701" s="47" t="n">
        <v>756</v>
      </c>
      <c r="I3701" s="57" t="n">
        <f aca="false">IFERROR(H3701/INDEX(Rate_Master!$C$2:$C$13,MATCH(F3701,Rate_Master!$A$2:$A$13,0)),0)</f>
        <v>0.84</v>
      </c>
    </row>
    <row r="3702" customFormat="false" ht="15" hidden="false" customHeight="false" outlineLevel="0" collapsed="false">
      <c r="A3702" s="47" t="s">
        <v>15654</v>
      </c>
      <c r="B3702" s="47" t="s">
        <v>956</v>
      </c>
      <c r="C3702" s="48" t="n">
        <v>46090</v>
      </c>
      <c r="D3702" s="47" t="s">
        <v>62</v>
      </c>
      <c r="E3702" s="47" t="s">
        <v>120</v>
      </c>
      <c r="F3702" s="47" t="s">
        <v>148</v>
      </c>
      <c r="G3702" s="47" t="s">
        <v>121</v>
      </c>
      <c r="H3702" s="47" t="n">
        <v>729</v>
      </c>
      <c r="I3702" s="57" t="n">
        <f aca="false">IFERROR(H3702/INDEX(Rate_Master!$C$2:$C$13,MATCH(F3702,Rate_Master!$A$2:$A$13,0)),0)</f>
        <v>0.81</v>
      </c>
    </row>
    <row r="3703" customFormat="false" ht="15" hidden="false" customHeight="false" outlineLevel="0" collapsed="false">
      <c r="A3703" s="47" t="s">
        <v>15655</v>
      </c>
      <c r="B3703" s="47" t="s">
        <v>956</v>
      </c>
      <c r="C3703" s="48" t="n">
        <v>46090</v>
      </c>
      <c r="D3703" s="47" t="s">
        <v>62</v>
      </c>
      <c r="E3703" s="47" t="s">
        <v>120</v>
      </c>
      <c r="F3703" s="47" t="s">
        <v>148</v>
      </c>
      <c r="G3703" s="47" t="s">
        <v>122</v>
      </c>
      <c r="H3703" s="47" t="n">
        <v>782</v>
      </c>
      <c r="I3703" s="57" t="n">
        <f aca="false">IFERROR(H3703/INDEX(Rate_Master!$C$2:$C$13,MATCH(F3703,Rate_Master!$A$2:$A$13,0)),0)</f>
        <v>0.868888888888889</v>
      </c>
    </row>
    <row r="3704" customFormat="false" ht="15" hidden="false" customHeight="false" outlineLevel="0" collapsed="false">
      <c r="A3704" s="47" t="s">
        <v>15656</v>
      </c>
      <c r="B3704" s="47" t="s">
        <v>956</v>
      </c>
      <c r="C3704" s="48" t="n">
        <v>46090</v>
      </c>
      <c r="D3704" s="47" t="s">
        <v>62</v>
      </c>
      <c r="E3704" s="47" t="s">
        <v>120</v>
      </c>
      <c r="F3704" s="47" t="s">
        <v>148</v>
      </c>
      <c r="G3704" s="47" t="s">
        <v>123</v>
      </c>
      <c r="H3704" s="47" t="n">
        <v>534</v>
      </c>
      <c r="I3704" s="57" t="n">
        <f aca="false">IFERROR(H3704/INDEX(Rate_Master!$C$2:$C$13,MATCH(F3704,Rate_Master!$A$2:$A$13,0)),0)</f>
        <v>0.593333333333333</v>
      </c>
    </row>
    <row r="3705" customFormat="false" ht="15" hidden="false" customHeight="false" outlineLevel="0" collapsed="false">
      <c r="A3705" s="47" t="s">
        <v>15657</v>
      </c>
      <c r="B3705" s="47" t="s">
        <v>956</v>
      </c>
      <c r="C3705" s="48" t="n">
        <v>46090</v>
      </c>
      <c r="D3705" s="47" t="s">
        <v>62</v>
      </c>
      <c r="E3705" s="47" t="s">
        <v>120</v>
      </c>
      <c r="F3705" s="47" t="s">
        <v>148</v>
      </c>
      <c r="G3705" s="47" t="s">
        <v>124</v>
      </c>
      <c r="H3705" s="47" t="n">
        <v>331</v>
      </c>
      <c r="I3705" s="57" t="n">
        <f aca="false">IFERROR(H3705/INDEX(Rate_Master!$C$2:$C$13,MATCH(F3705,Rate_Master!$A$2:$A$13,0)),0)</f>
        <v>0.367777777777778</v>
      </c>
    </row>
    <row r="3706" customFormat="false" ht="15" hidden="false" customHeight="false" outlineLevel="0" collapsed="false">
      <c r="A3706" s="47" t="s">
        <v>15658</v>
      </c>
      <c r="B3706" s="47" t="s">
        <v>956</v>
      </c>
      <c r="C3706" s="48" t="n">
        <v>46090</v>
      </c>
      <c r="D3706" s="47" t="s">
        <v>62</v>
      </c>
      <c r="E3706" s="47" t="s">
        <v>120</v>
      </c>
      <c r="F3706" s="47" t="s">
        <v>148</v>
      </c>
      <c r="G3706" s="47" t="s">
        <v>125</v>
      </c>
      <c r="H3706" s="47" t="n">
        <v>230</v>
      </c>
      <c r="I3706" s="57" t="n">
        <f aca="false">IFERROR(H3706/INDEX(Rate_Master!$C$2:$C$13,MATCH(F3706,Rate_Master!$A$2:$A$13,0)),0)</f>
        <v>0.255555555555556</v>
      </c>
    </row>
    <row r="3707" customFormat="false" ht="15" hidden="false" customHeight="false" outlineLevel="0" collapsed="false">
      <c r="A3707" s="47" t="s">
        <v>15659</v>
      </c>
      <c r="B3707" s="47" t="s">
        <v>956</v>
      </c>
      <c r="C3707" s="48" t="n">
        <v>46090</v>
      </c>
      <c r="D3707" s="47" t="s">
        <v>62</v>
      </c>
      <c r="E3707" s="47" t="s">
        <v>120</v>
      </c>
      <c r="F3707" s="47" t="s">
        <v>148</v>
      </c>
      <c r="G3707" s="47" t="s">
        <v>126</v>
      </c>
      <c r="H3707" s="47" t="n">
        <v>132</v>
      </c>
      <c r="I3707" s="57" t="n">
        <f aca="false">IFERROR(H3707/INDEX(Rate_Master!$C$2:$C$13,MATCH(F3707,Rate_Master!$A$2:$A$13,0)),0)</f>
        <v>0.146666666666667</v>
      </c>
    </row>
    <row r="3708" customFormat="false" ht="15" hidden="false" customHeight="false" outlineLevel="0" collapsed="false">
      <c r="A3708" s="47" t="s">
        <v>15660</v>
      </c>
      <c r="B3708" s="47" t="s">
        <v>957</v>
      </c>
      <c r="C3708" s="48" t="n">
        <v>46090</v>
      </c>
      <c r="D3708" s="47" t="s">
        <v>63</v>
      </c>
      <c r="E3708" s="47" t="s">
        <v>120</v>
      </c>
      <c r="F3708" s="47" t="s">
        <v>151</v>
      </c>
      <c r="G3708" s="47" t="s">
        <v>119</v>
      </c>
      <c r="H3708" s="47" t="n">
        <v>1285</v>
      </c>
      <c r="I3708" s="57" t="n">
        <f aca="false">IFERROR(H3708/INDEX(Rate_Master!$C$2:$C$13,MATCH(F3708,Rate_Master!$A$2:$A$13,0)),0)</f>
        <v>1.83571428571429</v>
      </c>
    </row>
    <row r="3709" customFormat="false" ht="15" hidden="false" customHeight="false" outlineLevel="0" collapsed="false">
      <c r="A3709" s="47" t="s">
        <v>15661</v>
      </c>
      <c r="B3709" s="47" t="s">
        <v>957</v>
      </c>
      <c r="C3709" s="48" t="n">
        <v>46090</v>
      </c>
      <c r="D3709" s="47" t="s">
        <v>63</v>
      </c>
      <c r="E3709" s="47" t="s">
        <v>120</v>
      </c>
      <c r="F3709" s="47" t="s">
        <v>151</v>
      </c>
      <c r="G3709" s="47" t="s">
        <v>121</v>
      </c>
      <c r="H3709" s="47" t="n">
        <v>1254</v>
      </c>
      <c r="I3709" s="57" t="n">
        <f aca="false">IFERROR(H3709/INDEX(Rate_Master!$C$2:$C$13,MATCH(F3709,Rate_Master!$A$2:$A$13,0)),0)</f>
        <v>1.79142857142857</v>
      </c>
    </row>
    <row r="3710" customFormat="false" ht="15" hidden="false" customHeight="false" outlineLevel="0" collapsed="false">
      <c r="A3710" s="47" t="s">
        <v>15662</v>
      </c>
      <c r="B3710" s="47" t="s">
        <v>957</v>
      </c>
      <c r="C3710" s="48" t="n">
        <v>46090</v>
      </c>
      <c r="D3710" s="47" t="s">
        <v>63</v>
      </c>
      <c r="E3710" s="47" t="s">
        <v>120</v>
      </c>
      <c r="F3710" s="47" t="s">
        <v>151</v>
      </c>
      <c r="G3710" s="47" t="s">
        <v>122</v>
      </c>
      <c r="H3710" s="47" t="n">
        <v>2928</v>
      </c>
      <c r="I3710" s="57" t="n">
        <f aca="false">IFERROR(H3710/INDEX(Rate_Master!$C$2:$C$13,MATCH(F3710,Rate_Master!$A$2:$A$13,0)),0)</f>
        <v>4.18285714285714</v>
      </c>
    </row>
    <row r="3711" customFormat="false" ht="15" hidden="false" customHeight="false" outlineLevel="0" collapsed="false">
      <c r="A3711" s="47" t="s">
        <v>15663</v>
      </c>
      <c r="B3711" s="47" t="s">
        <v>957</v>
      </c>
      <c r="C3711" s="48" t="n">
        <v>46090</v>
      </c>
      <c r="D3711" s="47" t="s">
        <v>63</v>
      </c>
      <c r="E3711" s="47" t="s">
        <v>120</v>
      </c>
      <c r="F3711" s="47" t="s">
        <v>151</v>
      </c>
      <c r="G3711" s="47" t="s">
        <v>123</v>
      </c>
      <c r="H3711" s="47" t="n">
        <v>993</v>
      </c>
      <c r="I3711" s="57" t="n">
        <f aca="false">IFERROR(H3711/INDEX(Rate_Master!$C$2:$C$13,MATCH(F3711,Rate_Master!$A$2:$A$13,0)),0)</f>
        <v>1.41857142857143</v>
      </c>
    </row>
    <row r="3712" customFormat="false" ht="15" hidden="false" customHeight="false" outlineLevel="0" collapsed="false">
      <c r="A3712" s="47" t="s">
        <v>15664</v>
      </c>
      <c r="B3712" s="47" t="s">
        <v>957</v>
      </c>
      <c r="C3712" s="48" t="n">
        <v>46090</v>
      </c>
      <c r="D3712" s="47" t="s">
        <v>63</v>
      </c>
      <c r="E3712" s="47" t="s">
        <v>120</v>
      </c>
      <c r="F3712" s="47" t="s">
        <v>151</v>
      </c>
      <c r="G3712" s="47" t="s">
        <v>124</v>
      </c>
      <c r="H3712" s="47" t="n">
        <v>644</v>
      </c>
      <c r="I3712" s="57" t="n">
        <f aca="false">IFERROR(H3712/INDEX(Rate_Master!$C$2:$C$13,MATCH(F3712,Rate_Master!$A$2:$A$13,0)),0)</f>
        <v>0.92</v>
      </c>
    </row>
    <row r="3713" customFormat="false" ht="15" hidden="false" customHeight="false" outlineLevel="0" collapsed="false">
      <c r="A3713" s="47" t="s">
        <v>15665</v>
      </c>
      <c r="B3713" s="47" t="s">
        <v>957</v>
      </c>
      <c r="C3713" s="48" t="n">
        <v>46090</v>
      </c>
      <c r="D3713" s="47" t="s">
        <v>63</v>
      </c>
      <c r="E3713" s="47" t="s">
        <v>120</v>
      </c>
      <c r="F3713" s="47" t="s">
        <v>151</v>
      </c>
      <c r="G3713" s="47" t="s">
        <v>125</v>
      </c>
      <c r="H3713" s="47" t="n">
        <v>339</v>
      </c>
      <c r="I3713" s="57" t="n">
        <f aca="false">IFERROR(H3713/INDEX(Rate_Master!$C$2:$C$13,MATCH(F3713,Rate_Master!$A$2:$A$13,0)),0)</f>
        <v>0.484285714285714</v>
      </c>
    </row>
    <row r="3714" customFormat="false" ht="15" hidden="false" customHeight="false" outlineLevel="0" collapsed="false">
      <c r="A3714" s="47" t="s">
        <v>15666</v>
      </c>
      <c r="B3714" s="47" t="s">
        <v>957</v>
      </c>
      <c r="C3714" s="48" t="n">
        <v>46090</v>
      </c>
      <c r="D3714" s="47" t="s">
        <v>63</v>
      </c>
      <c r="E3714" s="47" t="s">
        <v>120</v>
      </c>
      <c r="F3714" s="47" t="s">
        <v>151</v>
      </c>
      <c r="G3714" s="47" t="s">
        <v>126</v>
      </c>
      <c r="H3714" s="47" t="n">
        <v>281</v>
      </c>
      <c r="I3714" s="57" t="n">
        <f aca="false">IFERROR(H3714/INDEX(Rate_Master!$C$2:$C$13,MATCH(F3714,Rate_Master!$A$2:$A$13,0)),0)</f>
        <v>0.401428571428571</v>
      </c>
    </row>
    <row r="3715" customFormat="false" ht="15" hidden="false" customHeight="false" outlineLevel="0" collapsed="false">
      <c r="A3715" s="47" t="s">
        <v>15667</v>
      </c>
      <c r="B3715" s="47" t="s">
        <v>959</v>
      </c>
      <c r="C3715" s="48" t="n">
        <v>46090</v>
      </c>
      <c r="D3715" s="47" t="s">
        <v>63</v>
      </c>
      <c r="E3715" s="47" t="s">
        <v>120</v>
      </c>
      <c r="F3715" s="47" t="s">
        <v>151</v>
      </c>
      <c r="G3715" s="47" t="s">
        <v>119</v>
      </c>
      <c r="H3715" s="47" t="n">
        <v>1939</v>
      </c>
      <c r="I3715" s="57" t="n">
        <f aca="false">IFERROR(H3715/INDEX(Rate_Master!$C$2:$C$13,MATCH(F3715,Rate_Master!$A$2:$A$13,0)),0)</f>
        <v>2.77</v>
      </c>
    </row>
    <row r="3716" customFormat="false" ht="15" hidden="false" customHeight="false" outlineLevel="0" collapsed="false">
      <c r="A3716" s="47" t="s">
        <v>15668</v>
      </c>
      <c r="B3716" s="47" t="s">
        <v>959</v>
      </c>
      <c r="C3716" s="48" t="n">
        <v>46090</v>
      </c>
      <c r="D3716" s="47" t="s">
        <v>63</v>
      </c>
      <c r="E3716" s="47" t="s">
        <v>120</v>
      </c>
      <c r="F3716" s="47" t="s">
        <v>151</v>
      </c>
      <c r="G3716" s="47" t="s">
        <v>121</v>
      </c>
      <c r="H3716" s="47" t="n">
        <v>1799</v>
      </c>
      <c r="I3716" s="57" t="n">
        <f aca="false">IFERROR(H3716/INDEX(Rate_Master!$C$2:$C$13,MATCH(F3716,Rate_Master!$A$2:$A$13,0)),0)</f>
        <v>2.57</v>
      </c>
    </row>
    <row r="3717" customFormat="false" ht="15" hidden="false" customHeight="false" outlineLevel="0" collapsed="false">
      <c r="A3717" s="47" t="s">
        <v>15669</v>
      </c>
      <c r="B3717" s="47" t="s">
        <v>959</v>
      </c>
      <c r="C3717" s="48" t="n">
        <v>46090</v>
      </c>
      <c r="D3717" s="47" t="s">
        <v>63</v>
      </c>
      <c r="E3717" s="47" t="s">
        <v>120</v>
      </c>
      <c r="F3717" s="47" t="s">
        <v>151</v>
      </c>
      <c r="G3717" s="47" t="s">
        <v>122</v>
      </c>
      <c r="H3717" s="47" t="n">
        <v>4136</v>
      </c>
      <c r="I3717" s="57" t="n">
        <f aca="false">IFERROR(H3717/INDEX(Rate_Master!$C$2:$C$13,MATCH(F3717,Rate_Master!$A$2:$A$13,0)),0)</f>
        <v>5.90857142857143</v>
      </c>
    </row>
    <row r="3718" customFormat="false" ht="15" hidden="false" customHeight="false" outlineLevel="0" collapsed="false">
      <c r="A3718" s="47" t="s">
        <v>15670</v>
      </c>
      <c r="B3718" s="47" t="s">
        <v>959</v>
      </c>
      <c r="C3718" s="48" t="n">
        <v>46090</v>
      </c>
      <c r="D3718" s="47" t="s">
        <v>63</v>
      </c>
      <c r="E3718" s="47" t="s">
        <v>120</v>
      </c>
      <c r="F3718" s="47" t="s">
        <v>151</v>
      </c>
      <c r="G3718" s="47" t="s">
        <v>123</v>
      </c>
      <c r="H3718" s="47" t="n">
        <v>1335</v>
      </c>
      <c r="I3718" s="57" t="n">
        <f aca="false">IFERROR(H3718/INDEX(Rate_Master!$C$2:$C$13,MATCH(F3718,Rate_Master!$A$2:$A$13,0)),0)</f>
        <v>1.90714285714286</v>
      </c>
    </row>
    <row r="3719" customFormat="false" ht="15" hidden="false" customHeight="false" outlineLevel="0" collapsed="false">
      <c r="A3719" s="47" t="s">
        <v>15671</v>
      </c>
      <c r="B3719" s="47" t="s">
        <v>959</v>
      </c>
      <c r="C3719" s="48" t="n">
        <v>46090</v>
      </c>
      <c r="D3719" s="47" t="s">
        <v>63</v>
      </c>
      <c r="E3719" s="47" t="s">
        <v>120</v>
      </c>
      <c r="F3719" s="47" t="s">
        <v>151</v>
      </c>
      <c r="G3719" s="47" t="s">
        <v>124</v>
      </c>
      <c r="H3719" s="47" t="n">
        <v>911</v>
      </c>
      <c r="I3719" s="57" t="n">
        <f aca="false">IFERROR(H3719/INDEX(Rate_Master!$C$2:$C$13,MATCH(F3719,Rate_Master!$A$2:$A$13,0)),0)</f>
        <v>1.30142857142857</v>
      </c>
    </row>
    <row r="3720" customFormat="false" ht="15" hidden="false" customHeight="false" outlineLevel="0" collapsed="false">
      <c r="A3720" s="47" t="s">
        <v>15672</v>
      </c>
      <c r="B3720" s="47" t="s">
        <v>959</v>
      </c>
      <c r="C3720" s="48" t="n">
        <v>46090</v>
      </c>
      <c r="D3720" s="47" t="s">
        <v>63</v>
      </c>
      <c r="E3720" s="47" t="s">
        <v>120</v>
      </c>
      <c r="F3720" s="47" t="s">
        <v>151</v>
      </c>
      <c r="G3720" s="47" t="s">
        <v>125</v>
      </c>
      <c r="H3720" s="47" t="n">
        <v>528</v>
      </c>
      <c r="I3720" s="57" t="n">
        <f aca="false">IFERROR(H3720/INDEX(Rate_Master!$C$2:$C$13,MATCH(F3720,Rate_Master!$A$2:$A$13,0)),0)</f>
        <v>0.754285714285714</v>
      </c>
    </row>
    <row r="3721" customFormat="false" ht="15" hidden="false" customHeight="false" outlineLevel="0" collapsed="false">
      <c r="A3721" s="47" t="s">
        <v>15673</v>
      </c>
      <c r="B3721" s="47" t="s">
        <v>959</v>
      </c>
      <c r="C3721" s="48" t="n">
        <v>46090</v>
      </c>
      <c r="D3721" s="47" t="s">
        <v>63</v>
      </c>
      <c r="E3721" s="47" t="s">
        <v>120</v>
      </c>
      <c r="F3721" s="47" t="s">
        <v>151</v>
      </c>
      <c r="G3721" s="47" t="s">
        <v>126</v>
      </c>
      <c r="H3721" s="47" t="n">
        <v>344</v>
      </c>
      <c r="I3721" s="57" t="n">
        <f aca="false">IFERROR(H3721/INDEX(Rate_Master!$C$2:$C$13,MATCH(F3721,Rate_Master!$A$2:$A$13,0)),0)</f>
        <v>0.491428571428571</v>
      </c>
    </row>
    <row r="3722" customFormat="false" ht="15" hidden="false" customHeight="false" outlineLevel="0" collapsed="false">
      <c r="A3722" s="47" t="s">
        <v>15674</v>
      </c>
      <c r="B3722" s="47" t="s">
        <v>960</v>
      </c>
      <c r="C3722" s="48" t="n">
        <v>46090</v>
      </c>
      <c r="D3722" s="47" t="s">
        <v>63</v>
      </c>
      <c r="E3722" s="47" t="s">
        <v>120</v>
      </c>
      <c r="F3722" s="47" t="s">
        <v>151</v>
      </c>
      <c r="G3722" s="47" t="s">
        <v>119</v>
      </c>
      <c r="H3722" s="47" t="n">
        <v>1201</v>
      </c>
      <c r="I3722" s="57" t="n">
        <f aca="false">IFERROR(H3722/INDEX(Rate_Master!$C$2:$C$13,MATCH(F3722,Rate_Master!$A$2:$A$13,0)),0)</f>
        <v>1.71571428571429</v>
      </c>
    </row>
    <row r="3723" customFormat="false" ht="15" hidden="false" customHeight="false" outlineLevel="0" collapsed="false">
      <c r="A3723" s="47" t="s">
        <v>15675</v>
      </c>
      <c r="B3723" s="47" t="s">
        <v>960</v>
      </c>
      <c r="C3723" s="48" t="n">
        <v>46090</v>
      </c>
      <c r="D3723" s="47" t="s">
        <v>63</v>
      </c>
      <c r="E3723" s="47" t="s">
        <v>120</v>
      </c>
      <c r="F3723" s="47" t="s">
        <v>151</v>
      </c>
      <c r="G3723" s="47" t="s">
        <v>121</v>
      </c>
      <c r="H3723" s="47" t="n">
        <v>1179</v>
      </c>
      <c r="I3723" s="57" t="n">
        <f aca="false">IFERROR(H3723/INDEX(Rate_Master!$C$2:$C$13,MATCH(F3723,Rate_Master!$A$2:$A$13,0)),0)</f>
        <v>1.68428571428571</v>
      </c>
    </row>
    <row r="3724" customFormat="false" ht="15" hidden="false" customHeight="false" outlineLevel="0" collapsed="false">
      <c r="A3724" s="47" t="s">
        <v>15676</v>
      </c>
      <c r="B3724" s="47" t="s">
        <v>960</v>
      </c>
      <c r="C3724" s="48" t="n">
        <v>46090</v>
      </c>
      <c r="D3724" s="47" t="s">
        <v>63</v>
      </c>
      <c r="E3724" s="47" t="s">
        <v>120</v>
      </c>
      <c r="F3724" s="47" t="s">
        <v>151</v>
      </c>
      <c r="G3724" s="47" t="s">
        <v>122</v>
      </c>
      <c r="H3724" s="47" t="n">
        <v>2732</v>
      </c>
      <c r="I3724" s="57" t="n">
        <f aca="false">IFERROR(H3724/INDEX(Rate_Master!$C$2:$C$13,MATCH(F3724,Rate_Master!$A$2:$A$13,0)),0)</f>
        <v>3.90285714285714</v>
      </c>
    </row>
    <row r="3725" customFormat="false" ht="15" hidden="false" customHeight="false" outlineLevel="0" collapsed="false">
      <c r="A3725" s="47" t="s">
        <v>15677</v>
      </c>
      <c r="B3725" s="47" t="s">
        <v>960</v>
      </c>
      <c r="C3725" s="48" t="n">
        <v>46090</v>
      </c>
      <c r="D3725" s="47" t="s">
        <v>63</v>
      </c>
      <c r="E3725" s="47" t="s">
        <v>120</v>
      </c>
      <c r="F3725" s="47" t="s">
        <v>151</v>
      </c>
      <c r="G3725" s="47" t="s">
        <v>123</v>
      </c>
      <c r="H3725" s="47" t="n">
        <v>851</v>
      </c>
      <c r="I3725" s="57" t="n">
        <f aca="false">IFERROR(H3725/INDEX(Rate_Master!$C$2:$C$13,MATCH(F3725,Rate_Master!$A$2:$A$13,0)),0)</f>
        <v>1.21571428571429</v>
      </c>
    </row>
    <row r="3726" customFormat="false" ht="15" hidden="false" customHeight="false" outlineLevel="0" collapsed="false">
      <c r="A3726" s="47" t="s">
        <v>15678</v>
      </c>
      <c r="B3726" s="47" t="s">
        <v>960</v>
      </c>
      <c r="C3726" s="48" t="n">
        <v>46090</v>
      </c>
      <c r="D3726" s="47" t="s">
        <v>63</v>
      </c>
      <c r="E3726" s="47" t="s">
        <v>120</v>
      </c>
      <c r="F3726" s="47" t="s">
        <v>151</v>
      </c>
      <c r="G3726" s="47" t="s">
        <v>124</v>
      </c>
      <c r="H3726" s="47" t="n">
        <v>572</v>
      </c>
      <c r="I3726" s="57" t="n">
        <f aca="false">IFERROR(H3726/INDEX(Rate_Master!$C$2:$C$13,MATCH(F3726,Rate_Master!$A$2:$A$13,0)),0)</f>
        <v>0.817142857142857</v>
      </c>
    </row>
    <row r="3727" customFormat="false" ht="15" hidden="false" customHeight="false" outlineLevel="0" collapsed="false">
      <c r="A3727" s="47" t="s">
        <v>15679</v>
      </c>
      <c r="B3727" s="47" t="s">
        <v>960</v>
      </c>
      <c r="C3727" s="48" t="n">
        <v>46090</v>
      </c>
      <c r="D3727" s="47" t="s">
        <v>63</v>
      </c>
      <c r="E3727" s="47" t="s">
        <v>120</v>
      </c>
      <c r="F3727" s="47" t="s">
        <v>151</v>
      </c>
      <c r="G3727" s="47" t="s">
        <v>125</v>
      </c>
      <c r="H3727" s="47" t="n">
        <v>352</v>
      </c>
      <c r="I3727" s="57" t="n">
        <f aca="false">IFERROR(H3727/INDEX(Rate_Master!$C$2:$C$13,MATCH(F3727,Rate_Master!$A$2:$A$13,0)),0)</f>
        <v>0.502857142857143</v>
      </c>
    </row>
    <row r="3728" customFormat="false" ht="15" hidden="false" customHeight="false" outlineLevel="0" collapsed="false">
      <c r="A3728" s="47" t="s">
        <v>15680</v>
      </c>
      <c r="B3728" s="47" t="s">
        <v>960</v>
      </c>
      <c r="C3728" s="48" t="n">
        <v>46090</v>
      </c>
      <c r="D3728" s="47" t="s">
        <v>63</v>
      </c>
      <c r="E3728" s="47" t="s">
        <v>120</v>
      </c>
      <c r="F3728" s="47" t="s">
        <v>151</v>
      </c>
      <c r="G3728" s="47" t="s">
        <v>126</v>
      </c>
      <c r="H3728" s="47" t="n">
        <v>203</v>
      </c>
      <c r="I3728" s="57" t="n">
        <f aca="false">IFERROR(H3728/INDEX(Rate_Master!$C$2:$C$13,MATCH(F3728,Rate_Master!$A$2:$A$13,0)),0)</f>
        <v>0.29</v>
      </c>
    </row>
    <row r="3729" customFormat="false" ht="15" hidden="false" customHeight="false" outlineLevel="0" collapsed="false">
      <c r="A3729" s="47" t="s">
        <v>15681</v>
      </c>
      <c r="B3729" s="47" t="s">
        <v>961</v>
      </c>
      <c r="C3729" s="48" t="n">
        <v>46090</v>
      </c>
      <c r="D3729" s="47" t="s">
        <v>64</v>
      </c>
      <c r="E3729" s="47" t="s">
        <v>128</v>
      </c>
      <c r="F3729" s="47" t="s">
        <v>155</v>
      </c>
      <c r="G3729" s="47" t="s">
        <v>127</v>
      </c>
      <c r="H3729" s="47" t="n">
        <v>844</v>
      </c>
      <c r="I3729" s="57" t="n">
        <f aca="false">IFERROR(H3729/INDEX(Rate_Master!$C$2:$C$13,MATCH(F3729,Rate_Master!$A$2:$A$13,0)),0)</f>
        <v>1.53454545454545</v>
      </c>
    </row>
    <row r="3730" customFormat="false" ht="15" hidden="false" customHeight="false" outlineLevel="0" collapsed="false">
      <c r="A3730" s="47" t="s">
        <v>15682</v>
      </c>
      <c r="B3730" s="47" t="s">
        <v>961</v>
      </c>
      <c r="C3730" s="48" t="n">
        <v>46090</v>
      </c>
      <c r="D3730" s="47" t="s">
        <v>64</v>
      </c>
      <c r="E3730" s="47" t="s">
        <v>128</v>
      </c>
      <c r="F3730" s="47" t="s">
        <v>155</v>
      </c>
      <c r="G3730" s="47" t="s">
        <v>129</v>
      </c>
      <c r="H3730" s="47" t="n">
        <v>650</v>
      </c>
      <c r="I3730" s="57" t="n">
        <f aca="false">IFERROR(H3730/INDEX(Rate_Master!$C$2:$C$13,MATCH(F3730,Rate_Master!$A$2:$A$13,0)),0)</f>
        <v>1.18181818181818</v>
      </c>
    </row>
    <row r="3731" customFormat="false" ht="15" hidden="false" customHeight="false" outlineLevel="0" collapsed="false">
      <c r="A3731" s="47" t="s">
        <v>15683</v>
      </c>
      <c r="B3731" s="47" t="s">
        <v>961</v>
      </c>
      <c r="C3731" s="48" t="n">
        <v>46090</v>
      </c>
      <c r="D3731" s="47" t="s">
        <v>64</v>
      </c>
      <c r="E3731" s="47" t="s">
        <v>128</v>
      </c>
      <c r="F3731" s="47" t="s">
        <v>155</v>
      </c>
      <c r="G3731" s="47" t="s">
        <v>130</v>
      </c>
      <c r="H3731" s="47" t="n">
        <v>552</v>
      </c>
      <c r="I3731" s="57" t="n">
        <f aca="false">IFERROR(H3731/INDEX(Rate_Master!$C$2:$C$13,MATCH(F3731,Rate_Master!$A$2:$A$13,0)),0)</f>
        <v>1.00363636363636</v>
      </c>
    </row>
    <row r="3732" customFormat="false" ht="15" hidden="false" customHeight="false" outlineLevel="0" collapsed="false">
      <c r="A3732" s="47" t="s">
        <v>15684</v>
      </c>
      <c r="B3732" s="47" t="s">
        <v>961</v>
      </c>
      <c r="C3732" s="48" t="n">
        <v>46090</v>
      </c>
      <c r="D3732" s="47" t="s">
        <v>64</v>
      </c>
      <c r="E3732" s="47" t="s">
        <v>128</v>
      </c>
      <c r="F3732" s="47" t="s">
        <v>155</v>
      </c>
      <c r="G3732" s="47" t="s">
        <v>131</v>
      </c>
      <c r="H3732" s="47" t="n">
        <v>237</v>
      </c>
      <c r="I3732" s="57" t="n">
        <f aca="false">IFERROR(H3732/INDEX(Rate_Master!$C$2:$C$13,MATCH(F3732,Rate_Master!$A$2:$A$13,0)),0)</f>
        <v>0.430909090909091</v>
      </c>
    </row>
    <row r="3733" customFormat="false" ht="15" hidden="false" customHeight="false" outlineLevel="0" collapsed="false">
      <c r="A3733" s="47" t="s">
        <v>15685</v>
      </c>
      <c r="B3733" s="47" t="s">
        <v>961</v>
      </c>
      <c r="C3733" s="48" t="n">
        <v>46090</v>
      </c>
      <c r="D3733" s="47" t="s">
        <v>64</v>
      </c>
      <c r="E3733" s="47" t="s">
        <v>128</v>
      </c>
      <c r="F3733" s="47" t="s">
        <v>155</v>
      </c>
      <c r="G3733" s="47" t="s">
        <v>132</v>
      </c>
      <c r="H3733" s="47" t="n">
        <v>217</v>
      </c>
      <c r="I3733" s="57" t="n">
        <f aca="false">IFERROR(H3733/INDEX(Rate_Master!$C$2:$C$13,MATCH(F3733,Rate_Master!$A$2:$A$13,0)),0)</f>
        <v>0.394545454545455</v>
      </c>
    </row>
    <row r="3734" customFormat="false" ht="15" hidden="false" customHeight="false" outlineLevel="0" collapsed="false">
      <c r="A3734" s="47" t="s">
        <v>15686</v>
      </c>
      <c r="B3734" s="47" t="s">
        <v>962</v>
      </c>
      <c r="C3734" s="48" t="n">
        <v>46090</v>
      </c>
      <c r="D3734" s="47" t="s">
        <v>64</v>
      </c>
      <c r="E3734" s="47" t="s">
        <v>128</v>
      </c>
      <c r="F3734" s="47" t="s">
        <v>155</v>
      </c>
      <c r="G3734" s="47" t="s">
        <v>127</v>
      </c>
      <c r="H3734" s="47" t="n">
        <v>642</v>
      </c>
      <c r="I3734" s="57" t="n">
        <f aca="false">IFERROR(H3734/INDEX(Rate_Master!$C$2:$C$13,MATCH(F3734,Rate_Master!$A$2:$A$13,0)),0)</f>
        <v>1.16727272727273</v>
      </c>
    </row>
    <row r="3735" customFormat="false" ht="15" hidden="false" customHeight="false" outlineLevel="0" collapsed="false">
      <c r="A3735" s="47" t="s">
        <v>15687</v>
      </c>
      <c r="B3735" s="47" t="s">
        <v>962</v>
      </c>
      <c r="C3735" s="48" t="n">
        <v>46090</v>
      </c>
      <c r="D3735" s="47" t="s">
        <v>64</v>
      </c>
      <c r="E3735" s="47" t="s">
        <v>128</v>
      </c>
      <c r="F3735" s="47" t="s">
        <v>155</v>
      </c>
      <c r="G3735" s="47" t="s">
        <v>129</v>
      </c>
      <c r="H3735" s="47" t="n">
        <v>431</v>
      </c>
      <c r="I3735" s="57" t="n">
        <f aca="false">IFERROR(H3735/INDEX(Rate_Master!$C$2:$C$13,MATCH(F3735,Rate_Master!$A$2:$A$13,0)),0)</f>
        <v>0.783636363636364</v>
      </c>
    </row>
    <row r="3736" customFormat="false" ht="15" hidden="false" customHeight="false" outlineLevel="0" collapsed="false">
      <c r="A3736" s="47" t="s">
        <v>15688</v>
      </c>
      <c r="B3736" s="47" t="s">
        <v>962</v>
      </c>
      <c r="C3736" s="48" t="n">
        <v>46090</v>
      </c>
      <c r="D3736" s="47" t="s">
        <v>64</v>
      </c>
      <c r="E3736" s="47" t="s">
        <v>128</v>
      </c>
      <c r="F3736" s="47" t="s">
        <v>155</v>
      </c>
      <c r="G3736" s="47" t="s">
        <v>130</v>
      </c>
      <c r="H3736" s="47" t="n">
        <v>385</v>
      </c>
      <c r="I3736" s="57" t="n">
        <f aca="false">IFERROR(H3736/INDEX(Rate_Master!$C$2:$C$13,MATCH(F3736,Rate_Master!$A$2:$A$13,0)),0)</f>
        <v>0.7</v>
      </c>
    </row>
    <row r="3737" customFormat="false" ht="15" hidden="false" customHeight="false" outlineLevel="0" collapsed="false">
      <c r="A3737" s="47" t="s">
        <v>15689</v>
      </c>
      <c r="B3737" s="47" t="s">
        <v>962</v>
      </c>
      <c r="C3737" s="48" t="n">
        <v>46090</v>
      </c>
      <c r="D3737" s="47" t="s">
        <v>64</v>
      </c>
      <c r="E3737" s="47" t="s">
        <v>128</v>
      </c>
      <c r="F3737" s="47" t="s">
        <v>155</v>
      </c>
      <c r="G3737" s="47" t="s">
        <v>131</v>
      </c>
      <c r="H3737" s="47" t="n">
        <v>171</v>
      </c>
      <c r="I3737" s="57" t="n">
        <f aca="false">IFERROR(H3737/INDEX(Rate_Master!$C$2:$C$13,MATCH(F3737,Rate_Master!$A$2:$A$13,0)),0)</f>
        <v>0.310909090909091</v>
      </c>
    </row>
    <row r="3738" customFormat="false" ht="15" hidden="false" customHeight="false" outlineLevel="0" collapsed="false">
      <c r="A3738" s="47" t="s">
        <v>15690</v>
      </c>
      <c r="B3738" s="47" t="s">
        <v>962</v>
      </c>
      <c r="C3738" s="48" t="n">
        <v>46090</v>
      </c>
      <c r="D3738" s="47" t="s">
        <v>64</v>
      </c>
      <c r="E3738" s="47" t="s">
        <v>128</v>
      </c>
      <c r="F3738" s="47" t="s">
        <v>155</v>
      </c>
      <c r="G3738" s="47" t="s">
        <v>132</v>
      </c>
      <c r="H3738" s="47" t="n">
        <v>129</v>
      </c>
      <c r="I3738" s="57" t="n">
        <f aca="false">IFERROR(H3738/INDEX(Rate_Master!$C$2:$C$13,MATCH(F3738,Rate_Master!$A$2:$A$13,0)),0)</f>
        <v>0.234545454545455</v>
      </c>
    </row>
    <row r="3739" customFormat="false" ht="15" hidden="false" customHeight="false" outlineLevel="0" collapsed="false">
      <c r="A3739" s="47" t="s">
        <v>15691</v>
      </c>
      <c r="B3739" s="47" t="s">
        <v>963</v>
      </c>
      <c r="C3739" s="48" t="n">
        <v>46090</v>
      </c>
      <c r="D3739" s="47" t="s">
        <v>65</v>
      </c>
      <c r="E3739" s="47" t="s">
        <v>134</v>
      </c>
      <c r="F3739" s="47" t="s">
        <v>158</v>
      </c>
      <c r="G3739" s="47" t="s">
        <v>133</v>
      </c>
      <c r="H3739" s="47" t="n">
        <v>451</v>
      </c>
      <c r="I3739" s="57" t="n">
        <f aca="false">IFERROR(H3739/INDEX(Rate_Master!$C$2:$C$13,MATCH(F3739,Rate_Master!$A$2:$A$13,0)),0)</f>
        <v>2.255</v>
      </c>
    </row>
    <row r="3740" customFormat="false" ht="15" hidden="false" customHeight="false" outlineLevel="0" collapsed="false">
      <c r="A3740" s="47" t="s">
        <v>15692</v>
      </c>
      <c r="B3740" s="47" t="s">
        <v>963</v>
      </c>
      <c r="C3740" s="48" t="n">
        <v>46090</v>
      </c>
      <c r="D3740" s="47" t="s">
        <v>65</v>
      </c>
      <c r="E3740" s="47" t="s">
        <v>134</v>
      </c>
      <c r="F3740" s="47" t="s">
        <v>158</v>
      </c>
      <c r="G3740" s="47" t="s">
        <v>135</v>
      </c>
      <c r="H3740" s="47" t="n">
        <v>354</v>
      </c>
      <c r="I3740" s="57" t="n">
        <f aca="false">IFERROR(H3740/INDEX(Rate_Master!$C$2:$C$13,MATCH(F3740,Rate_Master!$A$2:$A$13,0)),0)</f>
        <v>1.77</v>
      </c>
    </row>
    <row r="3741" customFormat="false" ht="15" hidden="false" customHeight="false" outlineLevel="0" collapsed="false">
      <c r="A3741" s="47" t="s">
        <v>15693</v>
      </c>
      <c r="B3741" s="47" t="s">
        <v>963</v>
      </c>
      <c r="C3741" s="48" t="n">
        <v>46090</v>
      </c>
      <c r="D3741" s="47" t="s">
        <v>65</v>
      </c>
      <c r="E3741" s="47" t="s">
        <v>134</v>
      </c>
      <c r="F3741" s="47" t="s">
        <v>158</v>
      </c>
      <c r="G3741" s="47" t="s">
        <v>136</v>
      </c>
      <c r="H3741" s="47" t="n">
        <v>260</v>
      </c>
      <c r="I3741" s="57" t="n">
        <f aca="false">IFERROR(H3741/INDEX(Rate_Master!$C$2:$C$13,MATCH(F3741,Rate_Master!$A$2:$A$13,0)),0)</f>
        <v>1.3</v>
      </c>
    </row>
    <row r="3742" customFormat="false" ht="15" hidden="false" customHeight="false" outlineLevel="0" collapsed="false">
      <c r="A3742" s="47" t="s">
        <v>15694</v>
      </c>
      <c r="B3742" s="47" t="s">
        <v>963</v>
      </c>
      <c r="C3742" s="48" t="n">
        <v>46090</v>
      </c>
      <c r="D3742" s="47" t="s">
        <v>65</v>
      </c>
      <c r="E3742" s="47" t="s">
        <v>134</v>
      </c>
      <c r="F3742" s="47" t="s">
        <v>158</v>
      </c>
      <c r="G3742" s="47" t="s">
        <v>137</v>
      </c>
      <c r="H3742" s="47" t="n">
        <v>218</v>
      </c>
      <c r="I3742" s="57" t="n">
        <f aca="false">IFERROR(H3742/INDEX(Rate_Master!$C$2:$C$13,MATCH(F3742,Rate_Master!$A$2:$A$13,0)),0)</f>
        <v>1.09</v>
      </c>
    </row>
    <row r="3743" customFormat="false" ht="15" hidden="false" customHeight="false" outlineLevel="0" collapsed="false">
      <c r="A3743" s="47" t="s">
        <v>15695</v>
      </c>
      <c r="B3743" s="47" t="s">
        <v>963</v>
      </c>
      <c r="C3743" s="48" t="n">
        <v>46090</v>
      </c>
      <c r="D3743" s="47" t="s">
        <v>65</v>
      </c>
      <c r="E3743" s="47" t="s">
        <v>134</v>
      </c>
      <c r="F3743" s="47" t="s">
        <v>158</v>
      </c>
      <c r="G3743" s="47" t="s">
        <v>138</v>
      </c>
      <c r="H3743" s="47" t="n">
        <v>111</v>
      </c>
      <c r="I3743" s="57" t="n">
        <f aca="false">IFERROR(H3743/INDEX(Rate_Master!$C$2:$C$13,MATCH(F3743,Rate_Master!$A$2:$A$13,0)),0)</f>
        <v>0.555</v>
      </c>
    </row>
    <row r="3744" customFormat="false" ht="15" hidden="false" customHeight="false" outlineLevel="0" collapsed="false">
      <c r="A3744" s="47" t="s">
        <v>15696</v>
      </c>
      <c r="B3744" s="47" t="s">
        <v>964</v>
      </c>
      <c r="C3744" s="48" t="n">
        <v>46090</v>
      </c>
      <c r="D3744" s="47" t="s">
        <v>65</v>
      </c>
      <c r="E3744" s="47" t="s">
        <v>134</v>
      </c>
      <c r="F3744" s="47" t="s">
        <v>158</v>
      </c>
      <c r="G3744" s="47" t="s">
        <v>133</v>
      </c>
      <c r="H3744" s="47" t="n">
        <v>486</v>
      </c>
      <c r="I3744" s="57" t="n">
        <f aca="false">IFERROR(H3744/INDEX(Rate_Master!$C$2:$C$13,MATCH(F3744,Rate_Master!$A$2:$A$13,0)),0)</f>
        <v>2.43</v>
      </c>
    </row>
    <row r="3745" customFormat="false" ht="15" hidden="false" customHeight="false" outlineLevel="0" collapsed="false">
      <c r="A3745" s="47" t="s">
        <v>15697</v>
      </c>
      <c r="B3745" s="47" t="s">
        <v>964</v>
      </c>
      <c r="C3745" s="48" t="n">
        <v>46090</v>
      </c>
      <c r="D3745" s="47" t="s">
        <v>65</v>
      </c>
      <c r="E3745" s="47" t="s">
        <v>134</v>
      </c>
      <c r="F3745" s="47" t="s">
        <v>158</v>
      </c>
      <c r="G3745" s="47" t="s">
        <v>135</v>
      </c>
      <c r="H3745" s="47" t="n">
        <v>375</v>
      </c>
      <c r="I3745" s="57" t="n">
        <f aca="false">IFERROR(H3745/INDEX(Rate_Master!$C$2:$C$13,MATCH(F3745,Rate_Master!$A$2:$A$13,0)),0)</f>
        <v>1.875</v>
      </c>
    </row>
    <row r="3746" customFormat="false" ht="15" hidden="false" customHeight="false" outlineLevel="0" collapsed="false">
      <c r="A3746" s="47" t="s">
        <v>15698</v>
      </c>
      <c r="B3746" s="47" t="s">
        <v>964</v>
      </c>
      <c r="C3746" s="48" t="n">
        <v>46090</v>
      </c>
      <c r="D3746" s="47" t="s">
        <v>65</v>
      </c>
      <c r="E3746" s="47" t="s">
        <v>134</v>
      </c>
      <c r="F3746" s="47" t="s">
        <v>158</v>
      </c>
      <c r="G3746" s="47" t="s">
        <v>136</v>
      </c>
      <c r="H3746" s="47" t="n">
        <v>279</v>
      </c>
      <c r="I3746" s="57" t="n">
        <f aca="false">IFERROR(H3746/INDEX(Rate_Master!$C$2:$C$13,MATCH(F3746,Rate_Master!$A$2:$A$13,0)),0)</f>
        <v>1.395</v>
      </c>
    </row>
    <row r="3747" customFormat="false" ht="15" hidden="false" customHeight="false" outlineLevel="0" collapsed="false">
      <c r="A3747" s="47" t="s">
        <v>15699</v>
      </c>
      <c r="B3747" s="47" t="s">
        <v>964</v>
      </c>
      <c r="C3747" s="48" t="n">
        <v>46090</v>
      </c>
      <c r="D3747" s="47" t="s">
        <v>65</v>
      </c>
      <c r="E3747" s="47" t="s">
        <v>134</v>
      </c>
      <c r="F3747" s="47" t="s">
        <v>158</v>
      </c>
      <c r="G3747" s="47" t="s">
        <v>137</v>
      </c>
      <c r="H3747" s="47" t="n">
        <v>196</v>
      </c>
      <c r="I3747" s="57" t="n">
        <f aca="false">IFERROR(H3747/INDEX(Rate_Master!$C$2:$C$13,MATCH(F3747,Rate_Master!$A$2:$A$13,0)),0)</f>
        <v>0.98</v>
      </c>
    </row>
    <row r="3748" customFormat="false" ht="15" hidden="false" customHeight="false" outlineLevel="0" collapsed="false">
      <c r="A3748" s="47" t="s">
        <v>15700</v>
      </c>
      <c r="B3748" s="47" t="s">
        <v>964</v>
      </c>
      <c r="C3748" s="48" t="n">
        <v>46090</v>
      </c>
      <c r="D3748" s="47" t="s">
        <v>65</v>
      </c>
      <c r="E3748" s="47" t="s">
        <v>134</v>
      </c>
      <c r="F3748" s="47" t="s">
        <v>158</v>
      </c>
      <c r="G3748" s="47" t="s">
        <v>138</v>
      </c>
      <c r="H3748" s="47" t="n">
        <v>106</v>
      </c>
      <c r="I3748" s="57" t="n">
        <f aca="false">IFERROR(H3748/INDEX(Rate_Master!$C$2:$C$13,MATCH(F3748,Rate_Master!$A$2:$A$13,0)),0)</f>
        <v>0.53</v>
      </c>
    </row>
    <row r="3749" customFormat="false" ht="15" hidden="false" customHeight="false" outlineLevel="0" collapsed="false">
      <c r="A3749" s="47" t="s">
        <v>15701</v>
      </c>
      <c r="B3749" s="47" t="s">
        <v>965</v>
      </c>
      <c r="C3749" s="48" t="n">
        <v>46090</v>
      </c>
      <c r="D3749" s="47" t="s">
        <v>65</v>
      </c>
      <c r="E3749" s="47" t="s">
        <v>134</v>
      </c>
      <c r="F3749" s="47" t="s">
        <v>158</v>
      </c>
      <c r="G3749" s="47" t="s">
        <v>133</v>
      </c>
      <c r="H3749" s="47" t="n">
        <v>385</v>
      </c>
      <c r="I3749" s="57" t="n">
        <f aca="false">IFERROR(H3749/INDEX(Rate_Master!$C$2:$C$13,MATCH(F3749,Rate_Master!$A$2:$A$13,0)),0)</f>
        <v>1.925</v>
      </c>
    </row>
    <row r="3750" customFormat="false" ht="15" hidden="false" customHeight="false" outlineLevel="0" collapsed="false">
      <c r="A3750" s="47" t="s">
        <v>15702</v>
      </c>
      <c r="B3750" s="47" t="s">
        <v>965</v>
      </c>
      <c r="C3750" s="48" t="n">
        <v>46090</v>
      </c>
      <c r="D3750" s="47" t="s">
        <v>65</v>
      </c>
      <c r="E3750" s="47" t="s">
        <v>134</v>
      </c>
      <c r="F3750" s="47" t="s">
        <v>158</v>
      </c>
      <c r="G3750" s="47" t="s">
        <v>135</v>
      </c>
      <c r="H3750" s="47" t="n">
        <v>240</v>
      </c>
      <c r="I3750" s="57" t="n">
        <f aca="false">IFERROR(H3750/INDEX(Rate_Master!$C$2:$C$13,MATCH(F3750,Rate_Master!$A$2:$A$13,0)),0)</f>
        <v>1.2</v>
      </c>
    </row>
    <row r="3751" customFormat="false" ht="15" hidden="false" customHeight="false" outlineLevel="0" collapsed="false">
      <c r="A3751" s="47" t="s">
        <v>15703</v>
      </c>
      <c r="B3751" s="47" t="s">
        <v>965</v>
      </c>
      <c r="C3751" s="48" t="n">
        <v>46090</v>
      </c>
      <c r="D3751" s="47" t="s">
        <v>65</v>
      </c>
      <c r="E3751" s="47" t="s">
        <v>134</v>
      </c>
      <c r="F3751" s="47" t="s">
        <v>158</v>
      </c>
      <c r="G3751" s="47" t="s">
        <v>136</v>
      </c>
      <c r="H3751" s="47" t="n">
        <v>200</v>
      </c>
      <c r="I3751" s="57" t="n">
        <f aca="false">IFERROR(H3751/INDEX(Rate_Master!$C$2:$C$13,MATCH(F3751,Rate_Master!$A$2:$A$13,0)),0)</f>
        <v>1</v>
      </c>
    </row>
    <row r="3752" customFormat="false" ht="15" hidden="false" customHeight="false" outlineLevel="0" collapsed="false">
      <c r="A3752" s="47" t="s">
        <v>15704</v>
      </c>
      <c r="B3752" s="47" t="s">
        <v>965</v>
      </c>
      <c r="C3752" s="48" t="n">
        <v>46090</v>
      </c>
      <c r="D3752" s="47" t="s">
        <v>65</v>
      </c>
      <c r="E3752" s="47" t="s">
        <v>134</v>
      </c>
      <c r="F3752" s="47" t="s">
        <v>158</v>
      </c>
      <c r="G3752" s="47" t="s">
        <v>137</v>
      </c>
      <c r="H3752" s="47" t="n">
        <v>170</v>
      </c>
      <c r="I3752" s="57" t="n">
        <f aca="false">IFERROR(H3752/INDEX(Rate_Master!$C$2:$C$13,MATCH(F3752,Rate_Master!$A$2:$A$13,0)),0)</f>
        <v>0.85</v>
      </c>
    </row>
    <row r="3753" customFormat="false" ht="15" hidden="false" customHeight="false" outlineLevel="0" collapsed="false">
      <c r="A3753" s="47" t="s">
        <v>15705</v>
      </c>
      <c r="B3753" s="47" t="s">
        <v>965</v>
      </c>
      <c r="C3753" s="48" t="n">
        <v>46090</v>
      </c>
      <c r="D3753" s="47" t="s">
        <v>65</v>
      </c>
      <c r="E3753" s="47" t="s">
        <v>134</v>
      </c>
      <c r="F3753" s="47" t="s">
        <v>158</v>
      </c>
      <c r="G3753" s="47" t="s">
        <v>138</v>
      </c>
      <c r="H3753" s="47" t="n">
        <v>84</v>
      </c>
      <c r="I3753" s="57" t="n">
        <f aca="false">IFERROR(H3753/INDEX(Rate_Master!$C$2:$C$13,MATCH(F3753,Rate_Master!$A$2:$A$13,0)),0)</f>
        <v>0.42</v>
      </c>
    </row>
    <row r="3754" customFormat="false" ht="15" hidden="false" customHeight="false" outlineLevel="0" collapsed="false">
      <c r="A3754" s="47" t="s">
        <v>15706</v>
      </c>
      <c r="B3754" s="47" t="s">
        <v>966</v>
      </c>
      <c r="C3754" s="48" t="n">
        <v>46091</v>
      </c>
      <c r="D3754" s="47" t="s">
        <v>62</v>
      </c>
      <c r="E3754" s="47" t="s">
        <v>120</v>
      </c>
      <c r="F3754" s="47" t="s">
        <v>149</v>
      </c>
      <c r="G3754" s="47" t="s">
        <v>119</v>
      </c>
      <c r="H3754" s="47" t="n">
        <v>1409</v>
      </c>
      <c r="I3754" s="57" t="n">
        <f aca="false">IFERROR(H3754/INDEX(Rate_Master!$C$2:$C$13,MATCH(F3754,Rate_Master!$A$2:$A$13,0)),0)</f>
        <v>1.28090909090909</v>
      </c>
    </row>
    <row r="3755" customFormat="false" ht="15" hidden="false" customHeight="false" outlineLevel="0" collapsed="false">
      <c r="A3755" s="47" t="s">
        <v>15707</v>
      </c>
      <c r="B3755" s="47" t="s">
        <v>966</v>
      </c>
      <c r="C3755" s="48" t="n">
        <v>46091</v>
      </c>
      <c r="D3755" s="47" t="s">
        <v>62</v>
      </c>
      <c r="E3755" s="47" t="s">
        <v>120</v>
      </c>
      <c r="F3755" s="47" t="s">
        <v>149</v>
      </c>
      <c r="G3755" s="47" t="s">
        <v>121</v>
      </c>
      <c r="H3755" s="47" t="n">
        <v>1326</v>
      </c>
      <c r="I3755" s="57" t="n">
        <f aca="false">IFERROR(H3755/INDEX(Rate_Master!$C$2:$C$13,MATCH(F3755,Rate_Master!$A$2:$A$13,0)),0)</f>
        <v>1.20545454545455</v>
      </c>
    </row>
    <row r="3756" customFormat="false" ht="15" hidden="false" customHeight="false" outlineLevel="0" collapsed="false">
      <c r="A3756" s="47" t="s">
        <v>15708</v>
      </c>
      <c r="B3756" s="47" t="s">
        <v>966</v>
      </c>
      <c r="C3756" s="48" t="n">
        <v>46091</v>
      </c>
      <c r="D3756" s="47" t="s">
        <v>62</v>
      </c>
      <c r="E3756" s="47" t="s">
        <v>120</v>
      </c>
      <c r="F3756" s="47" t="s">
        <v>149</v>
      </c>
      <c r="G3756" s="47" t="s">
        <v>122</v>
      </c>
      <c r="H3756" s="47" t="n">
        <v>1466</v>
      </c>
      <c r="I3756" s="57" t="n">
        <f aca="false">IFERROR(H3756/INDEX(Rate_Master!$C$2:$C$13,MATCH(F3756,Rate_Master!$A$2:$A$13,0)),0)</f>
        <v>1.33272727272727</v>
      </c>
    </row>
    <row r="3757" customFormat="false" ht="15" hidden="false" customHeight="false" outlineLevel="0" collapsed="false">
      <c r="A3757" s="47" t="s">
        <v>15709</v>
      </c>
      <c r="B3757" s="47" t="s">
        <v>966</v>
      </c>
      <c r="C3757" s="48" t="n">
        <v>46091</v>
      </c>
      <c r="D3757" s="47" t="s">
        <v>62</v>
      </c>
      <c r="E3757" s="47" t="s">
        <v>120</v>
      </c>
      <c r="F3757" s="47" t="s">
        <v>149</v>
      </c>
      <c r="G3757" s="47" t="s">
        <v>123</v>
      </c>
      <c r="H3757" s="47" t="n">
        <v>1058</v>
      </c>
      <c r="I3757" s="57" t="n">
        <f aca="false">IFERROR(H3757/INDEX(Rate_Master!$C$2:$C$13,MATCH(F3757,Rate_Master!$A$2:$A$13,0)),0)</f>
        <v>0.961818181818182</v>
      </c>
    </row>
    <row r="3758" customFormat="false" ht="15" hidden="false" customHeight="false" outlineLevel="0" collapsed="false">
      <c r="A3758" s="47" t="s">
        <v>15710</v>
      </c>
      <c r="B3758" s="47" t="s">
        <v>966</v>
      </c>
      <c r="C3758" s="48" t="n">
        <v>46091</v>
      </c>
      <c r="D3758" s="47" t="s">
        <v>62</v>
      </c>
      <c r="E3758" s="47" t="s">
        <v>120</v>
      </c>
      <c r="F3758" s="47" t="s">
        <v>149</v>
      </c>
      <c r="G3758" s="47" t="s">
        <v>124</v>
      </c>
      <c r="H3758" s="47" t="n">
        <v>689</v>
      </c>
      <c r="I3758" s="57" t="n">
        <f aca="false">IFERROR(H3758/INDEX(Rate_Master!$C$2:$C$13,MATCH(F3758,Rate_Master!$A$2:$A$13,0)),0)</f>
        <v>0.626363636363636</v>
      </c>
    </row>
    <row r="3759" customFormat="false" ht="15" hidden="false" customHeight="false" outlineLevel="0" collapsed="false">
      <c r="A3759" s="47" t="s">
        <v>15711</v>
      </c>
      <c r="B3759" s="47" t="s">
        <v>966</v>
      </c>
      <c r="C3759" s="48" t="n">
        <v>46091</v>
      </c>
      <c r="D3759" s="47" t="s">
        <v>62</v>
      </c>
      <c r="E3759" s="47" t="s">
        <v>120</v>
      </c>
      <c r="F3759" s="47" t="s">
        <v>149</v>
      </c>
      <c r="G3759" s="47" t="s">
        <v>125</v>
      </c>
      <c r="H3759" s="47" t="n">
        <v>422</v>
      </c>
      <c r="I3759" s="57" t="n">
        <f aca="false">IFERROR(H3759/INDEX(Rate_Master!$C$2:$C$13,MATCH(F3759,Rate_Master!$A$2:$A$13,0)),0)</f>
        <v>0.383636363636364</v>
      </c>
    </row>
    <row r="3760" customFormat="false" ht="15" hidden="false" customHeight="false" outlineLevel="0" collapsed="false">
      <c r="A3760" s="47" t="s">
        <v>15712</v>
      </c>
      <c r="B3760" s="47" t="s">
        <v>966</v>
      </c>
      <c r="C3760" s="48" t="n">
        <v>46091</v>
      </c>
      <c r="D3760" s="47" t="s">
        <v>62</v>
      </c>
      <c r="E3760" s="47" t="s">
        <v>120</v>
      </c>
      <c r="F3760" s="47" t="s">
        <v>149</v>
      </c>
      <c r="G3760" s="47" t="s">
        <v>126</v>
      </c>
      <c r="H3760" s="47" t="n">
        <v>254</v>
      </c>
      <c r="I3760" s="57" t="n">
        <f aca="false">IFERROR(H3760/INDEX(Rate_Master!$C$2:$C$13,MATCH(F3760,Rate_Master!$A$2:$A$13,0)),0)</f>
        <v>0.230909090909091</v>
      </c>
    </row>
    <row r="3761" customFormat="false" ht="15" hidden="false" customHeight="false" outlineLevel="0" collapsed="false">
      <c r="A3761" s="47" t="s">
        <v>15713</v>
      </c>
      <c r="B3761" s="47" t="s">
        <v>968</v>
      </c>
      <c r="C3761" s="48" t="n">
        <v>46091</v>
      </c>
      <c r="D3761" s="47" t="s">
        <v>62</v>
      </c>
      <c r="E3761" s="47" t="s">
        <v>120</v>
      </c>
      <c r="F3761" s="47" t="s">
        <v>149</v>
      </c>
      <c r="G3761" s="47" t="s">
        <v>119</v>
      </c>
      <c r="H3761" s="47" t="n">
        <v>1389</v>
      </c>
      <c r="I3761" s="57" t="n">
        <f aca="false">IFERROR(H3761/INDEX(Rate_Master!$C$2:$C$13,MATCH(F3761,Rate_Master!$A$2:$A$13,0)),0)</f>
        <v>1.26272727272727</v>
      </c>
    </row>
    <row r="3762" customFormat="false" ht="15" hidden="false" customHeight="false" outlineLevel="0" collapsed="false">
      <c r="A3762" s="47" t="s">
        <v>15714</v>
      </c>
      <c r="B3762" s="47" t="s">
        <v>968</v>
      </c>
      <c r="C3762" s="48" t="n">
        <v>46091</v>
      </c>
      <c r="D3762" s="47" t="s">
        <v>62</v>
      </c>
      <c r="E3762" s="47" t="s">
        <v>120</v>
      </c>
      <c r="F3762" s="47" t="s">
        <v>149</v>
      </c>
      <c r="G3762" s="47" t="s">
        <v>121</v>
      </c>
      <c r="H3762" s="47" t="n">
        <v>1292</v>
      </c>
      <c r="I3762" s="57" t="n">
        <f aca="false">IFERROR(H3762/INDEX(Rate_Master!$C$2:$C$13,MATCH(F3762,Rate_Master!$A$2:$A$13,0)),0)</f>
        <v>1.17454545454545</v>
      </c>
    </row>
    <row r="3763" customFormat="false" ht="15" hidden="false" customHeight="false" outlineLevel="0" collapsed="false">
      <c r="A3763" s="47" t="s">
        <v>15715</v>
      </c>
      <c r="B3763" s="47" t="s">
        <v>968</v>
      </c>
      <c r="C3763" s="48" t="n">
        <v>46091</v>
      </c>
      <c r="D3763" s="47" t="s">
        <v>62</v>
      </c>
      <c r="E3763" s="47" t="s">
        <v>120</v>
      </c>
      <c r="F3763" s="47" t="s">
        <v>149</v>
      </c>
      <c r="G3763" s="47" t="s">
        <v>122</v>
      </c>
      <c r="H3763" s="47" t="n">
        <v>1436</v>
      </c>
      <c r="I3763" s="57" t="n">
        <f aca="false">IFERROR(H3763/INDEX(Rate_Master!$C$2:$C$13,MATCH(F3763,Rate_Master!$A$2:$A$13,0)),0)</f>
        <v>1.30545454545455</v>
      </c>
    </row>
    <row r="3764" customFormat="false" ht="15" hidden="false" customHeight="false" outlineLevel="0" collapsed="false">
      <c r="A3764" s="47" t="s">
        <v>15716</v>
      </c>
      <c r="B3764" s="47" t="s">
        <v>968</v>
      </c>
      <c r="C3764" s="48" t="n">
        <v>46091</v>
      </c>
      <c r="D3764" s="47" t="s">
        <v>62</v>
      </c>
      <c r="E3764" s="47" t="s">
        <v>120</v>
      </c>
      <c r="F3764" s="47" t="s">
        <v>149</v>
      </c>
      <c r="G3764" s="47" t="s">
        <v>123</v>
      </c>
      <c r="H3764" s="47" t="n">
        <v>1097</v>
      </c>
      <c r="I3764" s="57" t="n">
        <f aca="false">IFERROR(H3764/INDEX(Rate_Master!$C$2:$C$13,MATCH(F3764,Rate_Master!$A$2:$A$13,0)),0)</f>
        <v>0.997272727272727</v>
      </c>
    </row>
    <row r="3765" customFormat="false" ht="15" hidden="false" customHeight="false" outlineLevel="0" collapsed="false">
      <c r="A3765" s="47" t="s">
        <v>15717</v>
      </c>
      <c r="B3765" s="47" t="s">
        <v>968</v>
      </c>
      <c r="C3765" s="48" t="n">
        <v>46091</v>
      </c>
      <c r="D3765" s="47" t="s">
        <v>62</v>
      </c>
      <c r="E3765" s="47" t="s">
        <v>120</v>
      </c>
      <c r="F3765" s="47" t="s">
        <v>149</v>
      </c>
      <c r="G3765" s="47" t="s">
        <v>124</v>
      </c>
      <c r="H3765" s="47" t="n">
        <v>681</v>
      </c>
      <c r="I3765" s="57" t="n">
        <f aca="false">IFERROR(H3765/INDEX(Rate_Master!$C$2:$C$13,MATCH(F3765,Rate_Master!$A$2:$A$13,0)),0)</f>
        <v>0.619090909090909</v>
      </c>
    </row>
    <row r="3766" customFormat="false" ht="15" hidden="false" customHeight="false" outlineLevel="0" collapsed="false">
      <c r="A3766" s="47" t="s">
        <v>15718</v>
      </c>
      <c r="B3766" s="47" t="s">
        <v>968</v>
      </c>
      <c r="C3766" s="48" t="n">
        <v>46091</v>
      </c>
      <c r="D3766" s="47" t="s">
        <v>62</v>
      </c>
      <c r="E3766" s="47" t="s">
        <v>120</v>
      </c>
      <c r="F3766" s="47" t="s">
        <v>149</v>
      </c>
      <c r="G3766" s="47" t="s">
        <v>125</v>
      </c>
      <c r="H3766" s="47" t="n">
        <v>367</v>
      </c>
      <c r="I3766" s="57" t="n">
        <f aca="false">IFERROR(H3766/INDEX(Rate_Master!$C$2:$C$13,MATCH(F3766,Rate_Master!$A$2:$A$13,0)),0)</f>
        <v>0.333636363636364</v>
      </c>
    </row>
    <row r="3767" customFormat="false" ht="15" hidden="false" customHeight="false" outlineLevel="0" collapsed="false">
      <c r="A3767" s="47" t="s">
        <v>15719</v>
      </c>
      <c r="B3767" s="47" t="s">
        <v>968</v>
      </c>
      <c r="C3767" s="48" t="n">
        <v>46091</v>
      </c>
      <c r="D3767" s="47" t="s">
        <v>62</v>
      </c>
      <c r="E3767" s="47" t="s">
        <v>120</v>
      </c>
      <c r="F3767" s="47" t="s">
        <v>149</v>
      </c>
      <c r="G3767" s="47" t="s">
        <v>126</v>
      </c>
      <c r="H3767" s="47" t="n">
        <v>240</v>
      </c>
      <c r="I3767" s="57" t="n">
        <f aca="false">IFERROR(H3767/INDEX(Rate_Master!$C$2:$C$13,MATCH(F3767,Rate_Master!$A$2:$A$13,0)),0)</f>
        <v>0.218181818181818</v>
      </c>
    </row>
    <row r="3768" customFormat="false" ht="15" hidden="false" customHeight="false" outlineLevel="0" collapsed="false">
      <c r="A3768" s="47" t="s">
        <v>15720</v>
      </c>
      <c r="B3768" s="47" t="s">
        <v>969</v>
      </c>
      <c r="C3768" s="48" t="n">
        <v>46091</v>
      </c>
      <c r="D3768" s="47" t="s">
        <v>62</v>
      </c>
      <c r="E3768" s="47" t="s">
        <v>120</v>
      </c>
      <c r="F3768" s="47" t="s">
        <v>149</v>
      </c>
      <c r="G3768" s="47" t="s">
        <v>119</v>
      </c>
      <c r="H3768" s="47" t="n">
        <v>1434</v>
      </c>
      <c r="I3768" s="57" t="n">
        <f aca="false">IFERROR(H3768/INDEX(Rate_Master!$C$2:$C$13,MATCH(F3768,Rate_Master!$A$2:$A$13,0)),0)</f>
        <v>1.30363636363636</v>
      </c>
    </row>
    <row r="3769" customFormat="false" ht="15" hidden="false" customHeight="false" outlineLevel="0" collapsed="false">
      <c r="A3769" s="47" t="s">
        <v>15721</v>
      </c>
      <c r="B3769" s="47" t="s">
        <v>969</v>
      </c>
      <c r="C3769" s="48" t="n">
        <v>46091</v>
      </c>
      <c r="D3769" s="47" t="s">
        <v>62</v>
      </c>
      <c r="E3769" s="47" t="s">
        <v>120</v>
      </c>
      <c r="F3769" s="47" t="s">
        <v>149</v>
      </c>
      <c r="G3769" s="47" t="s">
        <v>121</v>
      </c>
      <c r="H3769" s="47" t="n">
        <v>1275</v>
      </c>
      <c r="I3769" s="57" t="n">
        <f aca="false">IFERROR(H3769/INDEX(Rate_Master!$C$2:$C$13,MATCH(F3769,Rate_Master!$A$2:$A$13,0)),0)</f>
        <v>1.15909090909091</v>
      </c>
    </row>
    <row r="3770" customFormat="false" ht="15" hidden="false" customHeight="false" outlineLevel="0" collapsed="false">
      <c r="A3770" s="47" t="s">
        <v>15722</v>
      </c>
      <c r="B3770" s="47" t="s">
        <v>969</v>
      </c>
      <c r="C3770" s="48" t="n">
        <v>46091</v>
      </c>
      <c r="D3770" s="47" t="s">
        <v>62</v>
      </c>
      <c r="E3770" s="47" t="s">
        <v>120</v>
      </c>
      <c r="F3770" s="47" t="s">
        <v>149</v>
      </c>
      <c r="G3770" s="47" t="s">
        <v>122</v>
      </c>
      <c r="H3770" s="47" t="n">
        <v>1483</v>
      </c>
      <c r="I3770" s="57" t="n">
        <f aca="false">IFERROR(H3770/INDEX(Rate_Master!$C$2:$C$13,MATCH(F3770,Rate_Master!$A$2:$A$13,0)),0)</f>
        <v>1.34818181818182</v>
      </c>
    </row>
    <row r="3771" customFormat="false" ht="15" hidden="false" customHeight="false" outlineLevel="0" collapsed="false">
      <c r="A3771" s="47" t="s">
        <v>15723</v>
      </c>
      <c r="B3771" s="47" t="s">
        <v>969</v>
      </c>
      <c r="C3771" s="48" t="n">
        <v>46091</v>
      </c>
      <c r="D3771" s="47" t="s">
        <v>62</v>
      </c>
      <c r="E3771" s="47" t="s">
        <v>120</v>
      </c>
      <c r="F3771" s="47" t="s">
        <v>149</v>
      </c>
      <c r="G3771" s="47" t="s">
        <v>123</v>
      </c>
      <c r="H3771" s="47" t="n">
        <v>1086</v>
      </c>
      <c r="I3771" s="57" t="n">
        <f aca="false">IFERROR(H3771/INDEX(Rate_Master!$C$2:$C$13,MATCH(F3771,Rate_Master!$A$2:$A$13,0)),0)</f>
        <v>0.987272727272727</v>
      </c>
    </row>
    <row r="3772" customFormat="false" ht="15" hidden="false" customHeight="false" outlineLevel="0" collapsed="false">
      <c r="A3772" s="47" t="s">
        <v>15724</v>
      </c>
      <c r="B3772" s="47" t="s">
        <v>969</v>
      </c>
      <c r="C3772" s="48" t="n">
        <v>46091</v>
      </c>
      <c r="D3772" s="47" t="s">
        <v>62</v>
      </c>
      <c r="E3772" s="47" t="s">
        <v>120</v>
      </c>
      <c r="F3772" s="47" t="s">
        <v>149</v>
      </c>
      <c r="G3772" s="47" t="s">
        <v>124</v>
      </c>
      <c r="H3772" s="47" t="n">
        <v>718</v>
      </c>
      <c r="I3772" s="57" t="n">
        <f aca="false">IFERROR(H3772/INDEX(Rate_Master!$C$2:$C$13,MATCH(F3772,Rate_Master!$A$2:$A$13,0)),0)</f>
        <v>0.652727272727273</v>
      </c>
    </row>
    <row r="3773" customFormat="false" ht="15" hidden="false" customHeight="false" outlineLevel="0" collapsed="false">
      <c r="A3773" s="47" t="s">
        <v>15725</v>
      </c>
      <c r="B3773" s="47" t="s">
        <v>969</v>
      </c>
      <c r="C3773" s="48" t="n">
        <v>46091</v>
      </c>
      <c r="D3773" s="47" t="s">
        <v>62</v>
      </c>
      <c r="E3773" s="47" t="s">
        <v>120</v>
      </c>
      <c r="F3773" s="47" t="s">
        <v>149</v>
      </c>
      <c r="G3773" s="47" t="s">
        <v>125</v>
      </c>
      <c r="H3773" s="47" t="n">
        <v>388</v>
      </c>
      <c r="I3773" s="57" t="n">
        <f aca="false">IFERROR(H3773/INDEX(Rate_Master!$C$2:$C$13,MATCH(F3773,Rate_Master!$A$2:$A$13,0)),0)</f>
        <v>0.352727272727273</v>
      </c>
    </row>
    <row r="3774" customFormat="false" ht="15" hidden="false" customHeight="false" outlineLevel="0" collapsed="false">
      <c r="A3774" s="47" t="s">
        <v>15726</v>
      </c>
      <c r="B3774" s="47" t="s">
        <v>969</v>
      </c>
      <c r="C3774" s="48" t="n">
        <v>46091</v>
      </c>
      <c r="D3774" s="47" t="s">
        <v>62</v>
      </c>
      <c r="E3774" s="47" t="s">
        <v>120</v>
      </c>
      <c r="F3774" s="47" t="s">
        <v>149</v>
      </c>
      <c r="G3774" s="47" t="s">
        <v>126</v>
      </c>
      <c r="H3774" s="47" t="n">
        <v>306</v>
      </c>
      <c r="I3774" s="57" t="n">
        <f aca="false">IFERROR(H3774/INDEX(Rate_Master!$C$2:$C$13,MATCH(F3774,Rate_Master!$A$2:$A$13,0)),0)</f>
        <v>0.278181818181818</v>
      </c>
    </row>
    <row r="3775" customFormat="false" ht="15" hidden="false" customHeight="false" outlineLevel="0" collapsed="false">
      <c r="A3775" s="47" t="s">
        <v>15727</v>
      </c>
      <c r="B3775" s="47" t="s">
        <v>970</v>
      </c>
      <c r="C3775" s="48" t="n">
        <v>46091</v>
      </c>
      <c r="D3775" s="47" t="s">
        <v>64</v>
      </c>
      <c r="E3775" s="47" t="s">
        <v>128</v>
      </c>
      <c r="F3775" s="47" t="s">
        <v>155</v>
      </c>
      <c r="G3775" s="47" t="s">
        <v>127</v>
      </c>
      <c r="H3775" s="47" t="n">
        <v>979</v>
      </c>
      <c r="I3775" s="57" t="n">
        <f aca="false">IFERROR(H3775/INDEX(Rate_Master!$C$2:$C$13,MATCH(F3775,Rate_Master!$A$2:$A$13,0)),0)</f>
        <v>1.78</v>
      </c>
    </row>
    <row r="3776" customFormat="false" ht="15" hidden="false" customHeight="false" outlineLevel="0" collapsed="false">
      <c r="A3776" s="47" t="s">
        <v>15728</v>
      </c>
      <c r="B3776" s="47" t="s">
        <v>970</v>
      </c>
      <c r="C3776" s="48" t="n">
        <v>46091</v>
      </c>
      <c r="D3776" s="47" t="s">
        <v>64</v>
      </c>
      <c r="E3776" s="47" t="s">
        <v>128</v>
      </c>
      <c r="F3776" s="47" t="s">
        <v>155</v>
      </c>
      <c r="G3776" s="47" t="s">
        <v>129</v>
      </c>
      <c r="H3776" s="47" t="n">
        <v>690</v>
      </c>
      <c r="I3776" s="57" t="n">
        <f aca="false">IFERROR(H3776/INDEX(Rate_Master!$C$2:$C$13,MATCH(F3776,Rate_Master!$A$2:$A$13,0)),0)</f>
        <v>1.25454545454545</v>
      </c>
    </row>
    <row r="3777" customFormat="false" ht="15" hidden="false" customHeight="false" outlineLevel="0" collapsed="false">
      <c r="A3777" s="47" t="s">
        <v>15729</v>
      </c>
      <c r="B3777" s="47" t="s">
        <v>970</v>
      </c>
      <c r="C3777" s="48" t="n">
        <v>46091</v>
      </c>
      <c r="D3777" s="47" t="s">
        <v>64</v>
      </c>
      <c r="E3777" s="47" t="s">
        <v>128</v>
      </c>
      <c r="F3777" s="47" t="s">
        <v>155</v>
      </c>
      <c r="G3777" s="47" t="s">
        <v>130</v>
      </c>
      <c r="H3777" s="47" t="n">
        <v>594</v>
      </c>
      <c r="I3777" s="57" t="n">
        <f aca="false">IFERROR(H3777/INDEX(Rate_Master!$C$2:$C$13,MATCH(F3777,Rate_Master!$A$2:$A$13,0)),0)</f>
        <v>1.08</v>
      </c>
    </row>
    <row r="3778" customFormat="false" ht="15" hidden="false" customHeight="false" outlineLevel="0" collapsed="false">
      <c r="A3778" s="47" t="s">
        <v>15730</v>
      </c>
      <c r="B3778" s="47" t="s">
        <v>970</v>
      </c>
      <c r="C3778" s="48" t="n">
        <v>46091</v>
      </c>
      <c r="D3778" s="47" t="s">
        <v>64</v>
      </c>
      <c r="E3778" s="47" t="s">
        <v>128</v>
      </c>
      <c r="F3778" s="47" t="s">
        <v>155</v>
      </c>
      <c r="G3778" s="47" t="s">
        <v>131</v>
      </c>
      <c r="H3778" s="47" t="n">
        <v>310</v>
      </c>
      <c r="I3778" s="57" t="n">
        <f aca="false">IFERROR(H3778/INDEX(Rate_Master!$C$2:$C$13,MATCH(F3778,Rate_Master!$A$2:$A$13,0)),0)</f>
        <v>0.563636363636364</v>
      </c>
    </row>
    <row r="3779" customFormat="false" ht="15" hidden="false" customHeight="false" outlineLevel="0" collapsed="false">
      <c r="A3779" s="47" t="s">
        <v>15731</v>
      </c>
      <c r="B3779" s="47" t="s">
        <v>970</v>
      </c>
      <c r="C3779" s="48" t="n">
        <v>46091</v>
      </c>
      <c r="D3779" s="47" t="s">
        <v>64</v>
      </c>
      <c r="E3779" s="47" t="s">
        <v>128</v>
      </c>
      <c r="F3779" s="47" t="s">
        <v>155</v>
      </c>
      <c r="G3779" s="47" t="s">
        <v>132</v>
      </c>
      <c r="H3779" s="47" t="n">
        <v>246</v>
      </c>
      <c r="I3779" s="57" t="n">
        <f aca="false">IFERROR(H3779/INDEX(Rate_Master!$C$2:$C$13,MATCH(F3779,Rate_Master!$A$2:$A$13,0)),0)</f>
        <v>0.447272727272727</v>
      </c>
    </row>
    <row r="3780" customFormat="false" ht="15" hidden="false" customHeight="false" outlineLevel="0" collapsed="false">
      <c r="A3780" s="47" t="s">
        <v>15732</v>
      </c>
      <c r="B3780" s="47" t="s">
        <v>971</v>
      </c>
      <c r="C3780" s="48" t="n">
        <v>46091</v>
      </c>
      <c r="D3780" s="47" t="s">
        <v>64</v>
      </c>
      <c r="E3780" s="47" t="s">
        <v>128</v>
      </c>
      <c r="F3780" s="47" t="s">
        <v>154</v>
      </c>
      <c r="G3780" s="47" t="s">
        <v>127</v>
      </c>
      <c r="H3780" s="47" t="n">
        <v>2050</v>
      </c>
      <c r="I3780" s="57" t="n">
        <f aca="false">IFERROR(H3780/INDEX(Rate_Master!$C$2:$C$13,MATCH(F3780,Rate_Master!$A$2:$A$13,0)),0)</f>
        <v>3.41666666666667</v>
      </c>
    </row>
    <row r="3781" customFormat="false" ht="15" hidden="false" customHeight="false" outlineLevel="0" collapsed="false">
      <c r="A3781" s="47" t="s">
        <v>15733</v>
      </c>
      <c r="B3781" s="47" t="s">
        <v>971</v>
      </c>
      <c r="C3781" s="48" t="n">
        <v>46091</v>
      </c>
      <c r="D3781" s="47" t="s">
        <v>64</v>
      </c>
      <c r="E3781" s="47" t="s">
        <v>128</v>
      </c>
      <c r="F3781" s="47" t="s">
        <v>154</v>
      </c>
      <c r="G3781" s="47" t="s">
        <v>129</v>
      </c>
      <c r="H3781" s="47" t="n">
        <v>1506</v>
      </c>
      <c r="I3781" s="57" t="n">
        <f aca="false">IFERROR(H3781/INDEX(Rate_Master!$C$2:$C$13,MATCH(F3781,Rate_Master!$A$2:$A$13,0)),0)</f>
        <v>2.51</v>
      </c>
    </row>
    <row r="3782" customFormat="false" ht="15" hidden="false" customHeight="false" outlineLevel="0" collapsed="false">
      <c r="A3782" s="47" t="s">
        <v>15734</v>
      </c>
      <c r="B3782" s="47" t="s">
        <v>971</v>
      </c>
      <c r="C3782" s="48" t="n">
        <v>46091</v>
      </c>
      <c r="D3782" s="47" t="s">
        <v>64</v>
      </c>
      <c r="E3782" s="47" t="s">
        <v>128</v>
      </c>
      <c r="F3782" s="47" t="s">
        <v>154</v>
      </c>
      <c r="G3782" s="47" t="s">
        <v>130</v>
      </c>
      <c r="H3782" s="47" t="n">
        <v>1310</v>
      </c>
      <c r="I3782" s="57" t="n">
        <f aca="false">IFERROR(H3782/INDEX(Rate_Master!$C$2:$C$13,MATCH(F3782,Rate_Master!$A$2:$A$13,0)),0)</f>
        <v>2.18333333333333</v>
      </c>
    </row>
    <row r="3783" customFormat="false" ht="15" hidden="false" customHeight="false" outlineLevel="0" collapsed="false">
      <c r="A3783" s="47" t="s">
        <v>15735</v>
      </c>
      <c r="B3783" s="47" t="s">
        <v>971</v>
      </c>
      <c r="C3783" s="48" t="n">
        <v>46091</v>
      </c>
      <c r="D3783" s="47" t="s">
        <v>64</v>
      </c>
      <c r="E3783" s="47" t="s">
        <v>128</v>
      </c>
      <c r="F3783" s="47" t="s">
        <v>154</v>
      </c>
      <c r="G3783" s="47" t="s">
        <v>131</v>
      </c>
      <c r="H3783" s="47" t="n">
        <v>619</v>
      </c>
      <c r="I3783" s="57" t="n">
        <f aca="false">IFERROR(H3783/INDEX(Rate_Master!$C$2:$C$13,MATCH(F3783,Rate_Master!$A$2:$A$13,0)),0)</f>
        <v>1.03166666666667</v>
      </c>
    </row>
    <row r="3784" customFormat="false" ht="15" hidden="false" customHeight="false" outlineLevel="0" collapsed="false">
      <c r="A3784" s="47" t="s">
        <v>15736</v>
      </c>
      <c r="B3784" s="47" t="s">
        <v>971</v>
      </c>
      <c r="C3784" s="48" t="n">
        <v>46091</v>
      </c>
      <c r="D3784" s="47" t="s">
        <v>64</v>
      </c>
      <c r="E3784" s="47" t="s">
        <v>128</v>
      </c>
      <c r="F3784" s="47" t="s">
        <v>154</v>
      </c>
      <c r="G3784" s="47" t="s">
        <v>132</v>
      </c>
      <c r="H3784" s="47" t="n">
        <v>509</v>
      </c>
      <c r="I3784" s="57" t="n">
        <f aca="false">IFERROR(H3784/INDEX(Rate_Master!$C$2:$C$13,MATCH(F3784,Rate_Master!$A$2:$A$13,0)),0)</f>
        <v>0.848333333333333</v>
      </c>
    </row>
    <row r="3785" customFormat="false" ht="15" hidden="false" customHeight="false" outlineLevel="0" collapsed="false">
      <c r="A3785" s="47" t="s">
        <v>15737</v>
      </c>
      <c r="B3785" s="47" t="s">
        <v>973</v>
      </c>
      <c r="C3785" s="48" t="n">
        <v>46091</v>
      </c>
      <c r="D3785" s="47" t="s">
        <v>65</v>
      </c>
      <c r="E3785" s="47" t="s">
        <v>134</v>
      </c>
      <c r="F3785" s="47" t="s">
        <v>158</v>
      </c>
      <c r="G3785" s="47" t="s">
        <v>133</v>
      </c>
      <c r="H3785" s="47" t="n">
        <v>574</v>
      </c>
      <c r="I3785" s="57" t="n">
        <f aca="false">IFERROR(H3785/INDEX(Rate_Master!$C$2:$C$13,MATCH(F3785,Rate_Master!$A$2:$A$13,0)),0)</f>
        <v>2.87</v>
      </c>
    </row>
    <row r="3786" customFormat="false" ht="15" hidden="false" customHeight="false" outlineLevel="0" collapsed="false">
      <c r="A3786" s="47" t="s">
        <v>15738</v>
      </c>
      <c r="B3786" s="47" t="s">
        <v>973</v>
      </c>
      <c r="C3786" s="48" t="n">
        <v>46091</v>
      </c>
      <c r="D3786" s="47" t="s">
        <v>65</v>
      </c>
      <c r="E3786" s="47" t="s">
        <v>134</v>
      </c>
      <c r="F3786" s="47" t="s">
        <v>158</v>
      </c>
      <c r="G3786" s="47" t="s">
        <v>135</v>
      </c>
      <c r="H3786" s="47" t="n">
        <v>445</v>
      </c>
      <c r="I3786" s="57" t="n">
        <f aca="false">IFERROR(H3786/INDEX(Rate_Master!$C$2:$C$13,MATCH(F3786,Rate_Master!$A$2:$A$13,0)),0)</f>
        <v>2.225</v>
      </c>
    </row>
    <row r="3787" customFormat="false" ht="15" hidden="false" customHeight="false" outlineLevel="0" collapsed="false">
      <c r="A3787" s="47" t="s">
        <v>15739</v>
      </c>
      <c r="B3787" s="47" t="s">
        <v>973</v>
      </c>
      <c r="C3787" s="48" t="n">
        <v>46091</v>
      </c>
      <c r="D3787" s="47" t="s">
        <v>65</v>
      </c>
      <c r="E3787" s="47" t="s">
        <v>134</v>
      </c>
      <c r="F3787" s="47" t="s">
        <v>158</v>
      </c>
      <c r="G3787" s="47" t="s">
        <v>136</v>
      </c>
      <c r="H3787" s="47" t="n">
        <v>360</v>
      </c>
      <c r="I3787" s="57" t="n">
        <f aca="false">IFERROR(H3787/INDEX(Rate_Master!$C$2:$C$13,MATCH(F3787,Rate_Master!$A$2:$A$13,0)),0)</f>
        <v>1.8</v>
      </c>
    </row>
    <row r="3788" customFormat="false" ht="15" hidden="false" customHeight="false" outlineLevel="0" collapsed="false">
      <c r="A3788" s="47" t="s">
        <v>15740</v>
      </c>
      <c r="B3788" s="47" t="s">
        <v>973</v>
      </c>
      <c r="C3788" s="48" t="n">
        <v>46091</v>
      </c>
      <c r="D3788" s="47" t="s">
        <v>65</v>
      </c>
      <c r="E3788" s="47" t="s">
        <v>134</v>
      </c>
      <c r="F3788" s="47" t="s">
        <v>158</v>
      </c>
      <c r="G3788" s="47" t="s">
        <v>137</v>
      </c>
      <c r="H3788" s="47" t="n">
        <v>253</v>
      </c>
      <c r="I3788" s="57" t="n">
        <f aca="false">IFERROR(H3788/INDEX(Rate_Master!$C$2:$C$13,MATCH(F3788,Rate_Master!$A$2:$A$13,0)),0)</f>
        <v>1.265</v>
      </c>
    </row>
    <row r="3789" customFormat="false" ht="15" hidden="false" customHeight="false" outlineLevel="0" collapsed="false">
      <c r="A3789" s="47" t="s">
        <v>15741</v>
      </c>
      <c r="B3789" s="47" t="s">
        <v>973</v>
      </c>
      <c r="C3789" s="48" t="n">
        <v>46091</v>
      </c>
      <c r="D3789" s="47" t="s">
        <v>65</v>
      </c>
      <c r="E3789" s="47" t="s">
        <v>134</v>
      </c>
      <c r="F3789" s="47" t="s">
        <v>158</v>
      </c>
      <c r="G3789" s="47" t="s">
        <v>138</v>
      </c>
      <c r="H3789" s="47" t="n">
        <v>137</v>
      </c>
      <c r="I3789" s="57" t="n">
        <f aca="false">IFERROR(H3789/INDEX(Rate_Master!$C$2:$C$13,MATCH(F3789,Rate_Master!$A$2:$A$13,0)),0)</f>
        <v>0.685</v>
      </c>
    </row>
    <row r="3790" customFormat="false" ht="15" hidden="false" customHeight="false" outlineLevel="0" collapsed="false">
      <c r="A3790" s="47" t="s">
        <v>15742</v>
      </c>
      <c r="B3790" s="47" t="s">
        <v>975</v>
      </c>
      <c r="C3790" s="48" t="n">
        <v>46091</v>
      </c>
      <c r="D3790" s="47" t="s">
        <v>65</v>
      </c>
      <c r="E3790" s="47" t="s">
        <v>134</v>
      </c>
      <c r="F3790" s="47" t="s">
        <v>158</v>
      </c>
      <c r="G3790" s="47" t="s">
        <v>133</v>
      </c>
      <c r="H3790" s="47" t="n">
        <v>281</v>
      </c>
      <c r="I3790" s="57" t="n">
        <f aca="false">IFERROR(H3790/INDEX(Rate_Master!$C$2:$C$13,MATCH(F3790,Rate_Master!$A$2:$A$13,0)),0)</f>
        <v>1.405</v>
      </c>
    </row>
    <row r="3791" customFormat="false" ht="15" hidden="false" customHeight="false" outlineLevel="0" collapsed="false">
      <c r="A3791" s="47" t="s">
        <v>15743</v>
      </c>
      <c r="B3791" s="47" t="s">
        <v>975</v>
      </c>
      <c r="C3791" s="48" t="n">
        <v>46091</v>
      </c>
      <c r="D3791" s="47" t="s">
        <v>65</v>
      </c>
      <c r="E3791" s="47" t="s">
        <v>134</v>
      </c>
      <c r="F3791" s="47" t="s">
        <v>158</v>
      </c>
      <c r="G3791" s="47" t="s">
        <v>135</v>
      </c>
      <c r="H3791" s="47" t="n">
        <v>180</v>
      </c>
      <c r="I3791" s="57" t="n">
        <f aca="false">IFERROR(H3791/INDEX(Rate_Master!$C$2:$C$13,MATCH(F3791,Rate_Master!$A$2:$A$13,0)),0)</f>
        <v>0.9</v>
      </c>
    </row>
    <row r="3792" customFormat="false" ht="15" hidden="false" customHeight="false" outlineLevel="0" collapsed="false">
      <c r="A3792" s="47" t="s">
        <v>15744</v>
      </c>
      <c r="B3792" s="47" t="s">
        <v>975</v>
      </c>
      <c r="C3792" s="48" t="n">
        <v>46091</v>
      </c>
      <c r="D3792" s="47" t="s">
        <v>65</v>
      </c>
      <c r="E3792" s="47" t="s">
        <v>134</v>
      </c>
      <c r="F3792" s="47" t="s">
        <v>158</v>
      </c>
      <c r="G3792" s="47" t="s">
        <v>136</v>
      </c>
      <c r="H3792" s="47" t="n">
        <v>152</v>
      </c>
      <c r="I3792" s="57" t="n">
        <f aca="false">IFERROR(H3792/INDEX(Rate_Master!$C$2:$C$13,MATCH(F3792,Rate_Master!$A$2:$A$13,0)),0)</f>
        <v>0.76</v>
      </c>
    </row>
    <row r="3793" customFormat="false" ht="15" hidden="false" customHeight="false" outlineLevel="0" collapsed="false">
      <c r="A3793" s="47" t="s">
        <v>15745</v>
      </c>
      <c r="B3793" s="47" t="s">
        <v>975</v>
      </c>
      <c r="C3793" s="48" t="n">
        <v>46091</v>
      </c>
      <c r="D3793" s="47" t="s">
        <v>65</v>
      </c>
      <c r="E3793" s="47" t="s">
        <v>134</v>
      </c>
      <c r="F3793" s="47" t="s">
        <v>158</v>
      </c>
      <c r="G3793" s="47" t="s">
        <v>137</v>
      </c>
      <c r="H3793" s="47" t="n">
        <v>140</v>
      </c>
      <c r="I3793" s="57" t="n">
        <f aca="false">IFERROR(H3793/INDEX(Rate_Master!$C$2:$C$13,MATCH(F3793,Rate_Master!$A$2:$A$13,0)),0)</f>
        <v>0.7</v>
      </c>
    </row>
    <row r="3794" customFormat="false" ht="15" hidden="false" customHeight="false" outlineLevel="0" collapsed="false">
      <c r="A3794" s="47" t="s">
        <v>15746</v>
      </c>
      <c r="B3794" s="47" t="s">
        <v>975</v>
      </c>
      <c r="C3794" s="48" t="n">
        <v>46091</v>
      </c>
      <c r="D3794" s="47" t="s">
        <v>65</v>
      </c>
      <c r="E3794" s="47" t="s">
        <v>134</v>
      </c>
      <c r="F3794" s="47" t="s">
        <v>158</v>
      </c>
      <c r="G3794" s="47" t="s">
        <v>138</v>
      </c>
      <c r="H3794" s="47" t="n">
        <v>52</v>
      </c>
      <c r="I3794" s="57" t="n">
        <f aca="false">IFERROR(H3794/INDEX(Rate_Master!$C$2:$C$13,MATCH(F3794,Rate_Master!$A$2:$A$13,0)),0)</f>
        <v>0.26</v>
      </c>
    </row>
    <row r="3795" customFormat="false" ht="15" hidden="false" customHeight="false" outlineLevel="0" collapsed="false">
      <c r="A3795" s="47" t="s">
        <v>15747</v>
      </c>
      <c r="B3795" s="47" t="s">
        <v>976</v>
      </c>
      <c r="C3795" s="48" t="n">
        <v>46091</v>
      </c>
      <c r="D3795" s="47" t="s">
        <v>65</v>
      </c>
      <c r="E3795" s="47" t="s">
        <v>134</v>
      </c>
      <c r="F3795" s="47" t="s">
        <v>158</v>
      </c>
      <c r="G3795" s="47" t="s">
        <v>133</v>
      </c>
      <c r="H3795" s="47" t="n">
        <v>253</v>
      </c>
      <c r="I3795" s="57" t="n">
        <f aca="false">IFERROR(H3795/INDEX(Rate_Master!$C$2:$C$13,MATCH(F3795,Rate_Master!$A$2:$A$13,0)),0)</f>
        <v>1.265</v>
      </c>
    </row>
    <row r="3796" customFormat="false" ht="15" hidden="false" customHeight="false" outlineLevel="0" collapsed="false">
      <c r="A3796" s="47" t="s">
        <v>15748</v>
      </c>
      <c r="B3796" s="47" t="s">
        <v>976</v>
      </c>
      <c r="C3796" s="48" t="n">
        <v>46091</v>
      </c>
      <c r="D3796" s="47" t="s">
        <v>65</v>
      </c>
      <c r="E3796" s="47" t="s">
        <v>134</v>
      </c>
      <c r="F3796" s="47" t="s">
        <v>158</v>
      </c>
      <c r="G3796" s="47" t="s">
        <v>135</v>
      </c>
      <c r="H3796" s="47" t="n">
        <v>208</v>
      </c>
      <c r="I3796" s="57" t="n">
        <f aca="false">IFERROR(H3796/INDEX(Rate_Master!$C$2:$C$13,MATCH(F3796,Rate_Master!$A$2:$A$13,0)),0)</f>
        <v>1.04</v>
      </c>
    </row>
    <row r="3797" customFormat="false" ht="15" hidden="false" customHeight="false" outlineLevel="0" collapsed="false">
      <c r="A3797" s="47" t="s">
        <v>15749</v>
      </c>
      <c r="B3797" s="47" t="s">
        <v>976</v>
      </c>
      <c r="C3797" s="48" t="n">
        <v>46091</v>
      </c>
      <c r="D3797" s="47" t="s">
        <v>65</v>
      </c>
      <c r="E3797" s="47" t="s">
        <v>134</v>
      </c>
      <c r="F3797" s="47" t="s">
        <v>158</v>
      </c>
      <c r="G3797" s="47" t="s">
        <v>136</v>
      </c>
      <c r="H3797" s="47" t="n">
        <v>138</v>
      </c>
      <c r="I3797" s="57" t="n">
        <f aca="false">IFERROR(H3797/INDEX(Rate_Master!$C$2:$C$13,MATCH(F3797,Rate_Master!$A$2:$A$13,0)),0)</f>
        <v>0.69</v>
      </c>
    </row>
    <row r="3798" customFormat="false" ht="15" hidden="false" customHeight="false" outlineLevel="0" collapsed="false">
      <c r="A3798" s="47" t="s">
        <v>15750</v>
      </c>
      <c r="B3798" s="47" t="s">
        <v>976</v>
      </c>
      <c r="C3798" s="48" t="n">
        <v>46091</v>
      </c>
      <c r="D3798" s="47" t="s">
        <v>65</v>
      </c>
      <c r="E3798" s="47" t="s">
        <v>134</v>
      </c>
      <c r="F3798" s="47" t="s">
        <v>158</v>
      </c>
      <c r="G3798" s="47" t="s">
        <v>137</v>
      </c>
      <c r="H3798" s="47" t="n">
        <v>123</v>
      </c>
      <c r="I3798" s="57" t="n">
        <f aca="false">IFERROR(H3798/INDEX(Rate_Master!$C$2:$C$13,MATCH(F3798,Rate_Master!$A$2:$A$13,0)),0)</f>
        <v>0.615</v>
      </c>
    </row>
    <row r="3799" customFormat="false" ht="15" hidden="false" customHeight="false" outlineLevel="0" collapsed="false">
      <c r="A3799" s="47" t="s">
        <v>15751</v>
      </c>
      <c r="B3799" s="47" t="s">
        <v>976</v>
      </c>
      <c r="C3799" s="48" t="n">
        <v>46091</v>
      </c>
      <c r="D3799" s="47" t="s">
        <v>65</v>
      </c>
      <c r="E3799" s="47" t="s">
        <v>134</v>
      </c>
      <c r="F3799" s="47" t="s">
        <v>158</v>
      </c>
      <c r="G3799" s="47" t="s">
        <v>138</v>
      </c>
      <c r="H3799" s="47" t="n">
        <v>51</v>
      </c>
      <c r="I3799" s="57" t="n">
        <f aca="false">IFERROR(H3799/INDEX(Rate_Master!$C$2:$C$13,MATCH(F3799,Rate_Master!$A$2:$A$13,0)),0)</f>
        <v>0.255</v>
      </c>
    </row>
    <row r="3800" customFormat="false" ht="15" hidden="false" customHeight="false" outlineLevel="0" collapsed="false">
      <c r="A3800" s="47" t="s">
        <v>15752</v>
      </c>
      <c r="B3800" s="47" t="s">
        <v>977</v>
      </c>
      <c r="C3800" s="48" t="n">
        <v>46092</v>
      </c>
      <c r="D3800" s="47" t="s">
        <v>62</v>
      </c>
      <c r="E3800" s="47" t="s">
        <v>120</v>
      </c>
      <c r="F3800" s="47" t="s">
        <v>149</v>
      </c>
      <c r="G3800" s="47" t="s">
        <v>119</v>
      </c>
      <c r="H3800" s="47" t="n">
        <v>668</v>
      </c>
      <c r="I3800" s="57" t="n">
        <f aca="false">IFERROR(H3800/INDEX(Rate_Master!$C$2:$C$13,MATCH(F3800,Rate_Master!$A$2:$A$13,0)),0)</f>
        <v>0.607272727272727</v>
      </c>
    </row>
    <row r="3801" customFormat="false" ht="15" hidden="false" customHeight="false" outlineLevel="0" collapsed="false">
      <c r="A3801" s="47" t="s">
        <v>15753</v>
      </c>
      <c r="B3801" s="47" t="s">
        <v>977</v>
      </c>
      <c r="C3801" s="48" t="n">
        <v>46092</v>
      </c>
      <c r="D3801" s="47" t="s">
        <v>62</v>
      </c>
      <c r="E3801" s="47" t="s">
        <v>120</v>
      </c>
      <c r="F3801" s="47" t="s">
        <v>149</v>
      </c>
      <c r="G3801" s="47" t="s">
        <v>121</v>
      </c>
      <c r="H3801" s="47" t="n">
        <v>677</v>
      </c>
      <c r="I3801" s="57" t="n">
        <f aca="false">IFERROR(H3801/INDEX(Rate_Master!$C$2:$C$13,MATCH(F3801,Rate_Master!$A$2:$A$13,0)),0)</f>
        <v>0.615454545454546</v>
      </c>
    </row>
    <row r="3802" customFormat="false" ht="15" hidden="false" customHeight="false" outlineLevel="0" collapsed="false">
      <c r="A3802" s="47" t="s">
        <v>15754</v>
      </c>
      <c r="B3802" s="47" t="s">
        <v>977</v>
      </c>
      <c r="C3802" s="48" t="n">
        <v>46092</v>
      </c>
      <c r="D3802" s="47" t="s">
        <v>62</v>
      </c>
      <c r="E3802" s="47" t="s">
        <v>120</v>
      </c>
      <c r="F3802" s="47" t="s">
        <v>149</v>
      </c>
      <c r="G3802" s="47" t="s">
        <v>122</v>
      </c>
      <c r="H3802" s="47" t="n">
        <v>668</v>
      </c>
      <c r="I3802" s="57" t="n">
        <f aca="false">IFERROR(H3802/INDEX(Rate_Master!$C$2:$C$13,MATCH(F3802,Rate_Master!$A$2:$A$13,0)),0)</f>
        <v>0.607272727272727</v>
      </c>
    </row>
    <row r="3803" customFormat="false" ht="15" hidden="false" customHeight="false" outlineLevel="0" collapsed="false">
      <c r="A3803" s="47" t="s">
        <v>15755</v>
      </c>
      <c r="B3803" s="47" t="s">
        <v>977</v>
      </c>
      <c r="C3803" s="48" t="n">
        <v>46092</v>
      </c>
      <c r="D3803" s="47" t="s">
        <v>62</v>
      </c>
      <c r="E3803" s="47" t="s">
        <v>120</v>
      </c>
      <c r="F3803" s="47" t="s">
        <v>149</v>
      </c>
      <c r="G3803" s="47" t="s">
        <v>123</v>
      </c>
      <c r="H3803" s="47" t="n">
        <v>492</v>
      </c>
      <c r="I3803" s="57" t="n">
        <f aca="false">IFERROR(H3803/INDEX(Rate_Master!$C$2:$C$13,MATCH(F3803,Rate_Master!$A$2:$A$13,0)),0)</f>
        <v>0.447272727272727</v>
      </c>
    </row>
    <row r="3804" customFormat="false" ht="15" hidden="false" customHeight="false" outlineLevel="0" collapsed="false">
      <c r="A3804" s="47" t="s">
        <v>15756</v>
      </c>
      <c r="B3804" s="47" t="s">
        <v>977</v>
      </c>
      <c r="C3804" s="48" t="n">
        <v>46092</v>
      </c>
      <c r="D3804" s="47" t="s">
        <v>62</v>
      </c>
      <c r="E3804" s="47" t="s">
        <v>120</v>
      </c>
      <c r="F3804" s="47" t="s">
        <v>149</v>
      </c>
      <c r="G3804" s="47" t="s">
        <v>124</v>
      </c>
      <c r="H3804" s="47" t="n">
        <v>316</v>
      </c>
      <c r="I3804" s="57" t="n">
        <f aca="false">IFERROR(H3804/INDEX(Rate_Master!$C$2:$C$13,MATCH(F3804,Rate_Master!$A$2:$A$13,0)),0)</f>
        <v>0.287272727272727</v>
      </c>
    </row>
    <row r="3805" customFormat="false" ht="15" hidden="false" customHeight="false" outlineLevel="0" collapsed="false">
      <c r="A3805" s="47" t="s">
        <v>15757</v>
      </c>
      <c r="B3805" s="47" t="s">
        <v>977</v>
      </c>
      <c r="C3805" s="48" t="n">
        <v>46092</v>
      </c>
      <c r="D3805" s="47" t="s">
        <v>62</v>
      </c>
      <c r="E3805" s="47" t="s">
        <v>120</v>
      </c>
      <c r="F3805" s="47" t="s">
        <v>149</v>
      </c>
      <c r="G3805" s="47" t="s">
        <v>125</v>
      </c>
      <c r="H3805" s="47" t="n">
        <v>143</v>
      </c>
      <c r="I3805" s="57" t="n">
        <f aca="false">IFERROR(H3805/INDEX(Rate_Master!$C$2:$C$13,MATCH(F3805,Rate_Master!$A$2:$A$13,0)),0)</f>
        <v>0.13</v>
      </c>
    </row>
    <row r="3806" customFormat="false" ht="15" hidden="false" customHeight="false" outlineLevel="0" collapsed="false">
      <c r="A3806" s="47" t="s">
        <v>15758</v>
      </c>
      <c r="B3806" s="47" t="s">
        <v>977</v>
      </c>
      <c r="C3806" s="48" t="n">
        <v>46092</v>
      </c>
      <c r="D3806" s="47" t="s">
        <v>62</v>
      </c>
      <c r="E3806" s="47" t="s">
        <v>120</v>
      </c>
      <c r="F3806" s="47" t="s">
        <v>149</v>
      </c>
      <c r="G3806" s="47" t="s">
        <v>126</v>
      </c>
      <c r="H3806" s="47" t="n">
        <v>110</v>
      </c>
      <c r="I3806" s="57" t="n">
        <f aca="false">IFERROR(H3806/INDEX(Rate_Master!$C$2:$C$13,MATCH(F3806,Rate_Master!$A$2:$A$13,0)),0)</f>
        <v>0.1</v>
      </c>
    </row>
    <row r="3807" customFormat="false" ht="15" hidden="false" customHeight="false" outlineLevel="0" collapsed="false">
      <c r="A3807" s="47" t="s">
        <v>15759</v>
      </c>
      <c r="B3807" s="47" t="s">
        <v>978</v>
      </c>
      <c r="C3807" s="48" t="n">
        <v>46092</v>
      </c>
      <c r="D3807" s="47" t="s">
        <v>62</v>
      </c>
      <c r="E3807" s="47" t="s">
        <v>120</v>
      </c>
      <c r="F3807" s="47" t="s">
        <v>149</v>
      </c>
      <c r="G3807" s="47" t="s">
        <v>119</v>
      </c>
      <c r="H3807" s="47" t="n">
        <v>1224</v>
      </c>
      <c r="I3807" s="57" t="n">
        <f aca="false">IFERROR(H3807/INDEX(Rate_Master!$C$2:$C$13,MATCH(F3807,Rate_Master!$A$2:$A$13,0)),0)</f>
        <v>1.11272727272727</v>
      </c>
    </row>
    <row r="3808" customFormat="false" ht="15" hidden="false" customHeight="false" outlineLevel="0" collapsed="false">
      <c r="A3808" s="47" t="s">
        <v>15760</v>
      </c>
      <c r="B3808" s="47" t="s">
        <v>978</v>
      </c>
      <c r="C3808" s="48" t="n">
        <v>46092</v>
      </c>
      <c r="D3808" s="47" t="s">
        <v>62</v>
      </c>
      <c r="E3808" s="47" t="s">
        <v>120</v>
      </c>
      <c r="F3808" s="47" t="s">
        <v>149</v>
      </c>
      <c r="G3808" s="47" t="s">
        <v>121</v>
      </c>
      <c r="H3808" s="47" t="n">
        <v>1041</v>
      </c>
      <c r="I3808" s="57" t="n">
        <f aca="false">IFERROR(H3808/INDEX(Rate_Master!$C$2:$C$13,MATCH(F3808,Rate_Master!$A$2:$A$13,0)),0)</f>
        <v>0.946363636363636</v>
      </c>
    </row>
    <row r="3809" customFormat="false" ht="15" hidden="false" customHeight="false" outlineLevel="0" collapsed="false">
      <c r="A3809" s="47" t="s">
        <v>15761</v>
      </c>
      <c r="B3809" s="47" t="s">
        <v>978</v>
      </c>
      <c r="C3809" s="48" t="n">
        <v>46092</v>
      </c>
      <c r="D3809" s="47" t="s">
        <v>62</v>
      </c>
      <c r="E3809" s="47" t="s">
        <v>120</v>
      </c>
      <c r="F3809" s="47" t="s">
        <v>149</v>
      </c>
      <c r="G3809" s="47" t="s">
        <v>122</v>
      </c>
      <c r="H3809" s="47" t="n">
        <v>1188</v>
      </c>
      <c r="I3809" s="57" t="n">
        <f aca="false">IFERROR(H3809/INDEX(Rate_Master!$C$2:$C$13,MATCH(F3809,Rate_Master!$A$2:$A$13,0)),0)</f>
        <v>1.08</v>
      </c>
    </row>
    <row r="3810" customFormat="false" ht="15" hidden="false" customHeight="false" outlineLevel="0" collapsed="false">
      <c r="A3810" s="47" t="s">
        <v>15762</v>
      </c>
      <c r="B3810" s="47" t="s">
        <v>978</v>
      </c>
      <c r="C3810" s="48" t="n">
        <v>46092</v>
      </c>
      <c r="D3810" s="47" t="s">
        <v>62</v>
      </c>
      <c r="E3810" s="47" t="s">
        <v>120</v>
      </c>
      <c r="F3810" s="47" t="s">
        <v>149</v>
      </c>
      <c r="G3810" s="47" t="s">
        <v>123</v>
      </c>
      <c r="H3810" s="47" t="n">
        <v>838</v>
      </c>
      <c r="I3810" s="57" t="n">
        <f aca="false">IFERROR(H3810/INDEX(Rate_Master!$C$2:$C$13,MATCH(F3810,Rate_Master!$A$2:$A$13,0)),0)</f>
        <v>0.761818181818182</v>
      </c>
    </row>
    <row r="3811" customFormat="false" ht="15" hidden="false" customHeight="false" outlineLevel="0" collapsed="false">
      <c r="A3811" s="47" t="s">
        <v>15763</v>
      </c>
      <c r="B3811" s="47" t="s">
        <v>978</v>
      </c>
      <c r="C3811" s="48" t="n">
        <v>46092</v>
      </c>
      <c r="D3811" s="47" t="s">
        <v>62</v>
      </c>
      <c r="E3811" s="47" t="s">
        <v>120</v>
      </c>
      <c r="F3811" s="47" t="s">
        <v>149</v>
      </c>
      <c r="G3811" s="47" t="s">
        <v>124</v>
      </c>
      <c r="H3811" s="47" t="n">
        <v>548</v>
      </c>
      <c r="I3811" s="57" t="n">
        <f aca="false">IFERROR(H3811/INDEX(Rate_Master!$C$2:$C$13,MATCH(F3811,Rate_Master!$A$2:$A$13,0)),0)</f>
        <v>0.498181818181818</v>
      </c>
    </row>
    <row r="3812" customFormat="false" ht="15" hidden="false" customHeight="false" outlineLevel="0" collapsed="false">
      <c r="A3812" s="47" t="s">
        <v>15764</v>
      </c>
      <c r="B3812" s="47" t="s">
        <v>978</v>
      </c>
      <c r="C3812" s="48" t="n">
        <v>46092</v>
      </c>
      <c r="D3812" s="47" t="s">
        <v>62</v>
      </c>
      <c r="E3812" s="47" t="s">
        <v>120</v>
      </c>
      <c r="F3812" s="47" t="s">
        <v>149</v>
      </c>
      <c r="G3812" s="47" t="s">
        <v>125</v>
      </c>
      <c r="H3812" s="47" t="n">
        <v>310</v>
      </c>
      <c r="I3812" s="57" t="n">
        <f aca="false">IFERROR(H3812/INDEX(Rate_Master!$C$2:$C$13,MATCH(F3812,Rate_Master!$A$2:$A$13,0)),0)</f>
        <v>0.281818181818182</v>
      </c>
    </row>
    <row r="3813" customFormat="false" ht="15" hidden="false" customHeight="false" outlineLevel="0" collapsed="false">
      <c r="A3813" s="47" t="s">
        <v>15765</v>
      </c>
      <c r="B3813" s="47" t="s">
        <v>978</v>
      </c>
      <c r="C3813" s="48" t="n">
        <v>46092</v>
      </c>
      <c r="D3813" s="47" t="s">
        <v>62</v>
      </c>
      <c r="E3813" s="47" t="s">
        <v>120</v>
      </c>
      <c r="F3813" s="47" t="s">
        <v>149</v>
      </c>
      <c r="G3813" s="47" t="s">
        <v>126</v>
      </c>
      <c r="H3813" s="47" t="n">
        <v>200</v>
      </c>
      <c r="I3813" s="57" t="n">
        <f aca="false">IFERROR(H3813/INDEX(Rate_Master!$C$2:$C$13,MATCH(F3813,Rate_Master!$A$2:$A$13,0)),0)</f>
        <v>0.181818181818182</v>
      </c>
    </row>
    <row r="3814" customFormat="false" ht="15" hidden="false" customHeight="false" outlineLevel="0" collapsed="false">
      <c r="A3814" s="47" t="s">
        <v>15766</v>
      </c>
      <c r="B3814" s="47" t="s">
        <v>979</v>
      </c>
      <c r="C3814" s="48" t="n">
        <v>46092</v>
      </c>
      <c r="D3814" s="47" t="s">
        <v>62</v>
      </c>
      <c r="E3814" s="47" t="s">
        <v>120</v>
      </c>
      <c r="F3814" s="47" t="s">
        <v>149</v>
      </c>
      <c r="G3814" s="47" t="s">
        <v>119</v>
      </c>
      <c r="H3814" s="47" t="n">
        <v>1817</v>
      </c>
      <c r="I3814" s="57" t="n">
        <f aca="false">IFERROR(H3814/INDEX(Rate_Master!$C$2:$C$13,MATCH(F3814,Rate_Master!$A$2:$A$13,0)),0)</f>
        <v>1.65181818181818</v>
      </c>
    </row>
    <row r="3815" customFormat="false" ht="15" hidden="false" customHeight="false" outlineLevel="0" collapsed="false">
      <c r="A3815" s="47" t="s">
        <v>15767</v>
      </c>
      <c r="B3815" s="47" t="s">
        <v>979</v>
      </c>
      <c r="C3815" s="48" t="n">
        <v>46092</v>
      </c>
      <c r="D3815" s="47" t="s">
        <v>62</v>
      </c>
      <c r="E3815" s="47" t="s">
        <v>120</v>
      </c>
      <c r="F3815" s="47" t="s">
        <v>149</v>
      </c>
      <c r="G3815" s="47" t="s">
        <v>121</v>
      </c>
      <c r="H3815" s="47" t="n">
        <v>1629</v>
      </c>
      <c r="I3815" s="57" t="n">
        <f aca="false">IFERROR(H3815/INDEX(Rate_Master!$C$2:$C$13,MATCH(F3815,Rate_Master!$A$2:$A$13,0)),0)</f>
        <v>1.48090909090909</v>
      </c>
    </row>
    <row r="3816" customFormat="false" ht="15" hidden="false" customHeight="false" outlineLevel="0" collapsed="false">
      <c r="A3816" s="47" t="s">
        <v>15768</v>
      </c>
      <c r="B3816" s="47" t="s">
        <v>979</v>
      </c>
      <c r="C3816" s="48" t="n">
        <v>46092</v>
      </c>
      <c r="D3816" s="47" t="s">
        <v>62</v>
      </c>
      <c r="E3816" s="47" t="s">
        <v>120</v>
      </c>
      <c r="F3816" s="47" t="s">
        <v>149</v>
      </c>
      <c r="G3816" s="47" t="s">
        <v>122</v>
      </c>
      <c r="H3816" s="47" t="n">
        <v>1841</v>
      </c>
      <c r="I3816" s="57" t="n">
        <f aca="false">IFERROR(H3816/INDEX(Rate_Master!$C$2:$C$13,MATCH(F3816,Rate_Master!$A$2:$A$13,0)),0)</f>
        <v>1.67363636363636</v>
      </c>
    </row>
    <row r="3817" customFormat="false" ht="15" hidden="false" customHeight="false" outlineLevel="0" collapsed="false">
      <c r="A3817" s="47" t="s">
        <v>15769</v>
      </c>
      <c r="B3817" s="47" t="s">
        <v>979</v>
      </c>
      <c r="C3817" s="48" t="n">
        <v>46092</v>
      </c>
      <c r="D3817" s="47" t="s">
        <v>62</v>
      </c>
      <c r="E3817" s="47" t="s">
        <v>120</v>
      </c>
      <c r="F3817" s="47" t="s">
        <v>149</v>
      </c>
      <c r="G3817" s="47" t="s">
        <v>123</v>
      </c>
      <c r="H3817" s="47" t="n">
        <v>1295</v>
      </c>
      <c r="I3817" s="57" t="n">
        <f aca="false">IFERROR(H3817/INDEX(Rate_Master!$C$2:$C$13,MATCH(F3817,Rate_Master!$A$2:$A$13,0)),0)</f>
        <v>1.17727272727273</v>
      </c>
    </row>
    <row r="3818" customFormat="false" ht="15" hidden="false" customHeight="false" outlineLevel="0" collapsed="false">
      <c r="A3818" s="47" t="s">
        <v>15770</v>
      </c>
      <c r="B3818" s="47" t="s">
        <v>979</v>
      </c>
      <c r="C3818" s="48" t="n">
        <v>46092</v>
      </c>
      <c r="D3818" s="47" t="s">
        <v>62</v>
      </c>
      <c r="E3818" s="47" t="s">
        <v>120</v>
      </c>
      <c r="F3818" s="47" t="s">
        <v>149</v>
      </c>
      <c r="G3818" s="47" t="s">
        <v>124</v>
      </c>
      <c r="H3818" s="47" t="n">
        <v>805</v>
      </c>
      <c r="I3818" s="57" t="n">
        <f aca="false">IFERROR(H3818/INDEX(Rate_Master!$C$2:$C$13,MATCH(F3818,Rate_Master!$A$2:$A$13,0)),0)</f>
        <v>0.731818181818182</v>
      </c>
    </row>
    <row r="3819" customFormat="false" ht="15" hidden="false" customHeight="false" outlineLevel="0" collapsed="false">
      <c r="A3819" s="47" t="s">
        <v>15771</v>
      </c>
      <c r="B3819" s="47" t="s">
        <v>979</v>
      </c>
      <c r="C3819" s="48" t="n">
        <v>46092</v>
      </c>
      <c r="D3819" s="47" t="s">
        <v>62</v>
      </c>
      <c r="E3819" s="47" t="s">
        <v>120</v>
      </c>
      <c r="F3819" s="47" t="s">
        <v>149</v>
      </c>
      <c r="G3819" s="47" t="s">
        <v>125</v>
      </c>
      <c r="H3819" s="47" t="n">
        <v>471</v>
      </c>
      <c r="I3819" s="57" t="n">
        <f aca="false">IFERROR(H3819/INDEX(Rate_Master!$C$2:$C$13,MATCH(F3819,Rate_Master!$A$2:$A$13,0)),0)</f>
        <v>0.428181818181818</v>
      </c>
    </row>
    <row r="3820" customFormat="false" ht="15" hidden="false" customHeight="false" outlineLevel="0" collapsed="false">
      <c r="A3820" s="47" t="s">
        <v>15772</v>
      </c>
      <c r="B3820" s="47" t="s">
        <v>979</v>
      </c>
      <c r="C3820" s="48" t="n">
        <v>46092</v>
      </c>
      <c r="D3820" s="47" t="s">
        <v>62</v>
      </c>
      <c r="E3820" s="47" t="s">
        <v>120</v>
      </c>
      <c r="F3820" s="47" t="s">
        <v>149</v>
      </c>
      <c r="G3820" s="47" t="s">
        <v>126</v>
      </c>
      <c r="H3820" s="47" t="n">
        <v>326</v>
      </c>
      <c r="I3820" s="57" t="n">
        <f aca="false">IFERROR(H3820/INDEX(Rate_Master!$C$2:$C$13,MATCH(F3820,Rate_Master!$A$2:$A$13,0)),0)</f>
        <v>0.296363636363636</v>
      </c>
    </row>
    <row r="3821" customFormat="false" ht="15" hidden="false" customHeight="false" outlineLevel="0" collapsed="false">
      <c r="A3821" s="47" t="s">
        <v>15773</v>
      </c>
      <c r="B3821" s="47" t="s">
        <v>980</v>
      </c>
      <c r="C3821" s="48" t="n">
        <v>46092</v>
      </c>
      <c r="D3821" s="47" t="s">
        <v>64</v>
      </c>
      <c r="E3821" s="47" t="s">
        <v>128</v>
      </c>
      <c r="F3821" s="47" t="s">
        <v>154</v>
      </c>
      <c r="G3821" s="47" t="s">
        <v>127</v>
      </c>
      <c r="H3821" s="47" t="n">
        <v>759</v>
      </c>
      <c r="I3821" s="57" t="n">
        <f aca="false">IFERROR(H3821/INDEX(Rate_Master!$C$2:$C$13,MATCH(F3821,Rate_Master!$A$2:$A$13,0)),0)</f>
        <v>1.265</v>
      </c>
    </row>
    <row r="3822" customFormat="false" ht="15" hidden="false" customHeight="false" outlineLevel="0" collapsed="false">
      <c r="A3822" s="47" t="s">
        <v>15774</v>
      </c>
      <c r="B3822" s="47" t="s">
        <v>980</v>
      </c>
      <c r="C3822" s="48" t="n">
        <v>46092</v>
      </c>
      <c r="D3822" s="47" t="s">
        <v>64</v>
      </c>
      <c r="E3822" s="47" t="s">
        <v>128</v>
      </c>
      <c r="F3822" s="47" t="s">
        <v>154</v>
      </c>
      <c r="G3822" s="47" t="s">
        <v>129</v>
      </c>
      <c r="H3822" s="47" t="n">
        <v>527</v>
      </c>
      <c r="I3822" s="57" t="n">
        <f aca="false">IFERROR(H3822/INDEX(Rate_Master!$C$2:$C$13,MATCH(F3822,Rate_Master!$A$2:$A$13,0)),0)</f>
        <v>0.878333333333333</v>
      </c>
    </row>
    <row r="3823" customFormat="false" ht="15" hidden="false" customHeight="false" outlineLevel="0" collapsed="false">
      <c r="A3823" s="47" t="s">
        <v>15775</v>
      </c>
      <c r="B3823" s="47" t="s">
        <v>980</v>
      </c>
      <c r="C3823" s="48" t="n">
        <v>46092</v>
      </c>
      <c r="D3823" s="47" t="s">
        <v>64</v>
      </c>
      <c r="E3823" s="47" t="s">
        <v>128</v>
      </c>
      <c r="F3823" s="47" t="s">
        <v>154</v>
      </c>
      <c r="G3823" s="47" t="s">
        <v>130</v>
      </c>
      <c r="H3823" s="47" t="n">
        <v>506</v>
      </c>
      <c r="I3823" s="57" t="n">
        <f aca="false">IFERROR(H3823/INDEX(Rate_Master!$C$2:$C$13,MATCH(F3823,Rate_Master!$A$2:$A$13,0)),0)</f>
        <v>0.843333333333333</v>
      </c>
    </row>
    <row r="3824" customFormat="false" ht="15" hidden="false" customHeight="false" outlineLevel="0" collapsed="false">
      <c r="A3824" s="47" t="s">
        <v>15776</v>
      </c>
      <c r="B3824" s="47" t="s">
        <v>980</v>
      </c>
      <c r="C3824" s="48" t="n">
        <v>46092</v>
      </c>
      <c r="D3824" s="47" t="s">
        <v>64</v>
      </c>
      <c r="E3824" s="47" t="s">
        <v>128</v>
      </c>
      <c r="F3824" s="47" t="s">
        <v>154</v>
      </c>
      <c r="G3824" s="47" t="s">
        <v>131</v>
      </c>
      <c r="H3824" s="47" t="n">
        <v>186</v>
      </c>
      <c r="I3824" s="57" t="n">
        <f aca="false">IFERROR(H3824/INDEX(Rate_Master!$C$2:$C$13,MATCH(F3824,Rate_Master!$A$2:$A$13,0)),0)</f>
        <v>0.31</v>
      </c>
    </row>
    <row r="3825" customFormat="false" ht="15" hidden="false" customHeight="false" outlineLevel="0" collapsed="false">
      <c r="A3825" s="47" t="s">
        <v>15777</v>
      </c>
      <c r="B3825" s="47" t="s">
        <v>980</v>
      </c>
      <c r="C3825" s="48" t="n">
        <v>46092</v>
      </c>
      <c r="D3825" s="47" t="s">
        <v>64</v>
      </c>
      <c r="E3825" s="47" t="s">
        <v>128</v>
      </c>
      <c r="F3825" s="47" t="s">
        <v>154</v>
      </c>
      <c r="G3825" s="47" t="s">
        <v>132</v>
      </c>
      <c r="H3825" s="47" t="n">
        <v>186</v>
      </c>
      <c r="I3825" s="57" t="n">
        <f aca="false">IFERROR(H3825/INDEX(Rate_Master!$C$2:$C$13,MATCH(F3825,Rate_Master!$A$2:$A$13,0)),0)</f>
        <v>0.31</v>
      </c>
    </row>
    <row r="3826" customFormat="false" ht="15" hidden="false" customHeight="false" outlineLevel="0" collapsed="false">
      <c r="A3826" s="47" t="s">
        <v>15778</v>
      </c>
      <c r="B3826" s="47" t="s">
        <v>981</v>
      </c>
      <c r="C3826" s="48" t="n">
        <v>46092</v>
      </c>
      <c r="D3826" s="47" t="s">
        <v>64</v>
      </c>
      <c r="E3826" s="47" t="s">
        <v>128</v>
      </c>
      <c r="F3826" s="47" t="s">
        <v>154</v>
      </c>
      <c r="G3826" s="47" t="s">
        <v>127</v>
      </c>
      <c r="H3826" s="47" t="n">
        <v>779</v>
      </c>
      <c r="I3826" s="57" t="n">
        <f aca="false">IFERROR(H3826/INDEX(Rate_Master!$C$2:$C$13,MATCH(F3826,Rate_Master!$A$2:$A$13,0)),0)</f>
        <v>1.29833333333333</v>
      </c>
    </row>
    <row r="3827" customFormat="false" ht="15" hidden="false" customHeight="false" outlineLevel="0" collapsed="false">
      <c r="A3827" s="47" t="s">
        <v>15779</v>
      </c>
      <c r="B3827" s="47" t="s">
        <v>981</v>
      </c>
      <c r="C3827" s="48" t="n">
        <v>46092</v>
      </c>
      <c r="D3827" s="47" t="s">
        <v>64</v>
      </c>
      <c r="E3827" s="47" t="s">
        <v>128</v>
      </c>
      <c r="F3827" s="47" t="s">
        <v>154</v>
      </c>
      <c r="G3827" s="47" t="s">
        <v>129</v>
      </c>
      <c r="H3827" s="47" t="n">
        <v>532</v>
      </c>
      <c r="I3827" s="57" t="n">
        <f aca="false">IFERROR(H3827/INDEX(Rate_Master!$C$2:$C$13,MATCH(F3827,Rate_Master!$A$2:$A$13,0)),0)</f>
        <v>0.886666666666667</v>
      </c>
    </row>
    <row r="3828" customFormat="false" ht="15" hidden="false" customHeight="false" outlineLevel="0" collapsed="false">
      <c r="A3828" s="47" t="s">
        <v>15780</v>
      </c>
      <c r="B3828" s="47" t="s">
        <v>981</v>
      </c>
      <c r="C3828" s="48" t="n">
        <v>46092</v>
      </c>
      <c r="D3828" s="47" t="s">
        <v>64</v>
      </c>
      <c r="E3828" s="47" t="s">
        <v>128</v>
      </c>
      <c r="F3828" s="47" t="s">
        <v>154</v>
      </c>
      <c r="G3828" s="47" t="s">
        <v>130</v>
      </c>
      <c r="H3828" s="47" t="n">
        <v>473</v>
      </c>
      <c r="I3828" s="57" t="n">
        <f aca="false">IFERROR(H3828/INDEX(Rate_Master!$C$2:$C$13,MATCH(F3828,Rate_Master!$A$2:$A$13,0)),0)</f>
        <v>0.788333333333333</v>
      </c>
    </row>
    <row r="3829" customFormat="false" ht="15" hidden="false" customHeight="false" outlineLevel="0" collapsed="false">
      <c r="A3829" s="47" t="s">
        <v>15781</v>
      </c>
      <c r="B3829" s="47" t="s">
        <v>981</v>
      </c>
      <c r="C3829" s="48" t="n">
        <v>46092</v>
      </c>
      <c r="D3829" s="47" t="s">
        <v>64</v>
      </c>
      <c r="E3829" s="47" t="s">
        <v>128</v>
      </c>
      <c r="F3829" s="47" t="s">
        <v>154</v>
      </c>
      <c r="G3829" s="47" t="s">
        <v>131</v>
      </c>
      <c r="H3829" s="47" t="n">
        <v>214</v>
      </c>
      <c r="I3829" s="57" t="n">
        <f aca="false">IFERROR(H3829/INDEX(Rate_Master!$C$2:$C$13,MATCH(F3829,Rate_Master!$A$2:$A$13,0)),0)</f>
        <v>0.356666666666667</v>
      </c>
    </row>
    <row r="3830" customFormat="false" ht="15" hidden="false" customHeight="false" outlineLevel="0" collapsed="false">
      <c r="A3830" s="47" t="s">
        <v>15782</v>
      </c>
      <c r="B3830" s="47" t="s">
        <v>981</v>
      </c>
      <c r="C3830" s="48" t="n">
        <v>46092</v>
      </c>
      <c r="D3830" s="47" t="s">
        <v>64</v>
      </c>
      <c r="E3830" s="47" t="s">
        <v>128</v>
      </c>
      <c r="F3830" s="47" t="s">
        <v>154</v>
      </c>
      <c r="G3830" s="47" t="s">
        <v>132</v>
      </c>
      <c r="H3830" s="47" t="n">
        <v>167</v>
      </c>
      <c r="I3830" s="57" t="n">
        <f aca="false">IFERROR(H3830/INDEX(Rate_Master!$C$2:$C$13,MATCH(F3830,Rate_Master!$A$2:$A$13,0)),0)</f>
        <v>0.278333333333333</v>
      </c>
    </row>
    <row r="3831" customFormat="false" ht="15" hidden="false" customHeight="false" outlineLevel="0" collapsed="false">
      <c r="A3831" s="47" t="s">
        <v>15783</v>
      </c>
      <c r="B3831" s="47" t="s">
        <v>982</v>
      </c>
      <c r="C3831" s="48" t="n">
        <v>46092</v>
      </c>
      <c r="D3831" s="47" t="s">
        <v>65</v>
      </c>
      <c r="E3831" s="47" t="s">
        <v>134</v>
      </c>
      <c r="F3831" s="47" t="s">
        <v>159</v>
      </c>
      <c r="G3831" s="47" t="s">
        <v>133</v>
      </c>
      <c r="H3831" s="47" t="n">
        <v>726</v>
      </c>
      <c r="I3831" s="57" t="n">
        <f aca="false">IFERROR(H3831/INDEX(Rate_Master!$C$2:$C$13,MATCH(F3831,Rate_Master!$A$2:$A$13,0)),0)</f>
        <v>3.025</v>
      </c>
    </row>
    <row r="3832" customFormat="false" ht="15" hidden="false" customHeight="false" outlineLevel="0" collapsed="false">
      <c r="A3832" s="47" t="s">
        <v>15784</v>
      </c>
      <c r="B3832" s="47" t="s">
        <v>982</v>
      </c>
      <c r="C3832" s="48" t="n">
        <v>46092</v>
      </c>
      <c r="D3832" s="47" t="s">
        <v>65</v>
      </c>
      <c r="E3832" s="47" t="s">
        <v>134</v>
      </c>
      <c r="F3832" s="47" t="s">
        <v>159</v>
      </c>
      <c r="G3832" s="47" t="s">
        <v>135</v>
      </c>
      <c r="H3832" s="47" t="n">
        <v>559</v>
      </c>
      <c r="I3832" s="57" t="n">
        <f aca="false">IFERROR(H3832/INDEX(Rate_Master!$C$2:$C$13,MATCH(F3832,Rate_Master!$A$2:$A$13,0)),0)</f>
        <v>2.32916666666667</v>
      </c>
    </row>
    <row r="3833" customFormat="false" ht="15" hidden="false" customHeight="false" outlineLevel="0" collapsed="false">
      <c r="A3833" s="47" t="s">
        <v>15785</v>
      </c>
      <c r="B3833" s="47" t="s">
        <v>982</v>
      </c>
      <c r="C3833" s="48" t="n">
        <v>46092</v>
      </c>
      <c r="D3833" s="47" t="s">
        <v>65</v>
      </c>
      <c r="E3833" s="47" t="s">
        <v>134</v>
      </c>
      <c r="F3833" s="47" t="s">
        <v>159</v>
      </c>
      <c r="G3833" s="47" t="s">
        <v>136</v>
      </c>
      <c r="H3833" s="47" t="n">
        <v>423</v>
      </c>
      <c r="I3833" s="57" t="n">
        <f aca="false">IFERROR(H3833/INDEX(Rate_Master!$C$2:$C$13,MATCH(F3833,Rate_Master!$A$2:$A$13,0)),0)</f>
        <v>1.7625</v>
      </c>
    </row>
    <row r="3834" customFormat="false" ht="15" hidden="false" customHeight="false" outlineLevel="0" collapsed="false">
      <c r="A3834" s="47" t="s">
        <v>15786</v>
      </c>
      <c r="B3834" s="47" t="s">
        <v>982</v>
      </c>
      <c r="C3834" s="48" t="n">
        <v>46092</v>
      </c>
      <c r="D3834" s="47" t="s">
        <v>65</v>
      </c>
      <c r="E3834" s="47" t="s">
        <v>134</v>
      </c>
      <c r="F3834" s="47" t="s">
        <v>159</v>
      </c>
      <c r="G3834" s="47" t="s">
        <v>137</v>
      </c>
      <c r="H3834" s="47" t="n">
        <v>326</v>
      </c>
      <c r="I3834" s="57" t="n">
        <f aca="false">IFERROR(H3834/INDEX(Rate_Master!$C$2:$C$13,MATCH(F3834,Rate_Master!$A$2:$A$13,0)),0)</f>
        <v>1.35833333333333</v>
      </c>
    </row>
    <row r="3835" customFormat="false" ht="15" hidden="false" customHeight="false" outlineLevel="0" collapsed="false">
      <c r="A3835" s="47" t="s">
        <v>15787</v>
      </c>
      <c r="B3835" s="47" t="s">
        <v>982</v>
      </c>
      <c r="C3835" s="48" t="n">
        <v>46092</v>
      </c>
      <c r="D3835" s="47" t="s">
        <v>65</v>
      </c>
      <c r="E3835" s="47" t="s">
        <v>134</v>
      </c>
      <c r="F3835" s="47" t="s">
        <v>159</v>
      </c>
      <c r="G3835" s="47" t="s">
        <v>138</v>
      </c>
      <c r="H3835" s="47" t="n">
        <v>172</v>
      </c>
      <c r="I3835" s="57" t="n">
        <f aca="false">IFERROR(H3835/INDEX(Rate_Master!$C$2:$C$13,MATCH(F3835,Rate_Master!$A$2:$A$13,0)),0)</f>
        <v>0.716666666666667</v>
      </c>
    </row>
    <row r="3836" customFormat="false" ht="15" hidden="false" customHeight="false" outlineLevel="0" collapsed="false">
      <c r="A3836" s="47" t="s">
        <v>15788</v>
      </c>
      <c r="B3836" s="47" t="s">
        <v>984</v>
      </c>
      <c r="C3836" s="48" t="n">
        <v>46092</v>
      </c>
      <c r="D3836" s="47" t="s">
        <v>65</v>
      </c>
      <c r="E3836" s="47" t="s">
        <v>134</v>
      </c>
      <c r="F3836" s="47" t="s">
        <v>159</v>
      </c>
      <c r="G3836" s="47" t="s">
        <v>133</v>
      </c>
      <c r="H3836" s="47" t="n">
        <v>467</v>
      </c>
      <c r="I3836" s="57" t="n">
        <f aca="false">IFERROR(H3836/INDEX(Rate_Master!$C$2:$C$13,MATCH(F3836,Rate_Master!$A$2:$A$13,0)),0)</f>
        <v>1.94583333333333</v>
      </c>
    </row>
    <row r="3837" customFormat="false" ht="15" hidden="false" customHeight="false" outlineLevel="0" collapsed="false">
      <c r="A3837" s="47" t="s">
        <v>15789</v>
      </c>
      <c r="B3837" s="47" t="s">
        <v>984</v>
      </c>
      <c r="C3837" s="48" t="n">
        <v>46092</v>
      </c>
      <c r="D3837" s="47" t="s">
        <v>65</v>
      </c>
      <c r="E3837" s="47" t="s">
        <v>134</v>
      </c>
      <c r="F3837" s="47" t="s">
        <v>159</v>
      </c>
      <c r="G3837" s="47" t="s">
        <v>135</v>
      </c>
      <c r="H3837" s="47" t="n">
        <v>385</v>
      </c>
      <c r="I3837" s="57" t="n">
        <f aca="false">IFERROR(H3837/INDEX(Rate_Master!$C$2:$C$13,MATCH(F3837,Rate_Master!$A$2:$A$13,0)),0)</f>
        <v>1.60416666666667</v>
      </c>
    </row>
    <row r="3838" customFormat="false" ht="15" hidden="false" customHeight="false" outlineLevel="0" collapsed="false">
      <c r="A3838" s="47" t="s">
        <v>15790</v>
      </c>
      <c r="B3838" s="47" t="s">
        <v>984</v>
      </c>
      <c r="C3838" s="48" t="n">
        <v>46092</v>
      </c>
      <c r="D3838" s="47" t="s">
        <v>65</v>
      </c>
      <c r="E3838" s="47" t="s">
        <v>134</v>
      </c>
      <c r="F3838" s="47" t="s">
        <v>159</v>
      </c>
      <c r="G3838" s="47" t="s">
        <v>136</v>
      </c>
      <c r="H3838" s="47" t="n">
        <v>292</v>
      </c>
      <c r="I3838" s="57" t="n">
        <f aca="false">IFERROR(H3838/INDEX(Rate_Master!$C$2:$C$13,MATCH(F3838,Rate_Master!$A$2:$A$13,0)),0)</f>
        <v>1.21666666666667</v>
      </c>
    </row>
    <row r="3839" customFormat="false" ht="15" hidden="false" customHeight="false" outlineLevel="0" collapsed="false">
      <c r="A3839" s="47" t="s">
        <v>15791</v>
      </c>
      <c r="B3839" s="47" t="s">
        <v>984</v>
      </c>
      <c r="C3839" s="48" t="n">
        <v>46092</v>
      </c>
      <c r="D3839" s="47" t="s">
        <v>65</v>
      </c>
      <c r="E3839" s="47" t="s">
        <v>134</v>
      </c>
      <c r="F3839" s="47" t="s">
        <v>159</v>
      </c>
      <c r="G3839" s="47" t="s">
        <v>137</v>
      </c>
      <c r="H3839" s="47" t="n">
        <v>259</v>
      </c>
      <c r="I3839" s="57" t="n">
        <f aca="false">IFERROR(H3839/INDEX(Rate_Master!$C$2:$C$13,MATCH(F3839,Rate_Master!$A$2:$A$13,0)),0)</f>
        <v>1.07916666666667</v>
      </c>
    </row>
    <row r="3840" customFormat="false" ht="15" hidden="false" customHeight="false" outlineLevel="0" collapsed="false">
      <c r="A3840" s="47" t="s">
        <v>15792</v>
      </c>
      <c r="B3840" s="47" t="s">
        <v>984</v>
      </c>
      <c r="C3840" s="48" t="n">
        <v>46092</v>
      </c>
      <c r="D3840" s="47" t="s">
        <v>65</v>
      </c>
      <c r="E3840" s="47" t="s">
        <v>134</v>
      </c>
      <c r="F3840" s="47" t="s">
        <v>159</v>
      </c>
      <c r="G3840" s="47" t="s">
        <v>138</v>
      </c>
      <c r="H3840" s="47" t="n">
        <v>118</v>
      </c>
      <c r="I3840" s="57" t="n">
        <f aca="false">IFERROR(H3840/INDEX(Rate_Master!$C$2:$C$13,MATCH(F3840,Rate_Master!$A$2:$A$13,0)),0)</f>
        <v>0.491666666666667</v>
      </c>
    </row>
    <row r="3841" customFormat="false" ht="15" hidden="false" customHeight="false" outlineLevel="0" collapsed="false">
      <c r="A3841" s="47" t="s">
        <v>15793</v>
      </c>
      <c r="B3841" s="47" t="s">
        <v>985</v>
      </c>
      <c r="C3841" s="48" t="n">
        <v>46092</v>
      </c>
      <c r="D3841" s="47" t="s">
        <v>65</v>
      </c>
      <c r="E3841" s="47" t="s">
        <v>134</v>
      </c>
      <c r="F3841" s="47" t="s">
        <v>159</v>
      </c>
      <c r="G3841" s="47" t="s">
        <v>133</v>
      </c>
      <c r="H3841" s="47" t="n">
        <v>295</v>
      </c>
      <c r="I3841" s="57" t="n">
        <f aca="false">IFERROR(H3841/INDEX(Rate_Master!$C$2:$C$13,MATCH(F3841,Rate_Master!$A$2:$A$13,0)),0)</f>
        <v>1.22916666666667</v>
      </c>
    </row>
    <row r="3842" customFormat="false" ht="15" hidden="false" customHeight="false" outlineLevel="0" collapsed="false">
      <c r="A3842" s="47" t="s">
        <v>15794</v>
      </c>
      <c r="B3842" s="47" t="s">
        <v>985</v>
      </c>
      <c r="C3842" s="48" t="n">
        <v>46092</v>
      </c>
      <c r="D3842" s="47" t="s">
        <v>65</v>
      </c>
      <c r="E3842" s="47" t="s">
        <v>134</v>
      </c>
      <c r="F3842" s="47" t="s">
        <v>159</v>
      </c>
      <c r="G3842" s="47" t="s">
        <v>135</v>
      </c>
      <c r="H3842" s="47" t="n">
        <v>261</v>
      </c>
      <c r="I3842" s="57" t="n">
        <f aca="false">IFERROR(H3842/INDEX(Rate_Master!$C$2:$C$13,MATCH(F3842,Rate_Master!$A$2:$A$13,0)),0)</f>
        <v>1.0875</v>
      </c>
    </row>
    <row r="3843" customFormat="false" ht="15" hidden="false" customHeight="false" outlineLevel="0" collapsed="false">
      <c r="A3843" s="47" t="s">
        <v>15795</v>
      </c>
      <c r="B3843" s="47" t="s">
        <v>985</v>
      </c>
      <c r="C3843" s="48" t="n">
        <v>46092</v>
      </c>
      <c r="D3843" s="47" t="s">
        <v>65</v>
      </c>
      <c r="E3843" s="47" t="s">
        <v>134</v>
      </c>
      <c r="F3843" s="47" t="s">
        <v>159</v>
      </c>
      <c r="G3843" s="47" t="s">
        <v>136</v>
      </c>
      <c r="H3843" s="47" t="n">
        <v>174</v>
      </c>
      <c r="I3843" s="57" t="n">
        <f aca="false">IFERROR(H3843/INDEX(Rate_Master!$C$2:$C$13,MATCH(F3843,Rate_Master!$A$2:$A$13,0)),0)</f>
        <v>0.725</v>
      </c>
    </row>
    <row r="3844" customFormat="false" ht="15" hidden="false" customHeight="false" outlineLevel="0" collapsed="false">
      <c r="A3844" s="47" t="s">
        <v>15796</v>
      </c>
      <c r="B3844" s="47" t="s">
        <v>985</v>
      </c>
      <c r="C3844" s="48" t="n">
        <v>46092</v>
      </c>
      <c r="D3844" s="47" t="s">
        <v>65</v>
      </c>
      <c r="E3844" s="47" t="s">
        <v>134</v>
      </c>
      <c r="F3844" s="47" t="s">
        <v>159</v>
      </c>
      <c r="G3844" s="47" t="s">
        <v>137</v>
      </c>
      <c r="H3844" s="47" t="n">
        <v>143</v>
      </c>
      <c r="I3844" s="57" t="n">
        <f aca="false">IFERROR(H3844/INDEX(Rate_Master!$C$2:$C$13,MATCH(F3844,Rate_Master!$A$2:$A$13,0)),0)</f>
        <v>0.595833333333333</v>
      </c>
    </row>
    <row r="3845" customFormat="false" ht="15" hidden="false" customHeight="false" outlineLevel="0" collapsed="false">
      <c r="A3845" s="47" t="s">
        <v>15797</v>
      </c>
      <c r="B3845" s="47" t="s">
        <v>985</v>
      </c>
      <c r="C3845" s="48" t="n">
        <v>46092</v>
      </c>
      <c r="D3845" s="47" t="s">
        <v>65</v>
      </c>
      <c r="E3845" s="47" t="s">
        <v>134</v>
      </c>
      <c r="F3845" s="47" t="s">
        <v>159</v>
      </c>
      <c r="G3845" s="47" t="s">
        <v>138</v>
      </c>
      <c r="H3845" s="47" t="n">
        <v>73</v>
      </c>
      <c r="I3845" s="57" t="n">
        <f aca="false">IFERROR(H3845/INDEX(Rate_Master!$C$2:$C$13,MATCH(F3845,Rate_Master!$A$2:$A$13,0)),0)</f>
        <v>0.304166666666667</v>
      </c>
    </row>
    <row r="3846" customFormat="false" ht="15" hidden="false" customHeight="false" outlineLevel="0" collapsed="false">
      <c r="A3846" s="47" t="s">
        <v>15798</v>
      </c>
      <c r="B3846" s="47" t="s">
        <v>986</v>
      </c>
      <c r="C3846" s="48" t="n">
        <v>46093</v>
      </c>
      <c r="D3846" s="47" t="s">
        <v>62</v>
      </c>
      <c r="E3846" s="47" t="s">
        <v>120</v>
      </c>
      <c r="F3846" s="47" t="s">
        <v>149</v>
      </c>
      <c r="G3846" s="47" t="s">
        <v>119</v>
      </c>
      <c r="H3846" s="47" t="n">
        <v>1593</v>
      </c>
      <c r="I3846" s="57" t="n">
        <f aca="false">IFERROR(H3846/INDEX(Rate_Master!$C$2:$C$13,MATCH(F3846,Rate_Master!$A$2:$A$13,0)),0)</f>
        <v>1.44818181818182</v>
      </c>
    </row>
    <row r="3847" customFormat="false" ht="15" hidden="false" customHeight="false" outlineLevel="0" collapsed="false">
      <c r="A3847" s="47" t="s">
        <v>15799</v>
      </c>
      <c r="B3847" s="47" t="s">
        <v>986</v>
      </c>
      <c r="C3847" s="48" t="n">
        <v>46093</v>
      </c>
      <c r="D3847" s="47" t="s">
        <v>62</v>
      </c>
      <c r="E3847" s="47" t="s">
        <v>120</v>
      </c>
      <c r="F3847" s="47" t="s">
        <v>149</v>
      </c>
      <c r="G3847" s="47" t="s">
        <v>121</v>
      </c>
      <c r="H3847" s="47" t="n">
        <v>1299</v>
      </c>
      <c r="I3847" s="57" t="n">
        <f aca="false">IFERROR(H3847/INDEX(Rate_Master!$C$2:$C$13,MATCH(F3847,Rate_Master!$A$2:$A$13,0)),0)</f>
        <v>1.18090909090909</v>
      </c>
    </row>
    <row r="3848" customFormat="false" ht="15" hidden="false" customHeight="false" outlineLevel="0" collapsed="false">
      <c r="A3848" s="47" t="s">
        <v>15800</v>
      </c>
      <c r="B3848" s="47" t="s">
        <v>986</v>
      </c>
      <c r="C3848" s="48" t="n">
        <v>46093</v>
      </c>
      <c r="D3848" s="47" t="s">
        <v>62</v>
      </c>
      <c r="E3848" s="47" t="s">
        <v>120</v>
      </c>
      <c r="F3848" s="47" t="s">
        <v>149</v>
      </c>
      <c r="G3848" s="47" t="s">
        <v>122</v>
      </c>
      <c r="H3848" s="47" t="n">
        <v>1499</v>
      </c>
      <c r="I3848" s="57" t="n">
        <f aca="false">IFERROR(H3848/INDEX(Rate_Master!$C$2:$C$13,MATCH(F3848,Rate_Master!$A$2:$A$13,0)),0)</f>
        <v>1.36272727272727</v>
      </c>
    </row>
    <row r="3849" customFormat="false" ht="15" hidden="false" customHeight="false" outlineLevel="0" collapsed="false">
      <c r="A3849" s="47" t="s">
        <v>15801</v>
      </c>
      <c r="B3849" s="47" t="s">
        <v>986</v>
      </c>
      <c r="C3849" s="48" t="n">
        <v>46093</v>
      </c>
      <c r="D3849" s="47" t="s">
        <v>62</v>
      </c>
      <c r="E3849" s="47" t="s">
        <v>120</v>
      </c>
      <c r="F3849" s="47" t="s">
        <v>149</v>
      </c>
      <c r="G3849" s="47" t="s">
        <v>123</v>
      </c>
      <c r="H3849" s="47" t="n">
        <v>1116</v>
      </c>
      <c r="I3849" s="57" t="n">
        <f aca="false">IFERROR(H3849/INDEX(Rate_Master!$C$2:$C$13,MATCH(F3849,Rate_Master!$A$2:$A$13,0)),0)</f>
        <v>1.01454545454545</v>
      </c>
    </row>
    <row r="3850" customFormat="false" ht="15" hidden="false" customHeight="false" outlineLevel="0" collapsed="false">
      <c r="A3850" s="47" t="s">
        <v>15802</v>
      </c>
      <c r="B3850" s="47" t="s">
        <v>986</v>
      </c>
      <c r="C3850" s="48" t="n">
        <v>46093</v>
      </c>
      <c r="D3850" s="47" t="s">
        <v>62</v>
      </c>
      <c r="E3850" s="47" t="s">
        <v>120</v>
      </c>
      <c r="F3850" s="47" t="s">
        <v>149</v>
      </c>
      <c r="G3850" s="47" t="s">
        <v>124</v>
      </c>
      <c r="H3850" s="47" t="n">
        <v>682</v>
      </c>
      <c r="I3850" s="57" t="n">
        <f aca="false">IFERROR(H3850/INDEX(Rate_Master!$C$2:$C$13,MATCH(F3850,Rate_Master!$A$2:$A$13,0)),0)</f>
        <v>0.62</v>
      </c>
    </row>
    <row r="3851" customFormat="false" ht="15" hidden="false" customHeight="false" outlineLevel="0" collapsed="false">
      <c r="A3851" s="47" t="s">
        <v>15803</v>
      </c>
      <c r="B3851" s="47" t="s">
        <v>986</v>
      </c>
      <c r="C3851" s="48" t="n">
        <v>46093</v>
      </c>
      <c r="D3851" s="47" t="s">
        <v>62</v>
      </c>
      <c r="E3851" s="47" t="s">
        <v>120</v>
      </c>
      <c r="F3851" s="47" t="s">
        <v>149</v>
      </c>
      <c r="G3851" s="47" t="s">
        <v>125</v>
      </c>
      <c r="H3851" s="47" t="n">
        <v>429</v>
      </c>
      <c r="I3851" s="57" t="n">
        <f aca="false">IFERROR(H3851/INDEX(Rate_Master!$C$2:$C$13,MATCH(F3851,Rate_Master!$A$2:$A$13,0)),0)</f>
        <v>0.39</v>
      </c>
    </row>
    <row r="3852" customFormat="false" ht="15" hidden="false" customHeight="false" outlineLevel="0" collapsed="false">
      <c r="A3852" s="47" t="s">
        <v>15804</v>
      </c>
      <c r="B3852" s="47" t="s">
        <v>986</v>
      </c>
      <c r="C3852" s="48" t="n">
        <v>46093</v>
      </c>
      <c r="D3852" s="47" t="s">
        <v>62</v>
      </c>
      <c r="E3852" s="47" t="s">
        <v>120</v>
      </c>
      <c r="F3852" s="47" t="s">
        <v>149</v>
      </c>
      <c r="G3852" s="47" t="s">
        <v>126</v>
      </c>
      <c r="H3852" s="47" t="n">
        <v>291</v>
      </c>
      <c r="I3852" s="57" t="n">
        <f aca="false">IFERROR(H3852/INDEX(Rate_Master!$C$2:$C$13,MATCH(F3852,Rate_Master!$A$2:$A$13,0)),0)</f>
        <v>0.264545454545455</v>
      </c>
    </row>
    <row r="3853" customFormat="false" ht="15" hidden="false" customHeight="false" outlineLevel="0" collapsed="false">
      <c r="A3853" s="47" t="s">
        <v>15805</v>
      </c>
      <c r="B3853" s="47" t="s">
        <v>988</v>
      </c>
      <c r="C3853" s="48" t="n">
        <v>46093</v>
      </c>
      <c r="D3853" s="47" t="s">
        <v>62</v>
      </c>
      <c r="E3853" s="47" t="s">
        <v>120</v>
      </c>
      <c r="F3853" s="47" t="s">
        <v>149</v>
      </c>
      <c r="G3853" s="47" t="s">
        <v>119</v>
      </c>
      <c r="H3853" s="47" t="n">
        <v>1707</v>
      </c>
      <c r="I3853" s="57" t="n">
        <f aca="false">IFERROR(H3853/INDEX(Rate_Master!$C$2:$C$13,MATCH(F3853,Rate_Master!$A$2:$A$13,0)),0)</f>
        <v>1.55181818181818</v>
      </c>
    </row>
    <row r="3854" customFormat="false" ht="15" hidden="false" customHeight="false" outlineLevel="0" collapsed="false">
      <c r="A3854" s="47" t="s">
        <v>15806</v>
      </c>
      <c r="B3854" s="47" t="s">
        <v>988</v>
      </c>
      <c r="C3854" s="48" t="n">
        <v>46093</v>
      </c>
      <c r="D3854" s="47" t="s">
        <v>62</v>
      </c>
      <c r="E3854" s="47" t="s">
        <v>120</v>
      </c>
      <c r="F3854" s="47" t="s">
        <v>149</v>
      </c>
      <c r="G3854" s="47" t="s">
        <v>121</v>
      </c>
      <c r="H3854" s="47" t="n">
        <v>1490</v>
      </c>
      <c r="I3854" s="57" t="n">
        <f aca="false">IFERROR(H3854/INDEX(Rate_Master!$C$2:$C$13,MATCH(F3854,Rate_Master!$A$2:$A$13,0)),0)</f>
        <v>1.35454545454545</v>
      </c>
    </row>
    <row r="3855" customFormat="false" ht="15" hidden="false" customHeight="false" outlineLevel="0" collapsed="false">
      <c r="A3855" s="47" t="s">
        <v>15807</v>
      </c>
      <c r="B3855" s="47" t="s">
        <v>988</v>
      </c>
      <c r="C3855" s="48" t="n">
        <v>46093</v>
      </c>
      <c r="D3855" s="47" t="s">
        <v>62</v>
      </c>
      <c r="E3855" s="47" t="s">
        <v>120</v>
      </c>
      <c r="F3855" s="47" t="s">
        <v>149</v>
      </c>
      <c r="G3855" s="47" t="s">
        <v>122</v>
      </c>
      <c r="H3855" s="47" t="n">
        <v>1669</v>
      </c>
      <c r="I3855" s="57" t="n">
        <f aca="false">IFERROR(H3855/INDEX(Rate_Master!$C$2:$C$13,MATCH(F3855,Rate_Master!$A$2:$A$13,0)),0)</f>
        <v>1.51727272727273</v>
      </c>
    </row>
    <row r="3856" customFormat="false" ht="15" hidden="false" customHeight="false" outlineLevel="0" collapsed="false">
      <c r="A3856" s="47" t="s">
        <v>15808</v>
      </c>
      <c r="B3856" s="47" t="s">
        <v>988</v>
      </c>
      <c r="C3856" s="48" t="n">
        <v>46093</v>
      </c>
      <c r="D3856" s="47" t="s">
        <v>62</v>
      </c>
      <c r="E3856" s="47" t="s">
        <v>120</v>
      </c>
      <c r="F3856" s="47" t="s">
        <v>149</v>
      </c>
      <c r="G3856" s="47" t="s">
        <v>123</v>
      </c>
      <c r="H3856" s="47" t="n">
        <v>1293</v>
      </c>
      <c r="I3856" s="57" t="n">
        <f aca="false">IFERROR(H3856/INDEX(Rate_Master!$C$2:$C$13,MATCH(F3856,Rate_Master!$A$2:$A$13,0)),0)</f>
        <v>1.17545454545455</v>
      </c>
    </row>
    <row r="3857" customFormat="false" ht="15" hidden="false" customHeight="false" outlineLevel="0" collapsed="false">
      <c r="A3857" s="47" t="s">
        <v>15809</v>
      </c>
      <c r="B3857" s="47" t="s">
        <v>988</v>
      </c>
      <c r="C3857" s="48" t="n">
        <v>46093</v>
      </c>
      <c r="D3857" s="47" t="s">
        <v>62</v>
      </c>
      <c r="E3857" s="47" t="s">
        <v>120</v>
      </c>
      <c r="F3857" s="47" t="s">
        <v>149</v>
      </c>
      <c r="G3857" s="47" t="s">
        <v>124</v>
      </c>
      <c r="H3857" s="47" t="n">
        <v>802</v>
      </c>
      <c r="I3857" s="57" t="n">
        <f aca="false">IFERROR(H3857/INDEX(Rate_Master!$C$2:$C$13,MATCH(F3857,Rate_Master!$A$2:$A$13,0)),0)</f>
        <v>0.729090909090909</v>
      </c>
    </row>
    <row r="3858" customFormat="false" ht="15" hidden="false" customHeight="false" outlineLevel="0" collapsed="false">
      <c r="A3858" s="47" t="s">
        <v>15810</v>
      </c>
      <c r="B3858" s="47" t="s">
        <v>988</v>
      </c>
      <c r="C3858" s="48" t="n">
        <v>46093</v>
      </c>
      <c r="D3858" s="47" t="s">
        <v>62</v>
      </c>
      <c r="E3858" s="47" t="s">
        <v>120</v>
      </c>
      <c r="F3858" s="47" t="s">
        <v>149</v>
      </c>
      <c r="G3858" s="47" t="s">
        <v>125</v>
      </c>
      <c r="H3858" s="47" t="n">
        <v>462</v>
      </c>
      <c r="I3858" s="57" t="n">
        <f aca="false">IFERROR(H3858/INDEX(Rate_Master!$C$2:$C$13,MATCH(F3858,Rate_Master!$A$2:$A$13,0)),0)</f>
        <v>0.42</v>
      </c>
    </row>
    <row r="3859" customFormat="false" ht="15" hidden="false" customHeight="false" outlineLevel="0" collapsed="false">
      <c r="A3859" s="47" t="s">
        <v>15811</v>
      </c>
      <c r="B3859" s="47" t="s">
        <v>988</v>
      </c>
      <c r="C3859" s="48" t="n">
        <v>46093</v>
      </c>
      <c r="D3859" s="47" t="s">
        <v>62</v>
      </c>
      <c r="E3859" s="47" t="s">
        <v>120</v>
      </c>
      <c r="F3859" s="47" t="s">
        <v>149</v>
      </c>
      <c r="G3859" s="47" t="s">
        <v>126</v>
      </c>
      <c r="H3859" s="47" t="n">
        <v>321</v>
      </c>
      <c r="I3859" s="57" t="n">
        <f aca="false">IFERROR(H3859/INDEX(Rate_Master!$C$2:$C$13,MATCH(F3859,Rate_Master!$A$2:$A$13,0)),0)</f>
        <v>0.291818181818182</v>
      </c>
    </row>
    <row r="3860" customFormat="false" ht="15" hidden="false" customHeight="false" outlineLevel="0" collapsed="false">
      <c r="A3860" s="47" t="s">
        <v>15812</v>
      </c>
      <c r="B3860" s="47" t="s">
        <v>989</v>
      </c>
      <c r="C3860" s="48" t="n">
        <v>46093</v>
      </c>
      <c r="D3860" s="47" t="s">
        <v>62</v>
      </c>
      <c r="E3860" s="47" t="s">
        <v>120</v>
      </c>
      <c r="F3860" s="47" t="s">
        <v>149</v>
      </c>
      <c r="G3860" s="47" t="s">
        <v>119</v>
      </c>
      <c r="H3860" s="47" t="n">
        <v>2204</v>
      </c>
      <c r="I3860" s="57" t="n">
        <f aca="false">IFERROR(H3860/INDEX(Rate_Master!$C$2:$C$13,MATCH(F3860,Rate_Master!$A$2:$A$13,0)),0)</f>
        <v>2.00363636363636</v>
      </c>
    </row>
    <row r="3861" customFormat="false" ht="15" hidden="false" customHeight="false" outlineLevel="0" collapsed="false">
      <c r="A3861" s="47" t="s">
        <v>15813</v>
      </c>
      <c r="B3861" s="47" t="s">
        <v>989</v>
      </c>
      <c r="C3861" s="48" t="n">
        <v>46093</v>
      </c>
      <c r="D3861" s="47" t="s">
        <v>62</v>
      </c>
      <c r="E3861" s="47" t="s">
        <v>120</v>
      </c>
      <c r="F3861" s="47" t="s">
        <v>149</v>
      </c>
      <c r="G3861" s="47" t="s">
        <v>121</v>
      </c>
      <c r="H3861" s="47" t="n">
        <v>1928</v>
      </c>
      <c r="I3861" s="57" t="n">
        <f aca="false">IFERROR(H3861/INDEX(Rate_Master!$C$2:$C$13,MATCH(F3861,Rate_Master!$A$2:$A$13,0)),0)</f>
        <v>1.75272727272727</v>
      </c>
    </row>
    <row r="3862" customFormat="false" ht="15" hidden="false" customHeight="false" outlineLevel="0" collapsed="false">
      <c r="A3862" s="47" t="s">
        <v>15814</v>
      </c>
      <c r="B3862" s="47" t="s">
        <v>989</v>
      </c>
      <c r="C3862" s="48" t="n">
        <v>46093</v>
      </c>
      <c r="D3862" s="47" t="s">
        <v>62</v>
      </c>
      <c r="E3862" s="47" t="s">
        <v>120</v>
      </c>
      <c r="F3862" s="47" t="s">
        <v>149</v>
      </c>
      <c r="G3862" s="47" t="s">
        <v>122</v>
      </c>
      <c r="H3862" s="47" t="n">
        <v>2233</v>
      </c>
      <c r="I3862" s="57" t="n">
        <f aca="false">IFERROR(H3862/INDEX(Rate_Master!$C$2:$C$13,MATCH(F3862,Rate_Master!$A$2:$A$13,0)),0)</f>
        <v>2.03</v>
      </c>
    </row>
    <row r="3863" customFormat="false" ht="15" hidden="false" customHeight="false" outlineLevel="0" collapsed="false">
      <c r="A3863" s="47" t="s">
        <v>15815</v>
      </c>
      <c r="B3863" s="47" t="s">
        <v>989</v>
      </c>
      <c r="C3863" s="48" t="n">
        <v>46093</v>
      </c>
      <c r="D3863" s="47" t="s">
        <v>62</v>
      </c>
      <c r="E3863" s="47" t="s">
        <v>120</v>
      </c>
      <c r="F3863" s="47" t="s">
        <v>149</v>
      </c>
      <c r="G3863" s="47" t="s">
        <v>123</v>
      </c>
      <c r="H3863" s="47" t="n">
        <v>1573</v>
      </c>
      <c r="I3863" s="57" t="n">
        <f aca="false">IFERROR(H3863/INDEX(Rate_Master!$C$2:$C$13,MATCH(F3863,Rate_Master!$A$2:$A$13,0)),0)</f>
        <v>1.43</v>
      </c>
    </row>
    <row r="3864" customFormat="false" ht="15" hidden="false" customHeight="false" outlineLevel="0" collapsed="false">
      <c r="A3864" s="47" t="s">
        <v>15816</v>
      </c>
      <c r="B3864" s="47" t="s">
        <v>989</v>
      </c>
      <c r="C3864" s="48" t="n">
        <v>46093</v>
      </c>
      <c r="D3864" s="47" t="s">
        <v>62</v>
      </c>
      <c r="E3864" s="47" t="s">
        <v>120</v>
      </c>
      <c r="F3864" s="47" t="s">
        <v>149</v>
      </c>
      <c r="G3864" s="47" t="s">
        <v>124</v>
      </c>
      <c r="H3864" s="47" t="n">
        <v>1017</v>
      </c>
      <c r="I3864" s="57" t="n">
        <f aca="false">IFERROR(H3864/INDEX(Rate_Master!$C$2:$C$13,MATCH(F3864,Rate_Master!$A$2:$A$13,0)),0)</f>
        <v>0.924545454545455</v>
      </c>
    </row>
    <row r="3865" customFormat="false" ht="15" hidden="false" customHeight="false" outlineLevel="0" collapsed="false">
      <c r="A3865" s="47" t="s">
        <v>15817</v>
      </c>
      <c r="B3865" s="47" t="s">
        <v>989</v>
      </c>
      <c r="C3865" s="48" t="n">
        <v>46093</v>
      </c>
      <c r="D3865" s="47" t="s">
        <v>62</v>
      </c>
      <c r="E3865" s="47" t="s">
        <v>120</v>
      </c>
      <c r="F3865" s="47" t="s">
        <v>149</v>
      </c>
      <c r="G3865" s="47" t="s">
        <v>125</v>
      </c>
      <c r="H3865" s="47" t="n">
        <v>622</v>
      </c>
      <c r="I3865" s="57" t="n">
        <f aca="false">IFERROR(H3865/INDEX(Rate_Master!$C$2:$C$13,MATCH(F3865,Rate_Master!$A$2:$A$13,0)),0)</f>
        <v>0.565454545454545</v>
      </c>
    </row>
    <row r="3866" customFormat="false" ht="15" hidden="false" customHeight="false" outlineLevel="0" collapsed="false">
      <c r="A3866" s="47" t="s">
        <v>15818</v>
      </c>
      <c r="B3866" s="47" t="s">
        <v>989</v>
      </c>
      <c r="C3866" s="48" t="n">
        <v>46093</v>
      </c>
      <c r="D3866" s="47" t="s">
        <v>62</v>
      </c>
      <c r="E3866" s="47" t="s">
        <v>120</v>
      </c>
      <c r="F3866" s="47" t="s">
        <v>149</v>
      </c>
      <c r="G3866" s="47" t="s">
        <v>126</v>
      </c>
      <c r="H3866" s="47" t="n">
        <v>388</v>
      </c>
      <c r="I3866" s="57" t="n">
        <f aca="false">IFERROR(H3866/INDEX(Rate_Master!$C$2:$C$13,MATCH(F3866,Rate_Master!$A$2:$A$13,0)),0)</f>
        <v>0.352727272727273</v>
      </c>
    </row>
    <row r="3867" customFormat="false" ht="15" hidden="false" customHeight="false" outlineLevel="0" collapsed="false">
      <c r="A3867" s="47" t="s">
        <v>15819</v>
      </c>
      <c r="B3867" s="47" t="s">
        <v>990</v>
      </c>
      <c r="C3867" s="48" t="n">
        <v>46093</v>
      </c>
      <c r="D3867" s="47" t="s">
        <v>64</v>
      </c>
      <c r="E3867" s="47" t="s">
        <v>128</v>
      </c>
      <c r="F3867" s="47" t="s">
        <v>154</v>
      </c>
      <c r="G3867" s="47" t="s">
        <v>127</v>
      </c>
      <c r="H3867" s="47" t="n">
        <v>1508</v>
      </c>
      <c r="I3867" s="57" t="n">
        <f aca="false">IFERROR(H3867/INDEX(Rate_Master!$C$2:$C$13,MATCH(F3867,Rate_Master!$A$2:$A$13,0)),0)</f>
        <v>2.51333333333333</v>
      </c>
    </row>
    <row r="3868" customFormat="false" ht="15" hidden="false" customHeight="false" outlineLevel="0" collapsed="false">
      <c r="A3868" s="47" t="s">
        <v>15820</v>
      </c>
      <c r="B3868" s="47" t="s">
        <v>990</v>
      </c>
      <c r="C3868" s="48" t="n">
        <v>46093</v>
      </c>
      <c r="D3868" s="47" t="s">
        <v>64</v>
      </c>
      <c r="E3868" s="47" t="s">
        <v>128</v>
      </c>
      <c r="F3868" s="47" t="s">
        <v>154</v>
      </c>
      <c r="G3868" s="47" t="s">
        <v>129</v>
      </c>
      <c r="H3868" s="47" t="n">
        <v>1040</v>
      </c>
      <c r="I3868" s="57" t="n">
        <f aca="false">IFERROR(H3868/INDEX(Rate_Master!$C$2:$C$13,MATCH(F3868,Rate_Master!$A$2:$A$13,0)),0)</f>
        <v>1.73333333333333</v>
      </c>
    </row>
    <row r="3869" customFormat="false" ht="15" hidden="false" customHeight="false" outlineLevel="0" collapsed="false">
      <c r="A3869" s="47" t="s">
        <v>15821</v>
      </c>
      <c r="B3869" s="47" t="s">
        <v>990</v>
      </c>
      <c r="C3869" s="48" t="n">
        <v>46093</v>
      </c>
      <c r="D3869" s="47" t="s">
        <v>64</v>
      </c>
      <c r="E3869" s="47" t="s">
        <v>128</v>
      </c>
      <c r="F3869" s="47" t="s">
        <v>154</v>
      </c>
      <c r="G3869" s="47" t="s">
        <v>130</v>
      </c>
      <c r="H3869" s="47" t="n">
        <v>943</v>
      </c>
      <c r="I3869" s="57" t="n">
        <f aca="false">IFERROR(H3869/INDEX(Rate_Master!$C$2:$C$13,MATCH(F3869,Rate_Master!$A$2:$A$13,0)),0)</f>
        <v>1.57166666666667</v>
      </c>
    </row>
    <row r="3870" customFormat="false" ht="15" hidden="false" customHeight="false" outlineLevel="0" collapsed="false">
      <c r="A3870" s="47" t="s">
        <v>15822</v>
      </c>
      <c r="B3870" s="47" t="s">
        <v>990</v>
      </c>
      <c r="C3870" s="48" t="n">
        <v>46093</v>
      </c>
      <c r="D3870" s="47" t="s">
        <v>64</v>
      </c>
      <c r="E3870" s="47" t="s">
        <v>128</v>
      </c>
      <c r="F3870" s="47" t="s">
        <v>154</v>
      </c>
      <c r="G3870" s="47" t="s">
        <v>131</v>
      </c>
      <c r="H3870" s="47" t="n">
        <v>393</v>
      </c>
      <c r="I3870" s="57" t="n">
        <f aca="false">IFERROR(H3870/INDEX(Rate_Master!$C$2:$C$13,MATCH(F3870,Rate_Master!$A$2:$A$13,0)),0)</f>
        <v>0.655</v>
      </c>
    </row>
    <row r="3871" customFormat="false" ht="15" hidden="false" customHeight="false" outlineLevel="0" collapsed="false">
      <c r="A3871" s="47" t="s">
        <v>15823</v>
      </c>
      <c r="B3871" s="47" t="s">
        <v>990</v>
      </c>
      <c r="C3871" s="48" t="n">
        <v>46093</v>
      </c>
      <c r="D3871" s="47" t="s">
        <v>64</v>
      </c>
      <c r="E3871" s="47" t="s">
        <v>128</v>
      </c>
      <c r="F3871" s="47" t="s">
        <v>154</v>
      </c>
      <c r="G3871" s="47" t="s">
        <v>132</v>
      </c>
      <c r="H3871" s="47" t="n">
        <v>356</v>
      </c>
      <c r="I3871" s="57" t="n">
        <f aca="false">IFERROR(H3871/INDEX(Rate_Master!$C$2:$C$13,MATCH(F3871,Rate_Master!$A$2:$A$13,0)),0)</f>
        <v>0.593333333333333</v>
      </c>
    </row>
    <row r="3872" customFormat="false" ht="15" hidden="false" customHeight="false" outlineLevel="0" collapsed="false">
      <c r="A3872" s="47" t="s">
        <v>15824</v>
      </c>
      <c r="B3872" s="47" t="s">
        <v>992</v>
      </c>
      <c r="C3872" s="48" t="n">
        <v>46093</v>
      </c>
      <c r="D3872" s="47" t="s">
        <v>64</v>
      </c>
      <c r="E3872" s="47" t="s">
        <v>128</v>
      </c>
      <c r="F3872" s="47" t="s">
        <v>154</v>
      </c>
      <c r="G3872" s="47" t="s">
        <v>127</v>
      </c>
      <c r="H3872" s="47" t="n">
        <v>1709</v>
      </c>
      <c r="I3872" s="57" t="n">
        <f aca="false">IFERROR(H3872/INDEX(Rate_Master!$C$2:$C$13,MATCH(F3872,Rate_Master!$A$2:$A$13,0)),0)</f>
        <v>2.84833333333333</v>
      </c>
    </row>
    <row r="3873" customFormat="false" ht="15" hidden="false" customHeight="false" outlineLevel="0" collapsed="false">
      <c r="A3873" s="47" t="s">
        <v>15825</v>
      </c>
      <c r="B3873" s="47" t="s">
        <v>992</v>
      </c>
      <c r="C3873" s="48" t="n">
        <v>46093</v>
      </c>
      <c r="D3873" s="47" t="s">
        <v>64</v>
      </c>
      <c r="E3873" s="47" t="s">
        <v>128</v>
      </c>
      <c r="F3873" s="47" t="s">
        <v>154</v>
      </c>
      <c r="G3873" s="47" t="s">
        <v>129</v>
      </c>
      <c r="H3873" s="47" t="n">
        <v>1205</v>
      </c>
      <c r="I3873" s="57" t="n">
        <f aca="false">IFERROR(H3873/INDEX(Rate_Master!$C$2:$C$13,MATCH(F3873,Rate_Master!$A$2:$A$13,0)),0)</f>
        <v>2.00833333333333</v>
      </c>
    </row>
    <row r="3874" customFormat="false" ht="15" hidden="false" customHeight="false" outlineLevel="0" collapsed="false">
      <c r="A3874" s="47" t="s">
        <v>15826</v>
      </c>
      <c r="B3874" s="47" t="s">
        <v>992</v>
      </c>
      <c r="C3874" s="48" t="n">
        <v>46093</v>
      </c>
      <c r="D3874" s="47" t="s">
        <v>64</v>
      </c>
      <c r="E3874" s="47" t="s">
        <v>128</v>
      </c>
      <c r="F3874" s="47" t="s">
        <v>154</v>
      </c>
      <c r="G3874" s="47" t="s">
        <v>130</v>
      </c>
      <c r="H3874" s="47" t="n">
        <v>1057</v>
      </c>
      <c r="I3874" s="57" t="n">
        <f aca="false">IFERROR(H3874/INDEX(Rate_Master!$C$2:$C$13,MATCH(F3874,Rate_Master!$A$2:$A$13,0)),0)</f>
        <v>1.76166666666667</v>
      </c>
    </row>
    <row r="3875" customFormat="false" ht="15" hidden="false" customHeight="false" outlineLevel="0" collapsed="false">
      <c r="A3875" s="47" t="s">
        <v>15827</v>
      </c>
      <c r="B3875" s="47" t="s">
        <v>992</v>
      </c>
      <c r="C3875" s="48" t="n">
        <v>46093</v>
      </c>
      <c r="D3875" s="47" t="s">
        <v>64</v>
      </c>
      <c r="E3875" s="47" t="s">
        <v>128</v>
      </c>
      <c r="F3875" s="47" t="s">
        <v>154</v>
      </c>
      <c r="G3875" s="47" t="s">
        <v>131</v>
      </c>
      <c r="H3875" s="47" t="n">
        <v>503</v>
      </c>
      <c r="I3875" s="57" t="n">
        <f aca="false">IFERROR(H3875/INDEX(Rate_Master!$C$2:$C$13,MATCH(F3875,Rate_Master!$A$2:$A$13,0)),0)</f>
        <v>0.838333333333333</v>
      </c>
    </row>
    <row r="3876" customFormat="false" ht="15" hidden="false" customHeight="false" outlineLevel="0" collapsed="false">
      <c r="A3876" s="47" t="s">
        <v>15828</v>
      </c>
      <c r="B3876" s="47" t="s">
        <v>992</v>
      </c>
      <c r="C3876" s="48" t="n">
        <v>46093</v>
      </c>
      <c r="D3876" s="47" t="s">
        <v>64</v>
      </c>
      <c r="E3876" s="47" t="s">
        <v>128</v>
      </c>
      <c r="F3876" s="47" t="s">
        <v>154</v>
      </c>
      <c r="G3876" s="47" t="s">
        <v>132</v>
      </c>
      <c r="H3876" s="47" t="n">
        <v>362</v>
      </c>
      <c r="I3876" s="57" t="n">
        <f aca="false">IFERROR(H3876/INDEX(Rate_Master!$C$2:$C$13,MATCH(F3876,Rate_Master!$A$2:$A$13,0)),0)</f>
        <v>0.603333333333333</v>
      </c>
    </row>
    <row r="3877" customFormat="false" ht="15" hidden="false" customHeight="false" outlineLevel="0" collapsed="false">
      <c r="A3877" s="47" t="s">
        <v>15829</v>
      </c>
      <c r="B3877" s="47" t="s">
        <v>993</v>
      </c>
      <c r="C3877" s="48" t="n">
        <v>46093</v>
      </c>
      <c r="D3877" s="47" t="s">
        <v>65</v>
      </c>
      <c r="E3877" s="47" t="s">
        <v>134</v>
      </c>
      <c r="F3877" s="47" t="s">
        <v>159</v>
      </c>
      <c r="G3877" s="47" t="s">
        <v>133</v>
      </c>
      <c r="H3877" s="47" t="n">
        <v>487</v>
      </c>
      <c r="I3877" s="57" t="n">
        <f aca="false">IFERROR(H3877/INDEX(Rate_Master!$C$2:$C$13,MATCH(F3877,Rate_Master!$A$2:$A$13,0)),0)</f>
        <v>2.02916666666667</v>
      </c>
    </row>
    <row r="3878" customFormat="false" ht="15" hidden="false" customHeight="false" outlineLevel="0" collapsed="false">
      <c r="A3878" s="47" t="s">
        <v>15830</v>
      </c>
      <c r="B3878" s="47" t="s">
        <v>993</v>
      </c>
      <c r="C3878" s="48" t="n">
        <v>46093</v>
      </c>
      <c r="D3878" s="47" t="s">
        <v>65</v>
      </c>
      <c r="E3878" s="47" t="s">
        <v>134</v>
      </c>
      <c r="F3878" s="47" t="s">
        <v>159</v>
      </c>
      <c r="G3878" s="47" t="s">
        <v>135</v>
      </c>
      <c r="H3878" s="47" t="n">
        <v>383</v>
      </c>
      <c r="I3878" s="57" t="n">
        <f aca="false">IFERROR(H3878/INDEX(Rate_Master!$C$2:$C$13,MATCH(F3878,Rate_Master!$A$2:$A$13,0)),0)</f>
        <v>1.59583333333333</v>
      </c>
    </row>
    <row r="3879" customFormat="false" ht="15" hidden="false" customHeight="false" outlineLevel="0" collapsed="false">
      <c r="A3879" s="47" t="s">
        <v>15831</v>
      </c>
      <c r="B3879" s="47" t="s">
        <v>993</v>
      </c>
      <c r="C3879" s="48" t="n">
        <v>46093</v>
      </c>
      <c r="D3879" s="47" t="s">
        <v>65</v>
      </c>
      <c r="E3879" s="47" t="s">
        <v>134</v>
      </c>
      <c r="F3879" s="47" t="s">
        <v>159</v>
      </c>
      <c r="G3879" s="47" t="s">
        <v>136</v>
      </c>
      <c r="H3879" s="47" t="n">
        <v>293</v>
      </c>
      <c r="I3879" s="57" t="n">
        <f aca="false">IFERROR(H3879/INDEX(Rate_Master!$C$2:$C$13,MATCH(F3879,Rate_Master!$A$2:$A$13,0)),0)</f>
        <v>1.22083333333333</v>
      </c>
    </row>
    <row r="3880" customFormat="false" ht="15" hidden="false" customHeight="false" outlineLevel="0" collapsed="false">
      <c r="A3880" s="47" t="s">
        <v>15832</v>
      </c>
      <c r="B3880" s="47" t="s">
        <v>993</v>
      </c>
      <c r="C3880" s="48" t="n">
        <v>46093</v>
      </c>
      <c r="D3880" s="47" t="s">
        <v>65</v>
      </c>
      <c r="E3880" s="47" t="s">
        <v>134</v>
      </c>
      <c r="F3880" s="47" t="s">
        <v>159</v>
      </c>
      <c r="G3880" s="47" t="s">
        <v>137</v>
      </c>
      <c r="H3880" s="47" t="n">
        <v>219</v>
      </c>
      <c r="I3880" s="57" t="n">
        <f aca="false">IFERROR(H3880/INDEX(Rate_Master!$C$2:$C$13,MATCH(F3880,Rate_Master!$A$2:$A$13,0)),0)</f>
        <v>0.9125</v>
      </c>
    </row>
    <row r="3881" customFormat="false" ht="15" hidden="false" customHeight="false" outlineLevel="0" collapsed="false">
      <c r="A3881" s="47" t="s">
        <v>15833</v>
      </c>
      <c r="B3881" s="47" t="s">
        <v>993</v>
      </c>
      <c r="C3881" s="48" t="n">
        <v>46093</v>
      </c>
      <c r="D3881" s="47" t="s">
        <v>65</v>
      </c>
      <c r="E3881" s="47" t="s">
        <v>134</v>
      </c>
      <c r="F3881" s="47" t="s">
        <v>159</v>
      </c>
      <c r="G3881" s="47" t="s">
        <v>138</v>
      </c>
      <c r="H3881" s="47" t="n">
        <v>110</v>
      </c>
      <c r="I3881" s="57" t="n">
        <f aca="false">IFERROR(H3881/INDEX(Rate_Master!$C$2:$C$13,MATCH(F3881,Rate_Master!$A$2:$A$13,0)),0)</f>
        <v>0.458333333333333</v>
      </c>
    </row>
    <row r="3882" customFormat="false" ht="15" hidden="false" customHeight="false" outlineLevel="0" collapsed="false">
      <c r="A3882" s="47" t="s">
        <v>15834</v>
      </c>
      <c r="B3882" s="47" t="s">
        <v>994</v>
      </c>
      <c r="C3882" s="48" t="n">
        <v>46093</v>
      </c>
      <c r="D3882" s="47" t="s">
        <v>65</v>
      </c>
      <c r="E3882" s="47" t="s">
        <v>134</v>
      </c>
      <c r="F3882" s="47" t="s">
        <v>159</v>
      </c>
      <c r="G3882" s="47" t="s">
        <v>133</v>
      </c>
      <c r="H3882" s="47" t="n">
        <v>430</v>
      </c>
      <c r="I3882" s="57" t="n">
        <f aca="false">IFERROR(H3882/INDEX(Rate_Master!$C$2:$C$13,MATCH(F3882,Rate_Master!$A$2:$A$13,0)),0)</f>
        <v>1.79166666666667</v>
      </c>
    </row>
    <row r="3883" customFormat="false" ht="15" hidden="false" customHeight="false" outlineLevel="0" collapsed="false">
      <c r="A3883" s="47" t="s">
        <v>15835</v>
      </c>
      <c r="B3883" s="47" t="s">
        <v>994</v>
      </c>
      <c r="C3883" s="48" t="n">
        <v>46093</v>
      </c>
      <c r="D3883" s="47" t="s">
        <v>65</v>
      </c>
      <c r="E3883" s="47" t="s">
        <v>134</v>
      </c>
      <c r="F3883" s="47" t="s">
        <v>159</v>
      </c>
      <c r="G3883" s="47" t="s">
        <v>135</v>
      </c>
      <c r="H3883" s="47" t="n">
        <v>342</v>
      </c>
      <c r="I3883" s="57" t="n">
        <f aca="false">IFERROR(H3883/INDEX(Rate_Master!$C$2:$C$13,MATCH(F3883,Rate_Master!$A$2:$A$13,0)),0)</f>
        <v>1.425</v>
      </c>
    </row>
    <row r="3884" customFormat="false" ht="15" hidden="false" customHeight="false" outlineLevel="0" collapsed="false">
      <c r="A3884" s="47" t="s">
        <v>15836</v>
      </c>
      <c r="B3884" s="47" t="s">
        <v>994</v>
      </c>
      <c r="C3884" s="48" t="n">
        <v>46093</v>
      </c>
      <c r="D3884" s="47" t="s">
        <v>65</v>
      </c>
      <c r="E3884" s="47" t="s">
        <v>134</v>
      </c>
      <c r="F3884" s="47" t="s">
        <v>159</v>
      </c>
      <c r="G3884" s="47" t="s">
        <v>136</v>
      </c>
      <c r="H3884" s="47" t="n">
        <v>291</v>
      </c>
      <c r="I3884" s="57" t="n">
        <f aca="false">IFERROR(H3884/INDEX(Rate_Master!$C$2:$C$13,MATCH(F3884,Rate_Master!$A$2:$A$13,0)),0)</f>
        <v>1.2125</v>
      </c>
    </row>
    <row r="3885" customFormat="false" ht="15" hidden="false" customHeight="false" outlineLevel="0" collapsed="false">
      <c r="A3885" s="47" t="s">
        <v>15837</v>
      </c>
      <c r="B3885" s="47" t="s">
        <v>994</v>
      </c>
      <c r="C3885" s="48" t="n">
        <v>46093</v>
      </c>
      <c r="D3885" s="47" t="s">
        <v>65</v>
      </c>
      <c r="E3885" s="47" t="s">
        <v>134</v>
      </c>
      <c r="F3885" s="47" t="s">
        <v>159</v>
      </c>
      <c r="G3885" s="47" t="s">
        <v>137</v>
      </c>
      <c r="H3885" s="47" t="n">
        <v>203</v>
      </c>
      <c r="I3885" s="57" t="n">
        <f aca="false">IFERROR(H3885/INDEX(Rate_Master!$C$2:$C$13,MATCH(F3885,Rate_Master!$A$2:$A$13,0)),0)</f>
        <v>0.845833333333333</v>
      </c>
    </row>
    <row r="3886" customFormat="false" ht="15" hidden="false" customHeight="false" outlineLevel="0" collapsed="false">
      <c r="A3886" s="47" t="s">
        <v>15838</v>
      </c>
      <c r="B3886" s="47" t="s">
        <v>994</v>
      </c>
      <c r="C3886" s="48" t="n">
        <v>46093</v>
      </c>
      <c r="D3886" s="47" t="s">
        <v>65</v>
      </c>
      <c r="E3886" s="47" t="s">
        <v>134</v>
      </c>
      <c r="F3886" s="47" t="s">
        <v>159</v>
      </c>
      <c r="G3886" s="47" t="s">
        <v>138</v>
      </c>
      <c r="H3886" s="47" t="n">
        <v>107</v>
      </c>
      <c r="I3886" s="57" t="n">
        <f aca="false">IFERROR(H3886/INDEX(Rate_Master!$C$2:$C$13,MATCH(F3886,Rate_Master!$A$2:$A$13,0)),0)</f>
        <v>0.445833333333333</v>
      </c>
    </row>
    <row r="3887" customFormat="false" ht="15" hidden="false" customHeight="false" outlineLevel="0" collapsed="false">
      <c r="A3887" s="47" t="s">
        <v>15839</v>
      </c>
      <c r="B3887" s="47" t="s">
        <v>995</v>
      </c>
      <c r="C3887" s="48" t="n">
        <v>46093</v>
      </c>
      <c r="D3887" s="47" t="s">
        <v>65</v>
      </c>
      <c r="E3887" s="47" t="s">
        <v>134</v>
      </c>
      <c r="F3887" s="47" t="s">
        <v>159</v>
      </c>
      <c r="G3887" s="47" t="s">
        <v>133</v>
      </c>
      <c r="H3887" s="47" t="n">
        <v>598</v>
      </c>
      <c r="I3887" s="57" t="n">
        <f aca="false">IFERROR(H3887/INDEX(Rate_Master!$C$2:$C$13,MATCH(F3887,Rate_Master!$A$2:$A$13,0)),0)</f>
        <v>2.49166666666667</v>
      </c>
    </row>
    <row r="3888" customFormat="false" ht="15" hidden="false" customHeight="false" outlineLevel="0" collapsed="false">
      <c r="A3888" s="47" t="s">
        <v>15840</v>
      </c>
      <c r="B3888" s="47" t="s">
        <v>995</v>
      </c>
      <c r="C3888" s="48" t="n">
        <v>46093</v>
      </c>
      <c r="D3888" s="47" t="s">
        <v>65</v>
      </c>
      <c r="E3888" s="47" t="s">
        <v>134</v>
      </c>
      <c r="F3888" s="47" t="s">
        <v>159</v>
      </c>
      <c r="G3888" s="47" t="s">
        <v>135</v>
      </c>
      <c r="H3888" s="47" t="n">
        <v>458</v>
      </c>
      <c r="I3888" s="57" t="n">
        <f aca="false">IFERROR(H3888/INDEX(Rate_Master!$C$2:$C$13,MATCH(F3888,Rate_Master!$A$2:$A$13,0)),0)</f>
        <v>1.90833333333333</v>
      </c>
    </row>
    <row r="3889" customFormat="false" ht="15" hidden="false" customHeight="false" outlineLevel="0" collapsed="false">
      <c r="A3889" s="47" t="s">
        <v>15841</v>
      </c>
      <c r="B3889" s="47" t="s">
        <v>995</v>
      </c>
      <c r="C3889" s="48" t="n">
        <v>46093</v>
      </c>
      <c r="D3889" s="47" t="s">
        <v>65</v>
      </c>
      <c r="E3889" s="47" t="s">
        <v>134</v>
      </c>
      <c r="F3889" s="47" t="s">
        <v>159</v>
      </c>
      <c r="G3889" s="47" t="s">
        <v>136</v>
      </c>
      <c r="H3889" s="47" t="n">
        <v>374</v>
      </c>
      <c r="I3889" s="57" t="n">
        <f aca="false">IFERROR(H3889/INDEX(Rate_Master!$C$2:$C$13,MATCH(F3889,Rate_Master!$A$2:$A$13,0)),0)</f>
        <v>1.55833333333333</v>
      </c>
    </row>
    <row r="3890" customFormat="false" ht="15" hidden="false" customHeight="false" outlineLevel="0" collapsed="false">
      <c r="A3890" s="47" t="s">
        <v>15842</v>
      </c>
      <c r="B3890" s="47" t="s">
        <v>995</v>
      </c>
      <c r="C3890" s="48" t="n">
        <v>46093</v>
      </c>
      <c r="D3890" s="47" t="s">
        <v>65</v>
      </c>
      <c r="E3890" s="47" t="s">
        <v>134</v>
      </c>
      <c r="F3890" s="47" t="s">
        <v>159</v>
      </c>
      <c r="G3890" s="47" t="s">
        <v>137</v>
      </c>
      <c r="H3890" s="47" t="n">
        <v>239</v>
      </c>
      <c r="I3890" s="57" t="n">
        <f aca="false">IFERROR(H3890/INDEX(Rate_Master!$C$2:$C$13,MATCH(F3890,Rate_Master!$A$2:$A$13,0)),0)</f>
        <v>0.995833333333333</v>
      </c>
    </row>
    <row r="3891" customFormat="false" ht="15" hidden="false" customHeight="false" outlineLevel="0" collapsed="false">
      <c r="A3891" s="47" t="s">
        <v>15843</v>
      </c>
      <c r="B3891" s="47" t="s">
        <v>995</v>
      </c>
      <c r="C3891" s="48" t="n">
        <v>46093</v>
      </c>
      <c r="D3891" s="47" t="s">
        <v>65</v>
      </c>
      <c r="E3891" s="47" t="s">
        <v>134</v>
      </c>
      <c r="F3891" s="47" t="s">
        <v>159</v>
      </c>
      <c r="G3891" s="47" t="s">
        <v>138</v>
      </c>
      <c r="H3891" s="47" t="n">
        <v>149</v>
      </c>
      <c r="I3891" s="57" t="n">
        <f aca="false">IFERROR(H3891/INDEX(Rate_Master!$C$2:$C$13,MATCH(F3891,Rate_Master!$A$2:$A$13,0)),0)</f>
        <v>0.620833333333333</v>
      </c>
    </row>
    <row r="3892" customFormat="false" ht="15" hidden="false" customHeight="false" outlineLevel="0" collapsed="false">
      <c r="A3892" s="47" t="s">
        <v>15844</v>
      </c>
      <c r="B3892" s="47" t="s">
        <v>996</v>
      </c>
      <c r="C3892" s="48" t="n">
        <v>46094</v>
      </c>
      <c r="D3892" s="47" t="s">
        <v>62</v>
      </c>
      <c r="E3892" s="47" t="s">
        <v>120</v>
      </c>
      <c r="F3892" s="47" t="s">
        <v>149</v>
      </c>
      <c r="G3892" s="47" t="s">
        <v>119</v>
      </c>
      <c r="H3892" s="47" t="n">
        <v>992</v>
      </c>
      <c r="I3892" s="57" t="n">
        <f aca="false">IFERROR(H3892/INDEX(Rate_Master!$C$2:$C$13,MATCH(F3892,Rate_Master!$A$2:$A$13,0)),0)</f>
        <v>0.901818181818182</v>
      </c>
    </row>
    <row r="3893" customFormat="false" ht="15" hidden="false" customHeight="false" outlineLevel="0" collapsed="false">
      <c r="A3893" s="47" t="s">
        <v>15845</v>
      </c>
      <c r="B3893" s="47" t="s">
        <v>996</v>
      </c>
      <c r="C3893" s="48" t="n">
        <v>46094</v>
      </c>
      <c r="D3893" s="47" t="s">
        <v>62</v>
      </c>
      <c r="E3893" s="47" t="s">
        <v>120</v>
      </c>
      <c r="F3893" s="47" t="s">
        <v>149</v>
      </c>
      <c r="G3893" s="47" t="s">
        <v>121</v>
      </c>
      <c r="H3893" s="47" t="n">
        <v>865</v>
      </c>
      <c r="I3893" s="57" t="n">
        <f aca="false">IFERROR(H3893/INDEX(Rate_Master!$C$2:$C$13,MATCH(F3893,Rate_Master!$A$2:$A$13,0)),0)</f>
        <v>0.786363636363636</v>
      </c>
    </row>
    <row r="3894" customFormat="false" ht="15" hidden="false" customHeight="false" outlineLevel="0" collapsed="false">
      <c r="A3894" s="47" t="s">
        <v>15846</v>
      </c>
      <c r="B3894" s="47" t="s">
        <v>996</v>
      </c>
      <c r="C3894" s="48" t="n">
        <v>46094</v>
      </c>
      <c r="D3894" s="47" t="s">
        <v>62</v>
      </c>
      <c r="E3894" s="47" t="s">
        <v>120</v>
      </c>
      <c r="F3894" s="47" t="s">
        <v>149</v>
      </c>
      <c r="G3894" s="47" t="s">
        <v>122</v>
      </c>
      <c r="H3894" s="47" t="n">
        <v>977</v>
      </c>
      <c r="I3894" s="57" t="n">
        <f aca="false">IFERROR(H3894/INDEX(Rate_Master!$C$2:$C$13,MATCH(F3894,Rate_Master!$A$2:$A$13,0)),0)</f>
        <v>0.888181818181818</v>
      </c>
    </row>
    <row r="3895" customFormat="false" ht="15" hidden="false" customHeight="false" outlineLevel="0" collapsed="false">
      <c r="A3895" s="47" t="s">
        <v>15847</v>
      </c>
      <c r="B3895" s="47" t="s">
        <v>996</v>
      </c>
      <c r="C3895" s="48" t="n">
        <v>46094</v>
      </c>
      <c r="D3895" s="47" t="s">
        <v>62</v>
      </c>
      <c r="E3895" s="47" t="s">
        <v>120</v>
      </c>
      <c r="F3895" s="47" t="s">
        <v>149</v>
      </c>
      <c r="G3895" s="47" t="s">
        <v>123</v>
      </c>
      <c r="H3895" s="47" t="n">
        <v>661</v>
      </c>
      <c r="I3895" s="57" t="n">
        <f aca="false">IFERROR(H3895/INDEX(Rate_Master!$C$2:$C$13,MATCH(F3895,Rate_Master!$A$2:$A$13,0)),0)</f>
        <v>0.600909090909091</v>
      </c>
    </row>
    <row r="3896" customFormat="false" ht="15" hidden="false" customHeight="false" outlineLevel="0" collapsed="false">
      <c r="A3896" s="47" t="s">
        <v>15848</v>
      </c>
      <c r="B3896" s="47" t="s">
        <v>996</v>
      </c>
      <c r="C3896" s="48" t="n">
        <v>46094</v>
      </c>
      <c r="D3896" s="47" t="s">
        <v>62</v>
      </c>
      <c r="E3896" s="47" t="s">
        <v>120</v>
      </c>
      <c r="F3896" s="47" t="s">
        <v>149</v>
      </c>
      <c r="G3896" s="47" t="s">
        <v>124</v>
      </c>
      <c r="H3896" s="47" t="n">
        <v>433</v>
      </c>
      <c r="I3896" s="57" t="n">
        <f aca="false">IFERROR(H3896/INDEX(Rate_Master!$C$2:$C$13,MATCH(F3896,Rate_Master!$A$2:$A$13,0)),0)</f>
        <v>0.393636363636364</v>
      </c>
    </row>
    <row r="3897" customFormat="false" ht="15" hidden="false" customHeight="false" outlineLevel="0" collapsed="false">
      <c r="A3897" s="47" t="s">
        <v>15849</v>
      </c>
      <c r="B3897" s="47" t="s">
        <v>996</v>
      </c>
      <c r="C3897" s="48" t="n">
        <v>46094</v>
      </c>
      <c r="D3897" s="47" t="s">
        <v>62</v>
      </c>
      <c r="E3897" s="47" t="s">
        <v>120</v>
      </c>
      <c r="F3897" s="47" t="s">
        <v>149</v>
      </c>
      <c r="G3897" s="47" t="s">
        <v>125</v>
      </c>
      <c r="H3897" s="47" t="n">
        <v>266</v>
      </c>
      <c r="I3897" s="57" t="n">
        <f aca="false">IFERROR(H3897/INDEX(Rate_Master!$C$2:$C$13,MATCH(F3897,Rate_Master!$A$2:$A$13,0)),0)</f>
        <v>0.241818181818182</v>
      </c>
    </row>
    <row r="3898" customFormat="false" ht="15" hidden="false" customHeight="false" outlineLevel="0" collapsed="false">
      <c r="A3898" s="47" t="s">
        <v>15850</v>
      </c>
      <c r="B3898" s="47" t="s">
        <v>996</v>
      </c>
      <c r="C3898" s="48" t="n">
        <v>46094</v>
      </c>
      <c r="D3898" s="47" t="s">
        <v>62</v>
      </c>
      <c r="E3898" s="47" t="s">
        <v>120</v>
      </c>
      <c r="F3898" s="47" t="s">
        <v>149</v>
      </c>
      <c r="G3898" s="47" t="s">
        <v>126</v>
      </c>
      <c r="H3898" s="47" t="n">
        <v>168</v>
      </c>
      <c r="I3898" s="57" t="n">
        <f aca="false">IFERROR(H3898/INDEX(Rate_Master!$C$2:$C$13,MATCH(F3898,Rate_Master!$A$2:$A$13,0)),0)</f>
        <v>0.152727272727273</v>
      </c>
    </row>
    <row r="3899" customFormat="false" ht="15" hidden="false" customHeight="false" outlineLevel="0" collapsed="false">
      <c r="A3899" s="47" t="s">
        <v>15851</v>
      </c>
      <c r="B3899" s="47" t="s">
        <v>997</v>
      </c>
      <c r="C3899" s="48" t="n">
        <v>46094</v>
      </c>
      <c r="D3899" s="47" t="s">
        <v>62</v>
      </c>
      <c r="E3899" s="47" t="s">
        <v>120</v>
      </c>
      <c r="F3899" s="47" t="s">
        <v>149</v>
      </c>
      <c r="G3899" s="47" t="s">
        <v>119</v>
      </c>
      <c r="H3899" s="47" t="n">
        <v>1580</v>
      </c>
      <c r="I3899" s="57" t="n">
        <f aca="false">IFERROR(H3899/INDEX(Rate_Master!$C$2:$C$13,MATCH(F3899,Rate_Master!$A$2:$A$13,0)),0)</f>
        <v>1.43636363636364</v>
      </c>
    </row>
    <row r="3900" customFormat="false" ht="15" hidden="false" customHeight="false" outlineLevel="0" collapsed="false">
      <c r="A3900" s="47" t="s">
        <v>15852</v>
      </c>
      <c r="B3900" s="47" t="s">
        <v>997</v>
      </c>
      <c r="C3900" s="48" t="n">
        <v>46094</v>
      </c>
      <c r="D3900" s="47" t="s">
        <v>62</v>
      </c>
      <c r="E3900" s="47" t="s">
        <v>120</v>
      </c>
      <c r="F3900" s="47" t="s">
        <v>149</v>
      </c>
      <c r="G3900" s="47" t="s">
        <v>121</v>
      </c>
      <c r="H3900" s="47" t="n">
        <v>1446</v>
      </c>
      <c r="I3900" s="57" t="n">
        <f aca="false">IFERROR(H3900/INDEX(Rate_Master!$C$2:$C$13,MATCH(F3900,Rate_Master!$A$2:$A$13,0)),0)</f>
        <v>1.31454545454545</v>
      </c>
    </row>
    <row r="3901" customFormat="false" ht="15" hidden="false" customHeight="false" outlineLevel="0" collapsed="false">
      <c r="A3901" s="47" t="s">
        <v>15853</v>
      </c>
      <c r="B3901" s="47" t="s">
        <v>997</v>
      </c>
      <c r="C3901" s="48" t="n">
        <v>46094</v>
      </c>
      <c r="D3901" s="47" t="s">
        <v>62</v>
      </c>
      <c r="E3901" s="47" t="s">
        <v>120</v>
      </c>
      <c r="F3901" s="47" t="s">
        <v>149</v>
      </c>
      <c r="G3901" s="47" t="s">
        <v>122</v>
      </c>
      <c r="H3901" s="47" t="n">
        <v>1632</v>
      </c>
      <c r="I3901" s="57" t="n">
        <f aca="false">IFERROR(H3901/INDEX(Rate_Master!$C$2:$C$13,MATCH(F3901,Rate_Master!$A$2:$A$13,0)),0)</f>
        <v>1.48363636363636</v>
      </c>
    </row>
    <row r="3902" customFormat="false" ht="15" hidden="false" customHeight="false" outlineLevel="0" collapsed="false">
      <c r="A3902" s="47" t="s">
        <v>15854</v>
      </c>
      <c r="B3902" s="47" t="s">
        <v>997</v>
      </c>
      <c r="C3902" s="48" t="n">
        <v>46094</v>
      </c>
      <c r="D3902" s="47" t="s">
        <v>62</v>
      </c>
      <c r="E3902" s="47" t="s">
        <v>120</v>
      </c>
      <c r="F3902" s="47" t="s">
        <v>149</v>
      </c>
      <c r="G3902" s="47" t="s">
        <v>123</v>
      </c>
      <c r="H3902" s="47" t="n">
        <v>1148</v>
      </c>
      <c r="I3902" s="57" t="n">
        <f aca="false">IFERROR(H3902/INDEX(Rate_Master!$C$2:$C$13,MATCH(F3902,Rate_Master!$A$2:$A$13,0)),0)</f>
        <v>1.04363636363636</v>
      </c>
    </row>
    <row r="3903" customFormat="false" ht="15" hidden="false" customHeight="false" outlineLevel="0" collapsed="false">
      <c r="A3903" s="47" t="s">
        <v>15855</v>
      </c>
      <c r="B3903" s="47" t="s">
        <v>997</v>
      </c>
      <c r="C3903" s="48" t="n">
        <v>46094</v>
      </c>
      <c r="D3903" s="47" t="s">
        <v>62</v>
      </c>
      <c r="E3903" s="47" t="s">
        <v>120</v>
      </c>
      <c r="F3903" s="47" t="s">
        <v>149</v>
      </c>
      <c r="G3903" s="47" t="s">
        <v>124</v>
      </c>
      <c r="H3903" s="47" t="n">
        <v>725</v>
      </c>
      <c r="I3903" s="57" t="n">
        <f aca="false">IFERROR(H3903/INDEX(Rate_Master!$C$2:$C$13,MATCH(F3903,Rate_Master!$A$2:$A$13,0)),0)</f>
        <v>0.659090909090909</v>
      </c>
    </row>
    <row r="3904" customFormat="false" ht="15" hidden="false" customHeight="false" outlineLevel="0" collapsed="false">
      <c r="A3904" s="47" t="s">
        <v>15856</v>
      </c>
      <c r="B3904" s="47" t="s">
        <v>997</v>
      </c>
      <c r="C3904" s="48" t="n">
        <v>46094</v>
      </c>
      <c r="D3904" s="47" t="s">
        <v>62</v>
      </c>
      <c r="E3904" s="47" t="s">
        <v>120</v>
      </c>
      <c r="F3904" s="47" t="s">
        <v>149</v>
      </c>
      <c r="G3904" s="47" t="s">
        <v>125</v>
      </c>
      <c r="H3904" s="47" t="n">
        <v>427</v>
      </c>
      <c r="I3904" s="57" t="n">
        <f aca="false">IFERROR(H3904/INDEX(Rate_Master!$C$2:$C$13,MATCH(F3904,Rate_Master!$A$2:$A$13,0)),0)</f>
        <v>0.388181818181818</v>
      </c>
    </row>
    <row r="3905" customFormat="false" ht="15" hidden="false" customHeight="false" outlineLevel="0" collapsed="false">
      <c r="A3905" s="47" t="s">
        <v>15857</v>
      </c>
      <c r="B3905" s="47" t="s">
        <v>997</v>
      </c>
      <c r="C3905" s="48" t="n">
        <v>46094</v>
      </c>
      <c r="D3905" s="47" t="s">
        <v>62</v>
      </c>
      <c r="E3905" s="47" t="s">
        <v>120</v>
      </c>
      <c r="F3905" s="47" t="s">
        <v>149</v>
      </c>
      <c r="G3905" s="47" t="s">
        <v>126</v>
      </c>
      <c r="H3905" s="47" t="n">
        <v>300</v>
      </c>
      <c r="I3905" s="57" t="n">
        <f aca="false">IFERROR(H3905/INDEX(Rate_Master!$C$2:$C$13,MATCH(F3905,Rate_Master!$A$2:$A$13,0)),0)</f>
        <v>0.272727272727273</v>
      </c>
    </row>
    <row r="3906" customFormat="false" ht="15" hidden="false" customHeight="false" outlineLevel="0" collapsed="false">
      <c r="A3906" s="47" t="s">
        <v>15858</v>
      </c>
      <c r="B3906" s="47" t="s">
        <v>998</v>
      </c>
      <c r="C3906" s="48" t="n">
        <v>46094</v>
      </c>
      <c r="D3906" s="47" t="s">
        <v>62</v>
      </c>
      <c r="E3906" s="47" t="s">
        <v>120</v>
      </c>
      <c r="F3906" s="47" t="s">
        <v>149</v>
      </c>
      <c r="G3906" s="47" t="s">
        <v>119</v>
      </c>
      <c r="H3906" s="47" t="n">
        <v>1296</v>
      </c>
      <c r="I3906" s="57" t="n">
        <f aca="false">IFERROR(H3906/INDEX(Rate_Master!$C$2:$C$13,MATCH(F3906,Rate_Master!$A$2:$A$13,0)),0)</f>
        <v>1.17818181818182</v>
      </c>
    </row>
    <row r="3907" customFormat="false" ht="15" hidden="false" customHeight="false" outlineLevel="0" collapsed="false">
      <c r="A3907" s="47" t="s">
        <v>15859</v>
      </c>
      <c r="B3907" s="47" t="s">
        <v>998</v>
      </c>
      <c r="C3907" s="48" t="n">
        <v>46094</v>
      </c>
      <c r="D3907" s="47" t="s">
        <v>62</v>
      </c>
      <c r="E3907" s="47" t="s">
        <v>120</v>
      </c>
      <c r="F3907" s="47" t="s">
        <v>149</v>
      </c>
      <c r="G3907" s="47" t="s">
        <v>121</v>
      </c>
      <c r="H3907" s="47" t="n">
        <v>1152</v>
      </c>
      <c r="I3907" s="57" t="n">
        <f aca="false">IFERROR(H3907/INDEX(Rate_Master!$C$2:$C$13,MATCH(F3907,Rate_Master!$A$2:$A$13,0)),0)</f>
        <v>1.04727272727273</v>
      </c>
    </row>
    <row r="3908" customFormat="false" ht="15" hidden="false" customHeight="false" outlineLevel="0" collapsed="false">
      <c r="A3908" s="47" t="s">
        <v>15860</v>
      </c>
      <c r="B3908" s="47" t="s">
        <v>998</v>
      </c>
      <c r="C3908" s="48" t="n">
        <v>46094</v>
      </c>
      <c r="D3908" s="47" t="s">
        <v>62</v>
      </c>
      <c r="E3908" s="47" t="s">
        <v>120</v>
      </c>
      <c r="F3908" s="47" t="s">
        <v>149</v>
      </c>
      <c r="G3908" s="47" t="s">
        <v>122</v>
      </c>
      <c r="H3908" s="47" t="n">
        <v>1273</v>
      </c>
      <c r="I3908" s="57" t="n">
        <f aca="false">IFERROR(H3908/INDEX(Rate_Master!$C$2:$C$13,MATCH(F3908,Rate_Master!$A$2:$A$13,0)),0)</f>
        <v>1.15727272727273</v>
      </c>
    </row>
    <row r="3909" customFormat="false" ht="15" hidden="false" customHeight="false" outlineLevel="0" collapsed="false">
      <c r="A3909" s="47" t="s">
        <v>15861</v>
      </c>
      <c r="B3909" s="47" t="s">
        <v>998</v>
      </c>
      <c r="C3909" s="48" t="n">
        <v>46094</v>
      </c>
      <c r="D3909" s="47" t="s">
        <v>62</v>
      </c>
      <c r="E3909" s="47" t="s">
        <v>120</v>
      </c>
      <c r="F3909" s="47" t="s">
        <v>149</v>
      </c>
      <c r="G3909" s="47" t="s">
        <v>123</v>
      </c>
      <c r="H3909" s="47" t="n">
        <v>939</v>
      </c>
      <c r="I3909" s="57" t="n">
        <f aca="false">IFERROR(H3909/INDEX(Rate_Master!$C$2:$C$13,MATCH(F3909,Rate_Master!$A$2:$A$13,0)),0)</f>
        <v>0.853636363636364</v>
      </c>
    </row>
    <row r="3910" customFormat="false" ht="15" hidden="false" customHeight="false" outlineLevel="0" collapsed="false">
      <c r="A3910" s="47" t="s">
        <v>15862</v>
      </c>
      <c r="B3910" s="47" t="s">
        <v>998</v>
      </c>
      <c r="C3910" s="48" t="n">
        <v>46094</v>
      </c>
      <c r="D3910" s="47" t="s">
        <v>62</v>
      </c>
      <c r="E3910" s="47" t="s">
        <v>120</v>
      </c>
      <c r="F3910" s="47" t="s">
        <v>149</v>
      </c>
      <c r="G3910" s="47" t="s">
        <v>124</v>
      </c>
      <c r="H3910" s="47" t="n">
        <v>574</v>
      </c>
      <c r="I3910" s="57" t="n">
        <f aca="false">IFERROR(H3910/INDEX(Rate_Master!$C$2:$C$13,MATCH(F3910,Rate_Master!$A$2:$A$13,0)),0)</f>
        <v>0.521818181818182</v>
      </c>
    </row>
    <row r="3911" customFormat="false" ht="15" hidden="false" customHeight="false" outlineLevel="0" collapsed="false">
      <c r="A3911" s="47" t="s">
        <v>15863</v>
      </c>
      <c r="B3911" s="47" t="s">
        <v>998</v>
      </c>
      <c r="C3911" s="48" t="n">
        <v>46094</v>
      </c>
      <c r="D3911" s="47" t="s">
        <v>62</v>
      </c>
      <c r="E3911" s="47" t="s">
        <v>120</v>
      </c>
      <c r="F3911" s="47" t="s">
        <v>149</v>
      </c>
      <c r="G3911" s="47" t="s">
        <v>125</v>
      </c>
      <c r="H3911" s="47" t="n">
        <v>362</v>
      </c>
      <c r="I3911" s="57" t="n">
        <f aca="false">IFERROR(H3911/INDEX(Rate_Master!$C$2:$C$13,MATCH(F3911,Rate_Master!$A$2:$A$13,0)),0)</f>
        <v>0.329090909090909</v>
      </c>
    </row>
    <row r="3912" customFormat="false" ht="15" hidden="false" customHeight="false" outlineLevel="0" collapsed="false">
      <c r="A3912" s="47" t="s">
        <v>15864</v>
      </c>
      <c r="B3912" s="47" t="s">
        <v>998</v>
      </c>
      <c r="C3912" s="48" t="n">
        <v>46094</v>
      </c>
      <c r="D3912" s="47" t="s">
        <v>62</v>
      </c>
      <c r="E3912" s="47" t="s">
        <v>120</v>
      </c>
      <c r="F3912" s="47" t="s">
        <v>149</v>
      </c>
      <c r="G3912" s="47" t="s">
        <v>126</v>
      </c>
      <c r="H3912" s="47" t="n">
        <v>210</v>
      </c>
      <c r="I3912" s="57" t="n">
        <f aca="false">IFERROR(H3912/INDEX(Rate_Master!$C$2:$C$13,MATCH(F3912,Rate_Master!$A$2:$A$13,0)),0)</f>
        <v>0.190909090909091</v>
      </c>
    </row>
    <row r="3913" customFormat="false" ht="15" hidden="false" customHeight="false" outlineLevel="0" collapsed="false">
      <c r="A3913" s="47" t="s">
        <v>15865</v>
      </c>
      <c r="B3913" s="47" t="s">
        <v>999</v>
      </c>
      <c r="C3913" s="48" t="n">
        <v>46094</v>
      </c>
      <c r="D3913" s="47" t="s">
        <v>63</v>
      </c>
      <c r="E3913" s="47" t="s">
        <v>120</v>
      </c>
      <c r="F3913" s="47" t="s">
        <v>151</v>
      </c>
      <c r="G3913" s="47" t="s">
        <v>119</v>
      </c>
      <c r="H3913" s="47" t="n">
        <v>1069</v>
      </c>
      <c r="I3913" s="57" t="n">
        <f aca="false">IFERROR(H3913/INDEX(Rate_Master!$C$2:$C$13,MATCH(F3913,Rate_Master!$A$2:$A$13,0)),0)</f>
        <v>1.52714285714286</v>
      </c>
    </row>
    <row r="3914" customFormat="false" ht="15" hidden="false" customHeight="false" outlineLevel="0" collapsed="false">
      <c r="A3914" s="47" t="s">
        <v>15866</v>
      </c>
      <c r="B3914" s="47" t="s">
        <v>999</v>
      </c>
      <c r="C3914" s="48" t="n">
        <v>46094</v>
      </c>
      <c r="D3914" s="47" t="s">
        <v>63</v>
      </c>
      <c r="E3914" s="47" t="s">
        <v>120</v>
      </c>
      <c r="F3914" s="47" t="s">
        <v>151</v>
      </c>
      <c r="G3914" s="47" t="s">
        <v>121</v>
      </c>
      <c r="H3914" s="47" t="n">
        <v>994</v>
      </c>
      <c r="I3914" s="57" t="n">
        <f aca="false">IFERROR(H3914/INDEX(Rate_Master!$C$2:$C$13,MATCH(F3914,Rate_Master!$A$2:$A$13,0)),0)</f>
        <v>1.42</v>
      </c>
    </row>
    <row r="3915" customFormat="false" ht="15" hidden="false" customHeight="false" outlineLevel="0" collapsed="false">
      <c r="A3915" s="47" t="s">
        <v>15867</v>
      </c>
      <c r="B3915" s="47" t="s">
        <v>999</v>
      </c>
      <c r="C3915" s="48" t="n">
        <v>46094</v>
      </c>
      <c r="D3915" s="47" t="s">
        <v>63</v>
      </c>
      <c r="E3915" s="47" t="s">
        <v>120</v>
      </c>
      <c r="F3915" s="47" t="s">
        <v>151</v>
      </c>
      <c r="G3915" s="47" t="s">
        <v>122</v>
      </c>
      <c r="H3915" s="47" t="n">
        <v>2271</v>
      </c>
      <c r="I3915" s="57" t="n">
        <f aca="false">IFERROR(H3915/INDEX(Rate_Master!$C$2:$C$13,MATCH(F3915,Rate_Master!$A$2:$A$13,0)),0)</f>
        <v>3.24428571428571</v>
      </c>
    </row>
    <row r="3916" customFormat="false" ht="15" hidden="false" customHeight="false" outlineLevel="0" collapsed="false">
      <c r="A3916" s="47" t="s">
        <v>15868</v>
      </c>
      <c r="B3916" s="47" t="s">
        <v>999</v>
      </c>
      <c r="C3916" s="48" t="n">
        <v>46094</v>
      </c>
      <c r="D3916" s="47" t="s">
        <v>63</v>
      </c>
      <c r="E3916" s="47" t="s">
        <v>120</v>
      </c>
      <c r="F3916" s="47" t="s">
        <v>151</v>
      </c>
      <c r="G3916" s="47" t="s">
        <v>123</v>
      </c>
      <c r="H3916" s="47" t="n">
        <v>783</v>
      </c>
      <c r="I3916" s="57" t="n">
        <f aca="false">IFERROR(H3916/INDEX(Rate_Master!$C$2:$C$13,MATCH(F3916,Rate_Master!$A$2:$A$13,0)),0)</f>
        <v>1.11857142857143</v>
      </c>
    </row>
    <row r="3917" customFormat="false" ht="15" hidden="false" customHeight="false" outlineLevel="0" collapsed="false">
      <c r="A3917" s="47" t="s">
        <v>15869</v>
      </c>
      <c r="B3917" s="47" t="s">
        <v>999</v>
      </c>
      <c r="C3917" s="48" t="n">
        <v>46094</v>
      </c>
      <c r="D3917" s="47" t="s">
        <v>63</v>
      </c>
      <c r="E3917" s="47" t="s">
        <v>120</v>
      </c>
      <c r="F3917" s="47" t="s">
        <v>151</v>
      </c>
      <c r="G3917" s="47" t="s">
        <v>124</v>
      </c>
      <c r="H3917" s="47" t="n">
        <v>494</v>
      </c>
      <c r="I3917" s="57" t="n">
        <f aca="false">IFERROR(H3917/INDEX(Rate_Master!$C$2:$C$13,MATCH(F3917,Rate_Master!$A$2:$A$13,0)),0)</f>
        <v>0.705714285714286</v>
      </c>
    </row>
    <row r="3918" customFormat="false" ht="15" hidden="false" customHeight="false" outlineLevel="0" collapsed="false">
      <c r="A3918" s="47" t="s">
        <v>15870</v>
      </c>
      <c r="B3918" s="47" t="s">
        <v>999</v>
      </c>
      <c r="C3918" s="48" t="n">
        <v>46094</v>
      </c>
      <c r="D3918" s="47" t="s">
        <v>63</v>
      </c>
      <c r="E3918" s="47" t="s">
        <v>120</v>
      </c>
      <c r="F3918" s="47" t="s">
        <v>151</v>
      </c>
      <c r="G3918" s="47" t="s">
        <v>125</v>
      </c>
      <c r="H3918" s="47" t="n">
        <v>294</v>
      </c>
      <c r="I3918" s="57" t="n">
        <f aca="false">IFERROR(H3918/INDEX(Rate_Master!$C$2:$C$13,MATCH(F3918,Rate_Master!$A$2:$A$13,0)),0)</f>
        <v>0.42</v>
      </c>
    </row>
    <row r="3919" customFormat="false" ht="15" hidden="false" customHeight="false" outlineLevel="0" collapsed="false">
      <c r="A3919" s="47" t="s">
        <v>15871</v>
      </c>
      <c r="B3919" s="47" t="s">
        <v>999</v>
      </c>
      <c r="C3919" s="48" t="n">
        <v>46094</v>
      </c>
      <c r="D3919" s="47" t="s">
        <v>63</v>
      </c>
      <c r="E3919" s="47" t="s">
        <v>120</v>
      </c>
      <c r="F3919" s="47" t="s">
        <v>151</v>
      </c>
      <c r="G3919" s="47" t="s">
        <v>126</v>
      </c>
      <c r="H3919" s="47" t="n">
        <v>198</v>
      </c>
      <c r="I3919" s="57" t="n">
        <f aca="false">IFERROR(H3919/INDEX(Rate_Master!$C$2:$C$13,MATCH(F3919,Rate_Master!$A$2:$A$13,0)),0)</f>
        <v>0.282857142857143</v>
      </c>
    </row>
    <row r="3920" customFormat="false" ht="15" hidden="false" customHeight="false" outlineLevel="0" collapsed="false">
      <c r="A3920" s="47" t="s">
        <v>15872</v>
      </c>
      <c r="B3920" s="47" t="s">
        <v>1000</v>
      </c>
      <c r="C3920" s="48" t="n">
        <v>46094</v>
      </c>
      <c r="D3920" s="47" t="s">
        <v>63</v>
      </c>
      <c r="E3920" s="47" t="s">
        <v>120</v>
      </c>
      <c r="F3920" s="47" t="s">
        <v>151</v>
      </c>
      <c r="G3920" s="47" t="s">
        <v>119</v>
      </c>
      <c r="H3920" s="47" t="n">
        <v>1523</v>
      </c>
      <c r="I3920" s="57" t="n">
        <f aca="false">IFERROR(H3920/INDEX(Rate_Master!$C$2:$C$13,MATCH(F3920,Rate_Master!$A$2:$A$13,0)),0)</f>
        <v>2.17571428571429</v>
      </c>
    </row>
    <row r="3921" customFormat="false" ht="15" hidden="false" customHeight="false" outlineLevel="0" collapsed="false">
      <c r="A3921" s="47" t="s">
        <v>15873</v>
      </c>
      <c r="B3921" s="47" t="s">
        <v>1000</v>
      </c>
      <c r="C3921" s="48" t="n">
        <v>46094</v>
      </c>
      <c r="D3921" s="47" t="s">
        <v>63</v>
      </c>
      <c r="E3921" s="47" t="s">
        <v>120</v>
      </c>
      <c r="F3921" s="47" t="s">
        <v>151</v>
      </c>
      <c r="G3921" s="47" t="s">
        <v>121</v>
      </c>
      <c r="H3921" s="47" t="n">
        <v>1408</v>
      </c>
      <c r="I3921" s="57" t="n">
        <f aca="false">IFERROR(H3921/INDEX(Rate_Master!$C$2:$C$13,MATCH(F3921,Rate_Master!$A$2:$A$13,0)),0)</f>
        <v>2.01142857142857</v>
      </c>
    </row>
    <row r="3922" customFormat="false" ht="15" hidden="false" customHeight="false" outlineLevel="0" collapsed="false">
      <c r="A3922" s="47" t="s">
        <v>15874</v>
      </c>
      <c r="B3922" s="47" t="s">
        <v>1000</v>
      </c>
      <c r="C3922" s="48" t="n">
        <v>46094</v>
      </c>
      <c r="D3922" s="47" t="s">
        <v>63</v>
      </c>
      <c r="E3922" s="47" t="s">
        <v>120</v>
      </c>
      <c r="F3922" s="47" t="s">
        <v>151</v>
      </c>
      <c r="G3922" s="47" t="s">
        <v>122</v>
      </c>
      <c r="H3922" s="47" t="n">
        <v>3526</v>
      </c>
      <c r="I3922" s="57" t="n">
        <f aca="false">IFERROR(H3922/INDEX(Rate_Master!$C$2:$C$13,MATCH(F3922,Rate_Master!$A$2:$A$13,0)),0)</f>
        <v>5.03714285714286</v>
      </c>
    </row>
    <row r="3923" customFormat="false" ht="15" hidden="false" customHeight="false" outlineLevel="0" collapsed="false">
      <c r="A3923" s="47" t="s">
        <v>15875</v>
      </c>
      <c r="B3923" s="47" t="s">
        <v>1000</v>
      </c>
      <c r="C3923" s="48" t="n">
        <v>46094</v>
      </c>
      <c r="D3923" s="47" t="s">
        <v>63</v>
      </c>
      <c r="E3923" s="47" t="s">
        <v>120</v>
      </c>
      <c r="F3923" s="47" t="s">
        <v>151</v>
      </c>
      <c r="G3923" s="47" t="s">
        <v>123</v>
      </c>
      <c r="H3923" s="47" t="n">
        <v>1173</v>
      </c>
      <c r="I3923" s="57" t="n">
        <f aca="false">IFERROR(H3923/INDEX(Rate_Master!$C$2:$C$13,MATCH(F3923,Rate_Master!$A$2:$A$13,0)),0)</f>
        <v>1.67571428571429</v>
      </c>
    </row>
    <row r="3924" customFormat="false" ht="15" hidden="false" customHeight="false" outlineLevel="0" collapsed="false">
      <c r="A3924" s="47" t="s">
        <v>15876</v>
      </c>
      <c r="B3924" s="47" t="s">
        <v>1000</v>
      </c>
      <c r="C3924" s="48" t="n">
        <v>46094</v>
      </c>
      <c r="D3924" s="47" t="s">
        <v>63</v>
      </c>
      <c r="E3924" s="47" t="s">
        <v>120</v>
      </c>
      <c r="F3924" s="47" t="s">
        <v>151</v>
      </c>
      <c r="G3924" s="47" t="s">
        <v>124</v>
      </c>
      <c r="H3924" s="47" t="n">
        <v>691</v>
      </c>
      <c r="I3924" s="57" t="n">
        <f aca="false">IFERROR(H3924/INDEX(Rate_Master!$C$2:$C$13,MATCH(F3924,Rate_Master!$A$2:$A$13,0)),0)</f>
        <v>0.987142857142857</v>
      </c>
    </row>
    <row r="3925" customFormat="false" ht="15" hidden="false" customHeight="false" outlineLevel="0" collapsed="false">
      <c r="A3925" s="47" t="s">
        <v>15877</v>
      </c>
      <c r="B3925" s="47" t="s">
        <v>1000</v>
      </c>
      <c r="C3925" s="48" t="n">
        <v>46094</v>
      </c>
      <c r="D3925" s="47" t="s">
        <v>63</v>
      </c>
      <c r="E3925" s="47" t="s">
        <v>120</v>
      </c>
      <c r="F3925" s="47" t="s">
        <v>151</v>
      </c>
      <c r="G3925" s="47" t="s">
        <v>125</v>
      </c>
      <c r="H3925" s="47" t="n">
        <v>437</v>
      </c>
      <c r="I3925" s="57" t="n">
        <f aca="false">IFERROR(H3925/INDEX(Rate_Master!$C$2:$C$13,MATCH(F3925,Rate_Master!$A$2:$A$13,0)),0)</f>
        <v>0.624285714285714</v>
      </c>
    </row>
    <row r="3926" customFormat="false" ht="15" hidden="false" customHeight="false" outlineLevel="0" collapsed="false">
      <c r="A3926" s="47" t="s">
        <v>15878</v>
      </c>
      <c r="B3926" s="47" t="s">
        <v>1000</v>
      </c>
      <c r="C3926" s="48" t="n">
        <v>46094</v>
      </c>
      <c r="D3926" s="47" t="s">
        <v>63</v>
      </c>
      <c r="E3926" s="47" t="s">
        <v>120</v>
      </c>
      <c r="F3926" s="47" t="s">
        <v>151</v>
      </c>
      <c r="G3926" s="47" t="s">
        <v>126</v>
      </c>
      <c r="H3926" s="47" t="n">
        <v>268</v>
      </c>
      <c r="I3926" s="57" t="n">
        <f aca="false">IFERROR(H3926/INDEX(Rate_Master!$C$2:$C$13,MATCH(F3926,Rate_Master!$A$2:$A$13,0)),0)</f>
        <v>0.382857142857143</v>
      </c>
    </row>
    <row r="3927" customFormat="false" ht="15" hidden="false" customHeight="false" outlineLevel="0" collapsed="false">
      <c r="A3927" s="47" t="s">
        <v>15879</v>
      </c>
      <c r="B3927" s="47" t="s">
        <v>1001</v>
      </c>
      <c r="C3927" s="48" t="n">
        <v>46094</v>
      </c>
      <c r="D3927" s="47" t="s">
        <v>63</v>
      </c>
      <c r="E3927" s="47" t="s">
        <v>120</v>
      </c>
      <c r="F3927" s="47" t="s">
        <v>152</v>
      </c>
      <c r="G3927" s="47" t="s">
        <v>119</v>
      </c>
      <c r="H3927" s="47" t="n">
        <v>1124</v>
      </c>
      <c r="I3927" s="57" t="n">
        <f aca="false">IFERROR(H3927/INDEX(Rate_Master!$C$2:$C$13,MATCH(F3927,Rate_Master!$A$2:$A$13,0)),0)</f>
        <v>1.24888888888889</v>
      </c>
    </row>
    <row r="3928" customFormat="false" ht="15" hidden="false" customHeight="false" outlineLevel="0" collapsed="false">
      <c r="A3928" s="47" t="s">
        <v>15880</v>
      </c>
      <c r="B3928" s="47" t="s">
        <v>1001</v>
      </c>
      <c r="C3928" s="48" t="n">
        <v>46094</v>
      </c>
      <c r="D3928" s="47" t="s">
        <v>63</v>
      </c>
      <c r="E3928" s="47" t="s">
        <v>120</v>
      </c>
      <c r="F3928" s="47" t="s">
        <v>152</v>
      </c>
      <c r="G3928" s="47" t="s">
        <v>121</v>
      </c>
      <c r="H3928" s="47" t="n">
        <v>977</v>
      </c>
      <c r="I3928" s="57" t="n">
        <f aca="false">IFERROR(H3928/INDEX(Rate_Master!$C$2:$C$13,MATCH(F3928,Rate_Master!$A$2:$A$13,0)),0)</f>
        <v>1.08555555555556</v>
      </c>
    </row>
    <row r="3929" customFormat="false" ht="15" hidden="false" customHeight="false" outlineLevel="0" collapsed="false">
      <c r="A3929" s="47" t="s">
        <v>15881</v>
      </c>
      <c r="B3929" s="47" t="s">
        <v>1001</v>
      </c>
      <c r="C3929" s="48" t="n">
        <v>46094</v>
      </c>
      <c r="D3929" s="47" t="s">
        <v>63</v>
      </c>
      <c r="E3929" s="47" t="s">
        <v>120</v>
      </c>
      <c r="F3929" s="47" t="s">
        <v>152</v>
      </c>
      <c r="G3929" s="47" t="s">
        <v>122</v>
      </c>
      <c r="H3929" s="47" t="n">
        <v>1087</v>
      </c>
      <c r="I3929" s="57" t="n">
        <f aca="false">IFERROR(H3929/INDEX(Rate_Master!$C$2:$C$13,MATCH(F3929,Rate_Master!$A$2:$A$13,0)),0)</f>
        <v>1.20777777777778</v>
      </c>
    </row>
    <row r="3930" customFormat="false" ht="15" hidden="false" customHeight="false" outlineLevel="0" collapsed="false">
      <c r="A3930" s="47" t="s">
        <v>15882</v>
      </c>
      <c r="B3930" s="47" t="s">
        <v>1001</v>
      </c>
      <c r="C3930" s="48" t="n">
        <v>46094</v>
      </c>
      <c r="D3930" s="47" t="s">
        <v>63</v>
      </c>
      <c r="E3930" s="47" t="s">
        <v>120</v>
      </c>
      <c r="F3930" s="47" t="s">
        <v>152</v>
      </c>
      <c r="G3930" s="47" t="s">
        <v>123</v>
      </c>
      <c r="H3930" s="47" t="n">
        <v>790</v>
      </c>
      <c r="I3930" s="57" t="n">
        <f aca="false">IFERROR(H3930/INDEX(Rate_Master!$C$2:$C$13,MATCH(F3930,Rate_Master!$A$2:$A$13,0)),0)</f>
        <v>0.877777777777778</v>
      </c>
    </row>
    <row r="3931" customFormat="false" ht="15" hidden="false" customHeight="false" outlineLevel="0" collapsed="false">
      <c r="A3931" s="47" t="s">
        <v>15883</v>
      </c>
      <c r="B3931" s="47" t="s">
        <v>1001</v>
      </c>
      <c r="C3931" s="48" t="n">
        <v>46094</v>
      </c>
      <c r="D3931" s="47" t="s">
        <v>63</v>
      </c>
      <c r="E3931" s="47" t="s">
        <v>120</v>
      </c>
      <c r="F3931" s="47" t="s">
        <v>152</v>
      </c>
      <c r="G3931" s="47" t="s">
        <v>124</v>
      </c>
      <c r="H3931" s="47" t="n">
        <v>466</v>
      </c>
      <c r="I3931" s="57" t="n">
        <f aca="false">IFERROR(H3931/INDEX(Rate_Master!$C$2:$C$13,MATCH(F3931,Rate_Master!$A$2:$A$13,0)),0)</f>
        <v>0.517777777777778</v>
      </c>
    </row>
    <row r="3932" customFormat="false" ht="15" hidden="false" customHeight="false" outlineLevel="0" collapsed="false">
      <c r="A3932" s="47" t="s">
        <v>15884</v>
      </c>
      <c r="B3932" s="47" t="s">
        <v>1001</v>
      </c>
      <c r="C3932" s="48" t="n">
        <v>46094</v>
      </c>
      <c r="D3932" s="47" t="s">
        <v>63</v>
      </c>
      <c r="E3932" s="47" t="s">
        <v>120</v>
      </c>
      <c r="F3932" s="47" t="s">
        <v>152</v>
      </c>
      <c r="G3932" s="47" t="s">
        <v>125</v>
      </c>
      <c r="H3932" s="47" t="n">
        <v>291</v>
      </c>
      <c r="I3932" s="57" t="n">
        <f aca="false">IFERROR(H3932/INDEX(Rate_Master!$C$2:$C$13,MATCH(F3932,Rate_Master!$A$2:$A$13,0)),0)</f>
        <v>0.323333333333333</v>
      </c>
    </row>
    <row r="3933" customFormat="false" ht="15" hidden="false" customHeight="false" outlineLevel="0" collapsed="false">
      <c r="A3933" s="47" t="s">
        <v>15885</v>
      </c>
      <c r="B3933" s="47" t="s">
        <v>1001</v>
      </c>
      <c r="C3933" s="48" t="n">
        <v>46094</v>
      </c>
      <c r="D3933" s="47" t="s">
        <v>63</v>
      </c>
      <c r="E3933" s="47" t="s">
        <v>120</v>
      </c>
      <c r="F3933" s="47" t="s">
        <v>152</v>
      </c>
      <c r="G3933" s="47" t="s">
        <v>126</v>
      </c>
      <c r="H3933" s="47" t="n">
        <v>170</v>
      </c>
      <c r="I3933" s="57" t="n">
        <f aca="false">IFERROR(H3933/INDEX(Rate_Master!$C$2:$C$13,MATCH(F3933,Rate_Master!$A$2:$A$13,0)),0)</f>
        <v>0.188888888888889</v>
      </c>
    </row>
    <row r="3934" customFormat="false" ht="15" hidden="false" customHeight="false" outlineLevel="0" collapsed="false">
      <c r="A3934" s="47" t="s">
        <v>15886</v>
      </c>
      <c r="B3934" s="47" t="s">
        <v>1003</v>
      </c>
      <c r="C3934" s="48" t="n">
        <v>46094</v>
      </c>
      <c r="D3934" s="47" t="s">
        <v>64</v>
      </c>
      <c r="E3934" s="47" t="s">
        <v>128</v>
      </c>
      <c r="F3934" s="47" t="s">
        <v>154</v>
      </c>
      <c r="G3934" s="47" t="s">
        <v>127</v>
      </c>
      <c r="H3934" s="47" t="n">
        <v>1779</v>
      </c>
      <c r="I3934" s="57" t="n">
        <f aca="false">IFERROR(H3934/INDEX(Rate_Master!$C$2:$C$13,MATCH(F3934,Rate_Master!$A$2:$A$13,0)),0)</f>
        <v>2.965</v>
      </c>
    </row>
    <row r="3935" customFormat="false" ht="15" hidden="false" customHeight="false" outlineLevel="0" collapsed="false">
      <c r="A3935" s="47" t="s">
        <v>15887</v>
      </c>
      <c r="B3935" s="47" t="s">
        <v>1003</v>
      </c>
      <c r="C3935" s="48" t="n">
        <v>46094</v>
      </c>
      <c r="D3935" s="47" t="s">
        <v>64</v>
      </c>
      <c r="E3935" s="47" t="s">
        <v>128</v>
      </c>
      <c r="F3935" s="47" t="s">
        <v>154</v>
      </c>
      <c r="G3935" s="47" t="s">
        <v>129</v>
      </c>
      <c r="H3935" s="47" t="n">
        <v>1294</v>
      </c>
      <c r="I3935" s="57" t="n">
        <f aca="false">IFERROR(H3935/INDEX(Rate_Master!$C$2:$C$13,MATCH(F3935,Rate_Master!$A$2:$A$13,0)),0)</f>
        <v>2.15666666666667</v>
      </c>
    </row>
    <row r="3936" customFormat="false" ht="15" hidden="false" customHeight="false" outlineLevel="0" collapsed="false">
      <c r="A3936" s="47" t="s">
        <v>15888</v>
      </c>
      <c r="B3936" s="47" t="s">
        <v>1003</v>
      </c>
      <c r="C3936" s="48" t="n">
        <v>46094</v>
      </c>
      <c r="D3936" s="47" t="s">
        <v>64</v>
      </c>
      <c r="E3936" s="47" t="s">
        <v>128</v>
      </c>
      <c r="F3936" s="47" t="s">
        <v>154</v>
      </c>
      <c r="G3936" s="47" t="s">
        <v>130</v>
      </c>
      <c r="H3936" s="47" t="n">
        <v>1213</v>
      </c>
      <c r="I3936" s="57" t="n">
        <f aca="false">IFERROR(H3936/INDEX(Rate_Master!$C$2:$C$13,MATCH(F3936,Rate_Master!$A$2:$A$13,0)),0)</f>
        <v>2.02166666666667</v>
      </c>
    </row>
    <row r="3937" customFormat="false" ht="15" hidden="false" customHeight="false" outlineLevel="0" collapsed="false">
      <c r="A3937" s="47" t="s">
        <v>15889</v>
      </c>
      <c r="B3937" s="47" t="s">
        <v>1003</v>
      </c>
      <c r="C3937" s="48" t="n">
        <v>46094</v>
      </c>
      <c r="D3937" s="47" t="s">
        <v>64</v>
      </c>
      <c r="E3937" s="47" t="s">
        <v>128</v>
      </c>
      <c r="F3937" s="47" t="s">
        <v>154</v>
      </c>
      <c r="G3937" s="47" t="s">
        <v>131</v>
      </c>
      <c r="H3937" s="47" t="n">
        <v>493</v>
      </c>
      <c r="I3937" s="57" t="n">
        <f aca="false">IFERROR(H3937/INDEX(Rate_Master!$C$2:$C$13,MATCH(F3937,Rate_Master!$A$2:$A$13,0)),0)</f>
        <v>0.821666666666667</v>
      </c>
    </row>
    <row r="3938" customFormat="false" ht="15" hidden="false" customHeight="false" outlineLevel="0" collapsed="false">
      <c r="A3938" s="47" t="s">
        <v>15890</v>
      </c>
      <c r="B3938" s="47" t="s">
        <v>1003</v>
      </c>
      <c r="C3938" s="48" t="n">
        <v>46094</v>
      </c>
      <c r="D3938" s="47" t="s">
        <v>64</v>
      </c>
      <c r="E3938" s="47" t="s">
        <v>128</v>
      </c>
      <c r="F3938" s="47" t="s">
        <v>154</v>
      </c>
      <c r="G3938" s="47" t="s">
        <v>132</v>
      </c>
      <c r="H3938" s="47" t="n">
        <v>440</v>
      </c>
      <c r="I3938" s="57" t="n">
        <f aca="false">IFERROR(H3938/INDEX(Rate_Master!$C$2:$C$13,MATCH(F3938,Rate_Master!$A$2:$A$13,0)),0)</f>
        <v>0.733333333333333</v>
      </c>
    </row>
    <row r="3939" customFormat="false" ht="15" hidden="false" customHeight="false" outlineLevel="0" collapsed="false">
      <c r="A3939" s="47" t="s">
        <v>15891</v>
      </c>
      <c r="B3939" s="47" t="s">
        <v>1004</v>
      </c>
      <c r="C3939" s="48" t="n">
        <v>46094</v>
      </c>
      <c r="D3939" s="47" t="s">
        <v>64</v>
      </c>
      <c r="E3939" s="47" t="s">
        <v>128</v>
      </c>
      <c r="F3939" s="47" t="s">
        <v>154</v>
      </c>
      <c r="G3939" s="47" t="s">
        <v>127</v>
      </c>
      <c r="H3939" s="47" t="n">
        <v>1178</v>
      </c>
      <c r="I3939" s="57" t="n">
        <f aca="false">IFERROR(H3939/INDEX(Rate_Master!$C$2:$C$13,MATCH(F3939,Rate_Master!$A$2:$A$13,0)),0)</f>
        <v>1.96333333333333</v>
      </c>
    </row>
    <row r="3940" customFormat="false" ht="15" hidden="false" customHeight="false" outlineLevel="0" collapsed="false">
      <c r="A3940" s="47" t="s">
        <v>15892</v>
      </c>
      <c r="B3940" s="47" t="s">
        <v>1004</v>
      </c>
      <c r="C3940" s="48" t="n">
        <v>46094</v>
      </c>
      <c r="D3940" s="47" t="s">
        <v>64</v>
      </c>
      <c r="E3940" s="47" t="s">
        <v>128</v>
      </c>
      <c r="F3940" s="47" t="s">
        <v>154</v>
      </c>
      <c r="G3940" s="47" t="s">
        <v>129</v>
      </c>
      <c r="H3940" s="47" t="n">
        <v>866</v>
      </c>
      <c r="I3940" s="57" t="n">
        <f aca="false">IFERROR(H3940/INDEX(Rate_Master!$C$2:$C$13,MATCH(F3940,Rate_Master!$A$2:$A$13,0)),0)</f>
        <v>1.44333333333333</v>
      </c>
    </row>
    <row r="3941" customFormat="false" ht="15" hidden="false" customHeight="false" outlineLevel="0" collapsed="false">
      <c r="A3941" s="47" t="s">
        <v>15893</v>
      </c>
      <c r="B3941" s="47" t="s">
        <v>1004</v>
      </c>
      <c r="C3941" s="48" t="n">
        <v>46094</v>
      </c>
      <c r="D3941" s="47" t="s">
        <v>64</v>
      </c>
      <c r="E3941" s="47" t="s">
        <v>128</v>
      </c>
      <c r="F3941" s="47" t="s">
        <v>154</v>
      </c>
      <c r="G3941" s="47" t="s">
        <v>130</v>
      </c>
      <c r="H3941" s="47" t="n">
        <v>780</v>
      </c>
      <c r="I3941" s="57" t="n">
        <f aca="false">IFERROR(H3941/INDEX(Rate_Master!$C$2:$C$13,MATCH(F3941,Rate_Master!$A$2:$A$13,0)),0)</f>
        <v>1.3</v>
      </c>
    </row>
    <row r="3942" customFormat="false" ht="15" hidden="false" customHeight="false" outlineLevel="0" collapsed="false">
      <c r="A3942" s="47" t="s">
        <v>15894</v>
      </c>
      <c r="B3942" s="47" t="s">
        <v>1004</v>
      </c>
      <c r="C3942" s="48" t="n">
        <v>46094</v>
      </c>
      <c r="D3942" s="47" t="s">
        <v>64</v>
      </c>
      <c r="E3942" s="47" t="s">
        <v>128</v>
      </c>
      <c r="F3942" s="47" t="s">
        <v>154</v>
      </c>
      <c r="G3942" s="47" t="s">
        <v>131</v>
      </c>
      <c r="H3942" s="47" t="n">
        <v>378</v>
      </c>
      <c r="I3942" s="57" t="n">
        <f aca="false">IFERROR(H3942/INDEX(Rate_Master!$C$2:$C$13,MATCH(F3942,Rate_Master!$A$2:$A$13,0)),0)</f>
        <v>0.63</v>
      </c>
    </row>
    <row r="3943" customFormat="false" ht="15" hidden="false" customHeight="false" outlineLevel="0" collapsed="false">
      <c r="A3943" s="47" t="s">
        <v>15895</v>
      </c>
      <c r="B3943" s="47" t="s">
        <v>1004</v>
      </c>
      <c r="C3943" s="48" t="n">
        <v>46094</v>
      </c>
      <c r="D3943" s="47" t="s">
        <v>64</v>
      </c>
      <c r="E3943" s="47" t="s">
        <v>128</v>
      </c>
      <c r="F3943" s="47" t="s">
        <v>154</v>
      </c>
      <c r="G3943" s="47" t="s">
        <v>132</v>
      </c>
      <c r="H3943" s="47" t="n">
        <v>278</v>
      </c>
      <c r="I3943" s="57" t="n">
        <f aca="false">IFERROR(H3943/INDEX(Rate_Master!$C$2:$C$13,MATCH(F3943,Rate_Master!$A$2:$A$13,0)),0)</f>
        <v>0.463333333333333</v>
      </c>
    </row>
    <row r="3944" customFormat="false" ht="15" hidden="false" customHeight="false" outlineLevel="0" collapsed="false">
      <c r="A3944" s="47" t="s">
        <v>15896</v>
      </c>
      <c r="B3944" s="47" t="s">
        <v>1005</v>
      </c>
      <c r="C3944" s="48" t="n">
        <v>46094</v>
      </c>
      <c r="D3944" s="47" t="s">
        <v>65</v>
      </c>
      <c r="E3944" s="47" t="s">
        <v>134</v>
      </c>
      <c r="F3944" s="47" t="s">
        <v>159</v>
      </c>
      <c r="G3944" s="47" t="s">
        <v>133</v>
      </c>
      <c r="H3944" s="47" t="n">
        <v>588</v>
      </c>
      <c r="I3944" s="57" t="n">
        <f aca="false">IFERROR(H3944/INDEX(Rate_Master!$C$2:$C$13,MATCH(F3944,Rate_Master!$A$2:$A$13,0)),0)</f>
        <v>2.45</v>
      </c>
    </row>
    <row r="3945" customFormat="false" ht="15" hidden="false" customHeight="false" outlineLevel="0" collapsed="false">
      <c r="A3945" s="47" t="s">
        <v>15897</v>
      </c>
      <c r="B3945" s="47" t="s">
        <v>1005</v>
      </c>
      <c r="C3945" s="48" t="n">
        <v>46094</v>
      </c>
      <c r="D3945" s="47" t="s">
        <v>65</v>
      </c>
      <c r="E3945" s="47" t="s">
        <v>134</v>
      </c>
      <c r="F3945" s="47" t="s">
        <v>159</v>
      </c>
      <c r="G3945" s="47" t="s">
        <v>135</v>
      </c>
      <c r="H3945" s="47" t="n">
        <v>473</v>
      </c>
      <c r="I3945" s="57" t="n">
        <f aca="false">IFERROR(H3945/INDEX(Rate_Master!$C$2:$C$13,MATCH(F3945,Rate_Master!$A$2:$A$13,0)),0)</f>
        <v>1.97083333333333</v>
      </c>
    </row>
    <row r="3946" customFormat="false" ht="15" hidden="false" customHeight="false" outlineLevel="0" collapsed="false">
      <c r="A3946" s="47" t="s">
        <v>15898</v>
      </c>
      <c r="B3946" s="47" t="s">
        <v>1005</v>
      </c>
      <c r="C3946" s="48" t="n">
        <v>46094</v>
      </c>
      <c r="D3946" s="47" t="s">
        <v>65</v>
      </c>
      <c r="E3946" s="47" t="s">
        <v>134</v>
      </c>
      <c r="F3946" s="47" t="s">
        <v>159</v>
      </c>
      <c r="G3946" s="47" t="s">
        <v>136</v>
      </c>
      <c r="H3946" s="47" t="n">
        <v>376</v>
      </c>
      <c r="I3946" s="57" t="n">
        <f aca="false">IFERROR(H3946/INDEX(Rate_Master!$C$2:$C$13,MATCH(F3946,Rate_Master!$A$2:$A$13,0)),0)</f>
        <v>1.56666666666667</v>
      </c>
    </row>
    <row r="3947" customFormat="false" ht="15" hidden="false" customHeight="false" outlineLevel="0" collapsed="false">
      <c r="A3947" s="47" t="s">
        <v>15899</v>
      </c>
      <c r="B3947" s="47" t="s">
        <v>1005</v>
      </c>
      <c r="C3947" s="48" t="n">
        <v>46094</v>
      </c>
      <c r="D3947" s="47" t="s">
        <v>65</v>
      </c>
      <c r="E3947" s="47" t="s">
        <v>134</v>
      </c>
      <c r="F3947" s="47" t="s">
        <v>159</v>
      </c>
      <c r="G3947" s="47" t="s">
        <v>137</v>
      </c>
      <c r="H3947" s="47" t="n">
        <v>242</v>
      </c>
      <c r="I3947" s="57" t="n">
        <f aca="false">IFERROR(H3947/INDEX(Rate_Master!$C$2:$C$13,MATCH(F3947,Rate_Master!$A$2:$A$13,0)),0)</f>
        <v>1.00833333333333</v>
      </c>
    </row>
    <row r="3948" customFormat="false" ht="15" hidden="false" customHeight="false" outlineLevel="0" collapsed="false">
      <c r="A3948" s="47" t="s">
        <v>15900</v>
      </c>
      <c r="B3948" s="47" t="s">
        <v>1005</v>
      </c>
      <c r="C3948" s="48" t="n">
        <v>46094</v>
      </c>
      <c r="D3948" s="47" t="s">
        <v>65</v>
      </c>
      <c r="E3948" s="47" t="s">
        <v>134</v>
      </c>
      <c r="F3948" s="47" t="s">
        <v>159</v>
      </c>
      <c r="G3948" s="47" t="s">
        <v>138</v>
      </c>
      <c r="H3948" s="47" t="n">
        <v>127</v>
      </c>
      <c r="I3948" s="57" t="n">
        <f aca="false">IFERROR(H3948/INDEX(Rate_Master!$C$2:$C$13,MATCH(F3948,Rate_Master!$A$2:$A$13,0)),0)</f>
        <v>0.529166666666667</v>
      </c>
    </row>
    <row r="3949" customFormat="false" ht="15" hidden="false" customHeight="false" outlineLevel="0" collapsed="false">
      <c r="A3949" s="47" t="s">
        <v>15901</v>
      </c>
      <c r="B3949" s="47" t="s">
        <v>1007</v>
      </c>
      <c r="C3949" s="48" t="n">
        <v>46094</v>
      </c>
      <c r="D3949" s="47" t="s">
        <v>65</v>
      </c>
      <c r="E3949" s="47" t="s">
        <v>134</v>
      </c>
      <c r="F3949" s="47" t="s">
        <v>159</v>
      </c>
      <c r="G3949" s="47" t="s">
        <v>133</v>
      </c>
      <c r="H3949" s="47" t="n">
        <v>493</v>
      </c>
      <c r="I3949" s="57" t="n">
        <f aca="false">IFERROR(H3949/INDEX(Rate_Master!$C$2:$C$13,MATCH(F3949,Rate_Master!$A$2:$A$13,0)),0)</f>
        <v>2.05416666666667</v>
      </c>
    </row>
    <row r="3950" customFormat="false" ht="15" hidden="false" customHeight="false" outlineLevel="0" collapsed="false">
      <c r="A3950" s="47" t="s">
        <v>15902</v>
      </c>
      <c r="B3950" s="47" t="s">
        <v>1007</v>
      </c>
      <c r="C3950" s="48" t="n">
        <v>46094</v>
      </c>
      <c r="D3950" s="47" t="s">
        <v>65</v>
      </c>
      <c r="E3950" s="47" t="s">
        <v>134</v>
      </c>
      <c r="F3950" s="47" t="s">
        <v>159</v>
      </c>
      <c r="G3950" s="47" t="s">
        <v>135</v>
      </c>
      <c r="H3950" s="47" t="n">
        <v>411</v>
      </c>
      <c r="I3950" s="57" t="n">
        <f aca="false">IFERROR(H3950/INDEX(Rate_Master!$C$2:$C$13,MATCH(F3950,Rate_Master!$A$2:$A$13,0)),0)</f>
        <v>1.7125</v>
      </c>
    </row>
    <row r="3951" customFormat="false" ht="15" hidden="false" customHeight="false" outlineLevel="0" collapsed="false">
      <c r="A3951" s="47" t="s">
        <v>15903</v>
      </c>
      <c r="B3951" s="47" t="s">
        <v>1007</v>
      </c>
      <c r="C3951" s="48" t="n">
        <v>46094</v>
      </c>
      <c r="D3951" s="47" t="s">
        <v>65</v>
      </c>
      <c r="E3951" s="47" t="s">
        <v>134</v>
      </c>
      <c r="F3951" s="47" t="s">
        <v>159</v>
      </c>
      <c r="G3951" s="47" t="s">
        <v>136</v>
      </c>
      <c r="H3951" s="47" t="n">
        <v>303</v>
      </c>
      <c r="I3951" s="57" t="n">
        <f aca="false">IFERROR(H3951/INDEX(Rate_Master!$C$2:$C$13,MATCH(F3951,Rate_Master!$A$2:$A$13,0)),0)</f>
        <v>1.2625</v>
      </c>
    </row>
    <row r="3952" customFormat="false" ht="15" hidden="false" customHeight="false" outlineLevel="0" collapsed="false">
      <c r="A3952" s="47" t="s">
        <v>15904</v>
      </c>
      <c r="B3952" s="47" t="s">
        <v>1007</v>
      </c>
      <c r="C3952" s="48" t="n">
        <v>46094</v>
      </c>
      <c r="D3952" s="47" t="s">
        <v>65</v>
      </c>
      <c r="E3952" s="47" t="s">
        <v>134</v>
      </c>
      <c r="F3952" s="47" t="s">
        <v>159</v>
      </c>
      <c r="G3952" s="47" t="s">
        <v>137</v>
      </c>
      <c r="H3952" s="47" t="n">
        <v>253</v>
      </c>
      <c r="I3952" s="57" t="n">
        <f aca="false">IFERROR(H3952/INDEX(Rate_Master!$C$2:$C$13,MATCH(F3952,Rate_Master!$A$2:$A$13,0)),0)</f>
        <v>1.05416666666667</v>
      </c>
    </row>
    <row r="3953" customFormat="false" ht="15" hidden="false" customHeight="false" outlineLevel="0" collapsed="false">
      <c r="A3953" s="47" t="s">
        <v>15905</v>
      </c>
      <c r="B3953" s="47" t="s">
        <v>1007</v>
      </c>
      <c r="C3953" s="48" t="n">
        <v>46094</v>
      </c>
      <c r="D3953" s="47" t="s">
        <v>65</v>
      </c>
      <c r="E3953" s="47" t="s">
        <v>134</v>
      </c>
      <c r="F3953" s="47" t="s">
        <v>159</v>
      </c>
      <c r="G3953" s="47" t="s">
        <v>138</v>
      </c>
      <c r="H3953" s="47" t="n">
        <v>145</v>
      </c>
      <c r="I3953" s="57" t="n">
        <f aca="false">IFERROR(H3953/INDEX(Rate_Master!$C$2:$C$13,MATCH(F3953,Rate_Master!$A$2:$A$13,0)),0)</f>
        <v>0.604166666666667</v>
      </c>
    </row>
    <row r="3954" customFormat="false" ht="15" hidden="false" customHeight="false" outlineLevel="0" collapsed="false">
      <c r="A3954" s="47" t="s">
        <v>15906</v>
      </c>
      <c r="B3954" s="47" t="s">
        <v>1008</v>
      </c>
      <c r="C3954" s="48" t="n">
        <v>46094</v>
      </c>
      <c r="D3954" s="47" t="s">
        <v>65</v>
      </c>
      <c r="E3954" s="47" t="s">
        <v>134</v>
      </c>
      <c r="F3954" s="47" t="s">
        <v>159</v>
      </c>
      <c r="G3954" s="47" t="s">
        <v>133</v>
      </c>
      <c r="H3954" s="47" t="n">
        <v>214</v>
      </c>
      <c r="I3954" s="57" t="n">
        <f aca="false">IFERROR(H3954/INDEX(Rate_Master!$C$2:$C$13,MATCH(F3954,Rate_Master!$A$2:$A$13,0)),0)</f>
        <v>0.891666666666667</v>
      </c>
    </row>
    <row r="3955" customFormat="false" ht="15" hidden="false" customHeight="false" outlineLevel="0" collapsed="false">
      <c r="A3955" s="47" t="s">
        <v>15907</v>
      </c>
      <c r="B3955" s="47" t="s">
        <v>1008</v>
      </c>
      <c r="C3955" s="48" t="n">
        <v>46094</v>
      </c>
      <c r="D3955" s="47" t="s">
        <v>65</v>
      </c>
      <c r="E3955" s="47" t="s">
        <v>134</v>
      </c>
      <c r="F3955" s="47" t="s">
        <v>159</v>
      </c>
      <c r="G3955" s="47" t="s">
        <v>135</v>
      </c>
      <c r="H3955" s="47" t="n">
        <v>159</v>
      </c>
      <c r="I3955" s="57" t="n">
        <f aca="false">IFERROR(H3955/INDEX(Rate_Master!$C$2:$C$13,MATCH(F3955,Rate_Master!$A$2:$A$13,0)),0)</f>
        <v>0.6625</v>
      </c>
    </row>
    <row r="3956" customFormat="false" ht="15" hidden="false" customHeight="false" outlineLevel="0" collapsed="false">
      <c r="A3956" s="47" t="s">
        <v>15908</v>
      </c>
      <c r="B3956" s="47" t="s">
        <v>1008</v>
      </c>
      <c r="C3956" s="48" t="n">
        <v>46094</v>
      </c>
      <c r="D3956" s="47" t="s">
        <v>65</v>
      </c>
      <c r="E3956" s="47" t="s">
        <v>134</v>
      </c>
      <c r="F3956" s="47" t="s">
        <v>159</v>
      </c>
      <c r="G3956" s="47" t="s">
        <v>136</v>
      </c>
      <c r="H3956" s="47" t="n">
        <v>154</v>
      </c>
      <c r="I3956" s="57" t="n">
        <f aca="false">IFERROR(H3956/INDEX(Rate_Master!$C$2:$C$13,MATCH(F3956,Rate_Master!$A$2:$A$13,0)),0)</f>
        <v>0.641666666666667</v>
      </c>
    </row>
    <row r="3957" customFormat="false" ht="15" hidden="false" customHeight="false" outlineLevel="0" collapsed="false">
      <c r="A3957" s="47" t="s">
        <v>15909</v>
      </c>
      <c r="B3957" s="47" t="s">
        <v>1008</v>
      </c>
      <c r="C3957" s="48" t="n">
        <v>46094</v>
      </c>
      <c r="D3957" s="47" t="s">
        <v>65</v>
      </c>
      <c r="E3957" s="47" t="s">
        <v>134</v>
      </c>
      <c r="F3957" s="47" t="s">
        <v>159</v>
      </c>
      <c r="G3957" s="47" t="s">
        <v>137</v>
      </c>
      <c r="H3957" s="47" t="n">
        <v>100</v>
      </c>
      <c r="I3957" s="57" t="n">
        <f aca="false">IFERROR(H3957/INDEX(Rate_Master!$C$2:$C$13,MATCH(F3957,Rate_Master!$A$2:$A$13,0)),0)</f>
        <v>0.416666666666667</v>
      </c>
    </row>
    <row r="3958" customFormat="false" ht="15" hidden="false" customHeight="false" outlineLevel="0" collapsed="false">
      <c r="A3958" s="47" t="s">
        <v>15910</v>
      </c>
      <c r="B3958" s="47" t="s">
        <v>1008</v>
      </c>
      <c r="C3958" s="48" t="n">
        <v>46094</v>
      </c>
      <c r="D3958" s="47" t="s">
        <v>65</v>
      </c>
      <c r="E3958" s="47" t="s">
        <v>134</v>
      </c>
      <c r="F3958" s="47" t="s">
        <v>159</v>
      </c>
      <c r="G3958" s="47" t="s">
        <v>138</v>
      </c>
      <c r="H3958" s="47" t="n">
        <v>51</v>
      </c>
      <c r="I3958" s="57" t="n">
        <f aca="false">IFERROR(H3958/INDEX(Rate_Master!$C$2:$C$13,MATCH(F3958,Rate_Master!$A$2:$A$13,0)),0)</f>
        <v>0.2125</v>
      </c>
    </row>
    <row r="3959" customFormat="false" ht="15" hidden="false" customHeight="false" outlineLevel="0" collapsed="false">
      <c r="A3959" s="47" t="s">
        <v>15911</v>
      </c>
      <c r="B3959" s="47" t="s">
        <v>1009</v>
      </c>
      <c r="C3959" s="48" t="n">
        <v>46095</v>
      </c>
      <c r="D3959" s="47" t="s">
        <v>62</v>
      </c>
      <c r="E3959" s="47" t="s">
        <v>120</v>
      </c>
      <c r="F3959" s="47" t="s">
        <v>149</v>
      </c>
      <c r="G3959" s="47" t="s">
        <v>119</v>
      </c>
      <c r="H3959" s="47" t="n">
        <v>1272</v>
      </c>
      <c r="I3959" s="57" t="n">
        <f aca="false">IFERROR(H3959/INDEX(Rate_Master!$C$2:$C$13,MATCH(F3959,Rate_Master!$A$2:$A$13,0)),0)</f>
        <v>1.15636363636364</v>
      </c>
    </row>
    <row r="3960" customFormat="false" ht="15" hidden="false" customHeight="false" outlineLevel="0" collapsed="false">
      <c r="A3960" s="47" t="s">
        <v>15912</v>
      </c>
      <c r="B3960" s="47" t="s">
        <v>1009</v>
      </c>
      <c r="C3960" s="48" t="n">
        <v>46095</v>
      </c>
      <c r="D3960" s="47" t="s">
        <v>62</v>
      </c>
      <c r="E3960" s="47" t="s">
        <v>120</v>
      </c>
      <c r="F3960" s="47" t="s">
        <v>149</v>
      </c>
      <c r="G3960" s="47" t="s">
        <v>121</v>
      </c>
      <c r="H3960" s="47" t="n">
        <v>1062</v>
      </c>
      <c r="I3960" s="57" t="n">
        <f aca="false">IFERROR(H3960/INDEX(Rate_Master!$C$2:$C$13,MATCH(F3960,Rate_Master!$A$2:$A$13,0)),0)</f>
        <v>0.965454545454546</v>
      </c>
    </row>
    <row r="3961" customFormat="false" ht="15" hidden="false" customHeight="false" outlineLevel="0" collapsed="false">
      <c r="A3961" s="47" t="s">
        <v>15913</v>
      </c>
      <c r="B3961" s="47" t="s">
        <v>1009</v>
      </c>
      <c r="C3961" s="48" t="n">
        <v>46095</v>
      </c>
      <c r="D3961" s="47" t="s">
        <v>62</v>
      </c>
      <c r="E3961" s="47" t="s">
        <v>120</v>
      </c>
      <c r="F3961" s="47" t="s">
        <v>149</v>
      </c>
      <c r="G3961" s="47" t="s">
        <v>122</v>
      </c>
      <c r="H3961" s="47" t="n">
        <v>1232</v>
      </c>
      <c r="I3961" s="57" t="n">
        <f aca="false">IFERROR(H3961/INDEX(Rate_Master!$C$2:$C$13,MATCH(F3961,Rate_Master!$A$2:$A$13,0)),0)</f>
        <v>1.12</v>
      </c>
    </row>
    <row r="3962" customFormat="false" ht="15" hidden="false" customHeight="false" outlineLevel="0" collapsed="false">
      <c r="A3962" s="47" t="s">
        <v>15914</v>
      </c>
      <c r="B3962" s="47" t="s">
        <v>1009</v>
      </c>
      <c r="C3962" s="48" t="n">
        <v>46095</v>
      </c>
      <c r="D3962" s="47" t="s">
        <v>62</v>
      </c>
      <c r="E3962" s="47" t="s">
        <v>120</v>
      </c>
      <c r="F3962" s="47" t="s">
        <v>149</v>
      </c>
      <c r="G3962" s="47" t="s">
        <v>123</v>
      </c>
      <c r="H3962" s="47" t="n">
        <v>923</v>
      </c>
      <c r="I3962" s="57" t="n">
        <f aca="false">IFERROR(H3962/INDEX(Rate_Master!$C$2:$C$13,MATCH(F3962,Rate_Master!$A$2:$A$13,0)),0)</f>
        <v>0.839090909090909</v>
      </c>
    </row>
    <row r="3963" customFormat="false" ht="15" hidden="false" customHeight="false" outlineLevel="0" collapsed="false">
      <c r="A3963" s="47" t="s">
        <v>15915</v>
      </c>
      <c r="B3963" s="47" t="s">
        <v>1009</v>
      </c>
      <c r="C3963" s="48" t="n">
        <v>46095</v>
      </c>
      <c r="D3963" s="47" t="s">
        <v>62</v>
      </c>
      <c r="E3963" s="47" t="s">
        <v>120</v>
      </c>
      <c r="F3963" s="47" t="s">
        <v>149</v>
      </c>
      <c r="G3963" s="47" t="s">
        <v>124</v>
      </c>
      <c r="H3963" s="47" t="n">
        <v>620</v>
      </c>
      <c r="I3963" s="57" t="n">
        <f aca="false">IFERROR(H3963/INDEX(Rate_Master!$C$2:$C$13,MATCH(F3963,Rate_Master!$A$2:$A$13,0)),0)</f>
        <v>0.563636363636364</v>
      </c>
    </row>
    <row r="3964" customFormat="false" ht="15" hidden="false" customHeight="false" outlineLevel="0" collapsed="false">
      <c r="A3964" s="47" t="s">
        <v>15916</v>
      </c>
      <c r="B3964" s="47" t="s">
        <v>1009</v>
      </c>
      <c r="C3964" s="48" t="n">
        <v>46095</v>
      </c>
      <c r="D3964" s="47" t="s">
        <v>62</v>
      </c>
      <c r="E3964" s="47" t="s">
        <v>120</v>
      </c>
      <c r="F3964" s="47" t="s">
        <v>149</v>
      </c>
      <c r="G3964" s="47" t="s">
        <v>125</v>
      </c>
      <c r="H3964" s="47" t="n">
        <v>338</v>
      </c>
      <c r="I3964" s="57" t="n">
        <f aca="false">IFERROR(H3964/INDEX(Rate_Master!$C$2:$C$13,MATCH(F3964,Rate_Master!$A$2:$A$13,0)),0)</f>
        <v>0.307272727272727</v>
      </c>
    </row>
    <row r="3965" customFormat="false" ht="15" hidden="false" customHeight="false" outlineLevel="0" collapsed="false">
      <c r="A3965" s="47" t="s">
        <v>15917</v>
      </c>
      <c r="B3965" s="47" t="s">
        <v>1009</v>
      </c>
      <c r="C3965" s="48" t="n">
        <v>46095</v>
      </c>
      <c r="D3965" s="47" t="s">
        <v>62</v>
      </c>
      <c r="E3965" s="47" t="s">
        <v>120</v>
      </c>
      <c r="F3965" s="47" t="s">
        <v>149</v>
      </c>
      <c r="G3965" s="47" t="s">
        <v>126</v>
      </c>
      <c r="H3965" s="47" t="n">
        <v>229</v>
      </c>
      <c r="I3965" s="57" t="n">
        <f aca="false">IFERROR(H3965/INDEX(Rate_Master!$C$2:$C$13,MATCH(F3965,Rate_Master!$A$2:$A$13,0)),0)</f>
        <v>0.208181818181818</v>
      </c>
    </row>
    <row r="3966" customFormat="false" ht="15" hidden="false" customHeight="false" outlineLevel="0" collapsed="false">
      <c r="A3966" s="47" t="s">
        <v>15918</v>
      </c>
      <c r="B3966" s="47" t="s">
        <v>1011</v>
      </c>
      <c r="C3966" s="48" t="n">
        <v>46095</v>
      </c>
      <c r="D3966" s="47" t="s">
        <v>62</v>
      </c>
      <c r="E3966" s="47" t="s">
        <v>120</v>
      </c>
      <c r="F3966" s="47" t="s">
        <v>149</v>
      </c>
      <c r="G3966" s="47" t="s">
        <v>119</v>
      </c>
      <c r="H3966" s="47" t="n">
        <v>1192</v>
      </c>
      <c r="I3966" s="57" t="n">
        <f aca="false">IFERROR(H3966/INDEX(Rate_Master!$C$2:$C$13,MATCH(F3966,Rate_Master!$A$2:$A$13,0)),0)</f>
        <v>1.08363636363636</v>
      </c>
    </row>
    <row r="3967" customFormat="false" ht="15" hidden="false" customHeight="false" outlineLevel="0" collapsed="false">
      <c r="A3967" s="47" t="s">
        <v>15919</v>
      </c>
      <c r="B3967" s="47" t="s">
        <v>1011</v>
      </c>
      <c r="C3967" s="48" t="n">
        <v>46095</v>
      </c>
      <c r="D3967" s="47" t="s">
        <v>62</v>
      </c>
      <c r="E3967" s="47" t="s">
        <v>120</v>
      </c>
      <c r="F3967" s="47" t="s">
        <v>149</v>
      </c>
      <c r="G3967" s="47" t="s">
        <v>121</v>
      </c>
      <c r="H3967" s="47" t="n">
        <v>1054</v>
      </c>
      <c r="I3967" s="57" t="n">
        <f aca="false">IFERROR(H3967/INDEX(Rate_Master!$C$2:$C$13,MATCH(F3967,Rate_Master!$A$2:$A$13,0)),0)</f>
        <v>0.958181818181818</v>
      </c>
    </row>
    <row r="3968" customFormat="false" ht="15" hidden="false" customHeight="false" outlineLevel="0" collapsed="false">
      <c r="A3968" s="47" t="s">
        <v>15920</v>
      </c>
      <c r="B3968" s="47" t="s">
        <v>1011</v>
      </c>
      <c r="C3968" s="48" t="n">
        <v>46095</v>
      </c>
      <c r="D3968" s="47" t="s">
        <v>62</v>
      </c>
      <c r="E3968" s="47" t="s">
        <v>120</v>
      </c>
      <c r="F3968" s="47" t="s">
        <v>149</v>
      </c>
      <c r="G3968" s="47" t="s">
        <v>122</v>
      </c>
      <c r="H3968" s="47" t="n">
        <v>1291</v>
      </c>
      <c r="I3968" s="57" t="n">
        <f aca="false">IFERROR(H3968/INDEX(Rate_Master!$C$2:$C$13,MATCH(F3968,Rate_Master!$A$2:$A$13,0)),0)</f>
        <v>1.17363636363636</v>
      </c>
    </row>
    <row r="3969" customFormat="false" ht="15" hidden="false" customHeight="false" outlineLevel="0" collapsed="false">
      <c r="A3969" s="47" t="s">
        <v>15921</v>
      </c>
      <c r="B3969" s="47" t="s">
        <v>1011</v>
      </c>
      <c r="C3969" s="48" t="n">
        <v>46095</v>
      </c>
      <c r="D3969" s="47" t="s">
        <v>62</v>
      </c>
      <c r="E3969" s="47" t="s">
        <v>120</v>
      </c>
      <c r="F3969" s="47" t="s">
        <v>149</v>
      </c>
      <c r="G3969" s="47" t="s">
        <v>123</v>
      </c>
      <c r="H3969" s="47" t="n">
        <v>932</v>
      </c>
      <c r="I3969" s="57" t="n">
        <f aca="false">IFERROR(H3969/INDEX(Rate_Master!$C$2:$C$13,MATCH(F3969,Rate_Master!$A$2:$A$13,0)),0)</f>
        <v>0.847272727272727</v>
      </c>
    </row>
    <row r="3970" customFormat="false" ht="15" hidden="false" customHeight="false" outlineLevel="0" collapsed="false">
      <c r="A3970" s="47" t="s">
        <v>15922</v>
      </c>
      <c r="B3970" s="47" t="s">
        <v>1011</v>
      </c>
      <c r="C3970" s="48" t="n">
        <v>46095</v>
      </c>
      <c r="D3970" s="47" t="s">
        <v>62</v>
      </c>
      <c r="E3970" s="47" t="s">
        <v>120</v>
      </c>
      <c r="F3970" s="47" t="s">
        <v>149</v>
      </c>
      <c r="G3970" s="47" t="s">
        <v>124</v>
      </c>
      <c r="H3970" s="47" t="n">
        <v>588</v>
      </c>
      <c r="I3970" s="57" t="n">
        <f aca="false">IFERROR(H3970/INDEX(Rate_Master!$C$2:$C$13,MATCH(F3970,Rate_Master!$A$2:$A$13,0)),0)</f>
        <v>0.534545454545455</v>
      </c>
    </row>
    <row r="3971" customFormat="false" ht="15" hidden="false" customHeight="false" outlineLevel="0" collapsed="false">
      <c r="A3971" s="47" t="s">
        <v>15923</v>
      </c>
      <c r="B3971" s="47" t="s">
        <v>1011</v>
      </c>
      <c r="C3971" s="48" t="n">
        <v>46095</v>
      </c>
      <c r="D3971" s="47" t="s">
        <v>62</v>
      </c>
      <c r="E3971" s="47" t="s">
        <v>120</v>
      </c>
      <c r="F3971" s="47" t="s">
        <v>149</v>
      </c>
      <c r="G3971" s="47" t="s">
        <v>125</v>
      </c>
      <c r="H3971" s="47" t="n">
        <v>323</v>
      </c>
      <c r="I3971" s="57" t="n">
        <f aca="false">IFERROR(H3971/INDEX(Rate_Master!$C$2:$C$13,MATCH(F3971,Rate_Master!$A$2:$A$13,0)),0)</f>
        <v>0.293636363636364</v>
      </c>
    </row>
    <row r="3972" customFormat="false" ht="15" hidden="false" customHeight="false" outlineLevel="0" collapsed="false">
      <c r="A3972" s="47" t="s">
        <v>15924</v>
      </c>
      <c r="B3972" s="47" t="s">
        <v>1011</v>
      </c>
      <c r="C3972" s="48" t="n">
        <v>46095</v>
      </c>
      <c r="D3972" s="47" t="s">
        <v>62</v>
      </c>
      <c r="E3972" s="47" t="s">
        <v>120</v>
      </c>
      <c r="F3972" s="47" t="s">
        <v>149</v>
      </c>
      <c r="G3972" s="47" t="s">
        <v>126</v>
      </c>
      <c r="H3972" s="47" t="n">
        <v>220</v>
      </c>
      <c r="I3972" s="57" t="n">
        <f aca="false">IFERROR(H3972/INDEX(Rate_Master!$C$2:$C$13,MATCH(F3972,Rate_Master!$A$2:$A$13,0)),0)</f>
        <v>0.2</v>
      </c>
    </row>
    <row r="3973" customFormat="false" ht="15" hidden="false" customHeight="false" outlineLevel="0" collapsed="false">
      <c r="A3973" s="47" t="s">
        <v>15925</v>
      </c>
      <c r="B3973" s="47" t="s">
        <v>1012</v>
      </c>
      <c r="C3973" s="48" t="n">
        <v>46095</v>
      </c>
      <c r="D3973" s="47" t="s">
        <v>62</v>
      </c>
      <c r="E3973" s="47" t="s">
        <v>120</v>
      </c>
      <c r="F3973" s="47" t="s">
        <v>149</v>
      </c>
      <c r="G3973" s="47" t="s">
        <v>119</v>
      </c>
      <c r="H3973" s="47" t="n">
        <v>1211</v>
      </c>
      <c r="I3973" s="57" t="n">
        <f aca="false">IFERROR(H3973/INDEX(Rate_Master!$C$2:$C$13,MATCH(F3973,Rate_Master!$A$2:$A$13,0)),0)</f>
        <v>1.10090909090909</v>
      </c>
    </row>
    <row r="3974" customFormat="false" ht="15" hidden="false" customHeight="false" outlineLevel="0" collapsed="false">
      <c r="A3974" s="47" t="s">
        <v>15926</v>
      </c>
      <c r="B3974" s="47" t="s">
        <v>1012</v>
      </c>
      <c r="C3974" s="48" t="n">
        <v>46095</v>
      </c>
      <c r="D3974" s="47" t="s">
        <v>62</v>
      </c>
      <c r="E3974" s="47" t="s">
        <v>120</v>
      </c>
      <c r="F3974" s="47" t="s">
        <v>149</v>
      </c>
      <c r="G3974" s="47" t="s">
        <v>121</v>
      </c>
      <c r="H3974" s="47" t="n">
        <v>1134</v>
      </c>
      <c r="I3974" s="57" t="n">
        <f aca="false">IFERROR(H3974/INDEX(Rate_Master!$C$2:$C$13,MATCH(F3974,Rate_Master!$A$2:$A$13,0)),0)</f>
        <v>1.03090909090909</v>
      </c>
    </row>
    <row r="3975" customFormat="false" ht="15" hidden="false" customHeight="false" outlineLevel="0" collapsed="false">
      <c r="A3975" s="47" t="s">
        <v>15927</v>
      </c>
      <c r="B3975" s="47" t="s">
        <v>1012</v>
      </c>
      <c r="C3975" s="48" t="n">
        <v>46095</v>
      </c>
      <c r="D3975" s="47" t="s">
        <v>62</v>
      </c>
      <c r="E3975" s="47" t="s">
        <v>120</v>
      </c>
      <c r="F3975" s="47" t="s">
        <v>149</v>
      </c>
      <c r="G3975" s="47" t="s">
        <v>122</v>
      </c>
      <c r="H3975" s="47" t="n">
        <v>1197</v>
      </c>
      <c r="I3975" s="57" t="n">
        <f aca="false">IFERROR(H3975/INDEX(Rate_Master!$C$2:$C$13,MATCH(F3975,Rate_Master!$A$2:$A$13,0)),0)</f>
        <v>1.08818181818182</v>
      </c>
    </row>
    <row r="3976" customFormat="false" ht="15" hidden="false" customHeight="false" outlineLevel="0" collapsed="false">
      <c r="A3976" s="47" t="s">
        <v>15928</v>
      </c>
      <c r="B3976" s="47" t="s">
        <v>1012</v>
      </c>
      <c r="C3976" s="48" t="n">
        <v>46095</v>
      </c>
      <c r="D3976" s="47" t="s">
        <v>62</v>
      </c>
      <c r="E3976" s="47" t="s">
        <v>120</v>
      </c>
      <c r="F3976" s="47" t="s">
        <v>149</v>
      </c>
      <c r="G3976" s="47" t="s">
        <v>123</v>
      </c>
      <c r="H3976" s="47" t="n">
        <v>855</v>
      </c>
      <c r="I3976" s="57" t="n">
        <f aca="false">IFERROR(H3976/INDEX(Rate_Master!$C$2:$C$13,MATCH(F3976,Rate_Master!$A$2:$A$13,0)),0)</f>
        <v>0.777272727272727</v>
      </c>
    </row>
    <row r="3977" customFormat="false" ht="15" hidden="false" customHeight="false" outlineLevel="0" collapsed="false">
      <c r="A3977" s="47" t="s">
        <v>15929</v>
      </c>
      <c r="B3977" s="47" t="s">
        <v>1012</v>
      </c>
      <c r="C3977" s="48" t="n">
        <v>46095</v>
      </c>
      <c r="D3977" s="47" t="s">
        <v>62</v>
      </c>
      <c r="E3977" s="47" t="s">
        <v>120</v>
      </c>
      <c r="F3977" s="47" t="s">
        <v>149</v>
      </c>
      <c r="G3977" s="47" t="s">
        <v>124</v>
      </c>
      <c r="H3977" s="47" t="n">
        <v>574</v>
      </c>
      <c r="I3977" s="57" t="n">
        <f aca="false">IFERROR(H3977/INDEX(Rate_Master!$C$2:$C$13,MATCH(F3977,Rate_Master!$A$2:$A$13,0)),0)</f>
        <v>0.521818181818182</v>
      </c>
    </row>
    <row r="3978" customFormat="false" ht="15" hidden="false" customHeight="false" outlineLevel="0" collapsed="false">
      <c r="A3978" s="47" t="s">
        <v>15930</v>
      </c>
      <c r="B3978" s="47" t="s">
        <v>1012</v>
      </c>
      <c r="C3978" s="48" t="n">
        <v>46095</v>
      </c>
      <c r="D3978" s="47" t="s">
        <v>62</v>
      </c>
      <c r="E3978" s="47" t="s">
        <v>120</v>
      </c>
      <c r="F3978" s="47" t="s">
        <v>149</v>
      </c>
      <c r="G3978" s="47" t="s">
        <v>125</v>
      </c>
      <c r="H3978" s="47" t="n">
        <v>355</v>
      </c>
      <c r="I3978" s="57" t="n">
        <f aca="false">IFERROR(H3978/INDEX(Rate_Master!$C$2:$C$13,MATCH(F3978,Rate_Master!$A$2:$A$13,0)),0)</f>
        <v>0.322727272727273</v>
      </c>
    </row>
    <row r="3979" customFormat="false" ht="15" hidden="false" customHeight="false" outlineLevel="0" collapsed="false">
      <c r="A3979" s="47" t="s">
        <v>15931</v>
      </c>
      <c r="B3979" s="47" t="s">
        <v>1012</v>
      </c>
      <c r="C3979" s="48" t="n">
        <v>46095</v>
      </c>
      <c r="D3979" s="47" t="s">
        <v>62</v>
      </c>
      <c r="E3979" s="47" t="s">
        <v>120</v>
      </c>
      <c r="F3979" s="47" t="s">
        <v>149</v>
      </c>
      <c r="G3979" s="47" t="s">
        <v>126</v>
      </c>
      <c r="H3979" s="47" t="n">
        <v>247</v>
      </c>
      <c r="I3979" s="57" t="n">
        <f aca="false">IFERROR(H3979/INDEX(Rate_Master!$C$2:$C$13,MATCH(F3979,Rate_Master!$A$2:$A$13,0)),0)</f>
        <v>0.224545454545455</v>
      </c>
    </row>
    <row r="3980" customFormat="false" ht="15" hidden="false" customHeight="false" outlineLevel="0" collapsed="false">
      <c r="A3980" s="47" t="s">
        <v>15932</v>
      </c>
      <c r="B3980" s="47" t="s">
        <v>1013</v>
      </c>
      <c r="C3980" s="48" t="n">
        <v>46095</v>
      </c>
      <c r="D3980" s="47" t="s">
        <v>63</v>
      </c>
      <c r="E3980" s="47" t="s">
        <v>120</v>
      </c>
      <c r="F3980" s="47" t="s">
        <v>152</v>
      </c>
      <c r="G3980" s="47" t="s">
        <v>119</v>
      </c>
      <c r="H3980" s="47" t="n">
        <v>763</v>
      </c>
      <c r="I3980" s="57" t="n">
        <f aca="false">IFERROR(H3980/INDEX(Rate_Master!$C$2:$C$13,MATCH(F3980,Rate_Master!$A$2:$A$13,0)),0)</f>
        <v>0.847777777777778</v>
      </c>
    </row>
    <row r="3981" customFormat="false" ht="15" hidden="false" customHeight="false" outlineLevel="0" collapsed="false">
      <c r="A3981" s="47" t="s">
        <v>15933</v>
      </c>
      <c r="B3981" s="47" t="s">
        <v>1013</v>
      </c>
      <c r="C3981" s="48" t="n">
        <v>46095</v>
      </c>
      <c r="D3981" s="47" t="s">
        <v>63</v>
      </c>
      <c r="E3981" s="47" t="s">
        <v>120</v>
      </c>
      <c r="F3981" s="47" t="s">
        <v>152</v>
      </c>
      <c r="G3981" s="47" t="s">
        <v>121</v>
      </c>
      <c r="H3981" s="47" t="n">
        <v>669</v>
      </c>
      <c r="I3981" s="57" t="n">
        <f aca="false">IFERROR(H3981/INDEX(Rate_Master!$C$2:$C$13,MATCH(F3981,Rate_Master!$A$2:$A$13,0)),0)</f>
        <v>0.743333333333333</v>
      </c>
    </row>
    <row r="3982" customFormat="false" ht="15" hidden="false" customHeight="false" outlineLevel="0" collapsed="false">
      <c r="A3982" s="47" t="s">
        <v>15934</v>
      </c>
      <c r="B3982" s="47" t="s">
        <v>1013</v>
      </c>
      <c r="C3982" s="48" t="n">
        <v>46095</v>
      </c>
      <c r="D3982" s="47" t="s">
        <v>63</v>
      </c>
      <c r="E3982" s="47" t="s">
        <v>120</v>
      </c>
      <c r="F3982" s="47" t="s">
        <v>152</v>
      </c>
      <c r="G3982" s="47" t="s">
        <v>122</v>
      </c>
      <c r="H3982" s="47" t="n">
        <v>762</v>
      </c>
      <c r="I3982" s="57" t="n">
        <f aca="false">IFERROR(H3982/INDEX(Rate_Master!$C$2:$C$13,MATCH(F3982,Rate_Master!$A$2:$A$13,0)),0)</f>
        <v>0.846666666666667</v>
      </c>
    </row>
    <row r="3983" customFormat="false" ht="15" hidden="false" customHeight="false" outlineLevel="0" collapsed="false">
      <c r="A3983" s="47" t="s">
        <v>15935</v>
      </c>
      <c r="B3983" s="47" t="s">
        <v>1013</v>
      </c>
      <c r="C3983" s="48" t="n">
        <v>46095</v>
      </c>
      <c r="D3983" s="47" t="s">
        <v>63</v>
      </c>
      <c r="E3983" s="47" t="s">
        <v>120</v>
      </c>
      <c r="F3983" s="47" t="s">
        <v>152</v>
      </c>
      <c r="G3983" s="47" t="s">
        <v>123</v>
      </c>
      <c r="H3983" s="47" t="n">
        <v>505</v>
      </c>
      <c r="I3983" s="57" t="n">
        <f aca="false">IFERROR(H3983/INDEX(Rate_Master!$C$2:$C$13,MATCH(F3983,Rate_Master!$A$2:$A$13,0)),0)</f>
        <v>0.561111111111111</v>
      </c>
    </row>
    <row r="3984" customFormat="false" ht="15" hidden="false" customHeight="false" outlineLevel="0" collapsed="false">
      <c r="A3984" s="47" t="s">
        <v>15936</v>
      </c>
      <c r="B3984" s="47" t="s">
        <v>1013</v>
      </c>
      <c r="C3984" s="48" t="n">
        <v>46095</v>
      </c>
      <c r="D3984" s="47" t="s">
        <v>63</v>
      </c>
      <c r="E3984" s="47" t="s">
        <v>120</v>
      </c>
      <c r="F3984" s="47" t="s">
        <v>152</v>
      </c>
      <c r="G3984" s="47" t="s">
        <v>124</v>
      </c>
      <c r="H3984" s="47" t="n">
        <v>324</v>
      </c>
      <c r="I3984" s="57" t="n">
        <f aca="false">IFERROR(H3984/INDEX(Rate_Master!$C$2:$C$13,MATCH(F3984,Rate_Master!$A$2:$A$13,0)),0)</f>
        <v>0.36</v>
      </c>
    </row>
    <row r="3985" customFormat="false" ht="15" hidden="false" customHeight="false" outlineLevel="0" collapsed="false">
      <c r="A3985" s="47" t="s">
        <v>15937</v>
      </c>
      <c r="B3985" s="47" t="s">
        <v>1013</v>
      </c>
      <c r="C3985" s="48" t="n">
        <v>46095</v>
      </c>
      <c r="D3985" s="47" t="s">
        <v>63</v>
      </c>
      <c r="E3985" s="47" t="s">
        <v>120</v>
      </c>
      <c r="F3985" s="47" t="s">
        <v>152</v>
      </c>
      <c r="G3985" s="47" t="s">
        <v>125</v>
      </c>
      <c r="H3985" s="47" t="n">
        <v>204</v>
      </c>
      <c r="I3985" s="57" t="n">
        <f aca="false">IFERROR(H3985/INDEX(Rate_Master!$C$2:$C$13,MATCH(F3985,Rate_Master!$A$2:$A$13,0)),0)</f>
        <v>0.226666666666667</v>
      </c>
    </row>
    <row r="3986" customFormat="false" ht="15" hidden="false" customHeight="false" outlineLevel="0" collapsed="false">
      <c r="A3986" s="47" t="s">
        <v>15938</v>
      </c>
      <c r="B3986" s="47" t="s">
        <v>1013</v>
      </c>
      <c r="C3986" s="48" t="n">
        <v>46095</v>
      </c>
      <c r="D3986" s="47" t="s">
        <v>63</v>
      </c>
      <c r="E3986" s="47" t="s">
        <v>120</v>
      </c>
      <c r="F3986" s="47" t="s">
        <v>152</v>
      </c>
      <c r="G3986" s="47" t="s">
        <v>126</v>
      </c>
      <c r="H3986" s="47" t="n">
        <v>112</v>
      </c>
      <c r="I3986" s="57" t="n">
        <f aca="false">IFERROR(H3986/INDEX(Rate_Master!$C$2:$C$13,MATCH(F3986,Rate_Master!$A$2:$A$13,0)),0)</f>
        <v>0.124444444444444</v>
      </c>
    </row>
    <row r="3987" customFormat="false" ht="15" hidden="false" customHeight="false" outlineLevel="0" collapsed="false">
      <c r="A3987" s="47" t="s">
        <v>15939</v>
      </c>
      <c r="B3987" s="47" t="s">
        <v>1014</v>
      </c>
      <c r="C3987" s="48" t="n">
        <v>46095</v>
      </c>
      <c r="D3987" s="47" t="s">
        <v>63</v>
      </c>
      <c r="E3987" s="47" t="s">
        <v>120</v>
      </c>
      <c r="F3987" s="47" t="s">
        <v>152</v>
      </c>
      <c r="G3987" s="47" t="s">
        <v>119</v>
      </c>
      <c r="H3987" s="47" t="n">
        <v>1003</v>
      </c>
      <c r="I3987" s="57" t="n">
        <f aca="false">IFERROR(H3987/INDEX(Rate_Master!$C$2:$C$13,MATCH(F3987,Rate_Master!$A$2:$A$13,0)),0)</f>
        <v>1.11444444444444</v>
      </c>
    </row>
    <row r="3988" customFormat="false" ht="15" hidden="false" customHeight="false" outlineLevel="0" collapsed="false">
      <c r="A3988" s="47" t="s">
        <v>15940</v>
      </c>
      <c r="B3988" s="47" t="s">
        <v>1014</v>
      </c>
      <c r="C3988" s="48" t="n">
        <v>46095</v>
      </c>
      <c r="D3988" s="47" t="s">
        <v>63</v>
      </c>
      <c r="E3988" s="47" t="s">
        <v>120</v>
      </c>
      <c r="F3988" s="47" t="s">
        <v>152</v>
      </c>
      <c r="G3988" s="47" t="s">
        <v>121</v>
      </c>
      <c r="H3988" s="47" t="n">
        <v>913</v>
      </c>
      <c r="I3988" s="57" t="n">
        <f aca="false">IFERROR(H3988/INDEX(Rate_Master!$C$2:$C$13,MATCH(F3988,Rate_Master!$A$2:$A$13,0)),0)</f>
        <v>1.01444444444444</v>
      </c>
    </row>
    <row r="3989" customFormat="false" ht="15" hidden="false" customHeight="false" outlineLevel="0" collapsed="false">
      <c r="A3989" s="47" t="s">
        <v>15941</v>
      </c>
      <c r="B3989" s="47" t="s">
        <v>1014</v>
      </c>
      <c r="C3989" s="48" t="n">
        <v>46095</v>
      </c>
      <c r="D3989" s="47" t="s">
        <v>63</v>
      </c>
      <c r="E3989" s="47" t="s">
        <v>120</v>
      </c>
      <c r="F3989" s="47" t="s">
        <v>152</v>
      </c>
      <c r="G3989" s="47" t="s">
        <v>122</v>
      </c>
      <c r="H3989" s="47" t="n">
        <v>1016</v>
      </c>
      <c r="I3989" s="57" t="n">
        <f aca="false">IFERROR(H3989/INDEX(Rate_Master!$C$2:$C$13,MATCH(F3989,Rate_Master!$A$2:$A$13,0)),0)</f>
        <v>1.12888888888889</v>
      </c>
    </row>
    <row r="3990" customFormat="false" ht="15" hidden="false" customHeight="false" outlineLevel="0" collapsed="false">
      <c r="A3990" s="47" t="s">
        <v>15942</v>
      </c>
      <c r="B3990" s="47" t="s">
        <v>1014</v>
      </c>
      <c r="C3990" s="48" t="n">
        <v>46095</v>
      </c>
      <c r="D3990" s="47" t="s">
        <v>63</v>
      </c>
      <c r="E3990" s="47" t="s">
        <v>120</v>
      </c>
      <c r="F3990" s="47" t="s">
        <v>152</v>
      </c>
      <c r="G3990" s="47" t="s">
        <v>123</v>
      </c>
      <c r="H3990" s="47" t="n">
        <v>720</v>
      </c>
      <c r="I3990" s="57" t="n">
        <f aca="false">IFERROR(H3990/INDEX(Rate_Master!$C$2:$C$13,MATCH(F3990,Rate_Master!$A$2:$A$13,0)),0)</f>
        <v>0.8</v>
      </c>
    </row>
    <row r="3991" customFormat="false" ht="15" hidden="false" customHeight="false" outlineLevel="0" collapsed="false">
      <c r="A3991" s="47" t="s">
        <v>15943</v>
      </c>
      <c r="B3991" s="47" t="s">
        <v>1014</v>
      </c>
      <c r="C3991" s="48" t="n">
        <v>46095</v>
      </c>
      <c r="D3991" s="47" t="s">
        <v>63</v>
      </c>
      <c r="E3991" s="47" t="s">
        <v>120</v>
      </c>
      <c r="F3991" s="47" t="s">
        <v>152</v>
      </c>
      <c r="G3991" s="47" t="s">
        <v>124</v>
      </c>
      <c r="H3991" s="47" t="n">
        <v>443</v>
      </c>
      <c r="I3991" s="57" t="n">
        <f aca="false">IFERROR(H3991/INDEX(Rate_Master!$C$2:$C$13,MATCH(F3991,Rate_Master!$A$2:$A$13,0)),0)</f>
        <v>0.492222222222222</v>
      </c>
    </row>
    <row r="3992" customFormat="false" ht="15" hidden="false" customHeight="false" outlineLevel="0" collapsed="false">
      <c r="A3992" s="47" t="s">
        <v>15944</v>
      </c>
      <c r="B3992" s="47" t="s">
        <v>1014</v>
      </c>
      <c r="C3992" s="48" t="n">
        <v>46095</v>
      </c>
      <c r="D3992" s="47" t="s">
        <v>63</v>
      </c>
      <c r="E3992" s="47" t="s">
        <v>120</v>
      </c>
      <c r="F3992" s="47" t="s">
        <v>152</v>
      </c>
      <c r="G3992" s="47" t="s">
        <v>125</v>
      </c>
      <c r="H3992" s="47" t="n">
        <v>279</v>
      </c>
      <c r="I3992" s="57" t="n">
        <f aca="false">IFERROR(H3992/INDEX(Rate_Master!$C$2:$C$13,MATCH(F3992,Rate_Master!$A$2:$A$13,0)),0)</f>
        <v>0.31</v>
      </c>
    </row>
    <row r="3993" customFormat="false" ht="15" hidden="false" customHeight="false" outlineLevel="0" collapsed="false">
      <c r="A3993" s="47" t="s">
        <v>15945</v>
      </c>
      <c r="B3993" s="47" t="s">
        <v>1014</v>
      </c>
      <c r="C3993" s="48" t="n">
        <v>46095</v>
      </c>
      <c r="D3993" s="47" t="s">
        <v>63</v>
      </c>
      <c r="E3993" s="47" t="s">
        <v>120</v>
      </c>
      <c r="F3993" s="47" t="s">
        <v>152</v>
      </c>
      <c r="G3993" s="47" t="s">
        <v>126</v>
      </c>
      <c r="H3993" s="47" t="n">
        <v>178</v>
      </c>
      <c r="I3993" s="57" t="n">
        <f aca="false">IFERROR(H3993/INDEX(Rate_Master!$C$2:$C$13,MATCH(F3993,Rate_Master!$A$2:$A$13,0)),0)</f>
        <v>0.197777777777778</v>
      </c>
    </row>
    <row r="3994" customFormat="false" ht="15" hidden="false" customHeight="false" outlineLevel="0" collapsed="false">
      <c r="A3994" s="47" t="s">
        <v>15946</v>
      </c>
      <c r="B3994" s="47" t="s">
        <v>1015</v>
      </c>
      <c r="C3994" s="48" t="n">
        <v>46095</v>
      </c>
      <c r="D3994" s="47" t="s">
        <v>63</v>
      </c>
      <c r="E3994" s="47" t="s">
        <v>120</v>
      </c>
      <c r="F3994" s="47" t="s">
        <v>152</v>
      </c>
      <c r="G3994" s="47" t="s">
        <v>119</v>
      </c>
      <c r="H3994" s="47" t="n">
        <v>1275</v>
      </c>
      <c r="I3994" s="57" t="n">
        <f aca="false">IFERROR(H3994/INDEX(Rate_Master!$C$2:$C$13,MATCH(F3994,Rate_Master!$A$2:$A$13,0)),0)</f>
        <v>1.41666666666667</v>
      </c>
    </row>
    <row r="3995" customFormat="false" ht="15" hidden="false" customHeight="false" outlineLevel="0" collapsed="false">
      <c r="A3995" s="47" t="s">
        <v>15947</v>
      </c>
      <c r="B3995" s="47" t="s">
        <v>1015</v>
      </c>
      <c r="C3995" s="48" t="n">
        <v>46095</v>
      </c>
      <c r="D3995" s="47" t="s">
        <v>63</v>
      </c>
      <c r="E3995" s="47" t="s">
        <v>120</v>
      </c>
      <c r="F3995" s="47" t="s">
        <v>152</v>
      </c>
      <c r="G3995" s="47" t="s">
        <v>121</v>
      </c>
      <c r="H3995" s="47" t="n">
        <v>1142</v>
      </c>
      <c r="I3995" s="57" t="n">
        <f aca="false">IFERROR(H3995/INDEX(Rate_Master!$C$2:$C$13,MATCH(F3995,Rate_Master!$A$2:$A$13,0)),0)</f>
        <v>1.26888888888889</v>
      </c>
    </row>
    <row r="3996" customFormat="false" ht="15" hidden="false" customHeight="false" outlineLevel="0" collapsed="false">
      <c r="A3996" s="47" t="s">
        <v>15948</v>
      </c>
      <c r="B3996" s="47" t="s">
        <v>1015</v>
      </c>
      <c r="C3996" s="48" t="n">
        <v>46095</v>
      </c>
      <c r="D3996" s="47" t="s">
        <v>63</v>
      </c>
      <c r="E3996" s="47" t="s">
        <v>120</v>
      </c>
      <c r="F3996" s="47" t="s">
        <v>152</v>
      </c>
      <c r="G3996" s="47" t="s">
        <v>122</v>
      </c>
      <c r="H3996" s="47" t="n">
        <v>1194</v>
      </c>
      <c r="I3996" s="57" t="n">
        <f aca="false">IFERROR(H3996/INDEX(Rate_Master!$C$2:$C$13,MATCH(F3996,Rate_Master!$A$2:$A$13,0)),0)</f>
        <v>1.32666666666667</v>
      </c>
    </row>
    <row r="3997" customFormat="false" ht="15" hidden="false" customHeight="false" outlineLevel="0" collapsed="false">
      <c r="A3997" s="47" t="s">
        <v>15949</v>
      </c>
      <c r="B3997" s="47" t="s">
        <v>1015</v>
      </c>
      <c r="C3997" s="48" t="n">
        <v>46095</v>
      </c>
      <c r="D3997" s="47" t="s">
        <v>63</v>
      </c>
      <c r="E3997" s="47" t="s">
        <v>120</v>
      </c>
      <c r="F3997" s="47" t="s">
        <v>152</v>
      </c>
      <c r="G3997" s="47" t="s">
        <v>123</v>
      </c>
      <c r="H3997" s="47" t="n">
        <v>908</v>
      </c>
      <c r="I3997" s="57" t="n">
        <f aca="false">IFERROR(H3997/INDEX(Rate_Master!$C$2:$C$13,MATCH(F3997,Rate_Master!$A$2:$A$13,0)),0)</f>
        <v>1.00888888888889</v>
      </c>
    </row>
    <row r="3998" customFormat="false" ht="15" hidden="false" customHeight="false" outlineLevel="0" collapsed="false">
      <c r="A3998" s="47" t="s">
        <v>15950</v>
      </c>
      <c r="B3998" s="47" t="s">
        <v>1015</v>
      </c>
      <c r="C3998" s="48" t="n">
        <v>46095</v>
      </c>
      <c r="D3998" s="47" t="s">
        <v>63</v>
      </c>
      <c r="E3998" s="47" t="s">
        <v>120</v>
      </c>
      <c r="F3998" s="47" t="s">
        <v>152</v>
      </c>
      <c r="G3998" s="47" t="s">
        <v>124</v>
      </c>
      <c r="H3998" s="47" t="n">
        <v>558</v>
      </c>
      <c r="I3998" s="57" t="n">
        <f aca="false">IFERROR(H3998/INDEX(Rate_Master!$C$2:$C$13,MATCH(F3998,Rate_Master!$A$2:$A$13,0)),0)</f>
        <v>0.62</v>
      </c>
    </row>
    <row r="3999" customFormat="false" ht="15" hidden="false" customHeight="false" outlineLevel="0" collapsed="false">
      <c r="A3999" s="47" t="s">
        <v>15951</v>
      </c>
      <c r="B3999" s="47" t="s">
        <v>1015</v>
      </c>
      <c r="C3999" s="48" t="n">
        <v>46095</v>
      </c>
      <c r="D3999" s="47" t="s">
        <v>63</v>
      </c>
      <c r="E3999" s="47" t="s">
        <v>120</v>
      </c>
      <c r="F3999" s="47" t="s">
        <v>152</v>
      </c>
      <c r="G3999" s="47" t="s">
        <v>125</v>
      </c>
      <c r="H3999" s="47" t="n">
        <v>325</v>
      </c>
      <c r="I3999" s="57" t="n">
        <f aca="false">IFERROR(H3999/INDEX(Rate_Master!$C$2:$C$13,MATCH(F3999,Rate_Master!$A$2:$A$13,0)),0)</f>
        <v>0.361111111111111</v>
      </c>
    </row>
    <row r="4000" customFormat="false" ht="15" hidden="false" customHeight="false" outlineLevel="0" collapsed="false">
      <c r="A4000" s="47" t="s">
        <v>15952</v>
      </c>
      <c r="B4000" s="47" t="s">
        <v>1015</v>
      </c>
      <c r="C4000" s="48" t="n">
        <v>46095</v>
      </c>
      <c r="D4000" s="47" t="s">
        <v>63</v>
      </c>
      <c r="E4000" s="47" t="s">
        <v>120</v>
      </c>
      <c r="F4000" s="47" t="s">
        <v>152</v>
      </c>
      <c r="G4000" s="47" t="s">
        <v>126</v>
      </c>
      <c r="H4000" s="47" t="n">
        <v>234</v>
      </c>
      <c r="I4000" s="57" t="n">
        <f aca="false">IFERROR(H4000/INDEX(Rate_Master!$C$2:$C$13,MATCH(F4000,Rate_Master!$A$2:$A$13,0)),0)</f>
        <v>0.26</v>
      </c>
    </row>
    <row r="4001" customFormat="false" ht="15" hidden="false" customHeight="false" outlineLevel="0" collapsed="false">
      <c r="A4001" s="47" t="s">
        <v>15953</v>
      </c>
      <c r="B4001" s="47" t="s">
        <v>1016</v>
      </c>
      <c r="C4001" s="48" t="n">
        <v>46095</v>
      </c>
      <c r="D4001" s="47" t="s">
        <v>64</v>
      </c>
      <c r="E4001" s="47" t="s">
        <v>128</v>
      </c>
      <c r="F4001" s="47" t="s">
        <v>155</v>
      </c>
      <c r="G4001" s="47" t="s">
        <v>127</v>
      </c>
      <c r="H4001" s="47" t="n">
        <v>1205</v>
      </c>
      <c r="I4001" s="57" t="n">
        <f aca="false">IFERROR(H4001/INDEX(Rate_Master!$C$2:$C$13,MATCH(F4001,Rate_Master!$A$2:$A$13,0)),0)</f>
        <v>2.19090909090909</v>
      </c>
    </row>
    <row r="4002" customFormat="false" ht="15" hidden="false" customHeight="false" outlineLevel="0" collapsed="false">
      <c r="A4002" s="47" t="s">
        <v>15954</v>
      </c>
      <c r="B4002" s="47" t="s">
        <v>1016</v>
      </c>
      <c r="C4002" s="48" t="n">
        <v>46095</v>
      </c>
      <c r="D4002" s="47" t="s">
        <v>64</v>
      </c>
      <c r="E4002" s="47" t="s">
        <v>128</v>
      </c>
      <c r="F4002" s="47" t="s">
        <v>155</v>
      </c>
      <c r="G4002" s="47" t="s">
        <v>129</v>
      </c>
      <c r="H4002" s="47" t="n">
        <v>851</v>
      </c>
      <c r="I4002" s="57" t="n">
        <f aca="false">IFERROR(H4002/INDEX(Rate_Master!$C$2:$C$13,MATCH(F4002,Rate_Master!$A$2:$A$13,0)),0)</f>
        <v>1.54727272727273</v>
      </c>
    </row>
    <row r="4003" customFormat="false" ht="15" hidden="false" customHeight="false" outlineLevel="0" collapsed="false">
      <c r="A4003" s="47" t="s">
        <v>15955</v>
      </c>
      <c r="B4003" s="47" t="s">
        <v>1016</v>
      </c>
      <c r="C4003" s="48" t="n">
        <v>46095</v>
      </c>
      <c r="D4003" s="47" t="s">
        <v>64</v>
      </c>
      <c r="E4003" s="47" t="s">
        <v>128</v>
      </c>
      <c r="F4003" s="47" t="s">
        <v>155</v>
      </c>
      <c r="G4003" s="47" t="s">
        <v>130</v>
      </c>
      <c r="H4003" s="47" t="n">
        <v>757</v>
      </c>
      <c r="I4003" s="57" t="n">
        <f aca="false">IFERROR(H4003/INDEX(Rate_Master!$C$2:$C$13,MATCH(F4003,Rate_Master!$A$2:$A$13,0)),0)</f>
        <v>1.37636363636364</v>
      </c>
    </row>
    <row r="4004" customFormat="false" ht="15" hidden="false" customHeight="false" outlineLevel="0" collapsed="false">
      <c r="A4004" s="47" t="s">
        <v>15956</v>
      </c>
      <c r="B4004" s="47" t="s">
        <v>1016</v>
      </c>
      <c r="C4004" s="48" t="n">
        <v>46095</v>
      </c>
      <c r="D4004" s="47" t="s">
        <v>64</v>
      </c>
      <c r="E4004" s="47" t="s">
        <v>128</v>
      </c>
      <c r="F4004" s="47" t="s">
        <v>155</v>
      </c>
      <c r="G4004" s="47" t="s">
        <v>131</v>
      </c>
      <c r="H4004" s="47" t="n">
        <v>335</v>
      </c>
      <c r="I4004" s="57" t="n">
        <f aca="false">IFERROR(H4004/INDEX(Rate_Master!$C$2:$C$13,MATCH(F4004,Rate_Master!$A$2:$A$13,0)),0)</f>
        <v>0.609090909090909</v>
      </c>
    </row>
    <row r="4005" customFormat="false" ht="15" hidden="false" customHeight="false" outlineLevel="0" collapsed="false">
      <c r="A4005" s="47" t="s">
        <v>15957</v>
      </c>
      <c r="B4005" s="47" t="s">
        <v>1016</v>
      </c>
      <c r="C4005" s="48" t="n">
        <v>46095</v>
      </c>
      <c r="D4005" s="47" t="s">
        <v>64</v>
      </c>
      <c r="E4005" s="47" t="s">
        <v>128</v>
      </c>
      <c r="F4005" s="47" t="s">
        <v>155</v>
      </c>
      <c r="G4005" s="47" t="s">
        <v>132</v>
      </c>
      <c r="H4005" s="47" t="n">
        <v>233</v>
      </c>
      <c r="I4005" s="57" t="n">
        <f aca="false">IFERROR(H4005/INDEX(Rate_Master!$C$2:$C$13,MATCH(F4005,Rate_Master!$A$2:$A$13,0)),0)</f>
        <v>0.423636363636364</v>
      </c>
    </row>
    <row r="4006" customFormat="false" ht="15" hidden="false" customHeight="false" outlineLevel="0" collapsed="false">
      <c r="A4006" s="47" t="s">
        <v>15958</v>
      </c>
      <c r="B4006" s="47" t="s">
        <v>1018</v>
      </c>
      <c r="C4006" s="48" t="n">
        <v>46095</v>
      </c>
      <c r="D4006" s="47" t="s">
        <v>64</v>
      </c>
      <c r="E4006" s="47" t="s">
        <v>128</v>
      </c>
      <c r="F4006" s="47" t="s">
        <v>155</v>
      </c>
      <c r="G4006" s="47" t="s">
        <v>127</v>
      </c>
      <c r="H4006" s="47" t="n">
        <v>1207</v>
      </c>
      <c r="I4006" s="57" t="n">
        <f aca="false">IFERROR(H4006/INDEX(Rate_Master!$C$2:$C$13,MATCH(F4006,Rate_Master!$A$2:$A$13,0)),0)</f>
        <v>2.19454545454545</v>
      </c>
    </row>
    <row r="4007" customFormat="false" ht="15" hidden="false" customHeight="false" outlineLevel="0" collapsed="false">
      <c r="A4007" s="47" t="s">
        <v>15959</v>
      </c>
      <c r="B4007" s="47" t="s">
        <v>1018</v>
      </c>
      <c r="C4007" s="48" t="n">
        <v>46095</v>
      </c>
      <c r="D4007" s="47" t="s">
        <v>64</v>
      </c>
      <c r="E4007" s="47" t="s">
        <v>128</v>
      </c>
      <c r="F4007" s="47" t="s">
        <v>155</v>
      </c>
      <c r="G4007" s="47" t="s">
        <v>129</v>
      </c>
      <c r="H4007" s="47" t="n">
        <v>887</v>
      </c>
      <c r="I4007" s="57" t="n">
        <f aca="false">IFERROR(H4007/INDEX(Rate_Master!$C$2:$C$13,MATCH(F4007,Rate_Master!$A$2:$A$13,0)),0)</f>
        <v>1.61272727272727</v>
      </c>
    </row>
    <row r="4008" customFormat="false" ht="15" hidden="false" customHeight="false" outlineLevel="0" collapsed="false">
      <c r="A4008" s="47" t="s">
        <v>15960</v>
      </c>
      <c r="B4008" s="47" t="s">
        <v>1018</v>
      </c>
      <c r="C4008" s="48" t="n">
        <v>46095</v>
      </c>
      <c r="D4008" s="47" t="s">
        <v>64</v>
      </c>
      <c r="E4008" s="47" t="s">
        <v>128</v>
      </c>
      <c r="F4008" s="47" t="s">
        <v>155</v>
      </c>
      <c r="G4008" s="47" t="s">
        <v>130</v>
      </c>
      <c r="H4008" s="47" t="n">
        <v>815</v>
      </c>
      <c r="I4008" s="57" t="n">
        <f aca="false">IFERROR(H4008/INDEX(Rate_Master!$C$2:$C$13,MATCH(F4008,Rate_Master!$A$2:$A$13,0)),0)</f>
        <v>1.48181818181818</v>
      </c>
    </row>
    <row r="4009" customFormat="false" ht="15" hidden="false" customHeight="false" outlineLevel="0" collapsed="false">
      <c r="A4009" s="47" t="s">
        <v>15961</v>
      </c>
      <c r="B4009" s="47" t="s">
        <v>1018</v>
      </c>
      <c r="C4009" s="48" t="n">
        <v>46095</v>
      </c>
      <c r="D4009" s="47" t="s">
        <v>64</v>
      </c>
      <c r="E4009" s="47" t="s">
        <v>128</v>
      </c>
      <c r="F4009" s="47" t="s">
        <v>155</v>
      </c>
      <c r="G4009" s="47" t="s">
        <v>131</v>
      </c>
      <c r="H4009" s="47" t="n">
        <v>346</v>
      </c>
      <c r="I4009" s="57" t="n">
        <f aca="false">IFERROR(H4009/INDEX(Rate_Master!$C$2:$C$13,MATCH(F4009,Rate_Master!$A$2:$A$13,0)),0)</f>
        <v>0.629090909090909</v>
      </c>
    </row>
    <row r="4010" customFormat="false" ht="15" hidden="false" customHeight="false" outlineLevel="0" collapsed="false">
      <c r="A4010" s="47" t="s">
        <v>15962</v>
      </c>
      <c r="B4010" s="47" t="s">
        <v>1018</v>
      </c>
      <c r="C4010" s="48" t="n">
        <v>46095</v>
      </c>
      <c r="D4010" s="47" t="s">
        <v>64</v>
      </c>
      <c r="E4010" s="47" t="s">
        <v>128</v>
      </c>
      <c r="F4010" s="47" t="s">
        <v>155</v>
      </c>
      <c r="G4010" s="47" t="s">
        <v>132</v>
      </c>
      <c r="H4010" s="47" t="n">
        <v>259</v>
      </c>
      <c r="I4010" s="57" t="n">
        <f aca="false">IFERROR(H4010/INDEX(Rate_Master!$C$2:$C$13,MATCH(F4010,Rate_Master!$A$2:$A$13,0)),0)</f>
        <v>0.470909090909091</v>
      </c>
    </row>
    <row r="4011" customFormat="false" ht="15" hidden="false" customHeight="false" outlineLevel="0" collapsed="false">
      <c r="A4011" s="47" t="s">
        <v>15963</v>
      </c>
      <c r="B4011" s="47" t="s">
        <v>1019</v>
      </c>
      <c r="C4011" s="48" t="n">
        <v>46095</v>
      </c>
      <c r="D4011" s="47" t="s">
        <v>65</v>
      </c>
      <c r="E4011" s="47" t="s">
        <v>134</v>
      </c>
      <c r="F4011" s="47" t="s">
        <v>159</v>
      </c>
      <c r="G4011" s="47" t="s">
        <v>133</v>
      </c>
      <c r="H4011" s="47" t="n">
        <v>395</v>
      </c>
      <c r="I4011" s="57" t="n">
        <f aca="false">IFERROR(H4011/INDEX(Rate_Master!$C$2:$C$13,MATCH(F4011,Rate_Master!$A$2:$A$13,0)),0)</f>
        <v>1.64583333333333</v>
      </c>
    </row>
    <row r="4012" customFormat="false" ht="15" hidden="false" customHeight="false" outlineLevel="0" collapsed="false">
      <c r="A4012" s="47" t="s">
        <v>15964</v>
      </c>
      <c r="B4012" s="47" t="s">
        <v>1019</v>
      </c>
      <c r="C4012" s="48" t="n">
        <v>46095</v>
      </c>
      <c r="D4012" s="47" t="s">
        <v>65</v>
      </c>
      <c r="E4012" s="47" t="s">
        <v>134</v>
      </c>
      <c r="F4012" s="47" t="s">
        <v>159</v>
      </c>
      <c r="G4012" s="47" t="s">
        <v>135</v>
      </c>
      <c r="H4012" s="47" t="n">
        <v>263</v>
      </c>
      <c r="I4012" s="57" t="n">
        <f aca="false">IFERROR(H4012/INDEX(Rate_Master!$C$2:$C$13,MATCH(F4012,Rate_Master!$A$2:$A$13,0)),0)</f>
        <v>1.09583333333333</v>
      </c>
    </row>
    <row r="4013" customFormat="false" ht="15" hidden="false" customHeight="false" outlineLevel="0" collapsed="false">
      <c r="A4013" s="47" t="s">
        <v>15965</v>
      </c>
      <c r="B4013" s="47" t="s">
        <v>1019</v>
      </c>
      <c r="C4013" s="48" t="n">
        <v>46095</v>
      </c>
      <c r="D4013" s="47" t="s">
        <v>65</v>
      </c>
      <c r="E4013" s="47" t="s">
        <v>134</v>
      </c>
      <c r="F4013" s="47" t="s">
        <v>159</v>
      </c>
      <c r="G4013" s="47" t="s">
        <v>136</v>
      </c>
      <c r="H4013" s="47" t="n">
        <v>246</v>
      </c>
      <c r="I4013" s="57" t="n">
        <f aca="false">IFERROR(H4013/INDEX(Rate_Master!$C$2:$C$13,MATCH(F4013,Rate_Master!$A$2:$A$13,0)),0)</f>
        <v>1.025</v>
      </c>
    </row>
    <row r="4014" customFormat="false" ht="15" hidden="false" customHeight="false" outlineLevel="0" collapsed="false">
      <c r="A4014" s="47" t="s">
        <v>15966</v>
      </c>
      <c r="B4014" s="47" t="s">
        <v>1019</v>
      </c>
      <c r="C4014" s="48" t="n">
        <v>46095</v>
      </c>
      <c r="D4014" s="47" t="s">
        <v>65</v>
      </c>
      <c r="E4014" s="47" t="s">
        <v>134</v>
      </c>
      <c r="F4014" s="47" t="s">
        <v>159</v>
      </c>
      <c r="G4014" s="47" t="s">
        <v>137</v>
      </c>
      <c r="H4014" s="47" t="n">
        <v>185</v>
      </c>
      <c r="I4014" s="57" t="n">
        <f aca="false">IFERROR(H4014/INDEX(Rate_Master!$C$2:$C$13,MATCH(F4014,Rate_Master!$A$2:$A$13,0)),0)</f>
        <v>0.770833333333333</v>
      </c>
    </row>
    <row r="4015" customFormat="false" ht="15" hidden="false" customHeight="false" outlineLevel="0" collapsed="false">
      <c r="A4015" s="47" t="s">
        <v>15967</v>
      </c>
      <c r="B4015" s="47" t="s">
        <v>1019</v>
      </c>
      <c r="C4015" s="48" t="n">
        <v>46095</v>
      </c>
      <c r="D4015" s="47" t="s">
        <v>65</v>
      </c>
      <c r="E4015" s="47" t="s">
        <v>134</v>
      </c>
      <c r="F4015" s="47" t="s">
        <v>159</v>
      </c>
      <c r="G4015" s="47" t="s">
        <v>138</v>
      </c>
      <c r="H4015" s="47" t="n">
        <v>95</v>
      </c>
      <c r="I4015" s="57" t="n">
        <f aca="false">IFERROR(H4015/INDEX(Rate_Master!$C$2:$C$13,MATCH(F4015,Rate_Master!$A$2:$A$13,0)),0)</f>
        <v>0.395833333333333</v>
      </c>
    </row>
    <row r="4016" customFormat="false" ht="15" hidden="false" customHeight="false" outlineLevel="0" collapsed="false">
      <c r="A4016" s="47" t="s">
        <v>15968</v>
      </c>
      <c r="B4016" s="47" t="s">
        <v>1020</v>
      </c>
      <c r="C4016" s="48" t="n">
        <v>46095</v>
      </c>
      <c r="D4016" s="47" t="s">
        <v>65</v>
      </c>
      <c r="E4016" s="47" t="s">
        <v>134</v>
      </c>
      <c r="F4016" s="47" t="s">
        <v>159</v>
      </c>
      <c r="G4016" s="47" t="s">
        <v>133</v>
      </c>
      <c r="H4016" s="47" t="n">
        <v>398</v>
      </c>
      <c r="I4016" s="57" t="n">
        <f aca="false">IFERROR(H4016/INDEX(Rate_Master!$C$2:$C$13,MATCH(F4016,Rate_Master!$A$2:$A$13,0)),0)</f>
        <v>1.65833333333333</v>
      </c>
    </row>
    <row r="4017" customFormat="false" ht="15" hidden="false" customHeight="false" outlineLevel="0" collapsed="false">
      <c r="A4017" s="47" t="s">
        <v>15969</v>
      </c>
      <c r="B4017" s="47" t="s">
        <v>1020</v>
      </c>
      <c r="C4017" s="48" t="n">
        <v>46095</v>
      </c>
      <c r="D4017" s="47" t="s">
        <v>65</v>
      </c>
      <c r="E4017" s="47" t="s">
        <v>134</v>
      </c>
      <c r="F4017" s="47" t="s">
        <v>159</v>
      </c>
      <c r="G4017" s="47" t="s">
        <v>135</v>
      </c>
      <c r="H4017" s="47" t="n">
        <v>279</v>
      </c>
      <c r="I4017" s="57" t="n">
        <f aca="false">IFERROR(H4017/INDEX(Rate_Master!$C$2:$C$13,MATCH(F4017,Rate_Master!$A$2:$A$13,0)),0)</f>
        <v>1.1625</v>
      </c>
    </row>
    <row r="4018" customFormat="false" ht="15" hidden="false" customHeight="false" outlineLevel="0" collapsed="false">
      <c r="A4018" s="47" t="s">
        <v>15970</v>
      </c>
      <c r="B4018" s="47" t="s">
        <v>1020</v>
      </c>
      <c r="C4018" s="48" t="n">
        <v>46095</v>
      </c>
      <c r="D4018" s="47" t="s">
        <v>65</v>
      </c>
      <c r="E4018" s="47" t="s">
        <v>134</v>
      </c>
      <c r="F4018" s="47" t="s">
        <v>159</v>
      </c>
      <c r="G4018" s="47" t="s">
        <v>136</v>
      </c>
      <c r="H4018" s="47" t="n">
        <v>279</v>
      </c>
      <c r="I4018" s="57" t="n">
        <f aca="false">IFERROR(H4018/INDEX(Rate_Master!$C$2:$C$13,MATCH(F4018,Rate_Master!$A$2:$A$13,0)),0)</f>
        <v>1.1625</v>
      </c>
    </row>
    <row r="4019" customFormat="false" ht="15" hidden="false" customHeight="false" outlineLevel="0" collapsed="false">
      <c r="A4019" s="47" t="s">
        <v>15971</v>
      </c>
      <c r="B4019" s="47" t="s">
        <v>1020</v>
      </c>
      <c r="C4019" s="48" t="n">
        <v>46095</v>
      </c>
      <c r="D4019" s="47" t="s">
        <v>65</v>
      </c>
      <c r="E4019" s="47" t="s">
        <v>134</v>
      </c>
      <c r="F4019" s="47" t="s">
        <v>159</v>
      </c>
      <c r="G4019" s="47" t="s">
        <v>137</v>
      </c>
      <c r="H4019" s="47" t="n">
        <v>144</v>
      </c>
      <c r="I4019" s="57" t="n">
        <f aca="false">IFERROR(H4019/INDEX(Rate_Master!$C$2:$C$13,MATCH(F4019,Rate_Master!$A$2:$A$13,0)),0)</f>
        <v>0.6</v>
      </c>
    </row>
    <row r="4020" customFormat="false" ht="15" hidden="false" customHeight="false" outlineLevel="0" collapsed="false">
      <c r="A4020" s="47" t="s">
        <v>15972</v>
      </c>
      <c r="B4020" s="47" t="s">
        <v>1020</v>
      </c>
      <c r="C4020" s="48" t="n">
        <v>46095</v>
      </c>
      <c r="D4020" s="47" t="s">
        <v>65</v>
      </c>
      <c r="E4020" s="47" t="s">
        <v>134</v>
      </c>
      <c r="F4020" s="47" t="s">
        <v>159</v>
      </c>
      <c r="G4020" s="47" t="s">
        <v>138</v>
      </c>
      <c r="H4020" s="47" t="n">
        <v>98</v>
      </c>
      <c r="I4020" s="57" t="n">
        <f aca="false">IFERROR(H4020/INDEX(Rate_Master!$C$2:$C$13,MATCH(F4020,Rate_Master!$A$2:$A$13,0)),0)</f>
        <v>0.408333333333333</v>
      </c>
    </row>
    <row r="4021" customFormat="false" ht="15" hidden="false" customHeight="false" outlineLevel="0" collapsed="false">
      <c r="A4021" s="47" t="s">
        <v>15973</v>
      </c>
      <c r="B4021" s="47" t="s">
        <v>1021</v>
      </c>
      <c r="C4021" s="48" t="n">
        <v>46095</v>
      </c>
      <c r="D4021" s="47" t="s">
        <v>65</v>
      </c>
      <c r="E4021" s="47" t="s">
        <v>134</v>
      </c>
      <c r="F4021" s="47" t="s">
        <v>159</v>
      </c>
      <c r="G4021" s="47" t="s">
        <v>133</v>
      </c>
      <c r="H4021" s="47" t="n">
        <v>522</v>
      </c>
      <c r="I4021" s="57" t="n">
        <f aca="false">IFERROR(H4021/INDEX(Rate_Master!$C$2:$C$13,MATCH(F4021,Rate_Master!$A$2:$A$13,0)),0)</f>
        <v>2.175</v>
      </c>
    </row>
    <row r="4022" customFormat="false" ht="15" hidden="false" customHeight="false" outlineLevel="0" collapsed="false">
      <c r="A4022" s="47" t="s">
        <v>15974</v>
      </c>
      <c r="B4022" s="47" t="s">
        <v>1021</v>
      </c>
      <c r="C4022" s="48" t="n">
        <v>46095</v>
      </c>
      <c r="D4022" s="47" t="s">
        <v>65</v>
      </c>
      <c r="E4022" s="47" t="s">
        <v>134</v>
      </c>
      <c r="F4022" s="47" t="s">
        <v>159</v>
      </c>
      <c r="G4022" s="47" t="s">
        <v>135</v>
      </c>
      <c r="H4022" s="47" t="n">
        <v>459</v>
      </c>
      <c r="I4022" s="57" t="n">
        <f aca="false">IFERROR(H4022/INDEX(Rate_Master!$C$2:$C$13,MATCH(F4022,Rate_Master!$A$2:$A$13,0)),0)</f>
        <v>1.9125</v>
      </c>
    </row>
    <row r="4023" customFormat="false" ht="15" hidden="false" customHeight="false" outlineLevel="0" collapsed="false">
      <c r="A4023" s="47" t="s">
        <v>15975</v>
      </c>
      <c r="B4023" s="47" t="s">
        <v>1021</v>
      </c>
      <c r="C4023" s="48" t="n">
        <v>46095</v>
      </c>
      <c r="D4023" s="47" t="s">
        <v>65</v>
      </c>
      <c r="E4023" s="47" t="s">
        <v>134</v>
      </c>
      <c r="F4023" s="47" t="s">
        <v>159</v>
      </c>
      <c r="G4023" s="47" t="s">
        <v>136</v>
      </c>
      <c r="H4023" s="47" t="n">
        <v>374</v>
      </c>
      <c r="I4023" s="57" t="n">
        <f aca="false">IFERROR(H4023/INDEX(Rate_Master!$C$2:$C$13,MATCH(F4023,Rate_Master!$A$2:$A$13,0)),0)</f>
        <v>1.55833333333333</v>
      </c>
    </row>
    <row r="4024" customFormat="false" ht="15" hidden="false" customHeight="false" outlineLevel="0" collapsed="false">
      <c r="A4024" s="47" t="s">
        <v>15976</v>
      </c>
      <c r="B4024" s="47" t="s">
        <v>1021</v>
      </c>
      <c r="C4024" s="48" t="n">
        <v>46095</v>
      </c>
      <c r="D4024" s="47" t="s">
        <v>65</v>
      </c>
      <c r="E4024" s="47" t="s">
        <v>134</v>
      </c>
      <c r="F4024" s="47" t="s">
        <v>159</v>
      </c>
      <c r="G4024" s="47" t="s">
        <v>137</v>
      </c>
      <c r="H4024" s="47" t="n">
        <v>298</v>
      </c>
      <c r="I4024" s="57" t="n">
        <f aca="false">IFERROR(H4024/INDEX(Rate_Master!$C$2:$C$13,MATCH(F4024,Rate_Master!$A$2:$A$13,0)),0)</f>
        <v>1.24166666666667</v>
      </c>
    </row>
    <row r="4025" customFormat="false" ht="15" hidden="false" customHeight="false" outlineLevel="0" collapsed="false">
      <c r="A4025" s="47" t="s">
        <v>15977</v>
      </c>
      <c r="B4025" s="47" t="s">
        <v>1021</v>
      </c>
      <c r="C4025" s="48" t="n">
        <v>46095</v>
      </c>
      <c r="D4025" s="47" t="s">
        <v>65</v>
      </c>
      <c r="E4025" s="47" t="s">
        <v>134</v>
      </c>
      <c r="F4025" s="47" t="s">
        <v>159</v>
      </c>
      <c r="G4025" s="47" t="s">
        <v>138</v>
      </c>
      <c r="H4025" s="47" t="n">
        <v>142</v>
      </c>
      <c r="I4025" s="57" t="n">
        <f aca="false">IFERROR(H4025/INDEX(Rate_Master!$C$2:$C$13,MATCH(F4025,Rate_Master!$A$2:$A$13,0)),0)</f>
        <v>0.591666666666667</v>
      </c>
    </row>
    <row r="4026" customFormat="false" ht="15" hidden="false" customHeight="false" outlineLevel="0" collapsed="false">
      <c r="A4026" s="47" t="s">
        <v>15978</v>
      </c>
      <c r="B4026" s="47" t="s">
        <v>1022</v>
      </c>
      <c r="C4026" s="48" t="n">
        <v>46097</v>
      </c>
      <c r="D4026" s="47" t="s">
        <v>62</v>
      </c>
      <c r="E4026" s="47" t="s">
        <v>120</v>
      </c>
      <c r="F4026" s="47" t="s">
        <v>149</v>
      </c>
      <c r="G4026" s="47" t="s">
        <v>119</v>
      </c>
      <c r="H4026" s="47" t="n">
        <v>2270</v>
      </c>
      <c r="I4026" s="57" t="n">
        <f aca="false">IFERROR(H4026/INDEX(Rate_Master!$C$2:$C$13,MATCH(F4026,Rate_Master!$A$2:$A$13,0)),0)</f>
        <v>2.06363636363636</v>
      </c>
    </row>
    <row r="4027" customFormat="false" ht="15" hidden="false" customHeight="false" outlineLevel="0" collapsed="false">
      <c r="A4027" s="47" t="s">
        <v>15979</v>
      </c>
      <c r="B4027" s="47" t="s">
        <v>1022</v>
      </c>
      <c r="C4027" s="48" t="n">
        <v>46097</v>
      </c>
      <c r="D4027" s="47" t="s">
        <v>62</v>
      </c>
      <c r="E4027" s="47" t="s">
        <v>120</v>
      </c>
      <c r="F4027" s="47" t="s">
        <v>149</v>
      </c>
      <c r="G4027" s="47" t="s">
        <v>121</v>
      </c>
      <c r="H4027" s="47" t="n">
        <v>2008</v>
      </c>
      <c r="I4027" s="57" t="n">
        <f aca="false">IFERROR(H4027/INDEX(Rate_Master!$C$2:$C$13,MATCH(F4027,Rate_Master!$A$2:$A$13,0)),0)</f>
        <v>1.82545454545455</v>
      </c>
    </row>
    <row r="4028" customFormat="false" ht="15" hidden="false" customHeight="false" outlineLevel="0" collapsed="false">
      <c r="A4028" s="47" t="s">
        <v>15980</v>
      </c>
      <c r="B4028" s="47" t="s">
        <v>1022</v>
      </c>
      <c r="C4028" s="48" t="n">
        <v>46097</v>
      </c>
      <c r="D4028" s="47" t="s">
        <v>62</v>
      </c>
      <c r="E4028" s="47" t="s">
        <v>120</v>
      </c>
      <c r="F4028" s="47" t="s">
        <v>149</v>
      </c>
      <c r="G4028" s="47" t="s">
        <v>122</v>
      </c>
      <c r="H4028" s="47" t="n">
        <v>2308</v>
      </c>
      <c r="I4028" s="57" t="n">
        <f aca="false">IFERROR(H4028/INDEX(Rate_Master!$C$2:$C$13,MATCH(F4028,Rate_Master!$A$2:$A$13,0)),0)</f>
        <v>2.09818181818182</v>
      </c>
    </row>
    <row r="4029" customFormat="false" ht="15" hidden="false" customHeight="false" outlineLevel="0" collapsed="false">
      <c r="A4029" s="47" t="s">
        <v>15981</v>
      </c>
      <c r="B4029" s="47" t="s">
        <v>1022</v>
      </c>
      <c r="C4029" s="48" t="n">
        <v>46097</v>
      </c>
      <c r="D4029" s="47" t="s">
        <v>62</v>
      </c>
      <c r="E4029" s="47" t="s">
        <v>120</v>
      </c>
      <c r="F4029" s="47" t="s">
        <v>149</v>
      </c>
      <c r="G4029" s="47" t="s">
        <v>123</v>
      </c>
      <c r="H4029" s="47" t="n">
        <v>1610</v>
      </c>
      <c r="I4029" s="57" t="n">
        <f aca="false">IFERROR(H4029/INDEX(Rate_Master!$C$2:$C$13,MATCH(F4029,Rate_Master!$A$2:$A$13,0)),0)</f>
        <v>1.46363636363636</v>
      </c>
    </row>
    <row r="4030" customFormat="false" ht="15" hidden="false" customHeight="false" outlineLevel="0" collapsed="false">
      <c r="A4030" s="47" t="s">
        <v>15982</v>
      </c>
      <c r="B4030" s="47" t="s">
        <v>1022</v>
      </c>
      <c r="C4030" s="48" t="n">
        <v>46097</v>
      </c>
      <c r="D4030" s="47" t="s">
        <v>62</v>
      </c>
      <c r="E4030" s="47" t="s">
        <v>120</v>
      </c>
      <c r="F4030" s="47" t="s">
        <v>149</v>
      </c>
      <c r="G4030" s="47" t="s">
        <v>124</v>
      </c>
      <c r="H4030" s="47" t="n">
        <v>1021</v>
      </c>
      <c r="I4030" s="57" t="n">
        <f aca="false">IFERROR(H4030/INDEX(Rate_Master!$C$2:$C$13,MATCH(F4030,Rate_Master!$A$2:$A$13,0)),0)</f>
        <v>0.928181818181818</v>
      </c>
    </row>
    <row r="4031" customFormat="false" ht="15" hidden="false" customHeight="false" outlineLevel="0" collapsed="false">
      <c r="A4031" s="47" t="s">
        <v>15983</v>
      </c>
      <c r="B4031" s="47" t="s">
        <v>1022</v>
      </c>
      <c r="C4031" s="48" t="n">
        <v>46097</v>
      </c>
      <c r="D4031" s="47" t="s">
        <v>62</v>
      </c>
      <c r="E4031" s="47" t="s">
        <v>120</v>
      </c>
      <c r="F4031" s="47" t="s">
        <v>149</v>
      </c>
      <c r="G4031" s="47" t="s">
        <v>125</v>
      </c>
      <c r="H4031" s="47" t="n">
        <v>624</v>
      </c>
      <c r="I4031" s="57" t="n">
        <f aca="false">IFERROR(H4031/INDEX(Rate_Master!$C$2:$C$13,MATCH(F4031,Rate_Master!$A$2:$A$13,0)),0)</f>
        <v>0.567272727272727</v>
      </c>
    </row>
    <row r="4032" customFormat="false" ht="15" hidden="false" customHeight="false" outlineLevel="0" collapsed="false">
      <c r="A4032" s="47" t="s">
        <v>15984</v>
      </c>
      <c r="B4032" s="47" t="s">
        <v>1022</v>
      </c>
      <c r="C4032" s="48" t="n">
        <v>46097</v>
      </c>
      <c r="D4032" s="47" t="s">
        <v>62</v>
      </c>
      <c r="E4032" s="47" t="s">
        <v>120</v>
      </c>
      <c r="F4032" s="47" t="s">
        <v>149</v>
      </c>
      <c r="G4032" s="47" t="s">
        <v>126</v>
      </c>
      <c r="H4032" s="47" t="n">
        <v>427</v>
      </c>
      <c r="I4032" s="57" t="n">
        <f aca="false">IFERROR(H4032/INDEX(Rate_Master!$C$2:$C$13,MATCH(F4032,Rate_Master!$A$2:$A$13,0)),0)</f>
        <v>0.388181818181818</v>
      </c>
    </row>
    <row r="4033" customFormat="false" ht="15" hidden="false" customHeight="false" outlineLevel="0" collapsed="false">
      <c r="A4033" s="47" t="s">
        <v>15985</v>
      </c>
      <c r="B4033" s="47" t="s">
        <v>1023</v>
      </c>
      <c r="C4033" s="48" t="n">
        <v>46097</v>
      </c>
      <c r="D4033" s="47" t="s">
        <v>62</v>
      </c>
      <c r="E4033" s="47" t="s">
        <v>120</v>
      </c>
      <c r="F4033" s="47" t="s">
        <v>149</v>
      </c>
      <c r="G4033" s="47" t="s">
        <v>119</v>
      </c>
      <c r="H4033" s="47" t="n">
        <v>1176</v>
      </c>
      <c r="I4033" s="57" t="n">
        <f aca="false">IFERROR(H4033/INDEX(Rate_Master!$C$2:$C$13,MATCH(F4033,Rate_Master!$A$2:$A$13,0)),0)</f>
        <v>1.06909090909091</v>
      </c>
    </row>
    <row r="4034" customFormat="false" ht="15" hidden="false" customHeight="false" outlineLevel="0" collapsed="false">
      <c r="A4034" s="47" t="s">
        <v>15986</v>
      </c>
      <c r="B4034" s="47" t="s">
        <v>1023</v>
      </c>
      <c r="C4034" s="48" t="n">
        <v>46097</v>
      </c>
      <c r="D4034" s="47" t="s">
        <v>62</v>
      </c>
      <c r="E4034" s="47" t="s">
        <v>120</v>
      </c>
      <c r="F4034" s="47" t="s">
        <v>149</v>
      </c>
      <c r="G4034" s="47" t="s">
        <v>121</v>
      </c>
      <c r="H4034" s="47" t="n">
        <v>1094</v>
      </c>
      <c r="I4034" s="57" t="n">
        <f aca="false">IFERROR(H4034/INDEX(Rate_Master!$C$2:$C$13,MATCH(F4034,Rate_Master!$A$2:$A$13,0)),0)</f>
        <v>0.994545454545455</v>
      </c>
    </row>
    <row r="4035" customFormat="false" ht="15" hidden="false" customHeight="false" outlineLevel="0" collapsed="false">
      <c r="A4035" s="47" t="s">
        <v>15987</v>
      </c>
      <c r="B4035" s="47" t="s">
        <v>1023</v>
      </c>
      <c r="C4035" s="48" t="n">
        <v>46097</v>
      </c>
      <c r="D4035" s="47" t="s">
        <v>62</v>
      </c>
      <c r="E4035" s="47" t="s">
        <v>120</v>
      </c>
      <c r="F4035" s="47" t="s">
        <v>149</v>
      </c>
      <c r="G4035" s="47" t="s">
        <v>122</v>
      </c>
      <c r="H4035" s="47" t="n">
        <v>1145</v>
      </c>
      <c r="I4035" s="57" t="n">
        <f aca="false">IFERROR(H4035/INDEX(Rate_Master!$C$2:$C$13,MATCH(F4035,Rate_Master!$A$2:$A$13,0)),0)</f>
        <v>1.04090909090909</v>
      </c>
    </row>
    <row r="4036" customFormat="false" ht="15" hidden="false" customHeight="false" outlineLevel="0" collapsed="false">
      <c r="A4036" s="47" t="s">
        <v>15988</v>
      </c>
      <c r="B4036" s="47" t="s">
        <v>1023</v>
      </c>
      <c r="C4036" s="48" t="n">
        <v>46097</v>
      </c>
      <c r="D4036" s="47" t="s">
        <v>62</v>
      </c>
      <c r="E4036" s="47" t="s">
        <v>120</v>
      </c>
      <c r="F4036" s="47" t="s">
        <v>149</v>
      </c>
      <c r="G4036" s="47" t="s">
        <v>123</v>
      </c>
      <c r="H4036" s="47" t="n">
        <v>898</v>
      </c>
      <c r="I4036" s="57" t="n">
        <f aca="false">IFERROR(H4036/INDEX(Rate_Master!$C$2:$C$13,MATCH(F4036,Rate_Master!$A$2:$A$13,0)),0)</f>
        <v>0.816363636363636</v>
      </c>
    </row>
    <row r="4037" customFormat="false" ht="15" hidden="false" customHeight="false" outlineLevel="0" collapsed="false">
      <c r="A4037" s="47" t="s">
        <v>15989</v>
      </c>
      <c r="B4037" s="47" t="s">
        <v>1023</v>
      </c>
      <c r="C4037" s="48" t="n">
        <v>46097</v>
      </c>
      <c r="D4037" s="47" t="s">
        <v>62</v>
      </c>
      <c r="E4037" s="47" t="s">
        <v>120</v>
      </c>
      <c r="F4037" s="47" t="s">
        <v>149</v>
      </c>
      <c r="G4037" s="47" t="s">
        <v>124</v>
      </c>
      <c r="H4037" s="47" t="n">
        <v>550</v>
      </c>
      <c r="I4037" s="57" t="n">
        <f aca="false">IFERROR(H4037/INDEX(Rate_Master!$C$2:$C$13,MATCH(F4037,Rate_Master!$A$2:$A$13,0)),0)</f>
        <v>0.5</v>
      </c>
    </row>
    <row r="4038" customFormat="false" ht="15" hidden="false" customHeight="false" outlineLevel="0" collapsed="false">
      <c r="A4038" s="47" t="s">
        <v>15990</v>
      </c>
      <c r="B4038" s="47" t="s">
        <v>1023</v>
      </c>
      <c r="C4038" s="48" t="n">
        <v>46097</v>
      </c>
      <c r="D4038" s="47" t="s">
        <v>62</v>
      </c>
      <c r="E4038" s="47" t="s">
        <v>120</v>
      </c>
      <c r="F4038" s="47" t="s">
        <v>149</v>
      </c>
      <c r="G4038" s="47" t="s">
        <v>125</v>
      </c>
      <c r="H4038" s="47" t="n">
        <v>335</v>
      </c>
      <c r="I4038" s="57" t="n">
        <f aca="false">IFERROR(H4038/INDEX(Rate_Master!$C$2:$C$13,MATCH(F4038,Rate_Master!$A$2:$A$13,0)),0)</f>
        <v>0.304545454545455</v>
      </c>
    </row>
    <row r="4039" customFormat="false" ht="15" hidden="false" customHeight="false" outlineLevel="0" collapsed="false">
      <c r="A4039" s="47" t="s">
        <v>15991</v>
      </c>
      <c r="B4039" s="47" t="s">
        <v>1023</v>
      </c>
      <c r="C4039" s="48" t="n">
        <v>46097</v>
      </c>
      <c r="D4039" s="47" t="s">
        <v>62</v>
      </c>
      <c r="E4039" s="47" t="s">
        <v>120</v>
      </c>
      <c r="F4039" s="47" t="s">
        <v>149</v>
      </c>
      <c r="G4039" s="47" t="s">
        <v>126</v>
      </c>
      <c r="H4039" s="47" t="n">
        <v>216</v>
      </c>
      <c r="I4039" s="57" t="n">
        <f aca="false">IFERROR(H4039/INDEX(Rate_Master!$C$2:$C$13,MATCH(F4039,Rate_Master!$A$2:$A$13,0)),0)</f>
        <v>0.196363636363636</v>
      </c>
    </row>
    <row r="4040" customFormat="false" ht="15" hidden="false" customHeight="false" outlineLevel="0" collapsed="false">
      <c r="A4040" s="47" t="s">
        <v>15992</v>
      </c>
      <c r="B4040" s="47" t="s">
        <v>1024</v>
      </c>
      <c r="C4040" s="48" t="n">
        <v>46097</v>
      </c>
      <c r="D4040" s="47" t="s">
        <v>62</v>
      </c>
      <c r="E4040" s="47" t="s">
        <v>120</v>
      </c>
      <c r="F4040" s="47" t="s">
        <v>149</v>
      </c>
      <c r="G4040" s="47" t="s">
        <v>119</v>
      </c>
      <c r="H4040" s="47" t="n">
        <v>1183</v>
      </c>
      <c r="I4040" s="57" t="n">
        <f aca="false">IFERROR(H4040/INDEX(Rate_Master!$C$2:$C$13,MATCH(F4040,Rate_Master!$A$2:$A$13,0)),0)</f>
        <v>1.07545454545455</v>
      </c>
    </row>
    <row r="4041" customFormat="false" ht="15" hidden="false" customHeight="false" outlineLevel="0" collapsed="false">
      <c r="A4041" s="47" t="s">
        <v>15993</v>
      </c>
      <c r="B4041" s="47" t="s">
        <v>1024</v>
      </c>
      <c r="C4041" s="48" t="n">
        <v>46097</v>
      </c>
      <c r="D4041" s="47" t="s">
        <v>62</v>
      </c>
      <c r="E4041" s="47" t="s">
        <v>120</v>
      </c>
      <c r="F4041" s="47" t="s">
        <v>149</v>
      </c>
      <c r="G4041" s="47" t="s">
        <v>121</v>
      </c>
      <c r="H4041" s="47" t="n">
        <v>1012</v>
      </c>
      <c r="I4041" s="57" t="n">
        <f aca="false">IFERROR(H4041/INDEX(Rate_Master!$C$2:$C$13,MATCH(F4041,Rate_Master!$A$2:$A$13,0)),0)</f>
        <v>0.92</v>
      </c>
    </row>
    <row r="4042" customFormat="false" ht="15" hidden="false" customHeight="false" outlineLevel="0" collapsed="false">
      <c r="A4042" s="47" t="s">
        <v>15994</v>
      </c>
      <c r="B4042" s="47" t="s">
        <v>1024</v>
      </c>
      <c r="C4042" s="48" t="n">
        <v>46097</v>
      </c>
      <c r="D4042" s="47" t="s">
        <v>62</v>
      </c>
      <c r="E4042" s="47" t="s">
        <v>120</v>
      </c>
      <c r="F4042" s="47" t="s">
        <v>149</v>
      </c>
      <c r="G4042" s="47" t="s">
        <v>122</v>
      </c>
      <c r="H4042" s="47" t="n">
        <v>1180</v>
      </c>
      <c r="I4042" s="57" t="n">
        <f aca="false">IFERROR(H4042/INDEX(Rate_Master!$C$2:$C$13,MATCH(F4042,Rate_Master!$A$2:$A$13,0)),0)</f>
        <v>1.07272727272727</v>
      </c>
    </row>
    <row r="4043" customFormat="false" ht="15" hidden="false" customHeight="false" outlineLevel="0" collapsed="false">
      <c r="A4043" s="47" t="s">
        <v>15995</v>
      </c>
      <c r="B4043" s="47" t="s">
        <v>1024</v>
      </c>
      <c r="C4043" s="48" t="n">
        <v>46097</v>
      </c>
      <c r="D4043" s="47" t="s">
        <v>62</v>
      </c>
      <c r="E4043" s="47" t="s">
        <v>120</v>
      </c>
      <c r="F4043" s="47" t="s">
        <v>149</v>
      </c>
      <c r="G4043" s="47" t="s">
        <v>123</v>
      </c>
      <c r="H4043" s="47" t="n">
        <v>861</v>
      </c>
      <c r="I4043" s="57" t="n">
        <f aca="false">IFERROR(H4043/INDEX(Rate_Master!$C$2:$C$13,MATCH(F4043,Rate_Master!$A$2:$A$13,0)),0)</f>
        <v>0.782727272727273</v>
      </c>
    </row>
    <row r="4044" customFormat="false" ht="15" hidden="false" customHeight="false" outlineLevel="0" collapsed="false">
      <c r="A4044" s="47" t="s">
        <v>15996</v>
      </c>
      <c r="B4044" s="47" t="s">
        <v>1024</v>
      </c>
      <c r="C4044" s="48" t="n">
        <v>46097</v>
      </c>
      <c r="D4044" s="47" t="s">
        <v>62</v>
      </c>
      <c r="E4044" s="47" t="s">
        <v>120</v>
      </c>
      <c r="F4044" s="47" t="s">
        <v>149</v>
      </c>
      <c r="G4044" s="47" t="s">
        <v>124</v>
      </c>
      <c r="H4044" s="47" t="n">
        <v>556</v>
      </c>
      <c r="I4044" s="57" t="n">
        <f aca="false">IFERROR(H4044/INDEX(Rate_Master!$C$2:$C$13,MATCH(F4044,Rate_Master!$A$2:$A$13,0)),0)</f>
        <v>0.505454545454546</v>
      </c>
    </row>
    <row r="4045" customFormat="false" ht="15" hidden="false" customHeight="false" outlineLevel="0" collapsed="false">
      <c r="A4045" s="47" t="s">
        <v>15997</v>
      </c>
      <c r="B4045" s="47" t="s">
        <v>1024</v>
      </c>
      <c r="C4045" s="48" t="n">
        <v>46097</v>
      </c>
      <c r="D4045" s="47" t="s">
        <v>62</v>
      </c>
      <c r="E4045" s="47" t="s">
        <v>120</v>
      </c>
      <c r="F4045" s="47" t="s">
        <v>149</v>
      </c>
      <c r="G4045" s="47" t="s">
        <v>125</v>
      </c>
      <c r="H4045" s="47" t="n">
        <v>332</v>
      </c>
      <c r="I4045" s="57" t="n">
        <f aca="false">IFERROR(H4045/INDEX(Rate_Master!$C$2:$C$13,MATCH(F4045,Rate_Master!$A$2:$A$13,0)),0)</f>
        <v>0.301818181818182</v>
      </c>
    </row>
    <row r="4046" customFormat="false" ht="15" hidden="false" customHeight="false" outlineLevel="0" collapsed="false">
      <c r="A4046" s="47" t="s">
        <v>15998</v>
      </c>
      <c r="B4046" s="47" t="s">
        <v>1024</v>
      </c>
      <c r="C4046" s="48" t="n">
        <v>46097</v>
      </c>
      <c r="D4046" s="47" t="s">
        <v>62</v>
      </c>
      <c r="E4046" s="47" t="s">
        <v>120</v>
      </c>
      <c r="F4046" s="47" t="s">
        <v>149</v>
      </c>
      <c r="G4046" s="47" t="s">
        <v>126</v>
      </c>
      <c r="H4046" s="47" t="n">
        <v>198</v>
      </c>
      <c r="I4046" s="57" t="n">
        <f aca="false">IFERROR(H4046/INDEX(Rate_Master!$C$2:$C$13,MATCH(F4046,Rate_Master!$A$2:$A$13,0)),0)</f>
        <v>0.18</v>
      </c>
    </row>
    <row r="4047" customFormat="false" ht="15" hidden="false" customHeight="false" outlineLevel="0" collapsed="false">
      <c r="A4047" s="47" t="s">
        <v>15999</v>
      </c>
      <c r="B4047" s="47" t="s">
        <v>1025</v>
      </c>
      <c r="C4047" s="48" t="n">
        <v>46097</v>
      </c>
      <c r="D4047" s="47" t="s">
        <v>63</v>
      </c>
      <c r="E4047" s="47" t="s">
        <v>120</v>
      </c>
      <c r="F4047" s="47" t="s">
        <v>152</v>
      </c>
      <c r="G4047" s="47" t="s">
        <v>119</v>
      </c>
      <c r="H4047" s="47" t="n">
        <v>1304</v>
      </c>
      <c r="I4047" s="57" t="n">
        <f aca="false">IFERROR(H4047/INDEX(Rate_Master!$C$2:$C$13,MATCH(F4047,Rate_Master!$A$2:$A$13,0)),0)</f>
        <v>1.44888888888889</v>
      </c>
    </row>
    <row r="4048" customFormat="false" ht="15" hidden="false" customHeight="false" outlineLevel="0" collapsed="false">
      <c r="A4048" s="47" t="s">
        <v>16000</v>
      </c>
      <c r="B4048" s="47" t="s">
        <v>1025</v>
      </c>
      <c r="C4048" s="48" t="n">
        <v>46097</v>
      </c>
      <c r="D4048" s="47" t="s">
        <v>63</v>
      </c>
      <c r="E4048" s="47" t="s">
        <v>120</v>
      </c>
      <c r="F4048" s="47" t="s">
        <v>152</v>
      </c>
      <c r="G4048" s="47" t="s">
        <v>121</v>
      </c>
      <c r="H4048" s="47" t="n">
        <v>1143</v>
      </c>
      <c r="I4048" s="57" t="n">
        <f aca="false">IFERROR(H4048/INDEX(Rate_Master!$C$2:$C$13,MATCH(F4048,Rate_Master!$A$2:$A$13,0)),0)</f>
        <v>1.27</v>
      </c>
    </row>
    <row r="4049" customFormat="false" ht="15" hidden="false" customHeight="false" outlineLevel="0" collapsed="false">
      <c r="A4049" s="47" t="s">
        <v>16001</v>
      </c>
      <c r="B4049" s="47" t="s">
        <v>1025</v>
      </c>
      <c r="C4049" s="48" t="n">
        <v>46097</v>
      </c>
      <c r="D4049" s="47" t="s">
        <v>63</v>
      </c>
      <c r="E4049" s="47" t="s">
        <v>120</v>
      </c>
      <c r="F4049" s="47" t="s">
        <v>152</v>
      </c>
      <c r="G4049" s="47" t="s">
        <v>122</v>
      </c>
      <c r="H4049" s="47" t="n">
        <v>1220</v>
      </c>
      <c r="I4049" s="57" t="n">
        <f aca="false">IFERROR(H4049/INDEX(Rate_Master!$C$2:$C$13,MATCH(F4049,Rate_Master!$A$2:$A$13,0)),0)</f>
        <v>1.35555555555556</v>
      </c>
    </row>
    <row r="4050" customFormat="false" ht="15" hidden="false" customHeight="false" outlineLevel="0" collapsed="false">
      <c r="A4050" s="47" t="s">
        <v>16002</v>
      </c>
      <c r="B4050" s="47" t="s">
        <v>1025</v>
      </c>
      <c r="C4050" s="48" t="n">
        <v>46097</v>
      </c>
      <c r="D4050" s="47" t="s">
        <v>63</v>
      </c>
      <c r="E4050" s="47" t="s">
        <v>120</v>
      </c>
      <c r="F4050" s="47" t="s">
        <v>152</v>
      </c>
      <c r="G4050" s="47" t="s">
        <v>123</v>
      </c>
      <c r="H4050" s="47" t="n">
        <v>939</v>
      </c>
      <c r="I4050" s="57" t="n">
        <f aca="false">IFERROR(H4050/INDEX(Rate_Master!$C$2:$C$13,MATCH(F4050,Rate_Master!$A$2:$A$13,0)),0)</f>
        <v>1.04333333333333</v>
      </c>
    </row>
    <row r="4051" customFormat="false" ht="15" hidden="false" customHeight="false" outlineLevel="0" collapsed="false">
      <c r="A4051" s="47" t="s">
        <v>16003</v>
      </c>
      <c r="B4051" s="47" t="s">
        <v>1025</v>
      </c>
      <c r="C4051" s="48" t="n">
        <v>46097</v>
      </c>
      <c r="D4051" s="47" t="s">
        <v>63</v>
      </c>
      <c r="E4051" s="47" t="s">
        <v>120</v>
      </c>
      <c r="F4051" s="47" t="s">
        <v>152</v>
      </c>
      <c r="G4051" s="47" t="s">
        <v>124</v>
      </c>
      <c r="H4051" s="47" t="n">
        <v>596</v>
      </c>
      <c r="I4051" s="57" t="n">
        <f aca="false">IFERROR(H4051/INDEX(Rate_Master!$C$2:$C$13,MATCH(F4051,Rate_Master!$A$2:$A$13,0)),0)</f>
        <v>0.662222222222222</v>
      </c>
    </row>
    <row r="4052" customFormat="false" ht="15" hidden="false" customHeight="false" outlineLevel="0" collapsed="false">
      <c r="A4052" s="47" t="s">
        <v>16004</v>
      </c>
      <c r="B4052" s="47" t="s">
        <v>1025</v>
      </c>
      <c r="C4052" s="48" t="n">
        <v>46097</v>
      </c>
      <c r="D4052" s="47" t="s">
        <v>63</v>
      </c>
      <c r="E4052" s="47" t="s">
        <v>120</v>
      </c>
      <c r="F4052" s="47" t="s">
        <v>152</v>
      </c>
      <c r="G4052" s="47" t="s">
        <v>125</v>
      </c>
      <c r="H4052" s="47" t="n">
        <v>343</v>
      </c>
      <c r="I4052" s="57" t="n">
        <f aca="false">IFERROR(H4052/INDEX(Rate_Master!$C$2:$C$13,MATCH(F4052,Rate_Master!$A$2:$A$13,0)),0)</f>
        <v>0.381111111111111</v>
      </c>
    </row>
    <row r="4053" customFormat="false" ht="15" hidden="false" customHeight="false" outlineLevel="0" collapsed="false">
      <c r="A4053" s="47" t="s">
        <v>16005</v>
      </c>
      <c r="B4053" s="47" t="s">
        <v>1025</v>
      </c>
      <c r="C4053" s="48" t="n">
        <v>46097</v>
      </c>
      <c r="D4053" s="47" t="s">
        <v>63</v>
      </c>
      <c r="E4053" s="47" t="s">
        <v>120</v>
      </c>
      <c r="F4053" s="47" t="s">
        <v>152</v>
      </c>
      <c r="G4053" s="47" t="s">
        <v>126</v>
      </c>
      <c r="H4053" s="47" t="n">
        <v>277</v>
      </c>
      <c r="I4053" s="57" t="n">
        <f aca="false">IFERROR(H4053/INDEX(Rate_Master!$C$2:$C$13,MATCH(F4053,Rate_Master!$A$2:$A$13,0)),0)</f>
        <v>0.307777777777778</v>
      </c>
    </row>
    <row r="4054" customFormat="false" ht="15" hidden="false" customHeight="false" outlineLevel="0" collapsed="false">
      <c r="A4054" s="47" t="s">
        <v>16006</v>
      </c>
      <c r="B4054" s="47" t="s">
        <v>1027</v>
      </c>
      <c r="C4054" s="48" t="n">
        <v>46097</v>
      </c>
      <c r="D4054" s="47" t="s">
        <v>63</v>
      </c>
      <c r="E4054" s="47" t="s">
        <v>120</v>
      </c>
      <c r="F4054" s="47" t="s">
        <v>152</v>
      </c>
      <c r="G4054" s="47" t="s">
        <v>119</v>
      </c>
      <c r="H4054" s="47" t="n">
        <v>708</v>
      </c>
      <c r="I4054" s="57" t="n">
        <f aca="false">IFERROR(H4054/INDEX(Rate_Master!$C$2:$C$13,MATCH(F4054,Rate_Master!$A$2:$A$13,0)),0)</f>
        <v>0.786666666666667</v>
      </c>
    </row>
    <row r="4055" customFormat="false" ht="15" hidden="false" customHeight="false" outlineLevel="0" collapsed="false">
      <c r="A4055" s="47" t="s">
        <v>16007</v>
      </c>
      <c r="B4055" s="47" t="s">
        <v>1027</v>
      </c>
      <c r="C4055" s="48" t="n">
        <v>46097</v>
      </c>
      <c r="D4055" s="47" t="s">
        <v>63</v>
      </c>
      <c r="E4055" s="47" t="s">
        <v>120</v>
      </c>
      <c r="F4055" s="47" t="s">
        <v>152</v>
      </c>
      <c r="G4055" s="47" t="s">
        <v>121</v>
      </c>
      <c r="H4055" s="47" t="n">
        <v>669</v>
      </c>
      <c r="I4055" s="57" t="n">
        <f aca="false">IFERROR(H4055/INDEX(Rate_Master!$C$2:$C$13,MATCH(F4055,Rate_Master!$A$2:$A$13,0)),0)</f>
        <v>0.743333333333333</v>
      </c>
    </row>
    <row r="4056" customFormat="false" ht="15" hidden="false" customHeight="false" outlineLevel="0" collapsed="false">
      <c r="A4056" s="47" t="s">
        <v>16008</v>
      </c>
      <c r="B4056" s="47" t="s">
        <v>1027</v>
      </c>
      <c r="C4056" s="48" t="n">
        <v>46097</v>
      </c>
      <c r="D4056" s="47" t="s">
        <v>63</v>
      </c>
      <c r="E4056" s="47" t="s">
        <v>120</v>
      </c>
      <c r="F4056" s="47" t="s">
        <v>152</v>
      </c>
      <c r="G4056" s="47" t="s">
        <v>122</v>
      </c>
      <c r="H4056" s="47" t="n">
        <v>718</v>
      </c>
      <c r="I4056" s="57" t="n">
        <f aca="false">IFERROR(H4056/INDEX(Rate_Master!$C$2:$C$13,MATCH(F4056,Rate_Master!$A$2:$A$13,0)),0)</f>
        <v>0.797777777777778</v>
      </c>
    </row>
    <row r="4057" customFormat="false" ht="15" hidden="false" customHeight="false" outlineLevel="0" collapsed="false">
      <c r="A4057" s="47" t="s">
        <v>16009</v>
      </c>
      <c r="B4057" s="47" t="s">
        <v>1027</v>
      </c>
      <c r="C4057" s="48" t="n">
        <v>46097</v>
      </c>
      <c r="D4057" s="47" t="s">
        <v>63</v>
      </c>
      <c r="E4057" s="47" t="s">
        <v>120</v>
      </c>
      <c r="F4057" s="47" t="s">
        <v>152</v>
      </c>
      <c r="G4057" s="47" t="s">
        <v>123</v>
      </c>
      <c r="H4057" s="47" t="n">
        <v>517</v>
      </c>
      <c r="I4057" s="57" t="n">
        <f aca="false">IFERROR(H4057/INDEX(Rate_Master!$C$2:$C$13,MATCH(F4057,Rate_Master!$A$2:$A$13,0)),0)</f>
        <v>0.574444444444444</v>
      </c>
    </row>
    <row r="4058" customFormat="false" ht="15" hidden="false" customHeight="false" outlineLevel="0" collapsed="false">
      <c r="A4058" s="47" t="s">
        <v>16010</v>
      </c>
      <c r="B4058" s="47" t="s">
        <v>1027</v>
      </c>
      <c r="C4058" s="48" t="n">
        <v>46097</v>
      </c>
      <c r="D4058" s="47" t="s">
        <v>63</v>
      </c>
      <c r="E4058" s="47" t="s">
        <v>120</v>
      </c>
      <c r="F4058" s="47" t="s">
        <v>152</v>
      </c>
      <c r="G4058" s="47" t="s">
        <v>124</v>
      </c>
      <c r="H4058" s="47" t="n">
        <v>354</v>
      </c>
      <c r="I4058" s="57" t="n">
        <f aca="false">IFERROR(H4058/INDEX(Rate_Master!$C$2:$C$13,MATCH(F4058,Rate_Master!$A$2:$A$13,0)),0)</f>
        <v>0.393333333333333</v>
      </c>
    </row>
    <row r="4059" customFormat="false" ht="15" hidden="false" customHeight="false" outlineLevel="0" collapsed="false">
      <c r="A4059" s="47" t="s">
        <v>16011</v>
      </c>
      <c r="B4059" s="47" t="s">
        <v>1027</v>
      </c>
      <c r="C4059" s="48" t="n">
        <v>46097</v>
      </c>
      <c r="D4059" s="47" t="s">
        <v>63</v>
      </c>
      <c r="E4059" s="47" t="s">
        <v>120</v>
      </c>
      <c r="F4059" s="47" t="s">
        <v>152</v>
      </c>
      <c r="G4059" s="47" t="s">
        <v>125</v>
      </c>
      <c r="H4059" s="47" t="n">
        <v>186</v>
      </c>
      <c r="I4059" s="57" t="n">
        <f aca="false">IFERROR(H4059/INDEX(Rate_Master!$C$2:$C$13,MATCH(F4059,Rate_Master!$A$2:$A$13,0)),0)</f>
        <v>0.206666666666667</v>
      </c>
    </row>
    <row r="4060" customFormat="false" ht="15" hidden="false" customHeight="false" outlineLevel="0" collapsed="false">
      <c r="A4060" s="47" t="s">
        <v>16012</v>
      </c>
      <c r="B4060" s="47" t="s">
        <v>1027</v>
      </c>
      <c r="C4060" s="48" t="n">
        <v>46097</v>
      </c>
      <c r="D4060" s="47" t="s">
        <v>63</v>
      </c>
      <c r="E4060" s="47" t="s">
        <v>120</v>
      </c>
      <c r="F4060" s="47" t="s">
        <v>152</v>
      </c>
      <c r="G4060" s="47" t="s">
        <v>126</v>
      </c>
      <c r="H4060" s="47" t="n">
        <v>122</v>
      </c>
      <c r="I4060" s="57" t="n">
        <f aca="false">IFERROR(H4060/INDEX(Rate_Master!$C$2:$C$13,MATCH(F4060,Rate_Master!$A$2:$A$13,0)),0)</f>
        <v>0.135555555555556</v>
      </c>
    </row>
    <row r="4061" customFormat="false" ht="15" hidden="false" customHeight="false" outlineLevel="0" collapsed="false">
      <c r="A4061" s="47" t="s">
        <v>16013</v>
      </c>
      <c r="B4061" s="47" t="s">
        <v>1028</v>
      </c>
      <c r="C4061" s="48" t="n">
        <v>46097</v>
      </c>
      <c r="D4061" s="47" t="s">
        <v>63</v>
      </c>
      <c r="E4061" s="47" t="s">
        <v>120</v>
      </c>
      <c r="F4061" s="47" t="s">
        <v>152</v>
      </c>
      <c r="G4061" s="47" t="s">
        <v>119</v>
      </c>
      <c r="H4061" s="47" t="n">
        <v>1741</v>
      </c>
      <c r="I4061" s="57" t="n">
        <f aca="false">IFERROR(H4061/INDEX(Rate_Master!$C$2:$C$13,MATCH(F4061,Rate_Master!$A$2:$A$13,0)),0)</f>
        <v>1.93444444444444</v>
      </c>
    </row>
    <row r="4062" customFormat="false" ht="15" hidden="false" customHeight="false" outlineLevel="0" collapsed="false">
      <c r="A4062" s="47" t="s">
        <v>16014</v>
      </c>
      <c r="B4062" s="47" t="s">
        <v>1028</v>
      </c>
      <c r="C4062" s="48" t="n">
        <v>46097</v>
      </c>
      <c r="D4062" s="47" t="s">
        <v>63</v>
      </c>
      <c r="E4062" s="47" t="s">
        <v>120</v>
      </c>
      <c r="F4062" s="47" t="s">
        <v>152</v>
      </c>
      <c r="G4062" s="47" t="s">
        <v>121</v>
      </c>
      <c r="H4062" s="47" t="n">
        <v>1593</v>
      </c>
      <c r="I4062" s="57" t="n">
        <f aca="false">IFERROR(H4062/INDEX(Rate_Master!$C$2:$C$13,MATCH(F4062,Rate_Master!$A$2:$A$13,0)),0)</f>
        <v>1.77</v>
      </c>
    </row>
    <row r="4063" customFormat="false" ht="15" hidden="false" customHeight="false" outlineLevel="0" collapsed="false">
      <c r="A4063" s="47" t="s">
        <v>16015</v>
      </c>
      <c r="B4063" s="47" t="s">
        <v>1028</v>
      </c>
      <c r="C4063" s="48" t="n">
        <v>46097</v>
      </c>
      <c r="D4063" s="47" t="s">
        <v>63</v>
      </c>
      <c r="E4063" s="47" t="s">
        <v>120</v>
      </c>
      <c r="F4063" s="47" t="s">
        <v>152</v>
      </c>
      <c r="G4063" s="47" t="s">
        <v>122</v>
      </c>
      <c r="H4063" s="47" t="n">
        <v>1667</v>
      </c>
      <c r="I4063" s="57" t="n">
        <f aca="false">IFERROR(H4063/INDEX(Rate_Master!$C$2:$C$13,MATCH(F4063,Rate_Master!$A$2:$A$13,0)),0)</f>
        <v>1.85222222222222</v>
      </c>
    </row>
    <row r="4064" customFormat="false" ht="15" hidden="false" customHeight="false" outlineLevel="0" collapsed="false">
      <c r="A4064" s="47" t="s">
        <v>16016</v>
      </c>
      <c r="B4064" s="47" t="s">
        <v>1028</v>
      </c>
      <c r="C4064" s="48" t="n">
        <v>46097</v>
      </c>
      <c r="D4064" s="47" t="s">
        <v>63</v>
      </c>
      <c r="E4064" s="47" t="s">
        <v>120</v>
      </c>
      <c r="F4064" s="47" t="s">
        <v>152</v>
      </c>
      <c r="G4064" s="47" t="s">
        <v>123</v>
      </c>
      <c r="H4064" s="47" t="n">
        <v>1282</v>
      </c>
      <c r="I4064" s="57" t="n">
        <f aca="false">IFERROR(H4064/INDEX(Rate_Master!$C$2:$C$13,MATCH(F4064,Rate_Master!$A$2:$A$13,0)),0)</f>
        <v>1.42444444444444</v>
      </c>
    </row>
    <row r="4065" customFormat="false" ht="15" hidden="false" customHeight="false" outlineLevel="0" collapsed="false">
      <c r="A4065" s="47" t="s">
        <v>16017</v>
      </c>
      <c r="B4065" s="47" t="s">
        <v>1028</v>
      </c>
      <c r="C4065" s="48" t="n">
        <v>46097</v>
      </c>
      <c r="D4065" s="47" t="s">
        <v>63</v>
      </c>
      <c r="E4065" s="47" t="s">
        <v>120</v>
      </c>
      <c r="F4065" s="47" t="s">
        <v>152</v>
      </c>
      <c r="G4065" s="47" t="s">
        <v>124</v>
      </c>
      <c r="H4065" s="47" t="n">
        <v>770</v>
      </c>
      <c r="I4065" s="57" t="n">
        <f aca="false">IFERROR(H4065/INDEX(Rate_Master!$C$2:$C$13,MATCH(F4065,Rate_Master!$A$2:$A$13,0)),0)</f>
        <v>0.855555555555556</v>
      </c>
    </row>
    <row r="4066" customFormat="false" ht="15" hidden="false" customHeight="false" outlineLevel="0" collapsed="false">
      <c r="A4066" s="47" t="s">
        <v>16018</v>
      </c>
      <c r="B4066" s="47" t="s">
        <v>1028</v>
      </c>
      <c r="C4066" s="48" t="n">
        <v>46097</v>
      </c>
      <c r="D4066" s="47" t="s">
        <v>63</v>
      </c>
      <c r="E4066" s="47" t="s">
        <v>120</v>
      </c>
      <c r="F4066" s="47" t="s">
        <v>152</v>
      </c>
      <c r="G4066" s="47" t="s">
        <v>125</v>
      </c>
      <c r="H4066" s="47" t="n">
        <v>464</v>
      </c>
      <c r="I4066" s="57" t="n">
        <f aca="false">IFERROR(H4066/INDEX(Rate_Master!$C$2:$C$13,MATCH(F4066,Rate_Master!$A$2:$A$13,0)),0)</f>
        <v>0.515555555555556</v>
      </c>
    </row>
    <row r="4067" customFormat="false" ht="15" hidden="false" customHeight="false" outlineLevel="0" collapsed="false">
      <c r="A4067" s="47" t="s">
        <v>16019</v>
      </c>
      <c r="B4067" s="47" t="s">
        <v>1028</v>
      </c>
      <c r="C4067" s="48" t="n">
        <v>46097</v>
      </c>
      <c r="D4067" s="47" t="s">
        <v>63</v>
      </c>
      <c r="E4067" s="47" t="s">
        <v>120</v>
      </c>
      <c r="F4067" s="47" t="s">
        <v>152</v>
      </c>
      <c r="G4067" s="47" t="s">
        <v>126</v>
      </c>
      <c r="H4067" s="47" t="n">
        <v>359</v>
      </c>
      <c r="I4067" s="57" t="n">
        <f aca="false">IFERROR(H4067/INDEX(Rate_Master!$C$2:$C$13,MATCH(F4067,Rate_Master!$A$2:$A$13,0)),0)</f>
        <v>0.398888888888889</v>
      </c>
    </row>
    <row r="4068" customFormat="false" ht="15" hidden="false" customHeight="false" outlineLevel="0" collapsed="false">
      <c r="A4068" s="47" t="s">
        <v>16020</v>
      </c>
      <c r="B4068" s="47" t="s">
        <v>1029</v>
      </c>
      <c r="C4068" s="48" t="n">
        <v>46097</v>
      </c>
      <c r="D4068" s="47" t="s">
        <v>64</v>
      </c>
      <c r="E4068" s="47" t="s">
        <v>128</v>
      </c>
      <c r="F4068" s="47" t="s">
        <v>155</v>
      </c>
      <c r="G4068" s="47" t="s">
        <v>127</v>
      </c>
      <c r="H4068" s="47" t="n">
        <v>1069</v>
      </c>
      <c r="I4068" s="57" t="n">
        <f aca="false">IFERROR(H4068/INDEX(Rate_Master!$C$2:$C$13,MATCH(F4068,Rate_Master!$A$2:$A$13,0)),0)</f>
        <v>1.94363636363636</v>
      </c>
    </row>
    <row r="4069" customFormat="false" ht="15" hidden="false" customHeight="false" outlineLevel="0" collapsed="false">
      <c r="A4069" s="47" t="s">
        <v>16021</v>
      </c>
      <c r="B4069" s="47" t="s">
        <v>1029</v>
      </c>
      <c r="C4069" s="48" t="n">
        <v>46097</v>
      </c>
      <c r="D4069" s="47" t="s">
        <v>64</v>
      </c>
      <c r="E4069" s="47" t="s">
        <v>128</v>
      </c>
      <c r="F4069" s="47" t="s">
        <v>155</v>
      </c>
      <c r="G4069" s="47" t="s">
        <v>129</v>
      </c>
      <c r="H4069" s="47" t="n">
        <v>892</v>
      </c>
      <c r="I4069" s="57" t="n">
        <f aca="false">IFERROR(H4069/INDEX(Rate_Master!$C$2:$C$13,MATCH(F4069,Rate_Master!$A$2:$A$13,0)),0)</f>
        <v>1.62181818181818</v>
      </c>
    </row>
    <row r="4070" customFormat="false" ht="15" hidden="false" customHeight="false" outlineLevel="0" collapsed="false">
      <c r="A4070" s="47" t="s">
        <v>16022</v>
      </c>
      <c r="B4070" s="47" t="s">
        <v>1029</v>
      </c>
      <c r="C4070" s="48" t="n">
        <v>46097</v>
      </c>
      <c r="D4070" s="47" t="s">
        <v>64</v>
      </c>
      <c r="E4070" s="47" t="s">
        <v>128</v>
      </c>
      <c r="F4070" s="47" t="s">
        <v>155</v>
      </c>
      <c r="G4070" s="47" t="s">
        <v>130</v>
      </c>
      <c r="H4070" s="47" t="n">
        <v>719</v>
      </c>
      <c r="I4070" s="57" t="n">
        <f aca="false">IFERROR(H4070/INDEX(Rate_Master!$C$2:$C$13,MATCH(F4070,Rate_Master!$A$2:$A$13,0)),0)</f>
        <v>1.30727272727273</v>
      </c>
    </row>
    <row r="4071" customFormat="false" ht="15" hidden="false" customHeight="false" outlineLevel="0" collapsed="false">
      <c r="A4071" s="47" t="s">
        <v>16023</v>
      </c>
      <c r="B4071" s="47" t="s">
        <v>1029</v>
      </c>
      <c r="C4071" s="48" t="n">
        <v>46097</v>
      </c>
      <c r="D4071" s="47" t="s">
        <v>64</v>
      </c>
      <c r="E4071" s="47" t="s">
        <v>128</v>
      </c>
      <c r="F4071" s="47" t="s">
        <v>155</v>
      </c>
      <c r="G4071" s="47" t="s">
        <v>131</v>
      </c>
      <c r="H4071" s="47" t="n">
        <v>350</v>
      </c>
      <c r="I4071" s="57" t="n">
        <f aca="false">IFERROR(H4071/INDEX(Rate_Master!$C$2:$C$13,MATCH(F4071,Rate_Master!$A$2:$A$13,0)),0)</f>
        <v>0.636363636363636</v>
      </c>
    </row>
    <row r="4072" customFormat="false" ht="15" hidden="false" customHeight="false" outlineLevel="0" collapsed="false">
      <c r="A4072" s="47" t="s">
        <v>16024</v>
      </c>
      <c r="B4072" s="47" t="s">
        <v>1029</v>
      </c>
      <c r="C4072" s="48" t="n">
        <v>46097</v>
      </c>
      <c r="D4072" s="47" t="s">
        <v>64</v>
      </c>
      <c r="E4072" s="47" t="s">
        <v>128</v>
      </c>
      <c r="F4072" s="47" t="s">
        <v>155</v>
      </c>
      <c r="G4072" s="47" t="s">
        <v>132</v>
      </c>
      <c r="H4072" s="47" t="n">
        <v>287</v>
      </c>
      <c r="I4072" s="57" t="n">
        <f aca="false">IFERROR(H4072/INDEX(Rate_Master!$C$2:$C$13,MATCH(F4072,Rate_Master!$A$2:$A$13,0)),0)</f>
        <v>0.521818181818182</v>
      </c>
    </row>
    <row r="4073" customFormat="false" ht="15" hidden="false" customHeight="false" outlineLevel="0" collapsed="false">
      <c r="A4073" s="47" t="s">
        <v>16025</v>
      </c>
      <c r="B4073" s="47" t="s">
        <v>1030</v>
      </c>
      <c r="C4073" s="48" t="n">
        <v>46097</v>
      </c>
      <c r="D4073" s="47" t="s">
        <v>64</v>
      </c>
      <c r="E4073" s="47" t="s">
        <v>128</v>
      </c>
      <c r="F4073" s="47" t="s">
        <v>155</v>
      </c>
      <c r="G4073" s="47" t="s">
        <v>127</v>
      </c>
      <c r="H4073" s="47" t="n">
        <v>1265</v>
      </c>
      <c r="I4073" s="57" t="n">
        <f aca="false">IFERROR(H4073/INDEX(Rate_Master!$C$2:$C$13,MATCH(F4073,Rate_Master!$A$2:$A$13,0)),0)</f>
        <v>2.3</v>
      </c>
    </row>
    <row r="4074" customFormat="false" ht="15" hidden="false" customHeight="false" outlineLevel="0" collapsed="false">
      <c r="A4074" s="47" t="s">
        <v>16026</v>
      </c>
      <c r="B4074" s="47" t="s">
        <v>1030</v>
      </c>
      <c r="C4074" s="48" t="n">
        <v>46097</v>
      </c>
      <c r="D4074" s="47" t="s">
        <v>64</v>
      </c>
      <c r="E4074" s="47" t="s">
        <v>128</v>
      </c>
      <c r="F4074" s="47" t="s">
        <v>155</v>
      </c>
      <c r="G4074" s="47" t="s">
        <v>129</v>
      </c>
      <c r="H4074" s="47" t="n">
        <v>885</v>
      </c>
      <c r="I4074" s="57" t="n">
        <f aca="false">IFERROR(H4074/INDEX(Rate_Master!$C$2:$C$13,MATCH(F4074,Rate_Master!$A$2:$A$13,0)),0)</f>
        <v>1.60909090909091</v>
      </c>
    </row>
    <row r="4075" customFormat="false" ht="15" hidden="false" customHeight="false" outlineLevel="0" collapsed="false">
      <c r="A4075" s="47" t="s">
        <v>16027</v>
      </c>
      <c r="B4075" s="47" t="s">
        <v>1030</v>
      </c>
      <c r="C4075" s="48" t="n">
        <v>46097</v>
      </c>
      <c r="D4075" s="47" t="s">
        <v>64</v>
      </c>
      <c r="E4075" s="47" t="s">
        <v>128</v>
      </c>
      <c r="F4075" s="47" t="s">
        <v>155</v>
      </c>
      <c r="G4075" s="47" t="s">
        <v>130</v>
      </c>
      <c r="H4075" s="47" t="n">
        <v>763</v>
      </c>
      <c r="I4075" s="57" t="n">
        <f aca="false">IFERROR(H4075/INDEX(Rate_Master!$C$2:$C$13,MATCH(F4075,Rate_Master!$A$2:$A$13,0)),0)</f>
        <v>1.38727272727273</v>
      </c>
    </row>
    <row r="4076" customFormat="false" ht="15" hidden="false" customHeight="false" outlineLevel="0" collapsed="false">
      <c r="A4076" s="47" t="s">
        <v>16028</v>
      </c>
      <c r="B4076" s="47" t="s">
        <v>1030</v>
      </c>
      <c r="C4076" s="48" t="n">
        <v>46097</v>
      </c>
      <c r="D4076" s="47" t="s">
        <v>64</v>
      </c>
      <c r="E4076" s="47" t="s">
        <v>128</v>
      </c>
      <c r="F4076" s="47" t="s">
        <v>155</v>
      </c>
      <c r="G4076" s="47" t="s">
        <v>131</v>
      </c>
      <c r="H4076" s="47" t="n">
        <v>354</v>
      </c>
      <c r="I4076" s="57" t="n">
        <f aca="false">IFERROR(H4076/INDEX(Rate_Master!$C$2:$C$13,MATCH(F4076,Rate_Master!$A$2:$A$13,0)),0)</f>
        <v>0.643636363636364</v>
      </c>
    </row>
    <row r="4077" customFormat="false" ht="15" hidden="false" customHeight="false" outlineLevel="0" collapsed="false">
      <c r="A4077" s="47" t="s">
        <v>16029</v>
      </c>
      <c r="B4077" s="47" t="s">
        <v>1030</v>
      </c>
      <c r="C4077" s="48" t="n">
        <v>46097</v>
      </c>
      <c r="D4077" s="47" t="s">
        <v>64</v>
      </c>
      <c r="E4077" s="47" t="s">
        <v>128</v>
      </c>
      <c r="F4077" s="47" t="s">
        <v>155</v>
      </c>
      <c r="G4077" s="47" t="s">
        <v>132</v>
      </c>
      <c r="H4077" s="47" t="n">
        <v>291</v>
      </c>
      <c r="I4077" s="57" t="n">
        <f aca="false">IFERROR(H4077/INDEX(Rate_Master!$C$2:$C$13,MATCH(F4077,Rate_Master!$A$2:$A$13,0)),0)</f>
        <v>0.529090909090909</v>
      </c>
    </row>
    <row r="4078" customFormat="false" ht="15" hidden="false" customHeight="false" outlineLevel="0" collapsed="false">
      <c r="A4078" s="47" t="s">
        <v>16030</v>
      </c>
      <c r="B4078" s="47" t="s">
        <v>1031</v>
      </c>
      <c r="C4078" s="48" t="n">
        <v>46097</v>
      </c>
      <c r="D4078" s="47" t="s">
        <v>65</v>
      </c>
      <c r="E4078" s="47" t="s">
        <v>134</v>
      </c>
      <c r="F4078" s="47" t="s">
        <v>159</v>
      </c>
      <c r="G4078" s="47" t="s">
        <v>133</v>
      </c>
      <c r="H4078" s="47" t="n">
        <v>454</v>
      </c>
      <c r="I4078" s="57" t="n">
        <f aca="false">IFERROR(H4078/INDEX(Rate_Master!$C$2:$C$13,MATCH(F4078,Rate_Master!$A$2:$A$13,0)),0)</f>
        <v>1.89166666666667</v>
      </c>
    </row>
    <row r="4079" customFormat="false" ht="15" hidden="false" customHeight="false" outlineLevel="0" collapsed="false">
      <c r="A4079" s="47" t="s">
        <v>16031</v>
      </c>
      <c r="B4079" s="47" t="s">
        <v>1031</v>
      </c>
      <c r="C4079" s="48" t="n">
        <v>46097</v>
      </c>
      <c r="D4079" s="47" t="s">
        <v>65</v>
      </c>
      <c r="E4079" s="47" t="s">
        <v>134</v>
      </c>
      <c r="F4079" s="47" t="s">
        <v>159</v>
      </c>
      <c r="G4079" s="47" t="s">
        <v>135</v>
      </c>
      <c r="H4079" s="47" t="n">
        <v>340</v>
      </c>
      <c r="I4079" s="57" t="n">
        <f aca="false">IFERROR(H4079/INDEX(Rate_Master!$C$2:$C$13,MATCH(F4079,Rate_Master!$A$2:$A$13,0)),0)</f>
        <v>1.41666666666667</v>
      </c>
    </row>
    <row r="4080" customFormat="false" ht="15" hidden="false" customHeight="false" outlineLevel="0" collapsed="false">
      <c r="A4080" s="47" t="s">
        <v>16032</v>
      </c>
      <c r="B4080" s="47" t="s">
        <v>1031</v>
      </c>
      <c r="C4080" s="48" t="n">
        <v>46097</v>
      </c>
      <c r="D4080" s="47" t="s">
        <v>65</v>
      </c>
      <c r="E4080" s="47" t="s">
        <v>134</v>
      </c>
      <c r="F4080" s="47" t="s">
        <v>159</v>
      </c>
      <c r="G4080" s="47" t="s">
        <v>136</v>
      </c>
      <c r="H4080" s="47" t="n">
        <v>252</v>
      </c>
      <c r="I4080" s="57" t="n">
        <f aca="false">IFERROR(H4080/INDEX(Rate_Master!$C$2:$C$13,MATCH(F4080,Rate_Master!$A$2:$A$13,0)),0)</f>
        <v>1.05</v>
      </c>
    </row>
    <row r="4081" customFormat="false" ht="15" hidden="false" customHeight="false" outlineLevel="0" collapsed="false">
      <c r="A4081" s="47" t="s">
        <v>16033</v>
      </c>
      <c r="B4081" s="47" t="s">
        <v>1031</v>
      </c>
      <c r="C4081" s="48" t="n">
        <v>46097</v>
      </c>
      <c r="D4081" s="47" t="s">
        <v>65</v>
      </c>
      <c r="E4081" s="47" t="s">
        <v>134</v>
      </c>
      <c r="F4081" s="47" t="s">
        <v>159</v>
      </c>
      <c r="G4081" s="47" t="s">
        <v>137</v>
      </c>
      <c r="H4081" s="47" t="n">
        <v>187</v>
      </c>
      <c r="I4081" s="57" t="n">
        <f aca="false">IFERROR(H4081/INDEX(Rate_Master!$C$2:$C$13,MATCH(F4081,Rate_Master!$A$2:$A$13,0)),0)</f>
        <v>0.779166666666667</v>
      </c>
    </row>
    <row r="4082" customFormat="false" ht="15" hidden="false" customHeight="false" outlineLevel="0" collapsed="false">
      <c r="A4082" s="47" t="s">
        <v>16034</v>
      </c>
      <c r="B4082" s="47" t="s">
        <v>1031</v>
      </c>
      <c r="C4082" s="48" t="n">
        <v>46097</v>
      </c>
      <c r="D4082" s="47" t="s">
        <v>65</v>
      </c>
      <c r="E4082" s="47" t="s">
        <v>134</v>
      </c>
      <c r="F4082" s="47" t="s">
        <v>159</v>
      </c>
      <c r="G4082" s="47" t="s">
        <v>138</v>
      </c>
      <c r="H4082" s="47" t="n">
        <v>103</v>
      </c>
      <c r="I4082" s="57" t="n">
        <f aca="false">IFERROR(H4082/INDEX(Rate_Master!$C$2:$C$13,MATCH(F4082,Rate_Master!$A$2:$A$13,0)),0)</f>
        <v>0.429166666666667</v>
      </c>
    </row>
    <row r="4083" customFormat="false" ht="15" hidden="false" customHeight="false" outlineLevel="0" collapsed="false">
      <c r="A4083" s="47" t="s">
        <v>16035</v>
      </c>
      <c r="B4083" s="47" t="s">
        <v>1032</v>
      </c>
      <c r="C4083" s="48" t="n">
        <v>46097</v>
      </c>
      <c r="D4083" s="47" t="s">
        <v>65</v>
      </c>
      <c r="E4083" s="47" t="s">
        <v>134</v>
      </c>
      <c r="F4083" s="47" t="s">
        <v>159</v>
      </c>
      <c r="G4083" s="47" t="s">
        <v>133</v>
      </c>
      <c r="H4083" s="47" t="n">
        <v>288</v>
      </c>
      <c r="I4083" s="57" t="n">
        <f aca="false">IFERROR(H4083/INDEX(Rate_Master!$C$2:$C$13,MATCH(F4083,Rate_Master!$A$2:$A$13,0)),0)</f>
        <v>1.2</v>
      </c>
    </row>
    <row r="4084" customFormat="false" ht="15" hidden="false" customHeight="false" outlineLevel="0" collapsed="false">
      <c r="A4084" s="47" t="s">
        <v>16036</v>
      </c>
      <c r="B4084" s="47" t="s">
        <v>1032</v>
      </c>
      <c r="C4084" s="48" t="n">
        <v>46097</v>
      </c>
      <c r="D4084" s="47" t="s">
        <v>65</v>
      </c>
      <c r="E4084" s="47" t="s">
        <v>134</v>
      </c>
      <c r="F4084" s="47" t="s">
        <v>159</v>
      </c>
      <c r="G4084" s="47" t="s">
        <v>135</v>
      </c>
      <c r="H4084" s="47" t="n">
        <v>205</v>
      </c>
      <c r="I4084" s="57" t="n">
        <f aca="false">IFERROR(H4084/INDEX(Rate_Master!$C$2:$C$13,MATCH(F4084,Rate_Master!$A$2:$A$13,0)),0)</f>
        <v>0.854166666666667</v>
      </c>
    </row>
    <row r="4085" customFormat="false" ht="15" hidden="false" customHeight="false" outlineLevel="0" collapsed="false">
      <c r="A4085" s="47" t="s">
        <v>16037</v>
      </c>
      <c r="B4085" s="47" t="s">
        <v>1032</v>
      </c>
      <c r="C4085" s="48" t="n">
        <v>46097</v>
      </c>
      <c r="D4085" s="47" t="s">
        <v>65</v>
      </c>
      <c r="E4085" s="47" t="s">
        <v>134</v>
      </c>
      <c r="F4085" s="47" t="s">
        <v>159</v>
      </c>
      <c r="G4085" s="47" t="s">
        <v>136</v>
      </c>
      <c r="H4085" s="47" t="n">
        <v>186</v>
      </c>
      <c r="I4085" s="57" t="n">
        <f aca="false">IFERROR(H4085/INDEX(Rate_Master!$C$2:$C$13,MATCH(F4085,Rate_Master!$A$2:$A$13,0)),0)</f>
        <v>0.775</v>
      </c>
    </row>
    <row r="4086" customFormat="false" ht="15" hidden="false" customHeight="false" outlineLevel="0" collapsed="false">
      <c r="A4086" s="47" t="s">
        <v>16038</v>
      </c>
      <c r="B4086" s="47" t="s">
        <v>1032</v>
      </c>
      <c r="C4086" s="48" t="n">
        <v>46097</v>
      </c>
      <c r="D4086" s="47" t="s">
        <v>65</v>
      </c>
      <c r="E4086" s="47" t="s">
        <v>134</v>
      </c>
      <c r="F4086" s="47" t="s">
        <v>159</v>
      </c>
      <c r="G4086" s="47" t="s">
        <v>137</v>
      </c>
      <c r="H4086" s="47" t="n">
        <v>129</v>
      </c>
      <c r="I4086" s="57" t="n">
        <f aca="false">IFERROR(H4086/INDEX(Rate_Master!$C$2:$C$13,MATCH(F4086,Rate_Master!$A$2:$A$13,0)),0)</f>
        <v>0.5375</v>
      </c>
    </row>
    <row r="4087" customFormat="false" ht="15" hidden="false" customHeight="false" outlineLevel="0" collapsed="false">
      <c r="A4087" s="47" t="s">
        <v>16039</v>
      </c>
      <c r="B4087" s="47" t="s">
        <v>1032</v>
      </c>
      <c r="C4087" s="48" t="n">
        <v>46097</v>
      </c>
      <c r="D4087" s="47" t="s">
        <v>65</v>
      </c>
      <c r="E4087" s="47" t="s">
        <v>134</v>
      </c>
      <c r="F4087" s="47" t="s">
        <v>159</v>
      </c>
      <c r="G4087" s="47" t="s">
        <v>138</v>
      </c>
      <c r="H4087" s="47" t="n">
        <v>78</v>
      </c>
      <c r="I4087" s="57" t="n">
        <f aca="false">IFERROR(H4087/INDEX(Rate_Master!$C$2:$C$13,MATCH(F4087,Rate_Master!$A$2:$A$13,0)),0)</f>
        <v>0.325</v>
      </c>
    </row>
    <row r="4088" customFormat="false" ht="15" hidden="false" customHeight="false" outlineLevel="0" collapsed="false">
      <c r="A4088" s="47" t="s">
        <v>16040</v>
      </c>
      <c r="B4088" s="47" t="s">
        <v>1033</v>
      </c>
      <c r="C4088" s="48" t="n">
        <v>46097</v>
      </c>
      <c r="D4088" s="47" t="s">
        <v>65</v>
      </c>
      <c r="E4088" s="47" t="s">
        <v>134</v>
      </c>
      <c r="F4088" s="47" t="s">
        <v>158</v>
      </c>
      <c r="G4088" s="47" t="s">
        <v>133</v>
      </c>
      <c r="H4088" s="47" t="n">
        <v>224</v>
      </c>
      <c r="I4088" s="57" t="n">
        <f aca="false">IFERROR(H4088/INDEX(Rate_Master!$C$2:$C$13,MATCH(F4088,Rate_Master!$A$2:$A$13,0)),0)</f>
        <v>1.12</v>
      </c>
    </row>
    <row r="4089" customFormat="false" ht="15" hidden="false" customHeight="false" outlineLevel="0" collapsed="false">
      <c r="A4089" s="47" t="s">
        <v>16041</v>
      </c>
      <c r="B4089" s="47" t="s">
        <v>1033</v>
      </c>
      <c r="C4089" s="48" t="n">
        <v>46097</v>
      </c>
      <c r="D4089" s="47" t="s">
        <v>65</v>
      </c>
      <c r="E4089" s="47" t="s">
        <v>134</v>
      </c>
      <c r="F4089" s="47" t="s">
        <v>158</v>
      </c>
      <c r="G4089" s="47" t="s">
        <v>135</v>
      </c>
      <c r="H4089" s="47" t="n">
        <v>189</v>
      </c>
      <c r="I4089" s="57" t="n">
        <f aca="false">IFERROR(H4089/INDEX(Rate_Master!$C$2:$C$13,MATCH(F4089,Rate_Master!$A$2:$A$13,0)),0)</f>
        <v>0.945</v>
      </c>
    </row>
    <row r="4090" customFormat="false" ht="15" hidden="false" customHeight="false" outlineLevel="0" collapsed="false">
      <c r="A4090" s="47" t="s">
        <v>16042</v>
      </c>
      <c r="B4090" s="47" t="s">
        <v>1033</v>
      </c>
      <c r="C4090" s="48" t="n">
        <v>46097</v>
      </c>
      <c r="D4090" s="47" t="s">
        <v>65</v>
      </c>
      <c r="E4090" s="47" t="s">
        <v>134</v>
      </c>
      <c r="F4090" s="47" t="s">
        <v>158</v>
      </c>
      <c r="G4090" s="47" t="s">
        <v>136</v>
      </c>
      <c r="H4090" s="47" t="n">
        <v>136</v>
      </c>
      <c r="I4090" s="57" t="n">
        <f aca="false">IFERROR(H4090/INDEX(Rate_Master!$C$2:$C$13,MATCH(F4090,Rate_Master!$A$2:$A$13,0)),0)</f>
        <v>0.68</v>
      </c>
    </row>
    <row r="4091" customFormat="false" ht="15" hidden="false" customHeight="false" outlineLevel="0" collapsed="false">
      <c r="A4091" s="47" t="s">
        <v>16043</v>
      </c>
      <c r="B4091" s="47" t="s">
        <v>1033</v>
      </c>
      <c r="C4091" s="48" t="n">
        <v>46097</v>
      </c>
      <c r="D4091" s="47" t="s">
        <v>65</v>
      </c>
      <c r="E4091" s="47" t="s">
        <v>134</v>
      </c>
      <c r="F4091" s="47" t="s">
        <v>158</v>
      </c>
      <c r="G4091" s="47" t="s">
        <v>137</v>
      </c>
      <c r="H4091" s="47" t="n">
        <v>124</v>
      </c>
      <c r="I4091" s="57" t="n">
        <f aca="false">IFERROR(H4091/INDEX(Rate_Master!$C$2:$C$13,MATCH(F4091,Rate_Master!$A$2:$A$13,0)),0)</f>
        <v>0.62</v>
      </c>
    </row>
    <row r="4092" customFormat="false" ht="15" hidden="false" customHeight="false" outlineLevel="0" collapsed="false">
      <c r="A4092" s="47" t="s">
        <v>16044</v>
      </c>
      <c r="B4092" s="47" t="s">
        <v>1033</v>
      </c>
      <c r="C4092" s="48" t="n">
        <v>46097</v>
      </c>
      <c r="D4092" s="47" t="s">
        <v>65</v>
      </c>
      <c r="E4092" s="47" t="s">
        <v>134</v>
      </c>
      <c r="F4092" s="47" t="s">
        <v>158</v>
      </c>
      <c r="G4092" s="47" t="s">
        <v>138</v>
      </c>
      <c r="H4092" s="47" t="n">
        <v>70</v>
      </c>
      <c r="I4092" s="57" t="n">
        <f aca="false">IFERROR(H4092/INDEX(Rate_Master!$C$2:$C$13,MATCH(F4092,Rate_Master!$A$2:$A$13,0)),0)</f>
        <v>0.35</v>
      </c>
    </row>
    <row r="4093" customFormat="false" ht="15" hidden="false" customHeight="false" outlineLevel="0" collapsed="false">
      <c r="A4093" s="47" t="s">
        <v>16045</v>
      </c>
      <c r="B4093" s="47" t="s">
        <v>1035</v>
      </c>
      <c r="C4093" s="48" t="n">
        <v>46098</v>
      </c>
      <c r="D4093" s="47" t="s">
        <v>62</v>
      </c>
      <c r="E4093" s="47" t="s">
        <v>120</v>
      </c>
      <c r="F4093" s="47" t="s">
        <v>149</v>
      </c>
      <c r="G4093" s="47" t="s">
        <v>119</v>
      </c>
      <c r="H4093" s="47" t="n">
        <v>1998</v>
      </c>
      <c r="I4093" s="57" t="n">
        <f aca="false">IFERROR(H4093/INDEX(Rate_Master!$C$2:$C$13,MATCH(F4093,Rate_Master!$A$2:$A$13,0)),0)</f>
        <v>1.81636363636364</v>
      </c>
    </row>
    <row r="4094" customFormat="false" ht="15" hidden="false" customHeight="false" outlineLevel="0" collapsed="false">
      <c r="A4094" s="47" t="s">
        <v>16046</v>
      </c>
      <c r="B4094" s="47" t="s">
        <v>1035</v>
      </c>
      <c r="C4094" s="48" t="n">
        <v>46098</v>
      </c>
      <c r="D4094" s="47" t="s">
        <v>62</v>
      </c>
      <c r="E4094" s="47" t="s">
        <v>120</v>
      </c>
      <c r="F4094" s="47" t="s">
        <v>149</v>
      </c>
      <c r="G4094" s="47" t="s">
        <v>121</v>
      </c>
      <c r="H4094" s="47" t="n">
        <v>1823</v>
      </c>
      <c r="I4094" s="57" t="n">
        <f aca="false">IFERROR(H4094/INDEX(Rate_Master!$C$2:$C$13,MATCH(F4094,Rate_Master!$A$2:$A$13,0)),0)</f>
        <v>1.65727272727273</v>
      </c>
    </row>
    <row r="4095" customFormat="false" ht="15" hidden="false" customHeight="false" outlineLevel="0" collapsed="false">
      <c r="A4095" s="47" t="s">
        <v>16047</v>
      </c>
      <c r="B4095" s="47" t="s">
        <v>1035</v>
      </c>
      <c r="C4095" s="48" t="n">
        <v>46098</v>
      </c>
      <c r="D4095" s="47" t="s">
        <v>62</v>
      </c>
      <c r="E4095" s="47" t="s">
        <v>120</v>
      </c>
      <c r="F4095" s="47" t="s">
        <v>149</v>
      </c>
      <c r="G4095" s="47" t="s">
        <v>122</v>
      </c>
      <c r="H4095" s="47" t="n">
        <v>1952</v>
      </c>
      <c r="I4095" s="57" t="n">
        <f aca="false">IFERROR(H4095/INDEX(Rate_Master!$C$2:$C$13,MATCH(F4095,Rate_Master!$A$2:$A$13,0)),0)</f>
        <v>1.77454545454545</v>
      </c>
    </row>
    <row r="4096" customFormat="false" ht="15" hidden="false" customHeight="false" outlineLevel="0" collapsed="false">
      <c r="A4096" s="47" t="s">
        <v>16048</v>
      </c>
      <c r="B4096" s="47" t="s">
        <v>1035</v>
      </c>
      <c r="C4096" s="48" t="n">
        <v>46098</v>
      </c>
      <c r="D4096" s="47" t="s">
        <v>62</v>
      </c>
      <c r="E4096" s="47" t="s">
        <v>120</v>
      </c>
      <c r="F4096" s="47" t="s">
        <v>149</v>
      </c>
      <c r="G4096" s="47" t="s">
        <v>123</v>
      </c>
      <c r="H4096" s="47" t="n">
        <v>1432</v>
      </c>
      <c r="I4096" s="57" t="n">
        <f aca="false">IFERROR(H4096/INDEX(Rate_Master!$C$2:$C$13,MATCH(F4096,Rate_Master!$A$2:$A$13,0)),0)</f>
        <v>1.30181818181818</v>
      </c>
    </row>
    <row r="4097" customFormat="false" ht="15" hidden="false" customHeight="false" outlineLevel="0" collapsed="false">
      <c r="A4097" s="47" t="s">
        <v>16049</v>
      </c>
      <c r="B4097" s="47" t="s">
        <v>1035</v>
      </c>
      <c r="C4097" s="48" t="n">
        <v>46098</v>
      </c>
      <c r="D4097" s="47" t="s">
        <v>62</v>
      </c>
      <c r="E4097" s="47" t="s">
        <v>120</v>
      </c>
      <c r="F4097" s="47" t="s">
        <v>149</v>
      </c>
      <c r="G4097" s="47" t="s">
        <v>124</v>
      </c>
      <c r="H4097" s="47" t="n">
        <v>884</v>
      </c>
      <c r="I4097" s="57" t="n">
        <f aca="false">IFERROR(H4097/INDEX(Rate_Master!$C$2:$C$13,MATCH(F4097,Rate_Master!$A$2:$A$13,0)),0)</f>
        <v>0.803636363636364</v>
      </c>
    </row>
    <row r="4098" customFormat="false" ht="15" hidden="false" customHeight="false" outlineLevel="0" collapsed="false">
      <c r="A4098" s="47" t="s">
        <v>16050</v>
      </c>
      <c r="B4098" s="47" t="s">
        <v>1035</v>
      </c>
      <c r="C4098" s="48" t="n">
        <v>46098</v>
      </c>
      <c r="D4098" s="47" t="s">
        <v>62</v>
      </c>
      <c r="E4098" s="47" t="s">
        <v>120</v>
      </c>
      <c r="F4098" s="47" t="s">
        <v>149</v>
      </c>
      <c r="G4098" s="47" t="s">
        <v>125</v>
      </c>
      <c r="H4098" s="47" t="n">
        <v>520</v>
      </c>
      <c r="I4098" s="57" t="n">
        <f aca="false">IFERROR(H4098/INDEX(Rate_Master!$C$2:$C$13,MATCH(F4098,Rate_Master!$A$2:$A$13,0)),0)</f>
        <v>0.472727272727273</v>
      </c>
    </row>
    <row r="4099" customFormat="false" ht="15" hidden="false" customHeight="false" outlineLevel="0" collapsed="false">
      <c r="A4099" s="47" t="s">
        <v>16051</v>
      </c>
      <c r="B4099" s="47" t="s">
        <v>1035</v>
      </c>
      <c r="C4099" s="48" t="n">
        <v>46098</v>
      </c>
      <c r="D4099" s="47" t="s">
        <v>62</v>
      </c>
      <c r="E4099" s="47" t="s">
        <v>120</v>
      </c>
      <c r="F4099" s="47" t="s">
        <v>149</v>
      </c>
      <c r="G4099" s="47" t="s">
        <v>126</v>
      </c>
      <c r="H4099" s="47" t="n">
        <v>366</v>
      </c>
      <c r="I4099" s="57" t="n">
        <f aca="false">IFERROR(H4099/INDEX(Rate_Master!$C$2:$C$13,MATCH(F4099,Rate_Master!$A$2:$A$13,0)),0)</f>
        <v>0.332727272727273</v>
      </c>
    </row>
    <row r="4100" customFormat="false" ht="15" hidden="false" customHeight="false" outlineLevel="0" collapsed="false">
      <c r="A4100" s="47" t="s">
        <v>16052</v>
      </c>
      <c r="B4100" s="47" t="s">
        <v>1036</v>
      </c>
      <c r="C4100" s="48" t="n">
        <v>46098</v>
      </c>
      <c r="D4100" s="47" t="s">
        <v>62</v>
      </c>
      <c r="E4100" s="47" t="s">
        <v>120</v>
      </c>
      <c r="F4100" s="47" t="s">
        <v>149</v>
      </c>
      <c r="G4100" s="47" t="s">
        <v>119</v>
      </c>
      <c r="H4100" s="47" t="n">
        <v>1403</v>
      </c>
      <c r="I4100" s="57" t="n">
        <f aca="false">IFERROR(H4100/INDEX(Rate_Master!$C$2:$C$13,MATCH(F4100,Rate_Master!$A$2:$A$13,0)),0)</f>
        <v>1.27545454545455</v>
      </c>
    </row>
    <row r="4101" customFormat="false" ht="15" hidden="false" customHeight="false" outlineLevel="0" collapsed="false">
      <c r="A4101" s="47" t="s">
        <v>16053</v>
      </c>
      <c r="B4101" s="47" t="s">
        <v>1036</v>
      </c>
      <c r="C4101" s="48" t="n">
        <v>46098</v>
      </c>
      <c r="D4101" s="47" t="s">
        <v>62</v>
      </c>
      <c r="E4101" s="47" t="s">
        <v>120</v>
      </c>
      <c r="F4101" s="47" t="s">
        <v>149</v>
      </c>
      <c r="G4101" s="47" t="s">
        <v>121</v>
      </c>
      <c r="H4101" s="47" t="n">
        <v>1262</v>
      </c>
      <c r="I4101" s="57" t="n">
        <f aca="false">IFERROR(H4101/INDEX(Rate_Master!$C$2:$C$13,MATCH(F4101,Rate_Master!$A$2:$A$13,0)),0)</f>
        <v>1.14727272727273</v>
      </c>
    </row>
    <row r="4102" customFormat="false" ht="15" hidden="false" customHeight="false" outlineLevel="0" collapsed="false">
      <c r="A4102" s="47" t="s">
        <v>16054</v>
      </c>
      <c r="B4102" s="47" t="s">
        <v>1036</v>
      </c>
      <c r="C4102" s="48" t="n">
        <v>46098</v>
      </c>
      <c r="D4102" s="47" t="s">
        <v>62</v>
      </c>
      <c r="E4102" s="47" t="s">
        <v>120</v>
      </c>
      <c r="F4102" s="47" t="s">
        <v>149</v>
      </c>
      <c r="G4102" s="47" t="s">
        <v>122</v>
      </c>
      <c r="H4102" s="47" t="n">
        <v>1407</v>
      </c>
      <c r="I4102" s="57" t="n">
        <f aca="false">IFERROR(H4102/INDEX(Rate_Master!$C$2:$C$13,MATCH(F4102,Rate_Master!$A$2:$A$13,0)),0)</f>
        <v>1.27909090909091</v>
      </c>
    </row>
    <row r="4103" customFormat="false" ht="15" hidden="false" customHeight="false" outlineLevel="0" collapsed="false">
      <c r="A4103" s="47" t="s">
        <v>16055</v>
      </c>
      <c r="B4103" s="47" t="s">
        <v>1036</v>
      </c>
      <c r="C4103" s="48" t="n">
        <v>46098</v>
      </c>
      <c r="D4103" s="47" t="s">
        <v>62</v>
      </c>
      <c r="E4103" s="47" t="s">
        <v>120</v>
      </c>
      <c r="F4103" s="47" t="s">
        <v>149</v>
      </c>
      <c r="G4103" s="47" t="s">
        <v>123</v>
      </c>
      <c r="H4103" s="47" t="n">
        <v>980</v>
      </c>
      <c r="I4103" s="57" t="n">
        <f aca="false">IFERROR(H4103/INDEX(Rate_Master!$C$2:$C$13,MATCH(F4103,Rate_Master!$A$2:$A$13,0)),0)</f>
        <v>0.890909090909091</v>
      </c>
    </row>
    <row r="4104" customFormat="false" ht="15" hidden="false" customHeight="false" outlineLevel="0" collapsed="false">
      <c r="A4104" s="47" t="s">
        <v>16056</v>
      </c>
      <c r="B4104" s="47" t="s">
        <v>1036</v>
      </c>
      <c r="C4104" s="48" t="n">
        <v>46098</v>
      </c>
      <c r="D4104" s="47" t="s">
        <v>62</v>
      </c>
      <c r="E4104" s="47" t="s">
        <v>120</v>
      </c>
      <c r="F4104" s="47" t="s">
        <v>149</v>
      </c>
      <c r="G4104" s="47" t="s">
        <v>124</v>
      </c>
      <c r="H4104" s="47" t="n">
        <v>615</v>
      </c>
      <c r="I4104" s="57" t="n">
        <f aca="false">IFERROR(H4104/INDEX(Rate_Master!$C$2:$C$13,MATCH(F4104,Rate_Master!$A$2:$A$13,0)),0)</f>
        <v>0.559090909090909</v>
      </c>
    </row>
    <row r="4105" customFormat="false" ht="15" hidden="false" customHeight="false" outlineLevel="0" collapsed="false">
      <c r="A4105" s="47" t="s">
        <v>16057</v>
      </c>
      <c r="B4105" s="47" t="s">
        <v>1036</v>
      </c>
      <c r="C4105" s="48" t="n">
        <v>46098</v>
      </c>
      <c r="D4105" s="47" t="s">
        <v>62</v>
      </c>
      <c r="E4105" s="47" t="s">
        <v>120</v>
      </c>
      <c r="F4105" s="47" t="s">
        <v>149</v>
      </c>
      <c r="G4105" s="47" t="s">
        <v>125</v>
      </c>
      <c r="H4105" s="47" t="n">
        <v>388</v>
      </c>
      <c r="I4105" s="57" t="n">
        <f aca="false">IFERROR(H4105/INDEX(Rate_Master!$C$2:$C$13,MATCH(F4105,Rate_Master!$A$2:$A$13,0)),0)</f>
        <v>0.352727272727273</v>
      </c>
    </row>
    <row r="4106" customFormat="false" ht="15" hidden="false" customHeight="false" outlineLevel="0" collapsed="false">
      <c r="A4106" s="47" t="s">
        <v>16058</v>
      </c>
      <c r="B4106" s="47" t="s">
        <v>1036</v>
      </c>
      <c r="C4106" s="48" t="n">
        <v>46098</v>
      </c>
      <c r="D4106" s="47" t="s">
        <v>62</v>
      </c>
      <c r="E4106" s="47" t="s">
        <v>120</v>
      </c>
      <c r="F4106" s="47" t="s">
        <v>149</v>
      </c>
      <c r="G4106" s="47" t="s">
        <v>126</v>
      </c>
      <c r="H4106" s="47" t="n">
        <v>235</v>
      </c>
      <c r="I4106" s="57" t="n">
        <f aca="false">IFERROR(H4106/INDEX(Rate_Master!$C$2:$C$13,MATCH(F4106,Rate_Master!$A$2:$A$13,0)),0)</f>
        <v>0.213636363636364</v>
      </c>
    </row>
    <row r="4107" customFormat="false" ht="15" hidden="false" customHeight="false" outlineLevel="0" collapsed="false">
      <c r="A4107" s="47" t="s">
        <v>16059</v>
      </c>
      <c r="B4107" s="47" t="s">
        <v>1037</v>
      </c>
      <c r="C4107" s="48" t="n">
        <v>46098</v>
      </c>
      <c r="D4107" s="47" t="s">
        <v>62</v>
      </c>
      <c r="E4107" s="47" t="s">
        <v>120</v>
      </c>
      <c r="F4107" s="47" t="s">
        <v>150</v>
      </c>
      <c r="G4107" s="47" t="s">
        <v>119</v>
      </c>
      <c r="H4107" s="47" t="n">
        <v>1142</v>
      </c>
      <c r="I4107" s="57" t="n">
        <f aca="false">IFERROR(H4107/INDEX(Rate_Master!$C$2:$C$13,MATCH(F4107,Rate_Master!$A$2:$A$13,0)),0)</f>
        <v>1.4275</v>
      </c>
    </row>
    <row r="4108" customFormat="false" ht="15" hidden="false" customHeight="false" outlineLevel="0" collapsed="false">
      <c r="A4108" s="47" t="s">
        <v>16060</v>
      </c>
      <c r="B4108" s="47" t="s">
        <v>1037</v>
      </c>
      <c r="C4108" s="48" t="n">
        <v>46098</v>
      </c>
      <c r="D4108" s="47" t="s">
        <v>62</v>
      </c>
      <c r="E4108" s="47" t="s">
        <v>120</v>
      </c>
      <c r="F4108" s="47" t="s">
        <v>150</v>
      </c>
      <c r="G4108" s="47" t="s">
        <v>121</v>
      </c>
      <c r="H4108" s="47" t="n">
        <v>1084</v>
      </c>
      <c r="I4108" s="57" t="n">
        <f aca="false">IFERROR(H4108/INDEX(Rate_Master!$C$2:$C$13,MATCH(F4108,Rate_Master!$A$2:$A$13,0)),0)</f>
        <v>1.355</v>
      </c>
    </row>
    <row r="4109" customFormat="false" ht="15" hidden="false" customHeight="false" outlineLevel="0" collapsed="false">
      <c r="A4109" s="47" t="s">
        <v>16061</v>
      </c>
      <c r="B4109" s="47" t="s">
        <v>1037</v>
      </c>
      <c r="C4109" s="48" t="n">
        <v>46098</v>
      </c>
      <c r="D4109" s="47" t="s">
        <v>62</v>
      </c>
      <c r="E4109" s="47" t="s">
        <v>120</v>
      </c>
      <c r="F4109" s="47" t="s">
        <v>150</v>
      </c>
      <c r="G4109" s="47" t="s">
        <v>122</v>
      </c>
      <c r="H4109" s="47" t="n">
        <v>1915</v>
      </c>
      <c r="I4109" s="57" t="n">
        <f aca="false">IFERROR(H4109/INDEX(Rate_Master!$C$2:$C$13,MATCH(F4109,Rate_Master!$A$2:$A$13,0)),0)</f>
        <v>2.39375</v>
      </c>
    </row>
    <row r="4110" customFormat="false" ht="15" hidden="false" customHeight="false" outlineLevel="0" collapsed="false">
      <c r="A4110" s="47" t="s">
        <v>16062</v>
      </c>
      <c r="B4110" s="47" t="s">
        <v>1037</v>
      </c>
      <c r="C4110" s="48" t="n">
        <v>46098</v>
      </c>
      <c r="D4110" s="47" t="s">
        <v>62</v>
      </c>
      <c r="E4110" s="47" t="s">
        <v>120</v>
      </c>
      <c r="F4110" s="47" t="s">
        <v>150</v>
      </c>
      <c r="G4110" s="47" t="s">
        <v>123</v>
      </c>
      <c r="H4110" s="47" t="n">
        <v>892</v>
      </c>
      <c r="I4110" s="57" t="n">
        <f aca="false">IFERROR(H4110/INDEX(Rate_Master!$C$2:$C$13,MATCH(F4110,Rate_Master!$A$2:$A$13,0)),0)</f>
        <v>1.115</v>
      </c>
    </row>
    <row r="4111" customFormat="false" ht="15" hidden="false" customHeight="false" outlineLevel="0" collapsed="false">
      <c r="A4111" s="47" t="s">
        <v>16063</v>
      </c>
      <c r="B4111" s="47" t="s">
        <v>1037</v>
      </c>
      <c r="C4111" s="48" t="n">
        <v>46098</v>
      </c>
      <c r="D4111" s="47" t="s">
        <v>62</v>
      </c>
      <c r="E4111" s="47" t="s">
        <v>120</v>
      </c>
      <c r="F4111" s="47" t="s">
        <v>150</v>
      </c>
      <c r="G4111" s="47" t="s">
        <v>124</v>
      </c>
      <c r="H4111" s="47" t="n">
        <v>535</v>
      </c>
      <c r="I4111" s="57" t="n">
        <f aca="false">IFERROR(H4111/INDEX(Rate_Master!$C$2:$C$13,MATCH(F4111,Rate_Master!$A$2:$A$13,0)),0)</f>
        <v>0.66875</v>
      </c>
    </row>
    <row r="4112" customFormat="false" ht="15" hidden="false" customHeight="false" outlineLevel="0" collapsed="false">
      <c r="A4112" s="47" t="s">
        <v>16064</v>
      </c>
      <c r="B4112" s="47" t="s">
        <v>1037</v>
      </c>
      <c r="C4112" s="48" t="n">
        <v>46098</v>
      </c>
      <c r="D4112" s="47" t="s">
        <v>62</v>
      </c>
      <c r="E4112" s="47" t="s">
        <v>120</v>
      </c>
      <c r="F4112" s="47" t="s">
        <v>150</v>
      </c>
      <c r="G4112" s="47" t="s">
        <v>125</v>
      </c>
      <c r="H4112" s="47" t="n">
        <v>290</v>
      </c>
      <c r="I4112" s="57" t="n">
        <f aca="false">IFERROR(H4112/INDEX(Rate_Master!$C$2:$C$13,MATCH(F4112,Rate_Master!$A$2:$A$13,0)),0)</f>
        <v>0.3625</v>
      </c>
    </row>
    <row r="4113" customFormat="false" ht="15" hidden="false" customHeight="false" outlineLevel="0" collapsed="false">
      <c r="A4113" s="47" t="s">
        <v>16065</v>
      </c>
      <c r="B4113" s="47" t="s">
        <v>1037</v>
      </c>
      <c r="C4113" s="48" t="n">
        <v>46098</v>
      </c>
      <c r="D4113" s="47" t="s">
        <v>62</v>
      </c>
      <c r="E4113" s="47" t="s">
        <v>120</v>
      </c>
      <c r="F4113" s="47" t="s">
        <v>150</v>
      </c>
      <c r="G4113" s="47" t="s">
        <v>126</v>
      </c>
      <c r="H4113" s="47" t="n">
        <v>210</v>
      </c>
      <c r="I4113" s="57" t="n">
        <f aca="false">IFERROR(H4113/INDEX(Rate_Master!$C$2:$C$13,MATCH(F4113,Rate_Master!$A$2:$A$13,0)),0)</f>
        <v>0.2625</v>
      </c>
    </row>
    <row r="4114" customFormat="false" ht="15" hidden="false" customHeight="false" outlineLevel="0" collapsed="false">
      <c r="A4114" s="47" t="s">
        <v>16066</v>
      </c>
      <c r="B4114" s="47" t="s">
        <v>1039</v>
      </c>
      <c r="C4114" s="48" t="n">
        <v>46098</v>
      </c>
      <c r="D4114" s="47" t="s">
        <v>63</v>
      </c>
      <c r="E4114" s="47" t="s">
        <v>120</v>
      </c>
      <c r="F4114" s="47" t="s">
        <v>152</v>
      </c>
      <c r="G4114" s="47" t="s">
        <v>119</v>
      </c>
      <c r="H4114" s="47" t="n">
        <v>1324</v>
      </c>
      <c r="I4114" s="57" t="n">
        <f aca="false">IFERROR(H4114/INDEX(Rate_Master!$C$2:$C$13,MATCH(F4114,Rate_Master!$A$2:$A$13,0)),0)</f>
        <v>1.47111111111111</v>
      </c>
    </row>
    <row r="4115" customFormat="false" ht="15" hidden="false" customHeight="false" outlineLevel="0" collapsed="false">
      <c r="A4115" s="47" t="s">
        <v>16067</v>
      </c>
      <c r="B4115" s="47" t="s">
        <v>1039</v>
      </c>
      <c r="C4115" s="48" t="n">
        <v>46098</v>
      </c>
      <c r="D4115" s="47" t="s">
        <v>63</v>
      </c>
      <c r="E4115" s="47" t="s">
        <v>120</v>
      </c>
      <c r="F4115" s="47" t="s">
        <v>152</v>
      </c>
      <c r="G4115" s="47" t="s">
        <v>121</v>
      </c>
      <c r="H4115" s="47" t="n">
        <v>1147</v>
      </c>
      <c r="I4115" s="57" t="n">
        <f aca="false">IFERROR(H4115/INDEX(Rate_Master!$C$2:$C$13,MATCH(F4115,Rate_Master!$A$2:$A$13,0)),0)</f>
        <v>1.27444444444444</v>
      </c>
    </row>
    <row r="4116" customFormat="false" ht="15" hidden="false" customHeight="false" outlineLevel="0" collapsed="false">
      <c r="A4116" s="47" t="s">
        <v>16068</v>
      </c>
      <c r="B4116" s="47" t="s">
        <v>1039</v>
      </c>
      <c r="C4116" s="48" t="n">
        <v>46098</v>
      </c>
      <c r="D4116" s="47" t="s">
        <v>63</v>
      </c>
      <c r="E4116" s="47" t="s">
        <v>120</v>
      </c>
      <c r="F4116" s="47" t="s">
        <v>152</v>
      </c>
      <c r="G4116" s="47" t="s">
        <v>122</v>
      </c>
      <c r="H4116" s="47" t="n">
        <v>1317</v>
      </c>
      <c r="I4116" s="57" t="n">
        <f aca="false">IFERROR(H4116/INDEX(Rate_Master!$C$2:$C$13,MATCH(F4116,Rate_Master!$A$2:$A$13,0)),0)</f>
        <v>1.46333333333333</v>
      </c>
    </row>
    <row r="4117" customFormat="false" ht="15" hidden="false" customHeight="false" outlineLevel="0" collapsed="false">
      <c r="A4117" s="47" t="s">
        <v>16069</v>
      </c>
      <c r="B4117" s="47" t="s">
        <v>1039</v>
      </c>
      <c r="C4117" s="48" t="n">
        <v>46098</v>
      </c>
      <c r="D4117" s="47" t="s">
        <v>63</v>
      </c>
      <c r="E4117" s="47" t="s">
        <v>120</v>
      </c>
      <c r="F4117" s="47" t="s">
        <v>152</v>
      </c>
      <c r="G4117" s="47" t="s">
        <v>123</v>
      </c>
      <c r="H4117" s="47" t="n">
        <v>946</v>
      </c>
      <c r="I4117" s="57" t="n">
        <f aca="false">IFERROR(H4117/INDEX(Rate_Master!$C$2:$C$13,MATCH(F4117,Rate_Master!$A$2:$A$13,0)),0)</f>
        <v>1.05111111111111</v>
      </c>
    </row>
    <row r="4118" customFormat="false" ht="15" hidden="false" customHeight="false" outlineLevel="0" collapsed="false">
      <c r="A4118" s="47" t="s">
        <v>16070</v>
      </c>
      <c r="B4118" s="47" t="s">
        <v>1039</v>
      </c>
      <c r="C4118" s="48" t="n">
        <v>46098</v>
      </c>
      <c r="D4118" s="47" t="s">
        <v>63</v>
      </c>
      <c r="E4118" s="47" t="s">
        <v>120</v>
      </c>
      <c r="F4118" s="47" t="s">
        <v>152</v>
      </c>
      <c r="G4118" s="47" t="s">
        <v>124</v>
      </c>
      <c r="H4118" s="47" t="n">
        <v>598</v>
      </c>
      <c r="I4118" s="57" t="n">
        <f aca="false">IFERROR(H4118/INDEX(Rate_Master!$C$2:$C$13,MATCH(F4118,Rate_Master!$A$2:$A$13,0)),0)</f>
        <v>0.664444444444444</v>
      </c>
    </row>
    <row r="4119" customFormat="false" ht="15" hidden="false" customHeight="false" outlineLevel="0" collapsed="false">
      <c r="A4119" s="47" t="s">
        <v>16071</v>
      </c>
      <c r="B4119" s="47" t="s">
        <v>1039</v>
      </c>
      <c r="C4119" s="48" t="n">
        <v>46098</v>
      </c>
      <c r="D4119" s="47" t="s">
        <v>63</v>
      </c>
      <c r="E4119" s="47" t="s">
        <v>120</v>
      </c>
      <c r="F4119" s="47" t="s">
        <v>152</v>
      </c>
      <c r="G4119" s="47" t="s">
        <v>125</v>
      </c>
      <c r="H4119" s="47" t="n">
        <v>366</v>
      </c>
      <c r="I4119" s="57" t="n">
        <f aca="false">IFERROR(H4119/INDEX(Rate_Master!$C$2:$C$13,MATCH(F4119,Rate_Master!$A$2:$A$13,0)),0)</f>
        <v>0.406666666666667</v>
      </c>
    </row>
    <row r="4120" customFormat="false" ht="15" hidden="false" customHeight="false" outlineLevel="0" collapsed="false">
      <c r="A4120" s="47" t="s">
        <v>16072</v>
      </c>
      <c r="B4120" s="47" t="s">
        <v>1039</v>
      </c>
      <c r="C4120" s="48" t="n">
        <v>46098</v>
      </c>
      <c r="D4120" s="47" t="s">
        <v>63</v>
      </c>
      <c r="E4120" s="47" t="s">
        <v>120</v>
      </c>
      <c r="F4120" s="47" t="s">
        <v>152</v>
      </c>
      <c r="G4120" s="47" t="s">
        <v>126</v>
      </c>
      <c r="H4120" s="47" t="n">
        <v>259</v>
      </c>
      <c r="I4120" s="57" t="n">
        <f aca="false">IFERROR(H4120/INDEX(Rate_Master!$C$2:$C$13,MATCH(F4120,Rate_Master!$A$2:$A$13,0)),0)</f>
        <v>0.287777777777778</v>
      </c>
    </row>
    <row r="4121" customFormat="false" ht="15" hidden="false" customHeight="false" outlineLevel="0" collapsed="false">
      <c r="A4121" s="47" t="s">
        <v>16073</v>
      </c>
      <c r="B4121" s="47" t="s">
        <v>1040</v>
      </c>
      <c r="C4121" s="48" t="n">
        <v>46098</v>
      </c>
      <c r="D4121" s="47" t="s">
        <v>63</v>
      </c>
      <c r="E4121" s="47" t="s">
        <v>120</v>
      </c>
      <c r="F4121" s="47" t="s">
        <v>152</v>
      </c>
      <c r="G4121" s="47" t="s">
        <v>119</v>
      </c>
      <c r="H4121" s="47" t="n">
        <v>2007</v>
      </c>
      <c r="I4121" s="57" t="n">
        <f aca="false">IFERROR(H4121/INDEX(Rate_Master!$C$2:$C$13,MATCH(F4121,Rate_Master!$A$2:$A$13,0)),0)</f>
        <v>2.23</v>
      </c>
    </row>
    <row r="4122" customFormat="false" ht="15" hidden="false" customHeight="false" outlineLevel="0" collapsed="false">
      <c r="A4122" s="47" t="s">
        <v>16074</v>
      </c>
      <c r="B4122" s="47" t="s">
        <v>1040</v>
      </c>
      <c r="C4122" s="48" t="n">
        <v>46098</v>
      </c>
      <c r="D4122" s="47" t="s">
        <v>63</v>
      </c>
      <c r="E4122" s="47" t="s">
        <v>120</v>
      </c>
      <c r="F4122" s="47" t="s">
        <v>152</v>
      </c>
      <c r="G4122" s="47" t="s">
        <v>121</v>
      </c>
      <c r="H4122" s="47" t="n">
        <v>1833</v>
      </c>
      <c r="I4122" s="57" t="n">
        <f aca="false">IFERROR(H4122/INDEX(Rate_Master!$C$2:$C$13,MATCH(F4122,Rate_Master!$A$2:$A$13,0)),0)</f>
        <v>2.03666666666667</v>
      </c>
    </row>
    <row r="4123" customFormat="false" ht="15" hidden="false" customHeight="false" outlineLevel="0" collapsed="false">
      <c r="A4123" s="47" t="s">
        <v>16075</v>
      </c>
      <c r="B4123" s="47" t="s">
        <v>1040</v>
      </c>
      <c r="C4123" s="48" t="n">
        <v>46098</v>
      </c>
      <c r="D4123" s="47" t="s">
        <v>63</v>
      </c>
      <c r="E4123" s="47" t="s">
        <v>120</v>
      </c>
      <c r="F4123" s="47" t="s">
        <v>152</v>
      </c>
      <c r="G4123" s="47" t="s">
        <v>122</v>
      </c>
      <c r="H4123" s="47" t="n">
        <v>1952</v>
      </c>
      <c r="I4123" s="57" t="n">
        <f aca="false">IFERROR(H4123/INDEX(Rate_Master!$C$2:$C$13,MATCH(F4123,Rate_Master!$A$2:$A$13,0)),0)</f>
        <v>2.16888888888889</v>
      </c>
    </row>
    <row r="4124" customFormat="false" ht="15" hidden="false" customHeight="false" outlineLevel="0" collapsed="false">
      <c r="A4124" s="47" t="s">
        <v>16076</v>
      </c>
      <c r="B4124" s="47" t="s">
        <v>1040</v>
      </c>
      <c r="C4124" s="48" t="n">
        <v>46098</v>
      </c>
      <c r="D4124" s="47" t="s">
        <v>63</v>
      </c>
      <c r="E4124" s="47" t="s">
        <v>120</v>
      </c>
      <c r="F4124" s="47" t="s">
        <v>152</v>
      </c>
      <c r="G4124" s="47" t="s">
        <v>123</v>
      </c>
      <c r="H4124" s="47" t="n">
        <v>1436</v>
      </c>
      <c r="I4124" s="57" t="n">
        <f aca="false">IFERROR(H4124/INDEX(Rate_Master!$C$2:$C$13,MATCH(F4124,Rate_Master!$A$2:$A$13,0)),0)</f>
        <v>1.59555555555556</v>
      </c>
    </row>
    <row r="4125" customFormat="false" ht="15" hidden="false" customHeight="false" outlineLevel="0" collapsed="false">
      <c r="A4125" s="47" t="s">
        <v>16077</v>
      </c>
      <c r="B4125" s="47" t="s">
        <v>1040</v>
      </c>
      <c r="C4125" s="48" t="n">
        <v>46098</v>
      </c>
      <c r="D4125" s="47" t="s">
        <v>63</v>
      </c>
      <c r="E4125" s="47" t="s">
        <v>120</v>
      </c>
      <c r="F4125" s="47" t="s">
        <v>152</v>
      </c>
      <c r="G4125" s="47" t="s">
        <v>124</v>
      </c>
      <c r="H4125" s="47" t="n">
        <v>879</v>
      </c>
      <c r="I4125" s="57" t="n">
        <f aca="false">IFERROR(H4125/INDEX(Rate_Master!$C$2:$C$13,MATCH(F4125,Rate_Master!$A$2:$A$13,0)),0)</f>
        <v>0.976666666666667</v>
      </c>
    </row>
    <row r="4126" customFormat="false" ht="15" hidden="false" customHeight="false" outlineLevel="0" collapsed="false">
      <c r="A4126" s="47" t="s">
        <v>16078</v>
      </c>
      <c r="B4126" s="47" t="s">
        <v>1040</v>
      </c>
      <c r="C4126" s="48" t="n">
        <v>46098</v>
      </c>
      <c r="D4126" s="47" t="s">
        <v>63</v>
      </c>
      <c r="E4126" s="47" t="s">
        <v>120</v>
      </c>
      <c r="F4126" s="47" t="s">
        <v>152</v>
      </c>
      <c r="G4126" s="47" t="s">
        <v>125</v>
      </c>
      <c r="H4126" s="47" t="n">
        <v>556</v>
      </c>
      <c r="I4126" s="57" t="n">
        <f aca="false">IFERROR(H4126/INDEX(Rate_Master!$C$2:$C$13,MATCH(F4126,Rate_Master!$A$2:$A$13,0)),0)</f>
        <v>0.617777777777778</v>
      </c>
    </row>
    <row r="4127" customFormat="false" ht="15" hidden="false" customHeight="false" outlineLevel="0" collapsed="false">
      <c r="A4127" s="47" t="s">
        <v>16079</v>
      </c>
      <c r="B4127" s="47" t="s">
        <v>1040</v>
      </c>
      <c r="C4127" s="48" t="n">
        <v>46098</v>
      </c>
      <c r="D4127" s="47" t="s">
        <v>63</v>
      </c>
      <c r="E4127" s="47" t="s">
        <v>120</v>
      </c>
      <c r="F4127" s="47" t="s">
        <v>152</v>
      </c>
      <c r="G4127" s="47" t="s">
        <v>126</v>
      </c>
      <c r="H4127" s="47" t="n">
        <v>389</v>
      </c>
      <c r="I4127" s="57" t="n">
        <f aca="false">IFERROR(H4127/INDEX(Rate_Master!$C$2:$C$13,MATCH(F4127,Rate_Master!$A$2:$A$13,0)),0)</f>
        <v>0.432222222222222</v>
      </c>
    </row>
    <row r="4128" customFormat="false" ht="15" hidden="false" customHeight="false" outlineLevel="0" collapsed="false">
      <c r="A4128" s="47" t="s">
        <v>16080</v>
      </c>
      <c r="B4128" s="47" t="s">
        <v>1041</v>
      </c>
      <c r="C4128" s="48" t="n">
        <v>46098</v>
      </c>
      <c r="D4128" s="47" t="s">
        <v>63</v>
      </c>
      <c r="E4128" s="47" t="s">
        <v>120</v>
      </c>
      <c r="F4128" s="47" t="s">
        <v>152</v>
      </c>
      <c r="G4128" s="47" t="s">
        <v>119</v>
      </c>
      <c r="H4128" s="47" t="n">
        <v>1245</v>
      </c>
      <c r="I4128" s="57" t="n">
        <f aca="false">IFERROR(H4128/INDEX(Rate_Master!$C$2:$C$13,MATCH(F4128,Rate_Master!$A$2:$A$13,0)),0)</f>
        <v>1.38333333333333</v>
      </c>
    </row>
    <row r="4129" customFormat="false" ht="15" hidden="false" customHeight="false" outlineLevel="0" collapsed="false">
      <c r="A4129" s="47" t="s">
        <v>16081</v>
      </c>
      <c r="B4129" s="47" t="s">
        <v>1041</v>
      </c>
      <c r="C4129" s="48" t="n">
        <v>46098</v>
      </c>
      <c r="D4129" s="47" t="s">
        <v>63</v>
      </c>
      <c r="E4129" s="47" t="s">
        <v>120</v>
      </c>
      <c r="F4129" s="47" t="s">
        <v>152</v>
      </c>
      <c r="G4129" s="47" t="s">
        <v>121</v>
      </c>
      <c r="H4129" s="47" t="n">
        <v>1144</v>
      </c>
      <c r="I4129" s="57" t="n">
        <f aca="false">IFERROR(H4129/INDEX(Rate_Master!$C$2:$C$13,MATCH(F4129,Rate_Master!$A$2:$A$13,0)),0)</f>
        <v>1.27111111111111</v>
      </c>
    </row>
    <row r="4130" customFormat="false" ht="15" hidden="false" customHeight="false" outlineLevel="0" collapsed="false">
      <c r="A4130" s="47" t="s">
        <v>16082</v>
      </c>
      <c r="B4130" s="47" t="s">
        <v>1041</v>
      </c>
      <c r="C4130" s="48" t="n">
        <v>46098</v>
      </c>
      <c r="D4130" s="47" t="s">
        <v>63</v>
      </c>
      <c r="E4130" s="47" t="s">
        <v>120</v>
      </c>
      <c r="F4130" s="47" t="s">
        <v>152</v>
      </c>
      <c r="G4130" s="47" t="s">
        <v>122</v>
      </c>
      <c r="H4130" s="47" t="n">
        <v>1226</v>
      </c>
      <c r="I4130" s="57" t="n">
        <f aca="false">IFERROR(H4130/INDEX(Rate_Master!$C$2:$C$13,MATCH(F4130,Rate_Master!$A$2:$A$13,0)),0)</f>
        <v>1.36222222222222</v>
      </c>
    </row>
    <row r="4131" customFormat="false" ht="15" hidden="false" customHeight="false" outlineLevel="0" collapsed="false">
      <c r="A4131" s="47" t="s">
        <v>16083</v>
      </c>
      <c r="B4131" s="47" t="s">
        <v>1041</v>
      </c>
      <c r="C4131" s="48" t="n">
        <v>46098</v>
      </c>
      <c r="D4131" s="47" t="s">
        <v>63</v>
      </c>
      <c r="E4131" s="47" t="s">
        <v>120</v>
      </c>
      <c r="F4131" s="47" t="s">
        <v>152</v>
      </c>
      <c r="G4131" s="47" t="s">
        <v>123</v>
      </c>
      <c r="H4131" s="47" t="n">
        <v>881</v>
      </c>
      <c r="I4131" s="57" t="n">
        <f aca="false">IFERROR(H4131/INDEX(Rate_Master!$C$2:$C$13,MATCH(F4131,Rate_Master!$A$2:$A$13,0)),0)</f>
        <v>0.978888888888889</v>
      </c>
    </row>
    <row r="4132" customFormat="false" ht="15" hidden="false" customHeight="false" outlineLevel="0" collapsed="false">
      <c r="A4132" s="47" t="s">
        <v>16084</v>
      </c>
      <c r="B4132" s="47" t="s">
        <v>1041</v>
      </c>
      <c r="C4132" s="48" t="n">
        <v>46098</v>
      </c>
      <c r="D4132" s="47" t="s">
        <v>63</v>
      </c>
      <c r="E4132" s="47" t="s">
        <v>120</v>
      </c>
      <c r="F4132" s="47" t="s">
        <v>152</v>
      </c>
      <c r="G4132" s="47" t="s">
        <v>124</v>
      </c>
      <c r="H4132" s="47" t="n">
        <v>508</v>
      </c>
      <c r="I4132" s="57" t="n">
        <f aca="false">IFERROR(H4132/INDEX(Rate_Master!$C$2:$C$13,MATCH(F4132,Rate_Master!$A$2:$A$13,0)),0)</f>
        <v>0.564444444444444</v>
      </c>
    </row>
    <row r="4133" customFormat="false" ht="15" hidden="false" customHeight="false" outlineLevel="0" collapsed="false">
      <c r="A4133" s="47" t="s">
        <v>16085</v>
      </c>
      <c r="B4133" s="47" t="s">
        <v>1041</v>
      </c>
      <c r="C4133" s="48" t="n">
        <v>46098</v>
      </c>
      <c r="D4133" s="47" t="s">
        <v>63</v>
      </c>
      <c r="E4133" s="47" t="s">
        <v>120</v>
      </c>
      <c r="F4133" s="47" t="s">
        <v>152</v>
      </c>
      <c r="G4133" s="47" t="s">
        <v>125</v>
      </c>
      <c r="H4133" s="47" t="n">
        <v>329</v>
      </c>
      <c r="I4133" s="57" t="n">
        <f aca="false">IFERROR(H4133/INDEX(Rate_Master!$C$2:$C$13,MATCH(F4133,Rate_Master!$A$2:$A$13,0)),0)</f>
        <v>0.365555555555556</v>
      </c>
    </row>
    <row r="4134" customFormat="false" ht="15" hidden="false" customHeight="false" outlineLevel="0" collapsed="false">
      <c r="A4134" s="47" t="s">
        <v>16086</v>
      </c>
      <c r="B4134" s="47" t="s">
        <v>1041</v>
      </c>
      <c r="C4134" s="48" t="n">
        <v>46098</v>
      </c>
      <c r="D4134" s="47" t="s">
        <v>63</v>
      </c>
      <c r="E4134" s="47" t="s">
        <v>120</v>
      </c>
      <c r="F4134" s="47" t="s">
        <v>152</v>
      </c>
      <c r="G4134" s="47" t="s">
        <v>126</v>
      </c>
      <c r="H4134" s="47" t="n">
        <v>216</v>
      </c>
      <c r="I4134" s="57" t="n">
        <f aca="false">IFERROR(H4134/INDEX(Rate_Master!$C$2:$C$13,MATCH(F4134,Rate_Master!$A$2:$A$13,0)),0)</f>
        <v>0.24</v>
      </c>
    </row>
    <row r="4135" customFormat="false" ht="15" hidden="false" customHeight="false" outlineLevel="0" collapsed="false">
      <c r="A4135" s="47" t="s">
        <v>16087</v>
      </c>
      <c r="B4135" s="47" t="s">
        <v>1042</v>
      </c>
      <c r="C4135" s="48" t="n">
        <v>46098</v>
      </c>
      <c r="D4135" s="47" t="s">
        <v>64</v>
      </c>
      <c r="E4135" s="47" t="s">
        <v>128</v>
      </c>
      <c r="F4135" s="47" t="s">
        <v>155</v>
      </c>
      <c r="G4135" s="47" t="s">
        <v>127</v>
      </c>
      <c r="H4135" s="47" t="n">
        <v>582</v>
      </c>
      <c r="I4135" s="57" t="n">
        <f aca="false">IFERROR(H4135/INDEX(Rate_Master!$C$2:$C$13,MATCH(F4135,Rate_Master!$A$2:$A$13,0)),0)</f>
        <v>1.05818181818182</v>
      </c>
    </row>
    <row r="4136" customFormat="false" ht="15" hidden="false" customHeight="false" outlineLevel="0" collapsed="false">
      <c r="A4136" s="47" t="s">
        <v>16088</v>
      </c>
      <c r="B4136" s="47" t="s">
        <v>1042</v>
      </c>
      <c r="C4136" s="48" t="n">
        <v>46098</v>
      </c>
      <c r="D4136" s="47" t="s">
        <v>64</v>
      </c>
      <c r="E4136" s="47" t="s">
        <v>128</v>
      </c>
      <c r="F4136" s="47" t="s">
        <v>155</v>
      </c>
      <c r="G4136" s="47" t="s">
        <v>129</v>
      </c>
      <c r="H4136" s="47" t="n">
        <v>436</v>
      </c>
      <c r="I4136" s="57" t="n">
        <f aca="false">IFERROR(H4136/INDEX(Rate_Master!$C$2:$C$13,MATCH(F4136,Rate_Master!$A$2:$A$13,0)),0)</f>
        <v>0.792727272727273</v>
      </c>
    </row>
    <row r="4137" customFormat="false" ht="15" hidden="false" customHeight="false" outlineLevel="0" collapsed="false">
      <c r="A4137" s="47" t="s">
        <v>16089</v>
      </c>
      <c r="B4137" s="47" t="s">
        <v>1042</v>
      </c>
      <c r="C4137" s="48" t="n">
        <v>46098</v>
      </c>
      <c r="D4137" s="47" t="s">
        <v>64</v>
      </c>
      <c r="E4137" s="47" t="s">
        <v>128</v>
      </c>
      <c r="F4137" s="47" t="s">
        <v>155</v>
      </c>
      <c r="G4137" s="47" t="s">
        <v>130</v>
      </c>
      <c r="H4137" s="47" t="n">
        <v>376</v>
      </c>
      <c r="I4137" s="57" t="n">
        <f aca="false">IFERROR(H4137/INDEX(Rate_Master!$C$2:$C$13,MATCH(F4137,Rate_Master!$A$2:$A$13,0)),0)</f>
        <v>0.683636363636364</v>
      </c>
    </row>
    <row r="4138" customFormat="false" ht="15" hidden="false" customHeight="false" outlineLevel="0" collapsed="false">
      <c r="A4138" s="47" t="s">
        <v>16090</v>
      </c>
      <c r="B4138" s="47" t="s">
        <v>1042</v>
      </c>
      <c r="C4138" s="48" t="n">
        <v>46098</v>
      </c>
      <c r="D4138" s="47" t="s">
        <v>64</v>
      </c>
      <c r="E4138" s="47" t="s">
        <v>128</v>
      </c>
      <c r="F4138" s="47" t="s">
        <v>155</v>
      </c>
      <c r="G4138" s="47" t="s">
        <v>131</v>
      </c>
      <c r="H4138" s="47" t="n">
        <v>198</v>
      </c>
      <c r="I4138" s="57" t="n">
        <f aca="false">IFERROR(H4138/INDEX(Rate_Master!$C$2:$C$13,MATCH(F4138,Rate_Master!$A$2:$A$13,0)),0)</f>
        <v>0.36</v>
      </c>
    </row>
    <row r="4139" customFormat="false" ht="15" hidden="false" customHeight="false" outlineLevel="0" collapsed="false">
      <c r="A4139" s="47" t="s">
        <v>16091</v>
      </c>
      <c r="B4139" s="47" t="s">
        <v>1042</v>
      </c>
      <c r="C4139" s="48" t="n">
        <v>46098</v>
      </c>
      <c r="D4139" s="47" t="s">
        <v>64</v>
      </c>
      <c r="E4139" s="47" t="s">
        <v>128</v>
      </c>
      <c r="F4139" s="47" t="s">
        <v>155</v>
      </c>
      <c r="G4139" s="47" t="s">
        <v>132</v>
      </c>
      <c r="H4139" s="47" t="n">
        <v>135</v>
      </c>
      <c r="I4139" s="57" t="n">
        <f aca="false">IFERROR(H4139/INDEX(Rate_Master!$C$2:$C$13,MATCH(F4139,Rate_Master!$A$2:$A$13,0)),0)</f>
        <v>0.245454545454545</v>
      </c>
    </row>
    <row r="4140" customFormat="false" ht="15" hidden="false" customHeight="false" outlineLevel="0" collapsed="false">
      <c r="A4140" s="47" t="s">
        <v>16092</v>
      </c>
      <c r="B4140" s="47" t="s">
        <v>1044</v>
      </c>
      <c r="C4140" s="48" t="n">
        <v>46098</v>
      </c>
      <c r="D4140" s="47" t="s">
        <v>64</v>
      </c>
      <c r="E4140" s="47" t="s">
        <v>128</v>
      </c>
      <c r="F4140" s="47" t="s">
        <v>155</v>
      </c>
      <c r="G4140" s="47" t="s">
        <v>127</v>
      </c>
      <c r="H4140" s="47" t="n">
        <v>1097</v>
      </c>
      <c r="I4140" s="57" t="n">
        <f aca="false">IFERROR(H4140/INDEX(Rate_Master!$C$2:$C$13,MATCH(F4140,Rate_Master!$A$2:$A$13,0)),0)</f>
        <v>1.99454545454545</v>
      </c>
    </row>
    <row r="4141" customFormat="false" ht="15" hidden="false" customHeight="false" outlineLevel="0" collapsed="false">
      <c r="A4141" s="47" t="s">
        <v>16093</v>
      </c>
      <c r="B4141" s="47" t="s">
        <v>1044</v>
      </c>
      <c r="C4141" s="48" t="n">
        <v>46098</v>
      </c>
      <c r="D4141" s="47" t="s">
        <v>64</v>
      </c>
      <c r="E4141" s="47" t="s">
        <v>128</v>
      </c>
      <c r="F4141" s="47" t="s">
        <v>155</v>
      </c>
      <c r="G4141" s="47" t="s">
        <v>129</v>
      </c>
      <c r="H4141" s="47" t="n">
        <v>844</v>
      </c>
      <c r="I4141" s="57" t="n">
        <f aca="false">IFERROR(H4141/INDEX(Rate_Master!$C$2:$C$13,MATCH(F4141,Rate_Master!$A$2:$A$13,0)),0)</f>
        <v>1.53454545454545</v>
      </c>
    </row>
    <row r="4142" customFormat="false" ht="15" hidden="false" customHeight="false" outlineLevel="0" collapsed="false">
      <c r="A4142" s="47" t="s">
        <v>16094</v>
      </c>
      <c r="B4142" s="47" t="s">
        <v>1044</v>
      </c>
      <c r="C4142" s="48" t="n">
        <v>46098</v>
      </c>
      <c r="D4142" s="47" t="s">
        <v>64</v>
      </c>
      <c r="E4142" s="47" t="s">
        <v>128</v>
      </c>
      <c r="F4142" s="47" t="s">
        <v>155</v>
      </c>
      <c r="G4142" s="47" t="s">
        <v>130</v>
      </c>
      <c r="H4142" s="47" t="n">
        <v>788</v>
      </c>
      <c r="I4142" s="57" t="n">
        <f aca="false">IFERROR(H4142/INDEX(Rate_Master!$C$2:$C$13,MATCH(F4142,Rate_Master!$A$2:$A$13,0)),0)</f>
        <v>1.43272727272727</v>
      </c>
    </row>
    <row r="4143" customFormat="false" ht="15" hidden="false" customHeight="false" outlineLevel="0" collapsed="false">
      <c r="A4143" s="47" t="s">
        <v>16095</v>
      </c>
      <c r="B4143" s="47" t="s">
        <v>1044</v>
      </c>
      <c r="C4143" s="48" t="n">
        <v>46098</v>
      </c>
      <c r="D4143" s="47" t="s">
        <v>64</v>
      </c>
      <c r="E4143" s="47" t="s">
        <v>128</v>
      </c>
      <c r="F4143" s="47" t="s">
        <v>155</v>
      </c>
      <c r="G4143" s="47" t="s">
        <v>131</v>
      </c>
      <c r="H4143" s="47" t="n">
        <v>316</v>
      </c>
      <c r="I4143" s="57" t="n">
        <f aca="false">IFERROR(H4143/INDEX(Rate_Master!$C$2:$C$13,MATCH(F4143,Rate_Master!$A$2:$A$13,0)),0)</f>
        <v>0.574545454545455</v>
      </c>
    </row>
    <row r="4144" customFormat="false" ht="15" hidden="false" customHeight="false" outlineLevel="0" collapsed="false">
      <c r="A4144" s="47" t="s">
        <v>16096</v>
      </c>
      <c r="B4144" s="47" t="s">
        <v>1044</v>
      </c>
      <c r="C4144" s="48" t="n">
        <v>46098</v>
      </c>
      <c r="D4144" s="47" t="s">
        <v>64</v>
      </c>
      <c r="E4144" s="47" t="s">
        <v>128</v>
      </c>
      <c r="F4144" s="47" t="s">
        <v>155</v>
      </c>
      <c r="G4144" s="47" t="s">
        <v>132</v>
      </c>
      <c r="H4144" s="47" t="n">
        <v>264</v>
      </c>
      <c r="I4144" s="57" t="n">
        <f aca="false">IFERROR(H4144/INDEX(Rate_Master!$C$2:$C$13,MATCH(F4144,Rate_Master!$A$2:$A$13,0)),0)</f>
        <v>0.48</v>
      </c>
    </row>
    <row r="4145" customFormat="false" ht="15" hidden="false" customHeight="false" outlineLevel="0" collapsed="false">
      <c r="A4145" s="47" t="s">
        <v>16097</v>
      </c>
      <c r="B4145" s="47" t="s">
        <v>1045</v>
      </c>
      <c r="C4145" s="48" t="n">
        <v>46098</v>
      </c>
      <c r="D4145" s="47" t="s">
        <v>65</v>
      </c>
      <c r="E4145" s="47" t="s">
        <v>134</v>
      </c>
      <c r="F4145" s="47" t="s">
        <v>158</v>
      </c>
      <c r="G4145" s="47" t="s">
        <v>133</v>
      </c>
      <c r="H4145" s="47" t="n">
        <v>365</v>
      </c>
      <c r="I4145" s="57" t="n">
        <f aca="false">IFERROR(H4145/INDEX(Rate_Master!$C$2:$C$13,MATCH(F4145,Rate_Master!$A$2:$A$13,0)),0)</f>
        <v>1.825</v>
      </c>
    </row>
    <row r="4146" customFormat="false" ht="15" hidden="false" customHeight="false" outlineLevel="0" collapsed="false">
      <c r="A4146" s="47" t="s">
        <v>16098</v>
      </c>
      <c r="B4146" s="47" t="s">
        <v>1045</v>
      </c>
      <c r="C4146" s="48" t="n">
        <v>46098</v>
      </c>
      <c r="D4146" s="47" t="s">
        <v>65</v>
      </c>
      <c r="E4146" s="47" t="s">
        <v>134</v>
      </c>
      <c r="F4146" s="47" t="s">
        <v>158</v>
      </c>
      <c r="G4146" s="47" t="s">
        <v>135</v>
      </c>
      <c r="H4146" s="47" t="n">
        <v>294</v>
      </c>
      <c r="I4146" s="57" t="n">
        <f aca="false">IFERROR(H4146/INDEX(Rate_Master!$C$2:$C$13,MATCH(F4146,Rate_Master!$A$2:$A$13,0)),0)</f>
        <v>1.47</v>
      </c>
    </row>
    <row r="4147" customFormat="false" ht="15" hidden="false" customHeight="false" outlineLevel="0" collapsed="false">
      <c r="A4147" s="47" t="s">
        <v>16099</v>
      </c>
      <c r="B4147" s="47" t="s">
        <v>1045</v>
      </c>
      <c r="C4147" s="48" t="n">
        <v>46098</v>
      </c>
      <c r="D4147" s="47" t="s">
        <v>65</v>
      </c>
      <c r="E4147" s="47" t="s">
        <v>134</v>
      </c>
      <c r="F4147" s="47" t="s">
        <v>158</v>
      </c>
      <c r="G4147" s="47" t="s">
        <v>136</v>
      </c>
      <c r="H4147" s="47" t="n">
        <v>236</v>
      </c>
      <c r="I4147" s="57" t="n">
        <f aca="false">IFERROR(H4147/INDEX(Rate_Master!$C$2:$C$13,MATCH(F4147,Rate_Master!$A$2:$A$13,0)),0)</f>
        <v>1.18</v>
      </c>
    </row>
    <row r="4148" customFormat="false" ht="15" hidden="false" customHeight="false" outlineLevel="0" collapsed="false">
      <c r="A4148" s="47" t="s">
        <v>16100</v>
      </c>
      <c r="B4148" s="47" t="s">
        <v>1045</v>
      </c>
      <c r="C4148" s="48" t="n">
        <v>46098</v>
      </c>
      <c r="D4148" s="47" t="s">
        <v>65</v>
      </c>
      <c r="E4148" s="47" t="s">
        <v>134</v>
      </c>
      <c r="F4148" s="47" t="s">
        <v>158</v>
      </c>
      <c r="G4148" s="47" t="s">
        <v>137</v>
      </c>
      <c r="H4148" s="47" t="n">
        <v>170</v>
      </c>
      <c r="I4148" s="57" t="n">
        <f aca="false">IFERROR(H4148/INDEX(Rate_Master!$C$2:$C$13,MATCH(F4148,Rate_Master!$A$2:$A$13,0)),0)</f>
        <v>0.85</v>
      </c>
    </row>
    <row r="4149" customFormat="false" ht="15" hidden="false" customHeight="false" outlineLevel="0" collapsed="false">
      <c r="A4149" s="47" t="s">
        <v>16101</v>
      </c>
      <c r="B4149" s="47" t="s">
        <v>1045</v>
      </c>
      <c r="C4149" s="48" t="n">
        <v>46098</v>
      </c>
      <c r="D4149" s="47" t="s">
        <v>65</v>
      </c>
      <c r="E4149" s="47" t="s">
        <v>134</v>
      </c>
      <c r="F4149" s="47" t="s">
        <v>158</v>
      </c>
      <c r="G4149" s="47" t="s">
        <v>138</v>
      </c>
      <c r="H4149" s="47" t="n">
        <v>78</v>
      </c>
      <c r="I4149" s="57" t="n">
        <f aca="false">IFERROR(H4149/INDEX(Rate_Master!$C$2:$C$13,MATCH(F4149,Rate_Master!$A$2:$A$13,0)),0)</f>
        <v>0.39</v>
      </c>
    </row>
    <row r="4150" customFormat="false" ht="15" hidden="false" customHeight="false" outlineLevel="0" collapsed="false">
      <c r="A4150" s="47" t="s">
        <v>16102</v>
      </c>
      <c r="B4150" s="47" t="s">
        <v>1046</v>
      </c>
      <c r="C4150" s="48" t="n">
        <v>46098</v>
      </c>
      <c r="D4150" s="47" t="s">
        <v>65</v>
      </c>
      <c r="E4150" s="47" t="s">
        <v>134</v>
      </c>
      <c r="F4150" s="47" t="s">
        <v>158</v>
      </c>
      <c r="G4150" s="47" t="s">
        <v>133</v>
      </c>
      <c r="H4150" s="47" t="n">
        <v>340</v>
      </c>
      <c r="I4150" s="57" t="n">
        <f aca="false">IFERROR(H4150/INDEX(Rate_Master!$C$2:$C$13,MATCH(F4150,Rate_Master!$A$2:$A$13,0)),0)</f>
        <v>1.7</v>
      </c>
    </row>
    <row r="4151" customFormat="false" ht="15" hidden="false" customHeight="false" outlineLevel="0" collapsed="false">
      <c r="A4151" s="47" t="s">
        <v>16103</v>
      </c>
      <c r="B4151" s="47" t="s">
        <v>1046</v>
      </c>
      <c r="C4151" s="48" t="n">
        <v>46098</v>
      </c>
      <c r="D4151" s="47" t="s">
        <v>65</v>
      </c>
      <c r="E4151" s="47" t="s">
        <v>134</v>
      </c>
      <c r="F4151" s="47" t="s">
        <v>158</v>
      </c>
      <c r="G4151" s="47" t="s">
        <v>135</v>
      </c>
      <c r="H4151" s="47" t="n">
        <v>247</v>
      </c>
      <c r="I4151" s="57" t="n">
        <f aca="false">IFERROR(H4151/INDEX(Rate_Master!$C$2:$C$13,MATCH(F4151,Rate_Master!$A$2:$A$13,0)),0)</f>
        <v>1.235</v>
      </c>
    </row>
    <row r="4152" customFormat="false" ht="15" hidden="false" customHeight="false" outlineLevel="0" collapsed="false">
      <c r="A4152" s="47" t="s">
        <v>16104</v>
      </c>
      <c r="B4152" s="47" t="s">
        <v>1046</v>
      </c>
      <c r="C4152" s="48" t="n">
        <v>46098</v>
      </c>
      <c r="D4152" s="47" t="s">
        <v>65</v>
      </c>
      <c r="E4152" s="47" t="s">
        <v>134</v>
      </c>
      <c r="F4152" s="47" t="s">
        <v>158</v>
      </c>
      <c r="G4152" s="47" t="s">
        <v>136</v>
      </c>
      <c r="H4152" s="47" t="n">
        <v>216</v>
      </c>
      <c r="I4152" s="57" t="n">
        <f aca="false">IFERROR(H4152/INDEX(Rate_Master!$C$2:$C$13,MATCH(F4152,Rate_Master!$A$2:$A$13,0)),0)</f>
        <v>1.08</v>
      </c>
    </row>
    <row r="4153" customFormat="false" ht="15" hidden="false" customHeight="false" outlineLevel="0" collapsed="false">
      <c r="A4153" s="47" t="s">
        <v>16105</v>
      </c>
      <c r="B4153" s="47" t="s">
        <v>1046</v>
      </c>
      <c r="C4153" s="48" t="n">
        <v>46098</v>
      </c>
      <c r="D4153" s="47" t="s">
        <v>65</v>
      </c>
      <c r="E4153" s="47" t="s">
        <v>134</v>
      </c>
      <c r="F4153" s="47" t="s">
        <v>158</v>
      </c>
      <c r="G4153" s="47" t="s">
        <v>137</v>
      </c>
      <c r="H4153" s="47" t="n">
        <v>160</v>
      </c>
      <c r="I4153" s="57" t="n">
        <f aca="false">IFERROR(H4153/INDEX(Rate_Master!$C$2:$C$13,MATCH(F4153,Rate_Master!$A$2:$A$13,0)),0)</f>
        <v>0.8</v>
      </c>
    </row>
    <row r="4154" customFormat="false" ht="15" hidden="false" customHeight="false" outlineLevel="0" collapsed="false">
      <c r="A4154" s="47" t="s">
        <v>16106</v>
      </c>
      <c r="B4154" s="47" t="s">
        <v>1046</v>
      </c>
      <c r="C4154" s="48" t="n">
        <v>46098</v>
      </c>
      <c r="D4154" s="47" t="s">
        <v>65</v>
      </c>
      <c r="E4154" s="47" t="s">
        <v>134</v>
      </c>
      <c r="F4154" s="47" t="s">
        <v>158</v>
      </c>
      <c r="G4154" s="47" t="s">
        <v>138</v>
      </c>
      <c r="H4154" s="47" t="n">
        <v>89</v>
      </c>
      <c r="I4154" s="57" t="n">
        <f aca="false">IFERROR(H4154/INDEX(Rate_Master!$C$2:$C$13,MATCH(F4154,Rate_Master!$A$2:$A$13,0)),0)</f>
        <v>0.445</v>
      </c>
    </row>
    <row r="4155" customFormat="false" ht="15" hidden="false" customHeight="false" outlineLevel="0" collapsed="false">
      <c r="A4155" s="47" t="s">
        <v>16107</v>
      </c>
      <c r="B4155" s="47" t="s">
        <v>1047</v>
      </c>
      <c r="C4155" s="48" t="n">
        <v>46098</v>
      </c>
      <c r="D4155" s="47" t="s">
        <v>65</v>
      </c>
      <c r="E4155" s="47" t="s">
        <v>134</v>
      </c>
      <c r="F4155" s="47" t="s">
        <v>158</v>
      </c>
      <c r="G4155" s="47" t="s">
        <v>133</v>
      </c>
      <c r="H4155" s="47" t="n">
        <v>525</v>
      </c>
      <c r="I4155" s="57" t="n">
        <f aca="false">IFERROR(H4155/INDEX(Rate_Master!$C$2:$C$13,MATCH(F4155,Rate_Master!$A$2:$A$13,0)),0)</f>
        <v>2.625</v>
      </c>
    </row>
    <row r="4156" customFormat="false" ht="15" hidden="false" customHeight="false" outlineLevel="0" collapsed="false">
      <c r="A4156" s="47" t="s">
        <v>16108</v>
      </c>
      <c r="B4156" s="47" t="s">
        <v>1047</v>
      </c>
      <c r="C4156" s="48" t="n">
        <v>46098</v>
      </c>
      <c r="D4156" s="47" t="s">
        <v>65</v>
      </c>
      <c r="E4156" s="47" t="s">
        <v>134</v>
      </c>
      <c r="F4156" s="47" t="s">
        <v>158</v>
      </c>
      <c r="G4156" s="47" t="s">
        <v>135</v>
      </c>
      <c r="H4156" s="47" t="n">
        <v>401</v>
      </c>
      <c r="I4156" s="57" t="n">
        <f aca="false">IFERROR(H4156/INDEX(Rate_Master!$C$2:$C$13,MATCH(F4156,Rate_Master!$A$2:$A$13,0)),0)</f>
        <v>2.005</v>
      </c>
    </row>
    <row r="4157" customFormat="false" ht="15" hidden="false" customHeight="false" outlineLevel="0" collapsed="false">
      <c r="A4157" s="47" t="s">
        <v>16109</v>
      </c>
      <c r="B4157" s="47" t="s">
        <v>1047</v>
      </c>
      <c r="C4157" s="48" t="n">
        <v>46098</v>
      </c>
      <c r="D4157" s="47" t="s">
        <v>65</v>
      </c>
      <c r="E4157" s="47" t="s">
        <v>134</v>
      </c>
      <c r="F4157" s="47" t="s">
        <v>158</v>
      </c>
      <c r="G4157" s="47" t="s">
        <v>136</v>
      </c>
      <c r="H4157" s="47" t="n">
        <v>330</v>
      </c>
      <c r="I4157" s="57" t="n">
        <f aca="false">IFERROR(H4157/INDEX(Rate_Master!$C$2:$C$13,MATCH(F4157,Rate_Master!$A$2:$A$13,0)),0)</f>
        <v>1.65</v>
      </c>
    </row>
    <row r="4158" customFormat="false" ht="15" hidden="false" customHeight="false" outlineLevel="0" collapsed="false">
      <c r="A4158" s="47" t="s">
        <v>16110</v>
      </c>
      <c r="B4158" s="47" t="s">
        <v>1047</v>
      </c>
      <c r="C4158" s="48" t="n">
        <v>46098</v>
      </c>
      <c r="D4158" s="47" t="s">
        <v>65</v>
      </c>
      <c r="E4158" s="47" t="s">
        <v>134</v>
      </c>
      <c r="F4158" s="47" t="s">
        <v>158</v>
      </c>
      <c r="G4158" s="47" t="s">
        <v>137</v>
      </c>
      <c r="H4158" s="47" t="n">
        <v>240</v>
      </c>
      <c r="I4158" s="57" t="n">
        <f aca="false">IFERROR(H4158/INDEX(Rate_Master!$C$2:$C$13,MATCH(F4158,Rate_Master!$A$2:$A$13,0)),0)</f>
        <v>1.2</v>
      </c>
    </row>
    <row r="4159" customFormat="false" ht="15" hidden="false" customHeight="false" outlineLevel="0" collapsed="false">
      <c r="A4159" s="47" t="s">
        <v>16111</v>
      </c>
      <c r="B4159" s="47" t="s">
        <v>1047</v>
      </c>
      <c r="C4159" s="48" t="n">
        <v>46098</v>
      </c>
      <c r="D4159" s="47" t="s">
        <v>65</v>
      </c>
      <c r="E4159" s="47" t="s">
        <v>134</v>
      </c>
      <c r="F4159" s="47" t="s">
        <v>158</v>
      </c>
      <c r="G4159" s="47" t="s">
        <v>138</v>
      </c>
      <c r="H4159" s="47" t="n">
        <v>117</v>
      </c>
      <c r="I4159" s="57" t="n">
        <f aca="false">IFERROR(H4159/INDEX(Rate_Master!$C$2:$C$13,MATCH(F4159,Rate_Master!$A$2:$A$13,0)),0)</f>
        <v>0.585</v>
      </c>
    </row>
    <row r="4160" customFormat="false" ht="15" hidden="false" customHeight="false" outlineLevel="0" collapsed="false">
      <c r="A4160" s="47" t="s">
        <v>16112</v>
      </c>
      <c r="B4160" s="47" t="s">
        <v>1048</v>
      </c>
      <c r="C4160" s="48" t="n">
        <v>46099</v>
      </c>
      <c r="D4160" s="47" t="s">
        <v>62</v>
      </c>
      <c r="E4160" s="47" t="s">
        <v>120</v>
      </c>
      <c r="F4160" s="47" t="s">
        <v>150</v>
      </c>
      <c r="G4160" s="47" t="s">
        <v>119</v>
      </c>
      <c r="H4160" s="47" t="n">
        <v>1244</v>
      </c>
      <c r="I4160" s="57" t="n">
        <f aca="false">IFERROR(H4160/INDEX(Rate_Master!$C$2:$C$13,MATCH(F4160,Rate_Master!$A$2:$A$13,0)),0)</f>
        <v>1.555</v>
      </c>
    </row>
    <row r="4161" customFormat="false" ht="15" hidden="false" customHeight="false" outlineLevel="0" collapsed="false">
      <c r="A4161" s="47" t="s">
        <v>16113</v>
      </c>
      <c r="B4161" s="47" t="s">
        <v>1048</v>
      </c>
      <c r="C4161" s="48" t="n">
        <v>46099</v>
      </c>
      <c r="D4161" s="47" t="s">
        <v>62</v>
      </c>
      <c r="E4161" s="47" t="s">
        <v>120</v>
      </c>
      <c r="F4161" s="47" t="s">
        <v>150</v>
      </c>
      <c r="G4161" s="47" t="s">
        <v>121</v>
      </c>
      <c r="H4161" s="47" t="n">
        <v>1095</v>
      </c>
      <c r="I4161" s="57" t="n">
        <f aca="false">IFERROR(H4161/INDEX(Rate_Master!$C$2:$C$13,MATCH(F4161,Rate_Master!$A$2:$A$13,0)),0)</f>
        <v>1.36875</v>
      </c>
    </row>
    <row r="4162" customFormat="false" ht="15" hidden="false" customHeight="false" outlineLevel="0" collapsed="false">
      <c r="A4162" s="47" t="s">
        <v>16114</v>
      </c>
      <c r="B4162" s="47" t="s">
        <v>1048</v>
      </c>
      <c r="C4162" s="48" t="n">
        <v>46099</v>
      </c>
      <c r="D4162" s="47" t="s">
        <v>62</v>
      </c>
      <c r="E4162" s="47" t="s">
        <v>120</v>
      </c>
      <c r="F4162" s="47" t="s">
        <v>150</v>
      </c>
      <c r="G4162" s="47" t="s">
        <v>122</v>
      </c>
      <c r="H4162" s="47" t="n">
        <v>1906</v>
      </c>
      <c r="I4162" s="57" t="n">
        <f aca="false">IFERROR(H4162/INDEX(Rate_Master!$C$2:$C$13,MATCH(F4162,Rate_Master!$A$2:$A$13,0)),0)</f>
        <v>2.3825</v>
      </c>
    </row>
    <row r="4163" customFormat="false" ht="15" hidden="false" customHeight="false" outlineLevel="0" collapsed="false">
      <c r="A4163" s="47" t="s">
        <v>16115</v>
      </c>
      <c r="B4163" s="47" t="s">
        <v>1048</v>
      </c>
      <c r="C4163" s="48" t="n">
        <v>46099</v>
      </c>
      <c r="D4163" s="47" t="s">
        <v>62</v>
      </c>
      <c r="E4163" s="47" t="s">
        <v>120</v>
      </c>
      <c r="F4163" s="47" t="s">
        <v>150</v>
      </c>
      <c r="G4163" s="47" t="s">
        <v>123</v>
      </c>
      <c r="H4163" s="47" t="n">
        <v>890</v>
      </c>
      <c r="I4163" s="57" t="n">
        <f aca="false">IFERROR(H4163/INDEX(Rate_Master!$C$2:$C$13,MATCH(F4163,Rate_Master!$A$2:$A$13,0)),0)</f>
        <v>1.1125</v>
      </c>
    </row>
    <row r="4164" customFormat="false" ht="15" hidden="false" customHeight="false" outlineLevel="0" collapsed="false">
      <c r="A4164" s="47" t="s">
        <v>16116</v>
      </c>
      <c r="B4164" s="47" t="s">
        <v>1048</v>
      </c>
      <c r="C4164" s="48" t="n">
        <v>46099</v>
      </c>
      <c r="D4164" s="47" t="s">
        <v>62</v>
      </c>
      <c r="E4164" s="47" t="s">
        <v>120</v>
      </c>
      <c r="F4164" s="47" t="s">
        <v>150</v>
      </c>
      <c r="G4164" s="47" t="s">
        <v>124</v>
      </c>
      <c r="H4164" s="47" t="n">
        <v>559</v>
      </c>
      <c r="I4164" s="57" t="n">
        <f aca="false">IFERROR(H4164/INDEX(Rate_Master!$C$2:$C$13,MATCH(F4164,Rate_Master!$A$2:$A$13,0)),0)</f>
        <v>0.69875</v>
      </c>
    </row>
    <row r="4165" customFormat="false" ht="15" hidden="false" customHeight="false" outlineLevel="0" collapsed="false">
      <c r="A4165" s="47" t="s">
        <v>16117</v>
      </c>
      <c r="B4165" s="47" t="s">
        <v>1048</v>
      </c>
      <c r="C4165" s="48" t="n">
        <v>46099</v>
      </c>
      <c r="D4165" s="47" t="s">
        <v>62</v>
      </c>
      <c r="E4165" s="47" t="s">
        <v>120</v>
      </c>
      <c r="F4165" s="47" t="s">
        <v>150</v>
      </c>
      <c r="G4165" s="47" t="s">
        <v>125</v>
      </c>
      <c r="H4165" s="47" t="n">
        <v>329</v>
      </c>
      <c r="I4165" s="57" t="n">
        <f aca="false">IFERROR(H4165/INDEX(Rate_Master!$C$2:$C$13,MATCH(F4165,Rate_Master!$A$2:$A$13,0)),0)</f>
        <v>0.41125</v>
      </c>
    </row>
    <row r="4166" customFormat="false" ht="15" hidden="false" customHeight="false" outlineLevel="0" collapsed="false">
      <c r="A4166" s="47" t="s">
        <v>16118</v>
      </c>
      <c r="B4166" s="47" t="s">
        <v>1048</v>
      </c>
      <c r="C4166" s="48" t="n">
        <v>46099</v>
      </c>
      <c r="D4166" s="47" t="s">
        <v>62</v>
      </c>
      <c r="E4166" s="47" t="s">
        <v>120</v>
      </c>
      <c r="F4166" s="47" t="s">
        <v>150</v>
      </c>
      <c r="G4166" s="47" t="s">
        <v>126</v>
      </c>
      <c r="H4166" s="47" t="n">
        <v>241</v>
      </c>
      <c r="I4166" s="57" t="n">
        <f aca="false">IFERROR(H4166/INDEX(Rate_Master!$C$2:$C$13,MATCH(F4166,Rate_Master!$A$2:$A$13,0)),0)</f>
        <v>0.30125</v>
      </c>
    </row>
    <row r="4167" customFormat="false" ht="15" hidden="false" customHeight="false" outlineLevel="0" collapsed="false">
      <c r="A4167" s="47" t="s">
        <v>16119</v>
      </c>
      <c r="B4167" s="47" t="s">
        <v>1049</v>
      </c>
      <c r="C4167" s="48" t="n">
        <v>46099</v>
      </c>
      <c r="D4167" s="47" t="s">
        <v>62</v>
      </c>
      <c r="E4167" s="47" t="s">
        <v>120</v>
      </c>
      <c r="F4167" s="47" t="s">
        <v>150</v>
      </c>
      <c r="G4167" s="47" t="s">
        <v>119</v>
      </c>
      <c r="H4167" s="47" t="n">
        <v>1181</v>
      </c>
      <c r="I4167" s="57" t="n">
        <f aca="false">IFERROR(H4167/INDEX(Rate_Master!$C$2:$C$13,MATCH(F4167,Rate_Master!$A$2:$A$13,0)),0)</f>
        <v>1.47625</v>
      </c>
    </row>
    <row r="4168" customFormat="false" ht="15" hidden="false" customHeight="false" outlineLevel="0" collapsed="false">
      <c r="A4168" s="47" t="s">
        <v>16120</v>
      </c>
      <c r="B4168" s="47" t="s">
        <v>1049</v>
      </c>
      <c r="C4168" s="48" t="n">
        <v>46099</v>
      </c>
      <c r="D4168" s="47" t="s">
        <v>62</v>
      </c>
      <c r="E4168" s="47" t="s">
        <v>120</v>
      </c>
      <c r="F4168" s="47" t="s">
        <v>150</v>
      </c>
      <c r="G4168" s="47" t="s">
        <v>121</v>
      </c>
      <c r="H4168" s="47" t="n">
        <v>1115</v>
      </c>
      <c r="I4168" s="57" t="n">
        <f aca="false">IFERROR(H4168/INDEX(Rate_Master!$C$2:$C$13,MATCH(F4168,Rate_Master!$A$2:$A$13,0)),0)</f>
        <v>1.39375</v>
      </c>
    </row>
    <row r="4169" customFormat="false" ht="15" hidden="false" customHeight="false" outlineLevel="0" collapsed="false">
      <c r="A4169" s="47" t="s">
        <v>16121</v>
      </c>
      <c r="B4169" s="47" t="s">
        <v>1049</v>
      </c>
      <c r="C4169" s="48" t="n">
        <v>46099</v>
      </c>
      <c r="D4169" s="47" t="s">
        <v>62</v>
      </c>
      <c r="E4169" s="47" t="s">
        <v>120</v>
      </c>
      <c r="F4169" s="47" t="s">
        <v>150</v>
      </c>
      <c r="G4169" s="47" t="s">
        <v>122</v>
      </c>
      <c r="H4169" s="47" t="n">
        <v>1937</v>
      </c>
      <c r="I4169" s="57" t="n">
        <f aca="false">IFERROR(H4169/INDEX(Rate_Master!$C$2:$C$13,MATCH(F4169,Rate_Master!$A$2:$A$13,0)),0)</f>
        <v>2.42125</v>
      </c>
    </row>
    <row r="4170" customFormat="false" ht="15" hidden="false" customHeight="false" outlineLevel="0" collapsed="false">
      <c r="A4170" s="47" t="s">
        <v>16122</v>
      </c>
      <c r="B4170" s="47" t="s">
        <v>1049</v>
      </c>
      <c r="C4170" s="48" t="n">
        <v>46099</v>
      </c>
      <c r="D4170" s="47" t="s">
        <v>62</v>
      </c>
      <c r="E4170" s="47" t="s">
        <v>120</v>
      </c>
      <c r="F4170" s="47" t="s">
        <v>150</v>
      </c>
      <c r="G4170" s="47" t="s">
        <v>123</v>
      </c>
      <c r="H4170" s="47" t="n">
        <v>845</v>
      </c>
      <c r="I4170" s="57" t="n">
        <f aca="false">IFERROR(H4170/INDEX(Rate_Master!$C$2:$C$13,MATCH(F4170,Rate_Master!$A$2:$A$13,0)),0)</f>
        <v>1.05625</v>
      </c>
    </row>
    <row r="4171" customFormat="false" ht="15" hidden="false" customHeight="false" outlineLevel="0" collapsed="false">
      <c r="A4171" s="47" t="s">
        <v>16123</v>
      </c>
      <c r="B4171" s="47" t="s">
        <v>1049</v>
      </c>
      <c r="C4171" s="48" t="n">
        <v>46099</v>
      </c>
      <c r="D4171" s="47" t="s">
        <v>62</v>
      </c>
      <c r="E4171" s="47" t="s">
        <v>120</v>
      </c>
      <c r="F4171" s="47" t="s">
        <v>150</v>
      </c>
      <c r="G4171" s="47" t="s">
        <v>124</v>
      </c>
      <c r="H4171" s="47" t="n">
        <v>594</v>
      </c>
      <c r="I4171" s="57" t="n">
        <f aca="false">IFERROR(H4171/INDEX(Rate_Master!$C$2:$C$13,MATCH(F4171,Rate_Master!$A$2:$A$13,0)),0)</f>
        <v>0.7425</v>
      </c>
    </row>
    <row r="4172" customFormat="false" ht="15" hidden="false" customHeight="false" outlineLevel="0" collapsed="false">
      <c r="A4172" s="47" t="s">
        <v>16124</v>
      </c>
      <c r="B4172" s="47" t="s">
        <v>1049</v>
      </c>
      <c r="C4172" s="48" t="n">
        <v>46099</v>
      </c>
      <c r="D4172" s="47" t="s">
        <v>62</v>
      </c>
      <c r="E4172" s="47" t="s">
        <v>120</v>
      </c>
      <c r="F4172" s="47" t="s">
        <v>150</v>
      </c>
      <c r="G4172" s="47" t="s">
        <v>125</v>
      </c>
      <c r="H4172" s="47" t="n">
        <v>320</v>
      </c>
      <c r="I4172" s="57" t="n">
        <f aca="false">IFERROR(H4172/INDEX(Rate_Master!$C$2:$C$13,MATCH(F4172,Rate_Master!$A$2:$A$13,0)),0)</f>
        <v>0.4</v>
      </c>
    </row>
    <row r="4173" customFormat="false" ht="15" hidden="false" customHeight="false" outlineLevel="0" collapsed="false">
      <c r="A4173" s="47" t="s">
        <v>16125</v>
      </c>
      <c r="B4173" s="47" t="s">
        <v>1049</v>
      </c>
      <c r="C4173" s="48" t="n">
        <v>46099</v>
      </c>
      <c r="D4173" s="47" t="s">
        <v>62</v>
      </c>
      <c r="E4173" s="47" t="s">
        <v>120</v>
      </c>
      <c r="F4173" s="47" t="s">
        <v>150</v>
      </c>
      <c r="G4173" s="47" t="s">
        <v>126</v>
      </c>
      <c r="H4173" s="47" t="n">
        <v>224</v>
      </c>
      <c r="I4173" s="57" t="n">
        <f aca="false">IFERROR(H4173/INDEX(Rate_Master!$C$2:$C$13,MATCH(F4173,Rate_Master!$A$2:$A$13,0)),0)</f>
        <v>0.28</v>
      </c>
    </row>
    <row r="4174" customFormat="false" ht="15" hidden="false" customHeight="false" outlineLevel="0" collapsed="false">
      <c r="A4174" s="47" t="s">
        <v>16126</v>
      </c>
      <c r="B4174" s="47" t="s">
        <v>1050</v>
      </c>
      <c r="C4174" s="48" t="n">
        <v>46099</v>
      </c>
      <c r="D4174" s="47" t="s">
        <v>62</v>
      </c>
      <c r="E4174" s="47" t="s">
        <v>120</v>
      </c>
      <c r="F4174" s="47" t="s">
        <v>150</v>
      </c>
      <c r="G4174" s="47" t="s">
        <v>119</v>
      </c>
      <c r="H4174" s="47" t="n">
        <v>1219</v>
      </c>
      <c r="I4174" s="57" t="n">
        <f aca="false">IFERROR(H4174/INDEX(Rate_Master!$C$2:$C$13,MATCH(F4174,Rate_Master!$A$2:$A$13,0)),0)</f>
        <v>1.52375</v>
      </c>
    </row>
    <row r="4175" customFormat="false" ht="15" hidden="false" customHeight="false" outlineLevel="0" collapsed="false">
      <c r="A4175" s="47" t="s">
        <v>16127</v>
      </c>
      <c r="B4175" s="47" t="s">
        <v>1050</v>
      </c>
      <c r="C4175" s="48" t="n">
        <v>46099</v>
      </c>
      <c r="D4175" s="47" t="s">
        <v>62</v>
      </c>
      <c r="E4175" s="47" t="s">
        <v>120</v>
      </c>
      <c r="F4175" s="47" t="s">
        <v>150</v>
      </c>
      <c r="G4175" s="47" t="s">
        <v>121</v>
      </c>
      <c r="H4175" s="47" t="n">
        <v>1104</v>
      </c>
      <c r="I4175" s="57" t="n">
        <f aca="false">IFERROR(H4175/INDEX(Rate_Master!$C$2:$C$13,MATCH(F4175,Rate_Master!$A$2:$A$13,0)),0)</f>
        <v>1.38</v>
      </c>
    </row>
    <row r="4176" customFormat="false" ht="15" hidden="false" customHeight="false" outlineLevel="0" collapsed="false">
      <c r="A4176" s="47" t="s">
        <v>16128</v>
      </c>
      <c r="B4176" s="47" t="s">
        <v>1050</v>
      </c>
      <c r="C4176" s="48" t="n">
        <v>46099</v>
      </c>
      <c r="D4176" s="47" t="s">
        <v>62</v>
      </c>
      <c r="E4176" s="47" t="s">
        <v>120</v>
      </c>
      <c r="F4176" s="47" t="s">
        <v>150</v>
      </c>
      <c r="G4176" s="47" t="s">
        <v>122</v>
      </c>
      <c r="H4176" s="47" t="n">
        <v>1866</v>
      </c>
      <c r="I4176" s="57" t="n">
        <f aca="false">IFERROR(H4176/INDEX(Rate_Master!$C$2:$C$13,MATCH(F4176,Rate_Master!$A$2:$A$13,0)),0)</f>
        <v>2.3325</v>
      </c>
    </row>
    <row r="4177" customFormat="false" ht="15" hidden="false" customHeight="false" outlineLevel="0" collapsed="false">
      <c r="A4177" s="47" t="s">
        <v>16129</v>
      </c>
      <c r="B4177" s="47" t="s">
        <v>1050</v>
      </c>
      <c r="C4177" s="48" t="n">
        <v>46099</v>
      </c>
      <c r="D4177" s="47" t="s">
        <v>62</v>
      </c>
      <c r="E4177" s="47" t="s">
        <v>120</v>
      </c>
      <c r="F4177" s="47" t="s">
        <v>150</v>
      </c>
      <c r="G4177" s="47" t="s">
        <v>123</v>
      </c>
      <c r="H4177" s="47" t="n">
        <v>881</v>
      </c>
      <c r="I4177" s="57" t="n">
        <f aca="false">IFERROR(H4177/INDEX(Rate_Master!$C$2:$C$13,MATCH(F4177,Rate_Master!$A$2:$A$13,0)),0)</f>
        <v>1.10125</v>
      </c>
    </row>
    <row r="4178" customFormat="false" ht="15" hidden="false" customHeight="false" outlineLevel="0" collapsed="false">
      <c r="A4178" s="47" t="s">
        <v>16130</v>
      </c>
      <c r="B4178" s="47" t="s">
        <v>1050</v>
      </c>
      <c r="C4178" s="48" t="n">
        <v>46099</v>
      </c>
      <c r="D4178" s="47" t="s">
        <v>62</v>
      </c>
      <c r="E4178" s="47" t="s">
        <v>120</v>
      </c>
      <c r="F4178" s="47" t="s">
        <v>150</v>
      </c>
      <c r="G4178" s="47" t="s">
        <v>124</v>
      </c>
      <c r="H4178" s="47" t="n">
        <v>554</v>
      </c>
      <c r="I4178" s="57" t="n">
        <f aca="false">IFERROR(H4178/INDEX(Rate_Master!$C$2:$C$13,MATCH(F4178,Rate_Master!$A$2:$A$13,0)),0)</f>
        <v>0.6925</v>
      </c>
    </row>
    <row r="4179" customFormat="false" ht="15" hidden="false" customHeight="false" outlineLevel="0" collapsed="false">
      <c r="A4179" s="47" t="s">
        <v>16131</v>
      </c>
      <c r="B4179" s="47" t="s">
        <v>1050</v>
      </c>
      <c r="C4179" s="48" t="n">
        <v>46099</v>
      </c>
      <c r="D4179" s="47" t="s">
        <v>62</v>
      </c>
      <c r="E4179" s="47" t="s">
        <v>120</v>
      </c>
      <c r="F4179" s="47" t="s">
        <v>150</v>
      </c>
      <c r="G4179" s="47" t="s">
        <v>125</v>
      </c>
      <c r="H4179" s="47" t="n">
        <v>312</v>
      </c>
      <c r="I4179" s="57" t="n">
        <f aca="false">IFERROR(H4179/INDEX(Rate_Master!$C$2:$C$13,MATCH(F4179,Rate_Master!$A$2:$A$13,0)),0)</f>
        <v>0.39</v>
      </c>
    </row>
    <row r="4180" customFormat="false" ht="15" hidden="false" customHeight="false" outlineLevel="0" collapsed="false">
      <c r="A4180" s="47" t="s">
        <v>16132</v>
      </c>
      <c r="B4180" s="47" t="s">
        <v>1050</v>
      </c>
      <c r="C4180" s="48" t="n">
        <v>46099</v>
      </c>
      <c r="D4180" s="47" t="s">
        <v>62</v>
      </c>
      <c r="E4180" s="47" t="s">
        <v>120</v>
      </c>
      <c r="F4180" s="47" t="s">
        <v>150</v>
      </c>
      <c r="G4180" s="47" t="s">
        <v>126</v>
      </c>
      <c r="H4180" s="47" t="n">
        <v>239</v>
      </c>
      <c r="I4180" s="57" t="n">
        <f aca="false">IFERROR(H4180/INDEX(Rate_Master!$C$2:$C$13,MATCH(F4180,Rate_Master!$A$2:$A$13,0)),0)</f>
        <v>0.29875</v>
      </c>
    </row>
    <row r="4181" customFormat="false" ht="15" hidden="false" customHeight="false" outlineLevel="0" collapsed="false">
      <c r="A4181" s="47" t="s">
        <v>16133</v>
      </c>
      <c r="B4181" s="47" t="s">
        <v>1051</v>
      </c>
      <c r="C4181" s="48" t="n">
        <v>46099</v>
      </c>
      <c r="D4181" s="47" t="s">
        <v>63</v>
      </c>
      <c r="E4181" s="47" t="s">
        <v>120</v>
      </c>
      <c r="F4181" s="47" t="s">
        <v>152</v>
      </c>
      <c r="G4181" s="47" t="s">
        <v>119</v>
      </c>
      <c r="H4181" s="47" t="n">
        <v>1272</v>
      </c>
      <c r="I4181" s="57" t="n">
        <f aca="false">IFERROR(H4181/INDEX(Rate_Master!$C$2:$C$13,MATCH(F4181,Rate_Master!$A$2:$A$13,0)),0)</f>
        <v>1.41333333333333</v>
      </c>
    </row>
    <row r="4182" customFormat="false" ht="15" hidden="false" customHeight="false" outlineLevel="0" collapsed="false">
      <c r="A4182" s="47" t="s">
        <v>16134</v>
      </c>
      <c r="B4182" s="47" t="s">
        <v>1051</v>
      </c>
      <c r="C4182" s="48" t="n">
        <v>46099</v>
      </c>
      <c r="D4182" s="47" t="s">
        <v>63</v>
      </c>
      <c r="E4182" s="47" t="s">
        <v>120</v>
      </c>
      <c r="F4182" s="47" t="s">
        <v>152</v>
      </c>
      <c r="G4182" s="47" t="s">
        <v>121</v>
      </c>
      <c r="H4182" s="47" t="n">
        <v>1137</v>
      </c>
      <c r="I4182" s="57" t="n">
        <f aca="false">IFERROR(H4182/INDEX(Rate_Master!$C$2:$C$13,MATCH(F4182,Rate_Master!$A$2:$A$13,0)),0)</f>
        <v>1.26333333333333</v>
      </c>
    </row>
    <row r="4183" customFormat="false" ht="15" hidden="false" customHeight="false" outlineLevel="0" collapsed="false">
      <c r="A4183" s="47" t="s">
        <v>16135</v>
      </c>
      <c r="B4183" s="47" t="s">
        <v>1051</v>
      </c>
      <c r="C4183" s="48" t="n">
        <v>46099</v>
      </c>
      <c r="D4183" s="47" t="s">
        <v>63</v>
      </c>
      <c r="E4183" s="47" t="s">
        <v>120</v>
      </c>
      <c r="F4183" s="47" t="s">
        <v>152</v>
      </c>
      <c r="G4183" s="47" t="s">
        <v>122</v>
      </c>
      <c r="H4183" s="47" t="n">
        <v>1277</v>
      </c>
      <c r="I4183" s="57" t="n">
        <f aca="false">IFERROR(H4183/INDEX(Rate_Master!$C$2:$C$13,MATCH(F4183,Rate_Master!$A$2:$A$13,0)),0)</f>
        <v>1.41888888888889</v>
      </c>
    </row>
    <row r="4184" customFormat="false" ht="15" hidden="false" customHeight="false" outlineLevel="0" collapsed="false">
      <c r="A4184" s="47" t="s">
        <v>16136</v>
      </c>
      <c r="B4184" s="47" t="s">
        <v>1051</v>
      </c>
      <c r="C4184" s="48" t="n">
        <v>46099</v>
      </c>
      <c r="D4184" s="47" t="s">
        <v>63</v>
      </c>
      <c r="E4184" s="47" t="s">
        <v>120</v>
      </c>
      <c r="F4184" s="47" t="s">
        <v>152</v>
      </c>
      <c r="G4184" s="47" t="s">
        <v>123</v>
      </c>
      <c r="H4184" s="47" t="n">
        <v>837</v>
      </c>
      <c r="I4184" s="57" t="n">
        <f aca="false">IFERROR(H4184/INDEX(Rate_Master!$C$2:$C$13,MATCH(F4184,Rate_Master!$A$2:$A$13,0)),0)</f>
        <v>0.93</v>
      </c>
    </row>
    <row r="4185" customFormat="false" ht="15" hidden="false" customHeight="false" outlineLevel="0" collapsed="false">
      <c r="A4185" s="47" t="s">
        <v>16137</v>
      </c>
      <c r="B4185" s="47" t="s">
        <v>1051</v>
      </c>
      <c r="C4185" s="48" t="n">
        <v>46099</v>
      </c>
      <c r="D4185" s="47" t="s">
        <v>63</v>
      </c>
      <c r="E4185" s="47" t="s">
        <v>120</v>
      </c>
      <c r="F4185" s="47" t="s">
        <v>152</v>
      </c>
      <c r="G4185" s="47" t="s">
        <v>124</v>
      </c>
      <c r="H4185" s="47" t="n">
        <v>575</v>
      </c>
      <c r="I4185" s="57" t="n">
        <f aca="false">IFERROR(H4185/INDEX(Rate_Master!$C$2:$C$13,MATCH(F4185,Rate_Master!$A$2:$A$13,0)),0)</f>
        <v>0.638888888888889</v>
      </c>
    </row>
    <row r="4186" customFormat="false" ht="15" hidden="false" customHeight="false" outlineLevel="0" collapsed="false">
      <c r="A4186" s="47" t="s">
        <v>16138</v>
      </c>
      <c r="B4186" s="47" t="s">
        <v>1051</v>
      </c>
      <c r="C4186" s="48" t="n">
        <v>46099</v>
      </c>
      <c r="D4186" s="47" t="s">
        <v>63</v>
      </c>
      <c r="E4186" s="47" t="s">
        <v>120</v>
      </c>
      <c r="F4186" s="47" t="s">
        <v>152</v>
      </c>
      <c r="G4186" s="47" t="s">
        <v>125</v>
      </c>
      <c r="H4186" s="47" t="n">
        <v>328</v>
      </c>
      <c r="I4186" s="57" t="n">
        <f aca="false">IFERROR(H4186/INDEX(Rate_Master!$C$2:$C$13,MATCH(F4186,Rate_Master!$A$2:$A$13,0)),0)</f>
        <v>0.364444444444444</v>
      </c>
    </row>
    <row r="4187" customFormat="false" ht="15" hidden="false" customHeight="false" outlineLevel="0" collapsed="false">
      <c r="A4187" s="47" t="s">
        <v>16139</v>
      </c>
      <c r="B4187" s="47" t="s">
        <v>1051</v>
      </c>
      <c r="C4187" s="48" t="n">
        <v>46099</v>
      </c>
      <c r="D4187" s="47" t="s">
        <v>63</v>
      </c>
      <c r="E4187" s="47" t="s">
        <v>120</v>
      </c>
      <c r="F4187" s="47" t="s">
        <v>152</v>
      </c>
      <c r="G4187" s="47" t="s">
        <v>126</v>
      </c>
      <c r="H4187" s="47" t="n">
        <v>227</v>
      </c>
      <c r="I4187" s="57" t="n">
        <f aca="false">IFERROR(H4187/INDEX(Rate_Master!$C$2:$C$13,MATCH(F4187,Rate_Master!$A$2:$A$13,0)),0)</f>
        <v>0.252222222222222</v>
      </c>
    </row>
    <row r="4188" customFormat="false" ht="15" hidden="false" customHeight="false" outlineLevel="0" collapsed="false">
      <c r="A4188" s="47" t="s">
        <v>16140</v>
      </c>
      <c r="B4188" s="47" t="s">
        <v>1053</v>
      </c>
      <c r="C4188" s="48" t="n">
        <v>46099</v>
      </c>
      <c r="D4188" s="47" t="s">
        <v>63</v>
      </c>
      <c r="E4188" s="47" t="s">
        <v>120</v>
      </c>
      <c r="F4188" s="47" t="s">
        <v>152</v>
      </c>
      <c r="G4188" s="47" t="s">
        <v>119</v>
      </c>
      <c r="H4188" s="47" t="n">
        <v>1460</v>
      </c>
      <c r="I4188" s="57" t="n">
        <f aca="false">IFERROR(H4188/INDEX(Rate_Master!$C$2:$C$13,MATCH(F4188,Rate_Master!$A$2:$A$13,0)),0)</f>
        <v>1.62222222222222</v>
      </c>
    </row>
    <row r="4189" customFormat="false" ht="15" hidden="false" customHeight="false" outlineLevel="0" collapsed="false">
      <c r="A4189" s="47" t="s">
        <v>16141</v>
      </c>
      <c r="B4189" s="47" t="s">
        <v>1053</v>
      </c>
      <c r="C4189" s="48" t="n">
        <v>46099</v>
      </c>
      <c r="D4189" s="47" t="s">
        <v>63</v>
      </c>
      <c r="E4189" s="47" t="s">
        <v>120</v>
      </c>
      <c r="F4189" s="47" t="s">
        <v>152</v>
      </c>
      <c r="G4189" s="47" t="s">
        <v>121</v>
      </c>
      <c r="H4189" s="47" t="n">
        <v>1306</v>
      </c>
      <c r="I4189" s="57" t="n">
        <f aca="false">IFERROR(H4189/INDEX(Rate_Master!$C$2:$C$13,MATCH(F4189,Rate_Master!$A$2:$A$13,0)),0)</f>
        <v>1.45111111111111</v>
      </c>
    </row>
    <row r="4190" customFormat="false" ht="15" hidden="false" customHeight="false" outlineLevel="0" collapsed="false">
      <c r="A4190" s="47" t="s">
        <v>16142</v>
      </c>
      <c r="B4190" s="47" t="s">
        <v>1053</v>
      </c>
      <c r="C4190" s="48" t="n">
        <v>46099</v>
      </c>
      <c r="D4190" s="47" t="s">
        <v>63</v>
      </c>
      <c r="E4190" s="47" t="s">
        <v>120</v>
      </c>
      <c r="F4190" s="47" t="s">
        <v>152</v>
      </c>
      <c r="G4190" s="47" t="s">
        <v>122</v>
      </c>
      <c r="H4190" s="47" t="n">
        <v>1483</v>
      </c>
      <c r="I4190" s="57" t="n">
        <f aca="false">IFERROR(H4190/INDEX(Rate_Master!$C$2:$C$13,MATCH(F4190,Rate_Master!$A$2:$A$13,0)),0)</f>
        <v>1.64777777777778</v>
      </c>
    </row>
    <row r="4191" customFormat="false" ht="15" hidden="false" customHeight="false" outlineLevel="0" collapsed="false">
      <c r="A4191" s="47" t="s">
        <v>16143</v>
      </c>
      <c r="B4191" s="47" t="s">
        <v>1053</v>
      </c>
      <c r="C4191" s="48" t="n">
        <v>46099</v>
      </c>
      <c r="D4191" s="47" t="s">
        <v>63</v>
      </c>
      <c r="E4191" s="47" t="s">
        <v>120</v>
      </c>
      <c r="F4191" s="47" t="s">
        <v>152</v>
      </c>
      <c r="G4191" s="47" t="s">
        <v>123</v>
      </c>
      <c r="H4191" s="47" t="n">
        <v>1093</v>
      </c>
      <c r="I4191" s="57" t="n">
        <f aca="false">IFERROR(H4191/INDEX(Rate_Master!$C$2:$C$13,MATCH(F4191,Rate_Master!$A$2:$A$13,0)),0)</f>
        <v>1.21444444444444</v>
      </c>
    </row>
    <row r="4192" customFormat="false" ht="15" hidden="false" customHeight="false" outlineLevel="0" collapsed="false">
      <c r="A4192" s="47" t="s">
        <v>16144</v>
      </c>
      <c r="B4192" s="47" t="s">
        <v>1053</v>
      </c>
      <c r="C4192" s="48" t="n">
        <v>46099</v>
      </c>
      <c r="D4192" s="47" t="s">
        <v>63</v>
      </c>
      <c r="E4192" s="47" t="s">
        <v>120</v>
      </c>
      <c r="F4192" s="47" t="s">
        <v>152</v>
      </c>
      <c r="G4192" s="47" t="s">
        <v>124</v>
      </c>
      <c r="H4192" s="47" t="n">
        <v>672</v>
      </c>
      <c r="I4192" s="57" t="n">
        <f aca="false">IFERROR(H4192/INDEX(Rate_Master!$C$2:$C$13,MATCH(F4192,Rate_Master!$A$2:$A$13,0)),0)</f>
        <v>0.746666666666667</v>
      </c>
    </row>
    <row r="4193" customFormat="false" ht="15" hidden="false" customHeight="false" outlineLevel="0" collapsed="false">
      <c r="A4193" s="47" t="s">
        <v>16145</v>
      </c>
      <c r="B4193" s="47" t="s">
        <v>1053</v>
      </c>
      <c r="C4193" s="48" t="n">
        <v>46099</v>
      </c>
      <c r="D4193" s="47" t="s">
        <v>63</v>
      </c>
      <c r="E4193" s="47" t="s">
        <v>120</v>
      </c>
      <c r="F4193" s="47" t="s">
        <v>152</v>
      </c>
      <c r="G4193" s="47" t="s">
        <v>125</v>
      </c>
      <c r="H4193" s="47" t="n">
        <v>414</v>
      </c>
      <c r="I4193" s="57" t="n">
        <f aca="false">IFERROR(H4193/INDEX(Rate_Master!$C$2:$C$13,MATCH(F4193,Rate_Master!$A$2:$A$13,0)),0)</f>
        <v>0.46</v>
      </c>
    </row>
    <row r="4194" customFormat="false" ht="15" hidden="false" customHeight="false" outlineLevel="0" collapsed="false">
      <c r="A4194" s="47" t="s">
        <v>16146</v>
      </c>
      <c r="B4194" s="47" t="s">
        <v>1053</v>
      </c>
      <c r="C4194" s="48" t="n">
        <v>46099</v>
      </c>
      <c r="D4194" s="47" t="s">
        <v>63</v>
      </c>
      <c r="E4194" s="47" t="s">
        <v>120</v>
      </c>
      <c r="F4194" s="47" t="s">
        <v>152</v>
      </c>
      <c r="G4194" s="47" t="s">
        <v>126</v>
      </c>
      <c r="H4194" s="47" t="n">
        <v>253</v>
      </c>
      <c r="I4194" s="57" t="n">
        <f aca="false">IFERROR(H4194/INDEX(Rate_Master!$C$2:$C$13,MATCH(F4194,Rate_Master!$A$2:$A$13,0)),0)</f>
        <v>0.281111111111111</v>
      </c>
    </row>
    <row r="4195" customFormat="false" ht="15" hidden="false" customHeight="false" outlineLevel="0" collapsed="false">
      <c r="A4195" s="47" t="s">
        <v>16147</v>
      </c>
      <c r="B4195" s="47" t="s">
        <v>1054</v>
      </c>
      <c r="C4195" s="48" t="n">
        <v>46099</v>
      </c>
      <c r="D4195" s="47" t="s">
        <v>63</v>
      </c>
      <c r="E4195" s="47" t="s">
        <v>120</v>
      </c>
      <c r="F4195" s="47" t="s">
        <v>152</v>
      </c>
      <c r="G4195" s="47" t="s">
        <v>119</v>
      </c>
      <c r="H4195" s="47" t="n">
        <v>1033</v>
      </c>
      <c r="I4195" s="57" t="n">
        <f aca="false">IFERROR(H4195/INDEX(Rate_Master!$C$2:$C$13,MATCH(F4195,Rate_Master!$A$2:$A$13,0)),0)</f>
        <v>1.14777777777778</v>
      </c>
    </row>
    <row r="4196" customFormat="false" ht="15" hidden="false" customHeight="false" outlineLevel="0" collapsed="false">
      <c r="A4196" s="47" t="s">
        <v>16148</v>
      </c>
      <c r="B4196" s="47" t="s">
        <v>1054</v>
      </c>
      <c r="C4196" s="48" t="n">
        <v>46099</v>
      </c>
      <c r="D4196" s="47" t="s">
        <v>63</v>
      </c>
      <c r="E4196" s="47" t="s">
        <v>120</v>
      </c>
      <c r="F4196" s="47" t="s">
        <v>152</v>
      </c>
      <c r="G4196" s="47" t="s">
        <v>121</v>
      </c>
      <c r="H4196" s="47" t="n">
        <v>932</v>
      </c>
      <c r="I4196" s="57" t="n">
        <f aca="false">IFERROR(H4196/INDEX(Rate_Master!$C$2:$C$13,MATCH(F4196,Rate_Master!$A$2:$A$13,0)),0)</f>
        <v>1.03555555555556</v>
      </c>
    </row>
    <row r="4197" customFormat="false" ht="15" hidden="false" customHeight="false" outlineLevel="0" collapsed="false">
      <c r="A4197" s="47" t="s">
        <v>16149</v>
      </c>
      <c r="B4197" s="47" t="s">
        <v>1054</v>
      </c>
      <c r="C4197" s="48" t="n">
        <v>46099</v>
      </c>
      <c r="D4197" s="47" t="s">
        <v>63</v>
      </c>
      <c r="E4197" s="47" t="s">
        <v>120</v>
      </c>
      <c r="F4197" s="47" t="s">
        <v>152</v>
      </c>
      <c r="G4197" s="47" t="s">
        <v>122</v>
      </c>
      <c r="H4197" s="47" t="n">
        <v>1006</v>
      </c>
      <c r="I4197" s="57" t="n">
        <f aca="false">IFERROR(H4197/INDEX(Rate_Master!$C$2:$C$13,MATCH(F4197,Rate_Master!$A$2:$A$13,0)),0)</f>
        <v>1.11777777777778</v>
      </c>
    </row>
    <row r="4198" customFormat="false" ht="15" hidden="false" customHeight="false" outlineLevel="0" collapsed="false">
      <c r="A4198" s="47" t="s">
        <v>16150</v>
      </c>
      <c r="B4198" s="47" t="s">
        <v>1054</v>
      </c>
      <c r="C4198" s="48" t="n">
        <v>46099</v>
      </c>
      <c r="D4198" s="47" t="s">
        <v>63</v>
      </c>
      <c r="E4198" s="47" t="s">
        <v>120</v>
      </c>
      <c r="F4198" s="47" t="s">
        <v>152</v>
      </c>
      <c r="G4198" s="47" t="s">
        <v>123</v>
      </c>
      <c r="H4198" s="47" t="n">
        <v>722</v>
      </c>
      <c r="I4198" s="57" t="n">
        <f aca="false">IFERROR(H4198/INDEX(Rate_Master!$C$2:$C$13,MATCH(F4198,Rate_Master!$A$2:$A$13,0)),0)</f>
        <v>0.802222222222222</v>
      </c>
    </row>
    <row r="4199" customFormat="false" ht="15" hidden="false" customHeight="false" outlineLevel="0" collapsed="false">
      <c r="A4199" s="47" t="s">
        <v>16151</v>
      </c>
      <c r="B4199" s="47" t="s">
        <v>1054</v>
      </c>
      <c r="C4199" s="48" t="n">
        <v>46099</v>
      </c>
      <c r="D4199" s="47" t="s">
        <v>63</v>
      </c>
      <c r="E4199" s="47" t="s">
        <v>120</v>
      </c>
      <c r="F4199" s="47" t="s">
        <v>152</v>
      </c>
      <c r="G4199" s="47" t="s">
        <v>124</v>
      </c>
      <c r="H4199" s="47" t="n">
        <v>462</v>
      </c>
      <c r="I4199" s="57" t="n">
        <f aca="false">IFERROR(H4199/INDEX(Rate_Master!$C$2:$C$13,MATCH(F4199,Rate_Master!$A$2:$A$13,0)),0)</f>
        <v>0.513333333333333</v>
      </c>
    </row>
    <row r="4200" customFormat="false" ht="15" hidden="false" customHeight="false" outlineLevel="0" collapsed="false">
      <c r="A4200" s="47" t="s">
        <v>16152</v>
      </c>
      <c r="B4200" s="47" t="s">
        <v>1054</v>
      </c>
      <c r="C4200" s="48" t="n">
        <v>46099</v>
      </c>
      <c r="D4200" s="47" t="s">
        <v>63</v>
      </c>
      <c r="E4200" s="47" t="s">
        <v>120</v>
      </c>
      <c r="F4200" s="47" t="s">
        <v>152</v>
      </c>
      <c r="G4200" s="47" t="s">
        <v>125</v>
      </c>
      <c r="H4200" s="47" t="n">
        <v>309</v>
      </c>
      <c r="I4200" s="57" t="n">
        <f aca="false">IFERROR(H4200/INDEX(Rate_Master!$C$2:$C$13,MATCH(F4200,Rate_Master!$A$2:$A$13,0)),0)</f>
        <v>0.343333333333333</v>
      </c>
    </row>
    <row r="4201" customFormat="false" ht="15" hidden="false" customHeight="false" outlineLevel="0" collapsed="false">
      <c r="A4201" s="47" t="s">
        <v>16153</v>
      </c>
      <c r="B4201" s="47" t="s">
        <v>1054</v>
      </c>
      <c r="C4201" s="48" t="n">
        <v>46099</v>
      </c>
      <c r="D4201" s="47" t="s">
        <v>63</v>
      </c>
      <c r="E4201" s="47" t="s">
        <v>120</v>
      </c>
      <c r="F4201" s="47" t="s">
        <v>152</v>
      </c>
      <c r="G4201" s="47" t="s">
        <v>126</v>
      </c>
      <c r="H4201" s="47" t="n">
        <v>193</v>
      </c>
      <c r="I4201" s="57" t="n">
        <f aca="false">IFERROR(H4201/INDEX(Rate_Master!$C$2:$C$13,MATCH(F4201,Rate_Master!$A$2:$A$13,0)),0)</f>
        <v>0.214444444444444</v>
      </c>
    </row>
    <row r="4202" customFormat="false" ht="15" hidden="false" customHeight="false" outlineLevel="0" collapsed="false">
      <c r="A4202" s="47" t="s">
        <v>16154</v>
      </c>
      <c r="B4202" s="47" t="s">
        <v>1055</v>
      </c>
      <c r="C4202" s="48" t="n">
        <v>46099</v>
      </c>
      <c r="D4202" s="47" t="s">
        <v>64</v>
      </c>
      <c r="E4202" s="47" t="s">
        <v>128</v>
      </c>
      <c r="F4202" s="47" t="s">
        <v>155</v>
      </c>
      <c r="G4202" s="47" t="s">
        <v>127</v>
      </c>
      <c r="H4202" s="47" t="n">
        <v>777</v>
      </c>
      <c r="I4202" s="57" t="n">
        <f aca="false">IFERROR(H4202/INDEX(Rate_Master!$C$2:$C$13,MATCH(F4202,Rate_Master!$A$2:$A$13,0)),0)</f>
        <v>1.41272727272727</v>
      </c>
    </row>
    <row r="4203" customFormat="false" ht="15" hidden="false" customHeight="false" outlineLevel="0" collapsed="false">
      <c r="A4203" s="47" t="s">
        <v>16155</v>
      </c>
      <c r="B4203" s="47" t="s">
        <v>1055</v>
      </c>
      <c r="C4203" s="48" t="n">
        <v>46099</v>
      </c>
      <c r="D4203" s="47" t="s">
        <v>64</v>
      </c>
      <c r="E4203" s="47" t="s">
        <v>128</v>
      </c>
      <c r="F4203" s="47" t="s">
        <v>155</v>
      </c>
      <c r="G4203" s="47" t="s">
        <v>129</v>
      </c>
      <c r="H4203" s="47" t="n">
        <v>572</v>
      </c>
      <c r="I4203" s="57" t="n">
        <f aca="false">IFERROR(H4203/INDEX(Rate_Master!$C$2:$C$13,MATCH(F4203,Rate_Master!$A$2:$A$13,0)),0)</f>
        <v>1.04</v>
      </c>
    </row>
    <row r="4204" customFormat="false" ht="15" hidden="false" customHeight="false" outlineLevel="0" collapsed="false">
      <c r="A4204" s="47" t="s">
        <v>16156</v>
      </c>
      <c r="B4204" s="47" t="s">
        <v>1055</v>
      </c>
      <c r="C4204" s="48" t="n">
        <v>46099</v>
      </c>
      <c r="D4204" s="47" t="s">
        <v>64</v>
      </c>
      <c r="E4204" s="47" t="s">
        <v>128</v>
      </c>
      <c r="F4204" s="47" t="s">
        <v>155</v>
      </c>
      <c r="G4204" s="47" t="s">
        <v>130</v>
      </c>
      <c r="H4204" s="47" t="n">
        <v>502</v>
      </c>
      <c r="I4204" s="57" t="n">
        <f aca="false">IFERROR(H4204/INDEX(Rate_Master!$C$2:$C$13,MATCH(F4204,Rate_Master!$A$2:$A$13,0)),0)</f>
        <v>0.912727272727273</v>
      </c>
    </row>
    <row r="4205" customFormat="false" ht="15" hidden="false" customHeight="false" outlineLevel="0" collapsed="false">
      <c r="A4205" s="47" t="s">
        <v>16157</v>
      </c>
      <c r="B4205" s="47" t="s">
        <v>1055</v>
      </c>
      <c r="C4205" s="48" t="n">
        <v>46099</v>
      </c>
      <c r="D4205" s="47" t="s">
        <v>64</v>
      </c>
      <c r="E4205" s="47" t="s">
        <v>128</v>
      </c>
      <c r="F4205" s="47" t="s">
        <v>155</v>
      </c>
      <c r="G4205" s="47" t="s">
        <v>131</v>
      </c>
      <c r="H4205" s="47" t="n">
        <v>261</v>
      </c>
      <c r="I4205" s="57" t="n">
        <f aca="false">IFERROR(H4205/INDEX(Rate_Master!$C$2:$C$13,MATCH(F4205,Rate_Master!$A$2:$A$13,0)),0)</f>
        <v>0.474545454545455</v>
      </c>
    </row>
    <row r="4206" customFormat="false" ht="15" hidden="false" customHeight="false" outlineLevel="0" collapsed="false">
      <c r="A4206" s="47" t="s">
        <v>16158</v>
      </c>
      <c r="B4206" s="47" t="s">
        <v>1055</v>
      </c>
      <c r="C4206" s="48" t="n">
        <v>46099</v>
      </c>
      <c r="D4206" s="47" t="s">
        <v>64</v>
      </c>
      <c r="E4206" s="47" t="s">
        <v>128</v>
      </c>
      <c r="F4206" s="47" t="s">
        <v>155</v>
      </c>
      <c r="G4206" s="47" t="s">
        <v>132</v>
      </c>
      <c r="H4206" s="47" t="n">
        <v>183</v>
      </c>
      <c r="I4206" s="57" t="n">
        <f aca="false">IFERROR(H4206/INDEX(Rate_Master!$C$2:$C$13,MATCH(F4206,Rate_Master!$A$2:$A$13,0)),0)</f>
        <v>0.332727272727273</v>
      </c>
    </row>
    <row r="4207" customFormat="false" ht="15" hidden="false" customHeight="false" outlineLevel="0" collapsed="false">
      <c r="A4207" s="47" t="s">
        <v>16159</v>
      </c>
      <c r="B4207" s="47" t="s">
        <v>1056</v>
      </c>
      <c r="C4207" s="48" t="n">
        <v>46099</v>
      </c>
      <c r="D4207" s="47" t="s">
        <v>64</v>
      </c>
      <c r="E4207" s="47" t="s">
        <v>128</v>
      </c>
      <c r="F4207" s="47" t="s">
        <v>155</v>
      </c>
      <c r="G4207" s="47" t="s">
        <v>127</v>
      </c>
      <c r="H4207" s="47" t="n">
        <v>1028</v>
      </c>
      <c r="I4207" s="57" t="n">
        <f aca="false">IFERROR(H4207/INDEX(Rate_Master!$C$2:$C$13,MATCH(F4207,Rate_Master!$A$2:$A$13,0)),0)</f>
        <v>1.86909090909091</v>
      </c>
    </row>
    <row r="4208" customFormat="false" ht="15" hidden="false" customHeight="false" outlineLevel="0" collapsed="false">
      <c r="A4208" s="47" t="s">
        <v>16160</v>
      </c>
      <c r="B4208" s="47" t="s">
        <v>1056</v>
      </c>
      <c r="C4208" s="48" t="n">
        <v>46099</v>
      </c>
      <c r="D4208" s="47" t="s">
        <v>64</v>
      </c>
      <c r="E4208" s="47" t="s">
        <v>128</v>
      </c>
      <c r="F4208" s="47" t="s">
        <v>155</v>
      </c>
      <c r="G4208" s="47" t="s">
        <v>129</v>
      </c>
      <c r="H4208" s="47" t="n">
        <v>745</v>
      </c>
      <c r="I4208" s="57" t="n">
        <f aca="false">IFERROR(H4208/INDEX(Rate_Master!$C$2:$C$13,MATCH(F4208,Rate_Master!$A$2:$A$13,0)),0)</f>
        <v>1.35454545454545</v>
      </c>
    </row>
    <row r="4209" customFormat="false" ht="15" hidden="false" customHeight="false" outlineLevel="0" collapsed="false">
      <c r="A4209" s="47" t="s">
        <v>16161</v>
      </c>
      <c r="B4209" s="47" t="s">
        <v>1056</v>
      </c>
      <c r="C4209" s="48" t="n">
        <v>46099</v>
      </c>
      <c r="D4209" s="47" t="s">
        <v>64</v>
      </c>
      <c r="E4209" s="47" t="s">
        <v>128</v>
      </c>
      <c r="F4209" s="47" t="s">
        <v>155</v>
      </c>
      <c r="G4209" s="47" t="s">
        <v>130</v>
      </c>
      <c r="H4209" s="47" t="n">
        <v>633</v>
      </c>
      <c r="I4209" s="57" t="n">
        <f aca="false">IFERROR(H4209/INDEX(Rate_Master!$C$2:$C$13,MATCH(F4209,Rate_Master!$A$2:$A$13,0)),0)</f>
        <v>1.15090909090909</v>
      </c>
    </row>
    <row r="4210" customFormat="false" ht="15" hidden="false" customHeight="false" outlineLevel="0" collapsed="false">
      <c r="A4210" s="47" t="s">
        <v>16162</v>
      </c>
      <c r="B4210" s="47" t="s">
        <v>1056</v>
      </c>
      <c r="C4210" s="48" t="n">
        <v>46099</v>
      </c>
      <c r="D4210" s="47" t="s">
        <v>64</v>
      </c>
      <c r="E4210" s="47" t="s">
        <v>128</v>
      </c>
      <c r="F4210" s="47" t="s">
        <v>155</v>
      </c>
      <c r="G4210" s="47" t="s">
        <v>131</v>
      </c>
      <c r="H4210" s="47" t="n">
        <v>293</v>
      </c>
      <c r="I4210" s="57" t="n">
        <f aca="false">IFERROR(H4210/INDEX(Rate_Master!$C$2:$C$13,MATCH(F4210,Rate_Master!$A$2:$A$13,0)),0)</f>
        <v>0.532727272727273</v>
      </c>
    </row>
    <row r="4211" customFormat="false" ht="15" hidden="false" customHeight="false" outlineLevel="0" collapsed="false">
      <c r="A4211" s="47" t="s">
        <v>16163</v>
      </c>
      <c r="B4211" s="47" t="s">
        <v>1056</v>
      </c>
      <c r="C4211" s="48" t="n">
        <v>46099</v>
      </c>
      <c r="D4211" s="47" t="s">
        <v>64</v>
      </c>
      <c r="E4211" s="47" t="s">
        <v>128</v>
      </c>
      <c r="F4211" s="47" t="s">
        <v>155</v>
      </c>
      <c r="G4211" s="47" t="s">
        <v>132</v>
      </c>
      <c r="H4211" s="47" t="n">
        <v>253</v>
      </c>
      <c r="I4211" s="57" t="n">
        <f aca="false">IFERROR(H4211/INDEX(Rate_Master!$C$2:$C$13,MATCH(F4211,Rate_Master!$A$2:$A$13,0)),0)</f>
        <v>0.46</v>
      </c>
    </row>
    <row r="4212" customFormat="false" ht="15" hidden="false" customHeight="false" outlineLevel="0" collapsed="false">
      <c r="A4212" s="47" t="s">
        <v>16164</v>
      </c>
      <c r="B4212" s="47" t="s">
        <v>1057</v>
      </c>
      <c r="C4212" s="48" t="n">
        <v>46099</v>
      </c>
      <c r="D4212" s="47" t="s">
        <v>65</v>
      </c>
      <c r="E4212" s="47" t="s">
        <v>134</v>
      </c>
      <c r="F4212" s="47" t="s">
        <v>158</v>
      </c>
      <c r="G4212" s="47" t="s">
        <v>133</v>
      </c>
      <c r="H4212" s="47" t="n">
        <v>412</v>
      </c>
      <c r="I4212" s="57" t="n">
        <f aca="false">IFERROR(H4212/INDEX(Rate_Master!$C$2:$C$13,MATCH(F4212,Rate_Master!$A$2:$A$13,0)),0)</f>
        <v>2.06</v>
      </c>
    </row>
    <row r="4213" customFormat="false" ht="15" hidden="false" customHeight="false" outlineLevel="0" collapsed="false">
      <c r="A4213" s="47" t="s">
        <v>16165</v>
      </c>
      <c r="B4213" s="47" t="s">
        <v>1057</v>
      </c>
      <c r="C4213" s="48" t="n">
        <v>46099</v>
      </c>
      <c r="D4213" s="47" t="s">
        <v>65</v>
      </c>
      <c r="E4213" s="47" t="s">
        <v>134</v>
      </c>
      <c r="F4213" s="47" t="s">
        <v>158</v>
      </c>
      <c r="G4213" s="47" t="s">
        <v>135</v>
      </c>
      <c r="H4213" s="47" t="n">
        <v>342</v>
      </c>
      <c r="I4213" s="57" t="n">
        <f aca="false">IFERROR(H4213/INDEX(Rate_Master!$C$2:$C$13,MATCH(F4213,Rate_Master!$A$2:$A$13,0)),0)</f>
        <v>1.71</v>
      </c>
    </row>
    <row r="4214" customFormat="false" ht="15" hidden="false" customHeight="false" outlineLevel="0" collapsed="false">
      <c r="A4214" s="47" t="s">
        <v>16166</v>
      </c>
      <c r="B4214" s="47" t="s">
        <v>1057</v>
      </c>
      <c r="C4214" s="48" t="n">
        <v>46099</v>
      </c>
      <c r="D4214" s="47" t="s">
        <v>65</v>
      </c>
      <c r="E4214" s="47" t="s">
        <v>134</v>
      </c>
      <c r="F4214" s="47" t="s">
        <v>158</v>
      </c>
      <c r="G4214" s="47" t="s">
        <v>136</v>
      </c>
      <c r="H4214" s="47" t="n">
        <v>295</v>
      </c>
      <c r="I4214" s="57" t="n">
        <f aca="false">IFERROR(H4214/INDEX(Rate_Master!$C$2:$C$13,MATCH(F4214,Rate_Master!$A$2:$A$13,0)),0)</f>
        <v>1.475</v>
      </c>
    </row>
    <row r="4215" customFormat="false" ht="15" hidden="false" customHeight="false" outlineLevel="0" collapsed="false">
      <c r="A4215" s="47" t="s">
        <v>16167</v>
      </c>
      <c r="B4215" s="47" t="s">
        <v>1057</v>
      </c>
      <c r="C4215" s="48" t="n">
        <v>46099</v>
      </c>
      <c r="D4215" s="47" t="s">
        <v>65</v>
      </c>
      <c r="E4215" s="47" t="s">
        <v>134</v>
      </c>
      <c r="F4215" s="47" t="s">
        <v>158</v>
      </c>
      <c r="G4215" s="47" t="s">
        <v>137</v>
      </c>
      <c r="H4215" s="47" t="n">
        <v>197</v>
      </c>
      <c r="I4215" s="57" t="n">
        <f aca="false">IFERROR(H4215/INDEX(Rate_Master!$C$2:$C$13,MATCH(F4215,Rate_Master!$A$2:$A$13,0)),0)</f>
        <v>0.985</v>
      </c>
    </row>
    <row r="4216" customFormat="false" ht="15" hidden="false" customHeight="false" outlineLevel="0" collapsed="false">
      <c r="A4216" s="47" t="s">
        <v>16168</v>
      </c>
      <c r="B4216" s="47" t="s">
        <v>1057</v>
      </c>
      <c r="C4216" s="48" t="n">
        <v>46099</v>
      </c>
      <c r="D4216" s="47" t="s">
        <v>65</v>
      </c>
      <c r="E4216" s="47" t="s">
        <v>134</v>
      </c>
      <c r="F4216" s="47" t="s">
        <v>158</v>
      </c>
      <c r="G4216" s="47" t="s">
        <v>138</v>
      </c>
      <c r="H4216" s="47" t="n">
        <v>112</v>
      </c>
      <c r="I4216" s="57" t="n">
        <f aca="false">IFERROR(H4216/INDEX(Rate_Master!$C$2:$C$13,MATCH(F4216,Rate_Master!$A$2:$A$13,0)),0)</f>
        <v>0.56</v>
      </c>
    </row>
    <row r="4217" customFormat="false" ht="15" hidden="false" customHeight="false" outlineLevel="0" collapsed="false">
      <c r="A4217" s="47" t="s">
        <v>16169</v>
      </c>
      <c r="B4217" s="47" t="s">
        <v>1059</v>
      </c>
      <c r="C4217" s="48" t="n">
        <v>46099</v>
      </c>
      <c r="D4217" s="47" t="s">
        <v>65</v>
      </c>
      <c r="E4217" s="47" t="s">
        <v>134</v>
      </c>
      <c r="F4217" s="47" t="s">
        <v>158</v>
      </c>
      <c r="G4217" s="47" t="s">
        <v>133</v>
      </c>
      <c r="H4217" s="47" t="n">
        <v>328</v>
      </c>
      <c r="I4217" s="57" t="n">
        <f aca="false">IFERROR(H4217/INDEX(Rate_Master!$C$2:$C$13,MATCH(F4217,Rate_Master!$A$2:$A$13,0)),0)</f>
        <v>1.64</v>
      </c>
    </row>
    <row r="4218" customFormat="false" ht="15" hidden="false" customHeight="false" outlineLevel="0" collapsed="false">
      <c r="A4218" s="47" t="s">
        <v>16170</v>
      </c>
      <c r="B4218" s="47" t="s">
        <v>1059</v>
      </c>
      <c r="C4218" s="48" t="n">
        <v>46099</v>
      </c>
      <c r="D4218" s="47" t="s">
        <v>65</v>
      </c>
      <c r="E4218" s="47" t="s">
        <v>134</v>
      </c>
      <c r="F4218" s="47" t="s">
        <v>158</v>
      </c>
      <c r="G4218" s="47" t="s">
        <v>135</v>
      </c>
      <c r="H4218" s="47" t="n">
        <v>234</v>
      </c>
      <c r="I4218" s="57" t="n">
        <f aca="false">IFERROR(H4218/INDEX(Rate_Master!$C$2:$C$13,MATCH(F4218,Rate_Master!$A$2:$A$13,0)),0)</f>
        <v>1.17</v>
      </c>
    </row>
    <row r="4219" customFormat="false" ht="15" hidden="false" customHeight="false" outlineLevel="0" collapsed="false">
      <c r="A4219" s="47" t="s">
        <v>16171</v>
      </c>
      <c r="B4219" s="47" t="s">
        <v>1059</v>
      </c>
      <c r="C4219" s="48" t="n">
        <v>46099</v>
      </c>
      <c r="D4219" s="47" t="s">
        <v>65</v>
      </c>
      <c r="E4219" s="47" t="s">
        <v>134</v>
      </c>
      <c r="F4219" s="47" t="s">
        <v>158</v>
      </c>
      <c r="G4219" s="47" t="s">
        <v>136</v>
      </c>
      <c r="H4219" s="47" t="n">
        <v>199</v>
      </c>
      <c r="I4219" s="57" t="n">
        <f aca="false">IFERROR(H4219/INDEX(Rate_Master!$C$2:$C$13,MATCH(F4219,Rate_Master!$A$2:$A$13,0)),0)</f>
        <v>0.995</v>
      </c>
    </row>
    <row r="4220" customFormat="false" ht="15" hidden="false" customHeight="false" outlineLevel="0" collapsed="false">
      <c r="A4220" s="47" t="s">
        <v>16172</v>
      </c>
      <c r="B4220" s="47" t="s">
        <v>1059</v>
      </c>
      <c r="C4220" s="48" t="n">
        <v>46099</v>
      </c>
      <c r="D4220" s="47" t="s">
        <v>65</v>
      </c>
      <c r="E4220" s="47" t="s">
        <v>134</v>
      </c>
      <c r="F4220" s="47" t="s">
        <v>158</v>
      </c>
      <c r="G4220" s="47" t="s">
        <v>137</v>
      </c>
      <c r="H4220" s="47" t="n">
        <v>144</v>
      </c>
      <c r="I4220" s="57" t="n">
        <f aca="false">IFERROR(H4220/INDEX(Rate_Master!$C$2:$C$13,MATCH(F4220,Rate_Master!$A$2:$A$13,0)),0)</f>
        <v>0.72</v>
      </c>
    </row>
    <row r="4221" customFormat="false" ht="15" hidden="false" customHeight="false" outlineLevel="0" collapsed="false">
      <c r="A4221" s="47" t="s">
        <v>16173</v>
      </c>
      <c r="B4221" s="47" t="s">
        <v>1059</v>
      </c>
      <c r="C4221" s="48" t="n">
        <v>46099</v>
      </c>
      <c r="D4221" s="47" t="s">
        <v>65</v>
      </c>
      <c r="E4221" s="47" t="s">
        <v>134</v>
      </c>
      <c r="F4221" s="47" t="s">
        <v>158</v>
      </c>
      <c r="G4221" s="47" t="s">
        <v>138</v>
      </c>
      <c r="H4221" s="47" t="n">
        <v>72</v>
      </c>
      <c r="I4221" s="57" t="n">
        <f aca="false">IFERROR(H4221/INDEX(Rate_Master!$C$2:$C$13,MATCH(F4221,Rate_Master!$A$2:$A$13,0)),0)</f>
        <v>0.36</v>
      </c>
    </row>
    <row r="4222" customFormat="false" ht="15" hidden="false" customHeight="false" outlineLevel="0" collapsed="false">
      <c r="A4222" s="47" t="s">
        <v>16174</v>
      </c>
      <c r="B4222" s="47" t="s">
        <v>1060</v>
      </c>
      <c r="C4222" s="48" t="n">
        <v>46099</v>
      </c>
      <c r="D4222" s="47" t="s">
        <v>65</v>
      </c>
      <c r="E4222" s="47" t="s">
        <v>134</v>
      </c>
      <c r="F4222" s="47" t="s">
        <v>158</v>
      </c>
      <c r="G4222" s="47" t="s">
        <v>133</v>
      </c>
      <c r="H4222" s="47" t="n">
        <v>252</v>
      </c>
      <c r="I4222" s="57" t="n">
        <f aca="false">IFERROR(H4222/INDEX(Rate_Master!$C$2:$C$13,MATCH(F4222,Rate_Master!$A$2:$A$13,0)),0)</f>
        <v>1.26</v>
      </c>
    </row>
    <row r="4223" customFormat="false" ht="15" hidden="false" customHeight="false" outlineLevel="0" collapsed="false">
      <c r="A4223" s="47" t="s">
        <v>16175</v>
      </c>
      <c r="B4223" s="47" t="s">
        <v>1060</v>
      </c>
      <c r="C4223" s="48" t="n">
        <v>46099</v>
      </c>
      <c r="D4223" s="47" t="s">
        <v>65</v>
      </c>
      <c r="E4223" s="47" t="s">
        <v>134</v>
      </c>
      <c r="F4223" s="47" t="s">
        <v>158</v>
      </c>
      <c r="G4223" s="47" t="s">
        <v>135</v>
      </c>
      <c r="H4223" s="47" t="n">
        <v>176</v>
      </c>
      <c r="I4223" s="57" t="n">
        <f aca="false">IFERROR(H4223/INDEX(Rate_Master!$C$2:$C$13,MATCH(F4223,Rate_Master!$A$2:$A$13,0)),0)</f>
        <v>0.88</v>
      </c>
    </row>
    <row r="4224" customFormat="false" ht="15" hidden="false" customHeight="false" outlineLevel="0" collapsed="false">
      <c r="A4224" s="47" t="s">
        <v>16176</v>
      </c>
      <c r="B4224" s="47" t="s">
        <v>1060</v>
      </c>
      <c r="C4224" s="48" t="n">
        <v>46099</v>
      </c>
      <c r="D4224" s="47" t="s">
        <v>65</v>
      </c>
      <c r="E4224" s="47" t="s">
        <v>134</v>
      </c>
      <c r="F4224" s="47" t="s">
        <v>158</v>
      </c>
      <c r="G4224" s="47" t="s">
        <v>136</v>
      </c>
      <c r="H4224" s="47" t="n">
        <v>140</v>
      </c>
      <c r="I4224" s="57" t="n">
        <f aca="false">IFERROR(H4224/INDEX(Rate_Master!$C$2:$C$13,MATCH(F4224,Rate_Master!$A$2:$A$13,0)),0)</f>
        <v>0.7</v>
      </c>
    </row>
    <row r="4225" customFormat="false" ht="15" hidden="false" customHeight="false" outlineLevel="0" collapsed="false">
      <c r="A4225" s="47" t="s">
        <v>16177</v>
      </c>
      <c r="B4225" s="47" t="s">
        <v>1060</v>
      </c>
      <c r="C4225" s="48" t="n">
        <v>46099</v>
      </c>
      <c r="D4225" s="47" t="s">
        <v>65</v>
      </c>
      <c r="E4225" s="47" t="s">
        <v>134</v>
      </c>
      <c r="F4225" s="47" t="s">
        <v>158</v>
      </c>
      <c r="G4225" s="47" t="s">
        <v>137</v>
      </c>
      <c r="H4225" s="47" t="n">
        <v>105</v>
      </c>
      <c r="I4225" s="57" t="n">
        <f aca="false">IFERROR(H4225/INDEX(Rate_Master!$C$2:$C$13,MATCH(F4225,Rate_Master!$A$2:$A$13,0)),0)</f>
        <v>0.525</v>
      </c>
    </row>
    <row r="4226" customFormat="false" ht="15" hidden="false" customHeight="false" outlineLevel="0" collapsed="false">
      <c r="A4226" s="47" t="s">
        <v>16178</v>
      </c>
      <c r="B4226" s="47" t="s">
        <v>1060</v>
      </c>
      <c r="C4226" s="48" t="n">
        <v>46099</v>
      </c>
      <c r="D4226" s="47" t="s">
        <v>65</v>
      </c>
      <c r="E4226" s="47" t="s">
        <v>134</v>
      </c>
      <c r="F4226" s="47" t="s">
        <v>158</v>
      </c>
      <c r="G4226" s="47" t="s">
        <v>138</v>
      </c>
      <c r="H4226" s="47" t="n">
        <v>52</v>
      </c>
      <c r="I4226" s="57" t="n">
        <f aca="false">IFERROR(H4226/INDEX(Rate_Master!$C$2:$C$13,MATCH(F4226,Rate_Master!$A$2:$A$13,0)),0)</f>
        <v>0.26</v>
      </c>
    </row>
    <row r="4227" customFormat="false" ht="15" hidden="false" customHeight="false" outlineLevel="0" collapsed="false">
      <c r="A4227" s="47" t="s">
        <v>16179</v>
      </c>
      <c r="B4227" s="47" t="s">
        <v>1061</v>
      </c>
      <c r="C4227" s="48" t="n">
        <v>46100</v>
      </c>
      <c r="D4227" s="47" t="s">
        <v>62</v>
      </c>
      <c r="E4227" s="47" t="s">
        <v>120</v>
      </c>
      <c r="F4227" s="47" t="s">
        <v>150</v>
      </c>
      <c r="G4227" s="47" t="s">
        <v>119</v>
      </c>
      <c r="H4227" s="47" t="n">
        <v>1131</v>
      </c>
      <c r="I4227" s="57" t="n">
        <f aca="false">IFERROR(H4227/INDEX(Rate_Master!$C$2:$C$13,MATCH(F4227,Rate_Master!$A$2:$A$13,0)),0)</f>
        <v>1.41375</v>
      </c>
    </row>
    <row r="4228" customFormat="false" ht="15" hidden="false" customHeight="false" outlineLevel="0" collapsed="false">
      <c r="A4228" s="47" t="s">
        <v>16180</v>
      </c>
      <c r="B4228" s="47" t="s">
        <v>1061</v>
      </c>
      <c r="C4228" s="48" t="n">
        <v>46100</v>
      </c>
      <c r="D4228" s="47" t="s">
        <v>62</v>
      </c>
      <c r="E4228" s="47" t="s">
        <v>120</v>
      </c>
      <c r="F4228" s="47" t="s">
        <v>150</v>
      </c>
      <c r="G4228" s="47" t="s">
        <v>121</v>
      </c>
      <c r="H4228" s="47" t="n">
        <v>1001</v>
      </c>
      <c r="I4228" s="57" t="n">
        <f aca="false">IFERROR(H4228/INDEX(Rate_Master!$C$2:$C$13,MATCH(F4228,Rate_Master!$A$2:$A$13,0)),0)</f>
        <v>1.25125</v>
      </c>
    </row>
    <row r="4229" customFormat="false" ht="15" hidden="false" customHeight="false" outlineLevel="0" collapsed="false">
      <c r="A4229" s="47" t="s">
        <v>16181</v>
      </c>
      <c r="B4229" s="47" t="s">
        <v>1061</v>
      </c>
      <c r="C4229" s="48" t="n">
        <v>46100</v>
      </c>
      <c r="D4229" s="47" t="s">
        <v>62</v>
      </c>
      <c r="E4229" s="47" t="s">
        <v>120</v>
      </c>
      <c r="F4229" s="47" t="s">
        <v>150</v>
      </c>
      <c r="G4229" s="47" t="s">
        <v>122</v>
      </c>
      <c r="H4229" s="47" t="n">
        <v>1812</v>
      </c>
      <c r="I4229" s="57" t="n">
        <f aca="false">IFERROR(H4229/INDEX(Rate_Master!$C$2:$C$13,MATCH(F4229,Rate_Master!$A$2:$A$13,0)),0)</f>
        <v>2.265</v>
      </c>
    </row>
    <row r="4230" customFormat="false" ht="15" hidden="false" customHeight="false" outlineLevel="0" collapsed="false">
      <c r="A4230" s="47" t="s">
        <v>16182</v>
      </c>
      <c r="B4230" s="47" t="s">
        <v>1061</v>
      </c>
      <c r="C4230" s="48" t="n">
        <v>46100</v>
      </c>
      <c r="D4230" s="47" t="s">
        <v>62</v>
      </c>
      <c r="E4230" s="47" t="s">
        <v>120</v>
      </c>
      <c r="F4230" s="47" t="s">
        <v>150</v>
      </c>
      <c r="G4230" s="47" t="s">
        <v>123</v>
      </c>
      <c r="H4230" s="47" t="n">
        <v>751</v>
      </c>
      <c r="I4230" s="57" t="n">
        <f aca="false">IFERROR(H4230/INDEX(Rate_Master!$C$2:$C$13,MATCH(F4230,Rate_Master!$A$2:$A$13,0)),0)</f>
        <v>0.93875</v>
      </c>
    </row>
    <row r="4231" customFormat="false" ht="15" hidden="false" customHeight="false" outlineLevel="0" collapsed="false">
      <c r="A4231" s="47" t="s">
        <v>16183</v>
      </c>
      <c r="B4231" s="47" t="s">
        <v>1061</v>
      </c>
      <c r="C4231" s="48" t="n">
        <v>46100</v>
      </c>
      <c r="D4231" s="47" t="s">
        <v>62</v>
      </c>
      <c r="E4231" s="47" t="s">
        <v>120</v>
      </c>
      <c r="F4231" s="47" t="s">
        <v>150</v>
      </c>
      <c r="G4231" s="47" t="s">
        <v>124</v>
      </c>
      <c r="H4231" s="47" t="n">
        <v>520</v>
      </c>
      <c r="I4231" s="57" t="n">
        <f aca="false">IFERROR(H4231/INDEX(Rate_Master!$C$2:$C$13,MATCH(F4231,Rate_Master!$A$2:$A$13,0)),0)</f>
        <v>0.65</v>
      </c>
    </row>
    <row r="4232" customFormat="false" ht="15" hidden="false" customHeight="false" outlineLevel="0" collapsed="false">
      <c r="A4232" s="47" t="s">
        <v>16184</v>
      </c>
      <c r="B4232" s="47" t="s">
        <v>1061</v>
      </c>
      <c r="C4232" s="48" t="n">
        <v>46100</v>
      </c>
      <c r="D4232" s="47" t="s">
        <v>62</v>
      </c>
      <c r="E4232" s="47" t="s">
        <v>120</v>
      </c>
      <c r="F4232" s="47" t="s">
        <v>150</v>
      </c>
      <c r="G4232" s="47" t="s">
        <v>125</v>
      </c>
      <c r="H4232" s="47" t="n">
        <v>312</v>
      </c>
      <c r="I4232" s="57" t="n">
        <f aca="false">IFERROR(H4232/INDEX(Rate_Master!$C$2:$C$13,MATCH(F4232,Rate_Master!$A$2:$A$13,0)),0)</f>
        <v>0.39</v>
      </c>
    </row>
    <row r="4233" customFormat="false" ht="15" hidden="false" customHeight="false" outlineLevel="0" collapsed="false">
      <c r="A4233" s="47" t="s">
        <v>16185</v>
      </c>
      <c r="B4233" s="47" t="s">
        <v>1061</v>
      </c>
      <c r="C4233" s="48" t="n">
        <v>46100</v>
      </c>
      <c r="D4233" s="47" t="s">
        <v>62</v>
      </c>
      <c r="E4233" s="47" t="s">
        <v>120</v>
      </c>
      <c r="F4233" s="47" t="s">
        <v>150</v>
      </c>
      <c r="G4233" s="47" t="s">
        <v>126</v>
      </c>
      <c r="H4233" s="47" t="n">
        <v>194</v>
      </c>
      <c r="I4233" s="57" t="n">
        <f aca="false">IFERROR(H4233/INDEX(Rate_Master!$C$2:$C$13,MATCH(F4233,Rate_Master!$A$2:$A$13,0)),0)</f>
        <v>0.2425</v>
      </c>
    </row>
    <row r="4234" customFormat="false" ht="15" hidden="false" customHeight="false" outlineLevel="0" collapsed="false">
      <c r="A4234" s="47" t="s">
        <v>16186</v>
      </c>
      <c r="B4234" s="47" t="s">
        <v>1063</v>
      </c>
      <c r="C4234" s="48" t="n">
        <v>46100</v>
      </c>
      <c r="D4234" s="47" t="s">
        <v>62</v>
      </c>
      <c r="E4234" s="47" t="s">
        <v>120</v>
      </c>
      <c r="F4234" s="47" t="s">
        <v>150</v>
      </c>
      <c r="G4234" s="47" t="s">
        <v>119</v>
      </c>
      <c r="H4234" s="47" t="n">
        <v>2099</v>
      </c>
      <c r="I4234" s="57" t="n">
        <f aca="false">IFERROR(H4234/INDEX(Rate_Master!$C$2:$C$13,MATCH(F4234,Rate_Master!$A$2:$A$13,0)),0)</f>
        <v>2.62375</v>
      </c>
    </row>
    <row r="4235" customFormat="false" ht="15" hidden="false" customHeight="false" outlineLevel="0" collapsed="false">
      <c r="A4235" s="47" t="s">
        <v>16187</v>
      </c>
      <c r="B4235" s="47" t="s">
        <v>1063</v>
      </c>
      <c r="C4235" s="48" t="n">
        <v>46100</v>
      </c>
      <c r="D4235" s="47" t="s">
        <v>62</v>
      </c>
      <c r="E4235" s="47" t="s">
        <v>120</v>
      </c>
      <c r="F4235" s="47" t="s">
        <v>150</v>
      </c>
      <c r="G4235" s="47" t="s">
        <v>121</v>
      </c>
      <c r="H4235" s="47" t="n">
        <v>1918</v>
      </c>
      <c r="I4235" s="57" t="n">
        <f aca="false">IFERROR(H4235/INDEX(Rate_Master!$C$2:$C$13,MATCH(F4235,Rate_Master!$A$2:$A$13,0)),0)</f>
        <v>2.3975</v>
      </c>
    </row>
    <row r="4236" customFormat="false" ht="15" hidden="false" customHeight="false" outlineLevel="0" collapsed="false">
      <c r="A4236" s="47" t="s">
        <v>16188</v>
      </c>
      <c r="B4236" s="47" t="s">
        <v>1063</v>
      </c>
      <c r="C4236" s="48" t="n">
        <v>46100</v>
      </c>
      <c r="D4236" s="47" t="s">
        <v>62</v>
      </c>
      <c r="E4236" s="47" t="s">
        <v>120</v>
      </c>
      <c r="F4236" s="47" t="s">
        <v>150</v>
      </c>
      <c r="G4236" s="47" t="s">
        <v>122</v>
      </c>
      <c r="H4236" s="47" t="n">
        <v>3507</v>
      </c>
      <c r="I4236" s="57" t="n">
        <f aca="false">IFERROR(H4236/INDEX(Rate_Master!$C$2:$C$13,MATCH(F4236,Rate_Master!$A$2:$A$13,0)),0)</f>
        <v>4.38375</v>
      </c>
    </row>
    <row r="4237" customFormat="false" ht="15" hidden="false" customHeight="false" outlineLevel="0" collapsed="false">
      <c r="A4237" s="47" t="s">
        <v>16189</v>
      </c>
      <c r="B4237" s="47" t="s">
        <v>1063</v>
      </c>
      <c r="C4237" s="48" t="n">
        <v>46100</v>
      </c>
      <c r="D4237" s="47" t="s">
        <v>62</v>
      </c>
      <c r="E4237" s="47" t="s">
        <v>120</v>
      </c>
      <c r="F4237" s="47" t="s">
        <v>150</v>
      </c>
      <c r="G4237" s="47" t="s">
        <v>123</v>
      </c>
      <c r="H4237" s="47" t="n">
        <v>1478</v>
      </c>
      <c r="I4237" s="57" t="n">
        <f aca="false">IFERROR(H4237/INDEX(Rate_Master!$C$2:$C$13,MATCH(F4237,Rate_Master!$A$2:$A$13,0)),0)</f>
        <v>1.8475</v>
      </c>
    </row>
    <row r="4238" customFormat="false" ht="15" hidden="false" customHeight="false" outlineLevel="0" collapsed="false">
      <c r="A4238" s="47" t="s">
        <v>16190</v>
      </c>
      <c r="B4238" s="47" t="s">
        <v>1063</v>
      </c>
      <c r="C4238" s="48" t="n">
        <v>46100</v>
      </c>
      <c r="D4238" s="47" t="s">
        <v>62</v>
      </c>
      <c r="E4238" s="47" t="s">
        <v>120</v>
      </c>
      <c r="F4238" s="47" t="s">
        <v>150</v>
      </c>
      <c r="G4238" s="47" t="s">
        <v>124</v>
      </c>
      <c r="H4238" s="47" t="n">
        <v>1004</v>
      </c>
      <c r="I4238" s="57" t="n">
        <f aca="false">IFERROR(H4238/INDEX(Rate_Master!$C$2:$C$13,MATCH(F4238,Rate_Master!$A$2:$A$13,0)),0)</f>
        <v>1.255</v>
      </c>
    </row>
    <row r="4239" customFormat="false" ht="15" hidden="false" customHeight="false" outlineLevel="0" collapsed="false">
      <c r="A4239" s="47" t="s">
        <v>16191</v>
      </c>
      <c r="B4239" s="47" t="s">
        <v>1063</v>
      </c>
      <c r="C4239" s="48" t="n">
        <v>46100</v>
      </c>
      <c r="D4239" s="47" t="s">
        <v>62</v>
      </c>
      <c r="E4239" s="47" t="s">
        <v>120</v>
      </c>
      <c r="F4239" s="47" t="s">
        <v>150</v>
      </c>
      <c r="G4239" s="47" t="s">
        <v>125</v>
      </c>
      <c r="H4239" s="47" t="n">
        <v>598</v>
      </c>
      <c r="I4239" s="57" t="n">
        <f aca="false">IFERROR(H4239/INDEX(Rate_Master!$C$2:$C$13,MATCH(F4239,Rate_Master!$A$2:$A$13,0)),0)</f>
        <v>0.7475</v>
      </c>
    </row>
    <row r="4240" customFormat="false" ht="15" hidden="false" customHeight="false" outlineLevel="0" collapsed="false">
      <c r="A4240" s="47" t="s">
        <v>16192</v>
      </c>
      <c r="B4240" s="47" t="s">
        <v>1063</v>
      </c>
      <c r="C4240" s="48" t="n">
        <v>46100</v>
      </c>
      <c r="D4240" s="47" t="s">
        <v>62</v>
      </c>
      <c r="E4240" s="47" t="s">
        <v>120</v>
      </c>
      <c r="F4240" s="47" t="s">
        <v>150</v>
      </c>
      <c r="G4240" s="47" t="s">
        <v>126</v>
      </c>
      <c r="H4240" s="47" t="n">
        <v>352</v>
      </c>
      <c r="I4240" s="57" t="n">
        <f aca="false">IFERROR(H4240/INDEX(Rate_Master!$C$2:$C$13,MATCH(F4240,Rate_Master!$A$2:$A$13,0)),0)</f>
        <v>0.44</v>
      </c>
    </row>
    <row r="4241" customFormat="false" ht="15" hidden="false" customHeight="false" outlineLevel="0" collapsed="false">
      <c r="A4241" s="47" t="s">
        <v>16193</v>
      </c>
      <c r="B4241" s="47" t="s">
        <v>1064</v>
      </c>
      <c r="C4241" s="48" t="n">
        <v>46100</v>
      </c>
      <c r="D4241" s="47" t="s">
        <v>62</v>
      </c>
      <c r="E4241" s="47" t="s">
        <v>120</v>
      </c>
      <c r="F4241" s="47" t="s">
        <v>150</v>
      </c>
      <c r="G4241" s="47" t="s">
        <v>119</v>
      </c>
      <c r="H4241" s="47" t="n">
        <v>1631</v>
      </c>
      <c r="I4241" s="57" t="n">
        <f aca="false">IFERROR(H4241/INDEX(Rate_Master!$C$2:$C$13,MATCH(F4241,Rate_Master!$A$2:$A$13,0)),0)</f>
        <v>2.03875</v>
      </c>
    </row>
    <row r="4242" customFormat="false" ht="15" hidden="false" customHeight="false" outlineLevel="0" collapsed="false">
      <c r="A4242" s="47" t="s">
        <v>16194</v>
      </c>
      <c r="B4242" s="47" t="s">
        <v>1064</v>
      </c>
      <c r="C4242" s="48" t="n">
        <v>46100</v>
      </c>
      <c r="D4242" s="47" t="s">
        <v>62</v>
      </c>
      <c r="E4242" s="47" t="s">
        <v>120</v>
      </c>
      <c r="F4242" s="47" t="s">
        <v>150</v>
      </c>
      <c r="G4242" s="47" t="s">
        <v>121</v>
      </c>
      <c r="H4242" s="47" t="n">
        <v>1497</v>
      </c>
      <c r="I4242" s="57" t="n">
        <f aca="false">IFERROR(H4242/INDEX(Rate_Master!$C$2:$C$13,MATCH(F4242,Rate_Master!$A$2:$A$13,0)),0)</f>
        <v>1.87125</v>
      </c>
    </row>
    <row r="4243" customFormat="false" ht="15" hidden="false" customHeight="false" outlineLevel="0" collapsed="false">
      <c r="A4243" s="47" t="s">
        <v>16195</v>
      </c>
      <c r="B4243" s="47" t="s">
        <v>1064</v>
      </c>
      <c r="C4243" s="48" t="n">
        <v>46100</v>
      </c>
      <c r="D4243" s="47" t="s">
        <v>62</v>
      </c>
      <c r="E4243" s="47" t="s">
        <v>120</v>
      </c>
      <c r="F4243" s="47" t="s">
        <v>150</v>
      </c>
      <c r="G4243" s="47" t="s">
        <v>122</v>
      </c>
      <c r="H4243" s="47" t="n">
        <v>2588</v>
      </c>
      <c r="I4243" s="57" t="n">
        <f aca="false">IFERROR(H4243/INDEX(Rate_Master!$C$2:$C$13,MATCH(F4243,Rate_Master!$A$2:$A$13,0)),0)</f>
        <v>3.235</v>
      </c>
    </row>
    <row r="4244" customFormat="false" ht="15" hidden="false" customHeight="false" outlineLevel="0" collapsed="false">
      <c r="A4244" s="47" t="s">
        <v>16196</v>
      </c>
      <c r="B4244" s="47" t="s">
        <v>1064</v>
      </c>
      <c r="C4244" s="48" t="n">
        <v>46100</v>
      </c>
      <c r="D4244" s="47" t="s">
        <v>62</v>
      </c>
      <c r="E4244" s="47" t="s">
        <v>120</v>
      </c>
      <c r="F4244" s="47" t="s">
        <v>150</v>
      </c>
      <c r="G4244" s="47" t="s">
        <v>123</v>
      </c>
      <c r="H4244" s="47" t="n">
        <v>1247</v>
      </c>
      <c r="I4244" s="57" t="n">
        <f aca="false">IFERROR(H4244/INDEX(Rate_Master!$C$2:$C$13,MATCH(F4244,Rate_Master!$A$2:$A$13,0)),0)</f>
        <v>1.55875</v>
      </c>
    </row>
    <row r="4245" customFormat="false" ht="15" hidden="false" customHeight="false" outlineLevel="0" collapsed="false">
      <c r="A4245" s="47" t="s">
        <v>16197</v>
      </c>
      <c r="B4245" s="47" t="s">
        <v>1064</v>
      </c>
      <c r="C4245" s="48" t="n">
        <v>46100</v>
      </c>
      <c r="D4245" s="47" t="s">
        <v>62</v>
      </c>
      <c r="E4245" s="47" t="s">
        <v>120</v>
      </c>
      <c r="F4245" s="47" t="s">
        <v>150</v>
      </c>
      <c r="G4245" s="47" t="s">
        <v>124</v>
      </c>
      <c r="H4245" s="47" t="n">
        <v>824</v>
      </c>
      <c r="I4245" s="57" t="n">
        <f aca="false">IFERROR(H4245/INDEX(Rate_Master!$C$2:$C$13,MATCH(F4245,Rate_Master!$A$2:$A$13,0)),0)</f>
        <v>1.03</v>
      </c>
    </row>
    <row r="4246" customFormat="false" ht="15" hidden="false" customHeight="false" outlineLevel="0" collapsed="false">
      <c r="A4246" s="47" t="s">
        <v>16198</v>
      </c>
      <c r="B4246" s="47" t="s">
        <v>1064</v>
      </c>
      <c r="C4246" s="48" t="n">
        <v>46100</v>
      </c>
      <c r="D4246" s="47" t="s">
        <v>62</v>
      </c>
      <c r="E4246" s="47" t="s">
        <v>120</v>
      </c>
      <c r="F4246" s="47" t="s">
        <v>150</v>
      </c>
      <c r="G4246" s="47" t="s">
        <v>125</v>
      </c>
      <c r="H4246" s="47" t="n">
        <v>426</v>
      </c>
      <c r="I4246" s="57" t="n">
        <f aca="false">IFERROR(H4246/INDEX(Rate_Master!$C$2:$C$13,MATCH(F4246,Rate_Master!$A$2:$A$13,0)),0)</f>
        <v>0.5325</v>
      </c>
    </row>
    <row r="4247" customFormat="false" ht="15" hidden="false" customHeight="false" outlineLevel="0" collapsed="false">
      <c r="A4247" s="47" t="s">
        <v>16199</v>
      </c>
      <c r="B4247" s="47" t="s">
        <v>1064</v>
      </c>
      <c r="C4247" s="48" t="n">
        <v>46100</v>
      </c>
      <c r="D4247" s="47" t="s">
        <v>62</v>
      </c>
      <c r="E4247" s="47" t="s">
        <v>120</v>
      </c>
      <c r="F4247" s="47" t="s">
        <v>150</v>
      </c>
      <c r="G4247" s="47" t="s">
        <v>126</v>
      </c>
      <c r="H4247" s="47" t="n">
        <v>286</v>
      </c>
      <c r="I4247" s="57" t="n">
        <f aca="false">IFERROR(H4247/INDEX(Rate_Master!$C$2:$C$13,MATCH(F4247,Rate_Master!$A$2:$A$13,0)),0)</f>
        <v>0.3575</v>
      </c>
    </row>
    <row r="4248" customFormat="false" ht="15" hidden="false" customHeight="false" outlineLevel="0" collapsed="false">
      <c r="A4248" s="47" t="s">
        <v>16200</v>
      </c>
      <c r="B4248" s="47" t="s">
        <v>1065</v>
      </c>
      <c r="C4248" s="48" t="n">
        <v>46100</v>
      </c>
      <c r="D4248" s="47" t="s">
        <v>63</v>
      </c>
      <c r="E4248" s="47" t="s">
        <v>120</v>
      </c>
      <c r="F4248" s="47" t="s">
        <v>152</v>
      </c>
      <c r="G4248" s="47" t="s">
        <v>119</v>
      </c>
      <c r="H4248" s="47" t="n">
        <v>2222</v>
      </c>
      <c r="I4248" s="57" t="n">
        <f aca="false">IFERROR(H4248/INDEX(Rate_Master!$C$2:$C$13,MATCH(F4248,Rate_Master!$A$2:$A$13,0)),0)</f>
        <v>2.46888888888889</v>
      </c>
    </row>
    <row r="4249" customFormat="false" ht="15" hidden="false" customHeight="false" outlineLevel="0" collapsed="false">
      <c r="A4249" s="47" t="s">
        <v>16201</v>
      </c>
      <c r="B4249" s="47" t="s">
        <v>1065</v>
      </c>
      <c r="C4249" s="48" t="n">
        <v>46100</v>
      </c>
      <c r="D4249" s="47" t="s">
        <v>63</v>
      </c>
      <c r="E4249" s="47" t="s">
        <v>120</v>
      </c>
      <c r="F4249" s="47" t="s">
        <v>152</v>
      </c>
      <c r="G4249" s="47" t="s">
        <v>121</v>
      </c>
      <c r="H4249" s="47" t="n">
        <v>2006</v>
      </c>
      <c r="I4249" s="57" t="n">
        <f aca="false">IFERROR(H4249/INDEX(Rate_Master!$C$2:$C$13,MATCH(F4249,Rate_Master!$A$2:$A$13,0)),0)</f>
        <v>2.22888888888889</v>
      </c>
    </row>
    <row r="4250" customFormat="false" ht="15" hidden="false" customHeight="false" outlineLevel="0" collapsed="false">
      <c r="A4250" s="47" t="s">
        <v>16202</v>
      </c>
      <c r="B4250" s="47" t="s">
        <v>1065</v>
      </c>
      <c r="C4250" s="48" t="n">
        <v>46100</v>
      </c>
      <c r="D4250" s="47" t="s">
        <v>63</v>
      </c>
      <c r="E4250" s="47" t="s">
        <v>120</v>
      </c>
      <c r="F4250" s="47" t="s">
        <v>152</v>
      </c>
      <c r="G4250" s="47" t="s">
        <v>122</v>
      </c>
      <c r="H4250" s="47" t="n">
        <v>2164</v>
      </c>
      <c r="I4250" s="57" t="n">
        <f aca="false">IFERROR(H4250/INDEX(Rate_Master!$C$2:$C$13,MATCH(F4250,Rate_Master!$A$2:$A$13,0)),0)</f>
        <v>2.40444444444444</v>
      </c>
    </row>
    <row r="4251" customFormat="false" ht="15" hidden="false" customHeight="false" outlineLevel="0" collapsed="false">
      <c r="A4251" s="47" t="s">
        <v>16203</v>
      </c>
      <c r="B4251" s="47" t="s">
        <v>1065</v>
      </c>
      <c r="C4251" s="48" t="n">
        <v>46100</v>
      </c>
      <c r="D4251" s="47" t="s">
        <v>63</v>
      </c>
      <c r="E4251" s="47" t="s">
        <v>120</v>
      </c>
      <c r="F4251" s="47" t="s">
        <v>152</v>
      </c>
      <c r="G4251" s="47" t="s">
        <v>123</v>
      </c>
      <c r="H4251" s="47" t="n">
        <v>1643</v>
      </c>
      <c r="I4251" s="57" t="n">
        <f aca="false">IFERROR(H4251/INDEX(Rate_Master!$C$2:$C$13,MATCH(F4251,Rate_Master!$A$2:$A$13,0)),0)</f>
        <v>1.82555555555556</v>
      </c>
    </row>
    <row r="4252" customFormat="false" ht="15" hidden="false" customHeight="false" outlineLevel="0" collapsed="false">
      <c r="A4252" s="47" t="s">
        <v>16204</v>
      </c>
      <c r="B4252" s="47" t="s">
        <v>1065</v>
      </c>
      <c r="C4252" s="48" t="n">
        <v>46100</v>
      </c>
      <c r="D4252" s="47" t="s">
        <v>63</v>
      </c>
      <c r="E4252" s="47" t="s">
        <v>120</v>
      </c>
      <c r="F4252" s="47" t="s">
        <v>152</v>
      </c>
      <c r="G4252" s="47" t="s">
        <v>124</v>
      </c>
      <c r="H4252" s="47" t="n">
        <v>979</v>
      </c>
      <c r="I4252" s="57" t="n">
        <f aca="false">IFERROR(H4252/INDEX(Rate_Master!$C$2:$C$13,MATCH(F4252,Rate_Master!$A$2:$A$13,0)),0)</f>
        <v>1.08777777777778</v>
      </c>
    </row>
    <row r="4253" customFormat="false" ht="15" hidden="false" customHeight="false" outlineLevel="0" collapsed="false">
      <c r="A4253" s="47" t="s">
        <v>16205</v>
      </c>
      <c r="B4253" s="47" t="s">
        <v>1065</v>
      </c>
      <c r="C4253" s="48" t="n">
        <v>46100</v>
      </c>
      <c r="D4253" s="47" t="s">
        <v>63</v>
      </c>
      <c r="E4253" s="47" t="s">
        <v>120</v>
      </c>
      <c r="F4253" s="47" t="s">
        <v>152</v>
      </c>
      <c r="G4253" s="47" t="s">
        <v>125</v>
      </c>
      <c r="H4253" s="47" t="n">
        <v>612</v>
      </c>
      <c r="I4253" s="57" t="n">
        <f aca="false">IFERROR(H4253/INDEX(Rate_Master!$C$2:$C$13,MATCH(F4253,Rate_Master!$A$2:$A$13,0)),0)</f>
        <v>0.68</v>
      </c>
    </row>
    <row r="4254" customFormat="false" ht="15" hidden="false" customHeight="false" outlineLevel="0" collapsed="false">
      <c r="A4254" s="47" t="s">
        <v>16206</v>
      </c>
      <c r="B4254" s="47" t="s">
        <v>1065</v>
      </c>
      <c r="C4254" s="48" t="n">
        <v>46100</v>
      </c>
      <c r="D4254" s="47" t="s">
        <v>63</v>
      </c>
      <c r="E4254" s="47" t="s">
        <v>120</v>
      </c>
      <c r="F4254" s="47" t="s">
        <v>152</v>
      </c>
      <c r="G4254" s="47" t="s">
        <v>126</v>
      </c>
      <c r="H4254" s="47" t="n">
        <v>385</v>
      </c>
      <c r="I4254" s="57" t="n">
        <f aca="false">IFERROR(H4254/INDEX(Rate_Master!$C$2:$C$13,MATCH(F4254,Rate_Master!$A$2:$A$13,0)),0)</f>
        <v>0.427777777777778</v>
      </c>
    </row>
    <row r="4255" customFormat="false" ht="15" hidden="false" customHeight="false" outlineLevel="0" collapsed="false">
      <c r="A4255" s="47" t="s">
        <v>16207</v>
      </c>
      <c r="B4255" s="47" t="s">
        <v>1066</v>
      </c>
      <c r="C4255" s="48" t="n">
        <v>46100</v>
      </c>
      <c r="D4255" s="47" t="s">
        <v>63</v>
      </c>
      <c r="E4255" s="47" t="s">
        <v>120</v>
      </c>
      <c r="F4255" s="47" t="s">
        <v>152</v>
      </c>
      <c r="G4255" s="47" t="s">
        <v>119</v>
      </c>
      <c r="H4255" s="47" t="n">
        <v>1168</v>
      </c>
      <c r="I4255" s="57" t="n">
        <f aca="false">IFERROR(H4255/INDEX(Rate_Master!$C$2:$C$13,MATCH(F4255,Rate_Master!$A$2:$A$13,0)),0)</f>
        <v>1.29777777777778</v>
      </c>
    </row>
    <row r="4256" customFormat="false" ht="15" hidden="false" customHeight="false" outlineLevel="0" collapsed="false">
      <c r="A4256" s="47" t="s">
        <v>16208</v>
      </c>
      <c r="B4256" s="47" t="s">
        <v>1066</v>
      </c>
      <c r="C4256" s="48" t="n">
        <v>46100</v>
      </c>
      <c r="D4256" s="47" t="s">
        <v>63</v>
      </c>
      <c r="E4256" s="47" t="s">
        <v>120</v>
      </c>
      <c r="F4256" s="47" t="s">
        <v>152</v>
      </c>
      <c r="G4256" s="47" t="s">
        <v>121</v>
      </c>
      <c r="H4256" s="47" t="n">
        <v>1067</v>
      </c>
      <c r="I4256" s="57" t="n">
        <f aca="false">IFERROR(H4256/INDEX(Rate_Master!$C$2:$C$13,MATCH(F4256,Rate_Master!$A$2:$A$13,0)),0)</f>
        <v>1.18555555555556</v>
      </c>
    </row>
    <row r="4257" customFormat="false" ht="15" hidden="false" customHeight="false" outlineLevel="0" collapsed="false">
      <c r="A4257" s="47" t="s">
        <v>16209</v>
      </c>
      <c r="B4257" s="47" t="s">
        <v>1066</v>
      </c>
      <c r="C4257" s="48" t="n">
        <v>46100</v>
      </c>
      <c r="D4257" s="47" t="s">
        <v>63</v>
      </c>
      <c r="E4257" s="47" t="s">
        <v>120</v>
      </c>
      <c r="F4257" s="47" t="s">
        <v>152</v>
      </c>
      <c r="G4257" s="47" t="s">
        <v>122</v>
      </c>
      <c r="H4257" s="47" t="n">
        <v>1139</v>
      </c>
      <c r="I4257" s="57" t="n">
        <f aca="false">IFERROR(H4257/INDEX(Rate_Master!$C$2:$C$13,MATCH(F4257,Rate_Master!$A$2:$A$13,0)),0)</f>
        <v>1.26555555555556</v>
      </c>
    </row>
    <row r="4258" customFormat="false" ht="15" hidden="false" customHeight="false" outlineLevel="0" collapsed="false">
      <c r="A4258" s="47" t="s">
        <v>16210</v>
      </c>
      <c r="B4258" s="47" t="s">
        <v>1066</v>
      </c>
      <c r="C4258" s="48" t="n">
        <v>46100</v>
      </c>
      <c r="D4258" s="47" t="s">
        <v>63</v>
      </c>
      <c r="E4258" s="47" t="s">
        <v>120</v>
      </c>
      <c r="F4258" s="47" t="s">
        <v>152</v>
      </c>
      <c r="G4258" s="47" t="s">
        <v>123</v>
      </c>
      <c r="H4258" s="47" t="n">
        <v>848</v>
      </c>
      <c r="I4258" s="57" t="n">
        <f aca="false">IFERROR(H4258/INDEX(Rate_Master!$C$2:$C$13,MATCH(F4258,Rate_Master!$A$2:$A$13,0)),0)</f>
        <v>0.942222222222222</v>
      </c>
    </row>
    <row r="4259" customFormat="false" ht="15" hidden="false" customHeight="false" outlineLevel="0" collapsed="false">
      <c r="A4259" s="47" t="s">
        <v>16211</v>
      </c>
      <c r="B4259" s="47" t="s">
        <v>1066</v>
      </c>
      <c r="C4259" s="48" t="n">
        <v>46100</v>
      </c>
      <c r="D4259" s="47" t="s">
        <v>63</v>
      </c>
      <c r="E4259" s="47" t="s">
        <v>120</v>
      </c>
      <c r="F4259" s="47" t="s">
        <v>152</v>
      </c>
      <c r="G4259" s="47" t="s">
        <v>124</v>
      </c>
      <c r="H4259" s="47" t="n">
        <v>513</v>
      </c>
      <c r="I4259" s="57" t="n">
        <f aca="false">IFERROR(H4259/INDEX(Rate_Master!$C$2:$C$13,MATCH(F4259,Rate_Master!$A$2:$A$13,0)),0)</f>
        <v>0.57</v>
      </c>
    </row>
    <row r="4260" customFormat="false" ht="15" hidden="false" customHeight="false" outlineLevel="0" collapsed="false">
      <c r="A4260" s="47" t="s">
        <v>16212</v>
      </c>
      <c r="B4260" s="47" t="s">
        <v>1066</v>
      </c>
      <c r="C4260" s="48" t="n">
        <v>46100</v>
      </c>
      <c r="D4260" s="47" t="s">
        <v>63</v>
      </c>
      <c r="E4260" s="47" t="s">
        <v>120</v>
      </c>
      <c r="F4260" s="47" t="s">
        <v>152</v>
      </c>
      <c r="G4260" s="47" t="s">
        <v>125</v>
      </c>
      <c r="H4260" s="47" t="n">
        <v>318</v>
      </c>
      <c r="I4260" s="57" t="n">
        <f aca="false">IFERROR(H4260/INDEX(Rate_Master!$C$2:$C$13,MATCH(F4260,Rate_Master!$A$2:$A$13,0)),0)</f>
        <v>0.353333333333333</v>
      </c>
    </row>
    <row r="4261" customFormat="false" ht="15" hidden="false" customHeight="false" outlineLevel="0" collapsed="false">
      <c r="A4261" s="47" t="s">
        <v>16213</v>
      </c>
      <c r="B4261" s="47" t="s">
        <v>1066</v>
      </c>
      <c r="C4261" s="48" t="n">
        <v>46100</v>
      </c>
      <c r="D4261" s="47" t="s">
        <v>63</v>
      </c>
      <c r="E4261" s="47" t="s">
        <v>120</v>
      </c>
      <c r="F4261" s="47" t="s">
        <v>152</v>
      </c>
      <c r="G4261" s="47" t="s">
        <v>126</v>
      </c>
      <c r="H4261" s="47" t="n">
        <v>195</v>
      </c>
      <c r="I4261" s="57" t="n">
        <f aca="false">IFERROR(H4261/INDEX(Rate_Master!$C$2:$C$13,MATCH(F4261,Rate_Master!$A$2:$A$13,0)),0)</f>
        <v>0.216666666666667</v>
      </c>
    </row>
    <row r="4262" customFormat="false" ht="15" hidden="false" customHeight="false" outlineLevel="0" collapsed="false">
      <c r="A4262" s="47" t="s">
        <v>16214</v>
      </c>
      <c r="B4262" s="47" t="s">
        <v>1067</v>
      </c>
      <c r="C4262" s="48" t="n">
        <v>46100</v>
      </c>
      <c r="D4262" s="47" t="s">
        <v>63</v>
      </c>
      <c r="E4262" s="47" t="s">
        <v>120</v>
      </c>
      <c r="F4262" s="47" t="s">
        <v>152</v>
      </c>
      <c r="G4262" s="47" t="s">
        <v>119</v>
      </c>
      <c r="H4262" s="47" t="n">
        <v>597</v>
      </c>
      <c r="I4262" s="57" t="n">
        <f aca="false">IFERROR(H4262/INDEX(Rate_Master!$C$2:$C$13,MATCH(F4262,Rate_Master!$A$2:$A$13,0)),0)</f>
        <v>0.663333333333333</v>
      </c>
    </row>
    <row r="4263" customFormat="false" ht="15" hidden="false" customHeight="false" outlineLevel="0" collapsed="false">
      <c r="A4263" s="47" t="s">
        <v>16215</v>
      </c>
      <c r="B4263" s="47" t="s">
        <v>1067</v>
      </c>
      <c r="C4263" s="48" t="n">
        <v>46100</v>
      </c>
      <c r="D4263" s="47" t="s">
        <v>63</v>
      </c>
      <c r="E4263" s="47" t="s">
        <v>120</v>
      </c>
      <c r="F4263" s="47" t="s">
        <v>152</v>
      </c>
      <c r="G4263" s="47" t="s">
        <v>121</v>
      </c>
      <c r="H4263" s="47" t="n">
        <v>542</v>
      </c>
      <c r="I4263" s="57" t="n">
        <f aca="false">IFERROR(H4263/INDEX(Rate_Master!$C$2:$C$13,MATCH(F4263,Rate_Master!$A$2:$A$13,0)),0)</f>
        <v>0.602222222222222</v>
      </c>
    </row>
    <row r="4264" customFormat="false" ht="15" hidden="false" customHeight="false" outlineLevel="0" collapsed="false">
      <c r="A4264" s="47" t="s">
        <v>16216</v>
      </c>
      <c r="B4264" s="47" t="s">
        <v>1067</v>
      </c>
      <c r="C4264" s="48" t="n">
        <v>46100</v>
      </c>
      <c r="D4264" s="47" t="s">
        <v>63</v>
      </c>
      <c r="E4264" s="47" t="s">
        <v>120</v>
      </c>
      <c r="F4264" s="47" t="s">
        <v>152</v>
      </c>
      <c r="G4264" s="47" t="s">
        <v>122</v>
      </c>
      <c r="H4264" s="47" t="n">
        <v>547</v>
      </c>
      <c r="I4264" s="57" t="n">
        <f aca="false">IFERROR(H4264/INDEX(Rate_Master!$C$2:$C$13,MATCH(F4264,Rate_Master!$A$2:$A$13,0)),0)</f>
        <v>0.607777777777778</v>
      </c>
    </row>
    <row r="4265" customFormat="false" ht="15" hidden="false" customHeight="false" outlineLevel="0" collapsed="false">
      <c r="A4265" s="47" t="s">
        <v>16217</v>
      </c>
      <c r="B4265" s="47" t="s">
        <v>1067</v>
      </c>
      <c r="C4265" s="48" t="n">
        <v>46100</v>
      </c>
      <c r="D4265" s="47" t="s">
        <v>63</v>
      </c>
      <c r="E4265" s="47" t="s">
        <v>120</v>
      </c>
      <c r="F4265" s="47" t="s">
        <v>152</v>
      </c>
      <c r="G4265" s="47" t="s">
        <v>123</v>
      </c>
      <c r="H4265" s="47" t="n">
        <v>419</v>
      </c>
      <c r="I4265" s="57" t="n">
        <f aca="false">IFERROR(H4265/INDEX(Rate_Master!$C$2:$C$13,MATCH(F4265,Rate_Master!$A$2:$A$13,0)),0)</f>
        <v>0.465555555555556</v>
      </c>
    </row>
    <row r="4266" customFormat="false" ht="15" hidden="false" customHeight="false" outlineLevel="0" collapsed="false">
      <c r="A4266" s="47" t="s">
        <v>16218</v>
      </c>
      <c r="B4266" s="47" t="s">
        <v>1067</v>
      </c>
      <c r="C4266" s="48" t="n">
        <v>46100</v>
      </c>
      <c r="D4266" s="47" t="s">
        <v>63</v>
      </c>
      <c r="E4266" s="47" t="s">
        <v>120</v>
      </c>
      <c r="F4266" s="47" t="s">
        <v>152</v>
      </c>
      <c r="G4266" s="47" t="s">
        <v>124</v>
      </c>
      <c r="H4266" s="47" t="n">
        <v>256</v>
      </c>
      <c r="I4266" s="57" t="n">
        <f aca="false">IFERROR(H4266/INDEX(Rate_Master!$C$2:$C$13,MATCH(F4266,Rate_Master!$A$2:$A$13,0)),0)</f>
        <v>0.284444444444444</v>
      </c>
    </row>
    <row r="4267" customFormat="false" ht="15" hidden="false" customHeight="false" outlineLevel="0" collapsed="false">
      <c r="A4267" s="47" t="s">
        <v>16219</v>
      </c>
      <c r="B4267" s="47" t="s">
        <v>1067</v>
      </c>
      <c r="C4267" s="48" t="n">
        <v>46100</v>
      </c>
      <c r="D4267" s="47" t="s">
        <v>63</v>
      </c>
      <c r="E4267" s="47" t="s">
        <v>120</v>
      </c>
      <c r="F4267" s="47" t="s">
        <v>152</v>
      </c>
      <c r="G4267" s="47" t="s">
        <v>125</v>
      </c>
      <c r="H4267" s="47" t="n">
        <v>150</v>
      </c>
      <c r="I4267" s="57" t="n">
        <f aca="false">IFERROR(H4267/INDEX(Rate_Master!$C$2:$C$13,MATCH(F4267,Rate_Master!$A$2:$A$13,0)),0)</f>
        <v>0.166666666666667</v>
      </c>
    </row>
    <row r="4268" customFormat="false" ht="15" hidden="false" customHeight="false" outlineLevel="0" collapsed="false">
      <c r="A4268" s="47" t="s">
        <v>16220</v>
      </c>
      <c r="B4268" s="47" t="s">
        <v>1067</v>
      </c>
      <c r="C4268" s="48" t="n">
        <v>46100</v>
      </c>
      <c r="D4268" s="47" t="s">
        <v>63</v>
      </c>
      <c r="E4268" s="47" t="s">
        <v>120</v>
      </c>
      <c r="F4268" s="47" t="s">
        <v>152</v>
      </c>
      <c r="G4268" s="47" t="s">
        <v>126</v>
      </c>
      <c r="H4268" s="47" t="n">
        <v>121</v>
      </c>
      <c r="I4268" s="57" t="n">
        <f aca="false">IFERROR(H4268/INDEX(Rate_Master!$C$2:$C$13,MATCH(F4268,Rate_Master!$A$2:$A$13,0)),0)</f>
        <v>0.134444444444444</v>
      </c>
    </row>
    <row r="4269" customFormat="false" ht="15" hidden="false" customHeight="false" outlineLevel="0" collapsed="false">
      <c r="A4269" s="47" t="s">
        <v>16221</v>
      </c>
      <c r="B4269" s="47" t="s">
        <v>1068</v>
      </c>
      <c r="C4269" s="48" t="n">
        <v>46100</v>
      </c>
      <c r="D4269" s="47" t="s">
        <v>64</v>
      </c>
      <c r="E4269" s="47" t="s">
        <v>128</v>
      </c>
      <c r="F4269" s="47" t="s">
        <v>155</v>
      </c>
      <c r="G4269" s="47" t="s">
        <v>127</v>
      </c>
      <c r="H4269" s="47" t="n">
        <v>638</v>
      </c>
      <c r="I4269" s="57" t="n">
        <f aca="false">IFERROR(H4269/INDEX(Rate_Master!$C$2:$C$13,MATCH(F4269,Rate_Master!$A$2:$A$13,0)),0)</f>
        <v>1.16</v>
      </c>
    </row>
    <row r="4270" customFormat="false" ht="15" hidden="false" customHeight="false" outlineLevel="0" collapsed="false">
      <c r="A4270" s="47" t="s">
        <v>16222</v>
      </c>
      <c r="B4270" s="47" t="s">
        <v>1068</v>
      </c>
      <c r="C4270" s="48" t="n">
        <v>46100</v>
      </c>
      <c r="D4270" s="47" t="s">
        <v>64</v>
      </c>
      <c r="E4270" s="47" t="s">
        <v>128</v>
      </c>
      <c r="F4270" s="47" t="s">
        <v>155</v>
      </c>
      <c r="G4270" s="47" t="s">
        <v>129</v>
      </c>
      <c r="H4270" s="47" t="n">
        <v>462</v>
      </c>
      <c r="I4270" s="57" t="n">
        <f aca="false">IFERROR(H4270/INDEX(Rate_Master!$C$2:$C$13,MATCH(F4270,Rate_Master!$A$2:$A$13,0)),0)</f>
        <v>0.84</v>
      </c>
    </row>
    <row r="4271" customFormat="false" ht="15" hidden="false" customHeight="false" outlineLevel="0" collapsed="false">
      <c r="A4271" s="47" t="s">
        <v>16223</v>
      </c>
      <c r="B4271" s="47" t="s">
        <v>1068</v>
      </c>
      <c r="C4271" s="48" t="n">
        <v>46100</v>
      </c>
      <c r="D4271" s="47" t="s">
        <v>64</v>
      </c>
      <c r="E4271" s="47" t="s">
        <v>128</v>
      </c>
      <c r="F4271" s="47" t="s">
        <v>155</v>
      </c>
      <c r="G4271" s="47" t="s">
        <v>130</v>
      </c>
      <c r="H4271" s="47" t="n">
        <v>384</v>
      </c>
      <c r="I4271" s="57" t="n">
        <f aca="false">IFERROR(H4271/INDEX(Rate_Master!$C$2:$C$13,MATCH(F4271,Rate_Master!$A$2:$A$13,0)),0)</f>
        <v>0.698181818181818</v>
      </c>
    </row>
    <row r="4272" customFormat="false" ht="15" hidden="false" customHeight="false" outlineLevel="0" collapsed="false">
      <c r="A4272" s="47" t="s">
        <v>16224</v>
      </c>
      <c r="B4272" s="47" t="s">
        <v>1068</v>
      </c>
      <c r="C4272" s="48" t="n">
        <v>46100</v>
      </c>
      <c r="D4272" s="47" t="s">
        <v>64</v>
      </c>
      <c r="E4272" s="47" t="s">
        <v>128</v>
      </c>
      <c r="F4272" s="47" t="s">
        <v>155</v>
      </c>
      <c r="G4272" s="47" t="s">
        <v>131</v>
      </c>
      <c r="H4272" s="47" t="n">
        <v>193</v>
      </c>
      <c r="I4272" s="57" t="n">
        <f aca="false">IFERROR(H4272/INDEX(Rate_Master!$C$2:$C$13,MATCH(F4272,Rate_Master!$A$2:$A$13,0)),0)</f>
        <v>0.350909090909091</v>
      </c>
    </row>
    <row r="4273" customFormat="false" ht="15" hidden="false" customHeight="false" outlineLevel="0" collapsed="false">
      <c r="A4273" s="47" t="s">
        <v>16225</v>
      </c>
      <c r="B4273" s="47" t="s">
        <v>1068</v>
      </c>
      <c r="C4273" s="48" t="n">
        <v>46100</v>
      </c>
      <c r="D4273" s="47" t="s">
        <v>64</v>
      </c>
      <c r="E4273" s="47" t="s">
        <v>128</v>
      </c>
      <c r="F4273" s="47" t="s">
        <v>155</v>
      </c>
      <c r="G4273" s="47" t="s">
        <v>132</v>
      </c>
      <c r="H4273" s="47" t="n">
        <v>154</v>
      </c>
      <c r="I4273" s="57" t="n">
        <f aca="false">IFERROR(H4273/INDEX(Rate_Master!$C$2:$C$13,MATCH(F4273,Rate_Master!$A$2:$A$13,0)),0)</f>
        <v>0.28</v>
      </c>
    </row>
    <row r="4274" customFormat="false" ht="15" hidden="false" customHeight="false" outlineLevel="0" collapsed="false">
      <c r="A4274" s="47" t="s">
        <v>16226</v>
      </c>
      <c r="B4274" s="47" t="s">
        <v>1070</v>
      </c>
      <c r="C4274" s="48" t="n">
        <v>46100</v>
      </c>
      <c r="D4274" s="47" t="s">
        <v>64</v>
      </c>
      <c r="E4274" s="47" t="s">
        <v>128</v>
      </c>
      <c r="F4274" s="47" t="s">
        <v>155</v>
      </c>
      <c r="G4274" s="47" t="s">
        <v>127</v>
      </c>
      <c r="H4274" s="47" t="n">
        <v>607</v>
      </c>
      <c r="I4274" s="57" t="n">
        <f aca="false">IFERROR(H4274/INDEX(Rate_Master!$C$2:$C$13,MATCH(F4274,Rate_Master!$A$2:$A$13,0)),0)</f>
        <v>1.10363636363636</v>
      </c>
    </row>
    <row r="4275" customFormat="false" ht="15" hidden="false" customHeight="false" outlineLevel="0" collapsed="false">
      <c r="A4275" s="47" t="s">
        <v>16227</v>
      </c>
      <c r="B4275" s="47" t="s">
        <v>1070</v>
      </c>
      <c r="C4275" s="48" t="n">
        <v>46100</v>
      </c>
      <c r="D4275" s="47" t="s">
        <v>64</v>
      </c>
      <c r="E4275" s="47" t="s">
        <v>128</v>
      </c>
      <c r="F4275" s="47" t="s">
        <v>155</v>
      </c>
      <c r="G4275" s="47" t="s">
        <v>129</v>
      </c>
      <c r="H4275" s="47" t="n">
        <v>429</v>
      </c>
      <c r="I4275" s="57" t="n">
        <f aca="false">IFERROR(H4275/INDEX(Rate_Master!$C$2:$C$13,MATCH(F4275,Rate_Master!$A$2:$A$13,0)),0)</f>
        <v>0.78</v>
      </c>
    </row>
    <row r="4276" customFormat="false" ht="15" hidden="false" customHeight="false" outlineLevel="0" collapsed="false">
      <c r="A4276" s="47" t="s">
        <v>16228</v>
      </c>
      <c r="B4276" s="47" t="s">
        <v>1070</v>
      </c>
      <c r="C4276" s="48" t="n">
        <v>46100</v>
      </c>
      <c r="D4276" s="47" t="s">
        <v>64</v>
      </c>
      <c r="E4276" s="47" t="s">
        <v>128</v>
      </c>
      <c r="F4276" s="47" t="s">
        <v>155</v>
      </c>
      <c r="G4276" s="47" t="s">
        <v>130</v>
      </c>
      <c r="H4276" s="47" t="n">
        <v>370</v>
      </c>
      <c r="I4276" s="57" t="n">
        <f aca="false">IFERROR(H4276/INDEX(Rate_Master!$C$2:$C$13,MATCH(F4276,Rate_Master!$A$2:$A$13,0)),0)</f>
        <v>0.672727272727273</v>
      </c>
    </row>
    <row r="4277" customFormat="false" ht="15" hidden="false" customHeight="false" outlineLevel="0" collapsed="false">
      <c r="A4277" s="47" t="s">
        <v>16229</v>
      </c>
      <c r="B4277" s="47" t="s">
        <v>1070</v>
      </c>
      <c r="C4277" s="48" t="n">
        <v>46100</v>
      </c>
      <c r="D4277" s="47" t="s">
        <v>64</v>
      </c>
      <c r="E4277" s="47" t="s">
        <v>128</v>
      </c>
      <c r="F4277" s="47" t="s">
        <v>155</v>
      </c>
      <c r="G4277" s="47" t="s">
        <v>131</v>
      </c>
      <c r="H4277" s="47" t="n">
        <v>186</v>
      </c>
      <c r="I4277" s="57" t="n">
        <f aca="false">IFERROR(H4277/INDEX(Rate_Master!$C$2:$C$13,MATCH(F4277,Rate_Master!$A$2:$A$13,0)),0)</f>
        <v>0.338181818181818</v>
      </c>
    </row>
    <row r="4278" customFormat="false" ht="15" hidden="false" customHeight="false" outlineLevel="0" collapsed="false">
      <c r="A4278" s="47" t="s">
        <v>16230</v>
      </c>
      <c r="B4278" s="47" t="s">
        <v>1070</v>
      </c>
      <c r="C4278" s="48" t="n">
        <v>46100</v>
      </c>
      <c r="D4278" s="47" t="s">
        <v>64</v>
      </c>
      <c r="E4278" s="47" t="s">
        <v>128</v>
      </c>
      <c r="F4278" s="47" t="s">
        <v>155</v>
      </c>
      <c r="G4278" s="47" t="s">
        <v>132</v>
      </c>
      <c r="H4278" s="47" t="n">
        <v>149</v>
      </c>
      <c r="I4278" s="57" t="n">
        <f aca="false">IFERROR(H4278/INDEX(Rate_Master!$C$2:$C$13,MATCH(F4278,Rate_Master!$A$2:$A$13,0)),0)</f>
        <v>0.270909090909091</v>
      </c>
    </row>
    <row r="4279" customFormat="false" ht="15" hidden="false" customHeight="false" outlineLevel="0" collapsed="false">
      <c r="A4279" s="47" t="s">
        <v>16231</v>
      </c>
      <c r="B4279" s="47" t="s">
        <v>1071</v>
      </c>
      <c r="C4279" s="48" t="n">
        <v>46100</v>
      </c>
      <c r="D4279" s="47" t="s">
        <v>65</v>
      </c>
      <c r="E4279" s="47" t="s">
        <v>134</v>
      </c>
      <c r="F4279" s="47" t="s">
        <v>158</v>
      </c>
      <c r="G4279" s="47" t="s">
        <v>133</v>
      </c>
      <c r="H4279" s="47" t="n">
        <v>476</v>
      </c>
      <c r="I4279" s="57" t="n">
        <f aca="false">IFERROR(H4279/INDEX(Rate_Master!$C$2:$C$13,MATCH(F4279,Rate_Master!$A$2:$A$13,0)),0)</f>
        <v>2.38</v>
      </c>
    </row>
    <row r="4280" customFormat="false" ht="15" hidden="false" customHeight="false" outlineLevel="0" collapsed="false">
      <c r="A4280" s="47" t="s">
        <v>16232</v>
      </c>
      <c r="B4280" s="47" t="s">
        <v>1071</v>
      </c>
      <c r="C4280" s="48" t="n">
        <v>46100</v>
      </c>
      <c r="D4280" s="47" t="s">
        <v>65</v>
      </c>
      <c r="E4280" s="47" t="s">
        <v>134</v>
      </c>
      <c r="F4280" s="47" t="s">
        <v>158</v>
      </c>
      <c r="G4280" s="47" t="s">
        <v>135</v>
      </c>
      <c r="H4280" s="47" t="n">
        <v>391</v>
      </c>
      <c r="I4280" s="57" t="n">
        <f aca="false">IFERROR(H4280/INDEX(Rate_Master!$C$2:$C$13,MATCH(F4280,Rate_Master!$A$2:$A$13,0)),0)</f>
        <v>1.955</v>
      </c>
    </row>
    <row r="4281" customFormat="false" ht="15" hidden="false" customHeight="false" outlineLevel="0" collapsed="false">
      <c r="A4281" s="47" t="s">
        <v>16233</v>
      </c>
      <c r="B4281" s="47" t="s">
        <v>1071</v>
      </c>
      <c r="C4281" s="48" t="n">
        <v>46100</v>
      </c>
      <c r="D4281" s="47" t="s">
        <v>65</v>
      </c>
      <c r="E4281" s="47" t="s">
        <v>134</v>
      </c>
      <c r="F4281" s="47" t="s">
        <v>158</v>
      </c>
      <c r="G4281" s="47" t="s">
        <v>136</v>
      </c>
      <c r="H4281" s="47" t="n">
        <v>304</v>
      </c>
      <c r="I4281" s="57" t="n">
        <f aca="false">IFERROR(H4281/INDEX(Rate_Master!$C$2:$C$13,MATCH(F4281,Rate_Master!$A$2:$A$13,0)),0)</f>
        <v>1.52</v>
      </c>
    </row>
    <row r="4282" customFormat="false" ht="15" hidden="false" customHeight="false" outlineLevel="0" collapsed="false">
      <c r="A4282" s="47" t="s">
        <v>16234</v>
      </c>
      <c r="B4282" s="47" t="s">
        <v>1071</v>
      </c>
      <c r="C4282" s="48" t="n">
        <v>46100</v>
      </c>
      <c r="D4282" s="47" t="s">
        <v>65</v>
      </c>
      <c r="E4282" s="47" t="s">
        <v>134</v>
      </c>
      <c r="F4282" s="47" t="s">
        <v>158</v>
      </c>
      <c r="G4282" s="47" t="s">
        <v>137</v>
      </c>
      <c r="H4282" s="47" t="n">
        <v>226</v>
      </c>
      <c r="I4282" s="57" t="n">
        <f aca="false">IFERROR(H4282/INDEX(Rate_Master!$C$2:$C$13,MATCH(F4282,Rate_Master!$A$2:$A$13,0)),0)</f>
        <v>1.13</v>
      </c>
    </row>
    <row r="4283" customFormat="false" ht="15" hidden="false" customHeight="false" outlineLevel="0" collapsed="false">
      <c r="A4283" s="47" t="s">
        <v>16235</v>
      </c>
      <c r="B4283" s="47" t="s">
        <v>1071</v>
      </c>
      <c r="C4283" s="48" t="n">
        <v>46100</v>
      </c>
      <c r="D4283" s="47" t="s">
        <v>65</v>
      </c>
      <c r="E4283" s="47" t="s">
        <v>134</v>
      </c>
      <c r="F4283" s="47" t="s">
        <v>158</v>
      </c>
      <c r="G4283" s="47" t="s">
        <v>138</v>
      </c>
      <c r="H4283" s="47" t="n">
        <v>89</v>
      </c>
      <c r="I4283" s="57" t="n">
        <f aca="false">IFERROR(H4283/INDEX(Rate_Master!$C$2:$C$13,MATCH(F4283,Rate_Master!$A$2:$A$13,0)),0)</f>
        <v>0.445</v>
      </c>
    </row>
    <row r="4284" customFormat="false" ht="15" hidden="false" customHeight="false" outlineLevel="0" collapsed="false">
      <c r="A4284" s="47" t="s">
        <v>16236</v>
      </c>
      <c r="B4284" s="47" t="s">
        <v>1072</v>
      </c>
      <c r="C4284" s="48" t="n">
        <v>46100</v>
      </c>
      <c r="D4284" s="47" t="s">
        <v>65</v>
      </c>
      <c r="E4284" s="47" t="s">
        <v>134</v>
      </c>
      <c r="F4284" s="47" t="s">
        <v>158</v>
      </c>
      <c r="G4284" s="47" t="s">
        <v>133</v>
      </c>
      <c r="H4284" s="47" t="n">
        <v>328</v>
      </c>
      <c r="I4284" s="57" t="n">
        <f aca="false">IFERROR(H4284/INDEX(Rate_Master!$C$2:$C$13,MATCH(F4284,Rate_Master!$A$2:$A$13,0)),0)</f>
        <v>1.64</v>
      </c>
    </row>
    <row r="4285" customFormat="false" ht="15" hidden="false" customHeight="false" outlineLevel="0" collapsed="false">
      <c r="A4285" s="47" t="s">
        <v>16237</v>
      </c>
      <c r="B4285" s="47" t="s">
        <v>1072</v>
      </c>
      <c r="C4285" s="48" t="n">
        <v>46100</v>
      </c>
      <c r="D4285" s="47" t="s">
        <v>65</v>
      </c>
      <c r="E4285" s="47" t="s">
        <v>134</v>
      </c>
      <c r="F4285" s="47" t="s">
        <v>158</v>
      </c>
      <c r="G4285" s="47" t="s">
        <v>135</v>
      </c>
      <c r="H4285" s="47" t="n">
        <v>274</v>
      </c>
      <c r="I4285" s="57" t="n">
        <f aca="false">IFERROR(H4285/INDEX(Rate_Master!$C$2:$C$13,MATCH(F4285,Rate_Master!$A$2:$A$13,0)),0)</f>
        <v>1.37</v>
      </c>
    </row>
    <row r="4286" customFormat="false" ht="15" hidden="false" customHeight="false" outlineLevel="0" collapsed="false">
      <c r="A4286" s="47" t="s">
        <v>16238</v>
      </c>
      <c r="B4286" s="47" t="s">
        <v>1072</v>
      </c>
      <c r="C4286" s="48" t="n">
        <v>46100</v>
      </c>
      <c r="D4286" s="47" t="s">
        <v>65</v>
      </c>
      <c r="E4286" s="47" t="s">
        <v>134</v>
      </c>
      <c r="F4286" s="47" t="s">
        <v>158</v>
      </c>
      <c r="G4286" s="47" t="s">
        <v>136</v>
      </c>
      <c r="H4286" s="47" t="n">
        <v>199</v>
      </c>
      <c r="I4286" s="57" t="n">
        <f aca="false">IFERROR(H4286/INDEX(Rate_Master!$C$2:$C$13,MATCH(F4286,Rate_Master!$A$2:$A$13,0)),0)</f>
        <v>0.995</v>
      </c>
    </row>
    <row r="4287" customFormat="false" ht="15" hidden="false" customHeight="false" outlineLevel="0" collapsed="false">
      <c r="A4287" s="47" t="s">
        <v>16239</v>
      </c>
      <c r="B4287" s="47" t="s">
        <v>1072</v>
      </c>
      <c r="C4287" s="48" t="n">
        <v>46100</v>
      </c>
      <c r="D4287" s="47" t="s">
        <v>65</v>
      </c>
      <c r="E4287" s="47" t="s">
        <v>134</v>
      </c>
      <c r="F4287" s="47" t="s">
        <v>158</v>
      </c>
      <c r="G4287" s="47" t="s">
        <v>137</v>
      </c>
      <c r="H4287" s="47" t="n">
        <v>162</v>
      </c>
      <c r="I4287" s="57" t="n">
        <f aca="false">IFERROR(H4287/INDEX(Rate_Master!$C$2:$C$13,MATCH(F4287,Rate_Master!$A$2:$A$13,0)),0)</f>
        <v>0.81</v>
      </c>
    </row>
    <row r="4288" customFormat="false" ht="15" hidden="false" customHeight="false" outlineLevel="0" collapsed="false">
      <c r="A4288" s="47" t="s">
        <v>16240</v>
      </c>
      <c r="B4288" s="47" t="s">
        <v>1072</v>
      </c>
      <c r="C4288" s="48" t="n">
        <v>46100</v>
      </c>
      <c r="D4288" s="47" t="s">
        <v>65</v>
      </c>
      <c r="E4288" s="47" t="s">
        <v>134</v>
      </c>
      <c r="F4288" s="47" t="s">
        <v>158</v>
      </c>
      <c r="G4288" s="47" t="s">
        <v>138</v>
      </c>
      <c r="H4288" s="47" t="n">
        <v>68</v>
      </c>
      <c r="I4288" s="57" t="n">
        <f aca="false">IFERROR(H4288/INDEX(Rate_Master!$C$2:$C$13,MATCH(F4288,Rate_Master!$A$2:$A$13,0)),0)</f>
        <v>0.34</v>
      </c>
    </row>
    <row r="4289" customFormat="false" ht="15" hidden="false" customHeight="false" outlineLevel="0" collapsed="false">
      <c r="A4289" s="47" t="s">
        <v>16241</v>
      </c>
      <c r="B4289" s="47" t="s">
        <v>1073</v>
      </c>
      <c r="C4289" s="48" t="n">
        <v>46100</v>
      </c>
      <c r="D4289" s="47" t="s">
        <v>65</v>
      </c>
      <c r="E4289" s="47" t="s">
        <v>134</v>
      </c>
      <c r="F4289" s="47" t="s">
        <v>158</v>
      </c>
      <c r="G4289" s="47" t="s">
        <v>133</v>
      </c>
      <c r="H4289" s="47" t="n">
        <v>473</v>
      </c>
      <c r="I4289" s="57" t="n">
        <f aca="false">IFERROR(H4289/INDEX(Rate_Master!$C$2:$C$13,MATCH(F4289,Rate_Master!$A$2:$A$13,0)),0)</f>
        <v>2.365</v>
      </c>
    </row>
    <row r="4290" customFormat="false" ht="15" hidden="false" customHeight="false" outlineLevel="0" collapsed="false">
      <c r="A4290" s="47" t="s">
        <v>16242</v>
      </c>
      <c r="B4290" s="47" t="s">
        <v>1073</v>
      </c>
      <c r="C4290" s="48" t="n">
        <v>46100</v>
      </c>
      <c r="D4290" s="47" t="s">
        <v>65</v>
      </c>
      <c r="E4290" s="47" t="s">
        <v>134</v>
      </c>
      <c r="F4290" s="47" t="s">
        <v>158</v>
      </c>
      <c r="G4290" s="47" t="s">
        <v>135</v>
      </c>
      <c r="H4290" s="47" t="n">
        <v>356</v>
      </c>
      <c r="I4290" s="57" t="n">
        <f aca="false">IFERROR(H4290/INDEX(Rate_Master!$C$2:$C$13,MATCH(F4290,Rate_Master!$A$2:$A$13,0)),0)</f>
        <v>1.78</v>
      </c>
    </row>
    <row r="4291" customFormat="false" ht="15" hidden="false" customHeight="false" outlineLevel="0" collapsed="false">
      <c r="A4291" s="47" t="s">
        <v>16243</v>
      </c>
      <c r="B4291" s="47" t="s">
        <v>1073</v>
      </c>
      <c r="C4291" s="48" t="n">
        <v>46100</v>
      </c>
      <c r="D4291" s="47" t="s">
        <v>65</v>
      </c>
      <c r="E4291" s="47" t="s">
        <v>134</v>
      </c>
      <c r="F4291" s="47" t="s">
        <v>158</v>
      </c>
      <c r="G4291" s="47" t="s">
        <v>136</v>
      </c>
      <c r="H4291" s="47" t="n">
        <v>294</v>
      </c>
      <c r="I4291" s="57" t="n">
        <f aca="false">IFERROR(H4291/INDEX(Rate_Master!$C$2:$C$13,MATCH(F4291,Rate_Master!$A$2:$A$13,0)),0)</f>
        <v>1.47</v>
      </c>
    </row>
    <row r="4292" customFormat="false" ht="15" hidden="false" customHeight="false" outlineLevel="0" collapsed="false">
      <c r="A4292" s="47" t="s">
        <v>16244</v>
      </c>
      <c r="B4292" s="47" t="s">
        <v>1073</v>
      </c>
      <c r="C4292" s="48" t="n">
        <v>46100</v>
      </c>
      <c r="D4292" s="47" t="s">
        <v>65</v>
      </c>
      <c r="E4292" s="47" t="s">
        <v>134</v>
      </c>
      <c r="F4292" s="47" t="s">
        <v>158</v>
      </c>
      <c r="G4292" s="47" t="s">
        <v>137</v>
      </c>
      <c r="H4292" s="47" t="n">
        <v>213</v>
      </c>
      <c r="I4292" s="57" t="n">
        <f aca="false">IFERROR(H4292/INDEX(Rate_Master!$C$2:$C$13,MATCH(F4292,Rate_Master!$A$2:$A$13,0)),0)</f>
        <v>1.065</v>
      </c>
    </row>
    <row r="4293" customFormat="false" ht="15" hidden="false" customHeight="false" outlineLevel="0" collapsed="false">
      <c r="A4293" s="47" t="s">
        <v>16245</v>
      </c>
      <c r="B4293" s="47" t="s">
        <v>1073</v>
      </c>
      <c r="C4293" s="48" t="n">
        <v>46100</v>
      </c>
      <c r="D4293" s="47" t="s">
        <v>65</v>
      </c>
      <c r="E4293" s="47" t="s">
        <v>134</v>
      </c>
      <c r="F4293" s="47" t="s">
        <v>158</v>
      </c>
      <c r="G4293" s="47" t="s">
        <v>138</v>
      </c>
      <c r="H4293" s="47" t="n">
        <v>98</v>
      </c>
      <c r="I4293" s="57" t="n">
        <f aca="false">IFERROR(H4293/INDEX(Rate_Master!$C$2:$C$13,MATCH(F4293,Rate_Master!$A$2:$A$13,0)),0)</f>
        <v>0.49</v>
      </c>
    </row>
    <row r="4294" customFormat="false" ht="15" hidden="false" customHeight="false" outlineLevel="0" collapsed="false">
      <c r="A4294" s="47" t="s">
        <v>16246</v>
      </c>
      <c r="B4294" s="47" t="s">
        <v>1074</v>
      </c>
      <c r="C4294" s="48" t="n">
        <v>46101</v>
      </c>
      <c r="D4294" s="47" t="s">
        <v>62</v>
      </c>
      <c r="E4294" s="47" t="s">
        <v>120</v>
      </c>
      <c r="F4294" s="47" t="s">
        <v>149</v>
      </c>
      <c r="G4294" s="47" t="s">
        <v>119</v>
      </c>
      <c r="H4294" s="47" t="n">
        <v>1276</v>
      </c>
      <c r="I4294" s="57" t="n">
        <f aca="false">IFERROR(H4294/INDEX(Rate_Master!$C$2:$C$13,MATCH(F4294,Rate_Master!$A$2:$A$13,0)),0)</f>
        <v>1.16</v>
      </c>
    </row>
    <row r="4295" customFormat="false" ht="15" hidden="false" customHeight="false" outlineLevel="0" collapsed="false">
      <c r="A4295" s="47" t="s">
        <v>16247</v>
      </c>
      <c r="B4295" s="47" t="s">
        <v>1074</v>
      </c>
      <c r="C4295" s="48" t="n">
        <v>46101</v>
      </c>
      <c r="D4295" s="47" t="s">
        <v>62</v>
      </c>
      <c r="E4295" s="47" t="s">
        <v>120</v>
      </c>
      <c r="F4295" s="47" t="s">
        <v>149</v>
      </c>
      <c r="G4295" s="47" t="s">
        <v>121</v>
      </c>
      <c r="H4295" s="47" t="n">
        <v>1076</v>
      </c>
      <c r="I4295" s="57" t="n">
        <f aca="false">IFERROR(H4295/INDEX(Rate_Master!$C$2:$C$13,MATCH(F4295,Rate_Master!$A$2:$A$13,0)),0)</f>
        <v>0.978181818181818</v>
      </c>
    </row>
    <row r="4296" customFormat="false" ht="15" hidden="false" customHeight="false" outlineLevel="0" collapsed="false">
      <c r="A4296" s="47" t="s">
        <v>16248</v>
      </c>
      <c r="B4296" s="47" t="s">
        <v>1074</v>
      </c>
      <c r="C4296" s="48" t="n">
        <v>46101</v>
      </c>
      <c r="D4296" s="47" t="s">
        <v>62</v>
      </c>
      <c r="E4296" s="47" t="s">
        <v>120</v>
      </c>
      <c r="F4296" s="47" t="s">
        <v>149</v>
      </c>
      <c r="G4296" s="47" t="s">
        <v>122</v>
      </c>
      <c r="H4296" s="47" t="n">
        <v>1237</v>
      </c>
      <c r="I4296" s="57" t="n">
        <f aca="false">IFERROR(H4296/INDEX(Rate_Master!$C$2:$C$13,MATCH(F4296,Rate_Master!$A$2:$A$13,0)),0)</f>
        <v>1.12454545454545</v>
      </c>
    </row>
    <row r="4297" customFormat="false" ht="15" hidden="false" customHeight="false" outlineLevel="0" collapsed="false">
      <c r="A4297" s="47" t="s">
        <v>16249</v>
      </c>
      <c r="B4297" s="47" t="s">
        <v>1074</v>
      </c>
      <c r="C4297" s="48" t="n">
        <v>46101</v>
      </c>
      <c r="D4297" s="47" t="s">
        <v>62</v>
      </c>
      <c r="E4297" s="47" t="s">
        <v>120</v>
      </c>
      <c r="F4297" s="47" t="s">
        <v>149</v>
      </c>
      <c r="G4297" s="47" t="s">
        <v>123</v>
      </c>
      <c r="H4297" s="47" t="n">
        <v>897</v>
      </c>
      <c r="I4297" s="57" t="n">
        <f aca="false">IFERROR(H4297/INDEX(Rate_Master!$C$2:$C$13,MATCH(F4297,Rate_Master!$A$2:$A$13,0)),0)</f>
        <v>0.815454545454545</v>
      </c>
    </row>
    <row r="4298" customFormat="false" ht="15" hidden="false" customHeight="false" outlineLevel="0" collapsed="false">
      <c r="A4298" s="47" t="s">
        <v>16250</v>
      </c>
      <c r="B4298" s="47" t="s">
        <v>1074</v>
      </c>
      <c r="C4298" s="48" t="n">
        <v>46101</v>
      </c>
      <c r="D4298" s="47" t="s">
        <v>62</v>
      </c>
      <c r="E4298" s="47" t="s">
        <v>120</v>
      </c>
      <c r="F4298" s="47" t="s">
        <v>149</v>
      </c>
      <c r="G4298" s="47" t="s">
        <v>124</v>
      </c>
      <c r="H4298" s="47" t="n">
        <v>533</v>
      </c>
      <c r="I4298" s="57" t="n">
        <f aca="false">IFERROR(H4298/INDEX(Rate_Master!$C$2:$C$13,MATCH(F4298,Rate_Master!$A$2:$A$13,0)),0)</f>
        <v>0.484545454545455</v>
      </c>
    </row>
    <row r="4299" customFormat="false" ht="15" hidden="false" customHeight="false" outlineLevel="0" collapsed="false">
      <c r="A4299" s="47" t="s">
        <v>16251</v>
      </c>
      <c r="B4299" s="47" t="s">
        <v>1074</v>
      </c>
      <c r="C4299" s="48" t="n">
        <v>46101</v>
      </c>
      <c r="D4299" s="47" t="s">
        <v>62</v>
      </c>
      <c r="E4299" s="47" t="s">
        <v>120</v>
      </c>
      <c r="F4299" s="47" t="s">
        <v>149</v>
      </c>
      <c r="G4299" s="47" t="s">
        <v>125</v>
      </c>
      <c r="H4299" s="47" t="n">
        <v>335</v>
      </c>
      <c r="I4299" s="57" t="n">
        <f aca="false">IFERROR(H4299/INDEX(Rate_Master!$C$2:$C$13,MATCH(F4299,Rate_Master!$A$2:$A$13,0)),0)</f>
        <v>0.304545454545455</v>
      </c>
    </row>
    <row r="4300" customFormat="false" ht="15" hidden="false" customHeight="false" outlineLevel="0" collapsed="false">
      <c r="A4300" s="47" t="s">
        <v>16252</v>
      </c>
      <c r="B4300" s="47" t="s">
        <v>1074</v>
      </c>
      <c r="C4300" s="48" t="n">
        <v>46101</v>
      </c>
      <c r="D4300" s="47" t="s">
        <v>62</v>
      </c>
      <c r="E4300" s="47" t="s">
        <v>120</v>
      </c>
      <c r="F4300" s="47" t="s">
        <v>149</v>
      </c>
      <c r="G4300" s="47" t="s">
        <v>126</v>
      </c>
      <c r="H4300" s="47" t="n">
        <v>216</v>
      </c>
      <c r="I4300" s="57" t="n">
        <f aca="false">IFERROR(H4300/INDEX(Rate_Master!$C$2:$C$13,MATCH(F4300,Rate_Master!$A$2:$A$13,0)),0)</f>
        <v>0.196363636363636</v>
      </c>
    </row>
    <row r="4301" customFormat="false" ht="15" hidden="false" customHeight="false" outlineLevel="0" collapsed="false">
      <c r="A4301" s="47" t="s">
        <v>16253</v>
      </c>
      <c r="B4301" s="47" t="s">
        <v>1076</v>
      </c>
      <c r="C4301" s="48" t="n">
        <v>46101</v>
      </c>
      <c r="D4301" s="47" t="s">
        <v>62</v>
      </c>
      <c r="E4301" s="47" t="s">
        <v>120</v>
      </c>
      <c r="F4301" s="47" t="s">
        <v>149</v>
      </c>
      <c r="G4301" s="47" t="s">
        <v>119</v>
      </c>
      <c r="H4301" s="47" t="n">
        <v>1388</v>
      </c>
      <c r="I4301" s="57" t="n">
        <f aca="false">IFERROR(H4301/INDEX(Rate_Master!$C$2:$C$13,MATCH(F4301,Rate_Master!$A$2:$A$13,0)),0)</f>
        <v>1.26181818181818</v>
      </c>
    </row>
    <row r="4302" customFormat="false" ht="15" hidden="false" customHeight="false" outlineLevel="0" collapsed="false">
      <c r="A4302" s="47" t="s">
        <v>16254</v>
      </c>
      <c r="B4302" s="47" t="s">
        <v>1076</v>
      </c>
      <c r="C4302" s="48" t="n">
        <v>46101</v>
      </c>
      <c r="D4302" s="47" t="s">
        <v>62</v>
      </c>
      <c r="E4302" s="47" t="s">
        <v>120</v>
      </c>
      <c r="F4302" s="47" t="s">
        <v>149</v>
      </c>
      <c r="G4302" s="47" t="s">
        <v>121</v>
      </c>
      <c r="H4302" s="47" t="n">
        <v>1332</v>
      </c>
      <c r="I4302" s="57" t="n">
        <f aca="false">IFERROR(H4302/INDEX(Rate_Master!$C$2:$C$13,MATCH(F4302,Rate_Master!$A$2:$A$13,0)),0)</f>
        <v>1.21090909090909</v>
      </c>
    </row>
    <row r="4303" customFormat="false" ht="15" hidden="false" customHeight="false" outlineLevel="0" collapsed="false">
      <c r="A4303" s="47" t="s">
        <v>16255</v>
      </c>
      <c r="B4303" s="47" t="s">
        <v>1076</v>
      </c>
      <c r="C4303" s="48" t="n">
        <v>46101</v>
      </c>
      <c r="D4303" s="47" t="s">
        <v>62</v>
      </c>
      <c r="E4303" s="47" t="s">
        <v>120</v>
      </c>
      <c r="F4303" s="47" t="s">
        <v>149</v>
      </c>
      <c r="G4303" s="47" t="s">
        <v>122</v>
      </c>
      <c r="H4303" s="47" t="n">
        <v>1461</v>
      </c>
      <c r="I4303" s="57" t="n">
        <f aca="false">IFERROR(H4303/INDEX(Rate_Master!$C$2:$C$13,MATCH(F4303,Rate_Master!$A$2:$A$13,0)),0)</f>
        <v>1.32818181818182</v>
      </c>
    </row>
    <row r="4304" customFormat="false" ht="15" hidden="false" customHeight="false" outlineLevel="0" collapsed="false">
      <c r="A4304" s="47" t="s">
        <v>16256</v>
      </c>
      <c r="B4304" s="47" t="s">
        <v>1076</v>
      </c>
      <c r="C4304" s="48" t="n">
        <v>46101</v>
      </c>
      <c r="D4304" s="47" t="s">
        <v>62</v>
      </c>
      <c r="E4304" s="47" t="s">
        <v>120</v>
      </c>
      <c r="F4304" s="47" t="s">
        <v>149</v>
      </c>
      <c r="G4304" s="47" t="s">
        <v>123</v>
      </c>
      <c r="H4304" s="47" t="n">
        <v>1089</v>
      </c>
      <c r="I4304" s="57" t="n">
        <f aca="false">IFERROR(H4304/INDEX(Rate_Master!$C$2:$C$13,MATCH(F4304,Rate_Master!$A$2:$A$13,0)),0)</f>
        <v>0.99</v>
      </c>
    </row>
    <row r="4305" customFormat="false" ht="15" hidden="false" customHeight="false" outlineLevel="0" collapsed="false">
      <c r="A4305" s="47" t="s">
        <v>16257</v>
      </c>
      <c r="B4305" s="47" t="s">
        <v>1076</v>
      </c>
      <c r="C4305" s="48" t="n">
        <v>46101</v>
      </c>
      <c r="D4305" s="47" t="s">
        <v>62</v>
      </c>
      <c r="E4305" s="47" t="s">
        <v>120</v>
      </c>
      <c r="F4305" s="47" t="s">
        <v>149</v>
      </c>
      <c r="G4305" s="47" t="s">
        <v>124</v>
      </c>
      <c r="H4305" s="47" t="n">
        <v>663</v>
      </c>
      <c r="I4305" s="57" t="n">
        <f aca="false">IFERROR(H4305/INDEX(Rate_Master!$C$2:$C$13,MATCH(F4305,Rate_Master!$A$2:$A$13,0)),0)</f>
        <v>0.602727272727273</v>
      </c>
    </row>
    <row r="4306" customFormat="false" ht="15" hidden="false" customHeight="false" outlineLevel="0" collapsed="false">
      <c r="A4306" s="47" t="s">
        <v>16258</v>
      </c>
      <c r="B4306" s="47" t="s">
        <v>1076</v>
      </c>
      <c r="C4306" s="48" t="n">
        <v>46101</v>
      </c>
      <c r="D4306" s="47" t="s">
        <v>62</v>
      </c>
      <c r="E4306" s="47" t="s">
        <v>120</v>
      </c>
      <c r="F4306" s="47" t="s">
        <v>149</v>
      </c>
      <c r="G4306" s="47" t="s">
        <v>125</v>
      </c>
      <c r="H4306" s="47" t="n">
        <v>395</v>
      </c>
      <c r="I4306" s="57" t="n">
        <f aca="false">IFERROR(H4306/INDEX(Rate_Master!$C$2:$C$13,MATCH(F4306,Rate_Master!$A$2:$A$13,0)),0)</f>
        <v>0.359090909090909</v>
      </c>
    </row>
    <row r="4307" customFormat="false" ht="15" hidden="false" customHeight="false" outlineLevel="0" collapsed="false">
      <c r="A4307" s="47" t="s">
        <v>16259</v>
      </c>
      <c r="B4307" s="47" t="s">
        <v>1076</v>
      </c>
      <c r="C4307" s="48" t="n">
        <v>46101</v>
      </c>
      <c r="D4307" s="47" t="s">
        <v>62</v>
      </c>
      <c r="E4307" s="47" t="s">
        <v>120</v>
      </c>
      <c r="F4307" s="47" t="s">
        <v>149</v>
      </c>
      <c r="G4307" s="47" t="s">
        <v>126</v>
      </c>
      <c r="H4307" s="47" t="n">
        <v>258</v>
      </c>
      <c r="I4307" s="57" t="n">
        <f aca="false">IFERROR(H4307/INDEX(Rate_Master!$C$2:$C$13,MATCH(F4307,Rate_Master!$A$2:$A$13,0)),0)</f>
        <v>0.234545454545455</v>
      </c>
    </row>
    <row r="4308" customFormat="false" ht="15" hidden="false" customHeight="false" outlineLevel="0" collapsed="false">
      <c r="A4308" s="47" t="s">
        <v>16260</v>
      </c>
      <c r="B4308" s="47" t="s">
        <v>1077</v>
      </c>
      <c r="C4308" s="48" t="n">
        <v>46101</v>
      </c>
      <c r="D4308" s="47" t="s">
        <v>62</v>
      </c>
      <c r="E4308" s="47" t="s">
        <v>120</v>
      </c>
      <c r="F4308" s="47" t="s">
        <v>149</v>
      </c>
      <c r="G4308" s="47" t="s">
        <v>119</v>
      </c>
      <c r="H4308" s="47" t="n">
        <v>2222</v>
      </c>
      <c r="I4308" s="57" t="n">
        <f aca="false">IFERROR(H4308/INDEX(Rate_Master!$C$2:$C$13,MATCH(F4308,Rate_Master!$A$2:$A$13,0)),0)</f>
        <v>2.02</v>
      </c>
    </row>
    <row r="4309" customFormat="false" ht="15" hidden="false" customHeight="false" outlineLevel="0" collapsed="false">
      <c r="A4309" s="47" t="s">
        <v>16261</v>
      </c>
      <c r="B4309" s="47" t="s">
        <v>1077</v>
      </c>
      <c r="C4309" s="48" t="n">
        <v>46101</v>
      </c>
      <c r="D4309" s="47" t="s">
        <v>62</v>
      </c>
      <c r="E4309" s="47" t="s">
        <v>120</v>
      </c>
      <c r="F4309" s="47" t="s">
        <v>149</v>
      </c>
      <c r="G4309" s="47" t="s">
        <v>121</v>
      </c>
      <c r="H4309" s="47" t="n">
        <v>2037</v>
      </c>
      <c r="I4309" s="57" t="n">
        <f aca="false">IFERROR(H4309/INDEX(Rate_Master!$C$2:$C$13,MATCH(F4309,Rate_Master!$A$2:$A$13,0)),0)</f>
        <v>1.85181818181818</v>
      </c>
    </row>
    <row r="4310" customFormat="false" ht="15" hidden="false" customHeight="false" outlineLevel="0" collapsed="false">
      <c r="A4310" s="47" t="s">
        <v>16262</v>
      </c>
      <c r="B4310" s="47" t="s">
        <v>1077</v>
      </c>
      <c r="C4310" s="48" t="n">
        <v>46101</v>
      </c>
      <c r="D4310" s="47" t="s">
        <v>62</v>
      </c>
      <c r="E4310" s="47" t="s">
        <v>120</v>
      </c>
      <c r="F4310" s="47" t="s">
        <v>149</v>
      </c>
      <c r="G4310" s="47" t="s">
        <v>122</v>
      </c>
      <c r="H4310" s="47" t="n">
        <v>2227</v>
      </c>
      <c r="I4310" s="57" t="n">
        <f aca="false">IFERROR(H4310/INDEX(Rate_Master!$C$2:$C$13,MATCH(F4310,Rate_Master!$A$2:$A$13,0)),0)</f>
        <v>2.02454545454545</v>
      </c>
    </row>
    <row r="4311" customFormat="false" ht="15" hidden="false" customHeight="false" outlineLevel="0" collapsed="false">
      <c r="A4311" s="47" t="s">
        <v>16263</v>
      </c>
      <c r="B4311" s="47" t="s">
        <v>1077</v>
      </c>
      <c r="C4311" s="48" t="n">
        <v>46101</v>
      </c>
      <c r="D4311" s="47" t="s">
        <v>62</v>
      </c>
      <c r="E4311" s="47" t="s">
        <v>120</v>
      </c>
      <c r="F4311" s="47" t="s">
        <v>149</v>
      </c>
      <c r="G4311" s="47" t="s">
        <v>123</v>
      </c>
      <c r="H4311" s="47" t="n">
        <v>1611</v>
      </c>
      <c r="I4311" s="57" t="n">
        <f aca="false">IFERROR(H4311/INDEX(Rate_Master!$C$2:$C$13,MATCH(F4311,Rate_Master!$A$2:$A$13,0)),0)</f>
        <v>1.46454545454545</v>
      </c>
    </row>
    <row r="4312" customFormat="false" ht="15" hidden="false" customHeight="false" outlineLevel="0" collapsed="false">
      <c r="A4312" s="47" t="s">
        <v>16264</v>
      </c>
      <c r="B4312" s="47" t="s">
        <v>1077</v>
      </c>
      <c r="C4312" s="48" t="n">
        <v>46101</v>
      </c>
      <c r="D4312" s="47" t="s">
        <v>62</v>
      </c>
      <c r="E4312" s="47" t="s">
        <v>120</v>
      </c>
      <c r="F4312" s="47" t="s">
        <v>149</v>
      </c>
      <c r="G4312" s="47" t="s">
        <v>124</v>
      </c>
      <c r="H4312" s="47" t="n">
        <v>974</v>
      </c>
      <c r="I4312" s="57" t="n">
        <f aca="false">IFERROR(H4312/INDEX(Rate_Master!$C$2:$C$13,MATCH(F4312,Rate_Master!$A$2:$A$13,0)),0)</f>
        <v>0.885454545454546</v>
      </c>
    </row>
    <row r="4313" customFormat="false" ht="15" hidden="false" customHeight="false" outlineLevel="0" collapsed="false">
      <c r="A4313" s="47" t="s">
        <v>16265</v>
      </c>
      <c r="B4313" s="47" t="s">
        <v>1077</v>
      </c>
      <c r="C4313" s="48" t="n">
        <v>46101</v>
      </c>
      <c r="D4313" s="47" t="s">
        <v>62</v>
      </c>
      <c r="E4313" s="47" t="s">
        <v>120</v>
      </c>
      <c r="F4313" s="47" t="s">
        <v>149</v>
      </c>
      <c r="G4313" s="47" t="s">
        <v>125</v>
      </c>
      <c r="H4313" s="47" t="n">
        <v>596</v>
      </c>
      <c r="I4313" s="57" t="n">
        <f aca="false">IFERROR(H4313/INDEX(Rate_Master!$C$2:$C$13,MATCH(F4313,Rate_Master!$A$2:$A$13,0)),0)</f>
        <v>0.541818181818182</v>
      </c>
    </row>
    <row r="4314" customFormat="false" ht="15" hidden="false" customHeight="false" outlineLevel="0" collapsed="false">
      <c r="A4314" s="47" t="s">
        <v>16266</v>
      </c>
      <c r="B4314" s="47" t="s">
        <v>1077</v>
      </c>
      <c r="C4314" s="48" t="n">
        <v>46101</v>
      </c>
      <c r="D4314" s="47" t="s">
        <v>62</v>
      </c>
      <c r="E4314" s="47" t="s">
        <v>120</v>
      </c>
      <c r="F4314" s="47" t="s">
        <v>149</v>
      </c>
      <c r="G4314" s="47" t="s">
        <v>126</v>
      </c>
      <c r="H4314" s="47" t="n">
        <v>391</v>
      </c>
      <c r="I4314" s="57" t="n">
        <f aca="false">IFERROR(H4314/INDEX(Rate_Master!$C$2:$C$13,MATCH(F4314,Rate_Master!$A$2:$A$13,0)),0)</f>
        <v>0.355454545454545</v>
      </c>
    </row>
    <row r="4315" customFormat="false" ht="15" hidden="false" customHeight="false" outlineLevel="0" collapsed="false">
      <c r="A4315" s="47" t="s">
        <v>16267</v>
      </c>
      <c r="B4315" s="47" t="s">
        <v>1078</v>
      </c>
      <c r="C4315" s="48" t="n">
        <v>46101</v>
      </c>
      <c r="D4315" s="47" t="s">
        <v>63</v>
      </c>
      <c r="E4315" s="47" t="s">
        <v>120</v>
      </c>
      <c r="F4315" s="47" t="s">
        <v>151</v>
      </c>
      <c r="G4315" s="47" t="s">
        <v>119</v>
      </c>
      <c r="H4315" s="47" t="n">
        <v>1334</v>
      </c>
      <c r="I4315" s="57" t="n">
        <f aca="false">IFERROR(H4315/INDEX(Rate_Master!$C$2:$C$13,MATCH(F4315,Rate_Master!$A$2:$A$13,0)),0)</f>
        <v>1.90571428571429</v>
      </c>
    </row>
    <row r="4316" customFormat="false" ht="15" hidden="false" customHeight="false" outlineLevel="0" collapsed="false">
      <c r="A4316" s="47" t="s">
        <v>16268</v>
      </c>
      <c r="B4316" s="47" t="s">
        <v>1078</v>
      </c>
      <c r="C4316" s="48" t="n">
        <v>46101</v>
      </c>
      <c r="D4316" s="47" t="s">
        <v>63</v>
      </c>
      <c r="E4316" s="47" t="s">
        <v>120</v>
      </c>
      <c r="F4316" s="47" t="s">
        <v>151</v>
      </c>
      <c r="G4316" s="47" t="s">
        <v>121</v>
      </c>
      <c r="H4316" s="47" t="n">
        <v>1141</v>
      </c>
      <c r="I4316" s="57" t="n">
        <f aca="false">IFERROR(H4316/INDEX(Rate_Master!$C$2:$C$13,MATCH(F4316,Rate_Master!$A$2:$A$13,0)),0)</f>
        <v>1.63</v>
      </c>
    </row>
    <row r="4317" customFormat="false" ht="15" hidden="false" customHeight="false" outlineLevel="0" collapsed="false">
      <c r="A4317" s="47" t="s">
        <v>16269</v>
      </c>
      <c r="B4317" s="47" t="s">
        <v>1078</v>
      </c>
      <c r="C4317" s="48" t="n">
        <v>46101</v>
      </c>
      <c r="D4317" s="47" t="s">
        <v>63</v>
      </c>
      <c r="E4317" s="47" t="s">
        <v>120</v>
      </c>
      <c r="F4317" s="47" t="s">
        <v>151</v>
      </c>
      <c r="G4317" s="47" t="s">
        <v>122</v>
      </c>
      <c r="H4317" s="47" t="n">
        <v>2830</v>
      </c>
      <c r="I4317" s="57" t="n">
        <f aca="false">IFERROR(H4317/INDEX(Rate_Master!$C$2:$C$13,MATCH(F4317,Rate_Master!$A$2:$A$13,0)),0)</f>
        <v>4.04285714285714</v>
      </c>
    </row>
    <row r="4318" customFormat="false" ht="15" hidden="false" customHeight="false" outlineLevel="0" collapsed="false">
      <c r="A4318" s="47" t="s">
        <v>16270</v>
      </c>
      <c r="B4318" s="47" t="s">
        <v>1078</v>
      </c>
      <c r="C4318" s="48" t="n">
        <v>46101</v>
      </c>
      <c r="D4318" s="47" t="s">
        <v>63</v>
      </c>
      <c r="E4318" s="47" t="s">
        <v>120</v>
      </c>
      <c r="F4318" s="47" t="s">
        <v>151</v>
      </c>
      <c r="G4318" s="47" t="s">
        <v>123</v>
      </c>
      <c r="H4318" s="47" t="n">
        <v>968</v>
      </c>
      <c r="I4318" s="57" t="n">
        <f aca="false">IFERROR(H4318/INDEX(Rate_Master!$C$2:$C$13,MATCH(F4318,Rate_Master!$A$2:$A$13,0)),0)</f>
        <v>1.38285714285714</v>
      </c>
    </row>
    <row r="4319" customFormat="false" ht="15" hidden="false" customHeight="false" outlineLevel="0" collapsed="false">
      <c r="A4319" s="47" t="s">
        <v>16271</v>
      </c>
      <c r="B4319" s="47" t="s">
        <v>1078</v>
      </c>
      <c r="C4319" s="48" t="n">
        <v>46101</v>
      </c>
      <c r="D4319" s="47" t="s">
        <v>63</v>
      </c>
      <c r="E4319" s="47" t="s">
        <v>120</v>
      </c>
      <c r="F4319" s="47" t="s">
        <v>151</v>
      </c>
      <c r="G4319" s="47" t="s">
        <v>124</v>
      </c>
      <c r="H4319" s="47" t="n">
        <v>555</v>
      </c>
      <c r="I4319" s="57" t="n">
        <f aca="false">IFERROR(H4319/INDEX(Rate_Master!$C$2:$C$13,MATCH(F4319,Rate_Master!$A$2:$A$13,0)),0)</f>
        <v>0.792857142857143</v>
      </c>
    </row>
    <row r="4320" customFormat="false" ht="15" hidden="false" customHeight="false" outlineLevel="0" collapsed="false">
      <c r="A4320" s="47" t="s">
        <v>16272</v>
      </c>
      <c r="B4320" s="47" t="s">
        <v>1078</v>
      </c>
      <c r="C4320" s="48" t="n">
        <v>46101</v>
      </c>
      <c r="D4320" s="47" t="s">
        <v>63</v>
      </c>
      <c r="E4320" s="47" t="s">
        <v>120</v>
      </c>
      <c r="F4320" s="47" t="s">
        <v>151</v>
      </c>
      <c r="G4320" s="47" t="s">
        <v>125</v>
      </c>
      <c r="H4320" s="47" t="n">
        <v>366</v>
      </c>
      <c r="I4320" s="57" t="n">
        <f aca="false">IFERROR(H4320/INDEX(Rate_Master!$C$2:$C$13,MATCH(F4320,Rate_Master!$A$2:$A$13,0)),0)</f>
        <v>0.522857142857143</v>
      </c>
    </row>
    <row r="4321" customFormat="false" ht="15" hidden="false" customHeight="false" outlineLevel="0" collapsed="false">
      <c r="A4321" s="47" t="s">
        <v>16273</v>
      </c>
      <c r="B4321" s="47" t="s">
        <v>1078</v>
      </c>
      <c r="C4321" s="48" t="n">
        <v>46101</v>
      </c>
      <c r="D4321" s="47" t="s">
        <v>63</v>
      </c>
      <c r="E4321" s="47" t="s">
        <v>120</v>
      </c>
      <c r="F4321" s="47" t="s">
        <v>151</v>
      </c>
      <c r="G4321" s="47" t="s">
        <v>126</v>
      </c>
      <c r="H4321" s="47" t="n">
        <v>190</v>
      </c>
      <c r="I4321" s="57" t="n">
        <f aca="false">IFERROR(H4321/INDEX(Rate_Master!$C$2:$C$13,MATCH(F4321,Rate_Master!$A$2:$A$13,0)),0)</f>
        <v>0.271428571428571</v>
      </c>
    </row>
    <row r="4322" customFormat="false" ht="15" hidden="false" customHeight="false" outlineLevel="0" collapsed="false">
      <c r="A4322" s="47" t="s">
        <v>16274</v>
      </c>
      <c r="B4322" s="47" t="s">
        <v>1080</v>
      </c>
      <c r="C4322" s="48" t="n">
        <v>46101</v>
      </c>
      <c r="D4322" s="47" t="s">
        <v>63</v>
      </c>
      <c r="E4322" s="47" t="s">
        <v>120</v>
      </c>
      <c r="F4322" s="47" t="s">
        <v>151</v>
      </c>
      <c r="G4322" s="47" t="s">
        <v>119</v>
      </c>
      <c r="H4322" s="47" t="n">
        <v>1472</v>
      </c>
      <c r="I4322" s="57" t="n">
        <f aca="false">IFERROR(H4322/INDEX(Rate_Master!$C$2:$C$13,MATCH(F4322,Rate_Master!$A$2:$A$13,0)),0)</f>
        <v>2.10285714285714</v>
      </c>
    </row>
    <row r="4323" customFormat="false" ht="15" hidden="false" customHeight="false" outlineLevel="0" collapsed="false">
      <c r="A4323" s="47" t="s">
        <v>16275</v>
      </c>
      <c r="B4323" s="47" t="s">
        <v>1080</v>
      </c>
      <c r="C4323" s="48" t="n">
        <v>46101</v>
      </c>
      <c r="D4323" s="47" t="s">
        <v>63</v>
      </c>
      <c r="E4323" s="47" t="s">
        <v>120</v>
      </c>
      <c r="F4323" s="47" t="s">
        <v>151</v>
      </c>
      <c r="G4323" s="47" t="s">
        <v>121</v>
      </c>
      <c r="H4323" s="47" t="n">
        <v>1298</v>
      </c>
      <c r="I4323" s="57" t="n">
        <f aca="false">IFERROR(H4323/INDEX(Rate_Master!$C$2:$C$13,MATCH(F4323,Rate_Master!$A$2:$A$13,0)),0)</f>
        <v>1.85428571428571</v>
      </c>
    </row>
    <row r="4324" customFormat="false" ht="15" hidden="false" customHeight="false" outlineLevel="0" collapsed="false">
      <c r="A4324" s="47" t="s">
        <v>16276</v>
      </c>
      <c r="B4324" s="47" t="s">
        <v>1080</v>
      </c>
      <c r="C4324" s="48" t="n">
        <v>46101</v>
      </c>
      <c r="D4324" s="47" t="s">
        <v>63</v>
      </c>
      <c r="E4324" s="47" t="s">
        <v>120</v>
      </c>
      <c r="F4324" s="47" t="s">
        <v>151</v>
      </c>
      <c r="G4324" s="47" t="s">
        <v>122</v>
      </c>
      <c r="H4324" s="47" t="n">
        <v>3127</v>
      </c>
      <c r="I4324" s="57" t="n">
        <f aca="false">IFERROR(H4324/INDEX(Rate_Master!$C$2:$C$13,MATCH(F4324,Rate_Master!$A$2:$A$13,0)),0)</f>
        <v>4.46714285714286</v>
      </c>
    </row>
    <row r="4325" customFormat="false" ht="15" hidden="false" customHeight="false" outlineLevel="0" collapsed="false">
      <c r="A4325" s="47" t="s">
        <v>16277</v>
      </c>
      <c r="B4325" s="47" t="s">
        <v>1080</v>
      </c>
      <c r="C4325" s="48" t="n">
        <v>46101</v>
      </c>
      <c r="D4325" s="47" t="s">
        <v>63</v>
      </c>
      <c r="E4325" s="47" t="s">
        <v>120</v>
      </c>
      <c r="F4325" s="47" t="s">
        <v>151</v>
      </c>
      <c r="G4325" s="47" t="s">
        <v>123</v>
      </c>
      <c r="H4325" s="47" t="n">
        <v>1046</v>
      </c>
      <c r="I4325" s="57" t="n">
        <f aca="false">IFERROR(H4325/INDEX(Rate_Master!$C$2:$C$13,MATCH(F4325,Rate_Master!$A$2:$A$13,0)),0)</f>
        <v>1.49428571428571</v>
      </c>
    </row>
    <row r="4326" customFormat="false" ht="15" hidden="false" customHeight="false" outlineLevel="0" collapsed="false">
      <c r="A4326" s="47" t="s">
        <v>16278</v>
      </c>
      <c r="B4326" s="47" t="s">
        <v>1080</v>
      </c>
      <c r="C4326" s="48" t="n">
        <v>46101</v>
      </c>
      <c r="D4326" s="47" t="s">
        <v>63</v>
      </c>
      <c r="E4326" s="47" t="s">
        <v>120</v>
      </c>
      <c r="F4326" s="47" t="s">
        <v>151</v>
      </c>
      <c r="G4326" s="47" t="s">
        <v>124</v>
      </c>
      <c r="H4326" s="47" t="n">
        <v>662</v>
      </c>
      <c r="I4326" s="57" t="n">
        <f aca="false">IFERROR(H4326/INDEX(Rate_Master!$C$2:$C$13,MATCH(F4326,Rate_Master!$A$2:$A$13,0)),0)</f>
        <v>0.945714285714286</v>
      </c>
    </row>
    <row r="4327" customFormat="false" ht="15" hidden="false" customHeight="false" outlineLevel="0" collapsed="false">
      <c r="A4327" s="47" t="s">
        <v>16279</v>
      </c>
      <c r="B4327" s="47" t="s">
        <v>1080</v>
      </c>
      <c r="C4327" s="48" t="n">
        <v>46101</v>
      </c>
      <c r="D4327" s="47" t="s">
        <v>63</v>
      </c>
      <c r="E4327" s="47" t="s">
        <v>120</v>
      </c>
      <c r="F4327" s="47" t="s">
        <v>151</v>
      </c>
      <c r="G4327" s="47" t="s">
        <v>125</v>
      </c>
      <c r="H4327" s="47" t="n">
        <v>358</v>
      </c>
      <c r="I4327" s="57" t="n">
        <f aca="false">IFERROR(H4327/INDEX(Rate_Master!$C$2:$C$13,MATCH(F4327,Rate_Master!$A$2:$A$13,0)),0)</f>
        <v>0.511428571428572</v>
      </c>
    </row>
    <row r="4328" customFormat="false" ht="15" hidden="false" customHeight="false" outlineLevel="0" collapsed="false">
      <c r="A4328" s="47" t="s">
        <v>16280</v>
      </c>
      <c r="B4328" s="47" t="s">
        <v>1080</v>
      </c>
      <c r="C4328" s="48" t="n">
        <v>46101</v>
      </c>
      <c r="D4328" s="47" t="s">
        <v>63</v>
      </c>
      <c r="E4328" s="47" t="s">
        <v>120</v>
      </c>
      <c r="F4328" s="47" t="s">
        <v>151</v>
      </c>
      <c r="G4328" s="47" t="s">
        <v>126</v>
      </c>
      <c r="H4328" s="47" t="n">
        <v>252</v>
      </c>
      <c r="I4328" s="57" t="n">
        <f aca="false">IFERROR(H4328/INDEX(Rate_Master!$C$2:$C$13,MATCH(F4328,Rate_Master!$A$2:$A$13,0)),0)</f>
        <v>0.36</v>
      </c>
    </row>
    <row r="4329" customFormat="false" ht="15" hidden="false" customHeight="false" outlineLevel="0" collapsed="false">
      <c r="A4329" s="47" t="s">
        <v>16281</v>
      </c>
      <c r="B4329" s="47" t="s">
        <v>1081</v>
      </c>
      <c r="C4329" s="48" t="n">
        <v>46101</v>
      </c>
      <c r="D4329" s="47" t="s">
        <v>63</v>
      </c>
      <c r="E4329" s="47" t="s">
        <v>120</v>
      </c>
      <c r="F4329" s="47" t="s">
        <v>151</v>
      </c>
      <c r="G4329" s="47" t="s">
        <v>119</v>
      </c>
      <c r="H4329" s="47" t="n">
        <v>1522</v>
      </c>
      <c r="I4329" s="57" t="n">
        <f aca="false">IFERROR(H4329/INDEX(Rate_Master!$C$2:$C$13,MATCH(F4329,Rate_Master!$A$2:$A$13,0)),0)</f>
        <v>2.17428571428571</v>
      </c>
    </row>
    <row r="4330" customFormat="false" ht="15" hidden="false" customHeight="false" outlineLevel="0" collapsed="false">
      <c r="A4330" s="47" t="s">
        <v>16282</v>
      </c>
      <c r="B4330" s="47" t="s">
        <v>1081</v>
      </c>
      <c r="C4330" s="48" t="n">
        <v>46101</v>
      </c>
      <c r="D4330" s="47" t="s">
        <v>63</v>
      </c>
      <c r="E4330" s="47" t="s">
        <v>120</v>
      </c>
      <c r="F4330" s="47" t="s">
        <v>151</v>
      </c>
      <c r="G4330" s="47" t="s">
        <v>121</v>
      </c>
      <c r="H4330" s="47" t="n">
        <v>1409</v>
      </c>
      <c r="I4330" s="57" t="n">
        <f aca="false">IFERROR(H4330/INDEX(Rate_Master!$C$2:$C$13,MATCH(F4330,Rate_Master!$A$2:$A$13,0)),0)</f>
        <v>2.01285714285714</v>
      </c>
    </row>
    <row r="4331" customFormat="false" ht="15" hidden="false" customHeight="false" outlineLevel="0" collapsed="false">
      <c r="A4331" s="47" t="s">
        <v>16283</v>
      </c>
      <c r="B4331" s="47" t="s">
        <v>1081</v>
      </c>
      <c r="C4331" s="48" t="n">
        <v>46101</v>
      </c>
      <c r="D4331" s="47" t="s">
        <v>63</v>
      </c>
      <c r="E4331" s="47" t="s">
        <v>120</v>
      </c>
      <c r="F4331" s="47" t="s">
        <v>151</v>
      </c>
      <c r="G4331" s="47" t="s">
        <v>122</v>
      </c>
      <c r="H4331" s="47" t="n">
        <v>3352</v>
      </c>
      <c r="I4331" s="57" t="n">
        <f aca="false">IFERROR(H4331/INDEX(Rate_Master!$C$2:$C$13,MATCH(F4331,Rate_Master!$A$2:$A$13,0)),0)</f>
        <v>4.78857142857143</v>
      </c>
    </row>
    <row r="4332" customFormat="false" ht="15" hidden="false" customHeight="false" outlineLevel="0" collapsed="false">
      <c r="A4332" s="47" t="s">
        <v>16284</v>
      </c>
      <c r="B4332" s="47" t="s">
        <v>1081</v>
      </c>
      <c r="C4332" s="48" t="n">
        <v>46101</v>
      </c>
      <c r="D4332" s="47" t="s">
        <v>63</v>
      </c>
      <c r="E4332" s="47" t="s">
        <v>120</v>
      </c>
      <c r="F4332" s="47" t="s">
        <v>151</v>
      </c>
      <c r="G4332" s="47" t="s">
        <v>123</v>
      </c>
      <c r="H4332" s="47" t="n">
        <v>1135</v>
      </c>
      <c r="I4332" s="57" t="n">
        <f aca="false">IFERROR(H4332/INDEX(Rate_Master!$C$2:$C$13,MATCH(F4332,Rate_Master!$A$2:$A$13,0)),0)</f>
        <v>1.62142857142857</v>
      </c>
    </row>
    <row r="4333" customFormat="false" ht="15" hidden="false" customHeight="false" outlineLevel="0" collapsed="false">
      <c r="A4333" s="47" t="s">
        <v>16285</v>
      </c>
      <c r="B4333" s="47" t="s">
        <v>1081</v>
      </c>
      <c r="C4333" s="48" t="n">
        <v>46101</v>
      </c>
      <c r="D4333" s="47" t="s">
        <v>63</v>
      </c>
      <c r="E4333" s="47" t="s">
        <v>120</v>
      </c>
      <c r="F4333" s="47" t="s">
        <v>151</v>
      </c>
      <c r="G4333" s="47" t="s">
        <v>124</v>
      </c>
      <c r="H4333" s="47" t="n">
        <v>692</v>
      </c>
      <c r="I4333" s="57" t="n">
        <f aca="false">IFERROR(H4333/INDEX(Rate_Master!$C$2:$C$13,MATCH(F4333,Rate_Master!$A$2:$A$13,0)),0)</f>
        <v>0.988571428571429</v>
      </c>
    </row>
    <row r="4334" customFormat="false" ht="15" hidden="false" customHeight="false" outlineLevel="0" collapsed="false">
      <c r="A4334" s="47" t="s">
        <v>16286</v>
      </c>
      <c r="B4334" s="47" t="s">
        <v>1081</v>
      </c>
      <c r="C4334" s="48" t="n">
        <v>46101</v>
      </c>
      <c r="D4334" s="47" t="s">
        <v>63</v>
      </c>
      <c r="E4334" s="47" t="s">
        <v>120</v>
      </c>
      <c r="F4334" s="47" t="s">
        <v>151</v>
      </c>
      <c r="G4334" s="47" t="s">
        <v>125</v>
      </c>
      <c r="H4334" s="47" t="n">
        <v>451</v>
      </c>
      <c r="I4334" s="57" t="n">
        <f aca="false">IFERROR(H4334/INDEX(Rate_Master!$C$2:$C$13,MATCH(F4334,Rate_Master!$A$2:$A$13,0)),0)</f>
        <v>0.644285714285714</v>
      </c>
    </row>
    <row r="4335" customFormat="false" ht="15" hidden="false" customHeight="false" outlineLevel="0" collapsed="false">
      <c r="A4335" s="47" t="s">
        <v>16287</v>
      </c>
      <c r="B4335" s="47" t="s">
        <v>1081</v>
      </c>
      <c r="C4335" s="48" t="n">
        <v>46101</v>
      </c>
      <c r="D4335" s="47" t="s">
        <v>63</v>
      </c>
      <c r="E4335" s="47" t="s">
        <v>120</v>
      </c>
      <c r="F4335" s="47" t="s">
        <v>151</v>
      </c>
      <c r="G4335" s="47" t="s">
        <v>126</v>
      </c>
      <c r="H4335" s="47" t="n">
        <v>282</v>
      </c>
      <c r="I4335" s="57" t="n">
        <f aca="false">IFERROR(H4335/INDEX(Rate_Master!$C$2:$C$13,MATCH(F4335,Rate_Master!$A$2:$A$13,0)),0)</f>
        <v>0.402857142857143</v>
      </c>
    </row>
    <row r="4336" customFormat="false" ht="15" hidden="false" customHeight="false" outlineLevel="0" collapsed="false">
      <c r="A4336" s="47" t="s">
        <v>16288</v>
      </c>
      <c r="B4336" s="47" t="s">
        <v>1082</v>
      </c>
      <c r="C4336" s="48" t="n">
        <v>46101</v>
      </c>
      <c r="D4336" s="47" t="s">
        <v>64</v>
      </c>
      <c r="E4336" s="47" t="s">
        <v>128</v>
      </c>
      <c r="F4336" s="47" t="s">
        <v>155</v>
      </c>
      <c r="G4336" s="47" t="s">
        <v>127</v>
      </c>
      <c r="H4336" s="47" t="n">
        <v>1227</v>
      </c>
      <c r="I4336" s="57" t="n">
        <f aca="false">IFERROR(H4336/INDEX(Rate_Master!$C$2:$C$13,MATCH(F4336,Rate_Master!$A$2:$A$13,0)),0)</f>
        <v>2.23090909090909</v>
      </c>
    </row>
    <row r="4337" customFormat="false" ht="15" hidden="false" customHeight="false" outlineLevel="0" collapsed="false">
      <c r="A4337" s="47" t="s">
        <v>16289</v>
      </c>
      <c r="B4337" s="47" t="s">
        <v>1082</v>
      </c>
      <c r="C4337" s="48" t="n">
        <v>46101</v>
      </c>
      <c r="D4337" s="47" t="s">
        <v>64</v>
      </c>
      <c r="E4337" s="47" t="s">
        <v>128</v>
      </c>
      <c r="F4337" s="47" t="s">
        <v>155</v>
      </c>
      <c r="G4337" s="47" t="s">
        <v>129</v>
      </c>
      <c r="H4337" s="47" t="n">
        <v>870</v>
      </c>
      <c r="I4337" s="57" t="n">
        <f aca="false">IFERROR(H4337/INDEX(Rate_Master!$C$2:$C$13,MATCH(F4337,Rate_Master!$A$2:$A$13,0)),0)</f>
        <v>1.58181818181818</v>
      </c>
    </row>
    <row r="4338" customFormat="false" ht="15" hidden="false" customHeight="false" outlineLevel="0" collapsed="false">
      <c r="A4338" s="47" t="s">
        <v>16290</v>
      </c>
      <c r="B4338" s="47" t="s">
        <v>1082</v>
      </c>
      <c r="C4338" s="48" t="n">
        <v>46101</v>
      </c>
      <c r="D4338" s="47" t="s">
        <v>64</v>
      </c>
      <c r="E4338" s="47" t="s">
        <v>128</v>
      </c>
      <c r="F4338" s="47" t="s">
        <v>155</v>
      </c>
      <c r="G4338" s="47" t="s">
        <v>130</v>
      </c>
      <c r="H4338" s="47" t="n">
        <v>765</v>
      </c>
      <c r="I4338" s="57" t="n">
        <f aca="false">IFERROR(H4338/INDEX(Rate_Master!$C$2:$C$13,MATCH(F4338,Rate_Master!$A$2:$A$13,0)),0)</f>
        <v>1.39090909090909</v>
      </c>
    </row>
    <row r="4339" customFormat="false" ht="15" hidden="false" customHeight="false" outlineLevel="0" collapsed="false">
      <c r="A4339" s="47" t="s">
        <v>16291</v>
      </c>
      <c r="B4339" s="47" t="s">
        <v>1082</v>
      </c>
      <c r="C4339" s="48" t="n">
        <v>46101</v>
      </c>
      <c r="D4339" s="47" t="s">
        <v>64</v>
      </c>
      <c r="E4339" s="47" t="s">
        <v>128</v>
      </c>
      <c r="F4339" s="47" t="s">
        <v>155</v>
      </c>
      <c r="G4339" s="47" t="s">
        <v>131</v>
      </c>
      <c r="H4339" s="47" t="n">
        <v>347</v>
      </c>
      <c r="I4339" s="57" t="n">
        <f aca="false">IFERROR(H4339/INDEX(Rate_Master!$C$2:$C$13,MATCH(F4339,Rate_Master!$A$2:$A$13,0)),0)</f>
        <v>0.630909090909091</v>
      </c>
    </row>
    <row r="4340" customFormat="false" ht="15" hidden="false" customHeight="false" outlineLevel="0" collapsed="false">
      <c r="A4340" s="47" t="s">
        <v>16292</v>
      </c>
      <c r="B4340" s="47" t="s">
        <v>1082</v>
      </c>
      <c r="C4340" s="48" t="n">
        <v>46101</v>
      </c>
      <c r="D4340" s="47" t="s">
        <v>64</v>
      </c>
      <c r="E4340" s="47" t="s">
        <v>128</v>
      </c>
      <c r="F4340" s="47" t="s">
        <v>155</v>
      </c>
      <c r="G4340" s="47" t="s">
        <v>132</v>
      </c>
      <c r="H4340" s="47" t="n">
        <v>306</v>
      </c>
      <c r="I4340" s="57" t="n">
        <f aca="false">IFERROR(H4340/INDEX(Rate_Master!$C$2:$C$13,MATCH(F4340,Rate_Master!$A$2:$A$13,0)),0)</f>
        <v>0.556363636363636</v>
      </c>
    </row>
    <row r="4341" customFormat="false" ht="15" hidden="false" customHeight="false" outlineLevel="0" collapsed="false">
      <c r="A4341" s="47" t="s">
        <v>16293</v>
      </c>
      <c r="B4341" s="47" t="s">
        <v>1083</v>
      </c>
      <c r="C4341" s="48" t="n">
        <v>46101</v>
      </c>
      <c r="D4341" s="47" t="s">
        <v>64</v>
      </c>
      <c r="E4341" s="47" t="s">
        <v>128</v>
      </c>
      <c r="F4341" s="47" t="s">
        <v>155</v>
      </c>
      <c r="G4341" s="47" t="s">
        <v>127</v>
      </c>
      <c r="H4341" s="47" t="n">
        <v>1274</v>
      </c>
      <c r="I4341" s="57" t="n">
        <f aca="false">IFERROR(H4341/INDEX(Rate_Master!$C$2:$C$13,MATCH(F4341,Rate_Master!$A$2:$A$13,0)),0)</f>
        <v>2.31636363636364</v>
      </c>
    </row>
    <row r="4342" customFormat="false" ht="15" hidden="false" customHeight="false" outlineLevel="0" collapsed="false">
      <c r="A4342" s="47" t="s">
        <v>16294</v>
      </c>
      <c r="B4342" s="47" t="s">
        <v>1083</v>
      </c>
      <c r="C4342" s="48" t="n">
        <v>46101</v>
      </c>
      <c r="D4342" s="47" t="s">
        <v>64</v>
      </c>
      <c r="E4342" s="47" t="s">
        <v>128</v>
      </c>
      <c r="F4342" s="47" t="s">
        <v>155</v>
      </c>
      <c r="G4342" s="47" t="s">
        <v>129</v>
      </c>
      <c r="H4342" s="47" t="n">
        <v>931</v>
      </c>
      <c r="I4342" s="57" t="n">
        <f aca="false">IFERROR(H4342/INDEX(Rate_Master!$C$2:$C$13,MATCH(F4342,Rate_Master!$A$2:$A$13,0)),0)</f>
        <v>1.69272727272727</v>
      </c>
    </row>
    <row r="4343" customFormat="false" ht="15" hidden="false" customHeight="false" outlineLevel="0" collapsed="false">
      <c r="A4343" s="47" t="s">
        <v>16295</v>
      </c>
      <c r="B4343" s="47" t="s">
        <v>1083</v>
      </c>
      <c r="C4343" s="48" t="n">
        <v>46101</v>
      </c>
      <c r="D4343" s="47" t="s">
        <v>64</v>
      </c>
      <c r="E4343" s="47" t="s">
        <v>128</v>
      </c>
      <c r="F4343" s="47" t="s">
        <v>155</v>
      </c>
      <c r="G4343" s="47" t="s">
        <v>130</v>
      </c>
      <c r="H4343" s="47" t="n">
        <v>853</v>
      </c>
      <c r="I4343" s="57" t="n">
        <f aca="false">IFERROR(H4343/INDEX(Rate_Master!$C$2:$C$13,MATCH(F4343,Rate_Master!$A$2:$A$13,0)),0)</f>
        <v>1.55090909090909</v>
      </c>
    </row>
    <row r="4344" customFormat="false" ht="15" hidden="false" customHeight="false" outlineLevel="0" collapsed="false">
      <c r="A4344" s="47" t="s">
        <v>16296</v>
      </c>
      <c r="B4344" s="47" t="s">
        <v>1083</v>
      </c>
      <c r="C4344" s="48" t="n">
        <v>46101</v>
      </c>
      <c r="D4344" s="47" t="s">
        <v>64</v>
      </c>
      <c r="E4344" s="47" t="s">
        <v>128</v>
      </c>
      <c r="F4344" s="47" t="s">
        <v>155</v>
      </c>
      <c r="G4344" s="47" t="s">
        <v>131</v>
      </c>
      <c r="H4344" s="47" t="n">
        <v>403</v>
      </c>
      <c r="I4344" s="57" t="n">
        <f aca="false">IFERROR(H4344/INDEX(Rate_Master!$C$2:$C$13,MATCH(F4344,Rate_Master!$A$2:$A$13,0)),0)</f>
        <v>0.732727272727273</v>
      </c>
    </row>
    <row r="4345" customFormat="false" ht="15" hidden="false" customHeight="false" outlineLevel="0" collapsed="false">
      <c r="A4345" s="47" t="s">
        <v>16297</v>
      </c>
      <c r="B4345" s="47" t="s">
        <v>1083</v>
      </c>
      <c r="C4345" s="48" t="n">
        <v>46101</v>
      </c>
      <c r="D4345" s="47" t="s">
        <v>64</v>
      </c>
      <c r="E4345" s="47" t="s">
        <v>128</v>
      </c>
      <c r="F4345" s="47" t="s">
        <v>155</v>
      </c>
      <c r="G4345" s="47" t="s">
        <v>132</v>
      </c>
      <c r="H4345" s="47" t="n">
        <v>298</v>
      </c>
      <c r="I4345" s="57" t="n">
        <f aca="false">IFERROR(H4345/INDEX(Rate_Master!$C$2:$C$13,MATCH(F4345,Rate_Master!$A$2:$A$13,0)),0)</f>
        <v>0.541818181818182</v>
      </c>
    </row>
    <row r="4346" customFormat="false" ht="15" hidden="false" customHeight="false" outlineLevel="0" collapsed="false">
      <c r="A4346" s="47" t="s">
        <v>16298</v>
      </c>
      <c r="B4346" s="47" t="s">
        <v>1084</v>
      </c>
      <c r="C4346" s="48" t="n">
        <v>46101</v>
      </c>
      <c r="D4346" s="47" t="s">
        <v>65</v>
      </c>
      <c r="E4346" s="47" t="s">
        <v>134</v>
      </c>
      <c r="F4346" s="47" t="s">
        <v>158</v>
      </c>
      <c r="G4346" s="47" t="s">
        <v>133</v>
      </c>
      <c r="H4346" s="47" t="n">
        <v>353</v>
      </c>
      <c r="I4346" s="57" t="n">
        <f aca="false">IFERROR(H4346/INDEX(Rate_Master!$C$2:$C$13,MATCH(F4346,Rate_Master!$A$2:$A$13,0)),0)</f>
        <v>1.765</v>
      </c>
    </row>
    <row r="4347" customFormat="false" ht="15" hidden="false" customHeight="false" outlineLevel="0" collapsed="false">
      <c r="A4347" s="47" t="s">
        <v>16299</v>
      </c>
      <c r="B4347" s="47" t="s">
        <v>1084</v>
      </c>
      <c r="C4347" s="48" t="n">
        <v>46101</v>
      </c>
      <c r="D4347" s="47" t="s">
        <v>65</v>
      </c>
      <c r="E4347" s="47" t="s">
        <v>134</v>
      </c>
      <c r="F4347" s="47" t="s">
        <v>158</v>
      </c>
      <c r="G4347" s="47" t="s">
        <v>135</v>
      </c>
      <c r="H4347" s="47" t="n">
        <v>288</v>
      </c>
      <c r="I4347" s="57" t="n">
        <f aca="false">IFERROR(H4347/INDEX(Rate_Master!$C$2:$C$13,MATCH(F4347,Rate_Master!$A$2:$A$13,0)),0)</f>
        <v>1.44</v>
      </c>
    </row>
    <row r="4348" customFormat="false" ht="15" hidden="false" customHeight="false" outlineLevel="0" collapsed="false">
      <c r="A4348" s="47" t="s">
        <v>16300</v>
      </c>
      <c r="B4348" s="47" t="s">
        <v>1084</v>
      </c>
      <c r="C4348" s="48" t="n">
        <v>46101</v>
      </c>
      <c r="D4348" s="47" t="s">
        <v>65</v>
      </c>
      <c r="E4348" s="47" t="s">
        <v>134</v>
      </c>
      <c r="F4348" s="47" t="s">
        <v>158</v>
      </c>
      <c r="G4348" s="47" t="s">
        <v>136</v>
      </c>
      <c r="H4348" s="47" t="n">
        <v>228</v>
      </c>
      <c r="I4348" s="57" t="n">
        <f aca="false">IFERROR(H4348/INDEX(Rate_Master!$C$2:$C$13,MATCH(F4348,Rate_Master!$A$2:$A$13,0)),0)</f>
        <v>1.14</v>
      </c>
    </row>
    <row r="4349" customFormat="false" ht="15" hidden="false" customHeight="false" outlineLevel="0" collapsed="false">
      <c r="A4349" s="47" t="s">
        <v>16301</v>
      </c>
      <c r="B4349" s="47" t="s">
        <v>1084</v>
      </c>
      <c r="C4349" s="48" t="n">
        <v>46101</v>
      </c>
      <c r="D4349" s="47" t="s">
        <v>65</v>
      </c>
      <c r="E4349" s="47" t="s">
        <v>134</v>
      </c>
      <c r="F4349" s="47" t="s">
        <v>158</v>
      </c>
      <c r="G4349" s="47" t="s">
        <v>137</v>
      </c>
      <c r="H4349" s="47" t="n">
        <v>158</v>
      </c>
      <c r="I4349" s="57" t="n">
        <f aca="false">IFERROR(H4349/INDEX(Rate_Master!$C$2:$C$13,MATCH(F4349,Rate_Master!$A$2:$A$13,0)),0)</f>
        <v>0.79</v>
      </c>
    </row>
    <row r="4350" customFormat="false" ht="15" hidden="false" customHeight="false" outlineLevel="0" collapsed="false">
      <c r="A4350" s="47" t="s">
        <v>16302</v>
      </c>
      <c r="B4350" s="47" t="s">
        <v>1084</v>
      </c>
      <c r="C4350" s="48" t="n">
        <v>46101</v>
      </c>
      <c r="D4350" s="47" t="s">
        <v>65</v>
      </c>
      <c r="E4350" s="47" t="s">
        <v>134</v>
      </c>
      <c r="F4350" s="47" t="s">
        <v>158</v>
      </c>
      <c r="G4350" s="47" t="s">
        <v>138</v>
      </c>
      <c r="H4350" s="47" t="n">
        <v>77</v>
      </c>
      <c r="I4350" s="57" t="n">
        <f aca="false">IFERROR(H4350/INDEX(Rate_Master!$C$2:$C$13,MATCH(F4350,Rate_Master!$A$2:$A$13,0)),0)</f>
        <v>0.385</v>
      </c>
    </row>
    <row r="4351" customFormat="false" ht="15" hidden="false" customHeight="false" outlineLevel="0" collapsed="false">
      <c r="A4351" s="47" t="s">
        <v>16303</v>
      </c>
      <c r="B4351" s="47" t="s">
        <v>1085</v>
      </c>
      <c r="C4351" s="48" t="n">
        <v>46101</v>
      </c>
      <c r="D4351" s="47" t="s">
        <v>65</v>
      </c>
      <c r="E4351" s="47" t="s">
        <v>134</v>
      </c>
      <c r="F4351" s="47" t="s">
        <v>157</v>
      </c>
      <c r="G4351" s="47" t="s">
        <v>133</v>
      </c>
      <c r="H4351" s="47" t="n">
        <v>1057</v>
      </c>
      <c r="I4351" s="57" t="n">
        <f aca="false">IFERROR(H4351/INDEX(Rate_Master!$C$2:$C$13,MATCH(F4351,Rate_Master!$A$2:$A$13,0)),0)</f>
        <v>4.80454545454546</v>
      </c>
    </row>
    <row r="4352" customFormat="false" ht="15" hidden="false" customHeight="false" outlineLevel="0" collapsed="false">
      <c r="A4352" s="47" t="s">
        <v>16304</v>
      </c>
      <c r="B4352" s="47" t="s">
        <v>1085</v>
      </c>
      <c r="C4352" s="48" t="n">
        <v>46101</v>
      </c>
      <c r="D4352" s="47" t="s">
        <v>65</v>
      </c>
      <c r="E4352" s="47" t="s">
        <v>134</v>
      </c>
      <c r="F4352" s="47" t="s">
        <v>157</v>
      </c>
      <c r="G4352" s="47" t="s">
        <v>135</v>
      </c>
      <c r="H4352" s="47" t="n">
        <v>562</v>
      </c>
      <c r="I4352" s="57" t="n">
        <f aca="false">IFERROR(H4352/INDEX(Rate_Master!$C$2:$C$13,MATCH(F4352,Rate_Master!$A$2:$A$13,0)),0)</f>
        <v>2.55454545454545</v>
      </c>
    </row>
    <row r="4353" customFormat="false" ht="15" hidden="false" customHeight="false" outlineLevel="0" collapsed="false">
      <c r="A4353" s="47" t="s">
        <v>16305</v>
      </c>
      <c r="B4353" s="47" t="s">
        <v>1085</v>
      </c>
      <c r="C4353" s="48" t="n">
        <v>46101</v>
      </c>
      <c r="D4353" s="47" t="s">
        <v>65</v>
      </c>
      <c r="E4353" s="47" t="s">
        <v>134</v>
      </c>
      <c r="F4353" s="47" t="s">
        <v>157</v>
      </c>
      <c r="G4353" s="47" t="s">
        <v>136</v>
      </c>
      <c r="H4353" s="47" t="n">
        <v>477</v>
      </c>
      <c r="I4353" s="57" t="n">
        <f aca="false">IFERROR(H4353/INDEX(Rate_Master!$C$2:$C$13,MATCH(F4353,Rate_Master!$A$2:$A$13,0)),0)</f>
        <v>2.16818181818182</v>
      </c>
    </row>
    <row r="4354" customFormat="false" ht="15" hidden="false" customHeight="false" outlineLevel="0" collapsed="false">
      <c r="A4354" s="47" t="s">
        <v>16306</v>
      </c>
      <c r="B4354" s="47" t="s">
        <v>1085</v>
      </c>
      <c r="C4354" s="48" t="n">
        <v>46101</v>
      </c>
      <c r="D4354" s="47" t="s">
        <v>65</v>
      </c>
      <c r="E4354" s="47" t="s">
        <v>134</v>
      </c>
      <c r="F4354" s="47" t="s">
        <v>157</v>
      </c>
      <c r="G4354" s="47" t="s">
        <v>137</v>
      </c>
      <c r="H4354" s="47" t="n">
        <v>333</v>
      </c>
      <c r="I4354" s="57" t="n">
        <f aca="false">IFERROR(H4354/INDEX(Rate_Master!$C$2:$C$13,MATCH(F4354,Rate_Master!$A$2:$A$13,0)),0)</f>
        <v>1.51363636363636</v>
      </c>
    </row>
    <row r="4355" customFormat="false" ht="15" hidden="false" customHeight="false" outlineLevel="0" collapsed="false">
      <c r="A4355" s="47" t="s">
        <v>16307</v>
      </c>
      <c r="B4355" s="47" t="s">
        <v>1085</v>
      </c>
      <c r="C4355" s="48" t="n">
        <v>46101</v>
      </c>
      <c r="D4355" s="47" t="s">
        <v>65</v>
      </c>
      <c r="E4355" s="47" t="s">
        <v>134</v>
      </c>
      <c r="F4355" s="47" t="s">
        <v>157</v>
      </c>
      <c r="G4355" s="47" t="s">
        <v>138</v>
      </c>
      <c r="H4355" s="47" t="n">
        <v>179</v>
      </c>
      <c r="I4355" s="57" t="n">
        <f aca="false">IFERROR(H4355/INDEX(Rate_Master!$C$2:$C$13,MATCH(F4355,Rate_Master!$A$2:$A$13,0)),0)</f>
        <v>0.813636363636364</v>
      </c>
    </row>
    <row r="4356" customFormat="false" ht="15" hidden="false" customHeight="false" outlineLevel="0" collapsed="false">
      <c r="A4356" s="47" t="s">
        <v>16308</v>
      </c>
      <c r="B4356" s="47" t="s">
        <v>1087</v>
      </c>
      <c r="C4356" s="48" t="n">
        <v>46101</v>
      </c>
      <c r="D4356" s="47" t="s">
        <v>65</v>
      </c>
      <c r="E4356" s="47" t="s">
        <v>134</v>
      </c>
      <c r="F4356" s="47" t="s">
        <v>157</v>
      </c>
      <c r="G4356" s="47" t="s">
        <v>133</v>
      </c>
      <c r="H4356" s="47" t="n">
        <v>437</v>
      </c>
      <c r="I4356" s="57" t="n">
        <f aca="false">IFERROR(H4356/INDEX(Rate_Master!$C$2:$C$13,MATCH(F4356,Rate_Master!$A$2:$A$13,0)),0)</f>
        <v>1.98636363636364</v>
      </c>
    </row>
    <row r="4357" customFormat="false" ht="15" hidden="false" customHeight="false" outlineLevel="0" collapsed="false">
      <c r="A4357" s="47" t="s">
        <v>16309</v>
      </c>
      <c r="B4357" s="47" t="s">
        <v>1087</v>
      </c>
      <c r="C4357" s="48" t="n">
        <v>46101</v>
      </c>
      <c r="D4357" s="47" t="s">
        <v>65</v>
      </c>
      <c r="E4357" s="47" t="s">
        <v>134</v>
      </c>
      <c r="F4357" s="47" t="s">
        <v>157</v>
      </c>
      <c r="G4357" s="47" t="s">
        <v>135</v>
      </c>
      <c r="H4357" s="47" t="n">
        <v>224</v>
      </c>
      <c r="I4357" s="57" t="n">
        <f aca="false">IFERROR(H4357/INDEX(Rate_Master!$C$2:$C$13,MATCH(F4357,Rate_Master!$A$2:$A$13,0)),0)</f>
        <v>1.01818181818182</v>
      </c>
    </row>
    <row r="4358" customFormat="false" ht="15" hidden="false" customHeight="false" outlineLevel="0" collapsed="false">
      <c r="A4358" s="47" t="s">
        <v>16310</v>
      </c>
      <c r="B4358" s="47" t="s">
        <v>1087</v>
      </c>
      <c r="C4358" s="48" t="n">
        <v>46101</v>
      </c>
      <c r="D4358" s="47" t="s">
        <v>65</v>
      </c>
      <c r="E4358" s="47" t="s">
        <v>134</v>
      </c>
      <c r="F4358" s="47" t="s">
        <v>157</v>
      </c>
      <c r="G4358" s="47" t="s">
        <v>136</v>
      </c>
      <c r="H4358" s="47" t="n">
        <v>162</v>
      </c>
      <c r="I4358" s="57" t="n">
        <f aca="false">IFERROR(H4358/INDEX(Rate_Master!$C$2:$C$13,MATCH(F4358,Rate_Master!$A$2:$A$13,0)),0)</f>
        <v>0.736363636363636</v>
      </c>
    </row>
    <row r="4359" customFormat="false" ht="15" hidden="false" customHeight="false" outlineLevel="0" collapsed="false">
      <c r="A4359" s="47" t="s">
        <v>16311</v>
      </c>
      <c r="B4359" s="47" t="s">
        <v>1087</v>
      </c>
      <c r="C4359" s="48" t="n">
        <v>46101</v>
      </c>
      <c r="D4359" s="47" t="s">
        <v>65</v>
      </c>
      <c r="E4359" s="47" t="s">
        <v>134</v>
      </c>
      <c r="F4359" s="47" t="s">
        <v>157</v>
      </c>
      <c r="G4359" s="47" t="s">
        <v>137</v>
      </c>
      <c r="H4359" s="47" t="n">
        <v>150</v>
      </c>
      <c r="I4359" s="57" t="n">
        <f aca="false">IFERROR(H4359/INDEX(Rate_Master!$C$2:$C$13,MATCH(F4359,Rate_Master!$A$2:$A$13,0)),0)</f>
        <v>0.681818181818182</v>
      </c>
    </row>
    <row r="4360" customFormat="false" ht="15" hidden="false" customHeight="false" outlineLevel="0" collapsed="false">
      <c r="A4360" s="47" t="s">
        <v>16312</v>
      </c>
      <c r="B4360" s="47" t="s">
        <v>1087</v>
      </c>
      <c r="C4360" s="48" t="n">
        <v>46101</v>
      </c>
      <c r="D4360" s="47" t="s">
        <v>65</v>
      </c>
      <c r="E4360" s="47" t="s">
        <v>134</v>
      </c>
      <c r="F4360" s="47" t="s">
        <v>157</v>
      </c>
      <c r="G4360" s="47" t="s">
        <v>138</v>
      </c>
      <c r="H4360" s="47" t="n">
        <v>74</v>
      </c>
      <c r="I4360" s="57" t="n">
        <f aca="false">IFERROR(H4360/INDEX(Rate_Master!$C$2:$C$13,MATCH(F4360,Rate_Master!$A$2:$A$13,0)),0)</f>
        <v>0.336363636363636</v>
      </c>
    </row>
    <row r="4361" customFormat="false" ht="15" hidden="false" customHeight="false" outlineLevel="0" collapsed="false">
      <c r="A4361" s="47" t="s">
        <v>16313</v>
      </c>
      <c r="B4361" s="47" t="s">
        <v>1088</v>
      </c>
      <c r="C4361" s="48" t="n">
        <v>46102</v>
      </c>
      <c r="D4361" s="47" t="s">
        <v>62</v>
      </c>
      <c r="E4361" s="47" t="s">
        <v>120</v>
      </c>
      <c r="F4361" s="47" t="s">
        <v>149</v>
      </c>
      <c r="G4361" s="47" t="s">
        <v>119</v>
      </c>
      <c r="H4361" s="47" t="n">
        <v>946</v>
      </c>
      <c r="I4361" s="57" t="n">
        <f aca="false">IFERROR(H4361/INDEX(Rate_Master!$C$2:$C$13,MATCH(F4361,Rate_Master!$A$2:$A$13,0)),0)</f>
        <v>0.86</v>
      </c>
    </row>
    <row r="4362" customFormat="false" ht="15" hidden="false" customHeight="false" outlineLevel="0" collapsed="false">
      <c r="A4362" s="47" t="s">
        <v>16314</v>
      </c>
      <c r="B4362" s="47" t="s">
        <v>1088</v>
      </c>
      <c r="C4362" s="48" t="n">
        <v>46102</v>
      </c>
      <c r="D4362" s="47" t="s">
        <v>62</v>
      </c>
      <c r="E4362" s="47" t="s">
        <v>120</v>
      </c>
      <c r="F4362" s="47" t="s">
        <v>149</v>
      </c>
      <c r="G4362" s="47" t="s">
        <v>121</v>
      </c>
      <c r="H4362" s="47" t="n">
        <v>875</v>
      </c>
      <c r="I4362" s="57" t="n">
        <f aca="false">IFERROR(H4362/INDEX(Rate_Master!$C$2:$C$13,MATCH(F4362,Rate_Master!$A$2:$A$13,0)),0)</f>
        <v>0.795454545454545</v>
      </c>
    </row>
    <row r="4363" customFormat="false" ht="15" hidden="false" customHeight="false" outlineLevel="0" collapsed="false">
      <c r="A4363" s="47" t="s">
        <v>16315</v>
      </c>
      <c r="B4363" s="47" t="s">
        <v>1088</v>
      </c>
      <c r="C4363" s="48" t="n">
        <v>46102</v>
      </c>
      <c r="D4363" s="47" t="s">
        <v>62</v>
      </c>
      <c r="E4363" s="47" t="s">
        <v>120</v>
      </c>
      <c r="F4363" s="47" t="s">
        <v>149</v>
      </c>
      <c r="G4363" s="47" t="s">
        <v>122</v>
      </c>
      <c r="H4363" s="47" t="n">
        <v>924</v>
      </c>
      <c r="I4363" s="57" t="n">
        <f aca="false">IFERROR(H4363/INDEX(Rate_Master!$C$2:$C$13,MATCH(F4363,Rate_Master!$A$2:$A$13,0)),0)</f>
        <v>0.84</v>
      </c>
    </row>
    <row r="4364" customFormat="false" ht="15" hidden="false" customHeight="false" outlineLevel="0" collapsed="false">
      <c r="A4364" s="47" t="s">
        <v>16316</v>
      </c>
      <c r="B4364" s="47" t="s">
        <v>1088</v>
      </c>
      <c r="C4364" s="48" t="n">
        <v>46102</v>
      </c>
      <c r="D4364" s="47" t="s">
        <v>62</v>
      </c>
      <c r="E4364" s="47" t="s">
        <v>120</v>
      </c>
      <c r="F4364" s="47" t="s">
        <v>149</v>
      </c>
      <c r="G4364" s="47" t="s">
        <v>123</v>
      </c>
      <c r="H4364" s="47" t="n">
        <v>713</v>
      </c>
      <c r="I4364" s="57" t="n">
        <f aca="false">IFERROR(H4364/INDEX(Rate_Master!$C$2:$C$13,MATCH(F4364,Rate_Master!$A$2:$A$13,0)),0)</f>
        <v>0.648181818181818</v>
      </c>
    </row>
    <row r="4365" customFormat="false" ht="15" hidden="false" customHeight="false" outlineLevel="0" collapsed="false">
      <c r="A4365" s="47" t="s">
        <v>16317</v>
      </c>
      <c r="B4365" s="47" t="s">
        <v>1088</v>
      </c>
      <c r="C4365" s="48" t="n">
        <v>46102</v>
      </c>
      <c r="D4365" s="47" t="s">
        <v>62</v>
      </c>
      <c r="E4365" s="47" t="s">
        <v>120</v>
      </c>
      <c r="F4365" s="47" t="s">
        <v>149</v>
      </c>
      <c r="G4365" s="47" t="s">
        <v>124</v>
      </c>
      <c r="H4365" s="47" t="n">
        <v>431</v>
      </c>
      <c r="I4365" s="57" t="n">
        <f aca="false">IFERROR(H4365/INDEX(Rate_Master!$C$2:$C$13,MATCH(F4365,Rate_Master!$A$2:$A$13,0)),0)</f>
        <v>0.391818181818182</v>
      </c>
    </row>
    <row r="4366" customFormat="false" ht="15" hidden="false" customHeight="false" outlineLevel="0" collapsed="false">
      <c r="A4366" s="47" t="s">
        <v>16318</v>
      </c>
      <c r="B4366" s="47" t="s">
        <v>1088</v>
      </c>
      <c r="C4366" s="48" t="n">
        <v>46102</v>
      </c>
      <c r="D4366" s="47" t="s">
        <v>62</v>
      </c>
      <c r="E4366" s="47" t="s">
        <v>120</v>
      </c>
      <c r="F4366" s="47" t="s">
        <v>149</v>
      </c>
      <c r="G4366" s="47" t="s">
        <v>125</v>
      </c>
      <c r="H4366" s="47" t="n">
        <v>288</v>
      </c>
      <c r="I4366" s="57" t="n">
        <f aca="false">IFERROR(H4366/INDEX(Rate_Master!$C$2:$C$13,MATCH(F4366,Rate_Master!$A$2:$A$13,0)),0)</f>
        <v>0.261818181818182</v>
      </c>
    </row>
    <row r="4367" customFormat="false" ht="15" hidden="false" customHeight="false" outlineLevel="0" collapsed="false">
      <c r="A4367" s="47" t="s">
        <v>16319</v>
      </c>
      <c r="B4367" s="47" t="s">
        <v>1088</v>
      </c>
      <c r="C4367" s="48" t="n">
        <v>46102</v>
      </c>
      <c r="D4367" s="47" t="s">
        <v>62</v>
      </c>
      <c r="E4367" s="47" t="s">
        <v>120</v>
      </c>
      <c r="F4367" s="47" t="s">
        <v>149</v>
      </c>
      <c r="G4367" s="47" t="s">
        <v>126</v>
      </c>
      <c r="H4367" s="47" t="n">
        <v>170</v>
      </c>
      <c r="I4367" s="57" t="n">
        <f aca="false">IFERROR(H4367/INDEX(Rate_Master!$C$2:$C$13,MATCH(F4367,Rate_Master!$A$2:$A$13,0)),0)</f>
        <v>0.154545454545455</v>
      </c>
    </row>
    <row r="4368" customFormat="false" ht="15" hidden="false" customHeight="false" outlineLevel="0" collapsed="false">
      <c r="A4368" s="47" t="s">
        <v>16320</v>
      </c>
      <c r="B4368" s="47" t="s">
        <v>1089</v>
      </c>
      <c r="C4368" s="48" t="n">
        <v>46102</v>
      </c>
      <c r="D4368" s="47" t="s">
        <v>62</v>
      </c>
      <c r="E4368" s="47" t="s">
        <v>120</v>
      </c>
      <c r="F4368" s="47" t="s">
        <v>149</v>
      </c>
      <c r="G4368" s="47" t="s">
        <v>119</v>
      </c>
      <c r="H4368" s="47" t="n">
        <v>1541</v>
      </c>
      <c r="I4368" s="57" t="n">
        <f aca="false">IFERROR(H4368/INDEX(Rate_Master!$C$2:$C$13,MATCH(F4368,Rate_Master!$A$2:$A$13,0)),0)</f>
        <v>1.40090909090909</v>
      </c>
    </row>
    <row r="4369" customFormat="false" ht="15" hidden="false" customHeight="false" outlineLevel="0" collapsed="false">
      <c r="A4369" s="47" t="s">
        <v>16321</v>
      </c>
      <c r="B4369" s="47" t="s">
        <v>1089</v>
      </c>
      <c r="C4369" s="48" t="n">
        <v>46102</v>
      </c>
      <c r="D4369" s="47" t="s">
        <v>62</v>
      </c>
      <c r="E4369" s="47" t="s">
        <v>120</v>
      </c>
      <c r="F4369" s="47" t="s">
        <v>149</v>
      </c>
      <c r="G4369" s="47" t="s">
        <v>121</v>
      </c>
      <c r="H4369" s="47" t="n">
        <v>1276</v>
      </c>
      <c r="I4369" s="57" t="n">
        <f aca="false">IFERROR(H4369/INDEX(Rate_Master!$C$2:$C$13,MATCH(F4369,Rate_Master!$A$2:$A$13,0)),0)</f>
        <v>1.16</v>
      </c>
    </row>
    <row r="4370" customFormat="false" ht="15" hidden="false" customHeight="false" outlineLevel="0" collapsed="false">
      <c r="A4370" s="47" t="s">
        <v>16322</v>
      </c>
      <c r="B4370" s="47" t="s">
        <v>1089</v>
      </c>
      <c r="C4370" s="48" t="n">
        <v>46102</v>
      </c>
      <c r="D4370" s="47" t="s">
        <v>62</v>
      </c>
      <c r="E4370" s="47" t="s">
        <v>120</v>
      </c>
      <c r="F4370" s="47" t="s">
        <v>149</v>
      </c>
      <c r="G4370" s="47" t="s">
        <v>122</v>
      </c>
      <c r="H4370" s="47" t="n">
        <v>1508</v>
      </c>
      <c r="I4370" s="57" t="n">
        <f aca="false">IFERROR(H4370/INDEX(Rate_Master!$C$2:$C$13,MATCH(F4370,Rate_Master!$A$2:$A$13,0)),0)</f>
        <v>1.37090909090909</v>
      </c>
    </row>
    <row r="4371" customFormat="false" ht="15" hidden="false" customHeight="false" outlineLevel="0" collapsed="false">
      <c r="A4371" s="47" t="s">
        <v>16323</v>
      </c>
      <c r="B4371" s="47" t="s">
        <v>1089</v>
      </c>
      <c r="C4371" s="48" t="n">
        <v>46102</v>
      </c>
      <c r="D4371" s="47" t="s">
        <v>62</v>
      </c>
      <c r="E4371" s="47" t="s">
        <v>120</v>
      </c>
      <c r="F4371" s="47" t="s">
        <v>149</v>
      </c>
      <c r="G4371" s="47" t="s">
        <v>123</v>
      </c>
      <c r="H4371" s="47" t="n">
        <v>1018</v>
      </c>
      <c r="I4371" s="57" t="n">
        <f aca="false">IFERROR(H4371/INDEX(Rate_Master!$C$2:$C$13,MATCH(F4371,Rate_Master!$A$2:$A$13,0)),0)</f>
        <v>0.925454545454545</v>
      </c>
    </row>
    <row r="4372" customFormat="false" ht="15" hidden="false" customHeight="false" outlineLevel="0" collapsed="false">
      <c r="A4372" s="47" t="s">
        <v>16324</v>
      </c>
      <c r="B4372" s="47" t="s">
        <v>1089</v>
      </c>
      <c r="C4372" s="48" t="n">
        <v>46102</v>
      </c>
      <c r="D4372" s="47" t="s">
        <v>62</v>
      </c>
      <c r="E4372" s="47" t="s">
        <v>120</v>
      </c>
      <c r="F4372" s="47" t="s">
        <v>149</v>
      </c>
      <c r="G4372" s="47" t="s">
        <v>124</v>
      </c>
      <c r="H4372" s="47" t="n">
        <v>666</v>
      </c>
      <c r="I4372" s="57" t="n">
        <f aca="false">IFERROR(H4372/INDEX(Rate_Master!$C$2:$C$13,MATCH(F4372,Rate_Master!$A$2:$A$13,0)),0)</f>
        <v>0.605454545454546</v>
      </c>
    </row>
    <row r="4373" customFormat="false" ht="15" hidden="false" customHeight="false" outlineLevel="0" collapsed="false">
      <c r="A4373" s="47" t="s">
        <v>16325</v>
      </c>
      <c r="B4373" s="47" t="s">
        <v>1089</v>
      </c>
      <c r="C4373" s="48" t="n">
        <v>46102</v>
      </c>
      <c r="D4373" s="47" t="s">
        <v>62</v>
      </c>
      <c r="E4373" s="47" t="s">
        <v>120</v>
      </c>
      <c r="F4373" s="47" t="s">
        <v>149</v>
      </c>
      <c r="G4373" s="47" t="s">
        <v>125</v>
      </c>
      <c r="H4373" s="47" t="n">
        <v>424</v>
      </c>
      <c r="I4373" s="57" t="n">
        <f aca="false">IFERROR(H4373/INDEX(Rate_Master!$C$2:$C$13,MATCH(F4373,Rate_Master!$A$2:$A$13,0)),0)</f>
        <v>0.385454545454545</v>
      </c>
    </row>
    <row r="4374" customFormat="false" ht="15" hidden="false" customHeight="false" outlineLevel="0" collapsed="false">
      <c r="A4374" s="47" t="s">
        <v>16326</v>
      </c>
      <c r="B4374" s="47" t="s">
        <v>1089</v>
      </c>
      <c r="C4374" s="48" t="n">
        <v>46102</v>
      </c>
      <c r="D4374" s="47" t="s">
        <v>62</v>
      </c>
      <c r="E4374" s="47" t="s">
        <v>120</v>
      </c>
      <c r="F4374" s="47" t="s">
        <v>149</v>
      </c>
      <c r="G4374" s="47" t="s">
        <v>126</v>
      </c>
      <c r="H4374" s="47" t="n">
        <v>296</v>
      </c>
      <c r="I4374" s="57" t="n">
        <f aca="false">IFERROR(H4374/INDEX(Rate_Master!$C$2:$C$13,MATCH(F4374,Rate_Master!$A$2:$A$13,0)),0)</f>
        <v>0.269090909090909</v>
      </c>
    </row>
    <row r="4375" customFormat="false" ht="15" hidden="false" customHeight="false" outlineLevel="0" collapsed="false">
      <c r="A4375" s="47" t="s">
        <v>16327</v>
      </c>
      <c r="B4375" s="47" t="s">
        <v>1090</v>
      </c>
      <c r="C4375" s="48" t="n">
        <v>46102</v>
      </c>
      <c r="D4375" s="47" t="s">
        <v>62</v>
      </c>
      <c r="E4375" s="47" t="s">
        <v>120</v>
      </c>
      <c r="F4375" s="47" t="s">
        <v>149</v>
      </c>
      <c r="G4375" s="47" t="s">
        <v>119</v>
      </c>
      <c r="H4375" s="47" t="n">
        <v>1276</v>
      </c>
      <c r="I4375" s="57" t="n">
        <f aca="false">IFERROR(H4375/INDEX(Rate_Master!$C$2:$C$13,MATCH(F4375,Rate_Master!$A$2:$A$13,0)),0)</f>
        <v>1.16</v>
      </c>
    </row>
    <row r="4376" customFormat="false" ht="15" hidden="false" customHeight="false" outlineLevel="0" collapsed="false">
      <c r="A4376" s="47" t="s">
        <v>16328</v>
      </c>
      <c r="B4376" s="47" t="s">
        <v>1090</v>
      </c>
      <c r="C4376" s="48" t="n">
        <v>46102</v>
      </c>
      <c r="D4376" s="47" t="s">
        <v>62</v>
      </c>
      <c r="E4376" s="47" t="s">
        <v>120</v>
      </c>
      <c r="F4376" s="47" t="s">
        <v>149</v>
      </c>
      <c r="G4376" s="47" t="s">
        <v>121</v>
      </c>
      <c r="H4376" s="47" t="n">
        <v>1304</v>
      </c>
      <c r="I4376" s="57" t="n">
        <f aca="false">IFERROR(H4376/INDEX(Rate_Master!$C$2:$C$13,MATCH(F4376,Rate_Master!$A$2:$A$13,0)),0)</f>
        <v>1.18545454545455</v>
      </c>
    </row>
    <row r="4377" customFormat="false" ht="15" hidden="false" customHeight="false" outlineLevel="0" collapsed="false">
      <c r="A4377" s="47" t="s">
        <v>16329</v>
      </c>
      <c r="B4377" s="47" t="s">
        <v>1090</v>
      </c>
      <c r="C4377" s="48" t="n">
        <v>46102</v>
      </c>
      <c r="D4377" s="47" t="s">
        <v>62</v>
      </c>
      <c r="E4377" s="47" t="s">
        <v>120</v>
      </c>
      <c r="F4377" s="47" t="s">
        <v>149</v>
      </c>
      <c r="G4377" s="47" t="s">
        <v>122</v>
      </c>
      <c r="H4377" s="47" t="n">
        <v>1308</v>
      </c>
      <c r="I4377" s="57" t="n">
        <f aca="false">IFERROR(H4377/INDEX(Rate_Master!$C$2:$C$13,MATCH(F4377,Rate_Master!$A$2:$A$13,0)),0)</f>
        <v>1.18909090909091</v>
      </c>
    </row>
    <row r="4378" customFormat="false" ht="15" hidden="false" customHeight="false" outlineLevel="0" collapsed="false">
      <c r="A4378" s="47" t="s">
        <v>16330</v>
      </c>
      <c r="B4378" s="47" t="s">
        <v>1090</v>
      </c>
      <c r="C4378" s="48" t="n">
        <v>46102</v>
      </c>
      <c r="D4378" s="47" t="s">
        <v>62</v>
      </c>
      <c r="E4378" s="47" t="s">
        <v>120</v>
      </c>
      <c r="F4378" s="47" t="s">
        <v>149</v>
      </c>
      <c r="G4378" s="47" t="s">
        <v>123</v>
      </c>
      <c r="H4378" s="47" t="n">
        <v>978</v>
      </c>
      <c r="I4378" s="57" t="n">
        <f aca="false">IFERROR(H4378/INDEX(Rate_Master!$C$2:$C$13,MATCH(F4378,Rate_Master!$A$2:$A$13,0)),0)</f>
        <v>0.889090909090909</v>
      </c>
    </row>
    <row r="4379" customFormat="false" ht="15" hidden="false" customHeight="false" outlineLevel="0" collapsed="false">
      <c r="A4379" s="47" t="s">
        <v>16331</v>
      </c>
      <c r="B4379" s="47" t="s">
        <v>1090</v>
      </c>
      <c r="C4379" s="48" t="n">
        <v>46102</v>
      </c>
      <c r="D4379" s="47" t="s">
        <v>62</v>
      </c>
      <c r="E4379" s="47" t="s">
        <v>120</v>
      </c>
      <c r="F4379" s="47" t="s">
        <v>149</v>
      </c>
      <c r="G4379" s="47" t="s">
        <v>124</v>
      </c>
      <c r="H4379" s="47" t="n">
        <v>621</v>
      </c>
      <c r="I4379" s="57" t="n">
        <f aca="false">IFERROR(H4379/INDEX(Rate_Master!$C$2:$C$13,MATCH(F4379,Rate_Master!$A$2:$A$13,0)),0)</f>
        <v>0.564545454545455</v>
      </c>
    </row>
    <row r="4380" customFormat="false" ht="15" hidden="false" customHeight="false" outlineLevel="0" collapsed="false">
      <c r="A4380" s="47" t="s">
        <v>16332</v>
      </c>
      <c r="B4380" s="47" t="s">
        <v>1090</v>
      </c>
      <c r="C4380" s="48" t="n">
        <v>46102</v>
      </c>
      <c r="D4380" s="47" t="s">
        <v>62</v>
      </c>
      <c r="E4380" s="47" t="s">
        <v>120</v>
      </c>
      <c r="F4380" s="47" t="s">
        <v>149</v>
      </c>
      <c r="G4380" s="47" t="s">
        <v>125</v>
      </c>
      <c r="H4380" s="47" t="n">
        <v>355</v>
      </c>
      <c r="I4380" s="57" t="n">
        <f aca="false">IFERROR(H4380/INDEX(Rate_Master!$C$2:$C$13,MATCH(F4380,Rate_Master!$A$2:$A$13,0)),0)</f>
        <v>0.322727272727273</v>
      </c>
    </row>
    <row r="4381" customFormat="false" ht="15" hidden="false" customHeight="false" outlineLevel="0" collapsed="false">
      <c r="A4381" s="47" t="s">
        <v>16333</v>
      </c>
      <c r="B4381" s="47" t="s">
        <v>1090</v>
      </c>
      <c r="C4381" s="48" t="n">
        <v>46102</v>
      </c>
      <c r="D4381" s="47" t="s">
        <v>62</v>
      </c>
      <c r="E4381" s="47" t="s">
        <v>120</v>
      </c>
      <c r="F4381" s="47" t="s">
        <v>149</v>
      </c>
      <c r="G4381" s="47" t="s">
        <v>126</v>
      </c>
      <c r="H4381" s="47" t="n">
        <v>267</v>
      </c>
      <c r="I4381" s="57" t="n">
        <f aca="false">IFERROR(H4381/INDEX(Rate_Master!$C$2:$C$13,MATCH(F4381,Rate_Master!$A$2:$A$13,0)),0)</f>
        <v>0.242727272727273</v>
      </c>
    </row>
    <row r="4382" customFormat="false" ht="15" hidden="false" customHeight="false" outlineLevel="0" collapsed="false">
      <c r="A4382" s="47" t="s">
        <v>16334</v>
      </c>
      <c r="B4382" s="47" t="s">
        <v>1091</v>
      </c>
      <c r="C4382" s="48" t="n">
        <v>46102</v>
      </c>
      <c r="D4382" s="47" t="s">
        <v>63</v>
      </c>
      <c r="E4382" s="47" t="s">
        <v>120</v>
      </c>
      <c r="F4382" s="47" t="s">
        <v>151</v>
      </c>
      <c r="G4382" s="47" t="s">
        <v>119</v>
      </c>
      <c r="H4382" s="47" t="n">
        <v>810</v>
      </c>
      <c r="I4382" s="57" t="n">
        <f aca="false">IFERROR(H4382/INDEX(Rate_Master!$C$2:$C$13,MATCH(F4382,Rate_Master!$A$2:$A$13,0)),0)</f>
        <v>1.15714285714286</v>
      </c>
    </row>
    <row r="4383" customFormat="false" ht="15" hidden="false" customHeight="false" outlineLevel="0" collapsed="false">
      <c r="A4383" s="47" t="s">
        <v>16335</v>
      </c>
      <c r="B4383" s="47" t="s">
        <v>1091</v>
      </c>
      <c r="C4383" s="48" t="n">
        <v>46102</v>
      </c>
      <c r="D4383" s="47" t="s">
        <v>63</v>
      </c>
      <c r="E4383" s="47" t="s">
        <v>120</v>
      </c>
      <c r="F4383" s="47" t="s">
        <v>151</v>
      </c>
      <c r="G4383" s="47" t="s">
        <v>121</v>
      </c>
      <c r="H4383" s="47" t="n">
        <v>733</v>
      </c>
      <c r="I4383" s="57" t="n">
        <f aca="false">IFERROR(H4383/INDEX(Rate_Master!$C$2:$C$13,MATCH(F4383,Rate_Master!$A$2:$A$13,0)),0)</f>
        <v>1.04714285714286</v>
      </c>
    </row>
    <row r="4384" customFormat="false" ht="15" hidden="false" customHeight="false" outlineLevel="0" collapsed="false">
      <c r="A4384" s="47" t="s">
        <v>16336</v>
      </c>
      <c r="B4384" s="47" t="s">
        <v>1091</v>
      </c>
      <c r="C4384" s="48" t="n">
        <v>46102</v>
      </c>
      <c r="D4384" s="47" t="s">
        <v>63</v>
      </c>
      <c r="E4384" s="47" t="s">
        <v>120</v>
      </c>
      <c r="F4384" s="47" t="s">
        <v>151</v>
      </c>
      <c r="G4384" s="47" t="s">
        <v>122</v>
      </c>
      <c r="H4384" s="47" t="n">
        <v>1847</v>
      </c>
      <c r="I4384" s="57" t="n">
        <f aca="false">IFERROR(H4384/INDEX(Rate_Master!$C$2:$C$13,MATCH(F4384,Rate_Master!$A$2:$A$13,0)),0)</f>
        <v>2.63857142857143</v>
      </c>
    </row>
    <row r="4385" customFormat="false" ht="15" hidden="false" customHeight="false" outlineLevel="0" collapsed="false">
      <c r="A4385" s="47" t="s">
        <v>16337</v>
      </c>
      <c r="B4385" s="47" t="s">
        <v>1091</v>
      </c>
      <c r="C4385" s="48" t="n">
        <v>46102</v>
      </c>
      <c r="D4385" s="47" t="s">
        <v>63</v>
      </c>
      <c r="E4385" s="47" t="s">
        <v>120</v>
      </c>
      <c r="F4385" s="47" t="s">
        <v>151</v>
      </c>
      <c r="G4385" s="47" t="s">
        <v>123</v>
      </c>
      <c r="H4385" s="47" t="n">
        <v>593</v>
      </c>
      <c r="I4385" s="57" t="n">
        <f aca="false">IFERROR(H4385/INDEX(Rate_Master!$C$2:$C$13,MATCH(F4385,Rate_Master!$A$2:$A$13,0)),0)</f>
        <v>0.847142857142857</v>
      </c>
    </row>
    <row r="4386" customFormat="false" ht="15" hidden="false" customHeight="false" outlineLevel="0" collapsed="false">
      <c r="A4386" s="47" t="s">
        <v>16338</v>
      </c>
      <c r="B4386" s="47" t="s">
        <v>1091</v>
      </c>
      <c r="C4386" s="48" t="n">
        <v>46102</v>
      </c>
      <c r="D4386" s="47" t="s">
        <v>63</v>
      </c>
      <c r="E4386" s="47" t="s">
        <v>120</v>
      </c>
      <c r="F4386" s="47" t="s">
        <v>151</v>
      </c>
      <c r="G4386" s="47" t="s">
        <v>124</v>
      </c>
      <c r="H4386" s="47" t="n">
        <v>385</v>
      </c>
      <c r="I4386" s="57" t="n">
        <f aca="false">IFERROR(H4386/INDEX(Rate_Master!$C$2:$C$13,MATCH(F4386,Rate_Master!$A$2:$A$13,0)),0)</f>
        <v>0.55</v>
      </c>
    </row>
    <row r="4387" customFormat="false" ht="15" hidden="false" customHeight="false" outlineLevel="0" collapsed="false">
      <c r="A4387" s="47" t="s">
        <v>16339</v>
      </c>
      <c r="B4387" s="47" t="s">
        <v>1091</v>
      </c>
      <c r="C4387" s="48" t="n">
        <v>46102</v>
      </c>
      <c r="D4387" s="47" t="s">
        <v>63</v>
      </c>
      <c r="E4387" s="47" t="s">
        <v>120</v>
      </c>
      <c r="F4387" s="47" t="s">
        <v>151</v>
      </c>
      <c r="G4387" s="47" t="s">
        <v>125</v>
      </c>
      <c r="H4387" s="47" t="n">
        <v>214</v>
      </c>
      <c r="I4387" s="57" t="n">
        <f aca="false">IFERROR(H4387/INDEX(Rate_Master!$C$2:$C$13,MATCH(F4387,Rate_Master!$A$2:$A$13,0)),0)</f>
        <v>0.305714285714286</v>
      </c>
    </row>
    <row r="4388" customFormat="false" ht="15" hidden="false" customHeight="false" outlineLevel="0" collapsed="false">
      <c r="A4388" s="47" t="s">
        <v>16340</v>
      </c>
      <c r="B4388" s="47" t="s">
        <v>1091</v>
      </c>
      <c r="C4388" s="48" t="n">
        <v>46102</v>
      </c>
      <c r="D4388" s="47" t="s">
        <v>63</v>
      </c>
      <c r="E4388" s="47" t="s">
        <v>120</v>
      </c>
      <c r="F4388" s="47" t="s">
        <v>151</v>
      </c>
      <c r="G4388" s="47" t="s">
        <v>126</v>
      </c>
      <c r="H4388" s="47" t="n">
        <v>140</v>
      </c>
      <c r="I4388" s="57" t="n">
        <f aca="false">IFERROR(H4388/INDEX(Rate_Master!$C$2:$C$13,MATCH(F4388,Rate_Master!$A$2:$A$13,0)),0)</f>
        <v>0.2</v>
      </c>
    </row>
    <row r="4389" customFormat="false" ht="15" hidden="false" customHeight="false" outlineLevel="0" collapsed="false">
      <c r="A4389" s="47" t="s">
        <v>16341</v>
      </c>
      <c r="B4389" s="47" t="s">
        <v>1092</v>
      </c>
      <c r="C4389" s="48" t="n">
        <v>46102</v>
      </c>
      <c r="D4389" s="47" t="s">
        <v>63</v>
      </c>
      <c r="E4389" s="47" t="s">
        <v>120</v>
      </c>
      <c r="F4389" s="47" t="s">
        <v>151</v>
      </c>
      <c r="G4389" s="47" t="s">
        <v>119</v>
      </c>
      <c r="H4389" s="47" t="n">
        <v>1351</v>
      </c>
      <c r="I4389" s="57" t="n">
        <f aca="false">IFERROR(H4389/INDEX(Rate_Master!$C$2:$C$13,MATCH(F4389,Rate_Master!$A$2:$A$13,0)),0)</f>
        <v>1.93</v>
      </c>
    </row>
    <row r="4390" customFormat="false" ht="15" hidden="false" customHeight="false" outlineLevel="0" collapsed="false">
      <c r="A4390" s="47" t="s">
        <v>16342</v>
      </c>
      <c r="B4390" s="47" t="s">
        <v>1092</v>
      </c>
      <c r="C4390" s="48" t="n">
        <v>46102</v>
      </c>
      <c r="D4390" s="47" t="s">
        <v>63</v>
      </c>
      <c r="E4390" s="47" t="s">
        <v>120</v>
      </c>
      <c r="F4390" s="47" t="s">
        <v>151</v>
      </c>
      <c r="G4390" s="47" t="s">
        <v>121</v>
      </c>
      <c r="H4390" s="47" t="n">
        <v>1231</v>
      </c>
      <c r="I4390" s="57" t="n">
        <f aca="false">IFERROR(H4390/INDEX(Rate_Master!$C$2:$C$13,MATCH(F4390,Rate_Master!$A$2:$A$13,0)),0)</f>
        <v>1.75857142857143</v>
      </c>
    </row>
    <row r="4391" customFormat="false" ht="15" hidden="false" customHeight="false" outlineLevel="0" collapsed="false">
      <c r="A4391" s="47" t="s">
        <v>16343</v>
      </c>
      <c r="B4391" s="47" t="s">
        <v>1092</v>
      </c>
      <c r="C4391" s="48" t="n">
        <v>46102</v>
      </c>
      <c r="D4391" s="47" t="s">
        <v>63</v>
      </c>
      <c r="E4391" s="47" t="s">
        <v>120</v>
      </c>
      <c r="F4391" s="47" t="s">
        <v>151</v>
      </c>
      <c r="G4391" s="47" t="s">
        <v>122</v>
      </c>
      <c r="H4391" s="47" t="n">
        <v>2956</v>
      </c>
      <c r="I4391" s="57" t="n">
        <f aca="false">IFERROR(H4391/INDEX(Rate_Master!$C$2:$C$13,MATCH(F4391,Rate_Master!$A$2:$A$13,0)),0)</f>
        <v>4.22285714285714</v>
      </c>
    </row>
    <row r="4392" customFormat="false" ht="15" hidden="false" customHeight="false" outlineLevel="0" collapsed="false">
      <c r="A4392" s="47" t="s">
        <v>16344</v>
      </c>
      <c r="B4392" s="47" t="s">
        <v>1092</v>
      </c>
      <c r="C4392" s="48" t="n">
        <v>46102</v>
      </c>
      <c r="D4392" s="47" t="s">
        <v>63</v>
      </c>
      <c r="E4392" s="47" t="s">
        <v>120</v>
      </c>
      <c r="F4392" s="47" t="s">
        <v>151</v>
      </c>
      <c r="G4392" s="47" t="s">
        <v>123</v>
      </c>
      <c r="H4392" s="47" t="n">
        <v>968</v>
      </c>
      <c r="I4392" s="57" t="n">
        <f aca="false">IFERROR(H4392/INDEX(Rate_Master!$C$2:$C$13,MATCH(F4392,Rate_Master!$A$2:$A$13,0)),0)</f>
        <v>1.38285714285714</v>
      </c>
    </row>
    <row r="4393" customFormat="false" ht="15" hidden="false" customHeight="false" outlineLevel="0" collapsed="false">
      <c r="A4393" s="47" t="s">
        <v>16345</v>
      </c>
      <c r="B4393" s="47" t="s">
        <v>1092</v>
      </c>
      <c r="C4393" s="48" t="n">
        <v>46102</v>
      </c>
      <c r="D4393" s="47" t="s">
        <v>63</v>
      </c>
      <c r="E4393" s="47" t="s">
        <v>120</v>
      </c>
      <c r="F4393" s="47" t="s">
        <v>151</v>
      </c>
      <c r="G4393" s="47" t="s">
        <v>124</v>
      </c>
      <c r="H4393" s="47" t="n">
        <v>645</v>
      </c>
      <c r="I4393" s="57" t="n">
        <f aca="false">IFERROR(H4393/INDEX(Rate_Master!$C$2:$C$13,MATCH(F4393,Rate_Master!$A$2:$A$13,0)),0)</f>
        <v>0.921428571428571</v>
      </c>
    </row>
    <row r="4394" customFormat="false" ht="15" hidden="false" customHeight="false" outlineLevel="0" collapsed="false">
      <c r="A4394" s="47" t="s">
        <v>16346</v>
      </c>
      <c r="B4394" s="47" t="s">
        <v>1092</v>
      </c>
      <c r="C4394" s="48" t="n">
        <v>46102</v>
      </c>
      <c r="D4394" s="47" t="s">
        <v>63</v>
      </c>
      <c r="E4394" s="47" t="s">
        <v>120</v>
      </c>
      <c r="F4394" s="47" t="s">
        <v>151</v>
      </c>
      <c r="G4394" s="47" t="s">
        <v>125</v>
      </c>
      <c r="H4394" s="47" t="n">
        <v>377</v>
      </c>
      <c r="I4394" s="57" t="n">
        <f aca="false">IFERROR(H4394/INDEX(Rate_Master!$C$2:$C$13,MATCH(F4394,Rate_Master!$A$2:$A$13,0)),0)</f>
        <v>0.538571428571429</v>
      </c>
    </row>
    <row r="4395" customFormat="false" ht="15" hidden="false" customHeight="false" outlineLevel="0" collapsed="false">
      <c r="A4395" s="47" t="s">
        <v>16347</v>
      </c>
      <c r="B4395" s="47" t="s">
        <v>1092</v>
      </c>
      <c r="C4395" s="48" t="n">
        <v>46102</v>
      </c>
      <c r="D4395" s="47" t="s">
        <v>63</v>
      </c>
      <c r="E4395" s="47" t="s">
        <v>120</v>
      </c>
      <c r="F4395" s="47" t="s">
        <v>151</v>
      </c>
      <c r="G4395" s="47" t="s">
        <v>126</v>
      </c>
      <c r="H4395" s="47" t="n">
        <v>260</v>
      </c>
      <c r="I4395" s="57" t="n">
        <f aca="false">IFERROR(H4395/INDEX(Rate_Master!$C$2:$C$13,MATCH(F4395,Rate_Master!$A$2:$A$13,0)),0)</f>
        <v>0.371428571428571</v>
      </c>
    </row>
    <row r="4396" customFormat="false" ht="15" hidden="false" customHeight="false" outlineLevel="0" collapsed="false">
      <c r="A4396" s="47" t="s">
        <v>16348</v>
      </c>
      <c r="B4396" s="47" t="s">
        <v>1093</v>
      </c>
      <c r="C4396" s="48" t="n">
        <v>46102</v>
      </c>
      <c r="D4396" s="47" t="s">
        <v>63</v>
      </c>
      <c r="E4396" s="47" t="s">
        <v>120</v>
      </c>
      <c r="F4396" s="47" t="s">
        <v>151</v>
      </c>
      <c r="G4396" s="47" t="s">
        <v>119</v>
      </c>
      <c r="H4396" s="47" t="n">
        <v>1824</v>
      </c>
      <c r="I4396" s="57" t="n">
        <f aca="false">IFERROR(H4396/INDEX(Rate_Master!$C$2:$C$13,MATCH(F4396,Rate_Master!$A$2:$A$13,0)),0)</f>
        <v>2.60571428571429</v>
      </c>
    </row>
    <row r="4397" customFormat="false" ht="15" hidden="false" customHeight="false" outlineLevel="0" collapsed="false">
      <c r="A4397" s="47" t="s">
        <v>16349</v>
      </c>
      <c r="B4397" s="47" t="s">
        <v>1093</v>
      </c>
      <c r="C4397" s="48" t="n">
        <v>46102</v>
      </c>
      <c r="D4397" s="47" t="s">
        <v>63</v>
      </c>
      <c r="E4397" s="47" t="s">
        <v>120</v>
      </c>
      <c r="F4397" s="47" t="s">
        <v>151</v>
      </c>
      <c r="G4397" s="47" t="s">
        <v>121</v>
      </c>
      <c r="H4397" s="47" t="n">
        <v>1695</v>
      </c>
      <c r="I4397" s="57" t="n">
        <f aca="false">IFERROR(H4397/INDEX(Rate_Master!$C$2:$C$13,MATCH(F4397,Rate_Master!$A$2:$A$13,0)),0)</f>
        <v>2.42142857142857</v>
      </c>
    </row>
    <row r="4398" customFormat="false" ht="15" hidden="false" customHeight="false" outlineLevel="0" collapsed="false">
      <c r="A4398" s="47" t="s">
        <v>16350</v>
      </c>
      <c r="B4398" s="47" t="s">
        <v>1093</v>
      </c>
      <c r="C4398" s="48" t="n">
        <v>46102</v>
      </c>
      <c r="D4398" s="47" t="s">
        <v>63</v>
      </c>
      <c r="E4398" s="47" t="s">
        <v>120</v>
      </c>
      <c r="F4398" s="47" t="s">
        <v>151</v>
      </c>
      <c r="G4398" s="47" t="s">
        <v>122</v>
      </c>
      <c r="H4398" s="47" t="n">
        <v>4133</v>
      </c>
      <c r="I4398" s="57" t="n">
        <f aca="false">IFERROR(H4398/INDEX(Rate_Master!$C$2:$C$13,MATCH(F4398,Rate_Master!$A$2:$A$13,0)),0)</f>
        <v>5.90428571428571</v>
      </c>
    </row>
    <row r="4399" customFormat="false" ht="15" hidden="false" customHeight="false" outlineLevel="0" collapsed="false">
      <c r="A4399" s="47" t="s">
        <v>16351</v>
      </c>
      <c r="B4399" s="47" t="s">
        <v>1093</v>
      </c>
      <c r="C4399" s="48" t="n">
        <v>46102</v>
      </c>
      <c r="D4399" s="47" t="s">
        <v>63</v>
      </c>
      <c r="E4399" s="47" t="s">
        <v>120</v>
      </c>
      <c r="F4399" s="47" t="s">
        <v>151</v>
      </c>
      <c r="G4399" s="47" t="s">
        <v>123</v>
      </c>
      <c r="H4399" s="47" t="n">
        <v>1322</v>
      </c>
      <c r="I4399" s="57" t="n">
        <f aca="false">IFERROR(H4399/INDEX(Rate_Master!$C$2:$C$13,MATCH(F4399,Rate_Master!$A$2:$A$13,0)),0)</f>
        <v>1.88857142857143</v>
      </c>
    </row>
    <row r="4400" customFormat="false" ht="15" hidden="false" customHeight="false" outlineLevel="0" collapsed="false">
      <c r="A4400" s="47" t="s">
        <v>16352</v>
      </c>
      <c r="B4400" s="47" t="s">
        <v>1093</v>
      </c>
      <c r="C4400" s="48" t="n">
        <v>46102</v>
      </c>
      <c r="D4400" s="47" t="s">
        <v>63</v>
      </c>
      <c r="E4400" s="47" t="s">
        <v>120</v>
      </c>
      <c r="F4400" s="47" t="s">
        <v>151</v>
      </c>
      <c r="G4400" s="47" t="s">
        <v>124</v>
      </c>
      <c r="H4400" s="47" t="n">
        <v>830</v>
      </c>
      <c r="I4400" s="57" t="n">
        <f aca="false">IFERROR(H4400/INDEX(Rate_Master!$C$2:$C$13,MATCH(F4400,Rate_Master!$A$2:$A$13,0)),0)</f>
        <v>1.18571428571429</v>
      </c>
    </row>
    <row r="4401" customFormat="false" ht="15" hidden="false" customHeight="false" outlineLevel="0" collapsed="false">
      <c r="A4401" s="47" t="s">
        <v>16353</v>
      </c>
      <c r="B4401" s="47" t="s">
        <v>1093</v>
      </c>
      <c r="C4401" s="48" t="n">
        <v>46102</v>
      </c>
      <c r="D4401" s="47" t="s">
        <v>63</v>
      </c>
      <c r="E4401" s="47" t="s">
        <v>120</v>
      </c>
      <c r="F4401" s="47" t="s">
        <v>151</v>
      </c>
      <c r="G4401" s="47" t="s">
        <v>125</v>
      </c>
      <c r="H4401" s="47" t="n">
        <v>528</v>
      </c>
      <c r="I4401" s="57" t="n">
        <f aca="false">IFERROR(H4401/INDEX(Rate_Master!$C$2:$C$13,MATCH(F4401,Rate_Master!$A$2:$A$13,0)),0)</f>
        <v>0.754285714285714</v>
      </c>
    </row>
    <row r="4402" customFormat="false" ht="15" hidden="false" customHeight="false" outlineLevel="0" collapsed="false">
      <c r="A4402" s="47" t="s">
        <v>16354</v>
      </c>
      <c r="B4402" s="47" t="s">
        <v>1093</v>
      </c>
      <c r="C4402" s="48" t="n">
        <v>46102</v>
      </c>
      <c r="D4402" s="47" t="s">
        <v>63</v>
      </c>
      <c r="E4402" s="47" t="s">
        <v>120</v>
      </c>
      <c r="F4402" s="47" t="s">
        <v>151</v>
      </c>
      <c r="G4402" s="47" t="s">
        <v>126</v>
      </c>
      <c r="H4402" s="47" t="n">
        <v>343</v>
      </c>
      <c r="I4402" s="57" t="n">
        <f aca="false">IFERROR(H4402/INDEX(Rate_Master!$C$2:$C$13,MATCH(F4402,Rate_Master!$A$2:$A$13,0)),0)</f>
        <v>0.49</v>
      </c>
    </row>
    <row r="4403" customFormat="false" ht="15" hidden="false" customHeight="false" outlineLevel="0" collapsed="false">
      <c r="A4403" s="47" t="s">
        <v>16355</v>
      </c>
      <c r="B4403" s="47" t="s">
        <v>1094</v>
      </c>
      <c r="C4403" s="48" t="n">
        <v>46102</v>
      </c>
      <c r="D4403" s="47" t="s">
        <v>64</v>
      </c>
      <c r="E4403" s="47" t="s">
        <v>128</v>
      </c>
      <c r="F4403" s="47" t="s">
        <v>155</v>
      </c>
      <c r="G4403" s="47" t="s">
        <v>127</v>
      </c>
      <c r="H4403" s="47" t="n">
        <v>557</v>
      </c>
      <c r="I4403" s="57" t="n">
        <f aca="false">IFERROR(H4403/INDEX(Rate_Master!$C$2:$C$13,MATCH(F4403,Rate_Master!$A$2:$A$13,0)),0)</f>
        <v>1.01272727272727</v>
      </c>
    </row>
    <row r="4404" customFormat="false" ht="15" hidden="false" customHeight="false" outlineLevel="0" collapsed="false">
      <c r="A4404" s="47" t="s">
        <v>16356</v>
      </c>
      <c r="B4404" s="47" t="s">
        <v>1094</v>
      </c>
      <c r="C4404" s="48" t="n">
        <v>46102</v>
      </c>
      <c r="D4404" s="47" t="s">
        <v>64</v>
      </c>
      <c r="E4404" s="47" t="s">
        <v>128</v>
      </c>
      <c r="F4404" s="47" t="s">
        <v>155</v>
      </c>
      <c r="G4404" s="47" t="s">
        <v>129</v>
      </c>
      <c r="H4404" s="47" t="n">
        <v>366</v>
      </c>
      <c r="I4404" s="57" t="n">
        <f aca="false">IFERROR(H4404/INDEX(Rate_Master!$C$2:$C$13,MATCH(F4404,Rate_Master!$A$2:$A$13,0)),0)</f>
        <v>0.665454545454545</v>
      </c>
    </row>
    <row r="4405" customFormat="false" ht="15" hidden="false" customHeight="false" outlineLevel="0" collapsed="false">
      <c r="A4405" s="47" t="s">
        <v>16357</v>
      </c>
      <c r="B4405" s="47" t="s">
        <v>1094</v>
      </c>
      <c r="C4405" s="48" t="n">
        <v>46102</v>
      </c>
      <c r="D4405" s="47" t="s">
        <v>64</v>
      </c>
      <c r="E4405" s="47" t="s">
        <v>128</v>
      </c>
      <c r="F4405" s="47" t="s">
        <v>155</v>
      </c>
      <c r="G4405" s="47" t="s">
        <v>130</v>
      </c>
      <c r="H4405" s="47" t="n">
        <v>340</v>
      </c>
      <c r="I4405" s="57" t="n">
        <f aca="false">IFERROR(H4405/INDEX(Rate_Master!$C$2:$C$13,MATCH(F4405,Rate_Master!$A$2:$A$13,0)),0)</f>
        <v>0.618181818181818</v>
      </c>
    </row>
    <row r="4406" customFormat="false" ht="15" hidden="false" customHeight="false" outlineLevel="0" collapsed="false">
      <c r="A4406" s="47" t="s">
        <v>16358</v>
      </c>
      <c r="B4406" s="47" t="s">
        <v>1094</v>
      </c>
      <c r="C4406" s="48" t="n">
        <v>46102</v>
      </c>
      <c r="D4406" s="47" t="s">
        <v>64</v>
      </c>
      <c r="E4406" s="47" t="s">
        <v>128</v>
      </c>
      <c r="F4406" s="47" t="s">
        <v>155</v>
      </c>
      <c r="G4406" s="47" t="s">
        <v>131</v>
      </c>
      <c r="H4406" s="47" t="n">
        <v>193</v>
      </c>
      <c r="I4406" s="57" t="n">
        <f aca="false">IFERROR(H4406/INDEX(Rate_Master!$C$2:$C$13,MATCH(F4406,Rate_Master!$A$2:$A$13,0)),0)</f>
        <v>0.350909090909091</v>
      </c>
    </row>
    <row r="4407" customFormat="false" ht="15" hidden="false" customHeight="false" outlineLevel="0" collapsed="false">
      <c r="A4407" s="47" t="s">
        <v>16359</v>
      </c>
      <c r="B4407" s="47" t="s">
        <v>1094</v>
      </c>
      <c r="C4407" s="48" t="n">
        <v>46102</v>
      </c>
      <c r="D4407" s="47" t="s">
        <v>64</v>
      </c>
      <c r="E4407" s="47" t="s">
        <v>128</v>
      </c>
      <c r="F4407" s="47" t="s">
        <v>155</v>
      </c>
      <c r="G4407" s="47" t="s">
        <v>132</v>
      </c>
      <c r="H4407" s="47" t="n">
        <v>158</v>
      </c>
      <c r="I4407" s="57" t="n">
        <f aca="false">IFERROR(H4407/INDEX(Rate_Master!$C$2:$C$13,MATCH(F4407,Rate_Master!$A$2:$A$13,0)),0)</f>
        <v>0.287272727272727</v>
      </c>
    </row>
    <row r="4408" customFormat="false" ht="15" hidden="false" customHeight="false" outlineLevel="0" collapsed="false">
      <c r="A4408" s="47" t="s">
        <v>16360</v>
      </c>
      <c r="B4408" s="47" t="s">
        <v>1095</v>
      </c>
      <c r="C4408" s="48" t="n">
        <v>46102</v>
      </c>
      <c r="D4408" s="47" t="s">
        <v>64</v>
      </c>
      <c r="E4408" s="47" t="s">
        <v>128</v>
      </c>
      <c r="F4408" s="47" t="s">
        <v>156</v>
      </c>
      <c r="G4408" s="47" t="s">
        <v>127</v>
      </c>
      <c r="H4408" s="47" t="n">
        <v>738</v>
      </c>
      <c r="I4408" s="57" t="n">
        <f aca="false">IFERROR(H4408/INDEX(Rate_Master!$C$2:$C$13,MATCH(F4408,Rate_Master!$A$2:$A$13,0)),0)</f>
        <v>1.5375</v>
      </c>
    </row>
    <row r="4409" customFormat="false" ht="15" hidden="false" customHeight="false" outlineLevel="0" collapsed="false">
      <c r="A4409" s="47" t="s">
        <v>16361</v>
      </c>
      <c r="B4409" s="47" t="s">
        <v>1095</v>
      </c>
      <c r="C4409" s="48" t="n">
        <v>46102</v>
      </c>
      <c r="D4409" s="47" t="s">
        <v>64</v>
      </c>
      <c r="E4409" s="47" t="s">
        <v>128</v>
      </c>
      <c r="F4409" s="47" t="s">
        <v>156</v>
      </c>
      <c r="G4409" s="47" t="s">
        <v>129</v>
      </c>
      <c r="H4409" s="47" t="n">
        <v>870</v>
      </c>
      <c r="I4409" s="57" t="n">
        <f aca="false">IFERROR(H4409/INDEX(Rate_Master!$C$2:$C$13,MATCH(F4409,Rate_Master!$A$2:$A$13,0)),0)</f>
        <v>1.8125</v>
      </c>
    </row>
    <row r="4410" customFormat="false" ht="15" hidden="false" customHeight="false" outlineLevel="0" collapsed="false">
      <c r="A4410" s="47" t="s">
        <v>16362</v>
      </c>
      <c r="B4410" s="47" t="s">
        <v>1095</v>
      </c>
      <c r="C4410" s="48" t="n">
        <v>46102</v>
      </c>
      <c r="D4410" s="47" t="s">
        <v>64</v>
      </c>
      <c r="E4410" s="47" t="s">
        <v>128</v>
      </c>
      <c r="F4410" s="47" t="s">
        <v>156</v>
      </c>
      <c r="G4410" s="47" t="s">
        <v>130</v>
      </c>
      <c r="H4410" s="47" t="n">
        <v>616</v>
      </c>
      <c r="I4410" s="57" t="n">
        <f aca="false">IFERROR(H4410/INDEX(Rate_Master!$C$2:$C$13,MATCH(F4410,Rate_Master!$A$2:$A$13,0)),0)</f>
        <v>1.28333333333333</v>
      </c>
    </row>
    <row r="4411" customFormat="false" ht="15" hidden="false" customHeight="false" outlineLevel="0" collapsed="false">
      <c r="A4411" s="47" t="s">
        <v>16363</v>
      </c>
      <c r="B4411" s="47" t="s">
        <v>1095</v>
      </c>
      <c r="C4411" s="48" t="n">
        <v>46102</v>
      </c>
      <c r="D4411" s="47" t="s">
        <v>64</v>
      </c>
      <c r="E4411" s="47" t="s">
        <v>128</v>
      </c>
      <c r="F4411" s="47" t="s">
        <v>156</v>
      </c>
      <c r="G4411" s="47" t="s">
        <v>131</v>
      </c>
      <c r="H4411" s="47" t="n">
        <v>225</v>
      </c>
      <c r="I4411" s="57" t="n">
        <f aca="false">IFERROR(H4411/INDEX(Rate_Master!$C$2:$C$13,MATCH(F4411,Rate_Master!$A$2:$A$13,0)),0)</f>
        <v>0.46875</v>
      </c>
    </row>
    <row r="4412" customFormat="false" ht="15" hidden="false" customHeight="false" outlineLevel="0" collapsed="false">
      <c r="A4412" s="47" t="s">
        <v>16364</v>
      </c>
      <c r="B4412" s="47" t="s">
        <v>1095</v>
      </c>
      <c r="C4412" s="48" t="n">
        <v>46102</v>
      </c>
      <c r="D4412" s="47" t="s">
        <v>64</v>
      </c>
      <c r="E4412" s="47" t="s">
        <v>128</v>
      </c>
      <c r="F4412" s="47" t="s">
        <v>156</v>
      </c>
      <c r="G4412" s="47" t="s">
        <v>132</v>
      </c>
      <c r="H4412" s="47" t="n">
        <v>176</v>
      </c>
      <c r="I4412" s="57" t="n">
        <f aca="false">IFERROR(H4412/INDEX(Rate_Master!$C$2:$C$13,MATCH(F4412,Rate_Master!$A$2:$A$13,0)),0)</f>
        <v>0.366666666666667</v>
      </c>
    </row>
    <row r="4413" customFormat="false" ht="15" hidden="false" customHeight="false" outlineLevel="0" collapsed="false">
      <c r="A4413" s="47" t="s">
        <v>16365</v>
      </c>
      <c r="B4413" s="47" t="s">
        <v>1097</v>
      </c>
      <c r="C4413" s="48" t="n">
        <v>46102</v>
      </c>
      <c r="D4413" s="47" t="s">
        <v>65</v>
      </c>
      <c r="E4413" s="47" t="s">
        <v>134</v>
      </c>
      <c r="F4413" s="47" t="s">
        <v>157</v>
      </c>
      <c r="G4413" s="47" t="s">
        <v>133</v>
      </c>
      <c r="H4413" s="47" t="n">
        <v>545</v>
      </c>
      <c r="I4413" s="57" t="n">
        <f aca="false">IFERROR(H4413/INDEX(Rate_Master!$C$2:$C$13,MATCH(F4413,Rate_Master!$A$2:$A$13,0)),0)</f>
        <v>2.47727272727273</v>
      </c>
    </row>
    <row r="4414" customFormat="false" ht="15" hidden="false" customHeight="false" outlineLevel="0" collapsed="false">
      <c r="A4414" s="47" t="s">
        <v>16366</v>
      </c>
      <c r="B4414" s="47" t="s">
        <v>1097</v>
      </c>
      <c r="C4414" s="48" t="n">
        <v>46102</v>
      </c>
      <c r="D4414" s="47" t="s">
        <v>65</v>
      </c>
      <c r="E4414" s="47" t="s">
        <v>134</v>
      </c>
      <c r="F4414" s="47" t="s">
        <v>157</v>
      </c>
      <c r="G4414" s="47" t="s">
        <v>135</v>
      </c>
      <c r="H4414" s="47" t="n">
        <v>293</v>
      </c>
      <c r="I4414" s="57" t="n">
        <f aca="false">IFERROR(H4414/INDEX(Rate_Master!$C$2:$C$13,MATCH(F4414,Rate_Master!$A$2:$A$13,0)),0)</f>
        <v>1.33181818181818</v>
      </c>
    </row>
    <row r="4415" customFormat="false" ht="15" hidden="false" customHeight="false" outlineLevel="0" collapsed="false">
      <c r="A4415" s="47" t="s">
        <v>16367</v>
      </c>
      <c r="B4415" s="47" t="s">
        <v>1097</v>
      </c>
      <c r="C4415" s="48" t="n">
        <v>46102</v>
      </c>
      <c r="D4415" s="47" t="s">
        <v>65</v>
      </c>
      <c r="E4415" s="47" t="s">
        <v>134</v>
      </c>
      <c r="F4415" s="47" t="s">
        <v>157</v>
      </c>
      <c r="G4415" s="47" t="s">
        <v>136</v>
      </c>
      <c r="H4415" s="47" t="n">
        <v>247</v>
      </c>
      <c r="I4415" s="57" t="n">
        <f aca="false">IFERROR(H4415/INDEX(Rate_Master!$C$2:$C$13,MATCH(F4415,Rate_Master!$A$2:$A$13,0)),0)</f>
        <v>1.12272727272727</v>
      </c>
    </row>
    <row r="4416" customFormat="false" ht="15" hidden="false" customHeight="false" outlineLevel="0" collapsed="false">
      <c r="A4416" s="47" t="s">
        <v>16368</v>
      </c>
      <c r="B4416" s="47" t="s">
        <v>1097</v>
      </c>
      <c r="C4416" s="48" t="n">
        <v>46102</v>
      </c>
      <c r="D4416" s="47" t="s">
        <v>65</v>
      </c>
      <c r="E4416" s="47" t="s">
        <v>134</v>
      </c>
      <c r="F4416" s="47" t="s">
        <v>157</v>
      </c>
      <c r="G4416" s="47" t="s">
        <v>137</v>
      </c>
      <c r="H4416" s="47" t="n">
        <v>187</v>
      </c>
      <c r="I4416" s="57" t="n">
        <f aca="false">IFERROR(H4416/INDEX(Rate_Master!$C$2:$C$13,MATCH(F4416,Rate_Master!$A$2:$A$13,0)),0)</f>
        <v>0.85</v>
      </c>
    </row>
    <row r="4417" customFormat="false" ht="15" hidden="false" customHeight="false" outlineLevel="0" collapsed="false">
      <c r="A4417" s="47" t="s">
        <v>16369</v>
      </c>
      <c r="B4417" s="47" t="s">
        <v>1097</v>
      </c>
      <c r="C4417" s="48" t="n">
        <v>46102</v>
      </c>
      <c r="D4417" s="47" t="s">
        <v>65</v>
      </c>
      <c r="E4417" s="47" t="s">
        <v>134</v>
      </c>
      <c r="F4417" s="47" t="s">
        <v>157</v>
      </c>
      <c r="G4417" s="47" t="s">
        <v>138</v>
      </c>
      <c r="H4417" s="47" t="n">
        <v>85</v>
      </c>
      <c r="I4417" s="57" t="n">
        <f aca="false">IFERROR(H4417/INDEX(Rate_Master!$C$2:$C$13,MATCH(F4417,Rate_Master!$A$2:$A$13,0)),0)</f>
        <v>0.386363636363636</v>
      </c>
    </row>
    <row r="4418" customFormat="false" ht="15" hidden="false" customHeight="false" outlineLevel="0" collapsed="false">
      <c r="A4418" s="47" t="s">
        <v>16370</v>
      </c>
      <c r="B4418" s="47" t="s">
        <v>1098</v>
      </c>
      <c r="C4418" s="48" t="n">
        <v>46102</v>
      </c>
      <c r="D4418" s="47" t="s">
        <v>65</v>
      </c>
      <c r="E4418" s="47" t="s">
        <v>134</v>
      </c>
      <c r="F4418" s="47" t="s">
        <v>157</v>
      </c>
      <c r="G4418" s="47" t="s">
        <v>133</v>
      </c>
      <c r="H4418" s="47" t="n">
        <v>457</v>
      </c>
      <c r="I4418" s="57" t="n">
        <f aca="false">IFERROR(H4418/INDEX(Rate_Master!$C$2:$C$13,MATCH(F4418,Rate_Master!$A$2:$A$13,0)),0)</f>
        <v>2.07727272727273</v>
      </c>
    </row>
    <row r="4419" customFormat="false" ht="15" hidden="false" customHeight="false" outlineLevel="0" collapsed="false">
      <c r="A4419" s="47" t="s">
        <v>16371</v>
      </c>
      <c r="B4419" s="47" t="s">
        <v>1098</v>
      </c>
      <c r="C4419" s="48" t="n">
        <v>46102</v>
      </c>
      <c r="D4419" s="47" t="s">
        <v>65</v>
      </c>
      <c r="E4419" s="47" t="s">
        <v>134</v>
      </c>
      <c r="F4419" s="47" t="s">
        <v>157</v>
      </c>
      <c r="G4419" s="47" t="s">
        <v>135</v>
      </c>
      <c r="H4419" s="47" t="n">
        <v>261</v>
      </c>
      <c r="I4419" s="57" t="n">
        <f aca="false">IFERROR(H4419/INDEX(Rate_Master!$C$2:$C$13,MATCH(F4419,Rate_Master!$A$2:$A$13,0)),0)</f>
        <v>1.18636363636364</v>
      </c>
    </row>
    <row r="4420" customFormat="false" ht="15" hidden="false" customHeight="false" outlineLevel="0" collapsed="false">
      <c r="A4420" s="47" t="s">
        <v>16372</v>
      </c>
      <c r="B4420" s="47" t="s">
        <v>1098</v>
      </c>
      <c r="C4420" s="48" t="n">
        <v>46102</v>
      </c>
      <c r="D4420" s="47" t="s">
        <v>65</v>
      </c>
      <c r="E4420" s="47" t="s">
        <v>134</v>
      </c>
      <c r="F4420" s="47" t="s">
        <v>157</v>
      </c>
      <c r="G4420" s="47" t="s">
        <v>136</v>
      </c>
      <c r="H4420" s="47" t="n">
        <v>210</v>
      </c>
      <c r="I4420" s="57" t="n">
        <f aca="false">IFERROR(H4420/INDEX(Rate_Master!$C$2:$C$13,MATCH(F4420,Rate_Master!$A$2:$A$13,0)),0)</f>
        <v>0.954545454545455</v>
      </c>
    </row>
    <row r="4421" customFormat="false" ht="15" hidden="false" customHeight="false" outlineLevel="0" collapsed="false">
      <c r="A4421" s="47" t="s">
        <v>16373</v>
      </c>
      <c r="B4421" s="47" t="s">
        <v>1098</v>
      </c>
      <c r="C4421" s="48" t="n">
        <v>46102</v>
      </c>
      <c r="D4421" s="47" t="s">
        <v>65</v>
      </c>
      <c r="E4421" s="47" t="s">
        <v>134</v>
      </c>
      <c r="F4421" s="47" t="s">
        <v>157</v>
      </c>
      <c r="G4421" s="47" t="s">
        <v>137</v>
      </c>
      <c r="H4421" s="47" t="n">
        <v>140</v>
      </c>
      <c r="I4421" s="57" t="n">
        <f aca="false">IFERROR(H4421/INDEX(Rate_Master!$C$2:$C$13,MATCH(F4421,Rate_Master!$A$2:$A$13,0)),0)</f>
        <v>0.636363636363636</v>
      </c>
    </row>
    <row r="4422" customFormat="false" ht="15" hidden="false" customHeight="false" outlineLevel="0" collapsed="false">
      <c r="A4422" s="47" t="s">
        <v>16374</v>
      </c>
      <c r="B4422" s="47" t="s">
        <v>1098</v>
      </c>
      <c r="C4422" s="48" t="n">
        <v>46102</v>
      </c>
      <c r="D4422" s="47" t="s">
        <v>65</v>
      </c>
      <c r="E4422" s="47" t="s">
        <v>134</v>
      </c>
      <c r="F4422" s="47" t="s">
        <v>157</v>
      </c>
      <c r="G4422" s="47" t="s">
        <v>138</v>
      </c>
      <c r="H4422" s="47" t="n">
        <v>84</v>
      </c>
      <c r="I4422" s="57" t="n">
        <f aca="false">IFERROR(H4422/INDEX(Rate_Master!$C$2:$C$13,MATCH(F4422,Rate_Master!$A$2:$A$13,0)),0)</f>
        <v>0.381818181818182</v>
      </c>
    </row>
    <row r="4423" customFormat="false" ht="15" hidden="false" customHeight="false" outlineLevel="0" collapsed="false">
      <c r="A4423" s="47" t="s">
        <v>16375</v>
      </c>
      <c r="B4423" s="47" t="s">
        <v>1099</v>
      </c>
      <c r="C4423" s="48" t="n">
        <v>46102</v>
      </c>
      <c r="D4423" s="47" t="s">
        <v>65</v>
      </c>
      <c r="E4423" s="47" t="s">
        <v>134</v>
      </c>
      <c r="F4423" s="47" t="s">
        <v>157</v>
      </c>
      <c r="G4423" s="47" t="s">
        <v>133</v>
      </c>
      <c r="H4423" s="47" t="n">
        <v>823</v>
      </c>
      <c r="I4423" s="57" t="n">
        <f aca="false">IFERROR(H4423/INDEX(Rate_Master!$C$2:$C$13,MATCH(F4423,Rate_Master!$A$2:$A$13,0)),0)</f>
        <v>3.74090909090909</v>
      </c>
    </row>
    <row r="4424" customFormat="false" ht="15" hidden="false" customHeight="false" outlineLevel="0" collapsed="false">
      <c r="A4424" s="47" t="s">
        <v>16376</v>
      </c>
      <c r="B4424" s="47" t="s">
        <v>1099</v>
      </c>
      <c r="C4424" s="48" t="n">
        <v>46102</v>
      </c>
      <c r="D4424" s="47" t="s">
        <v>65</v>
      </c>
      <c r="E4424" s="47" t="s">
        <v>134</v>
      </c>
      <c r="F4424" s="47" t="s">
        <v>157</v>
      </c>
      <c r="G4424" s="47" t="s">
        <v>135</v>
      </c>
      <c r="H4424" s="47" t="n">
        <v>452</v>
      </c>
      <c r="I4424" s="57" t="n">
        <f aca="false">IFERROR(H4424/INDEX(Rate_Master!$C$2:$C$13,MATCH(F4424,Rate_Master!$A$2:$A$13,0)),0)</f>
        <v>2.05454545454545</v>
      </c>
    </row>
    <row r="4425" customFormat="false" ht="15" hidden="false" customHeight="false" outlineLevel="0" collapsed="false">
      <c r="A4425" s="47" t="s">
        <v>16377</v>
      </c>
      <c r="B4425" s="47" t="s">
        <v>1099</v>
      </c>
      <c r="C4425" s="48" t="n">
        <v>46102</v>
      </c>
      <c r="D4425" s="47" t="s">
        <v>65</v>
      </c>
      <c r="E4425" s="47" t="s">
        <v>134</v>
      </c>
      <c r="F4425" s="47" t="s">
        <v>157</v>
      </c>
      <c r="G4425" s="47" t="s">
        <v>136</v>
      </c>
      <c r="H4425" s="47" t="n">
        <v>340</v>
      </c>
      <c r="I4425" s="57" t="n">
        <f aca="false">IFERROR(H4425/INDEX(Rate_Master!$C$2:$C$13,MATCH(F4425,Rate_Master!$A$2:$A$13,0)),0)</f>
        <v>1.54545454545455</v>
      </c>
    </row>
    <row r="4426" customFormat="false" ht="15" hidden="false" customHeight="false" outlineLevel="0" collapsed="false">
      <c r="A4426" s="47" t="s">
        <v>16378</v>
      </c>
      <c r="B4426" s="47" t="s">
        <v>1099</v>
      </c>
      <c r="C4426" s="48" t="n">
        <v>46102</v>
      </c>
      <c r="D4426" s="47" t="s">
        <v>65</v>
      </c>
      <c r="E4426" s="47" t="s">
        <v>134</v>
      </c>
      <c r="F4426" s="47" t="s">
        <v>157</v>
      </c>
      <c r="G4426" s="47" t="s">
        <v>137</v>
      </c>
      <c r="H4426" s="47" t="n">
        <v>249</v>
      </c>
      <c r="I4426" s="57" t="n">
        <f aca="false">IFERROR(H4426/INDEX(Rate_Master!$C$2:$C$13,MATCH(F4426,Rate_Master!$A$2:$A$13,0)),0)</f>
        <v>1.13181818181818</v>
      </c>
    </row>
    <row r="4427" customFormat="false" ht="15" hidden="false" customHeight="false" outlineLevel="0" collapsed="false">
      <c r="A4427" s="47" t="s">
        <v>16379</v>
      </c>
      <c r="B4427" s="47" t="s">
        <v>1099</v>
      </c>
      <c r="C4427" s="48" t="n">
        <v>46102</v>
      </c>
      <c r="D4427" s="47" t="s">
        <v>65</v>
      </c>
      <c r="E4427" s="47" t="s">
        <v>134</v>
      </c>
      <c r="F4427" s="47" t="s">
        <v>157</v>
      </c>
      <c r="G4427" s="47" t="s">
        <v>138</v>
      </c>
      <c r="H4427" s="47" t="n">
        <v>142</v>
      </c>
      <c r="I4427" s="57" t="n">
        <f aca="false">IFERROR(H4427/INDEX(Rate_Master!$C$2:$C$13,MATCH(F4427,Rate_Master!$A$2:$A$13,0)),0)</f>
        <v>0.645454545454546</v>
      </c>
    </row>
    <row r="4428" customFormat="false" ht="15" hidden="false" customHeight="false" outlineLevel="0" collapsed="false">
      <c r="A4428" s="47" t="s">
        <v>16380</v>
      </c>
      <c r="B4428" s="47" t="s">
        <v>1100</v>
      </c>
      <c r="C4428" s="48" t="n">
        <v>46104</v>
      </c>
      <c r="D4428" s="47" t="s">
        <v>62</v>
      </c>
      <c r="E4428" s="47" t="s">
        <v>120</v>
      </c>
      <c r="F4428" s="47" t="s">
        <v>149</v>
      </c>
      <c r="G4428" s="47" t="s">
        <v>119</v>
      </c>
      <c r="H4428" s="47" t="n">
        <v>1662</v>
      </c>
      <c r="I4428" s="57" t="n">
        <f aca="false">IFERROR(H4428/INDEX(Rate_Master!$C$2:$C$13,MATCH(F4428,Rate_Master!$A$2:$A$13,0)),0)</f>
        <v>1.51090909090909</v>
      </c>
    </row>
    <row r="4429" customFormat="false" ht="15" hidden="false" customHeight="false" outlineLevel="0" collapsed="false">
      <c r="A4429" s="47" t="s">
        <v>16381</v>
      </c>
      <c r="B4429" s="47" t="s">
        <v>1100</v>
      </c>
      <c r="C4429" s="48" t="n">
        <v>46104</v>
      </c>
      <c r="D4429" s="47" t="s">
        <v>62</v>
      </c>
      <c r="E4429" s="47" t="s">
        <v>120</v>
      </c>
      <c r="F4429" s="47" t="s">
        <v>149</v>
      </c>
      <c r="G4429" s="47" t="s">
        <v>121</v>
      </c>
      <c r="H4429" s="47" t="n">
        <v>1506</v>
      </c>
      <c r="I4429" s="57" t="n">
        <f aca="false">IFERROR(H4429/INDEX(Rate_Master!$C$2:$C$13,MATCH(F4429,Rate_Master!$A$2:$A$13,0)),0)</f>
        <v>1.36909090909091</v>
      </c>
    </row>
    <row r="4430" customFormat="false" ht="15" hidden="false" customHeight="false" outlineLevel="0" collapsed="false">
      <c r="A4430" s="47" t="s">
        <v>16382</v>
      </c>
      <c r="B4430" s="47" t="s">
        <v>1100</v>
      </c>
      <c r="C4430" s="48" t="n">
        <v>46104</v>
      </c>
      <c r="D4430" s="47" t="s">
        <v>62</v>
      </c>
      <c r="E4430" s="47" t="s">
        <v>120</v>
      </c>
      <c r="F4430" s="47" t="s">
        <v>149</v>
      </c>
      <c r="G4430" s="47" t="s">
        <v>122</v>
      </c>
      <c r="H4430" s="47" t="n">
        <v>1631</v>
      </c>
      <c r="I4430" s="57" t="n">
        <f aca="false">IFERROR(H4430/INDEX(Rate_Master!$C$2:$C$13,MATCH(F4430,Rate_Master!$A$2:$A$13,0)),0)</f>
        <v>1.48272727272727</v>
      </c>
    </row>
    <row r="4431" customFormat="false" ht="15" hidden="false" customHeight="false" outlineLevel="0" collapsed="false">
      <c r="A4431" s="47" t="s">
        <v>16383</v>
      </c>
      <c r="B4431" s="47" t="s">
        <v>1100</v>
      </c>
      <c r="C4431" s="48" t="n">
        <v>46104</v>
      </c>
      <c r="D4431" s="47" t="s">
        <v>62</v>
      </c>
      <c r="E4431" s="47" t="s">
        <v>120</v>
      </c>
      <c r="F4431" s="47" t="s">
        <v>149</v>
      </c>
      <c r="G4431" s="47" t="s">
        <v>123</v>
      </c>
      <c r="H4431" s="47" t="n">
        <v>1245</v>
      </c>
      <c r="I4431" s="57" t="n">
        <f aca="false">IFERROR(H4431/INDEX(Rate_Master!$C$2:$C$13,MATCH(F4431,Rate_Master!$A$2:$A$13,0)),0)</f>
        <v>1.13181818181818</v>
      </c>
    </row>
    <row r="4432" customFormat="false" ht="15" hidden="false" customHeight="false" outlineLevel="0" collapsed="false">
      <c r="A4432" s="47" t="s">
        <v>16384</v>
      </c>
      <c r="B4432" s="47" t="s">
        <v>1100</v>
      </c>
      <c r="C4432" s="48" t="n">
        <v>46104</v>
      </c>
      <c r="D4432" s="47" t="s">
        <v>62</v>
      </c>
      <c r="E4432" s="47" t="s">
        <v>120</v>
      </c>
      <c r="F4432" s="47" t="s">
        <v>149</v>
      </c>
      <c r="G4432" s="47" t="s">
        <v>124</v>
      </c>
      <c r="H4432" s="47" t="n">
        <v>731</v>
      </c>
      <c r="I4432" s="57" t="n">
        <f aca="false">IFERROR(H4432/INDEX(Rate_Master!$C$2:$C$13,MATCH(F4432,Rate_Master!$A$2:$A$13,0)),0)</f>
        <v>0.664545454545455</v>
      </c>
    </row>
    <row r="4433" customFormat="false" ht="15" hidden="false" customHeight="false" outlineLevel="0" collapsed="false">
      <c r="A4433" s="47" t="s">
        <v>16385</v>
      </c>
      <c r="B4433" s="47" t="s">
        <v>1100</v>
      </c>
      <c r="C4433" s="48" t="n">
        <v>46104</v>
      </c>
      <c r="D4433" s="47" t="s">
        <v>62</v>
      </c>
      <c r="E4433" s="47" t="s">
        <v>120</v>
      </c>
      <c r="F4433" s="47" t="s">
        <v>149</v>
      </c>
      <c r="G4433" s="47" t="s">
        <v>125</v>
      </c>
      <c r="H4433" s="47" t="n">
        <v>448</v>
      </c>
      <c r="I4433" s="57" t="n">
        <f aca="false">IFERROR(H4433/INDEX(Rate_Master!$C$2:$C$13,MATCH(F4433,Rate_Master!$A$2:$A$13,0)),0)</f>
        <v>0.407272727272727</v>
      </c>
    </row>
    <row r="4434" customFormat="false" ht="15" hidden="false" customHeight="false" outlineLevel="0" collapsed="false">
      <c r="A4434" s="47" t="s">
        <v>16386</v>
      </c>
      <c r="B4434" s="47" t="s">
        <v>1100</v>
      </c>
      <c r="C4434" s="48" t="n">
        <v>46104</v>
      </c>
      <c r="D4434" s="47" t="s">
        <v>62</v>
      </c>
      <c r="E4434" s="47" t="s">
        <v>120</v>
      </c>
      <c r="F4434" s="47" t="s">
        <v>149</v>
      </c>
      <c r="G4434" s="47" t="s">
        <v>126</v>
      </c>
      <c r="H4434" s="47" t="n">
        <v>292</v>
      </c>
      <c r="I4434" s="57" t="n">
        <f aca="false">IFERROR(H4434/INDEX(Rate_Master!$C$2:$C$13,MATCH(F4434,Rate_Master!$A$2:$A$13,0)),0)</f>
        <v>0.265454545454545</v>
      </c>
    </row>
    <row r="4435" customFormat="false" ht="15" hidden="false" customHeight="false" outlineLevel="0" collapsed="false">
      <c r="A4435" s="47" t="s">
        <v>16387</v>
      </c>
      <c r="B4435" s="47" t="s">
        <v>1102</v>
      </c>
      <c r="C4435" s="48" t="n">
        <v>46104</v>
      </c>
      <c r="D4435" s="47" t="s">
        <v>62</v>
      </c>
      <c r="E4435" s="47" t="s">
        <v>120</v>
      </c>
      <c r="F4435" s="47" t="s">
        <v>149</v>
      </c>
      <c r="G4435" s="47" t="s">
        <v>119</v>
      </c>
      <c r="H4435" s="47" t="n">
        <v>1219</v>
      </c>
      <c r="I4435" s="57" t="n">
        <f aca="false">IFERROR(H4435/INDEX(Rate_Master!$C$2:$C$13,MATCH(F4435,Rate_Master!$A$2:$A$13,0)),0)</f>
        <v>1.10818181818182</v>
      </c>
    </row>
    <row r="4436" customFormat="false" ht="15" hidden="false" customHeight="false" outlineLevel="0" collapsed="false">
      <c r="A4436" s="47" t="s">
        <v>16388</v>
      </c>
      <c r="B4436" s="47" t="s">
        <v>1102</v>
      </c>
      <c r="C4436" s="48" t="n">
        <v>46104</v>
      </c>
      <c r="D4436" s="47" t="s">
        <v>62</v>
      </c>
      <c r="E4436" s="47" t="s">
        <v>120</v>
      </c>
      <c r="F4436" s="47" t="s">
        <v>149</v>
      </c>
      <c r="G4436" s="47" t="s">
        <v>121</v>
      </c>
      <c r="H4436" s="47" t="n">
        <v>1052</v>
      </c>
      <c r="I4436" s="57" t="n">
        <f aca="false">IFERROR(H4436/INDEX(Rate_Master!$C$2:$C$13,MATCH(F4436,Rate_Master!$A$2:$A$13,0)),0)</f>
        <v>0.956363636363636</v>
      </c>
    </row>
    <row r="4437" customFormat="false" ht="15" hidden="false" customHeight="false" outlineLevel="0" collapsed="false">
      <c r="A4437" s="47" t="s">
        <v>16389</v>
      </c>
      <c r="B4437" s="47" t="s">
        <v>1102</v>
      </c>
      <c r="C4437" s="48" t="n">
        <v>46104</v>
      </c>
      <c r="D4437" s="47" t="s">
        <v>62</v>
      </c>
      <c r="E4437" s="47" t="s">
        <v>120</v>
      </c>
      <c r="F4437" s="47" t="s">
        <v>149</v>
      </c>
      <c r="G4437" s="47" t="s">
        <v>122</v>
      </c>
      <c r="H4437" s="47" t="n">
        <v>1193</v>
      </c>
      <c r="I4437" s="57" t="n">
        <f aca="false">IFERROR(H4437/INDEX(Rate_Master!$C$2:$C$13,MATCH(F4437,Rate_Master!$A$2:$A$13,0)),0)</f>
        <v>1.08454545454545</v>
      </c>
    </row>
    <row r="4438" customFormat="false" ht="15" hidden="false" customHeight="false" outlineLevel="0" collapsed="false">
      <c r="A4438" s="47" t="s">
        <v>16390</v>
      </c>
      <c r="B4438" s="47" t="s">
        <v>1102</v>
      </c>
      <c r="C4438" s="48" t="n">
        <v>46104</v>
      </c>
      <c r="D4438" s="47" t="s">
        <v>62</v>
      </c>
      <c r="E4438" s="47" t="s">
        <v>120</v>
      </c>
      <c r="F4438" s="47" t="s">
        <v>149</v>
      </c>
      <c r="G4438" s="47" t="s">
        <v>123</v>
      </c>
      <c r="H4438" s="47" t="n">
        <v>857</v>
      </c>
      <c r="I4438" s="57" t="n">
        <f aca="false">IFERROR(H4438/INDEX(Rate_Master!$C$2:$C$13,MATCH(F4438,Rate_Master!$A$2:$A$13,0)),0)</f>
        <v>0.779090909090909</v>
      </c>
    </row>
    <row r="4439" customFormat="false" ht="15" hidden="false" customHeight="false" outlineLevel="0" collapsed="false">
      <c r="A4439" s="47" t="s">
        <v>16391</v>
      </c>
      <c r="B4439" s="47" t="s">
        <v>1102</v>
      </c>
      <c r="C4439" s="48" t="n">
        <v>46104</v>
      </c>
      <c r="D4439" s="47" t="s">
        <v>62</v>
      </c>
      <c r="E4439" s="47" t="s">
        <v>120</v>
      </c>
      <c r="F4439" s="47" t="s">
        <v>149</v>
      </c>
      <c r="G4439" s="47" t="s">
        <v>124</v>
      </c>
      <c r="H4439" s="47" t="n">
        <v>556</v>
      </c>
      <c r="I4439" s="57" t="n">
        <f aca="false">IFERROR(H4439/INDEX(Rate_Master!$C$2:$C$13,MATCH(F4439,Rate_Master!$A$2:$A$13,0)),0)</f>
        <v>0.505454545454546</v>
      </c>
    </row>
    <row r="4440" customFormat="false" ht="15" hidden="false" customHeight="false" outlineLevel="0" collapsed="false">
      <c r="A4440" s="47" t="s">
        <v>16392</v>
      </c>
      <c r="B4440" s="47" t="s">
        <v>1102</v>
      </c>
      <c r="C4440" s="48" t="n">
        <v>46104</v>
      </c>
      <c r="D4440" s="47" t="s">
        <v>62</v>
      </c>
      <c r="E4440" s="47" t="s">
        <v>120</v>
      </c>
      <c r="F4440" s="47" t="s">
        <v>149</v>
      </c>
      <c r="G4440" s="47" t="s">
        <v>125</v>
      </c>
      <c r="H4440" s="47" t="n">
        <v>301</v>
      </c>
      <c r="I4440" s="57" t="n">
        <f aca="false">IFERROR(H4440/INDEX(Rate_Master!$C$2:$C$13,MATCH(F4440,Rate_Master!$A$2:$A$13,0)),0)</f>
        <v>0.273636363636364</v>
      </c>
    </row>
    <row r="4441" customFormat="false" ht="15" hidden="false" customHeight="false" outlineLevel="0" collapsed="false">
      <c r="A4441" s="47" t="s">
        <v>16393</v>
      </c>
      <c r="B4441" s="47" t="s">
        <v>1102</v>
      </c>
      <c r="C4441" s="48" t="n">
        <v>46104</v>
      </c>
      <c r="D4441" s="47" t="s">
        <v>62</v>
      </c>
      <c r="E4441" s="47" t="s">
        <v>120</v>
      </c>
      <c r="F4441" s="47" t="s">
        <v>149</v>
      </c>
      <c r="G4441" s="47" t="s">
        <v>126</v>
      </c>
      <c r="H4441" s="47" t="n">
        <v>213</v>
      </c>
      <c r="I4441" s="57" t="n">
        <f aca="false">IFERROR(H4441/INDEX(Rate_Master!$C$2:$C$13,MATCH(F4441,Rate_Master!$A$2:$A$13,0)),0)</f>
        <v>0.193636363636364</v>
      </c>
    </row>
    <row r="4442" customFormat="false" ht="15" hidden="false" customHeight="false" outlineLevel="0" collapsed="false">
      <c r="A4442" s="47" t="s">
        <v>16394</v>
      </c>
      <c r="B4442" s="47" t="s">
        <v>1103</v>
      </c>
      <c r="C4442" s="48" t="n">
        <v>46104</v>
      </c>
      <c r="D4442" s="47" t="s">
        <v>62</v>
      </c>
      <c r="E4442" s="47" t="s">
        <v>120</v>
      </c>
      <c r="F4442" s="47" t="s">
        <v>149</v>
      </c>
      <c r="G4442" s="47" t="s">
        <v>119</v>
      </c>
      <c r="H4442" s="47" t="n">
        <v>1166</v>
      </c>
      <c r="I4442" s="57" t="n">
        <f aca="false">IFERROR(H4442/INDEX(Rate_Master!$C$2:$C$13,MATCH(F4442,Rate_Master!$A$2:$A$13,0)),0)</f>
        <v>1.06</v>
      </c>
    </row>
    <row r="4443" customFormat="false" ht="15" hidden="false" customHeight="false" outlineLevel="0" collapsed="false">
      <c r="A4443" s="47" t="s">
        <v>16395</v>
      </c>
      <c r="B4443" s="47" t="s">
        <v>1103</v>
      </c>
      <c r="C4443" s="48" t="n">
        <v>46104</v>
      </c>
      <c r="D4443" s="47" t="s">
        <v>62</v>
      </c>
      <c r="E4443" s="47" t="s">
        <v>120</v>
      </c>
      <c r="F4443" s="47" t="s">
        <v>149</v>
      </c>
      <c r="G4443" s="47" t="s">
        <v>121</v>
      </c>
      <c r="H4443" s="47" t="n">
        <v>1050</v>
      </c>
      <c r="I4443" s="57" t="n">
        <f aca="false">IFERROR(H4443/INDEX(Rate_Master!$C$2:$C$13,MATCH(F4443,Rate_Master!$A$2:$A$13,0)),0)</f>
        <v>0.954545454545455</v>
      </c>
    </row>
    <row r="4444" customFormat="false" ht="15" hidden="false" customHeight="false" outlineLevel="0" collapsed="false">
      <c r="A4444" s="47" t="s">
        <v>16396</v>
      </c>
      <c r="B4444" s="47" t="s">
        <v>1103</v>
      </c>
      <c r="C4444" s="48" t="n">
        <v>46104</v>
      </c>
      <c r="D4444" s="47" t="s">
        <v>62</v>
      </c>
      <c r="E4444" s="47" t="s">
        <v>120</v>
      </c>
      <c r="F4444" s="47" t="s">
        <v>149</v>
      </c>
      <c r="G4444" s="47" t="s">
        <v>122</v>
      </c>
      <c r="H4444" s="47" t="n">
        <v>1151</v>
      </c>
      <c r="I4444" s="57" t="n">
        <f aca="false">IFERROR(H4444/INDEX(Rate_Master!$C$2:$C$13,MATCH(F4444,Rate_Master!$A$2:$A$13,0)),0)</f>
        <v>1.04636363636364</v>
      </c>
    </row>
    <row r="4445" customFormat="false" ht="15" hidden="false" customHeight="false" outlineLevel="0" collapsed="false">
      <c r="A4445" s="47" t="s">
        <v>16397</v>
      </c>
      <c r="B4445" s="47" t="s">
        <v>1103</v>
      </c>
      <c r="C4445" s="48" t="n">
        <v>46104</v>
      </c>
      <c r="D4445" s="47" t="s">
        <v>62</v>
      </c>
      <c r="E4445" s="47" t="s">
        <v>120</v>
      </c>
      <c r="F4445" s="47" t="s">
        <v>149</v>
      </c>
      <c r="G4445" s="47" t="s">
        <v>123</v>
      </c>
      <c r="H4445" s="47" t="n">
        <v>849</v>
      </c>
      <c r="I4445" s="57" t="n">
        <f aca="false">IFERROR(H4445/INDEX(Rate_Master!$C$2:$C$13,MATCH(F4445,Rate_Master!$A$2:$A$13,0)),0)</f>
        <v>0.771818181818182</v>
      </c>
    </row>
    <row r="4446" customFormat="false" ht="15" hidden="false" customHeight="false" outlineLevel="0" collapsed="false">
      <c r="A4446" s="47" t="s">
        <v>16398</v>
      </c>
      <c r="B4446" s="47" t="s">
        <v>1103</v>
      </c>
      <c r="C4446" s="48" t="n">
        <v>46104</v>
      </c>
      <c r="D4446" s="47" t="s">
        <v>62</v>
      </c>
      <c r="E4446" s="47" t="s">
        <v>120</v>
      </c>
      <c r="F4446" s="47" t="s">
        <v>149</v>
      </c>
      <c r="G4446" s="47" t="s">
        <v>124</v>
      </c>
      <c r="H4446" s="47" t="n">
        <v>508</v>
      </c>
      <c r="I4446" s="57" t="n">
        <f aca="false">IFERROR(H4446/INDEX(Rate_Master!$C$2:$C$13,MATCH(F4446,Rate_Master!$A$2:$A$13,0)),0)</f>
        <v>0.461818181818182</v>
      </c>
    </row>
    <row r="4447" customFormat="false" ht="15" hidden="false" customHeight="false" outlineLevel="0" collapsed="false">
      <c r="A4447" s="47" t="s">
        <v>16399</v>
      </c>
      <c r="B4447" s="47" t="s">
        <v>1103</v>
      </c>
      <c r="C4447" s="48" t="n">
        <v>46104</v>
      </c>
      <c r="D4447" s="47" t="s">
        <v>62</v>
      </c>
      <c r="E4447" s="47" t="s">
        <v>120</v>
      </c>
      <c r="F4447" s="47" t="s">
        <v>149</v>
      </c>
      <c r="G4447" s="47" t="s">
        <v>125</v>
      </c>
      <c r="H4447" s="47" t="n">
        <v>352</v>
      </c>
      <c r="I4447" s="57" t="n">
        <f aca="false">IFERROR(H4447/INDEX(Rate_Master!$C$2:$C$13,MATCH(F4447,Rate_Master!$A$2:$A$13,0)),0)</f>
        <v>0.32</v>
      </c>
    </row>
    <row r="4448" customFormat="false" ht="15" hidden="false" customHeight="false" outlineLevel="0" collapsed="false">
      <c r="A4448" s="47" t="s">
        <v>16400</v>
      </c>
      <c r="B4448" s="47" t="s">
        <v>1103</v>
      </c>
      <c r="C4448" s="48" t="n">
        <v>46104</v>
      </c>
      <c r="D4448" s="47" t="s">
        <v>62</v>
      </c>
      <c r="E4448" s="47" t="s">
        <v>120</v>
      </c>
      <c r="F4448" s="47" t="s">
        <v>149</v>
      </c>
      <c r="G4448" s="47" t="s">
        <v>126</v>
      </c>
      <c r="H4448" s="47" t="n">
        <v>200</v>
      </c>
      <c r="I4448" s="57" t="n">
        <f aca="false">IFERROR(H4448/INDEX(Rate_Master!$C$2:$C$13,MATCH(F4448,Rate_Master!$A$2:$A$13,0)),0)</f>
        <v>0.181818181818182</v>
      </c>
    </row>
    <row r="4449" customFormat="false" ht="15" hidden="false" customHeight="false" outlineLevel="0" collapsed="false">
      <c r="A4449" s="47" t="s">
        <v>16401</v>
      </c>
      <c r="B4449" s="47" t="s">
        <v>1104</v>
      </c>
      <c r="C4449" s="48" t="n">
        <v>46104</v>
      </c>
      <c r="D4449" s="47" t="s">
        <v>63</v>
      </c>
      <c r="E4449" s="47" t="s">
        <v>120</v>
      </c>
      <c r="F4449" s="47" t="s">
        <v>151</v>
      </c>
      <c r="G4449" s="47" t="s">
        <v>119</v>
      </c>
      <c r="H4449" s="47" t="n">
        <v>993</v>
      </c>
      <c r="I4449" s="57" t="n">
        <f aca="false">IFERROR(H4449/INDEX(Rate_Master!$C$2:$C$13,MATCH(F4449,Rate_Master!$A$2:$A$13,0)),0)</f>
        <v>1.41857142857143</v>
      </c>
    </row>
    <row r="4450" customFormat="false" ht="15" hidden="false" customHeight="false" outlineLevel="0" collapsed="false">
      <c r="A4450" s="47" t="s">
        <v>16402</v>
      </c>
      <c r="B4450" s="47" t="s">
        <v>1104</v>
      </c>
      <c r="C4450" s="48" t="n">
        <v>46104</v>
      </c>
      <c r="D4450" s="47" t="s">
        <v>63</v>
      </c>
      <c r="E4450" s="47" t="s">
        <v>120</v>
      </c>
      <c r="F4450" s="47" t="s">
        <v>151</v>
      </c>
      <c r="G4450" s="47" t="s">
        <v>121</v>
      </c>
      <c r="H4450" s="47" t="n">
        <v>927</v>
      </c>
      <c r="I4450" s="57" t="n">
        <f aca="false">IFERROR(H4450/INDEX(Rate_Master!$C$2:$C$13,MATCH(F4450,Rate_Master!$A$2:$A$13,0)),0)</f>
        <v>1.32428571428571</v>
      </c>
    </row>
    <row r="4451" customFormat="false" ht="15" hidden="false" customHeight="false" outlineLevel="0" collapsed="false">
      <c r="A4451" s="47" t="s">
        <v>16403</v>
      </c>
      <c r="B4451" s="47" t="s">
        <v>1104</v>
      </c>
      <c r="C4451" s="48" t="n">
        <v>46104</v>
      </c>
      <c r="D4451" s="47" t="s">
        <v>63</v>
      </c>
      <c r="E4451" s="47" t="s">
        <v>120</v>
      </c>
      <c r="F4451" s="47" t="s">
        <v>151</v>
      </c>
      <c r="G4451" s="47" t="s">
        <v>122</v>
      </c>
      <c r="H4451" s="47" t="n">
        <v>2278</v>
      </c>
      <c r="I4451" s="57" t="n">
        <f aca="false">IFERROR(H4451/INDEX(Rate_Master!$C$2:$C$13,MATCH(F4451,Rate_Master!$A$2:$A$13,0)),0)</f>
        <v>3.25428571428571</v>
      </c>
    </row>
    <row r="4452" customFormat="false" ht="15" hidden="false" customHeight="false" outlineLevel="0" collapsed="false">
      <c r="A4452" s="47" t="s">
        <v>16404</v>
      </c>
      <c r="B4452" s="47" t="s">
        <v>1104</v>
      </c>
      <c r="C4452" s="48" t="n">
        <v>46104</v>
      </c>
      <c r="D4452" s="47" t="s">
        <v>63</v>
      </c>
      <c r="E4452" s="47" t="s">
        <v>120</v>
      </c>
      <c r="F4452" s="47" t="s">
        <v>151</v>
      </c>
      <c r="G4452" s="47" t="s">
        <v>123</v>
      </c>
      <c r="H4452" s="47" t="n">
        <v>757</v>
      </c>
      <c r="I4452" s="57" t="n">
        <f aca="false">IFERROR(H4452/INDEX(Rate_Master!$C$2:$C$13,MATCH(F4452,Rate_Master!$A$2:$A$13,0)),0)</f>
        <v>1.08142857142857</v>
      </c>
    </row>
    <row r="4453" customFormat="false" ht="15" hidden="false" customHeight="false" outlineLevel="0" collapsed="false">
      <c r="A4453" s="47" t="s">
        <v>16405</v>
      </c>
      <c r="B4453" s="47" t="s">
        <v>1104</v>
      </c>
      <c r="C4453" s="48" t="n">
        <v>46104</v>
      </c>
      <c r="D4453" s="47" t="s">
        <v>63</v>
      </c>
      <c r="E4453" s="47" t="s">
        <v>120</v>
      </c>
      <c r="F4453" s="47" t="s">
        <v>151</v>
      </c>
      <c r="G4453" s="47" t="s">
        <v>124</v>
      </c>
      <c r="H4453" s="47" t="n">
        <v>448</v>
      </c>
      <c r="I4453" s="57" t="n">
        <f aca="false">IFERROR(H4453/INDEX(Rate_Master!$C$2:$C$13,MATCH(F4453,Rate_Master!$A$2:$A$13,0)),0)</f>
        <v>0.64</v>
      </c>
    </row>
    <row r="4454" customFormat="false" ht="15" hidden="false" customHeight="false" outlineLevel="0" collapsed="false">
      <c r="A4454" s="47" t="s">
        <v>16406</v>
      </c>
      <c r="B4454" s="47" t="s">
        <v>1104</v>
      </c>
      <c r="C4454" s="48" t="n">
        <v>46104</v>
      </c>
      <c r="D4454" s="47" t="s">
        <v>63</v>
      </c>
      <c r="E4454" s="47" t="s">
        <v>120</v>
      </c>
      <c r="F4454" s="47" t="s">
        <v>151</v>
      </c>
      <c r="G4454" s="47" t="s">
        <v>125</v>
      </c>
      <c r="H4454" s="47" t="n">
        <v>274</v>
      </c>
      <c r="I4454" s="57" t="n">
        <f aca="false">IFERROR(H4454/INDEX(Rate_Master!$C$2:$C$13,MATCH(F4454,Rate_Master!$A$2:$A$13,0)),0)</f>
        <v>0.391428571428571</v>
      </c>
    </row>
    <row r="4455" customFormat="false" ht="15" hidden="false" customHeight="false" outlineLevel="0" collapsed="false">
      <c r="A4455" s="47" t="s">
        <v>16407</v>
      </c>
      <c r="B4455" s="47" t="s">
        <v>1104</v>
      </c>
      <c r="C4455" s="48" t="n">
        <v>46104</v>
      </c>
      <c r="D4455" s="47" t="s">
        <v>63</v>
      </c>
      <c r="E4455" s="47" t="s">
        <v>120</v>
      </c>
      <c r="F4455" s="47" t="s">
        <v>151</v>
      </c>
      <c r="G4455" s="47" t="s">
        <v>126</v>
      </c>
      <c r="H4455" s="47" t="n">
        <v>199</v>
      </c>
      <c r="I4455" s="57" t="n">
        <f aca="false">IFERROR(H4455/INDEX(Rate_Master!$C$2:$C$13,MATCH(F4455,Rate_Master!$A$2:$A$13,0)),0)</f>
        <v>0.284285714285714</v>
      </c>
    </row>
    <row r="4456" customFormat="false" ht="15" hidden="false" customHeight="false" outlineLevel="0" collapsed="false">
      <c r="A4456" s="47" t="s">
        <v>16408</v>
      </c>
      <c r="B4456" s="47" t="s">
        <v>1106</v>
      </c>
      <c r="C4456" s="48" t="n">
        <v>46104</v>
      </c>
      <c r="D4456" s="47" t="s">
        <v>63</v>
      </c>
      <c r="E4456" s="47" t="s">
        <v>120</v>
      </c>
      <c r="F4456" s="47" t="s">
        <v>151</v>
      </c>
      <c r="G4456" s="47" t="s">
        <v>119</v>
      </c>
      <c r="H4456" s="47" t="n">
        <v>1153</v>
      </c>
      <c r="I4456" s="57" t="n">
        <f aca="false">IFERROR(H4456/INDEX(Rate_Master!$C$2:$C$13,MATCH(F4456,Rate_Master!$A$2:$A$13,0)),0)</f>
        <v>1.64714285714286</v>
      </c>
    </row>
    <row r="4457" customFormat="false" ht="15" hidden="false" customHeight="false" outlineLevel="0" collapsed="false">
      <c r="A4457" s="47" t="s">
        <v>16409</v>
      </c>
      <c r="B4457" s="47" t="s">
        <v>1106</v>
      </c>
      <c r="C4457" s="48" t="n">
        <v>46104</v>
      </c>
      <c r="D4457" s="47" t="s">
        <v>63</v>
      </c>
      <c r="E4457" s="47" t="s">
        <v>120</v>
      </c>
      <c r="F4457" s="47" t="s">
        <v>151</v>
      </c>
      <c r="G4457" s="47" t="s">
        <v>121</v>
      </c>
      <c r="H4457" s="47" t="n">
        <v>1069</v>
      </c>
      <c r="I4457" s="57" t="n">
        <f aca="false">IFERROR(H4457/INDEX(Rate_Master!$C$2:$C$13,MATCH(F4457,Rate_Master!$A$2:$A$13,0)),0)</f>
        <v>1.52714285714286</v>
      </c>
    </row>
    <row r="4458" customFormat="false" ht="15" hidden="false" customHeight="false" outlineLevel="0" collapsed="false">
      <c r="A4458" s="47" t="s">
        <v>16410</v>
      </c>
      <c r="B4458" s="47" t="s">
        <v>1106</v>
      </c>
      <c r="C4458" s="48" t="n">
        <v>46104</v>
      </c>
      <c r="D4458" s="47" t="s">
        <v>63</v>
      </c>
      <c r="E4458" s="47" t="s">
        <v>120</v>
      </c>
      <c r="F4458" s="47" t="s">
        <v>151</v>
      </c>
      <c r="G4458" s="47" t="s">
        <v>122</v>
      </c>
      <c r="H4458" s="47" t="n">
        <v>2423</v>
      </c>
      <c r="I4458" s="57" t="n">
        <f aca="false">IFERROR(H4458/INDEX(Rate_Master!$C$2:$C$13,MATCH(F4458,Rate_Master!$A$2:$A$13,0)),0)</f>
        <v>3.46142857142857</v>
      </c>
    </row>
    <row r="4459" customFormat="false" ht="15" hidden="false" customHeight="false" outlineLevel="0" collapsed="false">
      <c r="A4459" s="47" t="s">
        <v>16411</v>
      </c>
      <c r="B4459" s="47" t="s">
        <v>1106</v>
      </c>
      <c r="C4459" s="48" t="n">
        <v>46104</v>
      </c>
      <c r="D4459" s="47" t="s">
        <v>63</v>
      </c>
      <c r="E4459" s="47" t="s">
        <v>120</v>
      </c>
      <c r="F4459" s="47" t="s">
        <v>151</v>
      </c>
      <c r="G4459" s="47" t="s">
        <v>123</v>
      </c>
      <c r="H4459" s="47" t="n">
        <v>776</v>
      </c>
      <c r="I4459" s="57" t="n">
        <f aca="false">IFERROR(H4459/INDEX(Rate_Master!$C$2:$C$13,MATCH(F4459,Rate_Master!$A$2:$A$13,0)),0)</f>
        <v>1.10857142857143</v>
      </c>
    </row>
    <row r="4460" customFormat="false" ht="15" hidden="false" customHeight="false" outlineLevel="0" collapsed="false">
      <c r="A4460" s="47" t="s">
        <v>16412</v>
      </c>
      <c r="B4460" s="47" t="s">
        <v>1106</v>
      </c>
      <c r="C4460" s="48" t="n">
        <v>46104</v>
      </c>
      <c r="D4460" s="47" t="s">
        <v>63</v>
      </c>
      <c r="E4460" s="47" t="s">
        <v>120</v>
      </c>
      <c r="F4460" s="47" t="s">
        <v>151</v>
      </c>
      <c r="G4460" s="47" t="s">
        <v>124</v>
      </c>
      <c r="H4460" s="47" t="n">
        <v>540</v>
      </c>
      <c r="I4460" s="57" t="n">
        <f aca="false">IFERROR(H4460/INDEX(Rate_Master!$C$2:$C$13,MATCH(F4460,Rate_Master!$A$2:$A$13,0)),0)</f>
        <v>0.771428571428572</v>
      </c>
    </row>
    <row r="4461" customFormat="false" ht="15" hidden="false" customHeight="false" outlineLevel="0" collapsed="false">
      <c r="A4461" s="47" t="s">
        <v>16413</v>
      </c>
      <c r="B4461" s="47" t="s">
        <v>1106</v>
      </c>
      <c r="C4461" s="48" t="n">
        <v>46104</v>
      </c>
      <c r="D4461" s="47" t="s">
        <v>63</v>
      </c>
      <c r="E4461" s="47" t="s">
        <v>120</v>
      </c>
      <c r="F4461" s="47" t="s">
        <v>151</v>
      </c>
      <c r="G4461" s="47" t="s">
        <v>125</v>
      </c>
      <c r="H4461" s="47" t="n">
        <v>321</v>
      </c>
      <c r="I4461" s="57" t="n">
        <f aca="false">IFERROR(H4461/INDEX(Rate_Master!$C$2:$C$13,MATCH(F4461,Rate_Master!$A$2:$A$13,0)),0)</f>
        <v>0.458571428571429</v>
      </c>
    </row>
    <row r="4462" customFormat="false" ht="15" hidden="false" customHeight="false" outlineLevel="0" collapsed="false">
      <c r="A4462" s="47" t="s">
        <v>16414</v>
      </c>
      <c r="B4462" s="47" t="s">
        <v>1106</v>
      </c>
      <c r="C4462" s="48" t="n">
        <v>46104</v>
      </c>
      <c r="D4462" s="47" t="s">
        <v>63</v>
      </c>
      <c r="E4462" s="47" t="s">
        <v>120</v>
      </c>
      <c r="F4462" s="47" t="s">
        <v>151</v>
      </c>
      <c r="G4462" s="47" t="s">
        <v>126</v>
      </c>
      <c r="H4462" s="47" t="n">
        <v>215</v>
      </c>
      <c r="I4462" s="57" t="n">
        <f aca="false">IFERROR(H4462/INDEX(Rate_Master!$C$2:$C$13,MATCH(F4462,Rate_Master!$A$2:$A$13,0)),0)</f>
        <v>0.307142857142857</v>
      </c>
    </row>
    <row r="4463" customFormat="false" ht="15" hidden="false" customHeight="false" outlineLevel="0" collapsed="false">
      <c r="A4463" s="47" t="s">
        <v>16415</v>
      </c>
      <c r="B4463" s="47" t="s">
        <v>1107</v>
      </c>
      <c r="C4463" s="48" t="n">
        <v>46104</v>
      </c>
      <c r="D4463" s="47" t="s">
        <v>63</v>
      </c>
      <c r="E4463" s="47" t="s">
        <v>120</v>
      </c>
      <c r="F4463" s="47" t="s">
        <v>151</v>
      </c>
      <c r="G4463" s="47" t="s">
        <v>119</v>
      </c>
      <c r="H4463" s="47" t="n">
        <v>1541</v>
      </c>
      <c r="I4463" s="57" t="n">
        <f aca="false">IFERROR(H4463/INDEX(Rate_Master!$C$2:$C$13,MATCH(F4463,Rate_Master!$A$2:$A$13,0)),0)</f>
        <v>2.20142857142857</v>
      </c>
    </row>
    <row r="4464" customFormat="false" ht="15" hidden="false" customHeight="false" outlineLevel="0" collapsed="false">
      <c r="A4464" s="47" t="s">
        <v>16416</v>
      </c>
      <c r="B4464" s="47" t="s">
        <v>1107</v>
      </c>
      <c r="C4464" s="48" t="n">
        <v>46104</v>
      </c>
      <c r="D4464" s="47" t="s">
        <v>63</v>
      </c>
      <c r="E4464" s="47" t="s">
        <v>120</v>
      </c>
      <c r="F4464" s="47" t="s">
        <v>151</v>
      </c>
      <c r="G4464" s="47" t="s">
        <v>121</v>
      </c>
      <c r="H4464" s="47" t="n">
        <v>1510</v>
      </c>
      <c r="I4464" s="57" t="n">
        <f aca="false">IFERROR(H4464/INDEX(Rate_Master!$C$2:$C$13,MATCH(F4464,Rate_Master!$A$2:$A$13,0)),0)</f>
        <v>2.15714285714286</v>
      </c>
    </row>
    <row r="4465" customFormat="false" ht="15" hidden="false" customHeight="false" outlineLevel="0" collapsed="false">
      <c r="A4465" s="47" t="s">
        <v>16417</v>
      </c>
      <c r="B4465" s="47" t="s">
        <v>1107</v>
      </c>
      <c r="C4465" s="48" t="n">
        <v>46104</v>
      </c>
      <c r="D4465" s="47" t="s">
        <v>63</v>
      </c>
      <c r="E4465" s="47" t="s">
        <v>120</v>
      </c>
      <c r="F4465" s="47" t="s">
        <v>151</v>
      </c>
      <c r="G4465" s="47" t="s">
        <v>122</v>
      </c>
      <c r="H4465" s="47" t="n">
        <v>3411</v>
      </c>
      <c r="I4465" s="57" t="n">
        <f aca="false">IFERROR(H4465/INDEX(Rate_Master!$C$2:$C$13,MATCH(F4465,Rate_Master!$A$2:$A$13,0)),0)</f>
        <v>4.87285714285714</v>
      </c>
    </row>
    <row r="4466" customFormat="false" ht="15" hidden="false" customHeight="false" outlineLevel="0" collapsed="false">
      <c r="A4466" s="47" t="s">
        <v>16418</v>
      </c>
      <c r="B4466" s="47" t="s">
        <v>1107</v>
      </c>
      <c r="C4466" s="48" t="n">
        <v>46104</v>
      </c>
      <c r="D4466" s="47" t="s">
        <v>63</v>
      </c>
      <c r="E4466" s="47" t="s">
        <v>120</v>
      </c>
      <c r="F4466" s="47" t="s">
        <v>151</v>
      </c>
      <c r="G4466" s="47" t="s">
        <v>123</v>
      </c>
      <c r="H4466" s="47" t="n">
        <v>1197</v>
      </c>
      <c r="I4466" s="57" t="n">
        <f aca="false">IFERROR(H4466/INDEX(Rate_Master!$C$2:$C$13,MATCH(F4466,Rate_Master!$A$2:$A$13,0)),0)</f>
        <v>1.71</v>
      </c>
    </row>
    <row r="4467" customFormat="false" ht="15" hidden="false" customHeight="false" outlineLevel="0" collapsed="false">
      <c r="A4467" s="47" t="s">
        <v>16419</v>
      </c>
      <c r="B4467" s="47" t="s">
        <v>1107</v>
      </c>
      <c r="C4467" s="48" t="n">
        <v>46104</v>
      </c>
      <c r="D4467" s="47" t="s">
        <v>63</v>
      </c>
      <c r="E4467" s="47" t="s">
        <v>120</v>
      </c>
      <c r="F4467" s="47" t="s">
        <v>151</v>
      </c>
      <c r="G4467" s="47" t="s">
        <v>124</v>
      </c>
      <c r="H4467" s="47" t="n">
        <v>717</v>
      </c>
      <c r="I4467" s="57" t="n">
        <f aca="false">IFERROR(H4467/INDEX(Rate_Master!$C$2:$C$13,MATCH(F4467,Rate_Master!$A$2:$A$13,0)),0)</f>
        <v>1.02428571428571</v>
      </c>
    </row>
    <row r="4468" customFormat="false" ht="15" hidden="false" customHeight="false" outlineLevel="0" collapsed="false">
      <c r="A4468" s="47" t="s">
        <v>16420</v>
      </c>
      <c r="B4468" s="47" t="s">
        <v>1107</v>
      </c>
      <c r="C4468" s="48" t="n">
        <v>46104</v>
      </c>
      <c r="D4468" s="47" t="s">
        <v>63</v>
      </c>
      <c r="E4468" s="47" t="s">
        <v>120</v>
      </c>
      <c r="F4468" s="47" t="s">
        <v>151</v>
      </c>
      <c r="G4468" s="47" t="s">
        <v>125</v>
      </c>
      <c r="H4468" s="47" t="n">
        <v>427</v>
      </c>
      <c r="I4468" s="57" t="n">
        <f aca="false">IFERROR(H4468/INDEX(Rate_Master!$C$2:$C$13,MATCH(F4468,Rate_Master!$A$2:$A$13,0)),0)</f>
        <v>0.61</v>
      </c>
    </row>
    <row r="4469" customFormat="false" ht="15" hidden="false" customHeight="false" outlineLevel="0" collapsed="false">
      <c r="A4469" s="47" t="s">
        <v>16421</v>
      </c>
      <c r="B4469" s="47" t="s">
        <v>1107</v>
      </c>
      <c r="C4469" s="48" t="n">
        <v>46104</v>
      </c>
      <c r="D4469" s="47" t="s">
        <v>63</v>
      </c>
      <c r="E4469" s="47" t="s">
        <v>120</v>
      </c>
      <c r="F4469" s="47" t="s">
        <v>151</v>
      </c>
      <c r="G4469" s="47" t="s">
        <v>126</v>
      </c>
      <c r="H4469" s="47" t="n">
        <v>284</v>
      </c>
      <c r="I4469" s="57" t="n">
        <f aca="false">IFERROR(H4469/INDEX(Rate_Master!$C$2:$C$13,MATCH(F4469,Rate_Master!$A$2:$A$13,0)),0)</f>
        <v>0.405714285714286</v>
      </c>
    </row>
    <row r="4470" customFormat="false" ht="15" hidden="false" customHeight="false" outlineLevel="0" collapsed="false">
      <c r="A4470" s="47" t="s">
        <v>16422</v>
      </c>
      <c r="B4470" s="47" t="s">
        <v>1108</v>
      </c>
      <c r="C4470" s="48" t="n">
        <v>46104</v>
      </c>
      <c r="D4470" s="47" t="s">
        <v>64</v>
      </c>
      <c r="E4470" s="47" t="s">
        <v>128</v>
      </c>
      <c r="F4470" s="47" t="s">
        <v>156</v>
      </c>
      <c r="G4470" s="47" t="s">
        <v>127</v>
      </c>
      <c r="H4470" s="47" t="n">
        <v>634</v>
      </c>
      <c r="I4470" s="57" t="n">
        <f aca="false">IFERROR(H4470/INDEX(Rate_Master!$C$2:$C$13,MATCH(F4470,Rate_Master!$A$2:$A$13,0)),0)</f>
        <v>1.32083333333333</v>
      </c>
    </row>
    <row r="4471" customFormat="false" ht="15" hidden="false" customHeight="false" outlineLevel="0" collapsed="false">
      <c r="A4471" s="47" t="s">
        <v>16423</v>
      </c>
      <c r="B4471" s="47" t="s">
        <v>1108</v>
      </c>
      <c r="C4471" s="48" t="n">
        <v>46104</v>
      </c>
      <c r="D4471" s="47" t="s">
        <v>64</v>
      </c>
      <c r="E4471" s="47" t="s">
        <v>128</v>
      </c>
      <c r="F4471" s="47" t="s">
        <v>156</v>
      </c>
      <c r="G4471" s="47" t="s">
        <v>129</v>
      </c>
      <c r="H4471" s="47" t="n">
        <v>730</v>
      </c>
      <c r="I4471" s="57" t="n">
        <f aca="false">IFERROR(H4471/INDEX(Rate_Master!$C$2:$C$13,MATCH(F4471,Rate_Master!$A$2:$A$13,0)),0)</f>
        <v>1.52083333333333</v>
      </c>
    </row>
    <row r="4472" customFormat="false" ht="15" hidden="false" customHeight="false" outlineLevel="0" collapsed="false">
      <c r="A4472" s="47" t="s">
        <v>16424</v>
      </c>
      <c r="B4472" s="47" t="s">
        <v>1108</v>
      </c>
      <c r="C4472" s="48" t="n">
        <v>46104</v>
      </c>
      <c r="D4472" s="47" t="s">
        <v>64</v>
      </c>
      <c r="E4472" s="47" t="s">
        <v>128</v>
      </c>
      <c r="F4472" s="47" t="s">
        <v>156</v>
      </c>
      <c r="G4472" s="47" t="s">
        <v>130</v>
      </c>
      <c r="H4472" s="47" t="n">
        <v>604</v>
      </c>
      <c r="I4472" s="57" t="n">
        <f aca="false">IFERROR(H4472/INDEX(Rate_Master!$C$2:$C$13,MATCH(F4472,Rate_Master!$A$2:$A$13,0)),0)</f>
        <v>1.25833333333333</v>
      </c>
    </row>
    <row r="4473" customFormat="false" ht="15" hidden="false" customHeight="false" outlineLevel="0" collapsed="false">
      <c r="A4473" s="47" t="s">
        <v>16425</v>
      </c>
      <c r="B4473" s="47" t="s">
        <v>1108</v>
      </c>
      <c r="C4473" s="48" t="n">
        <v>46104</v>
      </c>
      <c r="D4473" s="47" t="s">
        <v>64</v>
      </c>
      <c r="E4473" s="47" t="s">
        <v>128</v>
      </c>
      <c r="F4473" s="47" t="s">
        <v>156</v>
      </c>
      <c r="G4473" s="47" t="s">
        <v>131</v>
      </c>
      <c r="H4473" s="47" t="n">
        <v>163</v>
      </c>
      <c r="I4473" s="57" t="n">
        <f aca="false">IFERROR(H4473/INDEX(Rate_Master!$C$2:$C$13,MATCH(F4473,Rate_Master!$A$2:$A$13,0)),0)</f>
        <v>0.339583333333333</v>
      </c>
    </row>
    <row r="4474" customFormat="false" ht="15" hidden="false" customHeight="false" outlineLevel="0" collapsed="false">
      <c r="A4474" s="47" t="s">
        <v>16426</v>
      </c>
      <c r="B4474" s="47" t="s">
        <v>1108</v>
      </c>
      <c r="C4474" s="48" t="n">
        <v>46104</v>
      </c>
      <c r="D4474" s="47" t="s">
        <v>64</v>
      </c>
      <c r="E4474" s="47" t="s">
        <v>128</v>
      </c>
      <c r="F4474" s="47" t="s">
        <v>156</v>
      </c>
      <c r="G4474" s="47" t="s">
        <v>132</v>
      </c>
      <c r="H4474" s="47" t="n">
        <v>164</v>
      </c>
      <c r="I4474" s="57" t="n">
        <f aca="false">IFERROR(H4474/INDEX(Rate_Master!$C$2:$C$13,MATCH(F4474,Rate_Master!$A$2:$A$13,0)),0)</f>
        <v>0.341666666666667</v>
      </c>
    </row>
    <row r="4475" customFormat="false" ht="15" hidden="false" customHeight="false" outlineLevel="0" collapsed="false">
      <c r="A4475" s="47" t="s">
        <v>16427</v>
      </c>
      <c r="B4475" s="47" t="s">
        <v>1109</v>
      </c>
      <c r="C4475" s="48" t="n">
        <v>46104</v>
      </c>
      <c r="D4475" s="47" t="s">
        <v>64</v>
      </c>
      <c r="E4475" s="47" t="s">
        <v>128</v>
      </c>
      <c r="F4475" s="47" t="s">
        <v>156</v>
      </c>
      <c r="G4475" s="47" t="s">
        <v>127</v>
      </c>
      <c r="H4475" s="47" t="n">
        <v>709</v>
      </c>
      <c r="I4475" s="57" t="n">
        <f aca="false">IFERROR(H4475/INDEX(Rate_Master!$C$2:$C$13,MATCH(F4475,Rate_Master!$A$2:$A$13,0)),0)</f>
        <v>1.47708333333333</v>
      </c>
    </row>
    <row r="4476" customFormat="false" ht="15" hidden="false" customHeight="false" outlineLevel="0" collapsed="false">
      <c r="A4476" s="47" t="s">
        <v>16428</v>
      </c>
      <c r="B4476" s="47" t="s">
        <v>1109</v>
      </c>
      <c r="C4476" s="48" t="n">
        <v>46104</v>
      </c>
      <c r="D4476" s="47" t="s">
        <v>64</v>
      </c>
      <c r="E4476" s="47" t="s">
        <v>128</v>
      </c>
      <c r="F4476" s="47" t="s">
        <v>156</v>
      </c>
      <c r="G4476" s="47" t="s">
        <v>129</v>
      </c>
      <c r="H4476" s="47" t="n">
        <v>814</v>
      </c>
      <c r="I4476" s="57" t="n">
        <f aca="false">IFERROR(H4476/INDEX(Rate_Master!$C$2:$C$13,MATCH(F4476,Rate_Master!$A$2:$A$13,0)),0)</f>
        <v>1.69583333333333</v>
      </c>
    </row>
    <row r="4477" customFormat="false" ht="15" hidden="false" customHeight="false" outlineLevel="0" collapsed="false">
      <c r="A4477" s="47" t="s">
        <v>16429</v>
      </c>
      <c r="B4477" s="47" t="s">
        <v>1109</v>
      </c>
      <c r="C4477" s="48" t="n">
        <v>46104</v>
      </c>
      <c r="D4477" s="47" t="s">
        <v>64</v>
      </c>
      <c r="E4477" s="47" t="s">
        <v>128</v>
      </c>
      <c r="F4477" s="47" t="s">
        <v>156</v>
      </c>
      <c r="G4477" s="47" t="s">
        <v>130</v>
      </c>
      <c r="H4477" s="47" t="n">
        <v>618</v>
      </c>
      <c r="I4477" s="57" t="n">
        <f aca="false">IFERROR(H4477/INDEX(Rate_Master!$C$2:$C$13,MATCH(F4477,Rate_Master!$A$2:$A$13,0)),0)</f>
        <v>1.2875</v>
      </c>
    </row>
    <row r="4478" customFormat="false" ht="15" hidden="false" customHeight="false" outlineLevel="0" collapsed="false">
      <c r="A4478" s="47" t="s">
        <v>16430</v>
      </c>
      <c r="B4478" s="47" t="s">
        <v>1109</v>
      </c>
      <c r="C4478" s="48" t="n">
        <v>46104</v>
      </c>
      <c r="D4478" s="47" t="s">
        <v>64</v>
      </c>
      <c r="E4478" s="47" t="s">
        <v>128</v>
      </c>
      <c r="F4478" s="47" t="s">
        <v>156</v>
      </c>
      <c r="G4478" s="47" t="s">
        <v>131</v>
      </c>
      <c r="H4478" s="47" t="n">
        <v>223</v>
      </c>
      <c r="I4478" s="57" t="n">
        <f aca="false">IFERROR(H4478/INDEX(Rate_Master!$C$2:$C$13,MATCH(F4478,Rate_Master!$A$2:$A$13,0)),0)</f>
        <v>0.464583333333333</v>
      </c>
    </row>
    <row r="4479" customFormat="false" ht="15" hidden="false" customHeight="false" outlineLevel="0" collapsed="false">
      <c r="A4479" s="47" t="s">
        <v>16431</v>
      </c>
      <c r="B4479" s="47" t="s">
        <v>1109</v>
      </c>
      <c r="C4479" s="48" t="n">
        <v>46104</v>
      </c>
      <c r="D4479" s="47" t="s">
        <v>64</v>
      </c>
      <c r="E4479" s="47" t="s">
        <v>128</v>
      </c>
      <c r="F4479" s="47" t="s">
        <v>156</v>
      </c>
      <c r="G4479" s="47" t="s">
        <v>132</v>
      </c>
      <c r="H4479" s="47" t="n">
        <v>150</v>
      </c>
      <c r="I4479" s="57" t="n">
        <f aca="false">IFERROR(H4479/INDEX(Rate_Master!$C$2:$C$13,MATCH(F4479,Rate_Master!$A$2:$A$13,0)),0)</f>
        <v>0.3125</v>
      </c>
    </row>
    <row r="4480" customFormat="false" ht="15" hidden="false" customHeight="false" outlineLevel="0" collapsed="false">
      <c r="A4480" s="47" t="s">
        <v>16432</v>
      </c>
      <c r="B4480" s="47" t="s">
        <v>1110</v>
      </c>
      <c r="C4480" s="48" t="n">
        <v>46104</v>
      </c>
      <c r="D4480" s="47" t="s">
        <v>65</v>
      </c>
      <c r="E4480" s="47" t="s">
        <v>134</v>
      </c>
      <c r="F4480" s="47" t="s">
        <v>157</v>
      </c>
      <c r="G4480" s="47" t="s">
        <v>133</v>
      </c>
      <c r="H4480" s="47" t="n">
        <v>786</v>
      </c>
      <c r="I4480" s="57" t="n">
        <f aca="false">IFERROR(H4480/INDEX(Rate_Master!$C$2:$C$13,MATCH(F4480,Rate_Master!$A$2:$A$13,0)),0)</f>
        <v>3.57272727272727</v>
      </c>
    </row>
    <row r="4481" customFormat="false" ht="15" hidden="false" customHeight="false" outlineLevel="0" collapsed="false">
      <c r="A4481" s="47" t="s">
        <v>16433</v>
      </c>
      <c r="B4481" s="47" t="s">
        <v>1110</v>
      </c>
      <c r="C4481" s="48" t="n">
        <v>46104</v>
      </c>
      <c r="D4481" s="47" t="s">
        <v>65</v>
      </c>
      <c r="E4481" s="47" t="s">
        <v>134</v>
      </c>
      <c r="F4481" s="47" t="s">
        <v>157</v>
      </c>
      <c r="G4481" s="47" t="s">
        <v>135</v>
      </c>
      <c r="H4481" s="47" t="n">
        <v>399</v>
      </c>
      <c r="I4481" s="57" t="n">
        <f aca="false">IFERROR(H4481/INDEX(Rate_Master!$C$2:$C$13,MATCH(F4481,Rate_Master!$A$2:$A$13,0)),0)</f>
        <v>1.81363636363636</v>
      </c>
    </row>
    <row r="4482" customFormat="false" ht="15" hidden="false" customHeight="false" outlineLevel="0" collapsed="false">
      <c r="A4482" s="47" t="s">
        <v>16434</v>
      </c>
      <c r="B4482" s="47" t="s">
        <v>1110</v>
      </c>
      <c r="C4482" s="48" t="n">
        <v>46104</v>
      </c>
      <c r="D4482" s="47" t="s">
        <v>65</v>
      </c>
      <c r="E4482" s="47" t="s">
        <v>134</v>
      </c>
      <c r="F4482" s="47" t="s">
        <v>157</v>
      </c>
      <c r="G4482" s="47" t="s">
        <v>136</v>
      </c>
      <c r="H4482" s="47" t="n">
        <v>295</v>
      </c>
      <c r="I4482" s="57" t="n">
        <f aca="false">IFERROR(H4482/INDEX(Rate_Master!$C$2:$C$13,MATCH(F4482,Rate_Master!$A$2:$A$13,0)),0)</f>
        <v>1.34090909090909</v>
      </c>
    </row>
    <row r="4483" customFormat="false" ht="15" hidden="false" customHeight="false" outlineLevel="0" collapsed="false">
      <c r="A4483" s="47" t="s">
        <v>16435</v>
      </c>
      <c r="B4483" s="47" t="s">
        <v>1110</v>
      </c>
      <c r="C4483" s="48" t="n">
        <v>46104</v>
      </c>
      <c r="D4483" s="47" t="s">
        <v>65</v>
      </c>
      <c r="E4483" s="47" t="s">
        <v>134</v>
      </c>
      <c r="F4483" s="47" t="s">
        <v>157</v>
      </c>
      <c r="G4483" s="47" t="s">
        <v>137</v>
      </c>
      <c r="H4483" s="47" t="n">
        <v>239</v>
      </c>
      <c r="I4483" s="57" t="n">
        <f aca="false">IFERROR(H4483/INDEX(Rate_Master!$C$2:$C$13,MATCH(F4483,Rate_Master!$A$2:$A$13,0)),0)</f>
        <v>1.08636363636364</v>
      </c>
    </row>
    <row r="4484" customFormat="false" ht="15" hidden="false" customHeight="false" outlineLevel="0" collapsed="false">
      <c r="A4484" s="47" t="s">
        <v>16436</v>
      </c>
      <c r="B4484" s="47" t="s">
        <v>1110</v>
      </c>
      <c r="C4484" s="48" t="n">
        <v>46104</v>
      </c>
      <c r="D4484" s="47" t="s">
        <v>65</v>
      </c>
      <c r="E4484" s="47" t="s">
        <v>134</v>
      </c>
      <c r="F4484" s="47" t="s">
        <v>157</v>
      </c>
      <c r="G4484" s="47" t="s">
        <v>138</v>
      </c>
      <c r="H4484" s="47" t="n">
        <v>125</v>
      </c>
      <c r="I4484" s="57" t="n">
        <f aca="false">IFERROR(H4484/INDEX(Rate_Master!$C$2:$C$13,MATCH(F4484,Rate_Master!$A$2:$A$13,0)),0)</f>
        <v>0.568181818181818</v>
      </c>
    </row>
    <row r="4485" customFormat="false" ht="15" hidden="false" customHeight="false" outlineLevel="0" collapsed="false">
      <c r="A4485" s="47" t="s">
        <v>16437</v>
      </c>
      <c r="B4485" s="47" t="s">
        <v>1111</v>
      </c>
      <c r="C4485" s="48" t="n">
        <v>46104</v>
      </c>
      <c r="D4485" s="47" t="s">
        <v>65</v>
      </c>
      <c r="E4485" s="47" t="s">
        <v>134</v>
      </c>
      <c r="F4485" s="47" t="s">
        <v>159</v>
      </c>
      <c r="G4485" s="47" t="s">
        <v>133</v>
      </c>
      <c r="H4485" s="47" t="n">
        <v>602</v>
      </c>
      <c r="I4485" s="57" t="n">
        <f aca="false">IFERROR(H4485/INDEX(Rate_Master!$C$2:$C$13,MATCH(F4485,Rate_Master!$A$2:$A$13,0)),0)</f>
        <v>2.50833333333333</v>
      </c>
    </row>
    <row r="4486" customFormat="false" ht="15" hidden="false" customHeight="false" outlineLevel="0" collapsed="false">
      <c r="A4486" s="47" t="s">
        <v>16438</v>
      </c>
      <c r="B4486" s="47" t="s">
        <v>1111</v>
      </c>
      <c r="C4486" s="48" t="n">
        <v>46104</v>
      </c>
      <c r="D4486" s="47" t="s">
        <v>65</v>
      </c>
      <c r="E4486" s="47" t="s">
        <v>134</v>
      </c>
      <c r="F4486" s="47" t="s">
        <v>159</v>
      </c>
      <c r="G4486" s="47" t="s">
        <v>135</v>
      </c>
      <c r="H4486" s="47" t="n">
        <v>512</v>
      </c>
      <c r="I4486" s="57" t="n">
        <f aca="false">IFERROR(H4486/INDEX(Rate_Master!$C$2:$C$13,MATCH(F4486,Rate_Master!$A$2:$A$13,0)),0)</f>
        <v>2.13333333333333</v>
      </c>
    </row>
    <row r="4487" customFormat="false" ht="15" hidden="false" customHeight="false" outlineLevel="0" collapsed="false">
      <c r="A4487" s="47" t="s">
        <v>16439</v>
      </c>
      <c r="B4487" s="47" t="s">
        <v>1111</v>
      </c>
      <c r="C4487" s="48" t="n">
        <v>46104</v>
      </c>
      <c r="D4487" s="47" t="s">
        <v>65</v>
      </c>
      <c r="E4487" s="47" t="s">
        <v>134</v>
      </c>
      <c r="F4487" s="47" t="s">
        <v>159</v>
      </c>
      <c r="G4487" s="47" t="s">
        <v>136</v>
      </c>
      <c r="H4487" s="47" t="n">
        <v>403</v>
      </c>
      <c r="I4487" s="57" t="n">
        <f aca="false">IFERROR(H4487/INDEX(Rate_Master!$C$2:$C$13,MATCH(F4487,Rate_Master!$A$2:$A$13,0)),0)</f>
        <v>1.67916666666667</v>
      </c>
    </row>
    <row r="4488" customFormat="false" ht="15" hidden="false" customHeight="false" outlineLevel="0" collapsed="false">
      <c r="A4488" s="47" t="s">
        <v>16440</v>
      </c>
      <c r="B4488" s="47" t="s">
        <v>1111</v>
      </c>
      <c r="C4488" s="48" t="n">
        <v>46104</v>
      </c>
      <c r="D4488" s="47" t="s">
        <v>65</v>
      </c>
      <c r="E4488" s="47" t="s">
        <v>134</v>
      </c>
      <c r="F4488" s="47" t="s">
        <v>159</v>
      </c>
      <c r="G4488" s="47" t="s">
        <v>137</v>
      </c>
      <c r="H4488" s="47" t="n">
        <v>263</v>
      </c>
      <c r="I4488" s="57" t="n">
        <f aca="false">IFERROR(H4488/INDEX(Rate_Master!$C$2:$C$13,MATCH(F4488,Rate_Master!$A$2:$A$13,0)),0)</f>
        <v>1.09583333333333</v>
      </c>
    </row>
    <row r="4489" customFormat="false" ht="15" hidden="false" customHeight="false" outlineLevel="0" collapsed="false">
      <c r="A4489" s="47" t="s">
        <v>16441</v>
      </c>
      <c r="B4489" s="47" t="s">
        <v>1111</v>
      </c>
      <c r="C4489" s="48" t="n">
        <v>46104</v>
      </c>
      <c r="D4489" s="47" t="s">
        <v>65</v>
      </c>
      <c r="E4489" s="47" t="s">
        <v>134</v>
      </c>
      <c r="F4489" s="47" t="s">
        <v>159</v>
      </c>
      <c r="G4489" s="47" t="s">
        <v>138</v>
      </c>
      <c r="H4489" s="47" t="n">
        <v>150</v>
      </c>
      <c r="I4489" s="57" t="n">
        <f aca="false">IFERROR(H4489/INDEX(Rate_Master!$C$2:$C$13,MATCH(F4489,Rate_Master!$A$2:$A$13,0)),0)</f>
        <v>0.625</v>
      </c>
    </row>
    <row r="4490" customFormat="false" ht="15" hidden="false" customHeight="false" outlineLevel="0" collapsed="false">
      <c r="A4490" s="47" t="s">
        <v>16442</v>
      </c>
      <c r="B4490" s="47" t="s">
        <v>1113</v>
      </c>
      <c r="C4490" s="48" t="n">
        <v>46104</v>
      </c>
      <c r="D4490" s="47" t="s">
        <v>65</v>
      </c>
      <c r="E4490" s="47" t="s">
        <v>134</v>
      </c>
      <c r="F4490" s="47" t="s">
        <v>159</v>
      </c>
      <c r="G4490" s="47" t="s">
        <v>133</v>
      </c>
      <c r="H4490" s="47" t="n">
        <v>392</v>
      </c>
      <c r="I4490" s="57" t="n">
        <f aca="false">IFERROR(H4490/INDEX(Rate_Master!$C$2:$C$13,MATCH(F4490,Rate_Master!$A$2:$A$13,0)),0)</f>
        <v>1.63333333333333</v>
      </c>
    </row>
    <row r="4491" customFormat="false" ht="15" hidden="false" customHeight="false" outlineLevel="0" collapsed="false">
      <c r="A4491" s="47" t="s">
        <v>16443</v>
      </c>
      <c r="B4491" s="47" t="s">
        <v>1113</v>
      </c>
      <c r="C4491" s="48" t="n">
        <v>46104</v>
      </c>
      <c r="D4491" s="47" t="s">
        <v>65</v>
      </c>
      <c r="E4491" s="47" t="s">
        <v>134</v>
      </c>
      <c r="F4491" s="47" t="s">
        <v>159</v>
      </c>
      <c r="G4491" s="47" t="s">
        <v>135</v>
      </c>
      <c r="H4491" s="47" t="n">
        <v>309</v>
      </c>
      <c r="I4491" s="57" t="n">
        <f aca="false">IFERROR(H4491/INDEX(Rate_Master!$C$2:$C$13,MATCH(F4491,Rate_Master!$A$2:$A$13,0)),0)</f>
        <v>1.2875</v>
      </c>
    </row>
    <row r="4492" customFormat="false" ht="15" hidden="false" customHeight="false" outlineLevel="0" collapsed="false">
      <c r="A4492" s="47" t="s">
        <v>16444</v>
      </c>
      <c r="B4492" s="47" t="s">
        <v>1113</v>
      </c>
      <c r="C4492" s="48" t="n">
        <v>46104</v>
      </c>
      <c r="D4492" s="47" t="s">
        <v>65</v>
      </c>
      <c r="E4492" s="47" t="s">
        <v>134</v>
      </c>
      <c r="F4492" s="47" t="s">
        <v>159</v>
      </c>
      <c r="G4492" s="47" t="s">
        <v>136</v>
      </c>
      <c r="H4492" s="47" t="n">
        <v>234</v>
      </c>
      <c r="I4492" s="57" t="n">
        <f aca="false">IFERROR(H4492/INDEX(Rate_Master!$C$2:$C$13,MATCH(F4492,Rate_Master!$A$2:$A$13,0)),0)</f>
        <v>0.975</v>
      </c>
    </row>
    <row r="4493" customFormat="false" ht="15" hidden="false" customHeight="false" outlineLevel="0" collapsed="false">
      <c r="A4493" s="47" t="s">
        <v>16445</v>
      </c>
      <c r="B4493" s="47" t="s">
        <v>1113</v>
      </c>
      <c r="C4493" s="48" t="n">
        <v>46104</v>
      </c>
      <c r="D4493" s="47" t="s">
        <v>65</v>
      </c>
      <c r="E4493" s="47" t="s">
        <v>134</v>
      </c>
      <c r="F4493" s="47" t="s">
        <v>159</v>
      </c>
      <c r="G4493" s="47" t="s">
        <v>137</v>
      </c>
      <c r="H4493" s="47" t="n">
        <v>208</v>
      </c>
      <c r="I4493" s="57" t="n">
        <f aca="false">IFERROR(H4493/INDEX(Rate_Master!$C$2:$C$13,MATCH(F4493,Rate_Master!$A$2:$A$13,0)),0)</f>
        <v>0.866666666666667</v>
      </c>
    </row>
    <row r="4494" customFormat="false" ht="15" hidden="false" customHeight="false" outlineLevel="0" collapsed="false">
      <c r="A4494" s="47" t="s">
        <v>16446</v>
      </c>
      <c r="B4494" s="47" t="s">
        <v>1113</v>
      </c>
      <c r="C4494" s="48" t="n">
        <v>46104</v>
      </c>
      <c r="D4494" s="47" t="s">
        <v>65</v>
      </c>
      <c r="E4494" s="47" t="s">
        <v>134</v>
      </c>
      <c r="F4494" s="47" t="s">
        <v>159</v>
      </c>
      <c r="G4494" s="47" t="s">
        <v>138</v>
      </c>
      <c r="H4494" s="47" t="n">
        <v>94</v>
      </c>
      <c r="I4494" s="57" t="n">
        <f aca="false">IFERROR(H4494/INDEX(Rate_Master!$C$2:$C$13,MATCH(F4494,Rate_Master!$A$2:$A$13,0)),0)</f>
        <v>0.391666666666667</v>
      </c>
    </row>
    <row r="4495" customFormat="false" ht="15" hidden="false" customHeight="false" outlineLevel="0" collapsed="false">
      <c r="A4495" s="47" t="s">
        <v>16447</v>
      </c>
      <c r="B4495" s="47" t="s">
        <v>1114</v>
      </c>
      <c r="C4495" s="48" t="n">
        <v>46105</v>
      </c>
      <c r="D4495" s="47" t="s">
        <v>62</v>
      </c>
      <c r="E4495" s="47" t="s">
        <v>120</v>
      </c>
      <c r="F4495" s="47" t="s">
        <v>148</v>
      </c>
      <c r="G4495" s="47" t="s">
        <v>119</v>
      </c>
      <c r="H4495" s="47" t="n">
        <v>734</v>
      </c>
      <c r="I4495" s="57" t="n">
        <f aca="false">IFERROR(H4495/INDEX(Rate_Master!$C$2:$C$13,MATCH(F4495,Rate_Master!$A$2:$A$13,0)),0)</f>
        <v>0.815555555555556</v>
      </c>
    </row>
    <row r="4496" customFormat="false" ht="15" hidden="false" customHeight="false" outlineLevel="0" collapsed="false">
      <c r="A4496" s="47" t="s">
        <v>16448</v>
      </c>
      <c r="B4496" s="47" t="s">
        <v>1114</v>
      </c>
      <c r="C4496" s="48" t="n">
        <v>46105</v>
      </c>
      <c r="D4496" s="47" t="s">
        <v>62</v>
      </c>
      <c r="E4496" s="47" t="s">
        <v>120</v>
      </c>
      <c r="F4496" s="47" t="s">
        <v>148</v>
      </c>
      <c r="G4496" s="47" t="s">
        <v>121</v>
      </c>
      <c r="H4496" s="47" t="n">
        <v>671</v>
      </c>
      <c r="I4496" s="57" t="n">
        <f aca="false">IFERROR(H4496/INDEX(Rate_Master!$C$2:$C$13,MATCH(F4496,Rate_Master!$A$2:$A$13,0)),0)</f>
        <v>0.745555555555556</v>
      </c>
    </row>
    <row r="4497" customFormat="false" ht="15" hidden="false" customHeight="false" outlineLevel="0" collapsed="false">
      <c r="A4497" s="47" t="s">
        <v>16449</v>
      </c>
      <c r="B4497" s="47" t="s">
        <v>1114</v>
      </c>
      <c r="C4497" s="48" t="n">
        <v>46105</v>
      </c>
      <c r="D4497" s="47" t="s">
        <v>62</v>
      </c>
      <c r="E4497" s="47" t="s">
        <v>120</v>
      </c>
      <c r="F4497" s="47" t="s">
        <v>148</v>
      </c>
      <c r="G4497" s="47" t="s">
        <v>122</v>
      </c>
      <c r="H4497" s="47" t="n">
        <v>720</v>
      </c>
      <c r="I4497" s="57" t="n">
        <f aca="false">IFERROR(H4497/INDEX(Rate_Master!$C$2:$C$13,MATCH(F4497,Rate_Master!$A$2:$A$13,0)),0)</f>
        <v>0.8</v>
      </c>
    </row>
    <row r="4498" customFormat="false" ht="15" hidden="false" customHeight="false" outlineLevel="0" collapsed="false">
      <c r="A4498" s="47" t="s">
        <v>16450</v>
      </c>
      <c r="B4498" s="47" t="s">
        <v>1114</v>
      </c>
      <c r="C4498" s="48" t="n">
        <v>46105</v>
      </c>
      <c r="D4498" s="47" t="s">
        <v>62</v>
      </c>
      <c r="E4498" s="47" t="s">
        <v>120</v>
      </c>
      <c r="F4498" s="47" t="s">
        <v>148</v>
      </c>
      <c r="G4498" s="47" t="s">
        <v>123</v>
      </c>
      <c r="H4498" s="47" t="n">
        <v>559</v>
      </c>
      <c r="I4498" s="57" t="n">
        <f aca="false">IFERROR(H4498/INDEX(Rate_Master!$C$2:$C$13,MATCH(F4498,Rate_Master!$A$2:$A$13,0)),0)</f>
        <v>0.621111111111111</v>
      </c>
    </row>
    <row r="4499" customFormat="false" ht="15" hidden="false" customHeight="false" outlineLevel="0" collapsed="false">
      <c r="A4499" s="47" t="s">
        <v>16451</v>
      </c>
      <c r="B4499" s="47" t="s">
        <v>1114</v>
      </c>
      <c r="C4499" s="48" t="n">
        <v>46105</v>
      </c>
      <c r="D4499" s="47" t="s">
        <v>62</v>
      </c>
      <c r="E4499" s="47" t="s">
        <v>120</v>
      </c>
      <c r="F4499" s="47" t="s">
        <v>148</v>
      </c>
      <c r="G4499" s="47" t="s">
        <v>124</v>
      </c>
      <c r="H4499" s="47" t="n">
        <v>331</v>
      </c>
      <c r="I4499" s="57" t="n">
        <f aca="false">IFERROR(H4499/INDEX(Rate_Master!$C$2:$C$13,MATCH(F4499,Rate_Master!$A$2:$A$13,0)),0)</f>
        <v>0.367777777777778</v>
      </c>
    </row>
    <row r="4500" customFormat="false" ht="15" hidden="false" customHeight="false" outlineLevel="0" collapsed="false">
      <c r="A4500" s="47" t="s">
        <v>16452</v>
      </c>
      <c r="B4500" s="47" t="s">
        <v>1114</v>
      </c>
      <c r="C4500" s="48" t="n">
        <v>46105</v>
      </c>
      <c r="D4500" s="47" t="s">
        <v>62</v>
      </c>
      <c r="E4500" s="47" t="s">
        <v>120</v>
      </c>
      <c r="F4500" s="47" t="s">
        <v>148</v>
      </c>
      <c r="G4500" s="47" t="s">
        <v>125</v>
      </c>
      <c r="H4500" s="47" t="n">
        <v>218</v>
      </c>
      <c r="I4500" s="57" t="n">
        <f aca="false">IFERROR(H4500/INDEX(Rate_Master!$C$2:$C$13,MATCH(F4500,Rate_Master!$A$2:$A$13,0)),0)</f>
        <v>0.242222222222222</v>
      </c>
    </row>
    <row r="4501" customFormat="false" ht="15" hidden="false" customHeight="false" outlineLevel="0" collapsed="false">
      <c r="A4501" s="47" t="s">
        <v>16453</v>
      </c>
      <c r="B4501" s="47" t="s">
        <v>1114</v>
      </c>
      <c r="C4501" s="48" t="n">
        <v>46105</v>
      </c>
      <c r="D4501" s="47" t="s">
        <v>62</v>
      </c>
      <c r="E4501" s="47" t="s">
        <v>120</v>
      </c>
      <c r="F4501" s="47" t="s">
        <v>148</v>
      </c>
      <c r="G4501" s="47" t="s">
        <v>126</v>
      </c>
      <c r="H4501" s="47" t="n">
        <v>138</v>
      </c>
      <c r="I4501" s="57" t="n">
        <f aca="false">IFERROR(H4501/INDEX(Rate_Master!$C$2:$C$13,MATCH(F4501,Rate_Master!$A$2:$A$13,0)),0)</f>
        <v>0.153333333333333</v>
      </c>
    </row>
    <row r="4502" customFormat="false" ht="15" hidden="false" customHeight="false" outlineLevel="0" collapsed="false">
      <c r="A4502" s="47" t="s">
        <v>16454</v>
      </c>
      <c r="B4502" s="47" t="s">
        <v>1116</v>
      </c>
      <c r="C4502" s="48" t="n">
        <v>46105</v>
      </c>
      <c r="D4502" s="47" t="s">
        <v>62</v>
      </c>
      <c r="E4502" s="47" t="s">
        <v>120</v>
      </c>
      <c r="F4502" s="47" t="s">
        <v>148</v>
      </c>
      <c r="G4502" s="47" t="s">
        <v>119</v>
      </c>
      <c r="H4502" s="47" t="n">
        <v>1502</v>
      </c>
      <c r="I4502" s="57" t="n">
        <f aca="false">IFERROR(H4502/INDEX(Rate_Master!$C$2:$C$13,MATCH(F4502,Rate_Master!$A$2:$A$13,0)),0)</f>
        <v>1.66888888888889</v>
      </c>
    </row>
    <row r="4503" customFormat="false" ht="15" hidden="false" customHeight="false" outlineLevel="0" collapsed="false">
      <c r="A4503" s="47" t="s">
        <v>16455</v>
      </c>
      <c r="B4503" s="47" t="s">
        <v>1116</v>
      </c>
      <c r="C4503" s="48" t="n">
        <v>46105</v>
      </c>
      <c r="D4503" s="47" t="s">
        <v>62</v>
      </c>
      <c r="E4503" s="47" t="s">
        <v>120</v>
      </c>
      <c r="F4503" s="47" t="s">
        <v>148</v>
      </c>
      <c r="G4503" s="47" t="s">
        <v>121</v>
      </c>
      <c r="H4503" s="47" t="n">
        <v>1348</v>
      </c>
      <c r="I4503" s="57" t="n">
        <f aca="false">IFERROR(H4503/INDEX(Rate_Master!$C$2:$C$13,MATCH(F4503,Rate_Master!$A$2:$A$13,0)),0)</f>
        <v>1.49777777777778</v>
      </c>
    </row>
    <row r="4504" customFormat="false" ht="15" hidden="false" customHeight="false" outlineLevel="0" collapsed="false">
      <c r="A4504" s="47" t="s">
        <v>16456</v>
      </c>
      <c r="B4504" s="47" t="s">
        <v>1116</v>
      </c>
      <c r="C4504" s="48" t="n">
        <v>46105</v>
      </c>
      <c r="D4504" s="47" t="s">
        <v>62</v>
      </c>
      <c r="E4504" s="47" t="s">
        <v>120</v>
      </c>
      <c r="F4504" s="47" t="s">
        <v>148</v>
      </c>
      <c r="G4504" s="47" t="s">
        <v>122</v>
      </c>
      <c r="H4504" s="47" t="n">
        <v>1510</v>
      </c>
      <c r="I4504" s="57" t="n">
        <f aca="false">IFERROR(H4504/INDEX(Rate_Master!$C$2:$C$13,MATCH(F4504,Rate_Master!$A$2:$A$13,0)),0)</f>
        <v>1.67777777777778</v>
      </c>
    </row>
    <row r="4505" customFormat="false" ht="15" hidden="false" customHeight="false" outlineLevel="0" collapsed="false">
      <c r="A4505" s="47" t="s">
        <v>16457</v>
      </c>
      <c r="B4505" s="47" t="s">
        <v>1116</v>
      </c>
      <c r="C4505" s="48" t="n">
        <v>46105</v>
      </c>
      <c r="D4505" s="47" t="s">
        <v>62</v>
      </c>
      <c r="E4505" s="47" t="s">
        <v>120</v>
      </c>
      <c r="F4505" s="47" t="s">
        <v>148</v>
      </c>
      <c r="G4505" s="47" t="s">
        <v>123</v>
      </c>
      <c r="H4505" s="47" t="n">
        <v>1137</v>
      </c>
      <c r="I4505" s="57" t="n">
        <f aca="false">IFERROR(H4505/INDEX(Rate_Master!$C$2:$C$13,MATCH(F4505,Rate_Master!$A$2:$A$13,0)),0)</f>
        <v>1.26333333333333</v>
      </c>
    </row>
    <row r="4506" customFormat="false" ht="15" hidden="false" customHeight="false" outlineLevel="0" collapsed="false">
      <c r="A4506" s="47" t="s">
        <v>16458</v>
      </c>
      <c r="B4506" s="47" t="s">
        <v>1116</v>
      </c>
      <c r="C4506" s="48" t="n">
        <v>46105</v>
      </c>
      <c r="D4506" s="47" t="s">
        <v>62</v>
      </c>
      <c r="E4506" s="47" t="s">
        <v>120</v>
      </c>
      <c r="F4506" s="47" t="s">
        <v>148</v>
      </c>
      <c r="G4506" s="47" t="s">
        <v>124</v>
      </c>
      <c r="H4506" s="47" t="n">
        <v>642</v>
      </c>
      <c r="I4506" s="57" t="n">
        <f aca="false">IFERROR(H4506/INDEX(Rate_Master!$C$2:$C$13,MATCH(F4506,Rate_Master!$A$2:$A$13,0)),0)</f>
        <v>0.713333333333333</v>
      </c>
    </row>
    <row r="4507" customFormat="false" ht="15" hidden="false" customHeight="false" outlineLevel="0" collapsed="false">
      <c r="A4507" s="47" t="s">
        <v>16459</v>
      </c>
      <c r="B4507" s="47" t="s">
        <v>1116</v>
      </c>
      <c r="C4507" s="48" t="n">
        <v>46105</v>
      </c>
      <c r="D4507" s="47" t="s">
        <v>62</v>
      </c>
      <c r="E4507" s="47" t="s">
        <v>120</v>
      </c>
      <c r="F4507" s="47" t="s">
        <v>148</v>
      </c>
      <c r="G4507" s="47" t="s">
        <v>125</v>
      </c>
      <c r="H4507" s="47" t="n">
        <v>395</v>
      </c>
      <c r="I4507" s="57" t="n">
        <f aca="false">IFERROR(H4507/INDEX(Rate_Master!$C$2:$C$13,MATCH(F4507,Rate_Master!$A$2:$A$13,0)),0)</f>
        <v>0.438888888888889</v>
      </c>
    </row>
    <row r="4508" customFormat="false" ht="15" hidden="false" customHeight="false" outlineLevel="0" collapsed="false">
      <c r="A4508" s="47" t="s">
        <v>16460</v>
      </c>
      <c r="B4508" s="47" t="s">
        <v>1116</v>
      </c>
      <c r="C4508" s="48" t="n">
        <v>46105</v>
      </c>
      <c r="D4508" s="47" t="s">
        <v>62</v>
      </c>
      <c r="E4508" s="47" t="s">
        <v>120</v>
      </c>
      <c r="F4508" s="47" t="s">
        <v>148</v>
      </c>
      <c r="G4508" s="47" t="s">
        <v>126</v>
      </c>
      <c r="H4508" s="47" t="n">
        <v>294</v>
      </c>
      <c r="I4508" s="57" t="n">
        <f aca="false">IFERROR(H4508/INDEX(Rate_Master!$C$2:$C$13,MATCH(F4508,Rate_Master!$A$2:$A$13,0)),0)</f>
        <v>0.326666666666667</v>
      </c>
    </row>
    <row r="4509" customFormat="false" ht="15" hidden="false" customHeight="false" outlineLevel="0" collapsed="false">
      <c r="A4509" s="47" t="s">
        <v>16461</v>
      </c>
      <c r="B4509" s="47" t="s">
        <v>1117</v>
      </c>
      <c r="C4509" s="48" t="n">
        <v>46105</v>
      </c>
      <c r="D4509" s="47" t="s">
        <v>62</v>
      </c>
      <c r="E4509" s="47" t="s">
        <v>120</v>
      </c>
      <c r="F4509" s="47" t="s">
        <v>148</v>
      </c>
      <c r="G4509" s="47" t="s">
        <v>119</v>
      </c>
      <c r="H4509" s="47" t="n">
        <v>1123</v>
      </c>
      <c r="I4509" s="57" t="n">
        <f aca="false">IFERROR(H4509/INDEX(Rate_Master!$C$2:$C$13,MATCH(F4509,Rate_Master!$A$2:$A$13,0)),0)</f>
        <v>1.24777777777778</v>
      </c>
    </row>
    <row r="4510" customFormat="false" ht="15" hidden="false" customHeight="false" outlineLevel="0" collapsed="false">
      <c r="A4510" s="47" t="s">
        <v>16462</v>
      </c>
      <c r="B4510" s="47" t="s">
        <v>1117</v>
      </c>
      <c r="C4510" s="48" t="n">
        <v>46105</v>
      </c>
      <c r="D4510" s="47" t="s">
        <v>62</v>
      </c>
      <c r="E4510" s="47" t="s">
        <v>120</v>
      </c>
      <c r="F4510" s="47" t="s">
        <v>148</v>
      </c>
      <c r="G4510" s="47" t="s">
        <v>121</v>
      </c>
      <c r="H4510" s="47" t="n">
        <v>1099</v>
      </c>
      <c r="I4510" s="57" t="n">
        <f aca="false">IFERROR(H4510/INDEX(Rate_Master!$C$2:$C$13,MATCH(F4510,Rate_Master!$A$2:$A$13,0)),0)</f>
        <v>1.22111111111111</v>
      </c>
    </row>
    <row r="4511" customFormat="false" ht="15" hidden="false" customHeight="false" outlineLevel="0" collapsed="false">
      <c r="A4511" s="47" t="s">
        <v>16463</v>
      </c>
      <c r="B4511" s="47" t="s">
        <v>1117</v>
      </c>
      <c r="C4511" s="48" t="n">
        <v>46105</v>
      </c>
      <c r="D4511" s="47" t="s">
        <v>62</v>
      </c>
      <c r="E4511" s="47" t="s">
        <v>120</v>
      </c>
      <c r="F4511" s="47" t="s">
        <v>148</v>
      </c>
      <c r="G4511" s="47" t="s">
        <v>122</v>
      </c>
      <c r="H4511" s="47" t="n">
        <v>1172</v>
      </c>
      <c r="I4511" s="57" t="n">
        <f aca="false">IFERROR(H4511/INDEX(Rate_Master!$C$2:$C$13,MATCH(F4511,Rate_Master!$A$2:$A$13,0)),0)</f>
        <v>1.30222222222222</v>
      </c>
    </row>
    <row r="4512" customFormat="false" ht="15" hidden="false" customHeight="false" outlineLevel="0" collapsed="false">
      <c r="A4512" s="47" t="s">
        <v>16464</v>
      </c>
      <c r="B4512" s="47" t="s">
        <v>1117</v>
      </c>
      <c r="C4512" s="48" t="n">
        <v>46105</v>
      </c>
      <c r="D4512" s="47" t="s">
        <v>62</v>
      </c>
      <c r="E4512" s="47" t="s">
        <v>120</v>
      </c>
      <c r="F4512" s="47" t="s">
        <v>148</v>
      </c>
      <c r="G4512" s="47" t="s">
        <v>123</v>
      </c>
      <c r="H4512" s="47" t="n">
        <v>854</v>
      </c>
      <c r="I4512" s="57" t="n">
        <f aca="false">IFERROR(H4512/INDEX(Rate_Master!$C$2:$C$13,MATCH(F4512,Rate_Master!$A$2:$A$13,0)),0)</f>
        <v>0.948888888888889</v>
      </c>
    </row>
    <row r="4513" customFormat="false" ht="15" hidden="false" customHeight="false" outlineLevel="0" collapsed="false">
      <c r="A4513" s="47" t="s">
        <v>16465</v>
      </c>
      <c r="B4513" s="47" t="s">
        <v>1117</v>
      </c>
      <c r="C4513" s="48" t="n">
        <v>46105</v>
      </c>
      <c r="D4513" s="47" t="s">
        <v>62</v>
      </c>
      <c r="E4513" s="47" t="s">
        <v>120</v>
      </c>
      <c r="F4513" s="47" t="s">
        <v>148</v>
      </c>
      <c r="G4513" s="47" t="s">
        <v>124</v>
      </c>
      <c r="H4513" s="47" t="n">
        <v>498</v>
      </c>
      <c r="I4513" s="57" t="n">
        <f aca="false">IFERROR(H4513/INDEX(Rate_Master!$C$2:$C$13,MATCH(F4513,Rate_Master!$A$2:$A$13,0)),0)</f>
        <v>0.553333333333333</v>
      </c>
    </row>
    <row r="4514" customFormat="false" ht="15" hidden="false" customHeight="false" outlineLevel="0" collapsed="false">
      <c r="A4514" s="47" t="s">
        <v>16466</v>
      </c>
      <c r="B4514" s="47" t="s">
        <v>1117</v>
      </c>
      <c r="C4514" s="48" t="n">
        <v>46105</v>
      </c>
      <c r="D4514" s="47" t="s">
        <v>62</v>
      </c>
      <c r="E4514" s="47" t="s">
        <v>120</v>
      </c>
      <c r="F4514" s="47" t="s">
        <v>148</v>
      </c>
      <c r="G4514" s="47" t="s">
        <v>125</v>
      </c>
      <c r="H4514" s="47" t="n">
        <v>301</v>
      </c>
      <c r="I4514" s="57" t="n">
        <f aca="false">IFERROR(H4514/INDEX(Rate_Master!$C$2:$C$13,MATCH(F4514,Rate_Master!$A$2:$A$13,0)),0)</f>
        <v>0.334444444444444</v>
      </c>
    </row>
    <row r="4515" customFormat="false" ht="15" hidden="false" customHeight="false" outlineLevel="0" collapsed="false">
      <c r="A4515" s="47" t="s">
        <v>16467</v>
      </c>
      <c r="B4515" s="47" t="s">
        <v>1117</v>
      </c>
      <c r="C4515" s="48" t="n">
        <v>46105</v>
      </c>
      <c r="D4515" s="47" t="s">
        <v>62</v>
      </c>
      <c r="E4515" s="47" t="s">
        <v>120</v>
      </c>
      <c r="F4515" s="47" t="s">
        <v>148</v>
      </c>
      <c r="G4515" s="47" t="s">
        <v>126</v>
      </c>
      <c r="H4515" s="47" t="n">
        <v>214</v>
      </c>
      <c r="I4515" s="57" t="n">
        <f aca="false">IFERROR(H4515/INDEX(Rate_Master!$C$2:$C$13,MATCH(F4515,Rate_Master!$A$2:$A$13,0)),0)</f>
        <v>0.237777777777778</v>
      </c>
    </row>
    <row r="4516" customFormat="false" ht="15" hidden="false" customHeight="false" outlineLevel="0" collapsed="false">
      <c r="A4516" s="47" t="s">
        <v>16468</v>
      </c>
      <c r="B4516" s="47" t="s">
        <v>1118</v>
      </c>
      <c r="C4516" s="48" t="n">
        <v>46105</v>
      </c>
      <c r="D4516" s="47" t="s">
        <v>63</v>
      </c>
      <c r="E4516" s="47" t="s">
        <v>120</v>
      </c>
      <c r="F4516" s="47" t="s">
        <v>151</v>
      </c>
      <c r="G4516" s="47" t="s">
        <v>119</v>
      </c>
      <c r="H4516" s="47" t="n">
        <v>917</v>
      </c>
      <c r="I4516" s="57" t="n">
        <f aca="false">IFERROR(H4516/INDEX(Rate_Master!$C$2:$C$13,MATCH(F4516,Rate_Master!$A$2:$A$13,0)),0)</f>
        <v>1.31</v>
      </c>
    </row>
    <row r="4517" customFormat="false" ht="15" hidden="false" customHeight="false" outlineLevel="0" collapsed="false">
      <c r="A4517" s="47" t="s">
        <v>16469</v>
      </c>
      <c r="B4517" s="47" t="s">
        <v>1118</v>
      </c>
      <c r="C4517" s="48" t="n">
        <v>46105</v>
      </c>
      <c r="D4517" s="47" t="s">
        <v>63</v>
      </c>
      <c r="E4517" s="47" t="s">
        <v>120</v>
      </c>
      <c r="F4517" s="47" t="s">
        <v>151</v>
      </c>
      <c r="G4517" s="47" t="s">
        <v>121</v>
      </c>
      <c r="H4517" s="47" t="n">
        <v>908</v>
      </c>
      <c r="I4517" s="57" t="n">
        <f aca="false">IFERROR(H4517/INDEX(Rate_Master!$C$2:$C$13,MATCH(F4517,Rate_Master!$A$2:$A$13,0)),0)</f>
        <v>1.29714285714286</v>
      </c>
    </row>
    <row r="4518" customFormat="false" ht="15" hidden="false" customHeight="false" outlineLevel="0" collapsed="false">
      <c r="A4518" s="47" t="s">
        <v>16470</v>
      </c>
      <c r="B4518" s="47" t="s">
        <v>1118</v>
      </c>
      <c r="C4518" s="48" t="n">
        <v>46105</v>
      </c>
      <c r="D4518" s="47" t="s">
        <v>63</v>
      </c>
      <c r="E4518" s="47" t="s">
        <v>120</v>
      </c>
      <c r="F4518" s="47" t="s">
        <v>151</v>
      </c>
      <c r="G4518" s="47" t="s">
        <v>122</v>
      </c>
      <c r="H4518" s="47" t="n">
        <v>2010</v>
      </c>
      <c r="I4518" s="57" t="n">
        <f aca="false">IFERROR(H4518/INDEX(Rate_Master!$C$2:$C$13,MATCH(F4518,Rate_Master!$A$2:$A$13,0)),0)</f>
        <v>2.87142857142857</v>
      </c>
    </row>
    <row r="4519" customFormat="false" ht="15" hidden="false" customHeight="false" outlineLevel="0" collapsed="false">
      <c r="A4519" s="47" t="s">
        <v>16471</v>
      </c>
      <c r="B4519" s="47" t="s">
        <v>1118</v>
      </c>
      <c r="C4519" s="48" t="n">
        <v>46105</v>
      </c>
      <c r="D4519" s="47" t="s">
        <v>63</v>
      </c>
      <c r="E4519" s="47" t="s">
        <v>120</v>
      </c>
      <c r="F4519" s="47" t="s">
        <v>151</v>
      </c>
      <c r="G4519" s="47" t="s">
        <v>123</v>
      </c>
      <c r="H4519" s="47" t="n">
        <v>710</v>
      </c>
      <c r="I4519" s="57" t="n">
        <f aca="false">IFERROR(H4519/INDEX(Rate_Master!$C$2:$C$13,MATCH(F4519,Rate_Master!$A$2:$A$13,0)),0)</f>
        <v>1.01428571428571</v>
      </c>
    </row>
    <row r="4520" customFormat="false" ht="15" hidden="false" customHeight="false" outlineLevel="0" collapsed="false">
      <c r="A4520" s="47" t="s">
        <v>16472</v>
      </c>
      <c r="B4520" s="47" t="s">
        <v>1118</v>
      </c>
      <c r="C4520" s="48" t="n">
        <v>46105</v>
      </c>
      <c r="D4520" s="47" t="s">
        <v>63</v>
      </c>
      <c r="E4520" s="47" t="s">
        <v>120</v>
      </c>
      <c r="F4520" s="47" t="s">
        <v>151</v>
      </c>
      <c r="G4520" s="47" t="s">
        <v>124</v>
      </c>
      <c r="H4520" s="47" t="n">
        <v>444</v>
      </c>
      <c r="I4520" s="57" t="n">
        <f aca="false">IFERROR(H4520/INDEX(Rate_Master!$C$2:$C$13,MATCH(F4520,Rate_Master!$A$2:$A$13,0)),0)</f>
        <v>0.634285714285714</v>
      </c>
    </row>
    <row r="4521" customFormat="false" ht="15" hidden="false" customHeight="false" outlineLevel="0" collapsed="false">
      <c r="A4521" s="47" t="s">
        <v>16473</v>
      </c>
      <c r="B4521" s="47" t="s">
        <v>1118</v>
      </c>
      <c r="C4521" s="48" t="n">
        <v>46105</v>
      </c>
      <c r="D4521" s="47" t="s">
        <v>63</v>
      </c>
      <c r="E4521" s="47" t="s">
        <v>120</v>
      </c>
      <c r="F4521" s="47" t="s">
        <v>151</v>
      </c>
      <c r="G4521" s="47" t="s">
        <v>125</v>
      </c>
      <c r="H4521" s="47" t="n">
        <v>256</v>
      </c>
      <c r="I4521" s="57" t="n">
        <f aca="false">IFERROR(H4521/INDEX(Rate_Master!$C$2:$C$13,MATCH(F4521,Rate_Master!$A$2:$A$13,0)),0)</f>
        <v>0.365714285714286</v>
      </c>
    </row>
    <row r="4522" customFormat="false" ht="15" hidden="false" customHeight="false" outlineLevel="0" collapsed="false">
      <c r="A4522" s="47" t="s">
        <v>16474</v>
      </c>
      <c r="B4522" s="47" t="s">
        <v>1118</v>
      </c>
      <c r="C4522" s="48" t="n">
        <v>46105</v>
      </c>
      <c r="D4522" s="47" t="s">
        <v>63</v>
      </c>
      <c r="E4522" s="47" t="s">
        <v>120</v>
      </c>
      <c r="F4522" s="47" t="s">
        <v>151</v>
      </c>
      <c r="G4522" s="47" t="s">
        <v>126</v>
      </c>
      <c r="H4522" s="47" t="n">
        <v>167</v>
      </c>
      <c r="I4522" s="57" t="n">
        <f aca="false">IFERROR(H4522/INDEX(Rate_Master!$C$2:$C$13,MATCH(F4522,Rate_Master!$A$2:$A$13,0)),0)</f>
        <v>0.238571428571429</v>
      </c>
    </row>
    <row r="4523" customFormat="false" ht="15" hidden="false" customHeight="false" outlineLevel="0" collapsed="false">
      <c r="A4523" s="47" t="s">
        <v>16475</v>
      </c>
      <c r="B4523" s="47" t="s">
        <v>1119</v>
      </c>
      <c r="C4523" s="48" t="n">
        <v>46105</v>
      </c>
      <c r="D4523" s="47" t="s">
        <v>63</v>
      </c>
      <c r="E4523" s="47" t="s">
        <v>120</v>
      </c>
      <c r="F4523" s="47" t="s">
        <v>151</v>
      </c>
      <c r="G4523" s="47" t="s">
        <v>119</v>
      </c>
      <c r="H4523" s="47" t="n">
        <v>1664</v>
      </c>
      <c r="I4523" s="57" t="n">
        <f aca="false">IFERROR(H4523/INDEX(Rate_Master!$C$2:$C$13,MATCH(F4523,Rate_Master!$A$2:$A$13,0)),0)</f>
        <v>2.37714285714286</v>
      </c>
    </row>
    <row r="4524" customFormat="false" ht="15" hidden="false" customHeight="false" outlineLevel="0" collapsed="false">
      <c r="A4524" s="47" t="s">
        <v>16476</v>
      </c>
      <c r="B4524" s="47" t="s">
        <v>1119</v>
      </c>
      <c r="C4524" s="48" t="n">
        <v>46105</v>
      </c>
      <c r="D4524" s="47" t="s">
        <v>63</v>
      </c>
      <c r="E4524" s="47" t="s">
        <v>120</v>
      </c>
      <c r="F4524" s="47" t="s">
        <v>151</v>
      </c>
      <c r="G4524" s="47" t="s">
        <v>121</v>
      </c>
      <c r="H4524" s="47" t="n">
        <v>1511</v>
      </c>
      <c r="I4524" s="57" t="n">
        <f aca="false">IFERROR(H4524/INDEX(Rate_Master!$C$2:$C$13,MATCH(F4524,Rate_Master!$A$2:$A$13,0)),0)</f>
        <v>2.15857142857143</v>
      </c>
    </row>
    <row r="4525" customFormat="false" ht="15" hidden="false" customHeight="false" outlineLevel="0" collapsed="false">
      <c r="A4525" s="47" t="s">
        <v>16477</v>
      </c>
      <c r="B4525" s="47" t="s">
        <v>1119</v>
      </c>
      <c r="C4525" s="48" t="n">
        <v>46105</v>
      </c>
      <c r="D4525" s="47" t="s">
        <v>63</v>
      </c>
      <c r="E4525" s="47" t="s">
        <v>120</v>
      </c>
      <c r="F4525" s="47" t="s">
        <v>151</v>
      </c>
      <c r="G4525" s="47" t="s">
        <v>122</v>
      </c>
      <c r="H4525" s="47" t="n">
        <v>3533</v>
      </c>
      <c r="I4525" s="57" t="n">
        <f aca="false">IFERROR(H4525/INDEX(Rate_Master!$C$2:$C$13,MATCH(F4525,Rate_Master!$A$2:$A$13,0)),0)</f>
        <v>5.04714285714286</v>
      </c>
    </row>
    <row r="4526" customFormat="false" ht="15" hidden="false" customHeight="false" outlineLevel="0" collapsed="false">
      <c r="A4526" s="47" t="s">
        <v>16478</v>
      </c>
      <c r="B4526" s="47" t="s">
        <v>1119</v>
      </c>
      <c r="C4526" s="48" t="n">
        <v>46105</v>
      </c>
      <c r="D4526" s="47" t="s">
        <v>63</v>
      </c>
      <c r="E4526" s="47" t="s">
        <v>120</v>
      </c>
      <c r="F4526" s="47" t="s">
        <v>151</v>
      </c>
      <c r="G4526" s="47" t="s">
        <v>123</v>
      </c>
      <c r="H4526" s="47" t="n">
        <v>1186</v>
      </c>
      <c r="I4526" s="57" t="n">
        <f aca="false">IFERROR(H4526/INDEX(Rate_Master!$C$2:$C$13,MATCH(F4526,Rate_Master!$A$2:$A$13,0)),0)</f>
        <v>1.69428571428571</v>
      </c>
    </row>
    <row r="4527" customFormat="false" ht="15" hidden="false" customHeight="false" outlineLevel="0" collapsed="false">
      <c r="A4527" s="47" t="s">
        <v>16479</v>
      </c>
      <c r="B4527" s="47" t="s">
        <v>1119</v>
      </c>
      <c r="C4527" s="48" t="n">
        <v>46105</v>
      </c>
      <c r="D4527" s="47" t="s">
        <v>63</v>
      </c>
      <c r="E4527" s="47" t="s">
        <v>120</v>
      </c>
      <c r="F4527" s="47" t="s">
        <v>151</v>
      </c>
      <c r="G4527" s="47" t="s">
        <v>124</v>
      </c>
      <c r="H4527" s="47" t="n">
        <v>738</v>
      </c>
      <c r="I4527" s="57" t="n">
        <f aca="false">IFERROR(H4527/INDEX(Rate_Master!$C$2:$C$13,MATCH(F4527,Rate_Master!$A$2:$A$13,0)),0)</f>
        <v>1.05428571428571</v>
      </c>
    </row>
    <row r="4528" customFormat="false" ht="15" hidden="false" customHeight="false" outlineLevel="0" collapsed="false">
      <c r="A4528" s="47" t="s">
        <v>16480</v>
      </c>
      <c r="B4528" s="47" t="s">
        <v>1119</v>
      </c>
      <c r="C4528" s="48" t="n">
        <v>46105</v>
      </c>
      <c r="D4528" s="47" t="s">
        <v>63</v>
      </c>
      <c r="E4528" s="47" t="s">
        <v>120</v>
      </c>
      <c r="F4528" s="47" t="s">
        <v>151</v>
      </c>
      <c r="G4528" s="47" t="s">
        <v>125</v>
      </c>
      <c r="H4528" s="47" t="n">
        <v>425</v>
      </c>
      <c r="I4528" s="57" t="n">
        <f aca="false">IFERROR(H4528/INDEX(Rate_Master!$C$2:$C$13,MATCH(F4528,Rate_Master!$A$2:$A$13,0)),0)</f>
        <v>0.607142857142857</v>
      </c>
    </row>
    <row r="4529" customFormat="false" ht="15" hidden="false" customHeight="false" outlineLevel="0" collapsed="false">
      <c r="A4529" s="47" t="s">
        <v>16481</v>
      </c>
      <c r="B4529" s="47" t="s">
        <v>1119</v>
      </c>
      <c r="C4529" s="48" t="n">
        <v>46105</v>
      </c>
      <c r="D4529" s="47" t="s">
        <v>63</v>
      </c>
      <c r="E4529" s="47" t="s">
        <v>120</v>
      </c>
      <c r="F4529" s="47" t="s">
        <v>151</v>
      </c>
      <c r="G4529" s="47" t="s">
        <v>126</v>
      </c>
      <c r="H4529" s="47" t="n">
        <v>304</v>
      </c>
      <c r="I4529" s="57" t="n">
        <f aca="false">IFERROR(H4529/INDEX(Rate_Master!$C$2:$C$13,MATCH(F4529,Rate_Master!$A$2:$A$13,0)),0)</f>
        <v>0.434285714285714</v>
      </c>
    </row>
    <row r="4530" customFormat="false" ht="15" hidden="false" customHeight="false" outlineLevel="0" collapsed="false">
      <c r="A4530" s="47" t="s">
        <v>16482</v>
      </c>
      <c r="B4530" s="47" t="s">
        <v>1120</v>
      </c>
      <c r="C4530" s="48" t="n">
        <v>46105</v>
      </c>
      <c r="D4530" s="47" t="s">
        <v>63</v>
      </c>
      <c r="E4530" s="47" t="s">
        <v>120</v>
      </c>
      <c r="F4530" s="47" t="s">
        <v>151</v>
      </c>
      <c r="G4530" s="47" t="s">
        <v>119</v>
      </c>
      <c r="H4530" s="47" t="n">
        <v>1274</v>
      </c>
      <c r="I4530" s="57" t="n">
        <f aca="false">IFERROR(H4530/INDEX(Rate_Master!$C$2:$C$13,MATCH(F4530,Rate_Master!$A$2:$A$13,0)),0)</f>
        <v>1.82</v>
      </c>
    </row>
    <row r="4531" customFormat="false" ht="15" hidden="false" customHeight="false" outlineLevel="0" collapsed="false">
      <c r="A4531" s="47" t="s">
        <v>16483</v>
      </c>
      <c r="B4531" s="47" t="s">
        <v>1120</v>
      </c>
      <c r="C4531" s="48" t="n">
        <v>46105</v>
      </c>
      <c r="D4531" s="47" t="s">
        <v>63</v>
      </c>
      <c r="E4531" s="47" t="s">
        <v>120</v>
      </c>
      <c r="F4531" s="47" t="s">
        <v>151</v>
      </c>
      <c r="G4531" s="47" t="s">
        <v>121</v>
      </c>
      <c r="H4531" s="47" t="n">
        <v>1160</v>
      </c>
      <c r="I4531" s="57" t="n">
        <f aca="false">IFERROR(H4531/INDEX(Rate_Master!$C$2:$C$13,MATCH(F4531,Rate_Master!$A$2:$A$13,0)),0)</f>
        <v>1.65714285714286</v>
      </c>
    </row>
    <row r="4532" customFormat="false" ht="15" hidden="false" customHeight="false" outlineLevel="0" collapsed="false">
      <c r="A4532" s="47" t="s">
        <v>16484</v>
      </c>
      <c r="B4532" s="47" t="s">
        <v>1120</v>
      </c>
      <c r="C4532" s="48" t="n">
        <v>46105</v>
      </c>
      <c r="D4532" s="47" t="s">
        <v>63</v>
      </c>
      <c r="E4532" s="47" t="s">
        <v>120</v>
      </c>
      <c r="F4532" s="47" t="s">
        <v>151</v>
      </c>
      <c r="G4532" s="47" t="s">
        <v>122</v>
      </c>
      <c r="H4532" s="47" t="n">
        <v>2870</v>
      </c>
      <c r="I4532" s="57" t="n">
        <f aca="false">IFERROR(H4532/INDEX(Rate_Master!$C$2:$C$13,MATCH(F4532,Rate_Master!$A$2:$A$13,0)),0)</f>
        <v>4.1</v>
      </c>
    </row>
    <row r="4533" customFormat="false" ht="15" hidden="false" customHeight="false" outlineLevel="0" collapsed="false">
      <c r="A4533" s="47" t="s">
        <v>16485</v>
      </c>
      <c r="B4533" s="47" t="s">
        <v>1120</v>
      </c>
      <c r="C4533" s="48" t="n">
        <v>46105</v>
      </c>
      <c r="D4533" s="47" t="s">
        <v>63</v>
      </c>
      <c r="E4533" s="47" t="s">
        <v>120</v>
      </c>
      <c r="F4533" s="47" t="s">
        <v>151</v>
      </c>
      <c r="G4533" s="47" t="s">
        <v>123</v>
      </c>
      <c r="H4533" s="47" t="n">
        <v>883</v>
      </c>
      <c r="I4533" s="57" t="n">
        <f aca="false">IFERROR(H4533/INDEX(Rate_Master!$C$2:$C$13,MATCH(F4533,Rate_Master!$A$2:$A$13,0)),0)</f>
        <v>1.26142857142857</v>
      </c>
    </row>
    <row r="4534" customFormat="false" ht="15" hidden="false" customHeight="false" outlineLevel="0" collapsed="false">
      <c r="A4534" s="47" t="s">
        <v>16486</v>
      </c>
      <c r="B4534" s="47" t="s">
        <v>1120</v>
      </c>
      <c r="C4534" s="48" t="n">
        <v>46105</v>
      </c>
      <c r="D4534" s="47" t="s">
        <v>63</v>
      </c>
      <c r="E4534" s="47" t="s">
        <v>120</v>
      </c>
      <c r="F4534" s="47" t="s">
        <v>151</v>
      </c>
      <c r="G4534" s="47" t="s">
        <v>124</v>
      </c>
      <c r="H4534" s="47" t="n">
        <v>551</v>
      </c>
      <c r="I4534" s="57" t="n">
        <f aca="false">IFERROR(H4534/INDEX(Rate_Master!$C$2:$C$13,MATCH(F4534,Rate_Master!$A$2:$A$13,0)),0)</f>
        <v>0.787142857142857</v>
      </c>
    </row>
    <row r="4535" customFormat="false" ht="15" hidden="false" customHeight="false" outlineLevel="0" collapsed="false">
      <c r="A4535" s="47" t="s">
        <v>16487</v>
      </c>
      <c r="B4535" s="47" t="s">
        <v>1120</v>
      </c>
      <c r="C4535" s="48" t="n">
        <v>46105</v>
      </c>
      <c r="D4535" s="47" t="s">
        <v>63</v>
      </c>
      <c r="E4535" s="47" t="s">
        <v>120</v>
      </c>
      <c r="F4535" s="47" t="s">
        <v>151</v>
      </c>
      <c r="G4535" s="47" t="s">
        <v>125</v>
      </c>
      <c r="H4535" s="47" t="n">
        <v>347</v>
      </c>
      <c r="I4535" s="57" t="n">
        <f aca="false">IFERROR(H4535/INDEX(Rate_Master!$C$2:$C$13,MATCH(F4535,Rate_Master!$A$2:$A$13,0)),0)</f>
        <v>0.495714285714286</v>
      </c>
    </row>
    <row r="4536" customFormat="false" ht="15" hidden="false" customHeight="false" outlineLevel="0" collapsed="false">
      <c r="A4536" s="47" t="s">
        <v>16488</v>
      </c>
      <c r="B4536" s="47" t="s">
        <v>1120</v>
      </c>
      <c r="C4536" s="48" t="n">
        <v>46105</v>
      </c>
      <c r="D4536" s="47" t="s">
        <v>63</v>
      </c>
      <c r="E4536" s="47" t="s">
        <v>120</v>
      </c>
      <c r="F4536" s="47" t="s">
        <v>151</v>
      </c>
      <c r="G4536" s="47" t="s">
        <v>126</v>
      </c>
      <c r="H4536" s="47" t="n">
        <v>264</v>
      </c>
      <c r="I4536" s="57" t="n">
        <f aca="false">IFERROR(H4536/INDEX(Rate_Master!$C$2:$C$13,MATCH(F4536,Rate_Master!$A$2:$A$13,0)),0)</f>
        <v>0.377142857142857</v>
      </c>
    </row>
    <row r="4537" customFormat="false" ht="15" hidden="false" customHeight="false" outlineLevel="0" collapsed="false">
      <c r="A4537" s="47" t="s">
        <v>16489</v>
      </c>
      <c r="B4537" s="47" t="s">
        <v>1121</v>
      </c>
      <c r="C4537" s="48" t="n">
        <v>46105</v>
      </c>
      <c r="D4537" s="47" t="s">
        <v>64</v>
      </c>
      <c r="E4537" s="47" t="s">
        <v>128</v>
      </c>
      <c r="F4537" s="47" t="s">
        <v>156</v>
      </c>
      <c r="G4537" s="47" t="s">
        <v>127</v>
      </c>
      <c r="H4537" s="47" t="n">
        <v>1495</v>
      </c>
      <c r="I4537" s="57" t="n">
        <f aca="false">IFERROR(H4537/INDEX(Rate_Master!$C$2:$C$13,MATCH(F4537,Rate_Master!$A$2:$A$13,0)),0)</f>
        <v>3.11458333333333</v>
      </c>
    </row>
    <row r="4538" customFormat="false" ht="15" hidden="false" customHeight="false" outlineLevel="0" collapsed="false">
      <c r="A4538" s="47" t="s">
        <v>16490</v>
      </c>
      <c r="B4538" s="47" t="s">
        <v>1121</v>
      </c>
      <c r="C4538" s="48" t="n">
        <v>46105</v>
      </c>
      <c r="D4538" s="47" t="s">
        <v>64</v>
      </c>
      <c r="E4538" s="47" t="s">
        <v>128</v>
      </c>
      <c r="F4538" s="47" t="s">
        <v>156</v>
      </c>
      <c r="G4538" s="47" t="s">
        <v>129</v>
      </c>
      <c r="H4538" s="47" t="n">
        <v>1741</v>
      </c>
      <c r="I4538" s="57" t="n">
        <f aca="false">IFERROR(H4538/INDEX(Rate_Master!$C$2:$C$13,MATCH(F4538,Rate_Master!$A$2:$A$13,0)),0)</f>
        <v>3.62708333333333</v>
      </c>
    </row>
    <row r="4539" customFormat="false" ht="15" hidden="false" customHeight="false" outlineLevel="0" collapsed="false">
      <c r="A4539" s="47" t="s">
        <v>16491</v>
      </c>
      <c r="B4539" s="47" t="s">
        <v>1121</v>
      </c>
      <c r="C4539" s="48" t="n">
        <v>46105</v>
      </c>
      <c r="D4539" s="47" t="s">
        <v>64</v>
      </c>
      <c r="E4539" s="47" t="s">
        <v>128</v>
      </c>
      <c r="F4539" s="47" t="s">
        <v>156</v>
      </c>
      <c r="G4539" s="47" t="s">
        <v>130</v>
      </c>
      <c r="H4539" s="47" t="n">
        <v>1234</v>
      </c>
      <c r="I4539" s="57" t="n">
        <f aca="false">IFERROR(H4539/INDEX(Rate_Master!$C$2:$C$13,MATCH(F4539,Rate_Master!$A$2:$A$13,0)),0)</f>
        <v>2.57083333333333</v>
      </c>
    </row>
    <row r="4540" customFormat="false" ht="15" hidden="false" customHeight="false" outlineLevel="0" collapsed="false">
      <c r="A4540" s="47" t="s">
        <v>16492</v>
      </c>
      <c r="B4540" s="47" t="s">
        <v>1121</v>
      </c>
      <c r="C4540" s="48" t="n">
        <v>46105</v>
      </c>
      <c r="D4540" s="47" t="s">
        <v>64</v>
      </c>
      <c r="E4540" s="47" t="s">
        <v>128</v>
      </c>
      <c r="F4540" s="47" t="s">
        <v>156</v>
      </c>
      <c r="G4540" s="47" t="s">
        <v>131</v>
      </c>
      <c r="H4540" s="47" t="n">
        <v>431</v>
      </c>
      <c r="I4540" s="57" t="n">
        <f aca="false">IFERROR(H4540/INDEX(Rate_Master!$C$2:$C$13,MATCH(F4540,Rate_Master!$A$2:$A$13,0)),0)</f>
        <v>0.897916666666667</v>
      </c>
    </row>
    <row r="4541" customFormat="false" ht="15" hidden="false" customHeight="false" outlineLevel="0" collapsed="false">
      <c r="A4541" s="47" t="s">
        <v>16493</v>
      </c>
      <c r="B4541" s="47" t="s">
        <v>1121</v>
      </c>
      <c r="C4541" s="48" t="n">
        <v>46105</v>
      </c>
      <c r="D4541" s="47" t="s">
        <v>64</v>
      </c>
      <c r="E4541" s="47" t="s">
        <v>128</v>
      </c>
      <c r="F4541" s="47" t="s">
        <v>156</v>
      </c>
      <c r="G4541" s="47" t="s">
        <v>132</v>
      </c>
      <c r="H4541" s="47" t="n">
        <v>314</v>
      </c>
      <c r="I4541" s="57" t="n">
        <f aca="false">IFERROR(H4541/INDEX(Rate_Master!$C$2:$C$13,MATCH(F4541,Rate_Master!$A$2:$A$13,0)),0)</f>
        <v>0.654166666666667</v>
      </c>
    </row>
    <row r="4542" customFormat="false" ht="15" hidden="false" customHeight="false" outlineLevel="0" collapsed="false">
      <c r="A4542" s="47" t="s">
        <v>16494</v>
      </c>
      <c r="B4542" s="47" t="s">
        <v>1123</v>
      </c>
      <c r="C4542" s="48" t="n">
        <v>46105</v>
      </c>
      <c r="D4542" s="47" t="s">
        <v>64</v>
      </c>
      <c r="E4542" s="47" t="s">
        <v>128</v>
      </c>
      <c r="F4542" s="47" t="s">
        <v>156</v>
      </c>
      <c r="G4542" s="47" t="s">
        <v>127</v>
      </c>
      <c r="H4542" s="47" t="n">
        <v>969</v>
      </c>
      <c r="I4542" s="57" t="n">
        <f aca="false">IFERROR(H4542/INDEX(Rate_Master!$C$2:$C$13,MATCH(F4542,Rate_Master!$A$2:$A$13,0)),0)</f>
        <v>2.01875</v>
      </c>
    </row>
    <row r="4543" customFormat="false" ht="15" hidden="false" customHeight="false" outlineLevel="0" collapsed="false">
      <c r="A4543" s="47" t="s">
        <v>16495</v>
      </c>
      <c r="B4543" s="47" t="s">
        <v>1123</v>
      </c>
      <c r="C4543" s="48" t="n">
        <v>46105</v>
      </c>
      <c r="D4543" s="47" t="s">
        <v>64</v>
      </c>
      <c r="E4543" s="47" t="s">
        <v>128</v>
      </c>
      <c r="F4543" s="47" t="s">
        <v>156</v>
      </c>
      <c r="G4543" s="47" t="s">
        <v>129</v>
      </c>
      <c r="H4543" s="47" t="n">
        <v>1138</v>
      </c>
      <c r="I4543" s="57" t="n">
        <f aca="false">IFERROR(H4543/INDEX(Rate_Master!$C$2:$C$13,MATCH(F4543,Rate_Master!$A$2:$A$13,0)),0)</f>
        <v>2.37083333333333</v>
      </c>
    </row>
    <row r="4544" customFormat="false" ht="15" hidden="false" customHeight="false" outlineLevel="0" collapsed="false">
      <c r="A4544" s="47" t="s">
        <v>16496</v>
      </c>
      <c r="B4544" s="47" t="s">
        <v>1123</v>
      </c>
      <c r="C4544" s="48" t="n">
        <v>46105</v>
      </c>
      <c r="D4544" s="47" t="s">
        <v>64</v>
      </c>
      <c r="E4544" s="47" t="s">
        <v>128</v>
      </c>
      <c r="F4544" s="47" t="s">
        <v>156</v>
      </c>
      <c r="G4544" s="47" t="s">
        <v>130</v>
      </c>
      <c r="H4544" s="47" t="n">
        <v>847</v>
      </c>
      <c r="I4544" s="57" t="n">
        <f aca="false">IFERROR(H4544/INDEX(Rate_Master!$C$2:$C$13,MATCH(F4544,Rate_Master!$A$2:$A$13,0)),0)</f>
        <v>1.76458333333333</v>
      </c>
    </row>
    <row r="4545" customFormat="false" ht="15" hidden="false" customHeight="false" outlineLevel="0" collapsed="false">
      <c r="A4545" s="47" t="s">
        <v>16497</v>
      </c>
      <c r="B4545" s="47" t="s">
        <v>1123</v>
      </c>
      <c r="C4545" s="48" t="n">
        <v>46105</v>
      </c>
      <c r="D4545" s="47" t="s">
        <v>64</v>
      </c>
      <c r="E4545" s="47" t="s">
        <v>128</v>
      </c>
      <c r="F4545" s="47" t="s">
        <v>156</v>
      </c>
      <c r="G4545" s="47" t="s">
        <v>131</v>
      </c>
      <c r="H4545" s="47" t="n">
        <v>249</v>
      </c>
      <c r="I4545" s="57" t="n">
        <f aca="false">IFERROR(H4545/INDEX(Rate_Master!$C$2:$C$13,MATCH(F4545,Rate_Master!$A$2:$A$13,0)),0)</f>
        <v>0.51875</v>
      </c>
    </row>
    <row r="4546" customFormat="false" ht="15" hidden="false" customHeight="false" outlineLevel="0" collapsed="false">
      <c r="A4546" s="47" t="s">
        <v>16498</v>
      </c>
      <c r="B4546" s="47" t="s">
        <v>1123</v>
      </c>
      <c r="C4546" s="48" t="n">
        <v>46105</v>
      </c>
      <c r="D4546" s="47" t="s">
        <v>64</v>
      </c>
      <c r="E4546" s="47" t="s">
        <v>128</v>
      </c>
      <c r="F4546" s="47" t="s">
        <v>156</v>
      </c>
      <c r="G4546" s="47" t="s">
        <v>132</v>
      </c>
      <c r="H4546" s="47" t="n">
        <v>220</v>
      </c>
      <c r="I4546" s="57" t="n">
        <f aca="false">IFERROR(H4546/INDEX(Rate_Master!$C$2:$C$13,MATCH(F4546,Rate_Master!$A$2:$A$13,0)),0)</f>
        <v>0.458333333333333</v>
      </c>
    </row>
    <row r="4547" customFormat="false" ht="15" hidden="false" customHeight="false" outlineLevel="0" collapsed="false">
      <c r="A4547" s="47" t="s">
        <v>16499</v>
      </c>
      <c r="B4547" s="47" t="s">
        <v>1124</v>
      </c>
      <c r="C4547" s="48" t="n">
        <v>46105</v>
      </c>
      <c r="D4547" s="47" t="s">
        <v>65</v>
      </c>
      <c r="E4547" s="47" t="s">
        <v>134</v>
      </c>
      <c r="F4547" s="47" t="s">
        <v>159</v>
      </c>
      <c r="G4547" s="47" t="s">
        <v>133</v>
      </c>
      <c r="H4547" s="47" t="n">
        <v>550</v>
      </c>
      <c r="I4547" s="57" t="n">
        <f aca="false">IFERROR(H4547/INDEX(Rate_Master!$C$2:$C$13,MATCH(F4547,Rate_Master!$A$2:$A$13,0)),0)</f>
        <v>2.29166666666667</v>
      </c>
    </row>
    <row r="4548" customFormat="false" ht="15" hidden="false" customHeight="false" outlineLevel="0" collapsed="false">
      <c r="A4548" s="47" t="s">
        <v>16500</v>
      </c>
      <c r="B4548" s="47" t="s">
        <v>1124</v>
      </c>
      <c r="C4548" s="48" t="n">
        <v>46105</v>
      </c>
      <c r="D4548" s="47" t="s">
        <v>65</v>
      </c>
      <c r="E4548" s="47" t="s">
        <v>134</v>
      </c>
      <c r="F4548" s="47" t="s">
        <v>159</v>
      </c>
      <c r="G4548" s="47" t="s">
        <v>135</v>
      </c>
      <c r="H4548" s="47" t="n">
        <v>442</v>
      </c>
      <c r="I4548" s="57" t="n">
        <f aca="false">IFERROR(H4548/INDEX(Rate_Master!$C$2:$C$13,MATCH(F4548,Rate_Master!$A$2:$A$13,0)),0)</f>
        <v>1.84166666666667</v>
      </c>
    </row>
    <row r="4549" customFormat="false" ht="15" hidden="false" customHeight="false" outlineLevel="0" collapsed="false">
      <c r="A4549" s="47" t="s">
        <v>16501</v>
      </c>
      <c r="B4549" s="47" t="s">
        <v>1124</v>
      </c>
      <c r="C4549" s="48" t="n">
        <v>46105</v>
      </c>
      <c r="D4549" s="47" t="s">
        <v>65</v>
      </c>
      <c r="E4549" s="47" t="s">
        <v>134</v>
      </c>
      <c r="F4549" s="47" t="s">
        <v>159</v>
      </c>
      <c r="G4549" s="47" t="s">
        <v>136</v>
      </c>
      <c r="H4549" s="47" t="n">
        <v>373</v>
      </c>
      <c r="I4549" s="57" t="n">
        <f aca="false">IFERROR(H4549/INDEX(Rate_Master!$C$2:$C$13,MATCH(F4549,Rate_Master!$A$2:$A$13,0)),0)</f>
        <v>1.55416666666667</v>
      </c>
    </row>
    <row r="4550" customFormat="false" ht="15" hidden="false" customHeight="false" outlineLevel="0" collapsed="false">
      <c r="A4550" s="47" t="s">
        <v>16502</v>
      </c>
      <c r="B4550" s="47" t="s">
        <v>1124</v>
      </c>
      <c r="C4550" s="48" t="n">
        <v>46105</v>
      </c>
      <c r="D4550" s="47" t="s">
        <v>65</v>
      </c>
      <c r="E4550" s="47" t="s">
        <v>134</v>
      </c>
      <c r="F4550" s="47" t="s">
        <v>159</v>
      </c>
      <c r="G4550" s="47" t="s">
        <v>137</v>
      </c>
      <c r="H4550" s="47" t="n">
        <v>252</v>
      </c>
      <c r="I4550" s="57" t="n">
        <f aca="false">IFERROR(H4550/INDEX(Rate_Master!$C$2:$C$13,MATCH(F4550,Rate_Master!$A$2:$A$13,0)),0)</f>
        <v>1.05</v>
      </c>
    </row>
    <row r="4551" customFormat="false" ht="15" hidden="false" customHeight="false" outlineLevel="0" collapsed="false">
      <c r="A4551" s="47" t="s">
        <v>16503</v>
      </c>
      <c r="B4551" s="47" t="s">
        <v>1124</v>
      </c>
      <c r="C4551" s="48" t="n">
        <v>46105</v>
      </c>
      <c r="D4551" s="47" t="s">
        <v>65</v>
      </c>
      <c r="E4551" s="47" t="s">
        <v>134</v>
      </c>
      <c r="F4551" s="47" t="s">
        <v>159</v>
      </c>
      <c r="G4551" s="47" t="s">
        <v>138</v>
      </c>
      <c r="H4551" s="47" t="n">
        <v>123</v>
      </c>
      <c r="I4551" s="57" t="n">
        <f aca="false">IFERROR(H4551/INDEX(Rate_Master!$C$2:$C$13,MATCH(F4551,Rate_Master!$A$2:$A$13,0)),0)</f>
        <v>0.5125</v>
      </c>
    </row>
    <row r="4552" customFormat="false" ht="15" hidden="false" customHeight="false" outlineLevel="0" collapsed="false">
      <c r="A4552" s="47" t="s">
        <v>16504</v>
      </c>
      <c r="B4552" s="47" t="s">
        <v>1125</v>
      </c>
      <c r="C4552" s="48" t="n">
        <v>46105</v>
      </c>
      <c r="D4552" s="47" t="s">
        <v>65</v>
      </c>
      <c r="E4552" s="47" t="s">
        <v>134</v>
      </c>
      <c r="F4552" s="47" t="s">
        <v>159</v>
      </c>
      <c r="G4552" s="47" t="s">
        <v>133</v>
      </c>
      <c r="H4552" s="47" t="n">
        <v>408</v>
      </c>
      <c r="I4552" s="57" t="n">
        <f aca="false">IFERROR(H4552/INDEX(Rate_Master!$C$2:$C$13,MATCH(F4552,Rate_Master!$A$2:$A$13,0)),0)</f>
        <v>1.7</v>
      </c>
    </row>
    <row r="4553" customFormat="false" ht="15" hidden="false" customHeight="false" outlineLevel="0" collapsed="false">
      <c r="A4553" s="47" t="s">
        <v>16505</v>
      </c>
      <c r="B4553" s="47" t="s">
        <v>1125</v>
      </c>
      <c r="C4553" s="48" t="n">
        <v>46105</v>
      </c>
      <c r="D4553" s="47" t="s">
        <v>65</v>
      </c>
      <c r="E4553" s="47" t="s">
        <v>134</v>
      </c>
      <c r="F4553" s="47" t="s">
        <v>159</v>
      </c>
      <c r="G4553" s="47" t="s">
        <v>135</v>
      </c>
      <c r="H4553" s="47" t="n">
        <v>305</v>
      </c>
      <c r="I4553" s="57" t="n">
        <f aca="false">IFERROR(H4553/INDEX(Rate_Master!$C$2:$C$13,MATCH(F4553,Rate_Master!$A$2:$A$13,0)),0)</f>
        <v>1.27083333333333</v>
      </c>
    </row>
    <row r="4554" customFormat="false" ht="15" hidden="false" customHeight="false" outlineLevel="0" collapsed="false">
      <c r="A4554" s="47" t="s">
        <v>16506</v>
      </c>
      <c r="B4554" s="47" t="s">
        <v>1125</v>
      </c>
      <c r="C4554" s="48" t="n">
        <v>46105</v>
      </c>
      <c r="D4554" s="47" t="s">
        <v>65</v>
      </c>
      <c r="E4554" s="47" t="s">
        <v>134</v>
      </c>
      <c r="F4554" s="47" t="s">
        <v>159</v>
      </c>
      <c r="G4554" s="47" t="s">
        <v>136</v>
      </c>
      <c r="H4554" s="47" t="n">
        <v>254</v>
      </c>
      <c r="I4554" s="57" t="n">
        <f aca="false">IFERROR(H4554/INDEX(Rate_Master!$C$2:$C$13,MATCH(F4554,Rate_Master!$A$2:$A$13,0)),0)</f>
        <v>1.05833333333333</v>
      </c>
    </row>
    <row r="4555" customFormat="false" ht="15" hidden="false" customHeight="false" outlineLevel="0" collapsed="false">
      <c r="A4555" s="47" t="s">
        <v>16507</v>
      </c>
      <c r="B4555" s="47" t="s">
        <v>1125</v>
      </c>
      <c r="C4555" s="48" t="n">
        <v>46105</v>
      </c>
      <c r="D4555" s="47" t="s">
        <v>65</v>
      </c>
      <c r="E4555" s="47" t="s">
        <v>134</v>
      </c>
      <c r="F4555" s="47" t="s">
        <v>159</v>
      </c>
      <c r="G4555" s="47" t="s">
        <v>137</v>
      </c>
      <c r="H4555" s="47" t="n">
        <v>208</v>
      </c>
      <c r="I4555" s="57" t="n">
        <f aca="false">IFERROR(H4555/INDEX(Rate_Master!$C$2:$C$13,MATCH(F4555,Rate_Master!$A$2:$A$13,0)),0)</f>
        <v>0.866666666666667</v>
      </c>
    </row>
    <row r="4556" customFormat="false" ht="15" hidden="false" customHeight="false" outlineLevel="0" collapsed="false">
      <c r="A4556" s="47" t="s">
        <v>16508</v>
      </c>
      <c r="B4556" s="47" t="s">
        <v>1125</v>
      </c>
      <c r="C4556" s="48" t="n">
        <v>46105</v>
      </c>
      <c r="D4556" s="47" t="s">
        <v>65</v>
      </c>
      <c r="E4556" s="47" t="s">
        <v>134</v>
      </c>
      <c r="F4556" s="47" t="s">
        <v>159</v>
      </c>
      <c r="G4556" s="47" t="s">
        <v>138</v>
      </c>
      <c r="H4556" s="47" t="n">
        <v>87</v>
      </c>
      <c r="I4556" s="57" t="n">
        <f aca="false">IFERROR(H4556/INDEX(Rate_Master!$C$2:$C$13,MATCH(F4556,Rate_Master!$A$2:$A$13,0)),0)</f>
        <v>0.3625</v>
      </c>
    </row>
    <row r="4557" customFormat="false" ht="15" hidden="false" customHeight="false" outlineLevel="0" collapsed="false">
      <c r="A4557" s="47" t="s">
        <v>16509</v>
      </c>
      <c r="B4557" s="47" t="s">
        <v>1126</v>
      </c>
      <c r="C4557" s="48" t="n">
        <v>46105</v>
      </c>
      <c r="D4557" s="47" t="s">
        <v>65</v>
      </c>
      <c r="E4557" s="47" t="s">
        <v>134</v>
      </c>
      <c r="F4557" s="47" t="s">
        <v>159</v>
      </c>
      <c r="G4557" s="47" t="s">
        <v>133</v>
      </c>
      <c r="H4557" s="47" t="n">
        <v>516</v>
      </c>
      <c r="I4557" s="57" t="n">
        <f aca="false">IFERROR(H4557/INDEX(Rate_Master!$C$2:$C$13,MATCH(F4557,Rate_Master!$A$2:$A$13,0)),0)</f>
        <v>2.15</v>
      </c>
    </row>
    <row r="4558" customFormat="false" ht="15" hidden="false" customHeight="false" outlineLevel="0" collapsed="false">
      <c r="A4558" s="47" t="s">
        <v>16510</v>
      </c>
      <c r="B4558" s="47" t="s">
        <v>1126</v>
      </c>
      <c r="C4558" s="48" t="n">
        <v>46105</v>
      </c>
      <c r="D4558" s="47" t="s">
        <v>65</v>
      </c>
      <c r="E4558" s="47" t="s">
        <v>134</v>
      </c>
      <c r="F4558" s="47" t="s">
        <v>159</v>
      </c>
      <c r="G4558" s="47" t="s">
        <v>135</v>
      </c>
      <c r="H4558" s="47" t="n">
        <v>367</v>
      </c>
      <c r="I4558" s="57" t="n">
        <f aca="false">IFERROR(H4558/INDEX(Rate_Master!$C$2:$C$13,MATCH(F4558,Rate_Master!$A$2:$A$13,0)),0)</f>
        <v>1.52916666666667</v>
      </c>
    </row>
    <row r="4559" customFormat="false" ht="15" hidden="false" customHeight="false" outlineLevel="0" collapsed="false">
      <c r="A4559" s="47" t="s">
        <v>16511</v>
      </c>
      <c r="B4559" s="47" t="s">
        <v>1126</v>
      </c>
      <c r="C4559" s="48" t="n">
        <v>46105</v>
      </c>
      <c r="D4559" s="47" t="s">
        <v>65</v>
      </c>
      <c r="E4559" s="47" t="s">
        <v>134</v>
      </c>
      <c r="F4559" s="47" t="s">
        <v>159</v>
      </c>
      <c r="G4559" s="47" t="s">
        <v>136</v>
      </c>
      <c r="H4559" s="47" t="n">
        <v>290</v>
      </c>
      <c r="I4559" s="57" t="n">
        <f aca="false">IFERROR(H4559/INDEX(Rate_Master!$C$2:$C$13,MATCH(F4559,Rate_Master!$A$2:$A$13,0)),0)</f>
        <v>1.20833333333333</v>
      </c>
    </row>
    <row r="4560" customFormat="false" ht="15" hidden="false" customHeight="false" outlineLevel="0" collapsed="false">
      <c r="A4560" s="47" t="s">
        <v>16512</v>
      </c>
      <c r="B4560" s="47" t="s">
        <v>1126</v>
      </c>
      <c r="C4560" s="48" t="n">
        <v>46105</v>
      </c>
      <c r="D4560" s="47" t="s">
        <v>65</v>
      </c>
      <c r="E4560" s="47" t="s">
        <v>134</v>
      </c>
      <c r="F4560" s="47" t="s">
        <v>159</v>
      </c>
      <c r="G4560" s="47" t="s">
        <v>137</v>
      </c>
      <c r="H4560" s="47" t="n">
        <v>222</v>
      </c>
      <c r="I4560" s="57" t="n">
        <f aca="false">IFERROR(H4560/INDEX(Rate_Master!$C$2:$C$13,MATCH(F4560,Rate_Master!$A$2:$A$13,0)),0)</f>
        <v>0.925</v>
      </c>
    </row>
    <row r="4561" customFormat="false" ht="15" hidden="false" customHeight="false" outlineLevel="0" collapsed="false">
      <c r="A4561" s="47" t="s">
        <v>16513</v>
      </c>
      <c r="B4561" s="47" t="s">
        <v>1126</v>
      </c>
      <c r="C4561" s="48" t="n">
        <v>46105</v>
      </c>
      <c r="D4561" s="47" t="s">
        <v>65</v>
      </c>
      <c r="E4561" s="47" t="s">
        <v>134</v>
      </c>
      <c r="F4561" s="47" t="s">
        <v>159</v>
      </c>
      <c r="G4561" s="47" t="s">
        <v>138</v>
      </c>
      <c r="H4561" s="47" t="n">
        <v>125</v>
      </c>
      <c r="I4561" s="57" t="n">
        <f aca="false">IFERROR(H4561/INDEX(Rate_Master!$C$2:$C$13,MATCH(F4561,Rate_Master!$A$2:$A$13,0)),0)</f>
        <v>0.520833333333333</v>
      </c>
    </row>
    <row r="4562" customFormat="false" ht="15" hidden="false" customHeight="false" outlineLevel="0" collapsed="false">
      <c r="A4562" s="47" t="s">
        <v>16514</v>
      </c>
      <c r="B4562" s="47" t="s">
        <v>1127</v>
      </c>
      <c r="C4562" s="48" t="n">
        <v>46106</v>
      </c>
      <c r="D4562" s="47" t="s">
        <v>62</v>
      </c>
      <c r="E4562" s="47" t="s">
        <v>120</v>
      </c>
      <c r="F4562" s="47" t="s">
        <v>148</v>
      </c>
      <c r="G4562" s="47" t="s">
        <v>119</v>
      </c>
      <c r="H4562" s="47" t="n">
        <v>1401</v>
      </c>
      <c r="I4562" s="57" t="n">
        <f aca="false">IFERROR(H4562/INDEX(Rate_Master!$C$2:$C$13,MATCH(F4562,Rate_Master!$A$2:$A$13,0)),0)</f>
        <v>1.55666666666667</v>
      </c>
    </row>
    <row r="4563" customFormat="false" ht="15" hidden="false" customHeight="false" outlineLevel="0" collapsed="false">
      <c r="A4563" s="47" t="s">
        <v>16515</v>
      </c>
      <c r="B4563" s="47" t="s">
        <v>1127</v>
      </c>
      <c r="C4563" s="48" t="n">
        <v>46106</v>
      </c>
      <c r="D4563" s="47" t="s">
        <v>62</v>
      </c>
      <c r="E4563" s="47" t="s">
        <v>120</v>
      </c>
      <c r="F4563" s="47" t="s">
        <v>148</v>
      </c>
      <c r="G4563" s="47" t="s">
        <v>121</v>
      </c>
      <c r="H4563" s="47" t="n">
        <v>1228</v>
      </c>
      <c r="I4563" s="57" t="n">
        <f aca="false">IFERROR(H4563/INDEX(Rate_Master!$C$2:$C$13,MATCH(F4563,Rate_Master!$A$2:$A$13,0)),0)</f>
        <v>1.36444444444444</v>
      </c>
    </row>
    <row r="4564" customFormat="false" ht="15" hidden="false" customHeight="false" outlineLevel="0" collapsed="false">
      <c r="A4564" s="47" t="s">
        <v>16516</v>
      </c>
      <c r="B4564" s="47" t="s">
        <v>1127</v>
      </c>
      <c r="C4564" s="48" t="n">
        <v>46106</v>
      </c>
      <c r="D4564" s="47" t="s">
        <v>62</v>
      </c>
      <c r="E4564" s="47" t="s">
        <v>120</v>
      </c>
      <c r="F4564" s="47" t="s">
        <v>148</v>
      </c>
      <c r="G4564" s="47" t="s">
        <v>122</v>
      </c>
      <c r="H4564" s="47" t="n">
        <v>1318</v>
      </c>
      <c r="I4564" s="57" t="n">
        <f aca="false">IFERROR(H4564/INDEX(Rate_Master!$C$2:$C$13,MATCH(F4564,Rate_Master!$A$2:$A$13,0)),0)</f>
        <v>1.46444444444444</v>
      </c>
    </row>
    <row r="4565" customFormat="false" ht="15" hidden="false" customHeight="false" outlineLevel="0" collapsed="false">
      <c r="A4565" s="47" t="s">
        <v>16517</v>
      </c>
      <c r="B4565" s="47" t="s">
        <v>1127</v>
      </c>
      <c r="C4565" s="48" t="n">
        <v>46106</v>
      </c>
      <c r="D4565" s="47" t="s">
        <v>62</v>
      </c>
      <c r="E4565" s="47" t="s">
        <v>120</v>
      </c>
      <c r="F4565" s="47" t="s">
        <v>148</v>
      </c>
      <c r="G4565" s="47" t="s">
        <v>123</v>
      </c>
      <c r="H4565" s="47" t="n">
        <v>1037</v>
      </c>
      <c r="I4565" s="57" t="n">
        <f aca="false">IFERROR(H4565/INDEX(Rate_Master!$C$2:$C$13,MATCH(F4565,Rate_Master!$A$2:$A$13,0)),0)</f>
        <v>1.15222222222222</v>
      </c>
    </row>
    <row r="4566" customFormat="false" ht="15" hidden="false" customHeight="false" outlineLevel="0" collapsed="false">
      <c r="A4566" s="47" t="s">
        <v>16518</v>
      </c>
      <c r="B4566" s="47" t="s">
        <v>1127</v>
      </c>
      <c r="C4566" s="48" t="n">
        <v>46106</v>
      </c>
      <c r="D4566" s="47" t="s">
        <v>62</v>
      </c>
      <c r="E4566" s="47" t="s">
        <v>120</v>
      </c>
      <c r="F4566" s="47" t="s">
        <v>148</v>
      </c>
      <c r="G4566" s="47" t="s">
        <v>124</v>
      </c>
      <c r="H4566" s="47" t="n">
        <v>632</v>
      </c>
      <c r="I4566" s="57" t="n">
        <f aca="false">IFERROR(H4566/INDEX(Rate_Master!$C$2:$C$13,MATCH(F4566,Rate_Master!$A$2:$A$13,0)),0)</f>
        <v>0.702222222222222</v>
      </c>
    </row>
    <row r="4567" customFormat="false" ht="15" hidden="false" customHeight="false" outlineLevel="0" collapsed="false">
      <c r="A4567" s="47" t="s">
        <v>16519</v>
      </c>
      <c r="B4567" s="47" t="s">
        <v>1127</v>
      </c>
      <c r="C4567" s="48" t="n">
        <v>46106</v>
      </c>
      <c r="D4567" s="47" t="s">
        <v>62</v>
      </c>
      <c r="E4567" s="47" t="s">
        <v>120</v>
      </c>
      <c r="F4567" s="47" t="s">
        <v>148</v>
      </c>
      <c r="G4567" s="47" t="s">
        <v>125</v>
      </c>
      <c r="H4567" s="47" t="n">
        <v>366</v>
      </c>
      <c r="I4567" s="57" t="n">
        <f aca="false">IFERROR(H4567/INDEX(Rate_Master!$C$2:$C$13,MATCH(F4567,Rate_Master!$A$2:$A$13,0)),0)</f>
        <v>0.406666666666667</v>
      </c>
    </row>
    <row r="4568" customFormat="false" ht="15" hidden="false" customHeight="false" outlineLevel="0" collapsed="false">
      <c r="A4568" s="47" t="s">
        <v>16520</v>
      </c>
      <c r="B4568" s="47" t="s">
        <v>1127</v>
      </c>
      <c r="C4568" s="48" t="n">
        <v>46106</v>
      </c>
      <c r="D4568" s="47" t="s">
        <v>62</v>
      </c>
      <c r="E4568" s="47" t="s">
        <v>120</v>
      </c>
      <c r="F4568" s="47" t="s">
        <v>148</v>
      </c>
      <c r="G4568" s="47" t="s">
        <v>126</v>
      </c>
      <c r="H4568" s="47" t="n">
        <v>236</v>
      </c>
      <c r="I4568" s="57" t="n">
        <f aca="false">IFERROR(H4568/INDEX(Rate_Master!$C$2:$C$13,MATCH(F4568,Rate_Master!$A$2:$A$13,0)),0)</f>
        <v>0.262222222222222</v>
      </c>
    </row>
    <row r="4569" customFormat="false" ht="15" hidden="false" customHeight="false" outlineLevel="0" collapsed="false">
      <c r="A4569" s="47" t="s">
        <v>16521</v>
      </c>
      <c r="B4569" s="47" t="s">
        <v>1128</v>
      </c>
      <c r="C4569" s="48" t="n">
        <v>46106</v>
      </c>
      <c r="D4569" s="47" t="s">
        <v>62</v>
      </c>
      <c r="E4569" s="47" t="s">
        <v>120</v>
      </c>
      <c r="F4569" s="47" t="s">
        <v>148</v>
      </c>
      <c r="G4569" s="47" t="s">
        <v>119</v>
      </c>
      <c r="H4569" s="47" t="n">
        <v>1604</v>
      </c>
      <c r="I4569" s="57" t="n">
        <f aca="false">IFERROR(H4569/INDEX(Rate_Master!$C$2:$C$13,MATCH(F4569,Rate_Master!$A$2:$A$13,0)),0)</f>
        <v>1.78222222222222</v>
      </c>
    </row>
    <row r="4570" customFormat="false" ht="15" hidden="false" customHeight="false" outlineLevel="0" collapsed="false">
      <c r="A4570" s="47" t="s">
        <v>16522</v>
      </c>
      <c r="B4570" s="47" t="s">
        <v>1128</v>
      </c>
      <c r="C4570" s="48" t="n">
        <v>46106</v>
      </c>
      <c r="D4570" s="47" t="s">
        <v>62</v>
      </c>
      <c r="E4570" s="47" t="s">
        <v>120</v>
      </c>
      <c r="F4570" s="47" t="s">
        <v>148</v>
      </c>
      <c r="G4570" s="47" t="s">
        <v>121</v>
      </c>
      <c r="H4570" s="47" t="n">
        <v>1489</v>
      </c>
      <c r="I4570" s="57" t="n">
        <f aca="false">IFERROR(H4570/INDEX(Rate_Master!$C$2:$C$13,MATCH(F4570,Rate_Master!$A$2:$A$13,0)),0)</f>
        <v>1.65444444444444</v>
      </c>
    </row>
    <row r="4571" customFormat="false" ht="15" hidden="false" customHeight="false" outlineLevel="0" collapsed="false">
      <c r="A4571" s="47" t="s">
        <v>16523</v>
      </c>
      <c r="B4571" s="47" t="s">
        <v>1128</v>
      </c>
      <c r="C4571" s="48" t="n">
        <v>46106</v>
      </c>
      <c r="D4571" s="47" t="s">
        <v>62</v>
      </c>
      <c r="E4571" s="47" t="s">
        <v>120</v>
      </c>
      <c r="F4571" s="47" t="s">
        <v>148</v>
      </c>
      <c r="G4571" s="47" t="s">
        <v>122</v>
      </c>
      <c r="H4571" s="47" t="n">
        <v>1625</v>
      </c>
      <c r="I4571" s="57" t="n">
        <f aca="false">IFERROR(H4571/INDEX(Rate_Master!$C$2:$C$13,MATCH(F4571,Rate_Master!$A$2:$A$13,0)),0)</f>
        <v>1.80555555555556</v>
      </c>
    </row>
    <row r="4572" customFormat="false" ht="15" hidden="false" customHeight="false" outlineLevel="0" collapsed="false">
      <c r="A4572" s="47" t="s">
        <v>16524</v>
      </c>
      <c r="B4572" s="47" t="s">
        <v>1128</v>
      </c>
      <c r="C4572" s="48" t="n">
        <v>46106</v>
      </c>
      <c r="D4572" s="47" t="s">
        <v>62</v>
      </c>
      <c r="E4572" s="47" t="s">
        <v>120</v>
      </c>
      <c r="F4572" s="47" t="s">
        <v>148</v>
      </c>
      <c r="G4572" s="47" t="s">
        <v>123</v>
      </c>
      <c r="H4572" s="47" t="n">
        <v>1158</v>
      </c>
      <c r="I4572" s="57" t="n">
        <f aca="false">IFERROR(H4572/INDEX(Rate_Master!$C$2:$C$13,MATCH(F4572,Rate_Master!$A$2:$A$13,0)),0)</f>
        <v>1.28666666666667</v>
      </c>
    </row>
    <row r="4573" customFormat="false" ht="15" hidden="false" customHeight="false" outlineLevel="0" collapsed="false">
      <c r="A4573" s="47" t="s">
        <v>16525</v>
      </c>
      <c r="B4573" s="47" t="s">
        <v>1128</v>
      </c>
      <c r="C4573" s="48" t="n">
        <v>46106</v>
      </c>
      <c r="D4573" s="47" t="s">
        <v>62</v>
      </c>
      <c r="E4573" s="47" t="s">
        <v>120</v>
      </c>
      <c r="F4573" s="47" t="s">
        <v>148</v>
      </c>
      <c r="G4573" s="47" t="s">
        <v>124</v>
      </c>
      <c r="H4573" s="47" t="n">
        <v>762</v>
      </c>
      <c r="I4573" s="57" t="n">
        <f aca="false">IFERROR(H4573/INDEX(Rate_Master!$C$2:$C$13,MATCH(F4573,Rate_Master!$A$2:$A$13,0)),0)</f>
        <v>0.846666666666667</v>
      </c>
    </row>
    <row r="4574" customFormat="false" ht="15" hidden="false" customHeight="false" outlineLevel="0" collapsed="false">
      <c r="A4574" s="47" t="s">
        <v>16526</v>
      </c>
      <c r="B4574" s="47" t="s">
        <v>1128</v>
      </c>
      <c r="C4574" s="48" t="n">
        <v>46106</v>
      </c>
      <c r="D4574" s="47" t="s">
        <v>62</v>
      </c>
      <c r="E4574" s="47" t="s">
        <v>120</v>
      </c>
      <c r="F4574" s="47" t="s">
        <v>148</v>
      </c>
      <c r="G4574" s="47" t="s">
        <v>125</v>
      </c>
      <c r="H4574" s="47" t="n">
        <v>431</v>
      </c>
      <c r="I4574" s="57" t="n">
        <f aca="false">IFERROR(H4574/INDEX(Rate_Master!$C$2:$C$13,MATCH(F4574,Rate_Master!$A$2:$A$13,0)),0)</f>
        <v>0.478888888888889</v>
      </c>
    </row>
    <row r="4575" customFormat="false" ht="15" hidden="false" customHeight="false" outlineLevel="0" collapsed="false">
      <c r="A4575" s="47" t="s">
        <v>16527</v>
      </c>
      <c r="B4575" s="47" t="s">
        <v>1128</v>
      </c>
      <c r="C4575" s="48" t="n">
        <v>46106</v>
      </c>
      <c r="D4575" s="47" t="s">
        <v>62</v>
      </c>
      <c r="E4575" s="47" t="s">
        <v>120</v>
      </c>
      <c r="F4575" s="47" t="s">
        <v>148</v>
      </c>
      <c r="G4575" s="47" t="s">
        <v>126</v>
      </c>
      <c r="H4575" s="47" t="n">
        <v>299</v>
      </c>
      <c r="I4575" s="57" t="n">
        <f aca="false">IFERROR(H4575/INDEX(Rate_Master!$C$2:$C$13,MATCH(F4575,Rate_Master!$A$2:$A$13,0)),0)</f>
        <v>0.332222222222222</v>
      </c>
    </row>
    <row r="4576" customFormat="false" ht="15" hidden="false" customHeight="false" outlineLevel="0" collapsed="false">
      <c r="A4576" s="47" t="s">
        <v>16528</v>
      </c>
      <c r="B4576" s="47" t="s">
        <v>1129</v>
      </c>
      <c r="C4576" s="48" t="n">
        <v>46106</v>
      </c>
      <c r="D4576" s="47" t="s">
        <v>62</v>
      </c>
      <c r="E4576" s="47" t="s">
        <v>120</v>
      </c>
      <c r="F4576" s="47" t="s">
        <v>148</v>
      </c>
      <c r="G4576" s="47" t="s">
        <v>119</v>
      </c>
      <c r="H4576" s="47" t="n">
        <v>1486</v>
      </c>
      <c r="I4576" s="57" t="n">
        <f aca="false">IFERROR(H4576/INDEX(Rate_Master!$C$2:$C$13,MATCH(F4576,Rate_Master!$A$2:$A$13,0)),0)</f>
        <v>1.65111111111111</v>
      </c>
    </row>
    <row r="4577" customFormat="false" ht="15" hidden="false" customHeight="false" outlineLevel="0" collapsed="false">
      <c r="A4577" s="47" t="s">
        <v>16529</v>
      </c>
      <c r="B4577" s="47" t="s">
        <v>1129</v>
      </c>
      <c r="C4577" s="48" t="n">
        <v>46106</v>
      </c>
      <c r="D4577" s="47" t="s">
        <v>62</v>
      </c>
      <c r="E4577" s="47" t="s">
        <v>120</v>
      </c>
      <c r="F4577" s="47" t="s">
        <v>148</v>
      </c>
      <c r="G4577" s="47" t="s">
        <v>121</v>
      </c>
      <c r="H4577" s="47" t="n">
        <v>1448</v>
      </c>
      <c r="I4577" s="57" t="n">
        <f aca="false">IFERROR(H4577/INDEX(Rate_Master!$C$2:$C$13,MATCH(F4577,Rate_Master!$A$2:$A$13,0)),0)</f>
        <v>1.60888888888889</v>
      </c>
    </row>
    <row r="4578" customFormat="false" ht="15" hidden="false" customHeight="false" outlineLevel="0" collapsed="false">
      <c r="A4578" s="47" t="s">
        <v>16530</v>
      </c>
      <c r="B4578" s="47" t="s">
        <v>1129</v>
      </c>
      <c r="C4578" s="48" t="n">
        <v>46106</v>
      </c>
      <c r="D4578" s="47" t="s">
        <v>62</v>
      </c>
      <c r="E4578" s="47" t="s">
        <v>120</v>
      </c>
      <c r="F4578" s="47" t="s">
        <v>148</v>
      </c>
      <c r="G4578" s="47" t="s">
        <v>122</v>
      </c>
      <c r="H4578" s="47" t="n">
        <v>1483</v>
      </c>
      <c r="I4578" s="57" t="n">
        <f aca="false">IFERROR(H4578/INDEX(Rate_Master!$C$2:$C$13,MATCH(F4578,Rate_Master!$A$2:$A$13,0)),0)</f>
        <v>1.64777777777778</v>
      </c>
    </row>
    <row r="4579" customFormat="false" ht="15" hidden="false" customHeight="false" outlineLevel="0" collapsed="false">
      <c r="A4579" s="47" t="s">
        <v>16531</v>
      </c>
      <c r="B4579" s="47" t="s">
        <v>1129</v>
      </c>
      <c r="C4579" s="48" t="n">
        <v>46106</v>
      </c>
      <c r="D4579" s="47" t="s">
        <v>62</v>
      </c>
      <c r="E4579" s="47" t="s">
        <v>120</v>
      </c>
      <c r="F4579" s="47" t="s">
        <v>148</v>
      </c>
      <c r="G4579" s="47" t="s">
        <v>123</v>
      </c>
      <c r="H4579" s="47" t="n">
        <v>1099</v>
      </c>
      <c r="I4579" s="57" t="n">
        <f aca="false">IFERROR(H4579/INDEX(Rate_Master!$C$2:$C$13,MATCH(F4579,Rate_Master!$A$2:$A$13,0)),0)</f>
        <v>1.22111111111111</v>
      </c>
    </row>
    <row r="4580" customFormat="false" ht="15" hidden="false" customHeight="false" outlineLevel="0" collapsed="false">
      <c r="A4580" s="47" t="s">
        <v>16532</v>
      </c>
      <c r="B4580" s="47" t="s">
        <v>1129</v>
      </c>
      <c r="C4580" s="48" t="n">
        <v>46106</v>
      </c>
      <c r="D4580" s="47" t="s">
        <v>62</v>
      </c>
      <c r="E4580" s="47" t="s">
        <v>120</v>
      </c>
      <c r="F4580" s="47" t="s">
        <v>148</v>
      </c>
      <c r="G4580" s="47" t="s">
        <v>124</v>
      </c>
      <c r="H4580" s="47" t="n">
        <v>668</v>
      </c>
      <c r="I4580" s="57" t="n">
        <f aca="false">IFERROR(H4580/INDEX(Rate_Master!$C$2:$C$13,MATCH(F4580,Rate_Master!$A$2:$A$13,0)),0)</f>
        <v>0.742222222222222</v>
      </c>
    </row>
    <row r="4581" customFormat="false" ht="15" hidden="false" customHeight="false" outlineLevel="0" collapsed="false">
      <c r="A4581" s="47" t="s">
        <v>16533</v>
      </c>
      <c r="B4581" s="47" t="s">
        <v>1129</v>
      </c>
      <c r="C4581" s="48" t="n">
        <v>46106</v>
      </c>
      <c r="D4581" s="47" t="s">
        <v>62</v>
      </c>
      <c r="E4581" s="47" t="s">
        <v>120</v>
      </c>
      <c r="F4581" s="47" t="s">
        <v>148</v>
      </c>
      <c r="G4581" s="47" t="s">
        <v>125</v>
      </c>
      <c r="H4581" s="47" t="n">
        <v>465</v>
      </c>
      <c r="I4581" s="57" t="n">
        <f aca="false">IFERROR(H4581/INDEX(Rate_Master!$C$2:$C$13,MATCH(F4581,Rate_Master!$A$2:$A$13,0)),0)</f>
        <v>0.516666666666667</v>
      </c>
    </row>
    <row r="4582" customFormat="false" ht="15" hidden="false" customHeight="false" outlineLevel="0" collapsed="false">
      <c r="A4582" s="47" t="s">
        <v>16534</v>
      </c>
      <c r="B4582" s="47" t="s">
        <v>1129</v>
      </c>
      <c r="C4582" s="48" t="n">
        <v>46106</v>
      </c>
      <c r="D4582" s="47" t="s">
        <v>62</v>
      </c>
      <c r="E4582" s="47" t="s">
        <v>120</v>
      </c>
      <c r="F4582" s="47" t="s">
        <v>148</v>
      </c>
      <c r="G4582" s="47" t="s">
        <v>126</v>
      </c>
      <c r="H4582" s="47" t="n">
        <v>281</v>
      </c>
      <c r="I4582" s="57" t="n">
        <f aca="false">IFERROR(H4582/INDEX(Rate_Master!$C$2:$C$13,MATCH(F4582,Rate_Master!$A$2:$A$13,0)),0)</f>
        <v>0.312222222222222</v>
      </c>
    </row>
    <row r="4583" customFormat="false" ht="15" hidden="false" customHeight="false" outlineLevel="0" collapsed="false">
      <c r="A4583" s="47" t="s">
        <v>16535</v>
      </c>
      <c r="B4583" s="47" t="s">
        <v>1130</v>
      </c>
      <c r="C4583" s="48" t="n">
        <v>46106</v>
      </c>
      <c r="D4583" s="47" t="s">
        <v>63</v>
      </c>
      <c r="E4583" s="47" t="s">
        <v>120</v>
      </c>
      <c r="F4583" s="47" t="s">
        <v>151</v>
      </c>
      <c r="G4583" s="47" t="s">
        <v>119</v>
      </c>
      <c r="H4583" s="47" t="n">
        <v>1201</v>
      </c>
      <c r="I4583" s="57" t="n">
        <f aca="false">IFERROR(H4583/INDEX(Rate_Master!$C$2:$C$13,MATCH(F4583,Rate_Master!$A$2:$A$13,0)),0)</f>
        <v>1.71571428571429</v>
      </c>
    </row>
    <row r="4584" customFormat="false" ht="15" hidden="false" customHeight="false" outlineLevel="0" collapsed="false">
      <c r="A4584" s="47" t="s">
        <v>16536</v>
      </c>
      <c r="B4584" s="47" t="s">
        <v>1130</v>
      </c>
      <c r="C4584" s="48" t="n">
        <v>46106</v>
      </c>
      <c r="D4584" s="47" t="s">
        <v>63</v>
      </c>
      <c r="E4584" s="47" t="s">
        <v>120</v>
      </c>
      <c r="F4584" s="47" t="s">
        <v>151</v>
      </c>
      <c r="G4584" s="47" t="s">
        <v>121</v>
      </c>
      <c r="H4584" s="47" t="n">
        <v>1102</v>
      </c>
      <c r="I4584" s="57" t="n">
        <f aca="false">IFERROR(H4584/INDEX(Rate_Master!$C$2:$C$13,MATCH(F4584,Rate_Master!$A$2:$A$13,0)),0)</f>
        <v>1.57428571428571</v>
      </c>
    </row>
    <row r="4585" customFormat="false" ht="15" hidden="false" customHeight="false" outlineLevel="0" collapsed="false">
      <c r="A4585" s="47" t="s">
        <v>16537</v>
      </c>
      <c r="B4585" s="47" t="s">
        <v>1130</v>
      </c>
      <c r="C4585" s="48" t="n">
        <v>46106</v>
      </c>
      <c r="D4585" s="47" t="s">
        <v>63</v>
      </c>
      <c r="E4585" s="47" t="s">
        <v>120</v>
      </c>
      <c r="F4585" s="47" t="s">
        <v>151</v>
      </c>
      <c r="G4585" s="47" t="s">
        <v>122</v>
      </c>
      <c r="H4585" s="47" t="n">
        <v>2514</v>
      </c>
      <c r="I4585" s="57" t="n">
        <f aca="false">IFERROR(H4585/INDEX(Rate_Master!$C$2:$C$13,MATCH(F4585,Rate_Master!$A$2:$A$13,0)),0)</f>
        <v>3.59142857142857</v>
      </c>
    </row>
    <row r="4586" customFormat="false" ht="15" hidden="false" customHeight="false" outlineLevel="0" collapsed="false">
      <c r="A4586" s="47" t="s">
        <v>16538</v>
      </c>
      <c r="B4586" s="47" t="s">
        <v>1130</v>
      </c>
      <c r="C4586" s="48" t="n">
        <v>46106</v>
      </c>
      <c r="D4586" s="47" t="s">
        <v>63</v>
      </c>
      <c r="E4586" s="47" t="s">
        <v>120</v>
      </c>
      <c r="F4586" s="47" t="s">
        <v>151</v>
      </c>
      <c r="G4586" s="47" t="s">
        <v>123</v>
      </c>
      <c r="H4586" s="47" t="n">
        <v>813</v>
      </c>
      <c r="I4586" s="57" t="n">
        <f aca="false">IFERROR(H4586/INDEX(Rate_Master!$C$2:$C$13,MATCH(F4586,Rate_Master!$A$2:$A$13,0)),0)</f>
        <v>1.16142857142857</v>
      </c>
    </row>
    <row r="4587" customFormat="false" ht="15" hidden="false" customHeight="false" outlineLevel="0" collapsed="false">
      <c r="A4587" s="47" t="s">
        <v>16539</v>
      </c>
      <c r="B4587" s="47" t="s">
        <v>1130</v>
      </c>
      <c r="C4587" s="48" t="n">
        <v>46106</v>
      </c>
      <c r="D4587" s="47" t="s">
        <v>63</v>
      </c>
      <c r="E4587" s="47" t="s">
        <v>120</v>
      </c>
      <c r="F4587" s="47" t="s">
        <v>151</v>
      </c>
      <c r="G4587" s="47" t="s">
        <v>124</v>
      </c>
      <c r="H4587" s="47" t="n">
        <v>535</v>
      </c>
      <c r="I4587" s="57" t="n">
        <f aca="false">IFERROR(H4587/INDEX(Rate_Master!$C$2:$C$13,MATCH(F4587,Rate_Master!$A$2:$A$13,0)),0)</f>
        <v>0.764285714285714</v>
      </c>
    </row>
    <row r="4588" customFormat="false" ht="15" hidden="false" customHeight="false" outlineLevel="0" collapsed="false">
      <c r="A4588" s="47" t="s">
        <v>16540</v>
      </c>
      <c r="B4588" s="47" t="s">
        <v>1130</v>
      </c>
      <c r="C4588" s="48" t="n">
        <v>46106</v>
      </c>
      <c r="D4588" s="47" t="s">
        <v>63</v>
      </c>
      <c r="E4588" s="47" t="s">
        <v>120</v>
      </c>
      <c r="F4588" s="47" t="s">
        <v>151</v>
      </c>
      <c r="G4588" s="47" t="s">
        <v>125</v>
      </c>
      <c r="H4588" s="47" t="n">
        <v>308</v>
      </c>
      <c r="I4588" s="57" t="n">
        <f aca="false">IFERROR(H4588/INDEX(Rate_Master!$C$2:$C$13,MATCH(F4588,Rate_Master!$A$2:$A$13,0)),0)</f>
        <v>0.44</v>
      </c>
    </row>
    <row r="4589" customFormat="false" ht="15" hidden="false" customHeight="false" outlineLevel="0" collapsed="false">
      <c r="A4589" s="47" t="s">
        <v>16541</v>
      </c>
      <c r="B4589" s="47" t="s">
        <v>1130</v>
      </c>
      <c r="C4589" s="48" t="n">
        <v>46106</v>
      </c>
      <c r="D4589" s="47" t="s">
        <v>63</v>
      </c>
      <c r="E4589" s="47" t="s">
        <v>120</v>
      </c>
      <c r="F4589" s="47" t="s">
        <v>151</v>
      </c>
      <c r="G4589" s="47" t="s">
        <v>126</v>
      </c>
      <c r="H4589" s="47" t="n">
        <v>206</v>
      </c>
      <c r="I4589" s="57" t="n">
        <f aca="false">IFERROR(H4589/INDEX(Rate_Master!$C$2:$C$13,MATCH(F4589,Rate_Master!$A$2:$A$13,0)),0)</f>
        <v>0.294285714285714</v>
      </c>
    </row>
    <row r="4590" customFormat="false" ht="15" hidden="false" customHeight="false" outlineLevel="0" collapsed="false">
      <c r="A4590" s="47" t="s">
        <v>16542</v>
      </c>
      <c r="B4590" s="47" t="s">
        <v>1131</v>
      </c>
      <c r="C4590" s="48" t="n">
        <v>46106</v>
      </c>
      <c r="D4590" s="47" t="s">
        <v>63</v>
      </c>
      <c r="E4590" s="47" t="s">
        <v>120</v>
      </c>
      <c r="F4590" s="47" t="s">
        <v>152</v>
      </c>
      <c r="G4590" s="47" t="s">
        <v>119</v>
      </c>
      <c r="H4590" s="47" t="n">
        <v>2090</v>
      </c>
      <c r="I4590" s="57" t="n">
        <f aca="false">IFERROR(H4590/INDEX(Rate_Master!$C$2:$C$13,MATCH(F4590,Rate_Master!$A$2:$A$13,0)),0)</f>
        <v>2.32222222222222</v>
      </c>
    </row>
    <row r="4591" customFormat="false" ht="15" hidden="false" customHeight="false" outlineLevel="0" collapsed="false">
      <c r="A4591" s="47" t="s">
        <v>16543</v>
      </c>
      <c r="B4591" s="47" t="s">
        <v>1131</v>
      </c>
      <c r="C4591" s="48" t="n">
        <v>46106</v>
      </c>
      <c r="D4591" s="47" t="s">
        <v>63</v>
      </c>
      <c r="E4591" s="47" t="s">
        <v>120</v>
      </c>
      <c r="F4591" s="47" t="s">
        <v>152</v>
      </c>
      <c r="G4591" s="47" t="s">
        <v>121</v>
      </c>
      <c r="H4591" s="47" t="n">
        <v>1846</v>
      </c>
      <c r="I4591" s="57" t="n">
        <f aca="false">IFERROR(H4591/INDEX(Rate_Master!$C$2:$C$13,MATCH(F4591,Rate_Master!$A$2:$A$13,0)),0)</f>
        <v>2.05111111111111</v>
      </c>
    </row>
    <row r="4592" customFormat="false" ht="15" hidden="false" customHeight="false" outlineLevel="0" collapsed="false">
      <c r="A4592" s="47" t="s">
        <v>16544</v>
      </c>
      <c r="B4592" s="47" t="s">
        <v>1131</v>
      </c>
      <c r="C4592" s="48" t="n">
        <v>46106</v>
      </c>
      <c r="D4592" s="47" t="s">
        <v>63</v>
      </c>
      <c r="E4592" s="47" t="s">
        <v>120</v>
      </c>
      <c r="F4592" s="47" t="s">
        <v>152</v>
      </c>
      <c r="G4592" s="47" t="s">
        <v>122</v>
      </c>
      <c r="H4592" s="47" t="n">
        <v>1938</v>
      </c>
      <c r="I4592" s="57" t="n">
        <f aca="false">IFERROR(H4592/INDEX(Rate_Master!$C$2:$C$13,MATCH(F4592,Rate_Master!$A$2:$A$13,0)),0)</f>
        <v>2.15333333333333</v>
      </c>
    </row>
    <row r="4593" customFormat="false" ht="15" hidden="false" customHeight="false" outlineLevel="0" collapsed="false">
      <c r="A4593" s="47" t="s">
        <v>16545</v>
      </c>
      <c r="B4593" s="47" t="s">
        <v>1131</v>
      </c>
      <c r="C4593" s="48" t="n">
        <v>46106</v>
      </c>
      <c r="D4593" s="47" t="s">
        <v>63</v>
      </c>
      <c r="E4593" s="47" t="s">
        <v>120</v>
      </c>
      <c r="F4593" s="47" t="s">
        <v>152</v>
      </c>
      <c r="G4593" s="47" t="s">
        <v>123</v>
      </c>
      <c r="H4593" s="47" t="n">
        <v>1454</v>
      </c>
      <c r="I4593" s="57" t="n">
        <f aca="false">IFERROR(H4593/INDEX(Rate_Master!$C$2:$C$13,MATCH(F4593,Rate_Master!$A$2:$A$13,0)),0)</f>
        <v>1.61555555555556</v>
      </c>
    </row>
    <row r="4594" customFormat="false" ht="15" hidden="false" customHeight="false" outlineLevel="0" collapsed="false">
      <c r="A4594" s="47" t="s">
        <v>16546</v>
      </c>
      <c r="B4594" s="47" t="s">
        <v>1131</v>
      </c>
      <c r="C4594" s="48" t="n">
        <v>46106</v>
      </c>
      <c r="D4594" s="47" t="s">
        <v>63</v>
      </c>
      <c r="E4594" s="47" t="s">
        <v>120</v>
      </c>
      <c r="F4594" s="47" t="s">
        <v>152</v>
      </c>
      <c r="G4594" s="47" t="s">
        <v>124</v>
      </c>
      <c r="H4594" s="47" t="n">
        <v>917</v>
      </c>
      <c r="I4594" s="57" t="n">
        <f aca="false">IFERROR(H4594/INDEX(Rate_Master!$C$2:$C$13,MATCH(F4594,Rate_Master!$A$2:$A$13,0)),0)</f>
        <v>1.01888888888889</v>
      </c>
    </row>
    <row r="4595" customFormat="false" ht="15" hidden="false" customHeight="false" outlineLevel="0" collapsed="false">
      <c r="A4595" s="47" t="s">
        <v>16547</v>
      </c>
      <c r="B4595" s="47" t="s">
        <v>1131</v>
      </c>
      <c r="C4595" s="48" t="n">
        <v>46106</v>
      </c>
      <c r="D4595" s="47" t="s">
        <v>63</v>
      </c>
      <c r="E4595" s="47" t="s">
        <v>120</v>
      </c>
      <c r="F4595" s="47" t="s">
        <v>152</v>
      </c>
      <c r="G4595" s="47" t="s">
        <v>125</v>
      </c>
      <c r="H4595" s="47" t="n">
        <v>525</v>
      </c>
      <c r="I4595" s="57" t="n">
        <f aca="false">IFERROR(H4595/INDEX(Rate_Master!$C$2:$C$13,MATCH(F4595,Rate_Master!$A$2:$A$13,0)),0)</f>
        <v>0.583333333333333</v>
      </c>
    </row>
    <row r="4596" customFormat="false" ht="15" hidden="false" customHeight="false" outlineLevel="0" collapsed="false">
      <c r="A4596" s="47" t="s">
        <v>16548</v>
      </c>
      <c r="B4596" s="47" t="s">
        <v>1131</v>
      </c>
      <c r="C4596" s="48" t="n">
        <v>46106</v>
      </c>
      <c r="D4596" s="47" t="s">
        <v>63</v>
      </c>
      <c r="E4596" s="47" t="s">
        <v>120</v>
      </c>
      <c r="F4596" s="47" t="s">
        <v>152</v>
      </c>
      <c r="G4596" s="47" t="s">
        <v>126</v>
      </c>
      <c r="H4596" s="47" t="n">
        <v>385</v>
      </c>
      <c r="I4596" s="57" t="n">
        <f aca="false">IFERROR(H4596/INDEX(Rate_Master!$C$2:$C$13,MATCH(F4596,Rate_Master!$A$2:$A$13,0)),0)</f>
        <v>0.427777777777778</v>
      </c>
    </row>
    <row r="4597" customFormat="false" ht="15" hidden="false" customHeight="false" outlineLevel="0" collapsed="false">
      <c r="A4597" s="47" t="s">
        <v>16549</v>
      </c>
      <c r="B4597" s="47" t="s">
        <v>1133</v>
      </c>
      <c r="C4597" s="48" t="n">
        <v>46106</v>
      </c>
      <c r="D4597" s="47" t="s">
        <v>63</v>
      </c>
      <c r="E4597" s="47" t="s">
        <v>120</v>
      </c>
      <c r="F4597" s="47" t="s">
        <v>152</v>
      </c>
      <c r="G4597" s="47" t="s">
        <v>119</v>
      </c>
      <c r="H4597" s="47" t="n">
        <v>800</v>
      </c>
      <c r="I4597" s="57" t="n">
        <f aca="false">IFERROR(H4597/INDEX(Rate_Master!$C$2:$C$13,MATCH(F4597,Rate_Master!$A$2:$A$13,0)),0)</f>
        <v>0.888888888888889</v>
      </c>
    </row>
    <row r="4598" customFormat="false" ht="15" hidden="false" customHeight="false" outlineLevel="0" collapsed="false">
      <c r="A4598" s="47" t="s">
        <v>16550</v>
      </c>
      <c r="B4598" s="47" t="s">
        <v>1133</v>
      </c>
      <c r="C4598" s="48" t="n">
        <v>46106</v>
      </c>
      <c r="D4598" s="47" t="s">
        <v>63</v>
      </c>
      <c r="E4598" s="47" t="s">
        <v>120</v>
      </c>
      <c r="F4598" s="47" t="s">
        <v>152</v>
      </c>
      <c r="G4598" s="47" t="s">
        <v>121</v>
      </c>
      <c r="H4598" s="47" t="n">
        <v>723</v>
      </c>
      <c r="I4598" s="57" t="n">
        <f aca="false">IFERROR(H4598/INDEX(Rate_Master!$C$2:$C$13,MATCH(F4598,Rate_Master!$A$2:$A$13,0)),0)</f>
        <v>0.803333333333333</v>
      </c>
    </row>
    <row r="4599" customFormat="false" ht="15" hidden="false" customHeight="false" outlineLevel="0" collapsed="false">
      <c r="A4599" s="47" t="s">
        <v>16551</v>
      </c>
      <c r="B4599" s="47" t="s">
        <v>1133</v>
      </c>
      <c r="C4599" s="48" t="n">
        <v>46106</v>
      </c>
      <c r="D4599" s="47" t="s">
        <v>63</v>
      </c>
      <c r="E4599" s="47" t="s">
        <v>120</v>
      </c>
      <c r="F4599" s="47" t="s">
        <v>152</v>
      </c>
      <c r="G4599" s="47" t="s">
        <v>122</v>
      </c>
      <c r="H4599" s="47" t="n">
        <v>771</v>
      </c>
      <c r="I4599" s="57" t="n">
        <f aca="false">IFERROR(H4599/INDEX(Rate_Master!$C$2:$C$13,MATCH(F4599,Rate_Master!$A$2:$A$13,0)),0)</f>
        <v>0.856666666666667</v>
      </c>
    </row>
    <row r="4600" customFormat="false" ht="15" hidden="false" customHeight="false" outlineLevel="0" collapsed="false">
      <c r="A4600" s="47" t="s">
        <v>16552</v>
      </c>
      <c r="B4600" s="47" t="s">
        <v>1133</v>
      </c>
      <c r="C4600" s="48" t="n">
        <v>46106</v>
      </c>
      <c r="D4600" s="47" t="s">
        <v>63</v>
      </c>
      <c r="E4600" s="47" t="s">
        <v>120</v>
      </c>
      <c r="F4600" s="47" t="s">
        <v>152</v>
      </c>
      <c r="G4600" s="47" t="s">
        <v>123</v>
      </c>
      <c r="H4600" s="47" t="n">
        <v>605</v>
      </c>
      <c r="I4600" s="57" t="n">
        <f aca="false">IFERROR(H4600/INDEX(Rate_Master!$C$2:$C$13,MATCH(F4600,Rate_Master!$A$2:$A$13,0)),0)</f>
        <v>0.672222222222222</v>
      </c>
    </row>
    <row r="4601" customFormat="false" ht="15" hidden="false" customHeight="false" outlineLevel="0" collapsed="false">
      <c r="A4601" s="47" t="s">
        <v>16553</v>
      </c>
      <c r="B4601" s="47" t="s">
        <v>1133</v>
      </c>
      <c r="C4601" s="48" t="n">
        <v>46106</v>
      </c>
      <c r="D4601" s="47" t="s">
        <v>63</v>
      </c>
      <c r="E4601" s="47" t="s">
        <v>120</v>
      </c>
      <c r="F4601" s="47" t="s">
        <v>152</v>
      </c>
      <c r="G4601" s="47" t="s">
        <v>124</v>
      </c>
      <c r="H4601" s="47" t="n">
        <v>392</v>
      </c>
      <c r="I4601" s="57" t="n">
        <f aca="false">IFERROR(H4601/INDEX(Rate_Master!$C$2:$C$13,MATCH(F4601,Rate_Master!$A$2:$A$13,0)),0)</f>
        <v>0.435555555555556</v>
      </c>
    </row>
    <row r="4602" customFormat="false" ht="15" hidden="false" customHeight="false" outlineLevel="0" collapsed="false">
      <c r="A4602" s="47" t="s">
        <v>16554</v>
      </c>
      <c r="B4602" s="47" t="s">
        <v>1133</v>
      </c>
      <c r="C4602" s="48" t="n">
        <v>46106</v>
      </c>
      <c r="D4602" s="47" t="s">
        <v>63</v>
      </c>
      <c r="E4602" s="47" t="s">
        <v>120</v>
      </c>
      <c r="F4602" s="47" t="s">
        <v>152</v>
      </c>
      <c r="G4602" s="47" t="s">
        <v>125</v>
      </c>
      <c r="H4602" s="47" t="n">
        <v>227</v>
      </c>
      <c r="I4602" s="57" t="n">
        <f aca="false">IFERROR(H4602/INDEX(Rate_Master!$C$2:$C$13,MATCH(F4602,Rate_Master!$A$2:$A$13,0)),0)</f>
        <v>0.252222222222222</v>
      </c>
    </row>
    <row r="4603" customFormat="false" ht="15" hidden="false" customHeight="false" outlineLevel="0" collapsed="false">
      <c r="A4603" s="47" t="s">
        <v>16555</v>
      </c>
      <c r="B4603" s="47" t="s">
        <v>1133</v>
      </c>
      <c r="C4603" s="48" t="n">
        <v>46106</v>
      </c>
      <c r="D4603" s="47" t="s">
        <v>63</v>
      </c>
      <c r="E4603" s="47" t="s">
        <v>120</v>
      </c>
      <c r="F4603" s="47" t="s">
        <v>152</v>
      </c>
      <c r="G4603" s="47" t="s">
        <v>126</v>
      </c>
      <c r="H4603" s="47" t="n">
        <v>146</v>
      </c>
      <c r="I4603" s="57" t="n">
        <f aca="false">IFERROR(H4603/INDEX(Rate_Master!$C$2:$C$13,MATCH(F4603,Rate_Master!$A$2:$A$13,0)),0)</f>
        <v>0.162222222222222</v>
      </c>
    </row>
    <row r="4604" customFormat="false" ht="15" hidden="false" customHeight="false" outlineLevel="0" collapsed="false">
      <c r="A4604" s="47" t="s">
        <v>16556</v>
      </c>
      <c r="B4604" s="47" t="s">
        <v>1134</v>
      </c>
      <c r="C4604" s="48" t="n">
        <v>46106</v>
      </c>
      <c r="D4604" s="47" t="s">
        <v>64</v>
      </c>
      <c r="E4604" s="47" t="s">
        <v>128</v>
      </c>
      <c r="F4604" s="47" t="s">
        <v>156</v>
      </c>
      <c r="G4604" s="47" t="s">
        <v>127</v>
      </c>
      <c r="H4604" s="47" t="n">
        <v>1892</v>
      </c>
      <c r="I4604" s="57" t="n">
        <f aca="false">IFERROR(H4604/INDEX(Rate_Master!$C$2:$C$13,MATCH(F4604,Rate_Master!$A$2:$A$13,0)),0)</f>
        <v>3.94166666666667</v>
      </c>
    </row>
    <row r="4605" customFormat="false" ht="15" hidden="false" customHeight="false" outlineLevel="0" collapsed="false">
      <c r="A4605" s="47" t="s">
        <v>16557</v>
      </c>
      <c r="B4605" s="47" t="s">
        <v>1134</v>
      </c>
      <c r="C4605" s="48" t="n">
        <v>46106</v>
      </c>
      <c r="D4605" s="47" t="s">
        <v>64</v>
      </c>
      <c r="E4605" s="47" t="s">
        <v>128</v>
      </c>
      <c r="F4605" s="47" t="s">
        <v>156</v>
      </c>
      <c r="G4605" s="47" t="s">
        <v>129</v>
      </c>
      <c r="H4605" s="47" t="n">
        <v>2197</v>
      </c>
      <c r="I4605" s="57" t="n">
        <f aca="false">IFERROR(H4605/INDEX(Rate_Master!$C$2:$C$13,MATCH(F4605,Rate_Master!$A$2:$A$13,0)),0)</f>
        <v>4.57708333333333</v>
      </c>
    </row>
    <row r="4606" customFormat="false" ht="15" hidden="false" customHeight="false" outlineLevel="0" collapsed="false">
      <c r="A4606" s="47" t="s">
        <v>16558</v>
      </c>
      <c r="B4606" s="47" t="s">
        <v>1134</v>
      </c>
      <c r="C4606" s="48" t="n">
        <v>46106</v>
      </c>
      <c r="D4606" s="47" t="s">
        <v>64</v>
      </c>
      <c r="E4606" s="47" t="s">
        <v>128</v>
      </c>
      <c r="F4606" s="47" t="s">
        <v>156</v>
      </c>
      <c r="G4606" s="47" t="s">
        <v>130</v>
      </c>
      <c r="H4606" s="47" t="n">
        <v>1640</v>
      </c>
      <c r="I4606" s="57" t="n">
        <f aca="false">IFERROR(H4606/INDEX(Rate_Master!$C$2:$C$13,MATCH(F4606,Rate_Master!$A$2:$A$13,0)),0)</f>
        <v>3.41666666666667</v>
      </c>
    </row>
    <row r="4607" customFormat="false" ht="15" hidden="false" customHeight="false" outlineLevel="0" collapsed="false">
      <c r="A4607" s="47" t="s">
        <v>16559</v>
      </c>
      <c r="B4607" s="47" t="s">
        <v>1134</v>
      </c>
      <c r="C4607" s="48" t="n">
        <v>46106</v>
      </c>
      <c r="D4607" s="47" t="s">
        <v>64</v>
      </c>
      <c r="E4607" s="47" t="s">
        <v>128</v>
      </c>
      <c r="F4607" s="47" t="s">
        <v>156</v>
      </c>
      <c r="G4607" s="47" t="s">
        <v>131</v>
      </c>
      <c r="H4607" s="47" t="n">
        <v>521</v>
      </c>
      <c r="I4607" s="57" t="n">
        <f aca="false">IFERROR(H4607/INDEX(Rate_Master!$C$2:$C$13,MATCH(F4607,Rate_Master!$A$2:$A$13,0)),0)</f>
        <v>1.08541666666667</v>
      </c>
    </row>
    <row r="4608" customFormat="false" ht="15" hidden="false" customHeight="false" outlineLevel="0" collapsed="false">
      <c r="A4608" s="47" t="s">
        <v>16560</v>
      </c>
      <c r="B4608" s="47" t="s">
        <v>1134</v>
      </c>
      <c r="C4608" s="48" t="n">
        <v>46106</v>
      </c>
      <c r="D4608" s="47" t="s">
        <v>64</v>
      </c>
      <c r="E4608" s="47" t="s">
        <v>128</v>
      </c>
      <c r="F4608" s="47" t="s">
        <v>156</v>
      </c>
      <c r="G4608" s="47" t="s">
        <v>132</v>
      </c>
      <c r="H4608" s="47" t="n">
        <v>456</v>
      </c>
      <c r="I4608" s="57" t="n">
        <f aca="false">IFERROR(H4608/INDEX(Rate_Master!$C$2:$C$13,MATCH(F4608,Rate_Master!$A$2:$A$13,0)),0)</f>
        <v>0.95</v>
      </c>
    </row>
    <row r="4609" customFormat="false" ht="15" hidden="false" customHeight="false" outlineLevel="0" collapsed="false">
      <c r="A4609" s="47" t="s">
        <v>16561</v>
      </c>
      <c r="B4609" s="47" t="s">
        <v>1135</v>
      </c>
      <c r="C4609" s="48" t="n">
        <v>46106</v>
      </c>
      <c r="D4609" s="47" t="s">
        <v>64</v>
      </c>
      <c r="E4609" s="47" t="s">
        <v>128</v>
      </c>
      <c r="F4609" s="47" t="s">
        <v>156</v>
      </c>
      <c r="G4609" s="47" t="s">
        <v>127</v>
      </c>
      <c r="H4609" s="47" t="n">
        <v>1038</v>
      </c>
      <c r="I4609" s="57" t="n">
        <f aca="false">IFERROR(H4609/INDEX(Rate_Master!$C$2:$C$13,MATCH(F4609,Rate_Master!$A$2:$A$13,0)),0)</f>
        <v>2.1625</v>
      </c>
    </row>
    <row r="4610" customFormat="false" ht="15" hidden="false" customHeight="false" outlineLevel="0" collapsed="false">
      <c r="A4610" s="47" t="s">
        <v>16562</v>
      </c>
      <c r="B4610" s="47" t="s">
        <v>1135</v>
      </c>
      <c r="C4610" s="48" t="n">
        <v>46106</v>
      </c>
      <c r="D4610" s="47" t="s">
        <v>64</v>
      </c>
      <c r="E4610" s="47" t="s">
        <v>128</v>
      </c>
      <c r="F4610" s="47" t="s">
        <v>156</v>
      </c>
      <c r="G4610" s="47" t="s">
        <v>129</v>
      </c>
      <c r="H4610" s="47" t="n">
        <v>1244</v>
      </c>
      <c r="I4610" s="57" t="n">
        <f aca="false">IFERROR(H4610/INDEX(Rate_Master!$C$2:$C$13,MATCH(F4610,Rate_Master!$A$2:$A$13,0)),0)</f>
        <v>2.59166666666667</v>
      </c>
    </row>
    <row r="4611" customFormat="false" ht="15" hidden="false" customHeight="false" outlineLevel="0" collapsed="false">
      <c r="A4611" s="47" t="s">
        <v>16563</v>
      </c>
      <c r="B4611" s="47" t="s">
        <v>1135</v>
      </c>
      <c r="C4611" s="48" t="n">
        <v>46106</v>
      </c>
      <c r="D4611" s="47" t="s">
        <v>64</v>
      </c>
      <c r="E4611" s="47" t="s">
        <v>128</v>
      </c>
      <c r="F4611" s="47" t="s">
        <v>156</v>
      </c>
      <c r="G4611" s="47" t="s">
        <v>130</v>
      </c>
      <c r="H4611" s="47" t="n">
        <v>973</v>
      </c>
      <c r="I4611" s="57" t="n">
        <f aca="false">IFERROR(H4611/INDEX(Rate_Master!$C$2:$C$13,MATCH(F4611,Rate_Master!$A$2:$A$13,0)),0)</f>
        <v>2.02708333333333</v>
      </c>
    </row>
    <row r="4612" customFormat="false" ht="15" hidden="false" customHeight="false" outlineLevel="0" collapsed="false">
      <c r="A4612" s="47" t="s">
        <v>16564</v>
      </c>
      <c r="B4612" s="47" t="s">
        <v>1135</v>
      </c>
      <c r="C4612" s="48" t="n">
        <v>46106</v>
      </c>
      <c r="D4612" s="47" t="s">
        <v>64</v>
      </c>
      <c r="E4612" s="47" t="s">
        <v>128</v>
      </c>
      <c r="F4612" s="47" t="s">
        <v>156</v>
      </c>
      <c r="G4612" s="47" t="s">
        <v>131</v>
      </c>
      <c r="H4612" s="47" t="n">
        <v>337</v>
      </c>
      <c r="I4612" s="57" t="n">
        <f aca="false">IFERROR(H4612/INDEX(Rate_Master!$C$2:$C$13,MATCH(F4612,Rate_Master!$A$2:$A$13,0)),0)</f>
        <v>0.702083333333333</v>
      </c>
    </row>
    <row r="4613" customFormat="false" ht="15" hidden="false" customHeight="false" outlineLevel="0" collapsed="false">
      <c r="A4613" s="47" t="s">
        <v>16565</v>
      </c>
      <c r="B4613" s="47" t="s">
        <v>1135</v>
      </c>
      <c r="C4613" s="48" t="n">
        <v>46106</v>
      </c>
      <c r="D4613" s="47" t="s">
        <v>64</v>
      </c>
      <c r="E4613" s="47" t="s">
        <v>128</v>
      </c>
      <c r="F4613" s="47" t="s">
        <v>156</v>
      </c>
      <c r="G4613" s="47" t="s">
        <v>132</v>
      </c>
      <c r="H4613" s="47" t="n">
        <v>233</v>
      </c>
      <c r="I4613" s="57" t="n">
        <f aca="false">IFERROR(H4613/INDEX(Rate_Master!$C$2:$C$13,MATCH(F4613,Rate_Master!$A$2:$A$13,0)),0)</f>
        <v>0.485416666666667</v>
      </c>
    </row>
    <row r="4614" customFormat="false" ht="15" hidden="false" customHeight="false" outlineLevel="0" collapsed="false">
      <c r="A4614" s="47" t="s">
        <v>16566</v>
      </c>
      <c r="B4614" s="47" t="s">
        <v>1136</v>
      </c>
      <c r="C4614" s="48" t="n">
        <v>46106</v>
      </c>
      <c r="D4614" s="47" t="s">
        <v>65</v>
      </c>
      <c r="E4614" s="47" t="s">
        <v>134</v>
      </c>
      <c r="F4614" s="47" t="s">
        <v>159</v>
      </c>
      <c r="G4614" s="47" t="s">
        <v>133</v>
      </c>
      <c r="H4614" s="47" t="n">
        <v>575</v>
      </c>
      <c r="I4614" s="57" t="n">
        <f aca="false">IFERROR(H4614/INDEX(Rate_Master!$C$2:$C$13,MATCH(F4614,Rate_Master!$A$2:$A$13,0)),0)</f>
        <v>2.39583333333333</v>
      </c>
    </row>
    <row r="4615" customFormat="false" ht="15" hidden="false" customHeight="false" outlineLevel="0" collapsed="false">
      <c r="A4615" s="47" t="s">
        <v>16567</v>
      </c>
      <c r="B4615" s="47" t="s">
        <v>1136</v>
      </c>
      <c r="C4615" s="48" t="n">
        <v>46106</v>
      </c>
      <c r="D4615" s="47" t="s">
        <v>65</v>
      </c>
      <c r="E4615" s="47" t="s">
        <v>134</v>
      </c>
      <c r="F4615" s="47" t="s">
        <v>159</v>
      </c>
      <c r="G4615" s="47" t="s">
        <v>135</v>
      </c>
      <c r="H4615" s="47" t="n">
        <v>409</v>
      </c>
      <c r="I4615" s="57" t="n">
        <f aca="false">IFERROR(H4615/INDEX(Rate_Master!$C$2:$C$13,MATCH(F4615,Rate_Master!$A$2:$A$13,0)),0)</f>
        <v>1.70416666666667</v>
      </c>
    </row>
    <row r="4616" customFormat="false" ht="15" hidden="false" customHeight="false" outlineLevel="0" collapsed="false">
      <c r="A4616" s="47" t="s">
        <v>16568</v>
      </c>
      <c r="B4616" s="47" t="s">
        <v>1136</v>
      </c>
      <c r="C4616" s="48" t="n">
        <v>46106</v>
      </c>
      <c r="D4616" s="47" t="s">
        <v>65</v>
      </c>
      <c r="E4616" s="47" t="s">
        <v>134</v>
      </c>
      <c r="F4616" s="47" t="s">
        <v>159</v>
      </c>
      <c r="G4616" s="47" t="s">
        <v>136</v>
      </c>
      <c r="H4616" s="47" t="n">
        <v>344</v>
      </c>
      <c r="I4616" s="57" t="n">
        <f aca="false">IFERROR(H4616/INDEX(Rate_Master!$C$2:$C$13,MATCH(F4616,Rate_Master!$A$2:$A$13,0)),0)</f>
        <v>1.43333333333333</v>
      </c>
    </row>
    <row r="4617" customFormat="false" ht="15" hidden="false" customHeight="false" outlineLevel="0" collapsed="false">
      <c r="A4617" s="47" t="s">
        <v>16569</v>
      </c>
      <c r="B4617" s="47" t="s">
        <v>1136</v>
      </c>
      <c r="C4617" s="48" t="n">
        <v>46106</v>
      </c>
      <c r="D4617" s="47" t="s">
        <v>65</v>
      </c>
      <c r="E4617" s="47" t="s">
        <v>134</v>
      </c>
      <c r="F4617" s="47" t="s">
        <v>159</v>
      </c>
      <c r="G4617" s="47" t="s">
        <v>137</v>
      </c>
      <c r="H4617" s="47" t="n">
        <v>266</v>
      </c>
      <c r="I4617" s="57" t="n">
        <f aca="false">IFERROR(H4617/INDEX(Rate_Master!$C$2:$C$13,MATCH(F4617,Rate_Master!$A$2:$A$13,0)),0)</f>
        <v>1.10833333333333</v>
      </c>
    </row>
    <row r="4618" customFormat="false" ht="15" hidden="false" customHeight="false" outlineLevel="0" collapsed="false">
      <c r="A4618" s="47" t="s">
        <v>16570</v>
      </c>
      <c r="B4618" s="47" t="s">
        <v>1136</v>
      </c>
      <c r="C4618" s="48" t="n">
        <v>46106</v>
      </c>
      <c r="D4618" s="47" t="s">
        <v>65</v>
      </c>
      <c r="E4618" s="47" t="s">
        <v>134</v>
      </c>
      <c r="F4618" s="47" t="s">
        <v>159</v>
      </c>
      <c r="G4618" s="47" t="s">
        <v>138</v>
      </c>
      <c r="H4618" s="47" t="n">
        <v>143</v>
      </c>
      <c r="I4618" s="57" t="n">
        <f aca="false">IFERROR(H4618/INDEX(Rate_Master!$C$2:$C$13,MATCH(F4618,Rate_Master!$A$2:$A$13,0)),0)</f>
        <v>0.595833333333333</v>
      </c>
    </row>
    <row r="4619" customFormat="false" ht="15" hidden="false" customHeight="false" outlineLevel="0" collapsed="false">
      <c r="A4619" s="47" t="s">
        <v>16571</v>
      </c>
      <c r="B4619" s="47" t="s">
        <v>1138</v>
      </c>
      <c r="C4619" s="48" t="n">
        <v>46106</v>
      </c>
      <c r="D4619" s="47" t="s">
        <v>65</v>
      </c>
      <c r="E4619" s="47" t="s">
        <v>134</v>
      </c>
      <c r="F4619" s="47" t="s">
        <v>159</v>
      </c>
      <c r="G4619" s="47" t="s">
        <v>133</v>
      </c>
      <c r="H4619" s="47" t="n">
        <v>379</v>
      </c>
      <c r="I4619" s="57" t="n">
        <f aca="false">IFERROR(H4619/INDEX(Rate_Master!$C$2:$C$13,MATCH(F4619,Rate_Master!$A$2:$A$13,0)),0)</f>
        <v>1.57916666666667</v>
      </c>
    </row>
    <row r="4620" customFormat="false" ht="15" hidden="false" customHeight="false" outlineLevel="0" collapsed="false">
      <c r="A4620" s="47" t="s">
        <v>16572</v>
      </c>
      <c r="B4620" s="47" t="s">
        <v>1138</v>
      </c>
      <c r="C4620" s="48" t="n">
        <v>46106</v>
      </c>
      <c r="D4620" s="47" t="s">
        <v>65</v>
      </c>
      <c r="E4620" s="47" t="s">
        <v>134</v>
      </c>
      <c r="F4620" s="47" t="s">
        <v>159</v>
      </c>
      <c r="G4620" s="47" t="s">
        <v>135</v>
      </c>
      <c r="H4620" s="47" t="n">
        <v>290</v>
      </c>
      <c r="I4620" s="57" t="n">
        <f aca="false">IFERROR(H4620/INDEX(Rate_Master!$C$2:$C$13,MATCH(F4620,Rate_Master!$A$2:$A$13,0)),0)</f>
        <v>1.20833333333333</v>
      </c>
    </row>
    <row r="4621" customFormat="false" ht="15" hidden="false" customHeight="false" outlineLevel="0" collapsed="false">
      <c r="A4621" s="47" t="s">
        <v>16573</v>
      </c>
      <c r="B4621" s="47" t="s">
        <v>1138</v>
      </c>
      <c r="C4621" s="48" t="n">
        <v>46106</v>
      </c>
      <c r="D4621" s="47" t="s">
        <v>65</v>
      </c>
      <c r="E4621" s="47" t="s">
        <v>134</v>
      </c>
      <c r="F4621" s="47" t="s">
        <v>159</v>
      </c>
      <c r="G4621" s="47" t="s">
        <v>136</v>
      </c>
      <c r="H4621" s="47" t="n">
        <v>239</v>
      </c>
      <c r="I4621" s="57" t="n">
        <f aca="false">IFERROR(H4621/INDEX(Rate_Master!$C$2:$C$13,MATCH(F4621,Rate_Master!$A$2:$A$13,0)),0)</f>
        <v>0.995833333333333</v>
      </c>
    </row>
    <row r="4622" customFormat="false" ht="15" hidden="false" customHeight="false" outlineLevel="0" collapsed="false">
      <c r="A4622" s="47" t="s">
        <v>16574</v>
      </c>
      <c r="B4622" s="47" t="s">
        <v>1138</v>
      </c>
      <c r="C4622" s="48" t="n">
        <v>46106</v>
      </c>
      <c r="D4622" s="47" t="s">
        <v>65</v>
      </c>
      <c r="E4622" s="47" t="s">
        <v>134</v>
      </c>
      <c r="F4622" s="47" t="s">
        <v>159</v>
      </c>
      <c r="G4622" s="47" t="s">
        <v>137</v>
      </c>
      <c r="H4622" s="47" t="n">
        <v>176</v>
      </c>
      <c r="I4622" s="57" t="n">
        <f aca="false">IFERROR(H4622/INDEX(Rate_Master!$C$2:$C$13,MATCH(F4622,Rate_Master!$A$2:$A$13,0)),0)</f>
        <v>0.733333333333333</v>
      </c>
    </row>
    <row r="4623" customFormat="false" ht="15" hidden="false" customHeight="false" outlineLevel="0" collapsed="false">
      <c r="A4623" s="47" t="s">
        <v>16575</v>
      </c>
      <c r="B4623" s="47" t="s">
        <v>1138</v>
      </c>
      <c r="C4623" s="48" t="n">
        <v>46106</v>
      </c>
      <c r="D4623" s="47" t="s">
        <v>65</v>
      </c>
      <c r="E4623" s="47" t="s">
        <v>134</v>
      </c>
      <c r="F4623" s="47" t="s">
        <v>159</v>
      </c>
      <c r="G4623" s="47" t="s">
        <v>138</v>
      </c>
      <c r="H4623" s="47" t="n">
        <v>108</v>
      </c>
      <c r="I4623" s="57" t="n">
        <f aca="false">IFERROR(H4623/INDEX(Rate_Master!$C$2:$C$13,MATCH(F4623,Rate_Master!$A$2:$A$13,0)),0)</f>
        <v>0.45</v>
      </c>
    </row>
    <row r="4624" customFormat="false" ht="15" hidden="false" customHeight="false" outlineLevel="0" collapsed="false">
      <c r="A4624" s="47" t="s">
        <v>16576</v>
      </c>
      <c r="B4624" s="47" t="s">
        <v>1139</v>
      </c>
      <c r="C4624" s="48" t="n">
        <v>46106</v>
      </c>
      <c r="D4624" s="47" t="s">
        <v>65</v>
      </c>
      <c r="E4624" s="47" t="s">
        <v>134</v>
      </c>
      <c r="F4624" s="47" t="s">
        <v>159</v>
      </c>
      <c r="G4624" s="47" t="s">
        <v>133</v>
      </c>
      <c r="H4624" s="47" t="n">
        <v>408</v>
      </c>
      <c r="I4624" s="57" t="n">
        <f aca="false">IFERROR(H4624/INDEX(Rate_Master!$C$2:$C$13,MATCH(F4624,Rate_Master!$A$2:$A$13,0)),0)</f>
        <v>1.7</v>
      </c>
    </row>
    <row r="4625" customFormat="false" ht="15" hidden="false" customHeight="false" outlineLevel="0" collapsed="false">
      <c r="A4625" s="47" t="s">
        <v>16577</v>
      </c>
      <c r="B4625" s="47" t="s">
        <v>1139</v>
      </c>
      <c r="C4625" s="48" t="n">
        <v>46106</v>
      </c>
      <c r="D4625" s="47" t="s">
        <v>65</v>
      </c>
      <c r="E4625" s="47" t="s">
        <v>134</v>
      </c>
      <c r="F4625" s="47" t="s">
        <v>159</v>
      </c>
      <c r="G4625" s="47" t="s">
        <v>135</v>
      </c>
      <c r="H4625" s="47" t="n">
        <v>325</v>
      </c>
      <c r="I4625" s="57" t="n">
        <f aca="false">IFERROR(H4625/INDEX(Rate_Master!$C$2:$C$13,MATCH(F4625,Rate_Master!$A$2:$A$13,0)),0)</f>
        <v>1.35416666666667</v>
      </c>
    </row>
    <row r="4626" customFormat="false" ht="15" hidden="false" customHeight="false" outlineLevel="0" collapsed="false">
      <c r="A4626" s="47" t="s">
        <v>16578</v>
      </c>
      <c r="B4626" s="47" t="s">
        <v>1139</v>
      </c>
      <c r="C4626" s="48" t="n">
        <v>46106</v>
      </c>
      <c r="D4626" s="47" t="s">
        <v>65</v>
      </c>
      <c r="E4626" s="47" t="s">
        <v>134</v>
      </c>
      <c r="F4626" s="47" t="s">
        <v>159</v>
      </c>
      <c r="G4626" s="47" t="s">
        <v>136</v>
      </c>
      <c r="H4626" s="47" t="n">
        <v>232</v>
      </c>
      <c r="I4626" s="57" t="n">
        <f aca="false">IFERROR(H4626/INDEX(Rate_Master!$C$2:$C$13,MATCH(F4626,Rate_Master!$A$2:$A$13,0)),0)</f>
        <v>0.966666666666667</v>
      </c>
    </row>
    <row r="4627" customFormat="false" ht="15" hidden="false" customHeight="false" outlineLevel="0" collapsed="false">
      <c r="A4627" s="47" t="s">
        <v>16579</v>
      </c>
      <c r="B4627" s="47" t="s">
        <v>1139</v>
      </c>
      <c r="C4627" s="48" t="n">
        <v>46106</v>
      </c>
      <c r="D4627" s="47" t="s">
        <v>65</v>
      </c>
      <c r="E4627" s="47" t="s">
        <v>134</v>
      </c>
      <c r="F4627" s="47" t="s">
        <v>159</v>
      </c>
      <c r="G4627" s="47" t="s">
        <v>137</v>
      </c>
      <c r="H4627" s="47" t="n">
        <v>191</v>
      </c>
      <c r="I4627" s="57" t="n">
        <f aca="false">IFERROR(H4627/INDEX(Rate_Master!$C$2:$C$13,MATCH(F4627,Rate_Master!$A$2:$A$13,0)),0)</f>
        <v>0.795833333333333</v>
      </c>
    </row>
    <row r="4628" customFormat="false" ht="15" hidden="false" customHeight="false" outlineLevel="0" collapsed="false">
      <c r="A4628" s="47" t="s">
        <v>16580</v>
      </c>
      <c r="B4628" s="47" t="s">
        <v>1139</v>
      </c>
      <c r="C4628" s="48" t="n">
        <v>46106</v>
      </c>
      <c r="D4628" s="47" t="s">
        <v>65</v>
      </c>
      <c r="E4628" s="47" t="s">
        <v>134</v>
      </c>
      <c r="F4628" s="47" t="s">
        <v>159</v>
      </c>
      <c r="G4628" s="47" t="s">
        <v>138</v>
      </c>
      <c r="H4628" s="47" t="n">
        <v>102</v>
      </c>
      <c r="I4628" s="57" t="n">
        <f aca="false">IFERROR(H4628/INDEX(Rate_Master!$C$2:$C$13,MATCH(F4628,Rate_Master!$A$2:$A$13,0)),0)</f>
        <v>0.425</v>
      </c>
    </row>
    <row r="4629" customFormat="false" ht="15" hidden="false" customHeight="false" outlineLevel="0" collapsed="false">
      <c r="A4629" s="47" t="s">
        <v>16581</v>
      </c>
      <c r="B4629" s="47" t="s">
        <v>1140</v>
      </c>
      <c r="C4629" s="48" t="n">
        <v>46107</v>
      </c>
      <c r="D4629" s="47" t="s">
        <v>62</v>
      </c>
      <c r="E4629" s="47" t="s">
        <v>120</v>
      </c>
      <c r="F4629" s="47" t="s">
        <v>148</v>
      </c>
      <c r="G4629" s="47" t="s">
        <v>119</v>
      </c>
      <c r="H4629" s="47" t="n">
        <v>1515</v>
      </c>
      <c r="I4629" s="57" t="n">
        <f aca="false">IFERROR(H4629/INDEX(Rate_Master!$C$2:$C$13,MATCH(F4629,Rate_Master!$A$2:$A$13,0)),0)</f>
        <v>1.68333333333333</v>
      </c>
    </row>
    <row r="4630" customFormat="false" ht="15" hidden="false" customHeight="false" outlineLevel="0" collapsed="false">
      <c r="A4630" s="47" t="s">
        <v>16582</v>
      </c>
      <c r="B4630" s="47" t="s">
        <v>1140</v>
      </c>
      <c r="C4630" s="48" t="n">
        <v>46107</v>
      </c>
      <c r="D4630" s="47" t="s">
        <v>62</v>
      </c>
      <c r="E4630" s="47" t="s">
        <v>120</v>
      </c>
      <c r="F4630" s="47" t="s">
        <v>148</v>
      </c>
      <c r="G4630" s="47" t="s">
        <v>121</v>
      </c>
      <c r="H4630" s="47" t="n">
        <v>1364</v>
      </c>
      <c r="I4630" s="57" t="n">
        <f aca="false">IFERROR(H4630/INDEX(Rate_Master!$C$2:$C$13,MATCH(F4630,Rate_Master!$A$2:$A$13,0)),0)</f>
        <v>1.51555555555556</v>
      </c>
    </row>
    <row r="4631" customFormat="false" ht="15" hidden="false" customHeight="false" outlineLevel="0" collapsed="false">
      <c r="A4631" s="47" t="s">
        <v>16583</v>
      </c>
      <c r="B4631" s="47" t="s">
        <v>1140</v>
      </c>
      <c r="C4631" s="48" t="n">
        <v>46107</v>
      </c>
      <c r="D4631" s="47" t="s">
        <v>62</v>
      </c>
      <c r="E4631" s="47" t="s">
        <v>120</v>
      </c>
      <c r="F4631" s="47" t="s">
        <v>148</v>
      </c>
      <c r="G4631" s="47" t="s">
        <v>122</v>
      </c>
      <c r="H4631" s="47" t="n">
        <v>1526</v>
      </c>
      <c r="I4631" s="57" t="n">
        <f aca="false">IFERROR(H4631/INDEX(Rate_Master!$C$2:$C$13,MATCH(F4631,Rate_Master!$A$2:$A$13,0)),0)</f>
        <v>1.69555555555556</v>
      </c>
    </row>
    <row r="4632" customFormat="false" ht="15" hidden="false" customHeight="false" outlineLevel="0" collapsed="false">
      <c r="A4632" s="47" t="s">
        <v>16584</v>
      </c>
      <c r="B4632" s="47" t="s">
        <v>1140</v>
      </c>
      <c r="C4632" s="48" t="n">
        <v>46107</v>
      </c>
      <c r="D4632" s="47" t="s">
        <v>62</v>
      </c>
      <c r="E4632" s="47" t="s">
        <v>120</v>
      </c>
      <c r="F4632" s="47" t="s">
        <v>148</v>
      </c>
      <c r="G4632" s="47" t="s">
        <v>123</v>
      </c>
      <c r="H4632" s="47" t="n">
        <v>1038</v>
      </c>
      <c r="I4632" s="57" t="n">
        <f aca="false">IFERROR(H4632/INDEX(Rate_Master!$C$2:$C$13,MATCH(F4632,Rate_Master!$A$2:$A$13,0)),0)</f>
        <v>1.15333333333333</v>
      </c>
    </row>
    <row r="4633" customFormat="false" ht="15" hidden="false" customHeight="false" outlineLevel="0" collapsed="false">
      <c r="A4633" s="47" t="s">
        <v>16585</v>
      </c>
      <c r="B4633" s="47" t="s">
        <v>1140</v>
      </c>
      <c r="C4633" s="48" t="n">
        <v>46107</v>
      </c>
      <c r="D4633" s="47" t="s">
        <v>62</v>
      </c>
      <c r="E4633" s="47" t="s">
        <v>120</v>
      </c>
      <c r="F4633" s="47" t="s">
        <v>148</v>
      </c>
      <c r="G4633" s="47" t="s">
        <v>124</v>
      </c>
      <c r="H4633" s="47" t="n">
        <v>693</v>
      </c>
      <c r="I4633" s="57" t="n">
        <f aca="false">IFERROR(H4633/INDEX(Rate_Master!$C$2:$C$13,MATCH(F4633,Rate_Master!$A$2:$A$13,0)),0)</f>
        <v>0.77</v>
      </c>
    </row>
    <row r="4634" customFormat="false" ht="15" hidden="false" customHeight="false" outlineLevel="0" collapsed="false">
      <c r="A4634" s="47" t="s">
        <v>16586</v>
      </c>
      <c r="B4634" s="47" t="s">
        <v>1140</v>
      </c>
      <c r="C4634" s="48" t="n">
        <v>46107</v>
      </c>
      <c r="D4634" s="47" t="s">
        <v>62</v>
      </c>
      <c r="E4634" s="47" t="s">
        <v>120</v>
      </c>
      <c r="F4634" s="47" t="s">
        <v>148</v>
      </c>
      <c r="G4634" s="47" t="s">
        <v>125</v>
      </c>
      <c r="H4634" s="47" t="n">
        <v>429</v>
      </c>
      <c r="I4634" s="57" t="n">
        <f aca="false">IFERROR(H4634/INDEX(Rate_Master!$C$2:$C$13,MATCH(F4634,Rate_Master!$A$2:$A$13,0)),0)</f>
        <v>0.476666666666667</v>
      </c>
    </row>
    <row r="4635" customFormat="false" ht="15" hidden="false" customHeight="false" outlineLevel="0" collapsed="false">
      <c r="A4635" s="47" t="s">
        <v>16587</v>
      </c>
      <c r="B4635" s="47" t="s">
        <v>1140</v>
      </c>
      <c r="C4635" s="48" t="n">
        <v>46107</v>
      </c>
      <c r="D4635" s="47" t="s">
        <v>62</v>
      </c>
      <c r="E4635" s="47" t="s">
        <v>120</v>
      </c>
      <c r="F4635" s="47" t="s">
        <v>148</v>
      </c>
      <c r="G4635" s="47" t="s">
        <v>126</v>
      </c>
      <c r="H4635" s="47" t="n">
        <v>253</v>
      </c>
      <c r="I4635" s="57" t="n">
        <f aca="false">IFERROR(H4635/INDEX(Rate_Master!$C$2:$C$13,MATCH(F4635,Rate_Master!$A$2:$A$13,0)),0)</f>
        <v>0.281111111111111</v>
      </c>
    </row>
    <row r="4636" customFormat="false" ht="15" hidden="false" customHeight="false" outlineLevel="0" collapsed="false">
      <c r="A4636" s="47" t="s">
        <v>16588</v>
      </c>
      <c r="B4636" s="47" t="s">
        <v>1142</v>
      </c>
      <c r="C4636" s="48" t="n">
        <v>46107</v>
      </c>
      <c r="D4636" s="47" t="s">
        <v>62</v>
      </c>
      <c r="E4636" s="47" t="s">
        <v>120</v>
      </c>
      <c r="F4636" s="47" t="s">
        <v>148</v>
      </c>
      <c r="G4636" s="47" t="s">
        <v>119</v>
      </c>
      <c r="H4636" s="47" t="n">
        <v>1353</v>
      </c>
      <c r="I4636" s="57" t="n">
        <f aca="false">IFERROR(H4636/INDEX(Rate_Master!$C$2:$C$13,MATCH(F4636,Rate_Master!$A$2:$A$13,0)),0)</f>
        <v>1.50333333333333</v>
      </c>
    </row>
    <row r="4637" customFormat="false" ht="15" hidden="false" customHeight="false" outlineLevel="0" collapsed="false">
      <c r="A4637" s="47" t="s">
        <v>16589</v>
      </c>
      <c r="B4637" s="47" t="s">
        <v>1142</v>
      </c>
      <c r="C4637" s="48" t="n">
        <v>46107</v>
      </c>
      <c r="D4637" s="47" t="s">
        <v>62</v>
      </c>
      <c r="E4637" s="47" t="s">
        <v>120</v>
      </c>
      <c r="F4637" s="47" t="s">
        <v>148</v>
      </c>
      <c r="G4637" s="47" t="s">
        <v>121</v>
      </c>
      <c r="H4637" s="47" t="n">
        <v>1251</v>
      </c>
      <c r="I4637" s="57" t="n">
        <f aca="false">IFERROR(H4637/INDEX(Rate_Master!$C$2:$C$13,MATCH(F4637,Rate_Master!$A$2:$A$13,0)),0)</f>
        <v>1.39</v>
      </c>
    </row>
    <row r="4638" customFormat="false" ht="15" hidden="false" customHeight="false" outlineLevel="0" collapsed="false">
      <c r="A4638" s="47" t="s">
        <v>16590</v>
      </c>
      <c r="B4638" s="47" t="s">
        <v>1142</v>
      </c>
      <c r="C4638" s="48" t="n">
        <v>46107</v>
      </c>
      <c r="D4638" s="47" t="s">
        <v>62</v>
      </c>
      <c r="E4638" s="47" t="s">
        <v>120</v>
      </c>
      <c r="F4638" s="47" t="s">
        <v>148</v>
      </c>
      <c r="G4638" s="47" t="s">
        <v>122</v>
      </c>
      <c r="H4638" s="47" t="n">
        <v>1460</v>
      </c>
      <c r="I4638" s="57" t="n">
        <f aca="false">IFERROR(H4638/INDEX(Rate_Master!$C$2:$C$13,MATCH(F4638,Rate_Master!$A$2:$A$13,0)),0)</f>
        <v>1.62222222222222</v>
      </c>
    </row>
    <row r="4639" customFormat="false" ht="15" hidden="false" customHeight="false" outlineLevel="0" collapsed="false">
      <c r="A4639" s="47" t="s">
        <v>16591</v>
      </c>
      <c r="B4639" s="47" t="s">
        <v>1142</v>
      </c>
      <c r="C4639" s="48" t="n">
        <v>46107</v>
      </c>
      <c r="D4639" s="47" t="s">
        <v>62</v>
      </c>
      <c r="E4639" s="47" t="s">
        <v>120</v>
      </c>
      <c r="F4639" s="47" t="s">
        <v>148</v>
      </c>
      <c r="G4639" s="47" t="s">
        <v>123</v>
      </c>
      <c r="H4639" s="47" t="n">
        <v>1016</v>
      </c>
      <c r="I4639" s="57" t="n">
        <f aca="false">IFERROR(H4639/INDEX(Rate_Master!$C$2:$C$13,MATCH(F4639,Rate_Master!$A$2:$A$13,0)),0)</f>
        <v>1.12888888888889</v>
      </c>
    </row>
    <row r="4640" customFormat="false" ht="15" hidden="false" customHeight="false" outlineLevel="0" collapsed="false">
      <c r="A4640" s="47" t="s">
        <v>16592</v>
      </c>
      <c r="B4640" s="47" t="s">
        <v>1142</v>
      </c>
      <c r="C4640" s="48" t="n">
        <v>46107</v>
      </c>
      <c r="D4640" s="47" t="s">
        <v>62</v>
      </c>
      <c r="E4640" s="47" t="s">
        <v>120</v>
      </c>
      <c r="F4640" s="47" t="s">
        <v>148</v>
      </c>
      <c r="G4640" s="47" t="s">
        <v>124</v>
      </c>
      <c r="H4640" s="47" t="n">
        <v>623</v>
      </c>
      <c r="I4640" s="57" t="n">
        <f aca="false">IFERROR(H4640/INDEX(Rate_Master!$C$2:$C$13,MATCH(F4640,Rate_Master!$A$2:$A$13,0)),0)</f>
        <v>0.692222222222222</v>
      </c>
    </row>
    <row r="4641" customFormat="false" ht="15" hidden="false" customHeight="false" outlineLevel="0" collapsed="false">
      <c r="A4641" s="47" t="s">
        <v>16593</v>
      </c>
      <c r="B4641" s="47" t="s">
        <v>1142</v>
      </c>
      <c r="C4641" s="48" t="n">
        <v>46107</v>
      </c>
      <c r="D4641" s="47" t="s">
        <v>62</v>
      </c>
      <c r="E4641" s="47" t="s">
        <v>120</v>
      </c>
      <c r="F4641" s="47" t="s">
        <v>148</v>
      </c>
      <c r="G4641" s="47" t="s">
        <v>125</v>
      </c>
      <c r="H4641" s="47" t="n">
        <v>386</v>
      </c>
      <c r="I4641" s="57" t="n">
        <f aca="false">IFERROR(H4641/INDEX(Rate_Master!$C$2:$C$13,MATCH(F4641,Rate_Master!$A$2:$A$13,0)),0)</f>
        <v>0.428888888888889</v>
      </c>
    </row>
    <row r="4642" customFormat="false" ht="15" hidden="false" customHeight="false" outlineLevel="0" collapsed="false">
      <c r="A4642" s="47" t="s">
        <v>16594</v>
      </c>
      <c r="B4642" s="47" t="s">
        <v>1142</v>
      </c>
      <c r="C4642" s="48" t="n">
        <v>46107</v>
      </c>
      <c r="D4642" s="47" t="s">
        <v>62</v>
      </c>
      <c r="E4642" s="47" t="s">
        <v>120</v>
      </c>
      <c r="F4642" s="47" t="s">
        <v>148</v>
      </c>
      <c r="G4642" s="47" t="s">
        <v>126</v>
      </c>
      <c r="H4642" s="47" t="n">
        <v>257</v>
      </c>
      <c r="I4642" s="57" t="n">
        <f aca="false">IFERROR(H4642/INDEX(Rate_Master!$C$2:$C$13,MATCH(F4642,Rate_Master!$A$2:$A$13,0)),0)</f>
        <v>0.285555555555556</v>
      </c>
    </row>
    <row r="4643" customFormat="false" ht="15" hidden="false" customHeight="false" outlineLevel="0" collapsed="false">
      <c r="A4643" s="47" t="s">
        <v>16595</v>
      </c>
      <c r="B4643" s="47" t="s">
        <v>1143</v>
      </c>
      <c r="C4643" s="48" t="n">
        <v>46107</v>
      </c>
      <c r="D4643" s="47" t="s">
        <v>62</v>
      </c>
      <c r="E4643" s="47" t="s">
        <v>120</v>
      </c>
      <c r="F4643" s="47" t="s">
        <v>148</v>
      </c>
      <c r="G4643" s="47" t="s">
        <v>119</v>
      </c>
      <c r="H4643" s="47" t="n">
        <v>1535</v>
      </c>
      <c r="I4643" s="57" t="n">
        <f aca="false">IFERROR(H4643/INDEX(Rate_Master!$C$2:$C$13,MATCH(F4643,Rate_Master!$A$2:$A$13,0)),0)</f>
        <v>1.70555555555556</v>
      </c>
    </row>
    <row r="4644" customFormat="false" ht="15" hidden="false" customHeight="false" outlineLevel="0" collapsed="false">
      <c r="A4644" s="47" t="s">
        <v>16596</v>
      </c>
      <c r="B4644" s="47" t="s">
        <v>1143</v>
      </c>
      <c r="C4644" s="48" t="n">
        <v>46107</v>
      </c>
      <c r="D4644" s="47" t="s">
        <v>62</v>
      </c>
      <c r="E4644" s="47" t="s">
        <v>120</v>
      </c>
      <c r="F4644" s="47" t="s">
        <v>148</v>
      </c>
      <c r="G4644" s="47" t="s">
        <v>121</v>
      </c>
      <c r="H4644" s="47" t="n">
        <v>1357</v>
      </c>
      <c r="I4644" s="57" t="n">
        <f aca="false">IFERROR(H4644/INDEX(Rate_Master!$C$2:$C$13,MATCH(F4644,Rate_Master!$A$2:$A$13,0)),0)</f>
        <v>1.50777777777778</v>
      </c>
    </row>
    <row r="4645" customFormat="false" ht="15" hidden="false" customHeight="false" outlineLevel="0" collapsed="false">
      <c r="A4645" s="47" t="s">
        <v>16597</v>
      </c>
      <c r="B4645" s="47" t="s">
        <v>1143</v>
      </c>
      <c r="C4645" s="48" t="n">
        <v>46107</v>
      </c>
      <c r="D4645" s="47" t="s">
        <v>62</v>
      </c>
      <c r="E4645" s="47" t="s">
        <v>120</v>
      </c>
      <c r="F4645" s="47" t="s">
        <v>148</v>
      </c>
      <c r="G4645" s="47" t="s">
        <v>122</v>
      </c>
      <c r="H4645" s="47" t="n">
        <v>1453</v>
      </c>
      <c r="I4645" s="57" t="n">
        <f aca="false">IFERROR(H4645/INDEX(Rate_Master!$C$2:$C$13,MATCH(F4645,Rate_Master!$A$2:$A$13,0)),0)</f>
        <v>1.61444444444444</v>
      </c>
    </row>
    <row r="4646" customFormat="false" ht="15" hidden="false" customHeight="false" outlineLevel="0" collapsed="false">
      <c r="A4646" s="47" t="s">
        <v>16598</v>
      </c>
      <c r="B4646" s="47" t="s">
        <v>1143</v>
      </c>
      <c r="C4646" s="48" t="n">
        <v>46107</v>
      </c>
      <c r="D4646" s="47" t="s">
        <v>62</v>
      </c>
      <c r="E4646" s="47" t="s">
        <v>120</v>
      </c>
      <c r="F4646" s="47" t="s">
        <v>148</v>
      </c>
      <c r="G4646" s="47" t="s">
        <v>123</v>
      </c>
      <c r="H4646" s="47" t="n">
        <v>1050</v>
      </c>
      <c r="I4646" s="57" t="n">
        <f aca="false">IFERROR(H4646/INDEX(Rate_Master!$C$2:$C$13,MATCH(F4646,Rate_Master!$A$2:$A$13,0)),0)</f>
        <v>1.16666666666667</v>
      </c>
    </row>
    <row r="4647" customFormat="false" ht="15" hidden="false" customHeight="false" outlineLevel="0" collapsed="false">
      <c r="A4647" s="47" t="s">
        <v>16599</v>
      </c>
      <c r="B4647" s="47" t="s">
        <v>1143</v>
      </c>
      <c r="C4647" s="48" t="n">
        <v>46107</v>
      </c>
      <c r="D4647" s="47" t="s">
        <v>62</v>
      </c>
      <c r="E4647" s="47" t="s">
        <v>120</v>
      </c>
      <c r="F4647" s="47" t="s">
        <v>148</v>
      </c>
      <c r="G4647" s="47" t="s">
        <v>124</v>
      </c>
      <c r="H4647" s="47" t="n">
        <v>647</v>
      </c>
      <c r="I4647" s="57" t="n">
        <f aca="false">IFERROR(H4647/INDEX(Rate_Master!$C$2:$C$13,MATCH(F4647,Rate_Master!$A$2:$A$13,0)),0)</f>
        <v>0.718888888888889</v>
      </c>
    </row>
    <row r="4648" customFormat="false" ht="15" hidden="false" customHeight="false" outlineLevel="0" collapsed="false">
      <c r="A4648" s="47" t="s">
        <v>16600</v>
      </c>
      <c r="B4648" s="47" t="s">
        <v>1143</v>
      </c>
      <c r="C4648" s="48" t="n">
        <v>46107</v>
      </c>
      <c r="D4648" s="47" t="s">
        <v>62</v>
      </c>
      <c r="E4648" s="47" t="s">
        <v>120</v>
      </c>
      <c r="F4648" s="47" t="s">
        <v>148</v>
      </c>
      <c r="G4648" s="47" t="s">
        <v>125</v>
      </c>
      <c r="H4648" s="47" t="n">
        <v>409</v>
      </c>
      <c r="I4648" s="57" t="n">
        <f aca="false">IFERROR(H4648/INDEX(Rate_Master!$C$2:$C$13,MATCH(F4648,Rate_Master!$A$2:$A$13,0)),0)</f>
        <v>0.454444444444444</v>
      </c>
    </row>
    <row r="4649" customFormat="false" ht="15" hidden="false" customHeight="false" outlineLevel="0" collapsed="false">
      <c r="A4649" s="47" t="s">
        <v>16601</v>
      </c>
      <c r="B4649" s="47" t="s">
        <v>1143</v>
      </c>
      <c r="C4649" s="48" t="n">
        <v>46107</v>
      </c>
      <c r="D4649" s="47" t="s">
        <v>62</v>
      </c>
      <c r="E4649" s="47" t="s">
        <v>120</v>
      </c>
      <c r="F4649" s="47" t="s">
        <v>148</v>
      </c>
      <c r="G4649" s="47" t="s">
        <v>126</v>
      </c>
      <c r="H4649" s="47" t="n">
        <v>300</v>
      </c>
      <c r="I4649" s="57" t="n">
        <f aca="false">IFERROR(H4649/INDEX(Rate_Master!$C$2:$C$13,MATCH(F4649,Rate_Master!$A$2:$A$13,0)),0)</f>
        <v>0.333333333333333</v>
      </c>
    </row>
    <row r="4650" customFormat="false" ht="15" hidden="false" customHeight="false" outlineLevel="0" collapsed="false">
      <c r="A4650" s="47" t="s">
        <v>16602</v>
      </c>
      <c r="B4650" s="47" t="s">
        <v>1144</v>
      </c>
      <c r="C4650" s="48" t="n">
        <v>46107</v>
      </c>
      <c r="D4650" s="47" t="s">
        <v>63</v>
      </c>
      <c r="E4650" s="47" t="s">
        <v>120</v>
      </c>
      <c r="F4650" s="47" t="s">
        <v>152</v>
      </c>
      <c r="G4650" s="47" t="s">
        <v>119</v>
      </c>
      <c r="H4650" s="47" t="n">
        <v>1730</v>
      </c>
      <c r="I4650" s="57" t="n">
        <f aca="false">IFERROR(H4650/INDEX(Rate_Master!$C$2:$C$13,MATCH(F4650,Rate_Master!$A$2:$A$13,0)),0)</f>
        <v>1.92222222222222</v>
      </c>
    </row>
    <row r="4651" customFormat="false" ht="15" hidden="false" customHeight="false" outlineLevel="0" collapsed="false">
      <c r="A4651" s="47" t="s">
        <v>16603</v>
      </c>
      <c r="B4651" s="47" t="s">
        <v>1144</v>
      </c>
      <c r="C4651" s="48" t="n">
        <v>46107</v>
      </c>
      <c r="D4651" s="47" t="s">
        <v>63</v>
      </c>
      <c r="E4651" s="47" t="s">
        <v>120</v>
      </c>
      <c r="F4651" s="47" t="s">
        <v>152</v>
      </c>
      <c r="G4651" s="47" t="s">
        <v>121</v>
      </c>
      <c r="H4651" s="47" t="n">
        <v>1584</v>
      </c>
      <c r="I4651" s="57" t="n">
        <f aca="false">IFERROR(H4651/INDEX(Rate_Master!$C$2:$C$13,MATCH(F4651,Rate_Master!$A$2:$A$13,0)),0)</f>
        <v>1.76</v>
      </c>
    </row>
    <row r="4652" customFormat="false" ht="15" hidden="false" customHeight="false" outlineLevel="0" collapsed="false">
      <c r="A4652" s="47" t="s">
        <v>16604</v>
      </c>
      <c r="B4652" s="47" t="s">
        <v>1144</v>
      </c>
      <c r="C4652" s="48" t="n">
        <v>46107</v>
      </c>
      <c r="D4652" s="47" t="s">
        <v>63</v>
      </c>
      <c r="E4652" s="47" t="s">
        <v>120</v>
      </c>
      <c r="F4652" s="47" t="s">
        <v>152</v>
      </c>
      <c r="G4652" s="47" t="s">
        <v>122</v>
      </c>
      <c r="H4652" s="47" t="n">
        <v>1694</v>
      </c>
      <c r="I4652" s="57" t="n">
        <f aca="false">IFERROR(H4652/INDEX(Rate_Master!$C$2:$C$13,MATCH(F4652,Rate_Master!$A$2:$A$13,0)),0)</f>
        <v>1.88222222222222</v>
      </c>
    </row>
    <row r="4653" customFormat="false" ht="15" hidden="false" customHeight="false" outlineLevel="0" collapsed="false">
      <c r="A4653" s="47" t="s">
        <v>16605</v>
      </c>
      <c r="B4653" s="47" t="s">
        <v>1144</v>
      </c>
      <c r="C4653" s="48" t="n">
        <v>46107</v>
      </c>
      <c r="D4653" s="47" t="s">
        <v>63</v>
      </c>
      <c r="E4653" s="47" t="s">
        <v>120</v>
      </c>
      <c r="F4653" s="47" t="s">
        <v>152</v>
      </c>
      <c r="G4653" s="47" t="s">
        <v>123</v>
      </c>
      <c r="H4653" s="47" t="n">
        <v>1274</v>
      </c>
      <c r="I4653" s="57" t="n">
        <f aca="false">IFERROR(H4653/INDEX(Rate_Master!$C$2:$C$13,MATCH(F4653,Rate_Master!$A$2:$A$13,0)),0)</f>
        <v>1.41555555555556</v>
      </c>
    </row>
    <row r="4654" customFormat="false" ht="15" hidden="false" customHeight="false" outlineLevel="0" collapsed="false">
      <c r="A4654" s="47" t="s">
        <v>16606</v>
      </c>
      <c r="B4654" s="47" t="s">
        <v>1144</v>
      </c>
      <c r="C4654" s="48" t="n">
        <v>46107</v>
      </c>
      <c r="D4654" s="47" t="s">
        <v>63</v>
      </c>
      <c r="E4654" s="47" t="s">
        <v>120</v>
      </c>
      <c r="F4654" s="47" t="s">
        <v>152</v>
      </c>
      <c r="G4654" s="47" t="s">
        <v>124</v>
      </c>
      <c r="H4654" s="47" t="n">
        <v>803</v>
      </c>
      <c r="I4654" s="57" t="n">
        <f aca="false">IFERROR(H4654/INDEX(Rate_Master!$C$2:$C$13,MATCH(F4654,Rate_Master!$A$2:$A$13,0)),0)</f>
        <v>0.892222222222222</v>
      </c>
    </row>
    <row r="4655" customFormat="false" ht="15" hidden="false" customHeight="false" outlineLevel="0" collapsed="false">
      <c r="A4655" s="47" t="s">
        <v>16607</v>
      </c>
      <c r="B4655" s="47" t="s">
        <v>1144</v>
      </c>
      <c r="C4655" s="48" t="n">
        <v>46107</v>
      </c>
      <c r="D4655" s="47" t="s">
        <v>63</v>
      </c>
      <c r="E4655" s="47" t="s">
        <v>120</v>
      </c>
      <c r="F4655" s="47" t="s">
        <v>152</v>
      </c>
      <c r="G4655" s="47" t="s">
        <v>125</v>
      </c>
      <c r="H4655" s="47" t="n">
        <v>442</v>
      </c>
      <c r="I4655" s="57" t="n">
        <f aca="false">IFERROR(H4655/INDEX(Rate_Master!$C$2:$C$13,MATCH(F4655,Rate_Master!$A$2:$A$13,0)),0)</f>
        <v>0.491111111111111</v>
      </c>
    </row>
    <row r="4656" customFormat="false" ht="15" hidden="false" customHeight="false" outlineLevel="0" collapsed="false">
      <c r="A4656" s="47" t="s">
        <v>16608</v>
      </c>
      <c r="B4656" s="47" t="s">
        <v>1144</v>
      </c>
      <c r="C4656" s="48" t="n">
        <v>46107</v>
      </c>
      <c r="D4656" s="47" t="s">
        <v>63</v>
      </c>
      <c r="E4656" s="47" t="s">
        <v>120</v>
      </c>
      <c r="F4656" s="47" t="s">
        <v>152</v>
      </c>
      <c r="G4656" s="47" t="s">
        <v>126</v>
      </c>
      <c r="H4656" s="47" t="n">
        <v>315</v>
      </c>
      <c r="I4656" s="57" t="n">
        <f aca="false">IFERROR(H4656/INDEX(Rate_Master!$C$2:$C$13,MATCH(F4656,Rate_Master!$A$2:$A$13,0)),0)</f>
        <v>0.35</v>
      </c>
    </row>
    <row r="4657" customFormat="false" ht="15" hidden="false" customHeight="false" outlineLevel="0" collapsed="false">
      <c r="A4657" s="47" t="s">
        <v>16609</v>
      </c>
      <c r="B4657" s="47" t="s">
        <v>1145</v>
      </c>
      <c r="C4657" s="48" t="n">
        <v>46107</v>
      </c>
      <c r="D4657" s="47" t="s">
        <v>63</v>
      </c>
      <c r="E4657" s="47" t="s">
        <v>120</v>
      </c>
      <c r="F4657" s="47" t="s">
        <v>152</v>
      </c>
      <c r="G4657" s="47" t="s">
        <v>119</v>
      </c>
      <c r="H4657" s="47" t="n">
        <v>1566</v>
      </c>
      <c r="I4657" s="57" t="n">
        <f aca="false">IFERROR(H4657/INDEX(Rate_Master!$C$2:$C$13,MATCH(F4657,Rate_Master!$A$2:$A$13,0)),0)</f>
        <v>1.74</v>
      </c>
    </row>
    <row r="4658" customFormat="false" ht="15" hidden="false" customHeight="false" outlineLevel="0" collapsed="false">
      <c r="A4658" s="47" t="s">
        <v>16610</v>
      </c>
      <c r="B4658" s="47" t="s">
        <v>1145</v>
      </c>
      <c r="C4658" s="48" t="n">
        <v>46107</v>
      </c>
      <c r="D4658" s="47" t="s">
        <v>63</v>
      </c>
      <c r="E4658" s="47" t="s">
        <v>120</v>
      </c>
      <c r="F4658" s="47" t="s">
        <v>152</v>
      </c>
      <c r="G4658" s="47" t="s">
        <v>121</v>
      </c>
      <c r="H4658" s="47" t="n">
        <v>1373</v>
      </c>
      <c r="I4658" s="57" t="n">
        <f aca="false">IFERROR(H4658/INDEX(Rate_Master!$C$2:$C$13,MATCH(F4658,Rate_Master!$A$2:$A$13,0)),0)</f>
        <v>1.52555555555556</v>
      </c>
    </row>
    <row r="4659" customFormat="false" ht="15" hidden="false" customHeight="false" outlineLevel="0" collapsed="false">
      <c r="A4659" s="47" t="s">
        <v>16611</v>
      </c>
      <c r="B4659" s="47" t="s">
        <v>1145</v>
      </c>
      <c r="C4659" s="48" t="n">
        <v>46107</v>
      </c>
      <c r="D4659" s="47" t="s">
        <v>63</v>
      </c>
      <c r="E4659" s="47" t="s">
        <v>120</v>
      </c>
      <c r="F4659" s="47" t="s">
        <v>152</v>
      </c>
      <c r="G4659" s="47" t="s">
        <v>122</v>
      </c>
      <c r="H4659" s="47" t="n">
        <v>1575</v>
      </c>
      <c r="I4659" s="57" t="n">
        <f aca="false">IFERROR(H4659/INDEX(Rate_Master!$C$2:$C$13,MATCH(F4659,Rate_Master!$A$2:$A$13,0)),0)</f>
        <v>1.75</v>
      </c>
    </row>
    <row r="4660" customFormat="false" ht="15" hidden="false" customHeight="false" outlineLevel="0" collapsed="false">
      <c r="A4660" s="47" t="s">
        <v>16612</v>
      </c>
      <c r="B4660" s="47" t="s">
        <v>1145</v>
      </c>
      <c r="C4660" s="48" t="n">
        <v>46107</v>
      </c>
      <c r="D4660" s="47" t="s">
        <v>63</v>
      </c>
      <c r="E4660" s="47" t="s">
        <v>120</v>
      </c>
      <c r="F4660" s="47" t="s">
        <v>152</v>
      </c>
      <c r="G4660" s="47" t="s">
        <v>123</v>
      </c>
      <c r="H4660" s="47" t="n">
        <v>1140</v>
      </c>
      <c r="I4660" s="57" t="n">
        <f aca="false">IFERROR(H4660/INDEX(Rate_Master!$C$2:$C$13,MATCH(F4660,Rate_Master!$A$2:$A$13,0)),0)</f>
        <v>1.26666666666667</v>
      </c>
    </row>
    <row r="4661" customFormat="false" ht="15" hidden="false" customHeight="false" outlineLevel="0" collapsed="false">
      <c r="A4661" s="47" t="s">
        <v>16613</v>
      </c>
      <c r="B4661" s="47" t="s">
        <v>1145</v>
      </c>
      <c r="C4661" s="48" t="n">
        <v>46107</v>
      </c>
      <c r="D4661" s="47" t="s">
        <v>63</v>
      </c>
      <c r="E4661" s="47" t="s">
        <v>120</v>
      </c>
      <c r="F4661" s="47" t="s">
        <v>152</v>
      </c>
      <c r="G4661" s="47" t="s">
        <v>124</v>
      </c>
      <c r="H4661" s="47" t="n">
        <v>752</v>
      </c>
      <c r="I4661" s="57" t="n">
        <f aca="false">IFERROR(H4661/INDEX(Rate_Master!$C$2:$C$13,MATCH(F4661,Rate_Master!$A$2:$A$13,0)),0)</f>
        <v>0.835555555555556</v>
      </c>
    </row>
    <row r="4662" customFormat="false" ht="15" hidden="false" customHeight="false" outlineLevel="0" collapsed="false">
      <c r="A4662" s="47" t="s">
        <v>16614</v>
      </c>
      <c r="B4662" s="47" t="s">
        <v>1145</v>
      </c>
      <c r="C4662" s="48" t="n">
        <v>46107</v>
      </c>
      <c r="D4662" s="47" t="s">
        <v>63</v>
      </c>
      <c r="E4662" s="47" t="s">
        <v>120</v>
      </c>
      <c r="F4662" s="47" t="s">
        <v>152</v>
      </c>
      <c r="G4662" s="47" t="s">
        <v>125</v>
      </c>
      <c r="H4662" s="47" t="n">
        <v>428</v>
      </c>
      <c r="I4662" s="57" t="n">
        <f aca="false">IFERROR(H4662/INDEX(Rate_Master!$C$2:$C$13,MATCH(F4662,Rate_Master!$A$2:$A$13,0)),0)</f>
        <v>0.475555555555556</v>
      </c>
    </row>
    <row r="4663" customFormat="false" ht="15" hidden="false" customHeight="false" outlineLevel="0" collapsed="false">
      <c r="A4663" s="47" t="s">
        <v>16615</v>
      </c>
      <c r="B4663" s="47" t="s">
        <v>1145</v>
      </c>
      <c r="C4663" s="48" t="n">
        <v>46107</v>
      </c>
      <c r="D4663" s="47" t="s">
        <v>63</v>
      </c>
      <c r="E4663" s="47" t="s">
        <v>120</v>
      </c>
      <c r="F4663" s="47" t="s">
        <v>152</v>
      </c>
      <c r="G4663" s="47" t="s">
        <v>126</v>
      </c>
      <c r="H4663" s="47" t="n">
        <v>247</v>
      </c>
      <c r="I4663" s="57" t="n">
        <f aca="false">IFERROR(H4663/INDEX(Rate_Master!$C$2:$C$13,MATCH(F4663,Rate_Master!$A$2:$A$13,0)),0)</f>
        <v>0.274444444444444</v>
      </c>
    </row>
    <row r="4664" customFormat="false" ht="15" hidden="false" customHeight="false" outlineLevel="0" collapsed="false">
      <c r="A4664" s="47" t="s">
        <v>16616</v>
      </c>
      <c r="B4664" s="47" t="s">
        <v>1146</v>
      </c>
      <c r="C4664" s="48" t="n">
        <v>46107</v>
      </c>
      <c r="D4664" s="47" t="s">
        <v>63</v>
      </c>
      <c r="E4664" s="47" t="s">
        <v>120</v>
      </c>
      <c r="F4664" s="47" t="s">
        <v>152</v>
      </c>
      <c r="G4664" s="47" t="s">
        <v>119</v>
      </c>
      <c r="H4664" s="47" t="n">
        <v>1335</v>
      </c>
      <c r="I4664" s="57" t="n">
        <f aca="false">IFERROR(H4664/INDEX(Rate_Master!$C$2:$C$13,MATCH(F4664,Rate_Master!$A$2:$A$13,0)),0)</f>
        <v>1.48333333333333</v>
      </c>
    </row>
    <row r="4665" customFormat="false" ht="15" hidden="false" customHeight="false" outlineLevel="0" collapsed="false">
      <c r="A4665" s="47" t="s">
        <v>16617</v>
      </c>
      <c r="B4665" s="47" t="s">
        <v>1146</v>
      </c>
      <c r="C4665" s="48" t="n">
        <v>46107</v>
      </c>
      <c r="D4665" s="47" t="s">
        <v>63</v>
      </c>
      <c r="E4665" s="47" t="s">
        <v>120</v>
      </c>
      <c r="F4665" s="47" t="s">
        <v>152</v>
      </c>
      <c r="G4665" s="47" t="s">
        <v>121</v>
      </c>
      <c r="H4665" s="47" t="n">
        <v>1220</v>
      </c>
      <c r="I4665" s="57" t="n">
        <f aca="false">IFERROR(H4665/INDEX(Rate_Master!$C$2:$C$13,MATCH(F4665,Rate_Master!$A$2:$A$13,0)),0)</f>
        <v>1.35555555555556</v>
      </c>
    </row>
    <row r="4666" customFormat="false" ht="15" hidden="false" customHeight="false" outlineLevel="0" collapsed="false">
      <c r="A4666" s="47" t="s">
        <v>16618</v>
      </c>
      <c r="B4666" s="47" t="s">
        <v>1146</v>
      </c>
      <c r="C4666" s="48" t="n">
        <v>46107</v>
      </c>
      <c r="D4666" s="47" t="s">
        <v>63</v>
      </c>
      <c r="E4666" s="47" t="s">
        <v>120</v>
      </c>
      <c r="F4666" s="47" t="s">
        <v>152</v>
      </c>
      <c r="G4666" s="47" t="s">
        <v>122</v>
      </c>
      <c r="H4666" s="47" t="n">
        <v>1415</v>
      </c>
      <c r="I4666" s="57" t="n">
        <f aca="false">IFERROR(H4666/INDEX(Rate_Master!$C$2:$C$13,MATCH(F4666,Rate_Master!$A$2:$A$13,0)),0)</f>
        <v>1.57222222222222</v>
      </c>
    </row>
    <row r="4667" customFormat="false" ht="15" hidden="false" customHeight="false" outlineLevel="0" collapsed="false">
      <c r="A4667" s="47" t="s">
        <v>16619</v>
      </c>
      <c r="B4667" s="47" t="s">
        <v>1146</v>
      </c>
      <c r="C4667" s="48" t="n">
        <v>46107</v>
      </c>
      <c r="D4667" s="47" t="s">
        <v>63</v>
      </c>
      <c r="E4667" s="47" t="s">
        <v>120</v>
      </c>
      <c r="F4667" s="47" t="s">
        <v>152</v>
      </c>
      <c r="G4667" s="47" t="s">
        <v>123</v>
      </c>
      <c r="H4667" s="47" t="n">
        <v>963</v>
      </c>
      <c r="I4667" s="57" t="n">
        <f aca="false">IFERROR(H4667/INDEX(Rate_Master!$C$2:$C$13,MATCH(F4667,Rate_Master!$A$2:$A$13,0)),0)</f>
        <v>1.07</v>
      </c>
    </row>
    <row r="4668" customFormat="false" ht="15" hidden="false" customHeight="false" outlineLevel="0" collapsed="false">
      <c r="A4668" s="47" t="s">
        <v>16620</v>
      </c>
      <c r="B4668" s="47" t="s">
        <v>1146</v>
      </c>
      <c r="C4668" s="48" t="n">
        <v>46107</v>
      </c>
      <c r="D4668" s="47" t="s">
        <v>63</v>
      </c>
      <c r="E4668" s="47" t="s">
        <v>120</v>
      </c>
      <c r="F4668" s="47" t="s">
        <v>152</v>
      </c>
      <c r="G4668" s="47" t="s">
        <v>124</v>
      </c>
      <c r="H4668" s="47" t="n">
        <v>602</v>
      </c>
      <c r="I4668" s="57" t="n">
        <f aca="false">IFERROR(H4668/INDEX(Rate_Master!$C$2:$C$13,MATCH(F4668,Rate_Master!$A$2:$A$13,0)),0)</f>
        <v>0.668888888888889</v>
      </c>
    </row>
    <row r="4669" customFormat="false" ht="15" hidden="false" customHeight="false" outlineLevel="0" collapsed="false">
      <c r="A4669" s="47" t="s">
        <v>16621</v>
      </c>
      <c r="B4669" s="47" t="s">
        <v>1146</v>
      </c>
      <c r="C4669" s="48" t="n">
        <v>46107</v>
      </c>
      <c r="D4669" s="47" t="s">
        <v>63</v>
      </c>
      <c r="E4669" s="47" t="s">
        <v>120</v>
      </c>
      <c r="F4669" s="47" t="s">
        <v>152</v>
      </c>
      <c r="G4669" s="47" t="s">
        <v>125</v>
      </c>
      <c r="H4669" s="47" t="n">
        <v>364</v>
      </c>
      <c r="I4669" s="57" t="n">
        <f aca="false">IFERROR(H4669/INDEX(Rate_Master!$C$2:$C$13,MATCH(F4669,Rate_Master!$A$2:$A$13,0)),0)</f>
        <v>0.404444444444444</v>
      </c>
    </row>
    <row r="4670" customFormat="false" ht="15" hidden="false" customHeight="false" outlineLevel="0" collapsed="false">
      <c r="A4670" s="47" t="s">
        <v>16622</v>
      </c>
      <c r="B4670" s="47" t="s">
        <v>1146</v>
      </c>
      <c r="C4670" s="48" t="n">
        <v>46107</v>
      </c>
      <c r="D4670" s="47" t="s">
        <v>63</v>
      </c>
      <c r="E4670" s="47" t="s">
        <v>120</v>
      </c>
      <c r="F4670" s="47" t="s">
        <v>152</v>
      </c>
      <c r="G4670" s="47" t="s">
        <v>126</v>
      </c>
      <c r="H4670" s="47" t="n">
        <v>265</v>
      </c>
      <c r="I4670" s="57" t="n">
        <f aca="false">IFERROR(H4670/INDEX(Rate_Master!$C$2:$C$13,MATCH(F4670,Rate_Master!$A$2:$A$13,0)),0)</f>
        <v>0.294444444444444</v>
      </c>
    </row>
    <row r="4671" customFormat="false" ht="15" hidden="false" customHeight="false" outlineLevel="0" collapsed="false">
      <c r="A4671" s="47" t="s">
        <v>16623</v>
      </c>
      <c r="B4671" s="47" t="s">
        <v>1147</v>
      </c>
      <c r="C4671" s="48" t="n">
        <v>46107</v>
      </c>
      <c r="D4671" s="47" t="s">
        <v>64</v>
      </c>
      <c r="E4671" s="47" t="s">
        <v>128</v>
      </c>
      <c r="F4671" s="47" t="s">
        <v>156</v>
      </c>
      <c r="G4671" s="47" t="s">
        <v>127</v>
      </c>
      <c r="H4671" s="47" t="n">
        <v>1130</v>
      </c>
      <c r="I4671" s="57" t="n">
        <f aca="false">IFERROR(H4671/INDEX(Rate_Master!$C$2:$C$13,MATCH(F4671,Rate_Master!$A$2:$A$13,0)),0)</f>
        <v>2.35416666666667</v>
      </c>
    </row>
    <row r="4672" customFormat="false" ht="15" hidden="false" customHeight="false" outlineLevel="0" collapsed="false">
      <c r="A4672" s="47" t="s">
        <v>16624</v>
      </c>
      <c r="B4672" s="47" t="s">
        <v>1147</v>
      </c>
      <c r="C4672" s="48" t="n">
        <v>46107</v>
      </c>
      <c r="D4672" s="47" t="s">
        <v>64</v>
      </c>
      <c r="E4672" s="47" t="s">
        <v>128</v>
      </c>
      <c r="F4672" s="47" t="s">
        <v>156</v>
      </c>
      <c r="G4672" s="47" t="s">
        <v>129</v>
      </c>
      <c r="H4672" s="47" t="n">
        <v>1376</v>
      </c>
      <c r="I4672" s="57" t="n">
        <f aca="false">IFERROR(H4672/INDEX(Rate_Master!$C$2:$C$13,MATCH(F4672,Rate_Master!$A$2:$A$13,0)),0)</f>
        <v>2.86666666666667</v>
      </c>
    </row>
    <row r="4673" customFormat="false" ht="15" hidden="false" customHeight="false" outlineLevel="0" collapsed="false">
      <c r="A4673" s="47" t="s">
        <v>16625</v>
      </c>
      <c r="B4673" s="47" t="s">
        <v>1147</v>
      </c>
      <c r="C4673" s="48" t="n">
        <v>46107</v>
      </c>
      <c r="D4673" s="47" t="s">
        <v>64</v>
      </c>
      <c r="E4673" s="47" t="s">
        <v>128</v>
      </c>
      <c r="F4673" s="47" t="s">
        <v>156</v>
      </c>
      <c r="G4673" s="47" t="s">
        <v>130</v>
      </c>
      <c r="H4673" s="47" t="n">
        <v>1047</v>
      </c>
      <c r="I4673" s="57" t="n">
        <f aca="false">IFERROR(H4673/INDEX(Rate_Master!$C$2:$C$13,MATCH(F4673,Rate_Master!$A$2:$A$13,0)),0)</f>
        <v>2.18125</v>
      </c>
    </row>
    <row r="4674" customFormat="false" ht="15" hidden="false" customHeight="false" outlineLevel="0" collapsed="false">
      <c r="A4674" s="47" t="s">
        <v>16626</v>
      </c>
      <c r="B4674" s="47" t="s">
        <v>1147</v>
      </c>
      <c r="C4674" s="48" t="n">
        <v>46107</v>
      </c>
      <c r="D4674" s="47" t="s">
        <v>64</v>
      </c>
      <c r="E4674" s="47" t="s">
        <v>128</v>
      </c>
      <c r="F4674" s="47" t="s">
        <v>156</v>
      </c>
      <c r="G4674" s="47" t="s">
        <v>131</v>
      </c>
      <c r="H4674" s="47" t="n">
        <v>324</v>
      </c>
      <c r="I4674" s="57" t="n">
        <f aca="false">IFERROR(H4674/INDEX(Rate_Master!$C$2:$C$13,MATCH(F4674,Rate_Master!$A$2:$A$13,0)),0)</f>
        <v>0.675</v>
      </c>
    </row>
    <row r="4675" customFormat="false" ht="15" hidden="false" customHeight="false" outlineLevel="0" collapsed="false">
      <c r="A4675" s="47" t="s">
        <v>16627</v>
      </c>
      <c r="B4675" s="47" t="s">
        <v>1147</v>
      </c>
      <c r="C4675" s="48" t="n">
        <v>46107</v>
      </c>
      <c r="D4675" s="47" t="s">
        <v>64</v>
      </c>
      <c r="E4675" s="47" t="s">
        <v>128</v>
      </c>
      <c r="F4675" s="47" t="s">
        <v>156</v>
      </c>
      <c r="G4675" s="47" t="s">
        <v>132</v>
      </c>
      <c r="H4675" s="47" t="n">
        <v>259</v>
      </c>
      <c r="I4675" s="57" t="n">
        <f aca="false">IFERROR(H4675/INDEX(Rate_Master!$C$2:$C$13,MATCH(F4675,Rate_Master!$A$2:$A$13,0)),0)</f>
        <v>0.539583333333333</v>
      </c>
    </row>
    <row r="4676" customFormat="false" ht="15" hidden="false" customHeight="false" outlineLevel="0" collapsed="false">
      <c r="A4676" s="47" t="s">
        <v>16628</v>
      </c>
      <c r="B4676" s="47" t="s">
        <v>1149</v>
      </c>
      <c r="C4676" s="48" t="n">
        <v>46107</v>
      </c>
      <c r="D4676" s="47" t="s">
        <v>64</v>
      </c>
      <c r="E4676" s="47" t="s">
        <v>128</v>
      </c>
      <c r="F4676" s="47" t="s">
        <v>156</v>
      </c>
      <c r="G4676" s="47" t="s">
        <v>127</v>
      </c>
      <c r="H4676" s="47" t="n">
        <v>1293</v>
      </c>
      <c r="I4676" s="57" t="n">
        <f aca="false">IFERROR(H4676/INDEX(Rate_Master!$C$2:$C$13,MATCH(F4676,Rate_Master!$A$2:$A$13,0)),0)</f>
        <v>2.69375</v>
      </c>
    </row>
    <row r="4677" customFormat="false" ht="15" hidden="false" customHeight="false" outlineLevel="0" collapsed="false">
      <c r="A4677" s="47" t="s">
        <v>16629</v>
      </c>
      <c r="B4677" s="47" t="s">
        <v>1149</v>
      </c>
      <c r="C4677" s="48" t="n">
        <v>46107</v>
      </c>
      <c r="D4677" s="47" t="s">
        <v>64</v>
      </c>
      <c r="E4677" s="47" t="s">
        <v>128</v>
      </c>
      <c r="F4677" s="47" t="s">
        <v>156</v>
      </c>
      <c r="G4677" s="47" t="s">
        <v>129</v>
      </c>
      <c r="H4677" s="47" t="n">
        <v>1577</v>
      </c>
      <c r="I4677" s="57" t="n">
        <f aca="false">IFERROR(H4677/INDEX(Rate_Master!$C$2:$C$13,MATCH(F4677,Rate_Master!$A$2:$A$13,0)),0)</f>
        <v>3.28541666666667</v>
      </c>
    </row>
    <row r="4678" customFormat="false" ht="15" hidden="false" customHeight="false" outlineLevel="0" collapsed="false">
      <c r="A4678" s="47" t="s">
        <v>16630</v>
      </c>
      <c r="B4678" s="47" t="s">
        <v>1149</v>
      </c>
      <c r="C4678" s="48" t="n">
        <v>46107</v>
      </c>
      <c r="D4678" s="47" t="s">
        <v>64</v>
      </c>
      <c r="E4678" s="47" t="s">
        <v>128</v>
      </c>
      <c r="F4678" s="47" t="s">
        <v>156</v>
      </c>
      <c r="G4678" s="47" t="s">
        <v>130</v>
      </c>
      <c r="H4678" s="47" t="n">
        <v>1159</v>
      </c>
      <c r="I4678" s="57" t="n">
        <f aca="false">IFERROR(H4678/INDEX(Rate_Master!$C$2:$C$13,MATCH(F4678,Rate_Master!$A$2:$A$13,0)),0)</f>
        <v>2.41458333333333</v>
      </c>
    </row>
    <row r="4679" customFormat="false" ht="15" hidden="false" customHeight="false" outlineLevel="0" collapsed="false">
      <c r="A4679" s="47" t="s">
        <v>16631</v>
      </c>
      <c r="B4679" s="47" t="s">
        <v>1149</v>
      </c>
      <c r="C4679" s="48" t="n">
        <v>46107</v>
      </c>
      <c r="D4679" s="47" t="s">
        <v>64</v>
      </c>
      <c r="E4679" s="47" t="s">
        <v>128</v>
      </c>
      <c r="F4679" s="47" t="s">
        <v>156</v>
      </c>
      <c r="G4679" s="47" t="s">
        <v>131</v>
      </c>
      <c r="H4679" s="47" t="n">
        <v>379</v>
      </c>
      <c r="I4679" s="57" t="n">
        <f aca="false">IFERROR(H4679/INDEX(Rate_Master!$C$2:$C$13,MATCH(F4679,Rate_Master!$A$2:$A$13,0)),0)</f>
        <v>0.789583333333333</v>
      </c>
    </row>
    <row r="4680" customFormat="false" ht="15" hidden="false" customHeight="false" outlineLevel="0" collapsed="false">
      <c r="A4680" s="47" t="s">
        <v>16632</v>
      </c>
      <c r="B4680" s="47" t="s">
        <v>1149</v>
      </c>
      <c r="C4680" s="48" t="n">
        <v>46107</v>
      </c>
      <c r="D4680" s="47" t="s">
        <v>64</v>
      </c>
      <c r="E4680" s="47" t="s">
        <v>128</v>
      </c>
      <c r="F4680" s="47" t="s">
        <v>156</v>
      </c>
      <c r="G4680" s="47" t="s">
        <v>132</v>
      </c>
      <c r="H4680" s="47" t="n">
        <v>288</v>
      </c>
      <c r="I4680" s="57" t="n">
        <f aca="false">IFERROR(H4680/INDEX(Rate_Master!$C$2:$C$13,MATCH(F4680,Rate_Master!$A$2:$A$13,0)),0)</f>
        <v>0.6</v>
      </c>
    </row>
    <row r="4681" customFormat="false" ht="15" hidden="false" customHeight="false" outlineLevel="0" collapsed="false">
      <c r="A4681" s="47" t="s">
        <v>16633</v>
      </c>
      <c r="B4681" s="47" t="s">
        <v>1150</v>
      </c>
      <c r="C4681" s="48" t="n">
        <v>46107</v>
      </c>
      <c r="D4681" s="47" t="s">
        <v>65</v>
      </c>
      <c r="E4681" s="47" t="s">
        <v>134</v>
      </c>
      <c r="F4681" s="47" t="s">
        <v>158</v>
      </c>
      <c r="G4681" s="47" t="s">
        <v>133</v>
      </c>
      <c r="H4681" s="47" t="n">
        <v>575</v>
      </c>
      <c r="I4681" s="57" t="n">
        <f aca="false">IFERROR(H4681/INDEX(Rate_Master!$C$2:$C$13,MATCH(F4681,Rate_Master!$A$2:$A$13,0)),0)</f>
        <v>2.875</v>
      </c>
    </row>
    <row r="4682" customFormat="false" ht="15" hidden="false" customHeight="false" outlineLevel="0" collapsed="false">
      <c r="A4682" s="47" t="s">
        <v>16634</v>
      </c>
      <c r="B4682" s="47" t="s">
        <v>1150</v>
      </c>
      <c r="C4682" s="48" t="n">
        <v>46107</v>
      </c>
      <c r="D4682" s="47" t="s">
        <v>65</v>
      </c>
      <c r="E4682" s="47" t="s">
        <v>134</v>
      </c>
      <c r="F4682" s="47" t="s">
        <v>158</v>
      </c>
      <c r="G4682" s="47" t="s">
        <v>135</v>
      </c>
      <c r="H4682" s="47" t="n">
        <v>461</v>
      </c>
      <c r="I4682" s="57" t="n">
        <f aca="false">IFERROR(H4682/INDEX(Rate_Master!$C$2:$C$13,MATCH(F4682,Rate_Master!$A$2:$A$13,0)),0)</f>
        <v>2.305</v>
      </c>
    </row>
    <row r="4683" customFormat="false" ht="15" hidden="false" customHeight="false" outlineLevel="0" collapsed="false">
      <c r="A4683" s="47" t="s">
        <v>16635</v>
      </c>
      <c r="B4683" s="47" t="s">
        <v>1150</v>
      </c>
      <c r="C4683" s="48" t="n">
        <v>46107</v>
      </c>
      <c r="D4683" s="47" t="s">
        <v>65</v>
      </c>
      <c r="E4683" s="47" t="s">
        <v>134</v>
      </c>
      <c r="F4683" s="47" t="s">
        <v>158</v>
      </c>
      <c r="G4683" s="47" t="s">
        <v>136</v>
      </c>
      <c r="H4683" s="47" t="n">
        <v>346</v>
      </c>
      <c r="I4683" s="57" t="n">
        <f aca="false">IFERROR(H4683/INDEX(Rate_Master!$C$2:$C$13,MATCH(F4683,Rate_Master!$A$2:$A$13,0)),0)</f>
        <v>1.73</v>
      </c>
    </row>
    <row r="4684" customFormat="false" ht="15" hidden="false" customHeight="false" outlineLevel="0" collapsed="false">
      <c r="A4684" s="47" t="s">
        <v>16636</v>
      </c>
      <c r="B4684" s="47" t="s">
        <v>1150</v>
      </c>
      <c r="C4684" s="48" t="n">
        <v>46107</v>
      </c>
      <c r="D4684" s="47" t="s">
        <v>65</v>
      </c>
      <c r="E4684" s="47" t="s">
        <v>134</v>
      </c>
      <c r="F4684" s="47" t="s">
        <v>158</v>
      </c>
      <c r="G4684" s="47" t="s">
        <v>137</v>
      </c>
      <c r="H4684" s="47" t="n">
        <v>284</v>
      </c>
      <c r="I4684" s="57" t="n">
        <f aca="false">IFERROR(H4684/INDEX(Rate_Master!$C$2:$C$13,MATCH(F4684,Rate_Master!$A$2:$A$13,0)),0)</f>
        <v>1.42</v>
      </c>
    </row>
    <row r="4685" customFormat="false" ht="15" hidden="false" customHeight="false" outlineLevel="0" collapsed="false">
      <c r="A4685" s="47" t="s">
        <v>16637</v>
      </c>
      <c r="B4685" s="47" t="s">
        <v>1150</v>
      </c>
      <c r="C4685" s="48" t="n">
        <v>46107</v>
      </c>
      <c r="D4685" s="47" t="s">
        <v>65</v>
      </c>
      <c r="E4685" s="47" t="s">
        <v>134</v>
      </c>
      <c r="F4685" s="47" t="s">
        <v>158</v>
      </c>
      <c r="G4685" s="47" t="s">
        <v>138</v>
      </c>
      <c r="H4685" s="47" t="n">
        <v>163</v>
      </c>
      <c r="I4685" s="57" t="n">
        <f aca="false">IFERROR(H4685/INDEX(Rate_Master!$C$2:$C$13,MATCH(F4685,Rate_Master!$A$2:$A$13,0)),0)</f>
        <v>0.815</v>
      </c>
    </row>
    <row r="4686" customFormat="false" ht="15" hidden="false" customHeight="false" outlineLevel="0" collapsed="false">
      <c r="A4686" s="47" t="s">
        <v>16638</v>
      </c>
      <c r="B4686" s="47" t="s">
        <v>1152</v>
      </c>
      <c r="C4686" s="48" t="n">
        <v>46107</v>
      </c>
      <c r="D4686" s="47" t="s">
        <v>65</v>
      </c>
      <c r="E4686" s="47" t="s">
        <v>134</v>
      </c>
      <c r="F4686" s="47" t="s">
        <v>158</v>
      </c>
      <c r="G4686" s="47" t="s">
        <v>133</v>
      </c>
      <c r="H4686" s="47" t="n">
        <v>389</v>
      </c>
      <c r="I4686" s="57" t="n">
        <f aca="false">IFERROR(H4686/INDEX(Rate_Master!$C$2:$C$13,MATCH(F4686,Rate_Master!$A$2:$A$13,0)),0)</f>
        <v>1.945</v>
      </c>
    </row>
    <row r="4687" customFormat="false" ht="15" hidden="false" customHeight="false" outlineLevel="0" collapsed="false">
      <c r="A4687" s="47" t="s">
        <v>16639</v>
      </c>
      <c r="B4687" s="47" t="s">
        <v>1152</v>
      </c>
      <c r="C4687" s="48" t="n">
        <v>46107</v>
      </c>
      <c r="D4687" s="47" t="s">
        <v>65</v>
      </c>
      <c r="E4687" s="47" t="s">
        <v>134</v>
      </c>
      <c r="F4687" s="47" t="s">
        <v>158</v>
      </c>
      <c r="G4687" s="47" t="s">
        <v>135</v>
      </c>
      <c r="H4687" s="47" t="n">
        <v>340</v>
      </c>
      <c r="I4687" s="57" t="n">
        <f aca="false">IFERROR(H4687/INDEX(Rate_Master!$C$2:$C$13,MATCH(F4687,Rate_Master!$A$2:$A$13,0)),0)</f>
        <v>1.7</v>
      </c>
    </row>
    <row r="4688" customFormat="false" ht="15" hidden="false" customHeight="false" outlineLevel="0" collapsed="false">
      <c r="A4688" s="47" t="s">
        <v>16640</v>
      </c>
      <c r="B4688" s="47" t="s">
        <v>1152</v>
      </c>
      <c r="C4688" s="48" t="n">
        <v>46107</v>
      </c>
      <c r="D4688" s="47" t="s">
        <v>65</v>
      </c>
      <c r="E4688" s="47" t="s">
        <v>134</v>
      </c>
      <c r="F4688" s="47" t="s">
        <v>158</v>
      </c>
      <c r="G4688" s="47" t="s">
        <v>136</v>
      </c>
      <c r="H4688" s="47" t="n">
        <v>268</v>
      </c>
      <c r="I4688" s="57" t="n">
        <f aca="false">IFERROR(H4688/INDEX(Rate_Master!$C$2:$C$13,MATCH(F4688,Rate_Master!$A$2:$A$13,0)),0)</f>
        <v>1.34</v>
      </c>
    </row>
    <row r="4689" customFormat="false" ht="15" hidden="false" customHeight="false" outlineLevel="0" collapsed="false">
      <c r="A4689" s="47" t="s">
        <v>16641</v>
      </c>
      <c r="B4689" s="47" t="s">
        <v>1152</v>
      </c>
      <c r="C4689" s="48" t="n">
        <v>46107</v>
      </c>
      <c r="D4689" s="47" t="s">
        <v>65</v>
      </c>
      <c r="E4689" s="47" t="s">
        <v>134</v>
      </c>
      <c r="F4689" s="47" t="s">
        <v>158</v>
      </c>
      <c r="G4689" s="47" t="s">
        <v>137</v>
      </c>
      <c r="H4689" s="47" t="n">
        <v>195</v>
      </c>
      <c r="I4689" s="57" t="n">
        <f aca="false">IFERROR(H4689/INDEX(Rate_Master!$C$2:$C$13,MATCH(F4689,Rate_Master!$A$2:$A$13,0)),0)</f>
        <v>0.975</v>
      </c>
    </row>
    <row r="4690" customFormat="false" ht="15" hidden="false" customHeight="false" outlineLevel="0" collapsed="false">
      <c r="A4690" s="47" t="s">
        <v>16642</v>
      </c>
      <c r="B4690" s="47" t="s">
        <v>1152</v>
      </c>
      <c r="C4690" s="48" t="n">
        <v>46107</v>
      </c>
      <c r="D4690" s="47" t="s">
        <v>65</v>
      </c>
      <c r="E4690" s="47" t="s">
        <v>134</v>
      </c>
      <c r="F4690" s="47" t="s">
        <v>158</v>
      </c>
      <c r="G4690" s="47" t="s">
        <v>138</v>
      </c>
      <c r="H4690" s="47" t="n">
        <v>114</v>
      </c>
      <c r="I4690" s="57" t="n">
        <f aca="false">IFERROR(H4690/INDEX(Rate_Master!$C$2:$C$13,MATCH(F4690,Rate_Master!$A$2:$A$13,0)),0)</f>
        <v>0.57</v>
      </c>
    </row>
    <row r="4691" customFormat="false" ht="15" hidden="false" customHeight="false" outlineLevel="0" collapsed="false">
      <c r="A4691" s="47" t="s">
        <v>16643</v>
      </c>
      <c r="B4691" s="47" t="s">
        <v>1153</v>
      </c>
      <c r="C4691" s="48" t="n">
        <v>46107</v>
      </c>
      <c r="D4691" s="47" t="s">
        <v>65</v>
      </c>
      <c r="E4691" s="47" t="s">
        <v>134</v>
      </c>
      <c r="F4691" s="47" t="s">
        <v>158</v>
      </c>
      <c r="G4691" s="47" t="s">
        <v>133</v>
      </c>
      <c r="H4691" s="47" t="n">
        <v>422</v>
      </c>
      <c r="I4691" s="57" t="n">
        <f aca="false">IFERROR(H4691/INDEX(Rate_Master!$C$2:$C$13,MATCH(F4691,Rate_Master!$A$2:$A$13,0)),0)</f>
        <v>2.11</v>
      </c>
    </row>
    <row r="4692" customFormat="false" ht="15" hidden="false" customHeight="false" outlineLevel="0" collapsed="false">
      <c r="A4692" s="47" t="s">
        <v>16644</v>
      </c>
      <c r="B4692" s="47" t="s">
        <v>1153</v>
      </c>
      <c r="C4692" s="48" t="n">
        <v>46107</v>
      </c>
      <c r="D4692" s="47" t="s">
        <v>65</v>
      </c>
      <c r="E4692" s="47" t="s">
        <v>134</v>
      </c>
      <c r="F4692" s="47" t="s">
        <v>158</v>
      </c>
      <c r="G4692" s="47" t="s">
        <v>135</v>
      </c>
      <c r="H4692" s="47" t="n">
        <v>356</v>
      </c>
      <c r="I4692" s="57" t="n">
        <f aca="false">IFERROR(H4692/INDEX(Rate_Master!$C$2:$C$13,MATCH(F4692,Rate_Master!$A$2:$A$13,0)),0)</f>
        <v>1.78</v>
      </c>
    </row>
    <row r="4693" customFormat="false" ht="15" hidden="false" customHeight="false" outlineLevel="0" collapsed="false">
      <c r="A4693" s="47" t="s">
        <v>16645</v>
      </c>
      <c r="B4693" s="47" t="s">
        <v>1153</v>
      </c>
      <c r="C4693" s="48" t="n">
        <v>46107</v>
      </c>
      <c r="D4693" s="47" t="s">
        <v>65</v>
      </c>
      <c r="E4693" s="47" t="s">
        <v>134</v>
      </c>
      <c r="F4693" s="47" t="s">
        <v>158</v>
      </c>
      <c r="G4693" s="47" t="s">
        <v>136</v>
      </c>
      <c r="H4693" s="47" t="n">
        <v>289</v>
      </c>
      <c r="I4693" s="57" t="n">
        <f aca="false">IFERROR(H4693/INDEX(Rate_Master!$C$2:$C$13,MATCH(F4693,Rate_Master!$A$2:$A$13,0)),0)</f>
        <v>1.445</v>
      </c>
    </row>
    <row r="4694" customFormat="false" ht="15" hidden="false" customHeight="false" outlineLevel="0" collapsed="false">
      <c r="A4694" s="47" t="s">
        <v>16646</v>
      </c>
      <c r="B4694" s="47" t="s">
        <v>1153</v>
      </c>
      <c r="C4694" s="48" t="n">
        <v>46107</v>
      </c>
      <c r="D4694" s="47" t="s">
        <v>65</v>
      </c>
      <c r="E4694" s="47" t="s">
        <v>134</v>
      </c>
      <c r="F4694" s="47" t="s">
        <v>158</v>
      </c>
      <c r="G4694" s="47" t="s">
        <v>137</v>
      </c>
      <c r="H4694" s="47" t="n">
        <v>195</v>
      </c>
      <c r="I4694" s="57" t="n">
        <f aca="false">IFERROR(H4694/INDEX(Rate_Master!$C$2:$C$13,MATCH(F4694,Rate_Master!$A$2:$A$13,0)),0)</f>
        <v>0.975</v>
      </c>
    </row>
    <row r="4695" customFormat="false" ht="15" hidden="false" customHeight="false" outlineLevel="0" collapsed="false">
      <c r="A4695" s="47" t="s">
        <v>16647</v>
      </c>
      <c r="B4695" s="47" t="s">
        <v>1153</v>
      </c>
      <c r="C4695" s="48" t="n">
        <v>46107</v>
      </c>
      <c r="D4695" s="47" t="s">
        <v>65</v>
      </c>
      <c r="E4695" s="47" t="s">
        <v>134</v>
      </c>
      <c r="F4695" s="47" t="s">
        <v>158</v>
      </c>
      <c r="G4695" s="47" t="s">
        <v>138</v>
      </c>
      <c r="H4695" s="47" t="n">
        <v>105</v>
      </c>
      <c r="I4695" s="57" t="n">
        <f aca="false">IFERROR(H4695/INDEX(Rate_Master!$C$2:$C$13,MATCH(F4695,Rate_Master!$A$2:$A$13,0)),0)</f>
        <v>0.525</v>
      </c>
    </row>
    <row r="4696" customFormat="false" ht="15" hidden="false" customHeight="false" outlineLevel="0" collapsed="false">
      <c r="A4696" s="47" t="s">
        <v>16648</v>
      </c>
      <c r="B4696" s="47" t="s">
        <v>1154</v>
      </c>
      <c r="C4696" s="48" t="n">
        <v>46108</v>
      </c>
      <c r="D4696" s="47" t="s">
        <v>62</v>
      </c>
      <c r="E4696" s="47" t="s">
        <v>120</v>
      </c>
      <c r="F4696" s="47" t="s">
        <v>149</v>
      </c>
      <c r="G4696" s="47" t="s">
        <v>119</v>
      </c>
      <c r="H4696" s="47" t="n">
        <v>2319</v>
      </c>
      <c r="I4696" s="57" t="n">
        <f aca="false">IFERROR(H4696/INDEX(Rate_Master!$C$2:$C$13,MATCH(F4696,Rate_Master!$A$2:$A$13,0)),0)</f>
        <v>2.10818181818182</v>
      </c>
    </row>
    <row r="4697" customFormat="false" ht="15" hidden="false" customHeight="false" outlineLevel="0" collapsed="false">
      <c r="A4697" s="47" t="s">
        <v>16649</v>
      </c>
      <c r="B4697" s="47" t="s">
        <v>1154</v>
      </c>
      <c r="C4697" s="48" t="n">
        <v>46108</v>
      </c>
      <c r="D4697" s="47" t="s">
        <v>62</v>
      </c>
      <c r="E4697" s="47" t="s">
        <v>120</v>
      </c>
      <c r="F4697" s="47" t="s">
        <v>149</v>
      </c>
      <c r="G4697" s="47" t="s">
        <v>121</v>
      </c>
      <c r="H4697" s="47" t="n">
        <v>2027</v>
      </c>
      <c r="I4697" s="57" t="n">
        <f aca="false">IFERROR(H4697/INDEX(Rate_Master!$C$2:$C$13,MATCH(F4697,Rate_Master!$A$2:$A$13,0)),0)</f>
        <v>1.84272727272727</v>
      </c>
    </row>
    <row r="4698" customFormat="false" ht="15" hidden="false" customHeight="false" outlineLevel="0" collapsed="false">
      <c r="A4698" s="47" t="s">
        <v>16650</v>
      </c>
      <c r="B4698" s="47" t="s">
        <v>1154</v>
      </c>
      <c r="C4698" s="48" t="n">
        <v>46108</v>
      </c>
      <c r="D4698" s="47" t="s">
        <v>62</v>
      </c>
      <c r="E4698" s="47" t="s">
        <v>120</v>
      </c>
      <c r="F4698" s="47" t="s">
        <v>149</v>
      </c>
      <c r="G4698" s="47" t="s">
        <v>122</v>
      </c>
      <c r="H4698" s="47" t="n">
        <v>2292</v>
      </c>
      <c r="I4698" s="57" t="n">
        <f aca="false">IFERROR(H4698/INDEX(Rate_Master!$C$2:$C$13,MATCH(F4698,Rate_Master!$A$2:$A$13,0)),0)</f>
        <v>2.08363636363636</v>
      </c>
    </row>
    <row r="4699" customFormat="false" ht="15" hidden="false" customHeight="false" outlineLevel="0" collapsed="false">
      <c r="A4699" s="47" t="s">
        <v>16651</v>
      </c>
      <c r="B4699" s="47" t="s">
        <v>1154</v>
      </c>
      <c r="C4699" s="48" t="n">
        <v>46108</v>
      </c>
      <c r="D4699" s="47" t="s">
        <v>62</v>
      </c>
      <c r="E4699" s="47" t="s">
        <v>120</v>
      </c>
      <c r="F4699" s="47" t="s">
        <v>149</v>
      </c>
      <c r="G4699" s="47" t="s">
        <v>123</v>
      </c>
      <c r="H4699" s="47" t="n">
        <v>1669</v>
      </c>
      <c r="I4699" s="57" t="n">
        <f aca="false">IFERROR(H4699/INDEX(Rate_Master!$C$2:$C$13,MATCH(F4699,Rate_Master!$A$2:$A$13,0)),0)</f>
        <v>1.51727272727273</v>
      </c>
    </row>
    <row r="4700" customFormat="false" ht="15" hidden="false" customHeight="false" outlineLevel="0" collapsed="false">
      <c r="A4700" s="47" t="s">
        <v>16652</v>
      </c>
      <c r="B4700" s="47" t="s">
        <v>1154</v>
      </c>
      <c r="C4700" s="48" t="n">
        <v>46108</v>
      </c>
      <c r="D4700" s="47" t="s">
        <v>62</v>
      </c>
      <c r="E4700" s="47" t="s">
        <v>120</v>
      </c>
      <c r="F4700" s="47" t="s">
        <v>149</v>
      </c>
      <c r="G4700" s="47" t="s">
        <v>124</v>
      </c>
      <c r="H4700" s="47" t="n">
        <v>1038</v>
      </c>
      <c r="I4700" s="57" t="n">
        <f aca="false">IFERROR(H4700/INDEX(Rate_Master!$C$2:$C$13,MATCH(F4700,Rate_Master!$A$2:$A$13,0)),0)</f>
        <v>0.943636363636364</v>
      </c>
    </row>
    <row r="4701" customFormat="false" ht="15" hidden="false" customHeight="false" outlineLevel="0" collapsed="false">
      <c r="A4701" s="47" t="s">
        <v>16653</v>
      </c>
      <c r="B4701" s="47" t="s">
        <v>1154</v>
      </c>
      <c r="C4701" s="48" t="n">
        <v>46108</v>
      </c>
      <c r="D4701" s="47" t="s">
        <v>62</v>
      </c>
      <c r="E4701" s="47" t="s">
        <v>120</v>
      </c>
      <c r="F4701" s="47" t="s">
        <v>149</v>
      </c>
      <c r="G4701" s="47" t="s">
        <v>125</v>
      </c>
      <c r="H4701" s="47" t="n">
        <v>604</v>
      </c>
      <c r="I4701" s="57" t="n">
        <f aca="false">IFERROR(H4701/INDEX(Rate_Master!$C$2:$C$13,MATCH(F4701,Rate_Master!$A$2:$A$13,0)),0)</f>
        <v>0.549090909090909</v>
      </c>
    </row>
    <row r="4702" customFormat="false" ht="15" hidden="false" customHeight="false" outlineLevel="0" collapsed="false">
      <c r="A4702" s="47" t="s">
        <v>16654</v>
      </c>
      <c r="B4702" s="47" t="s">
        <v>1154</v>
      </c>
      <c r="C4702" s="48" t="n">
        <v>46108</v>
      </c>
      <c r="D4702" s="47" t="s">
        <v>62</v>
      </c>
      <c r="E4702" s="47" t="s">
        <v>120</v>
      </c>
      <c r="F4702" s="47" t="s">
        <v>149</v>
      </c>
      <c r="G4702" s="47" t="s">
        <v>126</v>
      </c>
      <c r="H4702" s="47" t="n">
        <v>432</v>
      </c>
      <c r="I4702" s="57" t="n">
        <f aca="false">IFERROR(H4702/INDEX(Rate_Master!$C$2:$C$13,MATCH(F4702,Rate_Master!$A$2:$A$13,0)),0)</f>
        <v>0.392727272727273</v>
      </c>
    </row>
    <row r="4703" customFormat="false" ht="15" hidden="false" customHeight="false" outlineLevel="0" collapsed="false">
      <c r="A4703" s="47" t="s">
        <v>16655</v>
      </c>
      <c r="B4703" s="47" t="s">
        <v>1156</v>
      </c>
      <c r="C4703" s="48" t="n">
        <v>46108</v>
      </c>
      <c r="D4703" s="47" t="s">
        <v>62</v>
      </c>
      <c r="E4703" s="47" t="s">
        <v>120</v>
      </c>
      <c r="F4703" s="47" t="s">
        <v>149</v>
      </c>
      <c r="G4703" s="47" t="s">
        <v>119</v>
      </c>
      <c r="H4703" s="47" t="n">
        <v>1152</v>
      </c>
      <c r="I4703" s="57" t="n">
        <f aca="false">IFERROR(H4703/INDEX(Rate_Master!$C$2:$C$13,MATCH(F4703,Rate_Master!$A$2:$A$13,0)),0)</f>
        <v>1.04727272727273</v>
      </c>
    </row>
    <row r="4704" customFormat="false" ht="15" hidden="false" customHeight="false" outlineLevel="0" collapsed="false">
      <c r="A4704" s="47" t="s">
        <v>16656</v>
      </c>
      <c r="B4704" s="47" t="s">
        <v>1156</v>
      </c>
      <c r="C4704" s="48" t="n">
        <v>46108</v>
      </c>
      <c r="D4704" s="47" t="s">
        <v>62</v>
      </c>
      <c r="E4704" s="47" t="s">
        <v>120</v>
      </c>
      <c r="F4704" s="47" t="s">
        <v>149</v>
      </c>
      <c r="G4704" s="47" t="s">
        <v>121</v>
      </c>
      <c r="H4704" s="47" t="n">
        <v>1034</v>
      </c>
      <c r="I4704" s="57" t="n">
        <f aca="false">IFERROR(H4704/INDEX(Rate_Master!$C$2:$C$13,MATCH(F4704,Rate_Master!$A$2:$A$13,0)),0)</f>
        <v>0.94</v>
      </c>
    </row>
    <row r="4705" customFormat="false" ht="15" hidden="false" customHeight="false" outlineLevel="0" collapsed="false">
      <c r="A4705" s="47" t="s">
        <v>16657</v>
      </c>
      <c r="B4705" s="47" t="s">
        <v>1156</v>
      </c>
      <c r="C4705" s="48" t="n">
        <v>46108</v>
      </c>
      <c r="D4705" s="47" t="s">
        <v>62</v>
      </c>
      <c r="E4705" s="47" t="s">
        <v>120</v>
      </c>
      <c r="F4705" s="47" t="s">
        <v>149</v>
      </c>
      <c r="G4705" s="47" t="s">
        <v>122</v>
      </c>
      <c r="H4705" s="47" t="n">
        <v>1144</v>
      </c>
      <c r="I4705" s="57" t="n">
        <f aca="false">IFERROR(H4705/INDEX(Rate_Master!$C$2:$C$13,MATCH(F4705,Rate_Master!$A$2:$A$13,0)),0)</f>
        <v>1.04</v>
      </c>
    </row>
    <row r="4706" customFormat="false" ht="15" hidden="false" customHeight="false" outlineLevel="0" collapsed="false">
      <c r="A4706" s="47" t="s">
        <v>16658</v>
      </c>
      <c r="B4706" s="47" t="s">
        <v>1156</v>
      </c>
      <c r="C4706" s="48" t="n">
        <v>46108</v>
      </c>
      <c r="D4706" s="47" t="s">
        <v>62</v>
      </c>
      <c r="E4706" s="47" t="s">
        <v>120</v>
      </c>
      <c r="F4706" s="47" t="s">
        <v>149</v>
      </c>
      <c r="G4706" s="47" t="s">
        <v>123</v>
      </c>
      <c r="H4706" s="47" t="n">
        <v>838</v>
      </c>
      <c r="I4706" s="57" t="n">
        <f aca="false">IFERROR(H4706/INDEX(Rate_Master!$C$2:$C$13,MATCH(F4706,Rate_Master!$A$2:$A$13,0)),0)</f>
        <v>0.761818181818182</v>
      </c>
    </row>
    <row r="4707" customFormat="false" ht="15" hidden="false" customHeight="false" outlineLevel="0" collapsed="false">
      <c r="A4707" s="47" t="s">
        <v>16659</v>
      </c>
      <c r="B4707" s="47" t="s">
        <v>1156</v>
      </c>
      <c r="C4707" s="48" t="n">
        <v>46108</v>
      </c>
      <c r="D4707" s="47" t="s">
        <v>62</v>
      </c>
      <c r="E4707" s="47" t="s">
        <v>120</v>
      </c>
      <c r="F4707" s="47" t="s">
        <v>149</v>
      </c>
      <c r="G4707" s="47" t="s">
        <v>124</v>
      </c>
      <c r="H4707" s="47" t="n">
        <v>549</v>
      </c>
      <c r="I4707" s="57" t="n">
        <f aca="false">IFERROR(H4707/INDEX(Rate_Master!$C$2:$C$13,MATCH(F4707,Rate_Master!$A$2:$A$13,0)),0)</f>
        <v>0.499090909090909</v>
      </c>
    </row>
    <row r="4708" customFormat="false" ht="15" hidden="false" customHeight="false" outlineLevel="0" collapsed="false">
      <c r="A4708" s="47" t="s">
        <v>16660</v>
      </c>
      <c r="B4708" s="47" t="s">
        <v>1156</v>
      </c>
      <c r="C4708" s="48" t="n">
        <v>46108</v>
      </c>
      <c r="D4708" s="47" t="s">
        <v>62</v>
      </c>
      <c r="E4708" s="47" t="s">
        <v>120</v>
      </c>
      <c r="F4708" s="47" t="s">
        <v>149</v>
      </c>
      <c r="G4708" s="47" t="s">
        <v>125</v>
      </c>
      <c r="H4708" s="47" t="n">
        <v>306</v>
      </c>
      <c r="I4708" s="57" t="n">
        <f aca="false">IFERROR(H4708/INDEX(Rate_Master!$C$2:$C$13,MATCH(F4708,Rate_Master!$A$2:$A$13,0)),0)</f>
        <v>0.278181818181818</v>
      </c>
    </row>
    <row r="4709" customFormat="false" ht="15" hidden="false" customHeight="false" outlineLevel="0" collapsed="false">
      <c r="A4709" s="47" t="s">
        <v>16661</v>
      </c>
      <c r="B4709" s="47" t="s">
        <v>1156</v>
      </c>
      <c r="C4709" s="48" t="n">
        <v>46108</v>
      </c>
      <c r="D4709" s="47" t="s">
        <v>62</v>
      </c>
      <c r="E4709" s="47" t="s">
        <v>120</v>
      </c>
      <c r="F4709" s="47" t="s">
        <v>149</v>
      </c>
      <c r="G4709" s="47" t="s">
        <v>126</v>
      </c>
      <c r="H4709" s="47" t="n">
        <v>247</v>
      </c>
      <c r="I4709" s="57" t="n">
        <f aca="false">IFERROR(H4709/INDEX(Rate_Master!$C$2:$C$13,MATCH(F4709,Rate_Master!$A$2:$A$13,0)),0)</f>
        <v>0.224545454545455</v>
      </c>
    </row>
    <row r="4710" customFormat="false" ht="15" hidden="false" customHeight="false" outlineLevel="0" collapsed="false">
      <c r="A4710" s="47" t="s">
        <v>16662</v>
      </c>
      <c r="B4710" s="47" t="s">
        <v>1157</v>
      </c>
      <c r="C4710" s="48" t="n">
        <v>46108</v>
      </c>
      <c r="D4710" s="47" t="s">
        <v>62</v>
      </c>
      <c r="E4710" s="47" t="s">
        <v>120</v>
      </c>
      <c r="F4710" s="47" t="s">
        <v>149</v>
      </c>
      <c r="G4710" s="47" t="s">
        <v>119</v>
      </c>
      <c r="H4710" s="47" t="n">
        <v>1602</v>
      </c>
      <c r="I4710" s="57" t="n">
        <f aca="false">IFERROR(H4710/INDEX(Rate_Master!$C$2:$C$13,MATCH(F4710,Rate_Master!$A$2:$A$13,0)),0)</f>
        <v>1.45636363636364</v>
      </c>
    </row>
    <row r="4711" customFormat="false" ht="15" hidden="false" customHeight="false" outlineLevel="0" collapsed="false">
      <c r="A4711" s="47" t="s">
        <v>16663</v>
      </c>
      <c r="B4711" s="47" t="s">
        <v>1157</v>
      </c>
      <c r="C4711" s="48" t="n">
        <v>46108</v>
      </c>
      <c r="D4711" s="47" t="s">
        <v>62</v>
      </c>
      <c r="E4711" s="47" t="s">
        <v>120</v>
      </c>
      <c r="F4711" s="47" t="s">
        <v>149</v>
      </c>
      <c r="G4711" s="47" t="s">
        <v>121</v>
      </c>
      <c r="H4711" s="47" t="n">
        <v>1398</v>
      </c>
      <c r="I4711" s="57" t="n">
        <f aca="false">IFERROR(H4711/INDEX(Rate_Master!$C$2:$C$13,MATCH(F4711,Rate_Master!$A$2:$A$13,0)),0)</f>
        <v>1.27090909090909</v>
      </c>
    </row>
    <row r="4712" customFormat="false" ht="15" hidden="false" customHeight="false" outlineLevel="0" collapsed="false">
      <c r="A4712" s="47" t="s">
        <v>16664</v>
      </c>
      <c r="B4712" s="47" t="s">
        <v>1157</v>
      </c>
      <c r="C4712" s="48" t="n">
        <v>46108</v>
      </c>
      <c r="D4712" s="47" t="s">
        <v>62</v>
      </c>
      <c r="E4712" s="47" t="s">
        <v>120</v>
      </c>
      <c r="F4712" s="47" t="s">
        <v>149</v>
      </c>
      <c r="G4712" s="47" t="s">
        <v>122</v>
      </c>
      <c r="H4712" s="47" t="n">
        <v>1537</v>
      </c>
      <c r="I4712" s="57" t="n">
        <f aca="false">IFERROR(H4712/INDEX(Rate_Master!$C$2:$C$13,MATCH(F4712,Rate_Master!$A$2:$A$13,0)),0)</f>
        <v>1.39727272727273</v>
      </c>
    </row>
    <row r="4713" customFormat="false" ht="15" hidden="false" customHeight="false" outlineLevel="0" collapsed="false">
      <c r="A4713" s="47" t="s">
        <v>16665</v>
      </c>
      <c r="B4713" s="47" t="s">
        <v>1157</v>
      </c>
      <c r="C4713" s="48" t="n">
        <v>46108</v>
      </c>
      <c r="D4713" s="47" t="s">
        <v>62</v>
      </c>
      <c r="E4713" s="47" t="s">
        <v>120</v>
      </c>
      <c r="F4713" s="47" t="s">
        <v>149</v>
      </c>
      <c r="G4713" s="47" t="s">
        <v>123</v>
      </c>
      <c r="H4713" s="47" t="n">
        <v>1175</v>
      </c>
      <c r="I4713" s="57" t="n">
        <f aca="false">IFERROR(H4713/INDEX(Rate_Master!$C$2:$C$13,MATCH(F4713,Rate_Master!$A$2:$A$13,0)),0)</f>
        <v>1.06818181818182</v>
      </c>
    </row>
    <row r="4714" customFormat="false" ht="15" hidden="false" customHeight="false" outlineLevel="0" collapsed="false">
      <c r="A4714" s="47" t="s">
        <v>16666</v>
      </c>
      <c r="B4714" s="47" t="s">
        <v>1157</v>
      </c>
      <c r="C4714" s="48" t="n">
        <v>46108</v>
      </c>
      <c r="D4714" s="47" t="s">
        <v>62</v>
      </c>
      <c r="E4714" s="47" t="s">
        <v>120</v>
      </c>
      <c r="F4714" s="47" t="s">
        <v>149</v>
      </c>
      <c r="G4714" s="47" t="s">
        <v>124</v>
      </c>
      <c r="H4714" s="47" t="n">
        <v>744</v>
      </c>
      <c r="I4714" s="57" t="n">
        <f aca="false">IFERROR(H4714/INDEX(Rate_Master!$C$2:$C$13,MATCH(F4714,Rate_Master!$A$2:$A$13,0)),0)</f>
        <v>0.676363636363636</v>
      </c>
    </row>
    <row r="4715" customFormat="false" ht="15" hidden="false" customHeight="false" outlineLevel="0" collapsed="false">
      <c r="A4715" s="47" t="s">
        <v>16667</v>
      </c>
      <c r="B4715" s="47" t="s">
        <v>1157</v>
      </c>
      <c r="C4715" s="48" t="n">
        <v>46108</v>
      </c>
      <c r="D4715" s="47" t="s">
        <v>62</v>
      </c>
      <c r="E4715" s="47" t="s">
        <v>120</v>
      </c>
      <c r="F4715" s="47" t="s">
        <v>149</v>
      </c>
      <c r="G4715" s="47" t="s">
        <v>125</v>
      </c>
      <c r="H4715" s="47" t="n">
        <v>419</v>
      </c>
      <c r="I4715" s="57" t="n">
        <f aca="false">IFERROR(H4715/INDEX(Rate_Master!$C$2:$C$13,MATCH(F4715,Rate_Master!$A$2:$A$13,0)),0)</f>
        <v>0.380909090909091</v>
      </c>
    </row>
    <row r="4716" customFormat="false" ht="15" hidden="false" customHeight="false" outlineLevel="0" collapsed="false">
      <c r="A4716" s="47" t="s">
        <v>16668</v>
      </c>
      <c r="B4716" s="47" t="s">
        <v>1157</v>
      </c>
      <c r="C4716" s="48" t="n">
        <v>46108</v>
      </c>
      <c r="D4716" s="47" t="s">
        <v>62</v>
      </c>
      <c r="E4716" s="47" t="s">
        <v>120</v>
      </c>
      <c r="F4716" s="47" t="s">
        <v>149</v>
      </c>
      <c r="G4716" s="47" t="s">
        <v>126</v>
      </c>
      <c r="H4716" s="47" t="n">
        <v>277</v>
      </c>
      <c r="I4716" s="57" t="n">
        <f aca="false">IFERROR(H4716/INDEX(Rate_Master!$C$2:$C$13,MATCH(F4716,Rate_Master!$A$2:$A$13,0)),0)</f>
        <v>0.251818181818182</v>
      </c>
    </row>
    <row r="4717" customFormat="false" ht="15" hidden="false" customHeight="false" outlineLevel="0" collapsed="false">
      <c r="A4717" s="47" t="s">
        <v>16669</v>
      </c>
      <c r="B4717" s="47" t="s">
        <v>1158</v>
      </c>
      <c r="C4717" s="48" t="n">
        <v>46108</v>
      </c>
      <c r="D4717" s="47" t="s">
        <v>63</v>
      </c>
      <c r="E4717" s="47" t="s">
        <v>120</v>
      </c>
      <c r="F4717" s="47" t="s">
        <v>152</v>
      </c>
      <c r="G4717" s="47" t="s">
        <v>119</v>
      </c>
      <c r="H4717" s="47" t="n">
        <v>1988</v>
      </c>
      <c r="I4717" s="57" t="n">
        <f aca="false">IFERROR(H4717/INDEX(Rate_Master!$C$2:$C$13,MATCH(F4717,Rate_Master!$A$2:$A$13,0)),0)</f>
        <v>2.20888888888889</v>
      </c>
    </row>
    <row r="4718" customFormat="false" ht="15" hidden="false" customHeight="false" outlineLevel="0" collapsed="false">
      <c r="A4718" s="47" t="s">
        <v>16670</v>
      </c>
      <c r="B4718" s="47" t="s">
        <v>1158</v>
      </c>
      <c r="C4718" s="48" t="n">
        <v>46108</v>
      </c>
      <c r="D4718" s="47" t="s">
        <v>63</v>
      </c>
      <c r="E4718" s="47" t="s">
        <v>120</v>
      </c>
      <c r="F4718" s="47" t="s">
        <v>152</v>
      </c>
      <c r="G4718" s="47" t="s">
        <v>121</v>
      </c>
      <c r="H4718" s="47" t="n">
        <v>1694</v>
      </c>
      <c r="I4718" s="57" t="n">
        <f aca="false">IFERROR(H4718/INDEX(Rate_Master!$C$2:$C$13,MATCH(F4718,Rate_Master!$A$2:$A$13,0)),0)</f>
        <v>1.88222222222222</v>
      </c>
    </row>
    <row r="4719" customFormat="false" ht="15" hidden="false" customHeight="false" outlineLevel="0" collapsed="false">
      <c r="A4719" s="47" t="s">
        <v>16671</v>
      </c>
      <c r="B4719" s="47" t="s">
        <v>1158</v>
      </c>
      <c r="C4719" s="48" t="n">
        <v>46108</v>
      </c>
      <c r="D4719" s="47" t="s">
        <v>63</v>
      </c>
      <c r="E4719" s="47" t="s">
        <v>120</v>
      </c>
      <c r="F4719" s="47" t="s">
        <v>152</v>
      </c>
      <c r="G4719" s="47" t="s">
        <v>122</v>
      </c>
      <c r="H4719" s="47" t="n">
        <v>1876</v>
      </c>
      <c r="I4719" s="57" t="n">
        <f aca="false">IFERROR(H4719/INDEX(Rate_Master!$C$2:$C$13,MATCH(F4719,Rate_Master!$A$2:$A$13,0)),0)</f>
        <v>2.08444444444444</v>
      </c>
    </row>
    <row r="4720" customFormat="false" ht="15" hidden="false" customHeight="false" outlineLevel="0" collapsed="false">
      <c r="A4720" s="47" t="s">
        <v>16672</v>
      </c>
      <c r="B4720" s="47" t="s">
        <v>1158</v>
      </c>
      <c r="C4720" s="48" t="n">
        <v>46108</v>
      </c>
      <c r="D4720" s="47" t="s">
        <v>63</v>
      </c>
      <c r="E4720" s="47" t="s">
        <v>120</v>
      </c>
      <c r="F4720" s="47" t="s">
        <v>152</v>
      </c>
      <c r="G4720" s="47" t="s">
        <v>123</v>
      </c>
      <c r="H4720" s="47" t="n">
        <v>1376</v>
      </c>
      <c r="I4720" s="57" t="n">
        <f aca="false">IFERROR(H4720/INDEX(Rate_Master!$C$2:$C$13,MATCH(F4720,Rate_Master!$A$2:$A$13,0)),0)</f>
        <v>1.52888888888889</v>
      </c>
    </row>
    <row r="4721" customFormat="false" ht="15" hidden="false" customHeight="false" outlineLevel="0" collapsed="false">
      <c r="A4721" s="47" t="s">
        <v>16673</v>
      </c>
      <c r="B4721" s="47" t="s">
        <v>1158</v>
      </c>
      <c r="C4721" s="48" t="n">
        <v>46108</v>
      </c>
      <c r="D4721" s="47" t="s">
        <v>63</v>
      </c>
      <c r="E4721" s="47" t="s">
        <v>120</v>
      </c>
      <c r="F4721" s="47" t="s">
        <v>152</v>
      </c>
      <c r="G4721" s="47" t="s">
        <v>124</v>
      </c>
      <c r="H4721" s="47" t="n">
        <v>835</v>
      </c>
      <c r="I4721" s="57" t="n">
        <f aca="false">IFERROR(H4721/INDEX(Rate_Master!$C$2:$C$13,MATCH(F4721,Rate_Master!$A$2:$A$13,0)),0)</f>
        <v>0.927777777777778</v>
      </c>
    </row>
    <row r="4722" customFormat="false" ht="15" hidden="false" customHeight="false" outlineLevel="0" collapsed="false">
      <c r="A4722" s="47" t="s">
        <v>16674</v>
      </c>
      <c r="B4722" s="47" t="s">
        <v>1158</v>
      </c>
      <c r="C4722" s="48" t="n">
        <v>46108</v>
      </c>
      <c r="D4722" s="47" t="s">
        <v>63</v>
      </c>
      <c r="E4722" s="47" t="s">
        <v>120</v>
      </c>
      <c r="F4722" s="47" t="s">
        <v>152</v>
      </c>
      <c r="G4722" s="47" t="s">
        <v>125</v>
      </c>
      <c r="H4722" s="47" t="n">
        <v>537</v>
      </c>
      <c r="I4722" s="57" t="n">
        <f aca="false">IFERROR(H4722/INDEX(Rate_Master!$C$2:$C$13,MATCH(F4722,Rate_Master!$A$2:$A$13,0)),0)</f>
        <v>0.596666666666667</v>
      </c>
    </row>
    <row r="4723" customFormat="false" ht="15" hidden="false" customHeight="false" outlineLevel="0" collapsed="false">
      <c r="A4723" s="47" t="s">
        <v>16675</v>
      </c>
      <c r="B4723" s="47" t="s">
        <v>1158</v>
      </c>
      <c r="C4723" s="48" t="n">
        <v>46108</v>
      </c>
      <c r="D4723" s="47" t="s">
        <v>63</v>
      </c>
      <c r="E4723" s="47" t="s">
        <v>120</v>
      </c>
      <c r="F4723" s="47" t="s">
        <v>152</v>
      </c>
      <c r="G4723" s="47" t="s">
        <v>126</v>
      </c>
      <c r="H4723" s="47" t="n">
        <v>389</v>
      </c>
      <c r="I4723" s="57" t="n">
        <f aca="false">IFERROR(H4723/INDEX(Rate_Master!$C$2:$C$13,MATCH(F4723,Rate_Master!$A$2:$A$13,0)),0)</f>
        <v>0.432222222222222</v>
      </c>
    </row>
    <row r="4724" customFormat="false" ht="15" hidden="false" customHeight="false" outlineLevel="0" collapsed="false">
      <c r="A4724" s="47" t="s">
        <v>16676</v>
      </c>
      <c r="B4724" s="47" t="s">
        <v>1160</v>
      </c>
      <c r="C4724" s="48" t="n">
        <v>46108</v>
      </c>
      <c r="D4724" s="47" t="s">
        <v>63</v>
      </c>
      <c r="E4724" s="47" t="s">
        <v>120</v>
      </c>
      <c r="F4724" s="47" t="s">
        <v>152</v>
      </c>
      <c r="G4724" s="47" t="s">
        <v>119</v>
      </c>
      <c r="H4724" s="47" t="n">
        <v>1644</v>
      </c>
      <c r="I4724" s="57" t="n">
        <f aca="false">IFERROR(H4724/INDEX(Rate_Master!$C$2:$C$13,MATCH(F4724,Rate_Master!$A$2:$A$13,0)),0)</f>
        <v>1.82666666666667</v>
      </c>
    </row>
    <row r="4725" customFormat="false" ht="15" hidden="false" customHeight="false" outlineLevel="0" collapsed="false">
      <c r="A4725" s="47" t="s">
        <v>16677</v>
      </c>
      <c r="B4725" s="47" t="s">
        <v>1160</v>
      </c>
      <c r="C4725" s="48" t="n">
        <v>46108</v>
      </c>
      <c r="D4725" s="47" t="s">
        <v>63</v>
      </c>
      <c r="E4725" s="47" t="s">
        <v>120</v>
      </c>
      <c r="F4725" s="47" t="s">
        <v>152</v>
      </c>
      <c r="G4725" s="47" t="s">
        <v>121</v>
      </c>
      <c r="H4725" s="47" t="n">
        <v>1440</v>
      </c>
      <c r="I4725" s="57" t="n">
        <f aca="false">IFERROR(H4725/INDEX(Rate_Master!$C$2:$C$13,MATCH(F4725,Rate_Master!$A$2:$A$13,0)),0)</f>
        <v>1.6</v>
      </c>
    </row>
    <row r="4726" customFormat="false" ht="15" hidden="false" customHeight="false" outlineLevel="0" collapsed="false">
      <c r="A4726" s="47" t="s">
        <v>16678</v>
      </c>
      <c r="B4726" s="47" t="s">
        <v>1160</v>
      </c>
      <c r="C4726" s="48" t="n">
        <v>46108</v>
      </c>
      <c r="D4726" s="47" t="s">
        <v>63</v>
      </c>
      <c r="E4726" s="47" t="s">
        <v>120</v>
      </c>
      <c r="F4726" s="47" t="s">
        <v>152</v>
      </c>
      <c r="G4726" s="47" t="s">
        <v>122</v>
      </c>
      <c r="H4726" s="47" t="n">
        <v>1691</v>
      </c>
      <c r="I4726" s="57" t="n">
        <f aca="false">IFERROR(H4726/INDEX(Rate_Master!$C$2:$C$13,MATCH(F4726,Rate_Master!$A$2:$A$13,0)),0)</f>
        <v>1.87888888888889</v>
      </c>
    </row>
    <row r="4727" customFormat="false" ht="15" hidden="false" customHeight="false" outlineLevel="0" collapsed="false">
      <c r="A4727" s="47" t="s">
        <v>16679</v>
      </c>
      <c r="B4727" s="47" t="s">
        <v>1160</v>
      </c>
      <c r="C4727" s="48" t="n">
        <v>46108</v>
      </c>
      <c r="D4727" s="47" t="s">
        <v>63</v>
      </c>
      <c r="E4727" s="47" t="s">
        <v>120</v>
      </c>
      <c r="F4727" s="47" t="s">
        <v>152</v>
      </c>
      <c r="G4727" s="47" t="s">
        <v>123</v>
      </c>
      <c r="H4727" s="47" t="n">
        <v>1221</v>
      </c>
      <c r="I4727" s="57" t="n">
        <f aca="false">IFERROR(H4727/INDEX(Rate_Master!$C$2:$C$13,MATCH(F4727,Rate_Master!$A$2:$A$13,0)),0)</f>
        <v>1.35666666666667</v>
      </c>
    </row>
    <row r="4728" customFormat="false" ht="15" hidden="false" customHeight="false" outlineLevel="0" collapsed="false">
      <c r="A4728" s="47" t="s">
        <v>16680</v>
      </c>
      <c r="B4728" s="47" t="s">
        <v>1160</v>
      </c>
      <c r="C4728" s="48" t="n">
        <v>46108</v>
      </c>
      <c r="D4728" s="47" t="s">
        <v>63</v>
      </c>
      <c r="E4728" s="47" t="s">
        <v>120</v>
      </c>
      <c r="F4728" s="47" t="s">
        <v>152</v>
      </c>
      <c r="G4728" s="47" t="s">
        <v>124</v>
      </c>
      <c r="H4728" s="47" t="n">
        <v>718</v>
      </c>
      <c r="I4728" s="57" t="n">
        <f aca="false">IFERROR(H4728/INDEX(Rate_Master!$C$2:$C$13,MATCH(F4728,Rate_Master!$A$2:$A$13,0)),0)</f>
        <v>0.797777777777778</v>
      </c>
    </row>
    <row r="4729" customFormat="false" ht="15" hidden="false" customHeight="false" outlineLevel="0" collapsed="false">
      <c r="A4729" s="47" t="s">
        <v>16681</v>
      </c>
      <c r="B4729" s="47" t="s">
        <v>1160</v>
      </c>
      <c r="C4729" s="48" t="n">
        <v>46108</v>
      </c>
      <c r="D4729" s="47" t="s">
        <v>63</v>
      </c>
      <c r="E4729" s="47" t="s">
        <v>120</v>
      </c>
      <c r="F4729" s="47" t="s">
        <v>152</v>
      </c>
      <c r="G4729" s="47" t="s">
        <v>125</v>
      </c>
      <c r="H4729" s="47" t="n">
        <v>426</v>
      </c>
      <c r="I4729" s="57" t="n">
        <f aca="false">IFERROR(H4729/INDEX(Rate_Master!$C$2:$C$13,MATCH(F4729,Rate_Master!$A$2:$A$13,0)),0)</f>
        <v>0.473333333333333</v>
      </c>
    </row>
    <row r="4730" customFormat="false" ht="15" hidden="false" customHeight="false" outlineLevel="0" collapsed="false">
      <c r="A4730" s="47" t="s">
        <v>16682</v>
      </c>
      <c r="B4730" s="47" t="s">
        <v>1160</v>
      </c>
      <c r="C4730" s="48" t="n">
        <v>46108</v>
      </c>
      <c r="D4730" s="47" t="s">
        <v>63</v>
      </c>
      <c r="E4730" s="47" t="s">
        <v>120</v>
      </c>
      <c r="F4730" s="47" t="s">
        <v>152</v>
      </c>
      <c r="G4730" s="47" t="s">
        <v>126</v>
      </c>
      <c r="H4730" s="47" t="n">
        <v>293</v>
      </c>
      <c r="I4730" s="57" t="n">
        <f aca="false">IFERROR(H4730/INDEX(Rate_Master!$C$2:$C$13,MATCH(F4730,Rate_Master!$A$2:$A$13,0)),0)</f>
        <v>0.325555555555556</v>
      </c>
    </row>
    <row r="4731" customFormat="false" ht="15" hidden="false" customHeight="false" outlineLevel="0" collapsed="false">
      <c r="A4731" s="47" t="s">
        <v>16683</v>
      </c>
      <c r="B4731" s="47" t="s">
        <v>1161</v>
      </c>
      <c r="C4731" s="48" t="n">
        <v>46108</v>
      </c>
      <c r="D4731" s="47" t="s">
        <v>63</v>
      </c>
      <c r="E4731" s="47" t="s">
        <v>120</v>
      </c>
      <c r="F4731" s="47" t="s">
        <v>152</v>
      </c>
      <c r="G4731" s="47" t="s">
        <v>119</v>
      </c>
      <c r="H4731" s="47" t="n">
        <v>929</v>
      </c>
      <c r="I4731" s="57" t="n">
        <f aca="false">IFERROR(H4731/INDEX(Rate_Master!$C$2:$C$13,MATCH(F4731,Rate_Master!$A$2:$A$13,0)),0)</f>
        <v>1.03222222222222</v>
      </c>
    </row>
    <row r="4732" customFormat="false" ht="15" hidden="false" customHeight="false" outlineLevel="0" collapsed="false">
      <c r="A4732" s="47" t="s">
        <v>16684</v>
      </c>
      <c r="B4732" s="47" t="s">
        <v>1161</v>
      </c>
      <c r="C4732" s="48" t="n">
        <v>46108</v>
      </c>
      <c r="D4732" s="47" t="s">
        <v>63</v>
      </c>
      <c r="E4732" s="47" t="s">
        <v>120</v>
      </c>
      <c r="F4732" s="47" t="s">
        <v>152</v>
      </c>
      <c r="G4732" s="47" t="s">
        <v>121</v>
      </c>
      <c r="H4732" s="47" t="n">
        <v>839</v>
      </c>
      <c r="I4732" s="57" t="n">
        <f aca="false">IFERROR(H4732/INDEX(Rate_Master!$C$2:$C$13,MATCH(F4732,Rate_Master!$A$2:$A$13,0)),0)</f>
        <v>0.932222222222222</v>
      </c>
    </row>
    <row r="4733" customFormat="false" ht="15" hidden="false" customHeight="false" outlineLevel="0" collapsed="false">
      <c r="A4733" s="47" t="s">
        <v>16685</v>
      </c>
      <c r="B4733" s="47" t="s">
        <v>1161</v>
      </c>
      <c r="C4733" s="48" t="n">
        <v>46108</v>
      </c>
      <c r="D4733" s="47" t="s">
        <v>63</v>
      </c>
      <c r="E4733" s="47" t="s">
        <v>120</v>
      </c>
      <c r="F4733" s="47" t="s">
        <v>152</v>
      </c>
      <c r="G4733" s="47" t="s">
        <v>122</v>
      </c>
      <c r="H4733" s="47" t="n">
        <v>847</v>
      </c>
      <c r="I4733" s="57" t="n">
        <f aca="false">IFERROR(H4733/INDEX(Rate_Master!$C$2:$C$13,MATCH(F4733,Rate_Master!$A$2:$A$13,0)),0)</f>
        <v>0.941111111111111</v>
      </c>
    </row>
    <row r="4734" customFormat="false" ht="15" hidden="false" customHeight="false" outlineLevel="0" collapsed="false">
      <c r="A4734" s="47" t="s">
        <v>16686</v>
      </c>
      <c r="B4734" s="47" t="s">
        <v>1161</v>
      </c>
      <c r="C4734" s="48" t="n">
        <v>46108</v>
      </c>
      <c r="D4734" s="47" t="s">
        <v>63</v>
      </c>
      <c r="E4734" s="47" t="s">
        <v>120</v>
      </c>
      <c r="F4734" s="47" t="s">
        <v>152</v>
      </c>
      <c r="G4734" s="47" t="s">
        <v>123</v>
      </c>
      <c r="H4734" s="47" t="n">
        <v>668</v>
      </c>
      <c r="I4734" s="57" t="n">
        <f aca="false">IFERROR(H4734/INDEX(Rate_Master!$C$2:$C$13,MATCH(F4734,Rate_Master!$A$2:$A$13,0)),0)</f>
        <v>0.742222222222222</v>
      </c>
    </row>
    <row r="4735" customFormat="false" ht="15" hidden="false" customHeight="false" outlineLevel="0" collapsed="false">
      <c r="A4735" s="47" t="s">
        <v>16687</v>
      </c>
      <c r="B4735" s="47" t="s">
        <v>1161</v>
      </c>
      <c r="C4735" s="48" t="n">
        <v>46108</v>
      </c>
      <c r="D4735" s="47" t="s">
        <v>63</v>
      </c>
      <c r="E4735" s="47" t="s">
        <v>120</v>
      </c>
      <c r="F4735" s="47" t="s">
        <v>152</v>
      </c>
      <c r="G4735" s="47" t="s">
        <v>124</v>
      </c>
      <c r="H4735" s="47" t="n">
        <v>397</v>
      </c>
      <c r="I4735" s="57" t="n">
        <f aca="false">IFERROR(H4735/INDEX(Rate_Master!$C$2:$C$13,MATCH(F4735,Rate_Master!$A$2:$A$13,0)),0)</f>
        <v>0.441111111111111</v>
      </c>
    </row>
    <row r="4736" customFormat="false" ht="15" hidden="false" customHeight="false" outlineLevel="0" collapsed="false">
      <c r="A4736" s="47" t="s">
        <v>16688</v>
      </c>
      <c r="B4736" s="47" t="s">
        <v>1161</v>
      </c>
      <c r="C4736" s="48" t="n">
        <v>46108</v>
      </c>
      <c r="D4736" s="47" t="s">
        <v>63</v>
      </c>
      <c r="E4736" s="47" t="s">
        <v>120</v>
      </c>
      <c r="F4736" s="47" t="s">
        <v>152</v>
      </c>
      <c r="G4736" s="47" t="s">
        <v>125</v>
      </c>
      <c r="H4736" s="47" t="n">
        <v>259</v>
      </c>
      <c r="I4736" s="57" t="n">
        <f aca="false">IFERROR(H4736/INDEX(Rate_Master!$C$2:$C$13,MATCH(F4736,Rate_Master!$A$2:$A$13,0)),0)</f>
        <v>0.287777777777778</v>
      </c>
    </row>
    <row r="4737" customFormat="false" ht="15" hidden="false" customHeight="false" outlineLevel="0" collapsed="false">
      <c r="A4737" s="47" t="s">
        <v>16689</v>
      </c>
      <c r="B4737" s="47" t="s">
        <v>1161</v>
      </c>
      <c r="C4737" s="48" t="n">
        <v>46108</v>
      </c>
      <c r="D4737" s="47" t="s">
        <v>63</v>
      </c>
      <c r="E4737" s="47" t="s">
        <v>120</v>
      </c>
      <c r="F4737" s="47" t="s">
        <v>152</v>
      </c>
      <c r="G4737" s="47" t="s">
        <v>126</v>
      </c>
      <c r="H4737" s="47" t="n">
        <v>134</v>
      </c>
      <c r="I4737" s="57" t="n">
        <f aca="false">IFERROR(H4737/INDEX(Rate_Master!$C$2:$C$13,MATCH(F4737,Rate_Master!$A$2:$A$13,0)),0)</f>
        <v>0.148888888888889</v>
      </c>
    </row>
    <row r="4738" customFormat="false" ht="15" hidden="false" customHeight="false" outlineLevel="0" collapsed="false">
      <c r="A4738" s="47" t="s">
        <v>16690</v>
      </c>
      <c r="B4738" s="47" t="s">
        <v>1162</v>
      </c>
      <c r="C4738" s="48" t="n">
        <v>46108</v>
      </c>
      <c r="D4738" s="47" t="s">
        <v>64</v>
      </c>
      <c r="E4738" s="47" t="s">
        <v>128</v>
      </c>
      <c r="F4738" s="47" t="s">
        <v>156</v>
      </c>
      <c r="G4738" s="47" t="s">
        <v>127</v>
      </c>
      <c r="H4738" s="47" t="n">
        <v>846</v>
      </c>
      <c r="I4738" s="57" t="n">
        <f aca="false">IFERROR(H4738/INDEX(Rate_Master!$C$2:$C$13,MATCH(F4738,Rate_Master!$A$2:$A$13,0)),0)</f>
        <v>1.7625</v>
      </c>
    </row>
    <row r="4739" customFormat="false" ht="15" hidden="false" customHeight="false" outlineLevel="0" collapsed="false">
      <c r="A4739" s="47" t="s">
        <v>16691</v>
      </c>
      <c r="B4739" s="47" t="s">
        <v>1162</v>
      </c>
      <c r="C4739" s="48" t="n">
        <v>46108</v>
      </c>
      <c r="D4739" s="47" t="s">
        <v>64</v>
      </c>
      <c r="E4739" s="47" t="s">
        <v>128</v>
      </c>
      <c r="F4739" s="47" t="s">
        <v>156</v>
      </c>
      <c r="G4739" s="47" t="s">
        <v>129</v>
      </c>
      <c r="H4739" s="47" t="n">
        <v>974</v>
      </c>
      <c r="I4739" s="57" t="n">
        <f aca="false">IFERROR(H4739/INDEX(Rate_Master!$C$2:$C$13,MATCH(F4739,Rate_Master!$A$2:$A$13,0)),0)</f>
        <v>2.02916666666667</v>
      </c>
    </row>
    <row r="4740" customFormat="false" ht="15" hidden="false" customHeight="false" outlineLevel="0" collapsed="false">
      <c r="A4740" s="47" t="s">
        <v>16692</v>
      </c>
      <c r="B4740" s="47" t="s">
        <v>1162</v>
      </c>
      <c r="C4740" s="48" t="n">
        <v>46108</v>
      </c>
      <c r="D4740" s="47" t="s">
        <v>64</v>
      </c>
      <c r="E4740" s="47" t="s">
        <v>128</v>
      </c>
      <c r="F4740" s="47" t="s">
        <v>156</v>
      </c>
      <c r="G4740" s="47" t="s">
        <v>130</v>
      </c>
      <c r="H4740" s="47" t="n">
        <v>790</v>
      </c>
      <c r="I4740" s="57" t="n">
        <f aca="false">IFERROR(H4740/INDEX(Rate_Master!$C$2:$C$13,MATCH(F4740,Rate_Master!$A$2:$A$13,0)),0)</f>
        <v>1.64583333333333</v>
      </c>
    </row>
    <row r="4741" customFormat="false" ht="15" hidden="false" customHeight="false" outlineLevel="0" collapsed="false">
      <c r="A4741" s="47" t="s">
        <v>16693</v>
      </c>
      <c r="B4741" s="47" t="s">
        <v>1162</v>
      </c>
      <c r="C4741" s="48" t="n">
        <v>46108</v>
      </c>
      <c r="D4741" s="47" t="s">
        <v>64</v>
      </c>
      <c r="E4741" s="47" t="s">
        <v>128</v>
      </c>
      <c r="F4741" s="47" t="s">
        <v>156</v>
      </c>
      <c r="G4741" s="47" t="s">
        <v>131</v>
      </c>
      <c r="H4741" s="47" t="n">
        <v>264</v>
      </c>
      <c r="I4741" s="57" t="n">
        <f aca="false">IFERROR(H4741/INDEX(Rate_Master!$C$2:$C$13,MATCH(F4741,Rate_Master!$A$2:$A$13,0)),0)</f>
        <v>0.55</v>
      </c>
    </row>
    <row r="4742" customFormat="false" ht="15" hidden="false" customHeight="false" outlineLevel="0" collapsed="false">
      <c r="A4742" s="47" t="s">
        <v>16694</v>
      </c>
      <c r="B4742" s="47" t="s">
        <v>1162</v>
      </c>
      <c r="C4742" s="48" t="n">
        <v>46108</v>
      </c>
      <c r="D4742" s="47" t="s">
        <v>64</v>
      </c>
      <c r="E4742" s="47" t="s">
        <v>128</v>
      </c>
      <c r="F4742" s="47" t="s">
        <v>156</v>
      </c>
      <c r="G4742" s="47" t="s">
        <v>132</v>
      </c>
      <c r="H4742" s="47" t="n">
        <v>225</v>
      </c>
      <c r="I4742" s="57" t="n">
        <f aca="false">IFERROR(H4742/INDEX(Rate_Master!$C$2:$C$13,MATCH(F4742,Rate_Master!$A$2:$A$13,0)),0)</f>
        <v>0.46875</v>
      </c>
    </row>
    <row r="4743" customFormat="false" ht="15" hidden="false" customHeight="false" outlineLevel="0" collapsed="false">
      <c r="A4743" s="47" t="s">
        <v>16695</v>
      </c>
      <c r="B4743" s="47" t="s">
        <v>1163</v>
      </c>
      <c r="C4743" s="48" t="n">
        <v>46108</v>
      </c>
      <c r="D4743" s="47" t="s">
        <v>64</v>
      </c>
      <c r="E4743" s="47" t="s">
        <v>128</v>
      </c>
      <c r="F4743" s="47" t="s">
        <v>156</v>
      </c>
      <c r="G4743" s="47" t="s">
        <v>127</v>
      </c>
      <c r="H4743" s="47" t="n">
        <v>1026</v>
      </c>
      <c r="I4743" s="57" t="n">
        <f aca="false">IFERROR(H4743/INDEX(Rate_Master!$C$2:$C$13,MATCH(F4743,Rate_Master!$A$2:$A$13,0)),0)</f>
        <v>2.1375</v>
      </c>
    </row>
    <row r="4744" customFormat="false" ht="15" hidden="false" customHeight="false" outlineLevel="0" collapsed="false">
      <c r="A4744" s="47" t="s">
        <v>16696</v>
      </c>
      <c r="B4744" s="47" t="s">
        <v>1163</v>
      </c>
      <c r="C4744" s="48" t="n">
        <v>46108</v>
      </c>
      <c r="D4744" s="47" t="s">
        <v>64</v>
      </c>
      <c r="E4744" s="47" t="s">
        <v>128</v>
      </c>
      <c r="F4744" s="47" t="s">
        <v>156</v>
      </c>
      <c r="G4744" s="47" t="s">
        <v>129</v>
      </c>
      <c r="H4744" s="47" t="n">
        <v>1203</v>
      </c>
      <c r="I4744" s="57" t="n">
        <f aca="false">IFERROR(H4744/INDEX(Rate_Master!$C$2:$C$13,MATCH(F4744,Rate_Master!$A$2:$A$13,0)),0)</f>
        <v>2.50625</v>
      </c>
    </row>
    <row r="4745" customFormat="false" ht="15" hidden="false" customHeight="false" outlineLevel="0" collapsed="false">
      <c r="A4745" s="47" t="s">
        <v>16697</v>
      </c>
      <c r="B4745" s="47" t="s">
        <v>1163</v>
      </c>
      <c r="C4745" s="48" t="n">
        <v>46108</v>
      </c>
      <c r="D4745" s="47" t="s">
        <v>64</v>
      </c>
      <c r="E4745" s="47" t="s">
        <v>128</v>
      </c>
      <c r="F4745" s="47" t="s">
        <v>156</v>
      </c>
      <c r="G4745" s="47" t="s">
        <v>130</v>
      </c>
      <c r="H4745" s="47" t="n">
        <v>921</v>
      </c>
      <c r="I4745" s="57" t="n">
        <f aca="false">IFERROR(H4745/INDEX(Rate_Master!$C$2:$C$13,MATCH(F4745,Rate_Master!$A$2:$A$13,0)),0)</f>
        <v>1.91875</v>
      </c>
    </row>
    <row r="4746" customFormat="false" ht="15" hidden="false" customHeight="false" outlineLevel="0" collapsed="false">
      <c r="A4746" s="47" t="s">
        <v>16698</v>
      </c>
      <c r="B4746" s="47" t="s">
        <v>1163</v>
      </c>
      <c r="C4746" s="48" t="n">
        <v>46108</v>
      </c>
      <c r="D4746" s="47" t="s">
        <v>64</v>
      </c>
      <c r="E4746" s="47" t="s">
        <v>128</v>
      </c>
      <c r="F4746" s="47" t="s">
        <v>156</v>
      </c>
      <c r="G4746" s="47" t="s">
        <v>131</v>
      </c>
      <c r="H4746" s="47" t="n">
        <v>320</v>
      </c>
      <c r="I4746" s="57" t="n">
        <f aca="false">IFERROR(H4746/INDEX(Rate_Master!$C$2:$C$13,MATCH(F4746,Rate_Master!$A$2:$A$13,0)),0)</f>
        <v>0.666666666666667</v>
      </c>
    </row>
    <row r="4747" customFormat="false" ht="15" hidden="false" customHeight="false" outlineLevel="0" collapsed="false">
      <c r="A4747" s="47" t="s">
        <v>16699</v>
      </c>
      <c r="B4747" s="47" t="s">
        <v>1163</v>
      </c>
      <c r="C4747" s="48" t="n">
        <v>46108</v>
      </c>
      <c r="D4747" s="47" t="s">
        <v>64</v>
      </c>
      <c r="E4747" s="47" t="s">
        <v>128</v>
      </c>
      <c r="F4747" s="47" t="s">
        <v>156</v>
      </c>
      <c r="G4747" s="47" t="s">
        <v>132</v>
      </c>
      <c r="H4747" s="47" t="n">
        <v>240</v>
      </c>
      <c r="I4747" s="57" t="n">
        <f aca="false">IFERROR(H4747/INDEX(Rate_Master!$C$2:$C$13,MATCH(F4747,Rate_Master!$A$2:$A$13,0)),0)</f>
        <v>0.5</v>
      </c>
    </row>
    <row r="4748" customFormat="false" ht="15" hidden="false" customHeight="false" outlineLevel="0" collapsed="false">
      <c r="A4748" s="47" t="s">
        <v>16700</v>
      </c>
      <c r="B4748" s="47" t="s">
        <v>1164</v>
      </c>
      <c r="C4748" s="48" t="n">
        <v>46108</v>
      </c>
      <c r="D4748" s="47" t="s">
        <v>65</v>
      </c>
      <c r="E4748" s="47" t="s">
        <v>134</v>
      </c>
      <c r="F4748" s="47" t="s">
        <v>158</v>
      </c>
      <c r="G4748" s="47" t="s">
        <v>133</v>
      </c>
      <c r="H4748" s="47" t="n">
        <v>479</v>
      </c>
      <c r="I4748" s="57" t="n">
        <f aca="false">IFERROR(H4748/INDEX(Rate_Master!$C$2:$C$13,MATCH(F4748,Rate_Master!$A$2:$A$13,0)),0)</f>
        <v>2.395</v>
      </c>
    </row>
    <row r="4749" customFormat="false" ht="15" hidden="false" customHeight="false" outlineLevel="0" collapsed="false">
      <c r="A4749" s="47" t="s">
        <v>16701</v>
      </c>
      <c r="B4749" s="47" t="s">
        <v>1164</v>
      </c>
      <c r="C4749" s="48" t="n">
        <v>46108</v>
      </c>
      <c r="D4749" s="47" t="s">
        <v>65</v>
      </c>
      <c r="E4749" s="47" t="s">
        <v>134</v>
      </c>
      <c r="F4749" s="47" t="s">
        <v>158</v>
      </c>
      <c r="G4749" s="47" t="s">
        <v>135</v>
      </c>
      <c r="H4749" s="47" t="n">
        <v>358</v>
      </c>
      <c r="I4749" s="57" t="n">
        <f aca="false">IFERROR(H4749/INDEX(Rate_Master!$C$2:$C$13,MATCH(F4749,Rate_Master!$A$2:$A$13,0)),0)</f>
        <v>1.79</v>
      </c>
    </row>
    <row r="4750" customFormat="false" ht="15" hidden="false" customHeight="false" outlineLevel="0" collapsed="false">
      <c r="A4750" s="47" t="s">
        <v>16702</v>
      </c>
      <c r="B4750" s="47" t="s">
        <v>1164</v>
      </c>
      <c r="C4750" s="48" t="n">
        <v>46108</v>
      </c>
      <c r="D4750" s="47" t="s">
        <v>65</v>
      </c>
      <c r="E4750" s="47" t="s">
        <v>134</v>
      </c>
      <c r="F4750" s="47" t="s">
        <v>158</v>
      </c>
      <c r="G4750" s="47" t="s">
        <v>136</v>
      </c>
      <c r="H4750" s="47" t="n">
        <v>286</v>
      </c>
      <c r="I4750" s="57" t="n">
        <f aca="false">IFERROR(H4750/INDEX(Rate_Master!$C$2:$C$13,MATCH(F4750,Rate_Master!$A$2:$A$13,0)),0)</f>
        <v>1.43</v>
      </c>
    </row>
    <row r="4751" customFormat="false" ht="15" hidden="false" customHeight="false" outlineLevel="0" collapsed="false">
      <c r="A4751" s="47" t="s">
        <v>16703</v>
      </c>
      <c r="B4751" s="47" t="s">
        <v>1164</v>
      </c>
      <c r="C4751" s="48" t="n">
        <v>46108</v>
      </c>
      <c r="D4751" s="47" t="s">
        <v>65</v>
      </c>
      <c r="E4751" s="47" t="s">
        <v>134</v>
      </c>
      <c r="F4751" s="47" t="s">
        <v>158</v>
      </c>
      <c r="G4751" s="47" t="s">
        <v>137</v>
      </c>
      <c r="H4751" s="47" t="n">
        <v>237</v>
      </c>
      <c r="I4751" s="57" t="n">
        <f aca="false">IFERROR(H4751/INDEX(Rate_Master!$C$2:$C$13,MATCH(F4751,Rate_Master!$A$2:$A$13,0)),0)</f>
        <v>1.185</v>
      </c>
    </row>
    <row r="4752" customFormat="false" ht="15" hidden="false" customHeight="false" outlineLevel="0" collapsed="false">
      <c r="A4752" s="47" t="s">
        <v>16704</v>
      </c>
      <c r="B4752" s="47" t="s">
        <v>1164</v>
      </c>
      <c r="C4752" s="48" t="n">
        <v>46108</v>
      </c>
      <c r="D4752" s="47" t="s">
        <v>65</v>
      </c>
      <c r="E4752" s="47" t="s">
        <v>134</v>
      </c>
      <c r="F4752" s="47" t="s">
        <v>158</v>
      </c>
      <c r="G4752" s="47" t="s">
        <v>138</v>
      </c>
      <c r="H4752" s="47" t="n">
        <v>124</v>
      </c>
      <c r="I4752" s="57" t="n">
        <f aca="false">IFERROR(H4752/INDEX(Rate_Master!$C$2:$C$13,MATCH(F4752,Rate_Master!$A$2:$A$13,0)),0)</f>
        <v>0.62</v>
      </c>
    </row>
    <row r="4753" customFormat="false" ht="15" hidden="false" customHeight="false" outlineLevel="0" collapsed="false">
      <c r="A4753" s="47" t="s">
        <v>16705</v>
      </c>
      <c r="B4753" s="47" t="s">
        <v>1165</v>
      </c>
      <c r="C4753" s="48" t="n">
        <v>46108</v>
      </c>
      <c r="D4753" s="47" t="s">
        <v>65</v>
      </c>
      <c r="E4753" s="47" t="s">
        <v>134</v>
      </c>
      <c r="F4753" s="47" t="s">
        <v>158</v>
      </c>
      <c r="G4753" s="47" t="s">
        <v>133</v>
      </c>
      <c r="H4753" s="47" t="n">
        <v>403</v>
      </c>
      <c r="I4753" s="57" t="n">
        <f aca="false">IFERROR(H4753/INDEX(Rate_Master!$C$2:$C$13,MATCH(F4753,Rate_Master!$A$2:$A$13,0)),0)</f>
        <v>2.015</v>
      </c>
    </row>
    <row r="4754" customFormat="false" ht="15" hidden="false" customHeight="false" outlineLevel="0" collapsed="false">
      <c r="A4754" s="47" t="s">
        <v>16706</v>
      </c>
      <c r="B4754" s="47" t="s">
        <v>1165</v>
      </c>
      <c r="C4754" s="48" t="n">
        <v>46108</v>
      </c>
      <c r="D4754" s="47" t="s">
        <v>65</v>
      </c>
      <c r="E4754" s="47" t="s">
        <v>134</v>
      </c>
      <c r="F4754" s="47" t="s">
        <v>158</v>
      </c>
      <c r="G4754" s="47" t="s">
        <v>135</v>
      </c>
      <c r="H4754" s="47" t="n">
        <v>329</v>
      </c>
      <c r="I4754" s="57" t="n">
        <f aca="false">IFERROR(H4754/INDEX(Rate_Master!$C$2:$C$13,MATCH(F4754,Rate_Master!$A$2:$A$13,0)),0)</f>
        <v>1.645</v>
      </c>
    </row>
    <row r="4755" customFormat="false" ht="15" hidden="false" customHeight="false" outlineLevel="0" collapsed="false">
      <c r="A4755" s="47" t="s">
        <v>16707</v>
      </c>
      <c r="B4755" s="47" t="s">
        <v>1165</v>
      </c>
      <c r="C4755" s="48" t="n">
        <v>46108</v>
      </c>
      <c r="D4755" s="47" t="s">
        <v>65</v>
      </c>
      <c r="E4755" s="47" t="s">
        <v>134</v>
      </c>
      <c r="F4755" s="47" t="s">
        <v>158</v>
      </c>
      <c r="G4755" s="47" t="s">
        <v>136</v>
      </c>
      <c r="H4755" s="47" t="n">
        <v>274</v>
      </c>
      <c r="I4755" s="57" t="n">
        <f aca="false">IFERROR(H4755/INDEX(Rate_Master!$C$2:$C$13,MATCH(F4755,Rate_Master!$A$2:$A$13,0)),0)</f>
        <v>1.37</v>
      </c>
    </row>
    <row r="4756" customFormat="false" ht="15" hidden="false" customHeight="false" outlineLevel="0" collapsed="false">
      <c r="A4756" s="47" t="s">
        <v>16708</v>
      </c>
      <c r="B4756" s="47" t="s">
        <v>1165</v>
      </c>
      <c r="C4756" s="48" t="n">
        <v>46108</v>
      </c>
      <c r="D4756" s="47" t="s">
        <v>65</v>
      </c>
      <c r="E4756" s="47" t="s">
        <v>134</v>
      </c>
      <c r="F4756" s="47" t="s">
        <v>158</v>
      </c>
      <c r="G4756" s="47" t="s">
        <v>137</v>
      </c>
      <c r="H4756" s="47" t="n">
        <v>207</v>
      </c>
      <c r="I4756" s="57" t="n">
        <f aca="false">IFERROR(H4756/INDEX(Rate_Master!$C$2:$C$13,MATCH(F4756,Rate_Master!$A$2:$A$13,0)),0)</f>
        <v>1.035</v>
      </c>
    </row>
    <row r="4757" customFormat="false" ht="15" hidden="false" customHeight="false" outlineLevel="0" collapsed="false">
      <c r="A4757" s="47" t="s">
        <v>16709</v>
      </c>
      <c r="B4757" s="47" t="s">
        <v>1165</v>
      </c>
      <c r="C4757" s="48" t="n">
        <v>46108</v>
      </c>
      <c r="D4757" s="47" t="s">
        <v>65</v>
      </c>
      <c r="E4757" s="47" t="s">
        <v>134</v>
      </c>
      <c r="F4757" s="47" t="s">
        <v>158</v>
      </c>
      <c r="G4757" s="47" t="s">
        <v>138</v>
      </c>
      <c r="H4757" s="47" t="n">
        <v>84</v>
      </c>
      <c r="I4757" s="57" t="n">
        <f aca="false">IFERROR(H4757/INDEX(Rate_Master!$C$2:$C$13,MATCH(F4757,Rate_Master!$A$2:$A$13,0)),0)</f>
        <v>0.42</v>
      </c>
    </row>
    <row r="4758" customFormat="false" ht="15" hidden="false" customHeight="false" outlineLevel="0" collapsed="false">
      <c r="A4758" s="47" t="s">
        <v>16710</v>
      </c>
      <c r="B4758" s="47" t="s">
        <v>1166</v>
      </c>
      <c r="C4758" s="48" t="n">
        <v>46108</v>
      </c>
      <c r="D4758" s="47" t="s">
        <v>65</v>
      </c>
      <c r="E4758" s="47" t="s">
        <v>134</v>
      </c>
      <c r="F4758" s="47" t="s">
        <v>158</v>
      </c>
      <c r="G4758" s="47" t="s">
        <v>133</v>
      </c>
      <c r="H4758" s="47" t="n">
        <v>472</v>
      </c>
      <c r="I4758" s="57" t="n">
        <f aca="false">IFERROR(H4758/INDEX(Rate_Master!$C$2:$C$13,MATCH(F4758,Rate_Master!$A$2:$A$13,0)),0)</f>
        <v>2.36</v>
      </c>
    </row>
    <row r="4759" customFormat="false" ht="15" hidden="false" customHeight="false" outlineLevel="0" collapsed="false">
      <c r="A4759" s="47" t="s">
        <v>16711</v>
      </c>
      <c r="B4759" s="47" t="s">
        <v>1166</v>
      </c>
      <c r="C4759" s="48" t="n">
        <v>46108</v>
      </c>
      <c r="D4759" s="47" t="s">
        <v>65</v>
      </c>
      <c r="E4759" s="47" t="s">
        <v>134</v>
      </c>
      <c r="F4759" s="47" t="s">
        <v>158</v>
      </c>
      <c r="G4759" s="47" t="s">
        <v>135</v>
      </c>
      <c r="H4759" s="47" t="n">
        <v>401</v>
      </c>
      <c r="I4759" s="57" t="n">
        <f aca="false">IFERROR(H4759/INDEX(Rate_Master!$C$2:$C$13,MATCH(F4759,Rate_Master!$A$2:$A$13,0)),0)</f>
        <v>2.005</v>
      </c>
    </row>
    <row r="4760" customFormat="false" ht="15" hidden="false" customHeight="false" outlineLevel="0" collapsed="false">
      <c r="A4760" s="47" t="s">
        <v>16712</v>
      </c>
      <c r="B4760" s="47" t="s">
        <v>1166</v>
      </c>
      <c r="C4760" s="48" t="n">
        <v>46108</v>
      </c>
      <c r="D4760" s="47" t="s">
        <v>65</v>
      </c>
      <c r="E4760" s="47" t="s">
        <v>134</v>
      </c>
      <c r="F4760" s="47" t="s">
        <v>158</v>
      </c>
      <c r="G4760" s="47" t="s">
        <v>136</v>
      </c>
      <c r="H4760" s="47" t="n">
        <v>318</v>
      </c>
      <c r="I4760" s="57" t="n">
        <f aca="false">IFERROR(H4760/INDEX(Rate_Master!$C$2:$C$13,MATCH(F4760,Rate_Master!$A$2:$A$13,0)),0)</f>
        <v>1.59</v>
      </c>
    </row>
    <row r="4761" customFormat="false" ht="15" hidden="false" customHeight="false" outlineLevel="0" collapsed="false">
      <c r="A4761" s="47" t="s">
        <v>16713</v>
      </c>
      <c r="B4761" s="47" t="s">
        <v>1166</v>
      </c>
      <c r="C4761" s="48" t="n">
        <v>46108</v>
      </c>
      <c r="D4761" s="47" t="s">
        <v>65</v>
      </c>
      <c r="E4761" s="47" t="s">
        <v>134</v>
      </c>
      <c r="F4761" s="47" t="s">
        <v>158</v>
      </c>
      <c r="G4761" s="47" t="s">
        <v>137</v>
      </c>
      <c r="H4761" s="47" t="n">
        <v>248</v>
      </c>
      <c r="I4761" s="57" t="n">
        <f aca="false">IFERROR(H4761/INDEX(Rate_Master!$C$2:$C$13,MATCH(F4761,Rate_Master!$A$2:$A$13,0)),0)</f>
        <v>1.24</v>
      </c>
    </row>
    <row r="4762" customFormat="false" ht="15" hidden="false" customHeight="false" outlineLevel="0" collapsed="false">
      <c r="A4762" s="47" t="s">
        <v>16714</v>
      </c>
      <c r="B4762" s="47" t="s">
        <v>1166</v>
      </c>
      <c r="C4762" s="48" t="n">
        <v>46108</v>
      </c>
      <c r="D4762" s="47" t="s">
        <v>65</v>
      </c>
      <c r="E4762" s="47" t="s">
        <v>134</v>
      </c>
      <c r="F4762" s="47" t="s">
        <v>158</v>
      </c>
      <c r="G4762" s="47" t="s">
        <v>138</v>
      </c>
      <c r="H4762" s="47" t="n">
        <v>129</v>
      </c>
      <c r="I4762" s="57" t="n">
        <f aca="false">IFERROR(H4762/INDEX(Rate_Master!$C$2:$C$13,MATCH(F4762,Rate_Master!$A$2:$A$13,0)),0)</f>
        <v>0.645</v>
      </c>
    </row>
    <row r="4763" customFormat="false" ht="15" hidden="false" customHeight="false" outlineLevel="0" collapsed="false">
      <c r="A4763" s="47" t="s">
        <v>16715</v>
      </c>
      <c r="B4763" s="47" t="s">
        <v>1167</v>
      </c>
      <c r="C4763" s="48" t="n">
        <v>46109</v>
      </c>
      <c r="D4763" s="47" t="s">
        <v>62</v>
      </c>
      <c r="E4763" s="47" t="s">
        <v>120</v>
      </c>
      <c r="F4763" s="47" t="s">
        <v>149</v>
      </c>
      <c r="G4763" s="47" t="s">
        <v>119</v>
      </c>
      <c r="H4763" s="47" t="n">
        <v>1096</v>
      </c>
      <c r="I4763" s="57" t="n">
        <f aca="false">IFERROR(H4763/INDEX(Rate_Master!$C$2:$C$13,MATCH(F4763,Rate_Master!$A$2:$A$13,0)),0)</f>
        <v>0.996363636363636</v>
      </c>
    </row>
    <row r="4764" customFormat="false" ht="15" hidden="false" customHeight="false" outlineLevel="0" collapsed="false">
      <c r="A4764" s="47" t="s">
        <v>16716</v>
      </c>
      <c r="B4764" s="47" t="s">
        <v>1167</v>
      </c>
      <c r="C4764" s="48" t="n">
        <v>46109</v>
      </c>
      <c r="D4764" s="47" t="s">
        <v>62</v>
      </c>
      <c r="E4764" s="47" t="s">
        <v>120</v>
      </c>
      <c r="F4764" s="47" t="s">
        <v>149</v>
      </c>
      <c r="G4764" s="47" t="s">
        <v>121</v>
      </c>
      <c r="H4764" s="47" t="n">
        <v>942</v>
      </c>
      <c r="I4764" s="57" t="n">
        <f aca="false">IFERROR(H4764/INDEX(Rate_Master!$C$2:$C$13,MATCH(F4764,Rate_Master!$A$2:$A$13,0)),0)</f>
        <v>0.856363636363636</v>
      </c>
    </row>
    <row r="4765" customFormat="false" ht="15" hidden="false" customHeight="false" outlineLevel="0" collapsed="false">
      <c r="A4765" s="47" t="s">
        <v>16717</v>
      </c>
      <c r="B4765" s="47" t="s">
        <v>1167</v>
      </c>
      <c r="C4765" s="48" t="n">
        <v>46109</v>
      </c>
      <c r="D4765" s="47" t="s">
        <v>62</v>
      </c>
      <c r="E4765" s="47" t="s">
        <v>120</v>
      </c>
      <c r="F4765" s="47" t="s">
        <v>149</v>
      </c>
      <c r="G4765" s="47" t="s">
        <v>122</v>
      </c>
      <c r="H4765" s="47" t="n">
        <v>1071</v>
      </c>
      <c r="I4765" s="57" t="n">
        <f aca="false">IFERROR(H4765/INDEX(Rate_Master!$C$2:$C$13,MATCH(F4765,Rate_Master!$A$2:$A$13,0)),0)</f>
        <v>0.973636363636364</v>
      </c>
    </row>
    <row r="4766" customFormat="false" ht="15" hidden="false" customHeight="false" outlineLevel="0" collapsed="false">
      <c r="A4766" s="47" t="s">
        <v>16718</v>
      </c>
      <c r="B4766" s="47" t="s">
        <v>1167</v>
      </c>
      <c r="C4766" s="48" t="n">
        <v>46109</v>
      </c>
      <c r="D4766" s="47" t="s">
        <v>62</v>
      </c>
      <c r="E4766" s="47" t="s">
        <v>120</v>
      </c>
      <c r="F4766" s="47" t="s">
        <v>149</v>
      </c>
      <c r="G4766" s="47" t="s">
        <v>123</v>
      </c>
      <c r="H4766" s="47" t="n">
        <v>751</v>
      </c>
      <c r="I4766" s="57" t="n">
        <f aca="false">IFERROR(H4766/INDEX(Rate_Master!$C$2:$C$13,MATCH(F4766,Rate_Master!$A$2:$A$13,0)),0)</f>
        <v>0.682727272727273</v>
      </c>
    </row>
    <row r="4767" customFormat="false" ht="15" hidden="false" customHeight="false" outlineLevel="0" collapsed="false">
      <c r="A4767" s="47" t="s">
        <v>16719</v>
      </c>
      <c r="B4767" s="47" t="s">
        <v>1167</v>
      </c>
      <c r="C4767" s="48" t="n">
        <v>46109</v>
      </c>
      <c r="D4767" s="47" t="s">
        <v>62</v>
      </c>
      <c r="E4767" s="47" t="s">
        <v>120</v>
      </c>
      <c r="F4767" s="47" t="s">
        <v>149</v>
      </c>
      <c r="G4767" s="47" t="s">
        <v>124</v>
      </c>
      <c r="H4767" s="47" t="n">
        <v>483</v>
      </c>
      <c r="I4767" s="57" t="n">
        <f aca="false">IFERROR(H4767/INDEX(Rate_Master!$C$2:$C$13,MATCH(F4767,Rate_Master!$A$2:$A$13,0)),0)</f>
        <v>0.439090909090909</v>
      </c>
    </row>
    <row r="4768" customFormat="false" ht="15" hidden="false" customHeight="false" outlineLevel="0" collapsed="false">
      <c r="A4768" s="47" t="s">
        <v>16720</v>
      </c>
      <c r="B4768" s="47" t="s">
        <v>1167</v>
      </c>
      <c r="C4768" s="48" t="n">
        <v>46109</v>
      </c>
      <c r="D4768" s="47" t="s">
        <v>62</v>
      </c>
      <c r="E4768" s="47" t="s">
        <v>120</v>
      </c>
      <c r="F4768" s="47" t="s">
        <v>149</v>
      </c>
      <c r="G4768" s="47" t="s">
        <v>125</v>
      </c>
      <c r="H4768" s="47" t="n">
        <v>269</v>
      </c>
      <c r="I4768" s="57" t="n">
        <f aca="false">IFERROR(H4768/INDEX(Rate_Master!$C$2:$C$13,MATCH(F4768,Rate_Master!$A$2:$A$13,0)),0)</f>
        <v>0.244545454545455</v>
      </c>
    </row>
    <row r="4769" customFormat="false" ht="15" hidden="false" customHeight="false" outlineLevel="0" collapsed="false">
      <c r="A4769" s="47" t="s">
        <v>16721</v>
      </c>
      <c r="B4769" s="47" t="s">
        <v>1167</v>
      </c>
      <c r="C4769" s="48" t="n">
        <v>46109</v>
      </c>
      <c r="D4769" s="47" t="s">
        <v>62</v>
      </c>
      <c r="E4769" s="47" t="s">
        <v>120</v>
      </c>
      <c r="F4769" s="47" t="s">
        <v>149</v>
      </c>
      <c r="G4769" s="47" t="s">
        <v>126</v>
      </c>
      <c r="H4769" s="47" t="n">
        <v>205</v>
      </c>
      <c r="I4769" s="57" t="n">
        <f aca="false">IFERROR(H4769/INDEX(Rate_Master!$C$2:$C$13,MATCH(F4769,Rate_Master!$A$2:$A$13,0)),0)</f>
        <v>0.186363636363636</v>
      </c>
    </row>
    <row r="4770" customFormat="false" ht="15" hidden="false" customHeight="false" outlineLevel="0" collapsed="false">
      <c r="A4770" s="47" t="s">
        <v>16722</v>
      </c>
      <c r="B4770" s="47" t="s">
        <v>1168</v>
      </c>
      <c r="C4770" s="48" t="n">
        <v>46109</v>
      </c>
      <c r="D4770" s="47" t="s">
        <v>62</v>
      </c>
      <c r="E4770" s="47" t="s">
        <v>120</v>
      </c>
      <c r="F4770" s="47" t="s">
        <v>149</v>
      </c>
      <c r="G4770" s="47" t="s">
        <v>119</v>
      </c>
      <c r="H4770" s="47" t="n">
        <v>1008</v>
      </c>
      <c r="I4770" s="57" t="n">
        <f aca="false">IFERROR(H4770/INDEX(Rate_Master!$C$2:$C$13,MATCH(F4770,Rate_Master!$A$2:$A$13,0)),0)</f>
        <v>0.916363636363636</v>
      </c>
    </row>
    <row r="4771" customFormat="false" ht="15" hidden="false" customHeight="false" outlineLevel="0" collapsed="false">
      <c r="A4771" s="47" t="s">
        <v>16723</v>
      </c>
      <c r="B4771" s="47" t="s">
        <v>1168</v>
      </c>
      <c r="C4771" s="48" t="n">
        <v>46109</v>
      </c>
      <c r="D4771" s="47" t="s">
        <v>62</v>
      </c>
      <c r="E4771" s="47" t="s">
        <v>120</v>
      </c>
      <c r="F4771" s="47" t="s">
        <v>149</v>
      </c>
      <c r="G4771" s="47" t="s">
        <v>121</v>
      </c>
      <c r="H4771" s="47" t="n">
        <v>910</v>
      </c>
      <c r="I4771" s="57" t="n">
        <f aca="false">IFERROR(H4771/INDEX(Rate_Master!$C$2:$C$13,MATCH(F4771,Rate_Master!$A$2:$A$13,0)),0)</f>
        <v>0.827272727272727</v>
      </c>
    </row>
    <row r="4772" customFormat="false" ht="15" hidden="false" customHeight="false" outlineLevel="0" collapsed="false">
      <c r="A4772" s="47" t="s">
        <v>16724</v>
      </c>
      <c r="B4772" s="47" t="s">
        <v>1168</v>
      </c>
      <c r="C4772" s="48" t="n">
        <v>46109</v>
      </c>
      <c r="D4772" s="47" t="s">
        <v>62</v>
      </c>
      <c r="E4772" s="47" t="s">
        <v>120</v>
      </c>
      <c r="F4772" s="47" t="s">
        <v>149</v>
      </c>
      <c r="G4772" s="47" t="s">
        <v>122</v>
      </c>
      <c r="H4772" s="47" t="n">
        <v>1023</v>
      </c>
      <c r="I4772" s="57" t="n">
        <f aca="false">IFERROR(H4772/INDEX(Rate_Master!$C$2:$C$13,MATCH(F4772,Rate_Master!$A$2:$A$13,0)),0)</f>
        <v>0.93</v>
      </c>
    </row>
    <row r="4773" customFormat="false" ht="15" hidden="false" customHeight="false" outlineLevel="0" collapsed="false">
      <c r="A4773" s="47" t="s">
        <v>16725</v>
      </c>
      <c r="B4773" s="47" t="s">
        <v>1168</v>
      </c>
      <c r="C4773" s="48" t="n">
        <v>46109</v>
      </c>
      <c r="D4773" s="47" t="s">
        <v>62</v>
      </c>
      <c r="E4773" s="47" t="s">
        <v>120</v>
      </c>
      <c r="F4773" s="47" t="s">
        <v>149</v>
      </c>
      <c r="G4773" s="47" t="s">
        <v>123</v>
      </c>
      <c r="H4773" s="47" t="n">
        <v>726</v>
      </c>
      <c r="I4773" s="57" t="n">
        <f aca="false">IFERROR(H4773/INDEX(Rate_Master!$C$2:$C$13,MATCH(F4773,Rate_Master!$A$2:$A$13,0)),0)</f>
        <v>0.66</v>
      </c>
    </row>
    <row r="4774" customFormat="false" ht="15" hidden="false" customHeight="false" outlineLevel="0" collapsed="false">
      <c r="A4774" s="47" t="s">
        <v>16726</v>
      </c>
      <c r="B4774" s="47" t="s">
        <v>1168</v>
      </c>
      <c r="C4774" s="48" t="n">
        <v>46109</v>
      </c>
      <c r="D4774" s="47" t="s">
        <v>62</v>
      </c>
      <c r="E4774" s="47" t="s">
        <v>120</v>
      </c>
      <c r="F4774" s="47" t="s">
        <v>149</v>
      </c>
      <c r="G4774" s="47" t="s">
        <v>124</v>
      </c>
      <c r="H4774" s="47" t="n">
        <v>466</v>
      </c>
      <c r="I4774" s="57" t="n">
        <f aca="false">IFERROR(H4774/INDEX(Rate_Master!$C$2:$C$13,MATCH(F4774,Rate_Master!$A$2:$A$13,0)),0)</f>
        <v>0.423636363636364</v>
      </c>
    </row>
    <row r="4775" customFormat="false" ht="15" hidden="false" customHeight="false" outlineLevel="0" collapsed="false">
      <c r="A4775" s="47" t="s">
        <v>16727</v>
      </c>
      <c r="B4775" s="47" t="s">
        <v>1168</v>
      </c>
      <c r="C4775" s="48" t="n">
        <v>46109</v>
      </c>
      <c r="D4775" s="47" t="s">
        <v>62</v>
      </c>
      <c r="E4775" s="47" t="s">
        <v>120</v>
      </c>
      <c r="F4775" s="47" t="s">
        <v>149</v>
      </c>
      <c r="G4775" s="47" t="s">
        <v>125</v>
      </c>
      <c r="H4775" s="47" t="n">
        <v>278</v>
      </c>
      <c r="I4775" s="57" t="n">
        <f aca="false">IFERROR(H4775/INDEX(Rate_Master!$C$2:$C$13,MATCH(F4775,Rate_Master!$A$2:$A$13,0)),0)</f>
        <v>0.252727272727273</v>
      </c>
    </row>
    <row r="4776" customFormat="false" ht="15" hidden="false" customHeight="false" outlineLevel="0" collapsed="false">
      <c r="A4776" s="47" t="s">
        <v>16728</v>
      </c>
      <c r="B4776" s="47" t="s">
        <v>1168</v>
      </c>
      <c r="C4776" s="48" t="n">
        <v>46109</v>
      </c>
      <c r="D4776" s="47" t="s">
        <v>62</v>
      </c>
      <c r="E4776" s="47" t="s">
        <v>120</v>
      </c>
      <c r="F4776" s="47" t="s">
        <v>149</v>
      </c>
      <c r="G4776" s="47" t="s">
        <v>126</v>
      </c>
      <c r="H4776" s="47" t="n">
        <v>183</v>
      </c>
      <c r="I4776" s="57" t="n">
        <f aca="false">IFERROR(H4776/INDEX(Rate_Master!$C$2:$C$13,MATCH(F4776,Rate_Master!$A$2:$A$13,0)),0)</f>
        <v>0.166363636363636</v>
      </c>
    </row>
    <row r="4777" customFormat="false" ht="15" hidden="false" customHeight="false" outlineLevel="0" collapsed="false">
      <c r="A4777" s="47" t="s">
        <v>16729</v>
      </c>
      <c r="B4777" s="47" t="s">
        <v>1169</v>
      </c>
      <c r="C4777" s="48" t="n">
        <v>46109</v>
      </c>
      <c r="D4777" s="47" t="s">
        <v>62</v>
      </c>
      <c r="E4777" s="47" t="s">
        <v>120</v>
      </c>
      <c r="F4777" s="47" t="s">
        <v>149</v>
      </c>
      <c r="G4777" s="47" t="s">
        <v>119</v>
      </c>
      <c r="H4777" s="47" t="n">
        <v>1199</v>
      </c>
      <c r="I4777" s="57" t="n">
        <f aca="false">IFERROR(H4777/INDEX(Rate_Master!$C$2:$C$13,MATCH(F4777,Rate_Master!$A$2:$A$13,0)),0)</f>
        <v>1.09</v>
      </c>
    </row>
    <row r="4778" customFormat="false" ht="15" hidden="false" customHeight="false" outlineLevel="0" collapsed="false">
      <c r="A4778" s="47" t="s">
        <v>16730</v>
      </c>
      <c r="B4778" s="47" t="s">
        <v>1169</v>
      </c>
      <c r="C4778" s="48" t="n">
        <v>46109</v>
      </c>
      <c r="D4778" s="47" t="s">
        <v>62</v>
      </c>
      <c r="E4778" s="47" t="s">
        <v>120</v>
      </c>
      <c r="F4778" s="47" t="s">
        <v>149</v>
      </c>
      <c r="G4778" s="47" t="s">
        <v>121</v>
      </c>
      <c r="H4778" s="47" t="n">
        <v>1182</v>
      </c>
      <c r="I4778" s="57" t="n">
        <f aca="false">IFERROR(H4778/INDEX(Rate_Master!$C$2:$C$13,MATCH(F4778,Rate_Master!$A$2:$A$13,0)),0)</f>
        <v>1.07454545454545</v>
      </c>
    </row>
    <row r="4779" customFormat="false" ht="15" hidden="false" customHeight="false" outlineLevel="0" collapsed="false">
      <c r="A4779" s="47" t="s">
        <v>16731</v>
      </c>
      <c r="B4779" s="47" t="s">
        <v>1169</v>
      </c>
      <c r="C4779" s="48" t="n">
        <v>46109</v>
      </c>
      <c r="D4779" s="47" t="s">
        <v>62</v>
      </c>
      <c r="E4779" s="47" t="s">
        <v>120</v>
      </c>
      <c r="F4779" s="47" t="s">
        <v>149</v>
      </c>
      <c r="G4779" s="47" t="s">
        <v>122</v>
      </c>
      <c r="H4779" s="47" t="n">
        <v>1246</v>
      </c>
      <c r="I4779" s="57" t="n">
        <f aca="false">IFERROR(H4779/INDEX(Rate_Master!$C$2:$C$13,MATCH(F4779,Rate_Master!$A$2:$A$13,0)),0)</f>
        <v>1.13272727272727</v>
      </c>
    </row>
    <row r="4780" customFormat="false" ht="15" hidden="false" customHeight="false" outlineLevel="0" collapsed="false">
      <c r="A4780" s="47" t="s">
        <v>16732</v>
      </c>
      <c r="B4780" s="47" t="s">
        <v>1169</v>
      </c>
      <c r="C4780" s="48" t="n">
        <v>46109</v>
      </c>
      <c r="D4780" s="47" t="s">
        <v>62</v>
      </c>
      <c r="E4780" s="47" t="s">
        <v>120</v>
      </c>
      <c r="F4780" s="47" t="s">
        <v>149</v>
      </c>
      <c r="G4780" s="47" t="s">
        <v>123</v>
      </c>
      <c r="H4780" s="47" t="n">
        <v>950</v>
      </c>
      <c r="I4780" s="57" t="n">
        <f aca="false">IFERROR(H4780/INDEX(Rate_Master!$C$2:$C$13,MATCH(F4780,Rate_Master!$A$2:$A$13,0)),0)</f>
        <v>0.863636363636364</v>
      </c>
    </row>
    <row r="4781" customFormat="false" ht="15" hidden="false" customHeight="false" outlineLevel="0" collapsed="false">
      <c r="A4781" s="47" t="s">
        <v>16733</v>
      </c>
      <c r="B4781" s="47" t="s">
        <v>1169</v>
      </c>
      <c r="C4781" s="48" t="n">
        <v>46109</v>
      </c>
      <c r="D4781" s="47" t="s">
        <v>62</v>
      </c>
      <c r="E4781" s="47" t="s">
        <v>120</v>
      </c>
      <c r="F4781" s="47" t="s">
        <v>149</v>
      </c>
      <c r="G4781" s="47" t="s">
        <v>124</v>
      </c>
      <c r="H4781" s="47" t="n">
        <v>546</v>
      </c>
      <c r="I4781" s="57" t="n">
        <f aca="false">IFERROR(H4781/INDEX(Rate_Master!$C$2:$C$13,MATCH(F4781,Rate_Master!$A$2:$A$13,0)),0)</f>
        <v>0.496363636363636</v>
      </c>
    </row>
    <row r="4782" customFormat="false" ht="15" hidden="false" customHeight="false" outlineLevel="0" collapsed="false">
      <c r="A4782" s="47" t="s">
        <v>16734</v>
      </c>
      <c r="B4782" s="47" t="s">
        <v>1169</v>
      </c>
      <c r="C4782" s="48" t="n">
        <v>46109</v>
      </c>
      <c r="D4782" s="47" t="s">
        <v>62</v>
      </c>
      <c r="E4782" s="47" t="s">
        <v>120</v>
      </c>
      <c r="F4782" s="47" t="s">
        <v>149</v>
      </c>
      <c r="G4782" s="47" t="s">
        <v>125</v>
      </c>
      <c r="H4782" s="47" t="n">
        <v>343</v>
      </c>
      <c r="I4782" s="57" t="n">
        <f aca="false">IFERROR(H4782/INDEX(Rate_Master!$C$2:$C$13,MATCH(F4782,Rate_Master!$A$2:$A$13,0)),0)</f>
        <v>0.311818181818182</v>
      </c>
    </row>
    <row r="4783" customFormat="false" ht="15" hidden="false" customHeight="false" outlineLevel="0" collapsed="false">
      <c r="A4783" s="47" t="s">
        <v>16735</v>
      </c>
      <c r="B4783" s="47" t="s">
        <v>1169</v>
      </c>
      <c r="C4783" s="48" t="n">
        <v>46109</v>
      </c>
      <c r="D4783" s="47" t="s">
        <v>62</v>
      </c>
      <c r="E4783" s="47" t="s">
        <v>120</v>
      </c>
      <c r="F4783" s="47" t="s">
        <v>149</v>
      </c>
      <c r="G4783" s="47" t="s">
        <v>126</v>
      </c>
      <c r="H4783" s="47" t="n">
        <v>228</v>
      </c>
      <c r="I4783" s="57" t="n">
        <f aca="false">IFERROR(H4783/INDEX(Rate_Master!$C$2:$C$13,MATCH(F4783,Rate_Master!$A$2:$A$13,0)),0)</f>
        <v>0.207272727272727</v>
      </c>
    </row>
    <row r="4784" customFormat="false" ht="15" hidden="false" customHeight="false" outlineLevel="0" collapsed="false">
      <c r="A4784" s="47" t="s">
        <v>16736</v>
      </c>
      <c r="B4784" s="47" t="s">
        <v>1170</v>
      </c>
      <c r="C4784" s="48" t="n">
        <v>46109</v>
      </c>
      <c r="D4784" s="47" t="s">
        <v>63</v>
      </c>
      <c r="E4784" s="47" t="s">
        <v>120</v>
      </c>
      <c r="F4784" s="47" t="s">
        <v>152</v>
      </c>
      <c r="G4784" s="47" t="s">
        <v>119</v>
      </c>
      <c r="H4784" s="47" t="n">
        <v>752</v>
      </c>
      <c r="I4784" s="57" t="n">
        <f aca="false">IFERROR(H4784/INDEX(Rate_Master!$C$2:$C$13,MATCH(F4784,Rate_Master!$A$2:$A$13,0)),0)</f>
        <v>0.835555555555556</v>
      </c>
    </row>
    <row r="4785" customFormat="false" ht="15" hidden="false" customHeight="false" outlineLevel="0" collapsed="false">
      <c r="A4785" s="47" t="s">
        <v>16737</v>
      </c>
      <c r="B4785" s="47" t="s">
        <v>1170</v>
      </c>
      <c r="C4785" s="48" t="n">
        <v>46109</v>
      </c>
      <c r="D4785" s="47" t="s">
        <v>63</v>
      </c>
      <c r="E4785" s="47" t="s">
        <v>120</v>
      </c>
      <c r="F4785" s="47" t="s">
        <v>152</v>
      </c>
      <c r="G4785" s="47" t="s">
        <v>121</v>
      </c>
      <c r="H4785" s="47" t="n">
        <v>700</v>
      </c>
      <c r="I4785" s="57" t="n">
        <f aca="false">IFERROR(H4785/INDEX(Rate_Master!$C$2:$C$13,MATCH(F4785,Rate_Master!$A$2:$A$13,0)),0)</f>
        <v>0.777777777777778</v>
      </c>
    </row>
    <row r="4786" customFormat="false" ht="15" hidden="false" customHeight="false" outlineLevel="0" collapsed="false">
      <c r="A4786" s="47" t="s">
        <v>16738</v>
      </c>
      <c r="B4786" s="47" t="s">
        <v>1170</v>
      </c>
      <c r="C4786" s="48" t="n">
        <v>46109</v>
      </c>
      <c r="D4786" s="47" t="s">
        <v>63</v>
      </c>
      <c r="E4786" s="47" t="s">
        <v>120</v>
      </c>
      <c r="F4786" s="47" t="s">
        <v>152</v>
      </c>
      <c r="G4786" s="47" t="s">
        <v>122</v>
      </c>
      <c r="H4786" s="47" t="n">
        <v>736</v>
      </c>
      <c r="I4786" s="57" t="n">
        <f aca="false">IFERROR(H4786/INDEX(Rate_Master!$C$2:$C$13,MATCH(F4786,Rate_Master!$A$2:$A$13,0)),0)</f>
        <v>0.817777777777778</v>
      </c>
    </row>
    <row r="4787" customFormat="false" ht="15" hidden="false" customHeight="false" outlineLevel="0" collapsed="false">
      <c r="A4787" s="47" t="s">
        <v>16739</v>
      </c>
      <c r="B4787" s="47" t="s">
        <v>1170</v>
      </c>
      <c r="C4787" s="48" t="n">
        <v>46109</v>
      </c>
      <c r="D4787" s="47" t="s">
        <v>63</v>
      </c>
      <c r="E4787" s="47" t="s">
        <v>120</v>
      </c>
      <c r="F4787" s="47" t="s">
        <v>152</v>
      </c>
      <c r="G4787" s="47" t="s">
        <v>123</v>
      </c>
      <c r="H4787" s="47" t="n">
        <v>591</v>
      </c>
      <c r="I4787" s="57" t="n">
        <f aca="false">IFERROR(H4787/INDEX(Rate_Master!$C$2:$C$13,MATCH(F4787,Rate_Master!$A$2:$A$13,0)),0)</f>
        <v>0.656666666666667</v>
      </c>
    </row>
    <row r="4788" customFormat="false" ht="15" hidden="false" customHeight="false" outlineLevel="0" collapsed="false">
      <c r="A4788" s="47" t="s">
        <v>16740</v>
      </c>
      <c r="B4788" s="47" t="s">
        <v>1170</v>
      </c>
      <c r="C4788" s="48" t="n">
        <v>46109</v>
      </c>
      <c r="D4788" s="47" t="s">
        <v>63</v>
      </c>
      <c r="E4788" s="47" t="s">
        <v>120</v>
      </c>
      <c r="F4788" s="47" t="s">
        <v>152</v>
      </c>
      <c r="G4788" s="47" t="s">
        <v>124</v>
      </c>
      <c r="H4788" s="47" t="n">
        <v>326</v>
      </c>
      <c r="I4788" s="57" t="n">
        <f aca="false">IFERROR(H4788/INDEX(Rate_Master!$C$2:$C$13,MATCH(F4788,Rate_Master!$A$2:$A$13,0)),0)</f>
        <v>0.362222222222222</v>
      </c>
    </row>
    <row r="4789" customFormat="false" ht="15" hidden="false" customHeight="false" outlineLevel="0" collapsed="false">
      <c r="A4789" s="47" t="s">
        <v>16741</v>
      </c>
      <c r="B4789" s="47" t="s">
        <v>1170</v>
      </c>
      <c r="C4789" s="48" t="n">
        <v>46109</v>
      </c>
      <c r="D4789" s="47" t="s">
        <v>63</v>
      </c>
      <c r="E4789" s="47" t="s">
        <v>120</v>
      </c>
      <c r="F4789" s="47" t="s">
        <v>152</v>
      </c>
      <c r="G4789" s="47" t="s">
        <v>125</v>
      </c>
      <c r="H4789" s="47" t="n">
        <v>189</v>
      </c>
      <c r="I4789" s="57" t="n">
        <f aca="false">IFERROR(H4789/INDEX(Rate_Master!$C$2:$C$13,MATCH(F4789,Rate_Master!$A$2:$A$13,0)),0)</f>
        <v>0.21</v>
      </c>
    </row>
    <row r="4790" customFormat="false" ht="15" hidden="false" customHeight="false" outlineLevel="0" collapsed="false">
      <c r="A4790" s="47" t="s">
        <v>16742</v>
      </c>
      <c r="B4790" s="47" t="s">
        <v>1170</v>
      </c>
      <c r="C4790" s="48" t="n">
        <v>46109</v>
      </c>
      <c r="D4790" s="47" t="s">
        <v>63</v>
      </c>
      <c r="E4790" s="47" t="s">
        <v>120</v>
      </c>
      <c r="F4790" s="47" t="s">
        <v>152</v>
      </c>
      <c r="G4790" s="47" t="s">
        <v>126</v>
      </c>
      <c r="H4790" s="47" t="n">
        <v>133</v>
      </c>
      <c r="I4790" s="57" t="n">
        <f aca="false">IFERROR(H4790/INDEX(Rate_Master!$C$2:$C$13,MATCH(F4790,Rate_Master!$A$2:$A$13,0)),0)</f>
        <v>0.147777777777778</v>
      </c>
    </row>
    <row r="4791" customFormat="false" ht="15" hidden="false" customHeight="false" outlineLevel="0" collapsed="false">
      <c r="A4791" s="47" t="s">
        <v>16743</v>
      </c>
      <c r="B4791" s="47" t="s">
        <v>1171</v>
      </c>
      <c r="C4791" s="48" t="n">
        <v>46109</v>
      </c>
      <c r="D4791" s="47" t="s">
        <v>63</v>
      </c>
      <c r="E4791" s="47" t="s">
        <v>120</v>
      </c>
      <c r="F4791" s="47" t="s">
        <v>152</v>
      </c>
      <c r="G4791" s="47" t="s">
        <v>119</v>
      </c>
      <c r="H4791" s="47" t="n">
        <v>1736</v>
      </c>
      <c r="I4791" s="57" t="n">
        <f aca="false">IFERROR(H4791/INDEX(Rate_Master!$C$2:$C$13,MATCH(F4791,Rate_Master!$A$2:$A$13,0)),0)</f>
        <v>1.92888888888889</v>
      </c>
    </row>
    <row r="4792" customFormat="false" ht="15" hidden="false" customHeight="false" outlineLevel="0" collapsed="false">
      <c r="A4792" s="47" t="s">
        <v>16744</v>
      </c>
      <c r="B4792" s="47" t="s">
        <v>1171</v>
      </c>
      <c r="C4792" s="48" t="n">
        <v>46109</v>
      </c>
      <c r="D4792" s="47" t="s">
        <v>63</v>
      </c>
      <c r="E4792" s="47" t="s">
        <v>120</v>
      </c>
      <c r="F4792" s="47" t="s">
        <v>152</v>
      </c>
      <c r="G4792" s="47" t="s">
        <v>121</v>
      </c>
      <c r="H4792" s="47" t="n">
        <v>1513</v>
      </c>
      <c r="I4792" s="57" t="n">
        <f aca="false">IFERROR(H4792/INDEX(Rate_Master!$C$2:$C$13,MATCH(F4792,Rate_Master!$A$2:$A$13,0)),0)</f>
        <v>1.68111111111111</v>
      </c>
    </row>
    <row r="4793" customFormat="false" ht="15" hidden="false" customHeight="false" outlineLevel="0" collapsed="false">
      <c r="A4793" s="47" t="s">
        <v>16745</v>
      </c>
      <c r="B4793" s="47" t="s">
        <v>1171</v>
      </c>
      <c r="C4793" s="48" t="n">
        <v>46109</v>
      </c>
      <c r="D4793" s="47" t="s">
        <v>63</v>
      </c>
      <c r="E4793" s="47" t="s">
        <v>120</v>
      </c>
      <c r="F4793" s="47" t="s">
        <v>152</v>
      </c>
      <c r="G4793" s="47" t="s">
        <v>122</v>
      </c>
      <c r="H4793" s="47" t="n">
        <v>1722</v>
      </c>
      <c r="I4793" s="57" t="n">
        <f aca="false">IFERROR(H4793/INDEX(Rate_Master!$C$2:$C$13,MATCH(F4793,Rate_Master!$A$2:$A$13,0)),0)</f>
        <v>1.91333333333333</v>
      </c>
    </row>
    <row r="4794" customFormat="false" ht="15" hidden="false" customHeight="false" outlineLevel="0" collapsed="false">
      <c r="A4794" s="47" t="s">
        <v>16746</v>
      </c>
      <c r="B4794" s="47" t="s">
        <v>1171</v>
      </c>
      <c r="C4794" s="48" t="n">
        <v>46109</v>
      </c>
      <c r="D4794" s="47" t="s">
        <v>63</v>
      </c>
      <c r="E4794" s="47" t="s">
        <v>120</v>
      </c>
      <c r="F4794" s="47" t="s">
        <v>152</v>
      </c>
      <c r="G4794" s="47" t="s">
        <v>123</v>
      </c>
      <c r="H4794" s="47" t="n">
        <v>1241</v>
      </c>
      <c r="I4794" s="57" t="n">
        <f aca="false">IFERROR(H4794/INDEX(Rate_Master!$C$2:$C$13,MATCH(F4794,Rate_Master!$A$2:$A$13,0)),0)</f>
        <v>1.37888888888889</v>
      </c>
    </row>
    <row r="4795" customFormat="false" ht="15" hidden="false" customHeight="false" outlineLevel="0" collapsed="false">
      <c r="A4795" s="47" t="s">
        <v>16747</v>
      </c>
      <c r="B4795" s="47" t="s">
        <v>1171</v>
      </c>
      <c r="C4795" s="48" t="n">
        <v>46109</v>
      </c>
      <c r="D4795" s="47" t="s">
        <v>63</v>
      </c>
      <c r="E4795" s="47" t="s">
        <v>120</v>
      </c>
      <c r="F4795" s="47" t="s">
        <v>152</v>
      </c>
      <c r="G4795" s="47" t="s">
        <v>124</v>
      </c>
      <c r="H4795" s="47" t="n">
        <v>816</v>
      </c>
      <c r="I4795" s="57" t="n">
        <f aca="false">IFERROR(H4795/INDEX(Rate_Master!$C$2:$C$13,MATCH(F4795,Rate_Master!$A$2:$A$13,0)),0)</f>
        <v>0.906666666666667</v>
      </c>
    </row>
    <row r="4796" customFormat="false" ht="15" hidden="false" customHeight="false" outlineLevel="0" collapsed="false">
      <c r="A4796" s="47" t="s">
        <v>16748</v>
      </c>
      <c r="B4796" s="47" t="s">
        <v>1171</v>
      </c>
      <c r="C4796" s="48" t="n">
        <v>46109</v>
      </c>
      <c r="D4796" s="47" t="s">
        <v>63</v>
      </c>
      <c r="E4796" s="47" t="s">
        <v>120</v>
      </c>
      <c r="F4796" s="47" t="s">
        <v>152</v>
      </c>
      <c r="G4796" s="47" t="s">
        <v>125</v>
      </c>
      <c r="H4796" s="47" t="n">
        <v>439</v>
      </c>
      <c r="I4796" s="57" t="n">
        <f aca="false">IFERROR(H4796/INDEX(Rate_Master!$C$2:$C$13,MATCH(F4796,Rate_Master!$A$2:$A$13,0)),0)</f>
        <v>0.487777777777778</v>
      </c>
    </row>
    <row r="4797" customFormat="false" ht="15" hidden="false" customHeight="false" outlineLevel="0" collapsed="false">
      <c r="A4797" s="47" t="s">
        <v>16749</v>
      </c>
      <c r="B4797" s="47" t="s">
        <v>1171</v>
      </c>
      <c r="C4797" s="48" t="n">
        <v>46109</v>
      </c>
      <c r="D4797" s="47" t="s">
        <v>63</v>
      </c>
      <c r="E4797" s="47" t="s">
        <v>120</v>
      </c>
      <c r="F4797" s="47" t="s">
        <v>152</v>
      </c>
      <c r="G4797" s="47" t="s">
        <v>126</v>
      </c>
      <c r="H4797" s="47" t="n">
        <v>285</v>
      </c>
      <c r="I4797" s="57" t="n">
        <f aca="false">IFERROR(H4797/INDEX(Rate_Master!$C$2:$C$13,MATCH(F4797,Rate_Master!$A$2:$A$13,0)),0)</f>
        <v>0.316666666666667</v>
      </c>
    </row>
    <row r="4798" customFormat="false" ht="15" hidden="false" customHeight="false" outlineLevel="0" collapsed="false">
      <c r="A4798" s="47" t="s">
        <v>16750</v>
      </c>
      <c r="B4798" s="47" t="s">
        <v>1172</v>
      </c>
      <c r="C4798" s="48" t="n">
        <v>46109</v>
      </c>
      <c r="D4798" s="47" t="s">
        <v>63</v>
      </c>
      <c r="E4798" s="47" t="s">
        <v>120</v>
      </c>
      <c r="F4798" s="47" t="s">
        <v>152</v>
      </c>
      <c r="G4798" s="47" t="s">
        <v>119</v>
      </c>
      <c r="H4798" s="47" t="n">
        <v>1032</v>
      </c>
      <c r="I4798" s="57" t="n">
        <f aca="false">IFERROR(H4798/INDEX(Rate_Master!$C$2:$C$13,MATCH(F4798,Rate_Master!$A$2:$A$13,0)),0)</f>
        <v>1.14666666666667</v>
      </c>
    </row>
    <row r="4799" customFormat="false" ht="15" hidden="false" customHeight="false" outlineLevel="0" collapsed="false">
      <c r="A4799" s="47" t="s">
        <v>16751</v>
      </c>
      <c r="B4799" s="47" t="s">
        <v>1172</v>
      </c>
      <c r="C4799" s="48" t="n">
        <v>46109</v>
      </c>
      <c r="D4799" s="47" t="s">
        <v>63</v>
      </c>
      <c r="E4799" s="47" t="s">
        <v>120</v>
      </c>
      <c r="F4799" s="47" t="s">
        <v>152</v>
      </c>
      <c r="G4799" s="47" t="s">
        <v>121</v>
      </c>
      <c r="H4799" s="47" t="n">
        <v>910</v>
      </c>
      <c r="I4799" s="57" t="n">
        <f aca="false">IFERROR(H4799/INDEX(Rate_Master!$C$2:$C$13,MATCH(F4799,Rate_Master!$A$2:$A$13,0)),0)</f>
        <v>1.01111111111111</v>
      </c>
    </row>
    <row r="4800" customFormat="false" ht="15" hidden="false" customHeight="false" outlineLevel="0" collapsed="false">
      <c r="A4800" s="47" t="s">
        <v>16752</v>
      </c>
      <c r="B4800" s="47" t="s">
        <v>1172</v>
      </c>
      <c r="C4800" s="48" t="n">
        <v>46109</v>
      </c>
      <c r="D4800" s="47" t="s">
        <v>63</v>
      </c>
      <c r="E4800" s="47" t="s">
        <v>120</v>
      </c>
      <c r="F4800" s="47" t="s">
        <v>152</v>
      </c>
      <c r="G4800" s="47" t="s">
        <v>122</v>
      </c>
      <c r="H4800" s="47" t="n">
        <v>1039</v>
      </c>
      <c r="I4800" s="57" t="n">
        <f aca="false">IFERROR(H4800/INDEX(Rate_Master!$C$2:$C$13,MATCH(F4800,Rate_Master!$A$2:$A$13,0)),0)</f>
        <v>1.15444444444444</v>
      </c>
    </row>
    <row r="4801" customFormat="false" ht="15" hidden="false" customHeight="false" outlineLevel="0" collapsed="false">
      <c r="A4801" s="47" t="s">
        <v>16753</v>
      </c>
      <c r="B4801" s="47" t="s">
        <v>1172</v>
      </c>
      <c r="C4801" s="48" t="n">
        <v>46109</v>
      </c>
      <c r="D4801" s="47" t="s">
        <v>63</v>
      </c>
      <c r="E4801" s="47" t="s">
        <v>120</v>
      </c>
      <c r="F4801" s="47" t="s">
        <v>152</v>
      </c>
      <c r="G4801" s="47" t="s">
        <v>123</v>
      </c>
      <c r="H4801" s="47" t="n">
        <v>749</v>
      </c>
      <c r="I4801" s="57" t="n">
        <f aca="false">IFERROR(H4801/INDEX(Rate_Master!$C$2:$C$13,MATCH(F4801,Rate_Master!$A$2:$A$13,0)),0)</f>
        <v>0.832222222222222</v>
      </c>
    </row>
    <row r="4802" customFormat="false" ht="15" hidden="false" customHeight="false" outlineLevel="0" collapsed="false">
      <c r="A4802" s="47" t="s">
        <v>16754</v>
      </c>
      <c r="B4802" s="47" t="s">
        <v>1172</v>
      </c>
      <c r="C4802" s="48" t="n">
        <v>46109</v>
      </c>
      <c r="D4802" s="47" t="s">
        <v>63</v>
      </c>
      <c r="E4802" s="47" t="s">
        <v>120</v>
      </c>
      <c r="F4802" s="47" t="s">
        <v>152</v>
      </c>
      <c r="G4802" s="47" t="s">
        <v>124</v>
      </c>
      <c r="H4802" s="47" t="n">
        <v>453</v>
      </c>
      <c r="I4802" s="57" t="n">
        <f aca="false">IFERROR(H4802/INDEX(Rate_Master!$C$2:$C$13,MATCH(F4802,Rate_Master!$A$2:$A$13,0)),0)</f>
        <v>0.503333333333333</v>
      </c>
    </row>
    <row r="4803" customFormat="false" ht="15" hidden="false" customHeight="false" outlineLevel="0" collapsed="false">
      <c r="A4803" s="47" t="s">
        <v>16755</v>
      </c>
      <c r="B4803" s="47" t="s">
        <v>1172</v>
      </c>
      <c r="C4803" s="48" t="n">
        <v>46109</v>
      </c>
      <c r="D4803" s="47" t="s">
        <v>63</v>
      </c>
      <c r="E4803" s="47" t="s">
        <v>120</v>
      </c>
      <c r="F4803" s="47" t="s">
        <v>152</v>
      </c>
      <c r="G4803" s="47" t="s">
        <v>125</v>
      </c>
      <c r="H4803" s="47" t="n">
        <v>260</v>
      </c>
      <c r="I4803" s="57" t="n">
        <f aca="false">IFERROR(H4803/INDEX(Rate_Master!$C$2:$C$13,MATCH(F4803,Rate_Master!$A$2:$A$13,0)),0)</f>
        <v>0.288888888888889</v>
      </c>
    </row>
    <row r="4804" customFormat="false" ht="15" hidden="false" customHeight="false" outlineLevel="0" collapsed="false">
      <c r="A4804" s="47" t="s">
        <v>16756</v>
      </c>
      <c r="B4804" s="47" t="s">
        <v>1172</v>
      </c>
      <c r="C4804" s="48" t="n">
        <v>46109</v>
      </c>
      <c r="D4804" s="47" t="s">
        <v>63</v>
      </c>
      <c r="E4804" s="47" t="s">
        <v>120</v>
      </c>
      <c r="F4804" s="47" t="s">
        <v>152</v>
      </c>
      <c r="G4804" s="47" t="s">
        <v>126</v>
      </c>
      <c r="H4804" s="47" t="n">
        <v>189</v>
      </c>
      <c r="I4804" s="57" t="n">
        <f aca="false">IFERROR(H4804/INDEX(Rate_Master!$C$2:$C$13,MATCH(F4804,Rate_Master!$A$2:$A$13,0)),0)</f>
        <v>0.21</v>
      </c>
    </row>
    <row r="4805" customFormat="false" ht="15" hidden="false" customHeight="false" outlineLevel="0" collapsed="false">
      <c r="A4805" s="47" t="s">
        <v>16757</v>
      </c>
      <c r="B4805" s="47" t="s">
        <v>1173</v>
      </c>
      <c r="C4805" s="48" t="n">
        <v>46109</v>
      </c>
      <c r="D4805" s="47" t="s">
        <v>64</v>
      </c>
      <c r="E4805" s="47" t="s">
        <v>128</v>
      </c>
      <c r="F4805" s="47" t="s">
        <v>155</v>
      </c>
      <c r="G4805" s="47" t="s">
        <v>127</v>
      </c>
      <c r="H4805" s="47" t="n">
        <v>1145</v>
      </c>
      <c r="I4805" s="57" t="n">
        <f aca="false">IFERROR(H4805/INDEX(Rate_Master!$C$2:$C$13,MATCH(F4805,Rate_Master!$A$2:$A$13,0)),0)</f>
        <v>2.08181818181818</v>
      </c>
    </row>
    <row r="4806" customFormat="false" ht="15" hidden="false" customHeight="false" outlineLevel="0" collapsed="false">
      <c r="A4806" s="47" t="s">
        <v>16758</v>
      </c>
      <c r="B4806" s="47" t="s">
        <v>1173</v>
      </c>
      <c r="C4806" s="48" t="n">
        <v>46109</v>
      </c>
      <c r="D4806" s="47" t="s">
        <v>64</v>
      </c>
      <c r="E4806" s="47" t="s">
        <v>128</v>
      </c>
      <c r="F4806" s="47" t="s">
        <v>155</v>
      </c>
      <c r="G4806" s="47" t="s">
        <v>129</v>
      </c>
      <c r="H4806" s="47" t="n">
        <v>762</v>
      </c>
      <c r="I4806" s="57" t="n">
        <f aca="false">IFERROR(H4806/INDEX(Rate_Master!$C$2:$C$13,MATCH(F4806,Rate_Master!$A$2:$A$13,0)),0)</f>
        <v>1.38545454545455</v>
      </c>
    </row>
    <row r="4807" customFormat="false" ht="15" hidden="false" customHeight="false" outlineLevel="0" collapsed="false">
      <c r="A4807" s="47" t="s">
        <v>16759</v>
      </c>
      <c r="B4807" s="47" t="s">
        <v>1173</v>
      </c>
      <c r="C4807" s="48" t="n">
        <v>46109</v>
      </c>
      <c r="D4807" s="47" t="s">
        <v>64</v>
      </c>
      <c r="E4807" s="47" t="s">
        <v>128</v>
      </c>
      <c r="F4807" s="47" t="s">
        <v>155</v>
      </c>
      <c r="G4807" s="47" t="s">
        <v>130</v>
      </c>
      <c r="H4807" s="47" t="n">
        <v>662</v>
      </c>
      <c r="I4807" s="57" t="n">
        <f aca="false">IFERROR(H4807/INDEX(Rate_Master!$C$2:$C$13,MATCH(F4807,Rate_Master!$A$2:$A$13,0)),0)</f>
        <v>1.20363636363636</v>
      </c>
    </row>
    <row r="4808" customFormat="false" ht="15" hidden="false" customHeight="false" outlineLevel="0" collapsed="false">
      <c r="A4808" s="47" t="s">
        <v>16760</v>
      </c>
      <c r="B4808" s="47" t="s">
        <v>1173</v>
      </c>
      <c r="C4808" s="48" t="n">
        <v>46109</v>
      </c>
      <c r="D4808" s="47" t="s">
        <v>64</v>
      </c>
      <c r="E4808" s="47" t="s">
        <v>128</v>
      </c>
      <c r="F4808" s="47" t="s">
        <v>155</v>
      </c>
      <c r="G4808" s="47" t="s">
        <v>131</v>
      </c>
      <c r="H4808" s="47" t="n">
        <v>283</v>
      </c>
      <c r="I4808" s="57" t="n">
        <f aca="false">IFERROR(H4808/INDEX(Rate_Master!$C$2:$C$13,MATCH(F4808,Rate_Master!$A$2:$A$13,0)),0)</f>
        <v>0.514545454545455</v>
      </c>
    </row>
    <row r="4809" customFormat="false" ht="15" hidden="false" customHeight="false" outlineLevel="0" collapsed="false">
      <c r="A4809" s="47" t="s">
        <v>16761</v>
      </c>
      <c r="B4809" s="47" t="s">
        <v>1173</v>
      </c>
      <c r="C4809" s="48" t="n">
        <v>46109</v>
      </c>
      <c r="D4809" s="47" t="s">
        <v>64</v>
      </c>
      <c r="E4809" s="47" t="s">
        <v>128</v>
      </c>
      <c r="F4809" s="47" t="s">
        <v>155</v>
      </c>
      <c r="G4809" s="47" t="s">
        <v>132</v>
      </c>
      <c r="H4809" s="47" t="n">
        <v>250</v>
      </c>
      <c r="I4809" s="57" t="n">
        <f aca="false">IFERROR(H4809/INDEX(Rate_Master!$C$2:$C$13,MATCH(F4809,Rate_Master!$A$2:$A$13,0)),0)</f>
        <v>0.454545454545455</v>
      </c>
    </row>
    <row r="4810" customFormat="false" ht="15" hidden="false" customHeight="false" outlineLevel="0" collapsed="false">
      <c r="A4810" s="47" t="s">
        <v>16762</v>
      </c>
      <c r="B4810" s="47" t="s">
        <v>1175</v>
      </c>
      <c r="C4810" s="48" t="n">
        <v>46109</v>
      </c>
      <c r="D4810" s="47" t="s">
        <v>64</v>
      </c>
      <c r="E4810" s="47" t="s">
        <v>128</v>
      </c>
      <c r="F4810" s="47" t="s">
        <v>155</v>
      </c>
      <c r="G4810" s="47" t="s">
        <v>127</v>
      </c>
      <c r="H4810" s="47" t="n">
        <v>973</v>
      </c>
      <c r="I4810" s="57" t="n">
        <f aca="false">IFERROR(H4810/INDEX(Rate_Master!$C$2:$C$13,MATCH(F4810,Rate_Master!$A$2:$A$13,0)),0)</f>
        <v>1.76909090909091</v>
      </c>
    </row>
    <row r="4811" customFormat="false" ht="15" hidden="false" customHeight="false" outlineLevel="0" collapsed="false">
      <c r="A4811" s="47" t="s">
        <v>16763</v>
      </c>
      <c r="B4811" s="47" t="s">
        <v>1175</v>
      </c>
      <c r="C4811" s="48" t="n">
        <v>46109</v>
      </c>
      <c r="D4811" s="47" t="s">
        <v>64</v>
      </c>
      <c r="E4811" s="47" t="s">
        <v>128</v>
      </c>
      <c r="F4811" s="47" t="s">
        <v>155</v>
      </c>
      <c r="G4811" s="47" t="s">
        <v>129</v>
      </c>
      <c r="H4811" s="47" t="n">
        <v>683</v>
      </c>
      <c r="I4811" s="57" t="n">
        <f aca="false">IFERROR(H4811/INDEX(Rate_Master!$C$2:$C$13,MATCH(F4811,Rate_Master!$A$2:$A$13,0)),0)</f>
        <v>1.24181818181818</v>
      </c>
    </row>
    <row r="4812" customFormat="false" ht="15" hidden="false" customHeight="false" outlineLevel="0" collapsed="false">
      <c r="A4812" s="47" t="s">
        <v>16764</v>
      </c>
      <c r="B4812" s="47" t="s">
        <v>1175</v>
      </c>
      <c r="C4812" s="48" t="n">
        <v>46109</v>
      </c>
      <c r="D4812" s="47" t="s">
        <v>64</v>
      </c>
      <c r="E4812" s="47" t="s">
        <v>128</v>
      </c>
      <c r="F4812" s="47" t="s">
        <v>155</v>
      </c>
      <c r="G4812" s="47" t="s">
        <v>130</v>
      </c>
      <c r="H4812" s="47" t="n">
        <v>585</v>
      </c>
      <c r="I4812" s="57" t="n">
        <f aca="false">IFERROR(H4812/INDEX(Rate_Master!$C$2:$C$13,MATCH(F4812,Rate_Master!$A$2:$A$13,0)),0)</f>
        <v>1.06363636363636</v>
      </c>
    </row>
    <row r="4813" customFormat="false" ht="15" hidden="false" customHeight="false" outlineLevel="0" collapsed="false">
      <c r="A4813" s="47" t="s">
        <v>16765</v>
      </c>
      <c r="B4813" s="47" t="s">
        <v>1175</v>
      </c>
      <c r="C4813" s="48" t="n">
        <v>46109</v>
      </c>
      <c r="D4813" s="47" t="s">
        <v>64</v>
      </c>
      <c r="E4813" s="47" t="s">
        <v>128</v>
      </c>
      <c r="F4813" s="47" t="s">
        <v>155</v>
      </c>
      <c r="G4813" s="47" t="s">
        <v>131</v>
      </c>
      <c r="H4813" s="47" t="n">
        <v>259</v>
      </c>
      <c r="I4813" s="57" t="n">
        <f aca="false">IFERROR(H4813/INDEX(Rate_Master!$C$2:$C$13,MATCH(F4813,Rate_Master!$A$2:$A$13,0)),0)</f>
        <v>0.470909090909091</v>
      </c>
    </row>
    <row r="4814" customFormat="false" ht="15" hidden="false" customHeight="false" outlineLevel="0" collapsed="false">
      <c r="A4814" s="47" t="s">
        <v>16766</v>
      </c>
      <c r="B4814" s="47" t="s">
        <v>1175</v>
      </c>
      <c r="C4814" s="48" t="n">
        <v>46109</v>
      </c>
      <c r="D4814" s="47" t="s">
        <v>64</v>
      </c>
      <c r="E4814" s="47" t="s">
        <v>128</v>
      </c>
      <c r="F4814" s="47" t="s">
        <v>155</v>
      </c>
      <c r="G4814" s="47" t="s">
        <v>132</v>
      </c>
      <c r="H4814" s="47" t="n">
        <v>205</v>
      </c>
      <c r="I4814" s="57" t="n">
        <f aca="false">IFERROR(H4814/INDEX(Rate_Master!$C$2:$C$13,MATCH(F4814,Rate_Master!$A$2:$A$13,0)),0)</f>
        <v>0.372727272727273</v>
      </c>
    </row>
    <row r="4815" customFormat="false" ht="15" hidden="false" customHeight="false" outlineLevel="0" collapsed="false">
      <c r="A4815" s="47" t="s">
        <v>16767</v>
      </c>
      <c r="B4815" s="47" t="s">
        <v>1176</v>
      </c>
      <c r="C4815" s="48" t="n">
        <v>46109</v>
      </c>
      <c r="D4815" s="47" t="s">
        <v>65</v>
      </c>
      <c r="E4815" s="47" t="s">
        <v>134</v>
      </c>
      <c r="F4815" s="47" t="s">
        <v>158</v>
      </c>
      <c r="G4815" s="47" t="s">
        <v>133</v>
      </c>
      <c r="H4815" s="47" t="n">
        <v>423</v>
      </c>
      <c r="I4815" s="57" t="n">
        <f aca="false">IFERROR(H4815/INDEX(Rate_Master!$C$2:$C$13,MATCH(F4815,Rate_Master!$A$2:$A$13,0)),0)</f>
        <v>2.115</v>
      </c>
    </row>
    <row r="4816" customFormat="false" ht="15" hidden="false" customHeight="false" outlineLevel="0" collapsed="false">
      <c r="A4816" s="47" t="s">
        <v>16768</v>
      </c>
      <c r="B4816" s="47" t="s">
        <v>1176</v>
      </c>
      <c r="C4816" s="48" t="n">
        <v>46109</v>
      </c>
      <c r="D4816" s="47" t="s">
        <v>65</v>
      </c>
      <c r="E4816" s="47" t="s">
        <v>134</v>
      </c>
      <c r="F4816" s="47" t="s">
        <v>158</v>
      </c>
      <c r="G4816" s="47" t="s">
        <v>135</v>
      </c>
      <c r="H4816" s="47" t="n">
        <v>377</v>
      </c>
      <c r="I4816" s="57" t="n">
        <f aca="false">IFERROR(H4816/INDEX(Rate_Master!$C$2:$C$13,MATCH(F4816,Rate_Master!$A$2:$A$13,0)),0)</f>
        <v>1.885</v>
      </c>
    </row>
    <row r="4817" customFormat="false" ht="15" hidden="false" customHeight="false" outlineLevel="0" collapsed="false">
      <c r="A4817" s="47" t="s">
        <v>16769</v>
      </c>
      <c r="B4817" s="47" t="s">
        <v>1176</v>
      </c>
      <c r="C4817" s="48" t="n">
        <v>46109</v>
      </c>
      <c r="D4817" s="47" t="s">
        <v>65</v>
      </c>
      <c r="E4817" s="47" t="s">
        <v>134</v>
      </c>
      <c r="F4817" s="47" t="s">
        <v>158</v>
      </c>
      <c r="G4817" s="47" t="s">
        <v>136</v>
      </c>
      <c r="H4817" s="47" t="n">
        <v>241</v>
      </c>
      <c r="I4817" s="57" t="n">
        <f aca="false">IFERROR(H4817/INDEX(Rate_Master!$C$2:$C$13,MATCH(F4817,Rate_Master!$A$2:$A$13,0)),0)</f>
        <v>1.205</v>
      </c>
    </row>
    <row r="4818" customFormat="false" ht="15" hidden="false" customHeight="false" outlineLevel="0" collapsed="false">
      <c r="A4818" s="47" t="s">
        <v>16770</v>
      </c>
      <c r="B4818" s="47" t="s">
        <v>1176</v>
      </c>
      <c r="C4818" s="48" t="n">
        <v>46109</v>
      </c>
      <c r="D4818" s="47" t="s">
        <v>65</v>
      </c>
      <c r="E4818" s="47" t="s">
        <v>134</v>
      </c>
      <c r="F4818" s="47" t="s">
        <v>158</v>
      </c>
      <c r="G4818" s="47" t="s">
        <v>137</v>
      </c>
      <c r="H4818" s="47" t="n">
        <v>214</v>
      </c>
      <c r="I4818" s="57" t="n">
        <f aca="false">IFERROR(H4818/INDEX(Rate_Master!$C$2:$C$13,MATCH(F4818,Rate_Master!$A$2:$A$13,0)),0)</f>
        <v>1.07</v>
      </c>
    </row>
    <row r="4819" customFormat="false" ht="15" hidden="false" customHeight="false" outlineLevel="0" collapsed="false">
      <c r="A4819" s="47" t="s">
        <v>16771</v>
      </c>
      <c r="B4819" s="47" t="s">
        <v>1176</v>
      </c>
      <c r="C4819" s="48" t="n">
        <v>46109</v>
      </c>
      <c r="D4819" s="47" t="s">
        <v>65</v>
      </c>
      <c r="E4819" s="47" t="s">
        <v>134</v>
      </c>
      <c r="F4819" s="47" t="s">
        <v>158</v>
      </c>
      <c r="G4819" s="47" t="s">
        <v>138</v>
      </c>
      <c r="H4819" s="47" t="n">
        <v>98</v>
      </c>
      <c r="I4819" s="57" t="n">
        <f aca="false">IFERROR(H4819/INDEX(Rate_Master!$C$2:$C$13,MATCH(F4819,Rate_Master!$A$2:$A$13,0)),0)</f>
        <v>0.49</v>
      </c>
    </row>
    <row r="4820" customFormat="false" ht="15" hidden="false" customHeight="false" outlineLevel="0" collapsed="false">
      <c r="A4820" s="47" t="s">
        <v>16772</v>
      </c>
      <c r="B4820" s="47" t="s">
        <v>1177</v>
      </c>
      <c r="C4820" s="48" t="n">
        <v>46109</v>
      </c>
      <c r="D4820" s="47" t="s">
        <v>65</v>
      </c>
      <c r="E4820" s="47" t="s">
        <v>134</v>
      </c>
      <c r="F4820" s="47" t="s">
        <v>157</v>
      </c>
      <c r="G4820" s="47" t="s">
        <v>133</v>
      </c>
      <c r="H4820" s="47" t="n">
        <v>999</v>
      </c>
      <c r="I4820" s="57" t="n">
        <f aca="false">IFERROR(H4820/INDEX(Rate_Master!$C$2:$C$13,MATCH(F4820,Rate_Master!$A$2:$A$13,0)),0)</f>
        <v>4.54090909090909</v>
      </c>
    </row>
    <row r="4821" customFormat="false" ht="15" hidden="false" customHeight="false" outlineLevel="0" collapsed="false">
      <c r="A4821" s="47" t="s">
        <v>16773</v>
      </c>
      <c r="B4821" s="47" t="s">
        <v>1177</v>
      </c>
      <c r="C4821" s="48" t="n">
        <v>46109</v>
      </c>
      <c r="D4821" s="47" t="s">
        <v>65</v>
      </c>
      <c r="E4821" s="47" t="s">
        <v>134</v>
      </c>
      <c r="F4821" s="47" t="s">
        <v>157</v>
      </c>
      <c r="G4821" s="47" t="s">
        <v>135</v>
      </c>
      <c r="H4821" s="47" t="n">
        <v>511</v>
      </c>
      <c r="I4821" s="57" t="n">
        <f aca="false">IFERROR(H4821/INDEX(Rate_Master!$C$2:$C$13,MATCH(F4821,Rate_Master!$A$2:$A$13,0)),0)</f>
        <v>2.32272727272727</v>
      </c>
    </row>
    <row r="4822" customFormat="false" ht="15" hidden="false" customHeight="false" outlineLevel="0" collapsed="false">
      <c r="A4822" s="47" t="s">
        <v>16774</v>
      </c>
      <c r="B4822" s="47" t="s">
        <v>1177</v>
      </c>
      <c r="C4822" s="48" t="n">
        <v>46109</v>
      </c>
      <c r="D4822" s="47" t="s">
        <v>65</v>
      </c>
      <c r="E4822" s="47" t="s">
        <v>134</v>
      </c>
      <c r="F4822" s="47" t="s">
        <v>157</v>
      </c>
      <c r="G4822" s="47" t="s">
        <v>136</v>
      </c>
      <c r="H4822" s="47" t="n">
        <v>378</v>
      </c>
      <c r="I4822" s="57" t="n">
        <f aca="false">IFERROR(H4822/INDEX(Rate_Master!$C$2:$C$13,MATCH(F4822,Rate_Master!$A$2:$A$13,0)),0)</f>
        <v>1.71818181818182</v>
      </c>
    </row>
    <row r="4823" customFormat="false" ht="15" hidden="false" customHeight="false" outlineLevel="0" collapsed="false">
      <c r="A4823" s="47" t="s">
        <v>16775</v>
      </c>
      <c r="B4823" s="47" t="s">
        <v>1177</v>
      </c>
      <c r="C4823" s="48" t="n">
        <v>46109</v>
      </c>
      <c r="D4823" s="47" t="s">
        <v>65</v>
      </c>
      <c r="E4823" s="47" t="s">
        <v>134</v>
      </c>
      <c r="F4823" s="47" t="s">
        <v>157</v>
      </c>
      <c r="G4823" s="47" t="s">
        <v>137</v>
      </c>
      <c r="H4823" s="47" t="n">
        <v>313</v>
      </c>
      <c r="I4823" s="57" t="n">
        <f aca="false">IFERROR(H4823/INDEX(Rate_Master!$C$2:$C$13,MATCH(F4823,Rate_Master!$A$2:$A$13,0)),0)</f>
        <v>1.42272727272727</v>
      </c>
    </row>
    <row r="4824" customFormat="false" ht="15" hidden="false" customHeight="false" outlineLevel="0" collapsed="false">
      <c r="A4824" s="47" t="s">
        <v>16776</v>
      </c>
      <c r="B4824" s="47" t="s">
        <v>1177</v>
      </c>
      <c r="C4824" s="48" t="n">
        <v>46109</v>
      </c>
      <c r="D4824" s="47" t="s">
        <v>65</v>
      </c>
      <c r="E4824" s="47" t="s">
        <v>134</v>
      </c>
      <c r="F4824" s="47" t="s">
        <v>157</v>
      </c>
      <c r="G4824" s="47" t="s">
        <v>138</v>
      </c>
      <c r="H4824" s="47" t="n">
        <v>161</v>
      </c>
      <c r="I4824" s="57" t="n">
        <f aca="false">IFERROR(H4824/INDEX(Rate_Master!$C$2:$C$13,MATCH(F4824,Rate_Master!$A$2:$A$13,0)),0)</f>
        <v>0.731818181818182</v>
      </c>
    </row>
    <row r="4825" customFormat="false" ht="15" hidden="false" customHeight="false" outlineLevel="0" collapsed="false">
      <c r="A4825" s="47" t="s">
        <v>16777</v>
      </c>
      <c r="B4825" s="47" t="s">
        <v>1179</v>
      </c>
      <c r="C4825" s="48" t="n">
        <v>46109</v>
      </c>
      <c r="D4825" s="47" t="s">
        <v>65</v>
      </c>
      <c r="E4825" s="47" t="s">
        <v>134</v>
      </c>
      <c r="F4825" s="47" t="s">
        <v>157</v>
      </c>
      <c r="G4825" s="47" t="s">
        <v>133</v>
      </c>
      <c r="H4825" s="47" t="n">
        <v>717</v>
      </c>
      <c r="I4825" s="57" t="n">
        <f aca="false">IFERROR(H4825/INDEX(Rate_Master!$C$2:$C$13,MATCH(F4825,Rate_Master!$A$2:$A$13,0)),0)</f>
        <v>3.25909090909091</v>
      </c>
    </row>
    <row r="4826" customFormat="false" ht="15" hidden="false" customHeight="false" outlineLevel="0" collapsed="false">
      <c r="A4826" s="47" t="s">
        <v>16778</v>
      </c>
      <c r="B4826" s="47" t="s">
        <v>1179</v>
      </c>
      <c r="C4826" s="48" t="n">
        <v>46109</v>
      </c>
      <c r="D4826" s="47" t="s">
        <v>65</v>
      </c>
      <c r="E4826" s="47" t="s">
        <v>134</v>
      </c>
      <c r="F4826" s="47" t="s">
        <v>157</v>
      </c>
      <c r="G4826" s="47" t="s">
        <v>135</v>
      </c>
      <c r="H4826" s="47" t="n">
        <v>343</v>
      </c>
      <c r="I4826" s="57" t="n">
        <f aca="false">IFERROR(H4826/INDEX(Rate_Master!$C$2:$C$13,MATCH(F4826,Rate_Master!$A$2:$A$13,0)),0)</f>
        <v>1.55909090909091</v>
      </c>
    </row>
    <row r="4827" customFormat="false" ht="15" hidden="false" customHeight="false" outlineLevel="0" collapsed="false">
      <c r="A4827" s="47" t="s">
        <v>16779</v>
      </c>
      <c r="B4827" s="47" t="s">
        <v>1179</v>
      </c>
      <c r="C4827" s="48" t="n">
        <v>46109</v>
      </c>
      <c r="D4827" s="47" t="s">
        <v>65</v>
      </c>
      <c r="E4827" s="47" t="s">
        <v>134</v>
      </c>
      <c r="F4827" s="47" t="s">
        <v>157</v>
      </c>
      <c r="G4827" s="47" t="s">
        <v>136</v>
      </c>
      <c r="H4827" s="47" t="n">
        <v>266</v>
      </c>
      <c r="I4827" s="57" t="n">
        <f aca="false">IFERROR(H4827/INDEX(Rate_Master!$C$2:$C$13,MATCH(F4827,Rate_Master!$A$2:$A$13,0)),0)</f>
        <v>1.20909090909091</v>
      </c>
    </row>
    <row r="4828" customFormat="false" ht="15" hidden="false" customHeight="false" outlineLevel="0" collapsed="false">
      <c r="A4828" s="47" t="s">
        <v>16780</v>
      </c>
      <c r="B4828" s="47" t="s">
        <v>1179</v>
      </c>
      <c r="C4828" s="48" t="n">
        <v>46109</v>
      </c>
      <c r="D4828" s="47" t="s">
        <v>65</v>
      </c>
      <c r="E4828" s="47" t="s">
        <v>134</v>
      </c>
      <c r="F4828" s="47" t="s">
        <v>157</v>
      </c>
      <c r="G4828" s="47" t="s">
        <v>137</v>
      </c>
      <c r="H4828" s="47" t="n">
        <v>218</v>
      </c>
      <c r="I4828" s="57" t="n">
        <f aca="false">IFERROR(H4828/INDEX(Rate_Master!$C$2:$C$13,MATCH(F4828,Rate_Master!$A$2:$A$13,0)),0)</f>
        <v>0.990909090909091</v>
      </c>
    </row>
    <row r="4829" customFormat="false" ht="15" hidden="false" customHeight="false" outlineLevel="0" collapsed="false">
      <c r="A4829" s="47" t="s">
        <v>16781</v>
      </c>
      <c r="B4829" s="47" t="s">
        <v>1179</v>
      </c>
      <c r="C4829" s="48" t="n">
        <v>46109</v>
      </c>
      <c r="D4829" s="47" t="s">
        <v>65</v>
      </c>
      <c r="E4829" s="47" t="s">
        <v>134</v>
      </c>
      <c r="F4829" s="47" t="s">
        <v>157</v>
      </c>
      <c r="G4829" s="47" t="s">
        <v>138</v>
      </c>
      <c r="H4829" s="47" t="n">
        <v>127</v>
      </c>
      <c r="I4829" s="57" t="n">
        <f aca="false">IFERROR(H4829/INDEX(Rate_Master!$C$2:$C$13,MATCH(F4829,Rate_Master!$A$2:$A$13,0)),0)</f>
        <v>0.577272727272727</v>
      </c>
    </row>
    <row r="4830" customFormat="false" ht="15" hidden="false" customHeight="false" outlineLevel="0" collapsed="false">
      <c r="A4830" s="47" t="s">
        <v>16782</v>
      </c>
      <c r="B4830" s="47" t="s">
        <v>1180</v>
      </c>
      <c r="C4830" s="48" t="n">
        <v>46111</v>
      </c>
      <c r="D4830" s="47" t="s">
        <v>62</v>
      </c>
      <c r="E4830" s="47" t="s">
        <v>120</v>
      </c>
      <c r="F4830" s="47" t="s">
        <v>149</v>
      </c>
      <c r="G4830" s="47" t="s">
        <v>119</v>
      </c>
      <c r="H4830" s="47" t="n">
        <v>1139</v>
      </c>
      <c r="I4830" s="57" t="n">
        <f aca="false">IFERROR(H4830/INDEX(Rate_Master!$C$2:$C$13,MATCH(F4830,Rate_Master!$A$2:$A$13,0)),0)</f>
        <v>1.03545454545455</v>
      </c>
    </row>
    <row r="4831" customFormat="false" ht="15" hidden="false" customHeight="false" outlineLevel="0" collapsed="false">
      <c r="A4831" s="47" t="s">
        <v>16783</v>
      </c>
      <c r="B4831" s="47" t="s">
        <v>1180</v>
      </c>
      <c r="C4831" s="48" t="n">
        <v>46111</v>
      </c>
      <c r="D4831" s="47" t="s">
        <v>62</v>
      </c>
      <c r="E4831" s="47" t="s">
        <v>120</v>
      </c>
      <c r="F4831" s="47" t="s">
        <v>149</v>
      </c>
      <c r="G4831" s="47" t="s">
        <v>121</v>
      </c>
      <c r="H4831" s="47" t="n">
        <v>1022</v>
      </c>
      <c r="I4831" s="57" t="n">
        <f aca="false">IFERROR(H4831/INDEX(Rate_Master!$C$2:$C$13,MATCH(F4831,Rate_Master!$A$2:$A$13,0)),0)</f>
        <v>0.929090909090909</v>
      </c>
    </row>
    <row r="4832" customFormat="false" ht="15" hidden="false" customHeight="false" outlineLevel="0" collapsed="false">
      <c r="A4832" s="47" t="s">
        <v>16784</v>
      </c>
      <c r="B4832" s="47" t="s">
        <v>1180</v>
      </c>
      <c r="C4832" s="48" t="n">
        <v>46111</v>
      </c>
      <c r="D4832" s="47" t="s">
        <v>62</v>
      </c>
      <c r="E4832" s="47" t="s">
        <v>120</v>
      </c>
      <c r="F4832" s="47" t="s">
        <v>149</v>
      </c>
      <c r="G4832" s="47" t="s">
        <v>122</v>
      </c>
      <c r="H4832" s="47" t="n">
        <v>1168</v>
      </c>
      <c r="I4832" s="57" t="n">
        <f aca="false">IFERROR(H4832/INDEX(Rate_Master!$C$2:$C$13,MATCH(F4832,Rate_Master!$A$2:$A$13,0)),0)</f>
        <v>1.06181818181818</v>
      </c>
    </row>
    <row r="4833" customFormat="false" ht="15" hidden="false" customHeight="false" outlineLevel="0" collapsed="false">
      <c r="A4833" s="47" t="s">
        <v>16785</v>
      </c>
      <c r="B4833" s="47" t="s">
        <v>1180</v>
      </c>
      <c r="C4833" s="48" t="n">
        <v>46111</v>
      </c>
      <c r="D4833" s="47" t="s">
        <v>62</v>
      </c>
      <c r="E4833" s="47" t="s">
        <v>120</v>
      </c>
      <c r="F4833" s="47" t="s">
        <v>149</v>
      </c>
      <c r="G4833" s="47" t="s">
        <v>123</v>
      </c>
      <c r="H4833" s="47" t="n">
        <v>847</v>
      </c>
      <c r="I4833" s="57" t="n">
        <f aca="false">IFERROR(H4833/INDEX(Rate_Master!$C$2:$C$13,MATCH(F4833,Rate_Master!$A$2:$A$13,0)),0)</f>
        <v>0.77</v>
      </c>
    </row>
    <row r="4834" customFormat="false" ht="15" hidden="false" customHeight="false" outlineLevel="0" collapsed="false">
      <c r="A4834" s="47" t="s">
        <v>16786</v>
      </c>
      <c r="B4834" s="47" t="s">
        <v>1180</v>
      </c>
      <c r="C4834" s="48" t="n">
        <v>46111</v>
      </c>
      <c r="D4834" s="47" t="s">
        <v>62</v>
      </c>
      <c r="E4834" s="47" t="s">
        <v>120</v>
      </c>
      <c r="F4834" s="47" t="s">
        <v>149</v>
      </c>
      <c r="G4834" s="47" t="s">
        <v>124</v>
      </c>
      <c r="H4834" s="47" t="n">
        <v>494</v>
      </c>
      <c r="I4834" s="57" t="n">
        <f aca="false">IFERROR(H4834/INDEX(Rate_Master!$C$2:$C$13,MATCH(F4834,Rate_Master!$A$2:$A$13,0)),0)</f>
        <v>0.449090909090909</v>
      </c>
    </row>
    <row r="4835" customFormat="false" ht="15" hidden="false" customHeight="false" outlineLevel="0" collapsed="false">
      <c r="A4835" s="47" t="s">
        <v>16787</v>
      </c>
      <c r="B4835" s="47" t="s">
        <v>1180</v>
      </c>
      <c r="C4835" s="48" t="n">
        <v>46111</v>
      </c>
      <c r="D4835" s="47" t="s">
        <v>62</v>
      </c>
      <c r="E4835" s="47" t="s">
        <v>120</v>
      </c>
      <c r="F4835" s="47" t="s">
        <v>149</v>
      </c>
      <c r="G4835" s="47" t="s">
        <v>125</v>
      </c>
      <c r="H4835" s="47" t="n">
        <v>285</v>
      </c>
      <c r="I4835" s="57" t="n">
        <f aca="false">IFERROR(H4835/INDEX(Rate_Master!$C$2:$C$13,MATCH(F4835,Rate_Master!$A$2:$A$13,0)),0)</f>
        <v>0.259090909090909</v>
      </c>
    </row>
    <row r="4836" customFormat="false" ht="15" hidden="false" customHeight="false" outlineLevel="0" collapsed="false">
      <c r="A4836" s="47" t="s">
        <v>16788</v>
      </c>
      <c r="B4836" s="47" t="s">
        <v>1180</v>
      </c>
      <c r="C4836" s="48" t="n">
        <v>46111</v>
      </c>
      <c r="D4836" s="47" t="s">
        <v>62</v>
      </c>
      <c r="E4836" s="47" t="s">
        <v>120</v>
      </c>
      <c r="F4836" s="47" t="s">
        <v>149</v>
      </c>
      <c r="G4836" s="47" t="s">
        <v>126</v>
      </c>
      <c r="H4836" s="47" t="n">
        <v>225</v>
      </c>
      <c r="I4836" s="57" t="n">
        <f aca="false">IFERROR(H4836/INDEX(Rate_Master!$C$2:$C$13,MATCH(F4836,Rate_Master!$A$2:$A$13,0)),0)</f>
        <v>0.204545454545455</v>
      </c>
    </row>
    <row r="4837" customFormat="false" ht="15" hidden="false" customHeight="false" outlineLevel="0" collapsed="false">
      <c r="A4837" s="47" t="s">
        <v>16789</v>
      </c>
      <c r="B4837" s="47" t="s">
        <v>1182</v>
      </c>
      <c r="C4837" s="48" t="n">
        <v>46111</v>
      </c>
      <c r="D4837" s="47" t="s">
        <v>62</v>
      </c>
      <c r="E4837" s="47" t="s">
        <v>120</v>
      </c>
      <c r="F4837" s="47" t="s">
        <v>149</v>
      </c>
      <c r="G4837" s="47" t="s">
        <v>119</v>
      </c>
      <c r="H4837" s="47" t="n">
        <v>1132</v>
      </c>
      <c r="I4837" s="57" t="n">
        <f aca="false">IFERROR(H4837/INDEX(Rate_Master!$C$2:$C$13,MATCH(F4837,Rate_Master!$A$2:$A$13,0)),0)</f>
        <v>1.02909090909091</v>
      </c>
    </row>
    <row r="4838" customFormat="false" ht="15" hidden="false" customHeight="false" outlineLevel="0" collapsed="false">
      <c r="A4838" s="47" t="s">
        <v>16790</v>
      </c>
      <c r="B4838" s="47" t="s">
        <v>1182</v>
      </c>
      <c r="C4838" s="48" t="n">
        <v>46111</v>
      </c>
      <c r="D4838" s="47" t="s">
        <v>62</v>
      </c>
      <c r="E4838" s="47" t="s">
        <v>120</v>
      </c>
      <c r="F4838" s="47" t="s">
        <v>149</v>
      </c>
      <c r="G4838" s="47" t="s">
        <v>121</v>
      </c>
      <c r="H4838" s="47" t="n">
        <v>948</v>
      </c>
      <c r="I4838" s="57" t="n">
        <f aca="false">IFERROR(H4838/INDEX(Rate_Master!$C$2:$C$13,MATCH(F4838,Rate_Master!$A$2:$A$13,0)),0)</f>
        <v>0.861818181818182</v>
      </c>
    </row>
    <row r="4839" customFormat="false" ht="15" hidden="false" customHeight="false" outlineLevel="0" collapsed="false">
      <c r="A4839" s="47" t="s">
        <v>16791</v>
      </c>
      <c r="B4839" s="47" t="s">
        <v>1182</v>
      </c>
      <c r="C4839" s="48" t="n">
        <v>46111</v>
      </c>
      <c r="D4839" s="47" t="s">
        <v>62</v>
      </c>
      <c r="E4839" s="47" t="s">
        <v>120</v>
      </c>
      <c r="F4839" s="47" t="s">
        <v>149</v>
      </c>
      <c r="G4839" s="47" t="s">
        <v>122</v>
      </c>
      <c r="H4839" s="47" t="n">
        <v>1129</v>
      </c>
      <c r="I4839" s="57" t="n">
        <f aca="false">IFERROR(H4839/INDEX(Rate_Master!$C$2:$C$13,MATCH(F4839,Rate_Master!$A$2:$A$13,0)),0)</f>
        <v>1.02636363636364</v>
      </c>
    </row>
    <row r="4840" customFormat="false" ht="15" hidden="false" customHeight="false" outlineLevel="0" collapsed="false">
      <c r="A4840" s="47" t="s">
        <v>16792</v>
      </c>
      <c r="B4840" s="47" t="s">
        <v>1182</v>
      </c>
      <c r="C4840" s="48" t="n">
        <v>46111</v>
      </c>
      <c r="D4840" s="47" t="s">
        <v>62</v>
      </c>
      <c r="E4840" s="47" t="s">
        <v>120</v>
      </c>
      <c r="F4840" s="47" t="s">
        <v>149</v>
      </c>
      <c r="G4840" s="47" t="s">
        <v>123</v>
      </c>
      <c r="H4840" s="47" t="n">
        <v>812</v>
      </c>
      <c r="I4840" s="57" t="n">
        <f aca="false">IFERROR(H4840/INDEX(Rate_Master!$C$2:$C$13,MATCH(F4840,Rate_Master!$A$2:$A$13,0)),0)</f>
        <v>0.738181818181818</v>
      </c>
    </row>
    <row r="4841" customFormat="false" ht="15" hidden="false" customHeight="false" outlineLevel="0" collapsed="false">
      <c r="A4841" s="47" t="s">
        <v>16793</v>
      </c>
      <c r="B4841" s="47" t="s">
        <v>1182</v>
      </c>
      <c r="C4841" s="48" t="n">
        <v>46111</v>
      </c>
      <c r="D4841" s="47" t="s">
        <v>62</v>
      </c>
      <c r="E4841" s="47" t="s">
        <v>120</v>
      </c>
      <c r="F4841" s="47" t="s">
        <v>149</v>
      </c>
      <c r="G4841" s="47" t="s">
        <v>124</v>
      </c>
      <c r="H4841" s="47" t="n">
        <v>504</v>
      </c>
      <c r="I4841" s="57" t="n">
        <f aca="false">IFERROR(H4841/INDEX(Rate_Master!$C$2:$C$13,MATCH(F4841,Rate_Master!$A$2:$A$13,0)),0)</f>
        <v>0.458181818181818</v>
      </c>
    </row>
    <row r="4842" customFormat="false" ht="15" hidden="false" customHeight="false" outlineLevel="0" collapsed="false">
      <c r="A4842" s="47" t="s">
        <v>16794</v>
      </c>
      <c r="B4842" s="47" t="s">
        <v>1182</v>
      </c>
      <c r="C4842" s="48" t="n">
        <v>46111</v>
      </c>
      <c r="D4842" s="47" t="s">
        <v>62</v>
      </c>
      <c r="E4842" s="47" t="s">
        <v>120</v>
      </c>
      <c r="F4842" s="47" t="s">
        <v>149</v>
      </c>
      <c r="G4842" s="47" t="s">
        <v>125</v>
      </c>
      <c r="H4842" s="47" t="n">
        <v>294</v>
      </c>
      <c r="I4842" s="57" t="n">
        <f aca="false">IFERROR(H4842/INDEX(Rate_Master!$C$2:$C$13,MATCH(F4842,Rate_Master!$A$2:$A$13,0)),0)</f>
        <v>0.267272727272727</v>
      </c>
    </row>
    <row r="4843" customFormat="false" ht="15" hidden="false" customHeight="false" outlineLevel="0" collapsed="false">
      <c r="A4843" s="47" t="s">
        <v>16795</v>
      </c>
      <c r="B4843" s="47" t="s">
        <v>1182</v>
      </c>
      <c r="C4843" s="48" t="n">
        <v>46111</v>
      </c>
      <c r="D4843" s="47" t="s">
        <v>62</v>
      </c>
      <c r="E4843" s="47" t="s">
        <v>120</v>
      </c>
      <c r="F4843" s="47" t="s">
        <v>149</v>
      </c>
      <c r="G4843" s="47" t="s">
        <v>126</v>
      </c>
      <c r="H4843" s="47" t="n">
        <v>220</v>
      </c>
      <c r="I4843" s="57" t="n">
        <f aca="false">IFERROR(H4843/INDEX(Rate_Master!$C$2:$C$13,MATCH(F4843,Rate_Master!$A$2:$A$13,0)),0)</f>
        <v>0.2</v>
      </c>
    </row>
    <row r="4844" customFormat="false" ht="15" hidden="false" customHeight="false" outlineLevel="0" collapsed="false">
      <c r="A4844" s="47" t="s">
        <v>16796</v>
      </c>
      <c r="B4844" s="47" t="s">
        <v>1183</v>
      </c>
      <c r="C4844" s="48" t="n">
        <v>46111</v>
      </c>
      <c r="D4844" s="47" t="s">
        <v>62</v>
      </c>
      <c r="E4844" s="47" t="s">
        <v>120</v>
      </c>
      <c r="F4844" s="47" t="s">
        <v>149</v>
      </c>
      <c r="G4844" s="47" t="s">
        <v>119</v>
      </c>
      <c r="H4844" s="47" t="n">
        <v>1204</v>
      </c>
      <c r="I4844" s="57" t="n">
        <f aca="false">IFERROR(H4844/INDEX(Rate_Master!$C$2:$C$13,MATCH(F4844,Rate_Master!$A$2:$A$13,0)),0)</f>
        <v>1.09454545454545</v>
      </c>
    </row>
    <row r="4845" customFormat="false" ht="15" hidden="false" customHeight="false" outlineLevel="0" collapsed="false">
      <c r="A4845" s="47" t="s">
        <v>16797</v>
      </c>
      <c r="B4845" s="47" t="s">
        <v>1183</v>
      </c>
      <c r="C4845" s="48" t="n">
        <v>46111</v>
      </c>
      <c r="D4845" s="47" t="s">
        <v>62</v>
      </c>
      <c r="E4845" s="47" t="s">
        <v>120</v>
      </c>
      <c r="F4845" s="47" t="s">
        <v>149</v>
      </c>
      <c r="G4845" s="47" t="s">
        <v>121</v>
      </c>
      <c r="H4845" s="47" t="n">
        <v>1097</v>
      </c>
      <c r="I4845" s="57" t="n">
        <f aca="false">IFERROR(H4845/INDEX(Rate_Master!$C$2:$C$13,MATCH(F4845,Rate_Master!$A$2:$A$13,0)),0)</f>
        <v>0.997272727272727</v>
      </c>
    </row>
    <row r="4846" customFormat="false" ht="15" hidden="false" customHeight="false" outlineLevel="0" collapsed="false">
      <c r="A4846" s="47" t="s">
        <v>16798</v>
      </c>
      <c r="B4846" s="47" t="s">
        <v>1183</v>
      </c>
      <c r="C4846" s="48" t="n">
        <v>46111</v>
      </c>
      <c r="D4846" s="47" t="s">
        <v>62</v>
      </c>
      <c r="E4846" s="47" t="s">
        <v>120</v>
      </c>
      <c r="F4846" s="47" t="s">
        <v>149</v>
      </c>
      <c r="G4846" s="47" t="s">
        <v>122</v>
      </c>
      <c r="H4846" s="47" t="n">
        <v>1205</v>
      </c>
      <c r="I4846" s="57" t="n">
        <f aca="false">IFERROR(H4846/INDEX(Rate_Master!$C$2:$C$13,MATCH(F4846,Rate_Master!$A$2:$A$13,0)),0)</f>
        <v>1.09545454545455</v>
      </c>
    </row>
    <row r="4847" customFormat="false" ht="15" hidden="false" customHeight="false" outlineLevel="0" collapsed="false">
      <c r="A4847" s="47" t="s">
        <v>16799</v>
      </c>
      <c r="B4847" s="47" t="s">
        <v>1183</v>
      </c>
      <c r="C4847" s="48" t="n">
        <v>46111</v>
      </c>
      <c r="D4847" s="47" t="s">
        <v>62</v>
      </c>
      <c r="E4847" s="47" t="s">
        <v>120</v>
      </c>
      <c r="F4847" s="47" t="s">
        <v>149</v>
      </c>
      <c r="G4847" s="47" t="s">
        <v>123</v>
      </c>
      <c r="H4847" s="47" t="n">
        <v>888</v>
      </c>
      <c r="I4847" s="57" t="n">
        <f aca="false">IFERROR(H4847/INDEX(Rate_Master!$C$2:$C$13,MATCH(F4847,Rate_Master!$A$2:$A$13,0)),0)</f>
        <v>0.807272727272727</v>
      </c>
    </row>
    <row r="4848" customFormat="false" ht="15" hidden="false" customHeight="false" outlineLevel="0" collapsed="false">
      <c r="A4848" s="47" t="s">
        <v>16800</v>
      </c>
      <c r="B4848" s="47" t="s">
        <v>1183</v>
      </c>
      <c r="C4848" s="48" t="n">
        <v>46111</v>
      </c>
      <c r="D4848" s="47" t="s">
        <v>62</v>
      </c>
      <c r="E4848" s="47" t="s">
        <v>120</v>
      </c>
      <c r="F4848" s="47" t="s">
        <v>149</v>
      </c>
      <c r="G4848" s="47" t="s">
        <v>124</v>
      </c>
      <c r="H4848" s="47" t="n">
        <v>558</v>
      </c>
      <c r="I4848" s="57" t="n">
        <f aca="false">IFERROR(H4848/INDEX(Rate_Master!$C$2:$C$13,MATCH(F4848,Rate_Master!$A$2:$A$13,0)),0)</f>
        <v>0.507272727272727</v>
      </c>
    </row>
    <row r="4849" customFormat="false" ht="15" hidden="false" customHeight="false" outlineLevel="0" collapsed="false">
      <c r="A4849" s="47" t="s">
        <v>16801</v>
      </c>
      <c r="B4849" s="47" t="s">
        <v>1183</v>
      </c>
      <c r="C4849" s="48" t="n">
        <v>46111</v>
      </c>
      <c r="D4849" s="47" t="s">
        <v>62</v>
      </c>
      <c r="E4849" s="47" t="s">
        <v>120</v>
      </c>
      <c r="F4849" s="47" t="s">
        <v>149</v>
      </c>
      <c r="G4849" s="47" t="s">
        <v>125</v>
      </c>
      <c r="H4849" s="47" t="n">
        <v>319</v>
      </c>
      <c r="I4849" s="57" t="n">
        <f aca="false">IFERROR(H4849/INDEX(Rate_Master!$C$2:$C$13,MATCH(F4849,Rate_Master!$A$2:$A$13,0)),0)</f>
        <v>0.29</v>
      </c>
    </row>
    <row r="4850" customFormat="false" ht="15" hidden="false" customHeight="false" outlineLevel="0" collapsed="false">
      <c r="A4850" s="47" t="s">
        <v>16802</v>
      </c>
      <c r="B4850" s="47" t="s">
        <v>1183</v>
      </c>
      <c r="C4850" s="48" t="n">
        <v>46111</v>
      </c>
      <c r="D4850" s="47" t="s">
        <v>62</v>
      </c>
      <c r="E4850" s="47" t="s">
        <v>120</v>
      </c>
      <c r="F4850" s="47" t="s">
        <v>149</v>
      </c>
      <c r="G4850" s="47" t="s">
        <v>126</v>
      </c>
      <c r="H4850" s="47" t="n">
        <v>215</v>
      </c>
      <c r="I4850" s="57" t="n">
        <f aca="false">IFERROR(H4850/INDEX(Rate_Master!$C$2:$C$13,MATCH(F4850,Rate_Master!$A$2:$A$13,0)),0)</f>
        <v>0.195454545454545</v>
      </c>
    </row>
    <row r="4851" customFormat="false" ht="15" hidden="false" customHeight="false" outlineLevel="0" collapsed="false">
      <c r="A4851" s="47" t="s">
        <v>16803</v>
      </c>
      <c r="B4851" s="47" t="s">
        <v>1184</v>
      </c>
      <c r="C4851" s="48" t="n">
        <v>46111</v>
      </c>
      <c r="D4851" s="47" t="s">
        <v>63</v>
      </c>
      <c r="E4851" s="47" t="s">
        <v>120</v>
      </c>
      <c r="F4851" s="47" t="s">
        <v>152</v>
      </c>
      <c r="G4851" s="47" t="s">
        <v>119</v>
      </c>
      <c r="H4851" s="47" t="n">
        <v>1985</v>
      </c>
      <c r="I4851" s="57" t="n">
        <f aca="false">IFERROR(H4851/INDEX(Rate_Master!$C$2:$C$13,MATCH(F4851,Rate_Master!$A$2:$A$13,0)),0)</f>
        <v>2.20555555555556</v>
      </c>
    </row>
    <row r="4852" customFormat="false" ht="15" hidden="false" customHeight="false" outlineLevel="0" collapsed="false">
      <c r="A4852" s="47" t="s">
        <v>16804</v>
      </c>
      <c r="B4852" s="47" t="s">
        <v>1184</v>
      </c>
      <c r="C4852" s="48" t="n">
        <v>46111</v>
      </c>
      <c r="D4852" s="47" t="s">
        <v>63</v>
      </c>
      <c r="E4852" s="47" t="s">
        <v>120</v>
      </c>
      <c r="F4852" s="47" t="s">
        <v>152</v>
      </c>
      <c r="G4852" s="47" t="s">
        <v>121</v>
      </c>
      <c r="H4852" s="47" t="n">
        <v>1757</v>
      </c>
      <c r="I4852" s="57" t="n">
        <f aca="false">IFERROR(H4852/INDEX(Rate_Master!$C$2:$C$13,MATCH(F4852,Rate_Master!$A$2:$A$13,0)),0)</f>
        <v>1.95222222222222</v>
      </c>
    </row>
    <row r="4853" customFormat="false" ht="15" hidden="false" customHeight="false" outlineLevel="0" collapsed="false">
      <c r="A4853" s="47" t="s">
        <v>16805</v>
      </c>
      <c r="B4853" s="47" t="s">
        <v>1184</v>
      </c>
      <c r="C4853" s="48" t="n">
        <v>46111</v>
      </c>
      <c r="D4853" s="47" t="s">
        <v>63</v>
      </c>
      <c r="E4853" s="47" t="s">
        <v>120</v>
      </c>
      <c r="F4853" s="47" t="s">
        <v>152</v>
      </c>
      <c r="G4853" s="47" t="s">
        <v>122</v>
      </c>
      <c r="H4853" s="47" t="n">
        <v>1869</v>
      </c>
      <c r="I4853" s="57" t="n">
        <f aca="false">IFERROR(H4853/INDEX(Rate_Master!$C$2:$C$13,MATCH(F4853,Rate_Master!$A$2:$A$13,0)),0)</f>
        <v>2.07666666666667</v>
      </c>
    </row>
    <row r="4854" customFormat="false" ht="15" hidden="false" customHeight="false" outlineLevel="0" collapsed="false">
      <c r="A4854" s="47" t="s">
        <v>16806</v>
      </c>
      <c r="B4854" s="47" t="s">
        <v>1184</v>
      </c>
      <c r="C4854" s="48" t="n">
        <v>46111</v>
      </c>
      <c r="D4854" s="47" t="s">
        <v>63</v>
      </c>
      <c r="E4854" s="47" t="s">
        <v>120</v>
      </c>
      <c r="F4854" s="47" t="s">
        <v>152</v>
      </c>
      <c r="G4854" s="47" t="s">
        <v>123</v>
      </c>
      <c r="H4854" s="47" t="n">
        <v>1474</v>
      </c>
      <c r="I4854" s="57" t="n">
        <f aca="false">IFERROR(H4854/INDEX(Rate_Master!$C$2:$C$13,MATCH(F4854,Rate_Master!$A$2:$A$13,0)),0)</f>
        <v>1.63777777777778</v>
      </c>
    </row>
    <row r="4855" customFormat="false" ht="15" hidden="false" customHeight="false" outlineLevel="0" collapsed="false">
      <c r="A4855" s="47" t="s">
        <v>16807</v>
      </c>
      <c r="B4855" s="47" t="s">
        <v>1184</v>
      </c>
      <c r="C4855" s="48" t="n">
        <v>46111</v>
      </c>
      <c r="D4855" s="47" t="s">
        <v>63</v>
      </c>
      <c r="E4855" s="47" t="s">
        <v>120</v>
      </c>
      <c r="F4855" s="47" t="s">
        <v>152</v>
      </c>
      <c r="G4855" s="47" t="s">
        <v>124</v>
      </c>
      <c r="H4855" s="47" t="n">
        <v>895</v>
      </c>
      <c r="I4855" s="57" t="n">
        <f aca="false">IFERROR(H4855/INDEX(Rate_Master!$C$2:$C$13,MATCH(F4855,Rate_Master!$A$2:$A$13,0)),0)</f>
        <v>0.994444444444445</v>
      </c>
    </row>
    <row r="4856" customFormat="false" ht="15" hidden="false" customHeight="false" outlineLevel="0" collapsed="false">
      <c r="A4856" s="47" t="s">
        <v>16808</v>
      </c>
      <c r="B4856" s="47" t="s">
        <v>1184</v>
      </c>
      <c r="C4856" s="48" t="n">
        <v>46111</v>
      </c>
      <c r="D4856" s="47" t="s">
        <v>63</v>
      </c>
      <c r="E4856" s="47" t="s">
        <v>120</v>
      </c>
      <c r="F4856" s="47" t="s">
        <v>152</v>
      </c>
      <c r="G4856" s="47" t="s">
        <v>125</v>
      </c>
      <c r="H4856" s="47" t="n">
        <v>525</v>
      </c>
      <c r="I4856" s="57" t="n">
        <f aca="false">IFERROR(H4856/INDEX(Rate_Master!$C$2:$C$13,MATCH(F4856,Rate_Master!$A$2:$A$13,0)),0)</f>
        <v>0.583333333333333</v>
      </c>
    </row>
    <row r="4857" customFormat="false" ht="15" hidden="false" customHeight="false" outlineLevel="0" collapsed="false">
      <c r="A4857" s="47" t="s">
        <v>16809</v>
      </c>
      <c r="B4857" s="47" t="s">
        <v>1184</v>
      </c>
      <c r="C4857" s="48" t="n">
        <v>46111</v>
      </c>
      <c r="D4857" s="47" t="s">
        <v>63</v>
      </c>
      <c r="E4857" s="47" t="s">
        <v>120</v>
      </c>
      <c r="F4857" s="47" t="s">
        <v>152</v>
      </c>
      <c r="G4857" s="47" t="s">
        <v>126</v>
      </c>
      <c r="H4857" s="47" t="n">
        <v>344</v>
      </c>
      <c r="I4857" s="57" t="n">
        <f aca="false">IFERROR(H4857/INDEX(Rate_Master!$C$2:$C$13,MATCH(F4857,Rate_Master!$A$2:$A$13,0)),0)</f>
        <v>0.382222222222222</v>
      </c>
    </row>
    <row r="4858" customFormat="false" ht="15" hidden="false" customHeight="false" outlineLevel="0" collapsed="false">
      <c r="A4858" s="47" t="s">
        <v>16810</v>
      </c>
      <c r="B4858" s="47" t="s">
        <v>1185</v>
      </c>
      <c r="C4858" s="48" t="n">
        <v>46111</v>
      </c>
      <c r="D4858" s="47" t="s">
        <v>63</v>
      </c>
      <c r="E4858" s="47" t="s">
        <v>120</v>
      </c>
      <c r="F4858" s="47" t="s">
        <v>151</v>
      </c>
      <c r="G4858" s="47" t="s">
        <v>119</v>
      </c>
      <c r="H4858" s="47" t="n">
        <v>1484</v>
      </c>
      <c r="I4858" s="57" t="n">
        <f aca="false">IFERROR(H4858/INDEX(Rate_Master!$C$2:$C$13,MATCH(F4858,Rate_Master!$A$2:$A$13,0)),0)</f>
        <v>2.12</v>
      </c>
    </row>
    <row r="4859" customFormat="false" ht="15" hidden="false" customHeight="false" outlineLevel="0" collapsed="false">
      <c r="A4859" s="47" t="s">
        <v>16811</v>
      </c>
      <c r="B4859" s="47" t="s">
        <v>1185</v>
      </c>
      <c r="C4859" s="48" t="n">
        <v>46111</v>
      </c>
      <c r="D4859" s="47" t="s">
        <v>63</v>
      </c>
      <c r="E4859" s="47" t="s">
        <v>120</v>
      </c>
      <c r="F4859" s="47" t="s">
        <v>151</v>
      </c>
      <c r="G4859" s="47" t="s">
        <v>121</v>
      </c>
      <c r="H4859" s="47" t="n">
        <v>1318</v>
      </c>
      <c r="I4859" s="57" t="n">
        <f aca="false">IFERROR(H4859/INDEX(Rate_Master!$C$2:$C$13,MATCH(F4859,Rate_Master!$A$2:$A$13,0)),0)</f>
        <v>1.88285714285714</v>
      </c>
    </row>
    <row r="4860" customFormat="false" ht="15" hidden="false" customHeight="false" outlineLevel="0" collapsed="false">
      <c r="A4860" s="47" t="s">
        <v>16812</v>
      </c>
      <c r="B4860" s="47" t="s">
        <v>1185</v>
      </c>
      <c r="C4860" s="48" t="n">
        <v>46111</v>
      </c>
      <c r="D4860" s="47" t="s">
        <v>63</v>
      </c>
      <c r="E4860" s="47" t="s">
        <v>120</v>
      </c>
      <c r="F4860" s="47" t="s">
        <v>151</v>
      </c>
      <c r="G4860" s="47" t="s">
        <v>122</v>
      </c>
      <c r="H4860" s="47" t="n">
        <v>3412</v>
      </c>
      <c r="I4860" s="57" t="n">
        <f aca="false">IFERROR(H4860/INDEX(Rate_Master!$C$2:$C$13,MATCH(F4860,Rate_Master!$A$2:$A$13,0)),0)</f>
        <v>4.87428571428571</v>
      </c>
    </row>
    <row r="4861" customFormat="false" ht="15" hidden="false" customHeight="false" outlineLevel="0" collapsed="false">
      <c r="A4861" s="47" t="s">
        <v>16813</v>
      </c>
      <c r="B4861" s="47" t="s">
        <v>1185</v>
      </c>
      <c r="C4861" s="48" t="n">
        <v>46111</v>
      </c>
      <c r="D4861" s="47" t="s">
        <v>63</v>
      </c>
      <c r="E4861" s="47" t="s">
        <v>120</v>
      </c>
      <c r="F4861" s="47" t="s">
        <v>151</v>
      </c>
      <c r="G4861" s="47" t="s">
        <v>123</v>
      </c>
      <c r="H4861" s="47" t="n">
        <v>1057</v>
      </c>
      <c r="I4861" s="57" t="n">
        <f aca="false">IFERROR(H4861/INDEX(Rate_Master!$C$2:$C$13,MATCH(F4861,Rate_Master!$A$2:$A$13,0)),0)</f>
        <v>1.51</v>
      </c>
    </row>
    <row r="4862" customFormat="false" ht="15" hidden="false" customHeight="false" outlineLevel="0" collapsed="false">
      <c r="A4862" s="47" t="s">
        <v>16814</v>
      </c>
      <c r="B4862" s="47" t="s">
        <v>1185</v>
      </c>
      <c r="C4862" s="48" t="n">
        <v>46111</v>
      </c>
      <c r="D4862" s="47" t="s">
        <v>63</v>
      </c>
      <c r="E4862" s="47" t="s">
        <v>120</v>
      </c>
      <c r="F4862" s="47" t="s">
        <v>151</v>
      </c>
      <c r="G4862" s="47" t="s">
        <v>124</v>
      </c>
      <c r="H4862" s="47" t="n">
        <v>687</v>
      </c>
      <c r="I4862" s="57" t="n">
        <f aca="false">IFERROR(H4862/INDEX(Rate_Master!$C$2:$C$13,MATCH(F4862,Rate_Master!$A$2:$A$13,0)),0)</f>
        <v>0.981428571428571</v>
      </c>
    </row>
    <row r="4863" customFormat="false" ht="15" hidden="false" customHeight="false" outlineLevel="0" collapsed="false">
      <c r="A4863" s="47" t="s">
        <v>16815</v>
      </c>
      <c r="B4863" s="47" t="s">
        <v>1185</v>
      </c>
      <c r="C4863" s="48" t="n">
        <v>46111</v>
      </c>
      <c r="D4863" s="47" t="s">
        <v>63</v>
      </c>
      <c r="E4863" s="47" t="s">
        <v>120</v>
      </c>
      <c r="F4863" s="47" t="s">
        <v>151</v>
      </c>
      <c r="G4863" s="47" t="s">
        <v>125</v>
      </c>
      <c r="H4863" s="47" t="n">
        <v>417</v>
      </c>
      <c r="I4863" s="57" t="n">
        <f aca="false">IFERROR(H4863/INDEX(Rate_Master!$C$2:$C$13,MATCH(F4863,Rate_Master!$A$2:$A$13,0)),0)</f>
        <v>0.595714285714286</v>
      </c>
    </row>
    <row r="4864" customFormat="false" ht="15" hidden="false" customHeight="false" outlineLevel="0" collapsed="false">
      <c r="A4864" s="47" t="s">
        <v>16816</v>
      </c>
      <c r="B4864" s="47" t="s">
        <v>1185</v>
      </c>
      <c r="C4864" s="48" t="n">
        <v>46111</v>
      </c>
      <c r="D4864" s="47" t="s">
        <v>63</v>
      </c>
      <c r="E4864" s="47" t="s">
        <v>120</v>
      </c>
      <c r="F4864" s="47" t="s">
        <v>151</v>
      </c>
      <c r="G4864" s="47" t="s">
        <v>126</v>
      </c>
      <c r="H4864" s="47" t="n">
        <v>280</v>
      </c>
      <c r="I4864" s="57" t="n">
        <f aca="false">IFERROR(H4864/INDEX(Rate_Master!$C$2:$C$13,MATCH(F4864,Rate_Master!$A$2:$A$13,0)),0)</f>
        <v>0.4</v>
      </c>
    </row>
    <row r="4865" customFormat="false" ht="15" hidden="false" customHeight="false" outlineLevel="0" collapsed="false">
      <c r="A4865" s="47" t="s">
        <v>16817</v>
      </c>
      <c r="B4865" s="47" t="s">
        <v>1187</v>
      </c>
      <c r="C4865" s="48" t="n">
        <v>46111</v>
      </c>
      <c r="D4865" s="47" t="s">
        <v>63</v>
      </c>
      <c r="E4865" s="47" t="s">
        <v>120</v>
      </c>
      <c r="F4865" s="47" t="s">
        <v>151</v>
      </c>
      <c r="G4865" s="47" t="s">
        <v>119</v>
      </c>
      <c r="H4865" s="47" t="n">
        <v>1085</v>
      </c>
      <c r="I4865" s="57" t="n">
        <f aca="false">IFERROR(H4865/INDEX(Rate_Master!$C$2:$C$13,MATCH(F4865,Rate_Master!$A$2:$A$13,0)),0)</f>
        <v>1.55</v>
      </c>
    </row>
    <row r="4866" customFormat="false" ht="15" hidden="false" customHeight="false" outlineLevel="0" collapsed="false">
      <c r="A4866" s="47" t="s">
        <v>16818</v>
      </c>
      <c r="B4866" s="47" t="s">
        <v>1187</v>
      </c>
      <c r="C4866" s="48" t="n">
        <v>46111</v>
      </c>
      <c r="D4866" s="47" t="s">
        <v>63</v>
      </c>
      <c r="E4866" s="47" t="s">
        <v>120</v>
      </c>
      <c r="F4866" s="47" t="s">
        <v>151</v>
      </c>
      <c r="G4866" s="47" t="s">
        <v>121</v>
      </c>
      <c r="H4866" s="47" t="n">
        <v>1002</v>
      </c>
      <c r="I4866" s="57" t="n">
        <f aca="false">IFERROR(H4866/INDEX(Rate_Master!$C$2:$C$13,MATCH(F4866,Rate_Master!$A$2:$A$13,0)),0)</f>
        <v>1.43142857142857</v>
      </c>
    </row>
    <row r="4867" customFormat="false" ht="15" hidden="false" customHeight="false" outlineLevel="0" collapsed="false">
      <c r="A4867" s="47" t="s">
        <v>16819</v>
      </c>
      <c r="B4867" s="47" t="s">
        <v>1187</v>
      </c>
      <c r="C4867" s="48" t="n">
        <v>46111</v>
      </c>
      <c r="D4867" s="47" t="s">
        <v>63</v>
      </c>
      <c r="E4867" s="47" t="s">
        <v>120</v>
      </c>
      <c r="F4867" s="47" t="s">
        <v>151</v>
      </c>
      <c r="G4867" s="47" t="s">
        <v>122</v>
      </c>
      <c r="H4867" s="47" t="n">
        <v>2454</v>
      </c>
      <c r="I4867" s="57" t="n">
        <f aca="false">IFERROR(H4867/INDEX(Rate_Master!$C$2:$C$13,MATCH(F4867,Rate_Master!$A$2:$A$13,0)),0)</f>
        <v>3.50571428571429</v>
      </c>
    </row>
    <row r="4868" customFormat="false" ht="15" hidden="false" customHeight="false" outlineLevel="0" collapsed="false">
      <c r="A4868" s="47" t="s">
        <v>16820</v>
      </c>
      <c r="B4868" s="47" t="s">
        <v>1187</v>
      </c>
      <c r="C4868" s="48" t="n">
        <v>46111</v>
      </c>
      <c r="D4868" s="47" t="s">
        <v>63</v>
      </c>
      <c r="E4868" s="47" t="s">
        <v>120</v>
      </c>
      <c r="F4868" s="47" t="s">
        <v>151</v>
      </c>
      <c r="G4868" s="47" t="s">
        <v>123</v>
      </c>
      <c r="H4868" s="47" t="n">
        <v>788</v>
      </c>
      <c r="I4868" s="57" t="n">
        <f aca="false">IFERROR(H4868/INDEX(Rate_Master!$C$2:$C$13,MATCH(F4868,Rate_Master!$A$2:$A$13,0)),0)</f>
        <v>1.12571428571429</v>
      </c>
    </row>
    <row r="4869" customFormat="false" ht="15" hidden="false" customHeight="false" outlineLevel="0" collapsed="false">
      <c r="A4869" s="47" t="s">
        <v>16821</v>
      </c>
      <c r="B4869" s="47" t="s">
        <v>1187</v>
      </c>
      <c r="C4869" s="48" t="n">
        <v>46111</v>
      </c>
      <c r="D4869" s="47" t="s">
        <v>63</v>
      </c>
      <c r="E4869" s="47" t="s">
        <v>120</v>
      </c>
      <c r="F4869" s="47" t="s">
        <v>151</v>
      </c>
      <c r="G4869" s="47" t="s">
        <v>124</v>
      </c>
      <c r="H4869" s="47" t="n">
        <v>497</v>
      </c>
      <c r="I4869" s="57" t="n">
        <f aca="false">IFERROR(H4869/INDEX(Rate_Master!$C$2:$C$13,MATCH(F4869,Rate_Master!$A$2:$A$13,0)),0)</f>
        <v>0.71</v>
      </c>
    </row>
    <row r="4870" customFormat="false" ht="15" hidden="false" customHeight="false" outlineLevel="0" collapsed="false">
      <c r="A4870" s="47" t="s">
        <v>16822</v>
      </c>
      <c r="B4870" s="47" t="s">
        <v>1187</v>
      </c>
      <c r="C4870" s="48" t="n">
        <v>46111</v>
      </c>
      <c r="D4870" s="47" t="s">
        <v>63</v>
      </c>
      <c r="E4870" s="47" t="s">
        <v>120</v>
      </c>
      <c r="F4870" s="47" t="s">
        <v>151</v>
      </c>
      <c r="G4870" s="47" t="s">
        <v>125</v>
      </c>
      <c r="H4870" s="47" t="n">
        <v>341</v>
      </c>
      <c r="I4870" s="57" t="n">
        <f aca="false">IFERROR(H4870/INDEX(Rate_Master!$C$2:$C$13,MATCH(F4870,Rate_Master!$A$2:$A$13,0)),0)</f>
        <v>0.487142857142857</v>
      </c>
    </row>
    <row r="4871" customFormat="false" ht="15" hidden="false" customHeight="false" outlineLevel="0" collapsed="false">
      <c r="A4871" s="47" t="s">
        <v>16823</v>
      </c>
      <c r="B4871" s="47" t="s">
        <v>1187</v>
      </c>
      <c r="C4871" s="48" t="n">
        <v>46111</v>
      </c>
      <c r="D4871" s="47" t="s">
        <v>63</v>
      </c>
      <c r="E4871" s="47" t="s">
        <v>120</v>
      </c>
      <c r="F4871" s="47" t="s">
        <v>151</v>
      </c>
      <c r="G4871" s="47" t="s">
        <v>126</v>
      </c>
      <c r="H4871" s="47" t="n">
        <v>202</v>
      </c>
      <c r="I4871" s="57" t="n">
        <f aca="false">IFERROR(H4871/INDEX(Rate_Master!$C$2:$C$13,MATCH(F4871,Rate_Master!$A$2:$A$13,0)),0)</f>
        <v>0.288571428571429</v>
      </c>
    </row>
    <row r="4872" customFormat="false" ht="15" hidden="false" customHeight="false" outlineLevel="0" collapsed="false">
      <c r="A4872" s="47" t="s">
        <v>16824</v>
      </c>
      <c r="B4872" s="47" t="s">
        <v>1188</v>
      </c>
      <c r="C4872" s="48" t="n">
        <v>46111</v>
      </c>
      <c r="D4872" s="47" t="s">
        <v>64</v>
      </c>
      <c r="E4872" s="47" t="s">
        <v>128</v>
      </c>
      <c r="F4872" s="47" t="s">
        <v>155</v>
      </c>
      <c r="G4872" s="47" t="s">
        <v>127</v>
      </c>
      <c r="H4872" s="47" t="n">
        <v>750</v>
      </c>
      <c r="I4872" s="57" t="n">
        <f aca="false">IFERROR(H4872/INDEX(Rate_Master!$C$2:$C$13,MATCH(F4872,Rate_Master!$A$2:$A$13,0)),0)</f>
        <v>1.36363636363636</v>
      </c>
    </row>
    <row r="4873" customFormat="false" ht="15" hidden="false" customHeight="false" outlineLevel="0" collapsed="false">
      <c r="A4873" s="47" t="s">
        <v>16825</v>
      </c>
      <c r="B4873" s="47" t="s">
        <v>1188</v>
      </c>
      <c r="C4873" s="48" t="n">
        <v>46111</v>
      </c>
      <c r="D4873" s="47" t="s">
        <v>64</v>
      </c>
      <c r="E4873" s="47" t="s">
        <v>128</v>
      </c>
      <c r="F4873" s="47" t="s">
        <v>155</v>
      </c>
      <c r="G4873" s="47" t="s">
        <v>129</v>
      </c>
      <c r="H4873" s="47" t="n">
        <v>524</v>
      </c>
      <c r="I4873" s="57" t="n">
        <f aca="false">IFERROR(H4873/INDEX(Rate_Master!$C$2:$C$13,MATCH(F4873,Rate_Master!$A$2:$A$13,0)),0)</f>
        <v>0.952727272727273</v>
      </c>
    </row>
    <row r="4874" customFormat="false" ht="15" hidden="false" customHeight="false" outlineLevel="0" collapsed="false">
      <c r="A4874" s="47" t="s">
        <v>16826</v>
      </c>
      <c r="B4874" s="47" t="s">
        <v>1188</v>
      </c>
      <c r="C4874" s="48" t="n">
        <v>46111</v>
      </c>
      <c r="D4874" s="47" t="s">
        <v>64</v>
      </c>
      <c r="E4874" s="47" t="s">
        <v>128</v>
      </c>
      <c r="F4874" s="47" t="s">
        <v>155</v>
      </c>
      <c r="G4874" s="47" t="s">
        <v>130</v>
      </c>
      <c r="H4874" s="47" t="n">
        <v>455</v>
      </c>
      <c r="I4874" s="57" t="n">
        <f aca="false">IFERROR(H4874/INDEX(Rate_Master!$C$2:$C$13,MATCH(F4874,Rate_Master!$A$2:$A$13,0)),0)</f>
        <v>0.827272727272727</v>
      </c>
    </row>
    <row r="4875" customFormat="false" ht="15" hidden="false" customHeight="false" outlineLevel="0" collapsed="false">
      <c r="A4875" s="47" t="s">
        <v>16827</v>
      </c>
      <c r="B4875" s="47" t="s">
        <v>1188</v>
      </c>
      <c r="C4875" s="48" t="n">
        <v>46111</v>
      </c>
      <c r="D4875" s="47" t="s">
        <v>64</v>
      </c>
      <c r="E4875" s="47" t="s">
        <v>128</v>
      </c>
      <c r="F4875" s="47" t="s">
        <v>155</v>
      </c>
      <c r="G4875" s="47" t="s">
        <v>131</v>
      </c>
      <c r="H4875" s="47" t="n">
        <v>178</v>
      </c>
      <c r="I4875" s="57" t="n">
        <f aca="false">IFERROR(H4875/INDEX(Rate_Master!$C$2:$C$13,MATCH(F4875,Rate_Master!$A$2:$A$13,0)),0)</f>
        <v>0.323636363636364</v>
      </c>
    </row>
    <row r="4876" customFormat="false" ht="15" hidden="false" customHeight="false" outlineLevel="0" collapsed="false">
      <c r="A4876" s="47" t="s">
        <v>16828</v>
      </c>
      <c r="B4876" s="47" t="s">
        <v>1188</v>
      </c>
      <c r="C4876" s="48" t="n">
        <v>46111</v>
      </c>
      <c r="D4876" s="47" t="s">
        <v>64</v>
      </c>
      <c r="E4876" s="47" t="s">
        <v>128</v>
      </c>
      <c r="F4876" s="47" t="s">
        <v>155</v>
      </c>
      <c r="G4876" s="47" t="s">
        <v>132</v>
      </c>
      <c r="H4876" s="47" t="n">
        <v>170</v>
      </c>
      <c r="I4876" s="57" t="n">
        <f aca="false">IFERROR(H4876/INDEX(Rate_Master!$C$2:$C$13,MATCH(F4876,Rate_Master!$A$2:$A$13,0)),0)</f>
        <v>0.309090909090909</v>
      </c>
    </row>
    <row r="4877" customFormat="false" ht="15" hidden="false" customHeight="false" outlineLevel="0" collapsed="false">
      <c r="A4877" s="47" t="s">
        <v>16829</v>
      </c>
      <c r="B4877" s="47" t="s">
        <v>1189</v>
      </c>
      <c r="C4877" s="48" t="n">
        <v>46111</v>
      </c>
      <c r="D4877" s="47" t="s">
        <v>64</v>
      </c>
      <c r="E4877" s="47" t="s">
        <v>128</v>
      </c>
      <c r="F4877" s="47" t="s">
        <v>155</v>
      </c>
      <c r="G4877" s="47" t="s">
        <v>127</v>
      </c>
      <c r="H4877" s="47" t="n">
        <v>873</v>
      </c>
      <c r="I4877" s="57" t="n">
        <f aca="false">IFERROR(H4877/INDEX(Rate_Master!$C$2:$C$13,MATCH(F4877,Rate_Master!$A$2:$A$13,0)),0)</f>
        <v>1.58727272727273</v>
      </c>
    </row>
    <row r="4878" customFormat="false" ht="15" hidden="false" customHeight="false" outlineLevel="0" collapsed="false">
      <c r="A4878" s="47" t="s">
        <v>16830</v>
      </c>
      <c r="B4878" s="47" t="s">
        <v>1189</v>
      </c>
      <c r="C4878" s="48" t="n">
        <v>46111</v>
      </c>
      <c r="D4878" s="47" t="s">
        <v>64</v>
      </c>
      <c r="E4878" s="47" t="s">
        <v>128</v>
      </c>
      <c r="F4878" s="47" t="s">
        <v>155</v>
      </c>
      <c r="G4878" s="47" t="s">
        <v>129</v>
      </c>
      <c r="H4878" s="47" t="n">
        <v>593</v>
      </c>
      <c r="I4878" s="57" t="n">
        <f aca="false">IFERROR(H4878/INDEX(Rate_Master!$C$2:$C$13,MATCH(F4878,Rate_Master!$A$2:$A$13,0)),0)</f>
        <v>1.07818181818182</v>
      </c>
    </row>
    <row r="4879" customFormat="false" ht="15" hidden="false" customHeight="false" outlineLevel="0" collapsed="false">
      <c r="A4879" s="47" t="s">
        <v>16831</v>
      </c>
      <c r="B4879" s="47" t="s">
        <v>1189</v>
      </c>
      <c r="C4879" s="48" t="n">
        <v>46111</v>
      </c>
      <c r="D4879" s="47" t="s">
        <v>64</v>
      </c>
      <c r="E4879" s="47" t="s">
        <v>128</v>
      </c>
      <c r="F4879" s="47" t="s">
        <v>155</v>
      </c>
      <c r="G4879" s="47" t="s">
        <v>130</v>
      </c>
      <c r="H4879" s="47" t="n">
        <v>553</v>
      </c>
      <c r="I4879" s="57" t="n">
        <f aca="false">IFERROR(H4879/INDEX(Rate_Master!$C$2:$C$13,MATCH(F4879,Rate_Master!$A$2:$A$13,0)),0)</f>
        <v>1.00545454545455</v>
      </c>
    </row>
    <row r="4880" customFormat="false" ht="15" hidden="false" customHeight="false" outlineLevel="0" collapsed="false">
      <c r="A4880" s="47" t="s">
        <v>16832</v>
      </c>
      <c r="B4880" s="47" t="s">
        <v>1189</v>
      </c>
      <c r="C4880" s="48" t="n">
        <v>46111</v>
      </c>
      <c r="D4880" s="47" t="s">
        <v>64</v>
      </c>
      <c r="E4880" s="47" t="s">
        <v>128</v>
      </c>
      <c r="F4880" s="47" t="s">
        <v>155</v>
      </c>
      <c r="G4880" s="47" t="s">
        <v>131</v>
      </c>
      <c r="H4880" s="47" t="n">
        <v>258</v>
      </c>
      <c r="I4880" s="57" t="n">
        <f aca="false">IFERROR(H4880/INDEX(Rate_Master!$C$2:$C$13,MATCH(F4880,Rate_Master!$A$2:$A$13,0)),0)</f>
        <v>0.469090909090909</v>
      </c>
    </row>
    <row r="4881" customFormat="false" ht="15" hidden="false" customHeight="false" outlineLevel="0" collapsed="false">
      <c r="A4881" s="47" t="s">
        <v>16833</v>
      </c>
      <c r="B4881" s="47" t="s">
        <v>1189</v>
      </c>
      <c r="C4881" s="48" t="n">
        <v>46111</v>
      </c>
      <c r="D4881" s="47" t="s">
        <v>64</v>
      </c>
      <c r="E4881" s="47" t="s">
        <v>128</v>
      </c>
      <c r="F4881" s="47" t="s">
        <v>155</v>
      </c>
      <c r="G4881" s="47" t="s">
        <v>132</v>
      </c>
      <c r="H4881" s="47" t="n">
        <v>193</v>
      </c>
      <c r="I4881" s="57" t="n">
        <f aca="false">IFERROR(H4881/INDEX(Rate_Master!$C$2:$C$13,MATCH(F4881,Rate_Master!$A$2:$A$13,0)),0)</f>
        <v>0.350909090909091</v>
      </c>
    </row>
    <row r="4882" customFormat="false" ht="15" hidden="false" customHeight="false" outlineLevel="0" collapsed="false">
      <c r="A4882" s="47" t="s">
        <v>16834</v>
      </c>
      <c r="B4882" s="47" t="s">
        <v>1190</v>
      </c>
      <c r="C4882" s="48" t="n">
        <v>46111</v>
      </c>
      <c r="D4882" s="47" t="s">
        <v>65</v>
      </c>
      <c r="E4882" s="47" t="s">
        <v>134</v>
      </c>
      <c r="F4882" s="47" t="s">
        <v>157</v>
      </c>
      <c r="G4882" s="47" t="s">
        <v>133</v>
      </c>
      <c r="H4882" s="47" t="n">
        <v>511</v>
      </c>
      <c r="I4882" s="57" t="n">
        <f aca="false">IFERROR(H4882/INDEX(Rate_Master!$C$2:$C$13,MATCH(F4882,Rate_Master!$A$2:$A$13,0)),0)</f>
        <v>2.32272727272727</v>
      </c>
    </row>
    <row r="4883" customFormat="false" ht="15" hidden="false" customHeight="false" outlineLevel="0" collapsed="false">
      <c r="A4883" s="47" t="s">
        <v>16835</v>
      </c>
      <c r="B4883" s="47" t="s">
        <v>1190</v>
      </c>
      <c r="C4883" s="48" t="n">
        <v>46111</v>
      </c>
      <c r="D4883" s="47" t="s">
        <v>65</v>
      </c>
      <c r="E4883" s="47" t="s">
        <v>134</v>
      </c>
      <c r="F4883" s="47" t="s">
        <v>157</v>
      </c>
      <c r="G4883" s="47" t="s">
        <v>135</v>
      </c>
      <c r="H4883" s="47" t="n">
        <v>297</v>
      </c>
      <c r="I4883" s="57" t="n">
        <f aca="false">IFERROR(H4883/INDEX(Rate_Master!$C$2:$C$13,MATCH(F4883,Rate_Master!$A$2:$A$13,0)),0)</f>
        <v>1.35</v>
      </c>
    </row>
    <row r="4884" customFormat="false" ht="15" hidden="false" customHeight="false" outlineLevel="0" collapsed="false">
      <c r="A4884" s="47" t="s">
        <v>16836</v>
      </c>
      <c r="B4884" s="47" t="s">
        <v>1190</v>
      </c>
      <c r="C4884" s="48" t="n">
        <v>46111</v>
      </c>
      <c r="D4884" s="47" t="s">
        <v>65</v>
      </c>
      <c r="E4884" s="47" t="s">
        <v>134</v>
      </c>
      <c r="F4884" s="47" t="s">
        <v>157</v>
      </c>
      <c r="G4884" s="47" t="s">
        <v>136</v>
      </c>
      <c r="H4884" s="47" t="n">
        <v>194</v>
      </c>
      <c r="I4884" s="57" t="n">
        <f aca="false">IFERROR(H4884/INDEX(Rate_Master!$C$2:$C$13,MATCH(F4884,Rate_Master!$A$2:$A$13,0)),0)</f>
        <v>0.881818181818182</v>
      </c>
    </row>
    <row r="4885" customFormat="false" ht="15" hidden="false" customHeight="false" outlineLevel="0" collapsed="false">
      <c r="A4885" s="47" t="s">
        <v>16837</v>
      </c>
      <c r="B4885" s="47" t="s">
        <v>1190</v>
      </c>
      <c r="C4885" s="48" t="n">
        <v>46111</v>
      </c>
      <c r="D4885" s="47" t="s">
        <v>65</v>
      </c>
      <c r="E4885" s="47" t="s">
        <v>134</v>
      </c>
      <c r="F4885" s="47" t="s">
        <v>157</v>
      </c>
      <c r="G4885" s="47" t="s">
        <v>137</v>
      </c>
      <c r="H4885" s="47" t="n">
        <v>168</v>
      </c>
      <c r="I4885" s="57" t="n">
        <f aca="false">IFERROR(H4885/INDEX(Rate_Master!$C$2:$C$13,MATCH(F4885,Rate_Master!$A$2:$A$13,0)),0)</f>
        <v>0.763636363636364</v>
      </c>
    </row>
    <row r="4886" customFormat="false" ht="15" hidden="false" customHeight="false" outlineLevel="0" collapsed="false">
      <c r="A4886" s="47" t="s">
        <v>16838</v>
      </c>
      <c r="B4886" s="47" t="s">
        <v>1190</v>
      </c>
      <c r="C4886" s="48" t="n">
        <v>46111</v>
      </c>
      <c r="D4886" s="47" t="s">
        <v>65</v>
      </c>
      <c r="E4886" s="47" t="s">
        <v>134</v>
      </c>
      <c r="F4886" s="47" t="s">
        <v>157</v>
      </c>
      <c r="G4886" s="47" t="s">
        <v>138</v>
      </c>
      <c r="H4886" s="47" t="n">
        <v>84</v>
      </c>
      <c r="I4886" s="57" t="n">
        <f aca="false">IFERROR(H4886/INDEX(Rate_Master!$C$2:$C$13,MATCH(F4886,Rate_Master!$A$2:$A$13,0)),0)</f>
        <v>0.381818181818182</v>
      </c>
    </row>
    <row r="4887" customFormat="false" ht="15" hidden="false" customHeight="false" outlineLevel="0" collapsed="false">
      <c r="A4887" s="47" t="s">
        <v>16839</v>
      </c>
      <c r="B4887" s="47" t="s">
        <v>1191</v>
      </c>
      <c r="C4887" s="48" t="n">
        <v>46111</v>
      </c>
      <c r="D4887" s="47" t="s">
        <v>65</v>
      </c>
      <c r="E4887" s="47" t="s">
        <v>134</v>
      </c>
      <c r="F4887" s="47" t="s">
        <v>157</v>
      </c>
      <c r="G4887" s="47" t="s">
        <v>133</v>
      </c>
      <c r="H4887" s="47" t="n">
        <v>521</v>
      </c>
      <c r="I4887" s="57" t="n">
        <f aca="false">IFERROR(H4887/INDEX(Rate_Master!$C$2:$C$13,MATCH(F4887,Rate_Master!$A$2:$A$13,0)),0)</f>
        <v>2.36818181818182</v>
      </c>
    </row>
    <row r="4888" customFormat="false" ht="15" hidden="false" customHeight="false" outlineLevel="0" collapsed="false">
      <c r="A4888" s="47" t="s">
        <v>16840</v>
      </c>
      <c r="B4888" s="47" t="s">
        <v>1191</v>
      </c>
      <c r="C4888" s="48" t="n">
        <v>46111</v>
      </c>
      <c r="D4888" s="47" t="s">
        <v>65</v>
      </c>
      <c r="E4888" s="47" t="s">
        <v>134</v>
      </c>
      <c r="F4888" s="47" t="s">
        <v>157</v>
      </c>
      <c r="G4888" s="47" t="s">
        <v>135</v>
      </c>
      <c r="H4888" s="47" t="n">
        <v>252</v>
      </c>
      <c r="I4888" s="57" t="n">
        <f aca="false">IFERROR(H4888/INDEX(Rate_Master!$C$2:$C$13,MATCH(F4888,Rate_Master!$A$2:$A$13,0)),0)</f>
        <v>1.14545454545455</v>
      </c>
    </row>
    <row r="4889" customFormat="false" ht="15" hidden="false" customHeight="false" outlineLevel="0" collapsed="false">
      <c r="A4889" s="47" t="s">
        <v>16841</v>
      </c>
      <c r="B4889" s="47" t="s">
        <v>1191</v>
      </c>
      <c r="C4889" s="48" t="n">
        <v>46111</v>
      </c>
      <c r="D4889" s="47" t="s">
        <v>65</v>
      </c>
      <c r="E4889" s="47" t="s">
        <v>134</v>
      </c>
      <c r="F4889" s="47" t="s">
        <v>157</v>
      </c>
      <c r="G4889" s="47" t="s">
        <v>136</v>
      </c>
      <c r="H4889" s="47" t="n">
        <v>222</v>
      </c>
      <c r="I4889" s="57" t="n">
        <f aca="false">IFERROR(H4889/INDEX(Rate_Master!$C$2:$C$13,MATCH(F4889,Rate_Master!$A$2:$A$13,0)),0)</f>
        <v>1.00909090909091</v>
      </c>
    </row>
    <row r="4890" customFormat="false" ht="15" hidden="false" customHeight="false" outlineLevel="0" collapsed="false">
      <c r="A4890" s="47" t="s">
        <v>16842</v>
      </c>
      <c r="B4890" s="47" t="s">
        <v>1191</v>
      </c>
      <c r="C4890" s="48" t="n">
        <v>46111</v>
      </c>
      <c r="D4890" s="47" t="s">
        <v>65</v>
      </c>
      <c r="E4890" s="47" t="s">
        <v>134</v>
      </c>
      <c r="F4890" s="47" t="s">
        <v>157</v>
      </c>
      <c r="G4890" s="47" t="s">
        <v>137</v>
      </c>
      <c r="H4890" s="47" t="n">
        <v>160</v>
      </c>
      <c r="I4890" s="57" t="n">
        <f aca="false">IFERROR(H4890/INDEX(Rate_Master!$C$2:$C$13,MATCH(F4890,Rate_Master!$A$2:$A$13,0)),0)</f>
        <v>0.727272727272727</v>
      </c>
    </row>
    <row r="4891" customFormat="false" ht="15" hidden="false" customHeight="false" outlineLevel="0" collapsed="false">
      <c r="A4891" s="47" t="s">
        <v>16843</v>
      </c>
      <c r="B4891" s="47" t="s">
        <v>1191</v>
      </c>
      <c r="C4891" s="48" t="n">
        <v>46111</v>
      </c>
      <c r="D4891" s="47" t="s">
        <v>65</v>
      </c>
      <c r="E4891" s="47" t="s">
        <v>134</v>
      </c>
      <c r="F4891" s="47" t="s">
        <v>157</v>
      </c>
      <c r="G4891" s="47" t="s">
        <v>138</v>
      </c>
      <c r="H4891" s="47" t="n">
        <v>91</v>
      </c>
      <c r="I4891" s="57" t="n">
        <f aca="false">IFERROR(H4891/INDEX(Rate_Master!$C$2:$C$13,MATCH(F4891,Rate_Master!$A$2:$A$13,0)),0)</f>
        <v>0.413636363636364</v>
      </c>
    </row>
    <row r="4892" customFormat="false" ht="15" hidden="false" customHeight="false" outlineLevel="0" collapsed="false">
      <c r="A4892" s="47" t="s">
        <v>16844</v>
      </c>
      <c r="B4892" s="47" t="s">
        <v>1192</v>
      </c>
      <c r="C4892" s="48" t="n">
        <v>46111</v>
      </c>
      <c r="D4892" s="47" t="s">
        <v>65</v>
      </c>
      <c r="E4892" s="47" t="s">
        <v>134</v>
      </c>
      <c r="F4892" s="47" t="s">
        <v>157</v>
      </c>
      <c r="G4892" s="47" t="s">
        <v>133</v>
      </c>
      <c r="H4892" s="47" t="n">
        <v>1019</v>
      </c>
      <c r="I4892" s="57" t="n">
        <f aca="false">IFERROR(H4892/INDEX(Rate_Master!$C$2:$C$13,MATCH(F4892,Rate_Master!$A$2:$A$13,0)),0)</f>
        <v>4.63181818181818</v>
      </c>
    </row>
    <row r="4893" customFormat="false" ht="15" hidden="false" customHeight="false" outlineLevel="0" collapsed="false">
      <c r="A4893" s="47" t="s">
        <v>16845</v>
      </c>
      <c r="B4893" s="47" t="s">
        <v>1192</v>
      </c>
      <c r="C4893" s="48" t="n">
        <v>46111</v>
      </c>
      <c r="D4893" s="47" t="s">
        <v>65</v>
      </c>
      <c r="E4893" s="47" t="s">
        <v>134</v>
      </c>
      <c r="F4893" s="47" t="s">
        <v>157</v>
      </c>
      <c r="G4893" s="47" t="s">
        <v>135</v>
      </c>
      <c r="H4893" s="47" t="n">
        <v>543</v>
      </c>
      <c r="I4893" s="57" t="n">
        <f aca="false">IFERROR(H4893/INDEX(Rate_Master!$C$2:$C$13,MATCH(F4893,Rate_Master!$A$2:$A$13,0)),0)</f>
        <v>2.46818181818182</v>
      </c>
    </row>
    <row r="4894" customFormat="false" ht="15" hidden="false" customHeight="false" outlineLevel="0" collapsed="false">
      <c r="A4894" s="47" t="s">
        <v>16846</v>
      </c>
      <c r="B4894" s="47" t="s">
        <v>1192</v>
      </c>
      <c r="C4894" s="48" t="n">
        <v>46111</v>
      </c>
      <c r="D4894" s="47" t="s">
        <v>65</v>
      </c>
      <c r="E4894" s="47" t="s">
        <v>134</v>
      </c>
      <c r="F4894" s="47" t="s">
        <v>157</v>
      </c>
      <c r="G4894" s="47" t="s">
        <v>136</v>
      </c>
      <c r="H4894" s="47" t="n">
        <v>389</v>
      </c>
      <c r="I4894" s="57" t="n">
        <f aca="false">IFERROR(H4894/INDEX(Rate_Master!$C$2:$C$13,MATCH(F4894,Rate_Master!$A$2:$A$13,0)),0)</f>
        <v>1.76818181818182</v>
      </c>
    </row>
    <row r="4895" customFormat="false" ht="15" hidden="false" customHeight="false" outlineLevel="0" collapsed="false">
      <c r="A4895" s="47" t="s">
        <v>16847</v>
      </c>
      <c r="B4895" s="47" t="s">
        <v>1192</v>
      </c>
      <c r="C4895" s="48" t="n">
        <v>46111</v>
      </c>
      <c r="D4895" s="47" t="s">
        <v>65</v>
      </c>
      <c r="E4895" s="47" t="s">
        <v>134</v>
      </c>
      <c r="F4895" s="47" t="s">
        <v>157</v>
      </c>
      <c r="G4895" s="47" t="s">
        <v>137</v>
      </c>
      <c r="H4895" s="47" t="n">
        <v>316</v>
      </c>
      <c r="I4895" s="57" t="n">
        <f aca="false">IFERROR(H4895/INDEX(Rate_Master!$C$2:$C$13,MATCH(F4895,Rate_Master!$A$2:$A$13,0)),0)</f>
        <v>1.43636363636364</v>
      </c>
    </row>
    <row r="4896" customFormat="false" ht="15" hidden="false" customHeight="false" outlineLevel="0" collapsed="false">
      <c r="A4896" s="47" t="s">
        <v>16848</v>
      </c>
      <c r="B4896" s="47" t="s">
        <v>1192</v>
      </c>
      <c r="C4896" s="48" t="n">
        <v>46111</v>
      </c>
      <c r="D4896" s="47" t="s">
        <v>65</v>
      </c>
      <c r="E4896" s="47" t="s">
        <v>134</v>
      </c>
      <c r="F4896" s="47" t="s">
        <v>157</v>
      </c>
      <c r="G4896" s="47" t="s">
        <v>138</v>
      </c>
      <c r="H4896" s="47" t="n">
        <v>166</v>
      </c>
      <c r="I4896" s="57" t="n">
        <f aca="false">IFERROR(H4896/INDEX(Rate_Master!$C$2:$C$13,MATCH(F4896,Rate_Master!$A$2:$A$13,0)),0)</f>
        <v>0.754545454545455</v>
      </c>
    </row>
    <row r="4897" customFormat="false" ht="15" hidden="false" customHeight="false" outlineLevel="0" collapsed="false">
      <c r="A4897" s="47" t="s">
        <v>16849</v>
      </c>
      <c r="B4897" s="47" t="s">
        <v>1193</v>
      </c>
      <c r="C4897" s="48" t="n">
        <v>46112</v>
      </c>
      <c r="D4897" s="47" t="s">
        <v>62</v>
      </c>
      <c r="E4897" s="47" t="s">
        <v>120</v>
      </c>
      <c r="F4897" s="47" t="s">
        <v>149</v>
      </c>
      <c r="G4897" s="47" t="s">
        <v>119</v>
      </c>
      <c r="H4897" s="47" t="n">
        <v>1717</v>
      </c>
      <c r="I4897" s="57" t="n">
        <f aca="false">IFERROR(H4897/INDEX(Rate_Master!$C$2:$C$13,MATCH(F4897,Rate_Master!$A$2:$A$13,0)),0)</f>
        <v>1.56090909090909</v>
      </c>
    </row>
    <row r="4898" customFormat="false" ht="15" hidden="false" customHeight="false" outlineLevel="0" collapsed="false">
      <c r="A4898" s="47" t="s">
        <v>16850</v>
      </c>
      <c r="B4898" s="47" t="s">
        <v>1193</v>
      </c>
      <c r="C4898" s="48" t="n">
        <v>46112</v>
      </c>
      <c r="D4898" s="47" t="s">
        <v>62</v>
      </c>
      <c r="E4898" s="47" t="s">
        <v>120</v>
      </c>
      <c r="F4898" s="47" t="s">
        <v>149</v>
      </c>
      <c r="G4898" s="47" t="s">
        <v>121</v>
      </c>
      <c r="H4898" s="47" t="n">
        <v>1668</v>
      </c>
      <c r="I4898" s="57" t="n">
        <f aca="false">IFERROR(H4898/INDEX(Rate_Master!$C$2:$C$13,MATCH(F4898,Rate_Master!$A$2:$A$13,0)),0)</f>
        <v>1.51636363636364</v>
      </c>
    </row>
    <row r="4899" customFormat="false" ht="15" hidden="false" customHeight="false" outlineLevel="0" collapsed="false">
      <c r="A4899" s="47" t="s">
        <v>16851</v>
      </c>
      <c r="B4899" s="47" t="s">
        <v>1193</v>
      </c>
      <c r="C4899" s="48" t="n">
        <v>46112</v>
      </c>
      <c r="D4899" s="47" t="s">
        <v>62</v>
      </c>
      <c r="E4899" s="47" t="s">
        <v>120</v>
      </c>
      <c r="F4899" s="47" t="s">
        <v>149</v>
      </c>
      <c r="G4899" s="47" t="s">
        <v>122</v>
      </c>
      <c r="H4899" s="47" t="n">
        <v>1825</v>
      </c>
      <c r="I4899" s="57" t="n">
        <f aca="false">IFERROR(H4899/INDEX(Rate_Master!$C$2:$C$13,MATCH(F4899,Rate_Master!$A$2:$A$13,0)),0)</f>
        <v>1.65909090909091</v>
      </c>
    </row>
    <row r="4900" customFormat="false" ht="15" hidden="false" customHeight="false" outlineLevel="0" collapsed="false">
      <c r="A4900" s="47" t="s">
        <v>16852</v>
      </c>
      <c r="B4900" s="47" t="s">
        <v>1193</v>
      </c>
      <c r="C4900" s="48" t="n">
        <v>46112</v>
      </c>
      <c r="D4900" s="47" t="s">
        <v>62</v>
      </c>
      <c r="E4900" s="47" t="s">
        <v>120</v>
      </c>
      <c r="F4900" s="47" t="s">
        <v>149</v>
      </c>
      <c r="G4900" s="47" t="s">
        <v>123</v>
      </c>
      <c r="H4900" s="47" t="n">
        <v>1321</v>
      </c>
      <c r="I4900" s="57" t="n">
        <f aca="false">IFERROR(H4900/INDEX(Rate_Master!$C$2:$C$13,MATCH(F4900,Rate_Master!$A$2:$A$13,0)),0)</f>
        <v>1.20090909090909</v>
      </c>
    </row>
    <row r="4901" customFormat="false" ht="15" hidden="false" customHeight="false" outlineLevel="0" collapsed="false">
      <c r="A4901" s="47" t="s">
        <v>16853</v>
      </c>
      <c r="B4901" s="47" t="s">
        <v>1193</v>
      </c>
      <c r="C4901" s="48" t="n">
        <v>46112</v>
      </c>
      <c r="D4901" s="47" t="s">
        <v>62</v>
      </c>
      <c r="E4901" s="47" t="s">
        <v>120</v>
      </c>
      <c r="F4901" s="47" t="s">
        <v>149</v>
      </c>
      <c r="G4901" s="47" t="s">
        <v>124</v>
      </c>
      <c r="H4901" s="47" t="n">
        <v>848</v>
      </c>
      <c r="I4901" s="57" t="n">
        <f aca="false">IFERROR(H4901/INDEX(Rate_Master!$C$2:$C$13,MATCH(F4901,Rate_Master!$A$2:$A$13,0)),0)</f>
        <v>0.770909090909091</v>
      </c>
    </row>
    <row r="4902" customFormat="false" ht="15" hidden="false" customHeight="false" outlineLevel="0" collapsed="false">
      <c r="A4902" s="47" t="s">
        <v>16854</v>
      </c>
      <c r="B4902" s="47" t="s">
        <v>1193</v>
      </c>
      <c r="C4902" s="48" t="n">
        <v>46112</v>
      </c>
      <c r="D4902" s="47" t="s">
        <v>62</v>
      </c>
      <c r="E4902" s="47" t="s">
        <v>120</v>
      </c>
      <c r="F4902" s="47" t="s">
        <v>149</v>
      </c>
      <c r="G4902" s="47" t="s">
        <v>125</v>
      </c>
      <c r="H4902" s="47" t="n">
        <v>462</v>
      </c>
      <c r="I4902" s="57" t="n">
        <f aca="false">IFERROR(H4902/INDEX(Rate_Master!$C$2:$C$13,MATCH(F4902,Rate_Master!$A$2:$A$13,0)),0)</f>
        <v>0.42</v>
      </c>
    </row>
    <row r="4903" customFormat="false" ht="15" hidden="false" customHeight="false" outlineLevel="0" collapsed="false">
      <c r="A4903" s="47" t="s">
        <v>16855</v>
      </c>
      <c r="B4903" s="47" t="s">
        <v>1193</v>
      </c>
      <c r="C4903" s="48" t="n">
        <v>46112</v>
      </c>
      <c r="D4903" s="47" t="s">
        <v>62</v>
      </c>
      <c r="E4903" s="47" t="s">
        <v>120</v>
      </c>
      <c r="F4903" s="47" t="s">
        <v>149</v>
      </c>
      <c r="G4903" s="47" t="s">
        <v>126</v>
      </c>
      <c r="H4903" s="47" t="n">
        <v>330</v>
      </c>
      <c r="I4903" s="57" t="n">
        <f aca="false">IFERROR(H4903/INDEX(Rate_Master!$C$2:$C$13,MATCH(F4903,Rate_Master!$A$2:$A$13,0)),0)</f>
        <v>0.3</v>
      </c>
    </row>
    <row r="4904" customFormat="false" ht="15" hidden="false" customHeight="false" outlineLevel="0" collapsed="false">
      <c r="A4904" s="47" t="s">
        <v>16856</v>
      </c>
      <c r="B4904" s="47" t="s">
        <v>1194</v>
      </c>
      <c r="C4904" s="48" t="n">
        <v>46112</v>
      </c>
      <c r="D4904" s="47" t="s">
        <v>62</v>
      </c>
      <c r="E4904" s="47" t="s">
        <v>120</v>
      </c>
      <c r="F4904" s="47" t="s">
        <v>149</v>
      </c>
      <c r="G4904" s="47" t="s">
        <v>119</v>
      </c>
      <c r="H4904" s="47" t="n">
        <v>1432</v>
      </c>
      <c r="I4904" s="57" t="n">
        <f aca="false">IFERROR(H4904/INDEX(Rate_Master!$C$2:$C$13,MATCH(F4904,Rate_Master!$A$2:$A$13,0)),0)</f>
        <v>1.30181818181818</v>
      </c>
    </row>
    <row r="4905" customFormat="false" ht="15" hidden="false" customHeight="false" outlineLevel="0" collapsed="false">
      <c r="A4905" s="47" t="s">
        <v>16857</v>
      </c>
      <c r="B4905" s="47" t="s">
        <v>1194</v>
      </c>
      <c r="C4905" s="48" t="n">
        <v>46112</v>
      </c>
      <c r="D4905" s="47" t="s">
        <v>62</v>
      </c>
      <c r="E4905" s="47" t="s">
        <v>120</v>
      </c>
      <c r="F4905" s="47" t="s">
        <v>149</v>
      </c>
      <c r="G4905" s="47" t="s">
        <v>121</v>
      </c>
      <c r="H4905" s="47" t="n">
        <v>1276</v>
      </c>
      <c r="I4905" s="57" t="n">
        <f aca="false">IFERROR(H4905/INDEX(Rate_Master!$C$2:$C$13,MATCH(F4905,Rate_Master!$A$2:$A$13,0)),0)</f>
        <v>1.16</v>
      </c>
    </row>
    <row r="4906" customFormat="false" ht="15" hidden="false" customHeight="false" outlineLevel="0" collapsed="false">
      <c r="A4906" s="47" t="s">
        <v>16858</v>
      </c>
      <c r="B4906" s="47" t="s">
        <v>1194</v>
      </c>
      <c r="C4906" s="48" t="n">
        <v>46112</v>
      </c>
      <c r="D4906" s="47" t="s">
        <v>62</v>
      </c>
      <c r="E4906" s="47" t="s">
        <v>120</v>
      </c>
      <c r="F4906" s="47" t="s">
        <v>149</v>
      </c>
      <c r="G4906" s="47" t="s">
        <v>122</v>
      </c>
      <c r="H4906" s="47" t="n">
        <v>1409</v>
      </c>
      <c r="I4906" s="57" t="n">
        <f aca="false">IFERROR(H4906/INDEX(Rate_Master!$C$2:$C$13,MATCH(F4906,Rate_Master!$A$2:$A$13,0)),0)</f>
        <v>1.28090909090909</v>
      </c>
    </row>
    <row r="4907" customFormat="false" ht="15" hidden="false" customHeight="false" outlineLevel="0" collapsed="false">
      <c r="A4907" s="47" t="s">
        <v>16859</v>
      </c>
      <c r="B4907" s="47" t="s">
        <v>1194</v>
      </c>
      <c r="C4907" s="48" t="n">
        <v>46112</v>
      </c>
      <c r="D4907" s="47" t="s">
        <v>62</v>
      </c>
      <c r="E4907" s="47" t="s">
        <v>120</v>
      </c>
      <c r="F4907" s="47" t="s">
        <v>149</v>
      </c>
      <c r="G4907" s="47" t="s">
        <v>123</v>
      </c>
      <c r="H4907" s="47" t="n">
        <v>1007</v>
      </c>
      <c r="I4907" s="57" t="n">
        <f aca="false">IFERROR(H4907/INDEX(Rate_Master!$C$2:$C$13,MATCH(F4907,Rate_Master!$A$2:$A$13,0)),0)</f>
        <v>0.915454545454545</v>
      </c>
    </row>
    <row r="4908" customFormat="false" ht="15" hidden="false" customHeight="false" outlineLevel="0" collapsed="false">
      <c r="A4908" s="47" t="s">
        <v>16860</v>
      </c>
      <c r="B4908" s="47" t="s">
        <v>1194</v>
      </c>
      <c r="C4908" s="48" t="n">
        <v>46112</v>
      </c>
      <c r="D4908" s="47" t="s">
        <v>62</v>
      </c>
      <c r="E4908" s="47" t="s">
        <v>120</v>
      </c>
      <c r="F4908" s="47" t="s">
        <v>149</v>
      </c>
      <c r="G4908" s="47" t="s">
        <v>124</v>
      </c>
      <c r="H4908" s="47" t="n">
        <v>688</v>
      </c>
      <c r="I4908" s="57" t="n">
        <f aca="false">IFERROR(H4908/INDEX(Rate_Master!$C$2:$C$13,MATCH(F4908,Rate_Master!$A$2:$A$13,0)),0)</f>
        <v>0.625454545454546</v>
      </c>
    </row>
    <row r="4909" customFormat="false" ht="15" hidden="false" customHeight="false" outlineLevel="0" collapsed="false">
      <c r="A4909" s="47" t="s">
        <v>16861</v>
      </c>
      <c r="B4909" s="47" t="s">
        <v>1194</v>
      </c>
      <c r="C4909" s="48" t="n">
        <v>46112</v>
      </c>
      <c r="D4909" s="47" t="s">
        <v>62</v>
      </c>
      <c r="E4909" s="47" t="s">
        <v>120</v>
      </c>
      <c r="F4909" s="47" t="s">
        <v>149</v>
      </c>
      <c r="G4909" s="47" t="s">
        <v>125</v>
      </c>
      <c r="H4909" s="47" t="n">
        <v>398</v>
      </c>
      <c r="I4909" s="57" t="n">
        <f aca="false">IFERROR(H4909/INDEX(Rate_Master!$C$2:$C$13,MATCH(F4909,Rate_Master!$A$2:$A$13,0)),0)</f>
        <v>0.361818181818182</v>
      </c>
    </row>
    <row r="4910" customFormat="false" ht="15" hidden="false" customHeight="false" outlineLevel="0" collapsed="false">
      <c r="A4910" s="47" t="s">
        <v>16862</v>
      </c>
      <c r="B4910" s="47" t="s">
        <v>1194</v>
      </c>
      <c r="C4910" s="48" t="n">
        <v>46112</v>
      </c>
      <c r="D4910" s="47" t="s">
        <v>62</v>
      </c>
      <c r="E4910" s="47" t="s">
        <v>120</v>
      </c>
      <c r="F4910" s="47" t="s">
        <v>149</v>
      </c>
      <c r="G4910" s="47" t="s">
        <v>126</v>
      </c>
      <c r="H4910" s="47" t="n">
        <v>252</v>
      </c>
      <c r="I4910" s="57" t="n">
        <f aca="false">IFERROR(H4910/INDEX(Rate_Master!$C$2:$C$13,MATCH(F4910,Rate_Master!$A$2:$A$13,0)),0)</f>
        <v>0.229090909090909</v>
      </c>
    </row>
    <row r="4911" customFormat="false" ht="15" hidden="false" customHeight="false" outlineLevel="0" collapsed="false">
      <c r="A4911" s="47" t="s">
        <v>16863</v>
      </c>
      <c r="B4911" s="47" t="s">
        <v>1195</v>
      </c>
      <c r="C4911" s="48" t="n">
        <v>46112</v>
      </c>
      <c r="D4911" s="47" t="s">
        <v>62</v>
      </c>
      <c r="E4911" s="47" t="s">
        <v>120</v>
      </c>
      <c r="F4911" s="47" t="s">
        <v>149</v>
      </c>
      <c r="G4911" s="47" t="s">
        <v>119</v>
      </c>
      <c r="H4911" s="47" t="n">
        <v>1129</v>
      </c>
      <c r="I4911" s="57" t="n">
        <f aca="false">IFERROR(H4911/INDEX(Rate_Master!$C$2:$C$13,MATCH(F4911,Rate_Master!$A$2:$A$13,0)),0)</f>
        <v>1.02636363636364</v>
      </c>
    </row>
    <row r="4912" customFormat="false" ht="15" hidden="false" customHeight="false" outlineLevel="0" collapsed="false">
      <c r="A4912" s="47" t="s">
        <v>16864</v>
      </c>
      <c r="B4912" s="47" t="s">
        <v>1195</v>
      </c>
      <c r="C4912" s="48" t="n">
        <v>46112</v>
      </c>
      <c r="D4912" s="47" t="s">
        <v>62</v>
      </c>
      <c r="E4912" s="47" t="s">
        <v>120</v>
      </c>
      <c r="F4912" s="47" t="s">
        <v>149</v>
      </c>
      <c r="G4912" s="47" t="s">
        <v>121</v>
      </c>
      <c r="H4912" s="47" t="n">
        <v>1020</v>
      </c>
      <c r="I4912" s="57" t="n">
        <f aca="false">IFERROR(H4912/INDEX(Rate_Master!$C$2:$C$13,MATCH(F4912,Rate_Master!$A$2:$A$13,0)),0)</f>
        <v>0.927272727272727</v>
      </c>
    </row>
    <row r="4913" customFormat="false" ht="15" hidden="false" customHeight="false" outlineLevel="0" collapsed="false">
      <c r="A4913" s="47" t="s">
        <v>16865</v>
      </c>
      <c r="B4913" s="47" t="s">
        <v>1195</v>
      </c>
      <c r="C4913" s="48" t="n">
        <v>46112</v>
      </c>
      <c r="D4913" s="47" t="s">
        <v>62</v>
      </c>
      <c r="E4913" s="47" t="s">
        <v>120</v>
      </c>
      <c r="F4913" s="47" t="s">
        <v>149</v>
      </c>
      <c r="G4913" s="47" t="s">
        <v>122</v>
      </c>
      <c r="H4913" s="47" t="n">
        <v>1089</v>
      </c>
      <c r="I4913" s="57" t="n">
        <f aca="false">IFERROR(H4913/INDEX(Rate_Master!$C$2:$C$13,MATCH(F4913,Rate_Master!$A$2:$A$13,0)),0)</f>
        <v>0.99</v>
      </c>
    </row>
    <row r="4914" customFormat="false" ht="15" hidden="false" customHeight="false" outlineLevel="0" collapsed="false">
      <c r="A4914" s="47" t="s">
        <v>16866</v>
      </c>
      <c r="B4914" s="47" t="s">
        <v>1195</v>
      </c>
      <c r="C4914" s="48" t="n">
        <v>46112</v>
      </c>
      <c r="D4914" s="47" t="s">
        <v>62</v>
      </c>
      <c r="E4914" s="47" t="s">
        <v>120</v>
      </c>
      <c r="F4914" s="47" t="s">
        <v>149</v>
      </c>
      <c r="G4914" s="47" t="s">
        <v>123</v>
      </c>
      <c r="H4914" s="47" t="n">
        <v>797</v>
      </c>
      <c r="I4914" s="57" t="n">
        <f aca="false">IFERROR(H4914/INDEX(Rate_Master!$C$2:$C$13,MATCH(F4914,Rate_Master!$A$2:$A$13,0)),0)</f>
        <v>0.724545454545455</v>
      </c>
    </row>
    <row r="4915" customFormat="false" ht="15" hidden="false" customHeight="false" outlineLevel="0" collapsed="false">
      <c r="A4915" s="47" t="s">
        <v>16867</v>
      </c>
      <c r="B4915" s="47" t="s">
        <v>1195</v>
      </c>
      <c r="C4915" s="48" t="n">
        <v>46112</v>
      </c>
      <c r="D4915" s="47" t="s">
        <v>62</v>
      </c>
      <c r="E4915" s="47" t="s">
        <v>120</v>
      </c>
      <c r="F4915" s="47" t="s">
        <v>149</v>
      </c>
      <c r="G4915" s="47" t="s">
        <v>124</v>
      </c>
      <c r="H4915" s="47" t="n">
        <v>496</v>
      </c>
      <c r="I4915" s="57" t="n">
        <f aca="false">IFERROR(H4915/INDEX(Rate_Master!$C$2:$C$13,MATCH(F4915,Rate_Master!$A$2:$A$13,0)),0)</f>
        <v>0.450909090909091</v>
      </c>
    </row>
    <row r="4916" customFormat="false" ht="15" hidden="false" customHeight="false" outlineLevel="0" collapsed="false">
      <c r="A4916" s="47" t="s">
        <v>16868</v>
      </c>
      <c r="B4916" s="47" t="s">
        <v>1195</v>
      </c>
      <c r="C4916" s="48" t="n">
        <v>46112</v>
      </c>
      <c r="D4916" s="47" t="s">
        <v>62</v>
      </c>
      <c r="E4916" s="47" t="s">
        <v>120</v>
      </c>
      <c r="F4916" s="47" t="s">
        <v>149</v>
      </c>
      <c r="G4916" s="47" t="s">
        <v>125</v>
      </c>
      <c r="H4916" s="47" t="n">
        <v>312</v>
      </c>
      <c r="I4916" s="57" t="n">
        <f aca="false">IFERROR(H4916/INDEX(Rate_Master!$C$2:$C$13,MATCH(F4916,Rate_Master!$A$2:$A$13,0)),0)</f>
        <v>0.283636363636364</v>
      </c>
    </row>
    <row r="4917" customFormat="false" ht="15" hidden="false" customHeight="false" outlineLevel="0" collapsed="false">
      <c r="A4917" s="47" t="s">
        <v>16869</v>
      </c>
      <c r="B4917" s="47" t="s">
        <v>1195</v>
      </c>
      <c r="C4917" s="48" t="n">
        <v>46112</v>
      </c>
      <c r="D4917" s="47" t="s">
        <v>62</v>
      </c>
      <c r="E4917" s="47" t="s">
        <v>120</v>
      </c>
      <c r="F4917" s="47" t="s">
        <v>149</v>
      </c>
      <c r="G4917" s="47" t="s">
        <v>126</v>
      </c>
      <c r="H4917" s="47" t="n">
        <v>190</v>
      </c>
      <c r="I4917" s="57" t="n">
        <f aca="false">IFERROR(H4917/INDEX(Rate_Master!$C$2:$C$13,MATCH(F4917,Rate_Master!$A$2:$A$13,0)),0)</f>
        <v>0.172727272727273</v>
      </c>
    </row>
    <row r="4918" customFormat="false" ht="15" hidden="false" customHeight="false" outlineLevel="0" collapsed="false">
      <c r="A4918" s="47" t="s">
        <v>16870</v>
      </c>
      <c r="B4918" s="47" t="s">
        <v>1196</v>
      </c>
      <c r="C4918" s="48" t="n">
        <v>46112</v>
      </c>
      <c r="D4918" s="47" t="s">
        <v>63</v>
      </c>
      <c r="E4918" s="47" t="s">
        <v>120</v>
      </c>
      <c r="F4918" s="47" t="s">
        <v>151</v>
      </c>
      <c r="G4918" s="47" t="s">
        <v>119</v>
      </c>
      <c r="H4918" s="47" t="n">
        <v>1383</v>
      </c>
      <c r="I4918" s="57" t="n">
        <f aca="false">IFERROR(H4918/INDEX(Rate_Master!$C$2:$C$13,MATCH(F4918,Rate_Master!$A$2:$A$13,0)),0)</f>
        <v>1.97571428571429</v>
      </c>
    </row>
    <row r="4919" customFormat="false" ht="15" hidden="false" customHeight="false" outlineLevel="0" collapsed="false">
      <c r="A4919" s="47" t="s">
        <v>16871</v>
      </c>
      <c r="B4919" s="47" t="s">
        <v>1196</v>
      </c>
      <c r="C4919" s="48" t="n">
        <v>46112</v>
      </c>
      <c r="D4919" s="47" t="s">
        <v>63</v>
      </c>
      <c r="E4919" s="47" t="s">
        <v>120</v>
      </c>
      <c r="F4919" s="47" t="s">
        <v>151</v>
      </c>
      <c r="G4919" s="47" t="s">
        <v>121</v>
      </c>
      <c r="H4919" s="47" t="n">
        <v>1278</v>
      </c>
      <c r="I4919" s="57" t="n">
        <f aca="false">IFERROR(H4919/INDEX(Rate_Master!$C$2:$C$13,MATCH(F4919,Rate_Master!$A$2:$A$13,0)),0)</f>
        <v>1.82571428571429</v>
      </c>
    </row>
    <row r="4920" customFormat="false" ht="15" hidden="false" customHeight="false" outlineLevel="0" collapsed="false">
      <c r="A4920" s="47" t="s">
        <v>16872</v>
      </c>
      <c r="B4920" s="47" t="s">
        <v>1196</v>
      </c>
      <c r="C4920" s="48" t="n">
        <v>46112</v>
      </c>
      <c r="D4920" s="47" t="s">
        <v>63</v>
      </c>
      <c r="E4920" s="47" t="s">
        <v>120</v>
      </c>
      <c r="F4920" s="47" t="s">
        <v>151</v>
      </c>
      <c r="G4920" s="47" t="s">
        <v>122</v>
      </c>
      <c r="H4920" s="47" t="n">
        <v>3031</v>
      </c>
      <c r="I4920" s="57" t="n">
        <f aca="false">IFERROR(H4920/INDEX(Rate_Master!$C$2:$C$13,MATCH(F4920,Rate_Master!$A$2:$A$13,0)),0)</f>
        <v>4.33</v>
      </c>
    </row>
    <row r="4921" customFormat="false" ht="15" hidden="false" customHeight="false" outlineLevel="0" collapsed="false">
      <c r="A4921" s="47" t="s">
        <v>16873</v>
      </c>
      <c r="B4921" s="47" t="s">
        <v>1196</v>
      </c>
      <c r="C4921" s="48" t="n">
        <v>46112</v>
      </c>
      <c r="D4921" s="47" t="s">
        <v>63</v>
      </c>
      <c r="E4921" s="47" t="s">
        <v>120</v>
      </c>
      <c r="F4921" s="47" t="s">
        <v>151</v>
      </c>
      <c r="G4921" s="47" t="s">
        <v>123</v>
      </c>
      <c r="H4921" s="47" t="n">
        <v>983</v>
      </c>
      <c r="I4921" s="57" t="n">
        <f aca="false">IFERROR(H4921/INDEX(Rate_Master!$C$2:$C$13,MATCH(F4921,Rate_Master!$A$2:$A$13,0)),0)</f>
        <v>1.40428571428571</v>
      </c>
    </row>
    <row r="4922" customFormat="false" ht="15" hidden="false" customHeight="false" outlineLevel="0" collapsed="false">
      <c r="A4922" s="47" t="s">
        <v>16874</v>
      </c>
      <c r="B4922" s="47" t="s">
        <v>1196</v>
      </c>
      <c r="C4922" s="48" t="n">
        <v>46112</v>
      </c>
      <c r="D4922" s="47" t="s">
        <v>63</v>
      </c>
      <c r="E4922" s="47" t="s">
        <v>120</v>
      </c>
      <c r="F4922" s="47" t="s">
        <v>151</v>
      </c>
      <c r="G4922" s="47" t="s">
        <v>124</v>
      </c>
      <c r="H4922" s="47" t="n">
        <v>641</v>
      </c>
      <c r="I4922" s="57" t="n">
        <f aca="false">IFERROR(H4922/INDEX(Rate_Master!$C$2:$C$13,MATCH(F4922,Rate_Master!$A$2:$A$13,0)),0)</f>
        <v>0.915714285714286</v>
      </c>
    </row>
    <row r="4923" customFormat="false" ht="15" hidden="false" customHeight="false" outlineLevel="0" collapsed="false">
      <c r="A4923" s="47" t="s">
        <v>16875</v>
      </c>
      <c r="B4923" s="47" t="s">
        <v>1196</v>
      </c>
      <c r="C4923" s="48" t="n">
        <v>46112</v>
      </c>
      <c r="D4923" s="47" t="s">
        <v>63</v>
      </c>
      <c r="E4923" s="47" t="s">
        <v>120</v>
      </c>
      <c r="F4923" s="47" t="s">
        <v>151</v>
      </c>
      <c r="G4923" s="47" t="s">
        <v>125</v>
      </c>
      <c r="H4923" s="47" t="n">
        <v>383</v>
      </c>
      <c r="I4923" s="57" t="n">
        <f aca="false">IFERROR(H4923/INDEX(Rate_Master!$C$2:$C$13,MATCH(F4923,Rate_Master!$A$2:$A$13,0)),0)</f>
        <v>0.547142857142857</v>
      </c>
    </row>
    <row r="4924" customFormat="false" ht="15" hidden="false" customHeight="false" outlineLevel="0" collapsed="false">
      <c r="A4924" s="47" t="s">
        <v>16876</v>
      </c>
      <c r="B4924" s="47" t="s">
        <v>1196</v>
      </c>
      <c r="C4924" s="48" t="n">
        <v>46112</v>
      </c>
      <c r="D4924" s="47" t="s">
        <v>63</v>
      </c>
      <c r="E4924" s="47" t="s">
        <v>120</v>
      </c>
      <c r="F4924" s="47" t="s">
        <v>151</v>
      </c>
      <c r="G4924" s="47" t="s">
        <v>126</v>
      </c>
      <c r="H4924" s="47" t="n">
        <v>229</v>
      </c>
      <c r="I4924" s="57" t="n">
        <f aca="false">IFERROR(H4924/INDEX(Rate_Master!$C$2:$C$13,MATCH(F4924,Rate_Master!$A$2:$A$13,0)),0)</f>
        <v>0.327142857142857</v>
      </c>
    </row>
    <row r="4925" customFormat="false" ht="15" hidden="false" customHeight="false" outlineLevel="0" collapsed="false">
      <c r="A4925" s="47" t="s">
        <v>16877</v>
      </c>
      <c r="B4925" s="47" t="s">
        <v>1197</v>
      </c>
      <c r="C4925" s="48" t="n">
        <v>46112</v>
      </c>
      <c r="D4925" s="47" t="s">
        <v>63</v>
      </c>
      <c r="E4925" s="47" t="s">
        <v>120</v>
      </c>
      <c r="F4925" s="47" t="s">
        <v>151</v>
      </c>
      <c r="G4925" s="47" t="s">
        <v>119</v>
      </c>
      <c r="H4925" s="47" t="n">
        <v>1006</v>
      </c>
      <c r="I4925" s="57" t="n">
        <f aca="false">IFERROR(H4925/INDEX(Rate_Master!$C$2:$C$13,MATCH(F4925,Rate_Master!$A$2:$A$13,0)),0)</f>
        <v>1.43714285714286</v>
      </c>
    </row>
    <row r="4926" customFormat="false" ht="15" hidden="false" customHeight="false" outlineLevel="0" collapsed="false">
      <c r="A4926" s="47" t="s">
        <v>16878</v>
      </c>
      <c r="B4926" s="47" t="s">
        <v>1197</v>
      </c>
      <c r="C4926" s="48" t="n">
        <v>46112</v>
      </c>
      <c r="D4926" s="47" t="s">
        <v>63</v>
      </c>
      <c r="E4926" s="47" t="s">
        <v>120</v>
      </c>
      <c r="F4926" s="47" t="s">
        <v>151</v>
      </c>
      <c r="G4926" s="47" t="s">
        <v>121</v>
      </c>
      <c r="H4926" s="47" t="n">
        <v>974</v>
      </c>
      <c r="I4926" s="57" t="n">
        <f aca="false">IFERROR(H4926/INDEX(Rate_Master!$C$2:$C$13,MATCH(F4926,Rate_Master!$A$2:$A$13,0)),0)</f>
        <v>1.39142857142857</v>
      </c>
    </row>
    <row r="4927" customFormat="false" ht="15" hidden="false" customHeight="false" outlineLevel="0" collapsed="false">
      <c r="A4927" s="47" t="s">
        <v>16879</v>
      </c>
      <c r="B4927" s="47" t="s">
        <v>1197</v>
      </c>
      <c r="C4927" s="48" t="n">
        <v>46112</v>
      </c>
      <c r="D4927" s="47" t="s">
        <v>63</v>
      </c>
      <c r="E4927" s="47" t="s">
        <v>120</v>
      </c>
      <c r="F4927" s="47" t="s">
        <v>151</v>
      </c>
      <c r="G4927" s="47" t="s">
        <v>122</v>
      </c>
      <c r="H4927" s="47" t="n">
        <v>2166</v>
      </c>
      <c r="I4927" s="57" t="n">
        <f aca="false">IFERROR(H4927/INDEX(Rate_Master!$C$2:$C$13,MATCH(F4927,Rate_Master!$A$2:$A$13,0)),0)</f>
        <v>3.09428571428571</v>
      </c>
    </row>
    <row r="4928" customFormat="false" ht="15" hidden="false" customHeight="false" outlineLevel="0" collapsed="false">
      <c r="A4928" s="47" t="s">
        <v>16880</v>
      </c>
      <c r="B4928" s="47" t="s">
        <v>1197</v>
      </c>
      <c r="C4928" s="48" t="n">
        <v>46112</v>
      </c>
      <c r="D4928" s="47" t="s">
        <v>63</v>
      </c>
      <c r="E4928" s="47" t="s">
        <v>120</v>
      </c>
      <c r="F4928" s="47" t="s">
        <v>151</v>
      </c>
      <c r="G4928" s="47" t="s">
        <v>123</v>
      </c>
      <c r="H4928" s="47" t="n">
        <v>769</v>
      </c>
      <c r="I4928" s="57" t="n">
        <f aca="false">IFERROR(H4928/INDEX(Rate_Master!$C$2:$C$13,MATCH(F4928,Rate_Master!$A$2:$A$13,0)),0)</f>
        <v>1.09857142857143</v>
      </c>
    </row>
    <row r="4929" customFormat="false" ht="15" hidden="false" customHeight="false" outlineLevel="0" collapsed="false">
      <c r="A4929" s="47" t="s">
        <v>16881</v>
      </c>
      <c r="B4929" s="47" t="s">
        <v>1197</v>
      </c>
      <c r="C4929" s="48" t="n">
        <v>46112</v>
      </c>
      <c r="D4929" s="47" t="s">
        <v>63</v>
      </c>
      <c r="E4929" s="47" t="s">
        <v>120</v>
      </c>
      <c r="F4929" s="47" t="s">
        <v>151</v>
      </c>
      <c r="G4929" s="47" t="s">
        <v>124</v>
      </c>
      <c r="H4929" s="47" t="n">
        <v>472</v>
      </c>
      <c r="I4929" s="57" t="n">
        <f aca="false">IFERROR(H4929/INDEX(Rate_Master!$C$2:$C$13,MATCH(F4929,Rate_Master!$A$2:$A$13,0)),0)</f>
        <v>0.674285714285714</v>
      </c>
    </row>
    <row r="4930" customFormat="false" ht="15" hidden="false" customHeight="false" outlineLevel="0" collapsed="false">
      <c r="A4930" s="47" t="s">
        <v>16882</v>
      </c>
      <c r="B4930" s="47" t="s">
        <v>1197</v>
      </c>
      <c r="C4930" s="48" t="n">
        <v>46112</v>
      </c>
      <c r="D4930" s="47" t="s">
        <v>63</v>
      </c>
      <c r="E4930" s="47" t="s">
        <v>120</v>
      </c>
      <c r="F4930" s="47" t="s">
        <v>151</v>
      </c>
      <c r="G4930" s="47" t="s">
        <v>125</v>
      </c>
      <c r="H4930" s="47" t="n">
        <v>278</v>
      </c>
      <c r="I4930" s="57" t="n">
        <f aca="false">IFERROR(H4930/INDEX(Rate_Master!$C$2:$C$13,MATCH(F4930,Rate_Master!$A$2:$A$13,0)),0)</f>
        <v>0.397142857142857</v>
      </c>
    </row>
    <row r="4931" customFormat="false" ht="15" hidden="false" customHeight="false" outlineLevel="0" collapsed="false">
      <c r="A4931" s="47" t="s">
        <v>16883</v>
      </c>
      <c r="B4931" s="47" t="s">
        <v>1197</v>
      </c>
      <c r="C4931" s="48" t="n">
        <v>46112</v>
      </c>
      <c r="D4931" s="47" t="s">
        <v>63</v>
      </c>
      <c r="E4931" s="47" t="s">
        <v>120</v>
      </c>
      <c r="F4931" s="47" t="s">
        <v>151</v>
      </c>
      <c r="G4931" s="47" t="s">
        <v>126</v>
      </c>
      <c r="H4931" s="47" t="n">
        <v>150</v>
      </c>
      <c r="I4931" s="57" t="n">
        <f aca="false">IFERROR(H4931/INDEX(Rate_Master!$C$2:$C$13,MATCH(F4931,Rate_Master!$A$2:$A$13,0)),0)</f>
        <v>0.214285714285714</v>
      </c>
    </row>
    <row r="4932" customFormat="false" ht="15" hidden="false" customHeight="false" outlineLevel="0" collapsed="false">
      <c r="A4932" s="47" t="s">
        <v>16884</v>
      </c>
      <c r="B4932" s="47" t="s">
        <v>1198</v>
      </c>
      <c r="C4932" s="48" t="n">
        <v>46112</v>
      </c>
      <c r="D4932" s="47" t="s">
        <v>63</v>
      </c>
      <c r="E4932" s="47" t="s">
        <v>120</v>
      </c>
      <c r="F4932" s="47" t="s">
        <v>151</v>
      </c>
      <c r="G4932" s="47" t="s">
        <v>119</v>
      </c>
      <c r="H4932" s="47" t="n">
        <v>1477</v>
      </c>
      <c r="I4932" s="57" t="n">
        <f aca="false">IFERROR(H4932/INDEX(Rate_Master!$C$2:$C$13,MATCH(F4932,Rate_Master!$A$2:$A$13,0)),0)</f>
        <v>2.11</v>
      </c>
    </row>
    <row r="4933" customFormat="false" ht="15" hidden="false" customHeight="false" outlineLevel="0" collapsed="false">
      <c r="A4933" s="47" t="s">
        <v>16885</v>
      </c>
      <c r="B4933" s="47" t="s">
        <v>1198</v>
      </c>
      <c r="C4933" s="48" t="n">
        <v>46112</v>
      </c>
      <c r="D4933" s="47" t="s">
        <v>63</v>
      </c>
      <c r="E4933" s="47" t="s">
        <v>120</v>
      </c>
      <c r="F4933" s="47" t="s">
        <v>151</v>
      </c>
      <c r="G4933" s="47" t="s">
        <v>121</v>
      </c>
      <c r="H4933" s="47" t="n">
        <v>1264</v>
      </c>
      <c r="I4933" s="57" t="n">
        <f aca="false">IFERROR(H4933/INDEX(Rate_Master!$C$2:$C$13,MATCH(F4933,Rate_Master!$A$2:$A$13,0)),0)</f>
        <v>1.80571428571429</v>
      </c>
    </row>
    <row r="4934" customFormat="false" ht="15" hidden="false" customHeight="false" outlineLevel="0" collapsed="false">
      <c r="A4934" s="47" t="s">
        <v>16886</v>
      </c>
      <c r="B4934" s="47" t="s">
        <v>1198</v>
      </c>
      <c r="C4934" s="48" t="n">
        <v>46112</v>
      </c>
      <c r="D4934" s="47" t="s">
        <v>63</v>
      </c>
      <c r="E4934" s="47" t="s">
        <v>120</v>
      </c>
      <c r="F4934" s="47" t="s">
        <v>151</v>
      </c>
      <c r="G4934" s="47" t="s">
        <v>122</v>
      </c>
      <c r="H4934" s="47" t="n">
        <v>3082</v>
      </c>
      <c r="I4934" s="57" t="n">
        <f aca="false">IFERROR(H4934/INDEX(Rate_Master!$C$2:$C$13,MATCH(F4934,Rate_Master!$A$2:$A$13,0)),0)</f>
        <v>4.40285714285714</v>
      </c>
    </row>
    <row r="4935" customFormat="false" ht="15" hidden="false" customHeight="false" outlineLevel="0" collapsed="false">
      <c r="A4935" s="47" t="s">
        <v>16887</v>
      </c>
      <c r="B4935" s="47" t="s">
        <v>1198</v>
      </c>
      <c r="C4935" s="48" t="n">
        <v>46112</v>
      </c>
      <c r="D4935" s="47" t="s">
        <v>63</v>
      </c>
      <c r="E4935" s="47" t="s">
        <v>120</v>
      </c>
      <c r="F4935" s="47" t="s">
        <v>151</v>
      </c>
      <c r="G4935" s="47" t="s">
        <v>123</v>
      </c>
      <c r="H4935" s="47" t="n">
        <v>1037</v>
      </c>
      <c r="I4935" s="57" t="n">
        <f aca="false">IFERROR(H4935/INDEX(Rate_Master!$C$2:$C$13,MATCH(F4935,Rate_Master!$A$2:$A$13,0)),0)</f>
        <v>1.48142857142857</v>
      </c>
    </row>
    <row r="4936" customFormat="false" ht="15" hidden="false" customHeight="false" outlineLevel="0" collapsed="false">
      <c r="A4936" s="47" t="s">
        <v>16888</v>
      </c>
      <c r="B4936" s="47" t="s">
        <v>1198</v>
      </c>
      <c r="C4936" s="48" t="n">
        <v>46112</v>
      </c>
      <c r="D4936" s="47" t="s">
        <v>63</v>
      </c>
      <c r="E4936" s="47" t="s">
        <v>120</v>
      </c>
      <c r="F4936" s="47" t="s">
        <v>151</v>
      </c>
      <c r="G4936" s="47" t="s">
        <v>124</v>
      </c>
      <c r="H4936" s="47" t="n">
        <v>619</v>
      </c>
      <c r="I4936" s="57" t="n">
        <f aca="false">IFERROR(H4936/INDEX(Rate_Master!$C$2:$C$13,MATCH(F4936,Rate_Master!$A$2:$A$13,0)),0)</f>
        <v>0.884285714285714</v>
      </c>
    </row>
    <row r="4937" customFormat="false" ht="15" hidden="false" customHeight="false" outlineLevel="0" collapsed="false">
      <c r="A4937" s="47" t="s">
        <v>16889</v>
      </c>
      <c r="B4937" s="47" t="s">
        <v>1198</v>
      </c>
      <c r="C4937" s="48" t="n">
        <v>46112</v>
      </c>
      <c r="D4937" s="47" t="s">
        <v>63</v>
      </c>
      <c r="E4937" s="47" t="s">
        <v>120</v>
      </c>
      <c r="F4937" s="47" t="s">
        <v>151</v>
      </c>
      <c r="G4937" s="47" t="s">
        <v>125</v>
      </c>
      <c r="H4937" s="47" t="n">
        <v>408</v>
      </c>
      <c r="I4937" s="57" t="n">
        <f aca="false">IFERROR(H4937/INDEX(Rate_Master!$C$2:$C$13,MATCH(F4937,Rate_Master!$A$2:$A$13,0)),0)</f>
        <v>0.582857142857143</v>
      </c>
    </row>
    <row r="4938" customFormat="false" ht="15" hidden="false" customHeight="false" outlineLevel="0" collapsed="false">
      <c r="A4938" s="47" t="s">
        <v>16890</v>
      </c>
      <c r="B4938" s="47" t="s">
        <v>1198</v>
      </c>
      <c r="C4938" s="48" t="n">
        <v>46112</v>
      </c>
      <c r="D4938" s="47" t="s">
        <v>63</v>
      </c>
      <c r="E4938" s="47" t="s">
        <v>120</v>
      </c>
      <c r="F4938" s="47" t="s">
        <v>151</v>
      </c>
      <c r="G4938" s="47" t="s">
        <v>126</v>
      </c>
      <c r="H4938" s="47" t="n">
        <v>275</v>
      </c>
      <c r="I4938" s="57" t="n">
        <f aca="false">IFERROR(H4938/INDEX(Rate_Master!$C$2:$C$13,MATCH(F4938,Rate_Master!$A$2:$A$13,0)),0)</f>
        <v>0.392857142857143</v>
      </c>
    </row>
    <row r="4939" customFormat="false" ht="15" hidden="false" customHeight="false" outlineLevel="0" collapsed="false">
      <c r="A4939" s="47" t="s">
        <v>16891</v>
      </c>
      <c r="B4939" s="47" t="s">
        <v>1199</v>
      </c>
      <c r="C4939" s="48" t="n">
        <v>46112</v>
      </c>
      <c r="D4939" s="47" t="s">
        <v>64</v>
      </c>
      <c r="E4939" s="47" t="s">
        <v>128</v>
      </c>
      <c r="F4939" s="47" t="s">
        <v>155</v>
      </c>
      <c r="G4939" s="47" t="s">
        <v>127</v>
      </c>
      <c r="H4939" s="47" t="n">
        <v>975</v>
      </c>
      <c r="I4939" s="57" t="n">
        <f aca="false">IFERROR(H4939/INDEX(Rate_Master!$C$2:$C$13,MATCH(F4939,Rate_Master!$A$2:$A$13,0)),0)</f>
        <v>1.77272727272727</v>
      </c>
    </row>
    <row r="4940" customFormat="false" ht="15" hidden="false" customHeight="false" outlineLevel="0" collapsed="false">
      <c r="A4940" s="47" t="s">
        <v>16892</v>
      </c>
      <c r="B4940" s="47" t="s">
        <v>1199</v>
      </c>
      <c r="C4940" s="48" t="n">
        <v>46112</v>
      </c>
      <c r="D4940" s="47" t="s">
        <v>64</v>
      </c>
      <c r="E4940" s="47" t="s">
        <v>128</v>
      </c>
      <c r="F4940" s="47" t="s">
        <v>155</v>
      </c>
      <c r="G4940" s="47" t="s">
        <v>129</v>
      </c>
      <c r="H4940" s="47" t="n">
        <v>666</v>
      </c>
      <c r="I4940" s="57" t="n">
        <f aca="false">IFERROR(H4940/INDEX(Rate_Master!$C$2:$C$13,MATCH(F4940,Rate_Master!$A$2:$A$13,0)),0)</f>
        <v>1.21090909090909</v>
      </c>
    </row>
    <row r="4941" customFormat="false" ht="15" hidden="false" customHeight="false" outlineLevel="0" collapsed="false">
      <c r="A4941" s="47" t="s">
        <v>16893</v>
      </c>
      <c r="B4941" s="47" t="s">
        <v>1199</v>
      </c>
      <c r="C4941" s="48" t="n">
        <v>46112</v>
      </c>
      <c r="D4941" s="47" t="s">
        <v>64</v>
      </c>
      <c r="E4941" s="47" t="s">
        <v>128</v>
      </c>
      <c r="F4941" s="47" t="s">
        <v>155</v>
      </c>
      <c r="G4941" s="47" t="s">
        <v>130</v>
      </c>
      <c r="H4941" s="47" t="n">
        <v>612</v>
      </c>
      <c r="I4941" s="57" t="n">
        <f aca="false">IFERROR(H4941/INDEX(Rate_Master!$C$2:$C$13,MATCH(F4941,Rate_Master!$A$2:$A$13,0)),0)</f>
        <v>1.11272727272727</v>
      </c>
    </row>
    <row r="4942" customFormat="false" ht="15" hidden="false" customHeight="false" outlineLevel="0" collapsed="false">
      <c r="A4942" s="47" t="s">
        <v>16894</v>
      </c>
      <c r="B4942" s="47" t="s">
        <v>1199</v>
      </c>
      <c r="C4942" s="48" t="n">
        <v>46112</v>
      </c>
      <c r="D4942" s="47" t="s">
        <v>64</v>
      </c>
      <c r="E4942" s="47" t="s">
        <v>128</v>
      </c>
      <c r="F4942" s="47" t="s">
        <v>155</v>
      </c>
      <c r="G4942" s="47" t="s">
        <v>131</v>
      </c>
      <c r="H4942" s="47" t="n">
        <v>262</v>
      </c>
      <c r="I4942" s="57" t="n">
        <f aca="false">IFERROR(H4942/INDEX(Rate_Master!$C$2:$C$13,MATCH(F4942,Rate_Master!$A$2:$A$13,0)),0)</f>
        <v>0.476363636363636</v>
      </c>
    </row>
    <row r="4943" customFormat="false" ht="15" hidden="false" customHeight="false" outlineLevel="0" collapsed="false">
      <c r="A4943" s="47" t="s">
        <v>16895</v>
      </c>
      <c r="B4943" s="47" t="s">
        <v>1199</v>
      </c>
      <c r="C4943" s="48" t="n">
        <v>46112</v>
      </c>
      <c r="D4943" s="47" t="s">
        <v>64</v>
      </c>
      <c r="E4943" s="47" t="s">
        <v>128</v>
      </c>
      <c r="F4943" s="47" t="s">
        <v>155</v>
      </c>
      <c r="G4943" s="47" t="s">
        <v>132</v>
      </c>
      <c r="H4943" s="47" t="n">
        <v>192</v>
      </c>
      <c r="I4943" s="57" t="n">
        <f aca="false">IFERROR(H4943/INDEX(Rate_Master!$C$2:$C$13,MATCH(F4943,Rate_Master!$A$2:$A$13,0)),0)</f>
        <v>0.349090909090909</v>
      </c>
    </row>
    <row r="4944" customFormat="false" ht="15" hidden="false" customHeight="false" outlineLevel="0" collapsed="false">
      <c r="A4944" s="47" t="s">
        <v>16896</v>
      </c>
      <c r="B4944" s="47" t="s">
        <v>1201</v>
      </c>
      <c r="C4944" s="48" t="n">
        <v>46112</v>
      </c>
      <c r="D4944" s="47" t="s">
        <v>64</v>
      </c>
      <c r="E4944" s="47" t="s">
        <v>128</v>
      </c>
      <c r="F4944" s="47" t="s">
        <v>155</v>
      </c>
      <c r="G4944" s="47" t="s">
        <v>127</v>
      </c>
      <c r="H4944" s="47" t="n">
        <v>853</v>
      </c>
      <c r="I4944" s="57" t="n">
        <f aca="false">IFERROR(H4944/INDEX(Rate_Master!$C$2:$C$13,MATCH(F4944,Rate_Master!$A$2:$A$13,0)),0)</f>
        <v>1.55090909090909</v>
      </c>
    </row>
    <row r="4945" customFormat="false" ht="15" hidden="false" customHeight="false" outlineLevel="0" collapsed="false">
      <c r="A4945" s="47" t="s">
        <v>16897</v>
      </c>
      <c r="B4945" s="47" t="s">
        <v>1201</v>
      </c>
      <c r="C4945" s="48" t="n">
        <v>46112</v>
      </c>
      <c r="D4945" s="47" t="s">
        <v>64</v>
      </c>
      <c r="E4945" s="47" t="s">
        <v>128</v>
      </c>
      <c r="F4945" s="47" t="s">
        <v>155</v>
      </c>
      <c r="G4945" s="47" t="s">
        <v>129</v>
      </c>
      <c r="H4945" s="47" t="n">
        <v>583</v>
      </c>
      <c r="I4945" s="57" t="n">
        <f aca="false">IFERROR(H4945/INDEX(Rate_Master!$C$2:$C$13,MATCH(F4945,Rate_Master!$A$2:$A$13,0)),0)</f>
        <v>1.06</v>
      </c>
    </row>
    <row r="4946" customFormat="false" ht="15" hidden="false" customHeight="false" outlineLevel="0" collapsed="false">
      <c r="A4946" s="47" t="s">
        <v>16898</v>
      </c>
      <c r="B4946" s="47" t="s">
        <v>1201</v>
      </c>
      <c r="C4946" s="48" t="n">
        <v>46112</v>
      </c>
      <c r="D4946" s="47" t="s">
        <v>64</v>
      </c>
      <c r="E4946" s="47" t="s">
        <v>128</v>
      </c>
      <c r="F4946" s="47" t="s">
        <v>155</v>
      </c>
      <c r="G4946" s="47" t="s">
        <v>130</v>
      </c>
      <c r="H4946" s="47" t="n">
        <v>528</v>
      </c>
      <c r="I4946" s="57" t="n">
        <f aca="false">IFERROR(H4946/INDEX(Rate_Master!$C$2:$C$13,MATCH(F4946,Rate_Master!$A$2:$A$13,0)),0)</f>
        <v>0.96</v>
      </c>
    </row>
    <row r="4947" customFormat="false" ht="15" hidden="false" customHeight="false" outlineLevel="0" collapsed="false">
      <c r="A4947" s="47" t="s">
        <v>16899</v>
      </c>
      <c r="B4947" s="47" t="s">
        <v>1201</v>
      </c>
      <c r="C4947" s="48" t="n">
        <v>46112</v>
      </c>
      <c r="D4947" s="47" t="s">
        <v>64</v>
      </c>
      <c r="E4947" s="47" t="s">
        <v>128</v>
      </c>
      <c r="F4947" s="47" t="s">
        <v>155</v>
      </c>
      <c r="G4947" s="47" t="s">
        <v>131</v>
      </c>
      <c r="H4947" s="47" t="n">
        <v>225</v>
      </c>
      <c r="I4947" s="57" t="n">
        <f aca="false">IFERROR(H4947/INDEX(Rate_Master!$C$2:$C$13,MATCH(F4947,Rate_Master!$A$2:$A$13,0)),0)</f>
        <v>0.409090909090909</v>
      </c>
    </row>
    <row r="4948" customFormat="false" ht="15" hidden="false" customHeight="false" outlineLevel="0" collapsed="false">
      <c r="A4948" s="47" t="s">
        <v>16900</v>
      </c>
      <c r="B4948" s="47" t="s">
        <v>1201</v>
      </c>
      <c r="C4948" s="48" t="n">
        <v>46112</v>
      </c>
      <c r="D4948" s="47" t="s">
        <v>64</v>
      </c>
      <c r="E4948" s="47" t="s">
        <v>128</v>
      </c>
      <c r="F4948" s="47" t="s">
        <v>155</v>
      </c>
      <c r="G4948" s="47" t="s">
        <v>132</v>
      </c>
      <c r="H4948" s="47" t="n">
        <v>195</v>
      </c>
      <c r="I4948" s="57" t="n">
        <f aca="false">IFERROR(H4948/INDEX(Rate_Master!$C$2:$C$13,MATCH(F4948,Rate_Master!$A$2:$A$13,0)),0)</f>
        <v>0.354545454545455</v>
      </c>
    </row>
    <row r="4949" customFormat="false" ht="15" hidden="false" customHeight="false" outlineLevel="0" collapsed="false">
      <c r="A4949" s="47" t="s">
        <v>16901</v>
      </c>
      <c r="B4949" s="47" t="s">
        <v>1202</v>
      </c>
      <c r="C4949" s="48" t="n">
        <v>46112</v>
      </c>
      <c r="D4949" s="47" t="s">
        <v>65</v>
      </c>
      <c r="E4949" s="47" t="s">
        <v>134</v>
      </c>
      <c r="F4949" s="47" t="s">
        <v>157</v>
      </c>
      <c r="G4949" s="47" t="s">
        <v>133</v>
      </c>
      <c r="H4949" s="47" t="n">
        <v>828</v>
      </c>
      <c r="I4949" s="57" t="n">
        <f aca="false">IFERROR(H4949/INDEX(Rate_Master!$C$2:$C$13,MATCH(F4949,Rate_Master!$A$2:$A$13,0)),0)</f>
        <v>3.76363636363636</v>
      </c>
    </row>
    <row r="4950" customFormat="false" ht="15" hidden="false" customHeight="false" outlineLevel="0" collapsed="false">
      <c r="A4950" s="47" t="s">
        <v>16902</v>
      </c>
      <c r="B4950" s="47" t="s">
        <v>1202</v>
      </c>
      <c r="C4950" s="48" t="n">
        <v>46112</v>
      </c>
      <c r="D4950" s="47" t="s">
        <v>65</v>
      </c>
      <c r="E4950" s="47" t="s">
        <v>134</v>
      </c>
      <c r="F4950" s="47" t="s">
        <v>157</v>
      </c>
      <c r="G4950" s="47" t="s">
        <v>135</v>
      </c>
      <c r="H4950" s="47" t="n">
        <v>414</v>
      </c>
      <c r="I4950" s="57" t="n">
        <f aca="false">IFERROR(H4950/INDEX(Rate_Master!$C$2:$C$13,MATCH(F4950,Rate_Master!$A$2:$A$13,0)),0)</f>
        <v>1.88181818181818</v>
      </c>
    </row>
    <row r="4951" customFormat="false" ht="15" hidden="false" customHeight="false" outlineLevel="0" collapsed="false">
      <c r="A4951" s="47" t="s">
        <v>16903</v>
      </c>
      <c r="B4951" s="47" t="s">
        <v>1202</v>
      </c>
      <c r="C4951" s="48" t="n">
        <v>46112</v>
      </c>
      <c r="D4951" s="47" t="s">
        <v>65</v>
      </c>
      <c r="E4951" s="47" t="s">
        <v>134</v>
      </c>
      <c r="F4951" s="47" t="s">
        <v>157</v>
      </c>
      <c r="G4951" s="47" t="s">
        <v>136</v>
      </c>
      <c r="H4951" s="47" t="n">
        <v>331</v>
      </c>
      <c r="I4951" s="57" t="n">
        <f aca="false">IFERROR(H4951/INDEX(Rate_Master!$C$2:$C$13,MATCH(F4951,Rate_Master!$A$2:$A$13,0)),0)</f>
        <v>1.50454545454545</v>
      </c>
    </row>
    <row r="4952" customFormat="false" ht="15" hidden="false" customHeight="false" outlineLevel="0" collapsed="false">
      <c r="A4952" s="47" t="s">
        <v>16904</v>
      </c>
      <c r="B4952" s="47" t="s">
        <v>1202</v>
      </c>
      <c r="C4952" s="48" t="n">
        <v>46112</v>
      </c>
      <c r="D4952" s="47" t="s">
        <v>65</v>
      </c>
      <c r="E4952" s="47" t="s">
        <v>134</v>
      </c>
      <c r="F4952" s="47" t="s">
        <v>157</v>
      </c>
      <c r="G4952" s="47" t="s">
        <v>137</v>
      </c>
      <c r="H4952" s="47" t="n">
        <v>207</v>
      </c>
      <c r="I4952" s="57" t="n">
        <f aca="false">IFERROR(H4952/INDEX(Rate_Master!$C$2:$C$13,MATCH(F4952,Rate_Master!$A$2:$A$13,0)),0)</f>
        <v>0.940909090909091</v>
      </c>
    </row>
    <row r="4953" customFormat="false" ht="15" hidden="false" customHeight="false" outlineLevel="0" collapsed="false">
      <c r="A4953" s="47" t="s">
        <v>16905</v>
      </c>
      <c r="B4953" s="47" t="s">
        <v>1202</v>
      </c>
      <c r="C4953" s="48" t="n">
        <v>46112</v>
      </c>
      <c r="D4953" s="47" t="s">
        <v>65</v>
      </c>
      <c r="E4953" s="47" t="s">
        <v>134</v>
      </c>
      <c r="F4953" s="47" t="s">
        <v>157</v>
      </c>
      <c r="G4953" s="47" t="s">
        <v>138</v>
      </c>
      <c r="H4953" s="47" t="n">
        <v>128</v>
      </c>
      <c r="I4953" s="57" t="n">
        <f aca="false">IFERROR(H4953/INDEX(Rate_Master!$C$2:$C$13,MATCH(F4953,Rate_Master!$A$2:$A$13,0)),0)</f>
        <v>0.581818181818182</v>
      </c>
    </row>
    <row r="4954" customFormat="false" ht="15" hidden="false" customHeight="false" outlineLevel="0" collapsed="false">
      <c r="A4954" s="47" t="s">
        <v>16906</v>
      </c>
      <c r="B4954" s="47" t="s">
        <v>1204</v>
      </c>
      <c r="C4954" s="48" t="n">
        <v>46112</v>
      </c>
      <c r="D4954" s="47" t="s">
        <v>65</v>
      </c>
      <c r="E4954" s="47" t="s">
        <v>134</v>
      </c>
      <c r="F4954" s="47" t="s">
        <v>157</v>
      </c>
      <c r="G4954" s="47" t="s">
        <v>133</v>
      </c>
      <c r="H4954" s="47" t="n">
        <v>698</v>
      </c>
      <c r="I4954" s="57" t="n">
        <f aca="false">IFERROR(H4954/INDEX(Rate_Master!$C$2:$C$13,MATCH(F4954,Rate_Master!$A$2:$A$13,0)),0)</f>
        <v>3.17272727272727</v>
      </c>
    </row>
    <row r="4955" customFormat="false" ht="15" hidden="false" customHeight="false" outlineLevel="0" collapsed="false">
      <c r="A4955" s="47" t="s">
        <v>16907</v>
      </c>
      <c r="B4955" s="47" t="s">
        <v>1204</v>
      </c>
      <c r="C4955" s="48" t="n">
        <v>46112</v>
      </c>
      <c r="D4955" s="47" t="s">
        <v>65</v>
      </c>
      <c r="E4955" s="47" t="s">
        <v>134</v>
      </c>
      <c r="F4955" s="47" t="s">
        <v>157</v>
      </c>
      <c r="G4955" s="47" t="s">
        <v>135</v>
      </c>
      <c r="H4955" s="47" t="n">
        <v>341</v>
      </c>
      <c r="I4955" s="57" t="n">
        <f aca="false">IFERROR(H4955/INDEX(Rate_Master!$C$2:$C$13,MATCH(F4955,Rate_Master!$A$2:$A$13,0)),0)</f>
        <v>1.55</v>
      </c>
    </row>
    <row r="4956" customFormat="false" ht="15" hidden="false" customHeight="false" outlineLevel="0" collapsed="false">
      <c r="A4956" s="47" t="s">
        <v>16908</v>
      </c>
      <c r="B4956" s="47" t="s">
        <v>1204</v>
      </c>
      <c r="C4956" s="48" t="n">
        <v>46112</v>
      </c>
      <c r="D4956" s="47" t="s">
        <v>65</v>
      </c>
      <c r="E4956" s="47" t="s">
        <v>134</v>
      </c>
      <c r="F4956" s="47" t="s">
        <v>157</v>
      </c>
      <c r="G4956" s="47" t="s">
        <v>136</v>
      </c>
      <c r="H4956" s="47" t="n">
        <v>298</v>
      </c>
      <c r="I4956" s="57" t="n">
        <f aca="false">IFERROR(H4956/INDEX(Rate_Master!$C$2:$C$13,MATCH(F4956,Rate_Master!$A$2:$A$13,0)),0)</f>
        <v>1.35454545454545</v>
      </c>
    </row>
    <row r="4957" customFormat="false" ht="15" hidden="false" customHeight="false" outlineLevel="0" collapsed="false">
      <c r="A4957" s="47" t="s">
        <v>16909</v>
      </c>
      <c r="B4957" s="47" t="s">
        <v>1204</v>
      </c>
      <c r="C4957" s="48" t="n">
        <v>46112</v>
      </c>
      <c r="D4957" s="47" t="s">
        <v>65</v>
      </c>
      <c r="E4957" s="47" t="s">
        <v>134</v>
      </c>
      <c r="F4957" s="47" t="s">
        <v>157</v>
      </c>
      <c r="G4957" s="47" t="s">
        <v>137</v>
      </c>
      <c r="H4957" s="47" t="n">
        <v>213</v>
      </c>
      <c r="I4957" s="57" t="n">
        <f aca="false">IFERROR(H4957/INDEX(Rate_Master!$C$2:$C$13,MATCH(F4957,Rate_Master!$A$2:$A$13,0)),0)</f>
        <v>0.968181818181818</v>
      </c>
    </row>
    <row r="4958" customFormat="false" ht="15" hidden="false" customHeight="false" outlineLevel="0" collapsed="false">
      <c r="A4958" s="47" t="s">
        <v>16910</v>
      </c>
      <c r="B4958" s="47" t="s">
        <v>1204</v>
      </c>
      <c r="C4958" s="48" t="n">
        <v>46112</v>
      </c>
      <c r="D4958" s="47" t="s">
        <v>65</v>
      </c>
      <c r="E4958" s="47" t="s">
        <v>134</v>
      </c>
      <c r="F4958" s="47" t="s">
        <v>157</v>
      </c>
      <c r="G4958" s="47" t="s">
        <v>138</v>
      </c>
      <c r="H4958" s="47" t="n">
        <v>115</v>
      </c>
      <c r="I4958" s="57" t="n">
        <f aca="false">IFERROR(H4958/INDEX(Rate_Master!$C$2:$C$13,MATCH(F4958,Rate_Master!$A$2:$A$13,0)),0)</f>
        <v>0.522727272727273</v>
      </c>
    </row>
    <row r="4959" customFormat="false" ht="15" hidden="false" customHeight="false" outlineLevel="0" collapsed="false">
      <c r="A4959" s="47" t="s">
        <v>16911</v>
      </c>
      <c r="B4959" s="47" t="s">
        <v>1205</v>
      </c>
      <c r="C4959" s="48" t="n">
        <v>46112</v>
      </c>
      <c r="D4959" s="47" t="s">
        <v>65</v>
      </c>
      <c r="E4959" s="47" t="s">
        <v>134</v>
      </c>
      <c r="F4959" s="47" t="s">
        <v>157</v>
      </c>
      <c r="G4959" s="47" t="s">
        <v>133</v>
      </c>
      <c r="H4959" s="47" t="n">
        <v>1328</v>
      </c>
      <c r="I4959" s="57" t="n">
        <f aca="false">IFERROR(H4959/INDEX(Rate_Master!$C$2:$C$13,MATCH(F4959,Rate_Master!$A$2:$A$13,0)),0)</f>
        <v>6.03636363636364</v>
      </c>
    </row>
    <row r="4960" customFormat="false" ht="15" hidden="false" customHeight="false" outlineLevel="0" collapsed="false">
      <c r="A4960" s="47" t="s">
        <v>16912</v>
      </c>
      <c r="B4960" s="47" t="s">
        <v>1205</v>
      </c>
      <c r="C4960" s="48" t="n">
        <v>46112</v>
      </c>
      <c r="D4960" s="47" t="s">
        <v>65</v>
      </c>
      <c r="E4960" s="47" t="s">
        <v>134</v>
      </c>
      <c r="F4960" s="47" t="s">
        <v>157</v>
      </c>
      <c r="G4960" s="47" t="s">
        <v>135</v>
      </c>
      <c r="H4960" s="47" t="n">
        <v>686</v>
      </c>
      <c r="I4960" s="57" t="n">
        <f aca="false">IFERROR(H4960/INDEX(Rate_Master!$C$2:$C$13,MATCH(F4960,Rate_Master!$A$2:$A$13,0)),0)</f>
        <v>3.11818181818182</v>
      </c>
    </row>
    <row r="4961" customFormat="false" ht="15" hidden="false" customHeight="false" outlineLevel="0" collapsed="false">
      <c r="A4961" s="47" t="s">
        <v>16913</v>
      </c>
      <c r="B4961" s="47" t="s">
        <v>1205</v>
      </c>
      <c r="C4961" s="48" t="n">
        <v>46112</v>
      </c>
      <c r="D4961" s="47" t="s">
        <v>65</v>
      </c>
      <c r="E4961" s="47" t="s">
        <v>134</v>
      </c>
      <c r="F4961" s="47" t="s">
        <v>157</v>
      </c>
      <c r="G4961" s="47" t="s">
        <v>136</v>
      </c>
      <c r="H4961" s="47" t="n">
        <v>522</v>
      </c>
      <c r="I4961" s="57" t="n">
        <f aca="false">IFERROR(H4961/INDEX(Rate_Master!$C$2:$C$13,MATCH(F4961,Rate_Master!$A$2:$A$13,0)),0)</f>
        <v>2.37272727272727</v>
      </c>
    </row>
    <row r="4962" customFormat="false" ht="15" hidden="false" customHeight="false" outlineLevel="0" collapsed="false">
      <c r="A4962" s="47" t="s">
        <v>16914</v>
      </c>
      <c r="B4962" s="47" t="s">
        <v>1205</v>
      </c>
      <c r="C4962" s="48" t="n">
        <v>46112</v>
      </c>
      <c r="D4962" s="47" t="s">
        <v>65</v>
      </c>
      <c r="E4962" s="47" t="s">
        <v>134</v>
      </c>
      <c r="F4962" s="47" t="s">
        <v>157</v>
      </c>
      <c r="G4962" s="47" t="s">
        <v>137</v>
      </c>
      <c r="H4962" s="47" t="n">
        <v>365</v>
      </c>
      <c r="I4962" s="57" t="n">
        <f aca="false">IFERROR(H4962/INDEX(Rate_Master!$C$2:$C$13,MATCH(F4962,Rate_Master!$A$2:$A$13,0)),0)</f>
        <v>1.65909090909091</v>
      </c>
    </row>
    <row r="4963" customFormat="false" ht="15" hidden="false" customHeight="false" outlineLevel="0" collapsed="false">
      <c r="A4963" s="47" t="s">
        <v>16915</v>
      </c>
      <c r="B4963" s="47" t="s">
        <v>1205</v>
      </c>
      <c r="C4963" s="48" t="n">
        <v>46112</v>
      </c>
      <c r="D4963" s="47" t="s">
        <v>65</v>
      </c>
      <c r="E4963" s="47" t="s">
        <v>134</v>
      </c>
      <c r="F4963" s="47" t="s">
        <v>157</v>
      </c>
      <c r="G4963" s="47" t="s">
        <v>138</v>
      </c>
      <c r="H4963" s="47" t="n">
        <v>195</v>
      </c>
      <c r="I4963" s="57" t="n">
        <f aca="false">IFERROR(H4963/INDEX(Rate_Master!$C$2:$C$13,MATCH(F4963,Rate_Master!$A$2:$A$13,0)),0)</f>
        <v>0.886363636363636</v>
      </c>
    </row>
    <row r="4964" customFormat="false" ht="15" hidden="false" customHeight="false" outlineLevel="0" collapsed="false">
      <c r="A4964" s="47" t="s">
        <v>16916</v>
      </c>
      <c r="B4964" s="47" t="s">
        <v>1206</v>
      </c>
      <c r="C4964" s="48" t="n">
        <v>46113</v>
      </c>
      <c r="D4964" s="47" t="s">
        <v>62</v>
      </c>
      <c r="E4964" s="47" t="s">
        <v>120</v>
      </c>
      <c r="F4964" s="47" t="s">
        <v>149</v>
      </c>
      <c r="G4964" s="47" t="s">
        <v>119</v>
      </c>
      <c r="H4964" s="47" t="n">
        <v>952</v>
      </c>
      <c r="I4964" s="57" t="n">
        <f aca="false">IFERROR(H4964/INDEX(Rate_Master!$C$2:$C$13,MATCH(F4964,Rate_Master!$A$2:$A$13,0)),0)</f>
        <v>0.865454545454546</v>
      </c>
    </row>
    <row r="4965" customFormat="false" ht="15" hidden="false" customHeight="false" outlineLevel="0" collapsed="false">
      <c r="A4965" s="47" t="s">
        <v>16917</v>
      </c>
      <c r="B4965" s="47" t="s">
        <v>1206</v>
      </c>
      <c r="C4965" s="48" t="n">
        <v>46113</v>
      </c>
      <c r="D4965" s="47" t="s">
        <v>62</v>
      </c>
      <c r="E4965" s="47" t="s">
        <v>120</v>
      </c>
      <c r="F4965" s="47" t="s">
        <v>149</v>
      </c>
      <c r="G4965" s="47" t="s">
        <v>121</v>
      </c>
      <c r="H4965" s="47" t="n">
        <v>911</v>
      </c>
      <c r="I4965" s="57" t="n">
        <f aca="false">IFERROR(H4965/INDEX(Rate_Master!$C$2:$C$13,MATCH(F4965,Rate_Master!$A$2:$A$13,0)),0)</f>
        <v>0.828181818181818</v>
      </c>
    </row>
    <row r="4966" customFormat="false" ht="15" hidden="false" customHeight="false" outlineLevel="0" collapsed="false">
      <c r="A4966" s="47" t="s">
        <v>16918</v>
      </c>
      <c r="B4966" s="47" t="s">
        <v>1206</v>
      </c>
      <c r="C4966" s="48" t="n">
        <v>46113</v>
      </c>
      <c r="D4966" s="47" t="s">
        <v>62</v>
      </c>
      <c r="E4966" s="47" t="s">
        <v>120</v>
      </c>
      <c r="F4966" s="47" t="s">
        <v>149</v>
      </c>
      <c r="G4966" s="47" t="s">
        <v>122</v>
      </c>
      <c r="H4966" s="47" t="n">
        <v>925</v>
      </c>
      <c r="I4966" s="57" t="n">
        <f aca="false">IFERROR(H4966/INDEX(Rate_Master!$C$2:$C$13,MATCH(F4966,Rate_Master!$A$2:$A$13,0)),0)</f>
        <v>0.840909090909091</v>
      </c>
    </row>
    <row r="4967" customFormat="false" ht="15" hidden="false" customHeight="false" outlineLevel="0" collapsed="false">
      <c r="A4967" s="47" t="s">
        <v>16919</v>
      </c>
      <c r="B4967" s="47" t="s">
        <v>1206</v>
      </c>
      <c r="C4967" s="48" t="n">
        <v>46113</v>
      </c>
      <c r="D4967" s="47" t="s">
        <v>62</v>
      </c>
      <c r="E4967" s="47" t="s">
        <v>120</v>
      </c>
      <c r="F4967" s="47" t="s">
        <v>149</v>
      </c>
      <c r="G4967" s="47" t="s">
        <v>123</v>
      </c>
      <c r="H4967" s="47" t="n">
        <v>739</v>
      </c>
      <c r="I4967" s="57" t="n">
        <f aca="false">IFERROR(H4967/INDEX(Rate_Master!$C$2:$C$13,MATCH(F4967,Rate_Master!$A$2:$A$13,0)),0)</f>
        <v>0.671818181818182</v>
      </c>
    </row>
    <row r="4968" customFormat="false" ht="15" hidden="false" customHeight="false" outlineLevel="0" collapsed="false">
      <c r="A4968" s="47" t="s">
        <v>16920</v>
      </c>
      <c r="B4968" s="47" t="s">
        <v>1206</v>
      </c>
      <c r="C4968" s="48" t="n">
        <v>46113</v>
      </c>
      <c r="D4968" s="47" t="s">
        <v>62</v>
      </c>
      <c r="E4968" s="47" t="s">
        <v>120</v>
      </c>
      <c r="F4968" s="47" t="s">
        <v>149</v>
      </c>
      <c r="G4968" s="47" t="s">
        <v>124</v>
      </c>
      <c r="H4968" s="47" t="n">
        <v>483</v>
      </c>
      <c r="I4968" s="57" t="n">
        <f aca="false">IFERROR(H4968/INDEX(Rate_Master!$C$2:$C$13,MATCH(F4968,Rate_Master!$A$2:$A$13,0)),0)</f>
        <v>0.439090909090909</v>
      </c>
    </row>
    <row r="4969" customFormat="false" ht="15" hidden="false" customHeight="false" outlineLevel="0" collapsed="false">
      <c r="A4969" s="47" t="s">
        <v>16921</v>
      </c>
      <c r="B4969" s="47" t="s">
        <v>1206</v>
      </c>
      <c r="C4969" s="48" t="n">
        <v>46113</v>
      </c>
      <c r="D4969" s="47" t="s">
        <v>62</v>
      </c>
      <c r="E4969" s="47" t="s">
        <v>120</v>
      </c>
      <c r="F4969" s="47" t="s">
        <v>149</v>
      </c>
      <c r="G4969" s="47" t="s">
        <v>125</v>
      </c>
      <c r="H4969" s="47" t="n">
        <v>292</v>
      </c>
      <c r="I4969" s="57" t="n">
        <f aca="false">IFERROR(H4969/INDEX(Rate_Master!$C$2:$C$13,MATCH(F4969,Rate_Master!$A$2:$A$13,0)),0)</f>
        <v>0.265454545454545</v>
      </c>
    </row>
    <row r="4970" customFormat="false" ht="15" hidden="false" customHeight="false" outlineLevel="0" collapsed="false">
      <c r="A4970" s="47" t="s">
        <v>16922</v>
      </c>
      <c r="B4970" s="47" t="s">
        <v>1206</v>
      </c>
      <c r="C4970" s="48" t="n">
        <v>46113</v>
      </c>
      <c r="D4970" s="47" t="s">
        <v>62</v>
      </c>
      <c r="E4970" s="47" t="s">
        <v>120</v>
      </c>
      <c r="F4970" s="47" t="s">
        <v>149</v>
      </c>
      <c r="G4970" s="47" t="s">
        <v>126</v>
      </c>
      <c r="H4970" s="47" t="n">
        <v>180</v>
      </c>
      <c r="I4970" s="57" t="n">
        <f aca="false">IFERROR(H4970/INDEX(Rate_Master!$C$2:$C$13,MATCH(F4970,Rate_Master!$A$2:$A$13,0)),0)</f>
        <v>0.163636363636364</v>
      </c>
    </row>
    <row r="4971" customFormat="false" ht="15" hidden="false" customHeight="false" outlineLevel="0" collapsed="false">
      <c r="A4971" s="47" t="s">
        <v>16923</v>
      </c>
      <c r="B4971" s="47" t="s">
        <v>1208</v>
      </c>
      <c r="C4971" s="48" t="n">
        <v>46113</v>
      </c>
      <c r="D4971" s="47" t="s">
        <v>62</v>
      </c>
      <c r="E4971" s="47" t="s">
        <v>120</v>
      </c>
      <c r="F4971" s="47" t="s">
        <v>149</v>
      </c>
      <c r="G4971" s="47" t="s">
        <v>119</v>
      </c>
      <c r="H4971" s="47" t="n">
        <v>1711</v>
      </c>
      <c r="I4971" s="57" t="n">
        <f aca="false">IFERROR(H4971/INDEX(Rate_Master!$C$2:$C$13,MATCH(F4971,Rate_Master!$A$2:$A$13,0)),0)</f>
        <v>1.55545454545455</v>
      </c>
    </row>
    <row r="4972" customFormat="false" ht="15" hidden="false" customHeight="false" outlineLevel="0" collapsed="false">
      <c r="A4972" s="47" t="s">
        <v>16924</v>
      </c>
      <c r="B4972" s="47" t="s">
        <v>1208</v>
      </c>
      <c r="C4972" s="48" t="n">
        <v>46113</v>
      </c>
      <c r="D4972" s="47" t="s">
        <v>62</v>
      </c>
      <c r="E4972" s="47" t="s">
        <v>120</v>
      </c>
      <c r="F4972" s="47" t="s">
        <v>149</v>
      </c>
      <c r="G4972" s="47" t="s">
        <v>121</v>
      </c>
      <c r="H4972" s="47" t="n">
        <v>1517</v>
      </c>
      <c r="I4972" s="57" t="n">
        <f aca="false">IFERROR(H4972/INDEX(Rate_Master!$C$2:$C$13,MATCH(F4972,Rate_Master!$A$2:$A$13,0)),0)</f>
        <v>1.37909090909091</v>
      </c>
    </row>
    <row r="4973" customFormat="false" ht="15" hidden="false" customHeight="false" outlineLevel="0" collapsed="false">
      <c r="A4973" s="47" t="s">
        <v>16925</v>
      </c>
      <c r="B4973" s="47" t="s">
        <v>1208</v>
      </c>
      <c r="C4973" s="48" t="n">
        <v>46113</v>
      </c>
      <c r="D4973" s="47" t="s">
        <v>62</v>
      </c>
      <c r="E4973" s="47" t="s">
        <v>120</v>
      </c>
      <c r="F4973" s="47" t="s">
        <v>149</v>
      </c>
      <c r="G4973" s="47" t="s">
        <v>122</v>
      </c>
      <c r="H4973" s="47" t="n">
        <v>1635</v>
      </c>
      <c r="I4973" s="57" t="n">
        <f aca="false">IFERROR(H4973/INDEX(Rate_Master!$C$2:$C$13,MATCH(F4973,Rate_Master!$A$2:$A$13,0)),0)</f>
        <v>1.48636363636364</v>
      </c>
    </row>
    <row r="4974" customFormat="false" ht="15" hidden="false" customHeight="false" outlineLevel="0" collapsed="false">
      <c r="A4974" s="47" t="s">
        <v>16926</v>
      </c>
      <c r="B4974" s="47" t="s">
        <v>1208</v>
      </c>
      <c r="C4974" s="48" t="n">
        <v>46113</v>
      </c>
      <c r="D4974" s="47" t="s">
        <v>62</v>
      </c>
      <c r="E4974" s="47" t="s">
        <v>120</v>
      </c>
      <c r="F4974" s="47" t="s">
        <v>149</v>
      </c>
      <c r="G4974" s="47" t="s">
        <v>123</v>
      </c>
      <c r="H4974" s="47" t="n">
        <v>1208</v>
      </c>
      <c r="I4974" s="57" t="n">
        <f aca="false">IFERROR(H4974/INDEX(Rate_Master!$C$2:$C$13,MATCH(F4974,Rate_Master!$A$2:$A$13,0)),0)</f>
        <v>1.09818181818182</v>
      </c>
    </row>
    <row r="4975" customFormat="false" ht="15" hidden="false" customHeight="false" outlineLevel="0" collapsed="false">
      <c r="A4975" s="47" t="s">
        <v>16927</v>
      </c>
      <c r="B4975" s="47" t="s">
        <v>1208</v>
      </c>
      <c r="C4975" s="48" t="n">
        <v>46113</v>
      </c>
      <c r="D4975" s="47" t="s">
        <v>62</v>
      </c>
      <c r="E4975" s="47" t="s">
        <v>120</v>
      </c>
      <c r="F4975" s="47" t="s">
        <v>149</v>
      </c>
      <c r="G4975" s="47" t="s">
        <v>124</v>
      </c>
      <c r="H4975" s="47" t="n">
        <v>715</v>
      </c>
      <c r="I4975" s="57" t="n">
        <f aca="false">IFERROR(H4975/INDEX(Rate_Master!$C$2:$C$13,MATCH(F4975,Rate_Master!$A$2:$A$13,0)),0)</f>
        <v>0.65</v>
      </c>
    </row>
    <row r="4976" customFormat="false" ht="15" hidden="false" customHeight="false" outlineLevel="0" collapsed="false">
      <c r="A4976" s="47" t="s">
        <v>16928</v>
      </c>
      <c r="B4976" s="47" t="s">
        <v>1208</v>
      </c>
      <c r="C4976" s="48" t="n">
        <v>46113</v>
      </c>
      <c r="D4976" s="47" t="s">
        <v>62</v>
      </c>
      <c r="E4976" s="47" t="s">
        <v>120</v>
      </c>
      <c r="F4976" s="47" t="s">
        <v>149</v>
      </c>
      <c r="G4976" s="47" t="s">
        <v>125</v>
      </c>
      <c r="H4976" s="47" t="n">
        <v>470</v>
      </c>
      <c r="I4976" s="57" t="n">
        <f aca="false">IFERROR(H4976/INDEX(Rate_Master!$C$2:$C$13,MATCH(F4976,Rate_Master!$A$2:$A$13,0)),0)</f>
        <v>0.427272727272727</v>
      </c>
    </row>
    <row r="4977" customFormat="false" ht="15" hidden="false" customHeight="false" outlineLevel="0" collapsed="false">
      <c r="A4977" s="47" t="s">
        <v>16929</v>
      </c>
      <c r="B4977" s="47" t="s">
        <v>1208</v>
      </c>
      <c r="C4977" s="48" t="n">
        <v>46113</v>
      </c>
      <c r="D4977" s="47" t="s">
        <v>62</v>
      </c>
      <c r="E4977" s="47" t="s">
        <v>120</v>
      </c>
      <c r="F4977" s="47" t="s">
        <v>149</v>
      </c>
      <c r="G4977" s="47" t="s">
        <v>126</v>
      </c>
      <c r="H4977" s="47" t="n">
        <v>286</v>
      </c>
      <c r="I4977" s="57" t="n">
        <f aca="false">IFERROR(H4977/INDEX(Rate_Master!$C$2:$C$13,MATCH(F4977,Rate_Master!$A$2:$A$13,0)),0)</f>
        <v>0.26</v>
      </c>
    </row>
    <row r="4978" customFormat="false" ht="15" hidden="false" customHeight="false" outlineLevel="0" collapsed="false">
      <c r="A4978" s="47" t="s">
        <v>16930</v>
      </c>
      <c r="B4978" s="47" t="s">
        <v>1209</v>
      </c>
      <c r="C4978" s="48" t="n">
        <v>46113</v>
      </c>
      <c r="D4978" s="47" t="s">
        <v>62</v>
      </c>
      <c r="E4978" s="47" t="s">
        <v>120</v>
      </c>
      <c r="F4978" s="47" t="s">
        <v>149</v>
      </c>
      <c r="G4978" s="47" t="s">
        <v>119</v>
      </c>
      <c r="H4978" s="47" t="n">
        <v>1386</v>
      </c>
      <c r="I4978" s="57" t="n">
        <f aca="false">IFERROR(H4978/INDEX(Rate_Master!$C$2:$C$13,MATCH(F4978,Rate_Master!$A$2:$A$13,0)),0)</f>
        <v>1.26</v>
      </c>
    </row>
    <row r="4979" customFormat="false" ht="15" hidden="false" customHeight="false" outlineLevel="0" collapsed="false">
      <c r="A4979" s="47" t="s">
        <v>16931</v>
      </c>
      <c r="B4979" s="47" t="s">
        <v>1209</v>
      </c>
      <c r="C4979" s="48" t="n">
        <v>46113</v>
      </c>
      <c r="D4979" s="47" t="s">
        <v>62</v>
      </c>
      <c r="E4979" s="47" t="s">
        <v>120</v>
      </c>
      <c r="F4979" s="47" t="s">
        <v>149</v>
      </c>
      <c r="G4979" s="47" t="s">
        <v>121</v>
      </c>
      <c r="H4979" s="47" t="n">
        <v>1248</v>
      </c>
      <c r="I4979" s="57" t="n">
        <f aca="false">IFERROR(H4979/INDEX(Rate_Master!$C$2:$C$13,MATCH(F4979,Rate_Master!$A$2:$A$13,0)),0)</f>
        <v>1.13454545454545</v>
      </c>
    </row>
    <row r="4980" customFormat="false" ht="15" hidden="false" customHeight="false" outlineLevel="0" collapsed="false">
      <c r="A4980" s="47" t="s">
        <v>16932</v>
      </c>
      <c r="B4980" s="47" t="s">
        <v>1209</v>
      </c>
      <c r="C4980" s="48" t="n">
        <v>46113</v>
      </c>
      <c r="D4980" s="47" t="s">
        <v>62</v>
      </c>
      <c r="E4980" s="47" t="s">
        <v>120</v>
      </c>
      <c r="F4980" s="47" t="s">
        <v>149</v>
      </c>
      <c r="G4980" s="47" t="s">
        <v>122</v>
      </c>
      <c r="H4980" s="47" t="n">
        <v>1419</v>
      </c>
      <c r="I4980" s="57" t="n">
        <f aca="false">IFERROR(H4980/INDEX(Rate_Master!$C$2:$C$13,MATCH(F4980,Rate_Master!$A$2:$A$13,0)),0)</f>
        <v>1.29</v>
      </c>
    </row>
    <row r="4981" customFormat="false" ht="15" hidden="false" customHeight="false" outlineLevel="0" collapsed="false">
      <c r="A4981" s="47" t="s">
        <v>16933</v>
      </c>
      <c r="B4981" s="47" t="s">
        <v>1209</v>
      </c>
      <c r="C4981" s="48" t="n">
        <v>46113</v>
      </c>
      <c r="D4981" s="47" t="s">
        <v>62</v>
      </c>
      <c r="E4981" s="47" t="s">
        <v>120</v>
      </c>
      <c r="F4981" s="47" t="s">
        <v>149</v>
      </c>
      <c r="G4981" s="47" t="s">
        <v>123</v>
      </c>
      <c r="H4981" s="47" t="n">
        <v>968</v>
      </c>
      <c r="I4981" s="57" t="n">
        <f aca="false">IFERROR(H4981/INDEX(Rate_Master!$C$2:$C$13,MATCH(F4981,Rate_Master!$A$2:$A$13,0)),0)</f>
        <v>0.88</v>
      </c>
    </row>
    <row r="4982" customFormat="false" ht="15" hidden="false" customHeight="false" outlineLevel="0" collapsed="false">
      <c r="A4982" s="47" t="s">
        <v>16934</v>
      </c>
      <c r="B4982" s="47" t="s">
        <v>1209</v>
      </c>
      <c r="C4982" s="48" t="n">
        <v>46113</v>
      </c>
      <c r="D4982" s="47" t="s">
        <v>62</v>
      </c>
      <c r="E4982" s="47" t="s">
        <v>120</v>
      </c>
      <c r="F4982" s="47" t="s">
        <v>149</v>
      </c>
      <c r="G4982" s="47" t="s">
        <v>124</v>
      </c>
      <c r="H4982" s="47" t="n">
        <v>647</v>
      </c>
      <c r="I4982" s="57" t="n">
        <f aca="false">IFERROR(H4982/INDEX(Rate_Master!$C$2:$C$13,MATCH(F4982,Rate_Master!$A$2:$A$13,0)),0)</f>
        <v>0.588181818181818</v>
      </c>
    </row>
    <row r="4983" customFormat="false" ht="15" hidden="false" customHeight="false" outlineLevel="0" collapsed="false">
      <c r="A4983" s="47" t="s">
        <v>16935</v>
      </c>
      <c r="B4983" s="47" t="s">
        <v>1209</v>
      </c>
      <c r="C4983" s="48" t="n">
        <v>46113</v>
      </c>
      <c r="D4983" s="47" t="s">
        <v>62</v>
      </c>
      <c r="E4983" s="47" t="s">
        <v>120</v>
      </c>
      <c r="F4983" s="47" t="s">
        <v>149</v>
      </c>
      <c r="G4983" s="47" t="s">
        <v>125</v>
      </c>
      <c r="H4983" s="47" t="n">
        <v>398</v>
      </c>
      <c r="I4983" s="57" t="n">
        <f aca="false">IFERROR(H4983/INDEX(Rate_Master!$C$2:$C$13,MATCH(F4983,Rate_Master!$A$2:$A$13,0)),0)</f>
        <v>0.361818181818182</v>
      </c>
    </row>
    <row r="4984" customFormat="false" ht="15" hidden="false" customHeight="false" outlineLevel="0" collapsed="false">
      <c r="A4984" s="47" t="s">
        <v>16936</v>
      </c>
      <c r="B4984" s="47" t="s">
        <v>1209</v>
      </c>
      <c r="C4984" s="48" t="n">
        <v>46113</v>
      </c>
      <c r="D4984" s="47" t="s">
        <v>62</v>
      </c>
      <c r="E4984" s="47" t="s">
        <v>120</v>
      </c>
      <c r="F4984" s="47" t="s">
        <v>149</v>
      </c>
      <c r="G4984" s="47" t="s">
        <v>126</v>
      </c>
      <c r="H4984" s="47" t="n">
        <v>253</v>
      </c>
      <c r="I4984" s="57" t="n">
        <f aca="false">IFERROR(H4984/INDEX(Rate_Master!$C$2:$C$13,MATCH(F4984,Rate_Master!$A$2:$A$13,0)),0)</f>
        <v>0.23</v>
      </c>
    </row>
    <row r="4985" customFormat="false" ht="15" hidden="false" customHeight="false" outlineLevel="0" collapsed="false">
      <c r="A4985" s="47" t="s">
        <v>16937</v>
      </c>
      <c r="B4985" s="47" t="s">
        <v>1210</v>
      </c>
      <c r="C4985" s="48" t="n">
        <v>46113</v>
      </c>
      <c r="D4985" s="47" t="s">
        <v>63</v>
      </c>
      <c r="E4985" s="47" t="s">
        <v>120</v>
      </c>
      <c r="F4985" s="47" t="s">
        <v>151</v>
      </c>
      <c r="G4985" s="47" t="s">
        <v>119</v>
      </c>
      <c r="H4985" s="47" t="n">
        <v>545</v>
      </c>
      <c r="I4985" s="57" t="n">
        <f aca="false">IFERROR(H4985/INDEX(Rate_Master!$C$2:$C$13,MATCH(F4985,Rate_Master!$A$2:$A$13,0)),0)</f>
        <v>0.778571428571429</v>
      </c>
    </row>
    <row r="4986" customFormat="false" ht="15" hidden="false" customHeight="false" outlineLevel="0" collapsed="false">
      <c r="A4986" s="47" t="s">
        <v>16938</v>
      </c>
      <c r="B4986" s="47" t="s">
        <v>1210</v>
      </c>
      <c r="C4986" s="48" t="n">
        <v>46113</v>
      </c>
      <c r="D4986" s="47" t="s">
        <v>63</v>
      </c>
      <c r="E4986" s="47" t="s">
        <v>120</v>
      </c>
      <c r="F4986" s="47" t="s">
        <v>151</v>
      </c>
      <c r="G4986" s="47" t="s">
        <v>121</v>
      </c>
      <c r="H4986" s="47" t="n">
        <v>499</v>
      </c>
      <c r="I4986" s="57" t="n">
        <f aca="false">IFERROR(H4986/INDEX(Rate_Master!$C$2:$C$13,MATCH(F4986,Rate_Master!$A$2:$A$13,0)),0)</f>
        <v>0.712857142857143</v>
      </c>
    </row>
    <row r="4987" customFormat="false" ht="15" hidden="false" customHeight="false" outlineLevel="0" collapsed="false">
      <c r="A4987" s="47" t="s">
        <v>16939</v>
      </c>
      <c r="B4987" s="47" t="s">
        <v>1210</v>
      </c>
      <c r="C4987" s="48" t="n">
        <v>46113</v>
      </c>
      <c r="D4987" s="47" t="s">
        <v>63</v>
      </c>
      <c r="E4987" s="47" t="s">
        <v>120</v>
      </c>
      <c r="F4987" s="47" t="s">
        <v>151</v>
      </c>
      <c r="G4987" s="47" t="s">
        <v>122</v>
      </c>
      <c r="H4987" s="47" t="n">
        <v>1121</v>
      </c>
      <c r="I4987" s="57" t="n">
        <f aca="false">IFERROR(H4987/INDEX(Rate_Master!$C$2:$C$13,MATCH(F4987,Rate_Master!$A$2:$A$13,0)),0)</f>
        <v>1.60142857142857</v>
      </c>
    </row>
    <row r="4988" customFormat="false" ht="15" hidden="false" customHeight="false" outlineLevel="0" collapsed="false">
      <c r="A4988" s="47" t="s">
        <v>16940</v>
      </c>
      <c r="B4988" s="47" t="s">
        <v>1210</v>
      </c>
      <c r="C4988" s="48" t="n">
        <v>46113</v>
      </c>
      <c r="D4988" s="47" t="s">
        <v>63</v>
      </c>
      <c r="E4988" s="47" t="s">
        <v>120</v>
      </c>
      <c r="F4988" s="47" t="s">
        <v>151</v>
      </c>
      <c r="G4988" s="47" t="s">
        <v>123</v>
      </c>
      <c r="H4988" s="47" t="n">
        <v>428</v>
      </c>
      <c r="I4988" s="57" t="n">
        <f aca="false">IFERROR(H4988/INDEX(Rate_Master!$C$2:$C$13,MATCH(F4988,Rate_Master!$A$2:$A$13,0)),0)</f>
        <v>0.611428571428571</v>
      </c>
    </row>
    <row r="4989" customFormat="false" ht="15" hidden="false" customHeight="false" outlineLevel="0" collapsed="false">
      <c r="A4989" s="47" t="s">
        <v>16941</v>
      </c>
      <c r="B4989" s="47" t="s">
        <v>1210</v>
      </c>
      <c r="C4989" s="48" t="n">
        <v>46113</v>
      </c>
      <c r="D4989" s="47" t="s">
        <v>63</v>
      </c>
      <c r="E4989" s="47" t="s">
        <v>120</v>
      </c>
      <c r="F4989" s="47" t="s">
        <v>151</v>
      </c>
      <c r="G4989" s="47" t="s">
        <v>124</v>
      </c>
      <c r="H4989" s="47" t="n">
        <v>263</v>
      </c>
      <c r="I4989" s="57" t="n">
        <f aca="false">IFERROR(H4989/INDEX(Rate_Master!$C$2:$C$13,MATCH(F4989,Rate_Master!$A$2:$A$13,0)),0)</f>
        <v>0.375714285714286</v>
      </c>
    </row>
    <row r="4990" customFormat="false" ht="15" hidden="false" customHeight="false" outlineLevel="0" collapsed="false">
      <c r="A4990" s="47" t="s">
        <v>16942</v>
      </c>
      <c r="B4990" s="47" t="s">
        <v>1210</v>
      </c>
      <c r="C4990" s="48" t="n">
        <v>46113</v>
      </c>
      <c r="D4990" s="47" t="s">
        <v>63</v>
      </c>
      <c r="E4990" s="47" t="s">
        <v>120</v>
      </c>
      <c r="F4990" s="47" t="s">
        <v>151</v>
      </c>
      <c r="G4990" s="47" t="s">
        <v>125</v>
      </c>
      <c r="H4990" s="47" t="n">
        <v>166</v>
      </c>
      <c r="I4990" s="57" t="n">
        <f aca="false">IFERROR(H4990/INDEX(Rate_Master!$C$2:$C$13,MATCH(F4990,Rate_Master!$A$2:$A$13,0)),0)</f>
        <v>0.237142857142857</v>
      </c>
    </row>
    <row r="4991" customFormat="false" ht="15" hidden="false" customHeight="false" outlineLevel="0" collapsed="false">
      <c r="A4991" s="47" t="s">
        <v>16943</v>
      </c>
      <c r="B4991" s="47" t="s">
        <v>1210</v>
      </c>
      <c r="C4991" s="48" t="n">
        <v>46113</v>
      </c>
      <c r="D4991" s="47" t="s">
        <v>63</v>
      </c>
      <c r="E4991" s="47" t="s">
        <v>120</v>
      </c>
      <c r="F4991" s="47" t="s">
        <v>151</v>
      </c>
      <c r="G4991" s="47" t="s">
        <v>126</v>
      </c>
      <c r="H4991" s="47" t="n">
        <v>93</v>
      </c>
      <c r="I4991" s="57" t="n">
        <f aca="false">IFERROR(H4991/INDEX(Rate_Master!$C$2:$C$13,MATCH(F4991,Rate_Master!$A$2:$A$13,0)),0)</f>
        <v>0.132857142857143</v>
      </c>
    </row>
    <row r="4992" customFormat="false" ht="15" hidden="false" customHeight="false" outlineLevel="0" collapsed="false">
      <c r="A4992" s="47" t="s">
        <v>16944</v>
      </c>
      <c r="B4992" s="47" t="s">
        <v>1212</v>
      </c>
      <c r="C4992" s="48" t="n">
        <v>46113</v>
      </c>
      <c r="D4992" s="47" t="s">
        <v>63</v>
      </c>
      <c r="E4992" s="47" t="s">
        <v>120</v>
      </c>
      <c r="F4992" s="47" t="s">
        <v>151</v>
      </c>
      <c r="G4992" s="47" t="s">
        <v>119</v>
      </c>
      <c r="H4992" s="47" t="n">
        <v>1285</v>
      </c>
      <c r="I4992" s="57" t="n">
        <f aca="false">IFERROR(H4992/INDEX(Rate_Master!$C$2:$C$13,MATCH(F4992,Rate_Master!$A$2:$A$13,0)),0)</f>
        <v>1.83571428571429</v>
      </c>
    </row>
    <row r="4993" customFormat="false" ht="15" hidden="false" customHeight="false" outlineLevel="0" collapsed="false">
      <c r="A4993" s="47" t="s">
        <v>16945</v>
      </c>
      <c r="B4993" s="47" t="s">
        <v>1212</v>
      </c>
      <c r="C4993" s="48" t="n">
        <v>46113</v>
      </c>
      <c r="D4993" s="47" t="s">
        <v>63</v>
      </c>
      <c r="E4993" s="47" t="s">
        <v>120</v>
      </c>
      <c r="F4993" s="47" t="s">
        <v>151</v>
      </c>
      <c r="G4993" s="47" t="s">
        <v>121</v>
      </c>
      <c r="H4993" s="47" t="n">
        <v>1156</v>
      </c>
      <c r="I4993" s="57" t="n">
        <f aca="false">IFERROR(H4993/INDEX(Rate_Master!$C$2:$C$13,MATCH(F4993,Rate_Master!$A$2:$A$13,0)),0)</f>
        <v>1.65142857142857</v>
      </c>
    </row>
    <row r="4994" customFormat="false" ht="15" hidden="false" customHeight="false" outlineLevel="0" collapsed="false">
      <c r="A4994" s="47" t="s">
        <v>16946</v>
      </c>
      <c r="B4994" s="47" t="s">
        <v>1212</v>
      </c>
      <c r="C4994" s="48" t="n">
        <v>46113</v>
      </c>
      <c r="D4994" s="47" t="s">
        <v>63</v>
      </c>
      <c r="E4994" s="47" t="s">
        <v>120</v>
      </c>
      <c r="F4994" s="47" t="s">
        <v>151</v>
      </c>
      <c r="G4994" s="47" t="s">
        <v>122</v>
      </c>
      <c r="H4994" s="47" t="n">
        <v>2792</v>
      </c>
      <c r="I4994" s="57" t="n">
        <f aca="false">IFERROR(H4994/INDEX(Rate_Master!$C$2:$C$13,MATCH(F4994,Rate_Master!$A$2:$A$13,0)),0)</f>
        <v>3.98857142857143</v>
      </c>
    </row>
    <row r="4995" customFormat="false" ht="15" hidden="false" customHeight="false" outlineLevel="0" collapsed="false">
      <c r="A4995" s="47" t="s">
        <v>16947</v>
      </c>
      <c r="B4995" s="47" t="s">
        <v>1212</v>
      </c>
      <c r="C4995" s="48" t="n">
        <v>46113</v>
      </c>
      <c r="D4995" s="47" t="s">
        <v>63</v>
      </c>
      <c r="E4995" s="47" t="s">
        <v>120</v>
      </c>
      <c r="F4995" s="47" t="s">
        <v>151</v>
      </c>
      <c r="G4995" s="47" t="s">
        <v>123</v>
      </c>
      <c r="H4995" s="47" t="n">
        <v>971</v>
      </c>
      <c r="I4995" s="57" t="n">
        <f aca="false">IFERROR(H4995/INDEX(Rate_Master!$C$2:$C$13,MATCH(F4995,Rate_Master!$A$2:$A$13,0)),0)</f>
        <v>1.38714285714286</v>
      </c>
    </row>
    <row r="4996" customFormat="false" ht="15" hidden="false" customHeight="false" outlineLevel="0" collapsed="false">
      <c r="A4996" s="47" t="s">
        <v>16948</v>
      </c>
      <c r="B4996" s="47" t="s">
        <v>1212</v>
      </c>
      <c r="C4996" s="48" t="n">
        <v>46113</v>
      </c>
      <c r="D4996" s="47" t="s">
        <v>63</v>
      </c>
      <c r="E4996" s="47" t="s">
        <v>120</v>
      </c>
      <c r="F4996" s="47" t="s">
        <v>151</v>
      </c>
      <c r="G4996" s="47" t="s">
        <v>124</v>
      </c>
      <c r="H4996" s="47" t="n">
        <v>635</v>
      </c>
      <c r="I4996" s="57" t="n">
        <f aca="false">IFERROR(H4996/INDEX(Rate_Master!$C$2:$C$13,MATCH(F4996,Rate_Master!$A$2:$A$13,0)),0)</f>
        <v>0.907142857142857</v>
      </c>
    </row>
    <row r="4997" customFormat="false" ht="15" hidden="false" customHeight="false" outlineLevel="0" collapsed="false">
      <c r="A4997" s="47" t="s">
        <v>16949</v>
      </c>
      <c r="B4997" s="47" t="s">
        <v>1212</v>
      </c>
      <c r="C4997" s="48" t="n">
        <v>46113</v>
      </c>
      <c r="D4997" s="47" t="s">
        <v>63</v>
      </c>
      <c r="E4997" s="47" t="s">
        <v>120</v>
      </c>
      <c r="F4997" s="47" t="s">
        <v>151</v>
      </c>
      <c r="G4997" s="47" t="s">
        <v>125</v>
      </c>
      <c r="H4997" s="47" t="n">
        <v>347</v>
      </c>
      <c r="I4997" s="57" t="n">
        <f aca="false">IFERROR(H4997/INDEX(Rate_Master!$C$2:$C$13,MATCH(F4997,Rate_Master!$A$2:$A$13,0)),0)</f>
        <v>0.495714285714286</v>
      </c>
    </row>
    <row r="4998" customFormat="false" ht="15" hidden="false" customHeight="false" outlineLevel="0" collapsed="false">
      <c r="A4998" s="47" t="s">
        <v>16950</v>
      </c>
      <c r="B4998" s="47" t="s">
        <v>1212</v>
      </c>
      <c r="C4998" s="48" t="n">
        <v>46113</v>
      </c>
      <c r="D4998" s="47" t="s">
        <v>63</v>
      </c>
      <c r="E4998" s="47" t="s">
        <v>120</v>
      </c>
      <c r="F4998" s="47" t="s">
        <v>151</v>
      </c>
      <c r="G4998" s="47" t="s">
        <v>126</v>
      </c>
      <c r="H4998" s="47" t="n">
        <v>227</v>
      </c>
      <c r="I4998" s="57" t="n">
        <f aca="false">IFERROR(H4998/INDEX(Rate_Master!$C$2:$C$13,MATCH(F4998,Rate_Master!$A$2:$A$13,0)),0)</f>
        <v>0.324285714285714</v>
      </c>
    </row>
    <row r="4999" customFormat="false" ht="15" hidden="false" customHeight="false" outlineLevel="0" collapsed="false">
      <c r="A4999" s="47" t="s">
        <v>16951</v>
      </c>
      <c r="B4999" s="47" t="s">
        <v>1213</v>
      </c>
      <c r="C4999" s="48" t="n">
        <v>46113</v>
      </c>
      <c r="D4999" s="47" t="s">
        <v>63</v>
      </c>
      <c r="E4999" s="47" t="s">
        <v>120</v>
      </c>
      <c r="F4999" s="47" t="s">
        <v>151</v>
      </c>
      <c r="G4999" s="47" t="s">
        <v>119</v>
      </c>
      <c r="H4999" s="47" t="n">
        <v>1242</v>
      </c>
      <c r="I4999" s="57" t="n">
        <f aca="false">IFERROR(H4999/INDEX(Rate_Master!$C$2:$C$13,MATCH(F4999,Rate_Master!$A$2:$A$13,0)),0)</f>
        <v>1.77428571428571</v>
      </c>
    </row>
    <row r="5000" customFormat="false" ht="15" hidden="false" customHeight="false" outlineLevel="0" collapsed="false">
      <c r="A5000" s="47" t="s">
        <v>16952</v>
      </c>
      <c r="B5000" s="47" t="s">
        <v>1213</v>
      </c>
      <c r="C5000" s="48" t="n">
        <v>46113</v>
      </c>
      <c r="D5000" s="47" t="s">
        <v>63</v>
      </c>
      <c r="E5000" s="47" t="s">
        <v>120</v>
      </c>
      <c r="F5000" s="47" t="s">
        <v>151</v>
      </c>
      <c r="G5000" s="47" t="s">
        <v>121</v>
      </c>
      <c r="H5000" s="47" t="n">
        <v>1159</v>
      </c>
      <c r="I5000" s="57" t="n">
        <f aca="false">IFERROR(H5000/INDEX(Rate_Master!$C$2:$C$13,MATCH(F5000,Rate_Master!$A$2:$A$13,0)),0)</f>
        <v>1.65571428571429</v>
      </c>
    </row>
    <row r="5001" customFormat="false" ht="15" hidden="false" customHeight="false" outlineLevel="0" collapsed="false">
      <c r="A5001" s="47" t="s">
        <v>16953</v>
      </c>
      <c r="B5001" s="47" t="s">
        <v>1213</v>
      </c>
      <c r="C5001" s="48" t="n">
        <v>46113</v>
      </c>
      <c r="D5001" s="47" t="s">
        <v>63</v>
      </c>
      <c r="E5001" s="47" t="s">
        <v>120</v>
      </c>
      <c r="F5001" s="47" t="s">
        <v>151</v>
      </c>
      <c r="G5001" s="47" t="s">
        <v>122</v>
      </c>
      <c r="H5001" s="47" t="n">
        <v>2753</v>
      </c>
      <c r="I5001" s="57" t="n">
        <f aca="false">IFERROR(H5001/INDEX(Rate_Master!$C$2:$C$13,MATCH(F5001,Rate_Master!$A$2:$A$13,0)),0)</f>
        <v>3.93285714285714</v>
      </c>
    </row>
    <row r="5002" customFormat="false" ht="15" hidden="false" customHeight="false" outlineLevel="0" collapsed="false">
      <c r="A5002" s="47" t="s">
        <v>16954</v>
      </c>
      <c r="B5002" s="47" t="s">
        <v>1213</v>
      </c>
      <c r="C5002" s="48" t="n">
        <v>46113</v>
      </c>
      <c r="D5002" s="47" t="s">
        <v>63</v>
      </c>
      <c r="E5002" s="47" t="s">
        <v>120</v>
      </c>
      <c r="F5002" s="47" t="s">
        <v>151</v>
      </c>
      <c r="G5002" s="47" t="s">
        <v>123</v>
      </c>
      <c r="H5002" s="47" t="n">
        <v>901</v>
      </c>
      <c r="I5002" s="57" t="n">
        <f aca="false">IFERROR(H5002/INDEX(Rate_Master!$C$2:$C$13,MATCH(F5002,Rate_Master!$A$2:$A$13,0)),0)</f>
        <v>1.28714285714286</v>
      </c>
    </row>
    <row r="5003" customFormat="false" ht="15" hidden="false" customHeight="false" outlineLevel="0" collapsed="false">
      <c r="A5003" s="47" t="s">
        <v>16955</v>
      </c>
      <c r="B5003" s="47" t="s">
        <v>1213</v>
      </c>
      <c r="C5003" s="48" t="n">
        <v>46113</v>
      </c>
      <c r="D5003" s="47" t="s">
        <v>63</v>
      </c>
      <c r="E5003" s="47" t="s">
        <v>120</v>
      </c>
      <c r="F5003" s="47" t="s">
        <v>151</v>
      </c>
      <c r="G5003" s="47" t="s">
        <v>124</v>
      </c>
      <c r="H5003" s="47" t="n">
        <v>597</v>
      </c>
      <c r="I5003" s="57" t="n">
        <f aca="false">IFERROR(H5003/INDEX(Rate_Master!$C$2:$C$13,MATCH(F5003,Rate_Master!$A$2:$A$13,0)),0)</f>
        <v>0.852857142857143</v>
      </c>
    </row>
    <row r="5004" customFormat="false" ht="15" hidden="false" customHeight="false" outlineLevel="0" collapsed="false">
      <c r="A5004" s="47" t="s">
        <v>16956</v>
      </c>
      <c r="B5004" s="47" t="s">
        <v>1213</v>
      </c>
      <c r="C5004" s="48" t="n">
        <v>46113</v>
      </c>
      <c r="D5004" s="47" t="s">
        <v>63</v>
      </c>
      <c r="E5004" s="47" t="s">
        <v>120</v>
      </c>
      <c r="F5004" s="47" t="s">
        <v>151</v>
      </c>
      <c r="G5004" s="47" t="s">
        <v>125</v>
      </c>
      <c r="H5004" s="47" t="n">
        <v>353</v>
      </c>
      <c r="I5004" s="57" t="n">
        <f aca="false">IFERROR(H5004/INDEX(Rate_Master!$C$2:$C$13,MATCH(F5004,Rate_Master!$A$2:$A$13,0)),0)</f>
        <v>0.504285714285714</v>
      </c>
    </row>
    <row r="5005" customFormat="false" ht="15" hidden="false" customHeight="false" outlineLevel="0" collapsed="false">
      <c r="A5005" s="47" t="s">
        <v>16957</v>
      </c>
      <c r="B5005" s="47" t="s">
        <v>1213</v>
      </c>
      <c r="C5005" s="48" t="n">
        <v>46113</v>
      </c>
      <c r="D5005" s="47" t="s">
        <v>63</v>
      </c>
      <c r="E5005" s="47" t="s">
        <v>120</v>
      </c>
      <c r="F5005" s="47" t="s">
        <v>151</v>
      </c>
      <c r="G5005" s="47" t="s">
        <v>126</v>
      </c>
      <c r="H5005" s="47" t="n">
        <v>231</v>
      </c>
      <c r="I5005" s="57" t="n">
        <f aca="false">IFERROR(H5005/INDEX(Rate_Master!$C$2:$C$13,MATCH(F5005,Rate_Master!$A$2:$A$13,0)),0)</f>
        <v>0.33</v>
      </c>
    </row>
    <row r="5006" customFormat="false" ht="15" hidden="false" customHeight="false" outlineLevel="0" collapsed="false">
      <c r="A5006" s="47" t="s">
        <v>16958</v>
      </c>
      <c r="B5006" s="47" t="s">
        <v>1214</v>
      </c>
      <c r="C5006" s="48" t="n">
        <v>46113</v>
      </c>
      <c r="D5006" s="47" t="s">
        <v>64</v>
      </c>
      <c r="E5006" s="47" t="s">
        <v>128</v>
      </c>
      <c r="F5006" s="47" t="s">
        <v>155</v>
      </c>
      <c r="G5006" s="47" t="s">
        <v>127</v>
      </c>
      <c r="H5006" s="47" t="n">
        <v>1187</v>
      </c>
      <c r="I5006" s="57" t="n">
        <f aca="false">IFERROR(H5006/INDEX(Rate_Master!$C$2:$C$13,MATCH(F5006,Rate_Master!$A$2:$A$13,0)),0)</f>
        <v>2.15818181818182</v>
      </c>
    </row>
    <row r="5007" customFormat="false" ht="15" hidden="false" customHeight="false" outlineLevel="0" collapsed="false">
      <c r="A5007" s="47" t="s">
        <v>16959</v>
      </c>
      <c r="B5007" s="47" t="s">
        <v>1214</v>
      </c>
      <c r="C5007" s="48" t="n">
        <v>46113</v>
      </c>
      <c r="D5007" s="47" t="s">
        <v>64</v>
      </c>
      <c r="E5007" s="47" t="s">
        <v>128</v>
      </c>
      <c r="F5007" s="47" t="s">
        <v>155</v>
      </c>
      <c r="G5007" s="47" t="s">
        <v>129</v>
      </c>
      <c r="H5007" s="47" t="n">
        <v>813</v>
      </c>
      <c r="I5007" s="57" t="n">
        <f aca="false">IFERROR(H5007/INDEX(Rate_Master!$C$2:$C$13,MATCH(F5007,Rate_Master!$A$2:$A$13,0)),0)</f>
        <v>1.47818181818182</v>
      </c>
    </row>
    <row r="5008" customFormat="false" ht="15" hidden="false" customHeight="false" outlineLevel="0" collapsed="false">
      <c r="A5008" s="47" t="s">
        <v>16960</v>
      </c>
      <c r="B5008" s="47" t="s">
        <v>1214</v>
      </c>
      <c r="C5008" s="48" t="n">
        <v>46113</v>
      </c>
      <c r="D5008" s="47" t="s">
        <v>64</v>
      </c>
      <c r="E5008" s="47" t="s">
        <v>128</v>
      </c>
      <c r="F5008" s="47" t="s">
        <v>155</v>
      </c>
      <c r="G5008" s="47" t="s">
        <v>130</v>
      </c>
      <c r="H5008" s="47" t="n">
        <v>731</v>
      </c>
      <c r="I5008" s="57" t="n">
        <f aca="false">IFERROR(H5008/INDEX(Rate_Master!$C$2:$C$13,MATCH(F5008,Rate_Master!$A$2:$A$13,0)),0)</f>
        <v>1.32909090909091</v>
      </c>
    </row>
    <row r="5009" customFormat="false" ht="15" hidden="false" customHeight="false" outlineLevel="0" collapsed="false">
      <c r="A5009" s="47" t="s">
        <v>16961</v>
      </c>
      <c r="B5009" s="47" t="s">
        <v>1214</v>
      </c>
      <c r="C5009" s="48" t="n">
        <v>46113</v>
      </c>
      <c r="D5009" s="47" t="s">
        <v>64</v>
      </c>
      <c r="E5009" s="47" t="s">
        <v>128</v>
      </c>
      <c r="F5009" s="47" t="s">
        <v>155</v>
      </c>
      <c r="G5009" s="47" t="s">
        <v>131</v>
      </c>
      <c r="H5009" s="47" t="n">
        <v>340</v>
      </c>
      <c r="I5009" s="57" t="n">
        <f aca="false">IFERROR(H5009/INDEX(Rate_Master!$C$2:$C$13,MATCH(F5009,Rate_Master!$A$2:$A$13,0)),0)</f>
        <v>0.618181818181818</v>
      </c>
    </row>
    <row r="5010" customFormat="false" ht="15" hidden="false" customHeight="false" outlineLevel="0" collapsed="false">
      <c r="A5010" s="47" t="s">
        <v>16962</v>
      </c>
      <c r="B5010" s="47" t="s">
        <v>1214</v>
      </c>
      <c r="C5010" s="48" t="n">
        <v>46113</v>
      </c>
      <c r="D5010" s="47" t="s">
        <v>64</v>
      </c>
      <c r="E5010" s="47" t="s">
        <v>128</v>
      </c>
      <c r="F5010" s="47" t="s">
        <v>155</v>
      </c>
      <c r="G5010" s="47" t="s">
        <v>132</v>
      </c>
      <c r="H5010" s="47" t="n">
        <v>270</v>
      </c>
      <c r="I5010" s="57" t="n">
        <f aca="false">IFERROR(H5010/INDEX(Rate_Master!$C$2:$C$13,MATCH(F5010,Rate_Master!$A$2:$A$13,0)),0)</f>
        <v>0.490909090909091</v>
      </c>
    </row>
    <row r="5011" customFormat="false" ht="15" hidden="false" customHeight="false" outlineLevel="0" collapsed="false">
      <c r="A5011" s="47" t="s">
        <v>16963</v>
      </c>
      <c r="B5011" s="47" t="s">
        <v>1215</v>
      </c>
      <c r="C5011" s="48" t="n">
        <v>46113</v>
      </c>
      <c r="D5011" s="47" t="s">
        <v>64</v>
      </c>
      <c r="E5011" s="47" t="s">
        <v>128</v>
      </c>
      <c r="F5011" s="47" t="s">
        <v>155</v>
      </c>
      <c r="G5011" s="47" t="s">
        <v>127</v>
      </c>
      <c r="H5011" s="47" t="n">
        <v>1325</v>
      </c>
      <c r="I5011" s="57" t="n">
        <f aca="false">IFERROR(H5011/INDEX(Rate_Master!$C$2:$C$13,MATCH(F5011,Rate_Master!$A$2:$A$13,0)),0)</f>
        <v>2.40909090909091</v>
      </c>
    </row>
    <row r="5012" customFormat="false" ht="15" hidden="false" customHeight="false" outlineLevel="0" collapsed="false">
      <c r="A5012" s="47" t="s">
        <v>16964</v>
      </c>
      <c r="B5012" s="47" t="s">
        <v>1215</v>
      </c>
      <c r="C5012" s="48" t="n">
        <v>46113</v>
      </c>
      <c r="D5012" s="47" t="s">
        <v>64</v>
      </c>
      <c r="E5012" s="47" t="s">
        <v>128</v>
      </c>
      <c r="F5012" s="47" t="s">
        <v>155</v>
      </c>
      <c r="G5012" s="47" t="s">
        <v>129</v>
      </c>
      <c r="H5012" s="47" t="n">
        <v>941</v>
      </c>
      <c r="I5012" s="57" t="n">
        <f aca="false">IFERROR(H5012/INDEX(Rate_Master!$C$2:$C$13,MATCH(F5012,Rate_Master!$A$2:$A$13,0)),0)</f>
        <v>1.71090909090909</v>
      </c>
    </row>
    <row r="5013" customFormat="false" ht="15" hidden="false" customHeight="false" outlineLevel="0" collapsed="false">
      <c r="A5013" s="47" t="s">
        <v>16965</v>
      </c>
      <c r="B5013" s="47" t="s">
        <v>1215</v>
      </c>
      <c r="C5013" s="48" t="n">
        <v>46113</v>
      </c>
      <c r="D5013" s="47" t="s">
        <v>64</v>
      </c>
      <c r="E5013" s="47" t="s">
        <v>128</v>
      </c>
      <c r="F5013" s="47" t="s">
        <v>155</v>
      </c>
      <c r="G5013" s="47" t="s">
        <v>130</v>
      </c>
      <c r="H5013" s="47" t="n">
        <v>828</v>
      </c>
      <c r="I5013" s="57" t="n">
        <f aca="false">IFERROR(H5013/INDEX(Rate_Master!$C$2:$C$13,MATCH(F5013,Rate_Master!$A$2:$A$13,0)),0)</f>
        <v>1.50545454545455</v>
      </c>
    </row>
    <row r="5014" customFormat="false" ht="15" hidden="false" customHeight="false" outlineLevel="0" collapsed="false">
      <c r="A5014" s="47" t="s">
        <v>16966</v>
      </c>
      <c r="B5014" s="47" t="s">
        <v>1215</v>
      </c>
      <c r="C5014" s="48" t="n">
        <v>46113</v>
      </c>
      <c r="D5014" s="47" t="s">
        <v>64</v>
      </c>
      <c r="E5014" s="47" t="s">
        <v>128</v>
      </c>
      <c r="F5014" s="47" t="s">
        <v>155</v>
      </c>
      <c r="G5014" s="47" t="s">
        <v>131</v>
      </c>
      <c r="H5014" s="47" t="n">
        <v>379</v>
      </c>
      <c r="I5014" s="57" t="n">
        <f aca="false">IFERROR(H5014/INDEX(Rate_Master!$C$2:$C$13,MATCH(F5014,Rate_Master!$A$2:$A$13,0)),0)</f>
        <v>0.689090909090909</v>
      </c>
    </row>
    <row r="5015" customFormat="false" ht="15" hidden="false" customHeight="false" outlineLevel="0" collapsed="false">
      <c r="A5015" s="47" t="s">
        <v>16967</v>
      </c>
      <c r="B5015" s="47" t="s">
        <v>1215</v>
      </c>
      <c r="C5015" s="48" t="n">
        <v>46113</v>
      </c>
      <c r="D5015" s="47" t="s">
        <v>64</v>
      </c>
      <c r="E5015" s="47" t="s">
        <v>128</v>
      </c>
      <c r="F5015" s="47" t="s">
        <v>155</v>
      </c>
      <c r="G5015" s="47" t="s">
        <v>132</v>
      </c>
      <c r="H5015" s="47" t="n">
        <v>312</v>
      </c>
      <c r="I5015" s="57" t="n">
        <f aca="false">IFERROR(H5015/INDEX(Rate_Master!$C$2:$C$13,MATCH(F5015,Rate_Master!$A$2:$A$13,0)),0)</f>
        <v>0.567272727272727</v>
      </c>
    </row>
    <row r="5016" customFormat="false" ht="15" hidden="false" customHeight="false" outlineLevel="0" collapsed="false">
      <c r="A5016" s="47" t="s">
        <v>16968</v>
      </c>
      <c r="B5016" s="47" t="s">
        <v>1216</v>
      </c>
      <c r="C5016" s="48" t="n">
        <v>46113</v>
      </c>
      <c r="D5016" s="47" t="s">
        <v>65</v>
      </c>
      <c r="E5016" s="47" t="s">
        <v>134</v>
      </c>
      <c r="F5016" s="47" t="s">
        <v>157</v>
      </c>
      <c r="G5016" s="47" t="s">
        <v>133</v>
      </c>
      <c r="H5016" s="47" t="n">
        <v>777</v>
      </c>
      <c r="I5016" s="57" t="n">
        <f aca="false">IFERROR(H5016/INDEX(Rate_Master!$C$2:$C$13,MATCH(F5016,Rate_Master!$A$2:$A$13,0)),0)</f>
        <v>3.53181818181818</v>
      </c>
    </row>
    <row r="5017" customFormat="false" ht="15" hidden="false" customHeight="false" outlineLevel="0" collapsed="false">
      <c r="A5017" s="47" t="s">
        <v>16969</v>
      </c>
      <c r="B5017" s="47" t="s">
        <v>1216</v>
      </c>
      <c r="C5017" s="48" t="n">
        <v>46113</v>
      </c>
      <c r="D5017" s="47" t="s">
        <v>65</v>
      </c>
      <c r="E5017" s="47" t="s">
        <v>134</v>
      </c>
      <c r="F5017" s="47" t="s">
        <v>157</v>
      </c>
      <c r="G5017" s="47" t="s">
        <v>135</v>
      </c>
      <c r="H5017" s="47" t="n">
        <v>413</v>
      </c>
      <c r="I5017" s="57" t="n">
        <f aca="false">IFERROR(H5017/INDEX(Rate_Master!$C$2:$C$13,MATCH(F5017,Rate_Master!$A$2:$A$13,0)),0)</f>
        <v>1.87727272727273</v>
      </c>
    </row>
    <row r="5018" customFormat="false" ht="15" hidden="false" customHeight="false" outlineLevel="0" collapsed="false">
      <c r="A5018" s="47" t="s">
        <v>16970</v>
      </c>
      <c r="B5018" s="47" t="s">
        <v>1216</v>
      </c>
      <c r="C5018" s="48" t="n">
        <v>46113</v>
      </c>
      <c r="D5018" s="47" t="s">
        <v>65</v>
      </c>
      <c r="E5018" s="47" t="s">
        <v>134</v>
      </c>
      <c r="F5018" s="47" t="s">
        <v>157</v>
      </c>
      <c r="G5018" s="47" t="s">
        <v>136</v>
      </c>
      <c r="H5018" s="47" t="n">
        <v>330</v>
      </c>
      <c r="I5018" s="57" t="n">
        <f aca="false">IFERROR(H5018/INDEX(Rate_Master!$C$2:$C$13,MATCH(F5018,Rate_Master!$A$2:$A$13,0)),0)</f>
        <v>1.5</v>
      </c>
    </row>
    <row r="5019" customFormat="false" ht="15" hidden="false" customHeight="false" outlineLevel="0" collapsed="false">
      <c r="A5019" s="47" t="s">
        <v>16971</v>
      </c>
      <c r="B5019" s="47" t="s">
        <v>1216</v>
      </c>
      <c r="C5019" s="48" t="n">
        <v>46113</v>
      </c>
      <c r="D5019" s="47" t="s">
        <v>65</v>
      </c>
      <c r="E5019" s="47" t="s">
        <v>134</v>
      </c>
      <c r="F5019" s="47" t="s">
        <v>157</v>
      </c>
      <c r="G5019" s="47" t="s">
        <v>137</v>
      </c>
      <c r="H5019" s="47" t="n">
        <v>233</v>
      </c>
      <c r="I5019" s="57" t="n">
        <f aca="false">IFERROR(H5019/INDEX(Rate_Master!$C$2:$C$13,MATCH(F5019,Rate_Master!$A$2:$A$13,0)),0)</f>
        <v>1.05909090909091</v>
      </c>
    </row>
    <row r="5020" customFormat="false" ht="15" hidden="false" customHeight="false" outlineLevel="0" collapsed="false">
      <c r="A5020" s="47" t="s">
        <v>16972</v>
      </c>
      <c r="B5020" s="47" t="s">
        <v>1216</v>
      </c>
      <c r="C5020" s="48" t="n">
        <v>46113</v>
      </c>
      <c r="D5020" s="47" t="s">
        <v>65</v>
      </c>
      <c r="E5020" s="47" t="s">
        <v>134</v>
      </c>
      <c r="F5020" s="47" t="s">
        <v>157</v>
      </c>
      <c r="G5020" s="47" t="s">
        <v>138</v>
      </c>
      <c r="H5020" s="47" t="n">
        <v>146</v>
      </c>
      <c r="I5020" s="57" t="n">
        <f aca="false">IFERROR(H5020/INDEX(Rate_Master!$C$2:$C$13,MATCH(F5020,Rate_Master!$A$2:$A$13,0)),0)</f>
        <v>0.663636363636364</v>
      </c>
    </row>
    <row r="5021" customFormat="false" ht="15" hidden="false" customHeight="false" outlineLevel="0" collapsed="false">
      <c r="A5021" s="47" t="s">
        <v>16973</v>
      </c>
      <c r="B5021" s="47" t="s">
        <v>1217</v>
      </c>
      <c r="C5021" s="48" t="n">
        <v>46113</v>
      </c>
      <c r="D5021" s="47" t="s">
        <v>65</v>
      </c>
      <c r="E5021" s="47" t="s">
        <v>134</v>
      </c>
      <c r="F5021" s="47" t="s">
        <v>157</v>
      </c>
      <c r="G5021" s="47" t="s">
        <v>133</v>
      </c>
      <c r="H5021" s="47" t="n">
        <v>555</v>
      </c>
      <c r="I5021" s="57" t="n">
        <f aca="false">IFERROR(H5021/INDEX(Rate_Master!$C$2:$C$13,MATCH(F5021,Rate_Master!$A$2:$A$13,0)),0)</f>
        <v>2.52272727272727</v>
      </c>
    </row>
    <row r="5022" customFormat="false" ht="15" hidden="false" customHeight="false" outlineLevel="0" collapsed="false">
      <c r="A5022" s="47" t="s">
        <v>16974</v>
      </c>
      <c r="B5022" s="47" t="s">
        <v>1217</v>
      </c>
      <c r="C5022" s="48" t="n">
        <v>46113</v>
      </c>
      <c r="D5022" s="47" t="s">
        <v>65</v>
      </c>
      <c r="E5022" s="47" t="s">
        <v>134</v>
      </c>
      <c r="F5022" s="47" t="s">
        <v>157</v>
      </c>
      <c r="G5022" s="47" t="s">
        <v>135</v>
      </c>
      <c r="H5022" s="47" t="n">
        <v>291</v>
      </c>
      <c r="I5022" s="57" t="n">
        <f aca="false">IFERROR(H5022/INDEX(Rate_Master!$C$2:$C$13,MATCH(F5022,Rate_Master!$A$2:$A$13,0)),0)</f>
        <v>1.32272727272727</v>
      </c>
    </row>
    <row r="5023" customFormat="false" ht="15" hidden="false" customHeight="false" outlineLevel="0" collapsed="false">
      <c r="A5023" s="47" t="s">
        <v>16975</v>
      </c>
      <c r="B5023" s="47" t="s">
        <v>1217</v>
      </c>
      <c r="C5023" s="48" t="n">
        <v>46113</v>
      </c>
      <c r="D5023" s="47" t="s">
        <v>65</v>
      </c>
      <c r="E5023" s="47" t="s">
        <v>134</v>
      </c>
      <c r="F5023" s="47" t="s">
        <v>157</v>
      </c>
      <c r="G5023" s="47" t="s">
        <v>136</v>
      </c>
      <c r="H5023" s="47" t="n">
        <v>234</v>
      </c>
      <c r="I5023" s="57" t="n">
        <f aca="false">IFERROR(H5023/INDEX(Rate_Master!$C$2:$C$13,MATCH(F5023,Rate_Master!$A$2:$A$13,0)),0)</f>
        <v>1.06363636363636</v>
      </c>
    </row>
    <row r="5024" customFormat="false" ht="15" hidden="false" customHeight="false" outlineLevel="0" collapsed="false">
      <c r="A5024" s="47" t="s">
        <v>16976</v>
      </c>
      <c r="B5024" s="47" t="s">
        <v>1217</v>
      </c>
      <c r="C5024" s="48" t="n">
        <v>46113</v>
      </c>
      <c r="D5024" s="47" t="s">
        <v>65</v>
      </c>
      <c r="E5024" s="47" t="s">
        <v>134</v>
      </c>
      <c r="F5024" s="47" t="s">
        <v>157</v>
      </c>
      <c r="G5024" s="47" t="s">
        <v>137</v>
      </c>
      <c r="H5024" s="47" t="n">
        <v>202</v>
      </c>
      <c r="I5024" s="57" t="n">
        <f aca="false">IFERROR(H5024/INDEX(Rate_Master!$C$2:$C$13,MATCH(F5024,Rate_Master!$A$2:$A$13,0)),0)</f>
        <v>0.918181818181818</v>
      </c>
    </row>
    <row r="5025" customFormat="false" ht="15" hidden="false" customHeight="false" outlineLevel="0" collapsed="false">
      <c r="A5025" s="47" t="s">
        <v>16977</v>
      </c>
      <c r="B5025" s="47" t="s">
        <v>1217</v>
      </c>
      <c r="C5025" s="48" t="n">
        <v>46113</v>
      </c>
      <c r="D5025" s="47" t="s">
        <v>65</v>
      </c>
      <c r="E5025" s="47" t="s">
        <v>134</v>
      </c>
      <c r="F5025" s="47" t="s">
        <v>157</v>
      </c>
      <c r="G5025" s="47" t="s">
        <v>138</v>
      </c>
      <c r="H5025" s="47" t="n">
        <v>97</v>
      </c>
      <c r="I5025" s="57" t="n">
        <f aca="false">IFERROR(H5025/INDEX(Rate_Master!$C$2:$C$13,MATCH(F5025,Rate_Master!$A$2:$A$13,0)),0)</f>
        <v>0.440909090909091</v>
      </c>
    </row>
    <row r="5026" customFormat="false" ht="15" hidden="false" customHeight="false" outlineLevel="0" collapsed="false">
      <c r="A5026" s="47" t="s">
        <v>16978</v>
      </c>
      <c r="B5026" s="47" t="s">
        <v>1218</v>
      </c>
      <c r="C5026" s="48" t="n">
        <v>46113</v>
      </c>
      <c r="D5026" s="47" t="s">
        <v>65</v>
      </c>
      <c r="E5026" s="47" t="s">
        <v>134</v>
      </c>
      <c r="F5026" s="47" t="s">
        <v>157</v>
      </c>
      <c r="G5026" s="47" t="s">
        <v>133</v>
      </c>
      <c r="H5026" s="47" t="n">
        <v>922</v>
      </c>
      <c r="I5026" s="57" t="n">
        <f aca="false">IFERROR(H5026/INDEX(Rate_Master!$C$2:$C$13,MATCH(F5026,Rate_Master!$A$2:$A$13,0)),0)</f>
        <v>4.19090909090909</v>
      </c>
    </row>
    <row r="5027" customFormat="false" ht="15" hidden="false" customHeight="false" outlineLevel="0" collapsed="false">
      <c r="A5027" s="47" t="s">
        <v>16979</v>
      </c>
      <c r="B5027" s="47" t="s">
        <v>1218</v>
      </c>
      <c r="C5027" s="48" t="n">
        <v>46113</v>
      </c>
      <c r="D5027" s="47" t="s">
        <v>65</v>
      </c>
      <c r="E5027" s="47" t="s">
        <v>134</v>
      </c>
      <c r="F5027" s="47" t="s">
        <v>157</v>
      </c>
      <c r="G5027" s="47" t="s">
        <v>135</v>
      </c>
      <c r="H5027" s="47" t="n">
        <v>464</v>
      </c>
      <c r="I5027" s="57" t="n">
        <f aca="false">IFERROR(H5027/INDEX(Rate_Master!$C$2:$C$13,MATCH(F5027,Rate_Master!$A$2:$A$13,0)),0)</f>
        <v>2.10909090909091</v>
      </c>
    </row>
    <row r="5028" customFormat="false" ht="15" hidden="false" customHeight="false" outlineLevel="0" collapsed="false">
      <c r="A5028" s="47" t="s">
        <v>16980</v>
      </c>
      <c r="B5028" s="47" t="s">
        <v>1218</v>
      </c>
      <c r="C5028" s="48" t="n">
        <v>46113</v>
      </c>
      <c r="D5028" s="47" t="s">
        <v>65</v>
      </c>
      <c r="E5028" s="47" t="s">
        <v>134</v>
      </c>
      <c r="F5028" s="47" t="s">
        <v>157</v>
      </c>
      <c r="G5028" s="47" t="s">
        <v>136</v>
      </c>
      <c r="H5028" s="47" t="n">
        <v>364</v>
      </c>
      <c r="I5028" s="57" t="n">
        <f aca="false">IFERROR(H5028/INDEX(Rate_Master!$C$2:$C$13,MATCH(F5028,Rate_Master!$A$2:$A$13,0)),0)</f>
        <v>1.65454545454545</v>
      </c>
    </row>
    <row r="5029" customFormat="false" ht="15" hidden="false" customHeight="false" outlineLevel="0" collapsed="false">
      <c r="A5029" s="47" t="s">
        <v>16981</v>
      </c>
      <c r="B5029" s="47" t="s">
        <v>1218</v>
      </c>
      <c r="C5029" s="48" t="n">
        <v>46113</v>
      </c>
      <c r="D5029" s="47" t="s">
        <v>65</v>
      </c>
      <c r="E5029" s="47" t="s">
        <v>134</v>
      </c>
      <c r="F5029" s="47" t="s">
        <v>157</v>
      </c>
      <c r="G5029" s="47" t="s">
        <v>137</v>
      </c>
      <c r="H5029" s="47" t="n">
        <v>319</v>
      </c>
      <c r="I5029" s="57" t="n">
        <f aca="false">IFERROR(H5029/INDEX(Rate_Master!$C$2:$C$13,MATCH(F5029,Rate_Master!$A$2:$A$13,0)),0)</f>
        <v>1.45</v>
      </c>
    </row>
    <row r="5030" customFormat="false" ht="15" hidden="false" customHeight="false" outlineLevel="0" collapsed="false">
      <c r="A5030" s="47" t="s">
        <v>16982</v>
      </c>
      <c r="B5030" s="47" t="s">
        <v>1218</v>
      </c>
      <c r="C5030" s="48" t="n">
        <v>46113</v>
      </c>
      <c r="D5030" s="47" t="s">
        <v>65</v>
      </c>
      <c r="E5030" s="47" t="s">
        <v>134</v>
      </c>
      <c r="F5030" s="47" t="s">
        <v>157</v>
      </c>
      <c r="G5030" s="47" t="s">
        <v>138</v>
      </c>
      <c r="H5030" s="47" t="n">
        <v>140</v>
      </c>
      <c r="I5030" s="57" t="n">
        <f aca="false">IFERROR(H5030/INDEX(Rate_Master!$C$2:$C$13,MATCH(F5030,Rate_Master!$A$2:$A$13,0)),0)</f>
        <v>0.636363636363636</v>
      </c>
    </row>
    <row r="5031" customFormat="false" ht="15" hidden="false" customHeight="false" outlineLevel="0" collapsed="false">
      <c r="A5031" s="47" t="s">
        <v>16983</v>
      </c>
      <c r="B5031" s="47" t="s">
        <v>1219</v>
      </c>
      <c r="C5031" s="48" t="n">
        <v>46114</v>
      </c>
      <c r="D5031" s="47" t="s">
        <v>62</v>
      </c>
      <c r="E5031" s="47" t="s">
        <v>120</v>
      </c>
      <c r="F5031" s="47" t="s">
        <v>149</v>
      </c>
      <c r="G5031" s="47" t="s">
        <v>119</v>
      </c>
      <c r="H5031" s="47" t="n">
        <v>1531</v>
      </c>
      <c r="I5031" s="57" t="n">
        <f aca="false">IFERROR(H5031/INDEX(Rate_Master!$C$2:$C$13,MATCH(F5031,Rate_Master!$A$2:$A$13,0)),0)</f>
        <v>1.39181818181818</v>
      </c>
    </row>
    <row r="5032" customFormat="false" ht="15" hidden="false" customHeight="false" outlineLevel="0" collapsed="false">
      <c r="A5032" s="47" t="s">
        <v>16984</v>
      </c>
      <c r="B5032" s="47" t="s">
        <v>1219</v>
      </c>
      <c r="C5032" s="48" t="n">
        <v>46114</v>
      </c>
      <c r="D5032" s="47" t="s">
        <v>62</v>
      </c>
      <c r="E5032" s="47" t="s">
        <v>120</v>
      </c>
      <c r="F5032" s="47" t="s">
        <v>149</v>
      </c>
      <c r="G5032" s="47" t="s">
        <v>121</v>
      </c>
      <c r="H5032" s="47" t="n">
        <v>1286</v>
      </c>
      <c r="I5032" s="57" t="n">
        <f aca="false">IFERROR(H5032/INDEX(Rate_Master!$C$2:$C$13,MATCH(F5032,Rate_Master!$A$2:$A$13,0)),0)</f>
        <v>1.16909090909091</v>
      </c>
    </row>
    <row r="5033" customFormat="false" ht="15" hidden="false" customHeight="false" outlineLevel="0" collapsed="false">
      <c r="A5033" s="47" t="s">
        <v>16985</v>
      </c>
      <c r="B5033" s="47" t="s">
        <v>1219</v>
      </c>
      <c r="C5033" s="48" t="n">
        <v>46114</v>
      </c>
      <c r="D5033" s="47" t="s">
        <v>62</v>
      </c>
      <c r="E5033" s="47" t="s">
        <v>120</v>
      </c>
      <c r="F5033" s="47" t="s">
        <v>149</v>
      </c>
      <c r="G5033" s="47" t="s">
        <v>122</v>
      </c>
      <c r="H5033" s="47" t="n">
        <v>1507</v>
      </c>
      <c r="I5033" s="57" t="n">
        <f aca="false">IFERROR(H5033/INDEX(Rate_Master!$C$2:$C$13,MATCH(F5033,Rate_Master!$A$2:$A$13,0)),0)</f>
        <v>1.37</v>
      </c>
    </row>
    <row r="5034" customFormat="false" ht="15" hidden="false" customHeight="false" outlineLevel="0" collapsed="false">
      <c r="A5034" s="47" t="s">
        <v>16986</v>
      </c>
      <c r="B5034" s="47" t="s">
        <v>1219</v>
      </c>
      <c r="C5034" s="48" t="n">
        <v>46114</v>
      </c>
      <c r="D5034" s="47" t="s">
        <v>62</v>
      </c>
      <c r="E5034" s="47" t="s">
        <v>120</v>
      </c>
      <c r="F5034" s="47" t="s">
        <v>149</v>
      </c>
      <c r="G5034" s="47" t="s">
        <v>123</v>
      </c>
      <c r="H5034" s="47" t="n">
        <v>1191</v>
      </c>
      <c r="I5034" s="57" t="n">
        <f aca="false">IFERROR(H5034/INDEX(Rate_Master!$C$2:$C$13,MATCH(F5034,Rate_Master!$A$2:$A$13,0)),0)</f>
        <v>1.08272727272727</v>
      </c>
    </row>
    <row r="5035" customFormat="false" ht="15" hidden="false" customHeight="false" outlineLevel="0" collapsed="false">
      <c r="A5035" s="47" t="s">
        <v>16987</v>
      </c>
      <c r="B5035" s="47" t="s">
        <v>1219</v>
      </c>
      <c r="C5035" s="48" t="n">
        <v>46114</v>
      </c>
      <c r="D5035" s="47" t="s">
        <v>62</v>
      </c>
      <c r="E5035" s="47" t="s">
        <v>120</v>
      </c>
      <c r="F5035" s="47" t="s">
        <v>149</v>
      </c>
      <c r="G5035" s="47" t="s">
        <v>124</v>
      </c>
      <c r="H5035" s="47" t="n">
        <v>698</v>
      </c>
      <c r="I5035" s="57" t="n">
        <f aca="false">IFERROR(H5035/INDEX(Rate_Master!$C$2:$C$13,MATCH(F5035,Rate_Master!$A$2:$A$13,0)),0)</f>
        <v>0.634545454545455</v>
      </c>
    </row>
    <row r="5036" customFormat="false" ht="15" hidden="false" customHeight="false" outlineLevel="0" collapsed="false">
      <c r="A5036" s="47" t="s">
        <v>16988</v>
      </c>
      <c r="B5036" s="47" t="s">
        <v>1219</v>
      </c>
      <c r="C5036" s="48" t="n">
        <v>46114</v>
      </c>
      <c r="D5036" s="47" t="s">
        <v>62</v>
      </c>
      <c r="E5036" s="47" t="s">
        <v>120</v>
      </c>
      <c r="F5036" s="47" t="s">
        <v>149</v>
      </c>
      <c r="G5036" s="47" t="s">
        <v>125</v>
      </c>
      <c r="H5036" s="47" t="n">
        <v>406</v>
      </c>
      <c r="I5036" s="57" t="n">
        <f aca="false">IFERROR(H5036/INDEX(Rate_Master!$C$2:$C$13,MATCH(F5036,Rate_Master!$A$2:$A$13,0)),0)</f>
        <v>0.369090909090909</v>
      </c>
    </row>
    <row r="5037" customFormat="false" ht="15" hidden="false" customHeight="false" outlineLevel="0" collapsed="false">
      <c r="A5037" s="47" t="s">
        <v>16989</v>
      </c>
      <c r="B5037" s="47" t="s">
        <v>1219</v>
      </c>
      <c r="C5037" s="48" t="n">
        <v>46114</v>
      </c>
      <c r="D5037" s="47" t="s">
        <v>62</v>
      </c>
      <c r="E5037" s="47" t="s">
        <v>120</v>
      </c>
      <c r="F5037" s="47" t="s">
        <v>149</v>
      </c>
      <c r="G5037" s="47" t="s">
        <v>126</v>
      </c>
      <c r="H5037" s="47" t="n">
        <v>275</v>
      </c>
      <c r="I5037" s="57" t="n">
        <f aca="false">IFERROR(H5037/INDEX(Rate_Master!$C$2:$C$13,MATCH(F5037,Rate_Master!$A$2:$A$13,0)),0)</f>
        <v>0.25</v>
      </c>
    </row>
    <row r="5038" customFormat="false" ht="15" hidden="false" customHeight="false" outlineLevel="0" collapsed="false">
      <c r="A5038" s="47" t="s">
        <v>16990</v>
      </c>
      <c r="B5038" s="47" t="s">
        <v>1220</v>
      </c>
      <c r="C5038" s="48" t="n">
        <v>46114</v>
      </c>
      <c r="D5038" s="47" t="s">
        <v>62</v>
      </c>
      <c r="E5038" s="47" t="s">
        <v>120</v>
      </c>
      <c r="F5038" s="47" t="s">
        <v>148</v>
      </c>
      <c r="G5038" s="47" t="s">
        <v>119</v>
      </c>
      <c r="H5038" s="47" t="n">
        <v>850</v>
      </c>
      <c r="I5038" s="57" t="n">
        <f aca="false">IFERROR(H5038/INDEX(Rate_Master!$C$2:$C$13,MATCH(F5038,Rate_Master!$A$2:$A$13,0)),0)</f>
        <v>0.944444444444444</v>
      </c>
    </row>
    <row r="5039" customFormat="false" ht="15" hidden="false" customHeight="false" outlineLevel="0" collapsed="false">
      <c r="A5039" s="47" t="s">
        <v>16991</v>
      </c>
      <c r="B5039" s="47" t="s">
        <v>1220</v>
      </c>
      <c r="C5039" s="48" t="n">
        <v>46114</v>
      </c>
      <c r="D5039" s="47" t="s">
        <v>62</v>
      </c>
      <c r="E5039" s="47" t="s">
        <v>120</v>
      </c>
      <c r="F5039" s="47" t="s">
        <v>148</v>
      </c>
      <c r="G5039" s="47" t="s">
        <v>121</v>
      </c>
      <c r="H5039" s="47" t="n">
        <v>802</v>
      </c>
      <c r="I5039" s="57" t="n">
        <f aca="false">IFERROR(H5039/INDEX(Rate_Master!$C$2:$C$13,MATCH(F5039,Rate_Master!$A$2:$A$13,0)),0)</f>
        <v>0.891111111111111</v>
      </c>
    </row>
    <row r="5040" customFormat="false" ht="15" hidden="false" customHeight="false" outlineLevel="0" collapsed="false">
      <c r="A5040" s="47" t="s">
        <v>16992</v>
      </c>
      <c r="B5040" s="47" t="s">
        <v>1220</v>
      </c>
      <c r="C5040" s="48" t="n">
        <v>46114</v>
      </c>
      <c r="D5040" s="47" t="s">
        <v>62</v>
      </c>
      <c r="E5040" s="47" t="s">
        <v>120</v>
      </c>
      <c r="F5040" s="47" t="s">
        <v>148</v>
      </c>
      <c r="G5040" s="47" t="s">
        <v>122</v>
      </c>
      <c r="H5040" s="47" t="n">
        <v>797</v>
      </c>
      <c r="I5040" s="57" t="n">
        <f aca="false">IFERROR(H5040/INDEX(Rate_Master!$C$2:$C$13,MATCH(F5040,Rate_Master!$A$2:$A$13,0)),0)</f>
        <v>0.885555555555556</v>
      </c>
    </row>
    <row r="5041" customFormat="false" ht="15" hidden="false" customHeight="false" outlineLevel="0" collapsed="false">
      <c r="A5041" s="47" t="s">
        <v>16993</v>
      </c>
      <c r="B5041" s="47" t="s">
        <v>1220</v>
      </c>
      <c r="C5041" s="48" t="n">
        <v>46114</v>
      </c>
      <c r="D5041" s="47" t="s">
        <v>62</v>
      </c>
      <c r="E5041" s="47" t="s">
        <v>120</v>
      </c>
      <c r="F5041" s="47" t="s">
        <v>148</v>
      </c>
      <c r="G5041" s="47" t="s">
        <v>123</v>
      </c>
      <c r="H5041" s="47" t="n">
        <v>636</v>
      </c>
      <c r="I5041" s="57" t="n">
        <f aca="false">IFERROR(H5041/INDEX(Rate_Master!$C$2:$C$13,MATCH(F5041,Rate_Master!$A$2:$A$13,0)),0)</f>
        <v>0.706666666666667</v>
      </c>
    </row>
    <row r="5042" customFormat="false" ht="15" hidden="false" customHeight="false" outlineLevel="0" collapsed="false">
      <c r="A5042" s="47" t="s">
        <v>16994</v>
      </c>
      <c r="B5042" s="47" t="s">
        <v>1220</v>
      </c>
      <c r="C5042" s="48" t="n">
        <v>46114</v>
      </c>
      <c r="D5042" s="47" t="s">
        <v>62</v>
      </c>
      <c r="E5042" s="47" t="s">
        <v>120</v>
      </c>
      <c r="F5042" s="47" t="s">
        <v>148</v>
      </c>
      <c r="G5042" s="47" t="s">
        <v>124</v>
      </c>
      <c r="H5042" s="47" t="n">
        <v>405</v>
      </c>
      <c r="I5042" s="57" t="n">
        <f aca="false">IFERROR(H5042/INDEX(Rate_Master!$C$2:$C$13,MATCH(F5042,Rate_Master!$A$2:$A$13,0)),0)</f>
        <v>0.45</v>
      </c>
    </row>
    <row r="5043" customFormat="false" ht="15" hidden="false" customHeight="false" outlineLevel="0" collapsed="false">
      <c r="A5043" s="47" t="s">
        <v>16995</v>
      </c>
      <c r="B5043" s="47" t="s">
        <v>1220</v>
      </c>
      <c r="C5043" s="48" t="n">
        <v>46114</v>
      </c>
      <c r="D5043" s="47" t="s">
        <v>62</v>
      </c>
      <c r="E5043" s="47" t="s">
        <v>120</v>
      </c>
      <c r="F5043" s="47" t="s">
        <v>148</v>
      </c>
      <c r="G5043" s="47" t="s">
        <v>125</v>
      </c>
      <c r="H5043" s="47" t="n">
        <v>238</v>
      </c>
      <c r="I5043" s="57" t="n">
        <f aca="false">IFERROR(H5043/INDEX(Rate_Master!$C$2:$C$13,MATCH(F5043,Rate_Master!$A$2:$A$13,0)),0)</f>
        <v>0.264444444444444</v>
      </c>
    </row>
    <row r="5044" customFormat="false" ht="15" hidden="false" customHeight="false" outlineLevel="0" collapsed="false">
      <c r="A5044" s="47" t="s">
        <v>16996</v>
      </c>
      <c r="B5044" s="47" t="s">
        <v>1220</v>
      </c>
      <c r="C5044" s="48" t="n">
        <v>46114</v>
      </c>
      <c r="D5044" s="47" t="s">
        <v>62</v>
      </c>
      <c r="E5044" s="47" t="s">
        <v>120</v>
      </c>
      <c r="F5044" s="47" t="s">
        <v>148</v>
      </c>
      <c r="G5044" s="47" t="s">
        <v>126</v>
      </c>
      <c r="H5044" s="47" t="n">
        <v>163</v>
      </c>
      <c r="I5044" s="57" t="n">
        <f aca="false">IFERROR(H5044/INDEX(Rate_Master!$C$2:$C$13,MATCH(F5044,Rate_Master!$A$2:$A$13,0)),0)</f>
        <v>0.181111111111111</v>
      </c>
    </row>
    <row r="5045" customFormat="false" ht="15" hidden="false" customHeight="false" outlineLevel="0" collapsed="false">
      <c r="A5045" s="47" t="s">
        <v>16997</v>
      </c>
      <c r="B5045" s="47" t="s">
        <v>1222</v>
      </c>
      <c r="C5045" s="48" t="n">
        <v>46114</v>
      </c>
      <c r="D5045" s="47" t="s">
        <v>62</v>
      </c>
      <c r="E5045" s="47" t="s">
        <v>120</v>
      </c>
      <c r="F5045" s="47" t="s">
        <v>148</v>
      </c>
      <c r="G5045" s="47" t="s">
        <v>119</v>
      </c>
      <c r="H5045" s="47" t="n">
        <v>1447</v>
      </c>
      <c r="I5045" s="57" t="n">
        <f aca="false">IFERROR(H5045/INDEX(Rate_Master!$C$2:$C$13,MATCH(F5045,Rate_Master!$A$2:$A$13,0)),0)</f>
        <v>1.60777777777778</v>
      </c>
    </row>
    <row r="5046" customFormat="false" ht="15" hidden="false" customHeight="false" outlineLevel="0" collapsed="false">
      <c r="A5046" s="47" t="s">
        <v>16998</v>
      </c>
      <c r="B5046" s="47" t="s">
        <v>1222</v>
      </c>
      <c r="C5046" s="48" t="n">
        <v>46114</v>
      </c>
      <c r="D5046" s="47" t="s">
        <v>62</v>
      </c>
      <c r="E5046" s="47" t="s">
        <v>120</v>
      </c>
      <c r="F5046" s="47" t="s">
        <v>148</v>
      </c>
      <c r="G5046" s="47" t="s">
        <v>121</v>
      </c>
      <c r="H5046" s="47" t="n">
        <v>1267</v>
      </c>
      <c r="I5046" s="57" t="n">
        <f aca="false">IFERROR(H5046/INDEX(Rate_Master!$C$2:$C$13,MATCH(F5046,Rate_Master!$A$2:$A$13,0)),0)</f>
        <v>1.40777777777778</v>
      </c>
    </row>
    <row r="5047" customFormat="false" ht="15" hidden="false" customHeight="false" outlineLevel="0" collapsed="false">
      <c r="A5047" s="47" t="s">
        <v>16999</v>
      </c>
      <c r="B5047" s="47" t="s">
        <v>1222</v>
      </c>
      <c r="C5047" s="48" t="n">
        <v>46114</v>
      </c>
      <c r="D5047" s="47" t="s">
        <v>62</v>
      </c>
      <c r="E5047" s="47" t="s">
        <v>120</v>
      </c>
      <c r="F5047" s="47" t="s">
        <v>148</v>
      </c>
      <c r="G5047" s="47" t="s">
        <v>122</v>
      </c>
      <c r="H5047" s="47" t="n">
        <v>1419</v>
      </c>
      <c r="I5047" s="57" t="n">
        <f aca="false">IFERROR(H5047/INDEX(Rate_Master!$C$2:$C$13,MATCH(F5047,Rate_Master!$A$2:$A$13,0)),0)</f>
        <v>1.57666666666667</v>
      </c>
    </row>
    <row r="5048" customFormat="false" ht="15" hidden="false" customHeight="false" outlineLevel="0" collapsed="false">
      <c r="A5048" s="47" t="s">
        <v>17000</v>
      </c>
      <c r="B5048" s="47" t="s">
        <v>1222</v>
      </c>
      <c r="C5048" s="48" t="n">
        <v>46114</v>
      </c>
      <c r="D5048" s="47" t="s">
        <v>62</v>
      </c>
      <c r="E5048" s="47" t="s">
        <v>120</v>
      </c>
      <c r="F5048" s="47" t="s">
        <v>148</v>
      </c>
      <c r="G5048" s="47" t="s">
        <v>123</v>
      </c>
      <c r="H5048" s="47" t="n">
        <v>1051</v>
      </c>
      <c r="I5048" s="57" t="n">
        <f aca="false">IFERROR(H5048/INDEX(Rate_Master!$C$2:$C$13,MATCH(F5048,Rate_Master!$A$2:$A$13,0)),0)</f>
        <v>1.16777777777778</v>
      </c>
    </row>
    <row r="5049" customFormat="false" ht="15" hidden="false" customHeight="false" outlineLevel="0" collapsed="false">
      <c r="A5049" s="47" t="s">
        <v>17001</v>
      </c>
      <c r="B5049" s="47" t="s">
        <v>1222</v>
      </c>
      <c r="C5049" s="48" t="n">
        <v>46114</v>
      </c>
      <c r="D5049" s="47" t="s">
        <v>62</v>
      </c>
      <c r="E5049" s="47" t="s">
        <v>120</v>
      </c>
      <c r="F5049" s="47" t="s">
        <v>148</v>
      </c>
      <c r="G5049" s="47" t="s">
        <v>124</v>
      </c>
      <c r="H5049" s="47" t="n">
        <v>684</v>
      </c>
      <c r="I5049" s="57" t="n">
        <f aca="false">IFERROR(H5049/INDEX(Rate_Master!$C$2:$C$13,MATCH(F5049,Rate_Master!$A$2:$A$13,0)),0)</f>
        <v>0.76</v>
      </c>
    </row>
    <row r="5050" customFormat="false" ht="15" hidden="false" customHeight="false" outlineLevel="0" collapsed="false">
      <c r="A5050" s="47" t="s">
        <v>17002</v>
      </c>
      <c r="B5050" s="47" t="s">
        <v>1222</v>
      </c>
      <c r="C5050" s="48" t="n">
        <v>46114</v>
      </c>
      <c r="D5050" s="47" t="s">
        <v>62</v>
      </c>
      <c r="E5050" s="47" t="s">
        <v>120</v>
      </c>
      <c r="F5050" s="47" t="s">
        <v>148</v>
      </c>
      <c r="G5050" s="47" t="s">
        <v>125</v>
      </c>
      <c r="H5050" s="47" t="n">
        <v>374</v>
      </c>
      <c r="I5050" s="57" t="n">
        <f aca="false">IFERROR(H5050/INDEX(Rate_Master!$C$2:$C$13,MATCH(F5050,Rate_Master!$A$2:$A$13,0)),0)</f>
        <v>0.415555555555556</v>
      </c>
    </row>
    <row r="5051" customFormat="false" ht="15" hidden="false" customHeight="false" outlineLevel="0" collapsed="false">
      <c r="A5051" s="47" t="s">
        <v>17003</v>
      </c>
      <c r="B5051" s="47" t="s">
        <v>1222</v>
      </c>
      <c r="C5051" s="48" t="n">
        <v>46114</v>
      </c>
      <c r="D5051" s="47" t="s">
        <v>62</v>
      </c>
      <c r="E5051" s="47" t="s">
        <v>120</v>
      </c>
      <c r="F5051" s="47" t="s">
        <v>148</v>
      </c>
      <c r="G5051" s="47" t="s">
        <v>126</v>
      </c>
      <c r="H5051" s="47" t="n">
        <v>261</v>
      </c>
      <c r="I5051" s="57" t="n">
        <f aca="false">IFERROR(H5051/INDEX(Rate_Master!$C$2:$C$13,MATCH(F5051,Rate_Master!$A$2:$A$13,0)),0)</f>
        <v>0.29</v>
      </c>
    </row>
    <row r="5052" customFormat="false" ht="15" hidden="false" customHeight="false" outlineLevel="0" collapsed="false">
      <c r="A5052" s="47" t="s">
        <v>17004</v>
      </c>
      <c r="B5052" s="47" t="s">
        <v>1223</v>
      </c>
      <c r="C5052" s="48" t="n">
        <v>46114</v>
      </c>
      <c r="D5052" s="47" t="s">
        <v>63</v>
      </c>
      <c r="E5052" s="47" t="s">
        <v>120</v>
      </c>
      <c r="F5052" s="47" t="s">
        <v>151</v>
      </c>
      <c r="G5052" s="47" t="s">
        <v>119</v>
      </c>
      <c r="H5052" s="47" t="n">
        <v>1403</v>
      </c>
      <c r="I5052" s="57" t="n">
        <f aca="false">IFERROR(H5052/INDEX(Rate_Master!$C$2:$C$13,MATCH(F5052,Rate_Master!$A$2:$A$13,0)),0)</f>
        <v>2.00428571428571</v>
      </c>
    </row>
    <row r="5053" customFormat="false" ht="15" hidden="false" customHeight="false" outlineLevel="0" collapsed="false">
      <c r="A5053" s="47" t="s">
        <v>17005</v>
      </c>
      <c r="B5053" s="47" t="s">
        <v>1223</v>
      </c>
      <c r="C5053" s="48" t="n">
        <v>46114</v>
      </c>
      <c r="D5053" s="47" t="s">
        <v>63</v>
      </c>
      <c r="E5053" s="47" t="s">
        <v>120</v>
      </c>
      <c r="F5053" s="47" t="s">
        <v>151</v>
      </c>
      <c r="G5053" s="47" t="s">
        <v>121</v>
      </c>
      <c r="H5053" s="47" t="n">
        <v>1325</v>
      </c>
      <c r="I5053" s="57" t="n">
        <f aca="false">IFERROR(H5053/INDEX(Rate_Master!$C$2:$C$13,MATCH(F5053,Rate_Master!$A$2:$A$13,0)),0)</f>
        <v>1.89285714285714</v>
      </c>
    </row>
    <row r="5054" customFormat="false" ht="15" hidden="false" customHeight="false" outlineLevel="0" collapsed="false">
      <c r="A5054" s="47" t="s">
        <v>17006</v>
      </c>
      <c r="B5054" s="47" t="s">
        <v>1223</v>
      </c>
      <c r="C5054" s="48" t="n">
        <v>46114</v>
      </c>
      <c r="D5054" s="47" t="s">
        <v>63</v>
      </c>
      <c r="E5054" s="47" t="s">
        <v>120</v>
      </c>
      <c r="F5054" s="47" t="s">
        <v>151</v>
      </c>
      <c r="G5054" s="47" t="s">
        <v>122</v>
      </c>
      <c r="H5054" s="47" t="n">
        <v>3157</v>
      </c>
      <c r="I5054" s="57" t="n">
        <f aca="false">IFERROR(H5054/INDEX(Rate_Master!$C$2:$C$13,MATCH(F5054,Rate_Master!$A$2:$A$13,0)),0)</f>
        <v>4.51</v>
      </c>
    </row>
    <row r="5055" customFormat="false" ht="15" hidden="false" customHeight="false" outlineLevel="0" collapsed="false">
      <c r="A5055" s="47" t="s">
        <v>17007</v>
      </c>
      <c r="B5055" s="47" t="s">
        <v>1223</v>
      </c>
      <c r="C5055" s="48" t="n">
        <v>46114</v>
      </c>
      <c r="D5055" s="47" t="s">
        <v>63</v>
      </c>
      <c r="E5055" s="47" t="s">
        <v>120</v>
      </c>
      <c r="F5055" s="47" t="s">
        <v>151</v>
      </c>
      <c r="G5055" s="47" t="s">
        <v>123</v>
      </c>
      <c r="H5055" s="47" t="n">
        <v>1045</v>
      </c>
      <c r="I5055" s="57" t="n">
        <f aca="false">IFERROR(H5055/INDEX(Rate_Master!$C$2:$C$13,MATCH(F5055,Rate_Master!$A$2:$A$13,0)),0)</f>
        <v>1.49285714285714</v>
      </c>
    </row>
    <row r="5056" customFormat="false" ht="15" hidden="false" customHeight="false" outlineLevel="0" collapsed="false">
      <c r="A5056" s="47" t="s">
        <v>17008</v>
      </c>
      <c r="B5056" s="47" t="s">
        <v>1223</v>
      </c>
      <c r="C5056" s="48" t="n">
        <v>46114</v>
      </c>
      <c r="D5056" s="47" t="s">
        <v>63</v>
      </c>
      <c r="E5056" s="47" t="s">
        <v>120</v>
      </c>
      <c r="F5056" s="47" t="s">
        <v>151</v>
      </c>
      <c r="G5056" s="47" t="s">
        <v>124</v>
      </c>
      <c r="H5056" s="47" t="n">
        <v>615</v>
      </c>
      <c r="I5056" s="57" t="n">
        <f aca="false">IFERROR(H5056/INDEX(Rate_Master!$C$2:$C$13,MATCH(F5056,Rate_Master!$A$2:$A$13,0)),0)</f>
        <v>0.878571428571429</v>
      </c>
    </row>
    <row r="5057" customFormat="false" ht="15" hidden="false" customHeight="false" outlineLevel="0" collapsed="false">
      <c r="A5057" s="47" t="s">
        <v>17009</v>
      </c>
      <c r="B5057" s="47" t="s">
        <v>1223</v>
      </c>
      <c r="C5057" s="48" t="n">
        <v>46114</v>
      </c>
      <c r="D5057" s="47" t="s">
        <v>63</v>
      </c>
      <c r="E5057" s="47" t="s">
        <v>120</v>
      </c>
      <c r="F5057" s="47" t="s">
        <v>151</v>
      </c>
      <c r="G5057" s="47" t="s">
        <v>125</v>
      </c>
      <c r="H5057" s="47" t="n">
        <v>388</v>
      </c>
      <c r="I5057" s="57" t="n">
        <f aca="false">IFERROR(H5057/INDEX(Rate_Master!$C$2:$C$13,MATCH(F5057,Rate_Master!$A$2:$A$13,0)),0)</f>
        <v>0.554285714285714</v>
      </c>
    </row>
    <row r="5058" customFormat="false" ht="15" hidden="false" customHeight="false" outlineLevel="0" collapsed="false">
      <c r="A5058" s="47" t="s">
        <v>17010</v>
      </c>
      <c r="B5058" s="47" t="s">
        <v>1223</v>
      </c>
      <c r="C5058" s="48" t="n">
        <v>46114</v>
      </c>
      <c r="D5058" s="47" t="s">
        <v>63</v>
      </c>
      <c r="E5058" s="47" t="s">
        <v>120</v>
      </c>
      <c r="F5058" s="47" t="s">
        <v>151</v>
      </c>
      <c r="G5058" s="47" t="s">
        <v>126</v>
      </c>
      <c r="H5058" s="47" t="n">
        <v>265</v>
      </c>
      <c r="I5058" s="57" t="n">
        <f aca="false">IFERROR(H5058/INDEX(Rate_Master!$C$2:$C$13,MATCH(F5058,Rate_Master!$A$2:$A$13,0)),0)</f>
        <v>0.378571428571429</v>
      </c>
    </row>
    <row r="5059" customFormat="false" ht="15" hidden="false" customHeight="false" outlineLevel="0" collapsed="false">
      <c r="A5059" s="47" t="s">
        <v>17011</v>
      </c>
      <c r="B5059" s="47" t="s">
        <v>1224</v>
      </c>
      <c r="C5059" s="48" t="n">
        <v>46114</v>
      </c>
      <c r="D5059" s="47" t="s">
        <v>63</v>
      </c>
      <c r="E5059" s="47" t="s">
        <v>120</v>
      </c>
      <c r="F5059" s="47" t="s">
        <v>151</v>
      </c>
      <c r="G5059" s="47" t="s">
        <v>119</v>
      </c>
      <c r="H5059" s="47" t="n">
        <v>1542</v>
      </c>
      <c r="I5059" s="57" t="n">
        <f aca="false">IFERROR(H5059/INDEX(Rate_Master!$C$2:$C$13,MATCH(F5059,Rate_Master!$A$2:$A$13,0)),0)</f>
        <v>2.20285714285714</v>
      </c>
    </row>
    <row r="5060" customFormat="false" ht="15" hidden="false" customHeight="false" outlineLevel="0" collapsed="false">
      <c r="A5060" s="47" t="s">
        <v>17012</v>
      </c>
      <c r="B5060" s="47" t="s">
        <v>1224</v>
      </c>
      <c r="C5060" s="48" t="n">
        <v>46114</v>
      </c>
      <c r="D5060" s="47" t="s">
        <v>63</v>
      </c>
      <c r="E5060" s="47" t="s">
        <v>120</v>
      </c>
      <c r="F5060" s="47" t="s">
        <v>151</v>
      </c>
      <c r="G5060" s="47" t="s">
        <v>121</v>
      </c>
      <c r="H5060" s="47" t="n">
        <v>1366</v>
      </c>
      <c r="I5060" s="57" t="n">
        <f aca="false">IFERROR(H5060/INDEX(Rate_Master!$C$2:$C$13,MATCH(F5060,Rate_Master!$A$2:$A$13,0)),0)</f>
        <v>1.95142857142857</v>
      </c>
    </row>
    <row r="5061" customFormat="false" ht="15" hidden="false" customHeight="false" outlineLevel="0" collapsed="false">
      <c r="A5061" s="47" t="s">
        <v>17013</v>
      </c>
      <c r="B5061" s="47" t="s">
        <v>1224</v>
      </c>
      <c r="C5061" s="48" t="n">
        <v>46114</v>
      </c>
      <c r="D5061" s="47" t="s">
        <v>63</v>
      </c>
      <c r="E5061" s="47" t="s">
        <v>120</v>
      </c>
      <c r="F5061" s="47" t="s">
        <v>151</v>
      </c>
      <c r="G5061" s="47" t="s">
        <v>122</v>
      </c>
      <c r="H5061" s="47" t="n">
        <v>3356</v>
      </c>
      <c r="I5061" s="57" t="n">
        <f aca="false">IFERROR(H5061/INDEX(Rate_Master!$C$2:$C$13,MATCH(F5061,Rate_Master!$A$2:$A$13,0)),0)</f>
        <v>4.79428571428571</v>
      </c>
    </row>
    <row r="5062" customFormat="false" ht="15" hidden="false" customHeight="false" outlineLevel="0" collapsed="false">
      <c r="A5062" s="47" t="s">
        <v>17014</v>
      </c>
      <c r="B5062" s="47" t="s">
        <v>1224</v>
      </c>
      <c r="C5062" s="48" t="n">
        <v>46114</v>
      </c>
      <c r="D5062" s="47" t="s">
        <v>63</v>
      </c>
      <c r="E5062" s="47" t="s">
        <v>120</v>
      </c>
      <c r="F5062" s="47" t="s">
        <v>151</v>
      </c>
      <c r="G5062" s="47" t="s">
        <v>123</v>
      </c>
      <c r="H5062" s="47" t="n">
        <v>1092</v>
      </c>
      <c r="I5062" s="57" t="n">
        <f aca="false">IFERROR(H5062/INDEX(Rate_Master!$C$2:$C$13,MATCH(F5062,Rate_Master!$A$2:$A$13,0)),0)</f>
        <v>1.56</v>
      </c>
    </row>
    <row r="5063" customFormat="false" ht="15" hidden="false" customHeight="false" outlineLevel="0" collapsed="false">
      <c r="A5063" s="47" t="s">
        <v>17015</v>
      </c>
      <c r="B5063" s="47" t="s">
        <v>1224</v>
      </c>
      <c r="C5063" s="48" t="n">
        <v>46114</v>
      </c>
      <c r="D5063" s="47" t="s">
        <v>63</v>
      </c>
      <c r="E5063" s="47" t="s">
        <v>120</v>
      </c>
      <c r="F5063" s="47" t="s">
        <v>151</v>
      </c>
      <c r="G5063" s="47" t="s">
        <v>124</v>
      </c>
      <c r="H5063" s="47" t="n">
        <v>673</v>
      </c>
      <c r="I5063" s="57" t="n">
        <f aca="false">IFERROR(H5063/INDEX(Rate_Master!$C$2:$C$13,MATCH(F5063,Rate_Master!$A$2:$A$13,0)),0)</f>
        <v>0.961428571428571</v>
      </c>
    </row>
    <row r="5064" customFormat="false" ht="15" hidden="false" customHeight="false" outlineLevel="0" collapsed="false">
      <c r="A5064" s="47" t="s">
        <v>17016</v>
      </c>
      <c r="B5064" s="47" t="s">
        <v>1224</v>
      </c>
      <c r="C5064" s="48" t="n">
        <v>46114</v>
      </c>
      <c r="D5064" s="47" t="s">
        <v>63</v>
      </c>
      <c r="E5064" s="47" t="s">
        <v>120</v>
      </c>
      <c r="F5064" s="47" t="s">
        <v>151</v>
      </c>
      <c r="G5064" s="47" t="s">
        <v>125</v>
      </c>
      <c r="H5064" s="47" t="n">
        <v>405</v>
      </c>
      <c r="I5064" s="57" t="n">
        <f aca="false">IFERROR(H5064/INDEX(Rate_Master!$C$2:$C$13,MATCH(F5064,Rate_Master!$A$2:$A$13,0)),0)</f>
        <v>0.578571428571429</v>
      </c>
    </row>
    <row r="5065" customFormat="false" ht="15" hidden="false" customHeight="false" outlineLevel="0" collapsed="false">
      <c r="A5065" s="47" t="s">
        <v>17017</v>
      </c>
      <c r="B5065" s="47" t="s">
        <v>1224</v>
      </c>
      <c r="C5065" s="48" t="n">
        <v>46114</v>
      </c>
      <c r="D5065" s="47" t="s">
        <v>63</v>
      </c>
      <c r="E5065" s="47" t="s">
        <v>120</v>
      </c>
      <c r="F5065" s="47" t="s">
        <v>151</v>
      </c>
      <c r="G5065" s="47" t="s">
        <v>126</v>
      </c>
      <c r="H5065" s="47" t="n">
        <v>276</v>
      </c>
      <c r="I5065" s="57" t="n">
        <f aca="false">IFERROR(H5065/INDEX(Rate_Master!$C$2:$C$13,MATCH(F5065,Rate_Master!$A$2:$A$13,0)),0)</f>
        <v>0.394285714285714</v>
      </c>
    </row>
    <row r="5066" customFormat="false" ht="15" hidden="false" customHeight="false" outlineLevel="0" collapsed="false">
      <c r="A5066" s="47" t="s">
        <v>17018</v>
      </c>
      <c r="B5066" s="47" t="s">
        <v>1225</v>
      </c>
      <c r="C5066" s="48" t="n">
        <v>46114</v>
      </c>
      <c r="D5066" s="47" t="s">
        <v>63</v>
      </c>
      <c r="E5066" s="47" t="s">
        <v>120</v>
      </c>
      <c r="F5066" s="47" t="s">
        <v>151</v>
      </c>
      <c r="G5066" s="47" t="s">
        <v>119</v>
      </c>
      <c r="H5066" s="47" t="n">
        <v>703</v>
      </c>
      <c r="I5066" s="57" t="n">
        <f aca="false">IFERROR(H5066/INDEX(Rate_Master!$C$2:$C$13,MATCH(F5066,Rate_Master!$A$2:$A$13,0)),0)</f>
        <v>1.00428571428571</v>
      </c>
    </row>
    <row r="5067" customFormat="false" ht="15" hidden="false" customHeight="false" outlineLevel="0" collapsed="false">
      <c r="A5067" s="47" t="s">
        <v>17019</v>
      </c>
      <c r="B5067" s="47" t="s">
        <v>1225</v>
      </c>
      <c r="C5067" s="48" t="n">
        <v>46114</v>
      </c>
      <c r="D5067" s="47" t="s">
        <v>63</v>
      </c>
      <c r="E5067" s="47" t="s">
        <v>120</v>
      </c>
      <c r="F5067" s="47" t="s">
        <v>151</v>
      </c>
      <c r="G5067" s="47" t="s">
        <v>121</v>
      </c>
      <c r="H5067" s="47" t="n">
        <v>675</v>
      </c>
      <c r="I5067" s="57" t="n">
        <f aca="false">IFERROR(H5067/INDEX(Rate_Master!$C$2:$C$13,MATCH(F5067,Rate_Master!$A$2:$A$13,0)),0)</f>
        <v>0.964285714285714</v>
      </c>
    </row>
    <row r="5068" customFormat="false" ht="15" hidden="false" customHeight="false" outlineLevel="0" collapsed="false">
      <c r="A5068" s="47" t="s">
        <v>17020</v>
      </c>
      <c r="B5068" s="47" t="s">
        <v>1225</v>
      </c>
      <c r="C5068" s="48" t="n">
        <v>46114</v>
      </c>
      <c r="D5068" s="47" t="s">
        <v>63</v>
      </c>
      <c r="E5068" s="47" t="s">
        <v>120</v>
      </c>
      <c r="F5068" s="47" t="s">
        <v>151</v>
      </c>
      <c r="G5068" s="47" t="s">
        <v>122</v>
      </c>
      <c r="H5068" s="47" t="n">
        <v>1611</v>
      </c>
      <c r="I5068" s="57" t="n">
        <f aca="false">IFERROR(H5068/INDEX(Rate_Master!$C$2:$C$13,MATCH(F5068,Rate_Master!$A$2:$A$13,0)),0)</f>
        <v>2.30142857142857</v>
      </c>
    </row>
    <row r="5069" customFormat="false" ht="15" hidden="false" customHeight="false" outlineLevel="0" collapsed="false">
      <c r="A5069" s="47" t="s">
        <v>17021</v>
      </c>
      <c r="B5069" s="47" t="s">
        <v>1225</v>
      </c>
      <c r="C5069" s="48" t="n">
        <v>46114</v>
      </c>
      <c r="D5069" s="47" t="s">
        <v>63</v>
      </c>
      <c r="E5069" s="47" t="s">
        <v>120</v>
      </c>
      <c r="F5069" s="47" t="s">
        <v>151</v>
      </c>
      <c r="G5069" s="47" t="s">
        <v>123</v>
      </c>
      <c r="H5069" s="47" t="n">
        <v>503</v>
      </c>
      <c r="I5069" s="57" t="n">
        <f aca="false">IFERROR(H5069/INDEX(Rate_Master!$C$2:$C$13,MATCH(F5069,Rate_Master!$A$2:$A$13,0)),0)</f>
        <v>0.718571428571429</v>
      </c>
    </row>
    <row r="5070" customFormat="false" ht="15" hidden="false" customHeight="false" outlineLevel="0" collapsed="false">
      <c r="A5070" s="47" t="s">
        <v>17022</v>
      </c>
      <c r="B5070" s="47" t="s">
        <v>1225</v>
      </c>
      <c r="C5070" s="48" t="n">
        <v>46114</v>
      </c>
      <c r="D5070" s="47" t="s">
        <v>63</v>
      </c>
      <c r="E5070" s="47" t="s">
        <v>120</v>
      </c>
      <c r="F5070" s="47" t="s">
        <v>151</v>
      </c>
      <c r="G5070" s="47" t="s">
        <v>124</v>
      </c>
      <c r="H5070" s="47" t="n">
        <v>354</v>
      </c>
      <c r="I5070" s="57" t="n">
        <f aca="false">IFERROR(H5070/INDEX(Rate_Master!$C$2:$C$13,MATCH(F5070,Rate_Master!$A$2:$A$13,0)),0)</f>
        <v>0.505714285714286</v>
      </c>
    </row>
    <row r="5071" customFormat="false" ht="15" hidden="false" customHeight="false" outlineLevel="0" collapsed="false">
      <c r="A5071" s="47" t="s">
        <v>17023</v>
      </c>
      <c r="B5071" s="47" t="s">
        <v>1225</v>
      </c>
      <c r="C5071" s="48" t="n">
        <v>46114</v>
      </c>
      <c r="D5071" s="47" t="s">
        <v>63</v>
      </c>
      <c r="E5071" s="47" t="s">
        <v>120</v>
      </c>
      <c r="F5071" s="47" t="s">
        <v>151</v>
      </c>
      <c r="G5071" s="47" t="s">
        <v>125</v>
      </c>
      <c r="H5071" s="47" t="n">
        <v>201</v>
      </c>
      <c r="I5071" s="57" t="n">
        <f aca="false">IFERROR(H5071/INDEX(Rate_Master!$C$2:$C$13,MATCH(F5071,Rate_Master!$A$2:$A$13,0)),0)</f>
        <v>0.287142857142857</v>
      </c>
    </row>
    <row r="5072" customFormat="false" ht="15" hidden="false" customHeight="false" outlineLevel="0" collapsed="false">
      <c r="A5072" s="47" t="s">
        <v>17024</v>
      </c>
      <c r="B5072" s="47" t="s">
        <v>1225</v>
      </c>
      <c r="C5072" s="48" t="n">
        <v>46114</v>
      </c>
      <c r="D5072" s="47" t="s">
        <v>63</v>
      </c>
      <c r="E5072" s="47" t="s">
        <v>120</v>
      </c>
      <c r="F5072" s="47" t="s">
        <v>151</v>
      </c>
      <c r="G5072" s="47" t="s">
        <v>126</v>
      </c>
      <c r="H5072" s="47" t="n">
        <v>135</v>
      </c>
      <c r="I5072" s="57" t="n">
        <f aca="false">IFERROR(H5072/INDEX(Rate_Master!$C$2:$C$13,MATCH(F5072,Rate_Master!$A$2:$A$13,0)),0)</f>
        <v>0.192857142857143</v>
      </c>
    </row>
    <row r="5073" customFormat="false" ht="15" hidden="false" customHeight="false" outlineLevel="0" collapsed="false">
      <c r="A5073" s="47" t="s">
        <v>17025</v>
      </c>
      <c r="B5073" s="47" t="s">
        <v>1226</v>
      </c>
      <c r="C5073" s="48" t="n">
        <v>46114</v>
      </c>
      <c r="D5073" s="47" t="s">
        <v>64</v>
      </c>
      <c r="E5073" s="47" t="s">
        <v>128</v>
      </c>
      <c r="F5073" s="47" t="s">
        <v>155</v>
      </c>
      <c r="G5073" s="47" t="s">
        <v>127</v>
      </c>
      <c r="H5073" s="47" t="n">
        <v>1188</v>
      </c>
      <c r="I5073" s="57" t="n">
        <f aca="false">IFERROR(H5073/INDEX(Rate_Master!$C$2:$C$13,MATCH(F5073,Rate_Master!$A$2:$A$13,0)),0)</f>
        <v>2.16</v>
      </c>
    </row>
    <row r="5074" customFormat="false" ht="15" hidden="false" customHeight="false" outlineLevel="0" collapsed="false">
      <c r="A5074" s="47" t="s">
        <v>17026</v>
      </c>
      <c r="B5074" s="47" t="s">
        <v>1226</v>
      </c>
      <c r="C5074" s="48" t="n">
        <v>46114</v>
      </c>
      <c r="D5074" s="47" t="s">
        <v>64</v>
      </c>
      <c r="E5074" s="47" t="s">
        <v>128</v>
      </c>
      <c r="F5074" s="47" t="s">
        <v>155</v>
      </c>
      <c r="G5074" s="47" t="s">
        <v>129</v>
      </c>
      <c r="H5074" s="47" t="n">
        <v>809</v>
      </c>
      <c r="I5074" s="57" t="n">
        <f aca="false">IFERROR(H5074/INDEX(Rate_Master!$C$2:$C$13,MATCH(F5074,Rate_Master!$A$2:$A$13,0)),0)</f>
        <v>1.47090909090909</v>
      </c>
    </row>
    <row r="5075" customFormat="false" ht="15" hidden="false" customHeight="false" outlineLevel="0" collapsed="false">
      <c r="A5075" s="47" t="s">
        <v>17027</v>
      </c>
      <c r="B5075" s="47" t="s">
        <v>1226</v>
      </c>
      <c r="C5075" s="48" t="n">
        <v>46114</v>
      </c>
      <c r="D5075" s="47" t="s">
        <v>64</v>
      </c>
      <c r="E5075" s="47" t="s">
        <v>128</v>
      </c>
      <c r="F5075" s="47" t="s">
        <v>155</v>
      </c>
      <c r="G5075" s="47" t="s">
        <v>130</v>
      </c>
      <c r="H5075" s="47" t="n">
        <v>734</v>
      </c>
      <c r="I5075" s="57" t="n">
        <f aca="false">IFERROR(H5075/INDEX(Rate_Master!$C$2:$C$13,MATCH(F5075,Rate_Master!$A$2:$A$13,0)),0)</f>
        <v>1.33454545454545</v>
      </c>
    </row>
    <row r="5076" customFormat="false" ht="15" hidden="false" customHeight="false" outlineLevel="0" collapsed="false">
      <c r="A5076" s="47" t="s">
        <v>17028</v>
      </c>
      <c r="B5076" s="47" t="s">
        <v>1226</v>
      </c>
      <c r="C5076" s="48" t="n">
        <v>46114</v>
      </c>
      <c r="D5076" s="47" t="s">
        <v>64</v>
      </c>
      <c r="E5076" s="47" t="s">
        <v>128</v>
      </c>
      <c r="F5076" s="47" t="s">
        <v>155</v>
      </c>
      <c r="G5076" s="47" t="s">
        <v>131</v>
      </c>
      <c r="H5076" s="47" t="n">
        <v>310</v>
      </c>
      <c r="I5076" s="57" t="n">
        <f aca="false">IFERROR(H5076/INDEX(Rate_Master!$C$2:$C$13,MATCH(F5076,Rate_Master!$A$2:$A$13,0)),0)</f>
        <v>0.563636363636364</v>
      </c>
    </row>
    <row r="5077" customFormat="false" ht="15" hidden="false" customHeight="false" outlineLevel="0" collapsed="false">
      <c r="A5077" s="47" t="s">
        <v>17029</v>
      </c>
      <c r="B5077" s="47" t="s">
        <v>1226</v>
      </c>
      <c r="C5077" s="48" t="n">
        <v>46114</v>
      </c>
      <c r="D5077" s="47" t="s">
        <v>64</v>
      </c>
      <c r="E5077" s="47" t="s">
        <v>128</v>
      </c>
      <c r="F5077" s="47" t="s">
        <v>155</v>
      </c>
      <c r="G5077" s="47" t="s">
        <v>132</v>
      </c>
      <c r="H5077" s="47" t="n">
        <v>243</v>
      </c>
      <c r="I5077" s="57" t="n">
        <f aca="false">IFERROR(H5077/INDEX(Rate_Master!$C$2:$C$13,MATCH(F5077,Rate_Master!$A$2:$A$13,0)),0)</f>
        <v>0.441818181818182</v>
      </c>
    </row>
    <row r="5078" customFormat="false" ht="15" hidden="false" customHeight="false" outlineLevel="0" collapsed="false">
      <c r="A5078" s="47" t="s">
        <v>17030</v>
      </c>
      <c r="B5078" s="47" t="s">
        <v>1228</v>
      </c>
      <c r="C5078" s="48" t="n">
        <v>46114</v>
      </c>
      <c r="D5078" s="47" t="s">
        <v>64</v>
      </c>
      <c r="E5078" s="47" t="s">
        <v>128</v>
      </c>
      <c r="F5078" s="47" t="s">
        <v>155</v>
      </c>
      <c r="G5078" s="47" t="s">
        <v>127</v>
      </c>
      <c r="H5078" s="47" t="n">
        <v>582</v>
      </c>
      <c r="I5078" s="57" t="n">
        <f aca="false">IFERROR(H5078/INDEX(Rate_Master!$C$2:$C$13,MATCH(F5078,Rate_Master!$A$2:$A$13,0)),0)</f>
        <v>1.05818181818182</v>
      </c>
    </row>
    <row r="5079" customFormat="false" ht="15" hidden="false" customHeight="false" outlineLevel="0" collapsed="false">
      <c r="A5079" s="47" t="s">
        <v>17031</v>
      </c>
      <c r="B5079" s="47" t="s">
        <v>1228</v>
      </c>
      <c r="C5079" s="48" t="n">
        <v>46114</v>
      </c>
      <c r="D5079" s="47" t="s">
        <v>64</v>
      </c>
      <c r="E5079" s="47" t="s">
        <v>128</v>
      </c>
      <c r="F5079" s="47" t="s">
        <v>155</v>
      </c>
      <c r="G5079" s="47" t="s">
        <v>129</v>
      </c>
      <c r="H5079" s="47" t="n">
        <v>470</v>
      </c>
      <c r="I5079" s="57" t="n">
        <f aca="false">IFERROR(H5079/INDEX(Rate_Master!$C$2:$C$13,MATCH(F5079,Rate_Master!$A$2:$A$13,0)),0)</f>
        <v>0.854545454545455</v>
      </c>
    </row>
    <row r="5080" customFormat="false" ht="15" hidden="false" customHeight="false" outlineLevel="0" collapsed="false">
      <c r="A5080" s="47" t="s">
        <v>17032</v>
      </c>
      <c r="B5080" s="47" t="s">
        <v>1228</v>
      </c>
      <c r="C5080" s="48" t="n">
        <v>46114</v>
      </c>
      <c r="D5080" s="47" t="s">
        <v>64</v>
      </c>
      <c r="E5080" s="47" t="s">
        <v>128</v>
      </c>
      <c r="F5080" s="47" t="s">
        <v>155</v>
      </c>
      <c r="G5080" s="47" t="s">
        <v>130</v>
      </c>
      <c r="H5080" s="47" t="n">
        <v>422</v>
      </c>
      <c r="I5080" s="57" t="n">
        <f aca="false">IFERROR(H5080/INDEX(Rate_Master!$C$2:$C$13,MATCH(F5080,Rate_Master!$A$2:$A$13,0)),0)</f>
        <v>0.767272727272727</v>
      </c>
    </row>
    <row r="5081" customFormat="false" ht="15" hidden="false" customHeight="false" outlineLevel="0" collapsed="false">
      <c r="A5081" s="47" t="s">
        <v>17033</v>
      </c>
      <c r="B5081" s="47" t="s">
        <v>1228</v>
      </c>
      <c r="C5081" s="48" t="n">
        <v>46114</v>
      </c>
      <c r="D5081" s="47" t="s">
        <v>64</v>
      </c>
      <c r="E5081" s="47" t="s">
        <v>128</v>
      </c>
      <c r="F5081" s="47" t="s">
        <v>155</v>
      </c>
      <c r="G5081" s="47" t="s">
        <v>131</v>
      </c>
      <c r="H5081" s="47" t="n">
        <v>171</v>
      </c>
      <c r="I5081" s="57" t="n">
        <f aca="false">IFERROR(H5081/INDEX(Rate_Master!$C$2:$C$13,MATCH(F5081,Rate_Master!$A$2:$A$13,0)),0)</f>
        <v>0.310909090909091</v>
      </c>
    </row>
    <row r="5082" customFormat="false" ht="15" hidden="false" customHeight="false" outlineLevel="0" collapsed="false">
      <c r="A5082" s="47" t="s">
        <v>17034</v>
      </c>
      <c r="B5082" s="47" t="s">
        <v>1228</v>
      </c>
      <c r="C5082" s="48" t="n">
        <v>46114</v>
      </c>
      <c r="D5082" s="47" t="s">
        <v>64</v>
      </c>
      <c r="E5082" s="47" t="s">
        <v>128</v>
      </c>
      <c r="F5082" s="47" t="s">
        <v>155</v>
      </c>
      <c r="G5082" s="47" t="s">
        <v>132</v>
      </c>
      <c r="H5082" s="47" t="n">
        <v>134</v>
      </c>
      <c r="I5082" s="57" t="n">
        <f aca="false">IFERROR(H5082/INDEX(Rate_Master!$C$2:$C$13,MATCH(F5082,Rate_Master!$A$2:$A$13,0)),0)</f>
        <v>0.243636363636364</v>
      </c>
    </row>
    <row r="5083" customFormat="false" ht="15" hidden="false" customHeight="false" outlineLevel="0" collapsed="false">
      <c r="A5083" s="47" t="s">
        <v>17035</v>
      </c>
      <c r="B5083" s="47" t="s">
        <v>1229</v>
      </c>
      <c r="C5083" s="48" t="n">
        <v>46114</v>
      </c>
      <c r="D5083" s="47" t="s">
        <v>65</v>
      </c>
      <c r="E5083" s="47" t="s">
        <v>134</v>
      </c>
      <c r="F5083" s="47" t="s">
        <v>159</v>
      </c>
      <c r="G5083" s="47" t="s">
        <v>133</v>
      </c>
      <c r="H5083" s="47" t="n">
        <v>730</v>
      </c>
      <c r="I5083" s="57" t="n">
        <f aca="false">IFERROR(H5083/INDEX(Rate_Master!$C$2:$C$13,MATCH(F5083,Rate_Master!$A$2:$A$13,0)),0)</f>
        <v>3.04166666666667</v>
      </c>
    </row>
    <row r="5084" customFormat="false" ht="15" hidden="false" customHeight="false" outlineLevel="0" collapsed="false">
      <c r="A5084" s="47" t="s">
        <v>17036</v>
      </c>
      <c r="B5084" s="47" t="s">
        <v>1229</v>
      </c>
      <c r="C5084" s="48" t="n">
        <v>46114</v>
      </c>
      <c r="D5084" s="47" t="s">
        <v>65</v>
      </c>
      <c r="E5084" s="47" t="s">
        <v>134</v>
      </c>
      <c r="F5084" s="47" t="s">
        <v>159</v>
      </c>
      <c r="G5084" s="47" t="s">
        <v>135</v>
      </c>
      <c r="H5084" s="47" t="n">
        <v>637</v>
      </c>
      <c r="I5084" s="57" t="n">
        <f aca="false">IFERROR(H5084/INDEX(Rate_Master!$C$2:$C$13,MATCH(F5084,Rate_Master!$A$2:$A$13,0)),0)</f>
        <v>2.65416666666667</v>
      </c>
    </row>
    <row r="5085" customFormat="false" ht="15" hidden="false" customHeight="false" outlineLevel="0" collapsed="false">
      <c r="A5085" s="47" t="s">
        <v>17037</v>
      </c>
      <c r="B5085" s="47" t="s">
        <v>1229</v>
      </c>
      <c r="C5085" s="48" t="n">
        <v>46114</v>
      </c>
      <c r="D5085" s="47" t="s">
        <v>65</v>
      </c>
      <c r="E5085" s="47" t="s">
        <v>134</v>
      </c>
      <c r="F5085" s="47" t="s">
        <v>159</v>
      </c>
      <c r="G5085" s="47" t="s">
        <v>136</v>
      </c>
      <c r="H5085" s="47" t="n">
        <v>519</v>
      </c>
      <c r="I5085" s="57" t="n">
        <f aca="false">IFERROR(H5085/INDEX(Rate_Master!$C$2:$C$13,MATCH(F5085,Rate_Master!$A$2:$A$13,0)),0)</f>
        <v>2.1625</v>
      </c>
    </row>
    <row r="5086" customFormat="false" ht="15" hidden="false" customHeight="false" outlineLevel="0" collapsed="false">
      <c r="A5086" s="47" t="s">
        <v>17038</v>
      </c>
      <c r="B5086" s="47" t="s">
        <v>1229</v>
      </c>
      <c r="C5086" s="48" t="n">
        <v>46114</v>
      </c>
      <c r="D5086" s="47" t="s">
        <v>65</v>
      </c>
      <c r="E5086" s="47" t="s">
        <v>134</v>
      </c>
      <c r="F5086" s="47" t="s">
        <v>159</v>
      </c>
      <c r="G5086" s="47" t="s">
        <v>137</v>
      </c>
      <c r="H5086" s="47" t="n">
        <v>370</v>
      </c>
      <c r="I5086" s="57" t="n">
        <f aca="false">IFERROR(H5086/INDEX(Rate_Master!$C$2:$C$13,MATCH(F5086,Rate_Master!$A$2:$A$13,0)),0)</f>
        <v>1.54166666666667</v>
      </c>
    </row>
    <row r="5087" customFormat="false" ht="15" hidden="false" customHeight="false" outlineLevel="0" collapsed="false">
      <c r="A5087" s="47" t="s">
        <v>17039</v>
      </c>
      <c r="B5087" s="47" t="s">
        <v>1229</v>
      </c>
      <c r="C5087" s="48" t="n">
        <v>46114</v>
      </c>
      <c r="D5087" s="47" t="s">
        <v>65</v>
      </c>
      <c r="E5087" s="47" t="s">
        <v>134</v>
      </c>
      <c r="F5087" s="47" t="s">
        <v>159</v>
      </c>
      <c r="G5087" s="47" t="s">
        <v>138</v>
      </c>
      <c r="H5087" s="47" t="n">
        <v>180</v>
      </c>
      <c r="I5087" s="57" t="n">
        <f aca="false">IFERROR(H5087/INDEX(Rate_Master!$C$2:$C$13,MATCH(F5087,Rate_Master!$A$2:$A$13,0)),0)</f>
        <v>0.75</v>
      </c>
    </row>
    <row r="5088" customFormat="false" ht="15" hidden="false" customHeight="false" outlineLevel="0" collapsed="false">
      <c r="A5088" s="47" t="s">
        <v>17040</v>
      </c>
      <c r="B5088" s="47" t="s">
        <v>1231</v>
      </c>
      <c r="C5088" s="48" t="n">
        <v>46114</v>
      </c>
      <c r="D5088" s="47" t="s">
        <v>65</v>
      </c>
      <c r="E5088" s="47" t="s">
        <v>134</v>
      </c>
      <c r="F5088" s="47" t="s">
        <v>159</v>
      </c>
      <c r="G5088" s="47" t="s">
        <v>133</v>
      </c>
      <c r="H5088" s="47" t="n">
        <v>350</v>
      </c>
      <c r="I5088" s="57" t="n">
        <f aca="false">IFERROR(H5088/INDEX(Rate_Master!$C$2:$C$13,MATCH(F5088,Rate_Master!$A$2:$A$13,0)),0)</f>
        <v>1.45833333333333</v>
      </c>
    </row>
    <row r="5089" customFormat="false" ht="15" hidden="false" customHeight="false" outlineLevel="0" collapsed="false">
      <c r="A5089" s="47" t="s">
        <v>17041</v>
      </c>
      <c r="B5089" s="47" t="s">
        <v>1231</v>
      </c>
      <c r="C5089" s="48" t="n">
        <v>46114</v>
      </c>
      <c r="D5089" s="47" t="s">
        <v>65</v>
      </c>
      <c r="E5089" s="47" t="s">
        <v>134</v>
      </c>
      <c r="F5089" s="47" t="s">
        <v>159</v>
      </c>
      <c r="G5089" s="47" t="s">
        <v>135</v>
      </c>
      <c r="H5089" s="47" t="n">
        <v>249</v>
      </c>
      <c r="I5089" s="57" t="n">
        <f aca="false">IFERROR(H5089/INDEX(Rate_Master!$C$2:$C$13,MATCH(F5089,Rate_Master!$A$2:$A$13,0)),0)</f>
        <v>1.0375</v>
      </c>
    </row>
    <row r="5090" customFormat="false" ht="15" hidden="false" customHeight="false" outlineLevel="0" collapsed="false">
      <c r="A5090" s="47" t="s">
        <v>17042</v>
      </c>
      <c r="B5090" s="47" t="s">
        <v>1231</v>
      </c>
      <c r="C5090" s="48" t="n">
        <v>46114</v>
      </c>
      <c r="D5090" s="47" t="s">
        <v>65</v>
      </c>
      <c r="E5090" s="47" t="s">
        <v>134</v>
      </c>
      <c r="F5090" s="47" t="s">
        <v>159</v>
      </c>
      <c r="G5090" s="47" t="s">
        <v>136</v>
      </c>
      <c r="H5090" s="47" t="n">
        <v>215</v>
      </c>
      <c r="I5090" s="57" t="n">
        <f aca="false">IFERROR(H5090/INDEX(Rate_Master!$C$2:$C$13,MATCH(F5090,Rate_Master!$A$2:$A$13,0)),0)</f>
        <v>0.895833333333333</v>
      </c>
    </row>
    <row r="5091" customFormat="false" ht="15" hidden="false" customHeight="false" outlineLevel="0" collapsed="false">
      <c r="A5091" s="47" t="s">
        <v>17043</v>
      </c>
      <c r="B5091" s="47" t="s">
        <v>1231</v>
      </c>
      <c r="C5091" s="48" t="n">
        <v>46114</v>
      </c>
      <c r="D5091" s="47" t="s">
        <v>65</v>
      </c>
      <c r="E5091" s="47" t="s">
        <v>134</v>
      </c>
      <c r="F5091" s="47" t="s">
        <v>159</v>
      </c>
      <c r="G5091" s="47" t="s">
        <v>137</v>
      </c>
      <c r="H5091" s="47" t="n">
        <v>160</v>
      </c>
      <c r="I5091" s="57" t="n">
        <f aca="false">IFERROR(H5091/INDEX(Rate_Master!$C$2:$C$13,MATCH(F5091,Rate_Master!$A$2:$A$13,0)),0)</f>
        <v>0.666666666666667</v>
      </c>
    </row>
    <row r="5092" customFormat="false" ht="15" hidden="false" customHeight="false" outlineLevel="0" collapsed="false">
      <c r="A5092" s="47" t="s">
        <v>17044</v>
      </c>
      <c r="B5092" s="47" t="s">
        <v>1231</v>
      </c>
      <c r="C5092" s="48" t="n">
        <v>46114</v>
      </c>
      <c r="D5092" s="47" t="s">
        <v>65</v>
      </c>
      <c r="E5092" s="47" t="s">
        <v>134</v>
      </c>
      <c r="F5092" s="47" t="s">
        <v>159</v>
      </c>
      <c r="G5092" s="47" t="s">
        <v>138</v>
      </c>
      <c r="H5092" s="47" t="n">
        <v>93</v>
      </c>
      <c r="I5092" s="57" t="n">
        <f aca="false">IFERROR(H5092/INDEX(Rate_Master!$C$2:$C$13,MATCH(F5092,Rate_Master!$A$2:$A$13,0)),0)</f>
        <v>0.3875</v>
      </c>
    </row>
    <row r="5093" customFormat="false" ht="15" hidden="false" customHeight="false" outlineLevel="0" collapsed="false">
      <c r="A5093" s="47" t="s">
        <v>17045</v>
      </c>
      <c r="B5093" s="47" t="s">
        <v>1232</v>
      </c>
      <c r="C5093" s="48" t="n">
        <v>46114</v>
      </c>
      <c r="D5093" s="47" t="s">
        <v>65</v>
      </c>
      <c r="E5093" s="47" t="s">
        <v>134</v>
      </c>
      <c r="F5093" s="47" t="s">
        <v>159</v>
      </c>
      <c r="G5093" s="47" t="s">
        <v>133</v>
      </c>
      <c r="H5093" s="47" t="n">
        <v>270</v>
      </c>
      <c r="I5093" s="57" t="n">
        <f aca="false">IFERROR(H5093/INDEX(Rate_Master!$C$2:$C$13,MATCH(F5093,Rate_Master!$A$2:$A$13,0)),0)</f>
        <v>1.125</v>
      </c>
    </row>
    <row r="5094" customFormat="false" ht="15" hidden="false" customHeight="false" outlineLevel="0" collapsed="false">
      <c r="A5094" s="47" t="s">
        <v>17046</v>
      </c>
      <c r="B5094" s="47" t="s">
        <v>1232</v>
      </c>
      <c r="C5094" s="48" t="n">
        <v>46114</v>
      </c>
      <c r="D5094" s="47" t="s">
        <v>65</v>
      </c>
      <c r="E5094" s="47" t="s">
        <v>134</v>
      </c>
      <c r="F5094" s="47" t="s">
        <v>159</v>
      </c>
      <c r="G5094" s="47" t="s">
        <v>135</v>
      </c>
      <c r="H5094" s="47" t="n">
        <v>200</v>
      </c>
      <c r="I5094" s="57" t="n">
        <f aca="false">IFERROR(H5094/INDEX(Rate_Master!$C$2:$C$13,MATCH(F5094,Rate_Master!$A$2:$A$13,0)),0)</f>
        <v>0.833333333333333</v>
      </c>
    </row>
    <row r="5095" customFormat="false" ht="15" hidden="false" customHeight="false" outlineLevel="0" collapsed="false">
      <c r="A5095" s="47" t="s">
        <v>17047</v>
      </c>
      <c r="B5095" s="47" t="s">
        <v>1232</v>
      </c>
      <c r="C5095" s="48" t="n">
        <v>46114</v>
      </c>
      <c r="D5095" s="47" t="s">
        <v>65</v>
      </c>
      <c r="E5095" s="47" t="s">
        <v>134</v>
      </c>
      <c r="F5095" s="47" t="s">
        <v>159</v>
      </c>
      <c r="G5095" s="47" t="s">
        <v>136</v>
      </c>
      <c r="H5095" s="47" t="n">
        <v>164</v>
      </c>
      <c r="I5095" s="57" t="n">
        <f aca="false">IFERROR(H5095/INDEX(Rate_Master!$C$2:$C$13,MATCH(F5095,Rate_Master!$A$2:$A$13,0)),0)</f>
        <v>0.683333333333333</v>
      </c>
    </row>
    <row r="5096" customFormat="false" ht="15" hidden="false" customHeight="false" outlineLevel="0" collapsed="false">
      <c r="A5096" s="47" t="s">
        <v>17048</v>
      </c>
      <c r="B5096" s="47" t="s">
        <v>1232</v>
      </c>
      <c r="C5096" s="48" t="n">
        <v>46114</v>
      </c>
      <c r="D5096" s="47" t="s">
        <v>65</v>
      </c>
      <c r="E5096" s="47" t="s">
        <v>134</v>
      </c>
      <c r="F5096" s="47" t="s">
        <v>159</v>
      </c>
      <c r="G5096" s="47" t="s">
        <v>137</v>
      </c>
      <c r="H5096" s="47" t="n">
        <v>119</v>
      </c>
      <c r="I5096" s="57" t="n">
        <f aca="false">IFERROR(H5096/INDEX(Rate_Master!$C$2:$C$13,MATCH(F5096,Rate_Master!$A$2:$A$13,0)),0)</f>
        <v>0.495833333333333</v>
      </c>
    </row>
    <row r="5097" customFormat="false" ht="15" hidden="false" customHeight="false" outlineLevel="0" collapsed="false">
      <c r="A5097" s="47" t="s">
        <v>17049</v>
      </c>
      <c r="B5097" s="47" t="s">
        <v>1232</v>
      </c>
      <c r="C5097" s="48" t="n">
        <v>46114</v>
      </c>
      <c r="D5097" s="47" t="s">
        <v>65</v>
      </c>
      <c r="E5097" s="47" t="s">
        <v>134</v>
      </c>
      <c r="F5097" s="47" t="s">
        <v>159</v>
      </c>
      <c r="G5097" s="47" t="s">
        <v>138</v>
      </c>
      <c r="H5097" s="47" t="n">
        <v>68</v>
      </c>
      <c r="I5097" s="57" t="n">
        <f aca="false">IFERROR(H5097/INDEX(Rate_Master!$C$2:$C$13,MATCH(F5097,Rate_Master!$A$2:$A$13,0)),0)</f>
        <v>0.283333333333333</v>
      </c>
    </row>
    <row r="5098" customFormat="false" ht="15" hidden="false" customHeight="false" outlineLevel="0" collapsed="false">
      <c r="A5098" s="47" t="s">
        <v>17050</v>
      </c>
      <c r="B5098" s="47" t="s">
        <v>1233</v>
      </c>
      <c r="C5098" s="48" t="n">
        <v>46115</v>
      </c>
      <c r="D5098" s="47" t="s">
        <v>62</v>
      </c>
      <c r="E5098" s="47" t="s">
        <v>120</v>
      </c>
      <c r="F5098" s="47" t="s">
        <v>148</v>
      </c>
      <c r="G5098" s="47" t="s">
        <v>119</v>
      </c>
      <c r="H5098" s="47" t="n">
        <v>1374</v>
      </c>
      <c r="I5098" s="57" t="n">
        <f aca="false">IFERROR(H5098/INDEX(Rate_Master!$C$2:$C$13,MATCH(F5098,Rate_Master!$A$2:$A$13,0)),0)</f>
        <v>1.52666666666667</v>
      </c>
    </row>
    <row r="5099" customFormat="false" ht="15" hidden="false" customHeight="false" outlineLevel="0" collapsed="false">
      <c r="A5099" s="47" t="s">
        <v>17051</v>
      </c>
      <c r="B5099" s="47" t="s">
        <v>1233</v>
      </c>
      <c r="C5099" s="48" t="n">
        <v>46115</v>
      </c>
      <c r="D5099" s="47" t="s">
        <v>62</v>
      </c>
      <c r="E5099" s="47" t="s">
        <v>120</v>
      </c>
      <c r="F5099" s="47" t="s">
        <v>148</v>
      </c>
      <c r="G5099" s="47" t="s">
        <v>121</v>
      </c>
      <c r="H5099" s="47" t="n">
        <v>1287</v>
      </c>
      <c r="I5099" s="57" t="n">
        <f aca="false">IFERROR(H5099/INDEX(Rate_Master!$C$2:$C$13,MATCH(F5099,Rate_Master!$A$2:$A$13,0)),0)</f>
        <v>1.43</v>
      </c>
    </row>
    <row r="5100" customFormat="false" ht="15" hidden="false" customHeight="false" outlineLevel="0" collapsed="false">
      <c r="A5100" s="47" t="s">
        <v>17052</v>
      </c>
      <c r="B5100" s="47" t="s">
        <v>1233</v>
      </c>
      <c r="C5100" s="48" t="n">
        <v>46115</v>
      </c>
      <c r="D5100" s="47" t="s">
        <v>62</v>
      </c>
      <c r="E5100" s="47" t="s">
        <v>120</v>
      </c>
      <c r="F5100" s="47" t="s">
        <v>148</v>
      </c>
      <c r="G5100" s="47" t="s">
        <v>122</v>
      </c>
      <c r="H5100" s="47" t="n">
        <v>1358</v>
      </c>
      <c r="I5100" s="57" t="n">
        <f aca="false">IFERROR(H5100/INDEX(Rate_Master!$C$2:$C$13,MATCH(F5100,Rate_Master!$A$2:$A$13,0)),0)</f>
        <v>1.50888888888889</v>
      </c>
    </row>
    <row r="5101" customFormat="false" ht="15" hidden="false" customHeight="false" outlineLevel="0" collapsed="false">
      <c r="A5101" s="47" t="s">
        <v>17053</v>
      </c>
      <c r="B5101" s="47" t="s">
        <v>1233</v>
      </c>
      <c r="C5101" s="48" t="n">
        <v>46115</v>
      </c>
      <c r="D5101" s="47" t="s">
        <v>62</v>
      </c>
      <c r="E5101" s="47" t="s">
        <v>120</v>
      </c>
      <c r="F5101" s="47" t="s">
        <v>148</v>
      </c>
      <c r="G5101" s="47" t="s">
        <v>123</v>
      </c>
      <c r="H5101" s="47" t="n">
        <v>1006</v>
      </c>
      <c r="I5101" s="57" t="n">
        <f aca="false">IFERROR(H5101/INDEX(Rate_Master!$C$2:$C$13,MATCH(F5101,Rate_Master!$A$2:$A$13,0)),0)</f>
        <v>1.11777777777778</v>
      </c>
    </row>
    <row r="5102" customFormat="false" ht="15" hidden="false" customHeight="false" outlineLevel="0" collapsed="false">
      <c r="A5102" s="47" t="s">
        <v>17054</v>
      </c>
      <c r="B5102" s="47" t="s">
        <v>1233</v>
      </c>
      <c r="C5102" s="48" t="n">
        <v>46115</v>
      </c>
      <c r="D5102" s="47" t="s">
        <v>62</v>
      </c>
      <c r="E5102" s="47" t="s">
        <v>120</v>
      </c>
      <c r="F5102" s="47" t="s">
        <v>148</v>
      </c>
      <c r="G5102" s="47" t="s">
        <v>124</v>
      </c>
      <c r="H5102" s="47" t="n">
        <v>632</v>
      </c>
      <c r="I5102" s="57" t="n">
        <f aca="false">IFERROR(H5102/INDEX(Rate_Master!$C$2:$C$13,MATCH(F5102,Rate_Master!$A$2:$A$13,0)),0)</f>
        <v>0.702222222222222</v>
      </c>
    </row>
    <row r="5103" customFormat="false" ht="15" hidden="false" customHeight="false" outlineLevel="0" collapsed="false">
      <c r="A5103" s="47" t="s">
        <v>17055</v>
      </c>
      <c r="B5103" s="47" t="s">
        <v>1233</v>
      </c>
      <c r="C5103" s="48" t="n">
        <v>46115</v>
      </c>
      <c r="D5103" s="47" t="s">
        <v>62</v>
      </c>
      <c r="E5103" s="47" t="s">
        <v>120</v>
      </c>
      <c r="F5103" s="47" t="s">
        <v>148</v>
      </c>
      <c r="G5103" s="47" t="s">
        <v>125</v>
      </c>
      <c r="H5103" s="47" t="n">
        <v>374</v>
      </c>
      <c r="I5103" s="57" t="n">
        <f aca="false">IFERROR(H5103/INDEX(Rate_Master!$C$2:$C$13,MATCH(F5103,Rate_Master!$A$2:$A$13,0)),0)</f>
        <v>0.415555555555556</v>
      </c>
    </row>
    <row r="5104" customFormat="false" ht="15" hidden="false" customHeight="false" outlineLevel="0" collapsed="false">
      <c r="A5104" s="47" t="s">
        <v>17056</v>
      </c>
      <c r="B5104" s="47" t="s">
        <v>1233</v>
      </c>
      <c r="C5104" s="48" t="n">
        <v>46115</v>
      </c>
      <c r="D5104" s="47" t="s">
        <v>62</v>
      </c>
      <c r="E5104" s="47" t="s">
        <v>120</v>
      </c>
      <c r="F5104" s="47" t="s">
        <v>148</v>
      </c>
      <c r="G5104" s="47" t="s">
        <v>126</v>
      </c>
      <c r="H5104" s="47" t="n">
        <v>243</v>
      </c>
      <c r="I5104" s="57" t="n">
        <f aca="false">IFERROR(H5104/INDEX(Rate_Master!$C$2:$C$13,MATCH(F5104,Rate_Master!$A$2:$A$13,0)),0)</f>
        <v>0.27</v>
      </c>
    </row>
    <row r="5105" customFormat="false" ht="15" hidden="false" customHeight="false" outlineLevel="0" collapsed="false">
      <c r="A5105" s="47" t="s">
        <v>17057</v>
      </c>
      <c r="B5105" s="47" t="s">
        <v>1234</v>
      </c>
      <c r="C5105" s="48" t="n">
        <v>46115</v>
      </c>
      <c r="D5105" s="47" t="s">
        <v>62</v>
      </c>
      <c r="E5105" s="47" t="s">
        <v>120</v>
      </c>
      <c r="F5105" s="47" t="s">
        <v>148</v>
      </c>
      <c r="G5105" s="47" t="s">
        <v>119</v>
      </c>
      <c r="H5105" s="47" t="n">
        <v>754</v>
      </c>
      <c r="I5105" s="57" t="n">
        <f aca="false">IFERROR(H5105/INDEX(Rate_Master!$C$2:$C$13,MATCH(F5105,Rate_Master!$A$2:$A$13,0)),0)</f>
        <v>0.837777777777778</v>
      </c>
    </row>
    <row r="5106" customFormat="false" ht="15" hidden="false" customHeight="false" outlineLevel="0" collapsed="false">
      <c r="A5106" s="47" t="s">
        <v>17058</v>
      </c>
      <c r="B5106" s="47" t="s">
        <v>1234</v>
      </c>
      <c r="C5106" s="48" t="n">
        <v>46115</v>
      </c>
      <c r="D5106" s="47" t="s">
        <v>62</v>
      </c>
      <c r="E5106" s="47" t="s">
        <v>120</v>
      </c>
      <c r="F5106" s="47" t="s">
        <v>148</v>
      </c>
      <c r="G5106" s="47" t="s">
        <v>121</v>
      </c>
      <c r="H5106" s="47" t="n">
        <v>725</v>
      </c>
      <c r="I5106" s="57" t="n">
        <f aca="false">IFERROR(H5106/INDEX(Rate_Master!$C$2:$C$13,MATCH(F5106,Rate_Master!$A$2:$A$13,0)),0)</f>
        <v>0.805555555555556</v>
      </c>
    </row>
    <row r="5107" customFormat="false" ht="15" hidden="false" customHeight="false" outlineLevel="0" collapsed="false">
      <c r="A5107" s="47" t="s">
        <v>17059</v>
      </c>
      <c r="B5107" s="47" t="s">
        <v>1234</v>
      </c>
      <c r="C5107" s="48" t="n">
        <v>46115</v>
      </c>
      <c r="D5107" s="47" t="s">
        <v>62</v>
      </c>
      <c r="E5107" s="47" t="s">
        <v>120</v>
      </c>
      <c r="F5107" s="47" t="s">
        <v>148</v>
      </c>
      <c r="G5107" s="47" t="s">
        <v>122</v>
      </c>
      <c r="H5107" s="47" t="n">
        <v>790</v>
      </c>
      <c r="I5107" s="57" t="n">
        <f aca="false">IFERROR(H5107/INDEX(Rate_Master!$C$2:$C$13,MATCH(F5107,Rate_Master!$A$2:$A$13,0)),0)</f>
        <v>0.877777777777778</v>
      </c>
    </row>
    <row r="5108" customFormat="false" ht="15" hidden="false" customHeight="false" outlineLevel="0" collapsed="false">
      <c r="A5108" s="47" t="s">
        <v>17060</v>
      </c>
      <c r="B5108" s="47" t="s">
        <v>1234</v>
      </c>
      <c r="C5108" s="48" t="n">
        <v>46115</v>
      </c>
      <c r="D5108" s="47" t="s">
        <v>62</v>
      </c>
      <c r="E5108" s="47" t="s">
        <v>120</v>
      </c>
      <c r="F5108" s="47" t="s">
        <v>148</v>
      </c>
      <c r="G5108" s="47" t="s">
        <v>123</v>
      </c>
      <c r="H5108" s="47" t="n">
        <v>586</v>
      </c>
      <c r="I5108" s="57" t="n">
        <f aca="false">IFERROR(H5108/INDEX(Rate_Master!$C$2:$C$13,MATCH(F5108,Rate_Master!$A$2:$A$13,0)),0)</f>
        <v>0.651111111111111</v>
      </c>
    </row>
    <row r="5109" customFormat="false" ht="15" hidden="false" customHeight="false" outlineLevel="0" collapsed="false">
      <c r="A5109" s="47" t="s">
        <v>17061</v>
      </c>
      <c r="B5109" s="47" t="s">
        <v>1234</v>
      </c>
      <c r="C5109" s="48" t="n">
        <v>46115</v>
      </c>
      <c r="D5109" s="47" t="s">
        <v>62</v>
      </c>
      <c r="E5109" s="47" t="s">
        <v>120</v>
      </c>
      <c r="F5109" s="47" t="s">
        <v>148</v>
      </c>
      <c r="G5109" s="47" t="s">
        <v>124</v>
      </c>
      <c r="H5109" s="47" t="n">
        <v>359</v>
      </c>
      <c r="I5109" s="57" t="n">
        <f aca="false">IFERROR(H5109/INDEX(Rate_Master!$C$2:$C$13,MATCH(F5109,Rate_Master!$A$2:$A$13,0)),0)</f>
        <v>0.398888888888889</v>
      </c>
    </row>
    <row r="5110" customFormat="false" ht="15" hidden="false" customHeight="false" outlineLevel="0" collapsed="false">
      <c r="A5110" s="47" t="s">
        <v>17062</v>
      </c>
      <c r="B5110" s="47" t="s">
        <v>1234</v>
      </c>
      <c r="C5110" s="48" t="n">
        <v>46115</v>
      </c>
      <c r="D5110" s="47" t="s">
        <v>62</v>
      </c>
      <c r="E5110" s="47" t="s">
        <v>120</v>
      </c>
      <c r="F5110" s="47" t="s">
        <v>148</v>
      </c>
      <c r="G5110" s="47" t="s">
        <v>125</v>
      </c>
      <c r="H5110" s="47" t="n">
        <v>211</v>
      </c>
      <c r="I5110" s="57" t="n">
        <f aca="false">IFERROR(H5110/INDEX(Rate_Master!$C$2:$C$13,MATCH(F5110,Rate_Master!$A$2:$A$13,0)),0)</f>
        <v>0.234444444444444</v>
      </c>
    </row>
    <row r="5111" customFormat="false" ht="15" hidden="false" customHeight="false" outlineLevel="0" collapsed="false">
      <c r="A5111" s="47" t="s">
        <v>17063</v>
      </c>
      <c r="B5111" s="47" t="s">
        <v>1234</v>
      </c>
      <c r="C5111" s="48" t="n">
        <v>46115</v>
      </c>
      <c r="D5111" s="47" t="s">
        <v>62</v>
      </c>
      <c r="E5111" s="47" t="s">
        <v>120</v>
      </c>
      <c r="F5111" s="47" t="s">
        <v>148</v>
      </c>
      <c r="G5111" s="47" t="s">
        <v>126</v>
      </c>
      <c r="H5111" s="47" t="n">
        <v>141</v>
      </c>
      <c r="I5111" s="57" t="n">
        <f aca="false">IFERROR(H5111/INDEX(Rate_Master!$C$2:$C$13,MATCH(F5111,Rate_Master!$A$2:$A$13,0)),0)</f>
        <v>0.156666666666667</v>
      </c>
    </row>
    <row r="5112" customFormat="false" ht="15" hidden="false" customHeight="false" outlineLevel="0" collapsed="false">
      <c r="A5112" s="47" t="s">
        <v>17064</v>
      </c>
      <c r="B5112" s="47" t="s">
        <v>1235</v>
      </c>
      <c r="C5112" s="48" t="n">
        <v>46115</v>
      </c>
      <c r="D5112" s="47" t="s">
        <v>62</v>
      </c>
      <c r="E5112" s="47" t="s">
        <v>120</v>
      </c>
      <c r="F5112" s="47" t="s">
        <v>148</v>
      </c>
      <c r="G5112" s="47" t="s">
        <v>119</v>
      </c>
      <c r="H5112" s="47" t="n">
        <v>897</v>
      </c>
      <c r="I5112" s="57" t="n">
        <f aca="false">IFERROR(H5112/INDEX(Rate_Master!$C$2:$C$13,MATCH(F5112,Rate_Master!$A$2:$A$13,0)),0)</f>
        <v>0.996666666666667</v>
      </c>
    </row>
    <row r="5113" customFormat="false" ht="15" hidden="false" customHeight="false" outlineLevel="0" collapsed="false">
      <c r="A5113" s="47" t="s">
        <v>17065</v>
      </c>
      <c r="B5113" s="47" t="s">
        <v>1235</v>
      </c>
      <c r="C5113" s="48" t="n">
        <v>46115</v>
      </c>
      <c r="D5113" s="47" t="s">
        <v>62</v>
      </c>
      <c r="E5113" s="47" t="s">
        <v>120</v>
      </c>
      <c r="F5113" s="47" t="s">
        <v>148</v>
      </c>
      <c r="G5113" s="47" t="s">
        <v>121</v>
      </c>
      <c r="H5113" s="47" t="n">
        <v>886</v>
      </c>
      <c r="I5113" s="57" t="n">
        <f aca="false">IFERROR(H5113/INDEX(Rate_Master!$C$2:$C$13,MATCH(F5113,Rate_Master!$A$2:$A$13,0)),0)</f>
        <v>0.984444444444445</v>
      </c>
    </row>
    <row r="5114" customFormat="false" ht="15" hidden="false" customHeight="false" outlineLevel="0" collapsed="false">
      <c r="A5114" s="47" t="s">
        <v>17066</v>
      </c>
      <c r="B5114" s="47" t="s">
        <v>1235</v>
      </c>
      <c r="C5114" s="48" t="n">
        <v>46115</v>
      </c>
      <c r="D5114" s="47" t="s">
        <v>62</v>
      </c>
      <c r="E5114" s="47" t="s">
        <v>120</v>
      </c>
      <c r="F5114" s="47" t="s">
        <v>148</v>
      </c>
      <c r="G5114" s="47" t="s">
        <v>122</v>
      </c>
      <c r="H5114" s="47" t="n">
        <v>961</v>
      </c>
      <c r="I5114" s="57" t="n">
        <f aca="false">IFERROR(H5114/INDEX(Rate_Master!$C$2:$C$13,MATCH(F5114,Rate_Master!$A$2:$A$13,0)),0)</f>
        <v>1.06777777777778</v>
      </c>
    </row>
    <row r="5115" customFormat="false" ht="15" hidden="false" customHeight="false" outlineLevel="0" collapsed="false">
      <c r="A5115" s="47" t="s">
        <v>17067</v>
      </c>
      <c r="B5115" s="47" t="s">
        <v>1235</v>
      </c>
      <c r="C5115" s="48" t="n">
        <v>46115</v>
      </c>
      <c r="D5115" s="47" t="s">
        <v>62</v>
      </c>
      <c r="E5115" s="47" t="s">
        <v>120</v>
      </c>
      <c r="F5115" s="47" t="s">
        <v>148</v>
      </c>
      <c r="G5115" s="47" t="s">
        <v>123</v>
      </c>
      <c r="H5115" s="47" t="n">
        <v>682</v>
      </c>
      <c r="I5115" s="57" t="n">
        <f aca="false">IFERROR(H5115/INDEX(Rate_Master!$C$2:$C$13,MATCH(F5115,Rate_Master!$A$2:$A$13,0)),0)</f>
        <v>0.757777777777778</v>
      </c>
    </row>
    <row r="5116" customFormat="false" ht="15" hidden="false" customHeight="false" outlineLevel="0" collapsed="false">
      <c r="A5116" s="47" t="s">
        <v>17068</v>
      </c>
      <c r="B5116" s="47" t="s">
        <v>1235</v>
      </c>
      <c r="C5116" s="48" t="n">
        <v>46115</v>
      </c>
      <c r="D5116" s="47" t="s">
        <v>62</v>
      </c>
      <c r="E5116" s="47" t="s">
        <v>120</v>
      </c>
      <c r="F5116" s="47" t="s">
        <v>148</v>
      </c>
      <c r="G5116" s="47" t="s">
        <v>124</v>
      </c>
      <c r="H5116" s="47" t="n">
        <v>449</v>
      </c>
      <c r="I5116" s="57" t="n">
        <f aca="false">IFERROR(H5116/INDEX(Rate_Master!$C$2:$C$13,MATCH(F5116,Rate_Master!$A$2:$A$13,0)),0)</f>
        <v>0.498888888888889</v>
      </c>
    </row>
    <row r="5117" customFormat="false" ht="15" hidden="false" customHeight="false" outlineLevel="0" collapsed="false">
      <c r="A5117" s="47" t="s">
        <v>17069</v>
      </c>
      <c r="B5117" s="47" t="s">
        <v>1235</v>
      </c>
      <c r="C5117" s="48" t="n">
        <v>46115</v>
      </c>
      <c r="D5117" s="47" t="s">
        <v>62</v>
      </c>
      <c r="E5117" s="47" t="s">
        <v>120</v>
      </c>
      <c r="F5117" s="47" t="s">
        <v>148</v>
      </c>
      <c r="G5117" s="47" t="s">
        <v>125</v>
      </c>
      <c r="H5117" s="47" t="n">
        <v>261</v>
      </c>
      <c r="I5117" s="57" t="n">
        <f aca="false">IFERROR(H5117/INDEX(Rate_Master!$C$2:$C$13,MATCH(F5117,Rate_Master!$A$2:$A$13,0)),0)</f>
        <v>0.29</v>
      </c>
    </row>
    <row r="5118" customFormat="false" ht="15" hidden="false" customHeight="false" outlineLevel="0" collapsed="false">
      <c r="A5118" s="47" t="s">
        <v>17070</v>
      </c>
      <c r="B5118" s="47" t="s">
        <v>1235</v>
      </c>
      <c r="C5118" s="48" t="n">
        <v>46115</v>
      </c>
      <c r="D5118" s="47" t="s">
        <v>62</v>
      </c>
      <c r="E5118" s="47" t="s">
        <v>120</v>
      </c>
      <c r="F5118" s="47" t="s">
        <v>148</v>
      </c>
      <c r="G5118" s="47" t="s">
        <v>126</v>
      </c>
      <c r="H5118" s="47" t="n">
        <v>173</v>
      </c>
      <c r="I5118" s="57" t="n">
        <f aca="false">IFERROR(H5118/INDEX(Rate_Master!$C$2:$C$13,MATCH(F5118,Rate_Master!$A$2:$A$13,0)),0)</f>
        <v>0.192222222222222</v>
      </c>
    </row>
    <row r="5119" customFormat="false" ht="15" hidden="false" customHeight="false" outlineLevel="0" collapsed="false">
      <c r="A5119" s="47" t="s">
        <v>17071</v>
      </c>
      <c r="B5119" s="47" t="s">
        <v>1236</v>
      </c>
      <c r="C5119" s="48" t="n">
        <v>46115</v>
      </c>
      <c r="D5119" s="47" t="s">
        <v>63</v>
      </c>
      <c r="E5119" s="47" t="s">
        <v>120</v>
      </c>
      <c r="F5119" s="47" t="s">
        <v>152</v>
      </c>
      <c r="G5119" s="47" t="s">
        <v>119</v>
      </c>
      <c r="H5119" s="47" t="n">
        <v>1139</v>
      </c>
      <c r="I5119" s="57" t="n">
        <f aca="false">IFERROR(H5119/INDEX(Rate_Master!$C$2:$C$13,MATCH(F5119,Rate_Master!$A$2:$A$13,0)),0)</f>
        <v>1.26555555555556</v>
      </c>
    </row>
    <row r="5120" customFormat="false" ht="15" hidden="false" customHeight="false" outlineLevel="0" collapsed="false">
      <c r="A5120" s="47" t="s">
        <v>17072</v>
      </c>
      <c r="B5120" s="47" t="s">
        <v>1236</v>
      </c>
      <c r="C5120" s="48" t="n">
        <v>46115</v>
      </c>
      <c r="D5120" s="47" t="s">
        <v>63</v>
      </c>
      <c r="E5120" s="47" t="s">
        <v>120</v>
      </c>
      <c r="F5120" s="47" t="s">
        <v>152</v>
      </c>
      <c r="G5120" s="47" t="s">
        <v>121</v>
      </c>
      <c r="H5120" s="47" t="n">
        <v>1066</v>
      </c>
      <c r="I5120" s="57" t="n">
        <f aca="false">IFERROR(H5120/INDEX(Rate_Master!$C$2:$C$13,MATCH(F5120,Rate_Master!$A$2:$A$13,0)),0)</f>
        <v>1.18444444444444</v>
      </c>
    </row>
    <row r="5121" customFormat="false" ht="15" hidden="false" customHeight="false" outlineLevel="0" collapsed="false">
      <c r="A5121" s="47" t="s">
        <v>17073</v>
      </c>
      <c r="B5121" s="47" t="s">
        <v>1236</v>
      </c>
      <c r="C5121" s="48" t="n">
        <v>46115</v>
      </c>
      <c r="D5121" s="47" t="s">
        <v>63</v>
      </c>
      <c r="E5121" s="47" t="s">
        <v>120</v>
      </c>
      <c r="F5121" s="47" t="s">
        <v>152</v>
      </c>
      <c r="G5121" s="47" t="s">
        <v>122</v>
      </c>
      <c r="H5121" s="47" t="n">
        <v>1216</v>
      </c>
      <c r="I5121" s="57" t="n">
        <f aca="false">IFERROR(H5121/INDEX(Rate_Master!$C$2:$C$13,MATCH(F5121,Rate_Master!$A$2:$A$13,0)),0)</f>
        <v>1.35111111111111</v>
      </c>
    </row>
    <row r="5122" customFormat="false" ht="15" hidden="false" customHeight="false" outlineLevel="0" collapsed="false">
      <c r="A5122" s="47" t="s">
        <v>17074</v>
      </c>
      <c r="B5122" s="47" t="s">
        <v>1236</v>
      </c>
      <c r="C5122" s="48" t="n">
        <v>46115</v>
      </c>
      <c r="D5122" s="47" t="s">
        <v>63</v>
      </c>
      <c r="E5122" s="47" t="s">
        <v>120</v>
      </c>
      <c r="F5122" s="47" t="s">
        <v>152</v>
      </c>
      <c r="G5122" s="47" t="s">
        <v>123</v>
      </c>
      <c r="H5122" s="47" t="n">
        <v>833</v>
      </c>
      <c r="I5122" s="57" t="n">
        <f aca="false">IFERROR(H5122/INDEX(Rate_Master!$C$2:$C$13,MATCH(F5122,Rate_Master!$A$2:$A$13,0)),0)</f>
        <v>0.925555555555556</v>
      </c>
    </row>
    <row r="5123" customFormat="false" ht="15" hidden="false" customHeight="false" outlineLevel="0" collapsed="false">
      <c r="A5123" s="47" t="s">
        <v>17075</v>
      </c>
      <c r="B5123" s="47" t="s">
        <v>1236</v>
      </c>
      <c r="C5123" s="48" t="n">
        <v>46115</v>
      </c>
      <c r="D5123" s="47" t="s">
        <v>63</v>
      </c>
      <c r="E5123" s="47" t="s">
        <v>120</v>
      </c>
      <c r="F5123" s="47" t="s">
        <v>152</v>
      </c>
      <c r="G5123" s="47" t="s">
        <v>124</v>
      </c>
      <c r="H5123" s="47" t="n">
        <v>540</v>
      </c>
      <c r="I5123" s="57" t="n">
        <f aca="false">IFERROR(H5123/INDEX(Rate_Master!$C$2:$C$13,MATCH(F5123,Rate_Master!$A$2:$A$13,0)),0)</f>
        <v>0.6</v>
      </c>
    </row>
    <row r="5124" customFormat="false" ht="15" hidden="false" customHeight="false" outlineLevel="0" collapsed="false">
      <c r="A5124" s="47" t="s">
        <v>17076</v>
      </c>
      <c r="B5124" s="47" t="s">
        <v>1236</v>
      </c>
      <c r="C5124" s="48" t="n">
        <v>46115</v>
      </c>
      <c r="D5124" s="47" t="s">
        <v>63</v>
      </c>
      <c r="E5124" s="47" t="s">
        <v>120</v>
      </c>
      <c r="F5124" s="47" t="s">
        <v>152</v>
      </c>
      <c r="G5124" s="47" t="s">
        <v>125</v>
      </c>
      <c r="H5124" s="47" t="n">
        <v>315</v>
      </c>
      <c r="I5124" s="57" t="n">
        <f aca="false">IFERROR(H5124/INDEX(Rate_Master!$C$2:$C$13,MATCH(F5124,Rate_Master!$A$2:$A$13,0)),0)</f>
        <v>0.35</v>
      </c>
    </row>
    <row r="5125" customFormat="false" ht="15" hidden="false" customHeight="false" outlineLevel="0" collapsed="false">
      <c r="A5125" s="47" t="s">
        <v>17077</v>
      </c>
      <c r="B5125" s="47" t="s">
        <v>1236</v>
      </c>
      <c r="C5125" s="48" t="n">
        <v>46115</v>
      </c>
      <c r="D5125" s="47" t="s">
        <v>63</v>
      </c>
      <c r="E5125" s="47" t="s">
        <v>120</v>
      </c>
      <c r="F5125" s="47" t="s">
        <v>152</v>
      </c>
      <c r="G5125" s="47" t="s">
        <v>126</v>
      </c>
      <c r="H5125" s="47" t="n">
        <v>207</v>
      </c>
      <c r="I5125" s="57" t="n">
        <f aca="false">IFERROR(H5125/INDEX(Rate_Master!$C$2:$C$13,MATCH(F5125,Rate_Master!$A$2:$A$13,0)),0)</f>
        <v>0.23</v>
      </c>
    </row>
    <row r="5126" customFormat="false" ht="15" hidden="false" customHeight="false" outlineLevel="0" collapsed="false">
      <c r="A5126" s="47" t="s">
        <v>17078</v>
      </c>
      <c r="B5126" s="47" t="s">
        <v>1238</v>
      </c>
      <c r="C5126" s="48" t="n">
        <v>46115</v>
      </c>
      <c r="D5126" s="47" t="s">
        <v>63</v>
      </c>
      <c r="E5126" s="47" t="s">
        <v>120</v>
      </c>
      <c r="F5126" s="47" t="s">
        <v>152</v>
      </c>
      <c r="G5126" s="47" t="s">
        <v>119</v>
      </c>
      <c r="H5126" s="47" t="n">
        <v>1657</v>
      </c>
      <c r="I5126" s="57" t="n">
        <f aca="false">IFERROR(H5126/INDEX(Rate_Master!$C$2:$C$13,MATCH(F5126,Rate_Master!$A$2:$A$13,0)),0)</f>
        <v>1.84111111111111</v>
      </c>
    </row>
    <row r="5127" customFormat="false" ht="15" hidden="false" customHeight="false" outlineLevel="0" collapsed="false">
      <c r="A5127" s="47" t="s">
        <v>17079</v>
      </c>
      <c r="B5127" s="47" t="s">
        <v>1238</v>
      </c>
      <c r="C5127" s="48" t="n">
        <v>46115</v>
      </c>
      <c r="D5127" s="47" t="s">
        <v>63</v>
      </c>
      <c r="E5127" s="47" t="s">
        <v>120</v>
      </c>
      <c r="F5127" s="47" t="s">
        <v>152</v>
      </c>
      <c r="G5127" s="47" t="s">
        <v>121</v>
      </c>
      <c r="H5127" s="47" t="n">
        <v>1504</v>
      </c>
      <c r="I5127" s="57" t="n">
        <f aca="false">IFERROR(H5127/INDEX(Rate_Master!$C$2:$C$13,MATCH(F5127,Rate_Master!$A$2:$A$13,0)),0)</f>
        <v>1.67111111111111</v>
      </c>
    </row>
    <row r="5128" customFormat="false" ht="15" hidden="false" customHeight="false" outlineLevel="0" collapsed="false">
      <c r="A5128" s="47" t="s">
        <v>17080</v>
      </c>
      <c r="B5128" s="47" t="s">
        <v>1238</v>
      </c>
      <c r="C5128" s="48" t="n">
        <v>46115</v>
      </c>
      <c r="D5128" s="47" t="s">
        <v>63</v>
      </c>
      <c r="E5128" s="47" t="s">
        <v>120</v>
      </c>
      <c r="F5128" s="47" t="s">
        <v>152</v>
      </c>
      <c r="G5128" s="47" t="s">
        <v>122</v>
      </c>
      <c r="H5128" s="47" t="n">
        <v>1598</v>
      </c>
      <c r="I5128" s="57" t="n">
        <f aca="false">IFERROR(H5128/INDEX(Rate_Master!$C$2:$C$13,MATCH(F5128,Rate_Master!$A$2:$A$13,0)),0)</f>
        <v>1.77555555555556</v>
      </c>
    </row>
    <row r="5129" customFormat="false" ht="15" hidden="false" customHeight="false" outlineLevel="0" collapsed="false">
      <c r="A5129" s="47" t="s">
        <v>17081</v>
      </c>
      <c r="B5129" s="47" t="s">
        <v>1238</v>
      </c>
      <c r="C5129" s="48" t="n">
        <v>46115</v>
      </c>
      <c r="D5129" s="47" t="s">
        <v>63</v>
      </c>
      <c r="E5129" s="47" t="s">
        <v>120</v>
      </c>
      <c r="F5129" s="47" t="s">
        <v>152</v>
      </c>
      <c r="G5129" s="47" t="s">
        <v>123</v>
      </c>
      <c r="H5129" s="47" t="n">
        <v>1168</v>
      </c>
      <c r="I5129" s="57" t="n">
        <f aca="false">IFERROR(H5129/INDEX(Rate_Master!$C$2:$C$13,MATCH(F5129,Rate_Master!$A$2:$A$13,0)),0)</f>
        <v>1.29777777777778</v>
      </c>
    </row>
    <row r="5130" customFormat="false" ht="15" hidden="false" customHeight="false" outlineLevel="0" collapsed="false">
      <c r="A5130" s="47" t="s">
        <v>17082</v>
      </c>
      <c r="B5130" s="47" t="s">
        <v>1238</v>
      </c>
      <c r="C5130" s="48" t="n">
        <v>46115</v>
      </c>
      <c r="D5130" s="47" t="s">
        <v>63</v>
      </c>
      <c r="E5130" s="47" t="s">
        <v>120</v>
      </c>
      <c r="F5130" s="47" t="s">
        <v>152</v>
      </c>
      <c r="G5130" s="47" t="s">
        <v>124</v>
      </c>
      <c r="H5130" s="47" t="n">
        <v>696</v>
      </c>
      <c r="I5130" s="57" t="n">
        <f aca="false">IFERROR(H5130/INDEX(Rate_Master!$C$2:$C$13,MATCH(F5130,Rate_Master!$A$2:$A$13,0)),0)</f>
        <v>0.773333333333333</v>
      </c>
    </row>
    <row r="5131" customFormat="false" ht="15" hidden="false" customHeight="false" outlineLevel="0" collapsed="false">
      <c r="A5131" s="47" t="s">
        <v>17083</v>
      </c>
      <c r="B5131" s="47" t="s">
        <v>1238</v>
      </c>
      <c r="C5131" s="48" t="n">
        <v>46115</v>
      </c>
      <c r="D5131" s="47" t="s">
        <v>63</v>
      </c>
      <c r="E5131" s="47" t="s">
        <v>120</v>
      </c>
      <c r="F5131" s="47" t="s">
        <v>152</v>
      </c>
      <c r="G5131" s="47" t="s">
        <v>125</v>
      </c>
      <c r="H5131" s="47" t="n">
        <v>425</v>
      </c>
      <c r="I5131" s="57" t="n">
        <f aca="false">IFERROR(H5131/INDEX(Rate_Master!$C$2:$C$13,MATCH(F5131,Rate_Master!$A$2:$A$13,0)),0)</f>
        <v>0.472222222222222</v>
      </c>
    </row>
    <row r="5132" customFormat="false" ht="15" hidden="false" customHeight="false" outlineLevel="0" collapsed="false">
      <c r="A5132" s="47" t="s">
        <v>17084</v>
      </c>
      <c r="B5132" s="47" t="s">
        <v>1238</v>
      </c>
      <c r="C5132" s="48" t="n">
        <v>46115</v>
      </c>
      <c r="D5132" s="47" t="s">
        <v>63</v>
      </c>
      <c r="E5132" s="47" t="s">
        <v>120</v>
      </c>
      <c r="F5132" s="47" t="s">
        <v>152</v>
      </c>
      <c r="G5132" s="47" t="s">
        <v>126</v>
      </c>
      <c r="H5132" s="47" t="n">
        <v>269</v>
      </c>
      <c r="I5132" s="57" t="n">
        <f aca="false">IFERROR(H5132/INDEX(Rate_Master!$C$2:$C$13,MATCH(F5132,Rate_Master!$A$2:$A$13,0)),0)</f>
        <v>0.298888888888889</v>
      </c>
    </row>
    <row r="5133" customFormat="false" ht="15" hidden="false" customHeight="false" outlineLevel="0" collapsed="false">
      <c r="A5133" s="47" t="s">
        <v>17085</v>
      </c>
      <c r="B5133" s="47" t="s">
        <v>1239</v>
      </c>
      <c r="C5133" s="48" t="n">
        <v>46115</v>
      </c>
      <c r="D5133" s="47" t="s">
        <v>63</v>
      </c>
      <c r="E5133" s="47" t="s">
        <v>120</v>
      </c>
      <c r="F5133" s="47" t="s">
        <v>152</v>
      </c>
      <c r="G5133" s="47" t="s">
        <v>119</v>
      </c>
      <c r="H5133" s="47" t="n">
        <v>690</v>
      </c>
      <c r="I5133" s="57" t="n">
        <f aca="false">IFERROR(H5133/INDEX(Rate_Master!$C$2:$C$13,MATCH(F5133,Rate_Master!$A$2:$A$13,0)),0)</f>
        <v>0.766666666666667</v>
      </c>
    </row>
    <row r="5134" customFormat="false" ht="15" hidden="false" customHeight="false" outlineLevel="0" collapsed="false">
      <c r="A5134" s="47" t="s">
        <v>17086</v>
      </c>
      <c r="B5134" s="47" t="s">
        <v>1239</v>
      </c>
      <c r="C5134" s="48" t="n">
        <v>46115</v>
      </c>
      <c r="D5134" s="47" t="s">
        <v>63</v>
      </c>
      <c r="E5134" s="47" t="s">
        <v>120</v>
      </c>
      <c r="F5134" s="47" t="s">
        <v>152</v>
      </c>
      <c r="G5134" s="47" t="s">
        <v>121</v>
      </c>
      <c r="H5134" s="47" t="n">
        <v>738</v>
      </c>
      <c r="I5134" s="57" t="n">
        <f aca="false">IFERROR(H5134/INDEX(Rate_Master!$C$2:$C$13,MATCH(F5134,Rate_Master!$A$2:$A$13,0)),0)</f>
        <v>0.82</v>
      </c>
    </row>
    <row r="5135" customFormat="false" ht="15" hidden="false" customHeight="false" outlineLevel="0" collapsed="false">
      <c r="A5135" s="47" t="s">
        <v>17087</v>
      </c>
      <c r="B5135" s="47" t="s">
        <v>1239</v>
      </c>
      <c r="C5135" s="48" t="n">
        <v>46115</v>
      </c>
      <c r="D5135" s="47" t="s">
        <v>63</v>
      </c>
      <c r="E5135" s="47" t="s">
        <v>120</v>
      </c>
      <c r="F5135" s="47" t="s">
        <v>152</v>
      </c>
      <c r="G5135" s="47" t="s">
        <v>122</v>
      </c>
      <c r="H5135" s="47" t="n">
        <v>775</v>
      </c>
      <c r="I5135" s="57" t="n">
        <f aca="false">IFERROR(H5135/INDEX(Rate_Master!$C$2:$C$13,MATCH(F5135,Rate_Master!$A$2:$A$13,0)),0)</f>
        <v>0.861111111111111</v>
      </c>
    </row>
    <row r="5136" customFormat="false" ht="15" hidden="false" customHeight="false" outlineLevel="0" collapsed="false">
      <c r="A5136" s="47" t="s">
        <v>17088</v>
      </c>
      <c r="B5136" s="47" t="s">
        <v>1239</v>
      </c>
      <c r="C5136" s="48" t="n">
        <v>46115</v>
      </c>
      <c r="D5136" s="47" t="s">
        <v>63</v>
      </c>
      <c r="E5136" s="47" t="s">
        <v>120</v>
      </c>
      <c r="F5136" s="47" t="s">
        <v>152</v>
      </c>
      <c r="G5136" s="47" t="s">
        <v>123</v>
      </c>
      <c r="H5136" s="47" t="n">
        <v>511</v>
      </c>
      <c r="I5136" s="57" t="n">
        <f aca="false">IFERROR(H5136/INDEX(Rate_Master!$C$2:$C$13,MATCH(F5136,Rate_Master!$A$2:$A$13,0)),0)</f>
        <v>0.567777777777778</v>
      </c>
    </row>
    <row r="5137" customFormat="false" ht="15" hidden="false" customHeight="false" outlineLevel="0" collapsed="false">
      <c r="A5137" s="47" t="s">
        <v>17089</v>
      </c>
      <c r="B5137" s="47" t="s">
        <v>1239</v>
      </c>
      <c r="C5137" s="48" t="n">
        <v>46115</v>
      </c>
      <c r="D5137" s="47" t="s">
        <v>63</v>
      </c>
      <c r="E5137" s="47" t="s">
        <v>120</v>
      </c>
      <c r="F5137" s="47" t="s">
        <v>152</v>
      </c>
      <c r="G5137" s="47" t="s">
        <v>124</v>
      </c>
      <c r="H5137" s="47" t="n">
        <v>355</v>
      </c>
      <c r="I5137" s="57" t="n">
        <f aca="false">IFERROR(H5137/INDEX(Rate_Master!$C$2:$C$13,MATCH(F5137,Rate_Master!$A$2:$A$13,0)),0)</f>
        <v>0.394444444444444</v>
      </c>
    </row>
    <row r="5138" customFormat="false" ht="15" hidden="false" customHeight="false" outlineLevel="0" collapsed="false">
      <c r="A5138" s="47" t="s">
        <v>17090</v>
      </c>
      <c r="B5138" s="47" t="s">
        <v>1239</v>
      </c>
      <c r="C5138" s="48" t="n">
        <v>46115</v>
      </c>
      <c r="D5138" s="47" t="s">
        <v>63</v>
      </c>
      <c r="E5138" s="47" t="s">
        <v>120</v>
      </c>
      <c r="F5138" s="47" t="s">
        <v>152</v>
      </c>
      <c r="G5138" s="47" t="s">
        <v>125</v>
      </c>
      <c r="H5138" s="47" t="n">
        <v>245</v>
      </c>
      <c r="I5138" s="57" t="n">
        <f aca="false">IFERROR(H5138/INDEX(Rate_Master!$C$2:$C$13,MATCH(F5138,Rate_Master!$A$2:$A$13,0)),0)</f>
        <v>0.272222222222222</v>
      </c>
    </row>
    <row r="5139" customFormat="false" ht="15" hidden="false" customHeight="false" outlineLevel="0" collapsed="false">
      <c r="A5139" s="47" t="s">
        <v>17091</v>
      </c>
      <c r="B5139" s="47" t="s">
        <v>1239</v>
      </c>
      <c r="C5139" s="48" t="n">
        <v>46115</v>
      </c>
      <c r="D5139" s="47" t="s">
        <v>63</v>
      </c>
      <c r="E5139" s="47" t="s">
        <v>120</v>
      </c>
      <c r="F5139" s="47" t="s">
        <v>152</v>
      </c>
      <c r="G5139" s="47" t="s">
        <v>126</v>
      </c>
      <c r="H5139" s="47" t="n">
        <v>131</v>
      </c>
      <c r="I5139" s="57" t="n">
        <f aca="false">IFERROR(H5139/INDEX(Rate_Master!$C$2:$C$13,MATCH(F5139,Rate_Master!$A$2:$A$13,0)),0)</f>
        <v>0.145555555555556</v>
      </c>
    </row>
    <row r="5140" customFormat="false" ht="15" hidden="false" customHeight="false" outlineLevel="0" collapsed="false">
      <c r="A5140" s="47" t="s">
        <v>17092</v>
      </c>
      <c r="B5140" s="47" t="s">
        <v>1240</v>
      </c>
      <c r="C5140" s="48" t="n">
        <v>46115</v>
      </c>
      <c r="D5140" s="47" t="s">
        <v>64</v>
      </c>
      <c r="E5140" s="47" t="s">
        <v>128</v>
      </c>
      <c r="F5140" s="47" t="s">
        <v>155</v>
      </c>
      <c r="G5140" s="47" t="s">
        <v>127</v>
      </c>
      <c r="H5140" s="47" t="n">
        <v>1491</v>
      </c>
      <c r="I5140" s="57" t="n">
        <f aca="false">IFERROR(H5140/INDEX(Rate_Master!$C$2:$C$13,MATCH(F5140,Rate_Master!$A$2:$A$13,0)),0)</f>
        <v>2.71090909090909</v>
      </c>
    </row>
    <row r="5141" customFormat="false" ht="15" hidden="false" customHeight="false" outlineLevel="0" collapsed="false">
      <c r="A5141" s="47" t="s">
        <v>17093</v>
      </c>
      <c r="B5141" s="47" t="s">
        <v>1240</v>
      </c>
      <c r="C5141" s="48" t="n">
        <v>46115</v>
      </c>
      <c r="D5141" s="47" t="s">
        <v>64</v>
      </c>
      <c r="E5141" s="47" t="s">
        <v>128</v>
      </c>
      <c r="F5141" s="47" t="s">
        <v>155</v>
      </c>
      <c r="G5141" s="47" t="s">
        <v>129</v>
      </c>
      <c r="H5141" s="47" t="n">
        <v>1050</v>
      </c>
      <c r="I5141" s="57" t="n">
        <f aca="false">IFERROR(H5141/INDEX(Rate_Master!$C$2:$C$13,MATCH(F5141,Rate_Master!$A$2:$A$13,0)),0)</f>
        <v>1.90909090909091</v>
      </c>
    </row>
    <row r="5142" customFormat="false" ht="15" hidden="false" customHeight="false" outlineLevel="0" collapsed="false">
      <c r="A5142" s="47" t="s">
        <v>17094</v>
      </c>
      <c r="B5142" s="47" t="s">
        <v>1240</v>
      </c>
      <c r="C5142" s="48" t="n">
        <v>46115</v>
      </c>
      <c r="D5142" s="47" t="s">
        <v>64</v>
      </c>
      <c r="E5142" s="47" t="s">
        <v>128</v>
      </c>
      <c r="F5142" s="47" t="s">
        <v>155</v>
      </c>
      <c r="G5142" s="47" t="s">
        <v>130</v>
      </c>
      <c r="H5142" s="47" t="n">
        <v>838</v>
      </c>
      <c r="I5142" s="57" t="n">
        <f aca="false">IFERROR(H5142/INDEX(Rate_Master!$C$2:$C$13,MATCH(F5142,Rate_Master!$A$2:$A$13,0)),0)</f>
        <v>1.52363636363636</v>
      </c>
    </row>
    <row r="5143" customFormat="false" ht="15" hidden="false" customHeight="false" outlineLevel="0" collapsed="false">
      <c r="A5143" s="47" t="s">
        <v>17095</v>
      </c>
      <c r="B5143" s="47" t="s">
        <v>1240</v>
      </c>
      <c r="C5143" s="48" t="n">
        <v>46115</v>
      </c>
      <c r="D5143" s="47" t="s">
        <v>64</v>
      </c>
      <c r="E5143" s="47" t="s">
        <v>128</v>
      </c>
      <c r="F5143" s="47" t="s">
        <v>155</v>
      </c>
      <c r="G5143" s="47" t="s">
        <v>131</v>
      </c>
      <c r="H5143" s="47" t="n">
        <v>422</v>
      </c>
      <c r="I5143" s="57" t="n">
        <f aca="false">IFERROR(H5143/INDEX(Rate_Master!$C$2:$C$13,MATCH(F5143,Rate_Master!$A$2:$A$13,0)),0)</f>
        <v>0.767272727272727</v>
      </c>
    </row>
    <row r="5144" customFormat="false" ht="15" hidden="false" customHeight="false" outlineLevel="0" collapsed="false">
      <c r="A5144" s="47" t="s">
        <v>17096</v>
      </c>
      <c r="B5144" s="47" t="s">
        <v>1240</v>
      </c>
      <c r="C5144" s="48" t="n">
        <v>46115</v>
      </c>
      <c r="D5144" s="47" t="s">
        <v>64</v>
      </c>
      <c r="E5144" s="47" t="s">
        <v>128</v>
      </c>
      <c r="F5144" s="47" t="s">
        <v>155</v>
      </c>
      <c r="G5144" s="47" t="s">
        <v>132</v>
      </c>
      <c r="H5144" s="47" t="n">
        <v>346</v>
      </c>
      <c r="I5144" s="57" t="n">
        <f aca="false">IFERROR(H5144/INDEX(Rate_Master!$C$2:$C$13,MATCH(F5144,Rate_Master!$A$2:$A$13,0)),0)</f>
        <v>0.629090909090909</v>
      </c>
    </row>
    <row r="5145" customFormat="false" ht="15" hidden="false" customHeight="false" outlineLevel="0" collapsed="false">
      <c r="A5145" s="47" t="s">
        <v>17097</v>
      </c>
      <c r="B5145" s="47" t="s">
        <v>1241</v>
      </c>
      <c r="C5145" s="48" t="n">
        <v>46115</v>
      </c>
      <c r="D5145" s="47" t="s">
        <v>64</v>
      </c>
      <c r="E5145" s="47" t="s">
        <v>128</v>
      </c>
      <c r="F5145" s="47" t="s">
        <v>154</v>
      </c>
      <c r="G5145" s="47" t="s">
        <v>127</v>
      </c>
      <c r="H5145" s="47" t="n">
        <v>1085</v>
      </c>
      <c r="I5145" s="57" t="n">
        <f aca="false">IFERROR(H5145/INDEX(Rate_Master!$C$2:$C$13,MATCH(F5145,Rate_Master!$A$2:$A$13,0)),0)</f>
        <v>1.80833333333333</v>
      </c>
    </row>
    <row r="5146" customFormat="false" ht="15" hidden="false" customHeight="false" outlineLevel="0" collapsed="false">
      <c r="A5146" s="47" t="s">
        <v>17098</v>
      </c>
      <c r="B5146" s="47" t="s">
        <v>1241</v>
      </c>
      <c r="C5146" s="48" t="n">
        <v>46115</v>
      </c>
      <c r="D5146" s="47" t="s">
        <v>64</v>
      </c>
      <c r="E5146" s="47" t="s">
        <v>128</v>
      </c>
      <c r="F5146" s="47" t="s">
        <v>154</v>
      </c>
      <c r="G5146" s="47" t="s">
        <v>129</v>
      </c>
      <c r="H5146" s="47" t="n">
        <v>781</v>
      </c>
      <c r="I5146" s="57" t="n">
        <f aca="false">IFERROR(H5146/INDEX(Rate_Master!$C$2:$C$13,MATCH(F5146,Rate_Master!$A$2:$A$13,0)),0)</f>
        <v>1.30166666666667</v>
      </c>
    </row>
    <row r="5147" customFormat="false" ht="15" hidden="false" customHeight="false" outlineLevel="0" collapsed="false">
      <c r="A5147" s="47" t="s">
        <v>17099</v>
      </c>
      <c r="B5147" s="47" t="s">
        <v>1241</v>
      </c>
      <c r="C5147" s="48" t="n">
        <v>46115</v>
      </c>
      <c r="D5147" s="47" t="s">
        <v>64</v>
      </c>
      <c r="E5147" s="47" t="s">
        <v>128</v>
      </c>
      <c r="F5147" s="47" t="s">
        <v>154</v>
      </c>
      <c r="G5147" s="47" t="s">
        <v>130</v>
      </c>
      <c r="H5147" s="47" t="n">
        <v>685</v>
      </c>
      <c r="I5147" s="57" t="n">
        <f aca="false">IFERROR(H5147/INDEX(Rate_Master!$C$2:$C$13,MATCH(F5147,Rate_Master!$A$2:$A$13,0)),0)</f>
        <v>1.14166666666667</v>
      </c>
    </row>
    <row r="5148" customFormat="false" ht="15" hidden="false" customHeight="false" outlineLevel="0" collapsed="false">
      <c r="A5148" s="47" t="s">
        <v>17100</v>
      </c>
      <c r="B5148" s="47" t="s">
        <v>1241</v>
      </c>
      <c r="C5148" s="48" t="n">
        <v>46115</v>
      </c>
      <c r="D5148" s="47" t="s">
        <v>64</v>
      </c>
      <c r="E5148" s="47" t="s">
        <v>128</v>
      </c>
      <c r="F5148" s="47" t="s">
        <v>154</v>
      </c>
      <c r="G5148" s="47" t="s">
        <v>131</v>
      </c>
      <c r="H5148" s="47" t="n">
        <v>292</v>
      </c>
      <c r="I5148" s="57" t="n">
        <f aca="false">IFERROR(H5148/INDEX(Rate_Master!$C$2:$C$13,MATCH(F5148,Rate_Master!$A$2:$A$13,0)),0)</f>
        <v>0.486666666666667</v>
      </c>
    </row>
    <row r="5149" customFormat="false" ht="15" hidden="false" customHeight="false" outlineLevel="0" collapsed="false">
      <c r="A5149" s="47" t="s">
        <v>17101</v>
      </c>
      <c r="B5149" s="47" t="s">
        <v>1241</v>
      </c>
      <c r="C5149" s="48" t="n">
        <v>46115</v>
      </c>
      <c r="D5149" s="47" t="s">
        <v>64</v>
      </c>
      <c r="E5149" s="47" t="s">
        <v>128</v>
      </c>
      <c r="F5149" s="47" t="s">
        <v>154</v>
      </c>
      <c r="G5149" s="47" t="s">
        <v>132</v>
      </c>
      <c r="H5149" s="47" t="n">
        <v>242</v>
      </c>
      <c r="I5149" s="57" t="n">
        <f aca="false">IFERROR(H5149/INDEX(Rate_Master!$C$2:$C$13,MATCH(F5149,Rate_Master!$A$2:$A$13,0)),0)</f>
        <v>0.403333333333333</v>
      </c>
    </row>
    <row r="5150" customFormat="false" ht="15" hidden="false" customHeight="false" outlineLevel="0" collapsed="false">
      <c r="A5150" s="47" t="s">
        <v>17102</v>
      </c>
      <c r="B5150" s="47" t="s">
        <v>1243</v>
      </c>
      <c r="C5150" s="48" t="n">
        <v>46115</v>
      </c>
      <c r="D5150" s="47" t="s">
        <v>65</v>
      </c>
      <c r="E5150" s="47" t="s">
        <v>134</v>
      </c>
      <c r="F5150" s="47" t="s">
        <v>159</v>
      </c>
      <c r="G5150" s="47" t="s">
        <v>133</v>
      </c>
      <c r="H5150" s="47" t="n">
        <v>460</v>
      </c>
      <c r="I5150" s="57" t="n">
        <f aca="false">IFERROR(H5150/INDEX(Rate_Master!$C$2:$C$13,MATCH(F5150,Rate_Master!$A$2:$A$13,0)),0)</f>
        <v>1.91666666666667</v>
      </c>
    </row>
    <row r="5151" customFormat="false" ht="15" hidden="false" customHeight="false" outlineLevel="0" collapsed="false">
      <c r="A5151" s="47" t="s">
        <v>17103</v>
      </c>
      <c r="B5151" s="47" t="s">
        <v>1243</v>
      </c>
      <c r="C5151" s="48" t="n">
        <v>46115</v>
      </c>
      <c r="D5151" s="47" t="s">
        <v>65</v>
      </c>
      <c r="E5151" s="47" t="s">
        <v>134</v>
      </c>
      <c r="F5151" s="47" t="s">
        <v>159</v>
      </c>
      <c r="G5151" s="47" t="s">
        <v>135</v>
      </c>
      <c r="H5151" s="47" t="n">
        <v>358</v>
      </c>
      <c r="I5151" s="57" t="n">
        <f aca="false">IFERROR(H5151/INDEX(Rate_Master!$C$2:$C$13,MATCH(F5151,Rate_Master!$A$2:$A$13,0)),0)</f>
        <v>1.49166666666667</v>
      </c>
    </row>
    <row r="5152" customFormat="false" ht="15" hidden="false" customHeight="false" outlineLevel="0" collapsed="false">
      <c r="A5152" s="47" t="s">
        <v>17104</v>
      </c>
      <c r="B5152" s="47" t="s">
        <v>1243</v>
      </c>
      <c r="C5152" s="48" t="n">
        <v>46115</v>
      </c>
      <c r="D5152" s="47" t="s">
        <v>65</v>
      </c>
      <c r="E5152" s="47" t="s">
        <v>134</v>
      </c>
      <c r="F5152" s="47" t="s">
        <v>159</v>
      </c>
      <c r="G5152" s="47" t="s">
        <v>136</v>
      </c>
      <c r="H5152" s="47" t="n">
        <v>300</v>
      </c>
      <c r="I5152" s="57" t="n">
        <f aca="false">IFERROR(H5152/INDEX(Rate_Master!$C$2:$C$13,MATCH(F5152,Rate_Master!$A$2:$A$13,0)),0)</f>
        <v>1.25</v>
      </c>
    </row>
    <row r="5153" customFormat="false" ht="15" hidden="false" customHeight="false" outlineLevel="0" collapsed="false">
      <c r="A5153" s="47" t="s">
        <v>17105</v>
      </c>
      <c r="B5153" s="47" t="s">
        <v>1243</v>
      </c>
      <c r="C5153" s="48" t="n">
        <v>46115</v>
      </c>
      <c r="D5153" s="47" t="s">
        <v>65</v>
      </c>
      <c r="E5153" s="47" t="s">
        <v>134</v>
      </c>
      <c r="F5153" s="47" t="s">
        <v>159</v>
      </c>
      <c r="G5153" s="47" t="s">
        <v>137</v>
      </c>
      <c r="H5153" s="47" t="n">
        <v>251</v>
      </c>
      <c r="I5153" s="57" t="n">
        <f aca="false">IFERROR(H5153/INDEX(Rate_Master!$C$2:$C$13,MATCH(F5153,Rate_Master!$A$2:$A$13,0)),0)</f>
        <v>1.04583333333333</v>
      </c>
    </row>
    <row r="5154" customFormat="false" ht="15" hidden="false" customHeight="false" outlineLevel="0" collapsed="false">
      <c r="A5154" s="47" t="s">
        <v>17106</v>
      </c>
      <c r="B5154" s="47" t="s">
        <v>1243</v>
      </c>
      <c r="C5154" s="48" t="n">
        <v>46115</v>
      </c>
      <c r="D5154" s="47" t="s">
        <v>65</v>
      </c>
      <c r="E5154" s="47" t="s">
        <v>134</v>
      </c>
      <c r="F5154" s="47" t="s">
        <v>159</v>
      </c>
      <c r="G5154" s="47" t="s">
        <v>138</v>
      </c>
      <c r="H5154" s="47" t="n">
        <v>113</v>
      </c>
      <c r="I5154" s="57" t="n">
        <f aca="false">IFERROR(H5154/INDEX(Rate_Master!$C$2:$C$13,MATCH(F5154,Rate_Master!$A$2:$A$13,0)),0)</f>
        <v>0.470833333333333</v>
      </c>
    </row>
    <row r="5155" customFormat="false" ht="15" hidden="false" customHeight="false" outlineLevel="0" collapsed="false">
      <c r="A5155" s="47" t="s">
        <v>17107</v>
      </c>
      <c r="B5155" s="47" t="s">
        <v>1244</v>
      </c>
      <c r="C5155" s="48" t="n">
        <v>46115</v>
      </c>
      <c r="D5155" s="47" t="s">
        <v>65</v>
      </c>
      <c r="E5155" s="47" t="s">
        <v>134</v>
      </c>
      <c r="F5155" s="47" t="s">
        <v>159</v>
      </c>
      <c r="G5155" s="47" t="s">
        <v>133</v>
      </c>
      <c r="H5155" s="47" t="n">
        <v>610</v>
      </c>
      <c r="I5155" s="57" t="n">
        <f aca="false">IFERROR(H5155/INDEX(Rate_Master!$C$2:$C$13,MATCH(F5155,Rate_Master!$A$2:$A$13,0)),0)</f>
        <v>2.54166666666667</v>
      </c>
    </row>
    <row r="5156" customFormat="false" ht="15" hidden="false" customHeight="false" outlineLevel="0" collapsed="false">
      <c r="A5156" s="47" t="s">
        <v>17108</v>
      </c>
      <c r="B5156" s="47" t="s">
        <v>1244</v>
      </c>
      <c r="C5156" s="48" t="n">
        <v>46115</v>
      </c>
      <c r="D5156" s="47" t="s">
        <v>65</v>
      </c>
      <c r="E5156" s="47" t="s">
        <v>134</v>
      </c>
      <c r="F5156" s="47" t="s">
        <v>159</v>
      </c>
      <c r="G5156" s="47" t="s">
        <v>135</v>
      </c>
      <c r="H5156" s="47" t="n">
        <v>446</v>
      </c>
      <c r="I5156" s="57" t="n">
        <f aca="false">IFERROR(H5156/INDEX(Rate_Master!$C$2:$C$13,MATCH(F5156,Rate_Master!$A$2:$A$13,0)),0)</f>
        <v>1.85833333333333</v>
      </c>
    </row>
    <row r="5157" customFormat="false" ht="15" hidden="false" customHeight="false" outlineLevel="0" collapsed="false">
      <c r="A5157" s="47" t="s">
        <v>17109</v>
      </c>
      <c r="B5157" s="47" t="s">
        <v>1244</v>
      </c>
      <c r="C5157" s="48" t="n">
        <v>46115</v>
      </c>
      <c r="D5157" s="47" t="s">
        <v>65</v>
      </c>
      <c r="E5157" s="47" t="s">
        <v>134</v>
      </c>
      <c r="F5157" s="47" t="s">
        <v>159</v>
      </c>
      <c r="G5157" s="47" t="s">
        <v>136</v>
      </c>
      <c r="H5157" s="47" t="n">
        <v>331</v>
      </c>
      <c r="I5157" s="57" t="n">
        <f aca="false">IFERROR(H5157/INDEX(Rate_Master!$C$2:$C$13,MATCH(F5157,Rate_Master!$A$2:$A$13,0)),0)</f>
        <v>1.37916666666667</v>
      </c>
    </row>
    <row r="5158" customFormat="false" ht="15" hidden="false" customHeight="false" outlineLevel="0" collapsed="false">
      <c r="A5158" s="47" t="s">
        <v>17110</v>
      </c>
      <c r="B5158" s="47" t="s">
        <v>1244</v>
      </c>
      <c r="C5158" s="48" t="n">
        <v>46115</v>
      </c>
      <c r="D5158" s="47" t="s">
        <v>65</v>
      </c>
      <c r="E5158" s="47" t="s">
        <v>134</v>
      </c>
      <c r="F5158" s="47" t="s">
        <v>159</v>
      </c>
      <c r="G5158" s="47" t="s">
        <v>137</v>
      </c>
      <c r="H5158" s="47" t="n">
        <v>284</v>
      </c>
      <c r="I5158" s="57" t="n">
        <f aca="false">IFERROR(H5158/INDEX(Rate_Master!$C$2:$C$13,MATCH(F5158,Rate_Master!$A$2:$A$13,0)),0)</f>
        <v>1.18333333333333</v>
      </c>
    </row>
    <row r="5159" customFormat="false" ht="15" hidden="false" customHeight="false" outlineLevel="0" collapsed="false">
      <c r="A5159" s="47" t="s">
        <v>17111</v>
      </c>
      <c r="B5159" s="47" t="s">
        <v>1244</v>
      </c>
      <c r="C5159" s="48" t="n">
        <v>46115</v>
      </c>
      <c r="D5159" s="47" t="s">
        <v>65</v>
      </c>
      <c r="E5159" s="47" t="s">
        <v>134</v>
      </c>
      <c r="F5159" s="47" t="s">
        <v>159</v>
      </c>
      <c r="G5159" s="47" t="s">
        <v>138</v>
      </c>
      <c r="H5159" s="47" t="n">
        <v>149</v>
      </c>
      <c r="I5159" s="57" t="n">
        <f aca="false">IFERROR(H5159/INDEX(Rate_Master!$C$2:$C$13,MATCH(F5159,Rate_Master!$A$2:$A$13,0)),0)</f>
        <v>0.620833333333333</v>
      </c>
    </row>
    <row r="5160" customFormat="false" ht="15" hidden="false" customHeight="false" outlineLevel="0" collapsed="false">
      <c r="A5160" s="47" t="s">
        <v>17112</v>
      </c>
      <c r="B5160" s="47" t="s">
        <v>1245</v>
      </c>
      <c r="C5160" s="48" t="n">
        <v>46115</v>
      </c>
      <c r="D5160" s="47" t="s">
        <v>65</v>
      </c>
      <c r="E5160" s="47" t="s">
        <v>134</v>
      </c>
      <c r="F5160" s="47" t="s">
        <v>159</v>
      </c>
      <c r="G5160" s="47" t="s">
        <v>133</v>
      </c>
      <c r="H5160" s="47" t="n">
        <v>503</v>
      </c>
      <c r="I5160" s="57" t="n">
        <f aca="false">IFERROR(H5160/INDEX(Rate_Master!$C$2:$C$13,MATCH(F5160,Rate_Master!$A$2:$A$13,0)),0)</f>
        <v>2.09583333333333</v>
      </c>
    </row>
    <row r="5161" customFormat="false" ht="15" hidden="false" customHeight="false" outlineLevel="0" collapsed="false">
      <c r="A5161" s="47" t="s">
        <v>17113</v>
      </c>
      <c r="B5161" s="47" t="s">
        <v>1245</v>
      </c>
      <c r="C5161" s="48" t="n">
        <v>46115</v>
      </c>
      <c r="D5161" s="47" t="s">
        <v>65</v>
      </c>
      <c r="E5161" s="47" t="s">
        <v>134</v>
      </c>
      <c r="F5161" s="47" t="s">
        <v>159</v>
      </c>
      <c r="G5161" s="47" t="s">
        <v>135</v>
      </c>
      <c r="H5161" s="47" t="n">
        <v>393</v>
      </c>
      <c r="I5161" s="57" t="n">
        <f aca="false">IFERROR(H5161/INDEX(Rate_Master!$C$2:$C$13,MATCH(F5161,Rate_Master!$A$2:$A$13,0)),0)</f>
        <v>1.6375</v>
      </c>
    </row>
    <row r="5162" customFormat="false" ht="15" hidden="false" customHeight="false" outlineLevel="0" collapsed="false">
      <c r="A5162" s="47" t="s">
        <v>17114</v>
      </c>
      <c r="B5162" s="47" t="s">
        <v>1245</v>
      </c>
      <c r="C5162" s="48" t="n">
        <v>46115</v>
      </c>
      <c r="D5162" s="47" t="s">
        <v>65</v>
      </c>
      <c r="E5162" s="47" t="s">
        <v>134</v>
      </c>
      <c r="F5162" s="47" t="s">
        <v>159</v>
      </c>
      <c r="G5162" s="47" t="s">
        <v>136</v>
      </c>
      <c r="H5162" s="47" t="n">
        <v>329</v>
      </c>
      <c r="I5162" s="57" t="n">
        <f aca="false">IFERROR(H5162/INDEX(Rate_Master!$C$2:$C$13,MATCH(F5162,Rate_Master!$A$2:$A$13,0)),0)</f>
        <v>1.37083333333333</v>
      </c>
    </row>
    <row r="5163" customFormat="false" ht="15" hidden="false" customHeight="false" outlineLevel="0" collapsed="false">
      <c r="A5163" s="47" t="s">
        <v>17115</v>
      </c>
      <c r="B5163" s="47" t="s">
        <v>1245</v>
      </c>
      <c r="C5163" s="48" t="n">
        <v>46115</v>
      </c>
      <c r="D5163" s="47" t="s">
        <v>65</v>
      </c>
      <c r="E5163" s="47" t="s">
        <v>134</v>
      </c>
      <c r="F5163" s="47" t="s">
        <v>159</v>
      </c>
      <c r="G5163" s="47" t="s">
        <v>137</v>
      </c>
      <c r="H5163" s="47" t="n">
        <v>256</v>
      </c>
      <c r="I5163" s="57" t="n">
        <f aca="false">IFERROR(H5163/INDEX(Rate_Master!$C$2:$C$13,MATCH(F5163,Rate_Master!$A$2:$A$13,0)),0)</f>
        <v>1.06666666666667</v>
      </c>
    </row>
    <row r="5164" customFormat="false" ht="15" hidden="false" customHeight="false" outlineLevel="0" collapsed="false">
      <c r="A5164" s="47" t="s">
        <v>17116</v>
      </c>
      <c r="B5164" s="47" t="s">
        <v>1245</v>
      </c>
      <c r="C5164" s="48" t="n">
        <v>46115</v>
      </c>
      <c r="D5164" s="47" t="s">
        <v>65</v>
      </c>
      <c r="E5164" s="47" t="s">
        <v>134</v>
      </c>
      <c r="F5164" s="47" t="s">
        <v>159</v>
      </c>
      <c r="G5164" s="47" t="s">
        <v>138</v>
      </c>
      <c r="H5164" s="47" t="n">
        <v>122</v>
      </c>
      <c r="I5164" s="57" t="n">
        <f aca="false">IFERROR(H5164/INDEX(Rate_Master!$C$2:$C$13,MATCH(F5164,Rate_Master!$A$2:$A$13,0)),0)</f>
        <v>0.508333333333333</v>
      </c>
    </row>
    <row r="5165" customFormat="false" ht="15" hidden="false" customHeight="false" outlineLevel="0" collapsed="false">
      <c r="A5165" s="47" t="s">
        <v>17117</v>
      </c>
      <c r="B5165" s="47" t="s">
        <v>1246</v>
      </c>
      <c r="C5165" s="48" t="n">
        <v>46116</v>
      </c>
      <c r="D5165" s="47" t="s">
        <v>62</v>
      </c>
      <c r="E5165" s="47" t="s">
        <v>120</v>
      </c>
      <c r="F5165" s="47" t="s">
        <v>148</v>
      </c>
      <c r="G5165" s="47" t="s">
        <v>119</v>
      </c>
      <c r="H5165" s="47" t="n">
        <v>1285</v>
      </c>
      <c r="I5165" s="57" t="n">
        <f aca="false">IFERROR(H5165/INDEX(Rate_Master!$C$2:$C$13,MATCH(F5165,Rate_Master!$A$2:$A$13,0)),0)</f>
        <v>1.42777777777778</v>
      </c>
    </row>
    <row r="5166" customFormat="false" ht="15" hidden="false" customHeight="false" outlineLevel="0" collapsed="false">
      <c r="A5166" s="47" t="s">
        <v>17118</v>
      </c>
      <c r="B5166" s="47" t="s">
        <v>1246</v>
      </c>
      <c r="C5166" s="48" t="n">
        <v>46116</v>
      </c>
      <c r="D5166" s="47" t="s">
        <v>62</v>
      </c>
      <c r="E5166" s="47" t="s">
        <v>120</v>
      </c>
      <c r="F5166" s="47" t="s">
        <v>148</v>
      </c>
      <c r="G5166" s="47" t="s">
        <v>121</v>
      </c>
      <c r="H5166" s="47" t="n">
        <v>1140</v>
      </c>
      <c r="I5166" s="57" t="n">
        <f aca="false">IFERROR(H5166/INDEX(Rate_Master!$C$2:$C$13,MATCH(F5166,Rate_Master!$A$2:$A$13,0)),0)</f>
        <v>1.26666666666667</v>
      </c>
    </row>
    <row r="5167" customFormat="false" ht="15" hidden="false" customHeight="false" outlineLevel="0" collapsed="false">
      <c r="A5167" s="47" t="s">
        <v>17119</v>
      </c>
      <c r="B5167" s="47" t="s">
        <v>1246</v>
      </c>
      <c r="C5167" s="48" t="n">
        <v>46116</v>
      </c>
      <c r="D5167" s="47" t="s">
        <v>62</v>
      </c>
      <c r="E5167" s="47" t="s">
        <v>120</v>
      </c>
      <c r="F5167" s="47" t="s">
        <v>148</v>
      </c>
      <c r="G5167" s="47" t="s">
        <v>122</v>
      </c>
      <c r="H5167" s="47" t="n">
        <v>1274</v>
      </c>
      <c r="I5167" s="57" t="n">
        <f aca="false">IFERROR(H5167/INDEX(Rate_Master!$C$2:$C$13,MATCH(F5167,Rate_Master!$A$2:$A$13,0)),0)</f>
        <v>1.41555555555556</v>
      </c>
    </row>
    <row r="5168" customFormat="false" ht="15" hidden="false" customHeight="false" outlineLevel="0" collapsed="false">
      <c r="A5168" s="47" t="s">
        <v>17120</v>
      </c>
      <c r="B5168" s="47" t="s">
        <v>1246</v>
      </c>
      <c r="C5168" s="48" t="n">
        <v>46116</v>
      </c>
      <c r="D5168" s="47" t="s">
        <v>62</v>
      </c>
      <c r="E5168" s="47" t="s">
        <v>120</v>
      </c>
      <c r="F5168" s="47" t="s">
        <v>148</v>
      </c>
      <c r="G5168" s="47" t="s">
        <v>123</v>
      </c>
      <c r="H5168" s="47" t="n">
        <v>951</v>
      </c>
      <c r="I5168" s="57" t="n">
        <f aca="false">IFERROR(H5168/INDEX(Rate_Master!$C$2:$C$13,MATCH(F5168,Rate_Master!$A$2:$A$13,0)),0)</f>
        <v>1.05666666666667</v>
      </c>
    </row>
    <row r="5169" customFormat="false" ht="15" hidden="false" customHeight="false" outlineLevel="0" collapsed="false">
      <c r="A5169" s="47" t="s">
        <v>17121</v>
      </c>
      <c r="B5169" s="47" t="s">
        <v>1246</v>
      </c>
      <c r="C5169" s="48" t="n">
        <v>46116</v>
      </c>
      <c r="D5169" s="47" t="s">
        <v>62</v>
      </c>
      <c r="E5169" s="47" t="s">
        <v>120</v>
      </c>
      <c r="F5169" s="47" t="s">
        <v>148</v>
      </c>
      <c r="G5169" s="47" t="s">
        <v>124</v>
      </c>
      <c r="H5169" s="47" t="n">
        <v>588</v>
      </c>
      <c r="I5169" s="57" t="n">
        <f aca="false">IFERROR(H5169/INDEX(Rate_Master!$C$2:$C$13,MATCH(F5169,Rate_Master!$A$2:$A$13,0)),0)</f>
        <v>0.653333333333333</v>
      </c>
    </row>
    <row r="5170" customFormat="false" ht="15" hidden="false" customHeight="false" outlineLevel="0" collapsed="false">
      <c r="A5170" s="47" t="s">
        <v>17122</v>
      </c>
      <c r="B5170" s="47" t="s">
        <v>1246</v>
      </c>
      <c r="C5170" s="48" t="n">
        <v>46116</v>
      </c>
      <c r="D5170" s="47" t="s">
        <v>62</v>
      </c>
      <c r="E5170" s="47" t="s">
        <v>120</v>
      </c>
      <c r="F5170" s="47" t="s">
        <v>148</v>
      </c>
      <c r="G5170" s="47" t="s">
        <v>125</v>
      </c>
      <c r="H5170" s="47" t="n">
        <v>346</v>
      </c>
      <c r="I5170" s="57" t="n">
        <f aca="false">IFERROR(H5170/INDEX(Rate_Master!$C$2:$C$13,MATCH(F5170,Rate_Master!$A$2:$A$13,0)),0)</f>
        <v>0.384444444444444</v>
      </c>
    </row>
    <row r="5171" customFormat="false" ht="15" hidden="false" customHeight="false" outlineLevel="0" collapsed="false">
      <c r="A5171" s="47" t="s">
        <v>17123</v>
      </c>
      <c r="B5171" s="47" t="s">
        <v>1246</v>
      </c>
      <c r="C5171" s="48" t="n">
        <v>46116</v>
      </c>
      <c r="D5171" s="47" t="s">
        <v>62</v>
      </c>
      <c r="E5171" s="47" t="s">
        <v>120</v>
      </c>
      <c r="F5171" s="47" t="s">
        <v>148</v>
      </c>
      <c r="G5171" s="47" t="s">
        <v>126</v>
      </c>
      <c r="H5171" s="47" t="n">
        <v>266</v>
      </c>
      <c r="I5171" s="57" t="n">
        <f aca="false">IFERROR(H5171/INDEX(Rate_Master!$C$2:$C$13,MATCH(F5171,Rate_Master!$A$2:$A$13,0)),0)</f>
        <v>0.295555555555556</v>
      </c>
    </row>
    <row r="5172" customFormat="false" ht="15" hidden="false" customHeight="false" outlineLevel="0" collapsed="false">
      <c r="A5172" s="47" t="s">
        <v>17124</v>
      </c>
      <c r="B5172" s="47" t="s">
        <v>1248</v>
      </c>
      <c r="C5172" s="48" t="n">
        <v>46116</v>
      </c>
      <c r="D5172" s="47" t="s">
        <v>62</v>
      </c>
      <c r="E5172" s="47" t="s">
        <v>120</v>
      </c>
      <c r="F5172" s="47" t="s">
        <v>148</v>
      </c>
      <c r="G5172" s="47" t="s">
        <v>119</v>
      </c>
      <c r="H5172" s="47" t="n">
        <v>826</v>
      </c>
      <c r="I5172" s="57" t="n">
        <f aca="false">IFERROR(H5172/INDEX(Rate_Master!$C$2:$C$13,MATCH(F5172,Rate_Master!$A$2:$A$13,0)),0)</f>
        <v>0.917777777777778</v>
      </c>
    </row>
    <row r="5173" customFormat="false" ht="15" hidden="false" customHeight="false" outlineLevel="0" collapsed="false">
      <c r="A5173" s="47" t="s">
        <v>17125</v>
      </c>
      <c r="B5173" s="47" t="s">
        <v>1248</v>
      </c>
      <c r="C5173" s="48" t="n">
        <v>46116</v>
      </c>
      <c r="D5173" s="47" t="s">
        <v>62</v>
      </c>
      <c r="E5173" s="47" t="s">
        <v>120</v>
      </c>
      <c r="F5173" s="47" t="s">
        <v>148</v>
      </c>
      <c r="G5173" s="47" t="s">
        <v>121</v>
      </c>
      <c r="H5173" s="47" t="n">
        <v>786</v>
      </c>
      <c r="I5173" s="57" t="n">
        <f aca="false">IFERROR(H5173/INDEX(Rate_Master!$C$2:$C$13,MATCH(F5173,Rate_Master!$A$2:$A$13,0)),0)</f>
        <v>0.873333333333333</v>
      </c>
    </row>
    <row r="5174" customFormat="false" ht="15" hidden="false" customHeight="false" outlineLevel="0" collapsed="false">
      <c r="A5174" s="47" t="s">
        <v>17126</v>
      </c>
      <c r="B5174" s="47" t="s">
        <v>1248</v>
      </c>
      <c r="C5174" s="48" t="n">
        <v>46116</v>
      </c>
      <c r="D5174" s="47" t="s">
        <v>62</v>
      </c>
      <c r="E5174" s="47" t="s">
        <v>120</v>
      </c>
      <c r="F5174" s="47" t="s">
        <v>148</v>
      </c>
      <c r="G5174" s="47" t="s">
        <v>122</v>
      </c>
      <c r="H5174" s="47" t="n">
        <v>878</v>
      </c>
      <c r="I5174" s="57" t="n">
        <f aca="false">IFERROR(H5174/INDEX(Rate_Master!$C$2:$C$13,MATCH(F5174,Rate_Master!$A$2:$A$13,0)),0)</f>
        <v>0.975555555555556</v>
      </c>
    </row>
    <row r="5175" customFormat="false" ht="15" hidden="false" customHeight="false" outlineLevel="0" collapsed="false">
      <c r="A5175" s="47" t="s">
        <v>17127</v>
      </c>
      <c r="B5175" s="47" t="s">
        <v>1248</v>
      </c>
      <c r="C5175" s="48" t="n">
        <v>46116</v>
      </c>
      <c r="D5175" s="47" t="s">
        <v>62</v>
      </c>
      <c r="E5175" s="47" t="s">
        <v>120</v>
      </c>
      <c r="F5175" s="47" t="s">
        <v>148</v>
      </c>
      <c r="G5175" s="47" t="s">
        <v>123</v>
      </c>
      <c r="H5175" s="47" t="n">
        <v>645</v>
      </c>
      <c r="I5175" s="57" t="n">
        <f aca="false">IFERROR(H5175/INDEX(Rate_Master!$C$2:$C$13,MATCH(F5175,Rate_Master!$A$2:$A$13,0)),0)</f>
        <v>0.716666666666667</v>
      </c>
    </row>
    <row r="5176" customFormat="false" ht="15" hidden="false" customHeight="false" outlineLevel="0" collapsed="false">
      <c r="A5176" s="47" t="s">
        <v>17128</v>
      </c>
      <c r="B5176" s="47" t="s">
        <v>1248</v>
      </c>
      <c r="C5176" s="48" t="n">
        <v>46116</v>
      </c>
      <c r="D5176" s="47" t="s">
        <v>62</v>
      </c>
      <c r="E5176" s="47" t="s">
        <v>120</v>
      </c>
      <c r="F5176" s="47" t="s">
        <v>148</v>
      </c>
      <c r="G5176" s="47" t="s">
        <v>124</v>
      </c>
      <c r="H5176" s="47" t="n">
        <v>386</v>
      </c>
      <c r="I5176" s="57" t="n">
        <f aca="false">IFERROR(H5176/INDEX(Rate_Master!$C$2:$C$13,MATCH(F5176,Rate_Master!$A$2:$A$13,0)),0)</f>
        <v>0.428888888888889</v>
      </c>
    </row>
    <row r="5177" customFormat="false" ht="15" hidden="false" customHeight="false" outlineLevel="0" collapsed="false">
      <c r="A5177" s="47" t="s">
        <v>17129</v>
      </c>
      <c r="B5177" s="47" t="s">
        <v>1248</v>
      </c>
      <c r="C5177" s="48" t="n">
        <v>46116</v>
      </c>
      <c r="D5177" s="47" t="s">
        <v>62</v>
      </c>
      <c r="E5177" s="47" t="s">
        <v>120</v>
      </c>
      <c r="F5177" s="47" t="s">
        <v>148</v>
      </c>
      <c r="G5177" s="47" t="s">
        <v>125</v>
      </c>
      <c r="H5177" s="47" t="n">
        <v>256</v>
      </c>
      <c r="I5177" s="57" t="n">
        <f aca="false">IFERROR(H5177/INDEX(Rate_Master!$C$2:$C$13,MATCH(F5177,Rate_Master!$A$2:$A$13,0)),0)</f>
        <v>0.284444444444444</v>
      </c>
    </row>
    <row r="5178" customFormat="false" ht="15" hidden="false" customHeight="false" outlineLevel="0" collapsed="false">
      <c r="A5178" s="47" t="s">
        <v>17130</v>
      </c>
      <c r="B5178" s="47" t="s">
        <v>1248</v>
      </c>
      <c r="C5178" s="48" t="n">
        <v>46116</v>
      </c>
      <c r="D5178" s="47" t="s">
        <v>62</v>
      </c>
      <c r="E5178" s="47" t="s">
        <v>120</v>
      </c>
      <c r="F5178" s="47" t="s">
        <v>148</v>
      </c>
      <c r="G5178" s="47" t="s">
        <v>126</v>
      </c>
      <c r="H5178" s="47" t="n">
        <v>136</v>
      </c>
      <c r="I5178" s="57" t="n">
        <f aca="false">IFERROR(H5178/INDEX(Rate_Master!$C$2:$C$13,MATCH(F5178,Rate_Master!$A$2:$A$13,0)),0)</f>
        <v>0.151111111111111</v>
      </c>
    </row>
    <row r="5179" customFormat="false" ht="15" hidden="false" customHeight="false" outlineLevel="0" collapsed="false">
      <c r="A5179" s="47" t="s">
        <v>17131</v>
      </c>
      <c r="B5179" s="47" t="s">
        <v>1249</v>
      </c>
      <c r="C5179" s="48" t="n">
        <v>46116</v>
      </c>
      <c r="D5179" s="47" t="s">
        <v>62</v>
      </c>
      <c r="E5179" s="47" t="s">
        <v>120</v>
      </c>
      <c r="F5179" s="47" t="s">
        <v>148</v>
      </c>
      <c r="G5179" s="47" t="s">
        <v>119</v>
      </c>
      <c r="H5179" s="47" t="n">
        <v>1191</v>
      </c>
      <c r="I5179" s="57" t="n">
        <f aca="false">IFERROR(H5179/INDEX(Rate_Master!$C$2:$C$13,MATCH(F5179,Rate_Master!$A$2:$A$13,0)),0)</f>
        <v>1.32333333333333</v>
      </c>
    </row>
    <row r="5180" customFormat="false" ht="15" hidden="false" customHeight="false" outlineLevel="0" collapsed="false">
      <c r="A5180" s="47" t="s">
        <v>17132</v>
      </c>
      <c r="B5180" s="47" t="s">
        <v>1249</v>
      </c>
      <c r="C5180" s="48" t="n">
        <v>46116</v>
      </c>
      <c r="D5180" s="47" t="s">
        <v>62</v>
      </c>
      <c r="E5180" s="47" t="s">
        <v>120</v>
      </c>
      <c r="F5180" s="47" t="s">
        <v>148</v>
      </c>
      <c r="G5180" s="47" t="s">
        <v>121</v>
      </c>
      <c r="H5180" s="47" t="n">
        <v>1060</v>
      </c>
      <c r="I5180" s="57" t="n">
        <f aca="false">IFERROR(H5180/INDEX(Rate_Master!$C$2:$C$13,MATCH(F5180,Rate_Master!$A$2:$A$13,0)),0)</f>
        <v>1.17777777777778</v>
      </c>
    </row>
    <row r="5181" customFormat="false" ht="15" hidden="false" customHeight="false" outlineLevel="0" collapsed="false">
      <c r="A5181" s="47" t="s">
        <v>17133</v>
      </c>
      <c r="B5181" s="47" t="s">
        <v>1249</v>
      </c>
      <c r="C5181" s="48" t="n">
        <v>46116</v>
      </c>
      <c r="D5181" s="47" t="s">
        <v>62</v>
      </c>
      <c r="E5181" s="47" t="s">
        <v>120</v>
      </c>
      <c r="F5181" s="47" t="s">
        <v>148</v>
      </c>
      <c r="G5181" s="47" t="s">
        <v>122</v>
      </c>
      <c r="H5181" s="47" t="n">
        <v>1191</v>
      </c>
      <c r="I5181" s="57" t="n">
        <f aca="false">IFERROR(H5181/INDEX(Rate_Master!$C$2:$C$13,MATCH(F5181,Rate_Master!$A$2:$A$13,0)),0)</f>
        <v>1.32333333333333</v>
      </c>
    </row>
    <row r="5182" customFormat="false" ht="15" hidden="false" customHeight="false" outlineLevel="0" collapsed="false">
      <c r="A5182" s="47" t="s">
        <v>17134</v>
      </c>
      <c r="B5182" s="47" t="s">
        <v>1249</v>
      </c>
      <c r="C5182" s="48" t="n">
        <v>46116</v>
      </c>
      <c r="D5182" s="47" t="s">
        <v>62</v>
      </c>
      <c r="E5182" s="47" t="s">
        <v>120</v>
      </c>
      <c r="F5182" s="47" t="s">
        <v>148</v>
      </c>
      <c r="G5182" s="47" t="s">
        <v>123</v>
      </c>
      <c r="H5182" s="47" t="n">
        <v>853</v>
      </c>
      <c r="I5182" s="57" t="n">
        <f aca="false">IFERROR(H5182/INDEX(Rate_Master!$C$2:$C$13,MATCH(F5182,Rate_Master!$A$2:$A$13,0)),0)</f>
        <v>0.947777777777778</v>
      </c>
    </row>
    <row r="5183" customFormat="false" ht="15" hidden="false" customHeight="false" outlineLevel="0" collapsed="false">
      <c r="A5183" s="47" t="s">
        <v>17135</v>
      </c>
      <c r="B5183" s="47" t="s">
        <v>1249</v>
      </c>
      <c r="C5183" s="48" t="n">
        <v>46116</v>
      </c>
      <c r="D5183" s="47" t="s">
        <v>62</v>
      </c>
      <c r="E5183" s="47" t="s">
        <v>120</v>
      </c>
      <c r="F5183" s="47" t="s">
        <v>148</v>
      </c>
      <c r="G5183" s="47" t="s">
        <v>124</v>
      </c>
      <c r="H5183" s="47" t="n">
        <v>543</v>
      </c>
      <c r="I5183" s="57" t="n">
        <f aca="false">IFERROR(H5183/INDEX(Rate_Master!$C$2:$C$13,MATCH(F5183,Rate_Master!$A$2:$A$13,0)),0)</f>
        <v>0.603333333333333</v>
      </c>
    </row>
    <row r="5184" customFormat="false" ht="15" hidden="false" customHeight="false" outlineLevel="0" collapsed="false">
      <c r="A5184" s="47" t="s">
        <v>17136</v>
      </c>
      <c r="B5184" s="47" t="s">
        <v>1249</v>
      </c>
      <c r="C5184" s="48" t="n">
        <v>46116</v>
      </c>
      <c r="D5184" s="47" t="s">
        <v>62</v>
      </c>
      <c r="E5184" s="47" t="s">
        <v>120</v>
      </c>
      <c r="F5184" s="47" t="s">
        <v>148</v>
      </c>
      <c r="G5184" s="47" t="s">
        <v>125</v>
      </c>
      <c r="H5184" s="47" t="n">
        <v>352</v>
      </c>
      <c r="I5184" s="57" t="n">
        <f aca="false">IFERROR(H5184/INDEX(Rate_Master!$C$2:$C$13,MATCH(F5184,Rate_Master!$A$2:$A$13,0)),0)</f>
        <v>0.391111111111111</v>
      </c>
    </row>
    <row r="5185" customFormat="false" ht="15" hidden="false" customHeight="false" outlineLevel="0" collapsed="false">
      <c r="A5185" s="47" t="s">
        <v>17137</v>
      </c>
      <c r="B5185" s="47" t="s">
        <v>1249</v>
      </c>
      <c r="C5185" s="48" t="n">
        <v>46116</v>
      </c>
      <c r="D5185" s="47" t="s">
        <v>62</v>
      </c>
      <c r="E5185" s="47" t="s">
        <v>120</v>
      </c>
      <c r="F5185" s="47" t="s">
        <v>148</v>
      </c>
      <c r="G5185" s="47" t="s">
        <v>126</v>
      </c>
      <c r="H5185" s="47" t="n">
        <v>217</v>
      </c>
      <c r="I5185" s="57" t="n">
        <f aca="false">IFERROR(H5185/INDEX(Rate_Master!$C$2:$C$13,MATCH(F5185,Rate_Master!$A$2:$A$13,0)),0)</f>
        <v>0.241111111111111</v>
      </c>
    </row>
    <row r="5186" customFormat="false" ht="15" hidden="false" customHeight="false" outlineLevel="0" collapsed="false">
      <c r="A5186" s="47" t="s">
        <v>17138</v>
      </c>
      <c r="B5186" s="47" t="s">
        <v>1250</v>
      </c>
      <c r="C5186" s="48" t="n">
        <v>46116</v>
      </c>
      <c r="D5186" s="47" t="s">
        <v>63</v>
      </c>
      <c r="E5186" s="47" t="s">
        <v>120</v>
      </c>
      <c r="F5186" s="47" t="s">
        <v>152</v>
      </c>
      <c r="G5186" s="47" t="s">
        <v>119</v>
      </c>
      <c r="H5186" s="47" t="n">
        <v>943</v>
      </c>
      <c r="I5186" s="57" t="n">
        <f aca="false">IFERROR(H5186/INDEX(Rate_Master!$C$2:$C$13,MATCH(F5186,Rate_Master!$A$2:$A$13,0)),0)</f>
        <v>1.04777777777778</v>
      </c>
    </row>
    <row r="5187" customFormat="false" ht="15" hidden="false" customHeight="false" outlineLevel="0" collapsed="false">
      <c r="A5187" s="47" t="s">
        <v>17139</v>
      </c>
      <c r="B5187" s="47" t="s">
        <v>1250</v>
      </c>
      <c r="C5187" s="48" t="n">
        <v>46116</v>
      </c>
      <c r="D5187" s="47" t="s">
        <v>63</v>
      </c>
      <c r="E5187" s="47" t="s">
        <v>120</v>
      </c>
      <c r="F5187" s="47" t="s">
        <v>152</v>
      </c>
      <c r="G5187" s="47" t="s">
        <v>121</v>
      </c>
      <c r="H5187" s="47" t="n">
        <v>812</v>
      </c>
      <c r="I5187" s="57" t="n">
        <f aca="false">IFERROR(H5187/INDEX(Rate_Master!$C$2:$C$13,MATCH(F5187,Rate_Master!$A$2:$A$13,0)),0)</f>
        <v>0.902222222222222</v>
      </c>
    </row>
    <row r="5188" customFormat="false" ht="15" hidden="false" customHeight="false" outlineLevel="0" collapsed="false">
      <c r="A5188" s="47" t="s">
        <v>17140</v>
      </c>
      <c r="B5188" s="47" t="s">
        <v>1250</v>
      </c>
      <c r="C5188" s="48" t="n">
        <v>46116</v>
      </c>
      <c r="D5188" s="47" t="s">
        <v>63</v>
      </c>
      <c r="E5188" s="47" t="s">
        <v>120</v>
      </c>
      <c r="F5188" s="47" t="s">
        <v>152</v>
      </c>
      <c r="G5188" s="47" t="s">
        <v>122</v>
      </c>
      <c r="H5188" s="47" t="n">
        <v>870</v>
      </c>
      <c r="I5188" s="57" t="n">
        <f aca="false">IFERROR(H5188/INDEX(Rate_Master!$C$2:$C$13,MATCH(F5188,Rate_Master!$A$2:$A$13,0)),0)</f>
        <v>0.966666666666667</v>
      </c>
    </row>
    <row r="5189" customFormat="false" ht="15" hidden="false" customHeight="false" outlineLevel="0" collapsed="false">
      <c r="A5189" s="47" t="s">
        <v>17141</v>
      </c>
      <c r="B5189" s="47" t="s">
        <v>1250</v>
      </c>
      <c r="C5189" s="48" t="n">
        <v>46116</v>
      </c>
      <c r="D5189" s="47" t="s">
        <v>63</v>
      </c>
      <c r="E5189" s="47" t="s">
        <v>120</v>
      </c>
      <c r="F5189" s="47" t="s">
        <v>152</v>
      </c>
      <c r="G5189" s="47" t="s">
        <v>123</v>
      </c>
      <c r="H5189" s="47" t="n">
        <v>626</v>
      </c>
      <c r="I5189" s="57" t="n">
        <f aca="false">IFERROR(H5189/INDEX(Rate_Master!$C$2:$C$13,MATCH(F5189,Rate_Master!$A$2:$A$13,0)),0)</f>
        <v>0.695555555555556</v>
      </c>
    </row>
    <row r="5190" customFormat="false" ht="15" hidden="false" customHeight="false" outlineLevel="0" collapsed="false">
      <c r="A5190" s="47" t="s">
        <v>17142</v>
      </c>
      <c r="B5190" s="47" t="s">
        <v>1250</v>
      </c>
      <c r="C5190" s="48" t="n">
        <v>46116</v>
      </c>
      <c r="D5190" s="47" t="s">
        <v>63</v>
      </c>
      <c r="E5190" s="47" t="s">
        <v>120</v>
      </c>
      <c r="F5190" s="47" t="s">
        <v>152</v>
      </c>
      <c r="G5190" s="47" t="s">
        <v>124</v>
      </c>
      <c r="H5190" s="47" t="n">
        <v>435</v>
      </c>
      <c r="I5190" s="57" t="n">
        <f aca="false">IFERROR(H5190/INDEX(Rate_Master!$C$2:$C$13,MATCH(F5190,Rate_Master!$A$2:$A$13,0)),0)</f>
        <v>0.483333333333333</v>
      </c>
    </row>
    <row r="5191" customFormat="false" ht="15" hidden="false" customHeight="false" outlineLevel="0" collapsed="false">
      <c r="A5191" s="47" t="s">
        <v>17143</v>
      </c>
      <c r="B5191" s="47" t="s">
        <v>1250</v>
      </c>
      <c r="C5191" s="48" t="n">
        <v>46116</v>
      </c>
      <c r="D5191" s="47" t="s">
        <v>63</v>
      </c>
      <c r="E5191" s="47" t="s">
        <v>120</v>
      </c>
      <c r="F5191" s="47" t="s">
        <v>152</v>
      </c>
      <c r="G5191" s="47" t="s">
        <v>125</v>
      </c>
      <c r="H5191" s="47" t="n">
        <v>263</v>
      </c>
      <c r="I5191" s="57" t="n">
        <f aca="false">IFERROR(H5191/INDEX(Rate_Master!$C$2:$C$13,MATCH(F5191,Rate_Master!$A$2:$A$13,0)),0)</f>
        <v>0.292222222222222</v>
      </c>
    </row>
    <row r="5192" customFormat="false" ht="15" hidden="false" customHeight="false" outlineLevel="0" collapsed="false">
      <c r="A5192" s="47" t="s">
        <v>17144</v>
      </c>
      <c r="B5192" s="47" t="s">
        <v>1250</v>
      </c>
      <c r="C5192" s="48" t="n">
        <v>46116</v>
      </c>
      <c r="D5192" s="47" t="s">
        <v>63</v>
      </c>
      <c r="E5192" s="47" t="s">
        <v>120</v>
      </c>
      <c r="F5192" s="47" t="s">
        <v>152</v>
      </c>
      <c r="G5192" s="47" t="s">
        <v>126</v>
      </c>
      <c r="H5192" s="47" t="n">
        <v>144</v>
      </c>
      <c r="I5192" s="57" t="n">
        <f aca="false">IFERROR(H5192/INDEX(Rate_Master!$C$2:$C$13,MATCH(F5192,Rate_Master!$A$2:$A$13,0)),0)</f>
        <v>0.16</v>
      </c>
    </row>
    <row r="5193" customFormat="false" ht="15" hidden="false" customHeight="false" outlineLevel="0" collapsed="false">
      <c r="A5193" s="47" t="s">
        <v>17145</v>
      </c>
      <c r="B5193" s="47" t="s">
        <v>1251</v>
      </c>
      <c r="C5193" s="48" t="n">
        <v>46116</v>
      </c>
      <c r="D5193" s="47" t="s">
        <v>63</v>
      </c>
      <c r="E5193" s="47" t="s">
        <v>120</v>
      </c>
      <c r="F5193" s="47" t="s">
        <v>152</v>
      </c>
      <c r="G5193" s="47" t="s">
        <v>119</v>
      </c>
      <c r="H5193" s="47" t="n">
        <v>605</v>
      </c>
      <c r="I5193" s="57" t="n">
        <f aca="false">IFERROR(H5193/INDEX(Rate_Master!$C$2:$C$13,MATCH(F5193,Rate_Master!$A$2:$A$13,0)),0)</f>
        <v>0.672222222222222</v>
      </c>
    </row>
    <row r="5194" customFormat="false" ht="15" hidden="false" customHeight="false" outlineLevel="0" collapsed="false">
      <c r="A5194" s="47" t="s">
        <v>17146</v>
      </c>
      <c r="B5194" s="47" t="s">
        <v>1251</v>
      </c>
      <c r="C5194" s="48" t="n">
        <v>46116</v>
      </c>
      <c r="D5194" s="47" t="s">
        <v>63</v>
      </c>
      <c r="E5194" s="47" t="s">
        <v>120</v>
      </c>
      <c r="F5194" s="47" t="s">
        <v>152</v>
      </c>
      <c r="G5194" s="47" t="s">
        <v>121</v>
      </c>
      <c r="H5194" s="47" t="n">
        <v>532</v>
      </c>
      <c r="I5194" s="57" t="n">
        <f aca="false">IFERROR(H5194/INDEX(Rate_Master!$C$2:$C$13,MATCH(F5194,Rate_Master!$A$2:$A$13,0)),0)</f>
        <v>0.591111111111111</v>
      </c>
    </row>
    <row r="5195" customFormat="false" ht="15" hidden="false" customHeight="false" outlineLevel="0" collapsed="false">
      <c r="A5195" s="47" t="s">
        <v>17147</v>
      </c>
      <c r="B5195" s="47" t="s">
        <v>1251</v>
      </c>
      <c r="C5195" s="48" t="n">
        <v>46116</v>
      </c>
      <c r="D5195" s="47" t="s">
        <v>63</v>
      </c>
      <c r="E5195" s="47" t="s">
        <v>120</v>
      </c>
      <c r="F5195" s="47" t="s">
        <v>152</v>
      </c>
      <c r="G5195" s="47" t="s">
        <v>122</v>
      </c>
      <c r="H5195" s="47" t="n">
        <v>611</v>
      </c>
      <c r="I5195" s="57" t="n">
        <f aca="false">IFERROR(H5195/INDEX(Rate_Master!$C$2:$C$13,MATCH(F5195,Rate_Master!$A$2:$A$13,0)),0)</f>
        <v>0.678888888888889</v>
      </c>
    </row>
    <row r="5196" customFormat="false" ht="15" hidden="false" customHeight="false" outlineLevel="0" collapsed="false">
      <c r="A5196" s="47" t="s">
        <v>17148</v>
      </c>
      <c r="B5196" s="47" t="s">
        <v>1251</v>
      </c>
      <c r="C5196" s="48" t="n">
        <v>46116</v>
      </c>
      <c r="D5196" s="47" t="s">
        <v>63</v>
      </c>
      <c r="E5196" s="47" t="s">
        <v>120</v>
      </c>
      <c r="F5196" s="47" t="s">
        <v>152</v>
      </c>
      <c r="G5196" s="47" t="s">
        <v>123</v>
      </c>
      <c r="H5196" s="47" t="n">
        <v>468</v>
      </c>
      <c r="I5196" s="57" t="n">
        <f aca="false">IFERROR(H5196/INDEX(Rate_Master!$C$2:$C$13,MATCH(F5196,Rate_Master!$A$2:$A$13,0)),0)</f>
        <v>0.52</v>
      </c>
    </row>
    <row r="5197" customFormat="false" ht="15" hidden="false" customHeight="false" outlineLevel="0" collapsed="false">
      <c r="A5197" s="47" t="s">
        <v>17149</v>
      </c>
      <c r="B5197" s="47" t="s">
        <v>1251</v>
      </c>
      <c r="C5197" s="48" t="n">
        <v>46116</v>
      </c>
      <c r="D5197" s="47" t="s">
        <v>63</v>
      </c>
      <c r="E5197" s="47" t="s">
        <v>120</v>
      </c>
      <c r="F5197" s="47" t="s">
        <v>152</v>
      </c>
      <c r="G5197" s="47" t="s">
        <v>124</v>
      </c>
      <c r="H5197" s="47" t="n">
        <v>288</v>
      </c>
      <c r="I5197" s="57" t="n">
        <f aca="false">IFERROR(H5197/INDEX(Rate_Master!$C$2:$C$13,MATCH(F5197,Rate_Master!$A$2:$A$13,0)),0)</f>
        <v>0.32</v>
      </c>
    </row>
    <row r="5198" customFormat="false" ht="15" hidden="false" customHeight="false" outlineLevel="0" collapsed="false">
      <c r="A5198" s="47" t="s">
        <v>17150</v>
      </c>
      <c r="B5198" s="47" t="s">
        <v>1251</v>
      </c>
      <c r="C5198" s="48" t="n">
        <v>46116</v>
      </c>
      <c r="D5198" s="47" t="s">
        <v>63</v>
      </c>
      <c r="E5198" s="47" t="s">
        <v>120</v>
      </c>
      <c r="F5198" s="47" t="s">
        <v>152</v>
      </c>
      <c r="G5198" s="47" t="s">
        <v>125</v>
      </c>
      <c r="H5198" s="47" t="n">
        <v>175</v>
      </c>
      <c r="I5198" s="57" t="n">
        <f aca="false">IFERROR(H5198/INDEX(Rate_Master!$C$2:$C$13,MATCH(F5198,Rate_Master!$A$2:$A$13,0)),0)</f>
        <v>0.194444444444444</v>
      </c>
    </row>
    <row r="5199" customFormat="false" ht="15" hidden="false" customHeight="false" outlineLevel="0" collapsed="false">
      <c r="A5199" s="47" t="s">
        <v>17151</v>
      </c>
      <c r="B5199" s="47" t="s">
        <v>1251</v>
      </c>
      <c r="C5199" s="48" t="n">
        <v>46116</v>
      </c>
      <c r="D5199" s="47" t="s">
        <v>63</v>
      </c>
      <c r="E5199" s="47" t="s">
        <v>120</v>
      </c>
      <c r="F5199" s="47" t="s">
        <v>152</v>
      </c>
      <c r="G5199" s="47" t="s">
        <v>126</v>
      </c>
      <c r="H5199" s="47" t="n">
        <v>107</v>
      </c>
      <c r="I5199" s="57" t="n">
        <f aca="false">IFERROR(H5199/INDEX(Rate_Master!$C$2:$C$13,MATCH(F5199,Rate_Master!$A$2:$A$13,0)),0)</f>
        <v>0.118888888888889</v>
      </c>
    </row>
    <row r="5200" customFormat="false" ht="15" hidden="false" customHeight="false" outlineLevel="0" collapsed="false">
      <c r="A5200" s="47" t="s">
        <v>17152</v>
      </c>
      <c r="B5200" s="47" t="s">
        <v>1252</v>
      </c>
      <c r="C5200" s="48" t="n">
        <v>46116</v>
      </c>
      <c r="D5200" s="47" t="s">
        <v>63</v>
      </c>
      <c r="E5200" s="47" t="s">
        <v>120</v>
      </c>
      <c r="F5200" s="47" t="s">
        <v>152</v>
      </c>
      <c r="G5200" s="47" t="s">
        <v>119</v>
      </c>
      <c r="H5200" s="47" t="n">
        <v>891</v>
      </c>
      <c r="I5200" s="57" t="n">
        <f aca="false">IFERROR(H5200/INDEX(Rate_Master!$C$2:$C$13,MATCH(F5200,Rate_Master!$A$2:$A$13,0)),0)</f>
        <v>0.99</v>
      </c>
    </row>
    <row r="5201" customFormat="false" ht="15" hidden="false" customHeight="false" outlineLevel="0" collapsed="false">
      <c r="A5201" s="47" t="s">
        <v>17153</v>
      </c>
      <c r="B5201" s="47" t="s">
        <v>1252</v>
      </c>
      <c r="C5201" s="48" t="n">
        <v>46116</v>
      </c>
      <c r="D5201" s="47" t="s">
        <v>63</v>
      </c>
      <c r="E5201" s="47" t="s">
        <v>120</v>
      </c>
      <c r="F5201" s="47" t="s">
        <v>152</v>
      </c>
      <c r="G5201" s="47" t="s">
        <v>121</v>
      </c>
      <c r="H5201" s="47" t="n">
        <v>806</v>
      </c>
      <c r="I5201" s="57" t="n">
        <f aca="false">IFERROR(H5201/INDEX(Rate_Master!$C$2:$C$13,MATCH(F5201,Rate_Master!$A$2:$A$13,0)),0)</f>
        <v>0.895555555555556</v>
      </c>
    </row>
    <row r="5202" customFormat="false" ht="15" hidden="false" customHeight="false" outlineLevel="0" collapsed="false">
      <c r="A5202" s="47" t="s">
        <v>17154</v>
      </c>
      <c r="B5202" s="47" t="s">
        <v>1252</v>
      </c>
      <c r="C5202" s="48" t="n">
        <v>46116</v>
      </c>
      <c r="D5202" s="47" t="s">
        <v>63</v>
      </c>
      <c r="E5202" s="47" t="s">
        <v>120</v>
      </c>
      <c r="F5202" s="47" t="s">
        <v>152</v>
      </c>
      <c r="G5202" s="47" t="s">
        <v>122</v>
      </c>
      <c r="H5202" s="47" t="n">
        <v>901</v>
      </c>
      <c r="I5202" s="57" t="n">
        <f aca="false">IFERROR(H5202/INDEX(Rate_Master!$C$2:$C$13,MATCH(F5202,Rate_Master!$A$2:$A$13,0)),0)</f>
        <v>1.00111111111111</v>
      </c>
    </row>
    <row r="5203" customFormat="false" ht="15" hidden="false" customHeight="false" outlineLevel="0" collapsed="false">
      <c r="A5203" s="47" t="s">
        <v>17155</v>
      </c>
      <c r="B5203" s="47" t="s">
        <v>1252</v>
      </c>
      <c r="C5203" s="48" t="n">
        <v>46116</v>
      </c>
      <c r="D5203" s="47" t="s">
        <v>63</v>
      </c>
      <c r="E5203" s="47" t="s">
        <v>120</v>
      </c>
      <c r="F5203" s="47" t="s">
        <v>152</v>
      </c>
      <c r="G5203" s="47" t="s">
        <v>123</v>
      </c>
      <c r="H5203" s="47" t="n">
        <v>652</v>
      </c>
      <c r="I5203" s="57" t="n">
        <f aca="false">IFERROR(H5203/INDEX(Rate_Master!$C$2:$C$13,MATCH(F5203,Rate_Master!$A$2:$A$13,0)),0)</f>
        <v>0.724444444444444</v>
      </c>
    </row>
    <row r="5204" customFormat="false" ht="15" hidden="false" customHeight="false" outlineLevel="0" collapsed="false">
      <c r="A5204" s="47" t="s">
        <v>17156</v>
      </c>
      <c r="B5204" s="47" t="s">
        <v>1252</v>
      </c>
      <c r="C5204" s="48" t="n">
        <v>46116</v>
      </c>
      <c r="D5204" s="47" t="s">
        <v>63</v>
      </c>
      <c r="E5204" s="47" t="s">
        <v>120</v>
      </c>
      <c r="F5204" s="47" t="s">
        <v>152</v>
      </c>
      <c r="G5204" s="47" t="s">
        <v>124</v>
      </c>
      <c r="H5204" s="47" t="n">
        <v>393</v>
      </c>
      <c r="I5204" s="57" t="n">
        <f aca="false">IFERROR(H5204/INDEX(Rate_Master!$C$2:$C$13,MATCH(F5204,Rate_Master!$A$2:$A$13,0)),0)</f>
        <v>0.436666666666667</v>
      </c>
    </row>
    <row r="5205" customFormat="false" ht="15" hidden="false" customHeight="false" outlineLevel="0" collapsed="false">
      <c r="A5205" s="47" t="s">
        <v>17157</v>
      </c>
      <c r="B5205" s="47" t="s">
        <v>1252</v>
      </c>
      <c r="C5205" s="48" t="n">
        <v>46116</v>
      </c>
      <c r="D5205" s="47" t="s">
        <v>63</v>
      </c>
      <c r="E5205" s="47" t="s">
        <v>120</v>
      </c>
      <c r="F5205" s="47" t="s">
        <v>152</v>
      </c>
      <c r="G5205" s="47" t="s">
        <v>125</v>
      </c>
      <c r="H5205" s="47" t="n">
        <v>253</v>
      </c>
      <c r="I5205" s="57" t="n">
        <f aca="false">IFERROR(H5205/INDEX(Rate_Master!$C$2:$C$13,MATCH(F5205,Rate_Master!$A$2:$A$13,0)),0)</f>
        <v>0.281111111111111</v>
      </c>
    </row>
    <row r="5206" customFormat="false" ht="15" hidden="false" customHeight="false" outlineLevel="0" collapsed="false">
      <c r="A5206" s="47" t="s">
        <v>17158</v>
      </c>
      <c r="B5206" s="47" t="s">
        <v>1252</v>
      </c>
      <c r="C5206" s="48" t="n">
        <v>46116</v>
      </c>
      <c r="D5206" s="47" t="s">
        <v>63</v>
      </c>
      <c r="E5206" s="47" t="s">
        <v>120</v>
      </c>
      <c r="F5206" s="47" t="s">
        <v>152</v>
      </c>
      <c r="G5206" s="47" t="s">
        <v>126</v>
      </c>
      <c r="H5206" s="47" t="n">
        <v>154</v>
      </c>
      <c r="I5206" s="57" t="n">
        <f aca="false">IFERROR(H5206/INDEX(Rate_Master!$C$2:$C$13,MATCH(F5206,Rate_Master!$A$2:$A$13,0)),0)</f>
        <v>0.171111111111111</v>
      </c>
    </row>
    <row r="5207" customFormat="false" ht="15" hidden="false" customHeight="false" outlineLevel="0" collapsed="false">
      <c r="A5207" s="47" t="s">
        <v>17159</v>
      </c>
      <c r="B5207" s="47" t="s">
        <v>1253</v>
      </c>
      <c r="C5207" s="48" t="n">
        <v>46116</v>
      </c>
      <c r="D5207" s="47" t="s">
        <v>64</v>
      </c>
      <c r="E5207" s="47" t="s">
        <v>128</v>
      </c>
      <c r="F5207" s="47" t="s">
        <v>154</v>
      </c>
      <c r="G5207" s="47" t="s">
        <v>127</v>
      </c>
      <c r="H5207" s="47" t="n">
        <v>992</v>
      </c>
      <c r="I5207" s="57" t="n">
        <f aca="false">IFERROR(H5207/INDEX(Rate_Master!$C$2:$C$13,MATCH(F5207,Rate_Master!$A$2:$A$13,0)),0)</f>
        <v>1.65333333333333</v>
      </c>
    </row>
    <row r="5208" customFormat="false" ht="15" hidden="false" customHeight="false" outlineLevel="0" collapsed="false">
      <c r="A5208" s="47" t="s">
        <v>17160</v>
      </c>
      <c r="B5208" s="47" t="s">
        <v>1253</v>
      </c>
      <c r="C5208" s="48" t="n">
        <v>46116</v>
      </c>
      <c r="D5208" s="47" t="s">
        <v>64</v>
      </c>
      <c r="E5208" s="47" t="s">
        <v>128</v>
      </c>
      <c r="F5208" s="47" t="s">
        <v>154</v>
      </c>
      <c r="G5208" s="47" t="s">
        <v>129</v>
      </c>
      <c r="H5208" s="47" t="n">
        <v>673</v>
      </c>
      <c r="I5208" s="57" t="n">
        <f aca="false">IFERROR(H5208/INDEX(Rate_Master!$C$2:$C$13,MATCH(F5208,Rate_Master!$A$2:$A$13,0)),0)</f>
        <v>1.12166666666667</v>
      </c>
    </row>
    <row r="5209" customFormat="false" ht="15" hidden="false" customHeight="false" outlineLevel="0" collapsed="false">
      <c r="A5209" s="47" t="s">
        <v>17161</v>
      </c>
      <c r="B5209" s="47" t="s">
        <v>1253</v>
      </c>
      <c r="C5209" s="48" t="n">
        <v>46116</v>
      </c>
      <c r="D5209" s="47" t="s">
        <v>64</v>
      </c>
      <c r="E5209" s="47" t="s">
        <v>128</v>
      </c>
      <c r="F5209" s="47" t="s">
        <v>154</v>
      </c>
      <c r="G5209" s="47" t="s">
        <v>130</v>
      </c>
      <c r="H5209" s="47" t="n">
        <v>606</v>
      </c>
      <c r="I5209" s="57" t="n">
        <f aca="false">IFERROR(H5209/INDEX(Rate_Master!$C$2:$C$13,MATCH(F5209,Rate_Master!$A$2:$A$13,0)),0)</f>
        <v>1.01</v>
      </c>
    </row>
    <row r="5210" customFormat="false" ht="15" hidden="false" customHeight="false" outlineLevel="0" collapsed="false">
      <c r="A5210" s="47" t="s">
        <v>17162</v>
      </c>
      <c r="B5210" s="47" t="s">
        <v>1253</v>
      </c>
      <c r="C5210" s="48" t="n">
        <v>46116</v>
      </c>
      <c r="D5210" s="47" t="s">
        <v>64</v>
      </c>
      <c r="E5210" s="47" t="s">
        <v>128</v>
      </c>
      <c r="F5210" s="47" t="s">
        <v>154</v>
      </c>
      <c r="G5210" s="47" t="s">
        <v>131</v>
      </c>
      <c r="H5210" s="47" t="n">
        <v>273</v>
      </c>
      <c r="I5210" s="57" t="n">
        <f aca="false">IFERROR(H5210/INDEX(Rate_Master!$C$2:$C$13,MATCH(F5210,Rate_Master!$A$2:$A$13,0)),0)</f>
        <v>0.455</v>
      </c>
    </row>
    <row r="5211" customFormat="false" ht="15" hidden="false" customHeight="false" outlineLevel="0" collapsed="false">
      <c r="A5211" s="47" t="s">
        <v>17163</v>
      </c>
      <c r="B5211" s="47" t="s">
        <v>1253</v>
      </c>
      <c r="C5211" s="48" t="n">
        <v>46116</v>
      </c>
      <c r="D5211" s="47" t="s">
        <v>64</v>
      </c>
      <c r="E5211" s="47" t="s">
        <v>128</v>
      </c>
      <c r="F5211" s="47" t="s">
        <v>154</v>
      </c>
      <c r="G5211" s="47" t="s">
        <v>132</v>
      </c>
      <c r="H5211" s="47" t="n">
        <v>212</v>
      </c>
      <c r="I5211" s="57" t="n">
        <f aca="false">IFERROR(H5211/INDEX(Rate_Master!$C$2:$C$13,MATCH(F5211,Rate_Master!$A$2:$A$13,0)),0)</f>
        <v>0.353333333333333</v>
      </c>
    </row>
    <row r="5212" customFormat="false" ht="15" hidden="false" customHeight="false" outlineLevel="0" collapsed="false">
      <c r="A5212" s="47" t="s">
        <v>17164</v>
      </c>
      <c r="B5212" s="47" t="s">
        <v>1254</v>
      </c>
      <c r="C5212" s="48" t="n">
        <v>46116</v>
      </c>
      <c r="D5212" s="47" t="s">
        <v>64</v>
      </c>
      <c r="E5212" s="47" t="s">
        <v>128</v>
      </c>
      <c r="F5212" s="47" t="s">
        <v>154</v>
      </c>
      <c r="G5212" s="47" t="s">
        <v>127</v>
      </c>
      <c r="H5212" s="47" t="n">
        <v>1044</v>
      </c>
      <c r="I5212" s="57" t="n">
        <f aca="false">IFERROR(H5212/INDEX(Rate_Master!$C$2:$C$13,MATCH(F5212,Rate_Master!$A$2:$A$13,0)),0)</f>
        <v>1.74</v>
      </c>
    </row>
    <row r="5213" customFormat="false" ht="15" hidden="false" customHeight="false" outlineLevel="0" collapsed="false">
      <c r="A5213" s="47" t="s">
        <v>17165</v>
      </c>
      <c r="B5213" s="47" t="s">
        <v>1254</v>
      </c>
      <c r="C5213" s="48" t="n">
        <v>46116</v>
      </c>
      <c r="D5213" s="47" t="s">
        <v>64</v>
      </c>
      <c r="E5213" s="47" t="s">
        <v>128</v>
      </c>
      <c r="F5213" s="47" t="s">
        <v>154</v>
      </c>
      <c r="G5213" s="47" t="s">
        <v>129</v>
      </c>
      <c r="H5213" s="47" t="n">
        <v>730</v>
      </c>
      <c r="I5213" s="57" t="n">
        <f aca="false">IFERROR(H5213/INDEX(Rate_Master!$C$2:$C$13,MATCH(F5213,Rate_Master!$A$2:$A$13,0)),0)</f>
        <v>1.21666666666667</v>
      </c>
    </row>
    <row r="5214" customFormat="false" ht="15" hidden="false" customHeight="false" outlineLevel="0" collapsed="false">
      <c r="A5214" s="47" t="s">
        <v>17166</v>
      </c>
      <c r="B5214" s="47" t="s">
        <v>1254</v>
      </c>
      <c r="C5214" s="48" t="n">
        <v>46116</v>
      </c>
      <c r="D5214" s="47" t="s">
        <v>64</v>
      </c>
      <c r="E5214" s="47" t="s">
        <v>128</v>
      </c>
      <c r="F5214" s="47" t="s">
        <v>154</v>
      </c>
      <c r="G5214" s="47" t="s">
        <v>130</v>
      </c>
      <c r="H5214" s="47" t="n">
        <v>698</v>
      </c>
      <c r="I5214" s="57" t="n">
        <f aca="false">IFERROR(H5214/INDEX(Rate_Master!$C$2:$C$13,MATCH(F5214,Rate_Master!$A$2:$A$13,0)),0)</f>
        <v>1.16333333333333</v>
      </c>
    </row>
    <row r="5215" customFormat="false" ht="15" hidden="false" customHeight="false" outlineLevel="0" collapsed="false">
      <c r="A5215" s="47" t="s">
        <v>17167</v>
      </c>
      <c r="B5215" s="47" t="s">
        <v>1254</v>
      </c>
      <c r="C5215" s="48" t="n">
        <v>46116</v>
      </c>
      <c r="D5215" s="47" t="s">
        <v>64</v>
      </c>
      <c r="E5215" s="47" t="s">
        <v>128</v>
      </c>
      <c r="F5215" s="47" t="s">
        <v>154</v>
      </c>
      <c r="G5215" s="47" t="s">
        <v>131</v>
      </c>
      <c r="H5215" s="47" t="n">
        <v>283</v>
      </c>
      <c r="I5215" s="57" t="n">
        <f aca="false">IFERROR(H5215/INDEX(Rate_Master!$C$2:$C$13,MATCH(F5215,Rate_Master!$A$2:$A$13,0)),0)</f>
        <v>0.471666666666667</v>
      </c>
    </row>
    <row r="5216" customFormat="false" ht="15" hidden="false" customHeight="false" outlineLevel="0" collapsed="false">
      <c r="A5216" s="47" t="s">
        <v>17168</v>
      </c>
      <c r="B5216" s="47" t="s">
        <v>1254</v>
      </c>
      <c r="C5216" s="48" t="n">
        <v>46116</v>
      </c>
      <c r="D5216" s="47" t="s">
        <v>64</v>
      </c>
      <c r="E5216" s="47" t="s">
        <v>128</v>
      </c>
      <c r="F5216" s="47" t="s">
        <v>154</v>
      </c>
      <c r="G5216" s="47" t="s">
        <v>132</v>
      </c>
      <c r="H5216" s="47" t="n">
        <v>211</v>
      </c>
      <c r="I5216" s="57" t="n">
        <f aca="false">IFERROR(H5216/INDEX(Rate_Master!$C$2:$C$13,MATCH(F5216,Rate_Master!$A$2:$A$13,0)),0)</f>
        <v>0.351666666666667</v>
      </c>
    </row>
    <row r="5217" customFormat="false" ht="15" hidden="false" customHeight="false" outlineLevel="0" collapsed="false">
      <c r="A5217" s="47" t="s">
        <v>17169</v>
      </c>
      <c r="B5217" s="47" t="s">
        <v>1255</v>
      </c>
      <c r="C5217" s="48" t="n">
        <v>46116</v>
      </c>
      <c r="D5217" s="47" t="s">
        <v>65</v>
      </c>
      <c r="E5217" s="47" t="s">
        <v>134</v>
      </c>
      <c r="F5217" s="47" t="s">
        <v>159</v>
      </c>
      <c r="G5217" s="47" t="s">
        <v>133</v>
      </c>
      <c r="H5217" s="47" t="n">
        <v>489</v>
      </c>
      <c r="I5217" s="57" t="n">
        <f aca="false">IFERROR(H5217/INDEX(Rate_Master!$C$2:$C$13,MATCH(F5217,Rate_Master!$A$2:$A$13,0)),0)</f>
        <v>2.0375</v>
      </c>
    </row>
    <row r="5218" customFormat="false" ht="15" hidden="false" customHeight="false" outlineLevel="0" collapsed="false">
      <c r="A5218" s="47" t="s">
        <v>17170</v>
      </c>
      <c r="B5218" s="47" t="s">
        <v>1255</v>
      </c>
      <c r="C5218" s="48" t="n">
        <v>46116</v>
      </c>
      <c r="D5218" s="47" t="s">
        <v>65</v>
      </c>
      <c r="E5218" s="47" t="s">
        <v>134</v>
      </c>
      <c r="F5218" s="47" t="s">
        <v>159</v>
      </c>
      <c r="G5218" s="47" t="s">
        <v>135</v>
      </c>
      <c r="H5218" s="47" t="n">
        <v>385</v>
      </c>
      <c r="I5218" s="57" t="n">
        <f aca="false">IFERROR(H5218/INDEX(Rate_Master!$C$2:$C$13,MATCH(F5218,Rate_Master!$A$2:$A$13,0)),0)</f>
        <v>1.60416666666667</v>
      </c>
    </row>
    <row r="5219" customFormat="false" ht="15" hidden="false" customHeight="false" outlineLevel="0" collapsed="false">
      <c r="A5219" s="47" t="s">
        <v>17171</v>
      </c>
      <c r="B5219" s="47" t="s">
        <v>1255</v>
      </c>
      <c r="C5219" s="48" t="n">
        <v>46116</v>
      </c>
      <c r="D5219" s="47" t="s">
        <v>65</v>
      </c>
      <c r="E5219" s="47" t="s">
        <v>134</v>
      </c>
      <c r="F5219" s="47" t="s">
        <v>159</v>
      </c>
      <c r="G5219" s="47" t="s">
        <v>136</v>
      </c>
      <c r="H5219" s="47" t="n">
        <v>294</v>
      </c>
      <c r="I5219" s="57" t="n">
        <f aca="false">IFERROR(H5219/INDEX(Rate_Master!$C$2:$C$13,MATCH(F5219,Rate_Master!$A$2:$A$13,0)),0)</f>
        <v>1.225</v>
      </c>
    </row>
    <row r="5220" customFormat="false" ht="15" hidden="false" customHeight="false" outlineLevel="0" collapsed="false">
      <c r="A5220" s="47" t="s">
        <v>17172</v>
      </c>
      <c r="B5220" s="47" t="s">
        <v>1255</v>
      </c>
      <c r="C5220" s="48" t="n">
        <v>46116</v>
      </c>
      <c r="D5220" s="47" t="s">
        <v>65</v>
      </c>
      <c r="E5220" s="47" t="s">
        <v>134</v>
      </c>
      <c r="F5220" s="47" t="s">
        <v>159</v>
      </c>
      <c r="G5220" s="47" t="s">
        <v>137</v>
      </c>
      <c r="H5220" s="47" t="n">
        <v>286</v>
      </c>
      <c r="I5220" s="57" t="n">
        <f aca="false">IFERROR(H5220/INDEX(Rate_Master!$C$2:$C$13,MATCH(F5220,Rate_Master!$A$2:$A$13,0)),0)</f>
        <v>1.19166666666667</v>
      </c>
    </row>
    <row r="5221" customFormat="false" ht="15" hidden="false" customHeight="false" outlineLevel="0" collapsed="false">
      <c r="A5221" s="47" t="s">
        <v>17173</v>
      </c>
      <c r="B5221" s="47" t="s">
        <v>1255</v>
      </c>
      <c r="C5221" s="48" t="n">
        <v>46116</v>
      </c>
      <c r="D5221" s="47" t="s">
        <v>65</v>
      </c>
      <c r="E5221" s="47" t="s">
        <v>134</v>
      </c>
      <c r="F5221" s="47" t="s">
        <v>159</v>
      </c>
      <c r="G5221" s="47" t="s">
        <v>138</v>
      </c>
      <c r="H5221" s="47" t="n">
        <v>146</v>
      </c>
      <c r="I5221" s="57" t="n">
        <f aca="false">IFERROR(H5221/INDEX(Rate_Master!$C$2:$C$13,MATCH(F5221,Rate_Master!$A$2:$A$13,0)),0)</f>
        <v>0.608333333333333</v>
      </c>
    </row>
    <row r="5222" customFormat="false" ht="15" hidden="false" customHeight="false" outlineLevel="0" collapsed="false">
      <c r="A5222" s="47" t="s">
        <v>17174</v>
      </c>
      <c r="B5222" s="47" t="s">
        <v>1257</v>
      </c>
      <c r="C5222" s="48" t="n">
        <v>46116</v>
      </c>
      <c r="D5222" s="47" t="s">
        <v>65</v>
      </c>
      <c r="E5222" s="47" t="s">
        <v>134</v>
      </c>
      <c r="F5222" s="47" t="s">
        <v>159</v>
      </c>
      <c r="G5222" s="47" t="s">
        <v>133</v>
      </c>
      <c r="H5222" s="47" t="n">
        <v>559</v>
      </c>
      <c r="I5222" s="57" t="n">
        <f aca="false">IFERROR(H5222/INDEX(Rate_Master!$C$2:$C$13,MATCH(F5222,Rate_Master!$A$2:$A$13,0)),0)</f>
        <v>2.32916666666667</v>
      </c>
    </row>
    <row r="5223" customFormat="false" ht="15" hidden="false" customHeight="false" outlineLevel="0" collapsed="false">
      <c r="A5223" s="47" t="s">
        <v>17175</v>
      </c>
      <c r="B5223" s="47" t="s">
        <v>1257</v>
      </c>
      <c r="C5223" s="48" t="n">
        <v>46116</v>
      </c>
      <c r="D5223" s="47" t="s">
        <v>65</v>
      </c>
      <c r="E5223" s="47" t="s">
        <v>134</v>
      </c>
      <c r="F5223" s="47" t="s">
        <v>159</v>
      </c>
      <c r="G5223" s="47" t="s">
        <v>135</v>
      </c>
      <c r="H5223" s="47" t="n">
        <v>448</v>
      </c>
      <c r="I5223" s="57" t="n">
        <f aca="false">IFERROR(H5223/INDEX(Rate_Master!$C$2:$C$13,MATCH(F5223,Rate_Master!$A$2:$A$13,0)),0)</f>
        <v>1.86666666666667</v>
      </c>
    </row>
    <row r="5224" customFormat="false" ht="15" hidden="false" customHeight="false" outlineLevel="0" collapsed="false">
      <c r="A5224" s="47" t="s">
        <v>17176</v>
      </c>
      <c r="B5224" s="47" t="s">
        <v>1257</v>
      </c>
      <c r="C5224" s="48" t="n">
        <v>46116</v>
      </c>
      <c r="D5224" s="47" t="s">
        <v>65</v>
      </c>
      <c r="E5224" s="47" t="s">
        <v>134</v>
      </c>
      <c r="F5224" s="47" t="s">
        <v>159</v>
      </c>
      <c r="G5224" s="47" t="s">
        <v>136</v>
      </c>
      <c r="H5224" s="47" t="n">
        <v>342</v>
      </c>
      <c r="I5224" s="57" t="n">
        <f aca="false">IFERROR(H5224/INDEX(Rate_Master!$C$2:$C$13,MATCH(F5224,Rate_Master!$A$2:$A$13,0)),0)</f>
        <v>1.425</v>
      </c>
    </row>
    <row r="5225" customFormat="false" ht="15" hidden="false" customHeight="false" outlineLevel="0" collapsed="false">
      <c r="A5225" s="47" t="s">
        <v>17177</v>
      </c>
      <c r="B5225" s="47" t="s">
        <v>1257</v>
      </c>
      <c r="C5225" s="48" t="n">
        <v>46116</v>
      </c>
      <c r="D5225" s="47" t="s">
        <v>65</v>
      </c>
      <c r="E5225" s="47" t="s">
        <v>134</v>
      </c>
      <c r="F5225" s="47" t="s">
        <v>159</v>
      </c>
      <c r="G5225" s="47" t="s">
        <v>137</v>
      </c>
      <c r="H5225" s="47" t="n">
        <v>256</v>
      </c>
      <c r="I5225" s="57" t="n">
        <f aca="false">IFERROR(H5225/INDEX(Rate_Master!$C$2:$C$13,MATCH(F5225,Rate_Master!$A$2:$A$13,0)),0)</f>
        <v>1.06666666666667</v>
      </c>
    </row>
    <row r="5226" customFormat="false" ht="15" hidden="false" customHeight="false" outlineLevel="0" collapsed="false">
      <c r="A5226" s="47" t="s">
        <v>17178</v>
      </c>
      <c r="B5226" s="47" t="s">
        <v>1257</v>
      </c>
      <c r="C5226" s="48" t="n">
        <v>46116</v>
      </c>
      <c r="D5226" s="47" t="s">
        <v>65</v>
      </c>
      <c r="E5226" s="47" t="s">
        <v>134</v>
      </c>
      <c r="F5226" s="47" t="s">
        <v>159</v>
      </c>
      <c r="G5226" s="47" t="s">
        <v>138</v>
      </c>
      <c r="H5226" s="47" t="n">
        <v>128</v>
      </c>
      <c r="I5226" s="57" t="n">
        <f aca="false">IFERROR(H5226/INDEX(Rate_Master!$C$2:$C$13,MATCH(F5226,Rate_Master!$A$2:$A$13,0)),0)</f>
        <v>0.533333333333333</v>
      </c>
    </row>
    <row r="5227" customFormat="false" ht="15" hidden="false" customHeight="false" outlineLevel="0" collapsed="false">
      <c r="A5227" s="47" t="s">
        <v>17179</v>
      </c>
      <c r="B5227" s="47" t="s">
        <v>1258</v>
      </c>
      <c r="C5227" s="48" t="n">
        <v>46116</v>
      </c>
      <c r="D5227" s="47" t="s">
        <v>65</v>
      </c>
      <c r="E5227" s="47" t="s">
        <v>134</v>
      </c>
      <c r="F5227" s="47" t="s">
        <v>159</v>
      </c>
      <c r="G5227" s="47" t="s">
        <v>133</v>
      </c>
      <c r="H5227" s="47" t="n">
        <v>403</v>
      </c>
      <c r="I5227" s="57" t="n">
        <f aca="false">IFERROR(H5227/INDEX(Rate_Master!$C$2:$C$13,MATCH(F5227,Rate_Master!$A$2:$A$13,0)),0)</f>
        <v>1.67916666666667</v>
      </c>
    </row>
    <row r="5228" customFormat="false" ht="15" hidden="false" customHeight="false" outlineLevel="0" collapsed="false">
      <c r="A5228" s="47" t="s">
        <v>17180</v>
      </c>
      <c r="B5228" s="47" t="s">
        <v>1258</v>
      </c>
      <c r="C5228" s="48" t="n">
        <v>46116</v>
      </c>
      <c r="D5228" s="47" t="s">
        <v>65</v>
      </c>
      <c r="E5228" s="47" t="s">
        <v>134</v>
      </c>
      <c r="F5228" s="47" t="s">
        <v>159</v>
      </c>
      <c r="G5228" s="47" t="s">
        <v>135</v>
      </c>
      <c r="H5228" s="47" t="n">
        <v>303</v>
      </c>
      <c r="I5228" s="57" t="n">
        <f aca="false">IFERROR(H5228/INDEX(Rate_Master!$C$2:$C$13,MATCH(F5228,Rate_Master!$A$2:$A$13,0)),0)</f>
        <v>1.2625</v>
      </c>
    </row>
    <row r="5229" customFormat="false" ht="15" hidden="false" customHeight="false" outlineLevel="0" collapsed="false">
      <c r="A5229" s="47" t="s">
        <v>17181</v>
      </c>
      <c r="B5229" s="47" t="s">
        <v>1258</v>
      </c>
      <c r="C5229" s="48" t="n">
        <v>46116</v>
      </c>
      <c r="D5229" s="47" t="s">
        <v>65</v>
      </c>
      <c r="E5229" s="47" t="s">
        <v>134</v>
      </c>
      <c r="F5229" s="47" t="s">
        <v>159</v>
      </c>
      <c r="G5229" s="47" t="s">
        <v>136</v>
      </c>
      <c r="H5229" s="47" t="n">
        <v>245</v>
      </c>
      <c r="I5229" s="57" t="n">
        <f aca="false">IFERROR(H5229/INDEX(Rate_Master!$C$2:$C$13,MATCH(F5229,Rate_Master!$A$2:$A$13,0)),0)</f>
        <v>1.02083333333333</v>
      </c>
    </row>
    <row r="5230" customFormat="false" ht="15" hidden="false" customHeight="false" outlineLevel="0" collapsed="false">
      <c r="A5230" s="47" t="s">
        <v>17182</v>
      </c>
      <c r="B5230" s="47" t="s">
        <v>1258</v>
      </c>
      <c r="C5230" s="48" t="n">
        <v>46116</v>
      </c>
      <c r="D5230" s="47" t="s">
        <v>65</v>
      </c>
      <c r="E5230" s="47" t="s">
        <v>134</v>
      </c>
      <c r="F5230" s="47" t="s">
        <v>159</v>
      </c>
      <c r="G5230" s="47" t="s">
        <v>137</v>
      </c>
      <c r="H5230" s="47" t="n">
        <v>186</v>
      </c>
      <c r="I5230" s="57" t="n">
        <f aca="false">IFERROR(H5230/INDEX(Rate_Master!$C$2:$C$13,MATCH(F5230,Rate_Master!$A$2:$A$13,0)),0)</f>
        <v>0.775</v>
      </c>
    </row>
    <row r="5231" customFormat="false" ht="15" hidden="false" customHeight="false" outlineLevel="0" collapsed="false">
      <c r="A5231" s="47" t="s">
        <v>17183</v>
      </c>
      <c r="B5231" s="47" t="s">
        <v>1258</v>
      </c>
      <c r="C5231" s="48" t="n">
        <v>46116</v>
      </c>
      <c r="D5231" s="47" t="s">
        <v>65</v>
      </c>
      <c r="E5231" s="47" t="s">
        <v>134</v>
      </c>
      <c r="F5231" s="47" t="s">
        <v>159</v>
      </c>
      <c r="G5231" s="47" t="s">
        <v>138</v>
      </c>
      <c r="H5231" s="47" t="n">
        <v>113</v>
      </c>
      <c r="I5231" s="57" t="n">
        <f aca="false">IFERROR(H5231/INDEX(Rate_Master!$C$2:$C$13,MATCH(F5231,Rate_Master!$A$2:$A$13,0)),0)</f>
        <v>0.470833333333333</v>
      </c>
    </row>
    <row r="5232" customFormat="false" ht="15" hidden="false" customHeight="false" outlineLevel="0" collapsed="false">
      <c r="A5232" s="47" t="s">
        <v>17184</v>
      </c>
      <c r="B5232" s="47" t="s">
        <v>1259</v>
      </c>
      <c r="C5232" s="48" t="n">
        <v>46118</v>
      </c>
      <c r="D5232" s="47" t="s">
        <v>62</v>
      </c>
      <c r="E5232" s="47" t="s">
        <v>120</v>
      </c>
      <c r="F5232" s="47" t="s">
        <v>150</v>
      </c>
      <c r="G5232" s="47" t="s">
        <v>119</v>
      </c>
      <c r="H5232" s="47" t="n">
        <v>701</v>
      </c>
      <c r="I5232" s="57" t="n">
        <f aca="false">IFERROR(H5232/INDEX(Rate_Master!$C$2:$C$13,MATCH(F5232,Rate_Master!$A$2:$A$13,0)),0)</f>
        <v>0.87625</v>
      </c>
    </row>
    <row r="5233" customFormat="false" ht="15" hidden="false" customHeight="false" outlineLevel="0" collapsed="false">
      <c r="A5233" s="47" t="s">
        <v>17185</v>
      </c>
      <c r="B5233" s="47" t="s">
        <v>1259</v>
      </c>
      <c r="C5233" s="48" t="n">
        <v>46118</v>
      </c>
      <c r="D5233" s="47" t="s">
        <v>62</v>
      </c>
      <c r="E5233" s="47" t="s">
        <v>120</v>
      </c>
      <c r="F5233" s="47" t="s">
        <v>150</v>
      </c>
      <c r="G5233" s="47" t="s">
        <v>121</v>
      </c>
      <c r="H5233" s="47" t="n">
        <v>638</v>
      </c>
      <c r="I5233" s="57" t="n">
        <f aca="false">IFERROR(H5233/INDEX(Rate_Master!$C$2:$C$13,MATCH(F5233,Rate_Master!$A$2:$A$13,0)),0)</f>
        <v>0.7975</v>
      </c>
    </row>
    <row r="5234" customFormat="false" ht="15" hidden="false" customHeight="false" outlineLevel="0" collapsed="false">
      <c r="A5234" s="47" t="s">
        <v>17186</v>
      </c>
      <c r="B5234" s="47" t="s">
        <v>1259</v>
      </c>
      <c r="C5234" s="48" t="n">
        <v>46118</v>
      </c>
      <c r="D5234" s="47" t="s">
        <v>62</v>
      </c>
      <c r="E5234" s="47" t="s">
        <v>120</v>
      </c>
      <c r="F5234" s="47" t="s">
        <v>150</v>
      </c>
      <c r="G5234" s="47" t="s">
        <v>122</v>
      </c>
      <c r="H5234" s="47" t="n">
        <v>1134</v>
      </c>
      <c r="I5234" s="57" t="n">
        <f aca="false">IFERROR(H5234/INDEX(Rate_Master!$C$2:$C$13,MATCH(F5234,Rate_Master!$A$2:$A$13,0)),0)</f>
        <v>1.4175</v>
      </c>
    </row>
    <row r="5235" customFormat="false" ht="15" hidden="false" customHeight="false" outlineLevel="0" collapsed="false">
      <c r="A5235" s="47" t="s">
        <v>17187</v>
      </c>
      <c r="B5235" s="47" t="s">
        <v>1259</v>
      </c>
      <c r="C5235" s="48" t="n">
        <v>46118</v>
      </c>
      <c r="D5235" s="47" t="s">
        <v>62</v>
      </c>
      <c r="E5235" s="47" t="s">
        <v>120</v>
      </c>
      <c r="F5235" s="47" t="s">
        <v>150</v>
      </c>
      <c r="G5235" s="47" t="s">
        <v>123</v>
      </c>
      <c r="H5235" s="47" t="n">
        <v>490</v>
      </c>
      <c r="I5235" s="57" t="n">
        <f aca="false">IFERROR(H5235/INDEX(Rate_Master!$C$2:$C$13,MATCH(F5235,Rate_Master!$A$2:$A$13,0)),0)</f>
        <v>0.6125</v>
      </c>
    </row>
    <row r="5236" customFormat="false" ht="15" hidden="false" customHeight="false" outlineLevel="0" collapsed="false">
      <c r="A5236" s="47" t="s">
        <v>17188</v>
      </c>
      <c r="B5236" s="47" t="s">
        <v>1259</v>
      </c>
      <c r="C5236" s="48" t="n">
        <v>46118</v>
      </c>
      <c r="D5236" s="47" t="s">
        <v>62</v>
      </c>
      <c r="E5236" s="47" t="s">
        <v>120</v>
      </c>
      <c r="F5236" s="47" t="s">
        <v>150</v>
      </c>
      <c r="G5236" s="47" t="s">
        <v>124</v>
      </c>
      <c r="H5236" s="47" t="n">
        <v>338</v>
      </c>
      <c r="I5236" s="57" t="n">
        <f aca="false">IFERROR(H5236/INDEX(Rate_Master!$C$2:$C$13,MATCH(F5236,Rate_Master!$A$2:$A$13,0)),0)</f>
        <v>0.4225</v>
      </c>
    </row>
    <row r="5237" customFormat="false" ht="15" hidden="false" customHeight="false" outlineLevel="0" collapsed="false">
      <c r="A5237" s="47" t="s">
        <v>17189</v>
      </c>
      <c r="B5237" s="47" t="s">
        <v>1259</v>
      </c>
      <c r="C5237" s="48" t="n">
        <v>46118</v>
      </c>
      <c r="D5237" s="47" t="s">
        <v>62</v>
      </c>
      <c r="E5237" s="47" t="s">
        <v>120</v>
      </c>
      <c r="F5237" s="47" t="s">
        <v>150</v>
      </c>
      <c r="G5237" s="47" t="s">
        <v>125</v>
      </c>
      <c r="H5237" s="47" t="n">
        <v>209</v>
      </c>
      <c r="I5237" s="57" t="n">
        <f aca="false">IFERROR(H5237/INDEX(Rate_Master!$C$2:$C$13,MATCH(F5237,Rate_Master!$A$2:$A$13,0)),0)</f>
        <v>0.26125</v>
      </c>
    </row>
    <row r="5238" customFormat="false" ht="15" hidden="false" customHeight="false" outlineLevel="0" collapsed="false">
      <c r="A5238" s="47" t="s">
        <v>17190</v>
      </c>
      <c r="B5238" s="47" t="s">
        <v>1259</v>
      </c>
      <c r="C5238" s="48" t="n">
        <v>46118</v>
      </c>
      <c r="D5238" s="47" t="s">
        <v>62</v>
      </c>
      <c r="E5238" s="47" t="s">
        <v>120</v>
      </c>
      <c r="F5238" s="47" t="s">
        <v>150</v>
      </c>
      <c r="G5238" s="47" t="s">
        <v>126</v>
      </c>
      <c r="H5238" s="47" t="n">
        <v>131</v>
      </c>
      <c r="I5238" s="57" t="n">
        <f aca="false">IFERROR(H5238/INDEX(Rate_Master!$C$2:$C$13,MATCH(F5238,Rate_Master!$A$2:$A$13,0)),0)</f>
        <v>0.16375</v>
      </c>
    </row>
    <row r="5239" customFormat="false" ht="15" hidden="false" customHeight="false" outlineLevel="0" collapsed="false">
      <c r="A5239" s="47" t="s">
        <v>17191</v>
      </c>
      <c r="B5239" s="47" t="s">
        <v>1261</v>
      </c>
      <c r="C5239" s="48" t="n">
        <v>46118</v>
      </c>
      <c r="D5239" s="47" t="s">
        <v>62</v>
      </c>
      <c r="E5239" s="47" t="s">
        <v>120</v>
      </c>
      <c r="F5239" s="47" t="s">
        <v>150</v>
      </c>
      <c r="G5239" s="47" t="s">
        <v>119</v>
      </c>
      <c r="H5239" s="47" t="n">
        <v>809</v>
      </c>
      <c r="I5239" s="57" t="n">
        <f aca="false">IFERROR(H5239/INDEX(Rate_Master!$C$2:$C$13,MATCH(F5239,Rate_Master!$A$2:$A$13,0)),0)</f>
        <v>1.01125</v>
      </c>
    </row>
    <row r="5240" customFormat="false" ht="15" hidden="false" customHeight="false" outlineLevel="0" collapsed="false">
      <c r="A5240" s="47" t="s">
        <v>17192</v>
      </c>
      <c r="B5240" s="47" t="s">
        <v>1261</v>
      </c>
      <c r="C5240" s="48" t="n">
        <v>46118</v>
      </c>
      <c r="D5240" s="47" t="s">
        <v>62</v>
      </c>
      <c r="E5240" s="47" t="s">
        <v>120</v>
      </c>
      <c r="F5240" s="47" t="s">
        <v>150</v>
      </c>
      <c r="G5240" s="47" t="s">
        <v>121</v>
      </c>
      <c r="H5240" s="47" t="n">
        <v>767</v>
      </c>
      <c r="I5240" s="57" t="n">
        <f aca="false">IFERROR(H5240/INDEX(Rate_Master!$C$2:$C$13,MATCH(F5240,Rate_Master!$A$2:$A$13,0)),0)</f>
        <v>0.95875</v>
      </c>
    </row>
    <row r="5241" customFormat="false" ht="15" hidden="false" customHeight="false" outlineLevel="0" collapsed="false">
      <c r="A5241" s="47" t="s">
        <v>17193</v>
      </c>
      <c r="B5241" s="47" t="s">
        <v>1261</v>
      </c>
      <c r="C5241" s="48" t="n">
        <v>46118</v>
      </c>
      <c r="D5241" s="47" t="s">
        <v>62</v>
      </c>
      <c r="E5241" s="47" t="s">
        <v>120</v>
      </c>
      <c r="F5241" s="47" t="s">
        <v>150</v>
      </c>
      <c r="G5241" s="47" t="s">
        <v>122</v>
      </c>
      <c r="H5241" s="47" t="n">
        <v>1283</v>
      </c>
      <c r="I5241" s="57" t="n">
        <f aca="false">IFERROR(H5241/INDEX(Rate_Master!$C$2:$C$13,MATCH(F5241,Rate_Master!$A$2:$A$13,0)),0)</f>
        <v>1.60375</v>
      </c>
    </row>
    <row r="5242" customFormat="false" ht="15" hidden="false" customHeight="false" outlineLevel="0" collapsed="false">
      <c r="A5242" s="47" t="s">
        <v>17194</v>
      </c>
      <c r="B5242" s="47" t="s">
        <v>1261</v>
      </c>
      <c r="C5242" s="48" t="n">
        <v>46118</v>
      </c>
      <c r="D5242" s="47" t="s">
        <v>62</v>
      </c>
      <c r="E5242" s="47" t="s">
        <v>120</v>
      </c>
      <c r="F5242" s="47" t="s">
        <v>150</v>
      </c>
      <c r="G5242" s="47" t="s">
        <v>123</v>
      </c>
      <c r="H5242" s="47" t="n">
        <v>635</v>
      </c>
      <c r="I5242" s="57" t="n">
        <f aca="false">IFERROR(H5242/INDEX(Rate_Master!$C$2:$C$13,MATCH(F5242,Rate_Master!$A$2:$A$13,0)),0)</f>
        <v>0.79375</v>
      </c>
    </row>
    <row r="5243" customFormat="false" ht="15" hidden="false" customHeight="false" outlineLevel="0" collapsed="false">
      <c r="A5243" s="47" t="s">
        <v>17195</v>
      </c>
      <c r="B5243" s="47" t="s">
        <v>1261</v>
      </c>
      <c r="C5243" s="48" t="n">
        <v>46118</v>
      </c>
      <c r="D5243" s="47" t="s">
        <v>62</v>
      </c>
      <c r="E5243" s="47" t="s">
        <v>120</v>
      </c>
      <c r="F5243" s="47" t="s">
        <v>150</v>
      </c>
      <c r="G5243" s="47" t="s">
        <v>124</v>
      </c>
      <c r="H5243" s="47" t="n">
        <v>393</v>
      </c>
      <c r="I5243" s="57" t="n">
        <f aca="false">IFERROR(H5243/INDEX(Rate_Master!$C$2:$C$13,MATCH(F5243,Rate_Master!$A$2:$A$13,0)),0)</f>
        <v>0.49125</v>
      </c>
    </row>
    <row r="5244" customFormat="false" ht="15" hidden="false" customHeight="false" outlineLevel="0" collapsed="false">
      <c r="A5244" s="47" t="s">
        <v>17196</v>
      </c>
      <c r="B5244" s="47" t="s">
        <v>1261</v>
      </c>
      <c r="C5244" s="48" t="n">
        <v>46118</v>
      </c>
      <c r="D5244" s="47" t="s">
        <v>62</v>
      </c>
      <c r="E5244" s="47" t="s">
        <v>120</v>
      </c>
      <c r="F5244" s="47" t="s">
        <v>150</v>
      </c>
      <c r="G5244" s="47" t="s">
        <v>125</v>
      </c>
      <c r="H5244" s="47" t="n">
        <v>232</v>
      </c>
      <c r="I5244" s="57" t="n">
        <f aca="false">IFERROR(H5244/INDEX(Rate_Master!$C$2:$C$13,MATCH(F5244,Rate_Master!$A$2:$A$13,0)),0)</f>
        <v>0.29</v>
      </c>
    </row>
    <row r="5245" customFormat="false" ht="15" hidden="false" customHeight="false" outlineLevel="0" collapsed="false">
      <c r="A5245" s="47" t="s">
        <v>17197</v>
      </c>
      <c r="B5245" s="47" t="s">
        <v>1261</v>
      </c>
      <c r="C5245" s="48" t="n">
        <v>46118</v>
      </c>
      <c r="D5245" s="47" t="s">
        <v>62</v>
      </c>
      <c r="E5245" s="47" t="s">
        <v>120</v>
      </c>
      <c r="F5245" s="47" t="s">
        <v>150</v>
      </c>
      <c r="G5245" s="47" t="s">
        <v>126</v>
      </c>
      <c r="H5245" s="47" t="n">
        <v>154</v>
      </c>
      <c r="I5245" s="57" t="n">
        <f aca="false">IFERROR(H5245/INDEX(Rate_Master!$C$2:$C$13,MATCH(F5245,Rate_Master!$A$2:$A$13,0)),0)</f>
        <v>0.1925</v>
      </c>
    </row>
    <row r="5246" customFormat="false" ht="15" hidden="false" customHeight="false" outlineLevel="0" collapsed="false">
      <c r="A5246" s="47" t="s">
        <v>17198</v>
      </c>
      <c r="B5246" s="47" t="s">
        <v>1262</v>
      </c>
      <c r="C5246" s="48" t="n">
        <v>46118</v>
      </c>
      <c r="D5246" s="47" t="s">
        <v>62</v>
      </c>
      <c r="E5246" s="47" t="s">
        <v>120</v>
      </c>
      <c r="F5246" s="47" t="s">
        <v>150</v>
      </c>
      <c r="G5246" s="47" t="s">
        <v>119</v>
      </c>
      <c r="H5246" s="47" t="n">
        <v>1043</v>
      </c>
      <c r="I5246" s="57" t="n">
        <f aca="false">IFERROR(H5246/INDEX(Rate_Master!$C$2:$C$13,MATCH(F5246,Rate_Master!$A$2:$A$13,0)),0)</f>
        <v>1.30375</v>
      </c>
    </row>
    <row r="5247" customFormat="false" ht="15" hidden="false" customHeight="false" outlineLevel="0" collapsed="false">
      <c r="A5247" s="47" t="s">
        <v>17199</v>
      </c>
      <c r="B5247" s="47" t="s">
        <v>1262</v>
      </c>
      <c r="C5247" s="48" t="n">
        <v>46118</v>
      </c>
      <c r="D5247" s="47" t="s">
        <v>62</v>
      </c>
      <c r="E5247" s="47" t="s">
        <v>120</v>
      </c>
      <c r="F5247" s="47" t="s">
        <v>150</v>
      </c>
      <c r="G5247" s="47" t="s">
        <v>121</v>
      </c>
      <c r="H5247" s="47" t="n">
        <v>910</v>
      </c>
      <c r="I5247" s="57" t="n">
        <f aca="false">IFERROR(H5247/INDEX(Rate_Master!$C$2:$C$13,MATCH(F5247,Rate_Master!$A$2:$A$13,0)),0)</f>
        <v>1.1375</v>
      </c>
    </row>
    <row r="5248" customFormat="false" ht="15" hidden="false" customHeight="false" outlineLevel="0" collapsed="false">
      <c r="A5248" s="47" t="s">
        <v>17200</v>
      </c>
      <c r="B5248" s="47" t="s">
        <v>1262</v>
      </c>
      <c r="C5248" s="48" t="n">
        <v>46118</v>
      </c>
      <c r="D5248" s="47" t="s">
        <v>62</v>
      </c>
      <c r="E5248" s="47" t="s">
        <v>120</v>
      </c>
      <c r="F5248" s="47" t="s">
        <v>150</v>
      </c>
      <c r="G5248" s="47" t="s">
        <v>122</v>
      </c>
      <c r="H5248" s="47" t="n">
        <v>1581</v>
      </c>
      <c r="I5248" s="57" t="n">
        <f aca="false">IFERROR(H5248/INDEX(Rate_Master!$C$2:$C$13,MATCH(F5248,Rate_Master!$A$2:$A$13,0)),0)</f>
        <v>1.97625</v>
      </c>
    </row>
    <row r="5249" customFormat="false" ht="15" hidden="false" customHeight="false" outlineLevel="0" collapsed="false">
      <c r="A5249" s="47" t="s">
        <v>17201</v>
      </c>
      <c r="B5249" s="47" t="s">
        <v>1262</v>
      </c>
      <c r="C5249" s="48" t="n">
        <v>46118</v>
      </c>
      <c r="D5249" s="47" t="s">
        <v>62</v>
      </c>
      <c r="E5249" s="47" t="s">
        <v>120</v>
      </c>
      <c r="F5249" s="47" t="s">
        <v>150</v>
      </c>
      <c r="G5249" s="47" t="s">
        <v>123</v>
      </c>
      <c r="H5249" s="47" t="n">
        <v>710</v>
      </c>
      <c r="I5249" s="57" t="n">
        <f aca="false">IFERROR(H5249/INDEX(Rate_Master!$C$2:$C$13,MATCH(F5249,Rate_Master!$A$2:$A$13,0)),0)</f>
        <v>0.8875</v>
      </c>
    </row>
    <row r="5250" customFormat="false" ht="15" hidden="false" customHeight="false" outlineLevel="0" collapsed="false">
      <c r="A5250" s="47" t="s">
        <v>17202</v>
      </c>
      <c r="B5250" s="47" t="s">
        <v>1262</v>
      </c>
      <c r="C5250" s="48" t="n">
        <v>46118</v>
      </c>
      <c r="D5250" s="47" t="s">
        <v>62</v>
      </c>
      <c r="E5250" s="47" t="s">
        <v>120</v>
      </c>
      <c r="F5250" s="47" t="s">
        <v>150</v>
      </c>
      <c r="G5250" s="47" t="s">
        <v>124</v>
      </c>
      <c r="H5250" s="47" t="n">
        <v>458</v>
      </c>
      <c r="I5250" s="57" t="n">
        <f aca="false">IFERROR(H5250/INDEX(Rate_Master!$C$2:$C$13,MATCH(F5250,Rate_Master!$A$2:$A$13,0)),0)</f>
        <v>0.5725</v>
      </c>
    </row>
    <row r="5251" customFormat="false" ht="15" hidden="false" customHeight="false" outlineLevel="0" collapsed="false">
      <c r="A5251" s="47" t="s">
        <v>17203</v>
      </c>
      <c r="B5251" s="47" t="s">
        <v>1262</v>
      </c>
      <c r="C5251" s="48" t="n">
        <v>46118</v>
      </c>
      <c r="D5251" s="47" t="s">
        <v>62</v>
      </c>
      <c r="E5251" s="47" t="s">
        <v>120</v>
      </c>
      <c r="F5251" s="47" t="s">
        <v>150</v>
      </c>
      <c r="G5251" s="47" t="s">
        <v>125</v>
      </c>
      <c r="H5251" s="47" t="n">
        <v>297</v>
      </c>
      <c r="I5251" s="57" t="n">
        <f aca="false">IFERROR(H5251/INDEX(Rate_Master!$C$2:$C$13,MATCH(F5251,Rate_Master!$A$2:$A$13,0)),0)</f>
        <v>0.37125</v>
      </c>
    </row>
    <row r="5252" customFormat="false" ht="15" hidden="false" customHeight="false" outlineLevel="0" collapsed="false">
      <c r="A5252" s="47" t="s">
        <v>17204</v>
      </c>
      <c r="B5252" s="47" t="s">
        <v>1262</v>
      </c>
      <c r="C5252" s="48" t="n">
        <v>46118</v>
      </c>
      <c r="D5252" s="47" t="s">
        <v>62</v>
      </c>
      <c r="E5252" s="47" t="s">
        <v>120</v>
      </c>
      <c r="F5252" s="47" t="s">
        <v>150</v>
      </c>
      <c r="G5252" s="47" t="s">
        <v>126</v>
      </c>
      <c r="H5252" s="47" t="n">
        <v>167</v>
      </c>
      <c r="I5252" s="57" t="n">
        <f aca="false">IFERROR(H5252/INDEX(Rate_Master!$C$2:$C$13,MATCH(F5252,Rate_Master!$A$2:$A$13,0)),0)</f>
        <v>0.20875</v>
      </c>
    </row>
    <row r="5253" customFormat="false" ht="15" hidden="false" customHeight="false" outlineLevel="0" collapsed="false">
      <c r="A5253" s="47" t="s">
        <v>17205</v>
      </c>
      <c r="B5253" s="47" t="s">
        <v>1263</v>
      </c>
      <c r="C5253" s="48" t="n">
        <v>46118</v>
      </c>
      <c r="D5253" s="47" t="s">
        <v>63</v>
      </c>
      <c r="E5253" s="47" t="s">
        <v>120</v>
      </c>
      <c r="F5253" s="47" t="s">
        <v>152</v>
      </c>
      <c r="G5253" s="47" t="s">
        <v>119</v>
      </c>
      <c r="H5253" s="47" t="n">
        <v>1629</v>
      </c>
      <c r="I5253" s="57" t="n">
        <f aca="false">IFERROR(H5253/INDEX(Rate_Master!$C$2:$C$13,MATCH(F5253,Rate_Master!$A$2:$A$13,0)),0)</f>
        <v>1.81</v>
      </c>
    </row>
    <row r="5254" customFormat="false" ht="15" hidden="false" customHeight="false" outlineLevel="0" collapsed="false">
      <c r="A5254" s="47" t="s">
        <v>17206</v>
      </c>
      <c r="B5254" s="47" t="s">
        <v>1263</v>
      </c>
      <c r="C5254" s="48" t="n">
        <v>46118</v>
      </c>
      <c r="D5254" s="47" t="s">
        <v>63</v>
      </c>
      <c r="E5254" s="47" t="s">
        <v>120</v>
      </c>
      <c r="F5254" s="47" t="s">
        <v>152</v>
      </c>
      <c r="G5254" s="47" t="s">
        <v>121</v>
      </c>
      <c r="H5254" s="47" t="n">
        <v>1417</v>
      </c>
      <c r="I5254" s="57" t="n">
        <f aca="false">IFERROR(H5254/INDEX(Rate_Master!$C$2:$C$13,MATCH(F5254,Rate_Master!$A$2:$A$13,0)),0)</f>
        <v>1.57444444444444</v>
      </c>
    </row>
    <row r="5255" customFormat="false" ht="15" hidden="false" customHeight="false" outlineLevel="0" collapsed="false">
      <c r="A5255" s="47" t="s">
        <v>17207</v>
      </c>
      <c r="B5255" s="47" t="s">
        <v>1263</v>
      </c>
      <c r="C5255" s="48" t="n">
        <v>46118</v>
      </c>
      <c r="D5255" s="47" t="s">
        <v>63</v>
      </c>
      <c r="E5255" s="47" t="s">
        <v>120</v>
      </c>
      <c r="F5255" s="47" t="s">
        <v>152</v>
      </c>
      <c r="G5255" s="47" t="s">
        <v>122</v>
      </c>
      <c r="H5255" s="47" t="n">
        <v>1582</v>
      </c>
      <c r="I5255" s="57" t="n">
        <f aca="false">IFERROR(H5255/INDEX(Rate_Master!$C$2:$C$13,MATCH(F5255,Rate_Master!$A$2:$A$13,0)),0)</f>
        <v>1.75777777777778</v>
      </c>
    </row>
    <row r="5256" customFormat="false" ht="15" hidden="false" customHeight="false" outlineLevel="0" collapsed="false">
      <c r="A5256" s="47" t="s">
        <v>17208</v>
      </c>
      <c r="B5256" s="47" t="s">
        <v>1263</v>
      </c>
      <c r="C5256" s="48" t="n">
        <v>46118</v>
      </c>
      <c r="D5256" s="47" t="s">
        <v>63</v>
      </c>
      <c r="E5256" s="47" t="s">
        <v>120</v>
      </c>
      <c r="F5256" s="47" t="s">
        <v>152</v>
      </c>
      <c r="G5256" s="47" t="s">
        <v>123</v>
      </c>
      <c r="H5256" s="47" t="n">
        <v>1167</v>
      </c>
      <c r="I5256" s="57" t="n">
        <f aca="false">IFERROR(H5256/INDEX(Rate_Master!$C$2:$C$13,MATCH(F5256,Rate_Master!$A$2:$A$13,0)),0)</f>
        <v>1.29666666666667</v>
      </c>
    </row>
    <row r="5257" customFormat="false" ht="15" hidden="false" customHeight="false" outlineLevel="0" collapsed="false">
      <c r="A5257" s="47" t="s">
        <v>17209</v>
      </c>
      <c r="B5257" s="47" t="s">
        <v>1263</v>
      </c>
      <c r="C5257" s="48" t="n">
        <v>46118</v>
      </c>
      <c r="D5257" s="47" t="s">
        <v>63</v>
      </c>
      <c r="E5257" s="47" t="s">
        <v>120</v>
      </c>
      <c r="F5257" s="47" t="s">
        <v>152</v>
      </c>
      <c r="G5257" s="47" t="s">
        <v>124</v>
      </c>
      <c r="H5257" s="47" t="n">
        <v>724</v>
      </c>
      <c r="I5257" s="57" t="n">
        <f aca="false">IFERROR(H5257/INDEX(Rate_Master!$C$2:$C$13,MATCH(F5257,Rate_Master!$A$2:$A$13,0)),0)</f>
        <v>0.804444444444444</v>
      </c>
    </row>
    <row r="5258" customFormat="false" ht="15" hidden="false" customHeight="false" outlineLevel="0" collapsed="false">
      <c r="A5258" s="47" t="s">
        <v>17210</v>
      </c>
      <c r="B5258" s="47" t="s">
        <v>1263</v>
      </c>
      <c r="C5258" s="48" t="n">
        <v>46118</v>
      </c>
      <c r="D5258" s="47" t="s">
        <v>63</v>
      </c>
      <c r="E5258" s="47" t="s">
        <v>120</v>
      </c>
      <c r="F5258" s="47" t="s">
        <v>152</v>
      </c>
      <c r="G5258" s="47" t="s">
        <v>125</v>
      </c>
      <c r="H5258" s="47" t="n">
        <v>432</v>
      </c>
      <c r="I5258" s="57" t="n">
        <f aca="false">IFERROR(H5258/INDEX(Rate_Master!$C$2:$C$13,MATCH(F5258,Rate_Master!$A$2:$A$13,0)),0)</f>
        <v>0.48</v>
      </c>
    </row>
    <row r="5259" customFormat="false" ht="15" hidden="false" customHeight="false" outlineLevel="0" collapsed="false">
      <c r="A5259" s="47" t="s">
        <v>17211</v>
      </c>
      <c r="B5259" s="47" t="s">
        <v>1263</v>
      </c>
      <c r="C5259" s="48" t="n">
        <v>46118</v>
      </c>
      <c r="D5259" s="47" t="s">
        <v>63</v>
      </c>
      <c r="E5259" s="47" t="s">
        <v>120</v>
      </c>
      <c r="F5259" s="47" t="s">
        <v>152</v>
      </c>
      <c r="G5259" s="47" t="s">
        <v>126</v>
      </c>
      <c r="H5259" s="47" t="n">
        <v>285</v>
      </c>
      <c r="I5259" s="57" t="n">
        <f aca="false">IFERROR(H5259/INDEX(Rate_Master!$C$2:$C$13,MATCH(F5259,Rate_Master!$A$2:$A$13,0)),0)</f>
        <v>0.316666666666667</v>
      </c>
    </row>
    <row r="5260" customFormat="false" ht="15" hidden="false" customHeight="false" outlineLevel="0" collapsed="false">
      <c r="A5260" s="47" t="s">
        <v>17212</v>
      </c>
      <c r="B5260" s="47" t="s">
        <v>1265</v>
      </c>
      <c r="C5260" s="48" t="n">
        <v>46118</v>
      </c>
      <c r="D5260" s="47" t="s">
        <v>63</v>
      </c>
      <c r="E5260" s="47" t="s">
        <v>120</v>
      </c>
      <c r="F5260" s="47" t="s">
        <v>152</v>
      </c>
      <c r="G5260" s="47" t="s">
        <v>119</v>
      </c>
      <c r="H5260" s="47" t="n">
        <v>1774</v>
      </c>
      <c r="I5260" s="57" t="n">
        <f aca="false">IFERROR(H5260/INDEX(Rate_Master!$C$2:$C$13,MATCH(F5260,Rate_Master!$A$2:$A$13,0)),0)</f>
        <v>1.97111111111111</v>
      </c>
    </row>
    <row r="5261" customFormat="false" ht="15" hidden="false" customHeight="false" outlineLevel="0" collapsed="false">
      <c r="A5261" s="47" t="s">
        <v>17213</v>
      </c>
      <c r="B5261" s="47" t="s">
        <v>1265</v>
      </c>
      <c r="C5261" s="48" t="n">
        <v>46118</v>
      </c>
      <c r="D5261" s="47" t="s">
        <v>63</v>
      </c>
      <c r="E5261" s="47" t="s">
        <v>120</v>
      </c>
      <c r="F5261" s="47" t="s">
        <v>152</v>
      </c>
      <c r="G5261" s="47" t="s">
        <v>121</v>
      </c>
      <c r="H5261" s="47" t="n">
        <v>1607</v>
      </c>
      <c r="I5261" s="57" t="n">
        <f aca="false">IFERROR(H5261/INDEX(Rate_Master!$C$2:$C$13,MATCH(F5261,Rate_Master!$A$2:$A$13,0)),0)</f>
        <v>1.78555555555556</v>
      </c>
    </row>
    <row r="5262" customFormat="false" ht="15" hidden="false" customHeight="false" outlineLevel="0" collapsed="false">
      <c r="A5262" s="47" t="s">
        <v>17214</v>
      </c>
      <c r="B5262" s="47" t="s">
        <v>1265</v>
      </c>
      <c r="C5262" s="48" t="n">
        <v>46118</v>
      </c>
      <c r="D5262" s="47" t="s">
        <v>63</v>
      </c>
      <c r="E5262" s="47" t="s">
        <v>120</v>
      </c>
      <c r="F5262" s="47" t="s">
        <v>152</v>
      </c>
      <c r="G5262" s="47" t="s">
        <v>122</v>
      </c>
      <c r="H5262" s="47" t="n">
        <v>1740</v>
      </c>
      <c r="I5262" s="57" t="n">
        <f aca="false">IFERROR(H5262/INDEX(Rate_Master!$C$2:$C$13,MATCH(F5262,Rate_Master!$A$2:$A$13,0)),0)</f>
        <v>1.93333333333333</v>
      </c>
    </row>
    <row r="5263" customFormat="false" ht="15" hidden="false" customHeight="false" outlineLevel="0" collapsed="false">
      <c r="A5263" s="47" t="s">
        <v>17215</v>
      </c>
      <c r="B5263" s="47" t="s">
        <v>1265</v>
      </c>
      <c r="C5263" s="48" t="n">
        <v>46118</v>
      </c>
      <c r="D5263" s="47" t="s">
        <v>63</v>
      </c>
      <c r="E5263" s="47" t="s">
        <v>120</v>
      </c>
      <c r="F5263" s="47" t="s">
        <v>152</v>
      </c>
      <c r="G5263" s="47" t="s">
        <v>123</v>
      </c>
      <c r="H5263" s="47" t="n">
        <v>1283</v>
      </c>
      <c r="I5263" s="57" t="n">
        <f aca="false">IFERROR(H5263/INDEX(Rate_Master!$C$2:$C$13,MATCH(F5263,Rate_Master!$A$2:$A$13,0)),0)</f>
        <v>1.42555555555556</v>
      </c>
    </row>
    <row r="5264" customFormat="false" ht="15" hidden="false" customHeight="false" outlineLevel="0" collapsed="false">
      <c r="A5264" s="47" t="s">
        <v>17216</v>
      </c>
      <c r="B5264" s="47" t="s">
        <v>1265</v>
      </c>
      <c r="C5264" s="48" t="n">
        <v>46118</v>
      </c>
      <c r="D5264" s="47" t="s">
        <v>63</v>
      </c>
      <c r="E5264" s="47" t="s">
        <v>120</v>
      </c>
      <c r="F5264" s="47" t="s">
        <v>152</v>
      </c>
      <c r="G5264" s="47" t="s">
        <v>124</v>
      </c>
      <c r="H5264" s="47" t="n">
        <v>804</v>
      </c>
      <c r="I5264" s="57" t="n">
        <f aca="false">IFERROR(H5264/INDEX(Rate_Master!$C$2:$C$13,MATCH(F5264,Rate_Master!$A$2:$A$13,0)),0)</f>
        <v>0.893333333333333</v>
      </c>
    </row>
    <row r="5265" customFormat="false" ht="15" hidden="false" customHeight="false" outlineLevel="0" collapsed="false">
      <c r="A5265" s="47" t="s">
        <v>17217</v>
      </c>
      <c r="B5265" s="47" t="s">
        <v>1265</v>
      </c>
      <c r="C5265" s="48" t="n">
        <v>46118</v>
      </c>
      <c r="D5265" s="47" t="s">
        <v>63</v>
      </c>
      <c r="E5265" s="47" t="s">
        <v>120</v>
      </c>
      <c r="F5265" s="47" t="s">
        <v>152</v>
      </c>
      <c r="G5265" s="47" t="s">
        <v>125</v>
      </c>
      <c r="H5265" s="47" t="n">
        <v>460</v>
      </c>
      <c r="I5265" s="57" t="n">
        <f aca="false">IFERROR(H5265/INDEX(Rate_Master!$C$2:$C$13,MATCH(F5265,Rate_Master!$A$2:$A$13,0)),0)</f>
        <v>0.511111111111111</v>
      </c>
    </row>
    <row r="5266" customFormat="false" ht="15" hidden="false" customHeight="false" outlineLevel="0" collapsed="false">
      <c r="A5266" s="47" t="s">
        <v>17218</v>
      </c>
      <c r="B5266" s="47" t="s">
        <v>1265</v>
      </c>
      <c r="C5266" s="48" t="n">
        <v>46118</v>
      </c>
      <c r="D5266" s="47" t="s">
        <v>63</v>
      </c>
      <c r="E5266" s="47" t="s">
        <v>120</v>
      </c>
      <c r="F5266" s="47" t="s">
        <v>152</v>
      </c>
      <c r="G5266" s="47" t="s">
        <v>126</v>
      </c>
      <c r="H5266" s="47" t="n">
        <v>298</v>
      </c>
      <c r="I5266" s="57" t="n">
        <f aca="false">IFERROR(H5266/INDEX(Rate_Master!$C$2:$C$13,MATCH(F5266,Rate_Master!$A$2:$A$13,0)),0)</f>
        <v>0.331111111111111</v>
      </c>
    </row>
    <row r="5267" customFormat="false" ht="15" hidden="false" customHeight="false" outlineLevel="0" collapsed="false">
      <c r="A5267" s="47" t="s">
        <v>17219</v>
      </c>
      <c r="B5267" s="47" t="s">
        <v>1266</v>
      </c>
      <c r="C5267" s="48" t="n">
        <v>46118</v>
      </c>
      <c r="D5267" s="47" t="s">
        <v>63</v>
      </c>
      <c r="E5267" s="47" t="s">
        <v>120</v>
      </c>
      <c r="F5267" s="47" t="s">
        <v>152</v>
      </c>
      <c r="G5267" s="47" t="s">
        <v>119</v>
      </c>
      <c r="H5267" s="47" t="n">
        <v>745</v>
      </c>
      <c r="I5267" s="57" t="n">
        <f aca="false">IFERROR(H5267/INDEX(Rate_Master!$C$2:$C$13,MATCH(F5267,Rate_Master!$A$2:$A$13,0)),0)</f>
        <v>0.827777777777778</v>
      </c>
    </row>
    <row r="5268" customFormat="false" ht="15" hidden="false" customHeight="false" outlineLevel="0" collapsed="false">
      <c r="A5268" s="47" t="s">
        <v>17220</v>
      </c>
      <c r="B5268" s="47" t="s">
        <v>1266</v>
      </c>
      <c r="C5268" s="48" t="n">
        <v>46118</v>
      </c>
      <c r="D5268" s="47" t="s">
        <v>63</v>
      </c>
      <c r="E5268" s="47" t="s">
        <v>120</v>
      </c>
      <c r="F5268" s="47" t="s">
        <v>152</v>
      </c>
      <c r="G5268" s="47" t="s">
        <v>121</v>
      </c>
      <c r="H5268" s="47" t="n">
        <v>670</v>
      </c>
      <c r="I5268" s="57" t="n">
        <f aca="false">IFERROR(H5268/INDEX(Rate_Master!$C$2:$C$13,MATCH(F5268,Rate_Master!$A$2:$A$13,0)),0)</f>
        <v>0.744444444444445</v>
      </c>
    </row>
    <row r="5269" customFormat="false" ht="15" hidden="false" customHeight="false" outlineLevel="0" collapsed="false">
      <c r="A5269" s="47" t="s">
        <v>17221</v>
      </c>
      <c r="B5269" s="47" t="s">
        <v>1266</v>
      </c>
      <c r="C5269" s="48" t="n">
        <v>46118</v>
      </c>
      <c r="D5269" s="47" t="s">
        <v>63</v>
      </c>
      <c r="E5269" s="47" t="s">
        <v>120</v>
      </c>
      <c r="F5269" s="47" t="s">
        <v>152</v>
      </c>
      <c r="G5269" s="47" t="s">
        <v>122</v>
      </c>
      <c r="H5269" s="47" t="n">
        <v>801</v>
      </c>
      <c r="I5269" s="57" t="n">
        <f aca="false">IFERROR(H5269/INDEX(Rate_Master!$C$2:$C$13,MATCH(F5269,Rate_Master!$A$2:$A$13,0)),0)</f>
        <v>0.89</v>
      </c>
    </row>
    <row r="5270" customFormat="false" ht="15" hidden="false" customHeight="false" outlineLevel="0" collapsed="false">
      <c r="A5270" s="47" t="s">
        <v>17222</v>
      </c>
      <c r="B5270" s="47" t="s">
        <v>1266</v>
      </c>
      <c r="C5270" s="48" t="n">
        <v>46118</v>
      </c>
      <c r="D5270" s="47" t="s">
        <v>63</v>
      </c>
      <c r="E5270" s="47" t="s">
        <v>120</v>
      </c>
      <c r="F5270" s="47" t="s">
        <v>152</v>
      </c>
      <c r="G5270" s="47" t="s">
        <v>123</v>
      </c>
      <c r="H5270" s="47" t="n">
        <v>588</v>
      </c>
      <c r="I5270" s="57" t="n">
        <f aca="false">IFERROR(H5270/INDEX(Rate_Master!$C$2:$C$13,MATCH(F5270,Rate_Master!$A$2:$A$13,0)),0)</f>
        <v>0.653333333333333</v>
      </c>
    </row>
    <row r="5271" customFormat="false" ht="15" hidden="false" customHeight="false" outlineLevel="0" collapsed="false">
      <c r="A5271" s="47" t="s">
        <v>17223</v>
      </c>
      <c r="B5271" s="47" t="s">
        <v>1266</v>
      </c>
      <c r="C5271" s="48" t="n">
        <v>46118</v>
      </c>
      <c r="D5271" s="47" t="s">
        <v>63</v>
      </c>
      <c r="E5271" s="47" t="s">
        <v>120</v>
      </c>
      <c r="F5271" s="47" t="s">
        <v>152</v>
      </c>
      <c r="G5271" s="47" t="s">
        <v>124</v>
      </c>
      <c r="H5271" s="47" t="n">
        <v>360</v>
      </c>
      <c r="I5271" s="57" t="n">
        <f aca="false">IFERROR(H5271/INDEX(Rate_Master!$C$2:$C$13,MATCH(F5271,Rate_Master!$A$2:$A$13,0)),0)</f>
        <v>0.4</v>
      </c>
    </row>
    <row r="5272" customFormat="false" ht="15" hidden="false" customHeight="false" outlineLevel="0" collapsed="false">
      <c r="A5272" s="47" t="s">
        <v>17224</v>
      </c>
      <c r="B5272" s="47" t="s">
        <v>1266</v>
      </c>
      <c r="C5272" s="48" t="n">
        <v>46118</v>
      </c>
      <c r="D5272" s="47" t="s">
        <v>63</v>
      </c>
      <c r="E5272" s="47" t="s">
        <v>120</v>
      </c>
      <c r="F5272" s="47" t="s">
        <v>152</v>
      </c>
      <c r="G5272" s="47" t="s">
        <v>125</v>
      </c>
      <c r="H5272" s="47" t="n">
        <v>197</v>
      </c>
      <c r="I5272" s="57" t="n">
        <f aca="false">IFERROR(H5272/INDEX(Rate_Master!$C$2:$C$13,MATCH(F5272,Rate_Master!$A$2:$A$13,0)),0)</f>
        <v>0.218888888888889</v>
      </c>
    </row>
    <row r="5273" customFormat="false" ht="15" hidden="false" customHeight="false" outlineLevel="0" collapsed="false">
      <c r="A5273" s="47" t="s">
        <v>17225</v>
      </c>
      <c r="B5273" s="47" t="s">
        <v>1266</v>
      </c>
      <c r="C5273" s="48" t="n">
        <v>46118</v>
      </c>
      <c r="D5273" s="47" t="s">
        <v>63</v>
      </c>
      <c r="E5273" s="47" t="s">
        <v>120</v>
      </c>
      <c r="F5273" s="47" t="s">
        <v>152</v>
      </c>
      <c r="G5273" s="47" t="s">
        <v>126</v>
      </c>
      <c r="H5273" s="47" t="n">
        <v>126</v>
      </c>
      <c r="I5273" s="57" t="n">
        <f aca="false">IFERROR(H5273/INDEX(Rate_Master!$C$2:$C$13,MATCH(F5273,Rate_Master!$A$2:$A$13,0)),0)</f>
        <v>0.14</v>
      </c>
    </row>
    <row r="5274" customFormat="false" ht="15" hidden="false" customHeight="false" outlineLevel="0" collapsed="false">
      <c r="A5274" s="47" t="s">
        <v>17226</v>
      </c>
      <c r="B5274" s="47" t="s">
        <v>1267</v>
      </c>
      <c r="C5274" s="48" t="n">
        <v>46118</v>
      </c>
      <c r="D5274" s="47" t="s">
        <v>64</v>
      </c>
      <c r="E5274" s="47" t="s">
        <v>128</v>
      </c>
      <c r="F5274" s="47" t="s">
        <v>154</v>
      </c>
      <c r="G5274" s="47" t="s">
        <v>127</v>
      </c>
      <c r="H5274" s="47" t="n">
        <v>1514</v>
      </c>
      <c r="I5274" s="57" t="n">
        <f aca="false">IFERROR(H5274/INDEX(Rate_Master!$C$2:$C$13,MATCH(F5274,Rate_Master!$A$2:$A$13,0)),0)</f>
        <v>2.52333333333333</v>
      </c>
    </row>
    <row r="5275" customFormat="false" ht="15" hidden="false" customHeight="false" outlineLevel="0" collapsed="false">
      <c r="A5275" s="47" t="s">
        <v>17227</v>
      </c>
      <c r="B5275" s="47" t="s">
        <v>1267</v>
      </c>
      <c r="C5275" s="48" t="n">
        <v>46118</v>
      </c>
      <c r="D5275" s="47" t="s">
        <v>64</v>
      </c>
      <c r="E5275" s="47" t="s">
        <v>128</v>
      </c>
      <c r="F5275" s="47" t="s">
        <v>154</v>
      </c>
      <c r="G5275" s="47" t="s">
        <v>129</v>
      </c>
      <c r="H5275" s="47" t="n">
        <v>1041</v>
      </c>
      <c r="I5275" s="57" t="n">
        <f aca="false">IFERROR(H5275/INDEX(Rate_Master!$C$2:$C$13,MATCH(F5275,Rate_Master!$A$2:$A$13,0)),0)</f>
        <v>1.735</v>
      </c>
    </row>
    <row r="5276" customFormat="false" ht="15" hidden="false" customHeight="false" outlineLevel="0" collapsed="false">
      <c r="A5276" s="47" t="s">
        <v>17228</v>
      </c>
      <c r="B5276" s="47" t="s">
        <v>1267</v>
      </c>
      <c r="C5276" s="48" t="n">
        <v>46118</v>
      </c>
      <c r="D5276" s="47" t="s">
        <v>64</v>
      </c>
      <c r="E5276" s="47" t="s">
        <v>128</v>
      </c>
      <c r="F5276" s="47" t="s">
        <v>154</v>
      </c>
      <c r="G5276" s="47" t="s">
        <v>130</v>
      </c>
      <c r="H5276" s="47" t="n">
        <v>944</v>
      </c>
      <c r="I5276" s="57" t="n">
        <f aca="false">IFERROR(H5276/INDEX(Rate_Master!$C$2:$C$13,MATCH(F5276,Rate_Master!$A$2:$A$13,0)),0)</f>
        <v>1.57333333333333</v>
      </c>
    </row>
    <row r="5277" customFormat="false" ht="15" hidden="false" customHeight="false" outlineLevel="0" collapsed="false">
      <c r="A5277" s="47" t="s">
        <v>17229</v>
      </c>
      <c r="B5277" s="47" t="s">
        <v>1267</v>
      </c>
      <c r="C5277" s="48" t="n">
        <v>46118</v>
      </c>
      <c r="D5277" s="47" t="s">
        <v>64</v>
      </c>
      <c r="E5277" s="47" t="s">
        <v>128</v>
      </c>
      <c r="F5277" s="47" t="s">
        <v>154</v>
      </c>
      <c r="G5277" s="47" t="s">
        <v>131</v>
      </c>
      <c r="H5277" s="47" t="n">
        <v>391</v>
      </c>
      <c r="I5277" s="57" t="n">
        <f aca="false">IFERROR(H5277/INDEX(Rate_Master!$C$2:$C$13,MATCH(F5277,Rate_Master!$A$2:$A$13,0)),0)</f>
        <v>0.651666666666667</v>
      </c>
    </row>
    <row r="5278" customFormat="false" ht="15" hidden="false" customHeight="false" outlineLevel="0" collapsed="false">
      <c r="A5278" s="47" t="s">
        <v>17230</v>
      </c>
      <c r="B5278" s="47" t="s">
        <v>1267</v>
      </c>
      <c r="C5278" s="48" t="n">
        <v>46118</v>
      </c>
      <c r="D5278" s="47" t="s">
        <v>64</v>
      </c>
      <c r="E5278" s="47" t="s">
        <v>128</v>
      </c>
      <c r="F5278" s="47" t="s">
        <v>154</v>
      </c>
      <c r="G5278" s="47" t="s">
        <v>132</v>
      </c>
      <c r="H5278" s="47" t="n">
        <v>308</v>
      </c>
      <c r="I5278" s="57" t="n">
        <f aca="false">IFERROR(H5278/INDEX(Rate_Master!$C$2:$C$13,MATCH(F5278,Rate_Master!$A$2:$A$13,0)),0)</f>
        <v>0.513333333333333</v>
      </c>
    </row>
    <row r="5279" customFormat="false" ht="15" hidden="false" customHeight="false" outlineLevel="0" collapsed="false">
      <c r="A5279" s="47" t="s">
        <v>17231</v>
      </c>
      <c r="B5279" s="47" t="s">
        <v>1269</v>
      </c>
      <c r="C5279" s="48" t="n">
        <v>46118</v>
      </c>
      <c r="D5279" s="47" t="s">
        <v>64</v>
      </c>
      <c r="E5279" s="47" t="s">
        <v>128</v>
      </c>
      <c r="F5279" s="47" t="s">
        <v>154</v>
      </c>
      <c r="G5279" s="47" t="s">
        <v>127</v>
      </c>
      <c r="H5279" s="47" t="n">
        <v>766</v>
      </c>
      <c r="I5279" s="57" t="n">
        <f aca="false">IFERROR(H5279/INDEX(Rate_Master!$C$2:$C$13,MATCH(F5279,Rate_Master!$A$2:$A$13,0)),0)</f>
        <v>1.27666666666667</v>
      </c>
    </row>
    <row r="5280" customFormat="false" ht="15" hidden="false" customHeight="false" outlineLevel="0" collapsed="false">
      <c r="A5280" s="47" t="s">
        <v>17232</v>
      </c>
      <c r="B5280" s="47" t="s">
        <v>1269</v>
      </c>
      <c r="C5280" s="48" t="n">
        <v>46118</v>
      </c>
      <c r="D5280" s="47" t="s">
        <v>64</v>
      </c>
      <c r="E5280" s="47" t="s">
        <v>128</v>
      </c>
      <c r="F5280" s="47" t="s">
        <v>154</v>
      </c>
      <c r="G5280" s="47" t="s">
        <v>129</v>
      </c>
      <c r="H5280" s="47" t="n">
        <v>535</v>
      </c>
      <c r="I5280" s="57" t="n">
        <f aca="false">IFERROR(H5280/INDEX(Rate_Master!$C$2:$C$13,MATCH(F5280,Rate_Master!$A$2:$A$13,0)),0)</f>
        <v>0.891666666666667</v>
      </c>
    </row>
    <row r="5281" customFormat="false" ht="15" hidden="false" customHeight="false" outlineLevel="0" collapsed="false">
      <c r="A5281" s="47" t="s">
        <v>17233</v>
      </c>
      <c r="B5281" s="47" t="s">
        <v>1269</v>
      </c>
      <c r="C5281" s="48" t="n">
        <v>46118</v>
      </c>
      <c r="D5281" s="47" t="s">
        <v>64</v>
      </c>
      <c r="E5281" s="47" t="s">
        <v>128</v>
      </c>
      <c r="F5281" s="47" t="s">
        <v>154</v>
      </c>
      <c r="G5281" s="47" t="s">
        <v>130</v>
      </c>
      <c r="H5281" s="47" t="n">
        <v>501</v>
      </c>
      <c r="I5281" s="57" t="n">
        <f aca="false">IFERROR(H5281/INDEX(Rate_Master!$C$2:$C$13,MATCH(F5281,Rate_Master!$A$2:$A$13,0)),0)</f>
        <v>0.835</v>
      </c>
    </row>
    <row r="5282" customFormat="false" ht="15" hidden="false" customHeight="false" outlineLevel="0" collapsed="false">
      <c r="A5282" s="47" t="s">
        <v>17234</v>
      </c>
      <c r="B5282" s="47" t="s">
        <v>1269</v>
      </c>
      <c r="C5282" s="48" t="n">
        <v>46118</v>
      </c>
      <c r="D5282" s="47" t="s">
        <v>64</v>
      </c>
      <c r="E5282" s="47" t="s">
        <v>128</v>
      </c>
      <c r="F5282" s="47" t="s">
        <v>154</v>
      </c>
      <c r="G5282" s="47" t="s">
        <v>131</v>
      </c>
      <c r="H5282" s="47" t="n">
        <v>209</v>
      </c>
      <c r="I5282" s="57" t="n">
        <f aca="false">IFERROR(H5282/INDEX(Rate_Master!$C$2:$C$13,MATCH(F5282,Rate_Master!$A$2:$A$13,0)),0)</f>
        <v>0.348333333333333</v>
      </c>
    </row>
    <row r="5283" customFormat="false" ht="15" hidden="false" customHeight="false" outlineLevel="0" collapsed="false">
      <c r="A5283" s="47" t="s">
        <v>17235</v>
      </c>
      <c r="B5283" s="47" t="s">
        <v>1269</v>
      </c>
      <c r="C5283" s="48" t="n">
        <v>46118</v>
      </c>
      <c r="D5283" s="47" t="s">
        <v>64</v>
      </c>
      <c r="E5283" s="47" t="s">
        <v>128</v>
      </c>
      <c r="F5283" s="47" t="s">
        <v>154</v>
      </c>
      <c r="G5283" s="47" t="s">
        <v>132</v>
      </c>
      <c r="H5283" s="47" t="n">
        <v>184</v>
      </c>
      <c r="I5283" s="57" t="n">
        <f aca="false">IFERROR(H5283/INDEX(Rate_Master!$C$2:$C$13,MATCH(F5283,Rate_Master!$A$2:$A$13,0)),0)</f>
        <v>0.306666666666667</v>
      </c>
    </row>
    <row r="5284" customFormat="false" ht="15" hidden="false" customHeight="false" outlineLevel="0" collapsed="false">
      <c r="A5284" s="47" t="s">
        <v>17236</v>
      </c>
      <c r="B5284" s="47" t="s">
        <v>1270</v>
      </c>
      <c r="C5284" s="48" t="n">
        <v>46118</v>
      </c>
      <c r="D5284" s="47" t="s">
        <v>65</v>
      </c>
      <c r="E5284" s="47" t="s">
        <v>134</v>
      </c>
      <c r="F5284" s="47" t="s">
        <v>157</v>
      </c>
      <c r="G5284" s="47" t="s">
        <v>133</v>
      </c>
      <c r="H5284" s="47" t="n">
        <v>1192</v>
      </c>
      <c r="I5284" s="57" t="n">
        <f aca="false">IFERROR(H5284/INDEX(Rate_Master!$C$2:$C$13,MATCH(F5284,Rate_Master!$A$2:$A$13,0)),0)</f>
        <v>5.41818181818182</v>
      </c>
    </row>
    <row r="5285" customFormat="false" ht="15" hidden="false" customHeight="false" outlineLevel="0" collapsed="false">
      <c r="A5285" s="47" t="s">
        <v>17237</v>
      </c>
      <c r="B5285" s="47" t="s">
        <v>1270</v>
      </c>
      <c r="C5285" s="48" t="n">
        <v>46118</v>
      </c>
      <c r="D5285" s="47" t="s">
        <v>65</v>
      </c>
      <c r="E5285" s="47" t="s">
        <v>134</v>
      </c>
      <c r="F5285" s="47" t="s">
        <v>157</v>
      </c>
      <c r="G5285" s="47" t="s">
        <v>135</v>
      </c>
      <c r="H5285" s="47" t="n">
        <v>650</v>
      </c>
      <c r="I5285" s="57" t="n">
        <f aca="false">IFERROR(H5285/INDEX(Rate_Master!$C$2:$C$13,MATCH(F5285,Rate_Master!$A$2:$A$13,0)),0)</f>
        <v>2.95454545454545</v>
      </c>
    </row>
    <row r="5286" customFormat="false" ht="15" hidden="false" customHeight="false" outlineLevel="0" collapsed="false">
      <c r="A5286" s="47" t="s">
        <v>17238</v>
      </c>
      <c r="B5286" s="47" t="s">
        <v>1270</v>
      </c>
      <c r="C5286" s="48" t="n">
        <v>46118</v>
      </c>
      <c r="D5286" s="47" t="s">
        <v>65</v>
      </c>
      <c r="E5286" s="47" t="s">
        <v>134</v>
      </c>
      <c r="F5286" s="47" t="s">
        <v>157</v>
      </c>
      <c r="G5286" s="47" t="s">
        <v>136</v>
      </c>
      <c r="H5286" s="47" t="n">
        <v>511</v>
      </c>
      <c r="I5286" s="57" t="n">
        <f aca="false">IFERROR(H5286/INDEX(Rate_Master!$C$2:$C$13,MATCH(F5286,Rate_Master!$A$2:$A$13,0)),0)</f>
        <v>2.32272727272727</v>
      </c>
    </row>
    <row r="5287" customFormat="false" ht="15" hidden="false" customHeight="false" outlineLevel="0" collapsed="false">
      <c r="A5287" s="47" t="s">
        <v>17239</v>
      </c>
      <c r="B5287" s="47" t="s">
        <v>1270</v>
      </c>
      <c r="C5287" s="48" t="n">
        <v>46118</v>
      </c>
      <c r="D5287" s="47" t="s">
        <v>65</v>
      </c>
      <c r="E5287" s="47" t="s">
        <v>134</v>
      </c>
      <c r="F5287" s="47" t="s">
        <v>157</v>
      </c>
      <c r="G5287" s="47" t="s">
        <v>137</v>
      </c>
      <c r="H5287" s="47" t="n">
        <v>423</v>
      </c>
      <c r="I5287" s="57" t="n">
        <f aca="false">IFERROR(H5287/INDEX(Rate_Master!$C$2:$C$13,MATCH(F5287,Rate_Master!$A$2:$A$13,0)),0)</f>
        <v>1.92272727272727</v>
      </c>
    </row>
    <row r="5288" customFormat="false" ht="15" hidden="false" customHeight="false" outlineLevel="0" collapsed="false">
      <c r="A5288" s="47" t="s">
        <v>17240</v>
      </c>
      <c r="B5288" s="47" t="s">
        <v>1270</v>
      </c>
      <c r="C5288" s="48" t="n">
        <v>46118</v>
      </c>
      <c r="D5288" s="47" t="s">
        <v>65</v>
      </c>
      <c r="E5288" s="47" t="s">
        <v>134</v>
      </c>
      <c r="F5288" s="47" t="s">
        <v>157</v>
      </c>
      <c r="G5288" s="47" t="s">
        <v>138</v>
      </c>
      <c r="H5288" s="47" t="n">
        <v>220</v>
      </c>
      <c r="I5288" s="57" t="n">
        <f aca="false">IFERROR(H5288/INDEX(Rate_Master!$C$2:$C$13,MATCH(F5288,Rate_Master!$A$2:$A$13,0)),0)</f>
        <v>1</v>
      </c>
    </row>
    <row r="5289" customFormat="false" ht="15" hidden="false" customHeight="false" outlineLevel="0" collapsed="false">
      <c r="A5289" s="47" t="s">
        <v>17241</v>
      </c>
      <c r="B5289" s="47" t="s">
        <v>1272</v>
      </c>
      <c r="C5289" s="48" t="n">
        <v>46118</v>
      </c>
      <c r="D5289" s="47" t="s">
        <v>65</v>
      </c>
      <c r="E5289" s="47" t="s">
        <v>134</v>
      </c>
      <c r="F5289" s="47" t="s">
        <v>157</v>
      </c>
      <c r="G5289" s="47" t="s">
        <v>133</v>
      </c>
      <c r="H5289" s="47" t="n">
        <v>802</v>
      </c>
      <c r="I5289" s="57" t="n">
        <f aca="false">IFERROR(H5289/INDEX(Rate_Master!$C$2:$C$13,MATCH(F5289,Rate_Master!$A$2:$A$13,0)),0)</f>
        <v>3.64545454545455</v>
      </c>
    </row>
    <row r="5290" customFormat="false" ht="15" hidden="false" customHeight="false" outlineLevel="0" collapsed="false">
      <c r="A5290" s="47" t="s">
        <v>17242</v>
      </c>
      <c r="B5290" s="47" t="s">
        <v>1272</v>
      </c>
      <c r="C5290" s="48" t="n">
        <v>46118</v>
      </c>
      <c r="D5290" s="47" t="s">
        <v>65</v>
      </c>
      <c r="E5290" s="47" t="s">
        <v>134</v>
      </c>
      <c r="F5290" s="47" t="s">
        <v>157</v>
      </c>
      <c r="G5290" s="47" t="s">
        <v>135</v>
      </c>
      <c r="H5290" s="47" t="n">
        <v>398</v>
      </c>
      <c r="I5290" s="57" t="n">
        <f aca="false">IFERROR(H5290/INDEX(Rate_Master!$C$2:$C$13,MATCH(F5290,Rate_Master!$A$2:$A$13,0)),0)</f>
        <v>1.80909090909091</v>
      </c>
    </row>
    <row r="5291" customFormat="false" ht="15" hidden="false" customHeight="false" outlineLevel="0" collapsed="false">
      <c r="A5291" s="47" t="s">
        <v>17243</v>
      </c>
      <c r="B5291" s="47" t="s">
        <v>1272</v>
      </c>
      <c r="C5291" s="48" t="n">
        <v>46118</v>
      </c>
      <c r="D5291" s="47" t="s">
        <v>65</v>
      </c>
      <c r="E5291" s="47" t="s">
        <v>134</v>
      </c>
      <c r="F5291" s="47" t="s">
        <v>157</v>
      </c>
      <c r="G5291" s="47" t="s">
        <v>136</v>
      </c>
      <c r="H5291" s="47" t="n">
        <v>335</v>
      </c>
      <c r="I5291" s="57" t="n">
        <f aca="false">IFERROR(H5291/INDEX(Rate_Master!$C$2:$C$13,MATCH(F5291,Rate_Master!$A$2:$A$13,0)),0)</f>
        <v>1.52272727272727</v>
      </c>
    </row>
    <row r="5292" customFormat="false" ht="15" hidden="false" customHeight="false" outlineLevel="0" collapsed="false">
      <c r="A5292" s="47" t="s">
        <v>17244</v>
      </c>
      <c r="B5292" s="47" t="s">
        <v>1272</v>
      </c>
      <c r="C5292" s="48" t="n">
        <v>46118</v>
      </c>
      <c r="D5292" s="47" t="s">
        <v>65</v>
      </c>
      <c r="E5292" s="47" t="s">
        <v>134</v>
      </c>
      <c r="F5292" s="47" t="s">
        <v>157</v>
      </c>
      <c r="G5292" s="47" t="s">
        <v>137</v>
      </c>
      <c r="H5292" s="47" t="n">
        <v>267</v>
      </c>
      <c r="I5292" s="57" t="n">
        <f aca="false">IFERROR(H5292/INDEX(Rate_Master!$C$2:$C$13,MATCH(F5292,Rate_Master!$A$2:$A$13,0)),0)</f>
        <v>1.21363636363636</v>
      </c>
    </row>
    <row r="5293" customFormat="false" ht="15" hidden="false" customHeight="false" outlineLevel="0" collapsed="false">
      <c r="A5293" s="47" t="s">
        <v>17245</v>
      </c>
      <c r="B5293" s="47" t="s">
        <v>1272</v>
      </c>
      <c r="C5293" s="48" t="n">
        <v>46118</v>
      </c>
      <c r="D5293" s="47" t="s">
        <v>65</v>
      </c>
      <c r="E5293" s="47" t="s">
        <v>134</v>
      </c>
      <c r="F5293" s="47" t="s">
        <v>157</v>
      </c>
      <c r="G5293" s="47" t="s">
        <v>138</v>
      </c>
      <c r="H5293" s="47" t="n">
        <v>122</v>
      </c>
      <c r="I5293" s="57" t="n">
        <f aca="false">IFERROR(H5293/INDEX(Rate_Master!$C$2:$C$13,MATCH(F5293,Rate_Master!$A$2:$A$13,0)),0)</f>
        <v>0.554545454545455</v>
      </c>
    </row>
    <row r="5294" customFormat="false" ht="15" hidden="false" customHeight="false" outlineLevel="0" collapsed="false">
      <c r="A5294" s="47" t="s">
        <v>17246</v>
      </c>
      <c r="B5294" s="47" t="s">
        <v>1273</v>
      </c>
      <c r="C5294" s="48" t="n">
        <v>46118</v>
      </c>
      <c r="D5294" s="47" t="s">
        <v>65</v>
      </c>
      <c r="E5294" s="47" t="s">
        <v>134</v>
      </c>
      <c r="F5294" s="47" t="s">
        <v>157</v>
      </c>
      <c r="G5294" s="47" t="s">
        <v>133</v>
      </c>
      <c r="H5294" s="47" t="n">
        <v>366</v>
      </c>
      <c r="I5294" s="57" t="n">
        <f aca="false">IFERROR(H5294/INDEX(Rate_Master!$C$2:$C$13,MATCH(F5294,Rate_Master!$A$2:$A$13,0)),0)</f>
        <v>1.66363636363636</v>
      </c>
    </row>
    <row r="5295" customFormat="false" ht="15" hidden="false" customHeight="false" outlineLevel="0" collapsed="false">
      <c r="A5295" s="47" t="s">
        <v>17247</v>
      </c>
      <c r="B5295" s="47" t="s">
        <v>1273</v>
      </c>
      <c r="C5295" s="48" t="n">
        <v>46118</v>
      </c>
      <c r="D5295" s="47" t="s">
        <v>65</v>
      </c>
      <c r="E5295" s="47" t="s">
        <v>134</v>
      </c>
      <c r="F5295" s="47" t="s">
        <v>157</v>
      </c>
      <c r="G5295" s="47" t="s">
        <v>135</v>
      </c>
      <c r="H5295" s="47" t="n">
        <v>181</v>
      </c>
      <c r="I5295" s="57" t="n">
        <f aca="false">IFERROR(H5295/INDEX(Rate_Master!$C$2:$C$13,MATCH(F5295,Rate_Master!$A$2:$A$13,0)),0)</f>
        <v>0.822727272727273</v>
      </c>
    </row>
    <row r="5296" customFormat="false" ht="15" hidden="false" customHeight="false" outlineLevel="0" collapsed="false">
      <c r="A5296" s="47" t="s">
        <v>17248</v>
      </c>
      <c r="B5296" s="47" t="s">
        <v>1273</v>
      </c>
      <c r="C5296" s="48" t="n">
        <v>46118</v>
      </c>
      <c r="D5296" s="47" t="s">
        <v>65</v>
      </c>
      <c r="E5296" s="47" t="s">
        <v>134</v>
      </c>
      <c r="F5296" s="47" t="s">
        <v>157</v>
      </c>
      <c r="G5296" s="47" t="s">
        <v>136</v>
      </c>
      <c r="H5296" s="47" t="n">
        <v>164</v>
      </c>
      <c r="I5296" s="57" t="n">
        <f aca="false">IFERROR(H5296/INDEX(Rate_Master!$C$2:$C$13,MATCH(F5296,Rate_Master!$A$2:$A$13,0)),0)</f>
        <v>0.745454545454546</v>
      </c>
    </row>
    <row r="5297" customFormat="false" ht="15" hidden="false" customHeight="false" outlineLevel="0" collapsed="false">
      <c r="A5297" s="47" t="s">
        <v>17249</v>
      </c>
      <c r="B5297" s="47" t="s">
        <v>1273</v>
      </c>
      <c r="C5297" s="48" t="n">
        <v>46118</v>
      </c>
      <c r="D5297" s="47" t="s">
        <v>65</v>
      </c>
      <c r="E5297" s="47" t="s">
        <v>134</v>
      </c>
      <c r="F5297" s="47" t="s">
        <v>157</v>
      </c>
      <c r="G5297" s="47" t="s">
        <v>137</v>
      </c>
      <c r="H5297" s="47" t="n">
        <v>108</v>
      </c>
      <c r="I5297" s="57" t="n">
        <f aca="false">IFERROR(H5297/INDEX(Rate_Master!$C$2:$C$13,MATCH(F5297,Rate_Master!$A$2:$A$13,0)),0)</f>
        <v>0.490909090909091</v>
      </c>
    </row>
    <row r="5298" customFormat="false" ht="15" hidden="false" customHeight="false" outlineLevel="0" collapsed="false">
      <c r="A5298" s="47" t="s">
        <v>17250</v>
      </c>
      <c r="B5298" s="47" t="s">
        <v>1273</v>
      </c>
      <c r="C5298" s="48" t="n">
        <v>46118</v>
      </c>
      <c r="D5298" s="47" t="s">
        <v>65</v>
      </c>
      <c r="E5298" s="47" t="s">
        <v>134</v>
      </c>
      <c r="F5298" s="47" t="s">
        <v>157</v>
      </c>
      <c r="G5298" s="47" t="s">
        <v>138</v>
      </c>
      <c r="H5298" s="47" t="n">
        <v>54</v>
      </c>
      <c r="I5298" s="57" t="n">
        <f aca="false">IFERROR(H5298/INDEX(Rate_Master!$C$2:$C$13,MATCH(F5298,Rate_Master!$A$2:$A$13,0)),0)</f>
        <v>0.245454545454545</v>
      </c>
    </row>
    <row r="5299" customFormat="false" ht="15" hidden="false" customHeight="false" outlineLevel="0" collapsed="false">
      <c r="A5299" s="47" t="s">
        <v>17251</v>
      </c>
      <c r="B5299" s="47" t="s">
        <v>1274</v>
      </c>
      <c r="C5299" s="48" t="n">
        <v>46119</v>
      </c>
      <c r="D5299" s="47" t="s">
        <v>62</v>
      </c>
      <c r="E5299" s="47" t="s">
        <v>120</v>
      </c>
      <c r="F5299" s="47" t="s">
        <v>150</v>
      </c>
      <c r="G5299" s="47" t="s">
        <v>119</v>
      </c>
      <c r="H5299" s="47" t="n">
        <v>1237</v>
      </c>
      <c r="I5299" s="57" t="n">
        <f aca="false">IFERROR(H5299/INDEX(Rate_Master!$C$2:$C$13,MATCH(F5299,Rate_Master!$A$2:$A$13,0)),0)</f>
        <v>1.54625</v>
      </c>
    </row>
    <row r="5300" customFormat="false" ht="15" hidden="false" customHeight="false" outlineLevel="0" collapsed="false">
      <c r="A5300" s="47" t="s">
        <v>17252</v>
      </c>
      <c r="B5300" s="47" t="s">
        <v>1274</v>
      </c>
      <c r="C5300" s="48" t="n">
        <v>46119</v>
      </c>
      <c r="D5300" s="47" t="s">
        <v>62</v>
      </c>
      <c r="E5300" s="47" t="s">
        <v>120</v>
      </c>
      <c r="F5300" s="47" t="s">
        <v>150</v>
      </c>
      <c r="G5300" s="47" t="s">
        <v>121</v>
      </c>
      <c r="H5300" s="47" t="n">
        <v>1090</v>
      </c>
      <c r="I5300" s="57" t="n">
        <f aca="false">IFERROR(H5300/INDEX(Rate_Master!$C$2:$C$13,MATCH(F5300,Rate_Master!$A$2:$A$13,0)),0)</f>
        <v>1.3625</v>
      </c>
    </row>
    <row r="5301" customFormat="false" ht="15" hidden="false" customHeight="false" outlineLevel="0" collapsed="false">
      <c r="A5301" s="47" t="s">
        <v>17253</v>
      </c>
      <c r="B5301" s="47" t="s">
        <v>1274</v>
      </c>
      <c r="C5301" s="48" t="n">
        <v>46119</v>
      </c>
      <c r="D5301" s="47" t="s">
        <v>62</v>
      </c>
      <c r="E5301" s="47" t="s">
        <v>120</v>
      </c>
      <c r="F5301" s="47" t="s">
        <v>150</v>
      </c>
      <c r="G5301" s="47" t="s">
        <v>122</v>
      </c>
      <c r="H5301" s="47" t="n">
        <v>1983</v>
      </c>
      <c r="I5301" s="57" t="n">
        <f aca="false">IFERROR(H5301/INDEX(Rate_Master!$C$2:$C$13,MATCH(F5301,Rate_Master!$A$2:$A$13,0)),0)</f>
        <v>2.47875</v>
      </c>
    </row>
    <row r="5302" customFormat="false" ht="15" hidden="false" customHeight="false" outlineLevel="0" collapsed="false">
      <c r="A5302" s="47" t="s">
        <v>17254</v>
      </c>
      <c r="B5302" s="47" t="s">
        <v>1274</v>
      </c>
      <c r="C5302" s="48" t="n">
        <v>46119</v>
      </c>
      <c r="D5302" s="47" t="s">
        <v>62</v>
      </c>
      <c r="E5302" s="47" t="s">
        <v>120</v>
      </c>
      <c r="F5302" s="47" t="s">
        <v>150</v>
      </c>
      <c r="G5302" s="47" t="s">
        <v>123</v>
      </c>
      <c r="H5302" s="47" t="n">
        <v>896</v>
      </c>
      <c r="I5302" s="57" t="n">
        <f aca="false">IFERROR(H5302/INDEX(Rate_Master!$C$2:$C$13,MATCH(F5302,Rate_Master!$A$2:$A$13,0)),0)</f>
        <v>1.12</v>
      </c>
    </row>
    <row r="5303" customFormat="false" ht="15" hidden="false" customHeight="false" outlineLevel="0" collapsed="false">
      <c r="A5303" s="47" t="s">
        <v>17255</v>
      </c>
      <c r="B5303" s="47" t="s">
        <v>1274</v>
      </c>
      <c r="C5303" s="48" t="n">
        <v>46119</v>
      </c>
      <c r="D5303" s="47" t="s">
        <v>62</v>
      </c>
      <c r="E5303" s="47" t="s">
        <v>120</v>
      </c>
      <c r="F5303" s="47" t="s">
        <v>150</v>
      </c>
      <c r="G5303" s="47" t="s">
        <v>124</v>
      </c>
      <c r="H5303" s="47" t="n">
        <v>562</v>
      </c>
      <c r="I5303" s="57" t="n">
        <f aca="false">IFERROR(H5303/INDEX(Rate_Master!$C$2:$C$13,MATCH(F5303,Rate_Master!$A$2:$A$13,0)),0)</f>
        <v>0.7025</v>
      </c>
    </row>
    <row r="5304" customFormat="false" ht="15" hidden="false" customHeight="false" outlineLevel="0" collapsed="false">
      <c r="A5304" s="47" t="s">
        <v>17256</v>
      </c>
      <c r="B5304" s="47" t="s">
        <v>1274</v>
      </c>
      <c r="C5304" s="48" t="n">
        <v>46119</v>
      </c>
      <c r="D5304" s="47" t="s">
        <v>62</v>
      </c>
      <c r="E5304" s="47" t="s">
        <v>120</v>
      </c>
      <c r="F5304" s="47" t="s">
        <v>150</v>
      </c>
      <c r="G5304" s="47" t="s">
        <v>125</v>
      </c>
      <c r="H5304" s="47" t="n">
        <v>328</v>
      </c>
      <c r="I5304" s="57" t="n">
        <f aca="false">IFERROR(H5304/INDEX(Rate_Master!$C$2:$C$13,MATCH(F5304,Rate_Master!$A$2:$A$13,0)),0)</f>
        <v>0.41</v>
      </c>
    </row>
    <row r="5305" customFormat="false" ht="15" hidden="false" customHeight="false" outlineLevel="0" collapsed="false">
      <c r="A5305" s="47" t="s">
        <v>17257</v>
      </c>
      <c r="B5305" s="47" t="s">
        <v>1274</v>
      </c>
      <c r="C5305" s="48" t="n">
        <v>46119</v>
      </c>
      <c r="D5305" s="47" t="s">
        <v>62</v>
      </c>
      <c r="E5305" s="47" t="s">
        <v>120</v>
      </c>
      <c r="F5305" s="47" t="s">
        <v>150</v>
      </c>
      <c r="G5305" s="47" t="s">
        <v>126</v>
      </c>
      <c r="H5305" s="47" t="n">
        <v>232</v>
      </c>
      <c r="I5305" s="57" t="n">
        <f aca="false">IFERROR(H5305/INDEX(Rate_Master!$C$2:$C$13,MATCH(F5305,Rate_Master!$A$2:$A$13,0)),0)</f>
        <v>0.29</v>
      </c>
    </row>
    <row r="5306" customFormat="false" ht="15" hidden="false" customHeight="false" outlineLevel="0" collapsed="false">
      <c r="A5306" s="47" t="s">
        <v>17258</v>
      </c>
      <c r="B5306" s="47" t="s">
        <v>1275</v>
      </c>
      <c r="C5306" s="48" t="n">
        <v>46119</v>
      </c>
      <c r="D5306" s="47" t="s">
        <v>62</v>
      </c>
      <c r="E5306" s="47" t="s">
        <v>120</v>
      </c>
      <c r="F5306" s="47" t="s">
        <v>150</v>
      </c>
      <c r="G5306" s="47" t="s">
        <v>119</v>
      </c>
      <c r="H5306" s="47" t="n">
        <v>1323</v>
      </c>
      <c r="I5306" s="57" t="n">
        <f aca="false">IFERROR(H5306/INDEX(Rate_Master!$C$2:$C$13,MATCH(F5306,Rate_Master!$A$2:$A$13,0)),0)</f>
        <v>1.65375</v>
      </c>
    </row>
    <row r="5307" customFormat="false" ht="15" hidden="false" customHeight="false" outlineLevel="0" collapsed="false">
      <c r="A5307" s="47" t="s">
        <v>17259</v>
      </c>
      <c r="B5307" s="47" t="s">
        <v>1275</v>
      </c>
      <c r="C5307" s="48" t="n">
        <v>46119</v>
      </c>
      <c r="D5307" s="47" t="s">
        <v>62</v>
      </c>
      <c r="E5307" s="47" t="s">
        <v>120</v>
      </c>
      <c r="F5307" s="47" t="s">
        <v>150</v>
      </c>
      <c r="G5307" s="47" t="s">
        <v>121</v>
      </c>
      <c r="H5307" s="47" t="n">
        <v>1215</v>
      </c>
      <c r="I5307" s="57" t="n">
        <f aca="false">IFERROR(H5307/INDEX(Rate_Master!$C$2:$C$13,MATCH(F5307,Rate_Master!$A$2:$A$13,0)),0)</f>
        <v>1.51875</v>
      </c>
    </row>
    <row r="5308" customFormat="false" ht="15" hidden="false" customHeight="false" outlineLevel="0" collapsed="false">
      <c r="A5308" s="47" t="s">
        <v>17260</v>
      </c>
      <c r="B5308" s="47" t="s">
        <v>1275</v>
      </c>
      <c r="C5308" s="48" t="n">
        <v>46119</v>
      </c>
      <c r="D5308" s="47" t="s">
        <v>62</v>
      </c>
      <c r="E5308" s="47" t="s">
        <v>120</v>
      </c>
      <c r="F5308" s="47" t="s">
        <v>150</v>
      </c>
      <c r="G5308" s="47" t="s">
        <v>122</v>
      </c>
      <c r="H5308" s="47" t="n">
        <v>2030</v>
      </c>
      <c r="I5308" s="57" t="n">
        <f aca="false">IFERROR(H5308/INDEX(Rate_Master!$C$2:$C$13,MATCH(F5308,Rate_Master!$A$2:$A$13,0)),0)</f>
        <v>2.5375</v>
      </c>
    </row>
    <row r="5309" customFormat="false" ht="15" hidden="false" customHeight="false" outlineLevel="0" collapsed="false">
      <c r="A5309" s="47" t="s">
        <v>17261</v>
      </c>
      <c r="B5309" s="47" t="s">
        <v>1275</v>
      </c>
      <c r="C5309" s="48" t="n">
        <v>46119</v>
      </c>
      <c r="D5309" s="47" t="s">
        <v>62</v>
      </c>
      <c r="E5309" s="47" t="s">
        <v>120</v>
      </c>
      <c r="F5309" s="47" t="s">
        <v>150</v>
      </c>
      <c r="G5309" s="47" t="s">
        <v>123</v>
      </c>
      <c r="H5309" s="47" t="n">
        <v>976</v>
      </c>
      <c r="I5309" s="57" t="n">
        <f aca="false">IFERROR(H5309/INDEX(Rate_Master!$C$2:$C$13,MATCH(F5309,Rate_Master!$A$2:$A$13,0)),0)</f>
        <v>1.22</v>
      </c>
    </row>
    <row r="5310" customFormat="false" ht="15" hidden="false" customHeight="false" outlineLevel="0" collapsed="false">
      <c r="A5310" s="47" t="s">
        <v>17262</v>
      </c>
      <c r="B5310" s="47" t="s">
        <v>1275</v>
      </c>
      <c r="C5310" s="48" t="n">
        <v>46119</v>
      </c>
      <c r="D5310" s="47" t="s">
        <v>62</v>
      </c>
      <c r="E5310" s="47" t="s">
        <v>120</v>
      </c>
      <c r="F5310" s="47" t="s">
        <v>150</v>
      </c>
      <c r="G5310" s="47" t="s">
        <v>124</v>
      </c>
      <c r="H5310" s="47" t="n">
        <v>599</v>
      </c>
      <c r="I5310" s="57" t="n">
        <f aca="false">IFERROR(H5310/INDEX(Rate_Master!$C$2:$C$13,MATCH(F5310,Rate_Master!$A$2:$A$13,0)),0)</f>
        <v>0.74875</v>
      </c>
    </row>
    <row r="5311" customFormat="false" ht="15" hidden="false" customHeight="false" outlineLevel="0" collapsed="false">
      <c r="A5311" s="47" t="s">
        <v>17263</v>
      </c>
      <c r="B5311" s="47" t="s">
        <v>1275</v>
      </c>
      <c r="C5311" s="48" t="n">
        <v>46119</v>
      </c>
      <c r="D5311" s="47" t="s">
        <v>62</v>
      </c>
      <c r="E5311" s="47" t="s">
        <v>120</v>
      </c>
      <c r="F5311" s="47" t="s">
        <v>150</v>
      </c>
      <c r="G5311" s="47" t="s">
        <v>125</v>
      </c>
      <c r="H5311" s="47" t="n">
        <v>371</v>
      </c>
      <c r="I5311" s="57" t="n">
        <f aca="false">IFERROR(H5311/INDEX(Rate_Master!$C$2:$C$13,MATCH(F5311,Rate_Master!$A$2:$A$13,0)),0)</f>
        <v>0.46375</v>
      </c>
    </row>
    <row r="5312" customFormat="false" ht="15" hidden="false" customHeight="false" outlineLevel="0" collapsed="false">
      <c r="A5312" s="47" t="s">
        <v>17264</v>
      </c>
      <c r="B5312" s="47" t="s">
        <v>1275</v>
      </c>
      <c r="C5312" s="48" t="n">
        <v>46119</v>
      </c>
      <c r="D5312" s="47" t="s">
        <v>62</v>
      </c>
      <c r="E5312" s="47" t="s">
        <v>120</v>
      </c>
      <c r="F5312" s="47" t="s">
        <v>150</v>
      </c>
      <c r="G5312" s="47" t="s">
        <v>126</v>
      </c>
      <c r="H5312" s="47" t="n">
        <v>239</v>
      </c>
      <c r="I5312" s="57" t="n">
        <f aca="false">IFERROR(H5312/INDEX(Rate_Master!$C$2:$C$13,MATCH(F5312,Rate_Master!$A$2:$A$13,0)),0)</f>
        <v>0.29875</v>
      </c>
    </row>
    <row r="5313" customFormat="false" ht="15" hidden="false" customHeight="false" outlineLevel="0" collapsed="false">
      <c r="A5313" s="47" t="s">
        <v>17265</v>
      </c>
      <c r="B5313" s="47" t="s">
        <v>1276</v>
      </c>
      <c r="C5313" s="48" t="n">
        <v>46119</v>
      </c>
      <c r="D5313" s="47" t="s">
        <v>62</v>
      </c>
      <c r="E5313" s="47" t="s">
        <v>120</v>
      </c>
      <c r="F5313" s="47" t="s">
        <v>150</v>
      </c>
      <c r="G5313" s="47" t="s">
        <v>119</v>
      </c>
      <c r="H5313" s="47" t="n">
        <v>744</v>
      </c>
      <c r="I5313" s="57" t="n">
        <f aca="false">IFERROR(H5313/INDEX(Rate_Master!$C$2:$C$13,MATCH(F5313,Rate_Master!$A$2:$A$13,0)),0)</f>
        <v>0.93</v>
      </c>
    </row>
    <row r="5314" customFormat="false" ht="15" hidden="false" customHeight="false" outlineLevel="0" collapsed="false">
      <c r="A5314" s="47" t="s">
        <v>17266</v>
      </c>
      <c r="B5314" s="47" t="s">
        <v>1276</v>
      </c>
      <c r="C5314" s="48" t="n">
        <v>46119</v>
      </c>
      <c r="D5314" s="47" t="s">
        <v>62</v>
      </c>
      <c r="E5314" s="47" t="s">
        <v>120</v>
      </c>
      <c r="F5314" s="47" t="s">
        <v>150</v>
      </c>
      <c r="G5314" s="47" t="s">
        <v>121</v>
      </c>
      <c r="H5314" s="47" t="n">
        <v>701</v>
      </c>
      <c r="I5314" s="57" t="n">
        <f aca="false">IFERROR(H5314/INDEX(Rate_Master!$C$2:$C$13,MATCH(F5314,Rate_Master!$A$2:$A$13,0)),0)</f>
        <v>0.87625</v>
      </c>
    </row>
    <row r="5315" customFormat="false" ht="15" hidden="false" customHeight="false" outlineLevel="0" collapsed="false">
      <c r="A5315" s="47" t="s">
        <v>17267</v>
      </c>
      <c r="B5315" s="47" t="s">
        <v>1276</v>
      </c>
      <c r="C5315" s="48" t="n">
        <v>46119</v>
      </c>
      <c r="D5315" s="47" t="s">
        <v>62</v>
      </c>
      <c r="E5315" s="47" t="s">
        <v>120</v>
      </c>
      <c r="F5315" s="47" t="s">
        <v>150</v>
      </c>
      <c r="G5315" s="47" t="s">
        <v>122</v>
      </c>
      <c r="H5315" s="47" t="n">
        <v>1246</v>
      </c>
      <c r="I5315" s="57" t="n">
        <f aca="false">IFERROR(H5315/INDEX(Rate_Master!$C$2:$C$13,MATCH(F5315,Rate_Master!$A$2:$A$13,0)),0)</f>
        <v>1.5575</v>
      </c>
    </row>
    <row r="5316" customFormat="false" ht="15" hidden="false" customHeight="false" outlineLevel="0" collapsed="false">
      <c r="A5316" s="47" t="s">
        <v>17268</v>
      </c>
      <c r="B5316" s="47" t="s">
        <v>1276</v>
      </c>
      <c r="C5316" s="48" t="n">
        <v>46119</v>
      </c>
      <c r="D5316" s="47" t="s">
        <v>62</v>
      </c>
      <c r="E5316" s="47" t="s">
        <v>120</v>
      </c>
      <c r="F5316" s="47" t="s">
        <v>150</v>
      </c>
      <c r="G5316" s="47" t="s">
        <v>123</v>
      </c>
      <c r="H5316" s="47" t="n">
        <v>563</v>
      </c>
      <c r="I5316" s="57" t="n">
        <f aca="false">IFERROR(H5316/INDEX(Rate_Master!$C$2:$C$13,MATCH(F5316,Rate_Master!$A$2:$A$13,0)),0)</f>
        <v>0.70375</v>
      </c>
    </row>
    <row r="5317" customFormat="false" ht="15" hidden="false" customHeight="false" outlineLevel="0" collapsed="false">
      <c r="A5317" s="47" t="s">
        <v>17269</v>
      </c>
      <c r="B5317" s="47" t="s">
        <v>1276</v>
      </c>
      <c r="C5317" s="48" t="n">
        <v>46119</v>
      </c>
      <c r="D5317" s="47" t="s">
        <v>62</v>
      </c>
      <c r="E5317" s="47" t="s">
        <v>120</v>
      </c>
      <c r="F5317" s="47" t="s">
        <v>150</v>
      </c>
      <c r="G5317" s="47" t="s">
        <v>124</v>
      </c>
      <c r="H5317" s="47" t="n">
        <v>340</v>
      </c>
      <c r="I5317" s="57" t="n">
        <f aca="false">IFERROR(H5317/INDEX(Rate_Master!$C$2:$C$13,MATCH(F5317,Rate_Master!$A$2:$A$13,0)),0)</f>
        <v>0.425</v>
      </c>
    </row>
    <row r="5318" customFormat="false" ht="15" hidden="false" customHeight="false" outlineLevel="0" collapsed="false">
      <c r="A5318" s="47" t="s">
        <v>17270</v>
      </c>
      <c r="B5318" s="47" t="s">
        <v>1276</v>
      </c>
      <c r="C5318" s="48" t="n">
        <v>46119</v>
      </c>
      <c r="D5318" s="47" t="s">
        <v>62</v>
      </c>
      <c r="E5318" s="47" t="s">
        <v>120</v>
      </c>
      <c r="F5318" s="47" t="s">
        <v>150</v>
      </c>
      <c r="G5318" s="47" t="s">
        <v>125</v>
      </c>
      <c r="H5318" s="47" t="n">
        <v>205</v>
      </c>
      <c r="I5318" s="57" t="n">
        <f aca="false">IFERROR(H5318/INDEX(Rate_Master!$C$2:$C$13,MATCH(F5318,Rate_Master!$A$2:$A$13,0)),0)</f>
        <v>0.25625</v>
      </c>
    </row>
    <row r="5319" customFormat="false" ht="15" hidden="false" customHeight="false" outlineLevel="0" collapsed="false">
      <c r="A5319" s="47" t="s">
        <v>17271</v>
      </c>
      <c r="B5319" s="47" t="s">
        <v>1276</v>
      </c>
      <c r="C5319" s="48" t="n">
        <v>46119</v>
      </c>
      <c r="D5319" s="47" t="s">
        <v>62</v>
      </c>
      <c r="E5319" s="47" t="s">
        <v>120</v>
      </c>
      <c r="F5319" s="47" t="s">
        <v>150</v>
      </c>
      <c r="G5319" s="47" t="s">
        <v>126</v>
      </c>
      <c r="H5319" s="47" t="n">
        <v>141</v>
      </c>
      <c r="I5319" s="57" t="n">
        <f aca="false">IFERROR(H5319/INDEX(Rate_Master!$C$2:$C$13,MATCH(F5319,Rate_Master!$A$2:$A$13,0)),0)</f>
        <v>0.17625</v>
      </c>
    </row>
    <row r="5320" customFormat="false" ht="15" hidden="false" customHeight="false" outlineLevel="0" collapsed="false">
      <c r="A5320" s="47" t="s">
        <v>17272</v>
      </c>
      <c r="B5320" s="47" t="s">
        <v>1277</v>
      </c>
      <c r="C5320" s="48" t="n">
        <v>46119</v>
      </c>
      <c r="D5320" s="47" t="s">
        <v>63</v>
      </c>
      <c r="E5320" s="47" t="s">
        <v>120</v>
      </c>
      <c r="F5320" s="47" t="s">
        <v>152</v>
      </c>
      <c r="G5320" s="47" t="s">
        <v>119</v>
      </c>
      <c r="H5320" s="47" t="n">
        <v>1445</v>
      </c>
      <c r="I5320" s="57" t="n">
        <f aca="false">IFERROR(H5320/INDEX(Rate_Master!$C$2:$C$13,MATCH(F5320,Rate_Master!$A$2:$A$13,0)),0)</f>
        <v>1.60555555555556</v>
      </c>
    </row>
    <row r="5321" customFormat="false" ht="15" hidden="false" customHeight="false" outlineLevel="0" collapsed="false">
      <c r="A5321" s="47" t="s">
        <v>17273</v>
      </c>
      <c r="B5321" s="47" t="s">
        <v>1277</v>
      </c>
      <c r="C5321" s="48" t="n">
        <v>46119</v>
      </c>
      <c r="D5321" s="47" t="s">
        <v>63</v>
      </c>
      <c r="E5321" s="47" t="s">
        <v>120</v>
      </c>
      <c r="F5321" s="47" t="s">
        <v>152</v>
      </c>
      <c r="G5321" s="47" t="s">
        <v>121</v>
      </c>
      <c r="H5321" s="47" t="n">
        <v>1414</v>
      </c>
      <c r="I5321" s="57" t="n">
        <f aca="false">IFERROR(H5321/INDEX(Rate_Master!$C$2:$C$13,MATCH(F5321,Rate_Master!$A$2:$A$13,0)),0)</f>
        <v>1.57111111111111</v>
      </c>
    </row>
    <row r="5322" customFormat="false" ht="15" hidden="false" customHeight="false" outlineLevel="0" collapsed="false">
      <c r="A5322" s="47" t="s">
        <v>17274</v>
      </c>
      <c r="B5322" s="47" t="s">
        <v>1277</v>
      </c>
      <c r="C5322" s="48" t="n">
        <v>46119</v>
      </c>
      <c r="D5322" s="47" t="s">
        <v>63</v>
      </c>
      <c r="E5322" s="47" t="s">
        <v>120</v>
      </c>
      <c r="F5322" s="47" t="s">
        <v>152</v>
      </c>
      <c r="G5322" s="47" t="s">
        <v>122</v>
      </c>
      <c r="H5322" s="47" t="n">
        <v>1523</v>
      </c>
      <c r="I5322" s="57" t="n">
        <f aca="false">IFERROR(H5322/INDEX(Rate_Master!$C$2:$C$13,MATCH(F5322,Rate_Master!$A$2:$A$13,0)),0)</f>
        <v>1.69222222222222</v>
      </c>
    </row>
    <row r="5323" customFormat="false" ht="15" hidden="false" customHeight="false" outlineLevel="0" collapsed="false">
      <c r="A5323" s="47" t="s">
        <v>17275</v>
      </c>
      <c r="B5323" s="47" t="s">
        <v>1277</v>
      </c>
      <c r="C5323" s="48" t="n">
        <v>46119</v>
      </c>
      <c r="D5323" s="47" t="s">
        <v>63</v>
      </c>
      <c r="E5323" s="47" t="s">
        <v>120</v>
      </c>
      <c r="F5323" s="47" t="s">
        <v>152</v>
      </c>
      <c r="G5323" s="47" t="s">
        <v>123</v>
      </c>
      <c r="H5323" s="47" t="n">
        <v>1069</v>
      </c>
      <c r="I5323" s="57" t="n">
        <f aca="false">IFERROR(H5323/INDEX(Rate_Master!$C$2:$C$13,MATCH(F5323,Rate_Master!$A$2:$A$13,0)),0)</f>
        <v>1.18777777777778</v>
      </c>
    </row>
    <row r="5324" customFormat="false" ht="15" hidden="false" customHeight="false" outlineLevel="0" collapsed="false">
      <c r="A5324" s="47" t="s">
        <v>17276</v>
      </c>
      <c r="B5324" s="47" t="s">
        <v>1277</v>
      </c>
      <c r="C5324" s="48" t="n">
        <v>46119</v>
      </c>
      <c r="D5324" s="47" t="s">
        <v>63</v>
      </c>
      <c r="E5324" s="47" t="s">
        <v>120</v>
      </c>
      <c r="F5324" s="47" t="s">
        <v>152</v>
      </c>
      <c r="G5324" s="47" t="s">
        <v>124</v>
      </c>
      <c r="H5324" s="47" t="n">
        <v>697</v>
      </c>
      <c r="I5324" s="57" t="n">
        <f aca="false">IFERROR(H5324/INDEX(Rate_Master!$C$2:$C$13,MATCH(F5324,Rate_Master!$A$2:$A$13,0)),0)</f>
        <v>0.774444444444445</v>
      </c>
    </row>
    <row r="5325" customFormat="false" ht="15" hidden="false" customHeight="false" outlineLevel="0" collapsed="false">
      <c r="A5325" s="47" t="s">
        <v>17277</v>
      </c>
      <c r="B5325" s="47" t="s">
        <v>1277</v>
      </c>
      <c r="C5325" s="48" t="n">
        <v>46119</v>
      </c>
      <c r="D5325" s="47" t="s">
        <v>63</v>
      </c>
      <c r="E5325" s="47" t="s">
        <v>120</v>
      </c>
      <c r="F5325" s="47" t="s">
        <v>152</v>
      </c>
      <c r="G5325" s="47" t="s">
        <v>125</v>
      </c>
      <c r="H5325" s="47" t="n">
        <v>418</v>
      </c>
      <c r="I5325" s="57" t="n">
        <f aca="false">IFERROR(H5325/INDEX(Rate_Master!$C$2:$C$13,MATCH(F5325,Rate_Master!$A$2:$A$13,0)),0)</f>
        <v>0.464444444444444</v>
      </c>
    </row>
    <row r="5326" customFormat="false" ht="15" hidden="false" customHeight="false" outlineLevel="0" collapsed="false">
      <c r="A5326" s="47" t="s">
        <v>17278</v>
      </c>
      <c r="B5326" s="47" t="s">
        <v>1277</v>
      </c>
      <c r="C5326" s="48" t="n">
        <v>46119</v>
      </c>
      <c r="D5326" s="47" t="s">
        <v>63</v>
      </c>
      <c r="E5326" s="47" t="s">
        <v>120</v>
      </c>
      <c r="F5326" s="47" t="s">
        <v>152</v>
      </c>
      <c r="G5326" s="47" t="s">
        <v>126</v>
      </c>
      <c r="H5326" s="47" t="n">
        <v>277</v>
      </c>
      <c r="I5326" s="57" t="n">
        <f aca="false">IFERROR(H5326/INDEX(Rate_Master!$C$2:$C$13,MATCH(F5326,Rate_Master!$A$2:$A$13,0)),0)</f>
        <v>0.307777777777778</v>
      </c>
    </row>
    <row r="5327" customFormat="false" ht="15" hidden="false" customHeight="false" outlineLevel="0" collapsed="false">
      <c r="A5327" s="47" t="s">
        <v>17279</v>
      </c>
      <c r="B5327" s="47" t="s">
        <v>1278</v>
      </c>
      <c r="C5327" s="48" t="n">
        <v>46119</v>
      </c>
      <c r="D5327" s="47" t="s">
        <v>63</v>
      </c>
      <c r="E5327" s="47" t="s">
        <v>120</v>
      </c>
      <c r="F5327" s="47" t="s">
        <v>152</v>
      </c>
      <c r="G5327" s="47" t="s">
        <v>119</v>
      </c>
      <c r="H5327" s="47" t="n">
        <v>1010</v>
      </c>
      <c r="I5327" s="57" t="n">
        <f aca="false">IFERROR(H5327/INDEX(Rate_Master!$C$2:$C$13,MATCH(F5327,Rate_Master!$A$2:$A$13,0)),0)</f>
        <v>1.12222222222222</v>
      </c>
    </row>
    <row r="5328" customFormat="false" ht="15" hidden="false" customHeight="false" outlineLevel="0" collapsed="false">
      <c r="A5328" s="47" t="s">
        <v>17280</v>
      </c>
      <c r="B5328" s="47" t="s">
        <v>1278</v>
      </c>
      <c r="C5328" s="48" t="n">
        <v>46119</v>
      </c>
      <c r="D5328" s="47" t="s">
        <v>63</v>
      </c>
      <c r="E5328" s="47" t="s">
        <v>120</v>
      </c>
      <c r="F5328" s="47" t="s">
        <v>152</v>
      </c>
      <c r="G5328" s="47" t="s">
        <v>121</v>
      </c>
      <c r="H5328" s="47" t="n">
        <v>925</v>
      </c>
      <c r="I5328" s="57" t="n">
        <f aca="false">IFERROR(H5328/INDEX(Rate_Master!$C$2:$C$13,MATCH(F5328,Rate_Master!$A$2:$A$13,0)),0)</f>
        <v>1.02777777777778</v>
      </c>
    </row>
    <row r="5329" customFormat="false" ht="15" hidden="false" customHeight="false" outlineLevel="0" collapsed="false">
      <c r="A5329" s="47" t="s">
        <v>17281</v>
      </c>
      <c r="B5329" s="47" t="s">
        <v>1278</v>
      </c>
      <c r="C5329" s="48" t="n">
        <v>46119</v>
      </c>
      <c r="D5329" s="47" t="s">
        <v>63</v>
      </c>
      <c r="E5329" s="47" t="s">
        <v>120</v>
      </c>
      <c r="F5329" s="47" t="s">
        <v>152</v>
      </c>
      <c r="G5329" s="47" t="s">
        <v>122</v>
      </c>
      <c r="H5329" s="47" t="n">
        <v>1003</v>
      </c>
      <c r="I5329" s="57" t="n">
        <f aca="false">IFERROR(H5329/INDEX(Rate_Master!$C$2:$C$13,MATCH(F5329,Rate_Master!$A$2:$A$13,0)),0)</f>
        <v>1.11444444444444</v>
      </c>
    </row>
    <row r="5330" customFormat="false" ht="15" hidden="false" customHeight="false" outlineLevel="0" collapsed="false">
      <c r="A5330" s="47" t="s">
        <v>17282</v>
      </c>
      <c r="B5330" s="47" t="s">
        <v>1278</v>
      </c>
      <c r="C5330" s="48" t="n">
        <v>46119</v>
      </c>
      <c r="D5330" s="47" t="s">
        <v>63</v>
      </c>
      <c r="E5330" s="47" t="s">
        <v>120</v>
      </c>
      <c r="F5330" s="47" t="s">
        <v>152</v>
      </c>
      <c r="G5330" s="47" t="s">
        <v>123</v>
      </c>
      <c r="H5330" s="47" t="n">
        <v>724</v>
      </c>
      <c r="I5330" s="57" t="n">
        <f aca="false">IFERROR(H5330/INDEX(Rate_Master!$C$2:$C$13,MATCH(F5330,Rate_Master!$A$2:$A$13,0)),0)</f>
        <v>0.804444444444444</v>
      </c>
    </row>
    <row r="5331" customFormat="false" ht="15" hidden="false" customHeight="false" outlineLevel="0" collapsed="false">
      <c r="A5331" s="47" t="s">
        <v>17283</v>
      </c>
      <c r="B5331" s="47" t="s">
        <v>1278</v>
      </c>
      <c r="C5331" s="48" t="n">
        <v>46119</v>
      </c>
      <c r="D5331" s="47" t="s">
        <v>63</v>
      </c>
      <c r="E5331" s="47" t="s">
        <v>120</v>
      </c>
      <c r="F5331" s="47" t="s">
        <v>152</v>
      </c>
      <c r="G5331" s="47" t="s">
        <v>124</v>
      </c>
      <c r="H5331" s="47" t="n">
        <v>462</v>
      </c>
      <c r="I5331" s="57" t="n">
        <f aca="false">IFERROR(H5331/INDEX(Rate_Master!$C$2:$C$13,MATCH(F5331,Rate_Master!$A$2:$A$13,0)),0)</f>
        <v>0.513333333333333</v>
      </c>
    </row>
    <row r="5332" customFormat="false" ht="15" hidden="false" customHeight="false" outlineLevel="0" collapsed="false">
      <c r="A5332" s="47" t="s">
        <v>17284</v>
      </c>
      <c r="B5332" s="47" t="s">
        <v>1278</v>
      </c>
      <c r="C5332" s="48" t="n">
        <v>46119</v>
      </c>
      <c r="D5332" s="47" t="s">
        <v>63</v>
      </c>
      <c r="E5332" s="47" t="s">
        <v>120</v>
      </c>
      <c r="F5332" s="47" t="s">
        <v>152</v>
      </c>
      <c r="G5332" s="47" t="s">
        <v>125</v>
      </c>
      <c r="H5332" s="47" t="n">
        <v>271</v>
      </c>
      <c r="I5332" s="57" t="n">
        <f aca="false">IFERROR(H5332/INDEX(Rate_Master!$C$2:$C$13,MATCH(F5332,Rate_Master!$A$2:$A$13,0)),0)</f>
        <v>0.301111111111111</v>
      </c>
    </row>
    <row r="5333" customFormat="false" ht="15" hidden="false" customHeight="false" outlineLevel="0" collapsed="false">
      <c r="A5333" s="47" t="s">
        <v>17285</v>
      </c>
      <c r="B5333" s="47" t="s">
        <v>1278</v>
      </c>
      <c r="C5333" s="48" t="n">
        <v>46119</v>
      </c>
      <c r="D5333" s="47" t="s">
        <v>63</v>
      </c>
      <c r="E5333" s="47" t="s">
        <v>120</v>
      </c>
      <c r="F5333" s="47" t="s">
        <v>152</v>
      </c>
      <c r="G5333" s="47" t="s">
        <v>126</v>
      </c>
      <c r="H5333" s="47" t="n">
        <v>187</v>
      </c>
      <c r="I5333" s="57" t="n">
        <f aca="false">IFERROR(H5333/INDEX(Rate_Master!$C$2:$C$13,MATCH(F5333,Rate_Master!$A$2:$A$13,0)),0)</f>
        <v>0.207777777777778</v>
      </c>
    </row>
    <row r="5334" customFormat="false" ht="15" hidden="false" customHeight="false" outlineLevel="0" collapsed="false">
      <c r="A5334" s="47" t="s">
        <v>17286</v>
      </c>
      <c r="B5334" s="47" t="s">
        <v>1279</v>
      </c>
      <c r="C5334" s="48" t="n">
        <v>46119</v>
      </c>
      <c r="D5334" s="47" t="s">
        <v>63</v>
      </c>
      <c r="E5334" s="47" t="s">
        <v>120</v>
      </c>
      <c r="F5334" s="47" t="s">
        <v>152</v>
      </c>
      <c r="G5334" s="47" t="s">
        <v>119</v>
      </c>
      <c r="H5334" s="47" t="n">
        <v>1125</v>
      </c>
      <c r="I5334" s="57" t="n">
        <f aca="false">IFERROR(H5334/INDEX(Rate_Master!$C$2:$C$13,MATCH(F5334,Rate_Master!$A$2:$A$13,0)),0)</f>
        <v>1.25</v>
      </c>
    </row>
    <row r="5335" customFormat="false" ht="15" hidden="false" customHeight="false" outlineLevel="0" collapsed="false">
      <c r="A5335" s="47" t="s">
        <v>17287</v>
      </c>
      <c r="B5335" s="47" t="s">
        <v>1279</v>
      </c>
      <c r="C5335" s="48" t="n">
        <v>46119</v>
      </c>
      <c r="D5335" s="47" t="s">
        <v>63</v>
      </c>
      <c r="E5335" s="47" t="s">
        <v>120</v>
      </c>
      <c r="F5335" s="47" t="s">
        <v>152</v>
      </c>
      <c r="G5335" s="47" t="s">
        <v>121</v>
      </c>
      <c r="H5335" s="47" t="n">
        <v>1020</v>
      </c>
      <c r="I5335" s="57" t="n">
        <f aca="false">IFERROR(H5335/INDEX(Rate_Master!$C$2:$C$13,MATCH(F5335,Rate_Master!$A$2:$A$13,0)),0)</f>
        <v>1.13333333333333</v>
      </c>
    </row>
    <row r="5336" customFormat="false" ht="15" hidden="false" customHeight="false" outlineLevel="0" collapsed="false">
      <c r="A5336" s="47" t="s">
        <v>17288</v>
      </c>
      <c r="B5336" s="47" t="s">
        <v>1279</v>
      </c>
      <c r="C5336" s="48" t="n">
        <v>46119</v>
      </c>
      <c r="D5336" s="47" t="s">
        <v>63</v>
      </c>
      <c r="E5336" s="47" t="s">
        <v>120</v>
      </c>
      <c r="F5336" s="47" t="s">
        <v>152</v>
      </c>
      <c r="G5336" s="47" t="s">
        <v>122</v>
      </c>
      <c r="H5336" s="47" t="n">
        <v>1035</v>
      </c>
      <c r="I5336" s="57" t="n">
        <f aca="false">IFERROR(H5336/INDEX(Rate_Master!$C$2:$C$13,MATCH(F5336,Rate_Master!$A$2:$A$13,0)),0)</f>
        <v>1.15</v>
      </c>
    </row>
    <row r="5337" customFormat="false" ht="15" hidden="false" customHeight="false" outlineLevel="0" collapsed="false">
      <c r="A5337" s="47" t="s">
        <v>17289</v>
      </c>
      <c r="B5337" s="47" t="s">
        <v>1279</v>
      </c>
      <c r="C5337" s="48" t="n">
        <v>46119</v>
      </c>
      <c r="D5337" s="47" t="s">
        <v>63</v>
      </c>
      <c r="E5337" s="47" t="s">
        <v>120</v>
      </c>
      <c r="F5337" s="47" t="s">
        <v>152</v>
      </c>
      <c r="G5337" s="47" t="s">
        <v>123</v>
      </c>
      <c r="H5337" s="47" t="n">
        <v>728</v>
      </c>
      <c r="I5337" s="57" t="n">
        <f aca="false">IFERROR(H5337/INDEX(Rate_Master!$C$2:$C$13,MATCH(F5337,Rate_Master!$A$2:$A$13,0)),0)</f>
        <v>0.808888888888889</v>
      </c>
    </row>
    <row r="5338" customFormat="false" ht="15" hidden="false" customHeight="false" outlineLevel="0" collapsed="false">
      <c r="A5338" s="47" t="s">
        <v>17290</v>
      </c>
      <c r="B5338" s="47" t="s">
        <v>1279</v>
      </c>
      <c r="C5338" s="48" t="n">
        <v>46119</v>
      </c>
      <c r="D5338" s="47" t="s">
        <v>63</v>
      </c>
      <c r="E5338" s="47" t="s">
        <v>120</v>
      </c>
      <c r="F5338" s="47" t="s">
        <v>152</v>
      </c>
      <c r="G5338" s="47" t="s">
        <v>124</v>
      </c>
      <c r="H5338" s="47" t="n">
        <v>477</v>
      </c>
      <c r="I5338" s="57" t="n">
        <f aca="false">IFERROR(H5338/INDEX(Rate_Master!$C$2:$C$13,MATCH(F5338,Rate_Master!$A$2:$A$13,0)),0)</f>
        <v>0.53</v>
      </c>
    </row>
    <row r="5339" customFormat="false" ht="15" hidden="false" customHeight="false" outlineLevel="0" collapsed="false">
      <c r="A5339" s="47" t="s">
        <v>17291</v>
      </c>
      <c r="B5339" s="47" t="s">
        <v>1279</v>
      </c>
      <c r="C5339" s="48" t="n">
        <v>46119</v>
      </c>
      <c r="D5339" s="47" t="s">
        <v>63</v>
      </c>
      <c r="E5339" s="47" t="s">
        <v>120</v>
      </c>
      <c r="F5339" s="47" t="s">
        <v>152</v>
      </c>
      <c r="G5339" s="47" t="s">
        <v>125</v>
      </c>
      <c r="H5339" s="47" t="n">
        <v>280</v>
      </c>
      <c r="I5339" s="57" t="n">
        <f aca="false">IFERROR(H5339/INDEX(Rate_Master!$C$2:$C$13,MATCH(F5339,Rate_Master!$A$2:$A$13,0)),0)</f>
        <v>0.311111111111111</v>
      </c>
    </row>
    <row r="5340" customFormat="false" ht="15" hidden="false" customHeight="false" outlineLevel="0" collapsed="false">
      <c r="A5340" s="47" t="s">
        <v>17292</v>
      </c>
      <c r="B5340" s="47" t="s">
        <v>1279</v>
      </c>
      <c r="C5340" s="48" t="n">
        <v>46119</v>
      </c>
      <c r="D5340" s="47" t="s">
        <v>63</v>
      </c>
      <c r="E5340" s="47" t="s">
        <v>120</v>
      </c>
      <c r="F5340" s="47" t="s">
        <v>152</v>
      </c>
      <c r="G5340" s="47" t="s">
        <v>126</v>
      </c>
      <c r="H5340" s="47" t="n">
        <v>162</v>
      </c>
      <c r="I5340" s="57" t="n">
        <f aca="false">IFERROR(H5340/INDEX(Rate_Master!$C$2:$C$13,MATCH(F5340,Rate_Master!$A$2:$A$13,0)),0)</f>
        <v>0.18</v>
      </c>
    </row>
    <row r="5341" customFormat="false" ht="15" hidden="false" customHeight="false" outlineLevel="0" collapsed="false">
      <c r="A5341" s="47" t="s">
        <v>17293</v>
      </c>
      <c r="B5341" s="47" t="s">
        <v>1280</v>
      </c>
      <c r="C5341" s="48" t="n">
        <v>46119</v>
      </c>
      <c r="D5341" s="47" t="s">
        <v>64</v>
      </c>
      <c r="E5341" s="47" t="s">
        <v>128</v>
      </c>
      <c r="F5341" s="47" t="s">
        <v>154</v>
      </c>
      <c r="G5341" s="47" t="s">
        <v>127</v>
      </c>
      <c r="H5341" s="47" t="n">
        <v>1046</v>
      </c>
      <c r="I5341" s="57" t="n">
        <f aca="false">IFERROR(H5341/INDEX(Rate_Master!$C$2:$C$13,MATCH(F5341,Rate_Master!$A$2:$A$13,0)),0)</f>
        <v>1.74333333333333</v>
      </c>
    </row>
    <row r="5342" customFormat="false" ht="15" hidden="false" customHeight="false" outlineLevel="0" collapsed="false">
      <c r="A5342" s="47" t="s">
        <v>17294</v>
      </c>
      <c r="B5342" s="47" t="s">
        <v>1280</v>
      </c>
      <c r="C5342" s="48" t="n">
        <v>46119</v>
      </c>
      <c r="D5342" s="47" t="s">
        <v>64</v>
      </c>
      <c r="E5342" s="47" t="s">
        <v>128</v>
      </c>
      <c r="F5342" s="47" t="s">
        <v>154</v>
      </c>
      <c r="G5342" s="47" t="s">
        <v>129</v>
      </c>
      <c r="H5342" s="47" t="n">
        <v>737</v>
      </c>
      <c r="I5342" s="57" t="n">
        <f aca="false">IFERROR(H5342/INDEX(Rate_Master!$C$2:$C$13,MATCH(F5342,Rate_Master!$A$2:$A$13,0)),0)</f>
        <v>1.22833333333333</v>
      </c>
    </row>
    <row r="5343" customFormat="false" ht="15" hidden="false" customHeight="false" outlineLevel="0" collapsed="false">
      <c r="A5343" s="47" t="s">
        <v>17295</v>
      </c>
      <c r="B5343" s="47" t="s">
        <v>1280</v>
      </c>
      <c r="C5343" s="48" t="n">
        <v>46119</v>
      </c>
      <c r="D5343" s="47" t="s">
        <v>64</v>
      </c>
      <c r="E5343" s="47" t="s">
        <v>128</v>
      </c>
      <c r="F5343" s="47" t="s">
        <v>154</v>
      </c>
      <c r="G5343" s="47" t="s">
        <v>130</v>
      </c>
      <c r="H5343" s="47" t="n">
        <v>679</v>
      </c>
      <c r="I5343" s="57" t="n">
        <f aca="false">IFERROR(H5343/INDEX(Rate_Master!$C$2:$C$13,MATCH(F5343,Rate_Master!$A$2:$A$13,0)),0)</f>
        <v>1.13166666666667</v>
      </c>
    </row>
    <row r="5344" customFormat="false" ht="15" hidden="false" customHeight="false" outlineLevel="0" collapsed="false">
      <c r="A5344" s="47" t="s">
        <v>17296</v>
      </c>
      <c r="B5344" s="47" t="s">
        <v>1280</v>
      </c>
      <c r="C5344" s="48" t="n">
        <v>46119</v>
      </c>
      <c r="D5344" s="47" t="s">
        <v>64</v>
      </c>
      <c r="E5344" s="47" t="s">
        <v>128</v>
      </c>
      <c r="F5344" s="47" t="s">
        <v>154</v>
      </c>
      <c r="G5344" s="47" t="s">
        <v>131</v>
      </c>
      <c r="H5344" s="47" t="n">
        <v>294</v>
      </c>
      <c r="I5344" s="57" t="n">
        <f aca="false">IFERROR(H5344/INDEX(Rate_Master!$C$2:$C$13,MATCH(F5344,Rate_Master!$A$2:$A$13,0)),0)</f>
        <v>0.49</v>
      </c>
    </row>
    <row r="5345" customFormat="false" ht="15" hidden="false" customHeight="false" outlineLevel="0" collapsed="false">
      <c r="A5345" s="47" t="s">
        <v>17297</v>
      </c>
      <c r="B5345" s="47" t="s">
        <v>1280</v>
      </c>
      <c r="C5345" s="48" t="n">
        <v>46119</v>
      </c>
      <c r="D5345" s="47" t="s">
        <v>64</v>
      </c>
      <c r="E5345" s="47" t="s">
        <v>128</v>
      </c>
      <c r="F5345" s="47" t="s">
        <v>154</v>
      </c>
      <c r="G5345" s="47" t="s">
        <v>132</v>
      </c>
      <c r="H5345" s="47" t="n">
        <v>242</v>
      </c>
      <c r="I5345" s="57" t="n">
        <f aca="false">IFERROR(H5345/INDEX(Rate_Master!$C$2:$C$13,MATCH(F5345,Rate_Master!$A$2:$A$13,0)),0)</f>
        <v>0.403333333333333</v>
      </c>
    </row>
    <row r="5346" customFormat="false" ht="15" hidden="false" customHeight="false" outlineLevel="0" collapsed="false">
      <c r="A5346" s="47" t="s">
        <v>17298</v>
      </c>
      <c r="B5346" s="47" t="s">
        <v>1281</v>
      </c>
      <c r="C5346" s="48" t="n">
        <v>46119</v>
      </c>
      <c r="D5346" s="47" t="s">
        <v>64</v>
      </c>
      <c r="E5346" s="47" t="s">
        <v>128</v>
      </c>
      <c r="F5346" s="47" t="s">
        <v>154</v>
      </c>
      <c r="G5346" s="47" t="s">
        <v>127</v>
      </c>
      <c r="H5346" s="47" t="n">
        <v>1259</v>
      </c>
      <c r="I5346" s="57" t="n">
        <f aca="false">IFERROR(H5346/INDEX(Rate_Master!$C$2:$C$13,MATCH(F5346,Rate_Master!$A$2:$A$13,0)),0)</f>
        <v>2.09833333333333</v>
      </c>
    </row>
    <row r="5347" customFormat="false" ht="15" hidden="false" customHeight="false" outlineLevel="0" collapsed="false">
      <c r="A5347" s="47" t="s">
        <v>17299</v>
      </c>
      <c r="B5347" s="47" t="s">
        <v>1281</v>
      </c>
      <c r="C5347" s="48" t="n">
        <v>46119</v>
      </c>
      <c r="D5347" s="47" t="s">
        <v>64</v>
      </c>
      <c r="E5347" s="47" t="s">
        <v>128</v>
      </c>
      <c r="F5347" s="47" t="s">
        <v>154</v>
      </c>
      <c r="G5347" s="47" t="s">
        <v>129</v>
      </c>
      <c r="H5347" s="47" t="n">
        <v>930</v>
      </c>
      <c r="I5347" s="57" t="n">
        <f aca="false">IFERROR(H5347/INDEX(Rate_Master!$C$2:$C$13,MATCH(F5347,Rate_Master!$A$2:$A$13,0)),0)</f>
        <v>1.55</v>
      </c>
    </row>
    <row r="5348" customFormat="false" ht="15" hidden="false" customHeight="false" outlineLevel="0" collapsed="false">
      <c r="A5348" s="47" t="s">
        <v>17300</v>
      </c>
      <c r="B5348" s="47" t="s">
        <v>1281</v>
      </c>
      <c r="C5348" s="48" t="n">
        <v>46119</v>
      </c>
      <c r="D5348" s="47" t="s">
        <v>64</v>
      </c>
      <c r="E5348" s="47" t="s">
        <v>128</v>
      </c>
      <c r="F5348" s="47" t="s">
        <v>154</v>
      </c>
      <c r="G5348" s="47" t="s">
        <v>130</v>
      </c>
      <c r="H5348" s="47" t="n">
        <v>760</v>
      </c>
      <c r="I5348" s="57" t="n">
        <f aca="false">IFERROR(H5348/INDEX(Rate_Master!$C$2:$C$13,MATCH(F5348,Rate_Master!$A$2:$A$13,0)),0)</f>
        <v>1.26666666666667</v>
      </c>
    </row>
    <row r="5349" customFormat="false" ht="15" hidden="false" customHeight="false" outlineLevel="0" collapsed="false">
      <c r="A5349" s="47" t="s">
        <v>17301</v>
      </c>
      <c r="B5349" s="47" t="s">
        <v>1281</v>
      </c>
      <c r="C5349" s="48" t="n">
        <v>46119</v>
      </c>
      <c r="D5349" s="47" t="s">
        <v>64</v>
      </c>
      <c r="E5349" s="47" t="s">
        <v>128</v>
      </c>
      <c r="F5349" s="47" t="s">
        <v>154</v>
      </c>
      <c r="G5349" s="47" t="s">
        <v>131</v>
      </c>
      <c r="H5349" s="47" t="n">
        <v>377</v>
      </c>
      <c r="I5349" s="57" t="n">
        <f aca="false">IFERROR(H5349/INDEX(Rate_Master!$C$2:$C$13,MATCH(F5349,Rate_Master!$A$2:$A$13,0)),0)</f>
        <v>0.628333333333333</v>
      </c>
    </row>
    <row r="5350" customFormat="false" ht="15" hidden="false" customHeight="false" outlineLevel="0" collapsed="false">
      <c r="A5350" s="47" t="s">
        <v>17302</v>
      </c>
      <c r="B5350" s="47" t="s">
        <v>1281</v>
      </c>
      <c r="C5350" s="48" t="n">
        <v>46119</v>
      </c>
      <c r="D5350" s="47" t="s">
        <v>64</v>
      </c>
      <c r="E5350" s="47" t="s">
        <v>128</v>
      </c>
      <c r="F5350" s="47" t="s">
        <v>154</v>
      </c>
      <c r="G5350" s="47" t="s">
        <v>132</v>
      </c>
      <c r="H5350" s="47" t="n">
        <v>304</v>
      </c>
      <c r="I5350" s="57" t="n">
        <f aca="false">IFERROR(H5350/INDEX(Rate_Master!$C$2:$C$13,MATCH(F5350,Rate_Master!$A$2:$A$13,0)),0)</f>
        <v>0.506666666666667</v>
      </c>
    </row>
    <row r="5351" customFormat="false" ht="15" hidden="false" customHeight="false" outlineLevel="0" collapsed="false">
      <c r="A5351" s="47" t="s">
        <v>17303</v>
      </c>
      <c r="B5351" s="47" t="s">
        <v>1282</v>
      </c>
      <c r="C5351" s="48" t="n">
        <v>46119</v>
      </c>
      <c r="D5351" s="47" t="s">
        <v>65</v>
      </c>
      <c r="E5351" s="47" t="s">
        <v>134</v>
      </c>
      <c r="F5351" s="47" t="s">
        <v>157</v>
      </c>
      <c r="G5351" s="47" t="s">
        <v>133</v>
      </c>
      <c r="H5351" s="47" t="n">
        <v>599</v>
      </c>
      <c r="I5351" s="57" t="n">
        <f aca="false">IFERROR(H5351/INDEX(Rate_Master!$C$2:$C$13,MATCH(F5351,Rate_Master!$A$2:$A$13,0)),0)</f>
        <v>2.72272727272727</v>
      </c>
    </row>
    <row r="5352" customFormat="false" ht="15" hidden="false" customHeight="false" outlineLevel="0" collapsed="false">
      <c r="A5352" s="47" t="s">
        <v>17304</v>
      </c>
      <c r="B5352" s="47" t="s">
        <v>1282</v>
      </c>
      <c r="C5352" s="48" t="n">
        <v>46119</v>
      </c>
      <c r="D5352" s="47" t="s">
        <v>65</v>
      </c>
      <c r="E5352" s="47" t="s">
        <v>134</v>
      </c>
      <c r="F5352" s="47" t="s">
        <v>157</v>
      </c>
      <c r="G5352" s="47" t="s">
        <v>135</v>
      </c>
      <c r="H5352" s="47" t="n">
        <v>300</v>
      </c>
      <c r="I5352" s="57" t="n">
        <f aca="false">IFERROR(H5352/INDEX(Rate_Master!$C$2:$C$13,MATCH(F5352,Rate_Master!$A$2:$A$13,0)),0)</f>
        <v>1.36363636363636</v>
      </c>
    </row>
    <row r="5353" customFormat="false" ht="15" hidden="false" customHeight="false" outlineLevel="0" collapsed="false">
      <c r="A5353" s="47" t="s">
        <v>17305</v>
      </c>
      <c r="B5353" s="47" t="s">
        <v>1282</v>
      </c>
      <c r="C5353" s="48" t="n">
        <v>46119</v>
      </c>
      <c r="D5353" s="47" t="s">
        <v>65</v>
      </c>
      <c r="E5353" s="47" t="s">
        <v>134</v>
      </c>
      <c r="F5353" s="47" t="s">
        <v>157</v>
      </c>
      <c r="G5353" s="47" t="s">
        <v>136</v>
      </c>
      <c r="H5353" s="47" t="n">
        <v>283</v>
      </c>
      <c r="I5353" s="57" t="n">
        <f aca="false">IFERROR(H5353/INDEX(Rate_Master!$C$2:$C$13,MATCH(F5353,Rate_Master!$A$2:$A$13,0)),0)</f>
        <v>1.28636363636364</v>
      </c>
    </row>
    <row r="5354" customFormat="false" ht="15" hidden="false" customHeight="false" outlineLevel="0" collapsed="false">
      <c r="A5354" s="47" t="s">
        <v>17306</v>
      </c>
      <c r="B5354" s="47" t="s">
        <v>1282</v>
      </c>
      <c r="C5354" s="48" t="n">
        <v>46119</v>
      </c>
      <c r="D5354" s="47" t="s">
        <v>65</v>
      </c>
      <c r="E5354" s="47" t="s">
        <v>134</v>
      </c>
      <c r="F5354" s="47" t="s">
        <v>157</v>
      </c>
      <c r="G5354" s="47" t="s">
        <v>137</v>
      </c>
      <c r="H5354" s="47" t="n">
        <v>223</v>
      </c>
      <c r="I5354" s="57" t="n">
        <f aca="false">IFERROR(H5354/INDEX(Rate_Master!$C$2:$C$13,MATCH(F5354,Rate_Master!$A$2:$A$13,0)),0)</f>
        <v>1.01363636363636</v>
      </c>
    </row>
    <row r="5355" customFormat="false" ht="15" hidden="false" customHeight="false" outlineLevel="0" collapsed="false">
      <c r="A5355" s="47" t="s">
        <v>17307</v>
      </c>
      <c r="B5355" s="47" t="s">
        <v>1282</v>
      </c>
      <c r="C5355" s="48" t="n">
        <v>46119</v>
      </c>
      <c r="D5355" s="47" t="s">
        <v>65</v>
      </c>
      <c r="E5355" s="47" t="s">
        <v>134</v>
      </c>
      <c r="F5355" s="47" t="s">
        <v>157</v>
      </c>
      <c r="G5355" s="47" t="s">
        <v>138</v>
      </c>
      <c r="H5355" s="47" t="n">
        <v>94</v>
      </c>
      <c r="I5355" s="57" t="n">
        <f aca="false">IFERROR(H5355/INDEX(Rate_Master!$C$2:$C$13,MATCH(F5355,Rate_Master!$A$2:$A$13,0)),0)</f>
        <v>0.427272727272727</v>
      </c>
    </row>
    <row r="5356" customFormat="false" ht="15" hidden="false" customHeight="false" outlineLevel="0" collapsed="false">
      <c r="A5356" s="47" t="s">
        <v>17308</v>
      </c>
      <c r="B5356" s="47" t="s">
        <v>1283</v>
      </c>
      <c r="C5356" s="48" t="n">
        <v>46119</v>
      </c>
      <c r="D5356" s="47" t="s">
        <v>65</v>
      </c>
      <c r="E5356" s="47" t="s">
        <v>134</v>
      </c>
      <c r="F5356" s="47" t="s">
        <v>157</v>
      </c>
      <c r="G5356" s="47" t="s">
        <v>133</v>
      </c>
      <c r="H5356" s="47" t="n">
        <v>685</v>
      </c>
      <c r="I5356" s="57" t="n">
        <f aca="false">IFERROR(H5356/INDEX(Rate_Master!$C$2:$C$13,MATCH(F5356,Rate_Master!$A$2:$A$13,0)),0)</f>
        <v>3.11363636363636</v>
      </c>
    </row>
    <row r="5357" customFormat="false" ht="15" hidden="false" customHeight="false" outlineLevel="0" collapsed="false">
      <c r="A5357" s="47" t="s">
        <v>17309</v>
      </c>
      <c r="B5357" s="47" t="s">
        <v>1283</v>
      </c>
      <c r="C5357" s="48" t="n">
        <v>46119</v>
      </c>
      <c r="D5357" s="47" t="s">
        <v>65</v>
      </c>
      <c r="E5357" s="47" t="s">
        <v>134</v>
      </c>
      <c r="F5357" s="47" t="s">
        <v>157</v>
      </c>
      <c r="G5357" s="47" t="s">
        <v>135</v>
      </c>
      <c r="H5357" s="47" t="n">
        <v>391</v>
      </c>
      <c r="I5357" s="57" t="n">
        <f aca="false">IFERROR(H5357/INDEX(Rate_Master!$C$2:$C$13,MATCH(F5357,Rate_Master!$A$2:$A$13,0)),0)</f>
        <v>1.77727272727273</v>
      </c>
    </row>
    <row r="5358" customFormat="false" ht="15" hidden="false" customHeight="false" outlineLevel="0" collapsed="false">
      <c r="A5358" s="47" t="s">
        <v>17310</v>
      </c>
      <c r="B5358" s="47" t="s">
        <v>1283</v>
      </c>
      <c r="C5358" s="48" t="n">
        <v>46119</v>
      </c>
      <c r="D5358" s="47" t="s">
        <v>65</v>
      </c>
      <c r="E5358" s="47" t="s">
        <v>134</v>
      </c>
      <c r="F5358" s="47" t="s">
        <v>157</v>
      </c>
      <c r="G5358" s="47" t="s">
        <v>136</v>
      </c>
      <c r="H5358" s="47" t="n">
        <v>266</v>
      </c>
      <c r="I5358" s="57" t="n">
        <f aca="false">IFERROR(H5358/INDEX(Rate_Master!$C$2:$C$13,MATCH(F5358,Rate_Master!$A$2:$A$13,0)),0)</f>
        <v>1.20909090909091</v>
      </c>
    </row>
    <row r="5359" customFormat="false" ht="15" hidden="false" customHeight="false" outlineLevel="0" collapsed="false">
      <c r="A5359" s="47" t="s">
        <v>17311</v>
      </c>
      <c r="B5359" s="47" t="s">
        <v>1283</v>
      </c>
      <c r="C5359" s="48" t="n">
        <v>46119</v>
      </c>
      <c r="D5359" s="47" t="s">
        <v>65</v>
      </c>
      <c r="E5359" s="47" t="s">
        <v>134</v>
      </c>
      <c r="F5359" s="47" t="s">
        <v>157</v>
      </c>
      <c r="G5359" s="47" t="s">
        <v>137</v>
      </c>
      <c r="H5359" s="47" t="n">
        <v>213</v>
      </c>
      <c r="I5359" s="57" t="n">
        <f aca="false">IFERROR(H5359/INDEX(Rate_Master!$C$2:$C$13,MATCH(F5359,Rate_Master!$A$2:$A$13,0)),0)</f>
        <v>0.968181818181818</v>
      </c>
    </row>
    <row r="5360" customFormat="false" ht="15" hidden="false" customHeight="false" outlineLevel="0" collapsed="false">
      <c r="A5360" s="47" t="s">
        <v>17312</v>
      </c>
      <c r="B5360" s="47" t="s">
        <v>1283</v>
      </c>
      <c r="C5360" s="48" t="n">
        <v>46119</v>
      </c>
      <c r="D5360" s="47" t="s">
        <v>65</v>
      </c>
      <c r="E5360" s="47" t="s">
        <v>134</v>
      </c>
      <c r="F5360" s="47" t="s">
        <v>157</v>
      </c>
      <c r="G5360" s="47" t="s">
        <v>138</v>
      </c>
      <c r="H5360" s="47" t="n">
        <v>94</v>
      </c>
      <c r="I5360" s="57" t="n">
        <f aca="false">IFERROR(H5360/INDEX(Rate_Master!$C$2:$C$13,MATCH(F5360,Rate_Master!$A$2:$A$13,0)),0)</f>
        <v>0.427272727272727</v>
      </c>
    </row>
    <row r="5361" customFormat="false" ht="15" hidden="false" customHeight="false" outlineLevel="0" collapsed="false">
      <c r="A5361" s="47" t="s">
        <v>17313</v>
      </c>
      <c r="B5361" s="47" t="s">
        <v>1284</v>
      </c>
      <c r="C5361" s="48" t="n">
        <v>46119</v>
      </c>
      <c r="D5361" s="47" t="s">
        <v>65</v>
      </c>
      <c r="E5361" s="47" t="s">
        <v>134</v>
      </c>
      <c r="F5361" s="47" t="s">
        <v>157</v>
      </c>
      <c r="G5361" s="47" t="s">
        <v>133</v>
      </c>
      <c r="H5361" s="47" t="n">
        <v>715</v>
      </c>
      <c r="I5361" s="57" t="n">
        <f aca="false">IFERROR(H5361/INDEX(Rate_Master!$C$2:$C$13,MATCH(F5361,Rate_Master!$A$2:$A$13,0)),0)</f>
        <v>3.25</v>
      </c>
    </row>
    <row r="5362" customFormat="false" ht="15" hidden="false" customHeight="false" outlineLevel="0" collapsed="false">
      <c r="A5362" s="47" t="s">
        <v>17314</v>
      </c>
      <c r="B5362" s="47" t="s">
        <v>1284</v>
      </c>
      <c r="C5362" s="48" t="n">
        <v>46119</v>
      </c>
      <c r="D5362" s="47" t="s">
        <v>65</v>
      </c>
      <c r="E5362" s="47" t="s">
        <v>134</v>
      </c>
      <c r="F5362" s="47" t="s">
        <v>157</v>
      </c>
      <c r="G5362" s="47" t="s">
        <v>135</v>
      </c>
      <c r="H5362" s="47" t="n">
        <v>413</v>
      </c>
      <c r="I5362" s="57" t="n">
        <f aca="false">IFERROR(H5362/INDEX(Rate_Master!$C$2:$C$13,MATCH(F5362,Rate_Master!$A$2:$A$13,0)),0)</f>
        <v>1.87727272727273</v>
      </c>
    </row>
    <row r="5363" customFormat="false" ht="15" hidden="false" customHeight="false" outlineLevel="0" collapsed="false">
      <c r="A5363" s="47" t="s">
        <v>17315</v>
      </c>
      <c r="B5363" s="47" t="s">
        <v>1284</v>
      </c>
      <c r="C5363" s="48" t="n">
        <v>46119</v>
      </c>
      <c r="D5363" s="47" t="s">
        <v>65</v>
      </c>
      <c r="E5363" s="47" t="s">
        <v>134</v>
      </c>
      <c r="F5363" s="47" t="s">
        <v>157</v>
      </c>
      <c r="G5363" s="47" t="s">
        <v>136</v>
      </c>
      <c r="H5363" s="47" t="n">
        <v>338</v>
      </c>
      <c r="I5363" s="57" t="n">
        <f aca="false">IFERROR(H5363/INDEX(Rate_Master!$C$2:$C$13,MATCH(F5363,Rate_Master!$A$2:$A$13,0)),0)</f>
        <v>1.53636363636364</v>
      </c>
    </row>
    <row r="5364" customFormat="false" ht="15" hidden="false" customHeight="false" outlineLevel="0" collapsed="false">
      <c r="A5364" s="47" t="s">
        <v>17316</v>
      </c>
      <c r="B5364" s="47" t="s">
        <v>1284</v>
      </c>
      <c r="C5364" s="48" t="n">
        <v>46119</v>
      </c>
      <c r="D5364" s="47" t="s">
        <v>65</v>
      </c>
      <c r="E5364" s="47" t="s">
        <v>134</v>
      </c>
      <c r="F5364" s="47" t="s">
        <v>157</v>
      </c>
      <c r="G5364" s="47" t="s">
        <v>137</v>
      </c>
      <c r="H5364" s="47" t="n">
        <v>222</v>
      </c>
      <c r="I5364" s="57" t="n">
        <f aca="false">IFERROR(H5364/INDEX(Rate_Master!$C$2:$C$13,MATCH(F5364,Rate_Master!$A$2:$A$13,0)),0)</f>
        <v>1.00909090909091</v>
      </c>
    </row>
    <row r="5365" customFormat="false" ht="15" hidden="false" customHeight="false" outlineLevel="0" collapsed="false">
      <c r="A5365" s="47" t="s">
        <v>17317</v>
      </c>
      <c r="B5365" s="47" t="s">
        <v>1284</v>
      </c>
      <c r="C5365" s="48" t="n">
        <v>46119</v>
      </c>
      <c r="D5365" s="47" t="s">
        <v>65</v>
      </c>
      <c r="E5365" s="47" t="s">
        <v>134</v>
      </c>
      <c r="F5365" s="47" t="s">
        <v>157</v>
      </c>
      <c r="G5365" s="47" t="s">
        <v>138</v>
      </c>
      <c r="H5365" s="47" t="n">
        <v>125</v>
      </c>
      <c r="I5365" s="57" t="n">
        <f aca="false">IFERROR(H5365/INDEX(Rate_Master!$C$2:$C$13,MATCH(F5365,Rate_Master!$A$2:$A$13,0)),0)</f>
        <v>0.568181818181818</v>
      </c>
    </row>
    <row r="5366" customFormat="false" ht="15" hidden="false" customHeight="false" outlineLevel="0" collapsed="false">
      <c r="A5366" s="47" t="s">
        <v>17318</v>
      </c>
      <c r="B5366" s="47" t="s">
        <v>1285</v>
      </c>
      <c r="C5366" s="48" t="n">
        <v>46120</v>
      </c>
      <c r="D5366" s="47" t="s">
        <v>62</v>
      </c>
      <c r="E5366" s="47" t="s">
        <v>120</v>
      </c>
      <c r="F5366" s="47" t="s">
        <v>150</v>
      </c>
      <c r="G5366" s="47" t="s">
        <v>119</v>
      </c>
      <c r="H5366" s="47" t="n">
        <v>833</v>
      </c>
      <c r="I5366" s="57" t="n">
        <f aca="false">IFERROR(H5366/INDEX(Rate_Master!$C$2:$C$13,MATCH(F5366,Rate_Master!$A$2:$A$13,0)),0)</f>
        <v>1.04125</v>
      </c>
    </row>
    <row r="5367" customFormat="false" ht="15" hidden="false" customHeight="false" outlineLevel="0" collapsed="false">
      <c r="A5367" s="47" t="s">
        <v>17319</v>
      </c>
      <c r="B5367" s="47" t="s">
        <v>1285</v>
      </c>
      <c r="C5367" s="48" t="n">
        <v>46120</v>
      </c>
      <c r="D5367" s="47" t="s">
        <v>62</v>
      </c>
      <c r="E5367" s="47" t="s">
        <v>120</v>
      </c>
      <c r="F5367" s="47" t="s">
        <v>150</v>
      </c>
      <c r="G5367" s="47" t="s">
        <v>121</v>
      </c>
      <c r="H5367" s="47" t="n">
        <v>828</v>
      </c>
      <c r="I5367" s="57" t="n">
        <f aca="false">IFERROR(H5367/INDEX(Rate_Master!$C$2:$C$13,MATCH(F5367,Rate_Master!$A$2:$A$13,0)),0)</f>
        <v>1.035</v>
      </c>
    </row>
    <row r="5368" customFormat="false" ht="15" hidden="false" customHeight="false" outlineLevel="0" collapsed="false">
      <c r="A5368" s="47" t="s">
        <v>17320</v>
      </c>
      <c r="B5368" s="47" t="s">
        <v>1285</v>
      </c>
      <c r="C5368" s="48" t="n">
        <v>46120</v>
      </c>
      <c r="D5368" s="47" t="s">
        <v>62</v>
      </c>
      <c r="E5368" s="47" t="s">
        <v>120</v>
      </c>
      <c r="F5368" s="47" t="s">
        <v>150</v>
      </c>
      <c r="G5368" s="47" t="s">
        <v>122</v>
      </c>
      <c r="H5368" s="47" t="n">
        <v>1420</v>
      </c>
      <c r="I5368" s="57" t="n">
        <f aca="false">IFERROR(H5368/INDEX(Rate_Master!$C$2:$C$13,MATCH(F5368,Rate_Master!$A$2:$A$13,0)),0)</f>
        <v>1.775</v>
      </c>
    </row>
    <row r="5369" customFormat="false" ht="15" hidden="false" customHeight="false" outlineLevel="0" collapsed="false">
      <c r="A5369" s="47" t="s">
        <v>17321</v>
      </c>
      <c r="B5369" s="47" t="s">
        <v>1285</v>
      </c>
      <c r="C5369" s="48" t="n">
        <v>46120</v>
      </c>
      <c r="D5369" s="47" t="s">
        <v>62</v>
      </c>
      <c r="E5369" s="47" t="s">
        <v>120</v>
      </c>
      <c r="F5369" s="47" t="s">
        <v>150</v>
      </c>
      <c r="G5369" s="47" t="s">
        <v>123</v>
      </c>
      <c r="H5369" s="47" t="n">
        <v>641</v>
      </c>
      <c r="I5369" s="57" t="n">
        <f aca="false">IFERROR(H5369/INDEX(Rate_Master!$C$2:$C$13,MATCH(F5369,Rate_Master!$A$2:$A$13,0)),0)</f>
        <v>0.80125</v>
      </c>
    </row>
    <row r="5370" customFormat="false" ht="15" hidden="false" customHeight="false" outlineLevel="0" collapsed="false">
      <c r="A5370" s="47" t="s">
        <v>17322</v>
      </c>
      <c r="B5370" s="47" t="s">
        <v>1285</v>
      </c>
      <c r="C5370" s="48" t="n">
        <v>46120</v>
      </c>
      <c r="D5370" s="47" t="s">
        <v>62</v>
      </c>
      <c r="E5370" s="47" t="s">
        <v>120</v>
      </c>
      <c r="F5370" s="47" t="s">
        <v>150</v>
      </c>
      <c r="G5370" s="47" t="s">
        <v>124</v>
      </c>
      <c r="H5370" s="47" t="n">
        <v>422</v>
      </c>
      <c r="I5370" s="57" t="n">
        <f aca="false">IFERROR(H5370/INDEX(Rate_Master!$C$2:$C$13,MATCH(F5370,Rate_Master!$A$2:$A$13,0)),0)</f>
        <v>0.5275</v>
      </c>
    </row>
    <row r="5371" customFormat="false" ht="15" hidden="false" customHeight="false" outlineLevel="0" collapsed="false">
      <c r="A5371" s="47" t="s">
        <v>17323</v>
      </c>
      <c r="B5371" s="47" t="s">
        <v>1285</v>
      </c>
      <c r="C5371" s="48" t="n">
        <v>46120</v>
      </c>
      <c r="D5371" s="47" t="s">
        <v>62</v>
      </c>
      <c r="E5371" s="47" t="s">
        <v>120</v>
      </c>
      <c r="F5371" s="47" t="s">
        <v>150</v>
      </c>
      <c r="G5371" s="47" t="s">
        <v>125</v>
      </c>
      <c r="H5371" s="47" t="n">
        <v>235</v>
      </c>
      <c r="I5371" s="57" t="n">
        <f aca="false">IFERROR(H5371/INDEX(Rate_Master!$C$2:$C$13,MATCH(F5371,Rate_Master!$A$2:$A$13,0)),0)</f>
        <v>0.29375</v>
      </c>
    </row>
    <row r="5372" customFormat="false" ht="15" hidden="false" customHeight="false" outlineLevel="0" collapsed="false">
      <c r="A5372" s="47" t="s">
        <v>17324</v>
      </c>
      <c r="B5372" s="47" t="s">
        <v>1285</v>
      </c>
      <c r="C5372" s="48" t="n">
        <v>46120</v>
      </c>
      <c r="D5372" s="47" t="s">
        <v>62</v>
      </c>
      <c r="E5372" s="47" t="s">
        <v>120</v>
      </c>
      <c r="F5372" s="47" t="s">
        <v>150</v>
      </c>
      <c r="G5372" s="47" t="s">
        <v>126</v>
      </c>
      <c r="H5372" s="47" t="n">
        <v>140</v>
      </c>
      <c r="I5372" s="57" t="n">
        <f aca="false">IFERROR(H5372/INDEX(Rate_Master!$C$2:$C$13,MATCH(F5372,Rate_Master!$A$2:$A$13,0)),0)</f>
        <v>0.175</v>
      </c>
    </row>
    <row r="5373" customFormat="false" ht="15" hidden="false" customHeight="false" outlineLevel="0" collapsed="false">
      <c r="A5373" s="47" t="s">
        <v>17325</v>
      </c>
      <c r="B5373" s="47" t="s">
        <v>1287</v>
      </c>
      <c r="C5373" s="48" t="n">
        <v>46120</v>
      </c>
      <c r="D5373" s="47" t="s">
        <v>62</v>
      </c>
      <c r="E5373" s="47" t="s">
        <v>120</v>
      </c>
      <c r="F5373" s="47" t="s">
        <v>150</v>
      </c>
      <c r="G5373" s="47" t="s">
        <v>119</v>
      </c>
      <c r="H5373" s="47" t="n">
        <v>1736</v>
      </c>
      <c r="I5373" s="57" t="n">
        <f aca="false">IFERROR(H5373/INDEX(Rate_Master!$C$2:$C$13,MATCH(F5373,Rate_Master!$A$2:$A$13,0)),0)</f>
        <v>2.17</v>
      </c>
    </row>
    <row r="5374" customFormat="false" ht="15" hidden="false" customHeight="false" outlineLevel="0" collapsed="false">
      <c r="A5374" s="47" t="s">
        <v>17326</v>
      </c>
      <c r="B5374" s="47" t="s">
        <v>1287</v>
      </c>
      <c r="C5374" s="48" t="n">
        <v>46120</v>
      </c>
      <c r="D5374" s="47" t="s">
        <v>62</v>
      </c>
      <c r="E5374" s="47" t="s">
        <v>120</v>
      </c>
      <c r="F5374" s="47" t="s">
        <v>150</v>
      </c>
      <c r="G5374" s="47" t="s">
        <v>121</v>
      </c>
      <c r="H5374" s="47" t="n">
        <v>1633</v>
      </c>
      <c r="I5374" s="57" t="n">
        <f aca="false">IFERROR(H5374/INDEX(Rate_Master!$C$2:$C$13,MATCH(F5374,Rate_Master!$A$2:$A$13,0)),0)</f>
        <v>2.04125</v>
      </c>
    </row>
    <row r="5375" customFormat="false" ht="15" hidden="false" customHeight="false" outlineLevel="0" collapsed="false">
      <c r="A5375" s="47" t="s">
        <v>17327</v>
      </c>
      <c r="B5375" s="47" t="s">
        <v>1287</v>
      </c>
      <c r="C5375" s="48" t="n">
        <v>46120</v>
      </c>
      <c r="D5375" s="47" t="s">
        <v>62</v>
      </c>
      <c r="E5375" s="47" t="s">
        <v>120</v>
      </c>
      <c r="F5375" s="47" t="s">
        <v>150</v>
      </c>
      <c r="G5375" s="47" t="s">
        <v>122</v>
      </c>
      <c r="H5375" s="47" t="n">
        <v>2861</v>
      </c>
      <c r="I5375" s="57" t="n">
        <f aca="false">IFERROR(H5375/INDEX(Rate_Master!$C$2:$C$13,MATCH(F5375,Rate_Master!$A$2:$A$13,0)),0)</f>
        <v>3.57625</v>
      </c>
    </row>
    <row r="5376" customFormat="false" ht="15" hidden="false" customHeight="false" outlineLevel="0" collapsed="false">
      <c r="A5376" s="47" t="s">
        <v>17328</v>
      </c>
      <c r="B5376" s="47" t="s">
        <v>1287</v>
      </c>
      <c r="C5376" s="48" t="n">
        <v>46120</v>
      </c>
      <c r="D5376" s="47" t="s">
        <v>62</v>
      </c>
      <c r="E5376" s="47" t="s">
        <v>120</v>
      </c>
      <c r="F5376" s="47" t="s">
        <v>150</v>
      </c>
      <c r="G5376" s="47" t="s">
        <v>123</v>
      </c>
      <c r="H5376" s="47" t="n">
        <v>1328</v>
      </c>
      <c r="I5376" s="57" t="n">
        <f aca="false">IFERROR(H5376/INDEX(Rate_Master!$C$2:$C$13,MATCH(F5376,Rate_Master!$A$2:$A$13,0)),0)</f>
        <v>1.66</v>
      </c>
    </row>
    <row r="5377" customFormat="false" ht="15" hidden="false" customHeight="false" outlineLevel="0" collapsed="false">
      <c r="A5377" s="47" t="s">
        <v>17329</v>
      </c>
      <c r="B5377" s="47" t="s">
        <v>1287</v>
      </c>
      <c r="C5377" s="48" t="n">
        <v>46120</v>
      </c>
      <c r="D5377" s="47" t="s">
        <v>62</v>
      </c>
      <c r="E5377" s="47" t="s">
        <v>120</v>
      </c>
      <c r="F5377" s="47" t="s">
        <v>150</v>
      </c>
      <c r="G5377" s="47" t="s">
        <v>124</v>
      </c>
      <c r="H5377" s="47" t="n">
        <v>845</v>
      </c>
      <c r="I5377" s="57" t="n">
        <f aca="false">IFERROR(H5377/INDEX(Rate_Master!$C$2:$C$13,MATCH(F5377,Rate_Master!$A$2:$A$13,0)),0)</f>
        <v>1.05625</v>
      </c>
    </row>
    <row r="5378" customFormat="false" ht="15" hidden="false" customHeight="false" outlineLevel="0" collapsed="false">
      <c r="A5378" s="47" t="s">
        <v>17330</v>
      </c>
      <c r="B5378" s="47" t="s">
        <v>1287</v>
      </c>
      <c r="C5378" s="48" t="n">
        <v>46120</v>
      </c>
      <c r="D5378" s="47" t="s">
        <v>62</v>
      </c>
      <c r="E5378" s="47" t="s">
        <v>120</v>
      </c>
      <c r="F5378" s="47" t="s">
        <v>150</v>
      </c>
      <c r="G5378" s="47" t="s">
        <v>125</v>
      </c>
      <c r="H5378" s="47" t="n">
        <v>491</v>
      </c>
      <c r="I5378" s="57" t="n">
        <f aca="false">IFERROR(H5378/INDEX(Rate_Master!$C$2:$C$13,MATCH(F5378,Rate_Master!$A$2:$A$13,0)),0)</f>
        <v>0.61375</v>
      </c>
    </row>
    <row r="5379" customFormat="false" ht="15" hidden="false" customHeight="false" outlineLevel="0" collapsed="false">
      <c r="A5379" s="47" t="s">
        <v>17331</v>
      </c>
      <c r="B5379" s="47" t="s">
        <v>1287</v>
      </c>
      <c r="C5379" s="48" t="n">
        <v>46120</v>
      </c>
      <c r="D5379" s="47" t="s">
        <v>62</v>
      </c>
      <c r="E5379" s="47" t="s">
        <v>120</v>
      </c>
      <c r="F5379" s="47" t="s">
        <v>150</v>
      </c>
      <c r="G5379" s="47" t="s">
        <v>126</v>
      </c>
      <c r="H5379" s="47" t="n">
        <v>313</v>
      </c>
      <c r="I5379" s="57" t="n">
        <f aca="false">IFERROR(H5379/INDEX(Rate_Master!$C$2:$C$13,MATCH(F5379,Rate_Master!$A$2:$A$13,0)),0)</f>
        <v>0.39125</v>
      </c>
    </row>
    <row r="5380" customFormat="false" ht="15" hidden="false" customHeight="false" outlineLevel="0" collapsed="false">
      <c r="A5380" s="47" t="s">
        <v>17332</v>
      </c>
      <c r="B5380" s="47" t="s">
        <v>1288</v>
      </c>
      <c r="C5380" s="48" t="n">
        <v>46120</v>
      </c>
      <c r="D5380" s="47" t="s">
        <v>62</v>
      </c>
      <c r="E5380" s="47" t="s">
        <v>120</v>
      </c>
      <c r="F5380" s="47" t="s">
        <v>150</v>
      </c>
      <c r="G5380" s="47" t="s">
        <v>119</v>
      </c>
      <c r="H5380" s="47" t="n">
        <v>1574</v>
      </c>
      <c r="I5380" s="57" t="n">
        <f aca="false">IFERROR(H5380/INDEX(Rate_Master!$C$2:$C$13,MATCH(F5380,Rate_Master!$A$2:$A$13,0)),0)</f>
        <v>1.9675</v>
      </c>
    </row>
    <row r="5381" customFormat="false" ht="15" hidden="false" customHeight="false" outlineLevel="0" collapsed="false">
      <c r="A5381" s="47" t="s">
        <v>17333</v>
      </c>
      <c r="B5381" s="47" t="s">
        <v>1288</v>
      </c>
      <c r="C5381" s="48" t="n">
        <v>46120</v>
      </c>
      <c r="D5381" s="47" t="s">
        <v>62</v>
      </c>
      <c r="E5381" s="47" t="s">
        <v>120</v>
      </c>
      <c r="F5381" s="47" t="s">
        <v>150</v>
      </c>
      <c r="G5381" s="47" t="s">
        <v>121</v>
      </c>
      <c r="H5381" s="47" t="n">
        <v>1447</v>
      </c>
      <c r="I5381" s="57" t="n">
        <f aca="false">IFERROR(H5381/INDEX(Rate_Master!$C$2:$C$13,MATCH(F5381,Rate_Master!$A$2:$A$13,0)),0)</f>
        <v>1.80875</v>
      </c>
    </row>
    <row r="5382" customFormat="false" ht="15" hidden="false" customHeight="false" outlineLevel="0" collapsed="false">
      <c r="A5382" s="47" t="s">
        <v>17334</v>
      </c>
      <c r="B5382" s="47" t="s">
        <v>1288</v>
      </c>
      <c r="C5382" s="48" t="n">
        <v>46120</v>
      </c>
      <c r="D5382" s="47" t="s">
        <v>62</v>
      </c>
      <c r="E5382" s="47" t="s">
        <v>120</v>
      </c>
      <c r="F5382" s="47" t="s">
        <v>150</v>
      </c>
      <c r="G5382" s="47" t="s">
        <v>122</v>
      </c>
      <c r="H5382" s="47" t="n">
        <v>2516</v>
      </c>
      <c r="I5382" s="57" t="n">
        <f aca="false">IFERROR(H5382/INDEX(Rate_Master!$C$2:$C$13,MATCH(F5382,Rate_Master!$A$2:$A$13,0)),0)</f>
        <v>3.145</v>
      </c>
    </row>
    <row r="5383" customFormat="false" ht="15" hidden="false" customHeight="false" outlineLevel="0" collapsed="false">
      <c r="A5383" s="47" t="s">
        <v>17335</v>
      </c>
      <c r="B5383" s="47" t="s">
        <v>1288</v>
      </c>
      <c r="C5383" s="48" t="n">
        <v>46120</v>
      </c>
      <c r="D5383" s="47" t="s">
        <v>62</v>
      </c>
      <c r="E5383" s="47" t="s">
        <v>120</v>
      </c>
      <c r="F5383" s="47" t="s">
        <v>150</v>
      </c>
      <c r="G5383" s="47" t="s">
        <v>123</v>
      </c>
      <c r="H5383" s="47" t="n">
        <v>1125</v>
      </c>
      <c r="I5383" s="57" t="n">
        <f aca="false">IFERROR(H5383/INDEX(Rate_Master!$C$2:$C$13,MATCH(F5383,Rate_Master!$A$2:$A$13,0)),0)</f>
        <v>1.40625</v>
      </c>
    </row>
    <row r="5384" customFormat="false" ht="15" hidden="false" customHeight="false" outlineLevel="0" collapsed="false">
      <c r="A5384" s="47" t="s">
        <v>17336</v>
      </c>
      <c r="B5384" s="47" t="s">
        <v>1288</v>
      </c>
      <c r="C5384" s="48" t="n">
        <v>46120</v>
      </c>
      <c r="D5384" s="47" t="s">
        <v>62</v>
      </c>
      <c r="E5384" s="47" t="s">
        <v>120</v>
      </c>
      <c r="F5384" s="47" t="s">
        <v>150</v>
      </c>
      <c r="G5384" s="47" t="s">
        <v>124</v>
      </c>
      <c r="H5384" s="47" t="n">
        <v>721</v>
      </c>
      <c r="I5384" s="57" t="n">
        <f aca="false">IFERROR(H5384/INDEX(Rate_Master!$C$2:$C$13,MATCH(F5384,Rate_Master!$A$2:$A$13,0)),0)</f>
        <v>0.90125</v>
      </c>
    </row>
    <row r="5385" customFormat="false" ht="15" hidden="false" customHeight="false" outlineLevel="0" collapsed="false">
      <c r="A5385" s="47" t="s">
        <v>17337</v>
      </c>
      <c r="B5385" s="47" t="s">
        <v>1288</v>
      </c>
      <c r="C5385" s="48" t="n">
        <v>46120</v>
      </c>
      <c r="D5385" s="47" t="s">
        <v>62</v>
      </c>
      <c r="E5385" s="47" t="s">
        <v>120</v>
      </c>
      <c r="F5385" s="47" t="s">
        <v>150</v>
      </c>
      <c r="G5385" s="47" t="s">
        <v>125</v>
      </c>
      <c r="H5385" s="47" t="n">
        <v>397</v>
      </c>
      <c r="I5385" s="57" t="n">
        <f aca="false">IFERROR(H5385/INDEX(Rate_Master!$C$2:$C$13,MATCH(F5385,Rate_Master!$A$2:$A$13,0)),0)</f>
        <v>0.49625</v>
      </c>
    </row>
    <row r="5386" customFormat="false" ht="15" hidden="false" customHeight="false" outlineLevel="0" collapsed="false">
      <c r="A5386" s="47" t="s">
        <v>17338</v>
      </c>
      <c r="B5386" s="47" t="s">
        <v>1288</v>
      </c>
      <c r="C5386" s="48" t="n">
        <v>46120</v>
      </c>
      <c r="D5386" s="47" t="s">
        <v>62</v>
      </c>
      <c r="E5386" s="47" t="s">
        <v>120</v>
      </c>
      <c r="F5386" s="47" t="s">
        <v>150</v>
      </c>
      <c r="G5386" s="47" t="s">
        <v>126</v>
      </c>
      <c r="H5386" s="47" t="n">
        <v>281</v>
      </c>
      <c r="I5386" s="57" t="n">
        <f aca="false">IFERROR(H5386/INDEX(Rate_Master!$C$2:$C$13,MATCH(F5386,Rate_Master!$A$2:$A$13,0)),0)</f>
        <v>0.35125</v>
      </c>
    </row>
    <row r="5387" customFormat="false" ht="15" hidden="false" customHeight="false" outlineLevel="0" collapsed="false">
      <c r="A5387" s="47" t="s">
        <v>17339</v>
      </c>
      <c r="B5387" s="47" t="s">
        <v>1289</v>
      </c>
      <c r="C5387" s="48" t="n">
        <v>46120</v>
      </c>
      <c r="D5387" s="47" t="s">
        <v>63</v>
      </c>
      <c r="E5387" s="47" t="s">
        <v>120</v>
      </c>
      <c r="F5387" s="47" t="s">
        <v>152</v>
      </c>
      <c r="G5387" s="47" t="s">
        <v>119</v>
      </c>
      <c r="H5387" s="47" t="n">
        <v>1289</v>
      </c>
      <c r="I5387" s="57" t="n">
        <f aca="false">IFERROR(H5387/INDEX(Rate_Master!$C$2:$C$13,MATCH(F5387,Rate_Master!$A$2:$A$13,0)),0)</f>
        <v>1.43222222222222</v>
      </c>
    </row>
    <row r="5388" customFormat="false" ht="15" hidden="false" customHeight="false" outlineLevel="0" collapsed="false">
      <c r="A5388" s="47" t="s">
        <v>17340</v>
      </c>
      <c r="B5388" s="47" t="s">
        <v>1289</v>
      </c>
      <c r="C5388" s="48" t="n">
        <v>46120</v>
      </c>
      <c r="D5388" s="47" t="s">
        <v>63</v>
      </c>
      <c r="E5388" s="47" t="s">
        <v>120</v>
      </c>
      <c r="F5388" s="47" t="s">
        <v>152</v>
      </c>
      <c r="G5388" s="47" t="s">
        <v>121</v>
      </c>
      <c r="H5388" s="47" t="n">
        <v>1134</v>
      </c>
      <c r="I5388" s="57" t="n">
        <f aca="false">IFERROR(H5388/INDEX(Rate_Master!$C$2:$C$13,MATCH(F5388,Rate_Master!$A$2:$A$13,0)),0)</f>
        <v>1.26</v>
      </c>
    </row>
    <row r="5389" customFormat="false" ht="15" hidden="false" customHeight="false" outlineLevel="0" collapsed="false">
      <c r="A5389" s="47" t="s">
        <v>17341</v>
      </c>
      <c r="B5389" s="47" t="s">
        <v>1289</v>
      </c>
      <c r="C5389" s="48" t="n">
        <v>46120</v>
      </c>
      <c r="D5389" s="47" t="s">
        <v>63</v>
      </c>
      <c r="E5389" s="47" t="s">
        <v>120</v>
      </c>
      <c r="F5389" s="47" t="s">
        <v>152</v>
      </c>
      <c r="G5389" s="47" t="s">
        <v>122</v>
      </c>
      <c r="H5389" s="47" t="n">
        <v>1184</v>
      </c>
      <c r="I5389" s="57" t="n">
        <f aca="false">IFERROR(H5389/INDEX(Rate_Master!$C$2:$C$13,MATCH(F5389,Rate_Master!$A$2:$A$13,0)),0)</f>
        <v>1.31555555555556</v>
      </c>
    </row>
    <row r="5390" customFormat="false" ht="15" hidden="false" customHeight="false" outlineLevel="0" collapsed="false">
      <c r="A5390" s="47" t="s">
        <v>17342</v>
      </c>
      <c r="B5390" s="47" t="s">
        <v>1289</v>
      </c>
      <c r="C5390" s="48" t="n">
        <v>46120</v>
      </c>
      <c r="D5390" s="47" t="s">
        <v>63</v>
      </c>
      <c r="E5390" s="47" t="s">
        <v>120</v>
      </c>
      <c r="F5390" s="47" t="s">
        <v>152</v>
      </c>
      <c r="G5390" s="47" t="s">
        <v>123</v>
      </c>
      <c r="H5390" s="47" t="n">
        <v>894</v>
      </c>
      <c r="I5390" s="57" t="n">
        <f aca="false">IFERROR(H5390/INDEX(Rate_Master!$C$2:$C$13,MATCH(F5390,Rate_Master!$A$2:$A$13,0)),0)</f>
        <v>0.993333333333333</v>
      </c>
    </row>
    <row r="5391" customFormat="false" ht="15" hidden="false" customHeight="false" outlineLevel="0" collapsed="false">
      <c r="A5391" s="47" t="s">
        <v>17343</v>
      </c>
      <c r="B5391" s="47" t="s">
        <v>1289</v>
      </c>
      <c r="C5391" s="48" t="n">
        <v>46120</v>
      </c>
      <c r="D5391" s="47" t="s">
        <v>63</v>
      </c>
      <c r="E5391" s="47" t="s">
        <v>120</v>
      </c>
      <c r="F5391" s="47" t="s">
        <v>152</v>
      </c>
      <c r="G5391" s="47" t="s">
        <v>124</v>
      </c>
      <c r="H5391" s="47" t="n">
        <v>552</v>
      </c>
      <c r="I5391" s="57" t="n">
        <f aca="false">IFERROR(H5391/INDEX(Rate_Master!$C$2:$C$13,MATCH(F5391,Rate_Master!$A$2:$A$13,0)),0)</f>
        <v>0.613333333333333</v>
      </c>
    </row>
    <row r="5392" customFormat="false" ht="15" hidden="false" customHeight="false" outlineLevel="0" collapsed="false">
      <c r="A5392" s="47" t="s">
        <v>17344</v>
      </c>
      <c r="B5392" s="47" t="s">
        <v>1289</v>
      </c>
      <c r="C5392" s="48" t="n">
        <v>46120</v>
      </c>
      <c r="D5392" s="47" t="s">
        <v>63</v>
      </c>
      <c r="E5392" s="47" t="s">
        <v>120</v>
      </c>
      <c r="F5392" s="47" t="s">
        <v>152</v>
      </c>
      <c r="G5392" s="47" t="s">
        <v>125</v>
      </c>
      <c r="H5392" s="47" t="n">
        <v>371</v>
      </c>
      <c r="I5392" s="57" t="n">
        <f aca="false">IFERROR(H5392/INDEX(Rate_Master!$C$2:$C$13,MATCH(F5392,Rate_Master!$A$2:$A$13,0)),0)</f>
        <v>0.412222222222222</v>
      </c>
    </row>
    <row r="5393" customFormat="false" ht="15" hidden="false" customHeight="false" outlineLevel="0" collapsed="false">
      <c r="A5393" s="47" t="s">
        <v>17345</v>
      </c>
      <c r="B5393" s="47" t="s">
        <v>1289</v>
      </c>
      <c r="C5393" s="48" t="n">
        <v>46120</v>
      </c>
      <c r="D5393" s="47" t="s">
        <v>63</v>
      </c>
      <c r="E5393" s="47" t="s">
        <v>120</v>
      </c>
      <c r="F5393" s="47" t="s">
        <v>152</v>
      </c>
      <c r="G5393" s="47" t="s">
        <v>126</v>
      </c>
      <c r="H5393" s="47" t="n">
        <v>237</v>
      </c>
      <c r="I5393" s="57" t="n">
        <f aca="false">IFERROR(H5393/INDEX(Rate_Master!$C$2:$C$13,MATCH(F5393,Rate_Master!$A$2:$A$13,0)),0)</f>
        <v>0.263333333333333</v>
      </c>
    </row>
    <row r="5394" customFormat="false" ht="15" hidden="false" customHeight="false" outlineLevel="0" collapsed="false">
      <c r="A5394" s="47" t="s">
        <v>17346</v>
      </c>
      <c r="B5394" s="47" t="s">
        <v>1291</v>
      </c>
      <c r="C5394" s="48" t="n">
        <v>46120</v>
      </c>
      <c r="D5394" s="47" t="s">
        <v>63</v>
      </c>
      <c r="E5394" s="47" t="s">
        <v>120</v>
      </c>
      <c r="F5394" s="47" t="s">
        <v>152</v>
      </c>
      <c r="G5394" s="47" t="s">
        <v>119</v>
      </c>
      <c r="H5394" s="47" t="n">
        <v>1611</v>
      </c>
      <c r="I5394" s="57" t="n">
        <f aca="false">IFERROR(H5394/INDEX(Rate_Master!$C$2:$C$13,MATCH(F5394,Rate_Master!$A$2:$A$13,0)),0)</f>
        <v>1.79</v>
      </c>
    </row>
    <row r="5395" customFormat="false" ht="15" hidden="false" customHeight="false" outlineLevel="0" collapsed="false">
      <c r="A5395" s="47" t="s">
        <v>17347</v>
      </c>
      <c r="B5395" s="47" t="s">
        <v>1291</v>
      </c>
      <c r="C5395" s="48" t="n">
        <v>46120</v>
      </c>
      <c r="D5395" s="47" t="s">
        <v>63</v>
      </c>
      <c r="E5395" s="47" t="s">
        <v>120</v>
      </c>
      <c r="F5395" s="47" t="s">
        <v>152</v>
      </c>
      <c r="G5395" s="47" t="s">
        <v>121</v>
      </c>
      <c r="H5395" s="47" t="n">
        <v>1389</v>
      </c>
      <c r="I5395" s="57" t="n">
        <f aca="false">IFERROR(H5395/INDEX(Rate_Master!$C$2:$C$13,MATCH(F5395,Rate_Master!$A$2:$A$13,0)),0)</f>
        <v>1.54333333333333</v>
      </c>
    </row>
    <row r="5396" customFormat="false" ht="15" hidden="false" customHeight="false" outlineLevel="0" collapsed="false">
      <c r="A5396" s="47" t="s">
        <v>17348</v>
      </c>
      <c r="B5396" s="47" t="s">
        <v>1291</v>
      </c>
      <c r="C5396" s="48" t="n">
        <v>46120</v>
      </c>
      <c r="D5396" s="47" t="s">
        <v>63</v>
      </c>
      <c r="E5396" s="47" t="s">
        <v>120</v>
      </c>
      <c r="F5396" s="47" t="s">
        <v>152</v>
      </c>
      <c r="G5396" s="47" t="s">
        <v>122</v>
      </c>
      <c r="H5396" s="47" t="n">
        <v>1551</v>
      </c>
      <c r="I5396" s="57" t="n">
        <f aca="false">IFERROR(H5396/INDEX(Rate_Master!$C$2:$C$13,MATCH(F5396,Rate_Master!$A$2:$A$13,0)),0)</f>
        <v>1.72333333333333</v>
      </c>
    </row>
    <row r="5397" customFormat="false" ht="15" hidden="false" customHeight="false" outlineLevel="0" collapsed="false">
      <c r="A5397" s="47" t="s">
        <v>17349</v>
      </c>
      <c r="B5397" s="47" t="s">
        <v>1291</v>
      </c>
      <c r="C5397" s="48" t="n">
        <v>46120</v>
      </c>
      <c r="D5397" s="47" t="s">
        <v>63</v>
      </c>
      <c r="E5397" s="47" t="s">
        <v>120</v>
      </c>
      <c r="F5397" s="47" t="s">
        <v>152</v>
      </c>
      <c r="G5397" s="47" t="s">
        <v>123</v>
      </c>
      <c r="H5397" s="47" t="n">
        <v>1126</v>
      </c>
      <c r="I5397" s="57" t="n">
        <f aca="false">IFERROR(H5397/INDEX(Rate_Master!$C$2:$C$13,MATCH(F5397,Rate_Master!$A$2:$A$13,0)),0)</f>
        <v>1.25111111111111</v>
      </c>
    </row>
    <row r="5398" customFormat="false" ht="15" hidden="false" customHeight="false" outlineLevel="0" collapsed="false">
      <c r="A5398" s="47" t="s">
        <v>17350</v>
      </c>
      <c r="B5398" s="47" t="s">
        <v>1291</v>
      </c>
      <c r="C5398" s="48" t="n">
        <v>46120</v>
      </c>
      <c r="D5398" s="47" t="s">
        <v>63</v>
      </c>
      <c r="E5398" s="47" t="s">
        <v>120</v>
      </c>
      <c r="F5398" s="47" t="s">
        <v>152</v>
      </c>
      <c r="G5398" s="47" t="s">
        <v>124</v>
      </c>
      <c r="H5398" s="47" t="n">
        <v>719</v>
      </c>
      <c r="I5398" s="57" t="n">
        <f aca="false">IFERROR(H5398/INDEX(Rate_Master!$C$2:$C$13,MATCH(F5398,Rate_Master!$A$2:$A$13,0)),0)</f>
        <v>0.798888888888889</v>
      </c>
    </row>
    <row r="5399" customFormat="false" ht="15" hidden="false" customHeight="false" outlineLevel="0" collapsed="false">
      <c r="A5399" s="47" t="s">
        <v>17351</v>
      </c>
      <c r="B5399" s="47" t="s">
        <v>1291</v>
      </c>
      <c r="C5399" s="48" t="n">
        <v>46120</v>
      </c>
      <c r="D5399" s="47" t="s">
        <v>63</v>
      </c>
      <c r="E5399" s="47" t="s">
        <v>120</v>
      </c>
      <c r="F5399" s="47" t="s">
        <v>152</v>
      </c>
      <c r="G5399" s="47" t="s">
        <v>125</v>
      </c>
      <c r="H5399" s="47" t="n">
        <v>422</v>
      </c>
      <c r="I5399" s="57" t="n">
        <f aca="false">IFERROR(H5399/INDEX(Rate_Master!$C$2:$C$13,MATCH(F5399,Rate_Master!$A$2:$A$13,0)),0)</f>
        <v>0.468888888888889</v>
      </c>
    </row>
    <row r="5400" customFormat="false" ht="15" hidden="false" customHeight="false" outlineLevel="0" collapsed="false">
      <c r="A5400" s="47" t="s">
        <v>17352</v>
      </c>
      <c r="B5400" s="47" t="s">
        <v>1291</v>
      </c>
      <c r="C5400" s="48" t="n">
        <v>46120</v>
      </c>
      <c r="D5400" s="47" t="s">
        <v>63</v>
      </c>
      <c r="E5400" s="47" t="s">
        <v>120</v>
      </c>
      <c r="F5400" s="47" t="s">
        <v>152</v>
      </c>
      <c r="G5400" s="47" t="s">
        <v>126</v>
      </c>
      <c r="H5400" s="47" t="n">
        <v>252</v>
      </c>
      <c r="I5400" s="57" t="n">
        <f aca="false">IFERROR(H5400/INDEX(Rate_Master!$C$2:$C$13,MATCH(F5400,Rate_Master!$A$2:$A$13,0)),0)</f>
        <v>0.28</v>
      </c>
    </row>
    <row r="5401" customFormat="false" ht="15" hidden="false" customHeight="false" outlineLevel="0" collapsed="false">
      <c r="A5401" s="47" t="s">
        <v>17353</v>
      </c>
      <c r="B5401" s="47" t="s">
        <v>1292</v>
      </c>
      <c r="C5401" s="48" t="n">
        <v>46120</v>
      </c>
      <c r="D5401" s="47" t="s">
        <v>63</v>
      </c>
      <c r="E5401" s="47" t="s">
        <v>120</v>
      </c>
      <c r="F5401" s="47" t="s">
        <v>152</v>
      </c>
      <c r="G5401" s="47" t="s">
        <v>119</v>
      </c>
      <c r="H5401" s="47" t="n">
        <v>1470</v>
      </c>
      <c r="I5401" s="57" t="n">
        <f aca="false">IFERROR(H5401/INDEX(Rate_Master!$C$2:$C$13,MATCH(F5401,Rate_Master!$A$2:$A$13,0)),0)</f>
        <v>1.63333333333333</v>
      </c>
    </row>
    <row r="5402" customFormat="false" ht="15" hidden="false" customHeight="false" outlineLevel="0" collapsed="false">
      <c r="A5402" s="47" t="s">
        <v>17354</v>
      </c>
      <c r="B5402" s="47" t="s">
        <v>1292</v>
      </c>
      <c r="C5402" s="48" t="n">
        <v>46120</v>
      </c>
      <c r="D5402" s="47" t="s">
        <v>63</v>
      </c>
      <c r="E5402" s="47" t="s">
        <v>120</v>
      </c>
      <c r="F5402" s="47" t="s">
        <v>152</v>
      </c>
      <c r="G5402" s="47" t="s">
        <v>121</v>
      </c>
      <c r="H5402" s="47" t="n">
        <v>1351</v>
      </c>
      <c r="I5402" s="57" t="n">
        <f aca="false">IFERROR(H5402/INDEX(Rate_Master!$C$2:$C$13,MATCH(F5402,Rate_Master!$A$2:$A$13,0)),0)</f>
        <v>1.50111111111111</v>
      </c>
    </row>
    <row r="5403" customFormat="false" ht="15" hidden="false" customHeight="false" outlineLevel="0" collapsed="false">
      <c r="A5403" s="47" t="s">
        <v>17355</v>
      </c>
      <c r="B5403" s="47" t="s">
        <v>1292</v>
      </c>
      <c r="C5403" s="48" t="n">
        <v>46120</v>
      </c>
      <c r="D5403" s="47" t="s">
        <v>63</v>
      </c>
      <c r="E5403" s="47" t="s">
        <v>120</v>
      </c>
      <c r="F5403" s="47" t="s">
        <v>152</v>
      </c>
      <c r="G5403" s="47" t="s">
        <v>122</v>
      </c>
      <c r="H5403" s="47" t="n">
        <v>1497</v>
      </c>
      <c r="I5403" s="57" t="n">
        <f aca="false">IFERROR(H5403/INDEX(Rate_Master!$C$2:$C$13,MATCH(F5403,Rate_Master!$A$2:$A$13,0)),0)</f>
        <v>1.66333333333333</v>
      </c>
    </row>
    <row r="5404" customFormat="false" ht="15" hidden="false" customHeight="false" outlineLevel="0" collapsed="false">
      <c r="A5404" s="47" t="s">
        <v>17356</v>
      </c>
      <c r="B5404" s="47" t="s">
        <v>1292</v>
      </c>
      <c r="C5404" s="48" t="n">
        <v>46120</v>
      </c>
      <c r="D5404" s="47" t="s">
        <v>63</v>
      </c>
      <c r="E5404" s="47" t="s">
        <v>120</v>
      </c>
      <c r="F5404" s="47" t="s">
        <v>152</v>
      </c>
      <c r="G5404" s="47" t="s">
        <v>123</v>
      </c>
      <c r="H5404" s="47" t="n">
        <v>1039</v>
      </c>
      <c r="I5404" s="57" t="n">
        <f aca="false">IFERROR(H5404/INDEX(Rate_Master!$C$2:$C$13,MATCH(F5404,Rate_Master!$A$2:$A$13,0)),0)</f>
        <v>1.15444444444444</v>
      </c>
    </row>
    <row r="5405" customFormat="false" ht="15" hidden="false" customHeight="false" outlineLevel="0" collapsed="false">
      <c r="A5405" s="47" t="s">
        <v>17357</v>
      </c>
      <c r="B5405" s="47" t="s">
        <v>1292</v>
      </c>
      <c r="C5405" s="48" t="n">
        <v>46120</v>
      </c>
      <c r="D5405" s="47" t="s">
        <v>63</v>
      </c>
      <c r="E5405" s="47" t="s">
        <v>120</v>
      </c>
      <c r="F5405" s="47" t="s">
        <v>152</v>
      </c>
      <c r="G5405" s="47" t="s">
        <v>124</v>
      </c>
      <c r="H5405" s="47" t="n">
        <v>710</v>
      </c>
      <c r="I5405" s="57" t="n">
        <f aca="false">IFERROR(H5405/INDEX(Rate_Master!$C$2:$C$13,MATCH(F5405,Rate_Master!$A$2:$A$13,0)),0)</f>
        <v>0.788888888888889</v>
      </c>
    </row>
    <row r="5406" customFormat="false" ht="15" hidden="false" customHeight="false" outlineLevel="0" collapsed="false">
      <c r="A5406" s="47" t="s">
        <v>17358</v>
      </c>
      <c r="B5406" s="47" t="s">
        <v>1292</v>
      </c>
      <c r="C5406" s="48" t="n">
        <v>46120</v>
      </c>
      <c r="D5406" s="47" t="s">
        <v>63</v>
      </c>
      <c r="E5406" s="47" t="s">
        <v>120</v>
      </c>
      <c r="F5406" s="47" t="s">
        <v>152</v>
      </c>
      <c r="G5406" s="47" t="s">
        <v>125</v>
      </c>
      <c r="H5406" s="47" t="n">
        <v>410</v>
      </c>
      <c r="I5406" s="57" t="n">
        <f aca="false">IFERROR(H5406/INDEX(Rate_Master!$C$2:$C$13,MATCH(F5406,Rate_Master!$A$2:$A$13,0)),0)</f>
        <v>0.455555555555556</v>
      </c>
    </row>
    <row r="5407" customFormat="false" ht="15" hidden="false" customHeight="false" outlineLevel="0" collapsed="false">
      <c r="A5407" s="47" t="s">
        <v>17359</v>
      </c>
      <c r="B5407" s="47" t="s">
        <v>1292</v>
      </c>
      <c r="C5407" s="48" t="n">
        <v>46120</v>
      </c>
      <c r="D5407" s="47" t="s">
        <v>63</v>
      </c>
      <c r="E5407" s="47" t="s">
        <v>120</v>
      </c>
      <c r="F5407" s="47" t="s">
        <v>152</v>
      </c>
      <c r="G5407" s="47" t="s">
        <v>126</v>
      </c>
      <c r="H5407" s="47" t="n">
        <v>283</v>
      </c>
      <c r="I5407" s="57" t="n">
        <f aca="false">IFERROR(H5407/INDEX(Rate_Master!$C$2:$C$13,MATCH(F5407,Rate_Master!$A$2:$A$13,0)),0)</f>
        <v>0.314444444444444</v>
      </c>
    </row>
    <row r="5408" customFormat="false" ht="15" hidden="false" customHeight="false" outlineLevel="0" collapsed="false">
      <c r="A5408" s="47" t="s">
        <v>17360</v>
      </c>
      <c r="B5408" s="47" t="s">
        <v>1293</v>
      </c>
      <c r="C5408" s="48" t="n">
        <v>46120</v>
      </c>
      <c r="D5408" s="47" t="s">
        <v>64</v>
      </c>
      <c r="E5408" s="47" t="s">
        <v>128</v>
      </c>
      <c r="F5408" s="47" t="s">
        <v>154</v>
      </c>
      <c r="G5408" s="47" t="s">
        <v>127</v>
      </c>
      <c r="H5408" s="47" t="n">
        <v>490</v>
      </c>
      <c r="I5408" s="57" t="n">
        <f aca="false">IFERROR(H5408/INDEX(Rate_Master!$C$2:$C$13,MATCH(F5408,Rate_Master!$A$2:$A$13,0)),0)</f>
        <v>0.816666666666667</v>
      </c>
    </row>
    <row r="5409" customFormat="false" ht="15" hidden="false" customHeight="false" outlineLevel="0" collapsed="false">
      <c r="A5409" s="47" t="s">
        <v>17361</v>
      </c>
      <c r="B5409" s="47" t="s">
        <v>1293</v>
      </c>
      <c r="C5409" s="48" t="n">
        <v>46120</v>
      </c>
      <c r="D5409" s="47" t="s">
        <v>64</v>
      </c>
      <c r="E5409" s="47" t="s">
        <v>128</v>
      </c>
      <c r="F5409" s="47" t="s">
        <v>154</v>
      </c>
      <c r="G5409" s="47" t="s">
        <v>129</v>
      </c>
      <c r="H5409" s="47" t="n">
        <v>358</v>
      </c>
      <c r="I5409" s="57" t="n">
        <f aca="false">IFERROR(H5409/INDEX(Rate_Master!$C$2:$C$13,MATCH(F5409,Rate_Master!$A$2:$A$13,0)),0)</f>
        <v>0.596666666666667</v>
      </c>
    </row>
    <row r="5410" customFormat="false" ht="15" hidden="false" customHeight="false" outlineLevel="0" collapsed="false">
      <c r="A5410" s="47" t="s">
        <v>17362</v>
      </c>
      <c r="B5410" s="47" t="s">
        <v>1293</v>
      </c>
      <c r="C5410" s="48" t="n">
        <v>46120</v>
      </c>
      <c r="D5410" s="47" t="s">
        <v>64</v>
      </c>
      <c r="E5410" s="47" t="s">
        <v>128</v>
      </c>
      <c r="F5410" s="47" t="s">
        <v>154</v>
      </c>
      <c r="G5410" s="47" t="s">
        <v>130</v>
      </c>
      <c r="H5410" s="47" t="n">
        <v>291</v>
      </c>
      <c r="I5410" s="57" t="n">
        <f aca="false">IFERROR(H5410/INDEX(Rate_Master!$C$2:$C$13,MATCH(F5410,Rate_Master!$A$2:$A$13,0)),0)</f>
        <v>0.485</v>
      </c>
    </row>
    <row r="5411" customFormat="false" ht="15" hidden="false" customHeight="false" outlineLevel="0" collapsed="false">
      <c r="A5411" s="47" t="s">
        <v>17363</v>
      </c>
      <c r="B5411" s="47" t="s">
        <v>1293</v>
      </c>
      <c r="C5411" s="48" t="n">
        <v>46120</v>
      </c>
      <c r="D5411" s="47" t="s">
        <v>64</v>
      </c>
      <c r="E5411" s="47" t="s">
        <v>128</v>
      </c>
      <c r="F5411" s="47" t="s">
        <v>154</v>
      </c>
      <c r="G5411" s="47" t="s">
        <v>131</v>
      </c>
      <c r="H5411" s="47" t="n">
        <v>137</v>
      </c>
      <c r="I5411" s="57" t="n">
        <f aca="false">IFERROR(H5411/INDEX(Rate_Master!$C$2:$C$13,MATCH(F5411,Rate_Master!$A$2:$A$13,0)),0)</f>
        <v>0.228333333333333</v>
      </c>
    </row>
    <row r="5412" customFormat="false" ht="15" hidden="false" customHeight="false" outlineLevel="0" collapsed="false">
      <c r="A5412" s="47" t="s">
        <v>17364</v>
      </c>
      <c r="B5412" s="47" t="s">
        <v>1293</v>
      </c>
      <c r="C5412" s="48" t="n">
        <v>46120</v>
      </c>
      <c r="D5412" s="47" t="s">
        <v>64</v>
      </c>
      <c r="E5412" s="47" t="s">
        <v>128</v>
      </c>
      <c r="F5412" s="47" t="s">
        <v>154</v>
      </c>
      <c r="G5412" s="47" t="s">
        <v>132</v>
      </c>
      <c r="H5412" s="47" t="n">
        <v>109</v>
      </c>
      <c r="I5412" s="57" t="n">
        <f aca="false">IFERROR(H5412/INDEX(Rate_Master!$C$2:$C$13,MATCH(F5412,Rate_Master!$A$2:$A$13,0)),0)</f>
        <v>0.181666666666667</v>
      </c>
    </row>
    <row r="5413" customFormat="false" ht="15" hidden="false" customHeight="false" outlineLevel="0" collapsed="false">
      <c r="A5413" s="47" t="s">
        <v>17365</v>
      </c>
      <c r="B5413" s="47" t="s">
        <v>1294</v>
      </c>
      <c r="C5413" s="48" t="n">
        <v>46120</v>
      </c>
      <c r="D5413" s="47" t="s">
        <v>64</v>
      </c>
      <c r="E5413" s="47" t="s">
        <v>128</v>
      </c>
      <c r="F5413" s="47" t="s">
        <v>155</v>
      </c>
      <c r="G5413" s="47" t="s">
        <v>127</v>
      </c>
      <c r="H5413" s="47" t="n">
        <v>809</v>
      </c>
      <c r="I5413" s="57" t="n">
        <f aca="false">IFERROR(H5413/INDEX(Rate_Master!$C$2:$C$13,MATCH(F5413,Rate_Master!$A$2:$A$13,0)),0)</f>
        <v>1.47090909090909</v>
      </c>
    </row>
    <row r="5414" customFormat="false" ht="15" hidden="false" customHeight="false" outlineLevel="0" collapsed="false">
      <c r="A5414" s="47" t="s">
        <v>17366</v>
      </c>
      <c r="B5414" s="47" t="s">
        <v>1294</v>
      </c>
      <c r="C5414" s="48" t="n">
        <v>46120</v>
      </c>
      <c r="D5414" s="47" t="s">
        <v>64</v>
      </c>
      <c r="E5414" s="47" t="s">
        <v>128</v>
      </c>
      <c r="F5414" s="47" t="s">
        <v>155</v>
      </c>
      <c r="G5414" s="47" t="s">
        <v>129</v>
      </c>
      <c r="H5414" s="47" t="n">
        <v>614</v>
      </c>
      <c r="I5414" s="57" t="n">
        <f aca="false">IFERROR(H5414/INDEX(Rate_Master!$C$2:$C$13,MATCH(F5414,Rate_Master!$A$2:$A$13,0)),0)</f>
        <v>1.11636363636364</v>
      </c>
    </row>
    <row r="5415" customFormat="false" ht="15" hidden="false" customHeight="false" outlineLevel="0" collapsed="false">
      <c r="A5415" s="47" t="s">
        <v>17367</v>
      </c>
      <c r="B5415" s="47" t="s">
        <v>1294</v>
      </c>
      <c r="C5415" s="48" t="n">
        <v>46120</v>
      </c>
      <c r="D5415" s="47" t="s">
        <v>64</v>
      </c>
      <c r="E5415" s="47" t="s">
        <v>128</v>
      </c>
      <c r="F5415" s="47" t="s">
        <v>155</v>
      </c>
      <c r="G5415" s="47" t="s">
        <v>130</v>
      </c>
      <c r="H5415" s="47" t="n">
        <v>544</v>
      </c>
      <c r="I5415" s="57" t="n">
        <f aca="false">IFERROR(H5415/INDEX(Rate_Master!$C$2:$C$13,MATCH(F5415,Rate_Master!$A$2:$A$13,0)),0)</f>
        <v>0.989090909090909</v>
      </c>
    </row>
    <row r="5416" customFormat="false" ht="15" hidden="false" customHeight="false" outlineLevel="0" collapsed="false">
      <c r="A5416" s="47" t="s">
        <v>17368</v>
      </c>
      <c r="B5416" s="47" t="s">
        <v>1294</v>
      </c>
      <c r="C5416" s="48" t="n">
        <v>46120</v>
      </c>
      <c r="D5416" s="47" t="s">
        <v>64</v>
      </c>
      <c r="E5416" s="47" t="s">
        <v>128</v>
      </c>
      <c r="F5416" s="47" t="s">
        <v>155</v>
      </c>
      <c r="G5416" s="47" t="s">
        <v>131</v>
      </c>
      <c r="H5416" s="47" t="n">
        <v>229</v>
      </c>
      <c r="I5416" s="57" t="n">
        <f aca="false">IFERROR(H5416/INDEX(Rate_Master!$C$2:$C$13,MATCH(F5416,Rate_Master!$A$2:$A$13,0)),0)</f>
        <v>0.416363636363636</v>
      </c>
    </row>
    <row r="5417" customFormat="false" ht="15" hidden="false" customHeight="false" outlineLevel="0" collapsed="false">
      <c r="A5417" s="47" t="s">
        <v>17369</v>
      </c>
      <c r="B5417" s="47" t="s">
        <v>1294</v>
      </c>
      <c r="C5417" s="48" t="n">
        <v>46120</v>
      </c>
      <c r="D5417" s="47" t="s">
        <v>64</v>
      </c>
      <c r="E5417" s="47" t="s">
        <v>128</v>
      </c>
      <c r="F5417" s="47" t="s">
        <v>155</v>
      </c>
      <c r="G5417" s="47" t="s">
        <v>132</v>
      </c>
      <c r="H5417" s="47" t="n">
        <v>206</v>
      </c>
      <c r="I5417" s="57" t="n">
        <f aca="false">IFERROR(H5417/INDEX(Rate_Master!$C$2:$C$13,MATCH(F5417,Rate_Master!$A$2:$A$13,0)),0)</f>
        <v>0.374545454545455</v>
      </c>
    </row>
    <row r="5418" customFormat="false" ht="15" hidden="false" customHeight="false" outlineLevel="0" collapsed="false">
      <c r="A5418" s="47" t="s">
        <v>17370</v>
      </c>
      <c r="B5418" s="47" t="s">
        <v>1296</v>
      </c>
      <c r="C5418" s="48" t="n">
        <v>46120</v>
      </c>
      <c r="D5418" s="47" t="s">
        <v>65</v>
      </c>
      <c r="E5418" s="47" t="s">
        <v>134</v>
      </c>
      <c r="F5418" s="47" t="s">
        <v>157</v>
      </c>
      <c r="G5418" s="47" t="s">
        <v>133</v>
      </c>
      <c r="H5418" s="47" t="n">
        <v>624</v>
      </c>
      <c r="I5418" s="57" t="n">
        <f aca="false">IFERROR(H5418/INDEX(Rate_Master!$C$2:$C$13,MATCH(F5418,Rate_Master!$A$2:$A$13,0)),0)</f>
        <v>2.83636363636364</v>
      </c>
    </row>
    <row r="5419" customFormat="false" ht="15" hidden="false" customHeight="false" outlineLevel="0" collapsed="false">
      <c r="A5419" s="47" t="s">
        <v>17371</v>
      </c>
      <c r="B5419" s="47" t="s">
        <v>1296</v>
      </c>
      <c r="C5419" s="48" t="n">
        <v>46120</v>
      </c>
      <c r="D5419" s="47" t="s">
        <v>65</v>
      </c>
      <c r="E5419" s="47" t="s">
        <v>134</v>
      </c>
      <c r="F5419" s="47" t="s">
        <v>157</v>
      </c>
      <c r="G5419" s="47" t="s">
        <v>135</v>
      </c>
      <c r="H5419" s="47" t="n">
        <v>337</v>
      </c>
      <c r="I5419" s="57" t="n">
        <f aca="false">IFERROR(H5419/INDEX(Rate_Master!$C$2:$C$13,MATCH(F5419,Rate_Master!$A$2:$A$13,0)),0)</f>
        <v>1.53181818181818</v>
      </c>
    </row>
    <row r="5420" customFormat="false" ht="15" hidden="false" customHeight="false" outlineLevel="0" collapsed="false">
      <c r="A5420" s="47" t="s">
        <v>17372</v>
      </c>
      <c r="B5420" s="47" t="s">
        <v>1296</v>
      </c>
      <c r="C5420" s="48" t="n">
        <v>46120</v>
      </c>
      <c r="D5420" s="47" t="s">
        <v>65</v>
      </c>
      <c r="E5420" s="47" t="s">
        <v>134</v>
      </c>
      <c r="F5420" s="47" t="s">
        <v>157</v>
      </c>
      <c r="G5420" s="47" t="s">
        <v>136</v>
      </c>
      <c r="H5420" s="47" t="n">
        <v>250</v>
      </c>
      <c r="I5420" s="57" t="n">
        <f aca="false">IFERROR(H5420/INDEX(Rate_Master!$C$2:$C$13,MATCH(F5420,Rate_Master!$A$2:$A$13,0)),0)</f>
        <v>1.13636363636364</v>
      </c>
    </row>
    <row r="5421" customFormat="false" ht="15" hidden="false" customHeight="false" outlineLevel="0" collapsed="false">
      <c r="A5421" s="47" t="s">
        <v>17373</v>
      </c>
      <c r="B5421" s="47" t="s">
        <v>1296</v>
      </c>
      <c r="C5421" s="48" t="n">
        <v>46120</v>
      </c>
      <c r="D5421" s="47" t="s">
        <v>65</v>
      </c>
      <c r="E5421" s="47" t="s">
        <v>134</v>
      </c>
      <c r="F5421" s="47" t="s">
        <v>157</v>
      </c>
      <c r="G5421" s="47" t="s">
        <v>137</v>
      </c>
      <c r="H5421" s="47" t="n">
        <v>184</v>
      </c>
      <c r="I5421" s="57" t="n">
        <f aca="false">IFERROR(H5421/INDEX(Rate_Master!$C$2:$C$13,MATCH(F5421,Rate_Master!$A$2:$A$13,0)),0)</f>
        <v>0.836363636363636</v>
      </c>
    </row>
    <row r="5422" customFormat="false" ht="15" hidden="false" customHeight="false" outlineLevel="0" collapsed="false">
      <c r="A5422" s="47" t="s">
        <v>17374</v>
      </c>
      <c r="B5422" s="47" t="s">
        <v>1296</v>
      </c>
      <c r="C5422" s="48" t="n">
        <v>46120</v>
      </c>
      <c r="D5422" s="47" t="s">
        <v>65</v>
      </c>
      <c r="E5422" s="47" t="s">
        <v>134</v>
      </c>
      <c r="F5422" s="47" t="s">
        <v>157</v>
      </c>
      <c r="G5422" s="47" t="s">
        <v>138</v>
      </c>
      <c r="H5422" s="47" t="n">
        <v>120</v>
      </c>
      <c r="I5422" s="57" t="n">
        <f aca="false">IFERROR(H5422/INDEX(Rate_Master!$C$2:$C$13,MATCH(F5422,Rate_Master!$A$2:$A$13,0)),0)</f>
        <v>0.545454545454545</v>
      </c>
    </row>
    <row r="5423" customFormat="false" ht="15" hidden="false" customHeight="false" outlineLevel="0" collapsed="false">
      <c r="A5423" s="47" t="s">
        <v>17375</v>
      </c>
      <c r="B5423" s="47" t="s">
        <v>1297</v>
      </c>
      <c r="C5423" s="48" t="n">
        <v>46120</v>
      </c>
      <c r="D5423" s="47" t="s">
        <v>65</v>
      </c>
      <c r="E5423" s="47" t="s">
        <v>134</v>
      </c>
      <c r="F5423" s="47" t="s">
        <v>158</v>
      </c>
      <c r="G5423" s="47" t="s">
        <v>133</v>
      </c>
      <c r="H5423" s="47" t="n">
        <v>530</v>
      </c>
      <c r="I5423" s="57" t="n">
        <f aca="false">IFERROR(H5423/INDEX(Rate_Master!$C$2:$C$13,MATCH(F5423,Rate_Master!$A$2:$A$13,0)),0)</f>
        <v>2.65</v>
      </c>
    </row>
    <row r="5424" customFormat="false" ht="15" hidden="false" customHeight="false" outlineLevel="0" collapsed="false">
      <c r="A5424" s="47" t="s">
        <v>17376</v>
      </c>
      <c r="B5424" s="47" t="s">
        <v>1297</v>
      </c>
      <c r="C5424" s="48" t="n">
        <v>46120</v>
      </c>
      <c r="D5424" s="47" t="s">
        <v>65</v>
      </c>
      <c r="E5424" s="47" t="s">
        <v>134</v>
      </c>
      <c r="F5424" s="47" t="s">
        <v>158</v>
      </c>
      <c r="G5424" s="47" t="s">
        <v>135</v>
      </c>
      <c r="H5424" s="47" t="n">
        <v>457</v>
      </c>
      <c r="I5424" s="57" t="n">
        <f aca="false">IFERROR(H5424/INDEX(Rate_Master!$C$2:$C$13,MATCH(F5424,Rate_Master!$A$2:$A$13,0)),0)</f>
        <v>2.285</v>
      </c>
    </row>
    <row r="5425" customFormat="false" ht="15" hidden="false" customHeight="false" outlineLevel="0" collapsed="false">
      <c r="A5425" s="47" t="s">
        <v>17377</v>
      </c>
      <c r="B5425" s="47" t="s">
        <v>1297</v>
      </c>
      <c r="C5425" s="48" t="n">
        <v>46120</v>
      </c>
      <c r="D5425" s="47" t="s">
        <v>65</v>
      </c>
      <c r="E5425" s="47" t="s">
        <v>134</v>
      </c>
      <c r="F5425" s="47" t="s">
        <v>158</v>
      </c>
      <c r="G5425" s="47" t="s">
        <v>136</v>
      </c>
      <c r="H5425" s="47" t="n">
        <v>336</v>
      </c>
      <c r="I5425" s="57" t="n">
        <f aca="false">IFERROR(H5425/INDEX(Rate_Master!$C$2:$C$13,MATCH(F5425,Rate_Master!$A$2:$A$13,0)),0)</f>
        <v>1.68</v>
      </c>
    </row>
    <row r="5426" customFormat="false" ht="15" hidden="false" customHeight="false" outlineLevel="0" collapsed="false">
      <c r="A5426" s="47" t="s">
        <v>17378</v>
      </c>
      <c r="B5426" s="47" t="s">
        <v>1297</v>
      </c>
      <c r="C5426" s="48" t="n">
        <v>46120</v>
      </c>
      <c r="D5426" s="47" t="s">
        <v>65</v>
      </c>
      <c r="E5426" s="47" t="s">
        <v>134</v>
      </c>
      <c r="F5426" s="47" t="s">
        <v>158</v>
      </c>
      <c r="G5426" s="47" t="s">
        <v>137</v>
      </c>
      <c r="H5426" s="47" t="n">
        <v>270</v>
      </c>
      <c r="I5426" s="57" t="n">
        <f aca="false">IFERROR(H5426/INDEX(Rate_Master!$C$2:$C$13,MATCH(F5426,Rate_Master!$A$2:$A$13,0)),0)</f>
        <v>1.35</v>
      </c>
    </row>
    <row r="5427" customFormat="false" ht="15" hidden="false" customHeight="false" outlineLevel="0" collapsed="false">
      <c r="A5427" s="47" t="s">
        <v>17379</v>
      </c>
      <c r="B5427" s="47" t="s">
        <v>1297</v>
      </c>
      <c r="C5427" s="48" t="n">
        <v>46120</v>
      </c>
      <c r="D5427" s="47" t="s">
        <v>65</v>
      </c>
      <c r="E5427" s="47" t="s">
        <v>134</v>
      </c>
      <c r="F5427" s="47" t="s">
        <v>158</v>
      </c>
      <c r="G5427" s="47" t="s">
        <v>138</v>
      </c>
      <c r="H5427" s="47" t="n">
        <v>142</v>
      </c>
      <c r="I5427" s="57" t="n">
        <f aca="false">IFERROR(H5427/INDEX(Rate_Master!$C$2:$C$13,MATCH(F5427,Rate_Master!$A$2:$A$13,0)),0)</f>
        <v>0.71</v>
      </c>
    </row>
    <row r="5428" customFormat="false" ht="15" hidden="false" customHeight="false" outlineLevel="0" collapsed="false">
      <c r="A5428" s="47" t="s">
        <v>17380</v>
      </c>
      <c r="B5428" s="47" t="s">
        <v>1299</v>
      </c>
      <c r="C5428" s="48" t="n">
        <v>46120</v>
      </c>
      <c r="D5428" s="47" t="s">
        <v>65</v>
      </c>
      <c r="E5428" s="47" t="s">
        <v>134</v>
      </c>
      <c r="F5428" s="47" t="s">
        <v>158</v>
      </c>
      <c r="G5428" s="47" t="s">
        <v>133</v>
      </c>
      <c r="H5428" s="47" t="n">
        <v>476</v>
      </c>
      <c r="I5428" s="57" t="n">
        <f aca="false">IFERROR(H5428/INDEX(Rate_Master!$C$2:$C$13,MATCH(F5428,Rate_Master!$A$2:$A$13,0)),0)</f>
        <v>2.38</v>
      </c>
    </row>
    <row r="5429" customFormat="false" ht="15" hidden="false" customHeight="false" outlineLevel="0" collapsed="false">
      <c r="A5429" s="47" t="s">
        <v>17381</v>
      </c>
      <c r="B5429" s="47" t="s">
        <v>1299</v>
      </c>
      <c r="C5429" s="48" t="n">
        <v>46120</v>
      </c>
      <c r="D5429" s="47" t="s">
        <v>65</v>
      </c>
      <c r="E5429" s="47" t="s">
        <v>134</v>
      </c>
      <c r="F5429" s="47" t="s">
        <v>158</v>
      </c>
      <c r="G5429" s="47" t="s">
        <v>135</v>
      </c>
      <c r="H5429" s="47" t="n">
        <v>433</v>
      </c>
      <c r="I5429" s="57" t="n">
        <f aca="false">IFERROR(H5429/INDEX(Rate_Master!$C$2:$C$13,MATCH(F5429,Rate_Master!$A$2:$A$13,0)),0)</f>
        <v>2.165</v>
      </c>
    </row>
    <row r="5430" customFormat="false" ht="15" hidden="false" customHeight="false" outlineLevel="0" collapsed="false">
      <c r="A5430" s="47" t="s">
        <v>17382</v>
      </c>
      <c r="B5430" s="47" t="s">
        <v>1299</v>
      </c>
      <c r="C5430" s="48" t="n">
        <v>46120</v>
      </c>
      <c r="D5430" s="47" t="s">
        <v>65</v>
      </c>
      <c r="E5430" s="47" t="s">
        <v>134</v>
      </c>
      <c r="F5430" s="47" t="s">
        <v>158</v>
      </c>
      <c r="G5430" s="47" t="s">
        <v>136</v>
      </c>
      <c r="H5430" s="47" t="n">
        <v>345</v>
      </c>
      <c r="I5430" s="57" t="n">
        <f aca="false">IFERROR(H5430/INDEX(Rate_Master!$C$2:$C$13,MATCH(F5430,Rate_Master!$A$2:$A$13,0)),0)</f>
        <v>1.725</v>
      </c>
    </row>
    <row r="5431" customFormat="false" ht="15" hidden="false" customHeight="false" outlineLevel="0" collapsed="false">
      <c r="A5431" s="47" t="s">
        <v>17383</v>
      </c>
      <c r="B5431" s="47" t="s">
        <v>1299</v>
      </c>
      <c r="C5431" s="48" t="n">
        <v>46120</v>
      </c>
      <c r="D5431" s="47" t="s">
        <v>65</v>
      </c>
      <c r="E5431" s="47" t="s">
        <v>134</v>
      </c>
      <c r="F5431" s="47" t="s">
        <v>158</v>
      </c>
      <c r="G5431" s="47" t="s">
        <v>137</v>
      </c>
      <c r="H5431" s="47" t="n">
        <v>238</v>
      </c>
      <c r="I5431" s="57" t="n">
        <f aca="false">IFERROR(H5431/INDEX(Rate_Master!$C$2:$C$13,MATCH(F5431,Rate_Master!$A$2:$A$13,0)),0)</f>
        <v>1.19</v>
      </c>
    </row>
    <row r="5432" customFormat="false" ht="15" hidden="false" customHeight="false" outlineLevel="0" collapsed="false">
      <c r="A5432" s="47" t="s">
        <v>17384</v>
      </c>
      <c r="B5432" s="47" t="s">
        <v>1299</v>
      </c>
      <c r="C5432" s="48" t="n">
        <v>46120</v>
      </c>
      <c r="D5432" s="47" t="s">
        <v>65</v>
      </c>
      <c r="E5432" s="47" t="s">
        <v>134</v>
      </c>
      <c r="F5432" s="47" t="s">
        <v>158</v>
      </c>
      <c r="G5432" s="47" t="s">
        <v>138</v>
      </c>
      <c r="H5432" s="47" t="n">
        <v>127</v>
      </c>
      <c r="I5432" s="57" t="n">
        <f aca="false">IFERROR(H5432/INDEX(Rate_Master!$C$2:$C$13,MATCH(F5432,Rate_Master!$A$2:$A$13,0)),0)</f>
        <v>0.635</v>
      </c>
    </row>
    <row r="5433" customFormat="false" ht="15" hidden="false" customHeight="false" outlineLevel="0" collapsed="false">
      <c r="A5433" s="47" t="s">
        <v>17385</v>
      </c>
      <c r="B5433" s="47" t="s">
        <v>1300</v>
      </c>
      <c r="C5433" s="48" t="n">
        <v>46121</v>
      </c>
      <c r="D5433" s="47" t="s">
        <v>62</v>
      </c>
      <c r="E5433" s="47" t="s">
        <v>120</v>
      </c>
      <c r="F5433" s="47" t="s">
        <v>150</v>
      </c>
      <c r="G5433" s="47" t="s">
        <v>119</v>
      </c>
      <c r="H5433" s="47" t="n">
        <v>896</v>
      </c>
      <c r="I5433" s="57" t="n">
        <f aca="false">IFERROR(H5433/INDEX(Rate_Master!$C$2:$C$13,MATCH(F5433,Rate_Master!$A$2:$A$13,0)),0)</f>
        <v>1.12</v>
      </c>
    </row>
    <row r="5434" customFormat="false" ht="15" hidden="false" customHeight="false" outlineLevel="0" collapsed="false">
      <c r="A5434" s="47" t="s">
        <v>17386</v>
      </c>
      <c r="B5434" s="47" t="s">
        <v>1300</v>
      </c>
      <c r="C5434" s="48" t="n">
        <v>46121</v>
      </c>
      <c r="D5434" s="47" t="s">
        <v>62</v>
      </c>
      <c r="E5434" s="47" t="s">
        <v>120</v>
      </c>
      <c r="F5434" s="47" t="s">
        <v>150</v>
      </c>
      <c r="G5434" s="47" t="s">
        <v>121</v>
      </c>
      <c r="H5434" s="47" t="n">
        <v>845</v>
      </c>
      <c r="I5434" s="57" t="n">
        <f aca="false">IFERROR(H5434/INDEX(Rate_Master!$C$2:$C$13,MATCH(F5434,Rate_Master!$A$2:$A$13,0)),0)</f>
        <v>1.05625</v>
      </c>
    </row>
    <row r="5435" customFormat="false" ht="15" hidden="false" customHeight="false" outlineLevel="0" collapsed="false">
      <c r="A5435" s="47" t="s">
        <v>17387</v>
      </c>
      <c r="B5435" s="47" t="s">
        <v>1300</v>
      </c>
      <c r="C5435" s="48" t="n">
        <v>46121</v>
      </c>
      <c r="D5435" s="47" t="s">
        <v>62</v>
      </c>
      <c r="E5435" s="47" t="s">
        <v>120</v>
      </c>
      <c r="F5435" s="47" t="s">
        <v>150</v>
      </c>
      <c r="G5435" s="47" t="s">
        <v>122</v>
      </c>
      <c r="H5435" s="47" t="n">
        <v>1539</v>
      </c>
      <c r="I5435" s="57" t="n">
        <f aca="false">IFERROR(H5435/INDEX(Rate_Master!$C$2:$C$13,MATCH(F5435,Rate_Master!$A$2:$A$13,0)),0)</f>
        <v>1.92375</v>
      </c>
    </row>
    <row r="5436" customFormat="false" ht="15" hidden="false" customHeight="false" outlineLevel="0" collapsed="false">
      <c r="A5436" s="47" t="s">
        <v>17388</v>
      </c>
      <c r="B5436" s="47" t="s">
        <v>1300</v>
      </c>
      <c r="C5436" s="48" t="n">
        <v>46121</v>
      </c>
      <c r="D5436" s="47" t="s">
        <v>62</v>
      </c>
      <c r="E5436" s="47" t="s">
        <v>120</v>
      </c>
      <c r="F5436" s="47" t="s">
        <v>150</v>
      </c>
      <c r="G5436" s="47" t="s">
        <v>123</v>
      </c>
      <c r="H5436" s="47" t="n">
        <v>695</v>
      </c>
      <c r="I5436" s="57" t="n">
        <f aca="false">IFERROR(H5436/INDEX(Rate_Master!$C$2:$C$13,MATCH(F5436,Rate_Master!$A$2:$A$13,0)),0)</f>
        <v>0.86875</v>
      </c>
    </row>
    <row r="5437" customFormat="false" ht="15" hidden="false" customHeight="false" outlineLevel="0" collapsed="false">
      <c r="A5437" s="47" t="s">
        <v>17389</v>
      </c>
      <c r="B5437" s="47" t="s">
        <v>1300</v>
      </c>
      <c r="C5437" s="48" t="n">
        <v>46121</v>
      </c>
      <c r="D5437" s="47" t="s">
        <v>62</v>
      </c>
      <c r="E5437" s="47" t="s">
        <v>120</v>
      </c>
      <c r="F5437" s="47" t="s">
        <v>150</v>
      </c>
      <c r="G5437" s="47" t="s">
        <v>124</v>
      </c>
      <c r="H5437" s="47" t="n">
        <v>438</v>
      </c>
      <c r="I5437" s="57" t="n">
        <f aca="false">IFERROR(H5437/INDEX(Rate_Master!$C$2:$C$13,MATCH(F5437,Rate_Master!$A$2:$A$13,0)),0)</f>
        <v>0.5475</v>
      </c>
    </row>
    <row r="5438" customFormat="false" ht="15" hidden="false" customHeight="false" outlineLevel="0" collapsed="false">
      <c r="A5438" s="47" t="s">
        <v>17390</v>
      </c>
      <c r="B5438" s="47" t="s">
        <v>1300</v>
      </c>
      <c r="C5438" s="48" t="n">
        <v>46121</v>
      </c>
      <c r="D5438" s="47" t="s">
        <v>62</v>
      </c>
      <c r="E5438" s="47" t="s">
        <v>120</v>
      </c>
      <c r="F5438" s="47" t="s">
        <v>150</v>
      </c>
      <c r="G5438" s="47" t="s">
        <v>125</v>
      </c>
      <c r="H5438" s="47" t="n">
        <v>272</v>
      </c>
      <c r="I5438" s="57" t="n">
        <f aca="false">IFERROR(H5438/INDEX(Rate_Master!$C$2:$C$13,MATCH(F5438,Rate_Master!$A$2:$A$13,0)),0)</f>
        <v>0.34</v>
      </c>
    </row>
    <row r="5439" customFormat="false" ht="15" hidden="false" customHeight="false" outlineLevel="0" collapsed="false">
      <c r="A5439" s="47" t="s">
        <v>17391</v>
      </c>
      <c r="B5439" s="47" t="s">
        <v>1300</v>
      </c>
      <c r="C5439" s="48" t="n">
        <v>46121</v>
      </c>
      <c r="D5439" s="47" t="s">
        <v>62</v>
      </c>
      <c r="E5439" s="47" t="s">
        <v>120</v>
      </c>
      <c r="F5439" s="47" t="s">
        <v>150</v>
      </c>
      <c r="G5439" s="47" t="s">
        <v>126</v>
      </c>
      <c r="H5439" s="47" t="n">
        <v>167</v>
      </c>
      <c r="I5439" s="57" t="n">
        <f aca="false">IFERROR(H5439/INDEX(Rate_Master!$C$2:$C$13,MATCH(F5439,Rate_Master!$A$2:$A$13,0)),0)</f>
        <v>0.20875</v>
      </c>
    </row>
    <row r="5440" customFormat="false" ht="15" hidden="false" customHeight="false" outlineLevel="0" collapsed="false">
      <c r="A5440" s="47" t="s">
        <v>17392</v>
      </c>
      <c r="B5440" s="47" t="s">
        <v>1301</v>
      </c>
      <c r="C5440" s="48" t="n">
        <v>46121</v>
      </c>
      <c r="D5440" s="47" t="s">
        <v>62</v>
      </c>
      <c r="E5440" s="47" t="s">
        <v>120</v>
      </c>
      <c r="F5440" s="47" t="s">
        <v>150</v>
      </c>
      <c r="G5440" s="47" t="s">
        <v>119</v>
      </c>
      <c r="H5440" s="47" t="n">
        <v>730</v>
      </c>
      <c r="I5440" s="57" t="n">
        <f aca="false">IFERROR(H5440/INDEX(Rate_Master!$C$2:$C$13,MATCH(F5440,Rate_Master!$A$2:$A$13,0)),0)</f>
        <v>0.9125</v>
      </c>
    </row>
    <row r="5441" customFormat="false" ht="15" hidden="false" customHeight="false" outlineLevel="0" collapsed="false">
      <c r="A5441" s="47" t="s">
        <v>17393</v>
      </c>
      <c r="B5441" s="47" t="s">
        <v>1301</v>
      </c>
      <c r="C5441" s="48" t="n">
        <v>46121</v>
      </c>
      <c r="D5441" s="47" t="s">
        <v>62</v>
      </c>
      <c r="E5441" s="47" t="s">
        <v>120</v>
      </c>
      <c r="F5441" s="47" t="s">
        <v>150</v>
      </c>
      <c r="G5441" s="47" t="s">
        <v>121</v>
      </c>
      <c r="H5441" s="47" t="n">
        <v>680</v>
      </c>
      <c r="I5441" s="57" t="n">
        <f aca="false">IFERROR(H5441/INDEX(Rate_Master!$C$2:$C$13,MATCH(F5441,Rate_Master!$A$2:$A$13,0)),0)</f>
        <v>0.85</v>
      </c>
    </row>
    <row r="5442" customFormat="false" ht="15" hidden="false" customHeight="false" outlineLevel="0" collapsed="false">
      <c r="A5442" s="47" t="s">
        <v>17394</v>
      </c>
      <c r="B5442" s="47" t="s">
        <v>1301</v>
      </c>
      <c r="C5442" s="48" t="n">
        <v>46121</v>
      </c>
      <c r="D5442" s="47" t="s">
        <v>62</v>
      </c>
      <c r="E5442" s="47" t="s">
        <v>120</v>
      </c>
      <c r="F5442" s="47" t="s">
        <v>150</v>
      </c>
      <c r="G5442" s="47" t="s">
        <v>122</v>
      </c>
      <c r="H5442" s="47" t="n">
        <v>1209</v>
      </c>
      <c r="I5442" s="57" t="n">
        <f aca="false">IFERROR(H5442/INDEX(Rate_Master!$C$2:$C$13,MATCH(F5442,Rate_Master!$A$2:$A$13,0)),0)</f>
        <v>1.51125</v>
      </c>
    </row>
    <row r="5443" customFormat="false" ht="15" hidden="false" customHeight="false" outlineLevel="0" collapsed="false">
      <c r="A5443" s="47" t="s">
        <v>17395</v>
      </c>
      <c r="B5443" s="47" t="s">
        <v>1301</v>
      </c>
      <c r="C5443" s="48" t="n">
        <v>46121</v>
      </c>
      <c r="D5443" s="47" t="s">
        <v>62</v>
      </c>
      <c r="E5443" s="47" t="s">
        <v>120</v>
      </c>
      <c r="F5443" s="47" t="s">
        <v>150</v>
      </c>
      <c r="G5443" s="47" t="s">
        <v>123</v>
      </c>
      <c r="H5443" s="47" t="n">
        <v>473</v>
      </c>
      <c r="I5443" s="57" t="n">
        <f aca="false">IFERROR(H5443/INDEX(Rate_Master!$C$2:$C$13,MATCH(F5443,Rate_Master!$A$2:$A$13,0)),0)</f>
        <v>0.59125</v>
      </c>
    </row>
    <row r="5444" customFormat="false" ht="15" hidden="false" customHeight="false" outlineLevel="0" collapsed="false">
      <c r="A5444" s="47" t="s">
        <v>17396</v>
      </c>
      <c r="B5444" s="47" t="s">
        <v>1301</v>
      </c>
      <c r="C5444" s="48" t="n">
        <v>46121</v>
      </c>
      <c r="D5444" s="47" t="s">
        <v>62</v>
      </c>
      <c r="E5444" s="47" t="s">
        <v>120</v>
      </c>
      <c r="F5444" s="47" t="s">
        <v>150</v>
      </c>
      <c r="G5444" s="47" t="s">
        <v>124</v>
      </c>
      <c r="H5444" s="47" t="n">
        <v>291</v>
      </c>
      <c r="I5444" s="57" t="n">
        <f aca="false">IFERROR(H5444/INDEX(Rate_Master!$C$2:$C$13,MATCH(F5444,Rate_Master!$A$2:$A$13,0)),0)</f>
        <v>0.36375</v>
      </c>
    </row>
    <row r="5445" customFormat="false" ht="15" hidden="false" customHeight="false" outlineLevel="0" collapsed="false">
      <c r="A5445" s="47" t="s">
        <v>17397</v>
      </c>
      <c r="B5445" s="47" t="s">
        <v>1301</v>
      </c>
      <c r="C5445" s="48" t="n">
        <v>46121</v>
      </c>
      <c r="D5445" s="47" t="s">
        <v>62</v>
      </c>
      <c r="E5445" s="47" t="s">
        <v>120</v>
      </c>
      <c r="F5445" s="47" t="s">
        <v>150</v>
      </c>
      <c r="G5445" s="47" t="s">
        <v>125</v>
      </c>
      <c r="H5445" s="47" t="n">
        <v>178</v>
      </c>
      <c r="I5445" s="57" t="n">
        <f aca="false">IFERROR(H5445/INDEX(Rate_Master!$C$2:$C$13,MATCH(F5445,Rate_Master!$A$2:$A$13,0)),0)</f>
        <v>0.2225</v>
      </c>
    </row>
    <row r="5446" customFormat="false" ht="15" hidden="false" customHeight="false" outlineLevel="0" collapsed="false">
      <c r="A5446" s="47" t="s">
        <v>17398</v>
      </c>
      <c r="B5446" s="47" t="s">
        <v>1301</v>
      </c>
      <c r="C5446" s="48" t="n">
        <v>46121</v>
      </c>
      <c r="D5446" s="47" t="s">
        <v>62</v>
      </c>
      <c r="E5446" s="47" t="s">
        <v>120</v>
      </c>
      <c r="F5446" s="47" t="s">
        <v>150</v>
      </c>
      <c r="G5446" s="47" t="s">
        <v>126</v>
      </c>
      <c r="H5446" s="47" t="n">
        <v>122</v>
      </c>
      <c r="I5446" s="57" t="n">
        <f aca="false">IFERROR(H5446/INDEX(Rate_Master!$C$2:$C$13,MATCH(F5446,Rate_Master!$A$2:$A$13,0)),0)</f>
        <v>0.1525</v>
      </c>
    </row>
    <row r="5447" customFormat="false" ht="15" hidden="false" customHeight="false" outlineLevel="0" collapsed="false">
      <c r="A5447" s="47" t="s">
        <v>17399</v>
      </c>
      <c r="B5447" s="47" t="s">
        <v>1302</v>
      </c>
      <c r="C5447" s="48" t="n">
        <v>46121</v>
      </c>
      <c r="D5447" s="47" t="s">
        <v>62</v>
      </c>
      <c r="E5447" s="47" t="s">
        <v>120</v>
      </c>
      <c r="F5447" s="47" t="s">
        <v>150</v>
      </c>
      <c r="G5447" s="47" t="s">
        <v>119</v>
      </c>
      <c r="H5447" s="47" t="n">
        <v>1173</v>
      </c>
      <c r="I5447" s="57" t="n">
        <f aca="false">IFERROR(H5447/INDEX(Rate_Master!$C$2:$C$13,MATCH(F5447,Rate_Master!$A$2:$A$13,0)),0)</f>
        <v>1.46625</v>
      </c>
    </row>
    <row r="5448" customFormat="false" ht="15" hidden="false" customHeight="false" outlineLevel="0" collapsed="false">
      <c r="A5448" s="47" t="s">
        <v>17400</v>
      </c>
      <c r="B5448" s="47" t="s">
        <v>1302</v>
      </c>
      <c r="C5448" s="48" t="n">
        <v>46121</v>
      </c>
      <c r="D5448" s="47" t="s">
        <v>62</v>
      </c>
      <c r="E5448" s="47" t="s">
        <v>120</v>
      </c>
      <c r="F5448" s="47" t="s">
        <v>150</v>
      </c>
      <c r="G5448" s="47" t="s">
        <v>121</v>
      </c>
      <c r="H5448" s="47" t="n">
        <v>1038</v>
      </c>
      <c r="I5448" s="57" t="n">
        <f aca="false">IFERROR(H5448/INDEX(Rate_Master!$C$2:$C$13,MATCH(F5448,Rate_Master!$A$2:$A$13,0)),0)</f>
        <v>1.2975</v>
      </c>
    </row>
    <row r="5449" customFormat="false" ht="15" hidden="false" customHeight="false" outlineLevel="0" collapsed="false">
      <c r="A5449" s="47" t="s">
        <v>17401</v>
      </c>
      <c r="B5449" s="47" t="s">
        <v>1302</v>
      </c>
      <c r="C5449" s="48" t="n">
        <v>46121</v>
      </c>
      <c r="D5449" s="47" t="s">
        <v>62</v>
      </c>
      <c r="E5449" s="47" t="s">
        <v>120</v>
      </c>
      <c r="F5449" s="47" t="s">
        <v>150</v>
      </c>
      <c r="G5449" s="47" t="s">
        <v>122</v>
      </c>
      <c r="H5449" s="47" t="n">
        <v>1790</v>
      </c>
      <c r="I5449" s="57" t="n">
        <f aca="false">IFERROR(H5449/INDEX(Rate_Master!$C$2:$C$13,MATCH(F5449,Rate_Master!$A$2:$A$13,0)),0)</f>
        <v>2.2375</v>
      </c>
    </row>
    <row r="5450" customFormat="false" ht="15" hidden="false" customHeight="false" outlineLevel="0" collapsed="false">
      <c r="A5450" s="47" t="s">
        <v>17402</v>
      </c>
      <c r="B5450" s="47" t="s">
        <v>1302</v>
      </c>
      <c r="C5450" s="48" t="n">
        <v>46121</v>
      </c>
      <c r="D5450" s="47" t="s">
        <v>62</v>
      </c>
      <c r="E5450" s="47" t="s">
        <v>120</v>
      </c>
      <c r="F5450" s="47" t="s">
        <v>150</v>
      </c>
      <c r="G5450" s="47" t="s">
        <v>123</v>
      </c>
      <c r="H5450" s="47" t="n">
        <v>812</v>
      </c>
      <c r="I5450" s="57" t="n">
        <f aca="false">IFERROR(H5450/INDEX(Rate_Master!$C$2:$C$13,MATCH(F5450,Rate_Master!$A$2:$A$13,0)),0)</f>
        <v>1.015</v>
      </c>
    </row>
    <row r="5451" customFormat="false" ht="15" hidden="false" customHeight="false" outlineLevel="0" collapsed="false">
      <c r="A5451" s="47" t="s">
        <v>17403</v>
      </c>
      <c r="B5451" s="47" t="s">
        <v>1302</v>
      </c>
      <c r="C5451" s="48" t="n">
        <v>46121</v>
      </c>
      <c r="D5451" s="47" t="s">
        <v>62</v>
      </c>
      <c r="E5451" s="47" t="s">
        <v>120</v>
      </c>
      <c r="F5451" s="47" t="s">
        <v>150</v>
      </c>
      <c r="G5451" s="47" t="s">
        <v>124</v>
      </c>
      <c r="H5451" s="47" t="n">
        <v>496</v>
      </c>
      <c r="I5451" s="57" t="n">
        <f aca="false">IFERROR(H5451/INDEX(Rate_Master!$C$2:$C$13,MATCH(F5451,Rate_Master!$A$2:$A$13,0)),0)</f>
        <v>0.62</v>
      </c>
    </row>
    <row r="5452" customFormat="false" ht="15" hidden="false" customHeight="false" outlineLevel="0" collapsed="false">
      <c r="A5452" s="47" t="s">
        <v>17404</v>
      </c>
      <c r="B5452" s="47" t="s">
        <v>1302</v>
      </c>
      <c r="C5452" s="48" t="n">
        <v>46121</v>
      </c>
      <c r="D5452" s="47" t="s">
        <v>62</v>
      </c>
      <c r="E5452" s="47" t="s">
        <v>120</v>
      </c>
      <c r="F5452" s="47" t="s">
        <v>150</v>
      </c>
      <c r="G5452" s="47" t="s">
        <v>125</v>
      </c>
      <c r="H5452" s="47" t="n">
        <v>328</v>
      </c>
      <c r="I5452" s="57" t="n">
        <f aca="false">IFERROR(H5452/INDEX(Rate_Master!$C$2:$C$13,MATCH(F5452,Rate_Master!$A$2:$A$13,0)),0)</f>
        <v>0.41</v>
      </c>
    </row>
    <row r="5453" customFormat="false" ht="15" hidden="false" customHeight="false" outlineLevel="0" collapsed="false">
      <c r="A5453" s="47" t="s">
        <v>17405</v>
      </c>
      <c r="B5453" s="47" t="s">
        <v>1302</v>
      </c>
      <c r="C5453" s="48" t="n">
        <v>46121</v>
      </c>
      <c r="D5453" s="47" t="s">
        <v>62</v>
      </c>
      <c r="E5453" s="47" t="s">
        <v>120</v>
      </c>
      <c r="F5453" s="47" t="s">
        <v>150</v>
      </c>
      <c r="G5453" s="47" t="s">
        <v>126</v>
      </c>
      <c r="H5453" s="47" t="n">
        <v>182</v>
      </c>
      <c r="I5453" s="57" t="n">
        <f aca="false">IFERROR(H5453/INDEX(Rate_Master!$C$2:$C$13,MATCH(F5453,Rate_Master!$A$2:$A$13,0)),0)</f>
        <v>0.2275</v>
      </c>
    </row>
    <row r="5454" customFormat="false" ht="15" hidden="false" customHeight="false" outlineLevel="0" collapsed="false">
      <c r="A5454" s="47" t="s">
        <v>17406</v>
      </c>
      <c r="B5454" s="47" t="s">
        <v>1303</v>
      </c>
      <c r="C5454" s="48" t="n">
        <v>46121</v>
      </c>
      <c r="D5454" s="47" t="s">
        <v>63</v>
      </c>
      <c r="E5454" s="47" t="s">
        <v>120</v>
      </c>
      <c r="F5454" s="47" t="s">
        <v>152</v>
      </c>
      <c r="G5454" s="47" t="s">
        <v>119</v>
      </c>
      <c r="H5454" s="47" t="n">
        <v>967</v>
      </c>
      <c r="I5454" s="57" t="n">
        <f aca="false">IFERROR(H5454/INDEX(Rate_Master!$C$2:$C$13,MATCH(F5454,Rate_Master!$A$2:$A$13,0)),0)</f>
        <v>1.07444444444444</v>
      </c>
    </row>
    <row r="5455" customFormat="false" ht="15" hidden="false" customHeight="false" outlineLevel="0" collapsed="false">
      <c r="A5455" s="47" t="s">
        <v>17407</v>
      </c>
      <c r="B5455" s="47" t="s">
        <v>1303</v>
      </c>
      <c r="C5455" s="48" t="n">
        <v>46121</v>
      </c>
      <c r="D5455" s="47" t="s">
        <v>63</v>
      </c>
      <c r="E5455" s="47" t="s">
        <v>120</v>
      </c>
      <c r="F5455" s="47" t="s">
        <v>152</v>
      </c>
      <c r="G5455" s="47" t="s">
        <v>121</v>
      </c>
      <c r="H5455" s="47" t="n">
        <v>942</v>
      </c>
      <c r="I5455" s="57" t="n">
        <f aca="false">IFERROR(H5455/INDEX(Rate_Master!$C$2:$C$13,MATCH(F5455,Rate_Master!$A$2:$A$13,0)),0)</f>
        <v>1.04666666666667</v>
      </c>
    </row>
    <row r="5456" customFormat="false" ht="15" hidden="false" customHeight="false" outlineLevel="0" collapsed="false">
      <c r="A5456" s="47" t="s">
        <v>17408</v>
      </c>
      <c r="B5456" s="47" t="s">
        <v>1303</v>
      </c>
      <c r="C5456" s="48" t="n">
        <v>46121</v>
      </c>
      <c r="D5456" s="47" t="s">
        <v>63</v>
      </c>
      <c r="E5456" s="47" t="s">
        <v>120</v>
      </c>
      <c r="F5456" s="47" t="s">
        <v>152</v>
      </c>
      <c r="G5456" s="47" t="s">
        <v>122</v>
      </c>
      <c r="H5456" s="47" t="n">
        <v>983</v>
      </c>
      <c r="I5456" s="57" t="n">
        <f aca="false">IFERROR(H5456/INDEX(Rate_Master!$C$2:$C$13,MATCH(F5456,Rate_Master!$A$2:$A$13,0)),0)</f>
        <v>1.09222222222222</v>
      </c>
    </row>
    <row r="5457" customFormat="false" ht="15" hidden="false" customHeight="false" outlineLevel="0" collapsed="false">
      <c r="A5457" s="47" t="s">
        <v>17409</v>
      </c>
      <c r="B5457" s="47" t="s">
        <v>1303</v>
      </c>
      <c r="C5457" s="48" t="n">
        <v>46121</v>
      </c>
      <c r="D5457" s="47" t="s">
        <v>63</v>
      </c>
      <c r="E5457" s="47" t="s">
        <v>120</v>
      </c>
      <c r="F5457" s="47" t="s">
        <v>152</v>
      </c>
      <c r="G5457" s="47" t="s">
        <v>123</v>
      </c>
      <c r="H5457" s="47" t="n">
        <v>747</v>
      </c>
      <c r="I5457" s="57" t="n">
        <f aca="false">IFERROR(H5457/INDEX(Rate_Master!$C$2:$C$13,MATCH(F5457,Rate_Master!$A$2:$A$13,0)),0)</f>
        <v>0.83</v>
      </c>
    </row>
    <row r="5458" customFormat="false" ht="15" hidden="false" customHeight="false" outlineLevel="0" collapsed="false">
      <c r="A5458" s="47" t="s">
        <v>17410</v>
      </c>
      <c r="B5458" s="47" t="s">
        <v>1303</v>
      </c>
      <c r="C5458" s="48" t="n">
        <v>46121</v>
      </c>
      <c r="D5458" s="47" t="s">
        <v>63</v>
      </c>
      <c r="E5458" s="47" t="s">
        <v>120</v>
      </c>
      <c r="F5458" s="47" t="s">
        <v>152</v>
      </c>
      <c r="G5458" s="47" t="s">
        <v>124</v>
      </c>
      <c r="H5458" s="47" t="n">
        <v>429</v>
      </c>
      <c r="I5458" s="57" t="n">
        <f aca="false">IFERROR(H5458/INDEX(Rate_Master!$C$2:$C$13,MATCH(F5458,Rate_Master!$A$2:$A$13,0)),0)</f>
        <v>0.476666666666667</v>
      </c>
    </row>
    <row r="5459" customFormat="false" ht="15" hidden="false" customHeight="false" outlineLevel="0" collapsed="false">
      <c r="A5459" s="47" t="s">
        <v>17411</v>
      </c>
      <c r="B5459" s="47" t="s">
        <v>1303</v>
      </c>
      <c r="C5459" s="48" t="n">
        <v>46121</v>
      </c>
      <c r="D5459" s="47" t="s">
        <v>63</v>
      </c>
      <c r="E5459" s="47" t="s">
        <v>120</v>
      </c>
      <c r="F5459" s="47" t="s">
        <v>152</v>
      </c>
      <c r="G5459" s="47" t="s">
        <v>125</v>
      </c>
      <c r="H5459" s="47" t="n">
        <v>270</v>
      </c>
      <c r="I5459" s="57" t="n">
        <f aca="false">IFERROR(H5459/INDEX(Rate_Master!$C$2:$C$13,MATCH(F5459,Rate_Master!$A$2:$A$13,0)),0)</f>
        <v>0.3</v>
      </c>
    </row>
    <row r="5460" customFormat="false" ht="15" hidden="false" customHeight="false" outlineLevel="0" collapsed="false">
      <c r="A5460" s="47" t="s">
        <v>17412</v>
      </c>
      <c r="B5460" s="47" t="s">
        <v>1303</v>
      </c>
      <c r="C5460" s="48" t="n">
        <v>46121</v>
      </c>
      <c r="D5460" s="47" t="s">
        <v>63</v>
      </c>
      <c r="E5460" s="47" t="s">
        <v>120</v>
      </c>
      <c r="F5460" s="47" t="s">
        <v>152</v>
      </c>
      <c r="G5460" s="47" t="s">
        <v>126</v>
      </c>
      <c r="H5460" s="47" t="n">
        <v>170</v>
      </c>
      <c r="I5460" s="57" t="n">
        <f aca="false">IFERROR(H5460/INDEX(Rate_Master!$C$2:$C$13,MATCH(F5460,Rate_Master!$A$2:$A$13,0)),0)</f>
        <v>0.188888888888889</v>
      </c>
    </row>
    <row r="5461" customFormat="false" ht="15" hidden="false" customHeight="false" outlineLevel="0" collapsed="false">
      <c r="A5461" s="47" t="s">
        <v>17413</v>
      </c>
      <c r="B5461" s="47" t="s">
        <v>1304</v>
      </c>
      <c r="C5461" s="48" t="n">
        <v>46121</v>
      </c>
      <c r="D5461" s="47" t="s">
        <v>63</v>
      </c>
      <c r="E5461" s="47" t="s">
        <v>120</v>
      </c>
      <c r="F5461" s="47" t="s">
        <v>151</v>
      </c>
      <c r="G5461" s="47" t="s">
        <v>119</v>
      </c>
      <c r="H5461" s="47" t="n">
        <v>570</v>
      </c>
      <c r="I5461" s="57" t="n">
        <f aca="false">IFERROR(H5461/INDEX(Rate_Master!$C$2:$C$13,MATCH(F5461,Rate_Master!$A$2:$A$13,0)),0)</f>
        <v>0.814285714285714</v>
      </c>
    </row>
    <row r="5462" customFormat="false" ht="15" hidden="false" customHeight="false" outlineLevel="0" collapsed="false">
      <c r="A5462" s="47" t="s">
        <v>17414</v>
      </c>
      <c r="B5462" s="47" t="s">
        <v>1304</v>
      </c>
      <c r="C5462" s="48" t="n">
        <v>46121</v>
      </c>
      <c r="D5462" s="47" t="s">
        <v>63</v>
      </c>
      <c r="E5462" s="47" t="s">
        <v>120</v>
      </c>
      <c r="F5462" s="47" t="s">
        <v>151</v>
      </c>
      <c r="G5462" s="47" t="s">
        <v>121</v>
      </c>
      <c r="H5462" s="47" t="n">
        <v>562</v>
      </c>
      <c r="I5462" s="57" t="n">
        <f aca="false">IFERROR(H5462/INDEX(Rate_Master!$C$2:$C$13,MATCH(F5462,Rate_Master!$A$2:$A$13,0)),0)</f>
        <v>0.802857142857143</v>
      </c>
    </row>
    <row r="5463" customFormat="false" ht="15" hidden="false" customHeight="false" outlineLevel="0" collapsed="false">
      <c r="A5463" s="47" t="s">
        <v>17415</v>
      </c>
      <c r="B5463" s="47" t="s">
        <v>1304</v>
      </c>
      <c r="C5463" s="48" t="n">
        <v>46121</v>
      </c>
      <c r="D5463" s="47" t="s">
        <v>63</v>
      </c>
      <c r="E5463" s="47" t="s">
        <v>120</v>
      </c>
      <c r="F5463" s="47" t="s">
        <v>151</v>
      </c>
      <c r="G5463" s="47" t="s">
        <v>122</v>
      </c>
      <c r="H5463" s="47" t="n">
        <v>1328</v>
      </c>
      <c r="I5463" s="57" t="n">
        <f aca="false">IFERROR(H5463/INDEX(Rate_Master!$C$2:$C$13,MATCH(F5463,Rate_Master!$A$2:$A$13,0)),0)</f>
        <v>1.89714285714286</v>
      </c>
    </row>
    <row r="5464" customFormat="false" ht="15" hidden="false" customHeight="false" outlineLevel="0" collapsed="false">
      <c r="A5464" s="47" t="s">
        <v>17416</v>
      </c>
      <c r="B5464" s="47" t="s">
        <v>1304</v>
      </c>
      <c r="C5464" s="48" t="n">
        <v>46121</v>
      </c>
      <c r="D5464" s="47" t="s">
        <v>63</v>
      </c>
      <c r="E5464" s="47" t="s">
        <v>120</v>
      </c>
      <c r="F5464" s="47" t="s">
        <v>151</v>
      </c>
      <c r="G5464" s="47" t="s">
        <v>123</v>
      </c>
      <c r="H5464" s="47" t="n">
        <v>417</v>
      </c>
      <c r="I5464" s="57" t="n">
        <f aca="false">IFERROR(H5464/INDEX(Rate_Master!$C$2:$C$13,MATCH(F5464,Rate_Master!$A$2:$A$13,0)),0)</f>
        <v>0.595714285714286</v>
      </c>
    </row>
    <row r="5465" customFormat="false" ht="15" hidden="false" customHeight="false" outlineLevel="0" collapsed="false">
      <c r="A5465" s="47" t="s">
        <v>17417</v>
      </c>
      <c r="B5465" s="47" t="s">
        <v>1304</v>
      </c>
      <c r="C5465" s="48" t="n">
        <v>46121</v>
      </c>
      <c r="D5465" s="47" t="s">
        <v>63</v>
      </c>
      <c r="E5465" s="47" t="s">
        <v>120</v>
      </c>
      <c r="F5465" s="47" t="s">
        <v>151</v>
      </c>
      <c r="G5465" s="47" t="s">
        <v>124</v>
      </c>
      <c r="H5465" s="47" t="n">
        <v>272</v>
      </c>
      <c r="I5465" s="57" t="n">
        <f aca="false">IFERROR(H5465/INDEX(Rate_Master!$C$2:$C$13,MATCH(F5465,Rate_Master!$A$2:$A$13,0)),0)</f>
        <v>0.388571428571429</v>
      </c>
    </row>
    <row r="5466" customFormat="false" ht="15" hidden="false" customHeight="false" outlineLevel="0" collapsed="false">
      <c r="A5466" s="47" t="s">
        <v>17418</v>
      </c>
      <c r="B5466" s="47" t="s">
        <v>1304</v>
      </c>
      <c r="C5466" s="48" t="n">
        <v>46121</v>
      </c>
      <c r="D5466" s="47" t="s">
        <v>63</v>
      </c>
      <c r="E5466" s="47" t="s">
        <v>120</v>
      </c>
      <c r="F5466" s="47" t="s">
        <v>151</v>
      </c>
      <c r="G5466" s="47" t="s">
        <v>125</v>
      </c>
      <c r="H5466" s="47" t="n">
        <v>174</v>
      </c>
      <c r="I5466" s="57" t="n">
        <f aca="false">IFERROR(H5466/INDEX(Rate_Master!$C$2:$C$13,MATCH(F5466,Rate_Master!$A$2:$A$13,0)),0)</f>
        <v>0.248571428571429</v>
      </c>
    </row>
    <row r="5467" customFormat="false" ht="15" hidden="false" customHeight="false" outlineLevel="0" collapsed="false">
      <c r="A5467" s="47" t="s">
        <v>17419</v>
      </c>
      <c r="B5467" s="47" t="s">
        <v>1304</v>
      </c>
      <c r="C5467" s="48" t="n">
        <v>46121</v>
      </c>
      <c r="D5467" s="47" t="s">
        <v>63</v>
      </c>
      <c r="E5467" s="47" t="s">
        <v>120</v>
      </c>
      <c r="F5467" s="47" t="s">
        <v>151</v>
      </c>
      <c r="G5467" s="47" t="s">
        <v>126</v>
      </c>
      <c r="H5467" s="47" t="n">
        <v>110</v>
      </c>
      <c r="I5467" s="57" t="n">
        <f aca="false">IFERROR(H5467/INDEX(Rate_Master!$C$2:$C$13,MATCH(F5467,Rate_Master!$A$2:$A$13,0)),0)</f>
        <v>0.157142857142857</v>
      </c>
    </row>
    <row r="5468" customFormat="false" ht="15" hidden="false" customHeight="false" outlineLevel="0" collapsed="false">
      <c r="A5468" s="47" t="s">
        <v>17420</v>
      </c>
      <c r="B5468" s="47" t="s">
        <v>1306</v>
      </c>
      <c r="C5468" s="48" t="n">
        <v>46121</v>
      </c>
      <c r="D5468" s="47" t="s">
        <v>63</v>
      </c>
      <c r="E5468" s="47" t="s">
        <v>120</v>
      </c>
      <c r="F5468" s="47" t="s">
        <v>151</v>
      </c>
      <c r="G5468" s="47" t="s">
        <v>119</v>
      </c>
      <c r="H5468" s="47" t="n">
        <v>1217</v>
      </c>
      <c r="I5468" s="57" t="n">
        <f aca="false">IFERROR(H5468/INDEX(Rate_Master!$C$2:$C$13,MATCH(F5468,Rate_Master!$A$2:$A$13,0)),0)</f>
        <v>1.73857142857143</v>
      </c>
    </row>
    <row r="5469" customFormat="false" ht="15" hidden="false" customHeight="false" outlineLevel="0" collapsed="false">
      <c r="A5469" s="47" t="s">
        <v>17421</v>
      </c>
      <c r="B5469" s="47" t="s">
        <v>1306</v>
      </c>
      <c r="C5469" s="48" t="n">
        <v>46121</v>
      </c>
      <c r="D5469" s="47" t="s">
        <v>63</v>
      </c>
      <c r="E5469" s="47" t="s">
        <v>120</v>
      </c>
      <c r="F5469" s="47" t="s">
        <v>151</v>
      </c>
      <c r="G5469" s="47" t="s">
        <v>121</v>
      </c>
      <c r="H5469" s="47" t="n">
        <v>1054</v>
      </c>
      <c r="I5469" s="57" t="n">
        <f aca="false">IFERROR(H5469/INDEX(Rate_Master!$C$2:$C$13,MATCH(F5469,Rate_Master!$A$2:$A$13,0)),0)</f>
        <v>1.50571428571429</v>
      </c>
    </row>
    <row r="5470" customFormat="false" ht="15" hidden="false" customHeight="false" outlineLevel="0" collapsed="false">
      <c r="A5470" s="47" t="s">
        <v>17422</v>
      </c>
      <c r="B5470" s="47" t="s">
        <v>1306</v>
      </c>
      <c r="C5470" s="48" t="n">
        <v>46121</v>
      </c>
      <c r="D5470" s="47" t="s">
        <v>63</v>
      </c>
      <c r="E5470" s="47" t="s">
        <v>120</v>
      </c>
      <c r="F5470" s="47" t="s">
        <v>151</v>
      </c>
      <c r="G5470" s="47" t="s">
        <v>122</v>
      </c>
      <c r="H5470" s="47" t="n">
        <v>2547</v>
      </c>
      <c r="I5470" s="57" t="n">
        <f aca="false">IFERROR(H5470/INDEX(Rate_Master!$C$2:$C$13,MATCH(F5470,Rate_Master!$A$2:$A$13,0)),0)</f>
        <v>3.63857142857143</v>
      </c>
    </row>
    <row r="5471" customFormat="false" ht="15" hidden="false" customHeight="false" outlineLevel="0" collapsed="false">
      <c r="A5471" s="47" t="s">
        <v>17423</v>
      </c>
      <c r="B5471" s="47" t="s">
        <v>1306</v>
      </c>
      <c r="C5471" s="48" t="n">
        <v>46121</v>
      </c>
      <c r="D5471" s="47" t="s">
        <v>63</v>
      </c>
      <c r="E5471" s="47" t="s">
        <v>120</v>
      </c>
      <c r="F5471" s="47" t="s">
        <v>151</v>
      </c>
      <c r="G5471" s="47" t="s">
        <v>123</v>
      </c>
      <c r="H5471" s="47" t="n">
        <v>787</v>
      </c>
      <c r="I5471" s="57" t="n">
        <f aca="false">IFERROR(H5471/INDEX(Rate_Master!$C$2:$C$13,MATCH(F5471,Rate_Master!$A$2:$A$13,0)),0)</f>
        <v>1.12428571428571</v>
      </c>
    </row>
    <row r="5472" customFormat="false" ht="15" hidden="false" customHeight="false" outlineLevel="0" collapsed="false">
      <c r="A5472" s="47" t="s">
        <v>17424</v>
      </c>
      <c r="B5472" s="47" t="s">
        <v>1306</v>
      </c>
      <c r="C5472" s="48" t="n">
        <v>46121</v>
      </c>
      <c r="D5472" s="47" t="s">
        <v>63</v>
      </c>
      <c r="E5472" s="47" t="s">
        <v>120</v>
      </c>
      <c r="F5472" s="47" t="s">
        <v>151</v>
      </c>
      <c r="G5472" s="47" t="s">
        <v>124</v>
      </c>
      <c r="H5472" s="47" t="n">
        <v>526</v>
      </c>
      <c r="I5472" s="57" t="n">
        <f aca="false">IFERROR(H5472/INDEX(Rate_Master!$C$2:$C$13,MATCH(F5472,Rate_Master!$A$2:$A$13,0)),0)</f>
        <v>0.751428571428571</v>
      </c>
    </row>
    <row r="5473" customFormat="false" ht="15" hidden="false" customHeight="false" outlineLevel="0" collapsed="false">
      <c r="A5473" s="47" t="s">
        <v>17425</v>
      </c>
      <c r="B5473" s="47" t="s">
        <v>1306</v>
      </c>
      <c r="C5473" s="48" t="n">
        <v>46121</v>
      </c>
      <c r="D5473" s="47" t="s">
        <v>63</v>
      </c>
      <c r="E5473" s="47" t="s">
        <v>120</v>
      </c>
      <c r="F5473" s="47" t="s">
        <v>151</v>
      </c>
      <c r="G5473" s="47" t="s">
        <v>125</v>
      </c>
      <c r="H5473" s="47" t="n">
        <v>327</v>
      </c>
      <c r="I5473" s="57" t="n">
        <f aca="false">IFERROR(H5473/INDEX(Rate_Master!$C$2:$C$13,MATCH(F5473,Rate_Master!$A$2:$A$13,0)),0)</f>
        <v>0.467142857142857</v>
      </c>
    </row>
    <row r="5474" customFormat="false" ht="15" hidden="false" customHeight="false" outlineLevel="0" collapsed="false">
      <c r="A5474" s="47" t="s">
        <v>17426</v>
      </c>
      <c r="B5474" s="47" t="s">
        <v>1306</v>
      </c>
      <c r="C5474" s="48" t="n">
        <v>46121</v>
      </c>
      <c r="D5474" s="47" t="s">
        <v>63</v>
      </c>
      <c r="E5474" s="47" t="s">
        <v>120</v>
      </c>
      <c r="F5474" s="47" t="s">
        <v>151</v>
      </c>
      <c r="G5474" s="47" t="s">
        <v>126</v>
      </c>
      <c r="H5474" s="47" t="n">
        <v>205</v>
      </c>
      <c r="I5474" s="57" t="n">
        <f aca="false">IFERROR(H5474/INDEX(Rate_Master!$C$2:$C$13,MATCH(F5474,Rate_Master!$A$2:$A$13,0)),0)</f>
        <v>0.292857142857143</v>
      </c>
    </row>
    <row r="5475" customFormat="false" ht="15" hidden="false" customHeight="false" outlineLevel="0" collapsed="false">
      <c r="A5475" s="47" t="s">
        <v>17427</v>
      </c>
      <c r="B5475" s="47" t="s">
        <v>1307</v>
      </c>
      <c r="C5475" s="48" t="n">
        <v>46121</v>
      </c>
      <c r="D5475" s="47" t="s">
        <v>64</v>
      </c>
      <c r="E5475" s="47" t="s">
        <v>128</v>
      </c>
      <c r="F5475" s="47" t="s">
        <v>155</v>
      </c>
      <c r="G5475" s="47" t="s">
        <v>127</v>
      </c>
      <c r="H5475" s="47" t="n">
        <v>1316</v>
      </c>
      <c r="I5475" s="57" t="n">
        <f aca="false">IFERROR(H5475/INDEX(Rate_Master!$C$2:$C$13,MATCH(F5475,Rate_Master!$A$2:$A$13,0)),0)</f>
        <v>2.39272727272727</v>
      </c>
    </row>
    <row r="5476" customFormat="false" ht="15" hidden="false" customHeight="false" outlineLevel="0" collapsed="false">
      <c r="A5476" s="47" t="s">
        <v>17428</v>
      </c>
      <c r="B5476" s="47" t="s">
        <v>1307</v>
      </c>
      <c r="C5476" s="48" t="n">
        <v>46121</v>
      </c>
      <c r="D5476" s="47" t="s">
        <v>64</v>
      </c>
      <c r="E5476" s="47" t="s">
        <v>128</v>
      </c>
      <c r="F5476" s="47" t="s">
        <v>155</v>
      </c>
      <c r="G5476" s="47" t="s">
        <v>129</v>
      </c>
      <c r="H5476" s="47" t="n">
        <v>956</v>
      </c>
      <c r="I5476" s="57" t="n">
        <f aca="false">IFERROR(H5476/INDEX(Rate_Master!$C$2:$C$13,MATCH(F5476,Rate_Master!$A$2:$A$13,0)),0)</f>
        <v>1.73818181818182</v>
      </c>
    </row>
    <row r="5477" customFormat="false" ht="15" hidden="false" customHeight="false" outlineLevel="0" collapsed="false">
      <c r="A5477" s="47" t="s">
        <v>17429</v>
      </c>
      <c r="B5477" s="47" t="s">
        <v>1307</v>
      </c>
      <c r="C5477" s="48" t="n">
        <v>46121</v>
      </c>
      <c r="D5477" s="47" t="s">
        <v>64</v>
      </c>
      <c r="E5477" s="47" t="s">
        <v>128</v>
      </c>
      <c r="F5477" s="47" t="s">
        <v>155</v>
      </c>
      <c r="G5477" s="47" t="s">
        <v>130</v>
      </c>
      <c r="H5477" s="47" t="n">
        <v>847</v>
      </c>
      <c r="I5477" s="57" t="n">
        <f aca="false">IFERROR(H5477/INDEX(Rate_Master!$C$2:$C$13,MATCH(F5477,Rate_Master!$A$2:$A$13,0)),0)</f>
        <v>1.54</v>
      </c>
    </row>
    <row r="5478" customFormat="false" ht="15" hidden="false" customHeight="false" outlineLevel="0" collapsed="false">
      <c r="A5478" s="47" t="s">
        <v>17430</v>
      </c>
      <c r="B5478" s="47" t="s">
        <v>1307</v>
      </c>
      <c r="C5478" s="48" t="n">
        <v>46121</v>
      </c>
      <c r="D5478" s="47" t="s">
        <v>64</v>
      </c>
      <c r="E5478" s="47" t="s">
        <v>128</v>
      </c>
      <c r="F5478" s="47" t="s">
        <v>155</v>
      </c>
      <c r="G5478" s="47" t="s">
        <v>131</v>
      </c>
      <c r="H5478" s="47" t="n">
        <v>396</v>
      </c>
      <c r="I5478" s="57" t="n">
        <f aca="false">IFERROR(H5478/INDEX(Rate_Master!$C$2:$C$13,MATCH(F5478,Rate_Master!$A$2:$A$13,0)),0)</f>
        <v>0.72</v>
      </c>
    </row>
    <row r="5479" customFormat="false" ht="15" hidden="false" customHeight="false" outlineLevel="0" collapsed="false">
      <c r="A5479" s="47" t="s">
        <v>17431</v>
      </c>
      <c r="B5479" s="47" t="s">
        <v>1307</v>
      </c>
      <c r="C5479" s="48" t="n">
        <v>46121</v>
      </c>
      <c r="D5479" s="47" t="s">
        <v>64</v>
      </c>
      <c r="E5479" s="47" t="s">
        <v>128</v>
      </c>
      <c r="F5479" s="47" t="s">
        <v>155</v>
      </c>
      <c r="G5479" s="47" t="s">
        <v>132</v>
      </c>
      <c r="H5479" s="47" t="n">
        <v>322</v>
      </c>
      <c r="I5479" s="57" t="n">
        <f aca="false">IFERROR(H5479/INDEX(Rate_Master!$C$2:$C$13,MATCH(F5479,Rate_Master!$A$2:$A$13,0)),0)</f>
        <v>0.585454545454545</v>
      </c>
    </row>
    <row r="5480" customFormat="false" ht="15" hidden="false" customHeight="false" outlineLevel="0" collapsed="false">
      <c r="A5480" s="47" t="s">
        <v>17432</v>
      </c>
      <c r="B5480" s="47" t="s">
        <v>1308</v>
      </c>
      <c r="C5480" s="48" t="n">
        <v>46121</v>
      </c>
      <c r="D5480" s="47" t="s">
        <v>64</v>
      </c>
      <c r="E5480" s="47" t="s">
        <v>128</v>
      </c>
      <c r="F5480" s="47" t="s">
        <v>155</v>
      </c>
      <c r="G5480" s="47" t="s">
        <v>127</v>
      </c>
      <c r="H5480" s="47" t="n">
        <v>1096</v>
      </c>
      <c r="I5480" s="57" t="n">
        <f aca="false">IFERROR(H5480/INDEX(Rate_Master!$C$2:$C$13,MATCH(F5480,Rate_Master!$A$2:$A$13,0)),0)</f>
        <v>1.99272727272727</v>
      </c>
    </row>
    <row r="5481" customFormat="false" ht="15" hidden="false" customHeight="false" outlineLevel="0" collapsed="false">
      <c r="A5481" s="47" t="s">
        <v>17433</v>
      </c>
      <c r="B5481" s="47" t="s">
        <v>1308</v>
      </c>
      <c r="C5481" s="48" t="n">
        <v>46121</v>
      </c>
      <c r="D5481" s="47" t="s">
        <v>64</v>
      </c>
      <c r="E5481" s="47" t="s">
        <v>128</v>
      </c>
      <c r="F5481" s="47" t="s">
        <v>155</v>
      </c>
      <c r="G5481" s="47" t="s">
        <v>129</v>
      </c>
      <c r="H5481" s="47" t="n">
        <v>804</v>
      </c>
      <c r="I5481" s="57" t="n">
        <f aca="false">IFERROR(H5481/INDEX(Rate_Master!$C$2:$C$13,MATCH(F5481,Rate_Master!$A$2:$A$13,0)),0)</f>
        <v>1.46181818181818</v>
      </c>
    </row>
    <row r="5482" customFormat="false" ht="15" hidden="false" customHeight="false" outlineLevel="0" collapsed="false">
      <c r="A5482" s="47" t="s">
        <v>17434</v>
      </c>
      <c r="B5482" s="47" t="s">
        <v>1308</v>
      </c>
      <c r="C5482" s="48" t="n">
        <v>46121</v>
      </c>
      <c r="D5482" s="47" t="s">
        <v>64</v>
      </c>
      <c r="E5482" s="47" t="s">
        <v>128</v>
      </c>
      <c r="F5482" s="47" t="s">
        <v>155</v>
      </c>
      <c r="G5482" s="47" t="s">
        <v>130</v>
      </c>
      <c r="H5482" s="47" t="n">
        <v>729</v>
      </c>
      <c r="I5482" s="57" t="n">
        <f aca="false">IFERROR(H5482/INDEX(Rate_Master!$C$2:$C$13,MATCH(F5482,Rate_Master!$A$2:$A$13,0)),0)</f>
        <v>1.32545454545455</v>
      </c>
    </row>
    <row r="5483" customFormat="false" ht="15" hidden="false" customHeight="false" outlineLevel="0" collapsed="false">
      <c r="A5483" s="47" t="s">
        <v>17435</v>
      </c>
      <c r="B5483" s="47" t="s">
        <v>1308</v>
      </c>
      <c r="C5483" s="48" t="n">
        <v>46121</v>
      </c>
      <c r="D5483" s="47" t="s">
        <v>64</v>
      </c>
      <c r="E5483" s="47" t="s">
        <v>128</v>
      </c>
      <c r="F5483" s="47" t="s">
        <v>155</v>
      </c>
      <c r="G5483" s="47" t="s">
        <v>131</v>
      </c>
      <c r="H5483" s="47" t="n">
        <v>317</v>
      </c>
      <c r="I5483" s="57" t="n">
        <f aca="false">IFERROR(H5483/INDEX(Rate_Master!$C$2:$C$13,MATCH(F5483,Rate_Master!$A$2:$A$13,0)),0)</f>
        <v>0.576363636363636</v>
      </c>
    </row>
    <row r="5484" customFormat="false" ht="15" hidden="false" customHeight="false" outlineLevel="0" collapsed="false">
      <c r="A5484" s="47" t="s">
        <v>17436</v>
      </c>
      <c r="B5484" s="47" t="s">
        <v>1308</v>
      </c>
      <c r="C5484" s="48" t="n">
        <v>46121</v>
      </c>
      <c r="D5484" s="47" t="s">
        <v>64</v>
      </c>
      <c r="E5484" s="47" t="s">
        <v>128</v>
      </c>
      <c r="F5484" s="47" t="s">
        <v>155</v>
      </c>
      <c r="G5484" s="47" t="s">
        <v>132</v>
      </c>
      <c r="H5484" s="47" t="n">
        <v>254</v>
      </c>
      <c r="I5484" s="57" t="n">
        <f aca="false">IFERROR(H5484/INDEX(Rate_Master!$C$2:$C$13,MATCH(F5484,Rate_Master!$A$2:$A$13,0)),0)</f>
        <v>0.461818181818182</v>
      </c>
    </row>
    <row r="5485" customFormat="false" ht="15" hidden="false" customHeight="false" outlineLevel="0" collapsed="false">
      <c r="A5485" s="47" t="s">
        <v>17437</v>
      </c>
      <c r="B5485" s="47" t="s">
        <v>1309</v>
      </c>
      <c r="C5485" s="48" t="n">
        <v>46121</v>
      </c>
      <c r="D5485" s="47" t="s">
        <v>65</v>
      </c>
      <c r="E5485" s="47" t="s">
        <v>134</v>
      </c>
      <c r="F5485" s="47" t="s">
        <v>158</v>
      </c>
      <c r="G5485" s="47" t="s">
        <v>133</v>
      </c>
      <c r="H5485" s="47" t="n">
        <v>433</v>
      </c>
      <c r="I5485" s="57" t="n">
        <f aca="false">IFERROR(H5485/INDEX(Rate_Master!$C$2:$C$13,MATCH(F5485,Rate_Master!$A$2:$A$13,0)),0)</f>
        <v>2.165</v>
      </c>
    </row>
    <row r="5486" customFormat="false" ht="15" hidden="false" customHeight="false" outlineLevel="0" collapsed="false">
      <c r="A5486" s="47" t="s">
        <v>17438</v>
      </c>
      <c r="B5486" s="47" t="s">
        <v>1309</v>
      </c>
      <c r="C5486" s="48" t="n">
        <v>46121</v>
      </c>
      <c r="D5486" s="47" t="s">
        <v>65</v>
      </c>
      <c r="E5486" s="47" t="s">
        <v>134</v>
      </c>
      <c r="F5486" s="47" t="s">
        <v>158</v>
      </c>
      <c r="G5486" s="47" t="s">
        <v>135</v>
      </c>
      <c r="H5486" s="47" t="n">
        <v>331</v>
      </c>
      <c r="I5486" s="57" t="n">
        <f aca="false">IFERROR(H5486/INDEX(Rate_Master!$C$2:$C$13,MATCH(F5486,Rate_Master!$A$2:$A$13,0)),0)</f>
        <v>1.655</v>
      </c>
    </row>
    <row r="5487" customFormat="false" ht="15" hidden="false" customHeight="false" outlineLevel="0" collapsed="false">
      <c r="A5487" s="47" t="s">
        <v>17439</v>
      </c>
      <c r="B5487" s="47" t="s">
        <v>1309</v>
      </c>
      <c r="C5487" s="48" t="n">
        <v>46121</v>
      </c>
      <c r="D5487" s="47" t="s">
        <v>65</v>
      </c>
      <c r="E5487" s="47" t="s">
        <v>134</v>
      </c>
      <c r="F5487" s="47" t="s">
        <v>158</v>
      </c>
      <c r="G5487" s="47" t="s">
        <v>136</v>
      </c>
      <c r="H5487" s="47" t="n">
        <v>267</v>
      </c>
      <c r="I5487" s="57" t="n">
        <f aca="false">IFERROR(H5487/INDEX(Rate_Master!$C$2:$C$13,MATCH(F5487,Rate_Master!$A$2:$A$13,0)),0)</f>
        <v>1.335</v>
      </c>
    </row>
    <row r="5488" customFormat="false" ht="15" hidden="false" customHeight="false" outlineLevel="0" collapsed="false">
      <c r="A5488" s="47" t="s">
        <v>17440</v>
      </c>
      <c r="B5488" s="47" t="s">
        <v>1309</v>
      </c>
      <c r="C5488" s="48" t="n">
        <v>46121</v>
      </c>
      <c r="D5488" s="47" t="s">
        <v>65</v>
      </c>
      <c r="E5488" s="47" t="s">
        <v>134</v>
      </c>
      <c r="F5488" s="47" t="s">
        <v>158</v>
      </c>
      <c r="G5488" s="47" t="s">
        <v>137</v>
      </c>
      <c r="H5488" s="47" t="n">
        <v>199</v>
      </c>
      <c r="I5488" s="57" t="n">
        <f aca="false">IFERROR(H5488/INDEX(Rate_Master!$C$2:$C$13,MATCH(F5488,Rate_Master!$A$2:$A$13,0)),0)</f>
        <v>0.995</v>
      </c>
    </row>
    <row r="5489" customFormat="false" ht="15" hidden="false" customHeight="false" outlineLevel="0" collapsed="false">
      <c r="A5489" s="47" t="s">
        <v>17441</v>
      </c>
      <c r="B5489" s="47" t="s">
        <v>1309</v>
      </c>
      <c r="C5489" s="48" t="n">
        <v>46121</v>
      </c>
      <c r="D5489" s="47" t="s">
        <v>65</v>
      </c>
      <c r="E5489" s="47" t="s">
        <v>134</v>
      </c>
      <c r="F5489" s="47" t="s">
        <v>158</v>
      </c>
      <c r="G5489" s="47" t="s">
        <v>138</v>
      </c>
      <c r="H5489" s="47" t="n">
        <v>117</v>
      </c>
      <c r="I5489" s="57" t="n">
        <f aca="false">IFERROR(H5489/INDEX(Rate_Master!$C$2:$C$13,MATCH(F5489,Rate_Master!$A$2:$A$13,0)),0)</f>
        <v>0.585</v>
      </c>
    </row>
    <row r="5490" customFormat="false" ht="15" hidden="false" customHeight="false" outlineLevel="0" collapsed="false">
      <c r="A5490" s="47" t="s">
        <v>17442</v>
      </c>
      <c r="B5490" s="47" t="s">
        <v>1310</v>
      </c>
      <c r="C5490" s="48" t="n">
        <v>46121</v>
      </c>
      <c r="D5490" s="47" t="s">
        <v>65</v>
      </c>
      <c r="E5490" s="47" t="s">
        <v>134</v>
      </c>
      <c r="F5490" s="47" t="s">
        <v>158</v>
      </c>
      <c r="G5490" s="47" t="s">
        <v>133</v>
      </c>
      <c r="H5490" s="47" t="n">
        <v>379</v>
      </c>
      <c r="I5490" s="57" t="n">
        <f aca="false">IFERROR(H5490/INDEX(Rate_Master!$C$2:$C$13,MATCH(F5490,Rate_Master!$A$2:$A$13,0)),0)</f>
        <v>1.895</v>
      </c>
    </row>
    <row r="5491" customFormat="false" ht="15" hidden="false" customHeight="false" outlineLevel="0" collapsed="false">
      <c r="A5491" s="47" t="s">
        <v>17443</v>
      </c>
      <c r="B5491" s="47" t="s">
        <v>1310</v>
      </c>
      <c r="C5491" s="48" t="n">
        <v>46121</v>
      </c>
      <c r="D5491" s="47" t="s">
        <v>65</v>
      </c>
      <c r="E5491" s="47" t="s">
        <v>134</v>
      </c>
      <c r="F5491" s="47" t="s">
        <v>158</v>
      </c>
      <c r="G5491" s="47" t="s">
        <v>135</v>
      </c>
      <c r="H5491" s="47" t="n">
        <v>307</v>
      </c>
      <c r="I5491" s="57" t="n">
        <f aca="false">IFERROR(H5491/INDEX(Rate_Master!$C$2:$C$13,MATCH(F5491,Rate_Master!$A$2:$A$13,0)),0)</f>
        <v>1.535</v>
      </c>
    </row>
    <row r="5492" customFormat="false" ht="15" hidden="false" customHeight="false" outlineLevel="0" collapsed="false">
      <c r="A5492" s="47" t="s">
        <v>17444</v>
      </c>
      <c r="B5492" s="47" t="s">
        <v>1310</v>
      </c>
      <c r="C5492" s="48" t="n">
        <v>46121</v>
      </c>
      <c r="D5492" s="47" t="s">
        <v>65</v>
      </c>
      <c r="E5492" s="47" t="s">
        <v>134</v>
      </c>
      <c r="F5492" s="47" t="s">
        <v>158</v>
      </c>
      <c r="G5492" s="47" t="s">
        <v>136</v>
      </c>
      <c r="H5492" s="47" t="n">
        <v>221</v>
      </c>
      <c r="I5492" s="57" t="n">
        <f aca="false">IFERROR(H5492/INDEX(Rate_Master!$C$2:$C$13,MATCH(F5492,Rate_Master!$A$2:$A$13,0)),0)</f>
        <v>1.105</v>
      </c>
    </row>
    <row r="5493" customFormat="false" ht="15" hidden="false" customHeight="false" outlineLevel="0" collapsed="false">
      <c r="A5493" s="47" t="s">
        <v>17445</v>
      </c>
      <c r="B5493" s="47" t="s">
        <v>1310</v>
      </c>
      <c r="C5493" s="48" t="n">
        <v>46121</v>
      </c>
      <c r="D5493" s="47" t="s">
        <v>65</v>
      </c>
      <c r="E5493" s="47" t="s">
        <v>134</v>
      </c>
      <c r="F5493" s="47" t="s">
        <v>158</v>
      </c>
      <c r="G5493" s="47" t="s">
        <v>137</v>
      </c>
      <c r="H5493" s="47" t="n">
        <v>170</v>
      </c>
      <c r="I5493" s="57" t="n">
        <f aca="false">IFERROR(H5493/INDEX(Rate_Master!$C$2:$C$13,MATCH(F5493,Rate_Master!$A$2:$A$13,0)),0)</f>
        <v>0.85</v>
      </c>
    </row>
    <row r="5494" customFormat="false" ht="15" hidden="false" customHeight="false" outlineLevel="0" collapsed="false">
      <c r="A5494" s="47" t="s">
        <v>17446</v>
      </c>
      <c r="B5494" s="47" t="s">
        <v>1310</v>
      </c>
      <c r="C5494" s="48" t="n">
        <v>46121</v>
      </c>
      <c r="D5494" s="47" t="s">
        <v>65</v>
      </c>
      <c r="E5494" s="47" t="s">
        <v>134</v>
      </c>
      <c r="F5494" s="47" t="s">
        <v>158</v>
      </c>
      <c r="G5494" s="47" t="s">
        <v>138</v>
      </c>
      <c r="H5494" s="47" t="n">
        <v>86</v>
      </c>
      <c r="I5494" s="57" t="n">
        <f aca="false">IFERROR(H5494/INDEX(Rate_Master!$C$2:$C$13,MATCH(F5494,Rate_Master!$A$2:$A$13,0)),0)</f>
        <v>0.43</v>
      </c>
    </row>
    <row r="5495" customFormat="false" ht="15" hidden="false" customHeight="false" outlineLevel="0" collapsed="false">
      <c r="A5495" s="47" t="s">
        <v>17447</v>
      </c>
      <c r="B5495" s="47" t="s">
        <v>1311</v>
      </c>
      <c r="C5495" s="48" t="n">
        <v>46121</v>
      </c>
      <c r="D5495" s="47" t="s">
        <v>65</v>
      </c>
      <c r="E5495" s="47" t="s">
        <v>134</v>
      </c>
      <c r="F5495" s="47" t="s">
        <v>158</v>
      </c>
      <c r="G5495" s="47" t="s">
        <v>133</v>
      </c>
      <c r="H5495" s="47" t="n">
        <v>256</v>
      </c>
      <c r="I5495" s="57" t="n">
        <f aca="false">IFERROR(H5495/INDEX(Rate_Master!$C$2:$C$13,MATCH(F5495,Rate_Master!$A$2:$A$13,0)),0)</f>
        <v>1.28</v>
      </c>
    </row>
    <row r="5496" customFormat="false" ht="15" hidden="false" customHeight="false" outlineLevel="0" collapsed="false">
      <c r="A5496" s="47" t="s">
        <v>17448</v>
      </c>
      <c r="B5496" s="47" t="s">
        <v>1311</v>
      </c>
      <c r="C5496" s="48" t="n">
        <v>46121</v>
      </c>
      <c r="D5496" s="47" t="s">
        <v>65</v>
      </c>
      <c r="E5496" s="47" t="s">
        <v>134</v>
      </c>
      <c r="F5496" s="47" t="s">
        <v>158</v>
      </c>
      <c r="G5496" s="47" t="s">
        <v>135</v>
      </c>
      <c r="H5496" s="47" t="n">
        <v>254</v>
      </c>
      <c r="I5496" s="57" t="n">
        <f aca="false">IFERROR(H5496/INDEX(Rate_Master!$C$2:$C$13,MATCH(F5496,Rate_Master!$A$2:$A$13,0)),0)</f>
        <v>1.27</v>
      </c>
    </row>
    <row r="5497" customFormat="false" ht="15" hidden="false" customHeight="false" outlineLevel="0" collapsed="false">
      <c r="A5497" s="47" t="s">
        <v>17449</v>
      </c>
      <c r="B5497" s="47" t="s">
        <v>1311</v>
      </c>
      <c r="C5497" s="48" t="n">
        <v>46121</v>
      </c>
      <c r="D5497" s="47" t="s">
        <v>65</v>
      </c>
      <c r="E5497" s="47" t="s">
        <v>134</v>
      </c>
      <c r="F5497" s="47" t="s">
        <v>158</v>
      </c>
      <c r="G5497" s="47" t="s">
        <v>136</v>
      </c>
      <c r="H5497" s="47" t="n">
        <v>176</v>
      </c>
      <c r="I5497" s="57" t="n">
        <f aca="false">IFERROR(H5497/INDEX(Rate_Master!$C$2:$C$13,MATCH(F5497,Rate_Master!$A$2:$A$13,0)),0)</f>
        <v>0.88</v>
      </c>
    </row>
    <row r="5498" customFormat="false" ht="15" hidden="false" customHeight="false" outlineLevel="0" collapsed="false">
      <c r="A5498" s="47" t="s">
        <v>17450</v>
      </c>
      <c r="B5498" s="47" t="s">
        <v>1311</v>
      </c>
      <c r="C5498" s="48" t="n">
        <v>46121</v>
      </c>
      <c r="D5498" s="47" t="s">
        <v>65</v>
      </c>
      <c r="E5498" s="47" t="s">
        <v>134</v>
      </c>
      <c r="F5498" s="47" t="s">
        <v>158</v>
      </c>
      <c r="G5498" s="47" t="s">
        <v>137</v>
      </c>
      <c r="H5498" s="47" t="n">
        <v>143</v>
      </c>
      <c r="I5498" s="57" t="n">
        <f aca="false">IFERROR(H5498/INDEX(Rate_Master!$C$2:$C$13,MATCH(F5498,Rate_Master!$A$2:$A$13,0)),0)</f>
        <v>0.715</v>
      </c>
    </row>
    <row r="5499" customFormat="false" ht="15" hidden="false" customHeight="false" outlineLevel="0" collapsed="false">
      <c r="A5499" s="47" t="s">
        <v>17451</v>
      </c>
      <c r="B5499" s="47" t="s">
        <v>1311</v>
      </c>
      <c r="C5499" s="48" t="n">
        <v>46121</v>
      </c>
      <c r="D5499" s="47" t="s">
        <v>65</v>
      </c>
      <c r="E5499" s="47" t="s">
        <v>134</v>
      </c>
      <c r="F5499" s="47" t="s">
        <v>158</v>
      </c>
      <c r="G5499" s="47" t="s">
        <v>138</v>
      </c>
      <c r="H5499" s="47" t="n">
        <v>77</v>
      </c>
      <c r="I5499" s="57" t="n">
        <f aca="false">IFERROR(H5499/INDEX(Rate_Master!$C$2:$C$13,MATCH(F5499,Rate_Master!$A$2:$A$13,0)),0)</f>
        <v>0.385</v>
      </c>
    </row>
    <row r="5500" customFormat="false" ht="15" hidden="false" customHeight="false" outlineLevel="0" collapsed="false">
      <c r="A5500" s="47" t="s">
        <v>17452</v>
      </c>
      <c r="B5500" s="47" t="s">
        <v>1312</v>
      </c>
      <c r="C5500" s="48" t="n">
        <v>46122</v>
      </c>
      <c r="D5500" s="47" t="s">
        <v>62</v>
      </c>
      <c r="E5500" s="47" t="s">
        <v>120</v>
      </c>
      <c r="F5500" s="47" t="s">
        <v>150</v>
      </c>
      <c r="G5500" s="47" t="s">
        <v>119</v>
      </c>
      <c r="H5500" s="47" t="n">
        <v>871</v>
      </c>
      <c r="I5500" s="57" t="n">
        <f aca="false">IFERROR(H5500/INDEX(Rate_Master!$C$2:$C$13,MATCH(F5500,Rate_Master!$A$2:$A$13,0)),0)</f>
        <v>1.08875</v>
      </c>
    </row>
    <row r="5501" customFormat="false" ht="15" hidden="false" customHeight="false" outlineLevel="0" collapsed="false">
      <c r="A5501" s="47" t="s">
        <v>17453</v>
      </c>
      <c r="B5501" s="47" t="s">
        <v>1312</v>
      </c>
      <c r="C5501" s="48" t="n">
        <v>46122</v>
      </c>
      <c r="D5501" s="47" t="s">
        <v>62</v>
      </c>
      <c r="E5501" s="47" t="s">
        <v>120</v>
      </c>
      <c r="F5501" s="47" t="s">
        <v>150</v>
      </c>
      <c r="G5501" s="47" t="s">
        <v>121</v>
      </c>
      <c r="H5501" s="47" t="n">
        <v>736</v>
      </c>
      <c r="I5501" s="57" t="n">
        <f aca="false">IFERROR(H5501/INDEX(Rate_Master!$C$2:$C$13,MATCH(F5501,Rate_Master!$A$2:$A$13,0)),0)</f>
        <v>0.92</v>
      </c>
    </row>
    <row r="5502" customFormat="false" ht="15" hidden="false" customHeight="false" outlineLevel="0" collapsed="false">
      <c r="A5502" s="47" t="s">
        <v>17454</v>
      </c>
      <c r="B5502" s="47" t="s">
        <v>1312</v>
      </c>
      <c r="C5502" s="48" t="n">
        <v>46122</v>
      </c>
      <c r="D5502" s="47" t="s">
        <v>62</v>
      </c>
      <c r="E5502" s="47" t="s">
        <v>120</v>
      </c>
      <c r="F5502" s="47" t="s">
        <v>150</v>
      </c>
      <c r="G5502" s="47" t="s">
        <v>122</v>
      </c>
      <c r="H5502" s="47" t="n">
        <v>1299</v>
      </c>
      <c r="I5502" s="57" t="n">
        <f aca="false">IFERROR(H5502/INDEX(Rate_Master!$C$2:$C$13,MATCH(F5502,Rate_Master!$A$2:$A$13,0)),0)</f>
        <v>1.62375</v>
      </c>
    </row>
    <row r="5503" customFormat="false" ht="15" hidden="false" customHeight="false" outlineLevel="0" collapsed="false">
      <c r="A5503" s="47" t="s">
        <v>17455</v>
      </c>
      <c r="B5503" s="47" t="s">
        <v>1312</v>
      </c>
      <c r="C5503" s="48" t="n">
        <v>46122</v>
      </c>
      <c r="D5503" s="47" t="s">
        <v>62</v>
      </c>
      <c r="E5503" s="47" t="s">
        <v>120</v>
      </c>
      <c r="F5503" s="47" t="s">
        <v>150</v>
      </c>
      <c r="G5503" s="47" t="s">
        <v>123</v>
      </c>
      <c r="H5503" s="47" t="n">
        <v>663</v>
      </c>
      <c r="I5503" s="57" t="n">
        <f aca="false">IFERROR(H5503/INDEX(Rate_Master!$C$2:$C$13,MATCH(F5503,Rate_Master!$A$2:$A$13,0)),0)</f>
        <v>0.82875</v>
      </c>
    </row>
    <row r="5504" customFormat="false" ht="15" hidden="false" customHeight="false" outlineLevel="0" collapsed="false">
      <c r="A5504" s="47" t="s">
        <v>17456</v>
      </c>
      <c r="B5504" s="47" t="s">
        <v>1312</v>
      </c>
      <c r="C5504" s="48" t="n">
        <v>46122</v>
      </c>
      <c r="D5504" s="47" t="s">
        <v>62</v>
      </c>
      <c r="E5504" s="47" t="s">
        <v>120</v>
      </c>
      <c r="F5504" s="47" t="s">
        <v>150</v>
      </c>
      <c r="G5504" s="47" t="s">
        <v>124</v>
      </c>
      <c r="H5504" s="47" t="n">
        <v>388</v>
      </c>
      <c r="I5504" s="57" t="n">
        <f aca="false">IFERROR(H5504/INDEX(Rate_Master!$C$2:$C$13,MATCH(F5504,Rate_Master!$A$2:$A$13,0)),0)</f>
        <v>0.485</v>
      </c>
    </row>
    <row r="5505" customFormat="false" ht="15" hidden="false" customHeight="false" outlineLevel="0" collapsed="false">
      <c r="A5505" s="47" t="s">
        <v>17457</v>
      </c>
      <c r="B5505" s="47" t="s">
        <v>1312</v>
      </c>
      <c r="C5505" s="48" t="n">
        <v>46122</v>
      </c>
      <c r="D5505" s="47" t="s">
        <v>62</v>
      </c>
      <c r="E5505" s="47" t="s">
        <v>120</v>
      </c>
      <c r="F5505" s="47" t="s">
        <v>150</v>
      </c>
      <c r="G5505" s="47" t="s">
        <v>125</v>
      </c>
      <c r="H5505" s="47" t="n">
        <v>241</v>
      </c>
      <c r="I5505" s="57" t="n">
        <f aca="false">IFERROR(H5505/INDEX(Rate_Master!$C$2:$C$13,MATCH(F5505,Rate_Master!$A$2:$A$13,0)),0)</f>
        <v>0.30125</v>
      </c>
    </row>
    <row r="5506" customFormat="false" ht="15" hidden="false" customHeight="false" outlineLevel="0" collapsed="false">
      <c r="A5506" s="47" t="s">
        <v>17458</v>
      </c>
      <c r="B5506" s="47" t="s">
        <v>1312</v>
      </c>
      <c r="C5506" s="48" t="n">
        <v>46122</v>
      </c>
      <c r="D5506" s="47" t="s">
        <v>62</v>
      </c>
      <c r="E5506" s="47" t="s">
        <v>120</v>
      </c>
      <c r="F5506" s="47" t="s">
        <v>150</v>
      </c>
      <c r="G5506" s="47" t="s">
        <v>126</v>
      </c>
      <c r="H5506" s="47" t="n">
        <v>176</v>
      </c>
      <c r="I5506" s="57" t="n">
        <f aca="false">IFERROR(H5506/INDEX(Rate_Master!$C$2:$C$13,MATCH(F5506,Rate_Master!$A$2:$A$13,0)),0)</f>
        <v>0.22</v>
      </c>
    </row>
    <row r="5507" customFormat="false" ht="15" hidden="false" customHeight="false" outlineLevel="0" collapsed="false">
      <c r="A5507" s="47" t="s">
        <v>17459</v>
      </c>
      <c r="B5507" s="47" t="s">
        <v>1314</v>
      </c>
      <c r="C5507" s="48" t="n">
        <v>46122</v>
      </c>
      <c r="D5507" s="47" t="s">
        <v>62</v>
      </c>
      <c r="E5507" s="47" t="s">
        <v>120</v>
      </c>
      <c r="F5507" s="47" t="s">
        <v>150</v>
      </c>
      <c r="G5507" s="47" t="s">
        <v>119</v>
      </c>
      <c r="H5507" s="47" t="n">
        <v>1177</v>
      </c>
      <c r="I5507" s="57" t="n">
        <f aca="false">IFERROR(H5507/INDEX(Rate_Master!$C$2:$C$13,MATCH(F5507,Rate_Master!$A$2:$A$13,0)),0)</f>
        <v>1.47125</v>
      </c>
    </row>
    <row r="5508" customFormat="false" ht="15" hidden="false" customHeight="false" outlineLevel="0" collapsed="false">
      <c r="A5508" s="47" t="s">
        <v>17460</v>
      </c>
      <c r="B5508" s="47" t="s">
        <v>1314</v>
      </c>
      <c r="C5508" s="48" t="n">
        <v>46122</v>
      </c>
      <c r="D5508" s="47" t="s">
        <v>62</v>
      </c>
      <c r="E5508" s="47" t="s">
        <v>120</v>
      </c>
      <c r="F5508" s="47" t="s">
        <v>150</v>
      </c>
      <c r="G5508" s="47" t="s">
        <v>121</v>
      </c>
      <c r="H5508" s="47" t="n">
        <v>1073</v>
      </c>
      <c r="I5508" s="57" t="n">
        <f aca="false">IFERROR(H5508/INDEX(Rate_Master!$C$2:$C$13,MATCH(F5508,Rate_Master!$A$2:$A$13,0)),0)</f>
        <v>1.34125</v>
      </c>
    </row>
    <row r="5509" customFormat="false" ht="15" hidden="false" customHeight="false" outlineLevel="0" collapsed="false">
      <c r="A5509" s="47" t="s">
        <v>17461</v>
      </c>
      <c r="B5509" s="47" t="s">
        <v>1314</v>
      </c>
      <c r="C5509" s="48" t="n">
        <v>46122</v>
      </c>
      <c r="D5509" s="47" t="s">
        <v>62</v>
      </c>
      <c r="E5509" s="47" t="s">
        <v>120</v>
      </c>
      <c r="F5509" s="47" t="s">
        <v>150</v>
      </c>
      <c r="G5509" s="47" t="s">
        <v>122</v>
      </c>
      <c r="H5509" s="47" t="n">
        <v>1859</v>
      </c>
      <c r="I5509" s="57" t="n">
        <f aca="false">IFERROR(H5509/INDEX(Rate_Master!$C$2:$C$13,MATCH(F5509,Rate_Master!$A$2:$A$13,0)),0)</f>
        <v>2.32375</v>
      </c>
    </row>
    <row r="5510" customFormat="false" ht="15" hidden="false" customHeight="false" outlineLevel="0" collapsed="false">
      <c r="A5510" s="47" t="s">
        <v>17462</v>
      </c>
      <c r="B5510" s="47" t="s">
        <v>1314</v>
      </c>
      <c r="C5510" s="48" t="n">
        <v>46122</v>
      </c>
      <c r="D5510" s="47" t="s">
        <v>62</v>
      </c>
      <c r="E5510" s="47" t="s">
        <v>120</v>
      </c>
      <c r="F5510" s="47" t="s">
        <v>150</v>
      </c>
      <c r="G5510" s="47" t="s">
        <v>123</v>
      </c>
      <c r="H5510" s="47" t="n">
        <v>846</v>
      </c>
      <c r="I5510" s="57" t="n">
        <f aca="false">IFERROR(H5510/INDEX(Rate_Master!$C$2:$C$13,MATCH(F5510,Rate_Master!$A$2:$A$13,0)),0)</f>
        <v>1.0575</v>
      </c>
    </row>
    <row r="5511" customFormat="false" ht="15" hidden="false" customHeight="false" outlineLevel="0" collapsed="false">
      <c r="A5511" s="47" t="s">
        <v>17463</v>
      </c>
      <c r="B5511" s="47" t="s">
        <v>1314</v>
      </c>
      <c r="C5511" s="48" t="n">
        <v>46122</v>
      </c>
      <c r="D5511" s="47" t="s">
        <v>62</v>
      </c>
      <c r="E5511" s="47" t="s">
        <v>120</v>
      </c>
      <c r="F5511" s="47" t="s">
        <v>150</v>
      </c>
      <c r="G5511" s="47" t="s">
        <v>124</v>
      </c>
      <c r="H5511" s="47" t="n">
        <v>524</v>
      </c>
      <c r="I5511" s="57" t="n">
        <f aca="false">IFERROR(H5511/INDEX(Rate_Master!$C$2:$C$13,MATCH(F5511,Rate_Master!$A$2:$A$13,0)),0)</f>
        <v>0.655</v>
      </c>
    </row>
    <row r="5512" customFormat="false" ht="15" hidden="false" customHeight="false" outlineLevel="0" collapsed="false">
      <c r="A5512" s="47" t="s">
        <v>17464</v>
      </c>
      <c r="B5512" s="47" t="s">
        <v>1314</v>
      </c>
      <c r="C5512" s="48" t="n">
        <v>46122</v>
      </c>
      <c r="D5512" s="47" t="s">
        <v>62</v>
      </c>
      <c r="E5512" s="47" t="s">
        <v>120</v>
      </c>
      <c r="F5512" s="47" t="s">
        <v>150</v>
      </c>
      <c r="G5512" s="47" t="s">
        <v>125</v>
      </c>
      <c r="H5512" s="47" t="n">
        <v>298</v>
      </c>
      <c r="I5512" s="57" t="n">
        <f aca="false">IFERROR(H5512/INDEX(Rate_Master!$C$2:$C$13,MATCH(F5512,Rate_Master!$A$2:$A$13,0)),0)</f>
        <v>0.3725</v>
      </c>
    </row>
    <row r="5513" customFormat="false" ht="15" hidden="false" customHeight="false" outlineLevel="0" collapsed="false">
      <c r="A5513" s="47" t="s">
        <v>17465</v>
      </c>
      <c r="B5513" s="47" t="s">
        <v>1314</v>
      </c>
      <c r="C5513" s="48" t="n">
        <v>46122</v>
      </c>
      <c r="D5513" s="47" t="s">
        <v>62</v>
      </c>
      <c r="E5513" s="47" t="s">
        <v>120</v>
      </c>
      <c r="F5513" s="47" t="s">
        <v>150</v>
      </c>
      <c r="G5513" s="47" t="s">
        <v>126</v>
      </c>
      <c r="H5513" s="47" t="n">
        <v>209</v>
      </c>
      <c r="I5513" s="57" t="n">
        <f aca="false">IFERROR(H5513/INDEX(Rate_Master!$C$2:$C$13,MATCH(F5513,Rate_Master!$A$2:$A$13,0)),0)</f>
        <v>0.26125</v>
      </c>
    </row>
    <row r="5514" customFormat="false" ht="15" hidden="false" customHeight="false" outlineLevel="0" collapsed="false">
      <c r="A5514" s="47" t="s">
        <v>17466</v>
      </c>
      <c r="B5514" s="47" t="s">
        <v>1315</v>
      </c>
      <c r="C5514" s="48" t="n">
        <v>46122</v>
      </c>
      <c r="D5514" s="47" t="s">
        <v>62</v>
      </c>
      <c r="E5514" s="47" t="s">
        <v>120</v>
      </c>
      <c r="F5514" s="47" t="s">
        <v>150</v>
      </c>
      <c r="G5514" s="47" t="s">
        <v>119</v>
      </c>
      <c r="H5514" s="47" t="n">
        <v>935</v>
      </c>
      <c r="I5514" s="57" t="n">
        <f aca="false">IFERROR(H5514/INDEX(Rate_Master!$C$2:$C$13,MATCH(F5514,Rate_Master!$A$2:$A$13,0)),0)</f>
        <v>1.16875</v>
      </c>
    </row>
    <row r="5515" customFormat="false" ht="15" hidden="false" customHeight="false" outlineLevel="0" collapsed="false">
      <c r="A5515" s="47" t="s">
        <v>17467</v>
      </c>
      <c r="B5515" s="47" t="s">
        <v>1315</v>
      </c>
      <c r="C5515" s="48" t="n">
        <v>46122</v>
      </c>
      <c r="D5515" s="47" t="s">
        <v>62</v>
      </c>
      <c r="E5515" s="47" t="s">
        <v>120</v>
      </c>
      <c r="F5515" s="47" t="s">
        <v>150</v>
      </c>
      <c r="G5515" s="47" t="s">
        <v>121</v>
      </c>
      <c r="H5515" s="47" t="n">
        <v>832</v>
      </c>
      <c r="I5515" s="57" t="n">
        <f aca="false">IFERROR(H5515/INDEX(Rate_Master!$C$2:$C$13,MATCH(F5515,Rate_Master!$A$2:$A$13,0)),0)</f>
        <v>1.04</v>
      </c>
    </row>
    <row r="5516" customFormat="false" ht="15" hidden="false" customHeight="false" outlineLevel="0" collapsed="false">
      <c r="A5516" s="47" t="s">
        <v>17468</v>
      </c>
      <c r="B5516" s="47" t="s">
        <v>1315</v>
      </c>
      <c r="C5516" s="48" t="n">
        <v>46122</v>
      </c>
      <c r="D5516" s="47" t="s">
        <v>62</v>
      </c>
      <c r="E5516" s="47" t="s">
        <v>120</v>
      </c>
      <c r="F5516" s="47" t="s">
        <v>150</v>
      </c>
      <c r="G5516" s="47" t="s">
        <v>122</v>
      </c>
      <c r="H5516" s="47" t="n">
        <v>1579</v>
      </c>
      <c r="I5516" s="57" t="n">
        <f aca="false">IFERROR(H5516/INDEX(Rate_Master!$C$2:$C$13,MATCH(F5516,Rate_Master!$A$2:$A$13,0)),0)</f>
        <v>1.97375</v>
      </c>
    </row>
    <row r="5517" customFormat="false" ht="15" hidden="false" customHeight="false" outlineLevel="0" collapsed="false">
      <c r="A5517" s="47" t="s">
        <v>17469</v>
      </c>
      <c r="B5517" s="47" t="s">
        <v>1315</v>
      </c>
      <c r="C5517" s="48" t="n">
        <v>46122</v>
      </c>
      <c r="D5517" s="47" t="s">
        <v>62</v>
      </c>
      <c r="E5517" s="47" t="s">
        <v>120</v>
      </c>
      <c r="F5517" s="47" t="s">
        <v>150</v>
      </c>
      <c r="G5517" s="47" t="s">
        <v>123</v>
      </c>
      <c r="H5517" s="47" t="n">
        <v>689</v>
      </c>
      <c r="I5517" s="57" t="n">
        <f aca="false">IFERROR(H5517/INDEX(Rate_Master!$C$2:$C$13,MATCH(F5517,Rate_Master!$A$2:$A$13,0)),0)</f>
        <v>0.86125</v>
      </c>
    </row>
    <row r="5518" customFormat="false" ht="15" hidden="false" customHeight="false" outlineLevel="0" collapsed="false">
      <c r="A5518" s="47" t="s">
        <v>17470</v>
      </c>
      <c r="B5518" s="47" t="s">
        <v>1315</v>
      </c>
      <c r="C5518" s="48" t="n">
        <v>46122</v>
      </c>
      <c r="D5518" s="47" t="s">
        <v>62</v>
      </c>
      <c r="E5518" s="47" t="s">
        <v>120</v>
      </c>
      <c r="F5518" s="47" t="s">
        <v>150</v>
      </c>
      <c r="G5518" s="47" t="s">
        <v>124</v>
      </c>
      <c r="H5518" s="47" t="n">
        <v>425</v>
      </c>
      <c r="I5518" s="57" t="n">
        <f aca="false">IFERROR(H5518/INDEX(Rate_Master!$C$2:$C$13,MATCH(F5518,Rate_Master!$A$2:$A$13,0)),0)</f>
        <v>0.53125</v>
      </c>
    </row>
    <row r="5519" customFormat="false" ht="15" hidden="false" customHeight="false" outlineLevel="0" collapsed="false">
      <c r="A5519" s="47" t="s">
        <v>17471</v>
      </c>
      <c r="B5519" s="47" t="s">
        <v>1315</v>
      </c>
      <c r="C5519" s="48" t="n">
        <v>46122</v>
      </c>
      <c r="D5519" s="47" t="s">
        <v>62</v>
      </c>
      <c r="E5519" s="47" t="s">
        <v>120</v>
      </c>
      <c r="F5519" s="47" t="s">
        <v>150</v>
      </c>
      <c r="G5519" s="47" t="s">
        <v>125</v>
      </c>
      <c r="H5519" s="47" t="n">
        <v>245</v>
      </c>
      <c r="I5519" s="57" t="n">
        <f aca="false">IFERROR(H5519/INDEX(Rate_Master!$C$2:$C$13,MATCH(F5519,Rate_Master!$A$2:$A$13,0)),0)</f>
        <v>0.30625</v>
      </c>
    </row>
    <row r="5520" customFormat="false" ht="15" hidden="false" customHeight="false" outlineLevel="0" collapsed="false">
      <c r="A5520" s="47" t="s">
        <v>17472</v>
      </c>
      <c r="B5520" s="47" t="s">
        <v>1315</v>
      </c>
      <c r="C5520" s="48" t="n">
        <v>46122</v>
      </c>
      <c r="D5520" s="47" t="s">
        <v>62</v>
      </c>
      <c r="E5520" s="47" t="s">
        <v>120</v>
      </c>
      <c r="F5520" s="47" t="s">
        <v>150</v>
      </c>
      <c r="G5520" s="47" t="s">
        <v>126</v>
      </c>
      <c r="H5520" s="47" t="n">
        <v>151</v>
      </c>
      <c r="I5520" s="57" t="n">
        <f aca="false">IFERROR(H5520/INDEX(Rate_Master!$C$2:$C$13,MATCH(F5520,Rate_Master!$A$2:$A$13,0)),0)</f>
        <v>0.18875</v>
      </c>
    </row>
    <row r="5521" customFormat="false" ht="15" hidden="false" customHeight="false" outlineLevel="0" collapsed="false">
      <c r="A5521" s="47" t="s">
        <v>17473</v>
      </c>
      <c r="B5521" s="47" t="s">
        <v>1316</v>
      </c>
      <c r="C5521" s="48" t="n">
        <v>46122</v>
      </c>
      <c r="D5521" s="47" t="s">
        <v>63</v>
      </c>
      <c r="E5521" s="47" t="s">
        <v>120</v>
      </c>
      <c r="F5521" s="47" t="s">
        <v>151</v>
      </c>
      <c r="G5521" s="47" t="s">
        <v>119</v>
      </c>
      <c r="H5521" s="47" t="n">
        <v>730</v>
      </c>
      <c r="I5521" s="57" t="n">
        <f aca="false">IFERROR(H5521/INDEX(Rate_Master!$C$2:$C$13,MATCH(F5521,Rate_Master!$A$2:$A$13,0)),0)</f>
        <v>1.04285714285714</v>
      </c>
    </row>
    <row r="5522" customFormat="false" ht="15" hidden="false" customHeight="false" outlineLevel="0" collapsed="false">
      <c r="A5522" s="47" t="s">
        <v>17474</v>
      </c>
      <c r="B5522" s="47" t="s">
        <v>1316</v>
      </c>
      <c r="C5522" s="48" t="n">
        <v>46122</v>
      </c>
      <c r="D5522" s="47" t="s">
        <v>63</v>
      </c>
      <c r="E5522" s="47" t="s">
        <v>120</v>
      </c>
      <c r="F5522" s="47" t="s">
        <v>151</v>
      </c>
      <c r="G5522" s="47" t="s">
        <v>121</v>
      </c>
      <c r="H5522" s="47" t="n">
        <v>736</v>
      </c>
      <c r="I5522" s="57" t="n">
        <f aca="false">IFERROR(H5522/INDEX(Rate_Master!$C$2:$C$13,MATCH(F5522,Rate_Master!$A$2:$A$13,0)),0)</f>
        <v>1.05142857142857</v>
      </c>
    </row>
    <row r="5523" customFormat="false" ht="15" hidden="false" customHeight="false" outlineLevel="0" collapsed="false">
      <c r="A5523" s="47" t="s">
        <v>17475</v>
      </c>
      <c r="B5523" s="47" t="s">
        <v>1316</v>
      </c>
      <c r="C5523" s="48" t="n">
        <v>46122</v>
      </c>
      <c r="D5523" s="47" t="s">
        <v>63</v>
      </c>
      <c r="E5523" s="47" t="s">
        <v>120</v>
      </c>
      <c r="F5523" s="47" t="s">
        <v>151</v>
      </c>
      <c r="G5523" s="47" t="s">
        <v>122</v>
      </c>
      <c r="H5523" s="47" t="n">
        <v>1607</v>
      </c>
      <c r="I5523" s="57" t="n">
        <f aca="false">IFERROR(H5523/INDEX(Rate_Master!$C$2:$C$13,MATCH(F5523,Rate_Master!$A$2:$A$13,0)),0)</f>
        <v>2.29571428571429</v>
      </c>
    </row>
    <row r="5524" customFormat="false" ht="15" hidden="false" customHeight="false" outlineLevel="0" collapsed="false">
      <c r="A5524" s="47" t="s">
        <v>17476</v>
      </c>
      <c r="B5524" s="47" t="s">
        <v>1316</v>
      </c>
      <c r="C5524" s="48" t="n">
        <v>46122</v>
      </c>
      <c r="D5524" s="47" t="s">
        <v>63</v>
      </c>
      <c r="E5524" s="47" t="s">
        <v>120</v>
      </c>
      <c r="F5524" s="47" t="s">
        <v>151</v>
      </c>
      <c r="G5524" s="47" t="s">
        <v>123</v>
      </c>
      <c r="H5524" s="47" t="n">
        <v>590</v>
      </c>
      <c r="I5524" s="57" t="n">
        <f aca="false">IFERROR(H5524/INDEX(Rate_Master!$C$2:$C$13,MATCH(F5524,Rate_Master!$A$2:$A$13,0)),0)</f>
        <v>0.842857142857143</v>
      </c>
    </row>
    <row r="5525" customFormat="false" ht="15" hidden="false" customHeight="false" outlineLevel="0" collapsed="false">
      <c r="A5525" s="47" t="s">
        <v>17477</v>
      </c>
      <c r="B5525" s="47" t="s">
        <v>1316</v>
      </c>
      <c r="C5525" s="48" t="n">
        <v>46122</v>
      </c>
      <c r="D5525" s="47" t="s">
        <v>63</v>
      </c>
      <c r="E5525" s="47" t="s">
        <v>120</v>
      </c>
      <c r="F5525" s="47" t="s">
        <v>151</v>
      </c>
      <c r="G5525" s="47" t="s">
        <v>124</v>
      </c>
      <c r="H5525" s="47" t="n">
        <v>328</v>
      </c>
      <c r="I5525" s="57" t="n">
        <f aca="false">IFERROR(H5525/INDEX(Rate_Master!$C$2:$C$13,MATCH(F5525,Rate_Master!$A$2:$A$13,0)),0)</f>
        <v>0.468571428571429</v>
      </c>
    </row>
    <row r="5526" customFormat="false" ht="15" hidden="false" customHeight="false" outlineLevel="0" collapsed="false">
      <c r="A5526" s="47" t="s">
        <v>17478</v>
      </c>
      <c r="B5526" s="47" t="s">
        <v>1316</v>
      </c>
      <c r="C5526" s="48" t="n">
        <v>46122</v>
      </c>
      <c r="D5526" s="47" t="s">
        <v>63</v>
      </c>
      <c r="E5526" s="47" t="s">
        <v>120</v>
      </c>
      <c r="F5526" s="47" t="s">
        <v>151</v>
      </c>
      <c r="G5526" s="47" t="s">
        <v>125</v>
      </c>
      <c r="H5526" s="47" t="n">
        <v>182</v>
      </c>
      <c r="I5526" s="57" t="n">
        <f aca="false">IFERROR(H5526/INDEX(Rate_Master!$C$2:$C$13,MATCH(F5526,Rate_Master!$A$2:$A$13,0)),0)</f>
        <v>0.26</v>
      </c>
    </row>
    <row r="5527" customFormat="false" ht="15" hidden="false" customHeight="false" outlineLevel="0" collapsed="false">
      <c r="A5527" s="47" t="s">
        <v>17479</v>
      </c>
      <c r="B5527" s="47" t="s">
        <v>1316</v>
      </c>
      <c r="C5527" s="48" t="n">
        <v>46122</v>
      </c>
      <c r="D5527" s="47" t="s">
        <v>63</v>
      </c>
      <c r="E5527" s="47" t="s">
        <v>120</v>
      </c>
      <c r="F5527" s="47" t="s">
        <v>151</v>
      </c>
      <c r="G5527" s="47" t="s">
        <v>126</v>
      </c>
      <c r="H5527" s="47" t="n">
        <v>137</v>
      </c>
      <c r="I5527" s="57" t="n">
        <f aca="false">IFERROR(H5527/INDEX(Rate_Master!$C$2:$C$13,MATCH(F5527,Rate_Master!$A$2:$A$13,0)),0)</f>
        <v>0.195714285714286</v>
      </c>
    </row>
    <row r="5528" customFormat="false" ht="15" hidden="false" customHeight="false" outlineLevel="0" collapsed="false">
      <c r="A5528" s="47" t="s">
        <v>17480</v>
      </c>
      <c r="B5528" s="47" t="s">
        <v>1317</v>
      </c>
      <c r="C5528" s="48" t="n">
        <v>46122</v>
      </c>
      <c r="D5528" s="47" t="s">
        <v>63</v>
      </c>
      <c r="E5528" s="47" t="s">
        <v>120</v>
      </c>
      <c r="F5528" s="47" t="s">
        <v>151</v>
      </c>
      <c r="G5528" s="47" t="s">
        <v>119</v>
      </c>
      <c r="H5528" s="47" t="n">
        <v>1349</v>
      </c>
      <c r="I5528" s="57" t="n">
        <f aca="false">IFERROR(H5528/INDEX(Rate_Master!$C$2:$C$13,MATCH(F5528,Rate_Master!$A$2:$A$13,0)),0)</f>
        <v>1.92714285714286</v>
      </c>
    </row>
    <row r="5529" customFormat="false" ht="15" hidden="false" customHeight="false" outlineLevel="0" collapsed="false">
      <c r="A5529" s="47" t="s">
        <v>17481</v>
      </c>
      <c r="B5529" s="47" t="s">
        <v>1317</v>
      </c>
      <c r="C5529" s="48" t="n">
        <v>46122</v>
      </c>
      <c r="D5529" s="47" t="s">
        <v>63</v>
      </c>
      <c r="E5529" s="47" t="s">
        <v>120</v>
      </c>
      <c r="F5529" s="47" t="s">
        <v>151</v>
      </c>
      <c r="G5529" s="47" t="s">
        <v>121</v>
      </c>
      <c r="H5529" s="47" t="n">
        <v>1157</v>
      </c>
      <c r="I5529" s="57" t="n">
        <f aca="false">IFERROR(H5529/INDEX(Rate_Master!$C$2:$C$13,MATCH(F5529,Rate_Master!$A$2:$A$13,0)),0)</f>
        <v>1.65285714285714</v>
      </c>
    </row>
    <row r="5530" customFormat="false" ht="15" hidden="false" customHeight="false" outlineLevel="0" collapsed="false">
      <c r="A5530" s="47" t="s">
        <v>17482</v>
      </c>
      <c r="B5530" s="47" t="s">
        <v>1317</v>
      </c>
      <c r="C5530" s="48" t="n">
        <v>46122</v>
      </c>
      <c r="D5530" s="47" t="s">
        <v>63</v>
      </c>
      <c r="E5530" s="47" t="s">
        <v>120</v>
      </c>
      <c r="F5530" s="47" t="s">
        <v>151</v>
      </c>
      <c r="G5530" s="47" t="s">
        <v>122</v>
      </c>
      <c r="H5530" s="47" t="n">
        <v>2888</v>
      </c>
      <c r="I5530" s="57" t="n">
        <f aca="false">IFERROR(H5530/INDEX(Rate_Master!$C$2:$C$13,MATCH(F5530,Rate_Master!$A$2:$A$13,0)),0)</f>
        <v>4.12571428571429</v>
      </c>
    </row>
    <row r="5531" customFormat="false" ht="15" hidden="false" customHeight="false" outlineLevel="0" collapsed="false">
      <c r="A5531" s="47" t="s">
        <v>17483</v>
      </c>
      <c r="B5531" s="47" t="s">
        <v>1317</v>
      </c>
      <c r="C5531" s="48" t="n">
        <v>46122</v>
      </c>
      <c r="D5531" s="47" t="s">
        <v>63</v>
      </c>
      <c r="E5531" s="47" t="s">
        <v>120</v>
      </c>
      <c r="F5531" s="47" t="s">
        <v>151</v>
      </c>
      <c r="G5531" s="47" t="s">
        <v>123</v>
      </c>
      <c r="H5531" s="47" t="n">
        <v>999</v>
      </c>
      <c r="I5531" s="57" t="n">
        <f aca="false">IFERROR(H5531/INDEX(Rate_Master!$C$2:$C$13,MATCH(F5531,Rate_Master!$A$2:$A$13,0)),0)</f>
        <v>1.42714285714286</v>
      </c>
    </row>
    <row r="5532" customFormat="false" ht="15" hidden="false" customHeight="false" outlineLevel="0" collapsed="false">
      <c r="A5532" s="47" t="s">
        <v>17484</v>
      </c>
      <c r="B5532" s="47" t="s">
        <v>1317</v>
      </c>
      <c r="C5532" s="48" t="n">
        <v>46122</v>
      </c>
      <c r="D5532" s="47" t="s">
        <v>63</v>
      </c>
      <c r="E5532" s="47" t="s">
        <v>120</v>
      </c>
      <c r="F5532" s="47" t="s">
        <v>151</v>
      </c>
      <c r="G5532" s="47" t="s">
        <v>124</v>
      </c>
      <c r="H5532" s="47" t="n">
        <v>592</v>
      </c>
      <c r="I5532" s="57" t="n">
        <f aca="false">IFERROR(H5532/INDEX(Rate_Master!$C$2:$C$13,MATCH(F5532,Rate_Master!$A$2:$A$13,0)),0)</f>
        <v>0.845714285714286</v>
      </c>
    </row>
    <row r="5533" customFormat="false" ht="15" hidden="false" customHeight="false" outlineLevel="0" collapsed="false">
      <c r="A5533" s="47" t="s">
        <v>17485</v>
      </c>
      <c r="B5533" s="47" t="s">
        <v>1317</v>
      </c>
      <c r="C5533" s="48" t="n">
        <v>46122</v>
      </c>
      <c r="D5533" s="47" t="s">
        <v>63</v>
      </c>
      <c r="E5533" s="47" t="s">
        <v>120</v>
      </c>
      <c r="F5533" s="47" t="s">
        <v>151</v>
      </c>
      <c r="G5533" s="47" t="s">
        <v>125</v>
      </c>
      <c r="H5533" s="47" t="n">
        <v>345</v>
      </c>
      <c r="I5533" s="57" t="n">
        <f aca="false">IFERROR(H5533/INDEX(Rate_Master!$C$2:$C$13,MATCH(F5533,Rate_Master!$A$2:$A$13,0)),0)</f>
        <v>0.492857142857143</v>
      </c>
    </row>
    <row r="5534" customFormat="false" ht="15" hidden="false" customHeight="false" outlineLevel="0" collapsed="false">
      <c r="A5534" s="47" t="s">
        <v>17486</v>
      </c>
      <c r="B5534" s="47" t="s">
        <v>1317</v>
      </c>
      <c r="C5534" s="48" t="n">
        <v>46122</v>
      </c>
      <c r="D5534" s="47" t="s">
        <v>63</v>
      </c>
      <c r="E5534" s="47" t="s">
        <v>120</v>
      </c>
      <c r="F5534" s="47" t="s">
        <v>151</v>
      </c>
      <c r="G5534" s="47" t="s">
        <v>126</v>
      </c>
      <c r="H5534" s="47" t="n">
        <v>218</v>
      </c>
      <c r="I5534" s="57" t="n">
        <f aca="false">IFERROR(H5534/INDEX(Rate_Master!$C$2:$C$13,MATCH(F5534,Rate_Master!$A$2:$A$13,0)),0)</f>
        <v>0.311428571428571</v>
      </c>
    </row>
    <row r="5535" customFormat="false" ht="15" hidden="false" customHeight="false" outlineLevel="0" collapsed="false">
      <c r="A5535" s="47" t="s">
        <v>17487</v>
      </c>
      <c r="B5535" s="47" t="s">
        <v>1318</v>
      </c>
      <c r="C5535" s="48" t="n">
        <v>46122</v>
      </c>
      <c r="D5535" s="47" t="s">
        <v>63</v>
      </c>
      <c r="E5535" s="47" t="s">
        <v>120</v>
      </c>
      <c r="F5535" s="47" t="s">
        <v>151</v>
      </c>
      <c r="G5535" s="47" t="s">
        <v>119</v>
      </c>
      <c r="H5535" s="47" t="n">
        <v>813</v>
      </c>
      <c r="I5535" s="57" t="n">
        <f aca="false">IFERROR(H5535/INDEX(Rate_Master!$C$2:$C$13,MATCH(F5535,Rate_Master!$A$2:$A$13,0)),0)</f>
        <v>1.16142857142857</v>
      </c>
    </row>
    <row r="5536" customFormat="false" ht="15" hidden="false" customHeight="false" outlineLevel="0" collapsed="false">
      <c r="A5536" s="47" t="s">
        <v>17488</v>
      </c>
      <c r="B5536" s="47" t="s">
        <v>1318</v>
      </c>
      <c r="C5536" s="48" t="n">
        <v>46122</v>
      </c>
      <c r="D5536" s="47" t="s">
        <v>63</v>
      </c>
      <c r="E5536" s="47" t="s">
        <v>120</v>
      </c>
      <c r="F5536" s="47" t="s">
        <v>151</v>
      </c>
      <c r="G5536" s="47" t="s">
        <v>121</v>
      </c>
      <c r="H5536" s="47" t="n">
        <v>743</v>
      </c>
      <c r="I5536" s="57" t="n">
        <f aca="false">IFERROR(H5536/INDEX(Rate_Master!$C$2:$C$13,MATCH(F5536,Rate_Master!$A$2:$A$13,0)),0)</f>
        <v>1.06142857142857</v>
      </c>
    </row>
    <row r="5537" customFormat="false" ht="15" hidden="false" customHeight="false" outlineLevel="0" collapsed="false">
      <c r="A5537" s="47" t="s">
        <v>17489</v>
      </c>
      <c r="B5537" s="47" t="s">
        <v>1318</v>
      </c>
      <c r="C5537" s="48" t="n">
        <v>46122</v>
      </c>
      <c r="D5537" s="47" t="s">
        <v>63</v>
      </c>
      <c r="E5537" s="47" t="s">
        <v>120</v>
      </c>
      <c r="F5537" s="47" t="s">
        <v>151</v>
      </c>
      <c r="G5537" s="47" t="s">
        <v>122</v>
      </c>
      <c r="H5537" s="47" t="n">
        <v>1691</v>
      </c>
      <c r="I5537" s="57" t="n">
        <f aca="false">IFERROR(H5537/INDEX(Rate_Master!$C$2:$C$13,MATCH(F5537,Rate_Master!$A$2:$A$13,0)),0)</f>
        <v>2.41571428571429</v>
      </c>
    </row>
    <row r="5538" customFormat="false" ht="15" hidden="false" customHeight="false" outlineLevel="0" collapsed="false">
      <c r="A5538" s="47" t="s">
        <v>17490</v>
      </c>
      <c r="B5538" s="47" t="s">
        <v>1318</v>
      </c>
      <c r="C5538" s="48" t="n">
        <v>46122</v>
      </c>
      <c r="D5538" s="47" t="s">
        <v>63</v>
      </c>
      <c r="E5538" s="47" t="s">
        <v>120</v>
      </c>
      <c r="F5538" s="47" t="s">
        <v>151</v>
      </c>
      <c r="G5538" s="47" t="s">
        <v>123</v>
      </c>
      <c r="H5538" s="47" t="n">
        <v>509</v>
      </c>
      <c r="I5538" s="57" t="n">
        <f aca="false">IFERROR(H5538/INDEX(Rate_Master!$C$2:$C$13,MATCH(F5538,Rate_Master!$A$2:$A$13,0)),0)</f>
        <v>0.727142857142857</v>
      </c>
    </row>
    <row r="5539" customFormat="false" ht="15" hidden="false" customHeight="false" outlineLevel="0" collapsed="false">
      <c r="A5539" s="47" t="s">
        <v>17491</v>
      </c>
      <c r="B5539" s="47" t="s">
        <v>1318</v>
      </c>
      <c r="C5539" s="48" t="n">
        <v>46122</v>
      </c>
      <c r="D5539" s="47" t="s">
        <v>63</v>
      </c>
      <c r="E5539" s="47" t="s">
        <v>120</v>
      </c>
      <c r="F5539" s="47" t="s">
        <v>151</v>
      </c>
      <c r="G5539" s="47" t="s">
        <v>124</v>
      </c>
      <c r="H5539" s="47" t="n">
        <v>375</v>
      </c>
      <c r="I5539" s="57" t="n">
        <f aca="false">IFERROR(H5539/INDEX(Rate_Master!$C$2:$C$13,MATCH(F5539,Rate_Master!$A$2:$A$13,0)),0)</f>
        <v>0.535714285714286</v>
      </c>
    </row>
    <row r="5540" customFormat="false" ht="15" hidden="false" customHeight="false" outlineLevel="0" collapsed="false">
      <c r="A5540" s="47" t="s">
        <v>17492</v>
      </c>
      <c r="B5540" s="47" t="s">
        <v>1318</v>
      </c>
      <c r="C5540" s="48" t="n">
        <v>46122</v>
      </c>
      <c r="D5540" s="47" t="s">
        <v>63</v>
      </c>
      <c r="E5540" s="47" t="s">
        <v>120</v>
      </c>
      <c r="F5540" s="47" t="s">
        <v>151</v>
      </c>
      <c r="G5540" s="47" t="s">
        <v>125</v>
      </c>
      <c r="H5540" s="47" t="n">
        <v>194</v>
      </c>
      <c r="I5540" s="57" t="n">
        <f aca="false">IFERROR(H5540/INDEX(Rate_Master!$C$2:$C$13,MATCH(F5540,Rate_Master!$A$2:$A$13,0)),0)</f>
        <v>0.277142857142857</v>
      </c>
    </row>
    <row r="5541" customFormat="false" ht="15" hidden="false" customHeight="false" outlineLevel="0" collapsed="false">
      <c r="A5541" s="47" t="s">
        <v>17493</v>
      </c>
      <c r="B5541" s="47" t="s">
        <v>1318</v>
      </c>
      <c r="C5541" s="48" t="n">
        <v>46122</v>
      </c>
      <c r="D5541" s="47" t="s">
        <v>63</v>
      </c>
      <c r="E5541" s="47" t="s">
        <v>120</v>
      </c>
      <c r="F5541" s="47" t="s">
        <v>151</v>
      </c>
      <c r="G5541" s="47" t="s">
        <v>126</v>
      </c>
      <c r="H5541" s="47" t="n">
        <v>142</v>
      </c>
      <c r="I5541" s="57" t="n">
        <f aca="false">IFERROR(H5541/INDEX(Rate_Master!$C$2:$C$13,MATCH(F5541,Rate_Master!$A$2:$A$13,0)),0)</f>
        <v>0.202857142857143</v>
      </c>
    </row>
    <row r="5542" customFormat="false" ht="15" hidden="false" customHeight="false" outlineLevel="0" collapsed="false">
      <c r="A5542" s="47" t="s">
        <v>17494</v>
      </c>
      <c r="B5542" s="47" t="s">
        <v>1319</v>
      </c>
      <c r="C5542" s="48" t="n">
        <v>46122</v>
      </c>
      <c r="D5542" s="47" t="s">
        <v>64</v>
      </c>
      <c r="E5542" s="47" t="s">
        <v>128</v>
      </c>
      <c r="F5542" s="47" t="s">
        <v>155</v>
      </c>
      <c r="G5542" s="47" t="s">
        <v>127</v>
      </c>
      <c r="H5542" s="47" t="n">
        <v>1399</v>
      </c>
      <c r="I5542" s="57" t="n">
        <f aca="false">IFERROR(H5542/INDEX(Rate_Master!$C$2:$C$13,MATCH(F5542,Rate_Master!$A$2:$A$13,0)),0)</f>
        <v>2.54363636363636</v>
      </c>
    </row>
    <row r="5543" customFormat="false" ht="15" hidden="false" customHeight="false" outlineLevel="0" collapsed="false">
      <c r="A5543" s="47" t="s">
        <v>17495</v>
      </c>
      <c r="B5543" s="47" t="s">
        <v>1319</v>
      </c>
      <c r="C5543" s="48" t="n">
        <v>46122</v>
      </c>
      <c r="D5543" s="47" t="s">
        <v>64</v>
      </c>
      <c r="E5543" s="47" t="s">
        <v>128</v>
      </c>
      <c r="F5543" s="47" t="s">
        <v>155</v>
      </c>
      <c r="G5543" s="47" t="s">
        <v>129</v>
      </c>
      <c r="H5543" s="47" t="n">
        <v>1015</v>
      </c>
      <c r="I5543" s="57" t="n">
        <f aca="false">IFERROR(H5543/INDEX(Rate_Master!$C$2:$C$13,MATCH(F5543,Rate_Master!$A$2:$A$13,0)),0)</f>
        <v>1.84545454545455</v>
      </c>
    </row>
    <row r="5544" customFormat="false" ht="15" hidden="false" customHeight="false" outlineLevel="0" collapsed="false">
      <c r="A5544" s="47" t="s">
        <v>17496</v>
      </c>
      <c r="B5544" s="47" t="s">
        <v>1319</v>
      </c>
      <c r="C5544" s="48" t="n">
        <v>46122</v>
      </c>
      <c r="D5544" s="47" t="s">
        <v>64</v>
      </c>
      <c r="E5544" s="47" t="s">
        <v>128</v>
      </c>
      <c r="F5544" s="47" t="s">
        <v>155</v>
      </c>
      <c r="G5544" s="47" t="s">
        <v>130</v>
      </c>
      <c r="H5544" s="47" t="n">
        <v>880</v>
      </c>
      <c r="I5544" s="57" t="n">
        <f aca="false">IFERROR(H5544/INDEX(Rate_Master!$C$2:$C$13,MATCH(F5544,Rate_Master!$A$2:$A$13,0)),0)</f>
        <v>1.6</v>
      </c>
    </row>
    <row r="5545" customFormat="false" ht="15" hidden="false" customHeight="false" outlineLevel="0" collapsed="false">
      <c r="A5545" s="47" t="s">
        <v>17497</v>
      </c>
      <c r="B5545" s="47" t="s">
        <v>1319</v>
      </c>
      <c r="C5545" s="48" t="n">
        <v>46122</v>
      </c>
      <c r="D5545" s="47" t="s">
        <v>64</v>
      </c>
      <c r="E5545" s="47" t="s">
        <v>128</v>
      </c>
      <c r="F5545" s="47" t="s">
        <v>155</v>
      </c>
      <c r="G5545" s="47" t="s">
        <v>131</v>
      </c>
      <c r="H5545" s="47" t="n">
        <v>405</v>
      </c>
      <c r="I5545" s="57" t="n">
        <f aca="false">IFERROR(H5545/INDEX(Rate_Master!$C$2:$C$13,MATCH(F5545,Rate_Master!$A$2:$A$13,0)),0)</f>
        <v>0.736363636363636</v>
      </c>
    </row>
    <row r="5546" customFormat="false" ht="15" hidden="false" customHeight="false" outlineLevel="0" collapsed="false">
      <c r="A5546" s="47" t="s">
        <v>17498</v>
      </c>
      <c r="B5546" s="47" t="s">
        <v>1319</v>
      </c>
      <c r="C5546" s="48" t="n">
        <v>46122</v>
      </c>
      <c r="D5546" s="47" t="s">
        <v>64</v>
      </c>
      <c r="E5546" s="47" t="s">
        <v>128</v>
      </c>
      <c r="F5546" s="47" t="s">
        <v>155</v>
      </c>
      <c r="G5546" s="47" t="s">
        <v>132</v>
      </c>
      <c r="H5546" s="47" t="n">
        <v>323</v>
      </c>
      <c r="I5546" s="57" t="n">
        <f aca="false">IFERROR(H5546/INDEX(Rate_Master!$C$2:$C$13,MATCH(F5546,Rate_Master!$A$2:$A$13,0)),0)</f>
        <v>0.587272727272727</v>
      </c>
    </row>
    <row r="5547" customFormat="false" ht="15" hidden="false" customHeight="false" outlineLevel="0" collapsed="false">
      <c r="A5547" s="47" t="s">
        <v>17499</v>
      </c>
      <c r="B5547" s="47" t="s">
        <v>1321</v>
      </c>
      <c r="C5547" s="48" t="n">
        <v>46122</v>
      </c>
      <c r="D5547" s="47" t="s">
        <v>64</v>
      </c>
      <c r="E5547" s="47" t="s">
        <v>128</v>
      </c>
      <c r="F5547" s="47" t="s">
        <v>155</v>
      </c>
      <c r="G5547" s="47" t="s">
        <v>127</v>
      </c>
      <c r="H5547" s="47" t="n">
        <v>1253</v>
      </c>
      <c r="I5547" s="57" t="n">
        <f aca="false">IFERROR(H5547/INDEX(Rate_Master!$C$2:$C$13,MATCH(F5547,Rate_Master!$A$2:$A$13,0)),0)</f>
        <v>2.27818181818182</v>
      </c>
    </row>
    <row r="5548" customFormat="false" ht="15" hidden="false" customHeight="false" outlineLevel="0" collapsed="false">
      <c r="A5548" s="47" t="s">
        <v>17500</v>
      </c>
      <c r="B5548" s="47" t="s">
        <v>1321</v>
      </c>
      <c r="C5548" s="48" t="n">
        <v>46122</v>
      </c>
      <c r="D5548" s="47" t="s">
        <v>64</v>
      </c>
      <c r="E5548" s="47" t="s">
        <v>128</v>
      </c>
      <c r="F5548" s="47" t="s">
        <v>155</v>
      </c>
      <c r="G5548" s="47" t="s">
        <v>129</v>
      </c>
      <c r="H5548" s="47" t="n">
        <v>883</v>
      </c>
      <c r="I5548" s="57" t="n">
        <f aca="false">IFERROR(H5548/INDEX(Rate_Master!$C$2:$C$13,MATCH(F5548,Rate_Master!$A$2:$A$13,0)),0)</f>
        <v>1.60545454545455</v>
      </c>
    </row>
    <row r="5549" customFormat="false" ht="15" hidden="false" customHeight="false" outlineLevel="0" collapsed="false">
      <c r="A5549" s="47" t="s">
        <v>17501</v>
      </c>
      <c r="B5549" s="47" t="s">
        <v>1321</v>
      </c>
      <c r="C5549" s="48" t="n">
        <v>46122</v>
      </c>
      <c r="D5549" s="47" t="s">
        <v>64</v>
      </c>
      <c r="E5549" s="47" t="s">
        <v>128</v>
      </c>
      <c r="F5549" s="47" t="s">
        <v>155</v>
      </c>
      <c r="G5549" s="47" t="s">
        <v>130</v>
      </c>
      <c r="H5549" s="47" t="n">
        <v>800</v>
      </c>
      <c r="I5549" s="57" t="n">
        <f aca="false">IFERROR(H5549/INDEX(Rate_Master!$C$2:$C$13,MATCH(F5549,Rate_Master!$A$2:$A$13,0)),0)</f>
        <v>1.45454545454545</v>
      </c>
    </row>
    <row r="5550" customFormat="false" ht="15" hidden="false" customHeight="false" outlineLevel="0" collapsed="false">
      <c r="A5550" s="47" t="s">
        <v>17502</v>
      </c>
      <c r="B5550" s="47" t="s">
        <v>1321</v>
      </c>
      <c r="C5550" s="48" t="n">
        <v>46122</v>
      </c>
      <c r="D5550" s="47" t="s">
        <v>64</v>
      </c>
      <c r="E5550" s="47" t="s">
        <v>128</v>
      </c>
      <c r="F5550" s="47" t="s">
        <v>155</v>
      </c>
      <c r="G5550" s="47" t="s">
        <v>131</v>
      </c>
      <c r="H5550" s="47" t="n">
        <v>356</v>
      </c>
      <c r="I5550" s="57" t="n">
        <f aca="false">IFERROR(H5550/INDEX(Rate_Master!$C$2:$C$13,MATCH(F5550,Rate_Master!$A$2:$A$13,0)),0)</f>
        <v>0.647272727272727</v>
      </c>
    </row>
    <row r="5551" customFormat="false" ht="15" hidden="false" customHeight="false" outlineLevel="0" collapsed="false">
      <c r="A5551" s="47" t="s">
        <v>17503</v>
      </c>
      <c r="B5551" s="47" t="s">
        <v>1321</v>
      </c>
      <c r="C5551" s="48" t="n">
        <v>46122</v>
      </c>
      <c r="D5551" s="47" t="s">
        <v>64</v>
      </c>
      <c r="E5551" s="47" t="s">
        <v>128</v>
      </c>
      <c r="F5551" s="47" t="s">
        <v>155</v>
      </c>
      <c r="G5551" s="47" t="s">
        <v>132</v>
      </c>
      <c r="H5551" s="47" t="n">
        <v>279</v>
      </c>
      <c r="I5551" s="57" t="n">
        <f aca="false">IFERROR(H5551/INDEX(Rate_Master!$C$2:$C$13,MATCH(F5551,Rate_Master!$A$2:$A$13,0)),0)</f>
        <v>0.507272727272727</v>
      </c>
    </row>
    <row r="5552" customFormat="false" ht="15" hidden="false" customHeight="false" outlineLevel="0" collapsed="false">
      <c r="A5552" s="47" t="s">
        <v>17504</v>
      </c>
      <c r="B5552" s="47" t="s">
        <v>1322</v>
      </c>
      <c r="C5552" s="48" t="n">
        <v>46122</v>
      </c>
      <c r="D5552" s="47" t="s">
        <v>65</v>
      </c>
      <c r="E5552" s="47" t="s">
        <v>134</v>
      </c>
      <c r="F5552" s="47" t="s">
        <v>158</v>
      </c>
      <c r="G5552" s="47" t="s">
        <v>133</v>
      </c>
      <c r="H5552" s="47" t="n">
        <v>425</v>
      </c>
      <c r="I5552" s="57" t="n">
        <f aca="false">IFERROR(H5552/INDEX(Rate_Master!$C$2:$C$13,MATCH(F5552,Rate_Master!$A$2:$A$13,0)),0)</f>
        <v>2.125</v>
      </c>
    </row>
    <row r="5553" customFormat="false" ht="15" hidden="false" customHeight="false" outlineLevel="0" collapsed="false">
      <c r="A5553" s="47" t="s">
        <v>17505</v>
      </c>
      <c r="B5553" s="47" t="s">
        <v>1322</v>
      </c>
      <c r="C5553" s="48" t="n">
        <v>46122</v>
      </c>
      <c r="D5553" s="47" t="s">
        <v>65</v>
      </c>
      <c r="E5553" s="47" t="s">
        <v>134</v>
      </c>
      <c r="F5553" s="47" t="s">
        <v>158</v>
      </c>
      <c r="G5553" s="47" t="s">
        <v>135</v>
      </c>
      <c r="H5553" s="47" t="n">
        <v>333</v>
      </c>
      <c r="I5553" s="57" t="n">
        <f aca="false">IFERROR(H5553/INDEX(Rate_Master!$C$2:$C$13,MATCH(F5553,Rate_Master!$A$2:$A$13,0)),0)</f>
        <v>1.665</v>
      </c>
    </row>
    <row r="5554" customFormat="false" ht="15" hidden="false" customHeight="false" outlineLevel="0" collapsed="false">
      <c r="A5554" s="47" t="s">
        <v>17506</v>
      </c>
      <c r="B5554" s="47" t="s">
        <v>1322</v>
      </c>
      <c r="C5554" s="48" t="n">
        <v>46122</v>
      </c>
      <c r="D5554" s="47" t="s">
        <v>65</v>
      </c>
      <c r="E5554" s="47" t="s">
        <v>134</v>
      </c>
      <c r="F5554" s="47" t="s">
        <v>158</v>
      </c>
      <c r="G5554" s="47" t="s">
        <v>136</v>
      </c>
      <c r="H5554" s="47" t="n">
        <v>257</v>
      </c>
      <c r="I5554" s="57" t="n">
        <f aca="false">IFERROR(H5554/INDEX(Rate_Master!$C$2:$C$13,MATCH(F5554,Rate_Master!$A$2:$A$13,0)),0)</f>
        <v>1.285</v>
      </c>
    </row>
    <row r="5555" customFormat="false" ht="15" hidden="false" customHeight="false" outlineLevel="0" collapsed="false">
      <c r="A5555" s="47" t="s">
        <v>17507</v>
      </c>
      <c r="B5555" s="47" t="s">
        <v>1322</v>
      </c>
      <c r="C5555" s="48" t="n">
        <v>46122</v>
      </c>
      <c r="D5555" s="47" t="s">
        <v>65</v>
      </c>
      <c r="E5555" s="47" t="s">
        <v>134</v>
      </c>
      <c r="F5555" s="47" t="s">
        <v>158</v>
      </c>
      <c r="G5555" s="47" t="s">
        <v>137</v>
      </c>
      <c r="H5555" s="47" t="n">
        <v>216</v>
      </c>
      <c r="I5555" s="57" t="n">
        <f aca="false">IFERROR(H5555/INDEX(Rate_Master!$C$2:$C$13,MATCH(F5555,Rate_Master!$A$2:$A$13,0)),0)</f>
        <v>1.08</v>
      </c>
    </row>
    <row r="5556" customFormat="false" ht="15" hidden="false" customHeight="false" outlineLevel="0" collapsed="false">
      <c r="A5556" s="47" t="s">
        <v>17508</v>
      </c>
      <c r="B5556" s="47" t="s">
        <v>1322</v>
      </c>
      <c r="C5556" s="48" t="n">
        <v>46122</v>
      </c>
      <c r="D5556" s="47" t="s">
        <v>65</v>
      </c>
      <c r="E5556" s="47" t="s">
        <v>134</v>
      </c>
      <c r="F5556" s="47" t="s">
        <v>158</v>
      </c>
      <c r="G5556" s="47" t="s">
        <v>138</v>
      </c>
      <c r="H5556" s="47" t="n">
        <v>110</v>
      </c>
      <c r="I5556" s="57" t="n">
        <f aca="false">IFERROR(H5556/INDEX(Rate_Master!$C$2:$C$13,MATCH(F5556,Rate_Master!$A$2:$A$13,0)),0)</f>
        <v>0.55</v>
      </c>
    </row>
    <row r="5557" customFormat="false" ht="15" hidden="false" customHeight="false" outlineLevel="0" collapsed="false">
      <c r="A5557" s="47" t="s">
        <v>17509</v>
      </c>
      <c r="B5557" s="47" t="s">
        <v>1324</v>
      </c>
      <c r="C5557" s="48" t="n">
        <v>46122</v>
      </c>
      <c r="D5557" s="47" t="s">
        <v>65</v>
      </c>
      <c r="E5557" s="47" t="s">
        <v>134</v>
      </c>
      <c r="F5557" s="47" t="s">
        <v>158</v>
      </c>
      <c r="G5557" s="47" t="s">
        <v>133</v>
      </c>
      <c r="H5557" s="47" t="n">
        <v>401</v>
      </c>
      <c r="I5557" s="57" t="n">
        <f aca="false">IFERROR(H5557/INDEX(Rate_Master!$C$2:$C$13,MATCH(F5557,Rate_Master!$A$2:$A$13,0)),0)</f>
        <v>2.005</v>
      </c>
    </row>
    <row r="5558" customFormat="false" ht="15" hidden="false" customHeight="false" outlineLevel="0" collapsed="false">
      <c r="A5558" s="47" t="s">
        <v>17510</v>
      </c>
      <c r="B5558" s="47" t="s">
        <v>1324</v>
      </c>
      <c r="C5558" s="48" t="n">
        <v>46122</v>
      </c>
      <c r="D5558" s="47" t="s">
        <v>65</v>
      </c>
      <c r="E5558" s="47" t="s">
        <v>134</v>
      </c>
      <c r="F5558" s="47" t="s">
        <v>158</v>
      </c>
      <c r="G5558" s="47" t="s">
        <v>135</v>
      </c>
      <c r="H5558" s="47" t="n">
        <v>313</v>
      </c>
      <c r="I5558" s="57" t="n">
        <f aca="false">IFERROR(H5558/INDEX(Rate_Master!$C$2:$C$13,MATCH(F5558,Rate_Master!$A$2:$A$13,0)),0)</f>
        <v>1.565</v>
      </c>
    </row>
    <row r="5559" customFormat="false" ht="15" hidden="false" customHeight="false" outlineLevel="0" collapsed="false">
      <c r="A5559" s="47" t="s">
        <v>17511</v>
      </c>
      <c r="B5559" s="47" t="s">
        <v>1324</v>
      </c>
      <c r="C5559" s="48" t="n">
        <v>46122</v>
      </c>
      <c r="D5559" s="47" t="s">
        <v>65</v>
      </c>
      <c r="E5559" s="47" t="s">
        <v>134</v>
      </c>
      <c r="F5559" s="47" t="s">
        <v>158</v>
      </c>
      <c r="G5559" s="47" t="s">
        <v>136</v>
      </c>
      <c r="H5559" s="47" t="n">
        <v>232</v>
      </c>
      <c r="I5559" s="57" t="n">
        <f aca="false">IFERROR(H5559/INDEX(Rate_Master!$C$2:$C$13,MATCH(F5559,Rate_Master!$A$2:$A$13,0)),0)</f>
        <v>1.16</v>
      </c>
    </row>
    <row r="5560" customFormat="false" ht="15" hidden="false" customHeight="false" outlineLevel="0" collapsed="false">
      <c r="A5560" s="47" t="s">
        <v>17512</v>
      </c>
      <c r="B5560" s="47" t="s">
        <v>1324</v>
      </c>
      <c r="C5560" s="48" t="n">
        <v>46122</v>
      </c>
      <c r="D5560" s="47" t="s">
        <v>65</v>
      </c>
      <c r="E5560" s="47" t="s">
        <v>134</v>
      </c>
      <c r="F5560" s="47" t="s">
        <v>158</v>
      </c>
      <c r="G5560" s="47" t="s">
        <v>137</v>
      </c>
      <c r="H5560" s="47" t="n">
        <v>173</v>
      </c>
      <c r="I5560" s="57" t="n">
        <f aca="false">IFERROR(H5560/INDEX(Rate_Master!$C$2:$C$13,MATCH(F5560,Rate_Master!$A$2:$A$13,0)),0)</f>
        <v>0.865</v>
      </c>
    </row>
    <row r="5561" customFormat="false" ht="15" hidden="false" customHeight="false" outlineLevel="0" collapsed="false">
      <c r="A5561" s="47" t="s">
        <v>17513</v>
      </c>
      <c r="B5561" s="47" t="s">
        <v>1324</v>
      </c>
      <c r="C5561" s="48" t="n">
        <v>46122</v>
      </c>
      <c r="D5561" s="47" t="s">
        <v>65</v>
      </c>
      <c r="E5561" s="47" t="s">
        <v>134</v>
      </c>
      <c r="F5561" s="47" t="s">
        <v>158</v>
      </c>
      <c r="G5561" s="47" t="s">
        <v>138</v>
      </c>
      <c r="H5561" s="47" t="n">
        <v>108</v>
      </c>
      <c r="I5561" s="57" t="n">
        <f aca="false">IFERROR(H5561/INDEX(Rate_Master!$C$2:$C$13,MATCH(F5561,Rate_Master!$A$2:$A$13,0)),0)</f>
        <v>0.54</v>
      </c>
    </row>
    <row r="5562" customFormat="false" ht="15" hidden="false" customHeight="false" outlineLevel="0" collapsed="false">
      <c r="A5562" s="47" t="s">
        <v>17514</v>
      </c>
      <c r="B5562" s="47" t="s">
        <v>1325</v>
      </c>
      <c r="C5562" s="48" t="n">
        <v>46122</v>
      </c>
      <c r="D5562" s="47" t="s">
        <v>65</v>
      </c>
      <c r="E5562" s="47" t="s">
        <v>134</v>
      </c>
      <c r="F5562" s="47" t="s">
        <v>158</v>
      </c>
      <c r="G5562" s="47" t="s">
        <v>133</v>
      </c>
      <c r="H5562" s="47" t="n">
        <v>363</v>
      </c>
      <c r="I5562" s="57" t="n">
        <f aca="false">IFERROR(H5562/INDEX(Rate_Master!$C$2:$C$13,MATCH(F5562,Rate_Master!$A$2:$A$13,0)),0)</f>
        <v>1.815</v>
      </c>
    </row>
    <row r="5563" customFormat="false" ht="15" hidden="false" customHeight="false" outlineLevel="0" collapsed="false">
      <c r="A5563" s="47" t="s">
        <v>17515</v>
      </c>
      <c r="B5563" s="47" t="s">
        <v>1325</v>
      </c>
      <c r="C5563" s="48" t="n">
        <v>46122</v>
      </c>
      <c r="D5563" s="47" t="s">
        <v>65</v>
      </c>
      <c r="E5563" s="47" t="s">
        <v>134</v>
      </c>
      <c r="F5563" s="47" t="s">
        <v>158</v>
      </c>
      <c r="G5563" s="47" t="s">
        <v>135</v>
      </c>
      <c r="H5563" s="47" t="n">
        <v>261</v>
      </c>
      <c r="I5563" s="57" t="n">
        <f aca="false">IFERROR(H5563/INDEX(Rate_Master!$C$2:$C$13,MATCH(F5563,Rate_Master!$A$2:$A$13,0)),0)</f>
        <v>1.305</v>
      </c>
    </row>
    <row r="5564" customFormat="false" ht="15" hidden="false" customHeight="false" outlineLevel="0" collapsed="false">
      <c r="A5564" s="47" t="s">
        <v>17516</v>
      </c>
      <c r="B5564" s="47" t="s">
        <v>1325</v>
      </c>
      <c r="C5564" s="48" t="n">
        <v>46122</v>
      </c>
      <c r="D5564" s="47" t="s">
        <v>65</v>
      </c>
      <c r="E5564" s="47" t="s">
        <v>134</v>
      </c>
      <c r="F5564" s="47" t="s">
        <v>158</v>
      </c>
      <c r="G5564" s="47" t="s">
        <v>136</v>
      </c>
      <c r="H5564" s="47" t="n">
        <v>234</v>
      </c>
      <c r="I5564" s="57" t="n">
        <f aca="false">IFERROR(H5564/INDEX(Rate_Master!$C$2:$C$13,MATCH(F5564,Rate_Master!$A$2:$A$13,0)),0)</f>
        <v>1.17</v>
      </c>
    </row>
    <row r="5565" customFormat="false" ht="15" hidden="false" customHeight="false" outlineLevel="0" collapsed="false">
      <c r="A5565" s="47" t="s">
        <v>17517</v>
      </c>
      <c r="B5565" s="47" t="s">
        <v>1325</v>
      </c>
      <c r="C5565" s="48" t="n">
        <v>46122</v>
      </c>
      <c r="D5565" s="47" t="s">
        <v>65</v>
      </c>
      <c r="E5565" s="47" t="s">
        <v>134</v>
      </c>
      <c r="F5565" s="47" t="s">
        <v>158</v>
      </c>
      <c r="G5565" s="47" t="s">
        <v>137</v>
      </c>
      <c r="H5565" s="47" t="n">
        <v>163</v>
      </c>
      <c r="I5565" s="57" t="n">
        <f aca="false">IFERROR(H5565/INDEX(Rate_Master!$C$2:$C$13,MATCH(F5565,Rate_Master!$A$2:$A$13,0)),0)</f>
        <v>0.815</v>
      </c>
    </row>
    <row r="5566" customFormat="false" ht="15" hidden="false" customHeight="false" outlineLevel="0" collapsed="false">
      <c r="A5566" s="47" t="s">
        <v>17518</v>
      </c>
      <c r="B5566" s="47" t="s">
        <v>1325</v>
      </c>
      <c r="C5566" s="48" t="n">
        <v>46122</v>
      </c>
      <c r="D5566" s="47" t="s">
        <v>65</v>
      </c>
      <c r="E5566" s="47" t="s">
        <v>134</v>
      </c>
      <c r="F5566" s="47" t="s">
        <v>158</v>
      </c>
      <c r="G5566" s="47" t="s">
        <v>138</v>
      </c>
      <c r="H5566" s="47" t="n">
        <v>74</v>
      </c>
      <c r="I5566" s="57" t="n">
        <f aca="false">IFERROR(H5566/INDEX(Rate_Master!$C$2:$C$13,MATCH(F5566,Rate_Master!$A$2:$A$13,0)),0)</f>
        <v>0.37</v>
      </c>
    </row>
    <row r="5567" customFormat="false" ht="15" hidden="false" customHeight="false" outlineLevel="0" collapsed="false">
      <c r="A5567" s="47" t="s">
        <v>17519</v>
      </c>
      <c r="B5567" s="47" t="s">
        <v>1326</v>
      </c>
      <c r="C5567" s="48" t="n">
        <v>46123</v>
      </c>
      <c r="D5567" s="47" t="s">
        <v>62</v>
      </c>
      <c r="E5567" s="47" t="s">
        <v>120</v>
      </c>
      <c r="F5567" s="47" t="s">
        <v>150</v>
      </c>
      <c r="G5567" s="47" t="s">
        <v>119</v>
      </c>
      <c r="H5567" s="47" t="n">
        <v>606</v>
      </c>
      <c r="I5567" s="57" t="n">
        <f aca="false">IFERROR(H5567/INDEX(Rate_Master!$C$2:$C$13,MATCH(F5567,Rate_Master!$A$2:$A$13,0)),0)</f>
        <v>0.7575</v>
      </c>
    </row>
    <row r="5568" customFormat="false" ht="15" hidden="false" customHeight="false" outlineLevel="0" collapsed="false">
      <c r="A5568" s="47" t="s">
        <v>17520</v>
      </c>
      <c r="B5568" s="47" t="s">
        <v>1326</v>
      </c>
      <c r="C5568" s="48" t="n">
        <v>46123</v>
      </c>
      <c r="D5568" s="47" t="s">
        <v>62</v>
      </c>
      <c r="E5568" s="47" t="s">
        <v>120</v>
      </c>
      <c r="F5568" s="47" t="s">
        <v>150</v>
      </c>
      <c r="G5568" s="47" t="s">
        <v>121</v>
      </c>
      <c r="H5568" s="47" t="n">
        <v>539</v>
      </c>
      <c r="I5568" s="57" t="n">
        <f aca="false">IFERROR(H5568/INDEX(Rate_Master!$C$2:$C$13,MATCH(F5568,Rate_Master!$A$2:$A$13,0)),0)</f>
        <v>0.67375</v>
      </c>
    </row>
    <row r="5569" customFormat="false" ht="15" hidden="false" customHeight="false" outlineLevel="0" collapsed="false">
      <c r="A5569" s="47" t="s">
        <v>17521</v>
      </c>
      <c r="B5569" s="47" t="s">
        <v>1326</v>
      </c>
      <c r="C5569" s="48" t="n">
        <v>46123</v>
      </c>
      <c r="D5569" s="47" t="s">
        <v>62</v>
      </c>
      <c r="E5569" s="47" t="s">
        <v>120</v>
      </c>
      <c r="F5569" s="47" t="s">
        <v>150</v>
      </c>
      <c r="G5569" s="47" t="s">
        <v>122</v>
      </c>
      <c r="H5569" s="47" t="n">
        <v>1008</v>
      </c>
      <c r="I5569" s="57" t="n">
        <f aca="false">IFERROR(H5569/INDEX(Rate_Master!$C$2:$C$13,MATCH(F5569,Rate_Master!$A$2:$A$13,0)),0)</f>
        <v>1.26</v>
      </c>
    </row>
    <row r="5570" customFormat="false" ht="15" hidden="false" customHeight="false" outlineLevel="0" collapsed="false">
      <c r="A5570" s="47" t="s">
        <v>17522</v>
      </c>
      <c r="B5570" s="47" t="s">
        <v>1326</v>
      </c>
      <c r="C5570" s="48" t="n">
        <v>46123</v>
      </c>
      <c r="D5570" s="47" t="s">
        <v>62</v>
      </c>
      <c r="E5570" s="47" t="s">
        <v>120</v>
      </c>
      <c r="F5570" s="47" t="s">
        <v>150</v>
      </c>
      <c r="G5570" s="47" t="s">
        <v>123</v>
      </c>
      <c r="H5570" s="47" t="n">
        <v>472</v>
      </c>
      <c r="I5570" s="57" t="n">
        <f aca="false">IFERROR(H5570/INDEX(Rate_Master!$C$2:$C$13,MATCH(F5570,Rate_Master!$A$2:$A$13,0)),0)</f>
        <v>0.59</v>
      </c>
    </row>
    <row r="5571" customFormat="false" ht="15" hidden="false" customHeight="false" outlineLevel="0" collapsed="false">
      <c r="A5571" s="47" t="s">
        <v>17523</v>
      </c>
      <c r="B5571" s="47" t="s">
        <v>1326</v>
      </c>
      <c r="C5571" s="48" t="n">
        <v>46123</v>
      </c>
      <c r="D5571" s="47" t="s">
        <v>62</v>
      </c>
      <c r="E5571" s="47" t="s">
        <v>120</v>
      </c>
      <c r="F5571" s="47" t="s">
        <v>150</v>
      </c>
      <c r="G5571" s="47" t="s">
        <v>124</v>
      </c>
      <c r="H5571" s="47" t="n">
        <v>285</v>
      </c>
      <c r="I5571" s="57" t="n">
        <f aca="false">IFERROR(H5571/INDEX(Rate_Master!$C$2:$C$13,MATCH(F5571,Rate_Master!$A$2:$A$13,0)),0)</f>
        <v>0.35625</v>
      </c>
    </row>
    <row r="5572" customFormat="false" ht="15" hidden="false" customHeight="false" outlineLevel="0" collapsed="false">
      <c r="A5572" s="47" t="s">
        <v>17524</v>
      </c>
      <c r="B5572" s="47" t="s">
        <v>1326</v>
      </c>
      <c r="C5572" s="48" t="n">
        <v>46123</v>
      </c>
      <c r="D5572" s="47" t="s">
        <v>62</v>
      </c>
      <c r="E5572" s="47" t="s">
        <v>120</v>
      </c>
      <c r="F5572" s="47" t="s">
        <v>150</v>
      </c>
      <c r="G5572" s="47" t="s">
        <v>125</v>
      </c>
      <c r="H5572" s="47" t="n">
        <v>148</v>
      </c>
      <c r="I5572" s="57" t="n">
        <f aca="false">IFERROR(H5572/INDEX(Rate_Master!$C$2:$C$13,MATCH(F5572,Rate_Master!$A$2:$A$13,0)),0)</f>
        <v>0.185</v>
      </c>
    </row>
    <row r="5573" customFormat="false" ht="15" hidden="false" customHeight="false" outlineLevel="0" collapsed="false">
      <c r="A5573" s="47" t="s">
        <v>17525</v>
      </c>
      <c r="B5573" s="47" t="s">
        <v>1326</v>
      </c>
      <c r="C5573" s="48" t="n">
        <v>46123</v>
      </c>
      <c r="D5573" s="47" t="s">
        <v>62</v>
      </c>
      <c r="E5573" s="47" t="s">
        <v>120</v>
      </c>
      <c r="F5573" s="47" t="s">
        <v>150</v>
      </c>
      <c r="G5573" s="47" t="s">
        <v>126</v>
      </c>
      <c r="H5573" s="47" t="n">
        <v>98</v>
      </c>
      <c r="I5573" s="57" t="n">
        <f aca="false">IFERROR(H5573/INDEX(Rate_Master!$C$2:$C$13,MATCH(F5573,Rate_Master!$A$2:$A$13,0)),0)</f>
        <v>0.1225</v>
      </c>
    </row>
    <row r="5574" customFormat="false" ht="15" hidden="false" customHeight="false" outlineLevel="0" collapsed="false">
      <c r="A5574" s="47" t="s">
        <v>17526</v>
      </c>
      <c r="B5574" s="47" t="s">
        <v>1327</v>
      </c>
      <c r="C5574" s="48" t="n">
        <v>46123</v>
      </c>
      <c r="D5574" s="47" t="s">
        <v>62</v>
      </c>
      <c r="E5574" s="47" t="s">
        <v>120</v>
      </c>
      <c r="F5574" s="47" t="s">
        <v>150</v>
      </c>
      <c r="G5574" s="47" t="s">
        <v>119</v>
      </c>
      <c r="H5574" s="47" t="n">
        <v>1353</v>
      </c>
      <c r="I5574" s="57" t="n">
        <f aca="false">IFERROR(H5574/INDEX(Rate_Master!$C$2:$C$13,MATCH(F5574,Rate_Master!$A$2:$A$13,0)),0)</f>
        <v>1.69125</v>
      </c>
    </row>
    <row r="5575" customFormat="false" ht="15" hidden="false" customHeight="false" outlineLevel="0" collapsed="false">
      <c r="A5575" s="47" t="s">
        <v>17527</v>
      </c>
      <c r="B5575" s="47" t="s">
        <v>1327</v>
      </c>
      <c r="C5575" s="48" t="n">
        <v>46123</v>
      </c>
      <c r="D5575" s="47" t="s">
        <v>62</v>
      </c>
      <c r="E5575" s="47" t="s">
        <v>120</v>
      </c>
      <c r="F5575" s="47" t="s">
        <v>150</v>
      </c>
      <c r="G5575" s="47" t="s">
        <v>121</v>
      </c>
      <c r="H5575" s="47" t="n">
        <v>1234</v>
      </c>
      <c r="I5575" s="57" t="n">
        <f aca="false">IFERROR(H5575/INDEX(Rate_Master!$C$2:$C$13,MATCH(F5575,Rate_Master!$A$2:$A$13,0)),0)</f>
        <v>1.5425</v>
      </c>
    </row>
    <row r="5576" customFormat="false" ht="15" hidden="false" customHeight="false" outlineLevel="0" collapsed="false">
      <c r="A5576" s="47" t="s">
        <v>17528</v>
      </c>
      <c r="B5576" s="47" t="s">
        <v>1327</v>
      </c>
      <c r="C5576" s="48" t="n">
        <v>46123</v>
      </c>
      <c r="D5576" s="47" t="s">
        <v>62</v>
      </c>
      <c r="E5576" s="47" t="s">
        <v>120</v>
      </c>
      <c r="F5576" s="47" t="s">
        <v>150</v>
      </c>
      <c r="G5576" s="47" t="s">
        <v>122</v>
      </c>
      <c r="H5576" s="47" t="n">
        <v>2119</v>
      </c>
      <c r="I5576" s="57" t="n">
        <f aca="false">IFERROR(H5576/INDEX(Rate_Master!$C$2:$C$13,MATCH(F5576,Rate_Master!$A$2:$A$13,0)),0)</f>
        <v>2.64875</v>
      </c>
    </row>
    <row r="5577" customFormat="false" ht="15" hidden="false" customHeight="false" outlineLevel="0" collapsed="false">
      <c r="A5577" s="47" t="s">
        <v>17529</v>
      </c>
      <c r="B5577" s="47" t="s">
        <v>1327</v>
      </c>
      <c r="C5577" s="48" t="n">
        <v>46123</v>
      </c>
      <c r="D5577" s="47" t="s">
        <v>62</v>
      </c>
      <c r="E5577" s="47" t="s">
        <v>120</v>
      </c>
      <c r="F5577" s="47" t="s">
        <v>150</v>
      </c>
      <c r="G5577" s="47" t="s">
        <v>123</v>
      </c>
      <c r="H5577" s="47" t="n">
        <v>983</v>
      </c>
      <c r="I5577" s="57" t="n">
        <f aca="false">IFERROR(H5577/INDEX(Rate_Master!$C$2:$C$13,MATCH(F5577,Rate_Master!$A$2:$A$13,0)),0)</f>
        <v>1.22875</v>
      </c>
    </row>
    <row r="5578" customFormat="false" ht="15" hidden="false" customHeight="false" outlineLevel="0" collapsed="false">
      <c r="A5578" s="47" t="s">
        <v>17530</v>
      </c>
      <c r="B5578" s="47" t="s">
        <v>1327</v>
      </c>
      <c r="C5578" s="48" t="n">
        <v>46123</v>
      </c>
      <c r="D5578" s="47" t="s">
        <v>62</v>
      </c>
      <c r="E5578" s="47" t="s">
        <v>120</v>
      </c>
      <c r="F5578" s="47" t="s">
        <v>150</v>
      </c>
      <c r="G5578" s="47" t="s">
        <v>124</v>
      </c>
      <c r="H5578" s="47" t="n">
        <v>612</v>
      </c>
      <c r="I5578" s="57" t="n">
        <f aca="false">IFERROR(H5578/INDEX(Rate_Master!$C$2:$C$13,MATCH(F5578,Rate_Master!$A$2:$A$13,0)),0)</f>
        <v>0.765</v>
      </c>
    </row>
    <row r="5579" customFormat="false" ht="15" hidden="false" customHeight="false" outlineLevel="0" collapsed="false">
      <c r="A5579" s="47" t="s">
        <v>17531</v>
      </c>
      <c r="B5579" s="47" t="s">
        <v>1327</v>
      </c>
      <c r="C5579" s="48" t="n">
        <v>46123</v>
      </c>
      <c r="D5579" s="47" t="s">
        <v>62</v>
      </c>
      <c r="E5579" s="47" t="s">
        <v>120</v>
      </c>
      <c r="F5579" s="47" t="s">
        <v>150</v>
      </c>
      <c r="G5579" s="47" t="s">
        <v>125</v>
      </c>
      <c r="H5579" s="47" t="n">
        <v>376</v>
      </c>
      <c r="I5579" s="57" t="n">
        <f aca="false">IFERROR(H5579/INDEX(Rate_Master!$C$2:$C$13,MATCH(F5579,Rate_Master!$A$2:$A$13,0)),0)</f>
        <v>0.47</v>
      </c>
    </row>
    <row r="5580" customFormat="false" ht="15" hidden="false" customHeight="false" outlineLevel="0" collapsed="false">
      <c r="A5580" s="47" t="s">
        <v>17532</v>
      </c>
      <c r="B5580" s="47" t="s">
        <v>1327</v>
      </c>
      <c r="C5580" s="48" t="n">
        <v>46123</v>
      </c>
      <c r="D5580" s="47" t="s">
        <v>62</v>
      </c>
      <c r="E5580" s="47" t="s">
        <v>120</v>
      </c>
      <c r="F5580" s="47" t="s">
        <v>150</v>
      </c>
      <c r="G5580" s="47" t="s">
        <v>126</v>
      </c>
      <c r="H5580" s="47" t="n">
        <v>247</v>
      </c>
      <c r="I5580" s="57" t="n">
        <f aca="false">IFERROR(H5580/INDEX(Rate_Master!$C$2:$C$13,MATCH(F5580,Rate_Master!$A$2:$A$13,0)),0)</f>
        <v>0.30875</v>
      </c>
    </row>
    <row r="5581" customFormat="false" ht="15" hidden="false" customHeight="false" outlineLevel="0" collapsed="false">
      <c r="A5581" s="47" t="s">
        <v>17533</v>
      </c>
      <c r="B5581" s="47" t="s">
        <v>1328</v>
      </c>
      <c r="C5581" s="48" t="n">
        <v>46123</v>
      </c>
      <c r="D5581" s="47" t="s">
        <v>62</v>
      </c>
      <c r="E5581" s="47" t="s">
        <v>120</v>
      </c>
      <c r="F5581" s="47" t="s">
        <v>148</v>
      </c>
      <c r="G5581" s="47" t="s">
        <v>119</v>
      </c>
      <c r="H5581" s="47" t="n">
        <v>2320</v>
      </c>
      <c r="I5581" s="57" t="n">
        <f aca="false">IFERROR(H5581/INDEX(Rate_Master!$C$2:$C$13,MATCH(F5581,Rate_Master!$A$2:$A$13,0)),0)</f>
        <v>2.57777777777778</v>
      </c>
    </row>
    <row r="5582" customFormat="false" ht="15" hidden="false" customHeight="false" outlineLevel="0" collapsed="false">
      <c r="A5582" s="47" t="s">
        <v>17534</v>
      </c>
      <c r="B5582" s="47" t="s">
        <v>1328</v>
      </c>
      <c r="C5582" s="48" t="n">
        <v>46123</v>
      </c>
      <c r="D5582" s="47" t="s">
        <v>62</v>
      </c>
      <c r="E5582" s="47" t="s">
        <v>120</v>
      </c>
      <c r="F5582" s="47" t="s">
        <v>148</v>
      </c>
      <c r="G5582" s="47" t="s">
        <v>121</v>
      </c>
      <c r="H5582" s="47" t="n">
        <v>2055</v>
      </c>
      <c r="I5582" s="57" t="n">
        <f aca="false">IFERROR(H5582/INDEX(Rate_Master!$C$2:$C$13,MATCH(F5582,Rate_Master!$A$2:$A$13,0)),0)</f>
        <v>2.28333333333333</v>
      </c>
    </row>
    <row r="5583" customFormat="false" ht="15" hidden="false" customHeight="false" outlineLevel="0" collapsed="false">
      <c r="A5583" s="47" t="s">
        <v>17535</v>
      </c>
      <c r="B5583" s="47" t="s">
        <v>1328</v>
      </c>
      <c r="C5583" s="48" t="n">
        <v>46123</v>
      </c>
      <c r="D5583" s="47" t="s">
        <v>62</v>
      </c>
      <c r="E5583" s="47" t="s">
        <v>120</v>
      </c>
      <c r="F5583" s="47" t="s">
        <v>148</v>
      </c>
      <c r="G5583" s="47" t="s">
        <v>122</v>
      </c>
      <c r="H5583" s="47" t="n">
        <v>2158</v>
      </c>
      <c r="I5583" s="57" t="n">
        <f aca="false">IFERROR(H5583/INDEX(Rate_Master!$C$2:$C$13,MATCH(F5583,Rate_Master!$A$2:$A$13,0)),0)</f>
        <v>2.39777777777778</v>
      </c>
    </row>
    <row r="5584" customFormat="false" ht="15" hidden="false" customHeight="false" outlineLevel="0" collapsed="false">
      <c r="A5584" s="47" t="s">
        <v>17536</v>
      </c>
      <c r="B5584" s="47" t="s">
        <v>1328</v>
      </c>
      <c r="C5584" s="48" t="n">
        <v>46123</v>
      </c>
      <c r="D5584" s="47" t="s">
        <v>62</v>
      </c>
      <c r="E5584" s="47" t="s">
        <v>120</v>
      </c>
      <c r="F5584" s="47" t="s">
        <v>148</v>
      </c>
      <c r="G5584" s="47" t="s">
        <v>123</v>
      </c>
      <c r="H5584" s="47" t="n">
        <v>1644</v>
      </c>
      <c r="I5584" s="57" t="n">
        <f aca="false">IFERROR(H5584/INDEX(Rate_Master!$C$2:$C$13,MATCH(F5584,Rate_Master!$A$2:$A$13,0)),0)</f>
        <v>1.82666666666667</v>
      </c>
    </row>
    <row r="5585" customFormat="false" ht="15" hidden="false" customHeight="false" outlineLevel="0" collapsed="false">
      <c r="A5585" s="47" t="s">
        <v>17537</v>
      </c>
      <c r="B5585" s="47" t="s">
        <v>1328</v>
      </c>
      <c r="C5585" s="48" t="n">
        <v>46123</v>
      </c>
      <c r="D5585" s="47" t="s">
        <v>62</v>
      </c>
      <c r="E5585" s="47" t="s">
        <v>120</v>
      </c>
      <c r="F5585" s="47" t="s">
        <v>148</v>
      </c>
      <c r="G5585" s="47" t="s">
        <v>124</v>
      </c>
      <c r="H5585" s="47" t="n">
        <v>1062</v>
      </c>
      <c r="I5585" s="57" t="n">
        <f aca="false">IFERROR(H5585/INDEX(Rate_Master!$C$2:$C$13,MATCH(F5585,Rate_Master!$A$2:$A$13,0)),0)</f>
        <v>1.18</v>
      </c>
    </row>
    <row r="5586" customFormat="false" ht="15" hidden="false" customHeight="false" outlineLevel="0" collapsed="false">
      <c r="A5586" s="47" t="s">
        <v>17538</v>
      </c>
      <c r="B5586" s="47" t="s">
        <v>1328</v>
      </c>
      <c r="C5586" s="48" t="n">
        <v>46123</v>
      </c>
      <c r="D5586" s="47" t="s">
        <v>62</v>
      </c>
      <c r="E5586" s="47" t="s">
        <v>120</v>
      </c>
      <c r="F5586" s="47" t="s">
        <v>148</v>
      </c>
      <c r="G5586" s="47" t="s">
        <v>125</v>
      </c>
      <c r="H5586" s="47" t="n">
        <v>643</v>
      </c>
      <c r="I5586" s="57" t="n">
        <f aca="false">IFERROR(H5586/INDEX(Rate_Master!$C$2:$C$13,MATCH(F5586,Rate_Master!$A$2:$A$13,0)),0)</f>
        <v>0.714444444444444</v>
      </c>
    </row>
    <row r="5587" customFormat="false" ht="15" hidden="false" customHeight="false" outlineLevel="0" collapsed="false">
      <c r="A5587" s="47" t="s">
        <v>17539</v>
      </c>
      <c r="B5587" s="47" t="s">
        <v>1328</v>
      </c>
      <c r="C5587" s="48" t="n">
        <v>46123</v>
      </c>
      <c r="D5587" s="47" t="s">
        <v>62</v>
      </c>
      <c r="E5587" s="47" t="s">
        <v>120</v>
      </c>
      <c r="F5587" s="47" t="s">
        <v>148</v>
      </c>
      <c r="G5587" s="47" t="s">
        <v>126</v>
      </c>
      <c r="H5587" s="47" t="n">
        <v>400</v>
      </c>
      <c r="I5587" s="57" t="n">
        <f aca="false">IFERROR(H5587/INDEX(Rate_Master!$C$2:$C$13,MATCH(F5587,Rate_Master!$A$2:$A$13,0)),0)</f>
        <v>0.444444444444444</v>
      </c>
    </row>
    <row r="5588" customFormat="false" ht="15" hidden="false" customHeight="false" outlineLevel="0" collapsed="false">
      <c r="A5588" s="47" t="s">
        <v>17540</v>
      </c>
      <c r="B5588" s="47" t="s">
        <v>1330</v>
      </c>
      <c r="C5588" s="48" t="n">
        <v>46123</v>
      </c>
      <c r="D5588" s="47" t="s">
        <v>63</v>
      </c>
      <c r="E5588" s="47" t="s">
        <v>120</v>
      </c>
      <c r="F5588" s="47" t="s">
        <v>151</v>
      </c>
      <c r="G5588" s="47" t="s">
        <v>119</v>
      </c>
      <c r="H5588" s="47" t="n">
        <v>851</v>
      </c>
      <c r="I5588" s="57" t="n">
        <f aca="false">IFERROR(H5588/INDEX(Rate_Master!$C$2:$C$13,MATCH(F5588,Rate_Master!$A$2:$A$13,0)),0)</f>
        <v>1.21571428571429</v>
      </c>
    </row>
    <row r="5589" customFormat="false" ht="15" hidden="false" customHeight="false" outlineLevel="0" collapsed="false">
      <c r="A5589" s="47" t="s">
        <v>17541</v>
      </c>
      <c r="B5589" s="47" t="s">
        <v>1330</v>
      </c>
      <c r="C5589" s="48" t="n">
        <v>46123</v>
      </c>
      <c r="D5589" s="47" t="s">
        <v>63</v>
      </c>
      <c r="E5589" s="47" t="s">
        <v>120</v>
      </c>
      <c r="F5589" s="47" t="s">
        <v>151</v>
      </c>
      <c r="G5589" s="47" t="s">
        <v>121</v>
      </c>
      <c r="H5589" s="47" t="n">
        <v>780</v>
      </c>
      <c r="I5589" s="57" t="n">
        <f aca="false">IFERROR(H5589/INDEX(Rate_Master!$C$2:$C$13,MATCH(F5589,Rate_Master!$A$2:$A$13,0)),0)</f>
        <v>1.11428571428571</v>
      </c>
    </row>
    <row r="5590" customFormat="false" ht="15" hidden="false" customHeight="false" outlineLevel="0" collapsed="false">
      <c r="A5590" s="47" t="s">
        <v>17542</v>
      </c>
      <c r="B5590" s="47" t="s">
        <v>1330</v>
      </c>
      <c r="C5590" s="48" t="n">
        <v>46123</v>
      </c>
      <c r="D5590" s="47" t="s">
        <v>63</v>
      </c>
      <c r="E5590" s="47" t="s">
        <v>120</v>
      </c>
      <c r="F5590" s="47" t="s">
        <v>151</v>
      </c>
      <c r="G5590" s="47" t="s">
        <v>122</v>
      </c>
      <c r="H5590" s="47" t="n">
        <v>1890</v>
      </c>
      <c r="I5590" s="57" t="n">
        <f aca="false">IFERROR(H5590/INDEX(Rate_Master!$C$2:$C$13,MATCH(F5590,Rate_Master!$A$2:$A$13,0)),0)</f>
        <v>2.7</v>
      </c>
    </row>
    <row r="5591" customFormat="false" ht="15" hidden="false" customHeight="false" outlineLevel="0" collapsed="false">
      <c r="A5591" s="47" t="s">
        <v>17543</v>
      </c>
      <c r="B5591" s="47" t="s">
        <v>1330</v>
      </c>
      <c r="C5591" s="48" t="n">
        <v>46123</v>
      </c>
      <c r="D5591" s="47" t="s">
        <v>63</v>
      </c>
      <c r="E5591" s="47" t="s">
        <v>120</v>
      </c>
      <c r="F5591" s="47" t="s">
        <v>151</v>
      </c>
      <c r="G5591" s="47" t="s">
        <v>123</v>
      </c>
      <c r="H5591" s="47" t="n">
        <v>645</v>
      </c>
      <c r="I5591" s="57" t="n">
        <f aca="false">IFERROR(H5591/INDEX(Rate_Master!$C$2:$C$13,MATCH(F5591,Rate_Master!$A$2:$A$13,0)),0)</f>
        <v>0.921428571428571</v>
      </c>
    </row>
    <row r="5592" customFormat="false" ht="15" hidden="false" customHeight="false" outlineLevel="0" collapsed="false">
      <c r="A5592" s="47" t="s">
        <v>17544</v>
      </c>
      <c r="B5592" s="47" t="s">
        <v>1330</v>
      </c>
      <c r="C5592" s="48" t="n">
        <v>46123</v>
      </c>
      <c r="D5592" s="47" t="s">
        <v>63</v>
      </c>
      <c r="E5592" s="47" t="s">
        <v>120</v>
      </c>
      <c r="F5592" s="47" t="s">
        <v>151</v>
      </c>
      <c r="G5592" s="47" t="s">
        <v>124</v>
      </c>
      <c r="H5592" s="47" t="n">
        <v>344</v>
      </c>
      <c r="I5592" s="57" t="n">
        <f aca="false">IFERROR(H5592/INDEX(Rate_Master!$C$2:$C$13,MATCH(F5592,Rate_Master!$A$2:$A$13,0)),0)</f>
        <v>0.491428571428571</v>
      </c>
    </row>
    <row r="5593" customFormat="false" ht="15" hidden="false" customHeight="false" outlineLevel="0" collapsed="false">
      <c r="A5593" s="47" t="s">
        <v>17545</v>
      </c>
      <c r="B5593" s="47" t="s">
        <v>1330</v>
      </c>
      <c r="C5593" s="48" t="n">
        <v>46123</v>
      </c>
      <c r="D5593" s="47" t="s">
        <v>63</v>
      </c>
      <c r="E5593" s="47" t="s">
        <v>120</v>
      </c>
      <c r="F5593" s="47" t="s">
        <v>151</v>
      </c>
      <c r="G5593" s="47" t="s">
        <v>125</v>
      </c>
      <c r="H5593" s="47" t="n">
        <v>215</v>
      </c>
      <c r="I5593" s="57" t="n">
        <f aca="false">IFERROR(H5593/INDEX(Rate_Master!$C$2:$C$13,MATCH(F5593,Rate_Master!$A$2:$A$13,0)),0)</f>
        <v>0.307142857142857</v>
      </c>
    </row>
    <row r="5594" customFormat="false" ht="15" hidden="false" customHeight="false" outlineLevel="0" collapsed="false">
      <c r="A5594" s="47" t="s">
        <v>17546</v>
      </c>
      <c r="B5594" s="47" t="s">
        <v>1330</v>
      </c>
      <c r="C5594" s="48" t="n">
        <v>46123</v>
      </c>
      <c r="D5594" s="47" t="s">
        <v>63</v>
      </c>
      <c r="E5594" s="47" t="s">
        <v>120</v>
      </c>
      <c r="F5594" s="47" t="s">
        <v>151</v>
      </c>
      <c r="G5594" s="47" t="s">
        <v>126</v>
      </c>
      <c r="H5594" s="47" t="n">
        <v>157</v>
      </c>
      <c r="I5594" s="57" t="n">
        <f aca="false">IFERROR(H5594/INDEX(Rate_Master!$C$2:$C$13,MATCH(F5594,Rate_Master!$A$2:$A$13,0)),0)</f>
        <v>0.224285714285714</v>
      </c>
    </row>
    <row r="5595" customFormat="false" ht="15" hidden="false" customHeight="false" outlineLevel="0" collapsed="false">
      <c r="A5595" s="47" t="s">
        <v>17547</v>
      </c>
      <c r="B5595" s="47" t="s">
        <v>1332</v>
      </c>
      <c r="C5595" s="48" t="n">
        <v>46123</v>
      </c>
      <c r="D5595" s="47" t="s">
        <v>63</v>
      </c>
      <c r="E5595" s="47" t="s">
        <v>120</v>
      </c>
      <c r="F5595" s="47" t="s">
        <v>151</v>
      </c>
      <c r="G5595" s="47" t="s">
        <v>119</v>
      </c>
      <c r="H5595" s="47" t="n">
        <v>576</v>
      </c>
      <c r="I5595" s="57" t="n">
        <f aca="false">IFERROR(H5595/INDEX(Rate_Master!$C$2:$C$13,MATCH(F5595,Rate_Master!$A$2:$A$13,0)),0)</f>
        <v>0.822857142857143</v>
      </c>
    </row>
    <row r="5596" customFormat="false" ht="15" hidden="false" customHeight="false" outlineLevel="0" collapsed="false">
      <c r="A5596" s="47" t="s">
        <v>17548</v>
      </c>
      <c r="B5596" s="47" t="s">
        <v>1332</v>
      </c>
      <c r="C5596" s="48" t="n">
        <v>46123</v>
      </c>
      <c r="D5596" s="47" t="s">
        <v>63</v>
      </c>
      <c r="E5596" s="47" t="s">
        <v>120</v>
      </c>
      <c r="F5596" s="47" t="s">
        <v>151</v>
      </c>
      <c r="G5596" s="47" t="s">
        <v>121</v>
      </c>
      <c r="H5596" s="47" t="n">
        <v>512</v>
      </c>
      <c r="I5596" s="57" t="n">
        <f aca="false">IFERROR(H5596/INDEX(Rate_Master!$C$2:$C$13,MATCH(F5596,Rate_Master!$A$2:$A$13,0)),0)</f>
        <v>0.731428571428571</v>
      </c>
    </row>
    <row r="5597" customFormat="false" ht="15" hidden="false" customHeight="false" outlineLevel="0" collapsed="false">
      <c r="A5597" s="47" t="s">
        <v>17549</v>
      </c>
      <c r="B5597" s="47" t="s">
        <v>1332</v>
      </c>
      <c r="C5597" s="48" t="n">
        <v>46123</v>
      </c>
      <c r="D5597" s="47" t="s">
        <v>63</v>
      </c>
      <c r="E5597" s="47" t="s">
        <v>120</v>
      </c>
      <c r="F5597" s="47" t="s">
        <v>151</v>
      </c>
      <c r="G5597" s="47" t="s">
        <v>122</v>
      </c>
      <c r="H5597" s="47" t="n">
        <v>1241</v>
      </c>
      <c r="I5597" s="57" t="n">
        <f aca="false">IFERROR(H5597/INDEX(Rate_Master!$C$2:$C$13,MATCH(F5597,Rate_Master!$A$2:$A$13,0)),0)</f>
        <v>1.77285714285714</v>
      </c>
    </row>
    <row r="5598" customFormat="false" ht="15" hidden="false" customHeight="false" outlineLevel="0" collapsed="false">
      <c r="A5598" s="47" t="s">
        <v>17550</v>
      </c>
      <c r="B5598" s="47" t="s">
        <v>1332</v>
      </c>
      <c r="C5598" s="48" t="n">
        <v>46123</v>
      </c>
      <c r="D5598" s="47" t="s">
        <v>63</v>
      </c>
      <c r="E5598" s="47" t="s">
        <v>120</v>
      </c>
      <c r="F5598" s="47" t="s">
        <v>151</v>
      </c>
      <c r="G5598" s="47" t="s">
        <v>123</v>
      </c>
      <c r="H5598" s="47" t="n">
        <v>426</v>
      </c>
      <c r="I5598" s="57" t="n">
        <f aca="false">IFERROR(H5598/INDEX(Rate_Master!$C$2:$C$13,MATCH(F5598,Rate_Master!$A$2:$A$13,0)),0)</f>
        <v>0.608571428571429</v>
      </c>
    </row>
    <row r="5599" customFormat="false" ht="15" hidden="false" customHeight="false" outlineLevel="0" collapsed="false">
      <c r="A5599" s="47" t="s">
        <v>17551</v>
      </c>
      <c r="B5599" s="47" t="s">
        <v>1332</v>
      </c>
      <c r="C5599" s="48" t="n">
        <v>46123</v>
      </c>
      <c r="D5599" s="47" t="s">
        <v>63</v>
      </c>
      <c r="E5599" s="47" t="s">
        <v>120</v>
      </c>
      <c r="F5599" s="47" t="s">
        <v>151</v>
      </c>
      <c r="G5599" s="47" t="s">
        <v>124</v>
      </c>
      <c r="H5599" s="47" t="n">
        <v>245</v>
      </c>
      <c r="I5599" s="57" t="n">
        <f aca="false">IFERROR(H5599/INDEX(Rate_Master!$C$2:$C$13,MATCH(F5599,Rate_Master!$A$2:$A$13,0)),0)</f>
        <v>0.35</v>
      </c>
    </row>
    <row r="5600" customFormat="false" ht="15" hidden="false" customHeight="false" outlineLevel="0" collapsed="false">
      <c r="A5600" s="47" t="s">
        <v>17552</v>
      </c>
      <c r="B5600" s="47" t="s">
        <v>1332</v>
      </c>
      <c r="C5600" s="48" t="n">
        <v>46123</v>
      </c>
      <c r="D5600" s="47" t="s">
        <v>63</v>
      </c>
      <c r="E5600" s="47" t="s">
        <v>120</v>
      </c>
      <c r="F5600" s="47" t="s">
        <v>151</v>
      </c>
      <c r="G5600" s="47" t="s">
        <v>125</v>
      </c>
      <c r="H5600" s="47" t="n">
        <v>161</v>
      </c>
      <c r="I5600" s="57" t="n">
        <f aca="false">IFERROR(H5600/INDEX(Rate_Master!$C$2:$C$13,MATCH(F5600,Rate_Master!$A$2:$A$13,0)),0)</f>
        <v>0.23</v>
      </c>
    </row>
    <row r="5601" customFormat="false" ht="15" hidden="false" customHeight="false" outlineLevel="0" collapsed="false">
      <c r="A5601" s="47" t="s">
        <v>17553</v>
      </c>
      <c r="B5601" s="47" t="s">
        <v>1332</v>
      </c>
      <c r="C5601" s="48" t="n">
        <v>46123</v>
      </c>
      <c r="D5601" s="47" t="s">
        <v>63</v>
      </c>
      <c r="E5601" s="47" t="s">
        <v>120</v>
      </c>
      <c r="F5601" s="47" t="s">
        <v>151</v>
      </c>
      <c r="G5601" s="47" t="s">
        <v>126</v>
      </c>
      <c r="H5601" s="47" t="n">
        <v>100</v>
      </c>
      <c r="I5601" s="57" t="n">
        <f aca="false">IFERROR(H5601/INDEX(Rate_Master!$C$2:$C$13,MATCH(F5601,Rate_Master!$A$2:$A$13,0)),0)</f>
        <v>0.142857142857143</v>
      </c>
    </row>
    <row r="5602" customFormat="false" ht="15" hidden="false" customHeight="false" outlineLevel="0" collapsed="false">
      <c r="A5602" s="47" t="s">
        <v>17554</v>
      </c>
      <c r="B5602" s="47" t="s">
        <v>1333</v>
      </c>
      <c r="C5602" s="48" t="n">
        <v>46123</v>
      </c>
      <c r="D5602" s="47" t="s">
        <v>63</v>
      </c>
      <c r="E5602" s="47" t="s">
        <v>120</v>
      </c>
      <c r="F5602" s="47" t="s">
        <v>151</v>
      </c>
      <c r="G5602" s="47" t="s">
        <v>119</v>
      </c>
      <c r="H5602" s="47" t="n">
        <v>1503</v>
      </c>
      <c r="I5602" s="57" t="n">
        <f aca="false">IFERROR(H5602/INDEX(Rate_Master!$C$2:$C$13,MATCH(F5602,Rate_Master!$A$2:$A$13,0)),0)</f>
        <v>2.14714285714286</v>
      </c>
    </row>
    <row r="5603" customFormat="false" ht="15" hidden="false" customHeight="false" outlineLevel="0" collapsed="false">
      <c r="A5603" s="47" t="s">
        <v>17555</v>
      </c>
      <c r="B5603" s="47" t="s">
        <v>1333</v>
      </c>
      <c r="C5603" s="48" t="n">
        <v>46123</v>
      </c>
      <c r="D5603" s="47" t="s">
        <v>63</v>
      </c>
      <c r="E5603" s="47" t="s">
        <v>120</v>
      </c>
      <c r="F5603" s="47" t="s">
        <v>151</v>
      </c>
      <c r="G5603" s="47" t="s">
        <v>121</v>
      </c>
      <c r="H5603" s="47" t="n">
        <v>1263</v>
      </c>
      <c r="I5603" s="57" t="n">
        <f aca="false">IFERROR(H5603/INDEX(Rate_Master!$C$2:$C$13,MATCH(F5603,Rate_Master!$A$2:$A$13,0)),0)</f>
        <v>1.80428571428571</v>
      </c>
    </row>
    <row r="5604" customFormat="false" ht="15" hidden="false" customHeight="false" outlineLevel="0" collapsed="false">
      <c r="A5604" s="47" t="s">
        <v>17556</v>
      </c>
      <c r="B5604" s="47" t="s">
        <v>1333</v>
      </c>
      <c r="C5604" s="48" t="n">
        <v>46123</v>
      </c>
      <c r="D5604" s="47" t="s">
        <v>63</v>
      </c>
      <c r="E5604" s="47" t="s">
        <v>120</v>
      </c>
      <c r="F5604" s="47" t="s">
        <v>151</v>
      </c>
      <c r="G5604" s="47" t="s">
        <v>122</v>
      </c>
      <c r="H5604" s="47" t="n">
        <v>3112</v>
      </c>
      <c r="I5604" s="57" t="n">
        <f aca="false">IFERROR(H5604/INDEX(Rate_Master!$C$2:$C$13,MATCH(F5604,Rate_Master!$A$2:$A$13,0)),0)</f>
        <v>4.44571428571429</v>
      </c>
    </row>
    <row r="5605" customFormat="false" ht="15" hidden="false" customHeight="false" outlineLevel="0" collapsed="false">
      <c r="A5605" s="47" t="s">
        <v>17557</v>
      </c>
      <c r="B5605" s="47" t="s">
        <v>1333</v>
      </c>
      <c r="C5605" s="48" t="n">
        <v>46123</v>
      </c>
      <c r="D5605" s="47" t="s">
        <v>63</v>
      </c>
      <c r="E5605" s="47" t="s">
        <v>120</v>
      </c>
      <c r="F5605" s="47" t="s">
        <v>151</v>
      </c>
      <c r="G5605" s="47" t="s">
        <v>123</v>
      </c>
      <c r="H5605" s="47" t="n">
        <v>1025</v>
      </c>
      <c r="I5605" s="57" t="n">
        <f aca="false">IFERROR(H5605/INDEX(Rate_Master!$C$2:$C$13,MATCH(F5605,Rate_Master!$A$2:$A$13,0)),0)</f>
        <v>1.46428571428571</v>
      </c>
    </row>
    <row r="5606" customFormat="false" ht="15" hidden="false" customHeight="false" outlineLevel="0" collapsed="false">
      <c r="A5606" s="47" t="s">
        <v>17558</v>
      </c>
      <c r="B5606" s="47" t="s">
        <v>1333</v>
      </c>
      <c r="C5606" s="48" t="n">
        <v>46123</v>
      </c>
      <c r="D5606" s="47" t="s">
        <v>63</v>
      </c>
      <c r="E5606" s="47" t="s">
        <v>120</v>
      </c>
      <c r="F5606" s="47" t="s">
        <v>151</v>
      </c>
      <c r="G5606" s="47" t="s">
        <v>124</v>
      </c>
      <c r="H5606" s="47" t="n">
        <v>677</v>
      </c>
      <c r="I5606" s="57" t="n">
        <f aca="false">IFERROR(H5606/INDEX(Rate_Master!$C$2:$C$13,MATCH(F5606,Rate_Master!$A$2:$A$13,0)),0)</f>
        <v>0.967142857142857</v>
      </c>
    </row>
    <row r="5607" customFormat="false" ht="15" hidden="false" customHeight="false" outlineLevel="0" collapsed="false">
      <c r="A5607" s="47" t="s">
        <v>17559</v>
      </c>
      <c r="B5607" s="47" t="s">
        <v>1333</v>
      </c>
      <c r="C5607" s="48" t="n">
        <v>46123</v>
      </c>
      <c r="D5607" s="47" t="s">
        <v>63</v>
      </c>
      <c r="E5607" s="47" t="s">
        <v>120</v>
      </c>
      <c r="F5607" s="47" t="s">
        <v>151</v>
      </c>
      <c r="G5607" s="47" t="s">
        <v>125</v>
      </c>
      <c r="H5607" s="47" t="n">
        <v>396</v>
      </c>
      <c r="I5607" s="57" t="n">
        <f aca="false">IFERROR(H5607/INDEX(Rate_Master!$C$2:$C$13,MATCH(F5607,Rate_Master!$A$2:$A$13,0)),0)</f>
        <v>0.565714285714286</v>
      </c>
    </row>
    <row r="5608" customFormat="false" ht="15" hidden="false" customHeight="false" outlineLevel="0" collapsed="false">
      <c r="A5608" s="47" t="s">
        <v>17560</v>
      </c>
      <c r="B5608" s="47" t="s">
        <v>1333</v>
      </c>
      <c r="C5608" s="48" t="n">
        <v>46123</v>
      </c>
      <c r="D5608" s="47" t="s">
        <v>63</v>
      </c>
      <c r="E5608" s="47" t="s">
        <v>120</v>
      </c>
      <c r="F5608" s="47" t="s">
        <v>151</v>
      </c>
      <c r="G5608" s="47" t="s">
        <v>126</v>
      </c>
      <c r="H5608" s="47" t="n">
        <v>247</v>
      </c>
      <c r="I5608" s="57" t="n">
        <f aca="false">IFERROR(H5608/INDEX(Rate_Master!$C$2:$C$13,MATCH(F5608,Rate_Master!$A$2:$A$13,0)),0)</f>
        <v>0.352857142857143</v>
      </c>
    </row>
    <row r="5609" customFormat="false" ht="15" hidden="false" customHeight="false" outlineLevel="0" collapsed="false">
      <c r="A5609" s="47" t="s">
        <v>17561</v>
      </c>
      <c r="B5609" s="47" t="s">
        <v>1334</v>
      </c>
      <c r="C5609" s="48" t="n">
        <v>46123</v>
      </c>
      <c r="D5609" s="47" t="s">
        <v>64</v>
      </c>
      <c r="E5609" s="47" t="s">
        <v>128</v>
      </c>
      <c r="F5609" s="47" t="s">
        <v>155</v>
      </c>
      <c r="G5609" s="47" t="s">
        <v>127</v>
      </c>
      <c r="H5609" s="47" t="n">
        <v>562</v>
      </c>
      <c r="I5609" s="57" t="n">
        <f aca="false">IFERROR(H5609/INDEX(Rate_Master!$C$2:$C$13,MATCH(F5609,Rate_Master!$A$2:$A$13,0)),0)</f>
        <v>1.02181818181818</v>
      </c>
    </row>
    <row r="5610" customFormat="false" ht="15" hidden="false" customHeight="false" outlineLevel="0" collapsed="false">
      <c r="A5610" s="47" t="s">
        <v>17562</v>
      </c>
      <c r="B5610" s="47" t="s">
        <v>1334</v>
      </c>
      <c r="C5610" s="48" t="n">
        <v>46123</v>
      </c>
      <c r="D5610" s="47" t="s">
        <v>64</v>
      </c>
      <c r="E5610" s="47" t="s">
        <v>128</v>
      </c>
      <c r="F5610" s="47" t="s">
        <v>155</v>
      </c>
      <c r="G5610" s="47" t="s">
        <v>129</v>
      </c>
      <c r="H5610" s="47" t="n">
        <v>434</v>
      </c>
      <c r="I5610" s="57" t="n">
        <f aca="false">IFERROR(H5610/INDEX(Rate_Master!$C$2:$C$13,MATCH(F5610,Rate_Master!$A$2:$A$13,0)),0)</f>
        <v>0.789090909090909</v>
      </c>
    </row>
    <row r="5611" customFormat="false" ht="15" hidden="false" customHeight="false" outlineLevel="0" collapsed="false">
      <c r="A5611" s="47" t="s">
        <v>17563</v>
      </c>
      <c r="B5611" s="47" t="s">
        <v>1334</v>
      </c>
      <c r="C5611" s="48" t="n">
        <v>46123</v>
      </c>
      <c r="D5611" s="47" t="s">
        <v>64</v>
      </c>
      <c r="E5611" s="47" t="s">
        <v>128</v>
      </c>
      <c r="F5611" s="47" t="s">
        <v>155</v>
      </c>
      <c r="G5611" s="47" t="s">
        <v>130</v>
      </c>
      <c r="H5611" s="47" t="n">
        <v>383</v>
      </c>
      <c r="I5611" s="57" t="n">
        <f aca="false">IFERROR(H5611/INDEX(Rate_Master!$C$2:$C$13,MATCH(F5611,Rate_Master!$A$2:$A$13,0)),0)</f>
        <v>0.696363636363636</v>
      </c>
    </row>
    <row r="5612" customFormat="false" ht="15" hidden="false" customHeight="false" outlineLevel="0" collapsed="false">
      <c r="A5612" s="47" t="s">
        <v>17564</v>
      </c>
      <c r="B5612" s="47" t="s">
        <v>1334</v>
      </c>
      <c r="C5612" s="48" t="n">
        <v>46123</v>
      </c>
      <c r="D5612" s="47" t="s">
        <v>64</v>
      </c>
      <c r="E5612" s="47" t="s">
        <v>128</v>
      </c>
      <c r="F5612" s="47" t="s">
        <v>155</v>
      </c>
      <c r="G5612" s="47" t="s">
        <v>131</v>
      </c>
      <c r="H5612" s="47" t="n">
        <v>165</v>
      </c>
      <c r="I5612" s="57" t="n">
        <f aca="false">IFERROR(H5612/INDEX(Rate_Master!$C$2:$C$13,MATCH(F5612,Rate_Master!$A$2:$A$13,0)),0)</f>
        <v>0.3</v>
      </c>
    </row>
    <row r="5613" customFormat="false" ht="15" hidden="false" customHeight="false" outlineLevel="0" collapsed="false">
      <c r="A5613" s="47" t="s">
        <v>17565</v>
      </c>
      <c r="B5613" s="47" t="s">
        <v>1334</v>
      </c>
      <c r="C5613" s="48" t="n">
        <v>46123</v>
      </c>
      <c r="D5613" s="47" t="s">
        <v>64</v>
      </c>
      <c r="E5613" s="47" t="s">
        <v>128</v>
      </c>
      <c r="F5613" s="47" t="s">
        <v>155</v>
      </c>
      <c r="G5613" s="47" t="s">
        <v>132</v>
      </c>
      <c r="H5613" s="47" t="n">
        <v>113</v>
      </c>
      <c r="I5613" s="57" t="n">
        <f aca="false">IFERROR(H5613/INDEX(Rate_Master!$C$2:$C$13,MATCH(F5613,Rate_Master!$A$2:$A$13,0)),0)</f>
        <v>0.205454545454545</v>
      </c>
    </row>
    <row r="5614" customFormat="false" ht="15" hidden="false" customHeight="false" outlineLevel="0" collapsed="false">
      <c r="A5614" s="47" t="s">
        <v>17566</v>
      </c>
      <c r="B5614" s="47" t="s">
        <v>1335</v>
      </c>
      <c r="C5614" s="48" t="n">
        <v>46123</v>
      </c>
      <c r="D5614" s="47" t="s">
        <v>64</v>
      </c>
      <c r="E5614" s="47" t="s">
        <v>128</v>
      </c>
      <c r="F5614" s="47" t="s">
        <v>155</v>
      </c>
      <c r="G5614" s="47" t="s">
        <v>127</v>
      </c>
      <c r="H5614" s="47" t="n">
        <v>1763</v>
      </c>
      <c r="I5614" s="57" t="n">
        <f aca="false">IFERROR(H5614/INDEX(Rate_Master!$C$2:$C$13,MATCH(F5614,Rate_Master!$A$2:$A$13,0)),0)</f>
        <v>3.20545454545455</v>
      </c>
    </row>
    <row r="5615" customFormat="false" ht="15" hidden="false" customHeight="false" outlineLevel="0" collapsed="false">
      <c r="A5615" s="47" t="s">
        <v>17567</v>
      </c>
      <c r="B5615" s="47" t="s">
        <v>1335</v>
      </c>
      <c r="C5615" s="48" t="n">
        <v>46123</v>
      </c>
      <c r="D5615" s="47" t="s">
        <v>64</v>
      </c>
      <c r="E5615" s="47" t="s">
        <v>128</v>
      </c>
      <c r="F5615" s="47" t="s">
        <v>155</v>
      </c>
      <c r="G5615" s="47" t="s">
        <v>129</v>
      </c>
      <c r="H5615" s="47" t="n">
        <v>1301</v>
      </c>
      <c r="I5615" s="57" t="n">
        <f aca="false">IFERROR(H5615/INDEX(Rate_Master!$C$2:$C$13,MATCH(F5615,Rate_Master!$A$2:$A$13,0)),0)</f>
        <v>2.36545454545455</v>
      </c>
    </row>
    <row r="5616" customFormat="false" ht="15" hidden="false" customHeight="false" outlineLevel="0" collapsed="false">
      <c r="A5616" s="47" t="s">
        <v>17568</v>
      </c>
      <c r="B5616" s="47" t="s">
        <v>1335</v>
      </c>
      <c r="C5616" s="48" t="n">
        <v>46123</v>
      </c>
      <c r="D5616" s="47" t="s">
        <v>64</v>
      </c>
      <c r="E5616" s="47" t="s">
        <v>128</v>
      </c>
      <c r="F5616" s="47" t="s">
        <v>155</v>
      </c>
      <c r="G5616" s="47" t="s">
        <v>130</v>
      </c>
      <c r="H5616" s="47" t="n">
        <v>1102</v>
      </c>
      <c r="I5616" s="57" t="n">
        <f aca="false">IFERROR(H5616/INDEX(Rate_Master!$C$2:$C$13,MATCH(F5616,Rate_Master!$A$2:$A$13,0)),0)</f>
        <v>2.00363636363636</v>
      </c>
    </row>
    <row r="5617" customFormat="false" ht="15" hidden="false" customHeight="false" outlineLevel="0" collapsed="false">
      <c r="A5617" s="47" t="s">
        <v>17569</v>
      </c>
      <c r="B5617" s="47" t="s">
        <v>1335</v>
      </c>
      <c r="C5617" s="48" t="n">
        <v>46123</v>
      </c>
      <c r="D5617" s="47" t="s">
        <v>64</v>
      </c>
      <c r="E5617" s="47" t="s">
        <v>128</v>
      </c>
      <c r="F5617" s="47" t="s">
        <v>155</v>
      </c>
      <c r="G5617" s="47" t="s">
        <v>131</v>
      </c>
      <c r="H5617" s="47" t="n">
        <v>500</v>
      </c>
      <c r="I5617" s="57" t="n">
        <f aca="false">IFERROR(H5617/INDEX(Rate_Master!$C$2:$C$13,MATCH(F5617,Rate_Master!$A$2:$A$13,0)),0)</f>
        <v>0.909090909090909</v>
      </c>
    </row>
    <row r="5618" customFormat="false" ht="15" hidden="false" customHeight="false" outlineLevel="0" collapsed="false">
      <c r="A5618" s="47" t="s">
        <v>17570</v>
      </c>
      <c r="B5618" s="47" t="s">
        <v>1335</v>
      </c>
      <c r="C5618" s="48" t="n">
        <v>46123</v>
      </c>
      <c r="D5618" s="47" t="s">
        <v>64</v>
      </c>
      <c r="E5618" s="47" t="s">
        <v>128</v>
      </c>
      <c r="F5618" s="47" t="s">
        <v>155</v>
      </c>
      <c r="G5618" s="47" t="s">
        <v>132</v>
      </c>
      <c r="H5618" s="47" t="n">
        <v>393</v>
      </c>
      <c r="I5618" s="57" t="n">
        <f aca="false">IFERROR(H5618/INDEX(Rate_Master!$C$2:$C$13,MATCH(F5618,Rate_Master!$A$2:$A$13,0)),0)</f>
        <v>0.714545454545455</v>
      </c>
    </row>
    <row r="5619" customFormat="false" ht="15" hidden="false" customHeight="false" outlineLevel="0" collapsed="false">
      <c r="A5619" s="47" t="s">
        <v>17571</v>
      </c>
      <c r="B5619" s="47" t="s">
        <v>1336</v>
      </c>
      <c r="C5619" s="48" t="n">
        <v>46123</v>
      </c>
      <c r="D5619" s="47" t="s">
        <v>65</v>
      </c>
      <c r="E5619" s="47" t="s">
        <v>134</v>
      </c>
      <c r="F5619" s="47" t="s">
        <v>158</v>
      </c>
      <c r="G5619" s="47" t="s">
        <v>133</v>
      </c>
      <c r="H5619" s="47" t="n">
        <v>389</v>
      </c>
      <c r="I5619" s="57" t="n">
        <f aca="false">IFERROR(H5619/INDEX(Rate_Master!$C$2:$C$13,MATCH(F5619,Rate_Master!$A$2:$A$13,0)),0)</f>
        <v>1.945</v>
      </c>
    </row>
    <row r="5620" customFormat="false" ht="15" hidden="false" customHeight="false" outlineLevel="0" collapsed="false">
      <c r="A5620" s="47" t="s">
        <v>17572</v>
      </c>
      <c r="B5620" s="47" t="s">
        <v>1336</v>
      </c>
      <c r="C5620" s="48" t="n">
        <v>46123</v>
      </c>
      <c r="D5620" s="47" t="s">
        <v>65</v>
      </c>
      <c r="E5620" s="47" t="s">
        <v>134</v>
      </c>
      <c r="F5620" s="47" t="s">
        <v>158</v>
      </c>
      <c r="G5620" s="47" t="s">
        <v>135</v>
      </c>
      <c r="H5620" s="47" t="n">
        <v>291</v>
      </c>
      <c r="I5620" s="57" t="n">
        <f aca="false">IFERROR(H5620/INDEX(Rate_Master!$C$2:$C$13,MATCH(F5620,Rate_Master!$A$2:$A$13,0)),0)</f>
        <v>1.455</v>
      </c>
    </row>
    <row r="5621" customFormat="false" ht="15" hidden="false" customHeight="false" outlineLevel="0" collapsed="false">
      <c r="A5621" s="47" t="s">
        <v>17573</v>
      </c>
      <c r="B5621" s="47" t="s">
        <v>1336</v>
      </c>
      <c r="C5621" s="48" t="n">
        <v>46123</v>
      </c>
      <c r="D5621" s="47" t="s">
        <v>65</v>
      </c>
      <c r="E5621" s="47" t="s">
        <v>134</v>
      </c>
      <c r="F5621" s="47" t="s">
        <v>158</v>
      </c>
      <c r="G5621" s="47" t="s">
        <v>136</v>
      </c>
      <c r="H5621" s="47" t="n">
        <v>269</v>
      </c>
      <c r="I5621" s="57" t="n">
        <f aca="false">IFERROR(H5621/INDEX(Rate_Master!$C$2:$C$13,MATCH(F5621,Rate_Master!$A$2:$A$13,0)),0)</f>
        <v>1.345</v>
      </c>
    </row>
    <row r="5622" customFormat="false" ht="15" hidden="false" customHeight="false" outlineLevel="0" collapsed="false">
      <c r="A5622" s="47" t="s">
        <v>17574</v>
      </c>
      <c r="B5622" s="47" t="s">
        <v>1336</v>
      </c>
      <c r="C5622" s="48" t="n">
        <v>46123</v>
      </c>
      <c r="D5622" s="47" t="s">
        <v>65</v>
      </c>
      <c r="E5622" s="47" t="s">
        <v>134</v>
      </c>
      <c r="F5622" s="47" t="s">
        <v>158</v>
      </c>
      <c r="G5622" s="47" t="s">
        <v>137</v>
      </c>
      <c r="H5622" s="47" t="n">
        <v>174</v>
      </c>
      <c r="I5622" s="57" t="n">
        <f aca="false">IFERROR(H5622/INDEX(Rate_Master!$C$2:$C$13,MATCH(F5622,Rate_Master!$A$2:$A$13,0)),0)</f>
        <v>0.87</v>
      </c>
    </row>
    <row r="5623" customFormat="false" ht="15" hidden="false" customHeight="false" outlineLevel="0" collapsed="false">
      <c r="A5623" s="47" t="s">
        <v>17575</v>
      </c>
      <c r="B5623" s="47" t="s">
        <v>1336</v>
      </c>
      <c r="C5623" s="48" t="n">
        <v>46123</v>
      </c>
      <c r="D5623" s="47" t="s">
        <v>65</v>
      </c>
      <c r="E5623" s="47" t="s">
        <v>134</v>
      </c>
      <c r="F5623" s="47" t="s">
        <v>158</v>
      </c>
      <c r="G5623" s="47" t="s">
        <v>138</v>
      </c>
      <c r="H5623" s="47" t="n">
        <v>83</v>
      </c>
      <c r="I5623" s="57" t="n">
        <f aca="false">IFERROR(H5623/INDEX(Rate_Master!$C$2:$C$13,MATCH(F5623,Rate_Master!$A$2:$A$13,0)),0)</f>
        <v>0.415</v>
      </c>
    </row>
    <row r="5624" customFormat="false" ht="15" hidden="false" customHeight="false" outlineLevel="0" collapsed="false">
      <c r="A5624" s="47" t="s">
        <v>17576</v>
      </c>
      <c r="B5624" s="47" t="s">
        <v>1337</v>
      </c>
      <c r="C5624" s="48" t="n">
        <v>46123</v>
      </c>
      <c r="D5624" s="47" t="s">
        <v>65</v>
      </c>
      <c r="E5624" s="47" t="s">
        <v>134</v>
      </c>
      <c r="F5624" s="47" t="s">
        <v>158</v>
      </c>
      <c r="G5624" s="47" t="s">
        <v>133</v>
      </c>
      <c r="H5624" s="47" t="n">
        <v>521</v>
      </c>
      <c r="I5624" s="57" t="n">
        <f aca="false">IFERROR(H5624/INDEX(Rate_Master!$C$2:$C$13,MATCH(F5624,Rate_Master!$A$2:$A$13,0)),0)</f>
        <v>2.605</v>
      </c>
    </row>
    <row r="5625" customFormat="false" ht="15" hidden="false" customHeight="false" outlineLevel="0" collapsed="false">
      <c r="A5625" s="47" t="s">
        <v>17577</v>
      </c>
      <c r="B5625" s="47" t="s">
        <v>1337</v>
      </c>
      <c r="C5625" s="48" t="n">
        <v>46123</v>
      </c>
      <c r="D5625" s="47" t="s">
        <v>65</v>
      </c>
      <c r="E5625" s="47" t="s">
        <v>134</v>
      </c>
      <c r="F5625" s="47" t="s">
        <v>158</v>
      </c>
      <c r="G5625" s="47" t="s">
        <v>135</v>
      </c>
      <c r="H5625" s="47" t="n">
        <v>426</v>
      </c>
      <c r="I5625" s="57" t="n">
        <f aca="false">IFERROR(H5625/INDEX(Rate_Master!$C$2:$C$13,MATCH(F5625,Rate_Master!$A$2:$A$13,0)),0)</f>
        <v>2.13</v>
      </c>
    </row>
    <row r="5626" customFormat="false" ht="15" hidden="false" customHeight="false" outlineLevel="0" collapsed="false">
      <c r="A5626" s="47" t="s">
        <v>17578</v>
      </c>
      <c r="B5626" s="47" t="s">
        <v>1337</v>
      </c>
      <c r="C5626" s="48" t="n">
        <v>46123</v>
      </c>
      <c r="D5626" s="47" t="s">
        <v>65</v>
      </c>
      <c r="E5626" s="47" t="s">
        <v>134</v>
      </c>
      <c r="F5626" s="47" t="s">
        <v>158</v>
      </c>
      <c r="G5626" s="47" t="s">
        <v>136</v>
      </c>
      <c r="H5626" s="47" t="n">
        <v>337</v>
      </c>
      <c r="I5626" s="57" t="n">
        <f aca="false">IFERROR(H5626/INDEX(Rate_Master!$C$2:$C$13,MATCH(F5626,Rate_Master!$A$2:$A$13,0)),0)</f>
        <v>1.685</v>
      </c>
    </row>
    <row r="5627" customFormat="false" ht="15" hidden="false" customHeight="false" outlineLevel="0" collapsed="false">
      <c r="A5627" s="47" t="s">
        <v>17579</v>
      </c>
      <c r="B5627" s="47" t="s">
        <v>1337</v>
      </c>
      <c r="C5627" s="48" t="n">
        <v>46123</v>
      </c>
      <c r="D5627" s="47" t="s">
        <v>65</v>
      </c>
      <c r="E5627" s="47" t="s">
        <v>134</v>
      </c>
      <c r="F5627" s="47" t="s">
        <v>158</v>
      </c>
      <c r="G5627" s="47" t="s">
        <v>137</v>
      </c>
      <c r="H5627" s="47" t="n">
        <v>240</v>
      </c>
      <c r="I5627" s="57" t="n">
        <f aca="false">IFERROR(H5627/INDEX(Rate_Master!$C$2:$C$13,MATCH(F5627,Rate_Master!$A$2:$A$13,0)),0)</f>
        <v>1.2</v>
      </c>
    </row>
    <row r="5628" customFormat="false" ht="15" hidden="false" customHeight="false" outlineLevel="0" collapsed="false">
      <c r="A5628" s="47" t="s">
        <v>17580</v>
      </c>
      <c r="B5628" s="47" t="s">
        <v>1337</v>
      </c>
      <c r="C5628" s="48" t="n">
        <v>46123</v>
      </c>
      <c r="D5628" s="47" t="s">
        <v>65</v>
      </c>
      <c r="E5628" s="47" t="s">
        <v>134</v>
      </c>
      <c r="F5628" s="47" t="s">
        <v>158</v>
      </c>
      <c r="G5628" s="47" t="s">
        <v>138</v>
      </c>
      <c r="H5628" s="47" t="n">
        <v>128</v>
      </c>
      <c r="I5628" s="57" t="n">
        <f aca="false">IFERROR(H5628/INDEX(Rate_Master!$C$2:$C$13,MATCH(F5628,Rate_Master!$A$2:$A$13,0)),0)</f>
        <v>0.64</v>
      </c>
    </row>
    <row r="5629" customFormat="false" ht="15" hidden="false" customHeight="false" outlineLevel="0" collapsed="false">
      <c r="A5629" s="47" t="s">
        <v>17581</v>
      </c>
      <c r="B5629" s="47" t="s">
        <v>1338</v>
      </c>
      <c r="C5629" s="48" t="n">
        <v>46123</v>
      </c>
      <c r="D5629" s="47" t="s">
        <v>65</v>
      </c>
      <c r="E5629" s="47" t="s">
        <v>134</v>
      </c>
      <c r="F5629" s="47" t="s">
        <v>159</v>
      </c>
      <c r="G5629" s="47" t="s">
        <v>133</v>
      </c>
      <c r="H5629" s="47" t="n">
        <v>688</v>
      </c>
      <c r="I5629" s="57" t="n">
        <f aca="false">IFERROR(H5629/INDEX(Rate_Master!$C$2:$C$13,MATCH(F5629,Rate_Master!$A$2:$A$13,0)),0)</f>
        <v>2.86666666666667</v>
      </c>
    </row>
    <row r="5630" customFormat="false" ht="15" hidden="false" customHeight="false" outlineLevel="0" collapsed="false">
      <c r="A5630" s="47" t="s">
        <v>17582</v>
      </c>
      <c r="B5630" s="47" t="s">
        <v>1338</v>
      </c>
      <c r="C5630" s="48" t="n">
        <v>46123</v>
      </c>
      <c r="D5630" s="47" t="s">
        <v>65</v>
      </c>
      <c r="E5630" s="47" t="s">
        <v>134</v>
      </c>
      <c r="F5630" s="47" t="s">
        <v>159</v>
      </c>
      <c r="G5630" s="47" t="s">
        <v>135</v>
      </c>
      <c r="H5630" s="47" t="n">
        <v>537</v>
      </c>
      <c r="I5630" s="57" t="n">
        <f aca="false">IFERROR(H5630/INDEX(Rate_Master!$C$2:$C$13,MATCH(F5630,Rate_Master!$A$2:$A$13,0)),0)</f>
        <v>2.2375</v>
      </c>
    </row>
    <row r="5631" customFormat="false" ht="15" hidden="false" customHeight="false" outlineLevel="0" collapsed="false">
      <c r="A5631" s="47" t="s">
        <v>17583</v>
      </c>
      <c r="B5631" s="47" t="s">
        <v>1338</v>
      </c>
      <c r="C5631" s="48" t="n">
        <v>46123</v>
      </c>
      <c r="D5631" s="47" t="s">
        <v>65</v>
      </c>
      <c r="E5631" s="47" t="s">
        <v>134</v>
      </c>
      <c r="F5631" s="47" t="s">
        <v>159</v>
      </c>
      <c r="G5631" s="47" t="s">
        <v>136</v>
      </c>
      <c r="H5631" s="47" t="n">
        <v>455</v>
      </c>
      <c r="I5631" s="57" t="n">
        <f aca="false">IFERROR(H5631/INDEX(Rate_Master!$C$2:$C$13,MATCH(F5631,Rate_Master!$A$2:$A$13,0)),0)</f>
        <v>1.89583333333333</v>
      </c>
    </row>
    <row r="5632" customFormat="false" ht="15" hidden="false" customHeight="false" outlineLevel="0" collapsed="false">
      <c r="A5632" s="47" t="s">
        <v>17584</v>
      </c>
      <c r="B5632" s="47" t="s">
        <v>1338</v>
      </c>
      <c r="C5632" s="48" t="n">
        <v>46123</v>
      </c>
      <c r="D5632" s="47" t="s">
        <v>65</v>
      </c>
      <c r="E5632" s="47" t="s">
        <v>134</v>
      </c>
      <c r="F5632" s="47" t="s">
        <v>159</v>
      </c>
      <c r="G5632" s="47" t="s">
        <v>137</v>
      </c>
      <c r="H5632" s="47" t="n">
        <v>329</v>
      </c>
      <c r="I5632" s="57" t="n">
        <f aca="false">IFERROR(H5632/INDEX(Rate_Master!$C$2:$C$13,MATCH(F5632,Rate_Master!$A$2:$A$13,0)),0)</f>
        <v>1.37083333333333</v>
      </c>
    </row>
    <row r="5633" customFormat="false" ht="15" hidden="false" customHeight="false" outlineLevel="0" collapsed="false">
      <c r="A5633" s="47" t="s">
        <v>17585</v>
      </c>
      <c r="B5633" s="47" t="s">
        <v>1338</v>
      </c>
      <c r="C5633" s="48" t="n">
        <v>46123</v>
      </c>
      <c r="D5633" s="47" t="s">
        <v>65</v>
      </c>
      <c r="E5633" s="47" t="s">
        <v>134</v>
      </c>
      <c r="F5633" s="47" t="s">
        <v>159</v>
      </c>
      <c r="G5633" s="47" t="s">
        <v>138</v>
      </c>
      <c r="H5633" s="47" t="n">
        <v>160</v>
      </c>
      <c r="I5633" s="57" t="n">
        <f aca="false">IFERROR(H5633/INDEX(Rate_Master!$C$2:$C$13,MATCH(F5633,Rate_Master!$A$2:$A$13,0)),0)</f>
        <v>0.666666666666667</v>
      </c>
    </row>
    <row r="5634" customFormat="false" ht="15" hidden="false" customHeight="false" outlineLevel="0" collapsed="false">
      <c r="A5634" s="47" t="s">
        <v>17586</v>
      </c>
      <c r="B5634" s="47" t="s">
        <v>1340</v>
      </c>
      <c r="C5634" s="48" t="n">
        <v>46125</v>
      </c>
      <c r="D5634" s="47" t="s">
        <v>62</v>
      </c>
      <c r="E5634" s="47" t="s">
        <v>120</v>
      </c>
      <c r="F5634" s="47" t="s">
        <v>148</v>
      </c>
      <c r="G5634" s="47" t="s">
        <v>119</v>
      </c>
      <c r="H5634" s="47" t="n">
        <v>1097</v>
      </c>
      <c r="I5634" s="57" t="n">
        <f aca="false">IFERROR(H5634/INDEX(Rate_Master!$C$2:$C$13,MATCH(F5634,Rate_Master!$A$2:$A$13,0)),0)</f>
        <v>1.21888888888889</v>
      </c>
    </row>
    <row r="5635" customFormat="false" ht="15" hidden="false" customHeight="false" outlineLevel="0" collapsed="false">
      <c r="A5635" s="47" t="s">
        <v>17587</v>
      </c>
      <c r="B5635" s="47" t="s">
        <v>1340</v>
      </c>
      <c r="C5635" s="48" t="n">
        <v>46125</v>
      </c>
      <c r="D5635" s="47" t="s">
        <v>62</v>
      </c>
      <c r="E5635" s="47" t="s">
        <v>120</v>
      </c>
      <c r="F5635" s="47" t="s">
        <v>148</v>
      </c>
      <c r="G5635" s="47" t="s">
        <v>121</v>
      </c>
      <c r="H5635" s="47" t="n">
        <v>981</v>
      </c>
      <c r="I5635" s="57" t="n">
        <f aca="false">IFERROR(H5635/INDEX(Rate_Master!$C$2:$C$13,MATCH(F5635,Rate_Master!$A$2:$A$13,0)),0)</f>
        <v>1.09</v>
      </c>
    </row>
    <row r="5636" customFormat="false" ht="15" hidden="false" customHeight="false" outlineLevel="0" collapsed="false">
      <c r="A5636" s="47" t="s">
        <v>17588</v>
      </c>
      <c r="B5636" s="47" t="s">
        <v>1340</v>
      </c>
      <c r="C5636" s="48" t="n">
        <v>46125</v>
      </c>
      <c r="D5636" s="47" t="s">
        <v>62</v>
      </c>
      <c r="E5636" s="47" t="s">
        <v>120</v>
      </c>
      <c r="F5636" s="47" t="s">
        <v>148</v>
      </c>
      <c r="G5636" s="47" t="s">
        <v>122</v>
      </c>
      <c r="H5636" s="47" t="n">
        <v>1059</v>
      </c>
      <c r="I5636" s="57" t="n">
        <f aca="false">IFERROR(H5636/INDEX(Rate_Master!$C$2:$C$13,MATCH(F5636,Rate_Master!$A$2:$A$13,0)),0)</f>
        <v>1.17666666666667</v>
      </c>
    </row>
    <row r="5637" customFormat="false" ht="15" hidden="false" customHeight="false" outlineLevel="0" collapsed="false">
      <c r="A5637" s="47" t="s">
        <v>17589</v>
      </c>
      <c r="B5637" s="47" t="s">
        <v>1340</v>
      </c>
      <c r="C5637" s="48" t="n">
        <v>46125</v>
      </c>
      <c r="D5637" s="47" t="s">
        <v>62</v>
      </c>
      <c r="E5637" s="47" t="s">
        <v>120</v>
      </c>
      <c r="F5637" s="47" t="s">
        <v>148</v>
      </c>
      <c r="G5637" s="47" t="s">
        <v>123</v>
      </c>
      <c r="H5637" s="47" t="n">
        <v>733</v>
      </c>
      <c r="I5637" s="57" t="n">
        <f aca="false">IFERROR(H5637/INDEX(Rate_Master!$C$2:$C$13,MATCH(F5637,Rate_Master!$A$2:$A$13,0)),0)</f>
        <v>0.814444444444444</v>
      </c>
    </row>
    <row r="5638" customFormat="false" ht="15" hidden="false" customHeight="false" outlineLevel="0" collapsed="false">
      <c r="A5638" s="47" t="s">
        <v>17590</v>
      </c>
      <c r="B5638" s="47" t="s">
        <v>1340</v>
      </c>
      <c r="C5638" s="48" t="n">
        <v>46125</v>
      </c>
      <c r="D5638" s="47" t="s">
        <v>62</v>
      </c>
      <c r="E5638" s="47" t="s">
        <v>120</v>
      </c>
      <c r="F5638" s="47" t="s">
        <v>148</v>
      </c>
      <c r="G5638" s="47" t="s">
        <v>124</v>
      </c>
      <c r="H5638" s="47" t="n">
        <v>472</v>
      </c>
      <c r="I5638" s="57" t="n">
        <f aca="false">IFERROR(H5638/INDEX(Rate_Master!$C$2:$C$13,MATCH(F5638,Rate_Master!$A$2:$A$13,0)),0)</f>
        <v>0.524444444444445</v>
      </c>
    </row>
    <row r="5639" customFormat="false" ht="15" hidden="false" customHeight="false" outlineLevel="0" collapsed="false">
      <c r="A5639" s="47" t="s">
        <v>17591</v>
      </c>
      <c r="B5639" s="47" t="s">
        <v>1340</v>
      </c>
      <c r="C5639" s="48" t="n">
        <v>46125</v>
      </c>
      <c r="D5639" s="47" t="s">
        <v>62</v>
      </c>
      <c r="E5639" s="47" t="s">
        <v>120</v>
      </c>
      <c r="F5639" s="47" t="s">
        <v>148</v>
      </c>
      <c r="G5639" s="47" t="s">
        <v>125</v>
      </c>
      <c r="H5639" s="47" t="n">
        <v>267</v>
      </c>
      <c r="I5639" s="57" t="n">
        <f aca="false">IFERROR(H5639/INDEX(Rate_Master!$C$2:$C$13,MATCH(F5639,Rate_Master!$A$2:$A$13,0)),0)</f>
        <v>0.296666666666667</v>
      </c>
    </row>
    <row r="5640" customFormat="false" ht="15" hidden="false" customHeight="false" outlineLevel="0" collapsed="false">
      <c r="A5640" s="47" t="s">
        <v>17592</v>
      </c>
      <c r="B5640" s="47" t="s">
        <v>1340</v>
      </c>
      <c r="C5640" s="48" t="n">
        <v>46125</v>
      </c>
      <c r="D5640" s="47" t="s">
        <v>62</v>
      </c>
      <c r="E5640" s="47" t="s">
        <v>120</v>
      </c>
      <c r="F5640" s="47" t="s">
        <v>148</v>
      </c>
      <c r="G5640" s="47" t="s">
        <v>126</v>
      </c>
      <c r="H5640" s="47" t="n">
        <v>198</v>
      </c>
      <c r="I5640" s="57" t="n">
        <f aca="false">IFERROR(H5640/INDEX(Rate_Master!$C$2:$C$13,MATCH(F5640,Rate_Master!$A$2:$A$13,0)),0)</f>
        <v>0.22</v>
      </c>
    </row>
    <row r="5641" customFormat="false" ht="15" hidden="false" customHeight="false" outlineLevel="0" collapsed="false">
      <c r="A5641" s="47" t="s">
        <v>17593</v>
      </c>
      <c r="B5641" s="47" t="s">
        <v>1341</v>
      </c>
      <c r="C5641" s="48" t="n">
        <v>46125</v>
      </c>
      <c r="D5641" s="47" t="s">
        <v>62</v>
      </c>
      <c r="E5641" s="47" t="s">
        <v>120</v>
      </c>
      <c r="F5641" s="47" t="s">
        <v>148</v>
      </c>
      <c r="G5641" s="47" t="s">
        <v>119</v>
      </c>
      <c r="H5641" s="47" t="n">
        <v>949</v>
      </c>
      <c r="I5641" s="57" t="n">
        <f aca="false">IFERROR(H5641/INDEX(Rate_Master!$C$2:$C$13,MATCH(F5641,Rate_Master!$A$2:$A$13,0)),0)</f>
        <v>1.05444444444444</v>
      </c>
    </row>
    <row r="5642" customFormat="false" ht="15" hidden="false" customHeight="false" outlineLevel="0" collapsed="false">
      <c r="A5642" s="47" t="s">
        <v>17594</v>
      </c>
      <c r="B5642" s="47" t="s">
        <v>1341</v>
      </c>
      <c r="C5642" s="48" t="n">
        <v>46125</v>
      </c>
      <c r="D5642" s="47" t="s">
        <v>62</v>
      </c>
      <c r="E5642" s="47" t="s">
        <v>120</v>
      </c>
      <c r="F5642" s="47" t="s">
        <v>148</v>
      </c>
      <c r="G5642" s="47" t="s">
        <v>121</v>
      </c>
      <c r="H5642" s="47" t="n">
        <v>816</v>
      </c>
      <c r="I5642" s="57" t="n">
        <f aca="false">IFERROR(H5642/INDEX(Rate_Master!$C$2:$C$13,MATCH(F5642,Rate_Master!$A$2:$A$13,0)),0)</f>
        <v>0.906666666666667</v>
      </c>
    </row>
    <row r="5643" customFormat="false" ht="15" hidden="false" customHeight="false" outlineLevel="0" collapsed="false">
      <c r="A5643" s="47" t="s">
        <v>17595</v>
      </c>
      <c r="B5643" s="47" t="s">
        <v>1341</v>
      </c>
      <c r="C5643" s="48" t="n">
        <v>46125</v>
      </c>
      <c r="D5643" s="47" t="s">
        <v>62</v>
      </c>
      <c r="E5643" s="47" t="s">
        <v>120</v>
      </c>
      <c r="F5643" s="47" t="s">
        <v>148</v>
      </c>
      <c r="G5643" s="47" t="s">
        <v>122</v>
      </c>
      <c r="H5643" s="47" t="n">
        <v>936</v>
      </c>
      <c r="I5643" s="57" t="n">
        <f aca="false">IFERROR(H5643/INDEX(Rate_Master!$C$2:$C$13,MATCH(F5643,Rate_Master!$A$2:$A$13,0)),0)</f>
        <v>1.04</v>
      </c>
    </row>
    <row r="5644" customFormat="false" ht="15" hidden="false" customHeight="false" outlineLevel="0" collapsed="false">
      <c r="A5644" s="47" t="s">
        <v>17596</v>
      </c>
      <c r="B5644" s="47" t="s">
        <v>1341</v>
      </c>
      <c r="C5644" s="48" t="n">
        <v>46125</v>
      </c>
      <c r="D5644" s="47" t="s">
        <v>62</v>
      </c>
      <c r="E5644" s="47" t="s">
        <v>120</v>
      </c>
      <c r="F5644" s="47" t="s">
        <v>148</v>
      </c>
      <c r="G5644" s="47" t="s">
        <v>123</v>
      </c>
      <c r="H5644" s="47" t="n">
        <v>651</v>
      </c>
      <c r="I5644" s="57" t="n">
        <f aca="false">IFERROR(H5644/INDEX(Rate_Master!$C$2:$C$13,MATCH(F5644,Rate_Master!$A$2:$A$13,0)),0)</f>
        <v>0.723333333333333</v>
      </c>
    </row>
    <row r="5645" customFormat="false" ht="15" hidden="false" customHeight="false" outlineLevel="0" collapsed="false">
      <c r="A5645" s="47" t="s">
        <v>17597</v>
      </c>
      <c r="B5645" s="47" t="s">
        <v>1341</v>
      </c>
      <c r="C5645" s="48" t="n">
        <v>46125</v>
      </c>
      <c r="D5645" s="47" t="s">
        <v>62</v>
      </c>
      <c r="E5645" s="47" t="s">
        <v>120</v>
      </c>
      <c r="F5645" s="47" t="s">
        <v>148</v>
      </c>
      <c r="G5645" s="47" t="s">
        <v>124</v>
      </c>
      <c r="H5645" s="47" t="n">
        <v>419</v>
      </c>
      <c r="I5645" s="57" t="n">
        <f aca="false">IFERROR(H5645/INDEX(Rate_Master!$C$2:$C$13,MATCH(F5645,Rate_Master!$A$2:$A$13,0)),0)</f>
        <v>0.465555555555556</v>
      </c>
    </row>
    <row r="5646" customFormat="false" ht="15" hidden="false" customHeight="false" outlineLevel="0" collapsed="false">
      <c r="A5646" s="47" t="s">
        <v>17598</v>
      </c>
      <c r="B5646" s="47" t="s">
        <v>1341</v>
      </c>
      <c r="C5646" s="48" t="n">
        <v>46125</v>
      </c>
      <c r="D5646" s="47" t="s">
        <v>62</v>
      </c>
      <c r="E5646" s="47" t="s">
        <v>120</v>
      </c>
      <c r="F5646" s="47" t="s">
        <v>148</v>
      </c>
      <c r="G5646" s="47" t="s">
        <v>125</v>
      </c>
      <c r="H5646" s="47" t="n">
        <v>233</v>
      </c>
      <c r="I5646" s="57" t="n">
        <f aca="false">IFERROR(H5646/INDEX(Rate_Master!$C$2:$C$13,MATCH(F5646,Rate_Master!$A$2:$A$13,0)),0)</f>
        <v>0.258888888888889</v>
      </c>
    </row>
    <row r="5647" customFormat="false" ht="15" hidden="false" customHeight="false" outlineLevel="0" collapsed="false">
      <c r="A5647" s="47" t="s">
        <v>17599</v>
      </c>
      <c r="B5647" s="47" t="s">
        <v>1341</v>
      </c>
      <c r="C5647" s="48" t="n">
        <v>46125</v>
      </c>
      <c r="D5647" s="47" t="s">
        <v>62</v>
      </c>
      <c r="E5647" s="47" t="s">
        <v>120</v>
      </c>
      <c r="F5647" s="47" t="s">
        <v>148</v>
      </c>
      <c r="G5647" s="47" t="s">
        <v>126</v>
      </c>
      <c r="H5647" s="47" t="n">
        <v>150</v>
      </c>
      <c r="I5647" s="57" t="n">
        <f aca="false">IFERROR(H5647/INDEX(Rate_Master!$C$2:$C$13,MATCH(F5647,Rate_Master!$A$2:$A$13,0)),0)</f>
        <v>0.166666666666667</v>
      </c>
    </row>
    <row r="5648" customFormat="false" ht="15" hidden="false" customHeight="false" outlineLevel="0" collapsed="false">
      <c r="A5648" s="47" t="s">
        <v>17600</v>
      </c>
      <c r="B5648" s="47" t="s">
        <v>1342</v>
      </c>
      <c r="C5648" s="48" t="n">
        <v>46125</v>
      </c>
      <c r="D5648" s="47" t="s">
        <v>62</v>
      </c>
      <c r="E5648" s="47" t="s">
        <v>120</v>
      </c>
      <c r="F5648" s="47" t="s">
        <v>148</v>
      </c>
      <c r="G5648" s="47" t="s">
        <v>119</v>
      </c>
      <c r="H5648" s="47" t="n">
        <v>1391</v>
      </c>
      <c r="I5648" s="57" t="n">
        <f aca="false">IFERROR(H5648/INDEX(Rate_Master!$C$2:$C$13,MATCH(F5648,Rate_Master!$A$2:$A$13,0)),0)</f>
        <v>1.54555555555556</v>
      </c>
    </row>
    <row r="5649" customFormat="false" ht="15" hidden="false" customHeight="false" outlineLevel="0" collapsed="false">
      <c r="A5649" s="47" t="s">
        <v>17601</v>
      </c>
      <c r="B5649" s="47" t="s">
        <v>1342</v>
      </c>
      <c r="C5649" s="48" t="n">
        <v>46125</v>
      </c>
      <c r="D5649" s="47" t="s">
        <v>62</v>
      </c>
      <c r="E5649" s="47" t="s">
        <v>120</v>
      </c>
      <c r="F5649" s="47" t="s">
        <v>148</v>
      </c>
      <c r="G5649" s="47" t="s">
        <v>121</v>
      </c>
      <c r="H5649" s="47" t="n">
        <v>1250</v>
      </c>
      <c r="I5649" s="57" t="n">
        <f aca="false">IFERROR(H5649/INDEX(Rate_Master!$C$2:$C$13,MATCH(F5649,Rate_Master!$A$2:$A$13,0)),0)</f>
        <v>1.38888888888889</v>
      </c>
    </row>
    <row r="5650" customFormat="false" ht="15" hidden="false" customHeight="false" outlineLevel="0" collapsed="false">
      <c r="A5650" s="47" t="s">
        <v>17602</v>
      </c>
      <c r="B5650" s="47" t="s">
        <v>1342</v>
      </c>
      <c r="C5650" s="48" t="n">
        <v>46125</v>
      </c>
      <c r="D5650" s="47" t="s">
        <v>62</v>
      </c>
      <c r="E5650" s="47" t="s">
        <v>120</v>
      </c>
      <c r="F5650" s="47" t="s">
        <v>148</v>
      </c>
      <c r="G5650" s="47" t="s">
        <v>122</v>
      </c>
      <c r="H5650" s="47" t="n">
        <v>1432</v>
      </c>
      <c r="I5650" s="57" t="n">
        <f aca="false">IFERROR(H5650/INDEX(Rate_Master!$C$2:$C$13,MATCH(F5650,Rate_Master!$A$2:$A$13,0)),0)</f>
        <v>1.59111111111111</v>
      </c>
    </row>
    <row r="5651" customFormat="false" ht="15" hidden="false" customHeight="false" outlineLevel="0" collapsed="false">
      <c r="A5651" s="47" t="s">
        <v>17603</v>
      </c>
      <c r="B5651" s="47" t="s">
        <v>1342</v>
      </c>
      <c r="C5651" s="48" t="n">
        <v>46125</v>
      </c>
      <c r="D5651" s="47" t="s">
        <v>62</v>
      </c>
      <c r="E5651" s="47" t="s">
        <v>120</v>
      </c>
      <c r="F5651" s="47" t="s">
        <v>148</v>
      </c>
      <c r="G5651" s="47" t="s">
        <v>123</v>
      </c>
      <c r="H5651" s="47" t="n">
        <v>1014</v>
      </c>
      <c r="I5651" s="57" t="n">
        <f aca="false">IFERROR(H5651/INDEX(Rate_Master!$C$2:$C$13,MATCH(F5651,Rate_Master!$A$2:$A$13,0)),0)</f>
        <v>1.12666666666667</v>
      </c>
    </row>
    <row r="5652" customFormat="false" ht="15" hidden="false" customHeight="false" outlineLevel="0" collapsed="false">
      <c r="A5652" s="47" t="s">
        <v>17604</v>
      </c>
      <c r="B5652" s="47" t="s">
        <v>1342</v>
      </c>
      <c r="C5652" s="48" t="n">
        <v>46125</v>
      </c>
      <c r="D5652" s="47" t="s">
        <v>62</v>
      </c>
      <c r="E5652" s="47" t="s">
        <v>120</v>
      </c>
      <c r="F5652" s="47" t="s">
        <v>148</v>
      </c>
      <c r="G5652" s="47" t="s">
        <v>124</v>
      </c>
      <c r="H5652" s="47" t="n">
        <v>609</v>
      </c>
      <c r="I5652" s="57" t="n">
        <f aca="false">IFERROR(H5652/INDEX(Rate_Master!$C$2:$C$13,MATCH(F5652,Rate_Master!$A$2:$A$13,0)),0)</f>
        <v>0.676666666666667</v>
      </c>
    </row>
    <row r="5653" customFormat="false" ht="15" hidden="false" customHeight="false" outlineLevel="0" collapsed="false">
      <c r="A5653" s="47" t="s">
        <v>17605</v>
      </c>
      <c r="B5653" s="47" t="s">
        <v>1342</v>
      </c>
      <c r="C5653" s="48" t="n">
        <v>46125</v>
      </c>
      <c r="D5653" s="47" t="s">
        <v>62</v>
      </c>
      <c r="E5653" s="47" t="s">
        <v>120</v>
      </c>
      <c r="F5653" s="47" t="s">
        <v>148</v>
      </c>
      <c r="G5653" s="47" t="s">
        <v>125</v>
      </c>
      <c r="H5653" s="47" t="n">
        <v>399</v>
      </c>
      <c r="I5653" s="57" t="n">
        <f aca="false">IFERROR(H5653/INDEX(Rate_Master!$C$2:$C$13,MATCH(F5653,Rate_Master!$A$2:$A$13,0)),0)</f>
        <v>0.443333333333333</v>
      </c>
    </row>
    <row r="5654" customFormat="false" ht="15" hidden="false" customHeight="false" outlineLevel="0" collapsed="false">
      <c r="A5654" s="47" t="s">
        <v>17606</v>
      </c>
      <c r="B5654" s="47" t="s">
        <v>1342</v>
      </c>
      <c r="C5654" s="48" t="n">
        <v>46125</v>
      </c>
      <c r="D5654" s="47" t="s">
        <v>62</v>
      </c>
      <c r="E5654" s="47" t="s">
        <v>120</v>
      </c>
      <c r="F5654" s="47" t="s">
        <v>148</v>
      </c>
      <c r="G5654" s="47" t="s">
        <v>126</v>
      </c>
      <c r="H5654" s="47" t="n">
        <v>231</v>
      </c>
      <c r="I5654" s="57" t="n">
        <f aca="false">IFERROR(H5654/INDEX(Rate_Master!$C$2:$C$13,MATCH(F5654,Rate_Master!$A$2:$A$13,0)),0)</f>
        <v>0.256666666666667</v>
      </c>
    </row>
    <row r="5655" customFormat="false" ht="15" hidden="false" customHeight="false" outlineLevel="0" collapsed="false">
      <c r="A5655" s="47" t="s">
        <v>17607</v>
      </c>
      <c r="B5655" s="47" t="s">
        <v>1343</v>
      </c>
      <c r="C5655" s="48" t="n">
        <v>46125</v>
      </c>
      <c r="D5655" s="47" t="s">
        <v>63</v>
      </c>
      <c r="E5655" s="47" t="s">
        <v>120</v>
      </c>
      <c r="F5655" s="47" t="s">
        <v>151</v>
      </c>
      <c r="G5655" s="47" t="s">
        <v>119</v>
      </c>
      <c r="H5655" s="47" t="n">
        <v>1186</v>
      </c>
      <c r="I5655" s="57" t="n">
        <f aca="false">IFERROR(H5655/INDEX(Rate_Master!$C$2:$C$13,MATCH(F5655,Rate_Master!$A$2:$A$13,0)),0)</f>
        <v>1.69428571428571</v>
      </c>
    </row>
    <row r="5656" customFormat="false" ht="15" hidden="false" customHeight="false" outlineLevel="0" collapsed="false">
      <c r="A5656" s="47" t="s">
        <v>17608</v>
      </c>
      <c r="B5656" s="47" t="s">
        <v>1343</v>
      </c>
      <c r="C5656" s="48" t="n">
        <v>46125</v>
      </c>
      <c r="D5656" s="47" t="s">
        <v>63</v>
      </c>
      <c r="E5656" s="47" t="s">
        <v>120</v>
      </c>
      <c r="F5656" s="47" t="s">
        <v>151</v>
      </c>
      <c r="G5656" s="47" t="s">
        <v>121</v>
      </c>
      <c r="H5656" s="47" t="n">
        <v>1158</v>
      </c>
      <c r="I5656" s="57" t="n">
        <f aca="false">IFERROR(H5656/INDEX(Rate_Master!$C$2:$C$13,MATCH(F5656,Rate_Master!$A$2:$A$13,0)),0)</f>
        <v>1.65428571428571</v>
      </c>
    </row>
    <row r="5657" customFormat="false" ht="15" hidden="false" customHeight="false" outlineLevel="0" collapsed="false">
      <c r="A5657" s="47" t="s">
        <v>17609</v>
      </c>
      <c r="B5657" s="47" t="s">
        <v>1343</v>
      </c>
      <c r="C5657" s="48" t="n">
        <v>46125</v>
      </c>
      <c r="D5657" s="47" t="s">
        <v>63</v>
      </c>
      <c r="E5657" s="47" t="s">
        <v>120</v>
      </c>
      <c r="F5657" s="47" t="s">
        <v>151</v>
      </c>
      <c r="G5657" s="47" t="s">
        <v>122</v>
      </c>
      <c r="H5657" s="47" t="n">
        <v>2684</v>
      </c>
      <c r="I5657" s="57" t="n">
        <f aca="false">IFERROR(H5657/INDEX(Rate_Master!$C$2:$C$13,MATCH(F5657,Rate_Master!$A$2:$A$13,0)),0)</f>
        <v>3.83428571428571</v>
      </c>
    </row>
    <row r="5658" customFormat="false" ht="15" hidden="false" customHeight="false" outlineLevel="0" collapsed="false">
      <c r="A5658" s="47" t="s">
        <v>17610</v>
      </c>
      <c r="B5658" s="47" t="s">
        <v>1343</v>
      </c>
      <c r="C5658" s="48" t="n">
        <v>46125</v>
      </c>
      <c r="D5658" s="47" t="s">
        <v>63</v>
      </c>
      <c r="E5658" s="47" t="s">
        <v>120</v>
      </c>
      <c r="F5658" s="47" t="s">
        <v>151</v>
      </c>
      <c r="G5658" s="47" t="s">
        <v>123</v>
      </c>
      <c r="H5658" s="47" t="n">
        <v>890</v>
      </c>
      <c r="I5658" s="57" t="n">
        <f aca="false">IFERROR(H5658/INDEX(Rate_Master!$C$2:$C$13,MATCH(F5658,Rate_Master!$A$2:$A$13,0)),0)</f>
        <v>1.27142857142857</v>
      </c>
    </row>
    <row r="5659" customFormat="false" ht="15" hidden="false" customHeight="false" outlineLevel="0" collapsed="false">
      <c r="A5659" s="47" t="s">
        <v>17611</v>
      </c>
      <c r="B5659" s="47" t="s">
        <v>1343</v>
      </c>
      <c r="C5659" s="48" t="n">
        <v>46125</v>
      </c>
      <c r="D5659" s="47" t="s">
        <v>63</v>
      </c>
      <c r="E5659" s="47" t="s">
        <v>120</v>
      </c>
      <c r="F5659" s="47" t="s">
        <v>151</v>
      </c>
      <c r="G5659" s="47" t="s">
        <v>124</v>
      </c>
      <c r="H5659" s="47" t="n">
        <v>586</v>
      </c>
      <c r="I5659" s="57" t="n">
        <f aca="false">IFERROR(H5659/INDEX(Rate_Master!$C$2:$C$13,MATCH(F5659,Rate_Master!$A$2:$A$13,0)),0)</f>
        <v>0.837142857142857</v>
      </c>
    </row>
    <row r="5660" customFormat="false" ht="15" hidden="false" customHeight="false" outlineLevel="0" collapsed="false">
      <c r="A5660" s="47" t="s">
        <v>17612</v>
      </c>
      <c r="B5660" s="47" t="s">
        <v>1343</v>
      </c>
      <c r="C5660" s="48" t="n">
        <v>46125</v>
      </c>
      <c r="D5660" s="47" t="s">
        <v>63</v>
      </c>
      <c r="E5660" s="47" t="s">
        <v>120</v>
      </c>
      <c r="F5660" s="47" t="s">
        <v>151</v>
      </c>
      <c r="G5660" s="47" t="s">
        <v>125</v>
      </c>
      <c r="H5660" s="47" t="n">
        <v>323</v>
      </c>
      <c r="I5660" s="57" t="n">
        <f aca="false">IFERROR(H5660/INDEX(Rate_Master!$C$2:$C$13,MATCH(F5660,Rate_Master!$A$2:$A$13,0)),0)</f>
        <v>0.461428571428571</v>
      </c>
    </row>
    <row r="5661" customFormat="false" ht="15" hidden="false" customHeight="false" outlineLevel="0" collapsed="false">
      <c r="A5661" s="47" t="s">
        <v>17613</v>
      </c>
      <c r="B5661" s="47" t="s">
        <v>1343</v>
      </c>
      <c r="C5661" s="48" t="n">
        <v>46125</v>
      </c>
      <c r="D5661" s="47" t="s">
        <v>63</v>
      </c>
      <c r="E5661" s="47" t="s">
        <v>120</v>
      </c>
      <c r="F5661" s="47" t="s">
        <v>151</v>
      </c>
      <c r="G5661" s="47" t="s">
        <v>126</v>
      </c>
      <c r="H5661" s="47" t="n">
        <v>234</v>
      </c>
      <c r="I5661" s="57" t="n">
        <f aca="false">IFERROR(H5661/INDEX(Rate_Master!$C$2:$C$13,MATCH(F5661,Rate_Master!$A$2:$A$13,0)),0)</f>
        <v>0.334285714285714</v>
      </c>
    </row>
    <row r="5662" customFormat="false" ht="15" hidden="false" customHeight="false" outlineLevel="0" collapsed="false">
      <c r="A5662" s="47" t="s">
        <v>17614</v>
      </c>
      <c r="B5662" s="47" t="s">
        <v>1344</v>
      </c>
      <c r="C5662" s="48" t="n">
        <v>46125</v>
      </c>
      <c r="D5662" s="47" t="s">
        <v>63</v>
      </c>
      <c r="E5662" s="47" t="s">
        <v>120</v>
      </c>
      <c r="F5662" s="47" t="s">
        <v>151</v>
      </c>
      <c r="G5662" s="47" t="s">
        <v>119</v>
      </c>
      <c r="H5662" s="47" t="n">
        <v>829</v>
      </c>
      <c r="I5662" s="57" t="n">
        <f aca="false">IFERROR(H5662/INDEX(Rate_Master!$C$2:$C$13,MATCH(F5662,Rate_Master!$A$2:$A$13,0)),0)</f>
        <v>1.18428571428571</v>
      </c>
    </row>
    <row r="5663" customFormat="false" ht="15" hidden="false" customHeight="false" outlineLevel="0" collapsed="false">
      <c r="A5663" s="47" t="s">
        <v>17615</v>
      </c>
      <c r="B5663" s="47" t="s">
        <v>1344</v>
      </c>
      <c r="C5663" s="48" t="n">
        <v>46125</v>
      </c>
      <c r="D5663" s="47" t="s">
        <v>63</v>
      </c>
      <c r="E5663" s="47" t="s">
        <v>120</v>
      </c>
      <c r="F5663" s="47" t="s">
        <v>151</v>
      </c>
      <c r="G5663" s="47" t="s">
        <v>121</v>
      </c>
      <c r="H5663" s="47" t="n">
        <v>796</v>
      </c>
      <c r="I5663" s="57" t="n">
        <f aca="false">IFERROR(H5663/INDEX(Rate_Master!$C$2:$C$13,MATCH(F5663,Rate_Master!$A$2:$A$13,0)),0)</f>
        <v>1.13714285714286</v>
      </c>
    </row>
    <row r="5664" customFormat="false" ht="15" hidden="false" customHeight="false" outlineLevel="0" collapsed="false">
      <c r="A5664" s="47" t="s">
        <v>17616</v>
      </c>
      <c r="B5664" s="47" t="s">
        <v>1344</v>
      </c>
      <c r="C5664" s="48" t="n">
        <v>46125</v>
      </c>
      <c r="D5664" s="47" t="s">
        <v>63</v>
      </c>
      <c r="E5664" s="47" t="s">
        <v>120</v>
      </c>
      <c r="F5664" s="47" t="s">
        <v>151</v>
      </c>
      <c r="G5664" s="47" t="s">
        <v>122</v>
      </c>
      <c r="H5664" s="47" t="n">
        <v>1823</v>
      </c>
      <c r="I5664" s="57" t="n">
        <f aca="false">IFERROR(H5664/INDEX(Rate_Master!$C$2:$C$13,MATCH(F5664,Rate_Master!$A$2:$A$13,0)),0)</f>
        <v>2.60428571428571</v>
      </c>
    </row>
    <row r="5665" customFormat="false" ht="15" hidden="false" customHeight="false" outlineLevel="0" collapsed="false">
      <c r="A5665" s="47" t="s">
        <v>17617</v>
      </c>
      <c r="B5665" s="47" t="s">
        <v>1344</v>
      </c>
      <c r="C5665" s="48" t="n">
        <v>46125</v>
      </c>
      <c r="D5665" s="47" t="s">
        <v>63</v>
      </c>
      <c r="E5665" s="47" t="s">
        <v>120</v>
      </c>
      <c r="F5665" s="47" t="s">
        <v>151</v>
      </c>
      <c r="G5665" s="47" t="s">
        <v>123</v>
      </c>
      <c r="H5665" s="47" t="n">
        <v>601</v>
      </c>
      <c r="I5665" s="57" t="n">
        <f aca="false">IFERROR(H5665/INDEX(Rate_Master!$C$2:$C$13,MATCH(F5665,Rate_Master!$A$2:$A$13,0)),0)</f>
        <v>0.858571428571429</v>
      </c>
    </row>
    <row r="5666" customFormat="false" ht="15" hidden="false" customHeight="false" outlineLevel="0" collapsed="false">
      <c r="A5666" s="47" t="s">
        <v>17618</v>
      </c>
      <c r="B5666" s="47" t="s">
        <v>1344</v>
      </c>
      <c r="C5666" s="48" t="n">
        <v>46125</v>
      </c>
      <c r="D5666" s="47" t="s">
        <v>63</v>
      </c>
      <c r="E5666" s="47" t="s">
        <v>120</v>
      </c>
      <c r="F5666" s="47" t="s">
        <v>151</v>
      </c>
      <c r="G5666" s="47" t="s">
        <v>124</v>
      </c>
      <c r="H5666" s="47" t="n">
        <v>397</v>
      </c>
      <c r="I5666" s="57" t="n">
        <f aca="false">IFERROR(H5666/INDEX(Rate_Master!$C$2:$C$13,MATCH(F5666,Rate_Master!$A$2:$A$13,0)),0)</f>
        <v>0.567142857142857</v>
      </c>
    </row>
    <row r="5667" customFormat="false" ht="15" hidden="false" customHeight="false" outlineLevel="0" collapsed="false">
      <c r="A5667" s="47" t="s">
        <v>17619</v>
      </c>
      <c r="B5667" s="47" t="s">
        <v>1344</v>
      </c>
      <c r="C5667" s="48" t="n">
        <v>46125</v>
      </c>
      <c r="D5667" s="47" t="s">
        <v>63</v>
      </c>
      <c r="E5667" s="47" t="s">
        <v>120</v>
      </c>
      <c r="F5667" s="47" t="s">
        <v>151</v>
      </c>
      <c r="G5667" s="47" t="s">
        <v>125</v>
      </c>
      <c r="H5667" s="47" t="n">
        <v>243</v>
      </c>
      <c r="I5667" s="57" t="n">
        <f aca="false">IFERROR(H5667/INDEX(Rate_Master!$C$2:$C$13,MATCH(F5667,Rate_Master!$A$2:$A$13,0)),0)</f>
        <v>0.347142857142857</v>
      </c>
    </row>
    <row r="5668" customFormat="false" ht="15" hidden="false" customHeight="false" outlineLevel="0" collapsed="false">
      <c r="A5668" s="47" t="s">
        <v>17620</v>
      </c>
      <c r="B5668" s="47" t="s">
        <v>1344</v>
      </c>
      <c r="C5668" s="48" t="n">
        <v>46125</v>
      </c>
      <c r="D5668" s="47" t="s">
        <v>63</v>
      </c>
      <c r="E5668" s="47" t="s">
        <v>120</v>
      </c>
      <c r="F5668" s="47" t="s">
        <v>151</v>
      </c>
      <c r="G5668" s="47" t="s">
        <v>126</v>
      </c>
      <c r="H5668" s="47" t="n">
        <v>146</v>
      </c>
      <c r="I5668" s="57" t="n">
        <f aca="false">IFERROR(H5668/INDEX(Rate_Master!$C$2:$C$13,MATCH(F5668,Rate_Master!$A$2:$A$13,0)),0)</f>
        <v>0.208571428571429</v>
      </c>
    </row>
    <row r="5669" customFormat="false" ht="15" hidden="false" customHeight="false" outlineLevel="0" collapsed="false">
      <c r="A5669" s="47" t="s">
        <v>17621</v>
      </c>
      <c r="B5669" s="47" t="s">
        <v>1345</v>
      </c>
      <c r="C5669" s="48" t="n">
        <v>46125</v>
      </c>
      <c r="D5669" s="47" t="s">
        <v>63</v>
      </c>
      <c r="E5669" s="47" t="s">
        <v>120</v>
      </c>
      <c r="F5669" s="47" t="s">
        <v>152</v>
      </c>
      <c r="G5669" s="47" t="s">
        <v>119</v>
      </c>
      <c r="H5669" s="47" t="n">
        <v>1992</v>
      </c>
      <c r="I5669" s="57" t="n">
        <f aca="false">IFERROR(H5669/INDEX(Rate_Master!$C$2:$C$13,MATCH(F5669,Rate_Master!$A$2:$A$13,0)),0)</f>
        <v>2.21333333333333</v>
      </c>
    </row>
    <row r="5670" customFormat="false" ht="15" hidden="false" customHeight="false" outlineLevel="0" collapsed="false">
      <c r="A5670" s="47" t="s">
        <v>17622</v>
      </c>
      <c r="B5670" s="47" t="s">
        <v>1345</v>
      </c>
      <c r="C5670" s="48" t="n">
        <v>46125</v>
      </c>
      <c r="D5670" s="47" t="s">
        <v>63</v>
      </c>
      <c r="E5670" s="47" t="s">
        <v>120</v>
      </c>
      <c r="F5670" s="47" t="s">
        <v>152</v>
      </c>
      <c r="G5670" s="47" t="s">
        <v>121</v>
      </c>
      <c r="H5670" s="47" t="n">
        <v>1822</v>
      </c>
      <c r="I5670" s="57" t="n">
        <f aca="false">IFERROR(H5670/INDEX(Rate_Master!$C$2:$C$13,MATCH(F5670,Rate_Master!$A$2:$A$13,0)),0)</f>
        <v>2.02444444444444</v>
      </c>
    </row>
    <row r="5671" customFormat="false" ht="15" hidden="false" customHeight="false" outlineLevel="0" collapsed="false">
      <c r="A5671" s="47" t="s">
        <v>17623</v>
      </c>
      <c r="B5671" s="47" t="s">
        <v>1345</v>
      </c>
      <c r="C5671" s="48" t="n">
        <v>46125</v>
      </c>
      <c r="D5671" s="47" t="s">
        <v>63</v>
      </c>
      <c r="E5671" s="47" t="s">
        <v>120</v>
      </c>
      <c r="F5671" s="47" t="s">
        <v>152</v>
      </c>
      <c r="G5671" s="47" t="s">
        <v>122</v>
      </c>
      <c r="H5671" s="47" t="n">
        <v>2026</v>
      </c>
      <c r="I5671" s="57" t="n">
        <f aca="false">IFERROR(H5671/INDEX(Rate_Master!$C$2:$C$13,MATCH(F5671,Rate_Master!$A$2:$A$13,0)),0)</f>
        <v>2.25111111111111</v>
      </c>
    </row>
    <row r="5672" customFormat="false" ht="15" hidden="false" customHeight="false" outlineLevel="0" collapsed="false">
      <c r="A5672" s="47" t="s">
        <v>17624</v>
      </c>
      <c r="B5672" s="47" t="s">
        <v>1345</v>
      </c>
      <c r="C5672" s="48" t="n">
        <v>46125</v>
      </c>
      <c r="D5672" s="47" t="s">
        <v>63</v>
      </c>
      <c r="E5672" s="47" t="s">
        <v>120</v>
      </c>
      <c r="F5672" s="47" t="s">
        <v>152</v>
      </c>
      <c r="G5672" s="47" t="s">
        <v>123</v>
      </c>
      <c r="H5672" s="47" t="n">
        <v>1451</v>
      </c>
      <c r="I5672" s="57" t="n">
        <f aca="false">IFERROR(H5672/INDEX(Rate_Master!$C$2:$C$13,MATCH(F5672,Rate_Master!$A$2:$A$13,0)),0)</f>
        <v>1.61222222222222</v>
      </c>
    </row>
    <row r="5673" customFormat="false" ht="15" hidden="false" customHeight="false" outlineLevel="0" collapsed="false">
      <c r="A5673" s="47" t="s">
        <v>17625</v>
      </c>
      <c r="B5673" s="47" t="s">
        <v>1345</v>
      </c>
      <c r="C5673" s="48" t="n">
        <v>46125</v>
      </c>
      <c r="D5673" s="47" t="s">
        <v>63</v>
      </c>
      <c r="E5673" s="47" t="s">
        <v>120</v>
      </c>
      <c r="F5673" s="47" t="s">
        <v>152</v>
      </c>
      <c r="G5673" s="47" t="s">
        <v>124</v>
      </c>
      <c r="H5673" s="47" t="n">
        <v>921</v>
      </c>
      <c r="I5673" s="57" t="n">
        <f aca="false">IFERROR(H5673/INDEX(Rate_Master!$C$2:$C$13,MATCH(F5673,Rate_Master!$A$2:$A$13,0)),0)</f>
        <v>1.02333333333333</v>
      </c>
    </row>
    <row r="5674" customFormat="false" ht="15" hidden="false" customHeight="false" outlineLevel="0" collapsed="false">
      <c r="A5674" s="47" t="s">
        <v>17626</v>
      </c>
      <c r="B5674" s="47" t="s">
        <v>1345</v>
      </c>
      <c r="C5674" s="48" t="n">
        <v>46125</v>
      </c>
      <c r="D5674" s="47" t="s">
        <v>63</v>
      </c>
      <c r="E5674" s="47" t="s">
        <v>120</v>
      </c>
      <c r="F5674" s="47" t="s">
        <v>152</v>
      </c>
      <c r="G5674" s="47" t="s">
        <v>125</v>
      </c>
      <c r="H5674" s="47" t="n">
        <v>556</v>
      </c>
      <c r="I5674" s="57" t="n">
        <f aca="false">IFERROR(H5674/INDEX(Rate_Master!$C$2:$C$13,MATCH(F5674,Rate_Master!$A$2:$A$13,0)),0)</f>
        <v>0.617777777777778</v>
      </c>
    </row>
    <row r="5675" customFormat="false" ht="15" hidden="false" customHeight="false" outlineLevel="0" collapsed="false">
      <c r="A5675" s="47" t="s">
        <v>17627</v>
      </c>
      <c r="B5675" s="47" t="s">
        <v>1345</v>
      </c>
      <c r="C5675" s="48" t="n">
        <v>46125</v>
      </c>
      <c r="D5675" s="47" t="s">
        <v>63</v>
      </c>
      <c r="E5675" s="47" t="s">
        <v>120</v>
      </c>
      <c r="F5675" s="47" t="s">
        <v>152</v>
      </c>
      <c r="G5675" s="47" t="s">
        <v>126</v>
      </c>
      <c r="H5675" s="47" t="n">
        <v>376</v>
      </c>
      <c r="I5675" s="57" t="n">
        <f aca="false">IFERROR(H5675/INDEX(Rate_Master!$C$2:$C$13,MATCH(F5675,Rate_Master!$A$2:$A$13,0)),0)</f>
        <v>0.417777777777778</v>
      </c>
    </row>
    <row r="5676" customFormat="false" ht="15" hidden="false" customHeight="false" outlineLevel="0" collapsed="false">
      <c r="A5676" s="47" t="s">
        <v>17628</v>
      </c>
      <c r="B5676" s="47" t="s">
        <v>1347</v>
      </c>
      <c r="C5676" s="48" t="n">
        <v>46125</v>
      </c>
      <c r="D5676" s="47" t="s">
        <v>64</v>
      </c>
      <c r="E5676" s="47" t="s">
        <v>128</v>
      </c>
      <c r="F5676" s="47" t="s">
        <v>155</v>
      </c>
      <c r="G5676" s="47" t="s">
        <v>127</v>
      </c>
      <c r="H5676" s="47" t="n">
        <v>669</v>
      </c>
      <c r="I5676" s="57" t="n">
        <f aca="false">IFERROR(H5676/INDEX(Rate_Master!$C$2:$C$13,MATCH(F5676,Rate_Master!$A$2:$A$13,0)),0)</f>
        <v>1.21636363636364</v>
      </c>
    </row>
    <row r="5677" customFormat="false" ht="15" hidden="false" customHeight="false" outlineLevel="0" collapsed="false">
      <c r="A5677" s="47" t="s">
        <v>17629</v>
      </c>
      <c r="B5677" s="47" t="s">
        <v>1347</v>
      </c>
      <c r="C5677" s="48" t="n">
        <v>46125</v>
      </c>
      <c r="D5677" s="47" t="s">
        <v>64</v>
      </c>
      <c r="E5677" s="47" t="s">
        <v>128</v>
      </c>
      <c r="F5677" s="47" t="s">
        <v>155</v>
      </c>
      <c r="G5677" s="47" t="s">
        <v>129</v>
      </c>
      <c r="H5677" s="47" t="n">
        <v>504</v>
      </c>
      <c r="I5677" s="57" t="n">
        <f aca="false">IFERROR(H5677/INDEX(Rate_Master!$C$2:$C$13,MATCH(F5677,Rate_Master!$A$2:$A$13,0)),0)</f>
        <v>0.916363636363636</v>
      </c>
    </row>
    <row r="5678" customFormat="false" ht="15" hidden="false" customHeight="false" outlineLevel="0" collapsed="false">
      <c r="A5678" s="47" t="s">
        <v>17630</v>
      </c>
      <c r="B5678" s="47" t="s">
        <v>1347</v>
      </c>
      <c r="C5678" s="48" t="n">
        <v>46125</v>
      </c>
      <c r="D5678" s="47" t="s">
        <v>64</v>
      </c>
      <c r="E5678" s="47" t="s">
        <v>128</v>
      </c>
      <c r="F5678" s="47" t="s">
        <v>155</v>
      </c>
      <c r="G5678" s="47" t="s">
        <v>130</v>
      </c>
      <c r="H5678" s="47" t="n">
        <v>407</v>
      </c>
      <c r="I5678" s="57" t="n">
        <f aca="false">IFERROR(H5678/INDEX(Rate_Master!$C$2:$C$13,MATCH(F5678,Rate_Master!$A$2:$A$13,0)),0)</f>
        <v>0.74</v>
      </c>
    </row>
    <row r="5679" customFormat="false" ht="15" hidden="false" customHeight="false" outlineLevel="0" collapsed="false">
      <c r="A5679" s="47" t="s">
        <v>17631</v>
      </c>
      <c r="B5679" s="47" t="s">
        <v>1347</v>
      </c>
      <c r="C5679" s="48" t="n">
        <v>46125</v>
      </c>
      <c r="D5679" s="47" t="s">
        <v>64</v>
      </c>
      <c r="E5679" s="47" t="s">
        <v>128</v>
      </c>
      <c r="F5679" s="47" t="s">
        <v>155</v>
      </c>
      <c r="G5679" s="47" t="s">
        <v>131</v>
      </c>
      <c r="H5679" s="47" t="n">
        <v>182</v>
      </c>
      <c r="I5679" s="57" t="n">
        <f aca="false">IFERROR(H5679/INDEX(Rate_Master!$C$2:$C$13,MATCH(F5679,Rate_Master!$A$2:$A$13,0)),0)</f>
        <v>0.330909090909091</v>
      </c>
    </row>
    <row r="5680" customFormat="false" ht="15" hidden="false" customHeight="false" outlineLevel="0" collapsed="false">
      <c r="A5680" s="47" t="s">
        <v>17632</v>
      </c>
      <c r="B5680" s="47" t="s">
        <v>1347</v>
      </c>
      <c r="C5680" s="48" t="n">
        <v>46125</v>
      </c>
      <c r="D5680" s="47" t="s">
        <v>64</v>
      </c>
      <c r="E5680" s="47" t="s">
        <v>128</v>
      </c>
      <c r="F5680" s="47" t="s">
        <v>155</v>
      </c>
      <c r="G5680" s="47" t="s">
        <v>132</v>
      </c>
      <c r="H5680" s="47" t="n">
        <v>176</v>
      </c>
      <c r="I5680" s="57" t="n">
        <f aca="false">IFERROR(H5680/INDEX(Rate_Master!$C$2:$C$13,MATCH(F5680,Rate_Master!$A$2:$A$13,0)),0)</f>
        <v>0.32</v>
      </c>
    </row>
    <row r="5681" customFormat="false" ht="15" hidden="false" customHeight="false" outlineLevel="0" collapsed="false">
      <c r="A5681" s="47" t="s">
        <v>17633</v>
      </c>
      <c r="B5681" s="47" t="s">
        <v>1348</v>
      </c>
      <c r="C5681" s="48" t="n">
        <v>46125</v>
      </c>
      <c r="D5681" s="47" t="s">
        <v>64</v>
      </c>
      <c r="E5681" s="47" t="s">
        <v>128</v>
      </c>
      <c r="F5681" s="47" t="s">
        <v>154</v>
      </c>
      <c r="G5681" s="47" t="s">
        <v>127</v>
      </c>
      <c r="H5681" s="47" t="n">
        <v>1101</v>
      </c>
      <c r="I5681" s="57" t="n">
        <f aca="false">IFERROR(H5681/INDEX(Rate_Master!$C$2:$C$13,MATCH(F5681,Rate_Master!$A$2:$A$13,0)),0)</f>
        <v>1.835</v>
      </c>
    </row>
    <row r="5682" customFormat="false" ht="15" hidden="false" customHeight="false" outlineLevel="0" collapsed="false">
      <c r="A5682" s="47" t="s">
        <v>17634</v>
      </c>
      <c r="B5682" s="47" t="s">
        <v>1348</v>
      </c>
      <c r="C5682" s="48" t="n">
        <v>46125</v>
      </c>
      <c r="D5682" s="47" t="s">
        <v>64</v>
      </c>
      <c r="E5682" s="47" t="s">
        <v>128</v>
      </c>
      <c r="F5682" s="47" t="s">
        <v>154</v>
      </c>
      <c r="G5682" s="47" t="s">
        <v>129</v>
      </c>
      <c r="H5682" s="47" t="n">
        <v>811</v>
      </c>
      <c r="I5682" s="57" t="n">
        <f aca="false">IFERROR(H5682/INDEX(Rate_Master!$C$2:$C$13,MATCH(F5682,Rate_Master!$A$2:$A$13,0)),0)</f>
        <v>1.35166666666667</v>
      </c>
    </row>
    <row r="5683" customFormat="false" ht="15" hidden="false" customHeight="false" outlineLevel="0" collapsed="false">
      <c r="A5683" s="47" t="s">
        <v>17635</v>
      </c>
      <c r="B5683" s="47" t="s">
        <v>1348</v>
      </c>
      <c r="C5683" s="48" t="n">
        <v>46125</v>
      </c>
      <c r="D5683" s="47" t="s">
        <v>64</v>
      </c>
      <c r="E5683" s="47" t="s">
        <v>128</v>
      </c>
      <c r="F5683" s="47" t="s">
        <v>154</v>
      </c>
      <c r="G5683" s="47" t="s">
        <v>130</v>
      </c>
      <c r="H5683" s="47" t="n">
        <v>693</v>
      </c>
      <c r="I5683" s="57" t="n">
        <f aca="false">IFERROR(H5683/INDEX(Rate_Master!$C$2:$C$13,MATCH(F5683,Rate_Master!$A$2:$A$13,0)),0)</f>
        <v>1.155</v>
      </c>
    </row>
    <row r="5684" customFormat="false" ht="15" hidden="false" customHeight="false" outlineLevel="0" collapsed="false">
      <c r="A5684" s="47" t="s">
        <v>17636</v>
      </c>
      <c r="B5684" s="47" t="s">
        <v>1348</v>
      </c>
      <c r="C5684" s="48" t="n">
        <v>46125</v>
      </c>
      <c r="D5684" s="47" t="s">
        <v>64</v>
      </c>
      <c r="E5684" s="47" t="s">
        <v>128</v>
      </c>
      <c r="F5684" s="47" t="s">
        <v>154</v>
      </c>
      <c r="G5684" s="47" t="s">
        <v>131</v>
      </c>
      <c r="H5684" s="47" t="n">
        <v>318</v>
      </c>
      <c r="I5684" s="57" t="n">
        <f aca="false">IFERROR(H5684/INDEX(Rate_Master!$C$2:$C$13,MATCH(F5684,Rate_Master!$A$2:$A$13,0)),0)</f>
        <v>0.53</v>
      </c>
    </row>
    <row r="5685" customFormat="false" ht="15" hidden="false" customHeight="false" outlineLevel="0" collapsed="false">
      <c r="A5685" s="47" t="s">
        <v>17637</v>
      </c>
      <c r="B5685" s="47" t="s">
        <v>1348</v>
      </c>
      <c r="C5685" s="48" t="n">
        <v>46125</v>
      </c>
      <c r="D5685" s="47" t="s">
        <v>64</v>
      </c>
      <c r="E5685" s="47" t="s">
        <v>128</v>
      </c>
      <c r="F5685" s="47" t="s">
        <v>154</v>
      </c>
      <c r="G5685" s="47" t="s">
        <v>132</v>
      </c>
      <c r="H5685" s="47" t="n">
        <v>243</v>
      </c>
      <c r="I5685" s="57" t="n">
        <f aca="false">IFERROR(H5685/INDEX(Rate_Master!$C$2:$C$13,MATCH(F5685,Rate_Master!$A$2:$A$13,0)),0)</f>
        <v>0.405</v>
      </c>
    </row>
    <row r="5686" customFormat="false" ht="15" hidden="false" customHeight="false" outlineLevel="0" collapsed="false">
      <c r="A5686" s="47" t="s">
        <v>17638</v>
      </c>
      <c r="B5686" s="47" t="s">
        <v>1350</v>
      </c>
      <c r="C5686" s="48" t="n">
        <v>46125</v>
      </c>
      <c r="D5686" s="47" t="s">
        <v>65</v>
      </c>
      <c r="E5686" s="47" t="s">
        <v>134</v>
      </c>
      <c r="F5686" s="47" t="s">
        <v>159</v>
      </c>
      <c r="G5686" s="47" t="s">
        <v>133</v>
      </c>
      <c r="H5686" s="47" t="n">
        <v>413</v>
      </c>
      <c r="I5686" s="57" t="n">
        <f aca="false">IFERROR(H5686/INDEX(Rate_Master!$C$2:$C$13,MATCH(F5686,Rate_Master!$A$2:$A$13,0)),0)</f>
        <v>1.72083333333333</v>
      </c>
    </row>
    <row r="5687" customFormat="false" ht="15" hidden="false" customHeight="false" outlineLevel="0" collapsed="false">
      <c r="A5687" s="47" t="s">
        <v>17639</v>
      </c>
      <c r="B5687" s="47" t="s">
        <v>1350</v>
      </c>
      <c r="C5687" s="48" t="n">
        <v>46125</v>
      </c>
      <c r="D5687" s="47" t="s">
        <v>65</v>
      </c>
      <c r="E5687" s="47" t="s">
        <v>134</v>
      </c>
      <c r="F5687" s="47" t="s">
        <v>159</v>
      </c>
      <c r="G5687" s="47" t="s">
        <v>135</v>
      </c>
      <c r="H5687" s="47" t="n">
        <v>349</v>
      </c>
      <c r="I5687" s="57" t="n">
        <f aca="false">IFERROR(H5687/INDEX(Rate_Master!$C$2:$C$13,MATCH(F5687,Rate_Master!$A$2:$A$13,0)),0)</f>
        <v>1.45416666666667</v>
      </c>
    </row>
    <row r="5688" customFormat="false" ht="15" hidden="false" customHeight="false" outlineLevel="0" collapsed="false">
      <c r="A5688" s="47" t="s">
        <v>17640</v>
      </c>
      <c r="B5688" s="47" t="s">
        <v>1350</v>
      </c>
      <c r="C5688" s="48" t="n">
        <v>46125</v>
      </c>
      <c r="D5688" s="47" t="s">
        <v>65</v>
      </c>
      <c r="E5688" s="47" t="s">
        <v>134</v>
      </c>
      <c r="F5688" s="47" t="s">
        <v>159</v>
      </c>
      <c r="G5688" s="47" t="s">
        <v>136</v>
      </c>
      <c r="H5688" s="47" t="n">
        <v>271</v>
      </c>
      <c r="I5688" s="57" t="n">
        <f aca="false">IFERROR(H5688/INDEX(Rate_Master!$C$2:$C$13,MATCH(F5688,Rate_Master!$A$2:$A$13,0)),0)</f>
        <v>1.12916666666667</v>
      </c>
    </row>
    <row r="5689" customFormat="false" ht="15" hidden="false" customHeight="false" outlineLevel="0" collapsed="false">
      <c r="A5689" s="47" t="s">
        <v>17641</v>
      </c>
      <c r="B5689" s="47" t="s">
        <v>1350</v>
      </c>
      <c r="C5689" s="48" t="n">
        <v>46125</v>
      </c>
      <c r="D5689" s="47" t="s">
        <v>65</v>
      </c>
      <c r="E5689" s="47" t="s">
        <v>134</v>
      </c>
      <c r="F5689" s="47" t="s">
        <v>159</v>
      </c>
      <c r="G5689" s="47" t="s">
        <v>137</v>
      </c>
      <c r="H5689" s="47" t="n">
        <v>198</v>
      </c>
      <c r="I5689" s="57" t="n">
        <f aca="false">IFERROR(H5689/INDEX(Rate_Master!$C$2:$C$13,MATCH(F5689,Rate_Master!$A$2:$A$13,0)),0)</f>
        <v>0.825</v>
      </c>
    </row>
    <row r="5690" customFormat="false" ht="15" hidden="false" customHeight="false" outlineLevel="0" collapsed="false">
      <c r="A5690" s="47" t="s">
        <v>17642</v>
      </c>
      <c r="B5690" s="47" t="s">
        <v>1350</v>
      </c>
      <c r="C5690" s="48" t="n">
        <v>46125</v>
      </c>
      <c r="D5690" s="47" t="s">
        <v>65</v>
      </c>
      <c r="E5690" s="47" t="s">
        <v>134</v>
      </c>
      <c r="F5690" s="47" t="s">
        <v>159</v>
      </c>
      <c r="G5690" s="47" t="s">
        <v>138</v>
      </c>
      <c r="H5690" s="47" t="n">
        <v>120</v>
      </c>
      <c r="I5690" s="57" t="n">
        <f aca="false">IFERROR(H5690/INDEX(Rate_Master!$C$2:$C$13,MATCH(F5690,Rate_Master!$A$2:$A$13,0)),0)</f>
        <v>0.5</v>
      </c>
    </row>
    <row r="5691" customFormat="false" ht="15" hidden="false" customHeight="false" outlineLevel="0" collapsed="false">
      <c r="A5691" s="47" t="s">
        <v>17643</v>
      </c>
      <c r="B5691" s="47" t="s">
        <v>1351</v>
      </c>
      <c r="C5691" s="48" t="n">
        <v>46125</v>
      </c>
      <c r="D5691" s="47" t="s">
        <v>65</v>
      </c>
      <c r="E5691" s="47" t="s">
        <v>134</v>
      </c>
      <c r="F5691" s="47" t="s">
        <v>159</v>
      </c>
      <c r="G5691" s="47" t="s">
        <v>133</v>
      </c>
      <c r="H5691" s="47" t="n">
        <v>494</v>
      </c>
      <c r="I5691" s="57" t="n">
        <f aca="false">IFERROR(H5691/INDEX(Rate_Master!$C$2:$C$13,MATCH(F5691,Rate_Master!$A$2:$A$13,0)),0)</f>
        <v>2.05833333333333</v>
      </c>
    </row>
    <row r="5692" customFormat="false" ht="15" hidden="false" customHeight="false" outlineLevel="0" collapsed="false">
      <c r="A5692" s="47" t="s">
        <v>17644</v>
      </c>
      <c r="B5692" s="47" t="s">
        <v>1351</v>
      </c>
      <c r="C5692" s="48" t="n">
        <v>46125</v>
      </c>
      <c r="D5692" s="47" t="s">
        <v>65</v>
      </c>
      <c r="E5692" s="47" t="s">
        <v>134</v>
      </c>
      <c r="F5692" s="47" t="s">
        <v>159</v>
      </c>
      <c r="G5692" s="47" t="s">
        <v>135</v>
      </c>
      <c r="H5692" s="47" t="n">
        <v>399</v>
      </c>
      <c r="I5692" s="57" t="n">
        <f aca="false">IFERROR(H5692/INDEX(Rate_Master!$C$2:$C$13,MATCH(F5692,Rate_Master!$A$2:$A$13,0)),0)</f>
        <v>1.6625</v>
      </c>
    </row>
    <row r="5693" customFormat="false" ht="15" hidden="false" customHeight="false" outlineLevel="0" collapsed="false">
      <c r="A5693" s="47" t="s">
        <v>17645</v>
      </c>
      <c r="B5693" s="47" t="s">
        <v>1351</v>
      </c>
      <c r="C5693" s="48" t="n">
        <v>46125</v>
      </c>
      <c r="D5693" s="47" t="s">
        <v>65</v>
      </c>
      <c r="E5693" s="47" t="s">
        <v>134</v>
      </c>
      <c r="F5693" s="47" t="s">
        <v>159</v>
      </c>
      <c r="G5693" s="47" t="s">
        <v>136</v>
      </c>
      <c r="H5693" s="47" t="n">
        <v>299</v>
      </c>
      <c r="I5693" s="57" t="n">
        <f aca="false">IFERROR(H5693/INDEX(Rate_Master!$C$2:$C$13,MATCH(F5693,Rate_Master!$A$2:$A$13,0)),0)</f>
        <v>1.24583333333333</v>
      </c>
    </row>
    <row r="5694" customFormat="false" ht="15" hidden="false" customHeight="false" outlineLevel="0" collapsed="false">
      <c r="A5694" s="47" t="s">
        <v>17646</v>
      </c>
      <c r="B5694" s="47" t="s">
        <v>1351</v>
      </c>
      <c r="C5694" s="48" t="n">
        <v>46125</v>
      </c>
      <c r="D5694" s="47" t="s">
        <v>65</v>
      </c>
      <c r="E5694" s="47" t="s">
        <v>134</v>
      </c>
      <c r="F5694" s="47" t="s">
        <v>159</v>
      </c>
      <c r="G5694" s="47" t="s">
        <v>137</v>
      </c>
      <c r="H5694" s="47" t="n">
        <v>244</v>
      </c>
      <c r="I5694" s="57" t="n">
        <f aca="false">IFERROR(H5694/INDEX(Rate_Master!$C$2:$C$13,MATCH(F5694,Rate_Master!$A$2:$A$13,0)),0)</f>
        <v>1.01666666666667</v>
      </c>
    </row>
    <row r="5695" customFormat="false" ht="15" hidden="false" customHeight="false" outlineLevel="0" collapsed="false">
      <c r="A5695" s="47" t="s">
        <v>17647</v>
      </c>
      <c r="B5695" s="47" t="s">
        <v>1351</v>
      </c>
      <c r="C5695" s="48" t="n">
        <v>46125</v>
      </c>
      <c r="D5695" s="47" t="s">
        <v>65</v>
      </c>
      <c r="E5695" s="47" t="s">
        <v>134</v>
      </c>
      <c r="F5695" s="47" t="s">
        <v>159</v>
      </c>
      <c r="G5695" s="47" t="s">
        <v>138</v>
      </c>
      <c r="H5695" s="47" t="n">
        <v>134</v>
      </c>
      <c r="I5695" s="57" t="n">
        <f aca="false">IFERROR(H5695/INDEX(Rate_Master!$C$2:$C$13,MATCH(F5695,Rate_Master!$A$2:$A$13,0)),0)</f>
        <v>0.558333333333333</v>
      </c>
    </row>
    <row r="5696" customFormat="false" ht="15" hidden="false" customHeight="false" outlineLevel="0" collapsed="false">
      <c r="A5696" s="47" t="s">
        <v>17648</v>
      </c>
      <c r="B5696" s="47" t="s">
        <v>1352</v>
      </c>
      <c r="C5696" s="48" t="n">
        <v>46125</v>
      </c>
      <c r="D5696" s="47" t="s">
        <v>65</v>
      </c>
      <c r="E5696" s="47" t="s">
        <v>134</v>
      </c>
      <c r="F5696" s="47" t="s">
        <v>159</v>
      </c>
      <c r="G5696" s="47" t="s">
        <v>133</v>
      </c>
      <c r="H5696" s="47" t="n">
        <v>649</v>
      </c>
      <c r="I5696" s="57" t="n">
        <f aca="false">IFERROR(H5696/INDEX(Rate_Master!$C$2:$C$13,MATCH(F5696,Rate_Master!$A$2:$A$13,0)),0)</f>
        <v>2.70416666666667</v>
      </c>
    </row>
    <row r="5697" customFormat="false" ht="15" hidden="false" customHeight="false" outlineLevel="0" collapsed="false">
      <c r="A5697" s="47" t="s">
        <v>17649</v>
      </c>
      <c r="B5697" s="47" t="s">
        <v>1352</v>
      </c>
      <c r="C5697" s="48" t="n">
        <v>46125</v>
      </c>
      <c r="D5697" s="47" t="s">
        <v>65</v>
      </c>
      <c r="E5697" s="47" t="s">
        <v>134</v>
      </c>
      <c r="F5697" s="47" t="s">
        <v>159</v>
      </c>
      <c r="G5697" s="47" t="s">
        <v>135</v>
      </c>
      <c r="H5697" s="47" t="n">
        <v>445</v>
      </c>
      <c r="I5697" s="57" t="n">
        <f aca="false">IFERROR(H5697/INDEX(Rate_Master!$C$2:$C$13,MATCH(F5697,Rate_Master!$A$2:$A$13,0)),0)</f>
        <v>1.85416666666667</v>
      </c>
    </row>
    <row r="5698" customFormat="false" ht="15" hidden="false" customHeight="false" outlineLevel="0" collapsed="false">
      <c r="A5698" s="47" t="s">
        <v>17650</v>
      </c>
      <c r="B5698" s="47" t="s">
        <v>1352</v>
      </c>
      <c r="C5698" s="48" t="n">
        <v>46125</v>
      </c>
      <c r="D5698" s="47" t="s">
        <v>65</v>
      </c>
      <c r="E5698" s="47" t="s">
        <v>134</v>
      </c>
      <c r="F5698" s="47" t="s">
        <v>159</v>
      </c>
      <c r="G5698" s="47" t="s">
        <v>136</v>
      </c>
      <c r="H5698" s="47" t="n">
        <v>396</v>
      </c>
      <c r="I5698" s="57" t="n">
        <f aca="false">IFERROR(H5698/INDEX(Rate_Master!$C$2:$C$13,MATCH(F5698,Rate_Master!$A$2:$A$13,0)),0)</f>
        <v>1.65</v>
      </c>
    </row>
    <row r="5699" customFormat="false" ht="15" hidden="false" customHeight="false" outlineLevel="0" collapsed="false">
      <c r="A5699" s="47" t="s">
        <v>17651</v>
      </c>
      <c r="B5699" s="47" t="s">
        <v>1352</v>
      </c>
      <c r="C5699" s="48" t="n">
        <v>46125</v>
      </c>
      <c r="D5699" s="47" t="s">
        <v>65</v>
      </c>
      <c r="E5699" s="47" t="s">
        <v>134</v>
      </c>
      <c r="F5699" s="47" t="s">
        <v>159</v>
      </c>
      <c r="G5699" s="47" t="s">
        <v>137</v>
      </c>
      <c r="H5699" s="47" t="n">
        <v>272</v>
      </c>
      <c r="I5699" s="57" t="n">
        <f aca="false">IFERROR(H5699/INDEX(Rate_Master!$C$2:$C$13,MATCH(F5699,Rate_Master!$A$2:$A$13,0)),0)</f>
        <v>1.13333333333333</v>
      </c>
    </row>
    <row r="5700" customFormat="false" ht="15" hidden="false" customHeight="false" outlineLevel="0" collapsed="false">
      <c r="A5700" s="47" t="s">
        <v>17652</v>
      </c>
      <c r="B5700" s="47" t="s">
        <v>1352</v>
      </c>
      <c r="C5700" s="48" t="n">
        <v>46125</v>
      </c>
      <c r="D5700" s="47" t="s">
        <v>65</v>
      </c>
      <c r="E5700" s="47" t="s">
        <v>134</v>
      </c>
      <c r="F5700" s="47" t="s">
        <v>159</v>
      </c>
      <c r="G5700" s="47" t="s">
        <v>138</v>
      </c>
      <c r="H5700" s="47" t="n">
        <v>161</v>
      </c>
      <c r="I5700" s="57" t="n">
        <f aca="false">IFERROR(H5700/INDEX(Rate_Master!$C$2:$C$13,MATCH(F5700,Rate_Master!$A$2:$A$13,0)),0)</f>
        <v>0.670833333333333</v>
      </c>
    </row>
    <row r="5701" customFormat="false" ht="15" hidden="false" customHeight="false" outlineLevel="0" collapsed="false">
      <c r="A5701" s="47" t="s">
        <v>17653</v>
      </c>
      <c r="B5701" s="47" t="s">
        <v>1353</v>
      </c>
      <c r="C5701" s="48" t="n">
        <v>46126</v>
      </c>
      <c r="D5701" s="47" t="s">
        <v>62</v>
      </c>
      <c r="E5701" s="47" t="s">
        <v>120</v>
      </c>
      <c r="F5701" s="47" t="s">
        <v>148</v>
      </c>
      <c r="G5701" s="47" t="s">
        <v>119</v>
      </c>
      <c r="H5701" s="47" t="n">
        <v>1375</v>
      </c>
      <c r="I5701" s="57" t="n">
        <f aca="false">IFERROR(H5701/INDEX(Rate_Master!$C$2:$C$13,MATCH(F5701,Rate_Master!$A$2:$A$13,0)),0)</f>
        <v>1.52777777777778</v>
      </c>
    </row>
    <row r="5702" customFormat="false" ht="15" hidden="false" customHeight="false" outlineLevel="0" collapsed="false">
      <c r="A5702" s="47" t="s">
        <v>17654</v>
      </c>
      <c r="B5702" s="47" t="s">
        <v>1353</v>
      </c>
      <c r="C5702" s="48" t="n">
        <v>46126</v>
      </c>
      <c r="D5702" s="47" t="s">
        <v>62</v>
      </c>
      <c r="E5702" s="47" t="s">
        <v>120</v>
      </c>
      <c r="F5702" s="47" t="s">
        <v>148</v>
      </c>
      <c r="G5702" s="47" t="s">
        <v>121</v>
      </c>
      <c r="H5702" s="47" t="n">
        <v>1184</v>
      </c>
      <c r="I5702" s="57" t="n">
        <f aca="false">IFERROR(H5702/INDEX(Rate_Master!$C$2:$C$13,MATCH(F5702,Rate_Master!$A$2:$A$13,0)),0)</f>
        <v>1.31555555555556</v>
      </c>
    </row>
    <row r="5703" customFormat="false" ht="15" hidden="false" customHeight="false" outlineLevel="0" collapsed="false">
      <c r="A5703" s="47" t="s">
        <v>17655</v>
      </c>
      <c r="B5703" s="47" t="s">
        <v>1353</v>
      </c>
      <c r="C5703" s="48" t="n">
        <v>46126</v>
      </c>
      <c r="D5703" s="47" t="s">
        <v>62</v>
      </c>
      <c r="E5703" s="47" t="s">
        <v>120</v>
      </c>
      <c r="F5703" s="47" t="s">
        <v>148</v>
      </c>
      <c r="G5703" s="47" t="s">
        <v>122</v>
      </c>
      <c r="H5703" s="47" t="n">
        <v>1345</v>
      </c>
      <c r="I5703" s="57" t="n">
        <f aca="false">IFERROR(H5703/INDEX(Rate_Master!$C$2:$C$13,MATCH(F5703,Rate_Master!$A$2:$A$13,0)),0)</f>
        <v>1.49444444444444</v>
      </c>
    </row>
    <row r="5704" customFormat="false" ht="15" hidden="false" customHeight="false" outlineLevel="0" collapsed="false">
      <c r="A5704" s="47" t="s">
        <v>17656</v>
      </c>
      <c r="B5704" s="47" t="s">
        <v>1353</v>
      </c>
      <c r="C5704" s="48" t="n">
        <v>46126</v>
      </c>
      <c r="D5704" s="47" t="s">
        <v>62</v>
      </c>
      <c r="E5704" s="47" t="s">
        <v>120</v>
      </c>
      <c r="F5704" s="47" t="s">
        <v>148</v>
      </c>
      <c r="G5704" s="47" t="s">
        <v>123</v>
      </c>
      <c r="H5704" s="47" t="n">
        <v>955</v>
      </c>
      <c r="I5704" s="57" t="n">
        <f aca="false">IFERROR(H5704/INDEX(Rate_Master!$C$2:$C$13,MATCH(F5704,Rate_Master!$A$2:$A$13,0)),0)</f>
        <v>1.06111111111111</v>
      </c>
    </row>
    <row r="5705" customFormat="false" ht="15" hidden="false" customHeight="false" outlineLevel="0" collapsed="false">
      <c r="A5705" s="47" t="s">
        <v>17657</v>
      </c>
      <c r="B5705" s="47" t="s">
        <v>1353</v>
      </c>
      <c r="C5705" s="48" t="n">
        <v>46126</v>
      </c>
      <c r="D5705" s="47" t="s">
        <v>62</v>
      </c>
      <c r="E5705" s="47" t="s">
        <v>120</v>
      </c>
      <c r="F5705" s="47" t="s">
        <v>148</v>
      </c>
      <c r="G5705" s="47" t="s">
        <v>124</v>
      </c>
      <c r="H5705" s="47" t="n">
        <v>591</v>
      </c>
      <c r="I5705" s="57" t="n">
        <f aca="false">IFERROR(H5705/INDEX(Rate_Master!$C$2:$C$13,MATCH(F5705,Rate_Master!$A$2:$A$13,0)),0)</f>
        <v>0.656666666666667</v>
      </c>
    </row>
    <row r="5706" customFormat="false" ht="15" hidden="false" customHeight="false" outlineLevel="0" collapsed="false">
      <c r="A5706" s="47" t="s">
        <v>17658</v>
      </c>
      <c r="B5706" s="47" t="s">
        <v>1353</v>
      </c>
      <c r="C5706" s="48" t="n">
        <v>46126</v>
      </c>
      <c r="D5706" s="47" t="s">
        <v>62</v>
      </c>
      <c r="E5706" s="47" t="s">
        <v>120</v>
      </c>
      <c r="F5706" s="47" t="s">
        <v>148</v>
      </c>
      <c r="G5706" s="47" t="s">
        <v>125</v>
      </c>
      <c r="H5706" s="47" t="n">
        <v>361</v>
      </c>
      <c r="I5706" s="57" t="n">
        <f aca="false">IFERROR(H5706/INDEX(Rate_Master!$C$2:$C$13,MATCH(F5706,Rate_Master!$A$2:$A$13,0)),0)</f>
        <v>0.401111111111111</v>
      </c>
    </row>
    <row r="5707" customFormat="false" ht="15" hidden="false" customHeight="false" outlineLevel="0" collapsed="false">
      <c r="A5707" s="47" t="s">
        <v>17659</v>
      </c>
      <c r="B5707" s="47" t="s">
        <v>1353</v>
      </c>
      <c r="C5707" s="48" t="n">
        <v>46126</v>
      </c>
      <c r="D5707" s="47" t="s">
        <v>62</v>
      </c>
      <c r="E5707" s="47" t="s">
        <v>120</v>
      </c>
      <c r="F5707" s="47" t="s">
        <v>148</v>
      </c>
      <c r="G5707" s="47" t="s">
        <v>126</v>
      </c>
      <c r="H5707" s="47" t="n">
        <v>247</v>
      </c>
      <c r="I5707" s="57" t="n">
        <f aca="false">IFERROR(H5707/INDEX(Rate_Master!$C$2:$C$13,MATCH(F5707,Rate_Master!$A$2:$A$13,0)),0)</f>
        <v>0.274444444444444</v>
      </c>
    </row>
    <row r="5708" customFormat="false" ht="15" hidden="false" customHeight="false" outlineLevel="0" collapsed="false">
      <c r="A5708" s="47" t="s">
        <v>17660</v>
      </c>
      <c r="B5708" s="47" t="s">
        <v>1355</v>
      </c>
      <c r="C5708" s="48" t="n">
        <v>46126</v>
      </c>
      <c r="D5708" s="47" t="s">
        <v>62</v>
      </c>
      <c r="E5708" s="47" t="s">
        <v>120</v>
      </c>
      <c r="F5708" s="47" t="s">
        <v>148</v>
      </c>
      <c r="G5708" s="47" t="s">
        <v>119</v>
      </c>
      <c r="H5708" s="47" t="n">
        <v>971</v>
      </c>
      <c r="I5708" s="57" t="n">
        <f aca="false">IFERROR(H5708/INDEX(Rate_Master!$C$2:$C$13,MATCH(F5708,Rate_Master!$A$2:$A$13,0)),0)</f>
        <v>1.07888888888889</v>
      </c>
    </row>
    <row r="5709" customFormat="false" ht="15" hidden="false" customHeight="false" outlineLevel="0" collapsed="false">
      <c r="A5709" s="47" t="s">
        <v>17661</v>
      </c>
      <c r="B5709" s="47" t="s">
        <v>1355</v>
      </c>
      <c r="C5709" s="48" t="n">
        <v>46126</v>
      </c>
      <c r="D5709" s="47" t="s">
        <v>62</v>
      </c>
      <c r="E5709" s="47" t="s">
        <v>120</v>
      </c>
      <c r="F5709" s="47" t="s">
        <v>148</v>
      </c>
      <c r="G5709" s="47" t="s">
        <v>121</v>
      </c>
      <c r="H5709" s="47" t="n">
        <v>870</v>
      </c>
      <c r="I5709" s="57" t="n">
        <f aca="false">IFERROR(H5709/INDEX(Rate_Master!$C$2:$C$13,MATCH(F5709,Rate_Master!$A$2:$A$13,0)),0)</f>
        <v>0.966666666666667</v>
      </c>
    </row>
    <row r="5710" customFormat="false" ht="15" hidden="false" customHeight="false" outlineLevel="0" collapsed="false">
      <c r="A5710" s="47" t="s">
        <v>17662</v>
      </c>
      <c r="B5710" s="47" t="s">
        <v>1355</v>
      </c>
      <c r="C5710" s="48" t="n">
        <v>46126</v>
      </c>
      <c r="D5710" s="47" t="s">
        <v>62</v>
      </c>
      <c r="E5710" s="47" t="s">
        <v>120</v>
      </c>
      <c r="F5710" s="47" t="s">
        <v>148</v>
      </c>
      <c r="G5710" s="47" t="s">
        <v>122</v>
      </c>
      <c r="H5710" s="47" t="n">
        <v>1003</v>
      </c>
      <c r="I5710" s="57" t="n">
        <f aca="false">IFERROR(H5710/INDEX(Rate_Master!$C$2:$C$13,MATCH(F5710,Rate_Master!$A$2:$A$13,0)),0)</f>
        <v>1.11444444444444</v>
      </c>
    </row>
    <row r="5711" customFormat="false" ht="15" hidden="false" customHeight="false" outlineLevel="0" collapsed="false">
      <c r="A5711" s="47" t="s">
        <v>17663</v>
      </c>
      <c r="B5711" s="47" t="s">
        <v>1355</v>
      </c>
      <c r="C5711" s="48" t="n">
        <v>46126</v>
      </c>
      <c r="D5711" s="47" t="s">
        <v>62</v>
      </c>
      <c r="E5711" s="47" t="s">
        <v>120</v>
      </c>
      <c r="F5711" s="47" t="s">
        <v>148</v>
      </c>
      <c r="G5711" s="47" t="s">
        <v>123</v>
      </c>
      <c r="H5711" s="47" t="n">
        <v>717</v>
      </c>
      <c r="I5711" s="57" t="n">
        <f aca="false">IFERROR(H5711/INDEX(Rate_Master!$C$2:$C$13,MATCH(F5711,Rate_Master!$A$2:$A$13,0)),0)</f>
        <v>0.796666666666667</v>
      </c>
    </row>
    <row r="5712" customFormat="false" ht="15" hidden="false" customHeight="false" outlineLevel="0" collapsed="false">
      <c r="A5712" s="47" t="s">
        <v>17664</v>
      </c>
      <c r="B5712" s="47" t="s">
        <v>1355</v>
      </c>
      <c r="C5712" s="48" t="n">
        <v>46126</v>
      </c>
      <c r="D5712" s="47" t="s">
        <v>62</v>
      </c>
      <c r="E5712" s="47" t="s">
        <v>120</v>
      </c>
      <c r="F5712" s="47" t="s">
        <v>148</v>
      </c>
      <c r="G5712" s="47" t="s">
        <v>124</v>
      </c>
      <c r="H5712" s="47" t="n">
        <v>454</v>
      </c>
      <c r="I5712" s="57" t="n">
        <f aca="false">IFERROR(H5712/INDEX(Rate_Master!$C$2:$C$13,MATCH(F5712,Rate_Master!$A$2:$A$13,0)),0)</f>
        <v>0.504444444444445</v>
      </c>
    </row>
    <row r="5713" customFormat="false" ht="15" hidden="false" customHeight="false" outlineLevel="0" collapsed="false">
      <c r="A5713" s="47" t="s">
        <v>17665</v>
      </c>
      <c r="B5713" s="47" t="s">
        <v>1355</v>
      </c>
      <c r="C5713" s="48" t="n">
        <v>46126</v>
      </c>
      <c r="D5713" s="47" t="s">
        <v>62</v>
      </c>
      <c r="E5713" s="47" t="s">
        <v>120</v>
      </c>
      <c r="F5713" s="47" t="s">
        <v>148</v>
      </c>
      <c r="G5713" s="47" t="s">
        <v>125</v>
      </c>
      <c r="H5713" s="47" t="n">
        <v>254</v>
      </c>
      <c r="I5713" s="57" t="n">
        <f aca="false">IFERROR(H5713/INDEX(Rate_Master!$C$2:$C$13,MATCH(F5713,Rate_Master!$A$2:$A$13,0)),0)</f>
        <v>0.282222222222222</v>
      </c>
    </row>
    <row r="5714" customFormat="false" ht="15" hidden="false" customHeight="false" outlineLevel="0" collapsed="false">
      <c r="A5714" s="47" t="s">
        <v>17666</v>
      </c>
      <c r="B5714" s="47" t="s">
        <v>1355</v>
      </c>
      <c r="C5714" s="48" t="n">
        <v>46126</v>
      </c>
      <c r="D5714" s="47" t="s">
        <v>62</v>
      </c>
      <c r="E5714" s="47" t="s">
        <v>120</v>
      </c>
      <c r="F5714" s="47" t="s">
        <v>148</v>
      </c>
      <c r="G5714" s="47" t="s">
        <v>126</v>
      </c>
      <c r="H5714" s="47" t="n">
        <v>188</v>
      </c>
      <c r="I5714" s="57" t="n">
        <f aca="false">IFERROR(H5714/INDEX(Rate_Master!$C$2:$C$13,MATCH(F5714,Rate_Master!$A$2:$A$13,0)),0)</f>
        <v>0.208888888888889</v>
      </c>
    </row>
    <row r="5715" customFormat="false" ht="15" hidden="false" customHeight="false" outlineLevel="0" collapsed="false">
      <c r="A5715" s="47" t="s">
        <v>17667</v>
      </c>
      <c r="B5715" s="47" t="s">
        <v>1356</v>
      </c>
      <c r="C5715" s="48" t="n">
        <v>46126</v>
      </c>
      <c r="D5715" s="47" t="s">
        <v>62</v>
      </c>
      <c r="E5715" s="47" t="s">
        <v>120</v>
      </c>
      <c r="F5715" s="47" t="s">
        <v>148</v>
      </c>
      <c r="G5715" s="47" t="s">
        <v>119</v>
      </c>
      <c r="H5715" s="47" t="n">
        <v>870</v>
      </c>
      <c r="I5715" s="57" t="n">
        <f aca="false">IFERROR(H5715/INDEX(Rate_Master!$C$2:$C$13,MATCH(F5715,Rate_Master!$A$2:$A$13,0)),0)</f>
        <v>0.966666666666667</v>
      </c>
    </row>
    <row r="5716" customFormat="false" ht="15" hidden="false" customHeight="false" outlineLevel="0" collapsed="false">
      <c r="A5716" s="47" t="s">
        <v>17668</v>
      </c>
      <c r="B5716" s="47" t="s">
        <v>1356</v>
      </c>
      <c r="C5716" s="48" t="n">
        <v>46126</v>
      </c>
      <c r="D5716" s="47" t="s">
        <v>62</v>
      </c>
      <c r="E5716" s="47" t="s">
        <v>120</v>
      </c>
      <c r="F5716" s="47" t="s">
        <v>148</v>
      </c>
      <c r="G5716" s="47" t="s">
        <v>121</v>
      </c>
      <c r="H5716" s="47" t="n">
        <v>822</v>
      </c>
      <c r="I5716" s="57" t="n">
        <f aca="false">IFERROR(H5716/INDEX(Rate_Master!$C$2:$C$13,MATCH(F5716,Rate_Master!$A$2:$A$13,0)),0)</f>
        <v>0.913333333333333</v>
      </c>
    </row>
    <row r="5717" customFormat="false" ht="15" hidden="false" customHeight="false" outlineLevel="0" collapsed="false">
      <c r="A5717" s="47" t="s">
        <v>17669</v>
      </c>
      <c r="B5717" s="47" t="s">
        <v>1356</v>
      </c>
      <c r="C5717" s="48" t="n">
        <v>46126</v>
      </c>
      <c r="D5717" s="47" t="s">
        <v>62</v>
      </c>
      <c r="E5717" s="47" t="s">
        <v>120</v>
      </c>
      <c r="F5717" s="47" t="s">
        <v>148</v>
      </c>
      <c r="G5717" s="47" t="s">
        <v>122</v>
      </c>
      <c r="H5717" s="47" t="n">
        <v>841</v>
      </c>
      <c r="I5717" s="57" t="n">
        <f aca="false">IFERROR(H5717/INDEX(Rate_Master!$C$2:$C$13,MATCH(F5717,Rate_Master!$A$2:$A$13,0)),0)</f>
        <v>0.934444444444444</v>
      </c>
    </row>
    <row r="5718" customFormat="false" ht="15" hidden="false" customHeight="false" outlineLevel="0" collapsed="false">
      <c r="A5718" s="47" t="s">
        <v>17670</v>
      </c>
      <c r="B5718" s="47" t="s">
        <v>1356</v>
      </c>
      <c r="C5718" s="48" t="n">
        <v>46126</v>
      </c>
      <c r="D5718" s="47" t="s">
        <v>62</v>
      </c>
      <c r="E5718" s="47" t="s">
        <v>120</v>
      </c>
      <c r="F5718" s="47" t="s">
        <v>148</v>
      </c>
      <c r="G5718" s="47" t="s">
        <v>123</v>
      </c>
      <c r="H5718" s="47" t="n">
        <v>595</v>
      </c>
      <c r="I5718" s="57" t="n">
        <f aca="false">IFERROR(H5718/INDEX(Rate_Master!$C$2:$C$13,MATCH(F5718,Rate_Master!$A$2:$A$13,0)),0)</f>
        <v>0.661111111111111</v>
      </c>
    </row>
    <row r="5719" customFormat="false" ht="15" hidden="false" customHeight="false" outlineLevel="0" collapsed="false">
      <c r="A5719" s="47" t="s">
        <v>17671</v>
      </c>
      <c r="B5719" s="47" t="s">
        <v>1356</v>
      </c>
      <c r="C5719" s="48" t="n">
        <v>46126</v>
      </c>
      <c r="D5719" s="47" t="s">
        <v>62</v>
      </c>
      <c r="E5719" s="47" t="s">
        <v>120</v>
      </c>
      <c r="F5719" s="47" t="s">
        <v>148</v>
      </c>
      <c r="G5719" s="47" t="s">
        <v>124</v>
      </c>
      <c r="H5719" s="47" t="n">
        <v>377</v>
      </c>
      <c r="I5719" s="57" t="n">
        <f aca="false">IFERROR(H5719/INDEX(Rate_Master!$C$2:$C$13,MATCH(F5719,Rate_Master!$A$2:$A$13,0)),0)</f>
        <v>0.418888888888889</v>
      </c>
    </row>
    <row r="5720" customFormat="false" ht="15" hidden="false" customHeight="false" outlineLevel="0" collapsed="false">
      <c r="A5720" s="47" t="s">
        <v>17672</v>
      </c>
      <c r="B5720" s="47" t="s">
        <v>1356</v>
      </c>
      <c r="C5720" s="48" t="n">
        <v>46126</v>
      </c>
      <c r="D5720" s="47" t="s">
        <v>62</v>
      </c>
      <c r="E5720" s="47" t="s">
        <v>120</v>
      </c>
      <c r="F5720" s="47" t="s">
        <v>148</v>
      </c>
      <c r="G5720" s="47" t="s">
        <v>125</v>
      </c>
      <c r="H5720" s="47" t="n">
        <v>244</v>
      </c>
      <c r="I5720" s="57" t="n">
        <f aca="false">IFERROR(H5720/INDEX(Rate_Master!$C$2:$C$13,MATCH(F5720,Rate_Master!$A$2:$A$13,0)),0)</f>
        <v>0.271111111111111</v>
      </c>
    </row>
    <row r="5721" customFormat="false" ht="15" hidden="false" customHeight="false" outlineLevel="0" collapsed="false">
      <c r="A5721" s="47" t="s">
        <v>17673</v>
      </c>
      <c r="B5721" s="47" t="s">
        <v>1356</v>
      </c>
      <c r="C5721" s="48" t="n">
        <v>46126</v>
      </c>
      <c r="D5721" s="47" t="s">
        <v>62</v>
      </c>
      <c r="E5721" s="47" t="s">
        <v>120</v>
      </c>
      <c r="F5721" s="47" t="s">
        <v>148</v>
      </c>
      <c r="G5721" s="47" t="s">
        <v>126</v>
      </c>
      <c r="H5721" s="47" t="n">
        <v>135</v>
      </c>
      <c r="I5721" s="57" t="n">
        <f aca="false">IFERROR(H5721/INDEX(Rate_Master!$C$2:$C$13,MATCH(F5721,Rate_Master!$A$2:$A$13,0)),0)</f>
        <v>0.15</v>
      </c>
    </row>
    <row r="5722" customFormat="false" ht="15" hidden="false" customHeight="false" outlineLevel="0" collapsed="false">
      <c r="A5722" s="47" t="s">
        <v>17674</v>
      </c>
      <c r="B5722" s="47" t="s">
        <v>1357</v>
      </c>
      <c r="C5722" s="48" t="n">
        <v>46126</v>
      </c>
      <c r="D5722" s="47" t="s">
        <v>63</v>
      </c>
      <c r="E5722" s="47" t="s">
        <v>120</v>
      </c>
      <c r="F5722" s="47" t="s">
        <v>152</v>
      </c>
      <c r="G5722" s="47" t="s">
        <v>119</v>
      </c>
      <c r="H5722" s="47" t="n">
        <v>1650</v>
      </c>
      <c r="I5722" s="57" t="n">
        <f aca="false">IFERROR(H5722/INDEX(Rate_Master!$C$2:$C$13,MATCH(F5722,Rate_Master!$A$2:$A$13,0)),0)</f>
        <v>1.83333333333333</v>
      </c>
    </row>
    <row r="5723" customFormat="false" ht="15" hidden="false" customHeight="false" outlineLevel="0" collapsed="false">
      <c r="A5723" s="47" t="s">
        <v>17675</v>
      </c>
      <c r="B5723" s="47" t="s">
        <v>1357</v>
      </c>
      <c r="C5723" s="48" t="n">
        <v>46126</v>
      </c>
      <c r="D5723" s="47" t="s">
        <v>63</v>
      </c>
      <c r="E5723" s="47" t="s">
        <v>120</v>
      </c>
      <c r="F5723" s="47" t="s">
        <v>152</v>
      </c>
      <c r="G5723" s="47" t="s">
        <v>121</v>
      </c>
      <c r="H5723" s="47" t="n">
        <v>1472</v>
      </c>
      <c r="I5723" s="57" t="n">
        <f aca="false">IFERROR(H5723/INDEX(Rate_Master!$C$2:$C$13,MATCH(F5723,Rate_Master!$A$2:$A$13,0)),0)</f>
        <v>1.63555555555556</v>
      </c>
    </row>
    <row r="5724" customFormat="false" ht="15" hidden="false" customHeight="false" outlineLevel="0" collapsed="false">
      <c r="A5724" s="47" t="s">
        <v>17676</v>
      </c>
      <c r="B5724" s="47" t="s">
        <v>1357</v>
      </c>
      <c r="C5724" s="48" t="n">
        <v>46126</v>
      </c>
      <c r="D5724" s="47" t="s">
        <v>63</v>
      </c>
      <c r="E5724" s="47" t="s">
        <v>120</v>
      </c>
      <c r="F5724" s="47" t="s">
        <v>152</v>
      </c>
      <c r="G5724" s="47" t="s">
        <v>122</v>
      </c>
      <c r="H5724" s="47" t="n">
        <v>1654</v>
      </c>
      <c r="I5724" s="57" t="n">
        <f aca="false">IFERROR(H5724/INDEX(Rate_Master!$C$2:$C$13,MATCH(F5724,Rate_Master!$A$2:$A$13,0)),0)</f>
        <v>1.83777777777778</v>
      </c>
    </row>
    <row r="5725" customFormat="false" ht="15" hidden="false" customHeight="false" outlineLevel="0" collapsed="false">
      <c r="A5725" s="47" t="s">
        <v>17677</v>
      </c>
      <c r="B5725" s="47" t="s">
        <v>1357</v>
      </c>
      <c r="C5725" s="48" t="n">
        <v>46126</v>
      </c>
      <c r="D5725" s="47" t="s">
        <v>63</v>
      </c>
      <c r="E5725" s="47" t="s">
        <v>120</v>
      </c>
      <c r="F5725" s="47" t="s">
        <v>152</v>
      </c>
      <c r="G5725" s="47" t="s">
        <v>123</v>
      </c>
      <c r="H5725" s="47" t="n">
        <v>1161</v>
      </c>
      <c r="I5725" s="57" t="n">
        <f aca="false">IFERROR(H5725/INDEX(Rate_Master!$C$2:$C$13,MATCH(F5725,Rate_Master!$A$2:$A$13,0)),0)</f>
        <v>1.29</v>
      </c>
    </row>
    <row r="5726" customFormat="false" ht="15" hidden="false" customHeight="false" outlineLevel="0" collapsed="false">
      <c r="A5726" s="47" t="s">
        <v>17678</v>
      </c>
      <c r="B5726" s="47" t="s">
        <v>1357</v>
      </c>
      <c r="C5726" s="48" t="n">
        <v>46126</v>
      </c>
      <c r="D5726" s="47" t="s">
        <v>63</v>
      </c>
      <c r="E5726" s="47" t="s">
        <v>120</v>
      </c>
      <c r="F5726" s="47" t="s">
        <v>152</v>
      </c>
      <c r="G5726" s="47" t="s">
        <v>124</v>
      </c>
      <c r="H5726" s="47" t="n">
        <v>699</v>
      </c>
      <c r="I5726" s="57" t="n">
        <f aca="false">IFERROR(H5726/INDEX(Rate_Master!$C$2:$C$13,MATCH(F5726,Rate_Master!$A$2:$A$13,0)),0)</f>
        <v>0.776666666666667</v>
      </c>
    </row>
    <row r="5727" customFormat="false" ht="15" hidden="false" customHeight="false" outlineLevel="0" collapsed="false">
      <c r="A5727" s="47" t="s">
        <v>17679</v>
      </c>
      <c r="B5727" s="47" t="s">
        <v>1357</v>
      </c>
      <c r="C5727" s="48" t="n">
        <v>46126</v>
      </c>
      <c r="D5727" s="47" t="s">
        <v>63</v>
      </c>
      <c r="E5727" s="47" t="s">
        <v>120</v>
      </c>
      <c r="F5727" s="47" t="s">
        <v>152</v>
      </c>
      <c r="G5727" s="47" t="s">
        <v>125</v>
      </c>
      <c r="H5727" s="47" t="n">
        <v>418</v>
      </c>
      <c r="I5727" s="57" t="n">
        <f aca="false">IFERROR(H5727/INDEX(Rate_Master!$C$2:$C$13,MATCH(F5727,Rate_Master!$A$2:$A$13,0)),0)</f>
        <v>0.464444444444444</v>
      </c>
    </row>
    <row r="5728" customFormat="false" ht="15" hidden="false" customHeight="false" outlineLevel="0" collapsed="false">
      <c r="A5728" s="47" t="s">
        <v>17680</v>
      </c>
      <c r="B5728" s="47" t="s">
        <v>1357</v>
      </c>
      <c r="C5728" s="48" t="n">
        <v>46126</v>
      </c>
      <c r="D5728" s="47" t="s">
        <v>63</v>
      </c>
      <c r="E5728" s="47" t="s">
        <v>120</v>
      </c>
      <c r="F5728" s="47" t="s">
        <v>152</v>
      </c>
      <c r="G5728" s="47" t="s">
        <v>126</v>
      </c>
      <c r="H5728" s="47" t="n">
        <v>291</v>
      </c>
      <c r="I5728" s="57" t="n">
        <f aca="false">IFERROR(H5728/INDEX(Rate_Master!$C$2:$C$13,MATCH(F5728,Rate_Master!$A$2:$A$13,0)),0)</f>
        <v>0.323333333333333</v>
      </c>
    </row>
    <row r="5729" customFormat="false" ht="15" hidden="false" customHeight="false" outlineLevel="0" collapsed="false">
      <c r="A5729" s="47" t="s">
        <v>17681</v>
      </c>
      <c r="B5729" s="47" t="s">
        <v>1358</v>
      </c>
      <c r="C5729" s="48" t="n">
        <v>46126</v>
      </c>
      <c r="D5729" s="47" t="s">
        <v>63</v>
      </c>
      <c r="E5729" s="47" t="s">
        <v>120</v>
      </c>
      <c r="F5729" s="47" t="s">
        <v>152</v>
      </c>
      <c r="G5729" s="47" t="s">
        <v>119</v>
      </c>
      <c r="H5729" s="47" t="n">
        <v>1900</v>
      </c>
      <c r="I5729" s="57" t="n">
        <f aca="false">IFERROR(H5729/INDEX(Rate_Master!$C$2:$C$13,MATCH(F5729,Rate_Master!$A$2:$A$13,0)),0)</f>
        <v>2.11111111111111</v>
      </c>
    </row>
    <row r="5730" customFormat="false" ht="15" hidden="false" customHeight="false" outlineLevel="0" collapsed="false">
      <c r="A5730" s="47" t="s">
        <v>17682</v>
      </c>
      <c r="B5730" s="47" t="s">
        <v>1358</v>
      </c>
      <c r="C5730" s="48" t="n">
        <v>46126</v>
      </c>
      <c r="D5730" s="47" t="s">
        <v>63</v>
      </c>
      <c r="E5730" s="47" t="s">
        <v>120</v>
      </c>
      <c r="F5730" s="47" t="s">
        <v>152</v>
      </c>
      <c r="G5730" s="47" t="s">
        <v>121</v>
      </c>
      <c r="H5730" s="47" t="n">
        <v>1702</v>
      </c>
      <c r="I5730" s="57" t="n">
        <f aca="false">IFERROR(H5730/INDEX(Rate_Master!$C$2:$C$13,MATCH(F5730,Rate_Master!$A$2:$A$13,0)),0)</f>
        <v>1.89111111111111</v>
      </c>
    </row>
    <row r="5731" customFormat="false" ht="15" hidden="false" customHeight="false" outlineLevel="0" collapsed="false">
      <c r="A5731" s="47" t="s">
        <v>17683</v>
      </c>
      <c r="B5731" s="47" t="s">
        <v>1358</v>
      </c>
      <c r="C5731" s="48" t="n">
        <v>46126</v>
      </c>
      <c r="D5731" s="47" t="s">
        <v>63</v>
      </c>
      <c r="E5731" s="47" t="s">
        <v>120</v>
      </c>
      <c r="F5731" s="47" t="s">
        <v>152</v>
      </c>
      <c r="G5731" s="47" t="s">
        <v>122</v>
      </c>
      <c r="H5731" s="47" t="n">
        <v>1930</v>
      </c>
      <c r="I5731" s="57" t="n">
        <f aca="false">IFERROR(H5731/INDEX(Rate_Master!$C$2:$C$13,MATCH(F5731,Rate_Master!$A$2:$A$13,0)),0)</f>
        <v>2.14444444444444</v>
      </c>
    </row>
    <row r="5732" customFormat="false" ht="15" hidden="false" customHeight="false" outlineLevel="0" collapsed="false">
      <c r="A5732" s="47" t="s">
        <v>17684</v>
      </c>
      <c r="B5732" s="47" t="s">
        <v>1358</v>
      </c>
      <c r="C5732" s="48" t="n">
        <v>46126</v>
      </c>
      <c r="D5732" s="47" t="s">
        <v>63</v>
      </c>
      <c r="E5732" s="47" t="s">
        <v>120</v>
      </c>
      <c r="F5732" s="47" t="s">
        <v>152</v>
      </c>
      <c r="G5732" s="47" t="s">
        <v>123</v>
      </c>
      <c r="H5732" s="47" t="n">
        <v>1347</v>
      </c>
      <c r="I5732" s="57" t="n">
        <f aca="false">IFERROR(H5732/INDEX(Rate_Master!$C$2:$C$13,MATCH(F5732,Rate_Master!$A$2:$A$13,0)),0)</f>
        <v>1.49666666666667</v>
      </c>
    </row>
    <row r="5733" customFormat="false" ht="15" hidden="false" customHeight="false" outlineLevel="0" collapsed="false">
      <c r="A5733" s="47" t="s">
        <v>17685</v>
      </c>
      <c r="B5733" s="47" t="s">
        <v>1358</v>
      </c>
      <c r="C5733" s="48" t="n">
        <v>46126</v>
      </c>
      <c r="D5733" s="47" t="s">
        <v>63</v>
      </c>
      <c r="E5733" s="47" t="s">
        <v>120</v>
      </c>
      <c r="F5733" s="47" t="s">
        <v>152</v>
      </c>
      <c r="G5733" s="47" t="s">
        <v>124</v>
      </c>
      <c r="H5733" s="47" t="n">
        <v>849</v>
      </c>
      <c r="I5733" s="57" t="n">
        <f aca="false">IFERROR(H5733/INDEX(Rate_Master!$C$2:$C$13,MATCH(F5733,Rate_Master!$A$2:$A$13,0)),0)</f>
        <v>0.943333333333333</v>
      </c>
    </row>
    <row r="5734" customFormat="false" ht="15" hidden="false" customHeight="false" outlineLevel="0" collapsed="false">
      <c r="A5734" s="47" t="s">
        <v>17686</v>
      </c>
      <c r="B5734" s="47" t="s">
        <v>1358</v>
      </c>
      <c r="C5734" s="48" t="n">
        <v>46126</v>
      </c>
      <c r="D5734" s="47" t="s">
        <v>63</v>
      </c>
      <c r="E5734" s="47" t="s">
        <v>120</v>
      </c>
      <c r="F5734" s="47" t="s">
        <v>152</v>
      </c>
      <c r="G5734" s="47" t="s">
        <v>125</v>
      </c>
      <c r="H5734" s="47" t="n">
        <v>521</v>
      </c>
      <c r="I5734" s="57" t="n">
        <f aca="false">IFERROR(H5734/INDEX(Rate_Master!$C$2:$C$13,MATCH(F5734,Rate_Master!$A$2:$A$13,0)),0)</f>
        <v>0.578888888888889</v>
      </c>
    </row>
    <row r="5735" customFormat="false" ht="15" hidden="false" customHeight="false" outlineLevel="0" collapsed="false">
      <c r="A5735" s="47" t="s">
        <v>17687</v>
      </c>
      <c r="B5735" s="47" t="s">
        <v>1358</v>
      </c>
      <c r="C5735" s="48" t="n">
        <v>46126</v>
      </c>
      <c r="D5735" s="47" t="s">
        <v>63</v>
      </c>
      <c r="E5735" s="47" t="s">
        <v>120</v>
      </c>
      <c r="F5735" s="47" t="s">
        <v>152</v>
      </c>
      <c r="G5735" s="47" t="s">
        <v>126</v>
      </c>
      <c r="H5735" s="47" t="n">
        <v>348</v>
      </c>
      <c r="I5735" s="57" t="n">
        <f aca="false">IFERROR(H5735/INDEX(Rate_Master!$C$2:$C$13,MATCH(F5735,Rate_Master!$A$2:$A$13,0)),0)</f>
        <v>0.386666666666667</v>
      </c>
    </row>
    <row r="5736" customFormat="false" ht="15" hidden="false" customHeight="false" outlineLevel="0" collapsed="false">
      <c r="A5736" s="47" t="s">
        <v>17688</v>
      </c>
      <c r="B5736" s="47" t="s">
        <v>1359</v>
      </c>
      <c r="C5736" s="48" t="n">
        <v>46126</v>
      </c>
      <c r="D5736" s="47" t="s">
        <v>63</v>
      </c>
      <c r="E5736" s="47" t="s">
        <v>120</v>
      </c>
      <c r="F5736" s="47" t="s">
        <v>152</v>
      </c>
      <c r="G5736" s="47" t="s">
        <v>119</v>
      </c>
      <c r="H5736" s="47" t="n">
        <v>530</v>
      </c>
      <c r="I5736" s="57" t="n">
        <f aca="false">IFERROR(H5736/INDEX(Rate_Master!$C$2:$C$13,MATCH(F5736,Rate_Master!$A$2:$A$13,0)),0)</f>
        <v>0.588888888888889</v>
      </c>
    </row>
    <row r="5737" customFormat="false" ht="15" hidden="false" customHeight="false" outlineLevel="0" collapsed="false">
      <c r="A5737" s="47" t="s">
        <v>17689</v>
      </c>
      <c r="B5737" s="47" t="s">
        <v>1359</v>
      </c>
      <c r="C5737" s="48" t="n">
        <v>46126</v>
      </c>
      <c r="D5737" s="47" t="s">
        <v>63</v>
      </c>
      <c r="E5737" s="47" t="s">
        <v>120</v>
      </c>
      <c r="F5737" s="47" t="s">
        <v>152</v>
      </c>
      <c r="G5737" s="47" t="s">
        <v>121</v>
      </c>
      <c r="H5737" s="47" t="n">
        <v>488</v>
      </c>
      <c r="I5737" s="57" t="n">
        <f aca="false">IFERROR(H5737/INDEX(Rate_Master!$C$2:$C$13,MATCH(F5737,Rate_Master!$A$2:$A$13,0)),0)</f>
        <v>0.542222222222222</v>
      </c>
    </row>
    <row r="5738" customFormat="false" ht="15" hidden="false" customHeight="false" outlineLevel="0" collapsed="false">
      <c r="A5738" s="47" t="s">
        <v>17690</v>
      </c>
      <c r="B5738" s="47" t="s">
        <v>1359</v>
      </c>
      <c r="C5738" s="48" t="n">
        <v>46126</v>
      </c>
      <c r="D5738" s="47" t="s">
        <v>63</v>
      </c>
      <c r="E5738" s="47" t="s">
        <v>120</v>
      </c>
      <c r="F5738" s="47" t="s">
        <v>152</v>
      </c>
      <c r="G5738" s="47" t="s">
        <v>122</v>
      </c>
      <c r="H5738" s="47" t="n">
        <v>543</v>
      </c>
      <c r="I5738" s="57" t="n">
        <f aca="false">IFERROR(H5738/INDEX(Rate_Master!$C$2:$C$13,MATCH(F5738,Rate_Master!$A$2:$A$13,0)),0)</f>
        <v>0.603333333333333</v>
      </c>
    </row>
    <row r="5739" customFormat="false" ht="15" hidden="false" customHeight="false" outlineLevel="0" collapsed="false">
      <c r="A5739" s="47" t="s">
        <v>17691</v>
      </c>
      <c r="B5739" s="47" t="s">
        <v>1359</v>
      </c>
      <c r="C5739" s="48" t="n">
        <v>46126</v>
      </c>
      <c r="D5739" s="47" t="s">
        <v>63</v>
      </c>
      <c r="E5739" s="47" t="s">
        <v>120</v>
      </c>
      <c r="F5739" s="47" t="s">
        <v>152</v>
      </c>
      <c r="G5739" s="47" t="s">
        <v>123</v>
      </c>
      <c r="H5739" s="47" t="n">
        <v>377</v>
      </c>
      <c r="I5739" s="57" t="n">
        <f aca="false">IFERROR(H5739/INDEX(Rate_Master!$C$2:$C$13,MATCH(F5739,Rate_Master!$A$2:$A$13,0)),0)</f>
        <v>0.418888888888889</v>
      </c>
    </row>
    <row r="5740" customFormat="false" ht="15" hidden="false" customHeight="false" outlineLevel="0" collapsed="false">
      <c r="A5740" s="47" t="s">
        <v>17692</v>
      </c>
      <c r="B5740" s="47" t="s">
        <v>1359</v>
      </c>
      <c r="C5740" s="48" t="n">
        <v>46126</v>
      </c>
      <c r="D5740" s="47" t="s">
        <v>63</v>
      </c>
      <c r="E5740" s="47" t="s">
        <v>120</v>
      </c>
      <c r="F5740" s="47" t="s">
        <v>152</v>
      </c>
      <c r="G5740" s="47" t="s">
        <v>124</v>
      </c>
      <c r="H5740" s="47" t="n">
        <v>237</v>
      </c>
      <c r="I5740" s="57" t="n">
        <f aca="false">IFERROR(H5740/INDEX(Rate_Master!$C$2:$C$13,MATCH(F5740,Rate_Master!$A$2:$A$13,0)),0)</f>
        <v>0.263333333333333</v>
      </c>
    </row>
    <row r="5741" customFormat="false" ht="15" hidden="false" customHeight="false" outlineLevel="0" collapsed="false">
      <c r="A5741" s="47" t="s">
        <v>17693</v>
      </c>
      <c r="B5741" s="47" t="s">
        <v>1359</v>
      </c>
      <c r="C5741" s="48" t="n">
        <v>46126</v>
      </c>
      <c r="D5741" s="47" t="s">
        <v>63</v>
      </c>
      <c r="E5741" s="47" t="s">
        <v>120</v>
      </c>
      <c r="F5741" s="47" t="s">
        <v>152</v>
      </c>
      <c r="G5741" s="47" t="s">
        <v>125</v>
      </c>
      <c r="H5741" s="47" t="n">
        <v>134</v>
      </c>
      <c r="I5741" s="57" t="n">
        <f aca="false">IFERROR(H5741/INDEX(Rate_Master!$C$2:$C$13,MATCH(F5741,Rate_Master!$A$2:$A$13,0)),0)</f>
        <v>0.148888888888889</v>
      </c>
    </row>
    <row r="5742" customFormat="false" ht="15" hidden="false" customHeight="false" outlineLevel="0" collapsed="false">
      <c r="A5742" s="47" t="s">
        <v>17694</v>
      </c>
      <c r="B5742" s="47" t="s">
        <v>1359</v>
      </c>
      <c r="C5742" s="48" t="n">
        <v>46126</v>
      </c>
      <c r="D5742" s="47" t="s">
        <v>63</v>
      </c>
      <c r="E5742" s="47" t="s">
        <v>120</v>
      </c>
      <c r="F5742" s="47" t="s">
        <v>152</v>
      </c>
      <c r="G5742" s="47" t="s">
        <v>126</v>
      </c>
      <c r="H5742" s="47" t="n">
        <v>92</v>
      </c>
      <c r="I5742" s="57" t="n">
        <f aca="false">IFERROR(H5742/INDEX(Rate_Master!$C$2:$C$13,MATCH(F5742,Rate_Master!$A$2:$A$13,0)),0)</f>
        <v>0.102222222222222</v>
      </c>
    </row>
    <row r="5743" customFormat="false" ht="15" hidden="false" customHeight="false" outlineLevel="0" collapsed="false">
      <c r="A5743" s="47" t="s">
        <v>17695</v>
      </c>
      <c r="B5743" s="47" t="s">
        <v>1360</v>
      </c>
      <c r="C5743" s="48" t="n">
        <v>46126</v>
      </c>
      <c r="D5743" s="47" t="s">
        <v>64</v>
      </c>
      <c r="E5743" s="47" t="s">
        <v>128</v>
      </c>
      <c r="F5743" s="47" t="s">
        <v>154</v>
      </c>
      <c r="G5743" s="47" t="s">
        <v>127</v>
      </c>
      <c r="H5743" s="47" t="n">
        <v>1618</v>
      </c>
      <c r="I5743" s="57" t="n">
        <f aca="false">IFERROR(H5743/INDEX(Rate_Master!$C$2:$C$13,MATCH(F5743,Rate_Master!$A$2:$A$13,0)),0)</f>
        <v>2.69666666666667</v>
      </c>
    </row>
    <row r="5744" customFormat="false" ht="15" hidden="false" customHeight="false" outlineLevel="0" collapsed="false">
      <c r="A5744" s="47" t="s">
        <v>17696</v>
      </c>
      <c r="B5744" s="47" t="s">
        <v>1360</v>
      </c>
      <c r="C5744" s="48" t="n">
        <v>46126</v>
      </c>
      <c r="D5744" s="47" t="s">
        <v>64</v>
      </c>
      <c r="E5744" s="47" t="s">
        <v>128</v>
      </c>
      <c r="F5744" s="47" t="s">
        <v>154</v>
      </c>
      <c r="G5744" s="47" t="s">
        <v>129</v>
      </c>
      <c r="H5744" s="47" t="n">
        <v>1125</v>
      </c>
      <c r="I5744" s="57" t="n">
        <f aca="false">IFERROR(H5744/INDEX(Rate_Master!$C$2:$C$13,MATCH(F5744,Rate_Master!$A$2:$A$13,0)),0)</f>
        <v>1.875</v>
      </c>
    </row>
    <row r="5745" customFormat="false" ht="15" hidden="false" customHeight="false" outlineLevel="0" collapsed="false">
      <c r="A5745" s="47" t="s">
        <v>17697</v>
      </c>
      <c r="B5745" s="47" t="s">
        <v>1360</v>
      </c>
      <c r="C5745" s="48" t="n">
        <v>46126</v>
      </c>
      <c r="D5745" s="47" t="s">
        <v>64</v>
      </c>
      <c r="E5745" s="47" t="s">
        <v>128</v>
      </c>
      <c r="F5745" s="47" t="s">
        <v>154</v>
      </c>
      <c r="G5745" s="47" t="s">
        <v>130</v>
      </c>
      <c r="H5745" s="47" t="n">
        <v>1019</v>
      </c>
      <c r="I5745" s="57" t="n">
        <f aca="false">IFERROR(H5745/INDEX(Rate_Master!$C$2:$C$13,MATCH(F5745,Rate_Master!$A$2:$A$13,0)),0)</f>
        <v>1.69833333333333</v>
      </c>
    </row>
    <row r="5746" customFormat="false" ht="15" hidden="false" customHeight="false" outlineLevel="0" collapsed="false">
      <c r="A5746" s="47" t="s">
        <v>17698</v>
      </c>
      <c r="B5746" s="47" t="s">
        <v>1360</v>
      </c>
      <c r="C5746" s="48" t="n">
        <v>46126</v>
      </c>
      <c r="D5746" s="47" t="s">
        <v>64</v>
      </c>
      <c r="E5746" s="47" t="s">
        <v>128</v>
      </c>
      <c r="F5746" s="47" t="s">
        <v>154</v>
      </c>
      <c r="G5746" s="47" t="s">
        <v>131</v>
      </c>
      <c r="H5746" s="47" t="n">
        <v>452</v>
      </c>
      <c r="I5746" s="57" t="n">
        <f aca="false">IFERROR(H5746/INDEX(Rate_Master!$C$2:$C$13,MATCH(F5746,Rate_Master!$A$2:$A$13,0)),0)</f>
        <v>0.753333333333333</v>
      </c>
    </row>
    <row r="5747" customFormat="false" ht="15" hidden="false" customHeight="false" outlineLevel="0" collapsed="false">
      <c r="A5747" s="47" t="s">
        <v>17699</v>
      </c>
      <c r="B5747" s="47" t="s">
        <v>1360</v>
      </c>
      <c r="C5747" s="48" t="n">
        <v>46126</v>
      </c>
      <c r="D5747" s="47" t="s">
        <v>64</v>
      </c>
      <c r="E5747" s="47" t="s">
        <v>128</v>
      </c>
      <c r="F5747" s="47" t="s">
        <v>154</v>
      </c>
      <c r="G5747" s="47" t="s">
        <v>132</v>
      </c>
      <c r="H5747" s="47" t="n">
        <v>328</v>
      </c>
      <c r="I5747" s="57" t="n">
        <f aca="false">IFERROR(H5747/INDEX(Rate_Master!$C$2:$C$13,MATCH(F5747,Rate_Master!$A$2:$A$13,0)),0)</f>
        <v>0.546666666666667</v>
      </c>
    </row>
    <row r="5748" customFormat="false" ht="15" hidden="false" customHeight="false" outlineLevel="0" collapsed="false">
      <c r="A5748" s="47" t="s">
        <v>17700</v>
      </c>
      <c r="B5748" s="47" t="s">
        <v>1361</v>
      </c>
      <c r="C5748" s="48" t="n">
        <v>46126</v>
      </c>
      <c r="D5748" s="47" t="s">
        <v>64</v>
      </c>
      <c r="E5748" s="47" t="s">
        <v>128</v>
      </c>
      <c r="F5748" s="47" t="s">
        <v>154</v>
      </c>
      <c r="G5748" s="47" t="s">
        <v>127</v>
      </c>
      <c r="H5748" s="47" t="n">
        <v>859</v>
      </c>
      <c r="I5748" s="57" t="n">
        <f aca="false">IFERROR(H5748/INDEX(Rate_Master!$C$2:$C$13,MATCH(F5748,Rate_Master!$A$2:$A$13,0)),0)</f>
        <v>1.43166666666667</v>
      </c>
    </row>
    <row r="5749" customFormat="false" ht="15" hidden="false" customHeight="false" outlineLevel="0" collapsed="false">
      <c r="A5749" s="47" t="s">
        <v>17701</v>
      </c>
      <c r="B5749" s="47" t="s">
        <v>1361</v>
      </c>
      <c r="C5749" s="48" t="n">
        <v>46126</v>
      </c>
      <c r="D5749" s="47" t="s">
        <v>64</v>
      </c>
      <c r="E5749" s="47" t="s">
        <v>128</v>
      </c>
      <c r="F5749" s="47" t="s">
        <v>154</v>
      </c>
      <c r="G5749" s="47" t="s">
        <v>129</v>
      </c>
      <c r="H5749" s="47" t="n">
        <v>661</v>
      </c>
      <c r="I5749" s="57" t="n">
        <f aca="false">IFERROR(H5749/INDEX(Rate_Master!$C$2:$C$13,MATCH(F5749,Rate_Master!$A$2:$A$13,0)),0)</f>
        <v>1.10166666666667</v>
      </c>
    </row>
    <row r="5750" customFormat="false" ht="15" hidden="false" customHeight="false" outlineLevel="0" collapsed="false">
      <c r="A5750" s="47" t="s">
        <v>17702</v>
      </c>
      <c r="B5750" s="47" t="s">
        <v>1361</v>
      </c>
      <c r="C5750" s="48" t="n">
        <v>46126</v>
      </c>
      <c r="D5750" s="47" t="s">
        <v>64</v>
      </c>
      <c r="E5750" s="47" t="s">
        <v>128</v>
      </c>
      <c r="F5750" s="47" t="s">
        <v>154</v>
      </c>
      <c r="G5750" s="47" t="s">
        <v>130</v>
      </c>
      <c r="H5750" s="47" t="n">
        <v>507</v>
      </c>
      <c r="I5750" s="57" t="n">
        <f aca="false">IFERROR(H5750/INDEX(Rate_Master!$C$2:$C$13,MATCH(F5750,Rate_Master!$A$2:$A$13,0)),0)</f>
        <v>0.845</v>
      </c>
    </row>
    <row r="5751" customFormat="false" ht="15" hidden="false" customHeight="false" outlineLevel="0" collapsed="false">
      <c r="A5751" s="47" t="s">
        <v>17703</v>
      </c>
      <c r="B5751" s="47" t="s">
        <v>1361</v>
      </c>
      <c r="C5751" s="48" t="n">
        <v>46126</v>
      </c>
      <c r="D5751" s="47" t="s">
        <v>64</v>
      </c>
      <c r="E5751" s="47" t="s">
        <v>128</v>
      </c>
      <c r="F5751" s="47" t="s">
        <v>154</v>
      </c>
      <c r="G5751" s="47" t="s">
        <v>131</v>
      </c>
      <c r="H5751" s="47" t="n">
        <v>218</v>
      </c>
      <c r="I5751" s="57" t="n">
        <f aca="false">IFERROR(H5751/INDEX(Rate_Master!$C$2:$C$13,MATCH(F5751,Rate_Master!$A$2:$A$13,0)),0)</f>
        <v>0.363333333333333</v>
      </c>
    </row>
    <row r="5752" customFormat="false" ht="15" hidden="false" customHeight="false" outlineLevel="0" collapsed="false">
      <c r="A5752" s="47" t="s">
        <v>17704</v>
      </c>
      <c r="B5752" s="47" t="s">
        <v>1361</v>
      </c>
      <c r="C5752" s="48" t="n">
        <v>46126</v>
      </c>
      <c r="D5752" s="47" t="s">
        <v>64</v>
      </c>
      <c r="E5752" s="47" t="s">
        <v>128</v>
      </c>
      <c r="F5752" s="47" t="s">
        <v>154</v>
      </c>
      <c r="G5752" s="47" t="s">
        <v>132</v>
      </c>
      <c r="H5752" s="47" t="n">
        <v>173</v>
      </c>
      <c r="I5752" s="57" t="n">
        <f aca="false">IFERROR(H5752/INDEX(Rate_Master!$C$2:$C$13,MATCH(F5752,Rate_Master!$A$2:$A$13,0)),0)</f>
        <v>0.288333333333333</v>
      </c>
    </row>
    <row r="5753" customFormat="false" ht="15" hidden="false" customHeight="false" outlineLevel="0" collapsed="false">
      <c r="A5753" s="47" t="s">
        <v>17705</v>
      </c>
      <c r="B5753" s="47" t="s">
        <v>1362</v>
      </c>
      <c r="C5753" s="48" t="n">
        <v>46126</v>
      </c>
      <c r="D5753" s="47" t="s">
        <v>65</v>
      </c>
      <c r="E5753" s="47" t="s">
        <v>134</v>
      </c>
      <c r="F5753" s="47" t="s">
        <v>159</v>
      </c>
      <c r="G5753" s="47" t="s">
        <v>133</v>
      </c>
      <c r="H5753" s="47" t="n">
        <v>444</v>
      </c>
      <c r="I5753" s="57" t="n">
        <f aca="false">IFERROR(H5753/INDEX(Rate_Master!$C$2:$C$13,MATCH(F5753,Rate_Master!$A$2:$A$13,0)),0)</f>
        <v>1.85</v>
      </c>
    </row>
    <row r="5754" customFormat="false" ht="15" hidden="false" customHeight="false" outlineLevel="0" collapsed="false">
      <c r="A5754" s="47" t="s">
        <v>17706</v>
      </c>
      <c r="B5754" s="47" t="s">
        <v>1362</v>
      </c>
      <c r="C5754" s="48" t="n">
        <v>46126</v>
      </c>
      <c r="D5754" s="47" t="s">
        <v>65</v>
      </c>
      <c r="E5754" s="47" t="s">
        <v>134</v>
      </c>
      <c r="F5754" s="47" t="s">
        <v>159</v>
      </c>
      <c r="G5754" s="47" t="s">
        <v>135</v>
      </c>
      <c r="H5754" s="47" t="n">
        <v>319</v>
      </c>
      <c r="I5754" s="57" t="n">
        <f aca="false">IFERROR(H5754/INDEX(Rate_Master!$C$2:$C$13,MATCH(F5754,Rate_Master!$A$2:$A$13,0)),0)</f>
        <v>1.32916666666667</v>
      </c>
    </row>
    <row r="5755" customFormat="false" ht="15" hidden="false" customHeight="false" outlineLevel="0" collapsed="false">
      <c r="A5755" s="47" t="s">
        <v>17707</v>
      </c>
      <c r="B5755" s="47" t="s">
        <v>1362</v>
      </c>
      <c r="C5755" s="48" t="n">
        <v>46126</v>
      </c>
      <c r="D5755" s="47" t="s">
        <v>65</v>
      </c>
      <c r="E5755" s="47" t="s">
        <v>134</v>
      </c>
      <c r="F5755" s="47" t="s">
        <v>159</v>
      </c>
      <c r="G5755" s="47" t="s">
        <v>136</v>
      </c>
      <c r="H5755" s="47" t="n">
        <v>261</v>
      </c>
      <c r="I5755" s="57" t="n">
        <f aca="false">IFERROR(H5755/INDEX(Rate_Master!$C$2:$C$13,MATCH(F5755,Rate_Master!$A$2:$A$13,0)),0)</f>
        <v>1.0875</v>
      </c>
    </row>
    <row r="5756" customFormat="false" ht="15" hidden="false" customHeight="false" outlineLevel="0" collapsed="false">
      <c r="A5756" s="47" t="s">
        <v>17708</v>
      </c>
      <c r="B5756" s="47" t="s">
        <v>1362</v>
      </c>
      <c r="C5756" s="48" t="n">
        <v>46126</v>
      </c>
      <c r="D5756" s="47" t="s">
        <v>65</v>
      </c>
      <c r="E5756" s="47" t="s">
        <v>134</v>
      </c>
      <c r="F5756" s="47" t="s">
        <v>159</v>
      </c>
      <c r="G5756" s="47" t="s">
        <v>137</v>
      </c>
      <c r="H5756" s="47" t="n">
        <v>188</v>
      </c>
      <c r="I5756" s="57" t="n">
        <f aca="false">IFERROR(H5756/INDEX(Rate_Master!$C$2:$C$13,MATCH(F5756,Rate_Master!$A$2:$A$13,0)),0)</f>
        <v>0.783333333333333</v>
      </c>
    </row>
    <row r="5757" customFormat="false" ht="15" hidden="false" customHeight="false" outlineLevel="0" collapsed="false">
      <c r="A5757" s="47" t="s">
        <v>17709</v>
      </c>
      <c r="B5757" s="47" t="s">
        <v>1362</v>
      </c>
      <c r="C5757" s="48" t="n">
        <v>46126</v>
      </c>
      <c r="D5757" s="47" t="s">
        <v>65</v>
      </c>
      <c r="E5757" s="47" t="s">
        <v>134</v>
      </c>
      <c r="F5757" s="47" t="s">
        <v>159</v>
      </c>
      <c r="G5757" s="47" t="s">
        <v>138</v>
      </c>
      <c r="H5757" s="47" t="n">
        <v>119</v>
      </c>
      <c r="I5757" s="57" t="n">
        <f aca="false">IFERROR(H5757/INDEX(Rate_Master!$C$2:$C$13,MATCH(F5757,Rate_Master!$A$2:$A$13,0)),0)</f>
        <v>0.495833333333333</v>
      </c>
    </row>
    <row r="5758" customFormat="false" ht="15" hidden="false" customHeight="false" outlineLevel="0" collapsed="false">
      <c r="A5758" s="47" t="s">
        <v>17710</v>
      </c>
      <c r="B5758" s="47" t="s">
        <v>1364</v>
      </c>
      <c r="C5758" s="48" t="n">
        <v>46126</v>
      </c>
      <c r="D5758" s="47" t="s">
        <v>65</v>
      </c>
      <c r="E5758" s="47" t="s">
        <v>134</v>
      </c>
      <c r="F5758" s="47" t="s">
        <v>159</v>
      </c>
      <c r="G5758" s="47" t="s">
        <v>133</v>
      </c>
      <c r="H5758" s="47" t="n">
        <v>333</v>
      </c>
      <c r="I5758" s="57" t="n">
        <f aca="false">IFERROR(H5758/INDEX(Rate_Master!$C$2:$C$13,MATCH(F5758,Rate_Master!$A$2:$A$13,0)),0)</f>
        <v>1.3875</v>
      </c>
    </row>
    <row r="5759" customFormat="false" ht="15" hidden="false" customHeight="false" outlineLevel="0" collapsed="false">
      <c r="A5759" s="47" t="s">
        <v>17711</v>
      </c>
      <c r="B5759" s="47" t="s">
        <v>1364</v>
      </c>
      <c r="C5759" s="48" t="n">
        <v>46126</v>
      </c>
      <c r="D5759" s="47" t="s">
        <v>65</v>
      </c>
      <c r="E5759" s="47" t="s">
        <v>134</v>
      </c>
      <c r="F5759" s="47" t="s">
        <v>159</v>
      </c>
      <c r="G5759" s="47" t="s">
        <v>135</v>
      </c>
      <c r="H5759" s="47" t="n">
        <v>258</v>
      </c>
      <c r="I5759" s="57" t="n">
        <f aca="false">IFERROR(H5759/INDEX(Rate_Master!$C$2:$C$13,MATCH(F5759,Rate_Master!$A$2:$A$13,0)),0)</f>
        <v>1.075</v>
      </c>
    </row>
    <row r="5760" customFormat="false" ht="15" hidden="false" customHeight="false" outlineLevel="0" collapsed="false">
      <c r="A5760" s="47" t="s">
        <v>17712</v>
      </c>
      <c r="B5760" s="47" t="s">
        <v>1364</v>
      </c>
      <c r="C5760" s="48" t="n">
        <v>46126</v>
      </c>
      <c r="D5760" s="47" t="s">
        <v>65</v>
      </c>
      <c r="E5760" s="47" t="s">
        <v>134</v>
      </c>
      <c r="F5760" s="47" t="s">
        <v>159</v>
      </c>
      <c r="G5760" s="47" t="s">
        <v>136</v>
      </c>
      <c r="H5760" s="47" t="n">
        <v>200</v>
      </c>
      <c r="I5760" s="57" t="n">
        <f aca="false">IFERROR(H5760/INDEX(Rate_Master!$C$2:$C$13,MATCH(F5760,Rate_Master!$A$2:$A$13,0)),0)</f>
        <v>0.833333333333333</v>
      </c>
    </row>
    <row r="5761" customFormat="false" ht="15" hidden="false" customHeight="false" outlineLevel="0" collapsed="false">
      <c r="A5761" s="47" t="s">
        <v>17713</v>
      </c>
      <c r="B5761" s="47" t="s">
        <v>1364</v>
      </c>
      <c r="C5761" s="48" t="n">
        <v>46126</v>
      </c>
      <c r="D5761" s="47" t="s">
        <v>65</v>
      </c>
      <c r="E5761" s="47" t="s">
        <v>134</v>
      </c>
      <c r="F5761" s="47" t="s">
        <v>159</v>
      </c>
      <c r="G5761" s="47" t="s">
        <v>137</v>
      </c>
      <c r="H5761" s="47" t="n">
        <v>179</v>
      </c>
      <c r="I5761" s="57" t="n">
        <f aca="false">IFERROR(H5761/INDEX(Rate_Master!$C$2:$C$13,MATCH(F5761,Rate_Master!$A$2:$A$13,0)),0)</f>
        <v>0.745833333333333</v>
      </c>
    </row>
    <row r="5762" customFormat="false" ht="15" hidden="false" customHeight="false" outlineLevel="0" collapsed="false">
      <c r="A5762" s="47" t="s">
        <v>17714</v>
      </c>
      <c r="B5762" s="47" t="s">
        <v>1364</v>
      </c>
      <c r="C5762" s="48" t="n">
        <v>46126</v>
      </c>
      <c r="D5762" s="47" t="s">
        <v>65</v>
      </c>
      <c r="E5762" s="47" t="s">
        <v>134</v>
      </c>
      <c r="F5762" s="47" t="s">
        <v>159</v>
      </c>
      <c r="G5762" s="47" t="s">
        <v>138</v>
      </c>
      <c r="H5762" s="47" t="n">
        <v>73</v>
      </c>
      <c r="I5762" s="57" t="n">
        <f aca="false">IFERROR(H5762/INDEX(Rate_Master!$C$2:$C$13,MATCH(F5762,Rate_Master!$A$2:$A$13,0)),0)</f>
        <v>0.304166666666667</v>
      </c>
    </row>
    <row r="5763" customFormat="false" ht="15" hidden="false" customHeight="false" outlineLevel="0" collapsed="false">
      <c r="A5763" s="47" t="s">
        <v>17715</v>
      </c>
      <c r="B5763" s="47" t="s">
        <v>1365</v>
      </c>
      <c r="C5763" s="48" t="n">
        <v>46126</v>
      </c>
      <c r="D5763" s="47" t="s">
        <v>65</v>
      </c>
      <c r="E5763" s="47" t="s">
        <v>134</v>
      </c>
      <c r="F5763" s="47" t="s">
        <v>159</v>
      </c>
      <c r="G5763" s="47" t="s">
        <v>133</v>
      </c>
      <c r="H5763" s="47" t="n">
        <v>535</v>
      </c>
      <c r="I5763" s="57" t="n">
        <f aca="false">IFERROR(H5763/INDEX(Rate_Master!$C$2:$C$13,MATCH(F5763,Rate_Master!$A$2:$A$13,0)),0)</f>
        <v>2.22916666666667</v>
      </c>
    </row>
    <row r="5764" customFormat="false" ht="15" hidden="false" customHeight="false" outlineLevel="0" collapsed="false">
      <c r="A5764" s="47" t="s">
        <v>17716</v>
      </c>
      <c r="B5764" s="47" t="s">
        <v>1365</v>
      </c>
      <c r="C5764" s="48" t="n">
        <v>46126</v>
      </c>
      <c r="D5764" s="47" t="s">
        <v>65</v>
      </c>
      <c r="E5764" s="47" t="s">
        <v>134</v>
      </c>
      <c r="F5764" s="47" t="s">
        <v>159</v>
      </c>
      <c r="G5764" s="47" t="s">
        <v>135</v>
      </c>
      <c r="H5764" s="47" t="n">
        <v>367</v>
      </c>
      <c r="I5764" s="57" t="n">
        <f aca="false">IFERROR(H5764/INDEX(Rate_Master!$C$2:$C$13,MATCH(F5764,Rate_Master!$A$2:$A$13,0)),0)</f>
        <v>1.52916666666667</v>
      </c>
    </row>
    <row r="5765" customFormat="false" ht="15" hidden="false" customHeight="false" outlineLevel="0" collapsed="false">
      <c r="A5765" s="47" t="s">
        <v>17717</v>
      </c>
      <c r="B5765" s="47" t="s">
        <v>1365</v>
      </c>
      <c r="C5765" s="48" t="n">
        <v>46126</v>
      </c>
      <c r="D5765" s="47" t="s">
        <v>65</v>
      </c>
      <c r="E5765" s="47" t="s">
        <v>134</v>
      </c>
      <c r="F5765" s="47" t="s">
        <v>159</v>
      </c>
      <c r="G5765" s="47" t="s">
        <v>136</v>
      </c>
      <c r="H5765" s="47" t="n">
        <v>295</v>
      </c>
      <c r="I5765" s="57" t="n">
        <f aca="false">IFERROR(H5765/INDEX(Rate_Master!$C$2:$C$13,MATCH(F5765,Rate_Master!$A$2:$A$13,0)),0)</f>
        <v>1.22916666666667</v>
      </c>
    </row>
    <row r="5766" customFormat="false" ht="15" hidden="false" customHeight="false" outlineLevel="0" collapsed="false">
      <c r="A5766" s="47" t="s">
        <v>17718</v>
      </c>
      <c r="B5766" s="47" t="s">
        <v>1365</v>
      </c>
      <c r="C5766" s="48" t="n">
        <v>46126</v>
      </c>
      <c r="D5766" s="47" t="s">
        <v>65</v>
      </c>
      <c r="E5766" s="47" t="s">
        <v>134</v>
      </c>
      <c r="F5766" s="47" t="s">
        <v>159</v>
      </c>
      <c r="G5766" s="47" t="s">
        <v>137</v>
      </c>
      <c r="H5766" s="47" t="n">
        <v>206</v>
      </c>
      <c r="I5766" s="57" t="n">
        <f aca="false">IFERROR(H5766/INDEX(Rate_Master!$C$2:$C$13,MATCH(F5766,Rate_Master!$A$2:$A$13,0)),0)</f>
        <v>0.858333333333333</v>
      </c>
    </row>
    <row r="5767" customFormat="false" ht="15" hidden="false" customHeight="false" outlineLevel="0" collapsed="false">
      <c r="A5767" s="47" t="s">
        <v>17719</v>
      </c>
      <c r="B5767" s="47" t="s">
        <v>1365</v>
      </c>
      <c r="C5767" s="48" t="n">
        <v>46126</v>
      </c>
      <c r="D5767" s="47" t="s">
        <v>65</v>
      </c>
      <c r="E5767" s="47" t="s">
        <v>134</v>
      </c>
      <c r="F5767" s="47" t="s">
        <v>159</v>
      </c>
      <c r="G5767" s="47" t="s">
        <v>138</v>
      </c>
      <c r="H5767" s="47" t="n">
        <v>128</v>
      </c>
      <c r="I5767" s="57" t="n">
        <f aca="false">IFERROR(H5767/INDEX(Rate_Master!$C$2:$C$13,MATCH(F5767,Rate_Master!$A$2:$A$13,0)),0)</f>
        <v>0.533333333333333</v>
      </c>
    </row>
    <row r="5768" customFormat="false" ht="15" hidden="false" customHeight="false" outlineLevel="0" collapsed="false">
      <c r="A5768" s="47" t="s">
        <v>17720</v>
      </c>
      <c r="B5768" s="47" t="s">
        <v>1366</v>
      </c>
      <c r="C5768" s="48" t="n">
        <v>46127</v>
      </c>
      <c r="D5768" s="47" t="s">
        <v>62</v>
      </c>
      <c r="E5768" s="47" t="s">
        <v>120</v>
      </c>
      <c r="F5768" s="47" t="s">
        <v>148</v>
      </c>
      <c r="G5768" s="47" t="s">
        <v>119</v>
      </c>
      <c r="H5768" s="47" t="n">
        <v>792</v>
      </c>
      <c r="I5768" s="57" t="n">
        <f aca="false">IFERROR(H5768/INDEX(Rate_Master!$C$2:$C$13,MATCH(F5768,Rate_Master!$A$2:$A$13,0)),0)</f>
        <v>0.88</v>
      </c>
    </row>
    <row r="5769" customFormat="false" ht="15" hidden="false" customHeight="false" outlineLevel="0" collapsed="false">
      <c r="A5769" s="47" t="s">
        <v>17721</v>
      </c>
      <c r="B5769" s="47" t="s">
        <v>1366</v>
      </c>
      <c r="C5769" s="48" t="n">
        <v>46127</v>
      </c>
      <c r="D5769" s="47" t="s">
        <v>62</v>
      </c>
      <c r="E5769" s="47" t="s">
        <v>120</v>
      </c>
      <c r="F5769" s="47" t="s">
        <v>148</v>
      </c>
      <c r="G5769" s="47" t="s">
        <v>121</v>
      </c>
      <c r="H5769" s="47" t="n">
        <v>696</v>
      </c>
      <c r="I5769" s="57" t="n">
        <f aca="false">IFERROR(H5769/INDEX(Rate_Master!$C$2:$C$13,MATCH(F5769,Rate_Master!$A$2:$A$13,0)),0)</f>
        <v>0.773333333333333</v>
      </c>
    </row>
    <row r="5770" customFormat="false" ht="15" hidden="false" customHeight="false" outlineLevel="0" collapsed="false">
      <c r="A5770" s="47" t="s">
        <v>17722</v>
      </c>
      <c r="B5770" s="47" t="s">
        <v>1366</v>
      </c>
      <c r="C5770" s="48" t="n">
        <v>46127</v>
      </c>
      <c r="D5770" s="47" t="s">
        <v>62</v>
      </c>
      <c r="E5770" s="47" t="s">
        <v>120</v>
      </c>
      <c r="F5770" s="47" t="s">
        <v>148</v>
      </c>
      <c r="G5770" s="47" t="s">
        <v>122</v>
      </c>
      <c r="H5770" s="47" t="n">
        <v>799</v>
      </c>
      <c r="I5770" s="57" t="n">
        <f aca="false">IFERROR(H5770/INDEX(Rate_Master!$C$2:$C$13,MATCH(F5770,Rate_Master!$A$2:$A$13,0)),0)</f>
        <v>0.887777777777778</v>
      </c>
    </row>
    <row r="5771" customFormat="false" ht="15" hidden="false" customHeight="false" outlineLevel="0" collapsed="false">
      <c r="A5771" s="47" t="s">
        <v>17723</v>
      </c>
      <c r="B5771" s="47" t="s">
        <v>1366</v>
      </c>
      <c r="C5771" s="48" t="n">
        <v>46127</v>
      </c>
      <c r="D5771" s="47" t="s">
        <v>62</v>
      </c>
      <c r="E5771" s="47" t="s">
        <v>120</v>
      </c>
      <c r="F5771" s="47" t="s">
        <v>148</v>
      </c>
      <c r="G5771" s="47" t="s">
        <v>123</v>
      </c>
      <c r="H5771" s="47" t="n">
        <v>595</v>
      </c>
      <c r="I5771" s="57" t="n">
        <f aca="false">IFERROR(H5771/INDEX(Rate_Master!$C$2:$C$13,MATCH(F5771,Rate_Master!$A$2:$A$13,0)),0)</f>
        <v>0.661111111111111</v>
      </c>
    </row>
    <row r="5772" customFormat="false" ht="15" hidden="false" customHeight="false" outlineLevel="0" collapsed="false">
      <c r="A5772" s="47" t="s">
        <v>17724</v>
      </c>
      <c r="B5772" s="47" t="s">
        <v>1366</v>
      </c>
      <c r="C5772" s="48" t="n">
        <v>46127</v>
      </c>
      <c r="D5772" s="47" t="s">
        <v>62</v>
      </c>
      <c r="E5772" s="47" t="s">
        <v>120</v>
      </c>
      <c r="F5772" s="47" t="s">
        <v>148</v>
      </c>
      <c r="G5772" s="47" t="s">
        <v>124</v>
      </c>
      <c r="H5772" s="47" t="n">
        <v>350</v>
      </c>
      <c r="I5772" s="57" t="n">
        <f aca="false">IFERROR(H5772/INDEX(Rate_Master!$C$2:$C$13,MATCH(F5772,Rate_Master!$A$2:$A$13,0)),0)</f>
        <v>0.388888888888889</v>
      </c>
    </row>
    <row r="5773" customFormat="false" ht="15" hidden="false" customHeight="false" outlineLevel="0" collapsed="false">
      <c r="A5773" s="47" t="s">
        <v>17725</v>
      </c>
      <c r="B5773" s="47" t="s">
        <v>1366</v>
      </c>
      <c r="C5773" s="48" t="n">
        <v>46127</v>
      </c>
      <c r="D5773" s="47" t="s">
        <v>62</v>
      </c>
      <c r="E5773" s="47" t="s">
        <v>120</v>
      </c>
      <c r="F5773" s="47" t="s">
        <v>148</v>
      </c>
      <c r="G5773" s="47" t="s">
        <v>125</v>
      </c>
      <c r="H5773" s="47" t="n">
        <v>199</v>
      </c>
      <c r="I5773" s="57" t="n">
        <f aca="false">IFERROR(H5773/INDEX(Rate_Master!$C$2:$C$13,MATCH(F5773,Rate_Master!$A$2:$A$13,0)),0)</f>
        <v>0.221111111111111</v>
      </c>
    </row>
    <row r="5774" customFormat="false" ht="15" hidden="false" customHeight="false" outlineLevel="0" collapsed="false">
      <c r="A5774" s="47" t="s">
        <v>17726</v>
      </c>
      <c r="B5774" s="47" t="s">
        <v>1366</v>
      </c>
      <c r="C5774" s="48" t="n">
        <v>46127</v>
      </c>
      <c r="D5774" s="47" t="s">
        <v>62</v>
      </c>
      <c r="E5774" s="47" t="s">
        <v>120</v>
      </c>
      <c r="F5774" s="47" t="s">
        <v>148</v>
      </c>
      <c r="G5774" s="47" t="s">
        <v>126</v>
      </c>
      <c r="H5774" s="47" t="n">
        <v>144</v>
      </c>
      <c r="I5774" s="57" t="n">
        <f aca="false">IFERROR(H5774/INDEX(Rate_Master!$C$2:$C$13,MATCH(F5774,Rate_Master!$A$2:$A$13,0)),0)</f>
        <v>0.16</v>
      </c>
    </row>
    <row r="5775" customFormat="false" ht="15" hidden="false" customHeight="false" outlineLevel="0" collapsed="false">
      <c r="A5775" s="47" t="s">
        <v>17727</v>
      </c>
      <c r="B5775" s="47" t="s">
        <v>1367</v>
      </c>
      <c r="C5775" s="48" t="n">
        <v>46127</v>
      </c>
      <c r="D5775" s="47" t="s">
        <v>62</v>
      </c>
      <c r="E5775" s="47" t="s">
        <v>120</v>
      </c>
      <c r="F5775" s="47" t="s">
        <v>150</v>
      </c>
      <c r="G5775" s="47" t="s">
        <v>119</v>
      </c>
      <c r="H5775" s="47" t="n">
        <v>1170</v>
      </c>
      <c r="I5775" s="57" t="n">
        <f aca="false">IFERROR(H5775/INDEX(Rate_Master!$C$2:$C$13,MATCH(F5775,Rate_Master!$A$2:$A$13,0)),0)</f>
        <v>1.4625</v>
      </c>
    </row>
    <row r="5776" customFormat="false" ht="15" hidden="false" customHeight="false" outlineLevel="0" collapsed="false">
      <c r="A5776" s="47" t="s">
        <v>17728</v>
      </c>
      <c r="B5776" s="47" t="s">
        <v>1367</v>
      </c>
      <c r="C5776" s="48" t="n">
        <v>46127</v>
      </c>
      <c r="D5776" s="47" t="s">
        <v>62</v>
      </c>
      <c r="E5776" s="47" t="s">
        <v>120</v>
      </c>
      <c r="F5776" s="47" t="s">
        <v>150</v>
      </c>
      <c r="G5776" s="47" t="s">
        <v>121</v>
      </c>
      <c r="H5776" s="47" t="n">
        <v>1058</v>
      </c>
      <c r="I5776" s="57" t="n">
        <f aca="false">IFERROR(H5776/INDEX(Rate_Master!$C$2:$C$13,MATCH(F5776,Rate_Master!$A$2:$A$13,0)),0)</f>
        <v>1.3225</v>
      </c>
    </row>
    <row r="5777" customFormat="false" ht="15" hidden="false" customHeight="false" outlineLevel="0" collapsed="false">
      <c r="A5777" s="47" t="s">
        <v>17729</v>
      </c>
      <c r="B5777" s="47" t="s">
        <v>1367</v>
      </c>
      <c r="C5777" s="48" t="n">
        <v>46127</v>
      </c>
      <c r="D5777" s="47" t="s">
        <v>62</v>
      </c>
      <c r="E5777" s="47" t="s">
        <v>120</v>
      </c>
      <c r="F5777" s="47" t="s">
        <v>150</v>
      </c>
      <c r="G5777" s="47" t="s">
        <v>122</v>
      </c>
      <c r="H5777" s="47" t="n">
        <v>1863</v>
      </c>
      <c r="I5777" s="57" t="n">
        <f aca="false">IFERROR(H5777/INDEX(Rate_Master!$C$2:$C$13,MATCH(F5777,Rate_Master!$A$2:$A$13,0)),0)</f>
        <v>2.32875</v>
      </c>
    </row>
    <row r="5778" customFormat="false" ht="15" hidden="false" customHeight="false" outlineLevel="0" collapsed="false">
      <c r="A5778" s="47" t="s">
        <v>17730</v>
      </c>
      <c r="B5778" s="47" t="s">
        <v>1367</v>
      </c>
      <c r="C5778" s="48" t="n">
        <v>46127</v>
      </c>
      <c r="D5778" s="47" t="s">
        <v>62</v>
      </c>
      <c r="E5778" s="47" t="s">
        <v>120</v>
      </c>
      <c r="F5778" s="47" t="s">
        <v>150</v>
      </c>
      <c r="G5778" s="47" t="s">
        <v>123</v>
      </c>
      <c r="H5778" s="47" t="n">
        <v>921</v>
      </c>
      <c r="I5778" s="57" t="n">
        <f aca="false">IFERROR(H5778/INDEX(Rate_Master!$C$2:$C$13,MATCH(F5778,Rate_Master!$A$2:$A$13,0)),0)</f>
        <v>1.15125</v>
      </c>
    </row>
    <row r="5779" customFormat="false" ht="15" hidden="false" customHeight="false" outlineLevel="0" collapsed="false">
      <c r="A5779" s="47" t="s">
        <v>17731</v>
      </c>
      <c r="B5779" s="47" t="s">
        <v>1367</v>
      </c>
      <c r="C5779" s="48" t="n">
        <v>46127</v>
      </c>
      <c r="D5779" s="47" t="s">
        <v>62</v>
      </c>
      <c r="E5779" s="47" t="s">
        <v>120</v>
      </c>
      <c r="F5779" s="47" t="s">
        <v>150</v>
      </c>
      <c r="G5779" s="47" t="s">
        <v>124</v>
      </c>
      <c r="H5779" s="47" t="n">
        <v>534</v>
      </c>
      <c r="I5779" s="57" t="n">
        <f aca="false">IFERROR(H5779/INDEX(Rate_Master!$C$2:$C$13,MATCH(F5779,Rate_Master!$A$2:$A$13,0)),0)</f>
        <v>0.6675</v>
      </c>
    </row>
    <row r="5780" customFormat="false" ht="15" hidden="false" customHeight="false" outlineLevel="0" collapsed="false">
      <c r="A5780" s="47" t="s">
        <v>17732</v>
      </c>
      <c r="B5780" s="47" t="s">
        <v>1367</v>
      </c>
      <c r="C5780" s="48" t="n">
        <v>46127</v>
      </c>
      <c r="D5780" s="47" t="s">
        <v>62</v>
      </c>
      <c r="E5780" s="47" t="s">
        <v>120</v>
      </c>
      <c r="F5780" s="47" t="s">
        <v>150</v>
      </c>
      <c r="G5780" s="47" t="s">
        <v>125</v>
      </c>
      <c r="H5780" s="47" t="n">
        <v>327</v>
      </c>
      <c r="I5780" s="57" t="n">
        <f aca="false">IFERROR(H5780/INDEX(Rate_Master!$C$2:$C$13,MATCH(F5780,Rate_Master!$A$2:$A$13,0)),0)</f>
        <v>0.40875</v>
      </c>
    </row>
    <row r="5781" customFormat="false" ht="15" hidden="false" customHeight="false" outlineLevel="0" collapsed="false">
      <c r="A5781" s="47" t="s">
        <v>17733</v>
      </c>
      <c r="B5781" s="47" t="s">
        <v>1367</v>
      </c>
      <c r="C5781" s="48" t="n">
        <v>46127</v>
      </c>
      <c r="D5781" s="47" t="s">
        <v>62</v>
      </c>
      <c r="E5781" s="47" t="s">
        <v>120</v>
      </c>
      <c r="F5781" s="47" t="s">
        <v>150</v>
      </c>
      <c r="G5781" s="47" t="s">
        <v>126</v>
      </c>
      <c r="H5781" s="47" t="n">
        <v>242</v>
      </c>
      <c r="I5781" s="57" t="n">
        <f aca="false">IFERROR(H5781/INDEX(Rate_Master!$C$2:$C$13,MATCH(F5781,Rate_Master!$A$2:$A$13,0)),0)</f>
        <v>0.3025</v>
      </c>
    </row>
    <row r="5782" customFormat="false" ht="15" hidden="false" customHeight="false" outlineLevel="0" collapsed="false">
      <c r="A5782" s="47" t="s">
        <v>17734</v>
      </c>
      <c r="B5782" s="47" t="s">
        <v>1369</v>
      </c>
      <c r="C5782" s="48" t="n">
        <v>46127</v>
      </c>
      <c r="D5782" s="47" t="s">
        <v>62</v>
      </c>
      <c r="E5782" s="47" t="s">
        <v>120</v>
      </c>
      <c r="F5782" s="47" t="s">
        <v>150</v>
      </c>
      <c r="G5782" s="47" t="s">
        <v>119</v>
      </c>
      <c r="H5782" s="47" t="n">
        <v>823</v>
      </c>
      <c r="I5782" s="57" t="n">
        <f aca="false">IFERROR(H5782/INDEX(Rate_Master!$C$2:$C$13,MATCH(F5782,Rate_Master!$A$2:$A$13,0)),0)</f>
        <v>1.02875</v>
      </c>
    </row>
    <row r="5783" customFormat="false" ht="15" hidden="false" customHeight="false" outlineLevel="0" collapsed="false">
      <c r="A5783" s="47" t="s">
        <v>17735</v>
      </c>
      <c r="B5783" s="47" t="s">
        <v>1369</v>
      </c>
      <c r="C5783" s="48" t="n">
        <v>46127</v>
      </c>
      <c r="D5783" s="47" t="s">
        <v>62</v>
      </c>
      <c r="E5783" s="47" t="s">
        <v>120</v>
      </c>
      <c r="F5783" s="47" t="s">
        <v>150</v>
      </c>
      <c r="G5783" s="47" t="s">
        <v>121</v>
      </c>
      <c r="H5783" s="47" t="n">
        <v>754</v>
      </c>
      <c r="I5783" s="57" t="n">
        <f aca="false">IFERROR(H5783/INDEX(Rate_Master!$C$2:$C$13,MATCH(F5783,Rate_Master!$A$2:$A$13,0)),0)</f>
        <v>0.9425</v>
      </c>
    </row>
    <row r="5784" customFormat="false" ht="15" hidden="false" customHeight="false" outlineLevel="0" collapsed="false">
      <c r="A5784" s="47" t="s">
        <v>17736</v>
      </c>
      <c r="B5784" s="47" t="s">
        <v>1369</v>
      </c>
      <c r="C5784" s="48" t="n">
        <v>46127</v>
      </c>
      <c r="D5784" s="47" t="s">
        <v>62</v>
      </c>
      <c r="E5784" s="47" t="s">
        <v>120</v>
      </c>
      <c r="F5784" s="47" t="s">
        <v>150</v>
      </c>
      <c r="G5784" s="47" t="s">
        <v>122</v>
      </c>
      <c r="H5784" s="47" t="n">
        <v>1331</v>
      </c>
      <c r="I5784" s="57" t="n">
        <f aca="false">IFERROR(H5784/INDEX(Rate_Master!$C$2:$C$13,MATCH(F5784,Rate_Master!$A$2:$A$13,0)),0)</f>
        <v>1.66375</v>
      </c>
    </row>
    <row r="5785" customFormat="false" ht="15" hidden="false" customHeight="false" outlineLevel="0" collapsed="false">
      <c r="A5785" s="47" t="s">
        <v>17737</v>
      </c>
      <c r="B5785" s="47" t="s">
        <v>1369</v>
      </c>
      <c r="C5785" s="48" t="n">
        <v>46127</v>
      </c>
      <c r="D5785" s="47" t="s">
        <v>62</v>
      </c>
      <c r="E5785" s="47" t="s">
        <v>120</v>
      </c>
      <c r="F5785" s="47" t="s">
        <v>150</v>
      </c>
      <c r="G5785" s="47" t="s">
        <v>123</v>
      </c>
      <c r="H5785" s="47" t="n">
        <v>578</v>
      </c>
      <c r="I5785" s="57" t="n">
        <f aca="false">IFERROR(H5785/INDEX(Rate_Master!$C$2:$C$13,MATCH(F5785,Rate_Master!$A$2:$A$13,0)),0)</f>
        <v>0.7225</v>
      </c>
    </row>
    <row r="5786" customFormat="false" ht="15" hidden="false" customHeight="false" outlineLevel="0" collapsed="false">
      <c r="A5786" s="47" t="s">
        <v>17738</v>
      </c>
      <c r="B5786" s="47" t="s">
        <v>1369</v>
      </c>
      <c r="C5786" s="48" t="n">
        <v>46127</v>
      </c>
      <c r="D5786" s="47" t="s">
        <v>62</v>
      </c>
      <c r="E5786" s="47" t="s">
        <v>120</v>
      </c>
      <c r="F5786" s="47" t="s">
        <v>150</v>
      </c>
      <c r="G5786" s="47" t="s">
        <v>124</v>
      </c>
      <c r="H5786" s="47" t="n">
        <v>402</v>
      </c>
      <c r="I5786" s="57" t="n">
        <f aca="false">IFERROR(H5786/INDEX(Rate_Master!$C$2:$C$13,MATCH(F5786,Rate_Master!$A$2:$A$13,0)),0)</f>
        <v>0.5025</v>
      </c>
    </row>
    <row r="5787" customFormat="false" ht="15" hidden="false" customHeight="false" outlineLevel="0" collapsed="false">
      <c r="A5787" s="47" t="s">
        <v>17739</v>
      </c>
      <c r="B5787" s="47" t="s">
        <v>1369</v>
      </c>
      <c r="C5787" s="48" t="n">
        <v>46127</v>
      </c>
      <c r="D5787" s="47" t="s">
        <v>62</v>
      </c>
      <c r="E5787" s="47" t="s">
        <v>120</v>
      </c>
      <c r="F5787" s="47" t="s">
        <v>150</v>
      </c>
      <c r="G5787" s="47" t="s">
        <v>125</v>
      </c>
      <c r="H5787" s="47" t="n">
        <v>215</v>
      </c>
      <c r="I5787" s="57" t="n">
        <f aca="false">IFERROR(H5787/INDEX(Rate_Master!$C$2:$C$13,MATCH(F5787,Rate_Master!$A$2:$A$13,0)),0)</f>
        <v>0.26875</v>
      </c>
    </row>
    <row r="5788" customFormat="false" ht="15" hidden="false" customHeight="false" outlineLevel="0" collapsed="false">
      <c r="A5788" s="47" t="s">
        <v>17740</v>
      </c>
      <c r="B5788" s="47" t="s">
        <v>1369</v>
      </c>
      <c r="C5788" s="48" t="n">
        <v>46127</v>
      </c>
      <c r="D5788" s="47" t="s">
        <v>62</v>
      </c>
      <c r="E5788" s="47" t="s">
        <v>120</v>
      </c>
      <c r="F5788" s="47" t="s">
        <v>150</v>
      </c>
      <c r="G5788" s="47" t="s">
        <v>126</v>
      </c>
      <c r="H5788" s="47" t="n">
        <v>159</v>
      </c>
      <c r="I5788" s="57" t="n">
        <f aca="false">IFERROR(H5788/INDEX(Rate_Master!$C$2:$C$13,MATCH(F5788,Rate_Master!$A$2:$A$13,0)),0)</f>
        <v>0.19875</v>
      </c>
    </row>
    <row r="5789" customFormat="false" ht="15" hidden="false" customHeight="false" outlineLevel="0" collapsed="false">
      <c r="A5789" s="47" t="s">
        <v>17741</v>
      </c>
      <c r="B5789" s="47" t="s">
        <v>1370</v>
      </c>
      <c r="C5789" s="48" t="n">
        <v>46127</v>
      </c>
      <c r="D5789" s="47" t="s">
        <v>63</v>
      </c>
      <c r="E5789" s="47" t="s">
        <v>120</v>
      </c>
      <c r="F5789" s="47" t="s">
        <v>152</v>
      </c>
      <c r="G5789" s="47" t="s">
        <v>119</v>
      </c>
      <c r="H5789" s="47" t="n">
        <v>2238</v>
      </c>
      <c r="I5789" s="57" t="n">
        <f aca="false">IFERROR(H5789/INDEX(Rate_Master!$C$2:$C$13,MATCH(F5789,Rate_Master!$A$2:$A$13,0)),0)</f>
        <v>2.48666666666667</v>
      </c>
    </row>
    <row r="5790" customFormat="false" ht="15" hidden="false" customHeight="false" outlineLevel="0" collapsed="false">
      <c r="A5790" s="47" t="s">
        <v>17742</v>
      </c>
      <c r="B5790" s="47" t="s">
        <v>1370</v>
      </c>
      <c r="C5790" s="48" t="n">
        <v>46127</v>
      </c>
      <c r="D5790" s="47" t="s">
        <v>63</v>
      </c>
      <c r="E5790" s="47" t="s">
        <v>120</v>
      </c>
      <c r="F5790" s="47" t="s">
        <v>152</v>
      </c>
      <c r="G5790" s="47" t="s">
        <v>121</v>
      </c>
      <c r="H5790" s="47" t="n">
        <v>2088</v>
      </c>
      <c r="I5790" s="57" t="n">
        <f aca="false">IFERROR(H5790/INDEX(Rate_Master!$C$2:$C$13,MATCH(F5790,Rate_Master!$A$2:$A$13,0)),0)</f>
        <v>2.32</v>
      </c>
    </row>
    <row r="5791" customFormat="false" ht="15" hidden="false" customHeight="false" outlineLevel="0" collapsed="false">
      <c r="A5791" s="47" t="s">
        <v>17743</v>
      </c>
      <c r="B5791" s="47" t="s">
        <v>1370</v>
      </c>
      <c r="C5791" s="48" t="n">
        <v>46127</v>
      </c>
      <c r="D5791" s="47" t="s">
        <v>63</v>
      </c>
      <c r="E5791" s="47" t="s">
        <v>120</v>
      </c>
      <c r="F5791" s="47" t="s">
        <v>152</v>
      </c>
      <c r="G5791" s="47" t="s">
        <v>122</v>
      </c>
      <c r="H5791" s="47" t="n">
        <v>2393</v>
      </c>
      <c r="I5791" s="57" t="n">
        <f aca="false">IFERROR(H5791/INDEX(Rate_Master!$C$2:$C$13,MATCH(F5791,Rate_Master!$A$2:$A$13,0)),0)</f>
        <v>2.65888888888889</v>
      </c>
    </row>
    <row r="5792" customFormat="false" ht="15" hidden="false" customHeight="false" outlineLevel="0" collapsed="false">
      <c r="A5792" s="47" t="s">
        <v>17744</v>
      </c>
      <c r="B5792" s="47" t="s">
        <v>1370</v>
      </c>
      <c r="C5792" s="48" t="n">
        <v>46127</v>
      </c>
      <c r="D5792" s="47" t="s">
        <v>63</v>
      </c>
      <c r="E5792" s="47" t="s">
        <v>120</v>
      </c>
      <c r="F5792" s="47" t="s">
        <v>152</v>
      </c>
      <c r="G5792" s="47" t="s">
        <v>123</v>
      </c>
      <c r="H5792" s="47" t="n">
        <v>1701</v>
      </c>
      <c r="I5792" s="57" t="n">
        <f aca="false">IFERROR(H5792/INDEX(Rate_Master!$C$2:$C$13,MATCH(F5792,Rate_Master!$A$2:$A$13,0)),0)</f>
        <v>1.89</v>
      </c>
    </row>
    <row r="5793" customFormat="false" ht="15" hidden="false" customHeight="false" outlineLevel="0" collapsed="false">
      <c r="A5793" s="47" t="s">
        <v>17745</v>
      </c>
      <c r="B5793" s="47" t="s">
        <v>1370</v>
      </c>
      <c r="C5793" s="48" t="n">
        <v>46127</v>
      </c>
      <c r="D5793" s="47" t="s">
        <v>63</v>
      </c>
      <c r="E5793" s="47" t="s">
        <v>120</v>
      </c>
      <c r="F5793" s="47" t="s">
        <v>152</v>
      </c>
      <c r="G5793" s="47" t="s">
        <v>124</v>
      </c>
      <c r="H5793" s="47" t="n">
        <v>1020</v>
      </c>
      <c r="I5793" s="57" t="n">
        <f aca="false">IFERROR(H5793/INDEX(Rate_Master!$C$2:$C$13,MATCH(F5793,Rate_Master!$A$2:$A$13,0)),0)</f>
        <v>1.13333333333333</v>
      </c>
    </row>
    <row r="5794" customFormat="false" ht="15" hidden="false" customHeight="false" outlineLevel="0" collapsed="false">
      <c r="A5794" s="47" t="s">
        <v>17746</v>
      </c>
      <c r="B5794" s="47" t="s">
        <v>1370</v>
      </c>
      <c r="C5794" s="48" t="n">
        <v>46127</v>
      </c>
      <c r="D5794" s="47" t="s">
        <v>63</v>
      </c>
      <c r="E5794" s="47" t="s">
        <v>120</v>
      </c>
      <c r="F5794" s="47" t="s">
        <v>152</v>
      </c>
      <c r="G5794" s="47" t="s">
        <v>125</v>
      </c>
      <c r="H5794" s="47" t="n">
        <v>663</v>
      </c>
      <c r="I5794" s="57" t="n">
        <f aca="false">IFERROR(H5794/INDEX(Rate_Master!$C$2:$C$13,MATCH(F5794,Rate_Master!$A$2:$A$13,0)),0)</f>
        <v>0.736666666666667</v>
      </c>
    </row>
    <row r="5795" customFormat="false" ht="15" hidden="false" customHeight="false" outlineLevel="0" collapsed="false">
      <c r="A5795" s="47" t="s">
        <v>17747</v>
      </c>
      <c r="B5795" s="47" t="s">
        <v>1370</v>
      </c>
      <c r="C5795" s="48" t="n">
        <v>46127</v>
      </c>
      <c r="D5795" s="47" t="s">
        <v>63</v>
      </c>
      <c r="E5795" s="47" t="s">
        <v>120</v>
      </c>
      <c r="F5795" s="47" t="s">
        <v>152</v>
      </c>
      <c r="G5795" s="47" t="s">
        <v>126</v>
      </c>
      <c r="H5795" s="47" t="n">
        <v>431</v>
      </c>
      <c r="I5795" s="57" t="n">
        <f aca="false">IFERROR(H5795/INDEX(Rate_Master!$C$2:$C$13,MATCH(F5795,Rate_Master!$A$2:$A$13,0)),0)</f>
        <v>0.478888888888889</v>
      </c>
    </row>
    <row r="5796" customFormat="false" ht="15" hidden="false" customHeight="false" outlineLevel="0" collapsed="false">
      <c r="A5796" s="47" t="s">
        <v>17748</v>
      </c>
      <c r="B5796" s="47" t="s">
        <v>1372</v>
      </c>
      <c r="C5796" s="48" t="n">
        <v>46127</v>
      </c>
      <c r="D5796" s="47" t="s">
        <v>63</v>
      </c>
      <c r="E5796" s="47" t="s">
        <v>120</v>
      </c>
      <c r="F5796" s="47" t="s">
        <v>152</v>
      </c>
      <c r="G5796" s="47" t="s">
        <v>119</v>
      </c>
      <c r="H5796" s="47" t="n">
        <v>2125</v>
      </c>
      <c r="I5796" s="57" t="n">
        <f aca="false">IFERROR(H5796/INDEX(Rate_Master!$C$2:$C$13,MATCH(F5796,Rate_Master!$A$2:$A$13,0)),0)</f>
        <v>2.36111111111111</v>
      </c>
    </row>
    <row r="5797" customFormat="false" ht="15" hidden="false" customHeight="false" outlineLevel="0" collapsed="false">
      <c r="A5797" s="47" t="s">
        <v>17749</v>
      </c>
      <c r="B5797" s="47" t="s">
        <v>1372</v>
      </c>
      <c r="C5797" s="48" t="n">
        <v>46127</v>
      </c>
      <c r="D5797" s="47" t="s">
        <v>63</v>
      </c>
      <c r="E5797" s="47" t="s">
        <v>120</v>
      </c>
      <c r="F5797" s="47" t="s">
        <v>152</v>
      </c>
      <c r="G5797" s="47" t="s">
        <v>121</v>
      </c>
      <c r="H5797" s="47" t="n">
        <v>1869</v>
      </c>
      <c r="I5797" s="57" t="n">
        <f aca="false">IFERROR(H5797/INDEX(Rate_Master!$C$2:$C$13,MATCH(F5797,Rate_Master!$A$2:$A$13,0)),0)</f>
        <v>2.07666666666667</v>
      </c>
    </row>
    <row r="5798" customFormat="false" ht="15" hidden="false" customHeight="false" outlineLevel="0" collapsed="false">
      <c r="A5798" s="47" t="s">
        <v>17750</v>
      </c>
      <c r="B5798" s="47" t="s">
        <v>1372</v>
      </c>
      <c r="C5798" s="48" t="n">
        <v>46127</v>
      </c>
      <c r="D5798" s="47" t="s">
        <v>63</v>
      </c>
      <c r="E5798" s="47" t="s">
        <v>120</v>
      </c>
      <c r="F5798" s="47" t="s">
        <v>152</v>
      </c>
      <c r="G5798" s="47" t="s">
        <v>122</v>
      </c>
      <c r="H5798" s="47" t="n">
        <v>2072</v>
      </c>
      <c r="I5798" s="57" t="n">
        <f aca="false">IFERROR(H5798/INDEX(Rate_Master!$C$2:$C$13,MATCH(F5798,Rate_Master!$A$2:$A$13,0)),0)</f>
        <v>2.30222222222222</v>
      </c>
    </row>
    <row r="5799" customFormat="false" ht="15" hidden="false" customHeight="false" outlineLevel="0" collapsed="false">
      <c r="A5799" s="47" t="s">
        <v>17751</v>
      </c>
      <c r="B5799" s="47" t="s">
        <v>1372</v>
      </c>
      <c r="C5799" s="48" t="n">
        <v>46127</v>
      </c>
      <c r="D5799" s="47" t="s">
        <v>63</v>
      </c>
      <c r="E5799" s="47" t="s">
        <v>120</v>
      </c>
      <c r="F5799" s="47" t="s">
        <v>152</v>
      </c>
      <c r="G5799" s="47" t="s">
        <v>123</v>
      </c>
      <c r="H5799" s="47" t="n">
        <v>1519</v>
      </c>
      <c r="I5799" s="57" t="n">
        <f aca="false">IFERROR(H5799/INDEX(Rate_Master!$C$2:$C$13,MATCH(F5799,Rate_Master!$A$2:$A$13,0)),0)</f>
        <v>1.68777777777778</v>
      </c>
    </row>
    <row r="5800" customFormat="false" ht="15" hidden="false" customHeight="false" outlineLevel="0" collapsed="false">
      <c r="A5800" s="47" t="s">
        <v>17752</v>
      </c>
      <c r="B5800" s="47" t="s">
        <v>1372</v>
      </c>
      <c r="C5800" s="48" t="n">
        <v>46127</v>
      </c>
      <c r="D5800" s="47" t="s">
        <v>63</v>
      </c>
      <c r="E5800" s="47" t="s">
        <v>120</v>
      </c>
      <c r="F5800" s="47" t="s">
        <v>152</v>
      </c>
      <c r="G5800" s="47" t="s">
        <v>124</v>
      </c>
      <c r="H5800" s="47" t="n">
        <v>980</v>
      </c>
      <c r="I5800" s="57" t="n">
        <f aca="false">IFERROR(H5800/INDEX(Rate_Master!$C$2:$C$13,MATCH(F5800,Rate_Master!$A$2:$A$13,0)),0)</f>
        <v>1.08888888888889</v>
      </c>
    </row>
    <row r="5801" customFormat="false" ht="15" hidden="false" customHeight="false" outlineLevel="0" collapsed="false">
      <c r="A5801" s="47" t="s">
        <v>17753</v>
      </c>
      <c r="B5801" s="47" t="s">
        <v>1372</v>
      </c>
      <c r="C5801" s="48" t="n">
        <v>46127</v>
      </c>
      <c r="D5801" s="47" t="s">
        <v>63</v>
      </c>
      <c r="E5801" s="47" t="s">
        <v>120</v>
      </c>
      <c r="F5801" s="47" t="s">
        <v>152</v>
      </c>
      <c r="G5801" s="47" t="s">
        <v>125</v>
      </c>
      <c r="H5801" s="47" t="n">
        <v>591</v>
      </c>
      <c r="I5801" s="57" t="n">
        <f aca="false">IFERROR(H5801/INDEX(Rate_Master!$C$2:$C$13,MATCH(F5801,Rate_Master!$A$2:$A$13,0)),0)</f>
        <v>0.656666666666667</v>
      </c>
    </row>
    <row r="5802" customFormat="false" ht="15" hidden="false" customHeight="false" outlineLevel="0" collapsed="false">
      <c r="A5802" s="47" t="s">
        <v>17754</v>
      </c>
      <c r="B5802" s="47" t="s">
        <v>1372</v>
      </c>
      <c r="C5802" s="48" t="n">
        <v>46127</v>
      </c>
      <c r="D5802" s="47" t="s">
        <v>63</v>
      </c>
      <c r="E5802" s="47" t="s">
        <v>120</v>
      </c>
      <c r="F5802" s="47" t="s">
        <v>152</v>
      </c>
      <c r="G5802" s="47" t="s">
        <v>126</v>
      </c>
      <c r="H5802" s="47" t="n">
        <v>387</v>
      </c>
      <c r="I5802" s="57" t="n">
        <f aca="false">IFERROR(H5802/INDEX(Rate_Master!$C$2:$C$13,MATCH(F5802,Rate_Master!$A$2:$A$13,0)),0)</f>
        <v>0.43</v>
      </c>
    </row>
    <row r="5803" customFormat="false" ht="15" hidden="false" customHeight="false" outlineLevel="0" collapsed="false">
      <c r="A5803" s="47" t="s">
        <v>17755</v>
      </c>
      <c r="B5803" s="47" t="s">
        <v>1373</v>
      </c>
      <c r="C5803" s="48" t="n">
        <v>46127</v>
      </c>
      <c r="D5803" s="47" t="s">
        <v>63</v>
      </c>
      <c r="E5803" s="47" t="s">
        <v>120</v>
      </c>
      <c r="F5803" s="47" t="s">
        <v>152</v>
      </c>
      <c r="G5803" s="47" t="s">
        <v>119</v>
      </c>
      <c r="H5803" s="47" t="n">
        <v>943</v>
      </c>
      <c r="I5803" s="57" t="n">
        <f aca="false">IFERROR(H5803/INDEX(Rate_Master!$C$2:$C$13,MATCH(F5803,Rate_Master!$A$2:$A$13,0)),0)</f>
        <v>1.04777777777778</v>
      </c>
    </row>
    <row r="5804" customFormat="false" ht="15" hidden="false" customHeight="false" outlineLevel="0" collapsed="false">
      <c r="A5804" s="47" t="s">
        <v>17756</v>
      </c>
      <c r="B5804" s="47" t="s">
        <v>1373</v>
      </c>
      <c r="C5804" s="48" t="n">
        <v>46127</v>
      </c>
      <c r="D5804" s="47" t="s">
        <v>63</v>
      </c>
      <c r="E5804" s="47" t="s">
        <v>120</v>
      </c>
      <c r="F5804" s="47" t="s">
        <v>152</v>
      </c>
      <c r="G5804" s="47" t="s">
        <v>121</v>
      </c>
      <c r="H5804" s="47" t="n">
        <v>826</v>
      </c>
      <c r="I5804" s="57" t="n">
        <f aca="false">IFERROR(H5804/INDEX(Rate_Master!$C$2:$C$13,MATCH(F5804,Rate_Master!$A$2:$A$13,0)),0)</f>
        <v>0.917777777777778</v>
      </c>
    </row>
    <row r="5805" customFormat="false" ht="15" hidden="false" customHeight="false" outlineLevel="0" collapsed="false">
      <c r="A5805" s="47" t="s">
        <v>17757</v>
      </c>
      <c r="B5805" s="47" t="s">
        <v>1373</v>
      </c>
      <c r="C5805" s="48" t="n">
        <v>46127</v>
      </c>
      <c r="D5805" s="47" t="s">
        <v>63</v>
      </c>
      <c r="E5805" s="47" t="s">
        <v>120</v>
      </c>
      <c r="F5805" s="47" t="s">
        <v>152</v>
      </c>
      <c r="G5805" s="47" t="s">
        <v>122</v>
      </c>
      <c r="H5805" s="47" t="n">
        <v>945</v>
      </c>
      <c r="I5805" s="57" t="n">
        <f aca="false">IFERROR(H5805/INDEX(Rate_Master!$C$2:$C$13,MATCH(F5805,Rate_Master!$A$2:$A$13,0)),0)</f>
        <v>1.05</v>
      </c>
    </row>
    <row r="5806" customFormat="false" ht="15" hidden="false" customHeight="false" outlineLevel="0" collapsed="false">
      <c r="A5806" s="47" t="s">
        <v>17758</v>
      </c>
      <c r="B5806" s="47" t="s">
        <v>1373</v>
      </c>
      <c r="C5806" s="48" t="n">
        <v>46127</v>
      </c>
      <c r="D5806" s="47" t="s">
        <v>63</v>
      </c>
      <c r="E5806" s="47" t="s">
        <v>120</v>
      </c>
      <c r="F5806" s="47" t="s">
        <v>152</v>
      </c>
      <c r="G5806" s="47" t="s">
        <v>123</v>
      </c>
      <c r="H5806" s="47" t="n">
        <v>684</v>
      </c>
      <c r="I5806" s="57" t="n">
        <f aca="false">IFERROR(H5806/INDEX(Rate_Master!$C$2:$C$13,MATCH(F5806,Rate_Master!$A$2:$A$13,0)),0)</f>
        <v>0.76</v>
      </c>
    </row>
    <row r="5807" customFormat="false" ht="15" hidden="false" customHeight="false" outlineLevel="0" collapsed="false">
      <c r="A5807" s="47" t="s">
        <v>17759</v>
      </c>
      <c r="B5807" s="47" t="s">
        <v>1373</v>
      </c>
      <c r="C5807" s="48" t="n">
        <v>46127</v>
      </c>
      <c r="D5807" s="47" t="s">
        <v>63</v>
      </c>
      <c r="E5807" s="47" t="s">
        <v>120</v>
      </c>
      <c r="F5807" s="47" t="s">
        <v>152</v>
      </c>
      <c r="G5807" s="47" t="s">
        <v>124</v>
      </c>
      <c r="H5807" s="47" t="n">
        <v>415</v>
      </c>
      <c r="I5807" s="57" t="n">
        <f aca="false">IFERROR(H5807/INDEX(Rate_Master!$C$2:$C$13,MATCH(F5807,Rate_Master!$A$2:$A$13,0)),0)</f>
        <v>0.461111111111111</v>
      </c>
    </row>
    <row r="5808" customFormat="false" ht="15" hidden="false" customHeight="false" outlineLevel="0" collapsed="false">
      <c r="A5808" s="47" t="s">
        <v>17760</v>
      </c>
      <c r="B5808" s="47" t="s">
        <v>1373</v>
      </c>
      <c r="C5808" s="48" t="n">
        <v>46127</v>
      </c>
      <c r="D5808" s="47" t="s">
        <v>63</v>
      </c>
      <c r="E5808" s="47" t="s">
        <v>120</v>
      </c>
      <c r="F5808" s="47" t="s">
        <v>152</v>
      </c>
      <c r="G5808" s="47" t="s">
        <v>125</v>
      </c>
      <c r="H5808" s="47" t="n">
        <v>253</v>
      </c>
      <c r="I5808" s="57" t="n">
        <f aca="false">IFERROR(H5808/INDEX(Rate_Master!$C$2:$C$13,MATCH(F5808,Rate_Master!$A$2:$A$13,0)),0)</f>
        <v>0.281111111111111</v>
      </c>
    </row>
    <row r="5809" customFormat="false" ht="15" hidden="false" customHeight="false" outlineLevel="0" collapsed="false">
      <c r="A5809" s="47" t="s">
        <v>17761</v>
      </c>
      <c r="B5809" s="47" t="s">
        <v>1373</v>
      </c>
      <c r="C5809" s="48" t="n">
        <v>46127</v>
      </c>
      <c r="D5809" s="47" t="s">
        <v>63</v>
      </c>
      <c r="E5809" s="47" t="s">
        <v>120</v>
      </c>
      <c r="F5809" s="47" t="s">
        <v>152</v>
      </c>
      <c r="G5809" s="47" t="s">
        <v>126</v>
      </c>
      <c r="H5809" s="47" t="n">
        <v>179</v>
      </c>
      <c r="I5809" s="57" t="n">
        <f aca="false">IFERROR(H5809/INDEX(Rate_Master!$C$2:$C$13,MATCH(F5809,Rate_Master!$A$2:$A$13,0)),0)</f>
        <v>0.198888888888889</v>
      </c>
    </row>
    <row r="5810" customFormat="false" ht="15" hidden="false" customHeight="false" outlineLevel="0" collapsed="false">
      <c r="A5810" s="47" t="s">
        <v>17762</v>
      </c>
      <c r="B5810" s="47" t="s">
        <v>1374</v>
      </c>
      <c r="C5810" s="48" t="n">
        <v>46127</v>
      </c>
      <c r="D5810" s="47" t="s">
        <v>64</v>
      </c>
      <c r="E5810" s="47" t="s">
        <v>128</v>
      </c>
      <c r="F5810" s="47" t="s">
        <v>154</v>
      </c>
      <c r="G5810" s="47" t="s">
        <v>127</v>
      </c>
      <c r="H5810" s="47" t="n">
        <v>1342</v>
      </c>
      <c r="I5810" s="57" t="n">
        <f aca="false">IFERROR(H5810/INDEX(Rate_Master!$C$2:$C$13,MATCH(F5810,Rate_Master!$A$2:$A$13,0)),0)</f>
        <v>2.23666666666667</v>
      </c>
    </row>
    <row r="5811" customFormat="false" ht="15" hidden="false" customHeight="false" outlineLevel="0" collapsed="false">
      <c r="A5811" s="47" t="s">
        <v>17763</v>
      </c>
      <c r="B5811" s="47" t="s">
        <v>1374</v>
      </c>
      <c r="C5811" s="48" t="n">
        <v>46127</v>
      </c>
      <c r="D5811" s="47" t="s">
        <v>64</v>
      </c>
      <c r="E5811" s="47" t="s">
        <v>128</v>
      </c>
      <c r="F5811" s="47" t="s">
        <v>154</v>
      </c>
      <c r="G5811" s="47" t="s">
        <v>129</v>
      </c>
      <c r="H5811" s="47" t="n">
        <v>923</v>
      </c>
      <c r="I5811" s="57" t="n">
        <f aca="false">IFERROR(H5811/INDEX(Rate_Master!$C$2:$C$13,MATCH(F5811,Rate_Master!$A$2:$A$13,0)),0)</f>
        <v>1.53833333333333</v>
      </c>
    </row>
    <row r="5812" customFormat="false" ht="15" hidden="false" customHeight="false" outlineLevel="0" collapsed="false">
      <c r="A5812" s="47" t="s">
        <v>17764</v>
      </c>
      <c r="B5812" s="47" t="s">
        <v>1374</v>
      </c>
      <c r="C5812" s="48" t="n">
        <v>46127</v>
      </c>
      <c r="D5812" s="47" t="s">
        <v>64</v>
      </c>
      <c r="E5812" s="47" t="s">
        <v>128</v>
      </c>
      <c r="F5812" s="47" t="s">
        <v>154</v>
      </c>
      <c r="G5812" s="47" t="s">
        <v>130</v>
      </c>
      <c r="H5812" s="47" t="n">
        <v>830</v>
      </c>
      <c r="I5812" s="57" t="n">
        <f aca="false">IFERROR(H5812/INDEX(Rate_Master!$C$2:$C$13,MATCH(F5812,Rate_Master!$A$2:$A$13,0)),0)</f>
        <v>1.38333333333333</v>
      </c>
    </row>
    <row r="5813" customFormat="false" ht="15" hidden="false" customHeight="false" outlineLevel="0" collapsed="false">
      <c r="A5813" s="47" t="s">
        <v>17765</v>
      </c>
      <c r="B5813" s="47" t="s">
        <v>1374</v>
      </c>
      <c r="C5813" s="48" t="n">
        <v>46127</v>
      </c>
      <c r="D5813" s="47" t="s">
        <v>64</v>
      </c>
      <c r="E5813" s="47" t="s">
        <v>128</v>
      </c>
      <c r="F5813" s="47" t="s">
        <v>154</v>
      </c>
      <c r="G5813" s="47" t="s">
        <v>131</v>
      </c>
      <c r="H5813" s="47" t="n">
        <v>417</v>
      </c>
      <c r="I5813" s="57" t="n">
        <f aca="false">IFERROR(H5813/INDEX(Rate_Master!$C$2:$C$13,MATCH(F5813,Rate_Master!$A$2:$A$13,0)),0)</f>
        <v>0.695</v>
      </c>
    </row>
    <row r="5814" customFormat="false" ht="15" hidden="false" customHeight="false" outlineLevel="0" collapsed="false">
      <c r="A5814" s="47" t="s">
        <v>17766</v>
      </c>
      <c r="B5814" s="47" t="s">
        <v>1374</v>
      </c>
      <c r="C5814" s="48" t="n">
        <v>46127</v>
      </c>
      <c r="D5814" s="47" t="s">
        <v>64</v>
      </c>
      <c r="E5814" s="47" t="s">
        <v>128</v>
      </c>
      <c r="F5814" s="47" t="s">
        <v>154</v>
      </c>
      <c r="G5814" s="47" t="s">
        <v>132</v>
      </c>
      <c r="H5814" s="47" t="n">
        <v>330</v>
      </c>
      <c r="I5814" s="57" t="n">
        <f aca="false">IFERROR(H5814/INDEX(Rate_Master!$C$2:$C$13,MATCH(F5814,Rate_Master!$A$2:$A$13,0)),0)</f>
        <v>0.55</v>
      </c>
    </row>
    <row r="5815" customFormat="false" ht="15" hidden="false" customHeight="false" outlineLevel="0" collapsed="false">
      <c r="A5815" s="47" t="s">
        <v>17767</v>
      </c>
      <c r="B5815" s="47" t="s">
        <v>1376</v>
      </c>
      <c r="C5815" s="48" t="n">
        <v>46127</v>
      </c>
      <c r="D5815" s="47" t="s">
        <v>64</v>
      </c>
      <c r="E5815" s="47" t="s">
        <v>128</v>
      </c>
      <c r="F5815" s="47" t="s">
        <v>154</v>
      </c>
      <c r="G5815" s="47" t="s">
        <v>127</v>
      </c>
      <c r="H5815" s="47" t="n">
        <v>1303</v>
      </c>
      <c r="I5815" s="57" t="n">
        <f aca="false">IFERROR(H5815/INDEX(Rate_Master!$C$2:$C$13,MATCH(F5815,Rate_Master!$A$2:$A$13,0)),0)</f>
        <v>2.17166666666667</v>
      </c>
    </row>
    <row r="5816" customFormat="false" ht="15" hidden="false" customHeight="false" outlineLevel="0" collapsed="false">
      <c r="A5816" s="47" t="s">
        <v>17768</v>
      </c>
      <c r="B5816" s="47" t="s">
        <v>1376</v>
      </c>
      <c r="C5816" s="48" t="n">
        <v>46127</v>
      </c>
      <c r="D5816" s="47" t="s">
        <v>64</v>
      </c>
      <c r="E5816" s="47" t="s">
        <v>128</v>
      </c>
      <c r="F5816" s="47" t="s">
        <v>154</v>
      </c>
      <c r="G5816" s="47" t="s">
        <v>129</v>
      </c>
      <c r="H5816" s="47" t="n">
        <v>879</v>
      </c>
      <c r="I5816" s="57" t="n">
        <f aca="false">IFERROR(H5816/INDEX(Rate_Master!$C$2:$C$13,MATCH(F5816,Rate_Master!$A$2:$A$13,0)),0)</f>
        <v>1.465</v>
      </c>
    </row>
    <row r="5817" customFormat="false" ht="15" hidden="false" customHeight="false" outlineLevel="0" collapsed="false">
      <c r="A5817" s="47" t="s">
        <v>17769</v>
      </c>
      <c r="B5817" s="47" t="s">
        <v>1376</v>
      </c>
      <c r="C5817" s="48" t="n">
        <v>46127</v>
      </c>
      <c r="D5817" s="47" t="s">
        <v>64</v>
      </c>
      <c r="E5817" s="47" t="s">
        <v>128</v>
      </c>
      <c r="F5817" s="47" t="s">
        <v>154</v>
      </c>
      <c r="G5817" s="47" t="s">
        <v>130</v>
      </c>
      <c r="H5817" s="47" t="n">
        <v>874</v>
      </c>
      <c r="I5817" s="57" t="n">
        <f aca="false">IFERROR(H5817/INDEX(Rate_Master!$C$2:$C$13,MATCH(F5817,Rate_Master!$A$2:$A$13,0)),0)</f>
        <v>1.45666666666667</v>
      </c>
    </row>
    <row r="5818" customFormat="false" ht="15" hidden="false" customHeight="false" outlineLevel="0" collapsed="false">
      <c r="A5818" s="47" t="s">
        <v>17770</v>
      </c>
      <c r="B5818" s="47" t="s">
        <v>1376</v>
      </c>
      <c r="C5818" s="48" t="n">
        <v>46127</v>
      </c>
      <c r="D5818" s="47" t="s">
        <v>64</v>
      </c>
      <c r="E5818" s="47" t="s">
        <v>128</v>
      </c>
      <c r="F5818" s="47" t="s">
        <v>154</v>
      </c>
      <c r="G5818" s="47" t="s">
        <v>131</v>
      </c>
      <c r="H5818" s="47" t="n">
        <v>379</v>
      </c>
      <c r="I5818" s="57" t="n">
        <f aca="false">IFERROR(H5818/INDEX(Rate_Master!$C$2:$C$13,MATCH(F5818,Rate_Master!$A$2:$A$13,0)),0)</f>
        <v>0.631666666666667</v>
      </c>
    </row>
    <row r="5819" customFormat="false" ht="15" hidden="false" customHeight="false" outlineLevel="0" collapsed="false">
      <c r="A5819" s="47" t="s">
        <v>17771</v>
      </c>
      <c r="B5819" s="47" t="s">
        <v>1376</v>
      </c>
      <c r="C5819" s="48" t="n">
        <v>46127</v>
      </c>
      <c r="D5819" s="47" t="s">
        <v>64</v>
      </c>
      <c r="E5819" s="47" t="s">
        <v>128</v>
      </c>
      <c r="F5819" s="47" t="s">
        <v>154</v>
      </c>
      <c r="G5819" s="47" t="s">
        <v>132</v>
      </c>
      <c r="H5819" s="47" t="n">
        <v>253</v>
      </c>
      <c r="I5819" s="57" t="n">
        <f aca="false">IFERROR(H5819/INDEX(Rate_Master!$C$2:$C$13,MATCH(F5819,Rate_Master!$A$2:$A$13,0)),0)</f>
        <v>0.421666666666667</v>
      </c>
    </row>
    <row r="5820" customFormat="false" ht="15" hidden="false" customHeight="false" outlineLevel="0" collapsed="false">
      <c r="A5820" s="47" t="s">
        <v>17772</v>
      </c>
      <c r="B5820" s="47" t="s">
        <v>1377</v>
      </c>
      <c r="C5820" s="48" t="n">
        <v>46127</v>
      </c>
      <c r="D5820" s="47" t="s">
        <v>65</v>
      </c>
      <c r="E5820" s="47" t="s">
        <v>134</v>
      </c>
      <c r="F5820" s="47" t="s">
        <v>159</v>
      </c>
      <c r="G5820" s="47" t="s">
        <v>133</v>
      </c>
      <c r="H5820" s="47" t="n">
        <v>512</v>
      </c>
      <c r="I5820" s="57" t="n">
        <f aca="false">IFERROR(H5820/INDEX(Rate_Master!$C$2:$C$13,MATCH(F5820,Rate_Master!$A$2:$A$13,0)),0)</f>
        <v>2.13333333333333</v>
      </c>
    </row>
    <row r="5821" customFormat="false" ht="15" hidden="false" customHeight="false" outlineLevel="0" collapsed="false">
      <c r="A5821" s="47" t="s">
        <v>17773</v>
      </c>
      <c r="B5821" s="47" t="s">
        <v>1377</v>
      </c>
      <c r="C5821" s="48" t="n">
        <v>46127</v>
      </c>
      <c r="D5821" s="47" t="s">
        <v>65</v>
      </c>
      <c r="E5821" s="47" t="s">
        <v>134</v>
      </c>
      <c r="F5821" s="47" t="s">
        <v>159</v>
      </c>
      <c r="G5821" s="47" t="s">
        <v>135</v>
      </c>
      <c r="H5821" s="47" t="n">
        <v>414</v>
      </c>
      <c r="I5821" s="57" t="n">
        <f aca="false">IFERROR(H5821/INDEX(Rate_Master!$C$2:$C$13,MATCH(F5821,Rate_Master!$A$2:$A$13,0)),0)</f>
        <v>1.725</v>
      </c>
    </row>
    <row r="5822" customFormat="false" ht="15" hidden="false" customHeight="false" outlineLevel="0" collapsed="false">
      <c r="A5822" s="47" t="s">
        <v>17774</v>
      </c>
      <c r="B5822" s="47" t="s">
        <v>1377</v>
      </c>
      <c r="C5822" s="48" t="n">
        <v>46127</v>
      </c>
      <c r="D5822" s="47" t="s">
        <v>65</v>
      </c>
      <c r="E5822" s="47" t="s">
        <v>134</v>
      </c>
      <c r="F5822" s="47" t="s">
        <v>159</v>
      </c>
      <c r="G5822" s="47" t="s">
        <v>136</v>
      </c>
      <c r="H5822" s="47" t="n">
        <v>330</v>
      </c>
      <c r="I5822" s="57" t="n">
        <f aca="false">IFERROR(H5822/INDEX(Rate_Master!$C$2:$C$13,MATCH(F5822,Rate_Master!$A$2:$A$13,0)),0)</f>
        <v>1.375</v>
      </c>
    </row>
    <row r="5823" customFormat="false" ht="15" hidden="false" customHeight="false" outlineLevel="0" collapsed="false">
      <c r="A5823" s="47" t="s">
        <v>17775</v>
      </c>
      <c r="B5823" s="47" t="s">
        <v>1377</v>
      </c>
      <c r="C5823" s="48" t="n">
        <v>46127</v>
      </c>
      <c r="D5823" s="47" t="s">
        <v>65</v>
      </c>
      <c r="E5823" s="47" t="s">
        <v>134</v>
      </c>
      <c r="F5823" s="47" t="s">
        <v>159</v>
      </c>
      <c r="G5823" s="47" t="s">
        <v>137</v>
      </c>
      <c r="H5823" s="47" t="n">
        <v>219</v>
      </c>
      <c r="I5823" s="57" t="n">
        <f aca="false">IFERROR(H5823/INDEX(Rate_Master!$C$2:$C$13,MATCH(F5823,Rate_Master!$A$2:$A$13,0)),0)</f>
        <v>0.9125</v>
      </c>
    </row>
    <row r="5824" customFormat="false" ht="15" hidden="false" customHeight="false" outlineLevel="0" collapsed="false">
      <c r="A5824" s="47" t="s">
        <v>17776</v>
      </c>
      <c r="B5824" s="47" t="s">
        <v>1377</v>
      </c>
      <c r="C5824" s="48" t="n">
        <v>46127</v>
      </c>
      <c r="D5824" s="47" t="s">
        <v>65</v>
      </c>
      <c r="E5824" s="47" t="s">
        <v>134</v>
      </c>
      <c r="F5824" s="47" t="s">
        <v>159</v>
      </c>
      <c r="G5824" s="47" t="s">
        <v>138</v>
      </c>
      <c r="H5824" s="47" t="n">
        <v>119</v>
      </c>
      <c r="I5824" s="57" t="n">
        <f aca="false">IFERROR(H5824/INDEX(Rate_Master!$C$2:$C$13,MATCH(F5824,Rate_Master!$A$2:$A$13,0)),0)</f>
        <v>0.495833333333333</v>
      </c>
    </row>
    <row r="5825" customFormat="false" ht="15" hidden="false" customHeight="false" outlineLevel="0" collapsed="false">
      <c r="A5825" s="47" t="s">
        <v>17777</v>
      </c>
      <c r="B5825" s="47" t="s">
        <v>1378</v>
      </c>
      <c r="C5825" s="48" t="n">
        <v>46127</v>
      </c>
      <c r="D5825" s="47" t="s">
        <v>65</v>
      </c>
      <c r="E5825" s="47" t="s">
        <v>134</v>
      </c>
      <c r="F5825" s="47" t="s">
        <v>159</v>
      </c>
      <c r="G5825" s="47" t="s">
        <v>133</v>
      </c>
      <c r="H5825" s="47" t="n">
        <v>309</v>
      </c>
      <c r="I5825" s="57" t="n">
        <f aca="false">IFERROR(H5825/INDEX(Rate_Master!$C$2:$C$13,MATCH(F5825,Rate_Master!$A$2:$A$13,0)),0)</f>
        <v>1.2875</v>
      </c>
    </row>
    <row r="5826" customFormat="false" ht="15" hidden="false" customHeight="false" outlineLevel="0" collapsed="false">
      <c r="A5826" s="47" t="s">
        <v>17778</v>
      </c>
      <c r="B5826" s="47" t="s">
        <v>1378</v>
      </c>
      <c r="C5826" s="48" t="n">
        <v>46127</v>
      </c>
      <c r="D5826" s="47" t="s">
        <v>65</v>
      </c>
      <c r="E5826" s="47" t="s">
        <v>134</v>
      </c>
      <c r="F5826" s="47" t="s">
        <v>159</v>
      </c>
      <c r="G5826" s="47" t="s">
        <v>135</v>
      </c>
      <c r="H5826" s="47" t="n">
        <v>200</v>
      </c>
      <c r="I5826" s="57" t="n">
        <f aca="false">IFERROR(H5826/INDEX(Rate_Master!$C$2:$C$13,MATCH(F5826,Rate_Master!$A$2:$A$13,0)),0)</f>
        <v>0.833333333333333</v>
      </c>
    </row>
    <row r="5827" customFormat="false" ht="15" hidden="false" customHeight="false" outlineLevel="0" collapsed="false">
      <c r="A5827" s="47" t="s">
        <v>17779</v>
      </c>
      <c r="B5827" s="47" t="s">
        <v>1378</v>
      </c>
      <c r="C5827" s="48" t="n">
        <v>46127</v>
      </c>
      <c r="D5827" s="47" t="s">
        <v>65</v>
      </c>
      <c r="E5827" s="47" t="s">
        <v>134</v>
      </c>
      <c r="F5827" s="47" t="s">
        <v>159</v>
      </c>
      <c r="G5827" s="47" t="s">
        <v>136</v>
      </c>
      <c r="H5827" s="47" t="n">
        <v>172</v>
      </c>
      <c r="I5827" s="57" t="n">
        <f aca="false">IFERROR(H5827/INDEX(Rate_Master!$C$2:$C$13,MATCH(F5827,Rate_Master!$A$2:$A$13,0)),0)</f>
        <v>0.716666666666667</v>
      </c>
    </row>
    <row r="5828" customFormat="false" ht="15" hidden="false" customHeight="false" outlineLevel="0" collapsed="false">
      <c r="A5828" s="47" t="s">
        <v>17780</v>
      </c>
      <c r="B5828" s="47" t="s">
        <v>1378</v>
      </c>
      <c r="C5828" s="48" t="n">
        <v>46127</v>
      </c>
      <c r="D5828" s="47" t="s">
        <v>65</v>
      </c>
      <c r="E5828" s="47" t="s">
        <v>134</v>
      </c>
      <c r="F5828" s="47" t="s">
        <v>159</v>
      </c>
      <c r="G5828" s="47" t="s">
        <v>137</v>
      </c>
      <c r="H5828" s="47" t="n">
        <v>149</v>
      </c>
      <c r="I5828" s="57" t="n">
        <f aca="false">IFERROR(H5828/INDEX(Rate_Master!$C$2:$C$13,MATCH(F5828,Rate_Master!$A$2:$A$13,0)),0)</f>
        <v>0.620833333333333</v>
      </c>
    </row>
    <row r="5829" customFormat="false" ht="15" hidden="false" customHeight="false" outlineLevel="0" collapsed="false">
      <c r="A5829" s="47" t="s">
        <v>17781</v>
      </c>
      <c r="B5829" s="47" t="s">
        <v>1378</v>
      </c>
      <c r="C5829" s="48" t="n">
        <v>46127</v>
      </c>
      <c r="D5829" s="47" t="s">
        <v>65</v>
      </c>
      <c r="E5829" s="47" t="s">
        <v>134</v>
      </c>
      <c r="F5829" s="47" t="s">
        <v>159</v>
      </c>
      <c r="G5829" s="47" t="s">
        <v>138</v>
      </c>
      <c r="H5829" s="47" t="n">
        <v>61</v>
      </c>
      <c r="I5829" s="57" t="n">
        <f aca="false">IFERROR(H5829/INDEX(Rate_Master!$C$2:$C$13,MATCH(F5829,Rate_Master!$A$2:$A$13,0)),0)</f>
        <v>0.254166666666667</v>
      </c>
    </row>
    <row r="5830" customFormat="false" ht="15" hidden="false" customHeight="false" outlineLevel="0" collapsed="false">
      <c r="A5830" s="47" t="s">
        <v>17782</v>
      </c>
      <c r="B5830" s="47" t="s">
        <v>1379</v>
      </c>
      <c r="C5830" s="48" t="n">
        <v>46127</v>
      </c>
      <c r="D5830" s="47" t="s">
        <v>65</v>
      </c>
      <c r="E5830" s="47" t="s">
        <v>134</v>
      </c>
      <c r="F5830" s="47" t="s">
        <v>158</v>
      </c>
      <c r="G5830" s="47" t="s">
        <v>133</v>
      </c>
      <c r="H5830" s="47" t="n">
        <v>445</v>
      </c>
      <c r="I5830" s="57" t="n">
        <f aca="false">IFERROR(H5830/INDEX(Rate_Master!$C$2:$C$13,MATCH(F5830,Rate_Master!$A$2:$A$13,0)),0)</f>
        <v>2.225</v>
      </c>
    </row>
    <row r="5831" customFormat="false" ht="15" hidden="false" customHeight="false" outlineLevel="0" collapsed="false">
      <c r="A5831" s="47" t="s">
        <v>17783</v>
      </c>
      <c r="B5831" s="47" t="s">
        <v>1379</v>
      </c>
      <c r="C5831" s="48" t="n">
        <v>46127</v>
      </c>
      <c r="D5831" s="47" t="s">
        <v>65</v>
      </c>
      <c r="E5831" s="47" t="s">
        <v>134</v>
      </c>
      <c r="F5831" s="47" t="s">
        <v>158</v>
      </c>
      <c r="G5831" s="47" t="s">
        <v>135</v>
      </c>
      <c r="H5831" s="47" t="n">
        <v>319</v>
      </c>
      <c r="I5831" s="57" t="n">
        <f aca="false">IFERROR(H5831/INDEX(Rate_Master!$C$2:$C$13,MATCH(F5831,Rate_Master!$A$2:$A$13,0)),0)</f>
        <v>1.595</v>
      </c>
    </row>
    <row r="5832" customFormat="false" ht="15" hidden="false" customHeight="false" outlineLevel="0" collapsed="false">
      <c r="A5832" s="47" t="s">
        <v>17784</v>
      </c>
      <c r="B5832" s="47" t="s">
        <v>1379</v>
      </c>
      <c r="C5832" s="48" t="n">
        <v>46127</v>
      </c>
      <c r="D5832" s="47" t="s">
        <v>65</v>
      </c>
      <c r="E5832" s="47" t="s">
        <v>134</v>
      </c>
      <c r="F5832" s="47" t="s">
        <v>158</v>
      </c>
      <c r="G5832" s="47" t="s">
        <v>136</v>
      </c>
      <c r="H5832" s="47" t="n">
        <v>257</v>
      </c>
      <c r="I5832" s="57" t="n">
        <f aca="false">IFERROR(H5832/INDEX(Rate_Master!$C$2:$C$13,MATCH(F5832,Rate_Master!$A$2:$A$13,0)),0)</f>
        <v>1.285</v>
      </c>
    </row>
    <row r="5833" customFormat="false" ht="15" hidden="false" customHeight="false" outlineLevel="0" collapsed="false">
      <c r="A5833" s="47" t="s">
        <v>17785</v>
      </c>
      <c r="B5833" s="47" t="s">
        <v>1379</v>
      </c>
      <c r="C5833" s="48" t="n">
        <v>46127</v>
      </c>
      <c r="D5833" s="47" t="s">
        <v>65</v>
      </c>
      <c r="E5833" s="47" t="s">
        <v>134</v>
      </c>
      <c r="F5833" s="47" t="s">
        <v>158</v>
      </c>
      <c r="G5833" s="47" t="s">
        <v>137</v>
      </c>
      <c r="H5833" s="47" t="n">
        <v>196</v>
      </c>
      <c r="I5833" s="57" t="n">
        <f aca="false">IFERROR(H5833/INDEX(Rate_Master!$C$2:$C$13,MATCH(F5833,Rate_Master!$A$2:$A$13,0)),0)</f>
        <v>0.98</v>
      </c>
    </row>
    <row r="5834" customFormat="false" ht="15" hidden="false" customHeight="false" outlineLevel="0" collapsed="false">
      <c r="A5834" s="47" t="s">
        <v>17786</v>
      </c>
      <c r="B5834" s="47" t="s">
        <v>1379</v>
      </c>
      <c r="C5834" s="48" t="n">
        <v>46127</v>
      </c>
      <c r="D5834" s="47" t="s">
        <v>65</v>
      </c>
      <c r="E5834" s="47" t="s">
        <v>134</v>
      </c>
      <c r="F5834" s="47" t="s">
        <v>158</v>
      </c>
      <c r="G5834" s="47" t="s">
        <v>138</v>
      </c>
      <c r="H5834" s="47" t="n">
        <v>90</v>
      </c>
      <c r="I5834" s="57" t="n">
        <f aca="false">IFERROR(H5834/INDEX(Rate_Master!$C$2:$C$13,MATCH(F5834,Rate_Master!$A$2:$A$13,0)),0)</f>
        <v>0.45</v>
      </c>
    </row>
    <row r="5835" customFormat="false" ht="15" hidden="false" customHeight="false" outlineLevel="0" collapsed="false">
      <c r="A5835" s="47" t="s">
        <v>17787</v>
      </c>
      <c r="B5835" s="47" t="s">
        <v>1381</v>
      </c>
      <c r="C5835" s="48" t="n">
        <v>46128</v>
      </c>
      <c r="D5835" s="47" t="s">
        <v>62</v>
      </c>
      <c r="E5835" s="47" t="s">
        <v>120</v>
      </c>
      <c r="F5835" s="47" t="s">
        <v>150</v>
      </c>
      <c r="G5835" s="47" t="s">
        <v>119</v>
      </c>
      <c r="H5835" s="47" t="n">
        <v>1237</v>
      </c>
      <c r="I5835" s="57" t="n">
        <f aca="false">IFERROR(H5835/INDEX(Rate_Master!$C$2:$C$13,MATCH(F5835,Rate_Master!$A$2:$A$13,0)),0)</f>
        <v>1.54625</v>
      </c>
    </row>
    <row r="5836" customFormat="false" ht="15" hidden="false" customHeight="false" outlineLevel="0" collapsed="false">
      <c r="A5836" s="47" t="s">
        <v>17788</v>
      </c>
      <c r="B5836" s="47" t="s">
        <v>1381</v>
      </c>
      <c r="C5836" s="48" t="n">
        <v>46128</v>
      </c>
      <c r="D5836" s="47" t="s">
        <v>62</v>
      </c>
      <c r="E5836" s="47" t="s">
        <v>120</v>
      </c>
      <c r="F5836" s="47" t="s">
        <v>150</v>
      </c>
      <c r="G5836" s="47" t="s">
        <v>121</v>
      </c>
      <c r="H5836" s="47" t="n">
        <v>1127</v>
      </c>
      <c r="I5836" s="57" t="n">
        <f aca="false">IFERROR(H5836/INDEX(Rate_Master!$C$2:$C$13,MATCH(F5836,Rate_Master!$A$2:$A$13,0)),0)</f>
        <v>1.40875</v>
      </c>
    </row>
    <row r="5837" customFormat="false" ht="15" hidden="false" customHeight="false" outlineLevel="0" collapsed="false">
      <c r="A5837" s="47" t="s">
        <v>17789</v>
      </c>
      <c r="B5837" s="47" t="s">
        <v>1381</v>
      </c>
      <c r="C5837" s="48" t="n">
        <v>46128</v>
      </c>
      <c r="D5837" s="47" t="s">
        <v>62</v>
      </c>
      <c r="E5837" s="47" t="s">
        <v>120</v>
      </c>
      <c r="F5837" s="47" t="s">
        <v>150</v>
      </c>
      <c r="G5837" s="47" t="s">
        <v>122</v>
      </c>
      <c r="H5837" s="47" t="n">
        <v>1963</v>
      </c>
      <c r="I5837" s="57" t="n">
        <f aca="false">IFERROR(H5837/INDEX(Rate_Master!$C$2:$C$13,MATCH(F5837,Rate_Master!$A$2:$A$13,0)),0)</f>
        <v>2.45375</v>
      </c>
    </row>
    <row r="5838" customFormat="false" ht="15" hidden="false" customHeight="false" outlineLevel="0" collapsed="false">
      <c r="A5838" s="47" t="s">
        <v>17790</v>
      </c>
      <c r="B5838" s="47" t="s">
        <v>1381</v>
      </c>
      <c r="C5838" s="48" t="n">
        <v>46128</v>
      </c>
      <c r="D5838" s="47" t="s">
        <v>62</v>
      </c>
      <c r="E5838" s="47" t="s">
        <v>120</v>
      </c>
      <c r="F5838" s="47" t="s">
        <v>150</v>
      </c>
      <c r="G5838" s="47" t="s">
        <v>123</v>
      </c>
      <c r="H5838" s="47" t="n">
        <v>866</v>
      </c>
      <c r="I5838" s="57" t="n">
        <f aca="false">IFERROR(H5838/INDEX(Rate_Master!$C$2:$C$13,MATCH(F5838,Rate_Master!$A$2:$A$13,0)),0)</f>
        <v>1.0825</v>
      </c>
    </row>
    <row r="5839" customFormat="false" ht="15" hidden="false" customHeight="false" outlineLevel="0" collapsed="false">
      <c r="A5839" s="47" t="s">
        <v>17791</v>
      </c>
      <c r="B5839" s="47" t="s">
        <v>1381</v>
      </c>
      <c r="C5839" s="48" t="n">
        <v>46128</v>
      </c>
      <c r="D5839" s="47" t="s">
        <v>62</v>
      </c>
      <c r="E5839" s="47" t="s">
        <v>120</v>
      </c>
      <c r="F5839" s="47" t="s">
        <v>150</v>
      </c>
      <c r="G5839" s="47" t="s">
        <v>124</v>
      </c>
      <c r="H5839" s="47" t="n">
        <v>569</v>
      </c>
      <c r="I5839" s="57" t="n">
        <f aca="false">IFERROR(H5839/INDEX(Rate_Master!$C$2:$C$13,MATCH(F5839,Rate_Master!$A$2:$A$13,0)),0)</f>
        <v>0.71125</v>
      </c>
    </row>
    <row r="5840" customFormat="false" ht="15" hidden="false" customHeight="false" outlineLevel="0" collapsed="false">
      <c r="A5840" s="47" t="s">
        <v>17792</v>
      </c>
      <c r="B5840" s="47" t="s">
        <v>1381</v>
      </c>
      <c r="C5840" s="48" t="n">
        <v>46128</v>
      </c>
      <c r="D5840" s="47" t="s">
        <v>62</v>
      </c>
      <c r="E5840" s="47" t="s">
        <v>120</v>
      </c>
      <c r="F5840" s="47" t="s">
        <v>150</v>
      </c>
      <c r="G5840" s="47" t="s">
        <v>125</v>
      </c>
      <c r="H5840" s="47" t="n">
        <v>322</v>
      </c>
      <c r="I5840" s="57" t="n">
        <f aca="false">IFERROR(H5840/INDEX(Rate_Master!$C$2:$C$13,MATCH(F5840,Rate_Master!$A$2:$A$13,0)),0)</f>
        <v>0.4025</v>
      </c>
    </row>
    <row r="5841" customFormat="false" ht="15" hidden="false" customHeight="false" outlineLevel="0" collapsed="false">
      <c r="A5841" s="47" t="s">
        <v>17793</v>
      </c>
      <c r="B5841" s="47" t="s">
        <v>1381</v>
      </c>
      <c r="C5841" s="48" t="n">
        <v>46128</v>
      </c>
      <c r="D5841" s="47" t="s">
        <v>62</v>
      </c>
      <c r="E5841" s="47" t="s">
        <v>120</v>
      </c>
      <c r="F5841" s="47" t="s">
        <v>150</v>
      </c>
      <c r="G5841" s="47" t="s">
        <v>126</v>
      </c>
      <c r="H5841" s="47" t="n">
        <v>222</v>
      </c>
      <c r="I5841" s="57" t="n">
        <f aca="false">IFERROR(H5841/INDEX(Rate_Master!$C$2:$C$13,MATCH(F5841,Rate_Master!$A$2:$A$13,0)),0)</f>
        <v>0.2775</v>
      </c>
    </row>
    <row r="5842" customFormat="false" ht="15" hidden="false" customHeight="false" outlineLevel="0" collapsed="false">
      <c r="A5842" s="47" t="s">
        <v>17794</v>
      </c>
      <c r="B5842" s="47" t="s">
        <v>1382</v>
      </c>
      <c r="C5842" s="48" t="n">
        <v>46128</v>
      </c>
      <c r="D5842" s="47" t="s">
        <v>62</v>
      </c>
      <c r="E5842" s="47" t="s">
        <v>120</v>
      </c>
      <c r="F5842" s="47" t="s">
        <v>150</v>
      </c>
      <c r="G5842" s="47" t="s">
        <v>119</v>
      </c>
      <c r="H5842" s="47" t="n">
        <v>1236</v>
      </c>
      <c r="I5842" s="57" t="n">
        <f aca="false">IFERROR(H5842/INDEX(Rate_Master!$C$2:$C$13,MATCH(F5842,Rate_Master!$A$2:$A$13,0)),0)</f>
        <v>1.545</v>
      </c>
    </row>
    <row r="5843" customFormat="false" ht="15" hidden="false" customHeight="false" outlineLevel="0" collapsed="false">
      <c r="A5843" s="47" t="s">
        <v>17795</v>
      </c>
      <c r="B5843" s="47" t="s">
        <v>1382</v>
      </c>
      <c r="C5843" s="48" t="n">
        <v>46128</v>
      </c>
      <c r="D5843" s="47" t="s">
        <v>62</v>
      </c>
      <c r="E5843" s="47" t="s">
        <v>120</v>
      </c>
      <c r="F5843" s="47" t="s">
        <v>150</v>
      </c>
      <c r="G5843" s="47" t="s">
        <v>121</v>
      </c>
      <c r="H5843" s="47" t="n">
        <v>1103</v>
      </c>
      <c r="I5843" s="57" t="n">
        <f aca="false">IFERROR(H5843/INDEX(Rate_Master!$C$2:$C$13,MATCH(F5843,Rate_Master!$A$2:$A$13,0)),0)</f>
        <v>1.37875</v>
      </c>
    </row>
    <row r="5844" customFormat="false" ht="15" hidden="false" customHeight="false" outlineLevel="0" collapsed="false">
      <c r="A5844" s="47" t="s">
        <v>17796</v>
      </c>
      <c r="B5844" s="47" t="s">
        <v>1382</v>
      </c>
      <c r="C5844" s="48" t="n">
        <v>46128</v>
      </c>
      <c r="D5844" s="47" t="s">
        <v>62</v>
      </c>
      <c r="E5844" s="47" t="s">
        <v>120</v>
      </c>
      <c r="F5844" s="47" t="s">
        <v>150</v>
      </c>
      <c r="G5844" s="47" t="s">
        <v>122</v>
      </c>
      <c r="H5844" s="47" t="n">
        <v>1921</v>
      </c>
      <c r="I5844" s="57" t="n">
        <f aca="false">IFERROR(H5844/INDEX(Rate_Master!$C$2:$C$13,MATCH(F5844,Rate_Master!$A$2:$A$13,0)),0)</f>
        <v>2.40125</v>
      </c>
    </row>
    <row r="5845" customFormat="false" ht="15" hidden="false" customHeight="false" outlineLevel="0" collapsed="false">
      <c r="A5845" s="47" t="s">
        <v>17797</v>
      </c>
      <c r="B5845" s="47" t="s">
        <v>1382</v>
      </c>
      <c r="C5845" s="48" t="n">
        <v>46128</v>
      </c>
      <c r="D5845" s="47" t="s">
        <v>62</v>
      </c>
      <c r="E5845" s="47" t="s">
        <v>120</v>
      </c>
      <c r="F5845" s="47" t="s">
        <v>150</v>
      </c>
      <c r="G5845" s="47" t="s">
        <v>123</v>
      </c>
      <c r="H5845" s="47" t="n">
        <v>862</v>
      </c>
      <c r="I5845" s="57" t="n">
        <f aca="false">IFERROR(H5845/INDEX(Rate_Master!$C$2:$C$13,MATCH(F5845,Rate_Master!$A$2:$A$13,0)),0)</f>
        <v>1.0775</v>
      </c>
    </row>
    <row r="5846" customFormat="false" ht="15" hidden="false" customHeight="false" outlineLevel="0" collapsed="false">
      <c r="A5846" s="47" t="s">
        <v>17798</v>
      </c>
      <c r="B5846" s="47" t="s">
        <v>1382</v>
      </c>
      <c r="C5846" s="48" t="n">
        <v>46128</v>
      </c>
      <c r="D5846" s="47" t="s">
        <v>62</v>
      </c>
      <c r="E5846" s="47" t="s">
        <v>120</v>
      </c>
      <c r="F5846" s="47" t="s">
        <v>150</v>
      </c>
      <c r="G5846" s="47" t="s">
        <v>124</v>
      </c>
      <c r="H5846" s="47" t="n">
        <v>557</v>
      </c>
      <c r="I5846" s="57" t="n">
        <f aca="false">IFERROR(H5846/INDEX(Rate_Master!$C$2:$C$13,MATCH(F5846,Rate_Master!$A$2:$A$13,0)),0)</f>
        <v>0.69625</v>
      </c>
    </row>
    <row r="5847" customFormat="false" ht="15" hidden="false" customHeight="false" outlineLevel="0" collapsed="false">
      <c r="A5847" s="47" t="s">
        <v>17799</v>
      </c>
      <c r="B5847" s="47" t="s">
        <v>1382</v>
      </c>
      <c r="C5847" s="48" t="n">
        <v>46128</v>
      </c>
      <c r="D5847" s="47" t="s">
        <v>62</v>
      </c>
      <c r="E5847" s="47" t="s">
        <v>120</v>
      </c>
      <c r="F5847" s="47" t="s">
        <v>150</v>
      </c>
      <c r="G5847" s="47" t="s">
        <v>125</v>
      </c>
      <c r="H5847" s="47" t="n">
        <v>330</v>
      </c>
      <c r="I5847" s="57" t="n">
        <f aca="false">IFERROR(H5847/INDEX(Rate_Master!$C$2:$C$13,MATCH(F5847,Rate_Master!$A$2:$A$13,0)),0)</f>
        <v>0.4125</v>
      </c>
    </row>
    <row r="5848" customFormat="false" ht="15" hidden="false" customHeight="false" outlineLevel="0" collapsed="false">
      <c r="A5848" s="47" t="s">
        <v>17800</v>
      </c>
      <c r="B5848" s="47" t="s">
        <v>1382</v>
      </c>
      <c r="C5848" s="48" t="n">
        <v>46128</v>
      </c>
      <c r="D5848" s="47" t="s">
        <v>62</v>
      </c>
      <c r="E5848" s="47" t="s">
        <v>120</v>
      </c>
      <c r="F5848" s="47" t="s">
        <v>150</v>
      </c>
      <c r="G5848" s="47" t="s">
        <v>126</v>
      </c>
      <c r="H5848" s="47" t="n">
        <v>211</v>
      </c>
      <c r="I5848" s="57" t="n">
        <f aca="false">IFERROR(H5848/INDEX(Rate_Master!$C$2:$C$13,MATCH(F5848,Rate_Master!$A$2:$A$13,0)),0)</f>
        <v>0.26375</v>
      </c>
    </row>
    <row r="5849" customFormat="false" ht="15" hidden="false" customHeight="false" outlineLevel="0" collapsed="false">
      <c r="A5849" s="47" t="s">
        <v>17801</v>
      </c>
      <c r="B5849" s="47" t="s">
        <v>1383</v>
      </c>
      <c r="C5849" s="48" t="n">
        <v>46128</v>
      </c>
      <c r="D5849" s="47" t="s">
        <v>62</v>
      </c>
      <c r="E5849" s="47" t="s">
        <v>120</v>
      </c>
      <c r="F5849" s="47" t="s">
        <v>150</v>
      </c>
      <c r="G5849" s="47" t="s">
        <v>119</v>
      </c>
      <c r="H5849" s="47" t="n">
        <v>1034</v>
      </c>
      <c r="I5849" s="57" t="n">
        <f aca="false">IFERROR(H5849/INDEX(Rate_Master!$C$2:$C$13,MATCH(F5849,Rate_Master!$A$2:$A$13,0)),0)</f>
        <v>1.2925</v>
      </c>
    </row>
    <row r="5850" customFormat="false" ht="15" hidden="false" customHeight="false" outlineLevel="0" collapsed="false">
      <c r="A5850" s="47" t="s">
        <v>17802</v>
      </c>
      <c r="B5850" s="47" t="s">
        <v>1383</v>
      </c>
      <c r="C5850" s="48" t="n">
        <v>46128</v>
      </c>
      <c r="D5850" s="47" t="s">
        <v>62</v>
      </c>
      <c r="E5850" s="47" t="s">
        <v>120</v>
      </c>
      <c r="F5850" s="47" t="s">
        <v>150</v>
      </c>
      <c r="G5850" s="47" t="s">
        <v>121</v>
      </c>
      <c r="H5850" s="47" t="n">
        <v>975</v>
      </c>
      <c r="I5850" s="57" t="n">
        <f aca="false">IFERROR(H5850/INDEX(Rate_Master!$C$2:$C$13,MATCH(F5850,Rate_Master!$A$2:$A$13,0)),0)</f>
        <v>1.21875</v>
      </c>
    </row>
    <row r="5851" customFormat="false" ht="15" hidden="false" customHeight="false" outlineLevel="0" collapsed="false">
      <c r="A5851" s="47" t="s">
        <v>17803</v>
      </c>
      <c r="B5851" s="47" t="s">
        <v>1383</v>
      </c>
      <c r="C5851" s="48" t="n">
        <v>46128</v>
      </c>
      <c r="D5851" s="47" t="s">
        <v>62</v>
      </c>
      <c r="E5851" s="47" t="s">
        <v>120</v>
      </c>
      <c r="F5851" s="47" t="s">
        <v>150</v>
      </c>
      <c r="G5851" s="47" t="s">
        <v>122</v>
      </c>
      <c r="H5851" s="47" t="n">
        <v>1613</v>
      </c>
      <c r="I5851" s="57" t="n">
        <f aca="false">IFERROR(H5851/INDEX(Rate_Master!$C$2:$C$13,MATCH(F5851,Rate_Master!$A$2:$A$13,0)),0)</f>
        <v>2.01625</v>
      </c>
    </row>
    <row r="5852" customFormat="false" ht="15" hidden="false" customHeight="false" outlineLevel="0" collapsed="false">
      <c r="A5852" s="47" t="s">
        <v>17804</v>
      </c>
      <c r="B5852" s="47" t="s">
        <v>1383</v>
      </c>
      <c r="C5852" s="48" t="n">
        <v>46128</v>
      </c>
      <c r="D5852" s="47" t="s">
        <v>62</v>
      </c>
      <c r="E5852" s="47" t="s">
        <v>120</v>
      </c>
      <c r="F5852" s="47" t="s">
        <v>150</v>
      </c>
      <c r="G5852" s="47" t="s">
        <v>123</v>
      </c>
      <c r="H5852" s="47" t="n">
        <v>742</v>
      </c>
      <c r="I5852" s="57" t="n">
        <f aca="false">IFERROR(H5852/INDEX(Rate_Master!$C$2:$C$13,MATCH(F5852,Rate_Master!$A$2:$A$13,0)),0)</f>
        <v>0.9275</v>
      </c>
    </row>
    <row r="5853" customFormat="false" ht="15" hidden="false" customHeight="false" outlineLevel="0" collapsed="false">
      <c r="A5853" s="47" t="s">
        <v>17805</v>
      </c>
      <c r="B5853" s="47" t="s">
        <v>1383</v>
      </c>
      <c r="C5853" s="48" t="n">
        <v>46128</v>
      </c>
      <c r="D5853" s="47" t="s">
        <v>62</v>
      </c>
      <c r="E5853" s="47" t="s">
        <v>120</v>
      </c>
      <c r="F5853" s="47" t="s">
        <v>150</v>
      </c>
      <c r="G5853" s="47" t="s">
        <v>124</v>
      </c>
      <c r="H5853" s="47" t="n">
        <v>479</v>
      </c>
      <c r="I5853" s="57" t="n">
        <f aca="false">IFERROR(H5853/INDEX(Rate_Master!$C$2:$C$13,MATCH(F5853,Rate_Master!$A$2:$A$13,0)),0)</f>
        <v>0.59875</v>
      </c>
    </row>
    <row r="5854" customFormat="false" ht="15" hidden="false" customHeight="false" outlineLevel="0" collapsed="false">
      <c r="A5854" s="47" t="s">
        <v>17806</v>
      </c>
      <c r="B5854" s="47" t="s">
        <v>1383</v>
      </c>
      <c r="C5854" s="48" t="n">
        <v>46128</v>
      </c>
      <c r="D5854" s="47" t="s">
        <v>62</v>
      </c>
      <c r="E5854" s="47" t="s">
        <v>120</v>
      </c>
      <c r="F5854" s="47" t="s">
        <v>150</v>
      </c>
      <c r="G5854" s="47" t="s">
        <v>125</v>
      </c>
      <c r="H5854" s="47" t="n">
        <v>282</v>
      </c>
      <c r="I5854" s="57" t="n">
        <f aca="false">IFERROR(H5854/INDEX(Rate_Master!$C$2:$C$13,MATCH(F5854,Rate_Master!$A$2:$A$13,0)),0)</f>
        <v>0.3525</v>
      </c>
    </row>
    <row r="5855" customFormat="false" ht="15" hidden="false" customHeight="false" outlineLevel="0" collapsed="false">
      <c r="A5855" s="47" t="s">
        <v>17807</v>
      </c>
      <c r="B5855" s="47" t="s">
        <v>1383</v>
      </c>
      <c r="C5855" s="48" t="n">
        <v>46128</v>
      </c>
      <c r="D5855" s="47" t="s">
        <v>62</v>
      </c>
      <c r="E5855" s="47" t="s">
        <v>120</v>
      </c>
      <c r="F5855" s="47" t="s">
        <v>150</v>
      </c>
      <c r="G5855" s="47" t="s">
        <v>126</v>
      </c>
      <c r="H5855" s="47" t="n">
        <v>179</v>
      </c>
      <c r="I5855" s="57" t="n">
        <f aca="false">IFERROR(H5855/INDEX(Rate_Master!$C$2:$C$13,MATCH(F5855,Rate_Master!$A$2:$A$13,0)),0)</f>
        <v>0.22375</v>
      </c>
    </row>
    <row r="5856" customFormat="false" ht="15" hidden="false" customHeight="false" outlineLevel="0" collapsed="false">
      <c r="A5856" s="47" t="s">
        <v>17808</v>
      </c>
      <c r="B5856" s="47" t="s">
        <v>1384</v>
      </c>
      <c r="C5856" s="48" t="n">
        <v>46128</v>
      </c>
      <c r="D5856" s="47" t="s">
        <v>63</v>
      </c>
      <c r="E5856" s="47" t="s">
        <v>120</v>
      </c>
      <c r="F5856" s="47" t="s">
        <v>152</v>
      </c>
      <c r="G5856" s="47" t="s">
        <v>119</v>
      </c>
      <c r="H5856" s="47" t="n">
        <v>962</v>
      </c>
      <c r="I5856" s="57" t="n">
        <f aca="false">IFERROR(H5856/INDEX(Rate_Master!$C$2:$C$13,MATCH(F5856,Rate_Master!$A$2:$A$13,0)),0)</f>
        <v>1.06888888888889</v>
      </c>
    </row>
    <row r="5857" customFormat="false" ht="15" hidden="false" customHeight="false" outlineLevel="0" collapsed="false">
      <c r="A5857" s="47" t="s">
        <v>17809</v>
      </c>
      <c r="B5857" s="47" t="s">
        <v>1384</v>
      </c>
      <c r="C5857" s="48" t="n">
        <v>46128</v>
      </c>
      <c r="D5857" s="47" t="s">
        <v>63</v>
      </c>
      <c r="E5857" s="47" t="s">
        <v>120</v>
      </c>
      <c r="F5857" s="47" t="s">
        <v>152</v>
      </c>
      <c r="G5857" s="47" t="s">
        <v>121</v>
      </c>
      <c r="H5857" s="47" t="n">
        <v>906</v>
      </c>
      <c r="I5857" s="57" t="n">
        <f aca="false">IFERROR(H5857/INDEX(Rate_Master!$C$2:$C$13,MATCH(F5857,Rate_Master!$A$2:$A$13,0)),0)</f>
        <v>1.00666666666667</v>
      </c>
    </row>
    <row r="5858" customFormat="false" ht="15" hidden="false" customHeight="false" outlineLevel="0" collapsed="false">
      <c r="A5858" s="47" t="s">
        <v>17810</v>
      </c>
      <c r="B5858" s="47" t="s">
        <v>1384</v>
      </c>
      <c r="C5858" s="48" t="n">
        <v>46128</v>
      </c>
      <c r="D5858" s="47" t="s">
        <v>63</v>
      </c>
      <c r="E5858" s="47" t="s">
        <v>120</v>
      </c>
      <c r="F5858" s="47" t="s">
        <v>152</v>
      </c>
      <c r="G5858" s="47" t="s">
        <v>122</v>
      </c>
      <c r="H5858" s="47" t="n">
        <v>975</v>
      </c>
      <c r="I5858" s="57" t="n">
        <f aca="false">IFERROR(H5858/INDEX(Rate_Master!$C$2:$C$13,MATCH(F5858,Rate_Master!$A$2:$A$13,0)),0)</f>
        <v>1.08333333333333</v>
      </c>
    </row>
    <row r="5859" customFormat="false" ht="15" hidden="false" customHeight="false" outlineLevel="0" collapsed="false">
      <c r="A5859" s="47" t="s">
        <v>17811</v>
      </c>
      <c r="B5859" s="47" t="s">
        <v>1384</v>
      </c>
      <c r="C5859" s="48" t="n">
        <v>46128</v>
      </c>
      <c r="D5859" s="47" t="s">
        <v>63</v>
      </c>
      <c r="E5859" s="47" t="s">
        <v>120</v>
      </c>
      <c r="F5859" s="47" t="s">
        <v>152</v>
      </c>
      <c r="G5859" s="47" t="s">
        <v>123</v>
      </c>
      <c r="H5859" s="47" t="n">
        <v>724</v>
      </c>
      <c r="I5859" s="57" t="n">
        <f aca="false">IFERROR(H5859/INDEX(Rate_Master!$C$2:$C$13,MATCH(F5859,Rate_Master!$A$2:$A$13,0)),0)</f>
        <v>0.804444444444444</v>
      </c>
    </row>
    <row r="5860" customFormat="false" ht="15" hidden="false" customHeight="false" outlineLevel="0" collapsed="false">
      <c r="A5860" s="47" t="s">
        <v>17812</v>
      </c>
      <c r="B5860" s="47" t="s">
        <v>1384</v>
      </c>
      <c r="C5860" s="48" t="n">
        <v>46128</v>
      </c>
      <c r="D5860" s="47" t="s">
        <v>63</v>
      </c>
      <c r="E5860" s="47" t="s">
        <v>120</v>
      </c>
      <c r="F5860" s="47" t="s">
        <v>152</v>
      </c>
      <c r="G5860" s="47" t="s">
        <v>124</v>
      </c>
      <c r="H5860" s="47" t="n">
        <v>489</v>
      </c>
      <c r="I5860" s="57" t="n">
        <f aca="false">IFERROR(H5860/INDEX(Rate_Master!$C$2:$C$13,MATCH(F5860,Rate_Master!$A$2:$A$13,0)),0)</f>
        <v>0.543333333333333</v>
      </c>
    </row>
    <row r="5861" customFormat="false" ht="15" hidden="false" customHeight="false" outlineLevel="0" collapsed="false">
      <c r="A5861" s="47" t="s">
        <v>17813</v>
      </c>
      <c r="B5861" s="47" t="s">
        <v>1384</v>
      </c>
      <c r="C5861" s="48" t="n">
        <v>46128</v>
      </c>
      <c r="D5861" s="47" t="s">
        <v>63</v>
      </c>
      <c r="E5861" s="47" t="s">
        <v>120</v>
      </c>
      <c r="F5861" s="47" t="s">
        <v>152</v>
      </c>
      <c r="G5861" s="47" t="s">
        <v>125</v>
      </c>
      <c r="H5861" s="47" t="n">
        <v>279</v>
      </c>
      <c r="I5861" s="57" t="n">
        <f aca="false">IFERROR(H5861/INDEX(Rate_Master!$C$2:$C$13,MATCH(F5861,Rate_Master!$A$2:$A$13,0)),0)</f>
        <v>0.31</v>
      </c>
    </row>
    <row r="5862" customFormat="false" ht="15" hidden="false" customHeight="false" outlineLevel="0" collapsed="false">
      <c r="A5862" s="47" t="s">
        <v>17814</v>
      </c>
      <c r="B5862" s="47" t="s">
        <v>1384</v>
      </c>
      <c r="C5862" s="48" t="n">
        <v>46128</v>
      </c>
      <c r="D5862" s="47" t="s">
        <v>63</v>
      </c>
      <c r="E5862" s="47" t="s">
        <v>120</v>
      </c>
      <c r="F5862" s="47" t="s">
        <v>152</v>
      </c>
      <c r="G5862" s="47" t="s">
        <v>126</v>
      </c>
      <c r="H5862" s="47" t="n">
        <v>178</v>
      </c>
      <c r="I5862" s="57" t="n">
        <f aca="false">IFERROR(H5862/INDEX(Rate_Master!$C$2:$C$13,MATCH(F5862,Rate_Master!$A$2:$A$13,0)),0)</f>
        <v>0.197777777777778</v>
      </c>
    </row>
    <row r="5863" customFormat="false" ht="15" hidden="false" customHeight="false" outlineLevel="0" collapsed="false">
      <c r="A5863" s="47" t="s">
        <v>17815</v>
      </c>
      <c r="B5863" s="47" t="s">
        <v>1385</v>
      </c>
      <c r="C5863" s="48" t="n">
        <v>46128</v>
      </c>
      <c r="D5863" s="47" t="s">
        <v>63</v>
      </c>
      <c r="E5863" s="47" t="s">
        <v>120</v>
      </c>
      <c r="F5863" s="47" t="s">
        <v>152</v>
      </c>
      <c r="G5863" s="47" t="s">
        <v>119</v>
      </c>
      <c r="H5863" s="47" t="n">
        <v>1799</v>
      </c>
      <c r="I5863" s="57" t="n">
        <f aca="false">IFERROR(H5863/INDEX(Rate_Master!$C$2:$C$13,MATCH(F5863,Rate_Master!$A$2:$A$13,0)),0)</f>
        <v>1.99888888888889</v>
      </c>
    </row>
    <row r="5864" customFormat="false" ht="15" hidden="false" customHeight="false" outlineLevel="0" collapsed="false">
      <c r="A5864" s="47" t="s">
        <v>17816</v>
      </c>
      <c r="B5864" s="47" t="s">
        <v>1385</v>
      </c>
      <c r="C5864" s="48" t="n">
        <v>46128</v>
      </c>
      <c r="D5864" s="47" t="s">
        <v>63</v>
      </c>
      <c r="E5864" s="47" t="s">
        <v>120</v>
      </c>
      <c r="F5864" s="47" t="s">
        <v>152</v>
      </c>
      <c r="G5864" s="47" t="s">
        <v>121</v>
      </c>
      <c r="H5864" s="47" t="n">
        <v>1578</v>
      </c>
      <c r="I5864" s="57" t="n">
        <f aca="false">IFERROR(H5864/INDEX(Rate_Master!$C$2:$C$13,MATCH(F5864,Rate_Master!$A$2:$A$13,0)),0)</f>
        <v>1.75333333333333</v>
      </c>
    </row>
    <row r="5865" customFormat="false" ht="15" hidden="false" customHeight="false" outlineLevel="0" collapsed="false">
      <c r="A5865" s="47" t="s">
        <v>17817</v>
      </c>
      <c r="B5865" s="47" t="s">
        <v>1385</v>
      </c>
      <c r="C5865" s="48" t="n">
        <v>46128</v>
      </c>
      <c r="D5865" s="47" t="s">
        <v>63</v>
      </c>
      <c r="E5865" s="47" t="s">
        <v>120</v>
      </c>
      <c r="F5865" s="47" t="s">
        <v>152</v>
      </c>
      <c r="G5865" s="47" t="s">
        <v>122</v>
      </c>
      <c r="H5865" s="47" t="n">
        <v>1740</v>
      </c>
      <c r="I5865" s="57" t="n">
        <f aca="false">IFERROR(H5865/INDEX(Rate_Master!$C$2:$C$13,MATCH(F5865,Rate_Master!$A$2:$A$13,0)),0)</f>
        <v>1.93333333333333</v>
      </c>
    </row>
    <row r="5866" customFormat="false" ht="15" hidden="false" customHeight="false" outlineLevel="0" collapsed="false">
      <c r="A5866" s="47" t="s">
        <v>17818</v>
      </c>
      <c r="B5866" s="47" t="s">
        <v>1385</v>
      </c>
      <c r="C5866" s="48" t="n">
        <v>46128</v>
      </c>
      <c r="D5866" s="47" t="s">
        <v>63</v>
      </c>
      <c r="E5866" s="47" t="s">
        <v>120</v>
      </c>
      <c r="F5866" s="47" t="s">
        <v>152</v>
      </c>
      <c r="G5866" s="47" t="s">
        <v>123</v>
      </c>
      <c r="H5866" s="47" t="n">
        <v>1330</v>
      </c>
      <c r="I5866" s="57" t="n">
        <f aca="false">IFERROR(H5866/INDEX(Rate_Master!$C$2:$C$13,MATCH(F5866,Rate_Master!$A$2:$A$13,0)),0)</f>
        <v>1.47777777777778</v>
      </c>
    </row>
    <row r="5867" customFormat="false" ht="15" hidden="false" customHeight="false" outlineLevel="0" collapsed="false">
      <c r="A5867" s="47" t="s">
        <v>17819</v>
      </c>
      <c r="B5867" s="47" t="s">
        <v>1385</v>
      </c>
      <c r="C5867" s="48" t="n">
        <v>46128</v>
      </c>
      <c r="D5867" s="47" t="s">
        <v>63</v>
      </c>
      <c r="E5867" s="47" t="s">
        <v>120</v>
      </c>
      <c r="F5867" s="47" t="s">
        <v>152</v>
      </c>
      <c r="G5867" s="47" t="s">
        <v>124</v>
      </c>
      <c r="H5867" s="47" t="n">
        <v>811</v>
      </c>
      <c r="I5867" s="57" t="n">
        <f aca="false">IFERROR(H5867/INDEX(Rate_Master!$C$2:$C$13,MATCH(F5867,Rate_Master!$A$2:$A$13,0)),0)</f>
        <v>0.901111111111111</v>
      </c>
    </row>
    <row r="5868" customFormat="false" ht="15" hidden="false" customHeight="false" outlineLevel="0" collapsed="false">
      <c r="A5868" s="47" t="s">
        <v>17820</v>
      </c>
      <c r="B5868" s="47" t="s">
        <v>1385</v>
      </c>
      <c r="C5868" s="48" t="n">
        <v>46128</v>
      </c>
      <c r="D5868" s="47" t="s">
        <v>63</v>
      </c>
      <c r="E5868" s="47" t="s">
        <v>120</v>
      </c>
      <c r="F5868" s="47" t="s">
        <v>152</v>
      </c>
      <c r="G5868" s="47" t="s">
        <v>125</v>
      </c>
      <c r="H5868" s="47" t="n">
        <v>493</v>
      </c>
      <c r="I5868" s="57" t="n">
        <f aca="false">IFERROR(H5868/INDEX(Rate_Master!$C$2:$C$13,MATCH(F5868,Rate_Master!$A$2:$A$13,0)),0)</f>
        <v>0.547777777777778</v>
      </c>
    </row>
    <row r="5869" customFormat="false" ht="15" hidden="false" customHeight="false" outlineLevel="0" collapsed="false">
      <c r="A5869" s="47" t="s">
        <v>17821</v>
      </c>
      <c r="B5869" s="47" t="s">
        <v>1385</v>
      </c>
      <c r="C5869" s="48" t="n">
        <v>46128</v>
      </c>
      <c r="D5869" s="47" t="s">
        <v>63</v>
      </c>
      <c r="E5869" s="47" t="s">
        <v>120</v>
      </c>
      <c r="F5869" s="47" t="s">
        <v>152</v>
      </c>
      <c r="G5869" s="47" t="s">
        <v>126</v>
      </c>
      <c r="H5869" s="47" t="n">
        <v>325</v>
      </c>
      <c r="I5869" s="57" t="n">
        <f aca="false">IFERROR(H5869/INDEX(Rate_Master!$C$2:$C$13,MATCH(F5869,Rate_Master!$A$2:$A$13,0)),0)</f>
        <v>0.361111111111111</v>
      </c>
    </row>
    <row r="5870" customFormat="false" ht="15" hidden="false" customHeight="false" outlineLevel="0" collapsed="false">
      <c r="A5870" s="47" t="s">
        <v>17822</v>
      </c>
      <c r="B5870" s="47" t="s">
        <v>1386</v>
      </c>
      <c r="C5870" s="48" t="n">
        <v>46128</v>
      </c>
      <c r="D5870" s="47" t="s">
        <v>63</v>
      </c>
      <c r="E5870" s="47" t="s">
        <v>120</v>
      </c>
      <c r="F5870" s="47" t="s">
        <v>152</v>
      </c>
      <c r="G5870" s="47" t="s">
        <v>119</v>
      </c>
      <c r="H5870" s="47" t="n">
        <v>999</v>
      </c>
      <c r="I5870" s="57" t="n">
        <f aca="false">IFERROR(H5870/INDEX(Rate_Master!$C$2:$C$13,MATCH(F5870,Rate_Master!$A$2:$A$13,0)),0)</f>
        <v>1.11</v>
      </c>
    </row>
    <row r="5871" customFormat="false" ht="15" hidden="false" customHeight="false" outlineLevel="0" collapsed="false">
      <c r="A5871" s="47" t="s">
        <v>17823</v>
      </c>
      <c r="B5871" s="47" t="s">
        <v>1386</v>
      </c>
      <c r="C5871" s="48" t="n">
        <v>46128</v>
      </c>
      <c r="D5871" s="47" t="s">
        <v>63</v>
      </c>
      <c r="E5871" s="47" t="s">
        <v>120</v>
      </c>
      <c r="F5871" s="47" t="s">
        <v>152</v>
      </c>
      <c r="G5871" s="47" t="s">
        <v>121</v>
      </c>
      <c r="H5871" s="47" t="n">
        <v>916</v>
      </c>
      <c r="I5871" s="57" t="n">
        <f aca="false">IFERROR(H5871/INDEX(Rate_Master!$C$2:$C$13,MATCH(F5871,Rate_Master!$A$2:$A$13,0)),0)</f>
        <v>1.01777777777778</v>
      </c>
    </row>
    <row r="5872" customFormat="false" ht="15" hidden="false" customHeight="false" outlineLevel="0" collapsed="false">
      <c r="A5872" s="47" t="s">
        <v>17824</v>
      </c>
      <c r="B5872" s="47" t="s">
        <v>1386</v>
      </c>
      <c r="C5872" s="48" t="n">
        <v>46128</v>
      </c>
      <c r="D5872" s="47" t="s">
        <v>63</v>
      </c>
      <c r="E5872" s="47" t="s">
        <v>120</v>
      </c>
      <c r="F5872" s="47" t="s">
        <v>152</v>
      </c>
      <c r="G5872" s="47" t="s">
        <v>122</v>
      </c>
      <c r="H5872" s="47" t="n">
        <v>1083</v>
      </c>
      <c r="I5872" s="57" t="n">
        <f aca="false">IFERROR(H5872/INDEX(Rate_Master!$C$2:$C$13,MATCH(F5872,Rate_Master!$A$2:$A$13,0)),0)</f>
        <v>1.20333333333333</v>
      </c>
    </row>
    <row r="5873" customFormat="false" ht="15" hidden="false" customHeight="false" outlineLevel="0" collapsed="false">
      <c r="A5873" s="47" t="s">
        <v>17825</v>
      </c>
      <c r="B5873" s="47" t="s">
        <v>1386</v>
      </c>
      <c r="C5873" s="48" t="n">
        <v>46128</v>
      </c>
      <c r="D5873" s="47" t="s">
        <v>63</v>
      </c>
      <c r="E5873" s="47" t="s">
        <v>120</v>
      </c>
      <c r="F5873" s="47" t="s">
        <v>152</v>
      </c>
      <c r="G5873" s="47" t="s">
        <v>123</v>
      </c>
      <c r="H5873" s="47" t="n">
        <v>734</v>
      </c>
      <c r="I5873" s="57" t="n">
        <f aca="false">IFERROR(H5873/INDEX(Rate_Master!$C$2:$C$13,MATCH(F5873,Rate_Master!$A$2:$A$13,0)),0)</f>
        <v>0.815555555555556</v>
      </c>
    </row>
    <row r="5874" customFormat="false" ht="15" hidden="false" customHeight="false" outlineLevel="0" collapsed="false">
      <c r="A5874" s="47" t="s">
        <v>17826</v>
      </c>
      <c r="B5874" s="47" t="s">
        <v>1386</v>
      </c>
      <c r="C5874" s="48" t="n">
        <v>46128</v>
      </c>
      <c r="D5874" s="47" t="s">
        <v>63</v>
      </c>
      <c r="E5874" s="47" t="s">
        <v>120</v>
      </c>
      <c r="F5874" s="47" t="s">
        <v>152</v>
      </c>
      <c r="G5874" s="47" t="s">
        <v>124</v>
      </c>
      <c r="H5874" s="47" t="n">
        <v>476</v>
      </c>
      <c r="I5874" s="57" t="n">
        <f aca="false">IFERROR(H5874/INDEX(Rate_Master!$C$2:$C$13,MATCH(F5874,Rate_Master!$A$2:$A$13,0)),0)</f>
        <v>0.528888888888889</v>
      </c>
    </row>
    <row r="5875" customFormat="false" ht="15" hidden="false" customHeight="false" outlineLevel="0" collapsed="false">
      <c r="A5875" s="47" t="s">
        <v>17827</v>
      </c>
      <c r="B5875" s="47" t="s">
        <v>1386</v>
      </c>
      <c r="C5875" s="48" t="n">
        <v>46128</v>
      </c>
      <c r="D5875" s="47" t="s">
        <v>63</v>
      </c>
      <c r="E5875" s="47" t="s">
        <v>120</v>
      </c>
      <c r="F5875" s="47" t="s">
        <v>152</v>
      </c>
      <c r="G5875" s="47" t="s">
        <v>125</v>
      </c>
      <c r="H5875" s="47" t="n">
        <v>258</v>
      </c>
      <c r="I5875" s="57" t="n">
        <f aca="false">IFERROR(H5875/INDEX(Rate_Master!$C$2:$C$13,MATCH(F5875,Rate_Master!$A$2:$A$13,0)),0)</f>
        <v>0.286666666666667</v>
      </c>
    </row>
    <row r="5876" customFormat="false" ht="15" hidden="false" customHeight="false" outlineLevel="0" collapsed="false">
      <c r="A5876" s="47" t="s">
        <v>17828</v>
      </c>
      <c r="B5876" s="47" t="s">
        <v>1386</v>
      </c>
      <c r="C5876" s="48" t="n">
        <v>46128</v>
      </c>
      <c r="D5876" s="47" t="s">
        <v>63</v>
      </c>
      <c r="E5876" s="47" t="s">
        <v>120</v>
      </c>
      <c r="F5876" s="47" t="s">
        <v>152</v>
      </c>
      <c r="G5876" s="47" t="s">
        <v>126</v>
      </c>
      <c r="H5876" s="47" t="n">
        <v>195</v>
      </c>
      <c r="I5876" s="57" t="n">
        <f aca="false">IFERROR(H5876/INDEX(Rate_Master!$C$2:$C$13,MATCH(F5876,Rate_Master!$A$2:$A$13,0)),0)</f>
        <v>0.216666666666667</v>
      </c>
    </row>
    <row r="5877" customFormat="false" ht="15" hidden="false" customHeight="false" outlineLevel="0" collapsed="false">
      <c r="A5877" s="47" t="s">
        <v>17829</v>
      </c>
      <c r="B5877" s="47" t="s">
        <v>1387</v>
      </c>
      <c r="C5877" s="48" t="n">
        <v>46128</v>
      </c>
      <c r="D5877" s="47" t="s">
        <v>64</v>
      </c>
      <c r="E5877" s="47" t="s">
        <v>128</v>
      </c>
      <c r="F5877" s="47" t="s">
        <v>154</v>
      </c>
      <c r="G5877" s="47" t="s">
        <v>127</v>
      </c>
      <c r="H5877" s="47" t="n">
        <v>1132</v>
      </c>
      <c r="I5877" s="57" t="n">
        <f aca="false">IFERROR(H5877/INDEX(Rate_Master!$C$2:$C$13,MATCH(F5877,Rate_Master!$A$2:$A$13,0)),0)</f>
        <v>1.88666666666667</v>
      </c>
    </row>
    <row r="5878" customFormat="false" ht="15" hidden="false" customHeight="false" outlineLevel="0" collapsed="false">
      <c r="A5878" s="47" t="s">
        <v>17830</v>
      </c>
      <c r="B5878" s="47" t="s">
        <v>1387</v>
      </c>
      <c r="C5878" s="48" t="n">
        <v>46128</v>
      </c>
      <c r="D5878" s="47" t="s">
        <v>64</v>
      </c>
      <c r="E5878" s="47" t="s">
        <v>128</v>
      </c>
      <c r="F5878" s="47" t="s">
        <v>154</v>
      </c>
      <c r="G5878" s="47" t="s">
        <v>129</v>
      </c>
      <c r="H5878" s="47" t="n">
        <v>818</v>
      </c>
      <c r="I5878" s="57" t="n">
        <f aca="false">IFERROR(H5878/INDEX(Rate_Master!$C$2:$C$13,MATCH(F5878,Rate_Master!$A$2:$A$13,0)),0)</f>
        <v>1.36333333333333</v>
      </c>
    </row>
    <row r="5879" customFormat="false" ht="15" hidden="false" customHeight="false" outlineLevel="0" collapsed="false">
      <c r="A5879" s="47" t="s">
        <v>17831</v>
      </c>
      <c r="B5879" s="47" t="s">
        <v>1387</v>
      </c>
      <c r="C5879" s="48" t="n">
        <v>46128</v>
      </c>
      <c r="D5879" s="47" t="s">
        <v>64</v>
      </c>
      <c r="E5879" s="47" t="s">
        <v>128</v>
      </c>
      <c r="F5879" s="47" t="s">
        <v>154</v>
      </c>
      <c r="G5879" s="47" t="s">
        <v>130</v>
      </c>
      <c r="H5879" s="47" t="n">
        <v>705</v>
      </c>
      <c r="I5879" s="57" t="n">
        <f aca="false">IFERROR(H5879/INDEX(Rate_Master!$C$2:$C$13,MATCH(F5879,Rate_Master!$A$2:$A$13,0)),0)</f>
        <v>1.175</v>
      </c>
    </row>
    <row r="5880" customFormat="false" ht="15" hidden="false" customHeight="false" outlineLevel="0" collapsed="false">
      <c r="A5880" s="47" t="s">
        <v>17832</v>
      </c>
      <c r="B5880" s="47" t="s">
        <v>1387</v>
      </c>
      <c r="C5880" s="48" t="n">
        <v>46128</v>
      </c>
      <c r="D5880" s="47" t="s">
        <v>64</v>
      </c>
      <c r="E5880" s="47" t="s">
        <v>128</v>
      </c>
      <c r="F5880" s="47" t="s">
        <v>154</v>
      </c>
      <c r="G5880" s="47" t="s">
        <v>131</v>
      </c>
      <c r="H5880" s="47" t="n">
        <v>328</v>
      </c>
      <c r="I5880" s="57" t="n">
        <f aca="false">IFERROR(H5880/INDEX(Rate_Master!$C$2:$C$13,MATCH(F5880,Rate_Master!$A$2:$A$13,0)),0)</f>
        <v>0.546666666666667</v>
      </c>
    </row>
    <row r="5881" customFormat="false" ht="15" hidden="false" customHeight="false" outlineLevel="0" collapsed="false">
      <c r="A5881" s="47" t="s">
        <v>17833</v>
      </c>
      <c r="B5881" s="47" t="s">
        <v>1387</v>
      </c>
      <c r="C5881" s="48" t="n">
        <v>46128</v>
      </c>
      <c r="D5881" s="47" t="s">
        <v>64</v>
      </c>
      <c r="E5881" s="47" t="s">
        <v>128</v>
      </c>
      <c r="F5881" s="47" t="s">
        <v>154</v>
      </c>
      <c r="G5881" s="47" t="s">
        <v>132</v>
      </c>
      <c r="H5881" s="47" t="n">
        <v>262</v>
      </c>
      <c r="I5881" s="57" t="n">
        <f aca="false">IFERROR(H5881/INDEX(Rate_Master!$C$2:$C$13,MATCH(F5881,Rate_Master!$A$2:$A$13,0)),0)</f>
        <v>0.436666666666667</v>
      </c>
    </row>
    <row r="5882" customFormat="false" ht="15" hidden="false" customHeight="false" outlineLevel="0" collapsed="false">
      <c r="A5882" s="47" t="s">
        <v>17834</v>
      </c>
      <c r="B5882" s="47" t="s">
        <v>1388</v>
      </c>
      <c r="C5882" s="48" t="n">
        <v>46128</v>
      </c>
      <c r="D5882" s="47" t="s">
        <v>64</v>
      </c>
      <c r="E5882" s="47" t="s">
        <v>128</v>
      </c>
      <c r="F5882" s="47" t="s">
        <v>154</v>
      </c>
      <c r="G5882" s="47" t="s">
        <v>127</v>
      </c>
      <c r="H5882" s="47" t="n">
        <v>989</v>
      </c>
      <c r="I5882" s="57" t="n">
        <f aca="false">IFERROR(H5882/INDEX(Rate_Master!$C$2:$C$13,MATCH(F5882,Rate_Master!$A$2:$A$13,0)),0)</f>
        <v>1.64833333333333</v>
      </c>
    </row>
    <row r="5883" customFormat="false" ht="15" hidden="false" customHeight="false" outlineLevel="0" collapsed="false">
      <c r="A5883" s="47" t="s">
        <v>17835</v>
      </c>
      <c r="B5883" s="47" t="s">
        <v>1388</v>
      </c>
      <c r="C5883" s="48" t="n">
        <v>46128</v>
      </c>
      <c r="D5883" s="47" t="s">
        <v>64</v>
      </c>
      <c r="E5883" s="47" t="s">
        <v>128</v>
      </c>
      <c r="F5883" s="47" t="s">
        <v>154</v>
      </c>
      <c r="G5883" s="47" t="s">
        <v>129</v>
      </c>
      <c r="H5883" s="47" t="n">
        <v>690</v>
      </c>
      <c r="I5883" s="57" t="n">
        <f aca="false">IFERROR(H5883/INDEX(Rate_Master!$C$2:$C$13,MATCH(F5883,Rate_Master!$A$2:$A$13,0)),0)</f>
        <v>1.15</v>
      </c>
    </row>
    <row r="5884" customFormat="false" ht="15" hidden="false" customHeight="false" outlineLevel="0" collapsed="false">
      <c r="A5884" s="47" t="s">
        <v>17836</v>
      </c>
      <c r="B5884" s="47" t="s">
        <v>1388</v>
      </c>
      <c r="C5884" s="48" t="n">
        <v>46128</v>
      </c>
      <c r="D5884" s="47" t="s">
        <v>64</v>
      </c>
      <c r="E5884" s="47" t="s">
        <v>128</v>
      </c>
      <c r="F5884" s="47" t="s">
        <v>154</v>
      </c>
      <c r="G5884" s="47" t="s">
        <v>130</v>
      </c>
      <c r="H5884" s="47" t="n">
        <v>637</v>
      </c>
      <c r="I5884" s="57" t="n">
        <f aca="false">IFERROR(H5884/INDEX(Rate_Master!$C$2:$C$13,MATCH(F5884,Rate_Master!$A$2:$A$13,0)),0)</f>
        <v>1.06166666666667</v>
      </c>
    </row>
    <row r="5885" customFormat="false" ht="15" hidden="false" customHeight="false" outlineLevel="0" collapsed="false">
      <c r="A5885" s="47" t="s">
        <v>17837</v>
      </c>
      <c r="B5885" s="47" t="s">
        <v>1388</v>
      </c>
      <c r="C5885" s="48" t="n">
        <v>46128</v>
      </c>
      <c r="D5885" s="47" t="s">
        <v>64</v>
      </c>
      <c r="E5885" s="47" t="s">
        <v>128</v>
      </c>
      <c r="F5885" s="47" t="s">
        <v>154</v>
      </c>
      <c r="G5885" s="47" t="s">
        <v>131</v>
      </c>
      <c r="H5885" s="47" t="n">
        <v>265</v>
      </c>
      <c r="I5885" s="57" t="n">
        <f aca="false">IFERROR(H5885/INDEX(Rate_Master!$C$2:$C$13,MATCH(F5885,Rate_Master!$A$2:$A$13,0)),0)</f>
        <v>0.441666666666667</v>
      </c>
    </row>
    <row r="5886" customFormat="false" ht="15" hidden="false" customHeight="false" outlineLevel="0" collapsed="false">
      <c r="A5886" s="47" t="s">
        <v>17838</v>
      </c>
      <c r="B5886" s="47" t="s">
        <v>1388</v>
      </c>
      <c r="C5886" s="48" t="n">
        <v>46128</v>
      </c>
      <c r="D5886" s="47" t="s">
        <v>64</v>
      </c>
      <c r="E5886" s="47" t="s">
        <v>128</v>
      </c>
      <c r="F5886" s="47" t="s">
        <v>154</v>
      </c>
      <c r="G5886" s="47" t="s">
        <v>132</v>
      </c>
      <c r="H5886" s="47" t="n">
        <v>232</v>
      </c>
      <c r="I5886" s="57" t="n">
        <f aca="false">IFERROR(H5886/INDEX(Rate_Master!$C$2:$C$13,MATCH(F5886,Rate_Master!$A$2:$A$13,0)),0)</f>
        <v>0.386666666666667</v>
      </c>
    </row>
    <row r="5887" customFormat="false" ht="15" hidden="false" customHeight="false" outlineLevel="0" collapsed="false">
      <c r="A5887" s="47" t="s">
        <v>17839</v>
      </c>
      <c r="B5887" s="47" t="s">
        <v>1389</v>
      </c>
      <c r="C5887" s="48" t="n">
        <v>46128</v>
      </c>
      <c r="D5887" s="47" t="s">
        <v>65</v>
      </c>
      <c r="E5887" s="47" t="s">
        <v>134</v>
      </c>
      <c r="F5887" s="47" t="s">
        <v>158</v>
      </c>
      <c r="G5887" s="47" t="s">
        <v>133</v>
      </c>
      <c r="H5887" s="47" t="n">
        <v>448</v>
      </c>
      <c r="I5887" s="57" t="n">
        <f aca="false">IFERROR(H5887/INDEX(Rate_Master!$C$2:$C$13,MATCH(F5887,Rate_Master!$A$2:$A$13,0)),0)</f>
        <v>2.24</v>
      </c>
    </row>
    <row r="5888" customFormat="false" ht="15" hidden="false" customHeight="false" outlineLevel="0" collapsed="false">
      <c r="A5888" s="47" t="s">
        <v>17840</v>
      </c>
      <c r="B5888" s="47" t="s">
        <v>1389</v>
      </c>
      <c r="C5888" s="48" t="n">
        <v>46128</v>
      </c>
      <c r="D5888" s="47" t="s">
        <v>65</v>
      </c>
      <c r="E5888" s="47" t="s">
        <v>134</v>
      </c>
      <c r="F5888" s="47" t="s">
        <v>158</v>
      </c>
      <c r="G5888" s="47" t="s">
        <v>135</v>
      </c>
      <c r="H5888" s="47" t="n">
        <v>338</v>
      </c>
      <c r="I5888" s="57" t="n">
        <f aca="false">IFERROR(H5888/INDEX(Rate_Master!$C$2:$C$13,MATCH(F5888,Rate_Master!$A$2:$A$13,0)),0)</f>
        <v>1.69</v>
      </c>
    </row>
    <row r="5889" customFormat="false" ht="15" hidden="false" customHeight="false" outlineLevel="0" collapsed="false">
      <c r="A5889" s="47" t="s">
        <v>17841</v>
      </c>
      <c r="B5889" s="47" t="s">
        <v>1389</v>
      </c>
      <c r="C5889" s="48" t="n">
        <v>46128</v>
      </c>
      <c r="D5889" s="47" t="s">
        <v>65</v>
      </c>
      <c r="E5889" s="47" t="s">
        <v>134</v>
      </c>
      <c r="F5889" s="47" t="s">
        <v>158</v>
      </c>
      <c r="G5889" s="47" t="s">
        <v>136</v>
      </c>
      <c r="H5889" s="47" t="n">
        <v>275</v>
      </c>
      <c r="I5889" s="57" t="n">
        <f aca="false">IFERROR(H5889/INDEX(Rate_Master!$C$2:$C$13,MATCH(F5889,Rate_Master!$A$2:$A$13,0)),0)</f>
        <v>1.375</v>
      </c>
    </row>
    <row r="5890" customFormat="false" ht="15" hidden="false" customHeight="false" outlineLevel="0" collapsed="false">
      <c r="A5890" s="47" t="s">
        <v>17842</v>
      </c>
      <c r="B5890" s="47" t="s">
        <v>1389</v>
      </c>
      <c r="C5890" s="48" t="n">
        <v>46128</v>
      </c>
      <c r="D5890" s="47" t="s">
        <v>65</v>
      </c>
      <c r="E5890" s="47" t="s">
        <v>134</v>
      </c>
      <c r="F5890" s="47" t="s">
        <v>158</v>
      </c>
      <c r="G5890" s="47" t="s">
        <v>137</v>
      </c>
      <c r="H5890" s="47" t="n">
        <v>193</v>
      </c>
      <c r="I5890" s="57" t="n">
        <f aca="false">IFERROR(H5890/INDEX(Rate_Master!$C$2:$C$13,MATCH(F5890,Rate_Master!$A$2:$A$13,0)),0)</f>
        <v>0.965</v>
      </c>
    </row>
    <row r="5891" customFormat="false" ht="15" hidden="false" customHeight="false" outlineLevel="0" collapsed="false">
      <c r="A5891" s="47" t="s">
        <v>17843</v>
      </c>
      <c r="B5891" s="47" t="s">
        <v>1389</v>
      </c>
      <c r="C5891" s="48" t="n">
        <v>46128</v>
      </c>
      <c r="D5891" s="47" t="s">
        <v>65</v>
      </c>
      <c r="E5891" s="47" t="s">
        <v>134</v>
      </c>
      <c r="F5891" s="47" t="s">
        <v>158</v>
      </c>
      <c r="G5891" s="47" t="s">
        <v>138</v>
      </c>
      <c r="H5891" s="47" t="n">
        <v>89</v>
      </c>
      <c r="I5891" s="57" t="n">
        <f aca="false">IFERROR(H5891/INDEX(Rate_Master!$C$2:$C$13,MATCH(F5891,Rate_Master!$A$2:$A$13,0)),0)</f>
        <v>0.445</v>
      </c>
    </row>
    <row r="5892" customFormat="false" ht="15" hidden="false" customHeight="false" outlineLevel="0" collapsed="false">
      <c r="A5892" s="47" t="s">
        <v>17844</v>
      </c>
      <c r="B5892" s="47" t="s">
        <v>1390</v>
      </c>
      <c r="C5892" s="48" t="n">
        <v>46128</v>
      </c>
      <c r="D5892" s="47" t="s">
        <v>65</v>
      </c>
      <c r="E5892" s="47" t="s">
        <v>134</v>
      </c>
      <c r="F5892" s="47" t="s">
        <v>158</v>
      </c>
      <c r="G5892" s="47" t="s">
        <v>133</v>
      </c>
      <c r="H5892" s="47" t="n">
        <v>673</v>
      </c>
      <c r="I5892" s="57" t="n">
        <f aca="false">IFERROR(H5892/INDEX(Rate_Master!$C$2:$C$13,MATCH(F5892,Rate_Master!$A$2:$A$13,0)),0)</f>
        <v>3.365</v>
      </c>
    </row>
    <row r="5893" customFormat="false" ht="15" hidden="false" customHeight="false" outlineLevel="0" collapsed="false">
      <c r="A5893" s="47" t="s">
        <v>17845</v>
      </c>
      <c r="B5893" s="47" t="s">
        <v>1390</v>
      </c>
      <c r="C5893" s="48" t="n">
        <v>46128</v>
      </c>
      <c r="D5893" s="47" t="s">
        <v>65</v>
      </c>
      <c r="E5893" s="47" t="s">
        <v>134</v>
      </c>
      <c r="F5893" s="47" t="s">
        <v>158</v>
      </c>
      <c r="G5893" s="47" t="s">
        <v>135</v>
      </c>
      <c r="H5893" s="47" t="n">
        <v>459</v>
      </c>
      <c r="I5893" s="57" t="n">
        <f aca="false">IFERROR(H5893/INDEX(Rate_Master!$C$2:$C$13,MATCH(F5893,Rate_Master!$A$2:$A$13,0)),0)</f>
        <v>2.295</v>
      </c>
    </row>
    <row r="5894" customFormat="false" ht="15" hidden="false" customHeight="false" outlineLevel="0" collapsed="false">
      <c r="A5894" s="47" t="s">
        <v>17846</v>
      </c>
      <c r="B5894" s="47" t="s">
        <v>1390</v>
      </c>
      <c r="C5894" s="48" t="n">
        <v>46128</v>
      </c>
      <c r="D5894" s="47" t="s">
        <v>65</v>
      </c>
      <c r="E5894" s="47" t="s">
        <v>134</v>
      </c>
      <c r="F5894" s="47" t="s">
        <v>158</v>
      </c>
      <c r="G5894" s="47" t="s">
        <v>136</v>
      </c>
      <c r="H5894" s="47" t="n">
        <v>403</v>
      </c>
      <c r="I5894" s="57" t="n">
        <f aca="false">IFERROR(H5894/INDEX(Rate_Master!$C$2:$C$13,MATCH(F5894,Rate_Master!$A$2:$A$13,0)),0)</f>
        <v>2.015</v>
      </c>
    </row>
    <row r="5895" customFormat="false" ht="15" hidden="false" customHeight="false" outlineLevel="0" collapsed="false">
      <c r="A5895" s="47" t="s">
        <v>17847</v>
      </c>
      <c r="B5895" s="47" t="s">
        <v>1390</v>
      </c>
      <c r="C5895" s="48" t="n">
        <v>46128</v>
      </c>
      <c r="D5895" s="47" t="s">
        <v>65</v>
      </c>
      <c r="E5895" s="47" t="s">
        <v>134</v>
      </c>
      <c r="F5895" s="47" t="s">
        <v>158</v>
      </c>
      <c r="G5895" s="47" t="s">
        <v>137</v>
      </c>
      <c r="H5895" s="47" t="n">
        <v>312</v>
      </c>
      <c r="I5895" s="57" t="n">
        <f aca="false">IFERROR(H5895/INDEX(Rate_Master!$C$2:$C$13,MATCH(F5895,Rate_Master!$A$2:$A$13,0)),0)</f>
        <v>1.56</v>
      </c>
    </row>
    <row r="5896" customFormat="false" ht="15" hidden="false" customHeight="false" outlineLevel="0" collapsed="false">
      <c r="A5896" s="47" t="s">
        <v>17848</v>
      </c>
      <c r="B5896" s="47" t="s">
        <v>1390</v>
      </c>
      <c r="C5896" s="48" t="n">
        <v>46128</v>
      </c>
      <c r="D5896" s="47" t="s">
        <v>65</v>
      </c>
      <c r="E5896" s="47" t="s">
        <v>134</v>
      </c>
      <c r="F5896" s="47" t="s">
        <v>158</v>
      </c>
      <c r="G5896" s="47" t="s">
        <v>138</v>
      </c>
      <c r="H5896" s="47" t="n">
        <v>179</v>
      </c>
      <c r="I5896" s="57" t="n">
        <f aca="false">IFERROR(H5896/INDEX(Rate_Master!$C$2:$C$13,MATCH(F5896,Rate_Master!$A$2:$A$13,0)),0)</f>
        <v>0.895</v>
      </c>
    </row>
    <row r="5897" customFormat="false" ht="15" hidden="false" customHeight="false" outlineLevel="0" collapsed="false">
      <c r="A5897" s="47" t="s">
        <v>17849</v>
      </c>
      <c r="B5897" s="47" t="s">
        <v>1391</v>
      </c>
      <c r="C5897" s="48" t="n">
        <v>46128</v>
      </c>
      <c r="D5897" s="47" t="s">
        <v>65</v>
      </c>
      <c r="E5897" s="47" t="s">
        <v>134</v>
      </c>
      <c r="F5897" s="47" t="s">
        <v>158</v>
      </c>
      <c r="G5897" s="47" t="s">
        <v>133</v>
      </c>
      <c r="H5897" s="47" t="n">
        <v>369</v>
      </c>
      <c r="I5897" s="57" t="n">
        <f aca="false">IFERROR(H5897/INDEX(Rate_Master!$C$2:$C$13,MATCH(F5897,Rate_Master!$A$2:$A$13,0)),0)</f>
        <v>1.845</v>
      </c>
    </row>
    <row r="5898" customFormat="false" ht="15" hidden="false" customHeight="false" outlineLevel="0" collapsed="false">
      <c r="A5898" s="47" t="s">
        <v>17850</v>
      </c>
      <c r="B5898" s="47" t="s">
        <v>1391</v>
      </c>
      <c r="C5898" s="48" t="n">
        <v>46128</v>
      </c>
      <c r="D5898" s="47" t="s">
        <v>65</v>
      </c>
      <c r="E5898" s="47" t="s">
        <v>134</v>
      </c>
      <c r="F5898" s="47" t="s">
        <v>158</v>
      </c>
      <c r="G5898" s="47" t="s">
        <v>135</v>
      </c>
      <c r="H5898" s="47" t="n">
        <v>285</v>
      </c>
      <c r="I5898" s="57" t="n">
        <f aca="false">IFERROR(H5898/INDEX(Rate_Master!$C$2:$C$13,MATCH(F5898,Rate_Master!$A$2:$A$13,0)),0)</f>
        <v>1.425</v>
      </c>
    </row>
    <row r="5899" customFormat="false" ht="15" hidden="false" customHeight="false" outlineLevel="0" collapsed="false">
      <c r="A5899" s="47" t="s">
        <v>17851</v>
      </c>
      <c r="B5899" s="47" t="s">
        <v>1391</v>
      </c>
      <c r="C5899" s="48" t="n">
        <v>46128</v>
      </c>
      <c r="D5899" s="47" t="s">
        <v>65</v>
      </c>
      <c r="E5899" s="47" t="s">
        <v>134</v>
      </c>
      <c r="F5899" s="47" t="s">
        <v>158</v>
      </c>
      <c r="G5899" s="47" t="s">
        <v>136</v>
      </c>
      <c r="H5899" s="47" t="n">
        <v>222</v>
      </c>
      <c r="I5899" s="57" t="n">
        <f aca="false">IFERROR(H5899/INDEX(Rate_Master!$C$2:$C$13,MATCH(F5899,Rate_Master!$A$2:$A$13,0)),0)</f>
        <v>1.11</v>
      </c>
    </row>
    <row r="5900" customFormat="false" ht="15" hidden="false" customHeight="false" outlineLevel="0" collapsed="false">
      <c r="A5900" s="47" t="s">
        <v>17852</v>
      </c>
      <c r="B5900" s="47" t="s">
        <v>1391</v>
      </c>
      <c r="C5900" s="48" t="n">
        <v>46128</v>
      </c>
      <c r="D5900" s="47" t="s">
        <v>65</v>
      </c>
      <c r="E5900" s="47" t="s">
        <v>134</v>
      </c>
      <c r="F5900" s="47" t="s">
        <v>158</v>
      </c>
      <c r="G5900" s="47" t="s">
        <v>137</v>
      </c>
      <c r="H5900" s="47" t="n">
        <v>190</v>
      </c>
      <c r="I5900" s="57" t="n">
        <f aca="false">IFERROR(H5900/INDEX(Rate_Master!$C$2:$C$13,MATCH(F5900,Rate_Master!$A$2:$A$13,0)),0)</f>
        <v>0.95</v>
      </c>
    </row>
    <row r="5901" customFormat="false" ht="15" hidden="false" customHeight="false" outlineLevel="0" collapsed="false">
      <c r="A5901" s="47" t="s">
        <v>17853</v>
      </c>
      <c r="B5901" s="47" t="s">
        <v>1391</v>
      </c>
      <c r="C5901" s="48" t="n">
        <v>46128</v>
      </c>
      <c r="D5901" s="47" t="s">
        <v>65</v>
      </c>
      <c r="E5901" s="47" t="s">
        <v>134</v>
      </c>
      <c r="F5901" s="47" t="s">
        <v>158</v>
      </c>
      <c r="G5901" s="47" t="s">
        <v>138</v>
      </c>
      <c r="H5901" s="47" t="n">
        <v>90</v>
      </c>
      <c r="I5901" s="57" t="n">
        <f aca="false">IFERROR(H5901/INDEX(Rate_Master!$C$2:$C$13,MATCH(F5901,Rate_Master!$A$2:$A$13,0)),0)</f>
        <v>0.45</v>
      </c>
    </row>
    <row r="5902" customFormat="false" ht="15" hidden="false" customHeight="false" outlineLevel="0" collapsed="false">
      <c r="A5902" s="47" t="s">
        <v>17854</v>
      </c>
      <c r="B5902" s="47" t="s">
        <v>1392</v>
      </c>
      <c r="C5902" s="48" t="n">
        <v>46129</v>
      </c>
      <c r="D5902" s="47" t="s">
        <v>62</v>
      </c>
      <c r="E5902" s="47" t="s">
        <v>120</v>
      </c>
      <c r="F5902" s="47" t="s">
        <v>150</v>
      </c>
      <c r="G5902" s="47" t="s">
        <v>119</v>
      </c>
      <c r="H5902" s="47" t="n">
        <v>1684</v>
      </c>
      <c r="I5902" s="57" t="n">
        <f aca="false">IFERROR(H5902/INDEX(Rate_Master!$C$2:$C$13,MATCH(F5902,Rate_Master!$A$2:$A$13,0)),0)</f>
        <v>2.105</v>
      </c>
    </row>
    <row r="5903" customFormat="false" ht="15" hidden="false" customHeight="false" outlineLevel="0" collapsed="false">
      <c r="A5903" s="47" t="s">
        <v>17855</v>
      </c>
      <c r="B5903" s="47" t="s">
        <v>1392</v>
      </c>
      <c r="C5903" s="48" t="n">
        <v>46129</v>
      </c>
      <c r="D5903" s="47" t="s">
        <v>62</v>
      </c>
      <c r="E5903" s="47" t="s">
        <v>120</v>
      </c>
      <c r="F5903" s="47" t="s">
        <v>150</v>
      </c>
      <c r="G5903" s="47" t="s">
        <v>121</v>
      </c>
      <c r="H5903" s="47" t="n">
        <v>1605</v>
      </c>
      <c r="I5903" s="57" t="n">
        <f aca="false">IFERROR(H5903/INDEX(Rate_Master!$C$2:$C$13,MATCH(F5903,Rate_Master!$A$2:$A$13,0)),0)</f>
        <v>2.00625</v>
      </c>
    </row>
    <row r="5904" customFormat="false" ht="15" hidden="false" customHeight="false" outlineLevel="0" collapsed="false">
      <c r="A5904" s="47" t="s">
        <v>17856</v>
      </c>
      <c r="B5904" s="47" t="s">
        <v>1392</v>
      </c>
      <c r="C5904" s="48" t="n">
        <v>46129</v>
      </c>
      <c r="D5904" s="47" t="s">
        <v>62</v>
      </c>
      <c r="E5904" s="47" t="s">
        <v>120</v>
      </c>
      <c r="F5904" s="47" t="s">
        <v>150</v>
      </c>
      <c r="G5904" s="47" t="s">
        <v>122</v>
      </c>
      <c r="H5904" s="47" t="n">
        <v>2749</v>
      </c>
      <c r="I5904" s="57" t="n">
        <f aca="false">IFERROR(H5904/INDEX(Rate_Master!$C$2:$C$13,MATCH(F5904,Rate_Master!$A$2:$A$13,0)),0)</f>
        <v>3.43625</v>
      </c>
    </row>
    <row r="5905" customFormat="false" ht="15" hidden="false" customHeight="false" outlineLevel="0" collapsed="false">
      <c r="A5905" s="47" t="s">
        <v>17857</v>
      </c>
      <c r="B5905" s="47" t="s">
        <v>1392</v>
      </c>
      <c r="C5905" s="48" t="n">
        <v>46129</v>
      </c>
      <c r="D5905" s="47" t="s">
        <v>62</v>
      </c>
      <c r="E5905" s="47" t="s">
        <v>120</v>
      </c>
      <c r="F5905" s="47" t="s">
        <v>150</v>
      </c>
      <c r="G5905" s="47" t="s">
        <v>123</v>
      </c>
      <c r="H5905" s="47" t="n">
        <v>1262</v>
      </c>
      <c r="I5905" s="57" t="n">
        <f aca="false">IFERROR(H5905/INDEX(Rate_Master!$C$2:$C$13,MATCH(F5905,Rate_Master!$A$2:$A$13,0)),0)</f>
        <v>1.5775</v>
      </c>
    </row>
    <row r="5906" customFormat="false" ht="15" hidden="false" customHeight="false" outlineLevel="0" collapsed="false">
      <c r="A5906" s="47" t="s">
        <v>17858</v>
      </c>
      <c r="B5906" s="47" t="s">
        <v>1392</v>
      </c>
      <c r="C5906" s="48" t="n">
        <v>46129</v>
      </c>
      <c r="D5906" s="47" t="s">
        <v>62</v>
      </c>
      <c r="E5906" s="47" t="s">
        <v>120</v>
      </c>
      <c r="F5906" s="47" t="s">
        <v>150</v>
      </c>
      <c r="G5906" s="47" t="s">
        <v>124</v>
      </c>
      <c r="H5906" s="47" t="n">
        <v>818</v>
      </c>
      <c r="I5906" s="57" t="n">
        <f aca="false">IFERROR(H5906/INDEX(Rate_Master!$C$2:$C$13,MATCH(F5906,Rate_Master!$A$2:$A$13,0)),0)</f>
        <v>1.0225</v>
      </c>
    </row>
    <row r="5907" customFormat="false" ht="15" hidden="false" customHeight="false" outlineLevel="0" collapsed="false">
      <c r="A5907" s="47" t="s">
        <v>17859</v>
      </c>
      <c r="B5907" s="47" t="s">
        <v>1392</v>
      </c>
      <c r="C5907" s="48" t="n">
        <v>46129</v>
      </c>
      <c r="D5907" s="47" t="s">
        <v>62</v>
      </c>
      <c r="E5907" s="47" t="s">
        <v>120</v>
      </c>
      <c r="F5907" s="47" t="s">
        <v>150</v>
      </c>
      <c r="G5907" s="47" t="s">
        <v>125</v>
      </c>
      <c r="H5907" s="47" t="n">
        <v>446</v>
      </c>
      <c r="I5907" s="57" t="n">
        <f aca="false">IFERROR(H5907/INDEX(Rate_Master!$C$2:$C$13,MATCH(F5907,Rate_Master!$A$2:$A$13,0)),0)</f>
        <v>0.5575</v>
      </c>
    </row>
    <row r="5908" customFormat="false" ht="15" hidden="false" customHeight="false" outlineLevel="0" collapsed="false">
      <c r="A5908" s="47" t="s">
        <v>17860</v>
      </c>
      <c r="B5908" s="47" t="s">
        <v>1392</v>
      </c>
      <c r="C5908" s="48" t="n">
        <v>46129</v>
      </c>
      <c r="D5908" s="47" t="s">
        <v>62</v>
      </c>
      <c r="E5908" s="47" t="s">
        <v>120</v>
      </c>
      <c r="F5908" s="47" t="s">
        <v>150</v>
      </c>
      <c r="G5908" s="47" t="s">
        <v>126</v>
      </c>
      <c r="H5908" s="47" t="n">
        <v>309</v>
      </c>
      <c r="I5908" s="57" t="n">
        <f aca="false">IFERROR(H5908/INDEX(Rate_Master!$C$2:$C$13,MATCH(F5908,Rate_Master!$A$2:$A$13,0)),0)</f>
        <v>0.38625</v>
      </c>
    </row>
    <row r="5909" customFormat="false" ht="15" hidden="false" customHeight="false" outlineLevel="0" collapsed="false">
      <c r="A5909" s="47" t="s">
        <v>17861</v>
      </c>
      <c r="B5909" s="47" t="s">
        <v>1394</v>
      </c>
      <c r="C5909" s="48" t="n">
        <v>46129</v>
      </c>
      <c r="D5909" s="47" t="s">
        <v>62</v>
      </c>
      <c r="E5909" s="47" t="s">
        <v>120</v>
      </c>
      <c r="F5909" s="47" t="s">
        <v>150</v>
      </c>
      <c r="G5909" s="47" t="s">
        <v>119</v>
      </c>
      <c r="H5909" s="47" t="n">
        <v>599</v>
      </c>
      <c r="I5909" s="57" t="n">
        <f aca="false">IFERROR(H5909/INDEX(Rate_Master!$C$2:$C$13,MATCH(F5909,Rate_Master!$A$2:$A$13,0)),0)</f>
        <v>0.74875</v>
      </c>
    </row>
    <row r="5910" customFormat="false" ht="15" hidden="false" customHeight="false" outlineLevel="0" collapsed="false">
      <c r="A5910" s="47" t="s">
        <v>17862</v>
      </c>
      <c r="B5910" s="47" t="s">
        <v>1394</v>
      </c>
      <c r="C5910" s="48" t="n">
        <v>46129</v>
      </c>
      <c r="D5910" s="47" t="s">
        <v>62</v>
      </c>
      <c r="E5910" s="47" t="s">
        <v>120</v>
      </c>
      <c r="F5910" s="47" t="s">
        <v>150</v>
      </c>
      <c r="G5910" s="47" t="s">
        <v>121</v>
      </c>
      <c r="H5910" s="47" t="n">
        <v>543</v>
      </c>
      <c r="I5910" s="57" t="n">
        <f aca="false">IFERROR(H5910/INDEX(Rate_Master!$C$2:$C$13,MATCH(F5910,Rate_Master!$A$2:$A$13,0)),0)</f>
        <v>0.67875</v>
      </c>
    </row>
    <row r="5911" customFormat="false" ht="15" hidden="false" customHeight="false" outlineLevel="0" collapsed="false">
      <c r="A5911" s="47" t="s">
        <v>17863</v>
      </c>
      <c r="B5911" s="47" t="s">
        <v>1394</v>
      </c>
      <c r="C5911" s="48" t="n">
        <v>46129</v>
      </c>
      <c r="D5911" s="47" t="s">
        <v>62</v>
      </c>
      <c r="E5911" s="47" t="s">
        <v>120</v>
      </c>
      <c r="F5911" s="47" t="s">
        <v>150</v>
      </c>
      <c r="G5911" s="47" t="s">
        <v>122</v>
      </c>
      <c r="H5911" s="47" t="n">
        <v>982</v>
      </c>
      <c r="I5911" s="57" t="n">
        <f aca="false">IFERROR(H5911/INDEX(Rate_Master!$C$2:$C$13,MATCH(F5911,Rate_Master!$A$2:$A$13,0)),0)</f>
        <v>1.2275</v>
      </c>
    </row>
    <row r="5912" customFormat="false" ht="15" hidden="false" customHeight="false" outlineLevel="0" collapsed="false">
      <c r="A5912" s="47" t="s">
        <v>17864</v>
      </c>
      <c r="B5912" s="47" t="s">
        <v>1394</v>
      </c>
      <c r="C5912" s="48" t="n">
        <v>46129</v>
      </c>
      <c r="D5912" s="47" t="s">
        <v>62</v>
      </c>
      <c r="E5912" s="47" t="s">
        <v>120</v>
      </c>
      <c r="F5912" s="47" t="s">
        <v>150</v>
      </c>
      <c r="G5912" s="47" t="s">
        <v>123</v>
      </c>
      <c r="H5912" s="47" t="n">
        <v>421</v>
      </c>
      <c r="I5912" s="57" t="n">
        <f aca="false">IFERROR(H5912/INDEX(Rate_Master!$C$2:$C$13,MATCH(F5912,Rate_Master!$A$2:$A$13,0)),0)</f>
        <v>0.52625</v>
      </c>
    </row>
    <row r="5913" customFormat="false" ht="15" hidden="false" customHeight="false" outlineLevel="0" collapsed="false">
      <c r="A5913" s="47" t="s">
        <v>17865</v>
      </c>
      <c r="B5913" s="47" t="s">
        <v>1394</v>
      </c>
      <c r="C5913" s="48" t="n">
        <v>46129</v>
      </c>
      <c r="D5913" s="47" t="s">
        <v>62</v>
      </c>
      <c r="E5913" s="47" t="s">
        <v>120</v>
      </c>
      <c r="F5913" s="47" t="s">
        <v>150</v>
      </c>
      <c r="G5913" s="47" t="s">
        <v>124</v>
      </c>
      <c r="H5913" s="47" t="n">
        <v>278</v>
      </c>
      <c r="I5913" s="57" t="n">
        <f aca="false">IFERROR(H5913/INDEX(Rate_Master!$C$2:$C$13,MATCH(F5913,Rate_Master!$A$2:$A$13,0)),0)</f>
        <v>0.3475</v>
      </c>
    </row>
    <row r="5914" customFormat="false" ht="15" hidden="false" customHeight="false" outlineLevel="0" collapsed="false">
      <c r="A5914" s="47" t="s">
        <v>17866</v>
      </c>
      <c r="B5914" s="47" t="s">
        <v>1394</v>
      </c>
      <c r="C5914" s="48" t="n">
        <v>46129</v>
      </c>
      <c r="D5914" s="47" t="s">
        <v>62</v>
      </c>
      <c r="E5914" s="47" t="s">
        <v>120</v>
      </c>
      <c r="F5914" s="47" t="s">
        <v>150</v>
      </c>
      <c r="G5914" s="47" t="s">
        <v>125</v>
      </c>
      <c r="H5914" s="47" t="n">
        <v>166</v>
      </c>
      <c r="I5914" s="57" t="n">
        <f aca="false">IFERROR(H5914/INDEX(Rate_Master!$C$2:$C$13,MATCH(F5914,Rate_Master!$A$2:$A$13,0)),0)</f>
        <v>0.2075</v>
      </c>
    </row>
    <row r="5915" customFormat="false" ht="15" hidden="false" customHeight="false" outlineLevel="0" collapsed="false">
      <c r="A5915" s="47" t="s">
        <v>17867</v>
      </c>
      <c r="B5915" s="47" t="s">
        <v>1394</v>
      </c>
      <c r="C5915" s="48" t="n">
        <v>46129</v>
      </c>
      <c r="D5915" s="47" t="s">
        <v>62</v>
      </c>
      <c r="E5915" s="47" t="s">
        <v>120</v>
      </c>
      <c r="F5915" s="47" t="s">
        <v>150</v>
      </c>
      <c r="G5915" s="47" t="s">
        <v>126</v>
      </c>
      <c r="H5915" s="47" t="n">
        <v>97</v>
      </c>
      <c r="I5915" s="57" t="n">
        <f aca="false">IFERROR(H5915/INDEX(Rate_Master!$C$2:$C$13,MATCH(F5915,Rate_Master!$A$2:$A$13,0)),0)</f>
        <v>0.12125</v>
      </c>
    </row>
    <row r="5916" customFormat="false" ht="15" hidden="false" customHeight="false" outlineLevel="0" collapsed="false">
      <c r="A5916" s="47" t="s">
        <v>17868</v>
      </c>
      <c r="B5916" s="47" t="s">
        <v>1395</v>
      </c>
      <c r="C5916" s="48" t="n">
        <v>46129</v>
      </c>
      <c r="D5916" s="47" t="s">
        <v>62</v>
      </c>
      <c r="E5916" s="47" t="s">
        <v>120</v>
      </c>
      <c r="F5916" s="47" t="s">
        <v>150</v>
      </c>
      <c r="G5916" s="47" t="s">
        <v>119</v>
      </c>
      <c r="H5916" s="47" t="n">
        <v>1478</v>
      </c>
      <c r="I5916" s="57" t="n">
        <f aca="false">IFERROR(H5916/INDEX(Rate_Master!$C$2:$C$13,MATCH(F5916,Rate_Master!$A$2:$A$13,0)),0)</f>
        <v>1.8475</v>
      </c>
    </row>
    <row r="5917" customFormat="false" ht="15" hidden="false" customHeight="false" outlineLevel="0" collapsed="false">
      <c r="A5917" s="47" t="s">
        <v>17869</v>
      </c>
      <c r="B5917" s="47" t="s">
        <v>1395</v>
      </c>
      <c r="C5917" s="48" t="n">
        <v>46129</v>
      </c>
      <c r="D5917" s="47" t="s">
        <v>62</v>
      </c>
      <c r="E5917" s="47" t="s">
        <v>120</v>
      </c>
      <c r="F5917" s="47" t="s">
        <v>150</v>
      </c>
      <c r="G5917" s="47" t="s">
        <v>121</v>
      </c>
      <c r="H5917" s="47" t="n">
        <v>1390</v>
      </c>
      <c r="I5917" s="57" t="n">
        <f aca="false">IFERROR(H5917/INDEX(Rate_Master!$C$2:$C$13,MATCH(F5917,Rate_Master!$A$2:$A$13,0)),0)</f>
        <v>1.7375</v>
      </c>
    </row>
    <row r="5918" customFormat="false" ht="15" hidden="false" customHeight="false" outlineLevel="0" collapsed="false">
      <c r="A5918" s="47" t="s">
        <v>17870</v>
      </c>
      <c r="B5918" s="47" t="s">
        <v>1395</v>
      </c>
      <c r="C5918" s="48" t="n">
        <v>46129</v>
      </c>
      <c r="D5918" s="47" t="s">
        <v>62</v>
      </c>
      <c r="E5918" s="47" t="s">
        <v>120</v>
      </c>
      <c r="F5918" s="47" t="s">
        <v>150</v>
      </c>
      <c r="G5918" s="47" t="s">
        <v>122</v>
      </c>
      <c r="H5918" s="47" t="n">
        <v>2332</v>
      </c>
      <c r="I5918" s="57" t="n">
        <f aca="false">IFERROR(H5918/INDEX(Rate_Master!$C$2:$C$13,MATCH(F5918,Rate_Master!$A$2:$A$13,0)),0)</f>
        <v>2.915</v>
      </c>
    </row>
    <row r="5919" customFormat="false" ht="15" hidden="false" customHeight="false" outlineLevel="0" collapsed="false">
      <c r="A5919" s="47" t="s">
        <v>17871</v>
      </c>
      <c r="B5919" s="47" t="s">
        <v>1395</v>
      </c>
      <c r="C5919" s="48" t="n">
        <v>46129</v>
      </c>
      <c r="D5919" s="47" t="s">
        <v>62</v>
      </c>
      <c r="E5919" s="47" t="s">
        <v>120</v>
      </c>
      <c r="F5919" s="47" t="s">
        <v>150</v>
      </c>
      <c r="G5919" s="47" t="s">
        <v>123</v>
      </c>
      <c r="H5919" s="47" t="n">
        <v>1041</v>
      </c>
      <c r="I5919" s="57" t="n">
        <f aca="false">IFERROR(H5919/INDEX(Rate_Master!$C$2:$C$13,MATCH(F5919,Rate_Master!$A$2:$A$13,0)),0)</f>
        <v>1.30125</v>
      </c>
    </row>
    <row r="5920" customFormat="false" ht="15" hidden="false" customHeight="false" outlineLevel="0" collapsed="false">
      <c r="A5920" s="47" t="s">
        <v>17872</v>
      </c>
      <c r="B5920" s="47" t="s">
        <v>1395</v>
      </c>
      <c r="C5920" s="48" t="n">
        <v>46129</v>
      </c>
      <c r="D5920" s="47" t="s">
        <v>62</v>
      </c>
      <c r="E5920" s="47" t="s">
        <v>120</v>
      </c>
      <c r="F5920" s="47" t="s">
        <v>150</v>
      </c>
      <c r="G5920" s="47" t="s">
        <v>124</v>
      </c>
      <c r="H5920" s="47" t="n">
        <v>718</v>
      </c>
      <c r="I5920" s="57" t="n">
        <f aca="false">IFERROR(H5920/INDEX(Rate_Master!$C$2:$C$13,MATCH(F5920,Rate_Master!$A$2:$A$13,0)),0)</f>
        <v>0.8975</v>
      </c>
    </row>
    <row r="5921" customFormat="false" ht="15" hidden="false" customHeight="false" outlineLevel="0" collapsed="false">
      <c r="A5921" s="47" t="s">
        <v>17873</v>
      </c>
      <c r="B5921" s="47" t="s">
        <v>1395</v>
      </c>
      <c r="C5921" s="48" t="n">
        <v>46129</v>
      </c>
      <c r="D5921" s="47" t="s">
        <v>62</v>
      </c>
      <c r="E5921" s="47" t="s">
        <v>120</v>
      </c>
      <c r="F5921" s="47" t="s">
        <v>150</v>
      </c>
      <c r="G5921" s="47" t="s">
        <v>125</v>
      </c>
      <c r="H5921" s="47" t="n">
        <v>400</v>
      </c>
      <c r="I5921" s="57" t="n">
        <f aca="false">IFERROR(H5921/INDEX(Rate_Master!$C$2:$C$13,MATCH(F5921,Rate_Master!$A$2:$A$13,0)),0)</f>
        <v>0.5</v>
      </c>
    </row>
    <row r="5922" customFormat="false" ht="15" hidden="false" customHeight="false" outlineLevel="0" collapsed="false">
      <c r="A5922" s="47" t="s">
        <v>17874</v>
      </c>
      <c r="B5922" s="47" t="s">
        <v>1395</v>
      </c>
      <c r="C5922" s="48" t="n">
        <v>46129</v>
      </c>
      <c r="D5922" s="47" t="s">
        <v>62</v>
      </c>
      <c r="E5922" s="47" t="s">
        <v>120</v>
      </c>
      <c r="F5922" s="47" t="s">
        <v>150</v>
      </c>
      <c r="G5922" s="47" t="s">
        <v>126</v>
      </c>
      <c r="H5922" s="47" t="n">
        <v>258</v>
      </c>
      <c r="I5922" s="57" t="n">
        <f aca="false">IFERROR(H5922/INDEX(Rate_Master!$C$2:$C$13,MATCH(F5922,Rate_Master!$A$2:$A$13,0)),0)</f>
        <v>0.3225</v>
      </c>
    </row>
    <row r="5923" customFormat="false" ht="15" hidden="false" customHeight="false" outlineLevel="0" collapsed="false">
      <c r="A5923" s="47" t="s">
        <v>17875</v>
      </c>
      <c r="B5923" s="47" t="s">
        <v>1396</v>
      </c>
      <c r="C5923" s="48" t="n">
        <v>46129</v>
      </c>
      <c r="D5923" s="47" t="s">
        <v>63</v>
      </c>
      <c r="E5923" s="47" t="s">
        <v>120</v>
      </c>
      <c r="F5923" s="47" t="s">
        <v>152</v>
      </c>
      <c r="G5923" s="47" t="s">
        <v>119</v>
      </c>
      <c r="H5923" s="47" t="n">
        <v>613</v>
      </c>
      <c r="I5923" s="57" t="n">
        <f aca="false">IFERROR(H5923/INDEX(Rate_Master!$C$2:$C$13,MATCH(F5923,Rate_Master!$A$2:$A$13,0)),0)</f>
        <v>0.681111111111111</v>
      </c>
    </row>
    <row r="5924" customFormat="false" ht="15" hidden="false" customHeight="false" outlineLevel="0" collapsed="false">
      <c r="A5924" s="47" t="s">
        <v>17876</v>
      </c>
      <c r="B5924" s="47" t="s">
        <v>1396</v>
      </c>
      <c r="C5924" s="48" t="n">
        <v>46129</v>
      </c>
      <c r="D5924" s="47" t="s">
        <v>63</v>
      </c>
      <c r="E5924" s="47" t="s">
        <v>120</v>
      </c>
      <c r="F5924" s="47" t="s">
        <v>152</v>
      </c>
      <c r="G5924" s="47" t="s">
        <v>121</v>
      </c>
      <c r="H5924" s="47" t="n">
        <v>589</v>
      </c>
      <c r="I5924" s="57" t="n">
        <f aca="false">IFERROR(H5924/INDEX(Rate_Master!$C$2:$C$13,MATCH(F5924,Rate_Master!$A$2:$A$13,0)),0)</f>
        <v>0.654444444444445</v>
      </c>
    </row>
    <row r="5925" customFormat="false" ht="15" hidden="false" customHeight="false" outlineLevel="0" collapsed="false">
      <c r="A5925" s="47" t="s">
        <v>17877</v>
      </c>
      <c r="B5925" s="47" t="s">
        <v>1396</v>
      </c>
      <c r="C5925" s="48" t="n">
        <v>46129</v>
      </c>
      <c r="D5925" s="47" t="s">
        <v>63</v>
      </c>
      <c r="E5925" s="47" t="s">
        <v>120</v>
      </c>
      <c r="F5925" s="47" t="s">
        <v>152</v>
      </c>
      <c r="G5925" s="47" t="s">
        <v>122</v>
      </c>
      <c r="H5925" s="47" t="n">
        <v>622</v>
      </c>
      <c r="I5925" s="57" t="n">
        <f aca="false">IFERROR(H5925/INDEX(Rate_Master!$C$2:$C$13,MATCH(F5925,Rate_Master!$A$2:$A$13,0)),0)</f>
        <v>0.691111111111111</v>
      </c>
    </row>
    <row r="5926" customFormat="false" ht="15" hidden="false" customHeight="false" outlineLevel="0" collapsed="false">
      <c r="A5926" s="47" t="s">
        <v>17878</v>
      </c>
      <c r="B5926" s="47" t="s">
        <v>1396</v>
      </c>
      <c r="C5926" s="48" t="n">
        <v>46129</v>
      </c>
      <c r="D5926" s="47" t="s">
        <v>63</v>
      </c>
      <c r="E5926" s="47" t="s">
        <v>120</v>
      </c>
      <c r="F5926" s="47" t="s">
        <v>152</v>
      </c>
      <c r="G5926" s="47" t="s">
        <v>123</v>
      </c>
      <c r="H5926" s="47" t="n">
        <v>493</v>
      </c>
      <c r="I5926" s="57" t="n">
        <f aca="false">IFERROR(H5926/INDEX(Rate_Master!$C$2:$C$13,MATCH(F5926,Rate_Master!$A$2:$A$13,0)),0)</f>
        <v>0.547777777777778</v>
      </c>
    </row>
    <row r="5927" customFormat="false" ht="15" hidden="false" customHeight="false" outlineLevel="0" collapsed="false">
      <c r="A5927" s="47" t="s">
        <v>17879</v>
      </c>
      <c r="B5927" s="47" t="s">
        <v>1396</v>
      </c>
      <c r="C5927" s="48" t="n">
        <v>46129</v>
      </c>
      <c r="D5927" s="47" t="s">
        <v>63</v>
      </c>
      <c r="E5927" s="47" t="s">
        <v>120</v>
      </c>
      <c r="F5927" s="47" t="s">
        <v>152</v>
      </c>
      <c r="G5927" s="47" t="s">
        <v>124</v>
      </c>
      <c r="H5927" s="47" t="n">
        <v>312</v>
      </c>
      <c r="I5927" s="57" t="n">
        <f aca="false">IFERROR(H5927/INDEX(Rate_Master!$C$2:$C$13,MATCH(F5927,Rate_Master!$A$2:$A$13,0)),0)</f>
        <v>0.346666666666667</v>
      </c>
    </row>
    <row r="5928" customFormat="false" ht="15" hidden="false" customHeight="false" outlineLevel="0" collapsed="false">
      <c r="A5928" s="47" t="s">
        <v>17880</v>
      </c>
      <c r="B5928" s="47" t="s">
        <v>1396</v>
      </c>
      <c r="C5928" s="48" t="n">
        <v>46129</v>
      </c>
      <c r="D5928" s="47" t="s">
        <v>63</v>
      </c>
      <c r="E5928" s="47" t="s">
        <v>120</v>
      </c>
      <c r="F5928" s="47" t="s">
        <v>152</v>
      </c>
      <c r="G5928" s="47" t="s">
        <v>125</v>
      </c>
      <c r="H5928" s="47" t="n">
        <v>201</v>
      </c>
      <c r="I5928" s="57" t="n">
        <f aca="false">IFERROR(H5928/INDEX(Rate_Master!$C$2:$C$13,MATCH(F5928,Rate_Master!$A$2:$A$13,0)),0)</f>
        <v>0.223333333333333</v>
      </c>
    </row>
    <row r="5929" customFormat="false" ht="15" hidden="false" customHeight="false" outlineLevel="0" collapsed="false">
      <c r="A5929" s="47" t="s">
        <v>17881</v>
      </c>
      <c r="B5929" s="47" t="s">
        <v>1396</v>
      </c>
      <c r="C5929" s="48" t="n">
        <v>46129</v>
      </c>
      <c r="D5929" s="47" t="s">
        <v>63</v>
      </c>
      <c r="E5929" s="47" t="s">
        <v>120</v>
      </c>
      <c r="F5929" s="47" t="s">
        <v>152</v>
      </c>
      <c r="G5929" s="47" t="s">
        <v>126</v>
      </c>
      <c r="H5929" s="47" t="n">
        <v>125</v>
      </c>
      <c r="I5929" s="57" t="n">
        <f aca="false">IFERROR(H5929/INDEX(Rate_Master!$C$2:$C$13,MATCH(F5929,Rate_Master!$A$2:$A$13,0)),0)</f>
        <v>0.138888888888889</v>
      </c>
    </row>
    <row r="5930" customFormat="false" ht="15" hidden="false" customHeight="false" outlineLevel="0" collapsed="false">
      <c r="A5930" s="47" t="s">
        <v>17882</v>
      </c>
      <c r="B5930" s="47" t="s">
        <v>1398</v>
      </c>
      <c r="C5930" s="48" t="n">
        <v>46129</v>
      </c>
      <c r="D5930" s="47" t="s">
        <v>63</v>
      </c>
      <c r="E5930" s="47" t="s">
        <v>120</v>
      </c>
      <c r="F5930" s="47" t="s">
        <v>152</v>
      </c>
      <c r="G5930" s="47" t="s">
        <v>119</v>
      </c>
      <c r="H5930" s="47" t="n">
        <v>1970</v>
      </c>
      <c r="I5930" s="57" t="n">
        <f aca="false">IFERROR(H5930/INDEX(Rate_Master!$C$2:$C$13,MATCH(F5930,Rate_Master!$A$2:$A$13,0)),0)</f>
        <v>2.18888888888889</v>
      </c>
    </row>
    <row r="5931" customFormat="false" ht="15" hidden="false" customHeight="false" outlineLevel="0" collapsed="false">
      <c r="A5931" s="47" t="s">
        <v>17883</v>
      </c>
      <c r="B5931" s="47" t="s">
        <v>1398</v>
      </c>
      <c r="C5931" s="48" t="n">
        <v>46129</v>
      </c>
      <c r="D5931" s="47" t="s">
        <v>63</v>
      </c>
      <c r="E5931" s="47" t="s">
        <v>120</v>
      </c>
      <c r="F5931" s="47" t="s">
        <v>152</v>
      </c>
      <c r="G5931" s="47" t="s">
        <v>121</v>
      </c>
      <c r="H5931" s="47" t="n">
        <v>1796</v>
      </c>
      <c r="I5931" s="57" t="n">
        <f aca="false">IFERROR(H5931/INDEX(Rate_Master!$C$2:$C$13,MATCH(F5931,Rate_Master!$A$2:$A$13,0)),0)</f>
        <v>1.99555555555556</v>
      </c>
    </row>
    <row r="5932" customFormat="false" ht="15" hidden="false" customHeight="false" outlineLevel="0" collapsed="false">
      <c r="A5932" s="47" t="s">
        <v>17884</v>
      </c>
      <c r="B5932" s="47" t="s">
        <v>1398</v>
      </c>
      <c r="C5932" s="48" t="n">
        <v>46129</v>
      </c>
      <c r="D5932" s="47" t="s">
        <v>63</v>
      </c>
      <c r="E5932" s="47" t="s">
        <v>120</v>
      </c>
      <c r="F5932" s="47" t="s">
        <v>152</v>
      </c>
      <c r="G5932" s="47" t="s">
        <v>122</v>
      </c>
      <c r="H5932" s="47" t="n">
        <v>1872</v>
      </c>
      <c r="I5932" s="57" t="n">
        <f aca="false">IFERROR(H5932/INDEX(Rate_Master!$C$2:$C$13,MATCH(F5932,Rate_Master!$A$2:$A$13,0)),0)</f>
        <v>2.08</v>
      </c>
    </row>
    <row r="5933" customFormat="false" ht="15" hidden="false" customHeight="false" outlineLevel="0" collapsed="false">
      <c r="A5933" s="47" t="s">
        <v>17885</v>
      </c>
      <c r="B5933" s="47" t="s">
        <v>1398</v>
      </c>
      <c r="C5933" s="48" t="n">
        <v>46129</v>
      </c>
      <c r="D5933" s="47" t="s">
        <v>63</v>
      </c>
      <c r="E5933" s="47" t="s">
        <v>120</v>
      </c>
      <c r="F5933" s="47" t="s">
        <v>152</v>
      </c>
      <c r="G5933" s="47" t="s">
        <v>123</v>
      </c>
      <c r="H5933" s="47" t="n">
        <v>1386</v>
      </c>
      <c r="I5933" s="57" t="n">
        <f aca="false">IFERROR(H5933/INDEX(Rate_Master!$C$2:$C$13,MATCH(F5933,Rate_Master!$A$2:$A$13,0)),0)</f>
        <v>1.54</v>
      </c>
    </row>
    <row r="5934" customFormat="false" ht="15" hidden="false" customHeight="false" outlineLevel="0" collapsed="false">
      <c r="A5934" s="47" t="s">
        <v>17886</v>
      </c>
      <c r="B5934" s="47" t="s">
        <v>1398</v>
      </c>
      <c r="C5934" s="48" t="n">
        <v>46129</v>
      </c>
      <c r="D5934" s="47" t="s">
        <v>63</v>
      </c>
      <c r="E5934" s="47" t="s">
        <v>120</v>
      </c>
      <c r="F5934" s="47" t="s">
        <v>152</v>
      </c>
      <c r="G5934" s="47" t="s">
        <v>124</v>
      </c>
      <c r="H5934" s="47" t="n">
        <v>843</v>
      </c>
      <c r="I5934" s="57" t="n">
        <f aca="false">IFERROR(H5934/INDEX(Rate_Master!$C$2:$C$13,MATCH(F5934,Rate_Master!$A$2:$A$13,0)),0)</f>
        <v>0.936666666666667</v>
      </c>
    </row>
    <row r="5935" customFormat="false" ht="15" hidden="false" customHeight="false" outlineLevel="0" collapsed="false">
      <c r="A5935" s="47" t="s">
        <v>17887</v>
      </c>
      <c r="B5935" s="47" t="s">
        <v>1398</v>
      </c>
      <c r="C5935" s="48" t="n">
        <v>46129</v>
      </c>
      <c r="D5935" s="47" t="s">
        <v>63</v>
      </c>
      <c r="E5935" s="47" t="s">
        <v>120</v>
      </c>
      <c r="F5935" s="47" t="s">
        <v>152</v>
      </c>
      <c r="G5935" s="47" t="s">
        <v>125</v>
      </c>
      <c r="H5935" s="47" t="n">
        <v>523</v>
      </c>
      <c r="I5935" s="57" t="n">
        <f aca="false">IFERROR(H5935/INDEX(Rate_Master!$C$2:$C$13,MATCH(F5935,Rate_Master!$A$2:$A$13,0)),0)</f>
        <v>0.581111111111111</v>
      </c>
    </row>
    <row r="5936" customFormat="false" ht="15" hidden="false" customHeight="false" outlineLevel="0" collapsed="false">
      <c r="A5936" s="47" t="s">
        <v>17888</v>
      </c>
      <c r="B5936" s="47" t="s">
        <v>1398</v>
      </c>
      <c r="C5936" s="48" t="n">
        <v>46129</v>
      </c>
      <c r="D5936" s="47" t="s">
        <v>63</v>
      </c>
      <c r="E5936" s="47" t="s">
        <v>120</v>
      </c>
      <c r="F5936" s="47" t="s">
        <v>152</v>
      </c>
      <c r="G5936" s="47" t="s">
        <v>126</v>
      </c>
      <c r="H5936" s="47" t="n">
        <v>392</v>
      </c>
      <c r="I5936" s="57" t="n">
        <f aca="false">IFERROR(H5936/INDEX(Rate_Master!$C$2:$C$13,MATCH(F5936,Rate_Master!$A$2:$A$13,0)),0)</f>
        <v>0.435555555555556</v>
      </c>
    </row>
    <row r="5937" customFormat="false" ht="15" hidden="false" customHeight="false" outlineLevel="0" collapsed="false">
      <c r="A5937" s="47" t="s">
        <v>17889</v>
      </c>
      <c r="B5937" s="47" t="s">
        <v>1399</v>
      </c>
      <c r="C5937" s="48" t="n">
        <v>46129</v>
      </c>
      <c r="D5937" s="47" t="s">
        <v>63</v>
      </c>
      <c r="E5937" s="47" t="s">
        <v>120</v>
      </c>
      <c r="F5937" s="47" t="s">
        <v>152</v>
      </c>
      <c r="G5937" s="47" t="s">
        <v>119</v>
      </c>
      <c r="H5937" s="47" t="n">
        <v>1516</v>
      </c>
      <c r="I5937" s="57" t="n">
        <f aca="false">IFERROR(H5937/INDEX(Rate_Master!$C$2:$C$13,MATCH(F5937,Rate_Master!$A$2:$A$13,0)),0)</f>
        <v>1.68444444444444</v>
      </c>
    </row>
    <row r="5938" customFormat="false" ht="15" hidden="false" customHeight="false" outlineLevel="0" collapsed="false">
      <c r="A5938" s="47" t="s">
        <v>17890</v>
      </c>
      <c r="B5938" s="47" t="s">
        <v>1399</v>
      </c>
      <c r="C5938" s="48" t="n">
        <v>46129</v>
      </c>
      <c r="D5938" s="47" t="s">
        <v>63</v>
      </c>
      <c r="E5938" s="47" t="s">
        <v>120</v>
      </c>
      <c r="F5938" s="47" t="s">
        <v>152</v>
      </c>
      <c r="G5938" s="47" t="s">
        <v>121</v>
      </c>
      <c r="H5938" s="47" t="n">
        <v>1387</v>
      </c>
      <c r="I5938" s="57" t="n">
        <f aca="false">IFERROR(H5938/INDEX(Rate_Master!$C$2:$C$13,MATCH(F5938,Rate_Master!$A$2:$A$13,0)),0)</f>
        <v>1.54111111111111</v>
      </c>
    </row>
    <row r="5939" customFormat="false" ht="15" hidden="false" customHeight="false" outlineLevel="0" collapsed="false">
      <c r="A5939" s="47" t="s">
        <v>17891</v>
      </c>
      <c r="B5939" s="47" t="s">
        <v>1399</v>
      </c>
      <c r="C5939" s="48" t="n">
        <v>46129</v>
      </c>
      <c r="D5939" s="47" t="s">
        <v>63</v>
      </c>
      <c r="E5939" s="47" t="s">
        <v>120</v>
      </c>
      <c r="F5939" s="47" t="s">
        <v>152</v>
      </c>
      <c r="G5939" s="47" t="s">
        <v>122</v>
      </c>
      <c r="H5939" s="47" t="n">
        <v>1548</v>
      </c>
      <c r="I5939" s="57" t="n">
        <f aca="false">IFERROR(H5939/INDEX(Rate_Master!$C$2:$C$13,MATCH(F5939,Rate_Master!$A$2:$A$13,0)),0)</f>
        <v>1.72</v>
      </c>
    </row>
    <row r="5940" customFormat="false" ht="15" hidden="false" customHeight="false" outlineLevel="0" collapsed="false">
      <c r="A5940" s="47" t="s">
        <v>17892</v>
      </c>
      <c r="B5940" s="47" t="s">
        <v>1399</v>
      </c>
      <c r="C5940" s="48" t="n">
        <v>46129</v>
      </c>
      <c r="D5940" s="47" t="s">
        <v>63</v>
      </c>
      <c r="E5940" s="47" t="s">
        <v>120</v>
      </c>
      <c r="F5940" s="47" t="s">
        <v>152</v>
      </c>
      <c r="G5940" s="47" t="s">
        <v>123</v>
      </c>
      <c r="H5940" s="47" t="n">
        <v>1097</v>
      </c>
      <c r="I5940" s="57" t="n">
        <f aca="false">IFERROR(H5940/INDEX(Rate_Master!$C$2:$C$13,MATCH(F5940,Rate_Master!$A$2:$A$13,0)),0)</f>
        <v>1.21888888888889</v>
      </c>
    </row>
    <row r="5941" customFormat="false" ht="15" hidden="false" customHeight="false" outlineLevel="0" collapsed="false">
      <c r="A5941" s="47" t="s">
        <v>17893</v>
      </c>
      <c r="B5941" s="47" t="s">
        <v>1399</v>
      </c>
      <c r="C5941" s="48" t="n">
        <v>46129</v>
      </c>
      <c r="D5941" s="47" t="s">
        <v>63</v>
      </c>
      <c r="E5941" s="47" t="s">
        <v>120</v>
      </c>
      <c r="F5941" s="47" t="s">
        <v>152</v>
      </c>
      <c r="G5941" s="47" t="s">
        <v>124</v>
      </c>
      <c r="H5941" s="47" t="n">
        <v>694</v>
      </c>
      <c r="I5941" s="57" t="n">
        <f aca="false">IFERROR(H5941/INDEX(Rate_Master!$C$2:$C$13,MATCH(F5941,Rate_Master!$A$2:$A$13,0)),0)</f>
        <v>0.771111111111111</v>
      </c>
    </row>
    <row r="5942" customFormat="false" ht="15" hidden="false" customHeight="false" outlineLevel="0" collapsed="false">
      <c r="A5942" s="47" t="s">
        <v>17894</v>
      </c>
      <c r="B5942" s="47" t="s">
        <v>1399</v>
      </c>
      <c r="C5942" s="48" t="n">
        <v>46129</v>
      </c>
      <c r="D5942" s="47" t="s">
        <v>63</v>
      </c>
      <c r="E5942" s="47" t="s">
        <v>120</v>
      </c>
      <c r="F5942" s="47" t="s">
        <v>152</v>
      </c>
      <c r="G5942" s="47" t="s">
        <v>125</v>
      </c>
      <c r="H5942" s="47" t="n">
        <v>405</v>
      </c>
      <c r="I5942" s="57" t="n">
        <f aca="false">IFERROR(H5942/INDEX(Rate_Master!$C$2:$C$13,MATCH(F5942,Rate_Master!$A$2:$A$13,0)),0)</f>
        <v>0.45</v>
      </c>
    </row>
    <row r="5943" customFormat="false" ht="15" hidden="false" customHeight="false" outlineLevel="0" collapsed="false">
      <c r="A5943" s="47" t="s">
        <v>17895</v>
      </c>
      <c r="B5943" s="47" t="s">
        <v>1399</v>
      </c>
      <c r="C5943" s="48" t="n">
        <v>46129</v>
      </c>
      <c r="D5943" s="47" t="s">
        <v>63</v>
      </c>
      <c r="E5943" s="47" t="s">
        <v>120</v>
      </c>
      <c r="F5943" s="47" t="s">
        <v>152</v>
      </c>
      <c r="G5943" s="47" t="s">
        <v>126</v>
      </c>
      <c r="H5943" s="47" t="n">
        <v>278</v>
      </c>
      <c r="I5943" s="57" t="n">
        <f aca="false">IFERROR(H5943/INDEX(Rate_Master!$C$2:$C$13,MATCH(F5943,Rate_Master!$A$2:$A$13,0)),0)</f>
        <v>0.308888888888889</v>
      </c>
    </row>
    <row r="5944" customFormat="false" ht="15" hidden="false" customHeight="false" outlineLevel="0" collapsed="false">
      <c r="A5944" s="47" t="s">
        <v>17896</v>
      </c>
      <c r="B5944" s="47" t="s">
        <v>1400</v>
      </c>
      <c r="C5944" s="48" t="n">
        <v>46129</v>
      </c>
      <c r="D5944" s="47" t="s">
        <v>64</v>
      </c>
      <c r="E5944" s="47" t="s">
        <v>128</v>
      </c>
      <c r="F5944" s="47" t="s">
        <v>154</v>
      </c>
      <c r="G5944" s="47" t="s">
        <v>127</v>
      </c>
      <c r="H5944" s="47" t="n">
        <v>1016</v>
      </c>
      <c r="I5944" s="57" t="n">
        <f aca="false">IFERROR(H5944/INDEX(Rate_Master!$C$2:$C$13,MATCH(F5944,Rate_Master!$A$2:$A$13,0)),0)</f>
        <v>1.69333333333333</v>
      </c>
    </row>
    <row r="5945" customFormat="false" ht="15" hidden="false" customHeight="false" outlineLevel="0" collapsed="false">
      <c r="A5945" s="47" t="s">
        <v>17897</v>
      </c>
      <c r="B5945" s="47" t="s">
        <v>1400</v>
      </c>
      <c r="C5945" s="48" t="n">
        <v>46129</v>
      </c>
      <c r="D5945" s="47" t="s">
        <v>64</v>
      </c>
      <c r="E5945" s="47" t="s">
        <v>128</v>
      </c>
      <c r="F5945" s="47" t="s">
        <v>154</v>
      </c>
      <c r="G5945" s="47" t="s">
        <v>129</v>
      </c>
      <c r="H5945" s="47" t="n">
        <v>716</v>
      </c>
      <c r="I5945" s="57" t="n">
        <f aca="false">IFERROR(H5945/INDEX(Rate_Master!$C$2:$C$13,MATCH(F5945,Rate_Master!$A$2:$A$13,0)),0)</f>
        <v>1.19333333333333</v>
      </c>
    </row>
    <row r="5946" customFormat="false" ht="15" hidden="false" customHeight="false" outlineLevel="0" collapsed="false">
      <c r="A5946" s="47" t="s">
        <v>17898</v>
      </c>
      <c r="B5946" s="47" t="s">
        <v>1400</v>
      </c>
      <c r="C5946" s="48" t="n">
        <v>46129</v>
      </c>
      <c r="D5946" s="47" t="s">
        <v>64</v>
      </c>
      <c r="E5946" s="47" t="s">
        <v>128</v>
      </c>
      <c r="F5946" s="47" t="s">
        <v>154</v>
      </c>
      <c r="G5946" s="47" t="s">
        <v>130</v>
      </c>
      <c r="H5946" s="47" t="n">
        <v>625</v>
      </c>
      <c r="I5946" s="57" t="n">
        <f aca="false">IFERROR(H5946/INDEX(Rate_Master!$C$2:$C$13,MATCH(F5946,Rate_Master!$A$2:$A$13,0)),0)</f>
        <v>1.04166666666667</v>
      </c>
    </row>
    <row r="5947" customFormat="false" ht="15" hidden="false" customHeight="false" outlineLevel="0" collapsed="false">
      <c r="A5947" s="47" t="s">
        <v>17899</v>
      </c>
      <c r="B5947" s="47" t="s">
        <v>1400</v>
      </c>
      <c r="C5947" s="48" t="n">
        <v>46129</v>
      </c>
      <c r="D5947" s="47" t="s">
        <v>64</v>
      </c>
      <c r="E5947" s="47" t="s">
        <v>128</v>
      </c>
      <c r="F5947" s="47" t="s">
        <v>154</v>
      </c>
      <c r="G5947" s="47" t="s">
        <v>131</v>
      </c>
      <c r="H5947" s="47" t="n">
        <v>277</v>
      </c>
      <c r="I5947" s="57" t="n">
        <f aca="false">IFERROR(H5947/INDEX(Rate_Master!$C$2:$C$13,MATCH(F5947,Rate_Master!$A$2:$A$13,0)),0)</f>
        <v>0.461666666666667</v>
      </c>
    </row>
    <row r="5948" customFormat="false" ht="15" hidden="false" customHeight="false" outlineLevel="0" collapsed="false">
      <c r="A5948" s="47" t="s">
        <v>17900</v>
      </c>
      <c r="B5948" s="47" t="s">
        <v>1400</v>
      </c>
      <c r="C5948" s="48" t="n">
        <v>46129</v>
      </c>
      <c r="D5948" s="47" t="s">
        <v>64</v>
      </c>
      <c r="E5948" s="47" t="s">
        <v>128</v>
      </c>
      <c r="F5948" s="47" t="s">
        <v>154</v>
      </c>
      <c r="G5948" s="47" t="s">
        <v>132</v>
      </c>
      <c r="H5948" s="47" t="n">
        <v>249</v>
      </c>
      <c r="I5948" s="57" t="n">
        <f aca="false">IFERROR(H5948/INDEX(Rate_Master!$C$2:$C$13,MATCH(F5948,Rate_Master!$A$2:$A$13,0)),0)</f>
        <v>0.415</v>
      </c>
    </row>
    <row r="5949" customFormat="false" ht="15" hidden="false" customHeight="false" outlineLevel="0" collapsed="false">
      <c r="A5949" s="47" t="s">
        <v>17901</v>
      </c>
      <c r="B5949" s="47" t="s">
        <v>1402</v>
      </c>
      <c r="C5949" s="48" t="n">
        <v>46129</v>
      </c>
      <c r="D5949" s="47" t="s">
        <v>64</v>
      </c>
      <c r="E5949" s="47" t="s">
        <v>128</v>
      </c>
      <c r="F5949" s="47" t="s">
        <v>154</v>
      </c>
      <c r="G5949" s="47" t="s">
        <v>127</v>
      </c>
      <c r="H5949" s="47" t="n">
        <v>1355</v>
      </c>
      <c r="I5949" s="57" t="n">
        <f aca="false">IFERROR(H5949/INDEX(Rate_Master!$C$2:$C$13,MATCH(F5949,Rate_Master!$A$2:$A$13,0)),0)</f>
        <v>2.25833333333333</v>
      </c>
    </row>
    <row r="5950" customFormat="false" ht="15" hidden="false" customHeight="false" outlineLevel="0" collapsed="false">
      <c r="A5950" s="47" t="s">
        <v>17902</v>
      </c>
      <c r="B5950" s="47" t="s">
        <v>1402</v>
      </c>
      <c r="C5950" s="48" t="n">
        <v>46129</v>
      </c>
      <c r="D5950" s="47" t="s">
        <v>64</v>
      </c>
      <c r="E5950" s="47" t="s">
        <v>128</v>
      </c>
      <c r="F5950" s="47" t="s">
        <v>154</v>
      </c>
      <c r="G5950" s="47" t="s">
        <v>129</v>
      </c>
      <c r="H5950" s="47" t="n">
        <v>1019</v>
      </c>
      <c r="I5950" s="57" t="n">
        <f aca="false">IFERROR(H5950/INDEX(Rate_Master!$C$2:$C$13,MATCH(F5950,Rate_Master!$A$2:$A$13,0)),0)</f>
        <v>1.69833333333333</v>
      </c>
    </row>
    <row r="5951" customFormat="false" ht="15" hidden="false" customHeight="false" outlineLevel="0" collapsed="false">
      <c r="A5951" s="47" t="s">
        <v>17903</v>
      </c>
      <c r="B5951" s="47" t="s">
        <v>1402</v>
      </c>
      <c r="C5951" s="48" t="n">
        <v>46129</v>
      </c>
      <c r="D5951" s="47" t="s">
        <v>64</v>
      </c>
      <c r="E5951" s="47" t="s">
        <v>128</v>
      </c>
      <c r="F5951" s="47" t="s">
        <v>154</v>
      </c>
      <c r="G5951" s="47" t="s">
        <v>130</v>
      </c>
      <c r="H5951" s="47" t="n">
        <v>834</v>
      </c>
      <c r="I5951" s="57" t="n">
        <f aca="false">IFERROR(H5951/INDEX(Rate_Master!$C$2:$C$13,MATCH(F5951,Rate_Master!$A$2:$A$13,0)),0)</f>
        <v>1.39</v>
      </c>
    </row>
    <row r="5952" customFormat="false" ht="15" hidden="false" customHeight="false" outlineLevel="0" collapsed="false">
      <c r="A5952" s="47" t="s">
        <v>17904</v>
      </c>
      <c r="B5952" s="47" t="s">
        <v>1402</v>
      </c>
      <c r="C5952" s="48" t="n">
        <v>46129</v>
      </c>
      <c r="D5952" s="47" t="s">
        <v>64</v>
      </c>
      <c r="E5952" s="47" t="s">
        <v>128</v>
      </c>
      <c r="F5952" s="47" t="s">
        <v>154</v>
      </c>
      <c r="G5952" s="47" t="s">
        <v>131</v>
      </c>
      <c r="H5952" s="47" t="n">
        <v>398</v>
      </c>
      <c r="I5952" s="57" t="n">
        <f aca="false">IFERROR(H5952/INDEX(Rate_Master!$C$2:$C$13,MATCH(F5952,Rate_Master!$A$2:$A$13,0)),0)</f>
        <v>0.663333333333333</v>
      </c>
    </row>
    <row r="5953" customFormat="false" ht="15" hidden="false" customHeight="false" outlineLevel="0" collapsed="false">
      <c r="A5953" s="47" t="s">
        <v>17905</v>
      </c>
      <c r="B5953" s="47" t="s">
        <v>1402</v>
      </c>
      <c r="C5953" s="48" t="n">
        <v>46129</v>
      </c>
      <c r="D5953" s="47" t="s">
        <v>64</v>
      </c>
      <c r="E5953" s="47" t="s">
        <v>128</v>
      </c>
      <c r="F5953" s="47" t="s">
        <v>154</v>
      </c>
      <c r="G5953" s="47" t="s">
        <v>132</v>
      </c>
      <c r="H5953" s="47" t="n">
        <v>325</v>
      </c>
      <c r="I5953" s="57" t="n">
        <f aca="false">IFERROR(H5953/INDEX(Rate_Master!$C$2:$C$13,MATCH(F5953,Rate_Master!$A$2:$A$13,0)),0)</f>
        <v>0.541666666666667</v>
      </c>
    </row>
    <row r="5954" customFormat="false" ht="15" hidden="false" customHeight="false" outlineLevel="0" collapsed="false">
      <c r="A5954" s="47" t="s">
        <v>17906</v>
      </c>
      <c r="B5954" s="47" t="s">
        <v>1403</v>
      </c>
      <c r="C5954" s="48" t="n">
        <v>46129</v>
      </c>
      <c r="D5954" s="47" t="s">
        <v>65</v>
      </c>
      <c r="E5954" s="47" t="s">
        <v>134</v>
      </c>
      <c r="F5954" s="47" t="s">
        <v>158</v>
      </c>
      <c r="G5954" s="47" t="s">
        <v>133</v>
      </c>
      <c r="H5954" s="47" t="n">
        <v>556</v>
      </c>
      <c r="I5954" s="57" t="n">
        <f aca="false">IFERROR(H5954/INDEX(Rate_Master!$C$2:$C$13,MATCH(F5954,Rate_Master!$A$2:$A$13,0)),0)</f>
        <v>2.78</v>
      </c>
    </row>
    <row r="5955" customFormat="false" ht="15" hidden="false" customHeight="false" outlineLevel="0" collapsed="false">
      <c r="A5955" s="47" t="s">
        <v>17907</v>
      </c>
      <c r="B5955" s="47" t="s">
        <v>1403</v>
      </c>
      <c r="C5955" s="48" t="n">
        <v>46129</v>
      </c>
      <c r="D5955" s="47" t="s">
        <v>65</v>
      </c>
      <c r="E5955" s="47" t="s">
        <v>134</v>
      </c>
      <c r="F5955" s="47" t="s">
        <v>158</v>
      </c>
      <c r="G5955" s="47" t="s">
        <v>135</v>
      </c>
      <c r="H5955" s="47" t="n">
        <v>467</v>
      </c>
      <c r="I5955" s="57" t="n">
        <f aca="false">IFERROR(H5955/INDEX(Rate_Master!$C$2:$C$13,MATCH(F5955,Rate_Master!$A$2:$A$13,0)),0)</f>
        <v>2.335</v>
      </c>
    </row>
    <row r="5956" customFormat="false" ht="15" hidden="false" customHeight="false" outlineLevel="0" collapsed="false">
      <c r="A5956" s="47" t="s">
        <v>17908</v>
      </c>
      <c r="B5956" s="47" t="s">
        <v>1403</v>
      </c>
      <c r="C5956" s="48" t="n">
        <v>46129</v>
      </c>
      <c r="D5956" s="47" t="s">
        <v>65</v>
      </c>
      <c r="E5956" s="47" t="s">
        <v>134</v>
      </c>
      <c r="F5956" s="47" t="s">
        <v>158</v>
      </c>
      <c r="G5956" s="47" t="s">
        <v>136</v>
      </c>
      <c r="H5956" s="47" t="n">
        <v>352</v>
      </c>
      <c r="I5956" s="57" t="n">
        <f aca="false">IFERROR(H5956/INDEX(Rate_Master!$C$2:$C$13,MATCH(F5956,Rate_Master!$A$2:$A$13,0)),0)</f>
        <v>1.76</v>
      </c>
    </row>
    <row r="5957" customFormat="false" ht="15" hidden="false" customHeight="false" outlineLevel="0" collapsed="false">
      <c r="A5957" s="47" t="s">
        <v>17909</v>
      </c>
      <c r="B5957" s="47" t="s">
        <v>1403</v>
      </c>
      <c r="C5957" s="48" t="n">
        <v>46129</v>
      </c>
      <c r="D5957" s="47" t="s">
        <v>65</v>
      </c>
      <c r="E5957" s="47" t="s">
        <v>134</v>
      </c>
      <c r="F5957" s="47" t="s">
        <v>158</v>
      </c>
      <c r="G5957" s="47" t="s">
        <v>137</v>
      </c>
      <c r="H5957" s="47" t="n">
        <v>253</v>
      </c>
      <c r="I5957" s="57" t="n">
        <f aca="false">IFERROR(H5957/INDEX(Rate_Master!$C$2:$C$13,MATCH(F5957,Rate_Master!$A$2:$A$13,0)),0)</f>
        <v>1.265</v>
      </c>
    </row>
    <row r="5958" customFormat="false" ht="15" hidden="false" customHeight="false" outlineLevel="0" collapsed="false">
      <c r="A5958" s="47" t="s">
        <v>17910</v>
      </c>
      <c r="B5958" s="47" t="s">
        <v>1403</v>
      </c>
      <c r="C5958" s="48" t="n">
        <v>46129</v>
      </c>
      <c r="D5958" s="47" t="s">
        <v>65</v>
      </c>
      <c r="E5958" s="47" t="s">
        <v>134</v>
      </c>
      <c r="F5958" s="47" t="s">
        <v>158</v>
      </c>
      <c r="G5958" s="47" t="s">
        <v>138</v>
      </c>
      <c r="H5958" s="47" t="n">
        <v>154</v>
      </c>
      <c r="I5958" s="57" t="n">
        <f aca="false">IFERROR(H5958/INDEX(Rate_Master!$C$2:$C$13,MATCH(F5958,Rate_Master!$A$2:$A$13,0)),0)</f>
        <v>0.77</v>
      </c>
    </row>
    <row r="5959" customFormat="false" ht="15" hidden="false" customHeight="false" outlineLevel="0" collapsed="false">
      <c r="A5959" s="47" t="s">
        <v>17911</v>
      </c>
      <c r="B5959" s="47" t="s">
        <v>1405</v>
      </c>
      <c r="C5959" s="48" t="n">
        <v>46129</v>
      </c>
      <c r="D5959" s="47" t="s">
        <v>65</v>
      </c>
      <c r="E5959" s="47" t="s">
        <v>134</v>
      </c>
      <c r="F5959" s="47" t="s">
        <v>158</v>
      </c>
      <c r="G5959" s="47" t="s">
        <v>133</v>
      </c>
      <c r="H5959" s="47" t="n">
        <v>686</v>
      </c>
      <c r="I5959" s="57" t="n">
        <f aca="false">IFERROR(H5959/INDEX(Rate_Master!$C$2:$C$13,MATCH(F5959,Rate_Master!$A$2:$A$13,0)),0)</f>
        <v>3.43</v>
      </c>
    </row>
    <row r="5960" customFormat="false" ht="15" hidden="false" customHeight="false" outlineLevel="0" collapsed="false">
      <c r="A5960" s="47" t="s">
        <v>17912</v>
      </c>
      <c r="B5960" s="47" t="s">
        <v>1405</v>
      </c>
      <c r="C5960" s="48" t="n">
        <v>46129</v>
      </c>
      <c r="D5960" s="47" t="s">
        <v>65</v>
      </c>
      <c r="E5960" s="47" t="s">
        <v>134</v>
      </c>
      <c r="F5960" s="47" t="s">
        <v>158</v>
      </c>
      <c r="G5960" s="47" t="s">
        <v>135</v>
      </c>
      <c r="H5960" s="47" t="n">
        <v>560</v>
      </c>
      <c r="I5960" s="57" t="n">
        <f aca="false">IFERROR(H5960/INDEX(Rate_Master!$C$2:$C$13,MATCH(F5960,Rate_Master!$A$2:$A$13,0)),0)</f>
        <v>2.8</v>
      </c>
    </row>
    <row r="5961" customFormat="false" ht="15" hidden="false" customHeight="false" outlineLevel="0" collapsed="false">
      <c r="A5961" s="47" t="s">
        <v>17913</v>
      </c>
      <c r="B5961" s="47" t="s">
        <v>1405</v>
      </c>
      <c r="C5961" s="48" t="n">
        <v>46129</v>
      </c>
      <c r="D5961" s="47" t="s">
        <v>65</v>
      </c>
      <c r="E5961" s="47" t="s">
        <v>134</v>
      </c>
      <c r="F5961" s="47" t="s">
        <v>158</v>
      </c>
      <c r="G5961" s="47" t="s">
        <v>136</v>
      </c>
      <c r="H5961" s="47" t="n">
        <v>444</v>
      </c>
      <c r="I5961" s="57" t="n">
        <f aca="false">IFERROR(H5961/INDEX(Rate_Master!$C$2:$C$13,MATCH(F5961,Rate_Master!$A$2:$A$13,0)),0)</f>
        <v>2.22</v>
      </c>
    </row>
    <row r="5962" customFormat="false" ht="15" hidden="false" customHeight="false" outlineLevel="0" collapsed="false">
      <c r="A5962" s="47" t="s">
        <v>17914</v>
      </c>
      <c r="B5962" s="47" t="s">
        <v>1405</v>
      </c>
      <c r="C5962" s="48" t="n">
        <v>46129</v>
      </c>
      <c r="D5962" s="47" t="s">
        <v>65</v>
      </c>
      <c r="E5962" s="47" t="s">
        <v>134</v>
      </c>
      <c r="F5962" s="47" t="s">
        <v>158</v>
      </c>
      <c r="G5962" s="47" t="s">
        <v>137</v>
      </c>
      <c r="H5962" s="47" t="n">
        <v>336</v>
      </c>
      <c r="I5962" s="57" t="n">
        <f aca="false">IFERROR(H5962/INDEX(Rate_Master!$C$2:$C$13,MATCH(F5962,Rate_Master!$A$2:$A$13,0)),0)</f>
        <v>1.68</v>
      </c>
    </row>
    <row r="5963" customFormat="false" ht="15" hidden="false" customHeight="false" outlineLevel="0" collapsed="false">
      <c r="A5963" s="47" t="s">
        <v>17915</v>
      </c>
      <c r="B5963" s="47" t="s">
        <v>1405</v>
      </c>
      <c r="C5963" s="48" t="n">
        <v>46129</v>
      </c>
      <c r="D5963" s="47" t="s">
        <v>65</v>
      </c>
      <c r="E5963" s="47" t="s">
        <v>134</v>
      </c>
      <c r="F5963" s="47" t="s">
        <v>158</v>
      </c>
      <c r="G5963" s="47" t="s">
        <v>138</v>
      </c>
      <c r="H5963" s="47" t="n">
        <v>168</v>
      </c>
      <c r="I5963" s="57" t="n">
        <f aca="false">IFERROR(H5963/INDEX(Rate_Master!$C$2:$C$13,MATCH(F5963,Rate_Master!$A$2:$A$13,0)),0)</f>
        <v>0.84</v>
      </c>
    </row>
    <row r="5964" customFormat="false" ht="15" hidden="false" customHeight="false" outlineLevel="0" collapsed="false">
      <c r="A5964" s="47" t="s">
        <v>17916</v>
      </c>
      <c r="B5964" s="47" t="s">
        <v>1406</v>
      </c>
      <c r="C5964" s="48" t="n">
        <v>46129</v>
      </c>
      <c r="D5964" s="47" t="s">
        <v>65</v>
      </c>
      <c r="E5964" s="47" t="s">
        <v>134</v>
      </c>
      <c r="F5964" s="47" t="s">
        <v>158</v>
      </c>
      <c r="G5964" s="47" t="s">
        <v>133</v>
      </c>
      <c r="H5964" s="47" t="n">
        <v>513</v>
      </c>
      <c r="I5964" s="57" t="n">
        <f aca="false">IFERROR(H5964/INDEX(Rate_Master!$C$2:$C$13,MATCH(F5964,Rate_Master!$A$2:$A$13,0)),0)</f>
        <v>2.565</v>
      </c>
    </row>
    <row r="5965" customFormat="false" ht="15" hidden="false" customHeight="false" outlineLevel="0" collapsed="false">
      <c r="A5965" s="47" t="s">
        <v>17917</v>
      </c>
      <c r="B5965" s="47" t="s">
        <v>1406</v>
      </c>
      <c r="C5965" s="48" t="n">
        <v>46129</v>
      </c>
      <c r="D5965" s="47" t="s">
        <v>65</v>
      </c>
      <c r="E5965" s="47" t="s">
        <v>134</v>
      </c>
      <c r="F5965" s="47" t="s">
        <v>158</v>
      </c>
      <c r="G5965" s="47" t="s">
        <v>135</v>
      </c>
      <c r="H5965" s="47" t="n">
        <v>373</v>
      </c>
      <c r="I5965" s="57" t="n">
        <f aca="false">IFERROR(H5965/INDEX(Rate_Master!$C$2:$C$13,MATCH(F5965,Rate_Master!$A$2:$A$13,0)),0)</f>
        <v>1.865</v>
      </c>
    </row>
    <row r="5966" customFormat="false" ht="15" hidden="false" customHeight="false" outlineLevel="0" collapsed="false">
      <c r="A5966" s="47" t="s">
        <v>17918</v>
      </c>
      <c r="B5966" s="47" t="s">
        <v>1406</v>
      </c>
      <c r="C5966" s="48" t="n">
        <v>46129</v>
      </c>
      <c r="D5966" s="47" t="s">
        <v>65</v>
      </c>
      <c r="E5966" s="47" t="s">
        <v>134</v>
      </c>
      <c r="F5966" s="47" t="s">
        <v>158</v>
      </c>
      <c r="G5966" s="47" t="s">
        <v>136</v>
      </c>
      <c r="H5966" s="47" t="n">
        <v>300</v>
      </c>
      <c r="I5966" s="57" t="n">
        <f aca="false">IFERROR(H5966/INDEX(Rate_Master!$C$2:$C$13,MATCH(F5966,Rate_Master!$A$2:$A$13,0)),0)</f>
        <v>1.5</v>
      </c>
    </row>
    <row r="5967" customFormat="false" ht="15" hidden="false" customHeight="false" outlineLevel="0" collapsed="false">
      <c r="A5967" s="47" t="s">
        <v>17919</v>
      </c>
      <c r="B5967" s="47" t="s">
        <v>1406</v>
      </c>
      <c r="C5967" s="48" t="n">
        <v>46129</v>
      </c>
      <c r="D5967" s="47" t="s">
        <v>65</v>
      </c>
      <c r="E5967" s="47" t="s">
        <v>134</v>
      </c>
      <c r="F5967" s="47" t="s">
        <v>158</v>
      </c>
      <c r="G5967" s="47" t="s">
        <v>137</v>
      </c>
      <c r="H5967" s="47" t="n">
        <v>223</v>
      </c>
      <c r="I5967" s="57" t="n">
        <f aca="false">IFERROR(H5967/INDEX(Rate_Master!$C$2:$C$13,MATCH(F5967,Rate_Master!$A$2:$A$13,0)),0)</f>
        <v>1.115</v>
      </c>
    </row>
    <row r="5968" customFormat="false" ht="15" hidden="false" customHeight="false" outlineLevel="0" collapsed="false">
      <c r="A5968" s="47" t="s">
        <v>17920</v>
      </c>
      <c r="B5968" s="47" t="s">
        <v>1406</v>
      </c>
      <c r="C5968" s="48" t="n">
        <v>46129</v>
      </c>
      <c r="D5968" s="47" t="s">
        <v>65</v>
      </c>
      <c r="E5968" s="47" t="s">
        <v>134</v>
      </c>
      <c r="F5968" s="47" t="s">
        <v>158</v>
      </c>
      <c r="G5968" s="47" t="s">
        <v>138</v>
      </c>
      <c r="H5968" s="47" t="n">
        <v>112</v>
      </c>
      <c r="I5968" s="57" t="n">
        <f aca="false">IFERROR(H5968/INDEX(Rate_Master!$C$2:$C$13,MATCH(F5968,Rate_Master!$A$2:$A$13,0)),0)</f>
        <v>0.56</v>
      </c>
    </row>
    <row r="5969" customFormat="false" ht="15" hidden="false" customHeight="false" outlineLevel="0" collapsed="false">
      <c r="A5969" s="47" t="s">
        <v>17921</v>
      </c>
      <c r="B5969" s="47" t="s">
        <v>1407</v>
      </c>
      <c r="C5969" s="48" t="n">
        <v>46130</v>
      </c>
      <c r="D5969" s="47" t="s">
        <v>62</v>
      </c>
      <c r="E5969" s="47" t="s">
        <v>120</v>
      </c>
      <c r="F5969" s="47" t="s">
        <v>150</v>
      </c>
      <c r="G5969" s="47" t="s">
        <v>119</v>
      </c>
      <c r="H5969" s="47" t="n">
        <v>1429</v>
      </c>
      <c r="I5969" s="57" t="n">
        <f aca="false">IFERROR(H5969/INDEX(Rate_Master!$C$2:$C$13,MATCH(F5969,Rate_Master!$A$2:$A$13,0)),0)</f>
        <v>1.78625</v>
      </c>
    </row>
    <row r="5970" customFormat="false" ht="15" hidden="false" customHeight="false" outlineLevel="0" collapsed="false">
      <c r="A5970" s="47" t="s">
        <v>17922</v>
      </c>
      <c r="B5970" s="47" t="s">
        <v>1407</v>
      </c>
      <c r="C5970" s="48" t="n">
        <v>46130</v>
      </c>
      <c r="D5970" s="47" t="s">
        <v>62</v>
      </c>
      <c r="E5970" s="47" t="s">
        <v>120</v>
      </c>
      <c r="F5970" s="47" t="s">
        <v>150</v>
      </c>
      <c r="G5970" s="47" t="s">
        <v>121</v>
      </c>
      <c r="H5970" s="47" t="n">
        <v>1369</v>
      </c>
      <c r="I5970" s="57" t="n">
        <f aca="false">IFERROR(H5970/INDEX(Rate_Master!$C$2:$C$13,MATCH(F5970,Rate_Master!$A$2:$A$13,0)),0)</f>
        <v>1.71125</v>
      </c>
    </row>
    <row r="5971" customFormat="false" ht="15" hidden="false" customHeight="false" outlineLevel="0" collapsed="false">
      <c r="A5971" s="47" t="s">
        <v>17923</v>
      </c>
      <c r="B5971" s="47" t="s">
        <v>1407</v>
      </c>
      <c r="C5971" s="48" t="n">
        <v>46130</v>
      </c>
      <c r="D5971" s="47" t="s">
        <v>62</v>
      </c>
      <c r="E5971" s="47" t="s">
        <v>120</v>
      </c>
      <c r="F5971" s="47" t="s">
        <v>150</v>
      </c>
      <c r="G5971" s="47" t="s">
        <v>122</v>
      </c>
      <c r="H5971" s="47" t="n">
        <v>2218</v>
      </c>
      <c r="I5971" s="57" t="n">
        <f aca="false">IFERROR(H5971/INDEX(Rate_Master!$C$2:$C$13,MATCH(F5971,Rate_Master!$A$2:$A$13,0)),0)</f>
        <v>2.7725</v>
      </c>
    </row>
    <row r="5972" customFormat="false" ht="15" hidden="false" customHeight="false" outlineLevel="0" collapsed="false">
      <c r="A5972" s="47" t="s">
        <v>17924</v>
      </c>
      <c r="B5972" s="47" t="s">
        <v>1407</v>
      </c>
      <c r="C5972" s="48" t="n">
        <v>46130</v>
      </c>
      <c r="D5972" s="47" t="s">
        <v>62</v>
      </c>
      <c r="E5972" s="47" t="s">
        <v>120</v>
      </c>
      <c r="F5972" s="47" t="s">
        <v>150</v>
      </c>
      <c r="G5972" s="47" t="s">
        <v>123</v>
      </c>
      <c r="H5972" s="47" t="n">
        <v>1053</v>
      </c>
      <c r="I5972" s="57" t="n">
        <f aca="false">IFERROR(H5972/INDEX(Rate_Master!$C$2:$C$13,MATCH(F5972,Rate_Master!$A$2:$A$13,0)),0)</f>
        <v>1.31625</v>
      </c>
    </row>
    <row r="5973" customFormat="false" ht="15" hidden="false" customHeight="false" outlineLevel="0" collapsed="false">
      <c r="A5973" s="47" t="s">
        <v>17925</v>
      </c>
      <c r="B5973" s="47" t="s">
        <v>1407</v>
      </c>
      <c r="C5973" s="48" t="n">
        <v>46130</v>
      </c>
      <c r="D5973" s="47" t="s">
        <v>62</v>
      </c>
      <c r="E5973" s="47" t="s">
        <v>120</v>
      </c>
      <c r="F5973" s="47" t="s">
        <v>150</v>
      </c>
      <c r="G5973" s="47" t="s">
        <v>124</v>
      </c>
      <c r="H5973" s="47" t="n">
        <v>624</v>
      </c>
      <c r="I5973" s="57" t="n">
        <f aca="false">IFERROR(H5973/INDEX(Rate_Master!$C$2:$C$13,MATCH(F5973,Rate_Master!$A$2:$A$13,0)),0)</f>
        <v>0.78</v>
      </c>
    </row>
    <row r="5974" customFormat="false" ht="15" hidden="false" customHeight="false" outlineLevel="0" collapsed="false">
      <c r="A5974" s="47" t="s">
        <v>17926</v>
      </c>
      <c r="B5974" s="47" t="s">
        <v>1407</v>
      </c>
      <c r="C5974" s="48" t="n">
        <v>46130</v>
      </c>
      <c r="D5974" s="47" t="s">
        <v>62</v>
      </c>
      <c r="E5974" s="47" t="s">
        <v>120</v>
      </c>
      <c r="F5974" s="47" t="s">
        <v>150</v>
      </c>
      <c r="G5974" s="47" t="s">
        <v>125</v>
      </c>
      <c r="H5974" s="47" t="n">
        <v>397</v>
      </c>
      <c r="I5974" s="57" t="n">
        <f aca="false">IFERROR(H5974/INDEX(Rate_Master!$C$2:$C$13,MATCH(F5974,Rate_Master!$A$2:$A$13,0)),0)</f>
        <v>0.49625</v>
      </c>
    </row>
    <row r="5975" customFormat="false" ht="15" hidden="false" customHeight="false" outlineLevel="0" collapsed="false">
      <c r="A5975" s="47" t="s">
        <v>17927</v>
      </c>
      <c r="B5975" s="47" t="s">
        <v>1407</v>
      </c>
      <c r="C5975" s="48" t="n">
        <v>46130</v>
      </c>
      <c r="D5975" s="47" t="s">
        <v>62</v>
      </c>
      <c r="E5975" s="47" t="s">
        <v>120</v>
      </c>
      <c r="F5975" s="47" t="s">
        <v>150</v>
      </c>
      <c r="G5975" s="47" t="s">
        <v>126</v>
      </c>
      <c r="H5975" s="47" t="n">
        <v>302</v>
      </c>
      <c r="I5975" s="57" t="n">
        <f aca="false">IFERROR(H5975/INDEX(Rate_Master!$C$2:$C$13,MATCH(F5975,Rate_Master!$A$2:$A$13,0)),0)</f>
        <v>0.3775</v>
      </c>
    </row>
    <row r="5976" customFormat="false" ht="15" hidden="false" customHeight="false" outlineLevel="0" collapsed="false">
      <c r="A5976" s="47" t="s">
        <v>17928</v>
      </c>
      <c r="B5976" s="47" t="s">
        <v>1408</v>
      </c>
      <c r="C5976" s="48" t="n">
        <v>46130</v>
      </c>
      <c r="D5976" s="47" t="s">
        <v>62</v>
      </c>
      <c r="E5976" s="47" t="s">
        <v>120</v>
      </c>
      <c r="F5976" s="47" t="s">
        <v>150</v>
      </c>
      <c r="G5976" s="47" t="s">
        <v>119</v>
      </c>
      <c r="H5976" s="47" t="n">
        <v>1258</v>
      </c>
      <c r="I5976" s="57" t="n">
        <f aca="false">IFERROR(H5976/INDEX(Rate_Master!$C$2:$C$13,MATCH(F5976,Rate_Master!$A$2:$A$13,0)),0)</f>
        <v>1.5725</v>
      </c>
    </row>
    <row r="5977" customFormat="false" ht="15" hidden="false" customHeight="false" outlineLevel="0" collapsed="false">
      <c r="A5977" s="47" t="s">
        <v>17929</v>
      </c>
      <c r="B5977" s="47" t="s">
        <v>1408</v>
      </c>
      <c r="C5977" s="48" t="n">
        <v>46130</v>
      </c>
      <c r="D5977" s="47" t="s">
        <v>62</v>
      </c>
      <c r="E5977" s="47" t="s">
        <v>120</v>
      </c>
      <c r="F5977" s="47" t="s">
        <v>150</v>
      </c>
      <c r="G5977" s="47" t="s">
        <v>121</v>
      </c>
      <c r="H5977" s="47" t="n">
        <v>1046</v>
      </c>
      <c r="I5977" s="57" t="n">
        <f aca="false">IFERROR(H5977/INDEX(Rate_Master!$C$2:$C$13,MATCH(F5977,Rate_Master!$A$2:$A$13,0)),0)</f>
        <v>1.3075</v>
      </c>
    </row>
    <row r="5978" customFormat="false" ht="15" hidden="false" customHeight="false" outlineLevel="0" collapsed="false">
      <c r="A5978" s="47" t="s">
        <v>17930</v>
      </c>
      <c r="B5978" s="47" t="s">
        <v>1408</v>
      </c>
      <c r="C5978" s="48" t="n">
        <v>46130</v>
      </c>
      <c r="D5978" s="47" t="s">
        <v>62</v>
      </c>
      <c r="E5978" s="47" t="s">
        <v>120</v>
      </c>
      <c r="F5978" s="47" t="s">
        <v>150</v>
      </c>
      <c r="G5978" s="47" t="s">
        <v>122</v>
      </c>
      <c r="H5978" s="47" t="n">
        <v>1907</v>
      </c>
      <c r="I5978" s="57" t="n">
        <f aca="false">IFERROR(H5978/INDEX(Rate_Master!$C$2:$C$13,MATCH(F5978,Rate_Master!$A$2:$A$13,0)),0)</f>
        <v>2.38375</v>
      </c>
    </row>
    <row r="5979" customFormat="false" ht="15" hidden="false" customHeight="false" outlineLevel="0" collapsed="false">
      <c r="A5979" s="47" t="s">
        <v>17931</v>
      </c>
      <c r="B5979" s="47" t="s">
        <v>1408</v>
      </c>
      <c r="C5979" s="48" t="n">
        <v>46130</v>
      </c>
      <c r="D5979" s="47" t="s">
        <v>62</v>
      </c>
      <c r="E5979" s="47" t="s">
        <v>120</v>
      </c>
      <c r="F5979" s="47" t="s">
        <v>150</v>
      </c>
      <c r="G5979" s="47" t="s">
        <v>123</v>
      </c>
      <c r="H5979" s="47" t="n">
        <v>852</v>
      </c>
      <c r="I5979" s="57" t="n">
        <f aca="false">IFERROR(H5979/INDEX(Rate_Master!$C$2:$C$13,MATCH(F5979,Rate_Master!$A$2:$A$13,0)),0)</f>
        <v>1.065</v>
      </c>
    </row>
    <row r="5980" customFormat="false" ht="15" hidden="false" customHeight="false" outlineLevel="0" collapsed="false">
      <c r="A5980" s="47" t="s">
        <v>17932</v>
      </c>
      <c r="B5980" s="47" t="s">
        <v>1408</v>
      </c>
      <c r="C5980" s="48" t="n">
        <v>46130</v>
      </c>
      <c r="D5980" s="47" t="s">
        <v>62</v>
      </c>
      <c r="E5980" s="47" t="s">
        <v>120</v>
      </c>
      <c r="F5980" s="47" t="s">
        <v>150</v>
      </c>
      <c r="G5980" s="47" t="s">
        <v>124</v>
      </c>
      <c r="H5980" s="47" t="n">
        <v>546</v>
      </c>
      <c r="I5980" s="57" t="n">
        <f aca="false">IFERROR(H5980/INDEX(Rate_Master!$C$2:$C$13,MATCH(F5980,Rate_Master!$A$2:$A$13,0)),0)</f>
        <v>0.6825</v>
      </c>
    </row>
    <row r="5981" customFormat="false" ht="15" hidden="false" customHeight="false" outlineLevel="0" collapsed="false">
      <c r="A5981" s="47" t="s">
        <v>17933</v>
      </c>
      <c r="B5981" s="47" t="s">
        <v>1408</v>
      </c>
      <c r="C5981" s="48" t="n">
        <v>46130</v>
      </c>
      <c r="D5981" s="47" t="s">
        <v>62</v>
      </c>
      <c r="E5981" s="47" t="s">
        <v>120</v>
      </c>
      <c r="F5981" s="47" t="s">
        <v>150</v>
      </c>
      <c r="G5981" s="47" t="s">
        <v>125</v>
      </c>
      <c r="H5981" s="47" t="n">
        <v>315</v>
      </c>
      <c r="I5981" s="57" t="n">
        <f aca="false">IFERROR(H5981/INDEX(Rate_Master!$C$2:$C$13,MATCH(F5981,Rate_Master!$A$2:$A$13,0)),0)</f>
        <v>0.39375</v>
      </c>
    </row>
    <row r="5982" customFormat="false" ht="15" hidden="false" customHeight="false" outlineLevel="0" collapsed="false">
      <c r="A5982" s="47" t="s">
        <v>17934</v>
      </c>
      <c r="B5982" s="47" t="s">
        <v>1408</v>
      </c>
      <c r="C5982" s="48" t="n">
        <v>46130</v>
      </c>
      <c r="D5982" s="47" t="s">
        <v>62</v>
      </c>
      <c r="E5982" s="47" t="s">
        <v>120</v>
      </c>
      <c r="F5982" s="47" t="s">
        <v>150</v>
      </c>
      <c r="G5982" s="47" t="s">
        <v>126</v>
      </c>
      <c r="H5982" s="47" t="n">
        <v>173</v>
      </c>
      <c r="I5982" s="57" t="n">
        <f aca="false">IFERROR(H5982/INDEX(Rate_Master!$C$2:$C$13,MATCH(F5982,Rate_Master!$A$2:$A$13,0)),0)</f>
        <v>0.21625</v>
      </c>
    </row>
    <row r="5983" customFormat="false" ht="15" hidden="false" customHeight="false" outlineLevel="0" collapsed="false">
      <c r="A5983" s="47" t="s">
        <v>17935</v>
      </c>
      <c r="B5983" s="47" t="s">
        <v>1409</v>
      </c>
      <c r="C5983" s="48" t="n">
        <v>46130</v>
      </c>
      <c r="D5983" s="47" t="s">
        <v>62</v>
      </c>
      <c r="E5983" s="47" t="s">
        <v>120</v>
      </c>
      <c r="F5983" s="47" t="s">
        <v>150</v>
      </c>
      <c r="G5983" s="47" t="s">
        <v>119</v>
      </c>
      <c r="H5983" s="47" t="n">
        <v>1599</v>
      </c>
      <c r="I5983" s="57" t="n">
        <f aca="false">IFERROR(H5983/INDEX(Rate_Master!$C$2:$C$13,MATCH(F5983,Rate_Master!$A$2:$A$13,0)),0)</f>
        <v>1.99875</v>
      </c>
    </row>
    <row r="5984" customFormat="false" ht="15" hidden="false" customHeight="false" outlineLevel="0" collapsed="false">
      <c r="A5984" s="47" t="s">
        <v>17936</v>
      </c>
      <c r="B5984" s="47" t="s">
        <v>1409</v>
      </c>
      <c r="C5984" s="48" t="n">
        <v>46130</v>
      </c>
      <c r="D5984" s="47" t="s">
        <v>62</v>
      </c>
      <c r="E5984" s="47" t="s">
        <v>120</v>
      </c>
      <c r="F5984" s="47" t="s">
        <v>150</v>
      </c>
      <c r="G5984" s="47" t="s">
        <v>121</v>
      </c>
      <c r="H5984" s="47" t="n">
        <v>1380</v>
      </c>
      <c r="I5984" s="57" t="n">
        <f aca="false">IFERROR(H5984/INDEX(Rate_Master!$C$2:$C$13,MATCH(F5984,Rate_Master!$A$2:$A$13,0)),0)</f>
        <v>1.725</v>
      </c>
    </row>
    <row r="5985" customFormat="false" ht="15" hidden="false" customHeight="false" outlineLevel="0" collapsed="false">
      <c r="A5985" s="47" t="s">
        <v>17937</v>
      </c>
      <c r="B5985" s="47" t="s">
        <v>1409</v>
      </c>
      <c r="C5985" s="48" t="n">
        <v>46130</v>
      </c>
      <c r="D5985" s="47" t="s">
        <v>62</v>
      </c>
      <c r="E5985" s="47" t="s">
        <v>120</v>
      </c>
      <c r="F5985" s="47" t="s">
        <v>150</v>
      </c>
      <c r="G5985" s="47" t="s">
        <v>122</v>
      </c>
      <c r="H5985" s="47" t="n">
        <v>2456</v>
      </c>
      <c r="I5985" s="57" t="n">
        <f aca="false">IFERROR(H5985/INDEX(Rate_Master!$C$2:$C$13,MATCH(F5985,Rate_Master!$A$2:$A$13,0)),0)</f>
        <v>3.07</v>
      </c>
    </row>
    <row r="5986" customFormat="false" ht="15" hidden="false" customHeight="false" outlineLevel="0" collapsed="false">
      <c r="A5986" s="47" t="s">
        <v>17938</v>
      </c>
      <c r="B5986" s="47" t="s">
        <v>1409</v>
      </c>
      <c r="C5986" s="48" t="n">
        <v>46130</v>
      </c>
      <c r="D5986" s="47" t="s">
        <v>62</v>
      </c>
      <c r="E5986" s="47" t="s">
        <v>120</v>
      </c>
      <c r="F5986" s="47" t="s">
        <v>150</v>
      </c>
      <c r="G5986" s="47" t="s">
        <v>123</v>
      </c>
      <c r="H5986" s="47" t="n">
        <v>1114</v>
      </c>
      <c r="I5986" s="57" t="n">
        <f aca="false">IFERROR(H5986/INDEX(Rate_Master!$C$2:$C$13,MATCH(F5986,Rate_Master!$A$2:$A$13,0)),0)</f>
        <v>1.3925</v>
      </c>
    </row>
    <row r="5987" customFormat="false" ht="15" hidden="false" customHeight="false" outlineLevel="0" collapsed="false">
      <c r="A5987" s="47" t="s">
        <v>17939</v>
      </c>
      <c r="B5987" s="47" t="s">
        <v>1409</v>
      </c>
      <c r="C5987" s="48" t="n">
        <v>46130</v>
      </c>
      <c r="D5987" s="47" t="s">
        <v>62</v>
      </c>
      <c r="E5987" s="47" t="s">
        <v>120</v>
      </c>
      <c r="F5987" s="47" t="s">
        <v>150</v>
      </c>
      <c r="G5987" s="47" t="s">
        <v>124</v>
      </c>
      <c r="H5987" s="47" t="n">
        <v>643</v>
      </c>
      <c r="I5987" s="57" t="n">
        <f aca="false">IFERROR(H5987/INDEX(Rate_Master!$C$2:$C$13,MATCH(F5987,Rate_Master!$A$2:$A$13,0)),0)</f>
        <v>0.80375</v>
      </c>
    </row>
    <row r="5988" customFormat="false" ht="15" hidden="false" customHeight="false" outlineLevel="0" collapsed="false">
      <c r="A5988" s="47" t="s">
        <v>17940</v>
      </c>
      <c r="B5988" s="47" t="s">
        <v>1409</v>
      </c>
      <c r="C5988" s="48" t="n">
        <v>46130</v>
      </c>
      <c r="D5988" s="47" t="s">
        <v>62</v>
      </c>
      <c r="E5988" s="47" t="s">
        <v>120</v>
      </c>
      <c r="F5988" s="47" t="s">
        <v>150</v>
      </c>
      <c r="G5988" s="47" t="s">
        <v>125</v>
      </c>
      <c r="H5988" s="47" t="n">
        <v>442</v>
      </c>
      <c r="I5988" s="57" t="n">
        <f aca="false">IFERROR(H5988/INDEX(Rate_Master!$C$2:$C$13,MATCH(F5988,Rate_Master!$A$2:$A$13,0)),0)</f>
        <v>0.5525</v>
      </c>
    </row>
    <row r="5989" customFormat="false" ht="15" hidden="false" customHeight="false" outlineLevel="0" collapsed="false">
      <c r="A5989" s="47" t="s">
        <v>17941</v>
      </c>
      <c r="B5989" s="47" t="s">
        <v>1409</v>
      </c>
      <c r="C5989" s="48" t="n">
        <v>46130</v>
      </c>
      <c r="D5989" s="47" t="s">
        <v>62</v>
      </c>
      <c r="E5989" s="47" t="s">
        <v>120</v>
      </c>
      <c r="F5989" s="47" t="s">
        <v>150</v>
      </c>
      <c r="G5989" s="47" t="s">
        <v>126</v>
      </c>
      <c r="H5989" s="47" t="n">
        <v>290</v>
      </c>
      <c r="I5989" s="57" t="n">
        <f aca="false">IFERROR(H5989/INDEX(Rate_Master!$C$2:$C$13,MATCH(F5989,Rate_Master!$A$2:$A$13,0)),0)</f>
        <v>0.3625</v>
      </c>
    </row>
    <row r="5990" customFormat="false" ht="15" hidden="false" customHeight="false" outlineLevel="0" collapsed="false">
      <c r="A5990" s="47" t="s">
        <v>17942</v>
      </c>
      <c r="B5990" s="47" t="s">
        <v>1410</v>
      </c>
      <c r="C5990" s="48" t="n">
        <v>46130</v>
      </c>
      <c r="D5990" s="47" t="s">
        <v>63</v>
      </c>
      <c r="E5990" s="47" t="s">
        <v>120</v>
      </c>
      <c r="F5990" s="47" t="s">
        <v>153</v>
      </c>
      <c r="G5990" s="47" t="s">
        <v>119</v>
      </c>
      <c r="H5990" s="47" t="n">
        <v>1232</v>
      </c>
      <c r="I5990" s="57" t="n">
        <f aca="false">IFERROR(H5990/INDEX(Rate_Master!$C$2:$C$13,MATCH(F5990,Rate_Master!$A$2:$A$13,0)),0)</f>
        <v>1.232</v>
      </c>
    </row>
    <row r="5991" customFormat="false" ht="15" hidden="false" customHeight="false" outlineLevel="0" collapsed="false">
      <c r="A5991" s="47" t="s">
        <v>17943</v>
      </c>
      <c r="B5991" s="47" t="s">
        <v>1410</v>
      </c>
      <c r="C5991" s="48" t="n">
        <v>46130</v>
      </c>
      <c r="D5991" s="47" t="s">
        <v>63</v>
      </c>
      <c r="E5991" s="47" t="s">
        <v>120</v>
      </c>
      <c r="F5991" s="47" t="s">
        <v>153</v>
      </c>
      <c r="G5991" s="47" t="s">
        <v>121</v>
      </c>
      <c r="H5991" s="47" t="n">
        <v>1150</v>
      </c>
      <c r="I5991" s="57" t="n">
        <f aca="false">IFERROR(H5991/INDEX(Rate_Master!$C$2:$C$13,MATCH(F5991,Rate_Master!$A$2:$A$13,0)),0)</f>
        <v>1.15</v>
      </c>
    </row>
    <row r="5992" customFormat="false" ht="15" hidden="false" customHeight="false" outlineLevel="0" collapsed="false">
      <c r="A5992" s="47" t="s">
        <v>17944</v>
      </c>
      <c r="B5992" s="47" t="s">
        <v>1410</v>
      </c>
      <c r="C5992" s="48" t="n">
        <v>46130</v>
      </c>
      <c r="D5992" s="47" t="s">
        <v>63</v>
      </c>
      <c r="E5992" s="47" t="s">
        <v>120</v>
      </c>
      <c r="F5992" s="47" t="s">
        <v>153</v>
      </c>
      <c r="G5992" s="47" t="s">
        <v>122</v>
      </c>
      <c r="H5992" s="47" t="n">
        <v>1222</v>
      </c>
      <c r="I5992" s="57" t="n">
        <f aca="false">IFERROR(H5992/INDEX(Rate_Master!$C$2:$C$13,MATCH(F5992,Rate_Master!$A$2:$A$13,0)),0)</f>
        <v>1.222</v>
      </c>
    </row>
    <row r="5993" customFormat="false" ht="15" hidden="false" customHeight="false" outlineLevel="0" collapsed="false">
      <c r="A5993" s="47" t="s">
        <v>17945</v>
      </c>
      <c r="B5993" s="47" t="s">
        <v>1410</v>
      </c>
      <c r="C5993" s="48" t="n">
        <v>46130</v>
      </c>
      <c r="D5993" s="47" t="s">
        <v>63</v>
      </c>
      <c r="E5993" s="47" t="s">
        <v>120</v>
      </c>
      <c r="F5993" s="47" t="s">
        <v>153</v>
      </c>
      <c r="G5993" s="47" t="s">
        <v>123</v>
      </c>
      <c r="H5993" s="47" t="n">
        <v>863</v>
      </c>
      <c r="I5993" s="57" t="n">
        <f aca="false">IFERROR(H5993/INDEX(Rate_Master!$C$2:$C$13,MATCH(F5993,Rate_Master!$A$2:$A$13,0)),0)</f>
        <v>0.863</v>
      </c>
    </row>
    <row r="5994" customFormat="false" ht="15" hidden="false" customHeight="false" outlineLevel="0" collapsed="false">
      <c r="A5994" s="47" t="s">
        <v>17946</v>
      </c>
      <c r="B5994" s="47" t="s">
        <v>1410</v>
      </c>
      <c r="C5994" s="48" t="n">
        <v>46130</v>
      </c>
      <c r="D5994" s="47" t="s">
        <v>63</v>
      </c>
      <c r="E5994" s="47" t="s">
        <v>120</v>
      </c>
      <c r="F5994" s="47" t="s">
        <v>153</v>
      </c>
      <c r="G5994" s="47" t="s">
        <v>124</v>
      </c>
      <c r="H5994" s="47" t="n">
        <v>548</v>
      </c>
      <c r="I5994" s="57" t="n">
        <f aca="false">IFERROR(H5994/INDEX(Rate_Master!$C$2:$C$13,MATCH(F5994,Rate_Master!$A$2:$A$13,0)),0)</f>
        <v>0.548</v>
      </c>
    </row>
    <row r="5995" customFormat="false" ht="15" hidden="false" customHeight="false" outlineLevel="0" collapsed="false">
      <c r="A5995" s="47" t="s">
        <v>17947</v>
      </c>
      <c r="B5995" s="47" t="s">
        <v>1410</v>
      </c>
      <c r="C5995" s="48" t="n">
        <v>46130</v>
      </c>
      <c r="D5995" s="47" t="s">
        <v>63</v>
      </c>
      <c r="E5995" s="47" t="s">
        <v>120</v>
      </c>
      <c r="F5995" s="47" t="s">
        <v>153</v>
      </c>
      <c r="G5995" s="47" t="s">
        <v>125</v>
      </c>
      <c r="H5995" s="47" t="n">
        <v>358</v>
      </c>
      <c r="I5995" s="57" t="n">
        <f aca="false">IFERROR(H5995/INDEX(Rate_Master!$C$2:$C$13,MATCH(F5995,Rate_Master!$A$2:$A$13,0)),0)</f>
        <v>0.358</v>
      </c>
    </row>
    <row r="5996" customFormat="false" ht="15" hidden="false" customHeight="false" outlineLevel="0" collapsed="false">
      <c r="A5996" s="47" t="s">
        <v>17948</v>
      </c>
      <c r="B5996" s="47" t="s">
        <v>1410</v>
      </c>
      <c r="C5996" s="48" t="n">
        <v>46130</v>
      </c>
      <c r="D5996" s="47" t="s">
        <v>63</v>
      </c>
      <c r="E5996" s="47" t="s">
        <v>120</v>
      </c>
      <c r="F5996" s="47" t="s">
        <v>153</v>
      </c>
      <c r="G5996" s="47" t="s">
        <v>126</v>
      </c>
      <c r="H5996" s="47" t="n">
        <v>196</v>
      </c>
      <c r="I5996" s="57" t="n">
        <f aca="false">IFERROR(H5996/INDEX(Rate_Master!$C$2:$C$13,MATCH(F5996,Rate_Master!$A$2:$A$13,0)),0)</f>
        <v>0.196</v>
      </c>
    </row>
    <row r="5997" customFormat="false" ht="15" hidden="false" customHeight="false" outlineLevel="0" collapsed="false">
      <c r="A5997" s="47" t="s">
        <v>17949</v>
      </c>
      <c r="B5997" s="47" t="s">
        <v>1412</v>
      </c>
      <c r="C5997" s="48" t="n">
        <v>46130</v>
      </c>
      <c r="D5997" s="47" t="s">
        <v>63</v>
      </c>
      <c r="E5997" s="47" t="s">
        <v>120</v>
      </c>
      <c r="F5997" s="47" t="s">
        <v>153</v>
      </c>
      <c r="G5997" s="47" t="s">
        <v>119</v>
      </c>
      <c r="H5997" s="47" t="n">
        <v>1712</v>
      </c>
      <c r="I5997" s="57" t="n">
        <f aca="false">IFERROR(H5997/INDEX(Rate_Master!$C$2:$C$13,MATCH(F5997,Rate_Master!$A$2:$A$13,0)),0)</f>
        <v>1.712</v>
      </c>
    </row>
    <row r="5998" customFormat="false" ht="15" hidden="false" customHeight="false" outlineLevel="0" collapsed="false">
      <c r="A5998" s="47" t="s">
        <v>17950</v>
      </c>
      <c r="B5998" s="47" t="s">
        <v>1412</v>
      </c>
      <c r="C5998" s="48" t="n">
        <v>46130</v>
      </c>
      <c r="D5998" s="47" t="s">
        <v>63</v>
      </c>
      <c r="E5998" s="47" t="s">
        <v>120</v>
      </c>
      <c r="F5998" s="47" t="s">
        <v>153</v>
      </c>
      <c r="G5998" s="47" t="s">
        <v>121</v>
      </c>
      <c r="H5998" s="47" t="n">
        <v>1578</v>
      </c>
      <c r="I5998" s="57" t="n">
        <f aca="false">IFERROR(H5998/INDEX(Rate_Master!$C$2:$C$13,MATCH(F5998,Rate_Master!$A$2:$A$13,0)),0)</f>
        <v>1.578</v>
      </c>
    </row>
    <row r="5999" customFormat="false" ht="15" hidden="false" customHeight="false" outlineLevel="0" collapsed="false">
      <c r="A5999" s="47" t="s">
        <v>17951</v>
      </c>
      <c r="B5999" s="47" t="s">
        <v>1412</v>
      </c>
      <c r="C5999" s="48" t="n">
        <v>46130</v>
      </c>
      <c r="D5999" s="47" t="s">
        <v>63</v>
      </c>
      <c r="E5999" s="47" t="s">
        <v>120</v>
      </c>
      <c r="F5999" s="47" t="s">
        <v>153</v>
      </c>
      <c r="G5999" s="47" t="s">
        <v>122</v>
      </c>
      <c r="H5999" s="47" t="n">
        <v>1712</v>
      </c>
      <c r="I5999" s="57" t="n">
        <f aca="false">IFERROR(H5999/INDEX(Rate_Master!$C$2:$C$13,MATCH(F5999,Rate_Master!$A$2:$A$13,0)),0)</f>
        <v>1.712</v>
      </c>
    </row>
    <row r="6000" customFormat="false" ht="15" hidden="false" customHeight="false" outlineLevel="0" collapsed="false">
      <c r="A6000" s="47" t="s">
        <v>17952</v>
      </c>
      <c r="B6000" s="47" t="s">
        <v>1412</v>
      </c>
      <c r="C6000" s="48" t="n">
        <v>46130</v>
      </c>
      <c r="D6000" s="47" t="s">
        <v>63</v>
      </c>
      <c r="E6000" s="47" t="s">
        <v>120</v>
      </c>
      <c r="F6000" s="47" t="s">
        <v>153</v>
      </c>
      <c r="G6000" s="47" t="s">
        <v>123</v>
      </c>
      <c r="H6000" s="47" t="n">
        <v>1270</v>
      </c>
      <c r="I6000" s="57" t="n">
        <f aca="false">IFERROR(H6000/INDEX(Rate_Master!$C$2:$C$13,MATCH(F6000,Rate_Master!$A$2:$A$13,0)),0)</f>
        <v>1.27</v>
      </c>
    </row>
    <row r="6001" customFormat="false" ht="15" hidden="false" customHeight="false" outlineLevel="0" collapsed="false">
      <c r="A6001" s="47" t="s">
        <v>17953</v>
      </c>
      <c r="B6001" s="47" t="s">
        <v>1412</v>
      </c>
      <c r="C6001" s="48" t="n">
        <v>46130</v>
      </c>
      <c r="D6001" s="47" t="s">
        <v>63</v>
      </c>
      <c r="E6001" s="47" t="s">
        <v>120</v>
      </c>
      <c r="F6001" s="47" t="s">
        <v>153</v>
      </c>
      <c r="G6001" s="47" t="s">
        <v>124</v>
      </c>
      <c r="H6001" s="47" t="n">
        <v>755</v>
      </c>
      <c r="I6001" s="57" t="n">
        <f aca="false">IFERROR(H6001/INDEX(Rate_Master!$C$2:$C$13,MATCH(F6001,Rate_Master!$A$2:$A$13,0)),0)</f>
        <v>0.755</v>
      </c>
    </row>
    <row r="6002" customFormat="false" ht="15" hidden="false" customHeight="false" outlineLevel="0" collapsed="false">
      <c r="A6002" s="47" t="s">
        <v>17954</v>
      </c>
      <c r="B6002" s="47" t="s">
        <v>1412</v>
      </c>
      <c r="C6002" s="48" t="n">
        <v>46130</v>
      </c>
      <c r="D6002" s="47" t="s">
        <v>63</v>
      </c>
      <c r="E6002" s="47" t="s">
        <v>120</v>
      </c>
      <c r="F6002" s="47" t="s">
        <v>153</v>
      </c>
      <c r="G6002" s="47" t="s">
        <v>125</v>
      </c>
      <c r="H6002" s="47" t="n">
        <v>469</v>
      </c>
      <c r="I6002" s="57" t="n">
        <f aca="false">IFERROR(H6002/INDEX(Rate_Master!$C$2:$C$13,MATCH(F6002,Rate_Master!$A$2:$A$13,0)),0)</f>
        <v>0.469</v>
      </c>
    </row>
    <row r="6003" customFormat="false" ht="15" hidden="false" customHeight="false" outlineLevel="0" collapsed="false">
      <c r="A6003" s="47" t="s">
        <v>17955</v>
      </c>
      <c r="B6003" s="47" t="s">
        <v>1412</v>
      </c>
      <c r="C6003" s="48" t="n">
        <v>46130</v>
      </c>
      <c r="D6003" s="47" t="s">
        <v>63</v>
      </c>
      <c r="E6003" s="47" t="s">
        <v>120</v>
      </c>
      <c r="F6003" s="47" t="s">
        <v>153</v>
      </c>
      <c r="G6003" s="47" t="s">
        <v>126</v>
      </c>
      <c r="H6003" s="47" t="n">
        <v>323</v>
      </c>
      <c r="I6003" s="57" t="n">
        <f aca="false">IFERROR(H6003/INDEX(Rate_Master!$C$2:$C$13,MATCH(F6003,Rate_Master!$A$2:$A$13,0)),0)</f>
        <v>0.323</v>
      </c>
    </row>
    <row r="6004" customFormat="false" ht="15" hidden="false" customHeight="false" outlineLevel="0" collapsed="false">
      <c r="A6004" s="47" t="s">
        <v>17956</v>
      </c>
      <c r="B6004" s="47" t="s">
        <v>1413</v>
      </c>
      <c r="C6004" s="48" t="n">
        <v>46130</v>
      </c>
      <c r="D6004" s="47" t="s">
        <v>63</v>
      </c>
      <c r="E6004" s="47" t="s">
        <v>120</v>
      </c>
      <c r="F6004" s="47" t="s">
        <v>153</v>
      </c>
      <c r="G6004" s="47" t="s">
        <v>119</v>
      </c>
      <c r="H6004" s="47" t="n">
        <v>867</v>
      </c>
      <c r="I6004" s="57" t="n">
        <f aca="false">IFERROR(H6004/INDEX(Rate_Master!$C$2:$C$13,MATCH(F6004,Rate_Master!$A$2:$A$13,0)),0)</f>
        <v>0.867</v>
      </c>
    </row>
    <row r="6005" customFormat="false" ht="15" hidden="false" customHeight="false" outlineLevel="0" collapsed="false">
      <c r="A6005" s="47" t="s">
        <v>17957</v>
      </c>
      <c r="B6005" s="47" t="s">
        <v>1413</v>
      </c>
      <c r="C6005" s="48" t="n">
        <v>46130</v>
      </c>
      <c r="D6005" s="47" t="s">
        <v>63</v>
      </c>
      <c r="E6005" s="47" t="s">
        <v>120</v>
      </c>
      <c r="F6005" s="47" t="s">
        <v>153</v>
      </c>
      <c r="G6005" s="47" t="s">
        <v>121</v>
      </c>
      <c r="H6005" s="47" t="n">
        <v>773</v>
      </c>
      <c r="I6005" s="57" t="n">
        <f aca="false">IFERROR(H6005/INDEX(Rate_Master!$C$2:$C$13,MATCH(F6005,Rate_Master!$A$2:$A$13,0)),0)</f>
        <v>0.773</v>
      </c>
    </row>
    <row r="6006" customFormat="false" ht="15" hidden="false" customHeight="false" outlineLevel="0" collapsed="false">
      <c r="A6006" s="47" t="s">
        <v>17958</v>
      </c>
      <c r="B6006" s="47" t="s">
        <v>1413</v>
      </c>
      <c r="C6006" s="48" t="n">
        <v>46130</v>
      </c>
      <c r="D6006" s="47" t="s">
        <v>63</v>
      </c>
      <c r="E6006" s="47" t="s">
        <v>120</v>
      </c>
      <c r="F6006" s="47" t="s">
        <v>153</v>
      </c>
      <c r="G6006" s="47" t="s">
        <v>122</v>
      </c>
      <c r="H6006" s="47" t="n">
        <v>840</v>
      </c>
      <c r="I6006" s="57" t="n">
        <f aca="false">IFERROR(H6006/INDEX(Rate_Master!$C$2:$C$13,MATCH(F6006,Rate_Master!$A$2:$A$13,0)),0)</f>
        <v>0.84</v>
      </c>
    </row>
    <row r="6007" customFormat="false" ht="15" hidden="false" customHeight="false" outlineLevel="0" collapsed="false">
      <c r="A6007" s="47" t="s">
        <v>17959</v>
      </c>
      <c r="B6007" s="47" t="s">
        <v>1413</v>
      </c>
      <c r="C6007" s="48" t="n">
        <v>46130</v>
      </c>
      <c r="D6007" s="47" t="s">
        <v>63</v>
      </c>
      <c r="E6007" s="47" t="s">
        <v>120</v>
      </c>
      <c r="F6007" s="47" t="s">
        <v>153</v>
      </c>
      <c r="G6007" s="47" t="s">
        <v>123</v>
      </c>
      <c r="H6007" s="47" t="n">
        <v>627</v>
      </c>
      <c r="I6007" s="57" t="n">
        <f aca="false">IFERROR(H6007/INDEX(Rate_Master!$C$2:$C$13,MATCH(F6007,Rate_Master!$A$2:$A$13,0)),0)</f>
        <v>0.627</v>
      </c>
    </row>
    <row r="6008" customFormat="false" ht="15" hidden="false" customHeight="false" outlineLevel="0" collapsed="false">
      <c r="A6008" s="47" t="s">
        <v>17960</v>
      </c>
      <c r="B6008" s="47" t="s">
        <v>1413</v>
      </c>
      <c r="C6008" s="48" t="n">
        <v>46130</v>
      </c>
      <c r="D6008" s="47" t="s">
        <v>63</v>
      </c>
      <c r="E6008" s="47" t="s">
        <v>120</v>
      </c>
      <c r="F6008" s="47" t="s">
        <v>153</v>
      </c>
      <c r="G6008" s="47" t="s">
        <v>124</v>
      </c>
      <c r="H6008" s="47" t="n">
        <v>392</v>
      </c>
      <c r="I6008" s="57" t="n">
        <f aca="false">IFERROR(H6008/INDEX(Rate_Master!$C$2:$C$13,MATCH(F6008,Rate_Master!$A$2:$A$13,0)),0)</f>
        <v>0.392</v>
      </c>
    </row>
    <row r="6009" customFormat="false" ht="15" hidden="false" customHeight="false" outlineLevel="0" collapsed="false">
      <c r="A6009" s="47" t="s">
        <v>17961</v>
      </c>
      <c r="B6009" s="47" t="s">
        <v>1413</v>
      </c>
      <c r="C6009" s="48" t="n">
        <v>46130</v>
      </c>
      <c r="D6009" s="47" t="s">
        <v>63</v>
      </c>
      <c r="E6009" s="47" t="s">
        <v>120</v>
      </c>
      <c r="F6009" s="47" t="s">
        <v>153</v>
      </c>
      <c r="G6009" s="47" t="s">
        <v>125</v>
      </c>
      <c r="H6009" s="47" t="n">
        <v>234</v>
      </c>
      <c r="I6009" s="57" t="n">
        <f aca="false">IFERROR(H6009/INDEX(Rate_Master!$C$2:$C$13,MATCH(F6009,Rate_Master!$A$2:$A$13,0)),0)</f>
        <v>0.234</v>
      </c>
    </row>
    <row r="6010" customFormat="false" ht="15" hidden="false" customHeight="false" outlineLevel="0" collapsed="false">
      <c r="A6010" s="47" t="s">
        <v>17962</v>
      </c>
      <c r="B6010" s="47" t="s">
        <v>1413</v>
      </c>
      <c r="C6010" s="48" t="n">
        <v>46130</v>
      </c>
      <c r="D6010" s="47" t="s">
        <v>63</v>
      </c>
      <c r="E6010" s="47" t="s">
        <v>120</v>
      </c>
      <c r="F6010" s="47" t="s">
        <v>153</v>
      </c>
      <c r="G6010" s="47" t="s">
        <v>126</v>
      </c>
      <c r="H6010" s="47" t="n">
        <v>161</v>
      </c>
      <c r="I6010" s="57" t="n">
        <f aca="false">IFERROR(H6010/INDEX(Rate_Master!$C$2:$C$13,MATCH(F6010,Rate_Master!$A$2:$A$13,0)),0)</f>
        <v>0.161</v>
      </c>
    </row>
    <row r="6011" customFormat="false" ht="15" hidden="false" customHeight="false" outlineLevel="0" collapsed="false">
      <c r="A6011" s="47" t="s">
        <v>17963</v>
      </c>
      <c r="B6011" s="47" t="s">
        <v>1414</v>
      </c>
      <c r="C6011" s="48" t="n">
        <v>46130</v>
      </c>
      <c r="D6011" s="47" t="s">
        <v>64</v>
      </c>
      <c r="E6011" s="47" t="s">
        <v>128</v>
      </c>
      <c r="F6011" s="47" t="s">
        <v>154</v>
      </c>
      <c r="G6011" s="47" t="s">
        <v>127</v>
      </c>
      <c r="H6011" s="47" t="n">
        <v>817</v>
      </c>
      <c r="I6011" s="57" t="n">
        <f aca="false">IFERROR(H6011/INDEX(Rate_Master!$C$2:$C$13,MATCH(F6011,Rate_Master!$A$2:$A$13,0)),0)</f>
        <v>1.36166666666667</v>
      </c>
    </row>
    <row r="6012" customFormat="false" ht="15" hidden="false" customHeight="false" outlineLevel="0" collapsed="false">
      <c r="A6012" s="47" t="s">
        <v>17964</v>
      </c>
      <c r="B6012" s="47" t="s">
        <v>1414</v>
      </c>
      <c r="C6012" s="48" t="n">
        <v>46130</v>
      </c>
      <c r="D6012" s="47" t="s">
        <v>64</v>
      </c>
      <c r="E6012" s="47" t="s">
        <v>128</v>
      </c>
      <c r="F6012" s="47" t="s">
        <v>154</v>
      </c>
      <c r="G6012" s="47" t="s">
        <v>129</v>
      </c>
      <c r="H6012" s="47" t="n">
        <v>577</v>
      </c>
      <c r="I6012" s="57" t="n">
        <f aca="false">IFERROR(H6012/INDEX(Rate_Master!$C$2:$C$13,MATCH(F6012,Rate_Master!$A$2:$A$13,0)),0)</f>
        <v>0.961666666666667</v>
      </c>
    </row>
    <row r="6013" customFormat="false" ht="15" hidden="false" customHeight="false" outlineLevel="0" collapsed="false">
      <c r="A6013" s="47" t="s">
        <v>17965</v>
      </c>
      <c r="B6013" s="47" t="s">
        <v>1414</v>
      </c>
      <c r="C6013" s="48" t="n">
        <v>46130</v>
      </c>
      <c r="D6013" s="47" t="s">
        <v>64</v>
      </c>
      <c r="E6013" s="47" t="s">
        <v>128</v>
      </c>
      <c r="F6013" s="47" t="s">
        <v>154</v>
      </c>
      <c r="G6013" s="47" t="s">
        <v>130</v>
      </c>
      <c r="H6013" s="47" t="n">
        <v>538</v>
      </c>
      <c r="I6013" s="57" t="n">
        <f aca="false">IFERROR(H6013/INDEX(Rate_Master!$C$2:$C$13,MATCH(F6013,Rate_Master!$A$2:$A$13,0)),0)</f>
        <v>0.896666666666667</v>
      </c>
    </row>
    <row r="6014" customFormat="false" ht="15" hidden="false" customHeight="false" outlineLevel="0" collapsed="false">
      <c r="A6014" s="47" t="s">
        <v>17966</v>
      </c>
      <c r="B6014" s="47" t="s">
        <v>1414</v>
      </c>
      <c r="C6014" s="48" t="n">
        <v>46130</v>
      </c>
      <c r="D6014" s="47" t="s">
        <v>64</v>
      </c>
      <c r="E6014" s="47" t="s">
        <v>128</v>
      </c>
      <c r="F6014" s="47" t="s">
        <v>154</v>
      </c>
      <c r="G6014" s="47" t="s">
        <v>131</v>
      </c>
      <c r="H6014" s="47" t="n">
        <v>235</v>
      </c>
      <c r="I6014" s="57" t="n">
        <f aca="false">IFERROR(H6014/INDEX(Rate_Master!$C$2:$C$13,MATCH(F6014,Rate_Master!$A$2:$A$13,0)),0)</f>
        <v>0.391666666666667</v>
      </c>
    </row>
    <row r="6015" customFormat="false" ht="15" hidden="false" customHeight="false" outlineLevel="0" collapsed="false">
      <c r="A6015" s="47" t="s">
        <v>17967</v>
      </c>
      <c r="B6015" s="47" t="s">
        <v>1414</v>
      </c>
      <c r="C6015" s="48" t="n">
        <v>46130</v>
      </c>
      <c r="D6015" s="47" t="s">
        <v>64</v>
      </c>
      <c r="E6015" s="47" t="s">
        <v>128</v>
      </c>
      <c r="F6015" s="47" t="s">
        <v>154</v>
      </c>
      <c r="G6015" s="47" t="s">
        <v>132</v>
      </c>
      <c r="H6015" s="47" t="n">
        <v>183</v>
      </c>
      <c r="I6015" s="57" t="n">
        <f aca="false">IFERROR(H6015/INDEX(Rate_Master!$C$2:$C$13,MATCH(F6015,Rate_Master!$A$2:$A$13,0)),0)</f>
        <v>0.305</v>
      </c>
    </row>
    <row r="6016" customFormat="false" ht="15" hidden="false" customHeight="false" outlineLevel="0" collapsed="false">
      <c r="A6016" s="47" t="s">
        <v>17968</v>
      </c>
      <c r="B6016" s="47" t="s">
        <v>1415</v>
      </c>
      <c r="C6016" s="48" t="n">
        <v>46130</v>
      </c>
      <c r="D6016" s="47" t="s">
        <v>64</v>
      </c>
      <c r="E6016" s="47" t="s">
        <v>128</v>
      </c>
      <c r="F6016" s="47" t="s">
        <v>154</v>
      </c>
      <c r="G6016" s="47" t="s">
        <v>127</v>
      </c>
      <c r="H6016" s="47" t="n">
        <v>1235</v>
      </c>
      <c r="I6016" s="57" t="n">
        <f aca="false">IFERROR(H6016/INDEX(Rate_Master!$C$2:$C$13,MATCH(F6016,Rate_Master!$A$2:$A$13,0)),0)</f>
        <v>2.05833333333333</v>
      </c>
    </row>
    <row r="6017" customFormat="false" ht="15" hidden="false" customHeight="false" outlineLevel="0" collapsed="false">
      <c r="A6017" s="47" t="s">
        <v>17969</v>
      </c>
      <c r="B6017" s="47" t="s">
        <v>1415</v>
      </c>
      <c r="C6017" s="48" t="n">
        <v>46130</v>
      </c>
      <c r="D6017" s="47" t="s">
        <v>64</v>
      </c>
      <c r="E6017" s="47" t="s">
        <v>128</v>
      </c>
      <c r="F6017" s="47" t="s">
        <v>154</v>
      </c>
      <c r="G6017" s="47" t="s">
        <v>129</v>
      </c>
      <c r="H6017" s="47" t="n">
        <v>827</v>
      </c>
      <c r="I6017" s="57" t="n">
        <f aca="false">IFERROR(H6017/INDEX(Rate_Master!$C$2:$C$13,MATCH(F6017,Rate_Master!$A$2:$A$13,0)),0)</f>
        <v>1.37833333333333</v>
      </c>
    </row>
    <row r="6018" customFormat="false" ht="15" hidden="false" customHeight="false" outlineLevel="0" collapsed="false">
      <c r="A6018" s="47" t="s">
        <v>17970</v>
      </c>
      <c r="B6018" s="47" t="s">
        <v>1415</v>
      </c>
      <c r="C6018" s="48" t="n">
        <v>46130</v>
      </c>
      <c r="D6018" s="47" t="s">
        <v>64</v>
      </c>
      <c r="E6018" s="47" t="s">
        <v>128</v>
      </c>
      <c r="F6018" s="47" t="s">
        <v>154</v>
      </c>
      <c r="G6018" s="47" t="s">
        <v>130</v>
      </c>
      <c r="H6018" s="47" t="n">
        <v>733</v>
      </c>
      <c r="I6018" s="57" t="n">
        <f aca="false">IFERROR(H6018/INDEX(Rate_Master!$C$2:$C$13,MATCH(F6018,Rate_Master!$A$2:$A$13,0)),0)</f>
        <v>1.22166666666667</v>
      </c>
    </row>
    <row r="6019" customFormat="false" ht="15" hidden="false" customHeight="false" outlineLevel="0" collapsed="false">
      <c r="A6019" s="47" t="s">
        <v>17971</v>
      </c>
      <c r="B6019" s="47" t="s">
        <v>1415</v>
      </c>
      <c r="C6019" s="48" t="n">
        <v>46130</v>
      </c>
      <c r="D6019" s="47" t="s">
        <v>64</v>
      </c>
      <c r="E6019" s="47" t="s">
        <v>128</v>
      </c>
      <c r="F6019" s="47" t="s">
        <v>154</v>
      </c>
      <c r="G6019" s="47" t="s">
        <v>131</v>
      </c>
      <c r="H6019" s="47" t="n">
        <v>339</v>
      </c>
      <c r="I6019" s="57" t="n">
        <f aca="false">IFERROR(H6019/INDEX(Rate_Master!$C$2:$C$13,MATCH(F6019,Rate_Master!$A$2:$A$13,0)),0)</f>
        <v>0.565</v>
      </c>
    </row>
    <row r="6020" customFormat="false" ht="15" hidden="false" customHeight="false" outlineLevel="0" collapsed="false">
      <c r="A6020" s="47" t="s">
        <v>17972</v>
      </c>
      <c r="B6020" s="47" t="s">
        <v>1415</v>
      </c>
      <c r="C6020" s="48" t="n">
        <v>46130</v>
      </c>
      <c r="D6020" s="47" t="s">
        <v>64</v>
      </c>
      <c r="E6020" s="47" t="s">
        <v>128</v>
      </c>
      <c r="F6020" s="47" t="s">
        <v>154</v>
      </c>
      <c r="G6020" s="47" t="s">
        <v>132</v>
      </c>
      <c r="H6020" s="47" t="n">
        <v>258</v>
      </c>
      <c r="I6020" s="57" t="n">
        <f aca="false">IFERROR(H6020/INDEX(Rate_Master!$C$2:$C$13,MATCH(F6020,Rate_Master!$A$2:$A$13,0)),0)</f>
        <v>0.43</v>
      </c>
    </row>
    <row r="6021" customFormat="false" ht="15" hidden="false" customHeight="false" outlineLevel="0" collapsed="false">
      <c r="A6021" s="47" t="s">
        <v>17973</v>
      </c>
      <c r="B6021" s="47" t="s">
        <v>1416</v>
      </c>
      <c r="C6021" s="48" t="n">
        <v>46130</v>
      </c>
      <c r="D6021" s="47" t="s">
        <v>65</v>
      </c>
      <c r="E6021" s="47" t="s">
        <v>134</v>
      </c>
      <c r="F6021" s="47" t="s">
        <v>158</v>
      </c>
      <c r="G6021" s="47" t="s">
        <v>133</v>
      </c>
      <c r="H6021" s="47" t="n">
        <v>536</v>
      </c>
      <c r="I6021" s="57" t="n">
        <f aca="false">IFERROR(H6021/INDEX(Rate_Master!$C$2:$C$13,MATCH(F6021,Rate_Master!$A$2:$A$13,0)),0)</f>
        <v>2.68</v>
      </c>
    </row>
    <row r="6022" customFormat="false" ht="15" hidden="false" customHeight="false" outlineLevel="0" collapsed="false">
      <c r="A6022" s="47" t="s">
        <v>17974</v>
      </c>
      <c r="B6022" s="47" t="s">
        <v>1416</v>
      </c>
      <c r="C6022" s="48" t="n">
        <v>46130</v>
      </c>
      <c r="D6022" s="47" t="s">
        <v>65</v>
      </c>
      <c r="E6022" s="47" t="s">
        <v>134</v>
      </c>
      <c r="F6022" s="47" t="s">
        <v>158</v>
      </c>
      <c r="G6022" s="47" t="s">
        <v>135</v>
      </c>
      <c r="H6022" s="47" t="n">
        <v>402</v>
      </c>
      <c r="I6022" s="57" t="n">
        <f aca="false">IFERROR(H6022/INDEX(Rate_Master!$C$2:$C$13,MATCH(F6022,Rate_Master!$A$2:$A$13,0)),0)</f>
        <v>2.01</v>
      </c>
    </row>
    <row r="6023" customFormat="false" ht="15" hidden="false" customHeight="false" outlineLevel="0" collapsed="false">
      <c r="A6023" s="47" t="s">
        <v>17975</v>
      </c>
      <c r="B6023" s="47" t="s">
        <v>1416</v>
      </c>
      <c r="C6023" s="48" t="n">
        <v>46130</v>
      </c>
      <c r="D6023" s="47" t="s">
        <v>65</v>
      </c>
      <c r="E6023" s="47" t="s">
        <v>134</v>
      </c>
      <c r="F6023" s="47" t="s">
        <v>158</v>
      </c>
      <c r="G6023" s="47" t="s">
        <v>136</v>
      </c>
      <c r="H6023" s="47" t="n">
        <v>292</v>
      </c>
      <c r="I6023" s="57" t="n">
        <f aca="false">IFERROR(H6023/INDEX(Rate_Master!$C$2:$C$13,MATCH(F6023,Rate_Master!$A$2:$A$13,0)),0)</f>
        <v>1.46</v>
      </c>
    </row>
    <row r="6024" customFormat="false" ht="15" hidden="false" customHeight="false" outlineLevel="0" collapsed="false">
      <c r="A6024" s="47" t="s">
        <v>17976</v>
      </c>
      <c r="B6024" s="47" t="s">
        <v>1416</v>
      </c>
      <c r="C6024" s="48" t="n">
        <v>46130</v>
      </c>
      <c r="D6024" s="47" t="s">
        <v>65</v>
      </c>
      <c r="E6024" s="47" t="s">
        <v>134</v>
      </c>
      <c r="F6024" s="47" t="s">
        <v>158</v>
      </c>
      <c r="G6024" s="47" t="s">
        <v>137</v>
      </c>
      <c r="H6024" s="47" t="n">
        <v>228</v>
      </c>
      <c r="I6024" s="57" t="n">
        <f aca="false">IFERROR(H6024/INDEX(Rate_Master!$C$2:$C$13,MATCH(F6024,Rate_Master!$A$2:$A$13,0)),0)</f>
        <v>1.14</v>
      </c>
    </row>
    <row r="6025" customFormat="false" ht="15" hidden="false" customHeight="false" outlineLevel="0" collapsed="false">
      <c r="A6025" s="47" t="s">
        <v>17977</v>
      </c>
      <c r="B6025" s="47" t="s">
        <v>1416</v>
      </c>
      <c r="C6025" s="48" t="n">
        <v>46130</v>
      </c>
      <c r="D6025" s="47" t="s">
        <v>65</v>
      </c>
      <c r="E6025" s="47" t="s">
        <v>134</v>
      </c>
      <c r="F6025" s="47" t="s">
        <v>158</v>
      </c>
      <c r="G6025" s="47" t="s">
        <v>138</v>
      </c>
      <c r="H6025" s="47" t="n">
        <v>99</v>
      </c>
      <c r="I6025" s="57" t="n">
        <f aca="false">IFERROR(H6025/INDEX(Rate_Master!$C$2:$C$13,MATCH(F6025,Rate_Master!$A$2:$A$13,0)),0)</f>
        <v>0.495</v>
      </c>
    </row>
    <row r="6026" customFormat="false" ht="15" hidden="false" customHeight="false" outlineLevel="0" collapsed="false">
      <c r="A6026" s="47" t="s">
        <v>17978</v>
      </c>
      <c r="B6026" s="47" t="s">
        <v>1417</v>
      </c>
      <c r="C6026" s="48" t="n">
        <v>46130</v>
      </c>
      <c r="D6026" s="47" t="s">
        <v>65</v>
      </c>
      <c r="E6026" s="47" t="s">
        <v>134</v>
      </c>
      <c r="F6026" s="47" t="s">
        <v>158</v>
      </c>
      <c r="G6026" s="47" t="s">
        <v>133</v>
      </c>
      <c r="H6026" s="47" t="n">
        <v>510</v>
      </c>
      <c r="I6026" s="57" t="n">
        <f aca="false">IFERROR(H6026/INDEX(Rate_Master!$C$2:$C$13,MATCH(F6026,Rate_Master!$A$2:$A$13,0)),0)</f>
        <v>2.55</v>
      </c>
    </row>
    <row r="6027" customFormat="false" ht="15" hidden="false" customHeight="false" outlineLevel="0" collapsed="false">
      <c r="A6027" s="47" t="s">
        <v>17979</v>
      </c>
      <c r="B6027" s="47" t="s">
        <v>1417</v>
      </c>
      <c r="C6027" s="48" t="n">
        <v>46130</v>
      </c>
      <c r="D6027" s="47" t="s">
        <v>65</v>
      </c>
      <c r="E6027" s="47" t="s">
        <v>134</v>
      </c>
      <c r="F6027" s="47" t="s">
        <v>158</v>
      </c>
      <c r="G6027" s="47" t="s">
        <v>135</v>
      </c>
      <c r="H6027" s="47" t="n">
        <v>380</v>
      </c>
      <c r="I6027" s="57" t="n">
        <f aca="false">IFERROR(H6027/INDEX(Rate_Master!$C$2:$C$13,MATCH(F6027,Rate_Master!$A$2:$A$13,0)),0)</f>
        <v>1.9</v>
      </c>
    </row>
    <row r="6028" customFormat="false" ht="15" hidden="false" customHeight="false" outlineLevel="0" collapsed="false">
      <c r="A6028" s="47" t="s">
        <v>17980</v>
      </c>
      <c r="B6028" s="47" t="s">
        <v>1417</v>
      </c>
      <c r="C6028" s="48" t="n">
        <v>46130</v>
      </c>
      <c r="D6028" s="47" t="s">
        <v>65</v>
      </c>
      <c r="E6028" s="47" t="s">
        <v>134</v>
      </c>
      <c r="F6028" s="47" t="s">
        <v>158</v>
      </c>
      <c r="G6028" s="47" t="s">
        <v>136</v>
      </c>
      <c r="H6028" s="47" t="n">
        <v>301</v>
      </c>
      <c r="I6028" s="57" t="n">
        <f aca="false">IFERROR(H6028/INDEX(Rate_Master!$C$2:$C$13,MATCH(F6028,Rate_Master!$A$2:$A$13,0)),0)</f>
        <v>1.505</v>
      </c>
    </row>
    <row r="6029" customFormat="false" ht="15" hidden="false" customHeight="false" outlineLevel="0" collapsed="false">
      <c r="A6029" s="47" t="s">
        <v>17981</v>
      </c>
      <c r="B6029" s="47" t="s">
        <v>1417</v>
      </c>
      <c r="C6029" s="48" t="n">
        <v>46130</v>
      </c>
      <c r="D6029" s="47" t="s">
        <v>65</v>
      </c>
      <c r="E6029" s="47" t="s">
        <v>134</v>
      </c>
      <c r="F6029" s="47" t="s">
        <v>158</v>
      </c>
      <c r="G6029" s="47" t="s">
        <v>137</v>
      </c>
      <c r="H6029" s="47" t="n">
        <v>251</v>
      </c>
      <c r="I6029" s="57" t="n">
        <f aca="false">IFERROR(H6029/INDEX(Rate_Master!$C$2:$C$13,MATCH(F6029,Rate_Master!$A$2:$A$13,0)),0)</f>
        <v>1.255</v>
      </c>
    </row>
    <row r="6030" customFormat="false" ht="15" hidden="false" customHeight="false" outlineLevel="0" collapsed="false">
      <c r="A6030" s="47" t="s">
        <v>17982</v>
      </c>
      <c r="B6030" s="47" t="s">
        <v>1417</v>
      </c>
      <c r="C6030" s="48" t="n">
        <v>46130</v>
      </c>
      <c r="D6030" s="47" t="s">
        <v>65</v>
      </c>
      <c r="E6030" s="47" t="s">
        <v>134</v>
      </c>
      <c r="F6030" s="47" t="s">
        <v>158</v>
      </c>
      <c r="G6030" s="47" t="s">
        <v>138</v>
      </c>
      <c r="H6030" s="47" t="n">
        <v>136</v>
      </c>
      <c r="I6030" s="57" t="n">
        <f aca="false">IFERROR(H6030/INDEX(Rate_Master!$C$2:$C$13,MATCH(F6030,Rate_Master!$A$2:$A$13,0)),0)</f>
        <v>0.68</v>
      </c>
    </row>
    <row r="6031" customFormat="false" ht="15" hidden="false" customHeight="false" outlineLevel="0" collapsed="false">
      <c r="A6031" s="47" t="s">
        <v>17983</v>
      </c>
      <c r="B6031" s="47" t="s">
        <v>1418</v>
      </c>
      <c r="C6031" s="48" t="n">
        <v>46130</v>
      </c>
      <c r="D6031" s="47" t="s">
        <v>65</v>
      </c>
      <c r="E6031" s="47" t="s">
        <v>134</v>
      </c>
      <c r="F6031" s="47" t="s">
        <v>158</v>
      </c>
      <c r="G6031" s="47" t="s">
        <v>133</v>
      </c>
      <c r="H6031" s="47" t="n">
        <v>314</v>
      </c>
      <c r="I6031" s="57" t="n">
        <f aca="false">IFERROR(H6031/INDEX(Rate_Master!$C$2:$C$13,MATCH(F6031,Rate_Master!$A$2:$A$13,0)),0)</f>
        <v>1.57</v>
      </c>
    </row>
    <row r="6032" customFormat="false" ht="15" hidden="false" customHeight="false" outlineLevel="0" collapsed="false">
      <c r="A6032" s="47" t="s">
        <v>17984</v>
      </c>
      <c r="B6032" s="47" t="s">
        <v>1418</v>
      </c>
      <c r="C6032" s="48" t="n">
        <v>46130</v>
      </c>
      <c r="D6032" s="47" t="s">
        <v>65</v>
      </c>
      <c r="E6032" s="47" t="s">
        <v>134</v>
      </c>
      <c r="F6032" s="47" t="s">
        <v>158</v>
      </c>
      <c r="G6032" s="47" t="s">
        <v>135</v>
      </c>
      <c r="H6032" s="47" t="n">
        <v>229</v>
      </c>
      <c r="I6032" s="57" t="n">
        <f aca="false">IFERROR(H6032/INDEX(Rate_Master!$C$2:$C$13,MATCH(F6032,Rate_Master!$A$2:$A$13,0)),0)</f>
        <v>1.145</v>
      </c>
    </row>
    <row r="6033" customFormat="false" ht="15" hidden="false" customHeight="false" outlineLevel="0" collapsed="false">
      <c r="A6033" s="47" t="s">
        <v>17985</v>
      </c>
      <c r="B6033" s="47" t="s">
        <v>1418</v>
      </c>
      <c r="C6033" s="48" t="n">
        <v>46130</v>
      </c>
      <c r="D6033" s="47" t="s">
        <v>65</v>
      </c>
      <c r="E6033" s="47" t="s">
        <v>134</v>
      </c>
      <c r="F6033" s="47" t="s">
        <v>158</v>
      </c>
      <c r="G6033" s="47" t="s">
        <v>136</v>
      </c>
      <c r="H6033" s="47" t="n">
        <v>205</v>
      </c>
      <c r="I6033" s="57" t="n">
        <f aca="false">IFERROR(H6033/INDEX(Rate_Master!$C$2:$C$13,MATCH(F6033,Rate_Master!$A$2:$A$13,0)),0)</f>
        <v>1.025</v>
      </c>
    </row>
    <row r="6034" customFormat="false" ht="15" hidden="false" customHeight="false" outlineLevel="0" collapsed="false">
      <c r="A6034" s="47" t="s">
        <v>17986</v>
      </c>
      <c r="B6034" s="47" t="s">
        <v>1418</v>
      </c>
      <c r="C6034" s="48" t="n">
        <v>46130</v>
      </c>
      <c r="D6034" s="47" t="s">
        <v>65</v>
      </c>
      <c r="E6034" s="47" t="s">
        <v>134</v>
      </c>
      <c r="F6034" s="47" t="s">
        <v>158</v>
      </c>
      <c r="G6034" s="47" t="s">
        <v>137</v>
      </c>
      <c r="H6034" s="47" t="n">
        <v>162</v>
      </c>
      <c r="I6034" s="57" t="n">
        <f aca="false">IFERROR(H6034/INDEX(Rate_Master!$C$2:$C$13,MATCH(F6034,Rate_Master!$A$2:$A$13,0)),0)</f>
        <v>0.81</v>
      </c>
    </row>
    <row r="6035" customFormat="false" ht="15" hidden="false" customHeight="false" outlineLevel="0" collapsed="false">
      <c r="A6035" s="47" t="s">
        <v>17987</v>
      </c>
      <c r="B6035" s="47" t="s">
        <v>1418</v>
      </c>
      <c r="C6035" s="48" t="n">
        <v>46130</v>
      </c>
      <c r="D6035" s="47" t="s">
        <v>65</v>
      </c>
      <c r="E6035" s="47" t="s">
        <v>134</v>
      </c>
      <c r="F6035" s="47" t="s">
        <v>158</v>
      </c>
      <c r="G6035" s="47" t="s">
        <v>138</v>
      </c>
      <c r="H6035" s="47" t="n">
        <v>84</v>
      </c>
      <c r="I6035" s="57" t="n">
        <f aca="false">IFERROR(H6035/INDEX(Rate_Master!$C$2:$C$13,MATCH(F6035,Rate_Master!$A$2:$A$13,0)),0)</f>
        <v>0.42</v>
      </c>
    </row>
    <row r="6036" customFormat="false" ht="15" hidden="false" customHeight="false" outlineLevel="0" collapsed="false">
      <c r="A6036" s="47" t="s">
        <v>17988</v>
      </c>
      <c r="B6036" s="47" t="s">
        <v>1419</v>
      </c>
      <c r="C6036" s="48" t="n">
        <v>46132</v>
      </c>
      <c r="D6036" s="47" t="s">
        <v>62</v>
      </c>
      <c r="E6036" s="47" t="s">
        <v>120</v>
      </c>
      <c r="F6036" s="47" t="s">
        <v>150</v>
      </c>
      <c r="G6036" s="47" t="s">
        <v>119</v>
      </c>
      <c r="H6036" s="47" t="n">
        <v>977</v>
      </c>
      <c r="I6036" s="57" t="n">
        <f aca="false">IFERROR(H6036/INDEX(Rate_Master!$C$2:$C$13,MATCH(F6036,Rate_Master!$A$2:$A$13,0)),0)</f>
        <v>1.22125</v>
      </c>
    </row>
    <row r="6037" customFormat="false" ht="15" hidden="false" customHeight="false" outlineLevel="0" collapsed="false">
      <c r="A6037" s="47" t="s">
        <v>17989</v>
      </c>
      <c r="B6037" s="47" t="s">
        <v>1419</v>
      </c>
      <c r="C6037" s="48" t="n">
        <v>46132</v>
      </c>
      <c r="D6037" s="47" t="s">
        <v>62</v>
      </c>
      <c r="E6037" s="47" t="s">
        <v>120</v>
      </c>
      <c r="F6037" s="47" t="s">
        <v>150</v>
      </c>
      <c r="G6037" s="47" t="s">
        <v>121</v>
      </c>
      <c r="H6037" s="47" t="n">
        <v>925</v>
      </c>
      <c r="I6037" s="57" t="n">
        <f aca="false">IFERROR(H6037/INDEX(Rate_Master!$C$2:$C$13,MATCH(F6037,Rate_Master!$A$2:$A$13,0)),0)</f>
        <v>1.15625</v>
      </c>
    </row>
    <row r="6038" customFormat="false" ht="15" hidden="false" customHeight="false" outlineLevel="0" collapsed="false">
      <c r="A6038" s="47" t="s">
        <v>17990</v>
      </c>
      <c r="B6038" s="47" t="s">
        <v>1419</v>
      </c>
      <c r="C6038" s="48" t="n">
        <v>46132</v>
      </c>
      <c r="D6038" s="47" t="s">
        <v>62</v>
      </c>
      <c r="E6038" s="47" t="s">
        <v>120</v>
      </c>
      <c r="F6038" s="47" t="s">
        <v>150</v>
      </c>
      <c r="G6038" s="47" t="s">
        <v>122</v>
      </c>
      <c r="H6038" s="47" t="n">
        <v>1557</v>
      </c>
      <c r="I6038" s="57" t="n">
        <f aca="false">IFERROR(H6038/INDEX(Rate_Master!$C$2:$C$13,MATCH(F6038,Rate_Master!$A$2:$A$13,0)),0)</f>
        <v>1.94625</v>
      </c>
    </row>
    <row r="6039" customFormat="false" ht="15" hidden="false" customHeight="false" outlineLevel="0" collapsed="false">
      <c r="A6039" s="47" t="s">
        <v>17991</v>
      </c>
      <c r="B6039" s="47" t="s">
        <v>1419</v>
      </c>
      <c r="C6039" s="48" t="n">
        <v>46132</v>
      </c>
      <c r="D6039" s="47" t="s">
        <v>62</v>
      </c>
      <c r="E6039" s="47" t="s">
        <v>120</v>
      </c>
      <c r="F6039" s="47" t="s">
        <v>150</v>
      </c>
      <c r="G6039" s="47" t="s">
        <v>123</v>
      </c>
      <c r="H6039" s="47" t="n">
        <v>734</v>
      </c>
      <c r="I6039" s="57" t="n">
        <f aca="false">IFERROR(H6039/INDEX(Rate_Master!$C$2:$C$13,MATCH(F6039,Rate_Master!$A$2:$A$13,0)),0)</f>
        <v>0.9175</v>
      </c>
    </row>
    <row r="6040" customFormat="false" ht="15" hidden="false" customHeight="false" outlineLevel="0" collapsed="false">
      <c r="A6040" s="47" t="s">
        <v>17992</v>
      </c>
      <c r="B6040" s="47" t="s">
        <v>1419</v>
      </c>
      <c r="C6040" s="48" t="n">
        <v>46132</v>
      </c>
      <c r="D6040" s="47" t="s">
        <v>62</v>
      </c>
      <c r="E6040" s="47" t="s">
        <v>120</v>
      </c>
      <c r="F6040" s="47" t="s">
        <v>150</v>
      </c>
      <c r="G6040" s="47" t="s">
        <v>124</v>
      </c>
      <c r="H6040" s="47" t="n">
        <v>418</v>
      </c>
      <c r="I6040" s="57" t="n">
        <f aca="false">IFERROR(H6040/INDEX(Rate_Master!$C$2:$C$13,MATCH(F6040,Rate_Master!$A$2:$A$13,0)),0)</f>
        <v>0.5225</v>
      </c>
    </row>
    <row r="6041" customFormat="false" ht="15" hidden="false" customHeight="false" outlineLevel="0" collapsed="false">
      <c r="A6041" s="47" t="s">
        <v>17993</v>
      </c>
      <c r="B6041" s="47" t="s">
        <v>1419</v>
      </c>
      <c r="C6041" s="48" t="n">
        <v>46132</v>
      </c>
      <c r="D6041" s="47" t="s">
        <v>62</v>
      </c>
      <c r="E6041" s="47" t="s">
        <v>120</v>
      </c>
      <c r="F6041" s="47" t="s">
        <v>150</v>
      </c>
      <c r="G6041" s="47" t="s">
        <v>125</v>
      </c>
      <c r="H6041" s="47" t="n">
        <v>284</v>
      </c>
      <c r="I6041" s="57" t="n">
        <f aca="false">IFERROR(H6041/INDEX(Rate_Master!$C$2:$C$13,MATCH(F6041,Rate_Master!$A$2:$A$13,0)),0)</f>
        <v>0.355</v>
      </c>
    </row>
    <row r="6042" customFormat="false" ht="15" hidden="false" customHeight="false" outlineLevel="0" collapsed="false">
      <c r="A6042" s="47" t="s">
        <v>17994</v>
      </c>
      <c r="B6042" s="47" t="s">
        <v>1419</v>
      </c>
      <c r="C6042" s="48" t="n">
        <v>46132</v>
      </c>
      <c r="D6042" s="47" t="s">
        <v>62</v>
      </c>
      <c r="E6042" s="47" t="s">
        <v>120</v>
      </c>
      <c r="F6042" s="47" t="s">
        <v>150</v>
      </c>
      <c r="G6042" s="47" t="s">
        <v>126</v>
      </c>
      <c r="H6042" s="47" t="n">
        <v>183</v>
      </c>
      <c r="I6042" s="57" t="n">
        <f aca="false">IFERROR(H6042/INDEX(Rate_Master!$C$2:$C$13,MATCH(F6042,Rate_Master!$A$2:$A$13,0)),0)</f>
        <v>0.22875</v>
      </c>
    </row>
    <row r="6043" customFormat="false" ht="15" hidden="false" customHeight="false" outlineLevel="0" collapsed="false">
      <c r="A6043" s="47" t="s">
        <v>17995</v>
      </c>
      <c r="B6043" s="47" t="s">
        <v>1421</v>
      </c>
      <c r="C6043" s="48" t="n">
        <v>46132</v>
      </c>
      <c r="D6043" s="47" t="s">
        <v>62</v>
      </c>
      <c r="E6043" s="47" t="s">
        <v>120</v>
      </c>
      <c r="F6043" s="47" t="s">
        <v>150</v>
      </c>
      <c r="G6043" s="47" t="s">
        <v>119</v>
      </c>
      <c r="H6043" s="47" t="n">
        <v>660</v>
      </c>
      <c r="I6043" s="57" t="n">
        <f aca="false">IFERROR(H6043/INDEX(Rate_Master!$C$2:$C$13,MATCH(F6043,Rate_Master!$A$2:$A$13,0)),0)</f>
        <v>0.825</v>
      </c>
    </row>
    <row r="6044" customFormat="false" ht="15" hidden="false" customHeight="false" outlineLevel="0" collapsed="false">
      <c r="A6044" s="47" t="s">
        <v>17996</v>
      </c>
      <c r="B6044" s="47" t="s">
        <v>1421</v>
      </c>
      <c r="C6044" s="48" t="n">
        <v>46132</v>
      </c>
      <c r="D6044" s="47" t="s">
        <v>62</v>
      </c>
      <c r="E6044" s="47" t="s">
        <v>120</v>
      </c>
      <c r="F6044" s="47" t="s">
        <v>150</v>
      </c>
      <c r="G6044" s="47" t="s">
        <v>121</v>
      </c>
      <c r="H6044" s="47" t="n">
        <v>587</v>
      </c>
      <c r="I6044" s="57" t="n">
        <f aca="false">IFERROR(H6044/INDEX(Rate_Master!$C$2:$C$13,MATCH(F6044,Rate_Master!$A$2:$A$13,0)),0)</f>
        <v>0.73375</v>
      </c>
    </row>
    <row r="6045" customFormat="false" ht="15" hidden="false" customHeight="false" outlineLevel="0" collapsed="false">
      <c r="A6045" s="47" t="s">
        <v>17997</v>
      </c>
      <c r="B6045" s="47" t="s">
        <v>1421</v>
      </c>
      <c r="C6045" s="48" t="n">
        <v>46132</v>
      </c>
      <c r="D6045" s="47" t="s">
        <v>62</v>
      </c>
      <c r="E6045" s="47" t="s">
        <v>120</v>
      </c>
      <c r="F6045" s="47" t="s">
        <v>150</v>
      </c>
      <c r="G6045" s="47" t="s">
        <v>122</v>
      </c>
      <c r="H6045" s="47" t="n">
        <v>1032</v>
      </c>
      <c r="I6045" s="57" t="n">
        <f aca="false">IFERROR(H6045/INDEX(Rate_Master!$C$2:$C$13,MATCH(F6045,Rate_Master!$A$2:$A$13,0)),0)</f>
        <v>1.29</v>
      </c>
    </row>
    <row r="6046" customFormat="false" ht="15" hidden="false" customHeight="false" outlineLevel="0" collapsed="false">
      <c r="A6046" s="47" t="s">
        <v>17998</v>
      </c>
      <c r="B6046" s="47" t="s">
        <v>1421</v>
      </c>
      <c r="C6046" s="48" t="n">
        <v>46132</v>
      </c>
      <c r="D6046" s="47" t="s">
        <v>62</v>
      </c>
      <c r="E6046" s="47" t="s">
        <v>120</v>
      </c>
      <c r="F6046" s="47" t="s">
        <v>150</v>
      </c>
      <c r="G6046" s="47" t="s">
        <v>123</v>
      </c>
      <c r="H6046" s="47" t="n">
        <v>474</v>
      </c>
      <c r="I6046" s="57" t="n">
        <f aca="false">IFERROR(H6046/INDEX(Rate_Master!$C$2:$C$13,MATCH(F6046,Rate_Master!$A$2:$A$13,0)),0)</f>
        <v>0.5925</v>
      </c>
    </row>
    <row r="6047" customFormat="false" ht="15" hidden="false" customHeight="false" outlineLevel="0" collapsed="false">
      <c r="A6047" s="47" t="s">
        <v>17999</v>
      </c>
      <c r="B6047" s="47" t="s">
        <v>1421</v>
      </c>
      <c r="C6047" s="48" t="n">
        <v>46132</v>
      </c>
      <c r="D6047" s="47" t="s">
        <v>62</v>
      </c>
      <c r="E6047" s="47" t="s">
        <v>120</v>
      </c>
      <c r="F6047" s="47" t="s">
        <v>150</v>
      </c>
      <c r="G6047" s="47" t="s">
        <v>124</v>
      </c>
      <c r="H6047" s="47" t="n">
        <v>273</v>
      </c>
      <c r="I6047" s="57" t="n">
        <f aca="false">IFERROR(H6047/INDEX(Rate_Master!$C$2:$C$13,MATCH(F6047,Rate_Master!$A$2:$A$13,0)),0)</f>
        <v>0.34125</v>
      </c>
    </row>
    <row r="6048" customFormat="false" ht="15" hidden="false" customHeight="false" outlineLevel="0" collapsed="false">
      <c r="A6048" s="47" t="s">
        <v>18000</v>
      </c>
      <c r="B6048" s="47" t="s">
        <v>1421</v>
      </c>
      <c r="C6048" s="48" t="n">
        <v>46132</v>
      </c>
      <c r="D6048" s="47" t="s">
        <v>62</v>
      </c>
      <c r="E6048" s="47" t="s">
        <v>120</v>
      </c>
      <c r="F6048" s="47" t="s">
        <v>150</v>
      </c>
      <c r="G6048" s="47" t="s">
        <v>125</v>
      </c>
      <c r="H6048" s="47" t="n">
        <v>174</v>
      </c>
      <c r="I6048" s="57" t="n">
        <f aca="false">IFERROR(H6048/INDEX(Rate_Master!$C$2:$C$13,MATCH(F6048,Rate_Master!$A$2:$A$13,0)),0)</f>
        <v>0.2175</v>
      </c>
    </row>
    <row r="6049" customFormat="false" ht="15" hidden="false" customHeight="false" outlineLevel="0" collapsed="false">
      <c r="A6049" s="47" t="s">
        <v>18001</v>
      </c>
      <c r="B6049" s="47" t="s">
        <v>1421</v>
      </c>
      <c r="C6049" s="48" t="n">
        <v>46132</v>
      </c>
      <c r="D6049" s="47" t="s">
        <v>62</v>
      </c>
      <c r="E6049" s="47" t="s">
        <v>120</v>
      </c>
      <c r="F6049" s="47" t="s">
        <v>150</v>
      </c>
      <c r="G6049" s="47" t="s">
        <v>126</v>
      </c>
      <c r="H6049" s="47" t="n">
        <v>114</v>
      </c>
      <c r="I6049" s="57" t="n">
        <f aca="false">IFERROR(H6049/INDEX(Rate_Master!$C$2:$C$13,MATCH(F6049,Rate_Master!$A$2:$A$13,0)),0)</f>
        <v>0.1425</v>
      </c>
    </row>
    <row r="6050" customFormat="false" ht="15" hidden="false" customHeight="false" outlineLevel="0" collapsed="false">
      <c r="A6050" s="47" t="s">
        <v>18002</v>
      </c>
      <c r="B6050" s="47" t="s">
        <v>1422</v>
      </c>
      <c r="C6050" s="48" t="n">
        <v>46132</v>
      </c>
      <c r="D6050" s="47" t="s">
        <v>62</v>
      </c>
      <c r="E6050" s="47" t="s">
        <v>120</v>
      </c>
      <c r="F6050" s="47" t="s">
        <v>150</v>
      </c>
      <c r="G6050" s="47" t="s">
        <v>119</v>
      </c>
      <c r="H6050" s="47" t="n">
        <v>1064</v>
      </c>
      <c r="I6050" s="57" t="n">
        <f aca="false">IFERROR(H6050/INDEX(Rate_Master!$C$2:$C$13,MATCH(F6050,Rate_Master!$A$2:$A$13,0)),0)</f>
        <v>1.33</v>
      </c>
    </row>
    <row r="6051" customFormat="false" ht="15" hidden="false" customHeight="false" outlineLevel="0" collapsed="false">
      <c r="A6051" s="47" t="s">
        <v>18003</v>
      </c>
      <c r="B6051" s="47" t="s">
        <v>1422</v>
      </c>
      <c r="C6051" s="48" t="n">
        <v>46132</v>
      </c>
      <c r="D6051" s="47" t="s">
        <v>62</v>
      </c>
      <c r="E6051" s="47" t="s">
        <v>120</v>
      </c>
      <c r="F6051" s="47" t="s">
        <v>150</v>
      </c>
      <c r="G6051" s="47" t="s">
        <v>121</v>
      </c>
      <c r="H6051" s="47" t="n">
        <v>1016</v>
      </c>
      <c r="I6051" s="57" t="n">
        <f aca="false">IFERROR(H6051/INDEX(Rate_Master!$C$2:$C$13,MATCH(F6051,Rate_Master!$A$2:$A$13,0)),0)</f>
        <v>1.27</v>
      </c>
    </row>
    <row r="6052" customFormat="false" ht="15" hidden="false" customHeight="false" outlineLevel="0" collapsed="false">
      <c r="A6052" s="47" t="s">
        <v>18004</v>
      </c>
      <c r="B6052" s="47" t="s">
        <v>1422</v>
      </c>
      <c r="C6052" s="48" t="n">
        <v>46132</v>
      </c>
      <c r="D6052" s="47" t="s">
        <v>62</v>
      </c>
      <c r="E6052" s="47" t="s">
        <v>120</v>
      </c>
      <c r="F6052" s="47" t="s">
        <v>150</v>
      </c>
      <c r="G6052" s="47" t="s">
        <v>122</v>
      </c>
      <c r="H6052" s="47" t="n">
        <v>1807</v>
      </c>
      <c r="I6052" s="57" t="n">
        <f aca="false">IFERROR(H6052/INDEX(Rate_Master!$C$2:$C$13,MATCH(F6052,Rate_Master!$A$2:$A$13,0)),0)</f>
        <v>2.25875</v>
      </c>
    </row>
    <row r="6053" customFormat="false" ht="15" hidden="false" customHeight="false" outlineLevel="0" collapsed="false">
      <c r="A6053" s="47" t="s">
        <v>18005</v>
      </c>
      <c r="B6053" s="47" t="s">
        <v>1422</v>
      </c>
      <c r="C6053" s="48" t="n">
        <v>46132</v>
      </c>
      <c r="D6053" s="47" t="s">
        <v>62</v>
      </c>
      <c r="E6053" s="47" t="s">
        <v>120</v>
      </c>
      <c r="F6053" s="47" t="s">
        <v>150</v>
      </c>
      <c r="G6053" s="47" t="s">
        <v>123</v>
      </c>
      <c r="H6053" s="47" t="n">
        <v>768</v>
      </c>
      <c r="I6053" s="57" t="n">
        <f aca="false">IFERROR(H6053/INDEX(Rate_Master!$C$2:$C$13,MATCH(F6053,Rate_Master!$A$2:$A$13,0)),0)</f>
        <v>0.96</v>
      </c>
    </row>
    <row r="6054" customFormat="false" ht="15" hidden="false" customHeight="false" outlineLevel="0" collapsed="false">
      <c r="A6054" s="47" t="s">
        <v>18006</v>
      </c>
      <c r="B6054" s="47" t="s">
        <v>1422</v>
      </c>
      <c r="C6054" s="48" t="n">
        <v>46132</v>
      </c>
      <c r="D6054" s="47" t="s">
        <v>62</v>
      </c>
      <c r="E6054" s="47" t="s">
        <v>120</v>
      </c>
      <c r="F6054" s="47" t="s">
        <v>150</v>
      </c>
      <c r="G6054" s="47" t="s">
        <v>124</v>
      </c>
      <c r="H6054" s="47" t="n">
        <v>489</v>
      </c>
      <c r="I6054" s="57" t="n">
        <f aca="false">IFERROR(H6054/INDEX(Rate_Master!$C$2:$C$13,MATCH(F6054,Rate_Master!$A$2:$A$13,0)),0)</f>
        <v>0.61125</v>
      </c>
    </row>
    <row r="6055" customFormat="false" ht="15" hidden="false" customHeight="false" outlineLevel="0" collapsed="false">
      <c r="A6055" s="47" t="s">
        <v>18007</v>
      </c>
      <c r="B6055" s="47" t="s">
        <v>1422</v>
      </c>
      <c r="C6055" s="48" t="n">
        <v>46132</v>
      </c>
      <c r="D6055" s="47" t="s">
        <v>62</v>
      </c>
      <c r="E6055" s="47" t="s">
        <v>120</v>
      </c>
      <c r="F6055" s="47" t="s">
        <v>150</v>
      </c>
      <c r="G6055" s="47" t="s">
        <v>125</v>
      </c>
      <c r="H6055" s="47" t="n">
        <v>307</v>
      </c>
      <c r="I6055" s="57" t="n">
        <f aca="false">IFERROR(H6055/INDEX(Rate_Master!$C$2:$C$13,MATCH(F6055,Rate_Master!$A$2:$A$13,0)),0)</f>
        <v>0.38375</v>
      </c>
    </row>
    <row r="6056" customFormat="false" ht="15" hidden="false" customHeight="false" outlineLevel="0" collapsed="false">
      <c r="A6056" s="47" t="s">
        <v>18008</v>
      </c>
      <c r="B6056" s="47" t="s">
        <v>1422</v>
      </c>
      <c r="C6056" s="48" t="n">
        <v>46132</v>
      </c>
      <c r="D6056" s="47" t="s">
        <v>62</v>
      </c>
      <c r="E6056" s="47" t="s">
        <v>120</v>
      </c>
      <c r="F6056" s="47" t="s">
        <v>150</v>
      </c>
      <c r="G6056" s="47" t="s">
        <v>126</v>
      </c>
      <c r="H6056" s="47" t="n">
        <v>203</v>
      </c>
      <c r="I6056" s="57" t="n">
        <f aca="false">IFERROR(H6056/INDEX(Rate_Master!$C$2:$C$13,MATCH(F6056,Rate_Master!$A$2:$A$13,0)),0)</f>
        <v>0.25375</v>
      </c>
    </row>
    <row r="6057" customFormat="false" ht="15" hidden="false" customHeight="false" outlineLevel="0" collapsed="false">
      <c r="A6057" s="47" t="s">
        <v>18009</v>
      </c>
      <c r="B6057" s="47" t="s">
        <v>1423</v>
      </c>
      <c r="C6057" s="48" t="n">
        <v>46132</v>
      </c>
      <c r="D6057" s="47" t="s">
        <v>63</v>
      </c>
      <c r="E6057" s="47" t="s">
        <v>120</v>
      </c>
      <c r="F6057" s="47" t="s">
        <v>153</v>
      </c>
      <c r="G6057" s="47" t="s">
        <v>119</v>
      </c>
      <c r="H6057" s="47" t="n">
        <v>2071</v>
      </c>
      <c r="I6057" s="57" t="n">
        <f aca="false">IFERROR(H6057/INDEX(Rate_Master!$C$2:$C$13,MATCH(F6057,Rate_Master!$A$2:$A$13,0)),0)</f>
        <v>2.071</v>
      </c>
    </row>
    <row r="6058" customFormat="false" ht="15" hidden="false" customHeight="false" outlineLevel="0" collapsed="false">
      <c r="A6058" s="47" t="s">
        <v>18010</v>
      </c>
      <c r="B6058" s="47" t="s">
        <v>1423</v>
      </c>
      <c r="C6058" s="48" t="n">
        <v>46132</v>
      </c>
      <c r="D6058" s="47" t="s">
        <v>63</v>
      </c>
      <c r="E6058" s="47" t="s">
        <v>120</v>
      </c>
      <c r="F6058" s="47" t="s">
        <v>153</v>
      </c>
      <c r="G6058" s="47" t="s">
        <v>121</v>
      </c>
      <c r="H6058" s="47" t="n">
        <v>1809</v>
      </c>
      <c r="I6058" s="57" t="n">
        <f aca="false">IFERROR(H6058/INDEX(Rate_Master!$C$2:$C$13,MATCH(F6058,Rate_Master!$A$2:$A$13,0)),0)</f>
        <v>1.809</v>
      </c>
    </row>
    <row r="6059" customFormat="false" ht="15" hidden="false" customHeight="false" outlineLevel="0" collapsed="false">
      <c r="A6059" s="47" t="s">
        <v>18011</v>
      </c>
      <c r="B6059" s="47" t="s">
        <v>1423</v>
      </c>
      <c r="C6059" s="48" t="n">
        <v>46132</v>
      </c>
      <c r="D6059" s="47" t="s">
        <v>63</v>
      </c>
      <c r="E6059" s="47" t="s">
        <v>120</v>
      </c>
      <c r="F6059" s="47" t="s">
        <v>153</v>
      </c>
      <c r="G6059" s="47" t="s">
        <v>122</v>
      </c>
      <c r="H6059" s="47" t="n">
        <v>2011</v>
      </c>
      <c r="I6059" s="57" t="n">
        <f aca="false">IFERROR(H6059/INDEX(Rate_Master!$C$2:$C$13,MATCH(F6059,Rate_Master!$A$2:$A$13,0)),0)</f>
        <v>2.011</v>
      </c>
    </row>
    <row r="6060" customFormat="false" ht="15" hidden="false" customHeight="false" outlineLevel="0" collapsed="false">
      <c r="A6060" s="47" t="s">
        <v>18012</v>
      </c>
      <c r="B6060" s="47" t="s">
        <v>1423</v>
      </c>
      <c r="C6060" s="48" t="n">
        <v>46132</v>
      </c>
      <c r="D6060" s="47" t="s">
        <v>63</v>
      </c>
      <c r="E6060" s="47" t="s">
        <v>120</v>
      </c>
      <c r="F6060" s="47" t="s">
        <v>153</v>
      </c>
      <c r="G6060" s="47" t="s">
        <v>123</v>
      </c>
      <c r="H6060" s="47" t="n">
        <v>1449</v>
      </c>
      <c r="I6060" s="57" t="n">
        <f aca="false">IFERROR(H6060/INDEX(Rate_Master!$C$2:$C$13,MATCH(F6060,Rate_Master!$A$2:$A$13,0)),0)</f>
        <v>1.449</v>
      </c>
    </row>
    <row r="6061" customFormat="false" ht="15" hidden="false" customHeight="false" outlineLevel="0" collapsed="false">
      <c r="A6061" s="47" t="s">
        <v>18013</v>
      </c>
      <c r="B6061" s="47" t="s">
        <v>1423</v>
      </c>
      <c r="C6061" s="48" t="n">
        <v>46132</v>
      </c>
      <c r="D6061" s="47" t="s">
        <v>63</v>
      </c>
      <c r="E6061" s="47" t="s">
        <v>120</v>
      </c>
      <c r="F6061" s="47" t="s">
        <v>153</v>
      </c>
      <c r="G6061" s="47" t="s">
        <v>124</v>
      </c>
      <c r="H6061" s="47" t="n">
        <v>879</v>
      </c>
      <c r="I6061" s="57" t="n">
        <f aca="false">IFERROR(H6061/INDEX(Rate_Master!$C$2:$C$13,MATCH(F6061,Rate_Master!$A$2:$A$13,0)),0)</f>
        <v>0.879</v>
      </c>
    </row>
    <row r="6062" customFormat="false" ht="15" hidden="false" customHeight="false" outlineLevel="0" collapsed="false">
      <c r="A6062" s="47" t="s">
        <v>18014</v>
      </c>
      <c r="B6062" s="47" t="s">
        <v>1423</v>
      </c>
      <c r="C6062" s="48" t="n">
        <v>46132</v>
      </c>
      <c r="D6062" s="47" t="s">
        <v>63</v>
      </c>
      <c r="E6062" s="47" t="s">
        <v>120</v>
      </c>
      <c r="F6062" s="47" t="s">
        <v>153</v>
      </c>
      <c r="G6062" s="47" t="s">
        <v>125</v>
      </c>
      <c r="H6062" s="47" t="n">
        <v>547</v>
      </c>
      <c r="I6062" s="57" t="n">
        <f aca="false">IFERROR(H6062/INDEX(Rate_Master!$C$2:$C$13,MATCH(F6062,Rate_Master!$A$2:$A$13,0)),0)</f>
        <v>0.547</v>
      </c>
    </row>
    <row r="6063" customFormat="false" ht="15" hidden="false" customHeight="false" outlineLevel="0" collapsed="false">
      <c r="A6063" s="47" t="s">
        <v>18015</v>
      </c>
      <c r="B6063" s="47" t="s">
        <v>1423</v>
      </c>
      <c r="C6063" s="48" t="n">
        <v>46132</v>
      </c>
      <c r="D6063" s="47" t="s">
        <v>63</v>
      </c>
      <c r="E6063" s="47" t="s">
        <v>120</v>
      </c>
      <c r="F6063" s="47" t="s">
        <v>153</v>
      </c>
      <c r="G6063" s="47" t="s">
        <v>126</v>
      </c>
      <c r="H6063" s="47" t="n">
        <v>336</v>
      </c>
      <c r="I6063" s="57" t="n">
        <f aca="false">IFERROR(H6063/INDEX(Rate_Master!$C$2:$C$13,MATCH(F6063,Rate_Master!$A$2:$A$13,0)),0)</f>
        <v>0.336</v>
      </c>
    </row>
    <row r="6064" customFormat="false" ht="15" hidden="false" customHeight="false" outlineLevel="0" collapsed="false">
      <c r="A6064" s="47" t="s">
        <v>18016</v>
      </c>
      <c r="B6064" s="47" t="s">
        <v>1424</v>
      </c>
      <c r="C6064" s="48" t="n">
        <v>46132</v>
      </c>
      <c r="D6064" s="47" t="s">
        <v>63</v>
      </c>
      <c r="E6064" s="47" t="s">
        <v>120</v>
      </c>
      <c r="F6064" s="47" t="s">
        <v>153</v>
      </c>
      <c r="G6064" s="47" t="s">
        <v>119</v>
      </c>
      <c r="H6064" s="47" t="n">
        <v>1194</v>
      </c>
      <c r="I6064" s="57" t="n">
        <f aca="false">IFERROR(H6064/INDEX(Rate_Master!$C$2:$C$13,MATCH(F6064,Rate_Master!$A$2:$A$13,0)),0)</f>
        <v>1.194</v>
      </c>
    </row>
    <row r="6065" customFormat="false" ht="15" hidden="false" customHeight="false" outlineLevel="0" collapsed="false">
      <c r="A6065" s="47" t="s">
        <v>18017</v>
      </c>
      <c r="B6065" s="47" t="s">
        <v>1424</v>
      </c>
      <c r="C6065" s="48" t="n">
        <v>46132</v>
      </c>
      <c r="D6065" s="47" t="s">
        <v>63</v>
      </c>
      <c r="E6065" s="47" t="s">
        <v>120</v>
      </c>
      <c r="F6065" s="47" t="s">
        <v>153</v>
      </c>
      <c r="G6065" s="47" t="s">
        <v>121</v>
      </c>
      <c r="H6065" s="47" t="n">
        <v>1114</v>
      </c>
      <c r="I6065" s="57" t="n">
        <f aca="false">IFERROR(H6065/INDEX(Rate_Master!$C$2:$C$13,MATCH(F6065,Rate_Master!$A$2:$A$13,0)),0)</f>
        <v>1.114</v>
      </c>
    </row>
    <row r="6066" customFormat="false" ht="15" hidden="false" customHeight="false" outlineLevel="0" collapsed="false">
      <c r="A6066" s="47" t="s">
        <v>18018</v>
      </c>
      <c r="B6066" s="47" t="s">
        <v>1424</v>
      </c>
      <c r="C6066" s="48" t="n">
        <v>46132</v>
      </c>
      <c r="D6066" s="47" t="s">
        <v>63</v>
      </c>
      <c r="E6066" s="47" t="s">
        <v>120</v>
      </c>
      <c r="F6066" s="47" t="s">
        <v>153</v>
      </c>
      <c r="G6066" s="47" t="s">
        <v>122</v>
      </c>
      <c r="H6066" s="47" t="n">
        <v>1224</v>
      </c>
      <c r="I6066" s="57" t="n">
        <f aca="false">IFERROR(H6066/INDEX(Rate_Master!$C$2:$C$13,MATCH(F6066,Rate_Master!$A$2:$A$13,0)),0)</f>
        <v>1.224</v>
      </c>
    </row>
    <row r="6067" customFormat="false" ht="15" hidden="false" customHeight="false" outlineLevel="0" collapsed="false">
      <c r="A6067" s="47" t="s">
        <v>18019</v>
      </c>
      <c r="B6067" s="47" t="s">
        <v>1424</v>
      </c>
      <c r="C6067" s="48" t="n">
        <v>46132</v>
      </c>
      <c r="D6067" s="47" t="s">
        <v>63</v>
      </c>
      <c r="E6067" s="47" t="s">
        <v>120</v>
      </c>
      <c r="F6067" s="47" t="s">
        <v>153</v>
      </c>
      <c r="G6067" s="47" t="s">
        <v>123</v>
      </c>
      <c r="H6067" s="47" t="n">
        <v>912</v>
      </c>
      <c r="I6067" s="57" t="n">
        <f aca="false">IFERROR(H6067/INDEX(Rate_Master!$C$2:$C$13,MATCH(F6067,Rate_Master!$A$2:$A$13,0)),0)</f>
        <v>0.912</v>
      </c>
    </row>
    <row r="6068" customFormat="false" ht="15" hidden="false" customHeight="false" outlineLevel="0" collapsed="false">
      <c r="A6068" s="47" t="s">
        <v>18020</v>
      </c>
      <c r="B6068" s="47" t="s">
        <v>1424</v>
      </c>
      <c r="C6068" s="48" t="n">
        <v>46132</v>
      </c>
      <c r="D6068" s="47" t="s">
        <v>63</v>
      </c>
      <c r="E6068" s="47" t="s">
        <v>120</v>
      </c>
      <c r="F6068" s="47" t="s">
        <v>153</v>
      </c>
      <c r="G6068" s="47" t="s">
        <v>124</v>
      </c>
      <c r="H6068" s="47" t="n">
        <v>521</v>
      </c>
      <c r="I6068" s="57" t="n">
        <f aca="false">IFERROR(H6068/INDEX(Rate_Master!$C$2:$C$13,MATCH(F6068,Rate_Master!$A$2:$A$13,0)),0)</f>
        <v>0.521</v>
      </c>
    </row>
    <row r="6069" customFormat="false" ht="15" hidden="false" customHeight="false" outlineLevel="0" collapsed="false">
      <c r="A6069" s="47" t="s">
        <v>18021</v>
      </c>
      <c r="B6069" s="47" t="s">
        <v>1424</v>
      </c>
      <c r="C6069" s="48" t="n">
        <v>46132</v>
      </c>
      <c r="D6069" s="47" t="s">
        <v>63</v>
      </c>
      <c r="E6069" s="47" t="s">
        <v>120</v>
      </c>
      <c r="F6069" s="47" t="s">
        <v>153</v>
      </c>
      <c r="G6069" s="47" t="s">
        <v>125</v>
      </c>
      <c r="H6069" s="47" t="n">
        <v>331</v>
      </c>
      <c r="I6069" s="57" t="n">
        <f aca="false">IFERROR(H6069/INDEX(Rate_Master!$C$2:$C$13,MATCH(F6069,Rate_Master!$A$2:$A$13,0)),0)</f>
        <v>0.331</v>
      </c>
    </row>
    <row r="6070" customFormat="false" ht="15" hidden="false" customHeight="false" outlineLevel="0" collapsed="false">
      <c r="A6070" s="47" t="s">
        <v>18022</v>
      </c>
      <c r="B6070" s="47" t="s">
        <v>1424</v>
      </c>
      <c r="C6070" s="48" t="n">
        <v>46132</v>
      </c>
      <c r="D6070" s="47" t="s">
        <v>63</v>
      </c>
      <c r="E6070" s="47" t="s">
        <v>120</v>
      </c>
      <c r="F6070" s="47" t="s">
        <v>153</v>
      </c>
      <c r="G6070" s="47" t="s">
        <v>126</v>
      </c>
      <c r="H6070" s="47" t="n">
        <v>229</v>
      </c>
      <c r="I6070" s="57" t="n">
        <f aca="false">IFERROR(H6070/INDEX(Rate_Master!$C$2:$C$13,MATCH(F6070,Rate_Master!$A$2:$A$13,0)),0)</f>
        <v>0.229</v>
      </c>
    </row>
    <row r="6071" customFormat="false" ht="15" hidden="false" customHeight="false" outlineLevel="0" collapsed="false">
      <c r="A6071" s="47" t="s">
        <v>18023</v>
      </c>
      <c r="B6071" s="47" t="s">
        <v>1425</v>
      </c>
      <c r="C6071" s="48" t="n">
        <v>46132</v>
      </c>
      <c r="D6071" s="47" t="s">
        <v>63</v>
      </c>
      <c r="E6071" s="47" t="s">
        <v>120</v>
      </c>
      <c r="F6071" s="47" t="s">
        <v>153</v>
      </c>
      <c r="G6071" s="47" t="s">
        <v>119</v>
      </c>
      <c r="H6071" s="47" t="n">
        <v>1563</v>
      </c>
      <c r="I6071" s="57" t="n">
        <f aca="false">IFERROR(H6071/INDEX(Rate_Master!$C$2:$C$13,MATCH(F6071,Rate_Master!$A$2:$A$13,0)),0)</f>
        <v>1.563</v>
      </c>
    </row>
    <row r="6072" customFormat="false" ht="15" hidden="false" customHeight="false" outlineLevel="0" collapsed="false">
      <c r="A6072" s="47" t="s">
        <v>18024</v>
      </c>
      <c r="B6072" s="47" t="s">
        <v>1425</v>
      </c>
      <c r="C6072" s="48" t="n">
        <v>46132</v>
      </c>
      <c r="D6072" s="47" t="s">
        <v>63</v>
      </c>
      <c r="E6072" s="47" t="s">
        <v>120</v>
      </c>
      <c r="F6072" s="47" t="s">
        <v>153</v>
      </c>
      <c r="G6072" s="47" t="s">
        <v>121</v>
      </c>
      <c r="H6072" s="47" t="n">
        <v>1359</v>
      </c>
      <c r="I6072" s="57" t="n">
        <f aca="false">IFERROR(H6072/INDEX(Rate_Master!$C$2:$C$13,MATCH(F6072,Rate_Master!$A$2:$A$13,0)),0)</f>
        <v>1.359</v>
      </c>
    </row>
    <row r="6073" customFormat="false" ht="15" hidden="false" customHeight="false" outlineLevel="0" collapsed="false">
      <c r="A6073" s="47" t="s">
        <v>18025</v>
      </c>
      <c r="B6073" s="47" t="s">
        <v>1425</v>
      </c>
      <c r="C6073" s="48" t="n">
        <v>46132</v>
      </c>
      <c r="D6073" s="47" t="s">
        <v>63</v>
      </c>
      <c r="E6073" s="47" t="s">
        <v>120</v>
      </c>
      <c r="F6073" s="47" t="s">
        <v>153</v>
      </c>
      <c r="G6073" s="47" t="s">
        <v>122</v>
      </c>
      <c r="H6073" s="47" t="n">
        <v>1539</v>
      </c>
      <c r="I6073" s="57" t="n">
        <f aca="false">IFERROR(H6073/INDEX(Rate_Master!$C$2:$C$13,MATCH(F6073,Rate_Master!$A$2:$A$13,0)),0)</f>
        <v>1.539</v>
      </c>
    </row>
    <row r="6074" customFormat="false" ht="15" hidden="false" customHeight="false" outlineLevel="0" collapsed="false">
      <c r="A6074" s="47" t="s">
        <v>18026</v>
      </c>
      <c r="B6074" s="47" t="s">
        <v>1425</v>
      </c>
      <c r="C6074" s="48" t="n">
        <v>46132</v>
      </c>
      <c r="D6074" s="47" t="s">
        <v>63</v>
      </c>
      <c r="E6074" s="47" t="s">
        <v>120</v>
      </c>
      <c r="F6074" s="47" t="s">
        <v>153</v>
      </c>
      <c r="G6074" s="47" t="s">
        <v>123</v>
      </c>
      <c r="H6074" s="47" t="n">
        <v>1088</v>
      </c>
      <c r="I6074" s="57" t="n">
        <f aca="false">IFERROR(H6074/INDEX(Rate_Master!$C$2:$C$13,MATCH(F6074,Rate_Master!$A$2:$A$13,0)),0)</f>
        <v>1.088</v>
      </c>
    </row>
    <row r="6075" customFormat="false" ht="15" hidden="false" customHeight="false" outlineLevel="0" collapsed="false">
      <c r="A6075" s="47" t="s">
        <v>18027</v>
      </c>
      <c r="B6075" s="47" t="s">
        <v>1425</v>
      </c>
      <c r="C6075" s="48" t="n">
        <v>46132</v>
      </c>
      <c r="D6075" s="47" t="s">
        <v>63</v>
      </c>
      <c r="E6075" s="47" t="s">
        <v>120</v>
      </c>
      <c r="F6075" s="47" t="s">
        <v>153</v>
      </c>
      <c r="G6075" s="47" t="s">
        <v>124</v>
      </c>
      <c r="H6075" s="47" t="n">
        <v>726</v>
      </c>
      <c r="I6075" s="57" t="n">
        <f aca="false">IFERROR(H6075/INDEX(Rate_Master!$C$2:$C$13,MATCH(F6075,Rate_Master!$A$2:$A$13,0)),0)</f>
        <v>0.726</v>
      </c>
    </row>
    <row r="6076" customFormat="false" ht="15" hidden="false" customHeight="false" outlineLevel="0" collapsed="false">
      <c r="A6076" s="47" t="s">
        <v>18028</v>
      </c>
      <c r="B6076" s="47" t="s">
        <v>1425</v>
      </c>
      <c r="C6076" s="48" t="n">
        <v>46132</v>
      </c>
      <c r="D6076" s="47" t="s">
        <v>63</v>
      </c>
      <c r="E6076" s="47" t="s">
        <v>120</v>
      </c>
      <c r="F6076" s="47" t="s">
        <v>153</v>
      </c>
      <c r="G6076" s="47" t="s">
        <v>125</v>
      </c>
      <c r="H6076" s="47" t="n">
        <v>429</v>
      </c>
      <c r="I6076" s="57" t="n">
        <f aca="false">IFERROR(H6076/INDEX(Rate_Master!$C$2:$C$13,MATCH(F6076,Rate_Master!$A$2:$A$13,0)),0)</f>
        <v>0.429</v>
      </c>
    </row>
    <row r="6077" customFormat="false" ht="15" hidden="false" customHeight="false" outlineLevel="0" collapsed="false">
      <c r="A6077" s="47" t="s">
        <v>18029</v>
      </c>
      <c r="B6077" s="47" t="s">
        <v>1425</v>
      </c>
      <c r="C6077" s="48" t="n">
        <v>46132</v>
      </c>
      <c r="D6077" s="47" t="s">
        <v>63</v>
      </c>
      <c r="E6077" s="47" t="s">
        <v>120</v>
      </c>
      <c r="F6077" s="47" t="s">
        <v>153</v>
      </c>
      <c r="G6077" s="47" t="s">
        <v>126</v>
      </c>
      <c r="H6077" s="47" t="n">
        <v>307</v>
      </c>
      <c r="I6077" s="57" t="n">
        <f aca="false">IFERROR(H6077/INDEX(Rate_Master!$C$2:$C$13,MATCH(F6077,Rate_Master!$A$2:$A$13,0)),0)</f>
        <v>0.307</v>
      </c>
    </row>
    <row r="6078" customFormat="false" ht="15" hidden="false" customHeight="false" outlineLevel="0" collapsed="false">
      <c r="A6078" s="47" t="s">
        <v>18030</v>
      </c>
      <c r="B6078" s="47" t="s">
        <v>1426</v>
      </c>
      <c r="C6078" s="48" t="n">
        <v>46132</v>
      </c>
      <c r="D6078" s="47" t="s">
        <v>64</v>
      </c>
      <c r="E6078" s="47" t="s">
        <v>128</v>
      </c>
      <c r="F6078" s="47" t="s">
        <v>154</v>
      </c>
      <c r="G6078" s="47" t="s">
        <v>127</v>
      </c>
      <c r="H6078" s="47" t="n">
        <v>1282</v>
      </c>
      <c r="I6078" s="57" t="n">
        <f aca="false">IFERROR(H6078/INDEX(Rate_Master!$C$2:$C$13,MATCH(F6078,Rate_Master!$A$2:$A$13,0)),0)</f>
        <v>2.13666666666667</v>
      </c>
    </row>
    <row r="6079" customFormat="false" ht="15" hidden="false" customHeight="false" outlineLevel="0" collapsed="false">
      <c r="A6079" s="47" t="s">
        <v>18031</v>
      </c>
      <c r="B6079" s="47" t="s">
        <v>1426</v>
      </c>
      <c r="C6079" s="48" t="n">
        <v>46132</v>
      </c>
      <c r="D6079" s="47" t="s">
        <v>64</v>
      </c>
      <c r="E6079" s="47" t="s">
        <v>128</v>
      </c>
      <c r="F6079" s="47" t="s">
        <v>154</v>
      </c>
      <c r="G6079" s="47" t="s">
        <v>129</v>
      </c>
      <c r="H6079" s="47" t="n">
        <v>922</v>
      </c>
      <c r="I6079" s="57" t="n">
        <f aca="false">IFERROR(H6079/INDEX(Rate_Master!$C$2:$C$13,MATCH(F6079,Rate_Master!$A$2:$A$13,0)),0)</f>
        <v>1.53666666666667</v>
      </c>
    </row>
    <row r="6080" customFormat="false" ht="15" hidden="false" customHeight="false" outlineLevel="0" collapsed="false">
      <c r="A6080" s="47" t="s">
        <v>18032</v>
      </c>
      <c r="B6080" s="47" t="s">
        <v>1426</v>
      </c>
      <c r="C6080" s="48" t="n">
        <v>46132</v>
      </c>
      <c r="D6080" s="47" t="s">
        <v>64</v>
      </c>
      <c r="E6080" s="47" t="s">
        <v>128</v>
      </c>
      <c r="F6080" s="47" t="s">
        <v>154</v>
      </c>
      <c r="G6080" s="47" t="s">
        <v>130</v>
      </c>
      <c r="H6080" s="47" t="n">
        <v>845</v>
      </c>
      <c r="I6080" s="57" t="n">
        <f aca="false">IFERROR(H6080/INDEX(Rate_Master!$C$2:$C$13,MATCH(F6080,Rate_Master!$A$2:$A$13,0)),0)</f>
        <v>1.40833333333333</v>
      </c>
    </row>
    <row r="6081" customFormat="false" ht="15" hidden="false" customHeight="false" outlineLevel="0" collapsed="false">
      <c r="A6081" s="47" t="s">
        <v>18033</v>
      </c>
      <c r="B6081" s="47" t="s">
        <v>1426</v>
      </c>
      <c r="C6081" s="48" t="n">
        <v>46132</v>
      </c>
      <c r="D6081" s="47" t="s">
        <v>64</v>
      </c>
      <c r="E6081" s="47" t="s">
        <v>128</v>
      </c>
      <c r="F6081" s="47" t="s">
        <v>154</v>
      </c>
      <c r="G6081" s="47" t="s">
        <v>131</v>
      </c>
      <c r="H6081" s="47" t="n">
        <v>382</v>
      </c>
      <c r="I6081" s="57" t="n">
        <f aca="false">IFERROR(H6081/INDEX(Rate_Master!$C$2:$C$13,MATCH(F6081,Rate_Master!$A$2:$A$13,0)),0)</f>
        <v>0.636666666666667</v>
      </c>
    </row>
    <row r="6082" customFormat="false" ht="15" hidden="false" customHeight="false" outlineLevel="0" collapsed="false">
      <c r="A6082" s="47" t="s">
        <v>18034</v>
      </c>
      <c r="B6082" s="47" t="s">
        <v>1426</v>
      </c>
      <c r="C6082" s="48" t="n">
        <v>46132</v>
      </c>
      <c r="D6082" s="47" t="s">
        <v>64</v>
      </c>
      <c r="E6082" s="47" t="s">
        <v>128</v>
      </c>
      <c r="F6082" s="47" t="s">
        <v>154</v>
      </c>
      <c r="G6082" s="47" t="s">
        <v>132</v>
      </c>
      <c r="H6082" s="47" t="n">
        <v>290</v>
      </c>
      <c r="I6082" s="57" t="n">
        <f aca="false">IFERROR(H6082/INDEX(Rate_Master!$C$2:$C$13,MATCH(F6082,Rate_Master!$A$2:$A$13,0)),0)</f>
        <v>0.483333333333333</v>
      </c>
    </row>
    <row r="6083" customFormat="false" ht="15" hidden="false" customHeight="false" outlineLevel="0" collapsed="false">
      <c r="A6083" s="47" t="s">
        <v>18035</v>
      </c>
      <c r="B6083" s="47" t="s">
        <v>1427</v>
      </c>
      <c r="C6083" s="48" t="n">
        <v>46132</v>
      </c>
      <c r="D6083" s="47" t="s">
        <v>64</v>
      </c>
      <c r="E6083" s="47" t="s">
        <v>128</v>
      </c>
      <c r="F6083" s="47" t="s">
        <v>155</v>
      </c>
      <c r="G6083" s="47" t="s">
        <v>127</v>
      </c>
      <c r="H6083" s="47" t="n">
        <v>1110</v>
      </c>
      <c r="I6083" s="57" t="n">
        <f aca="false">IFERROR(H6083/INDEX(Rate_Master!$C$2:$C$13,MATCH(F6083,Rate_Master!$A$2:$A$13,0)),0)</f>
        <v>2.01818181818182</v>
      </c>
    </row>
    <row r="6084" customFormat="false" ht="15" hidden="false" customHeight="false" outlineLevel="0" collapsed="false">
      <c r="A6084" s="47" t="s">
        <v>18036</v>
      </c>
      <c r="B6084" s="47" t="s">
        <v>1427</v>
      </c>
      <c r="C6084" s="48" t="n">
        <v>46132</v>
      </c>
      <c r="D6084" s="47" t="s">
        <v>64</v>
      </c>
      <c r="E6084" s="47" t="s">
        <v>128</v>
      </c>
      <c r="F6084" s="47" t="s">
        <v>155</v>
      </c>
      <c r="G6084" s="47" t="s">
        <v>129</v>
      </c>
      <c r="H6084" s="47" t="n">
        <v>756</v>
      </c>
      <c r="I6084" s="57" t="n">
        <f aca="false">IFERROR(H6084/INDEX(Rate_Master!$C$2:$C$13,MATCH(F6084,Rate_Master!$A$2:$A$13,0)),0)</f>
        <v>1.37454545454545</v>
      </c>
    </row>
    <row r="6085" customFormat="false" ht="15" hidden="false" customHeight="false" outlineLevel="0" collapsed="false">
      <c r="A6085" s="47" t="s">
        <v>18037</v>
      </c>
      <c r="B6085" s="47" t="s">
        <v>1427</v>
      </c>
      <c r="C6085" s="48" t="n">
        <v>46132</v>
      </c>
      <c r="D6085" s="47" t="s">
        <v>64</v>
      </c>
      <c r="E6085" s="47" t="s">
        <v>128</v>
      </c>
      <c r="F6085" s="47" t="s">
        <v>155</v>
      </c>
      <c r="G6085" s="47" t="s">
        <v>130</v>
      </c>
      <c r="H6085" s="47" t="n">
        <v>732</v>
      </c>
      <c r="I6085" s="57" t="n">
        <f aca="false">IFERROR(H6085/INDEX(Rate_Master!$C$2:$C$13,MATCH(F6085,Rate_Master!$A$2:$A$13,0)),0)</f>
        <v>1.33090909090909</v>
      </c>
    </row>
    <row r="6086" customFormat="false" ht="15" hidden="false" customHeight="false" outlineLevel="0" collapsed="false">
      <c r="A6086" s="47" t="s">
        <v>18038</v>
      </c>
      <c r="B6086" s="47" t="s">
        <v>1427</v>
      </c>
      <c r="C6086" s="48" t="n">
        <v>46132</v>
      </c>
      <c r="D6086" s="47" t="s">
        <v>64</v>
      </c>
      <c r="E6086" s="47" t="s">
        <v>128</v>
      </c>
      <c r="F6086" s="47" t="s">
        <v>155</v>
      </c>
      <c r="G6086" s="47" t="s">
        <v>131</v>
      </c>
      <c r="H6086" s="47" t="n">
        <v>342</v>
      </c>
      <c r="I6086" s="57" t="n">
        <f aca="false">IFERROR(H6086/INDEX(Rate_Master!$C$2:$C$13,MATCH(F6086,Rate_Master!$A$2:$A$13,0)),0)</f>
        <v>0.621818181818182</v>
      </c>
    </row>
    <row r="6087" customFormat="false" ht="15" hidden="false" customHeight="false" outlineLevel="0" collapsed="false">
      <c r="A6087" s="47" t="s">
        <v>18039</v>
      </c>
      <c r="B6087" s="47" t="s">
        <v>1427</v>
      </c>
      <c r="C6087" s="48" t="n">
        <v>46132</v>
      </c>
      <c r="D6087" s="47" t="s">
        <v>64</v>
      </c>
      <c r="E6087" s="47" t="s">
        <v>128</v>
      </c>
      <c r="F6087" s="47" t="s">
        <v>155</v>
      </c>
      <c r="G6087" s="47" t="s">
        <v>132</v>
      </c>
      <c r="H6087" s="47" t="n">
        <v>258</v>
      </c>
      <c r="I6087" s="57" t="n">
        <f aca="false">IFERROR(H6087/INDEX(Rate_Master!$C$2:$C$13,MATCH(F6087,Rate_Master!$A$2:$A$13,0)),0)</f>
        <v>0.469090909090909</v>
      </c>
    </row>
    <row r="6088" customFormat="false" ht="15" hidden="false" customHeight="false" outlineLevel="0" collapsed="false">
      <c r="A6088" s="47" t="s">
        <v>18040</v>
      </c>
      <c r="B6088" s="47" t="s">
        <v>1429</v>
      </c>
      <c r="C6088" s="48" t="n">
        <v>46132</v>
      </c>
      <c r="D6088" s="47" t="s">
        <v>65</v>
      </c>
      <c r="E6088" s="47" t="s">
        <v>134</v>
      </c>
      <c r="F6088" s="47" t="s">
        <v>157</v>
      </c>
      <c r="G6088" s="47" t="s">
        <v>133</v>
      </c>
      <c r="H6088" s="47" t="n">
        <v>982</v>
      </c>
      <c r="I6088" s="57" t="n">
        <f aca="false">IFERROR(H6088/INDEX(Rate_Master!$C$2:$C$13,MATCH(F6088,Rate_Master!$A$2:$A$13,0)),0)</f>
        <v>4.46363636363636</v>
      </c>
    </row>
    <row r="6089" customFormat="false" ht="15" hidden="false" customHeight="false" outlineLevel="0" collapsed="false">
      <c r="A6089" s="47" t="s">
        <v>18041</v>
      </c>
      <c r="B6089" s="47" t="s">
        <v>1429</v>
      </c>
      <c r="C6089" s="48" t="n">
        <v>46132</v>
      </c>
      <c r="D6089" s="47" t="s">
        <v>65</v>
      </c>
      <c r="E6089" s="47" t="s">
        <v>134</v>
      </c>
      <c r="F6089" s="47" t="s">
        <v>157</v>
      </c>
      <c r="G6089" s="47" t="s">
        <v>135</v>
      </c>
      <c r="H6089" s="47" t="n">
        <v>493</v>
      </c>
      <c r="I6089" s="57" t="n">
        <f aca="false">IFERROR(H6089/INDEX(Rate_Master!$C$2:$C$13,MATCH(F6089,Rate_Master!$A$2:$A$13,0)),0)</f>
        <v>2.24090909090909</v>
      </c>
    </row>
    <row r="6090" customFormat="false" ht="15" hidden="false" customHeight="false" outlineLevel="0" collapsed="false">
      <c r="A6090" s="47" t="s">
        <v>18042</v>
      </c>
      <c r="B6090" s="47" t="s">
        <v>1429</v>
      </c>
      <c r="C6090" s="48" t="n">
        <v>46132</v>
      </c>
      <c r="D6090" s="47" t="s">
        <v>65</v>
      </c>
      <c r="E6090" s="47" t="s">
        <v>134</v>
      </c>
      <c r="F6090" s="47" t="s">
        <v>157</v>
      </c>
      <c r="G6090" s="47" t="s">
        <v>136</v>
      </c>
      <c r="H6090" s="47" t="n">
        <v>405</v>
      </c>
      <c r="I6090" s="57" t="n">
        <f aca="false">IFERROR(H6090/INDEX(Rate_Master!$C$2:$C$13,MATCH(F6090,Rate_Master!$A$2:$A$13,0)),0)</f>
        <v>1.84090909090909</v>
      </c>
    </row>
    <row r="6091" customFormat="false" ht="15" hidden="false" customHeight="false" outlineLevel="0" collapsed="false">
      <c r="A6091" s="47" t="s">
        <v>18043</v>
      </c>
      <c r="B6091" s="47" t="s">
        <v>1429</v>
      </c>
      <c r="C6091" s="48" t="n">
        <v>46132</v>
      </c>
      <c r="D6091" s="47" t="s">
        <v>65</v>
      </c>
      <c r="E6091" s="47" t="s">
        <v>134</v>
      </c>
      <c r="F6091" s="47" t="s">
        <v>157</v>
      </c>
      <c r="G6091" s="47" t="s">
        <v>137</v>
      </c>
      <c r="H6091" s="47" t="n">
        <v>327</v>
      </c>
      <c r="I6091" s="57" t="n">
        <f aca="false">IFERROR(H6091/INDEX(Rate_Master!$C$2:$C$13,MATCH(F6091,Rate_Master!$A$2:$A$13,0)),0)</f>
        <v>1.48636363636364</v>
      </c>
    </row>
    <row r="6092" customFormat="false" ht="15" hidden="false" customHeight="false" outlineLevel="0" collapsed="false">
      <c r="A6092" s="47" t="s">
        <v>18044</v>
      </c>
      <c r="B6092" s="47" t="s">
        <v>1429</v>
      </c>
      <c r="C6092" s="48" t="n">
        <v>46132</v>
      </c>
      <c r="D6092" s="47" t="s">
        <v>65</v>
      </c>
      <c r="E6092" s="47" t="s">
        <v>134</v>
      </c>
      <c r="F6092" s="47" t="s">
        <v>157</v>
      </c>
      <c r="G6092" s="47" t="s">
        <v>138</v>
      </c>
      <c r="H6092" s="47" t="n">
        <v>137</v>
      </c>
      <c r="I6092" s="57" t="n">
        <f aca="false">IFERROR(H6092/INDEX(Rate_Master!$C$2:$C$13,MATCH(F6092,Rate_Master!$A$2:$A$13,0)),0)</f>
        <v>0.622727272727273</v>
      </c>
    </row>
    <row r="6093" customFormat="false" ht="15" hidden="false" customHeight="false" outlineLevel="0" collapsed="false">
      <c r="A6093" s="47" t="s">
        <v>18045</v>
      </c>
      <c r="B6093" s="47" t="s">
        <v>1431</v>
      </c>
      <c r="C6093" s="48" t="n">
        <v>46132</v>
      </c>
      <c r="D6093" s="47" t="s">
        <v>65</v>
      </c>
      <c r="E6093" s="47" t="s">
        <v>134</v>
      </c>
      <c r="F6093" s="47" t="s">
        <v>157</v>
      </c>
      <c r="G6093" s="47" t="s">
        <v>133</v>
      </c>
      <c r="H6093" s="47" t="n">
        <v>698</v>
      </c>
      <c r="I6093" s="57" t="n">
        <f aca="false">IFERROR(H6093/INDEX(Rate_Master!$C$2:$C$13,MATCH(F6093,Rate_Master!$A$2:$A$13,0)),0)</f>
        <v>3.17272727272727</v>
      </c>
    </row>
    <row r="6094" customFormat="false" ht="15" hidden="false" customHeight="false" outlineLevel="0" collapsed="false">
      <c r="A6094" s="47" t="s">
        <v>18046</v>
      </c>
      <c r="B6094" s="47" t="s">
        <v>1431</v>
      </c>
      <c r="C6094" s="48" t="n">
        <v>46132</v>
      </c>
      <c r="D6094" s="47" t="s">
        <v>65</v>
      </c>
      <c r="E6094" s="47" t="s">
        <v>134</v>
      </c>
      <c r="F6094" s="47" t="s">
        <v>157</v>
      </c>
      <c r="G6094" s="47" t="s">
        <v>135</v>
      </c>
      <c r="H6094" s="47" t="n">
        <v>343</v>
      </c>
      <c r="I6094" s="57" t="n">
        <f aca="false">IFERROR(H6094/INDEX(Rate_Master!$C$2:$C$13,MATCH(F6094,Rate_Master!$A$2:$A$13,0)),0)</f>
        <v>1.55909090909091</v>
      </c>
    </row>
    <row r="6095" customFormat="false" ht="15" hidden="false" customHeight="false" outlineLevel="0" collapsed="false">
      <c r="A6095" s="47" t="s">
        <v>18047</v>
      </c>
      <c r="B6095" s="47" t="s">
        <v>1431</v>
      </c>
      <c r="C6095" s="48" t="n">
        <v>46132</v>
      </c>
      <c r="D6095" s="47" t="s">
        <v>65</v>
      </c>
      <c r="E6095" s="47" t="s">
        <v>134</v>
      </c>
      <c r="F6095" s="47" t="s">
        <v>157</v>
      </c>
      <c r="G6095" s="47" t="s">
        <v>136</v>
      </c>
      <c r="H6095" s="47" t="n">
        <v>265</v>
      </c>
      <c r="I6095" s="57" t="n">
        <f aca="false">IFERROR(H6095/INDEX(Rate_Master!$C$2:$C$13,MATCH(F6095,Rate_Master!$A$2:$A$13,0)),0)</f>
        <v>1.20454545454545</v>
      </c>
    </row>
    <row r="6096" customFormat="false" ht="15" hidden="false" customHeight="false" outlineLevel="0" collapsed="false">
      <c r="A6096" s="47" t="s">
        <v>18048</v>
      </c>
      <c r="B6096" s="47" t="s">
        <v>1431</v>
      </c>
      <c r="C6096" s="48" t="n">
        <v>46132</v>
      </c>
      <c r="D6096" s="47" t="s">
        <v>65</v>
      </c>
      <c r="E6096" s="47" t="s">
        <v>134</v>
      </c>
      <c r="F6096" s="47" t="s">
        <v>157</v>
      </c>
      <c r="G6096" s="47" t="s">
        <v>137</v>
      </c>
      <c r="H6096" s="47" t="n">
        <v>199</v>
      </c>
      <c r="I6096" s="57" t="n">
        <f aca="false">IFERROR(H6096/INDEX(Rate_Master!$C$2:$C$13,MATCH(F6096,Rate_Master!$A$2:$A$13,0)),0)</f>
        <v>0.904545454545455</v>
      </c>
    </row>
    <row r="6097" customFormat="false" ht="15" hidden="false" customHeight="false" outlineLevel="0" collapsed="false">
      <c r="A6097" s="47" t="s">
        <v>18049</v>
      </c>
      <c r="B6097" s="47" t="s">
        <v>1431</v>
      </c>
      <c r="C6097" s="48" t="n">
        <v>46132</v>
      </c>
      <c r="D6097" s="47" t="s">
        <v>65</v>
      </c>
      <c r="E6097" s="47" t="s">
        <v>134</v>
      </c>
      <c r="F6097" s="47" t="s">
        <v>157</v>
      </c>
      <c r="G6097" s="47" t="s">
        <v>138</v>
      </c>
      <c r="H6097" s="47" t="n">
        <v>98</v>
      </c>
      <c r="I6097" s="57" t="n">
        <f aca="false">IFERROR(H6097/INDEX(Rate_Master!$C$2:$C$13,MATCH(F6097,Rate_Master!$A$2:$A$13,0)),0)</f>
        <v>0.445454545454545</v>
      </c>
    </row>
    <row r="6098" customFormat="false" ht="15" hidden="false" customHeight="false" outlineLevel="0" collapsed="false">
      <c r="A6098" s="47" t="s">
        <v>18050</v>
      </c>
      <c r="B6098" s="47" t="s">
        <v>1432</v>
      </c>
      <c r="C6098" s="48" t="n">
        <v>46132</v>
      </c>
      <c r="D6098" s="47" t="s">
        <v>65</v>
      </c>
      <c r="E6098" s="47" t="s">
        <v>134</v>
      </c>
      <c r="F6098" s="47" t="s">
        <v>157</v>
      </c>
      <c r="G6098" s="47" t="s">
        <v>133</v>
      </c>
      <c r="H6098" s="47" t="n">
        <v>599</v>
      </c>
      <c r="I6098" s="57" t="n">
        <f aca="false">IFERROR(H6098/INDEX(Rate_Master!$C$2:$C$13,MATCH(F6098,Rate_Master!$A$2:$A$13,0)),0)</f>
        <v>2.72272727272727</v>
      </c>
    </row>
    <row r="6099" customFormat="false" ht="15" hidden="false" customHeight="false" outlineLevel="0" collapsed="false">
      <c r="A6099" s="47" t="s">
        <v>18051</v>
      </c>
      <c r="B6099" s="47" t="s">
        <v>1432</v>
      </c>
      <c r="C6099" s="48" t="n">
        <v>46132</v>
      </c>
      <c r="D6099" s="47" t="s">
        <v>65</v>
      </c>
      <c r="E6099" s="47" t="s">
        <v>134</v>
      </c>
      <c r="F6099" s="47" t="s">
        <v>157</v>
      </c>
      <c r="G6099" s="47" t="s">
        <v>135</v>
      </c>
      <c r="H6099" s="47" t="n">
        <v>303</v>
      </c>
      <c r="I6099" s="57" t="n">
        <f aca="false">IFERROR(H6099/INDEX(Rate_Master!$C$2:$C$13,MATCH(F6099,Rate_Master!$A$2:$A$13,0)),0)</f>
        <v>1.37727272727273</v>
      </c>
    </row>
    <row r="6100" customFormat="false" ht="15" hidden="false" customHeight="false" outlineLevel="0" collapsed="false">
      <c r="A6100" s="47" t="s">
        <v>18052</v>
      </c>
      <c r="B6100" s="47" t="s">
        <v>1432</v>
      </c>
      <c r="C6100" s="48" t="n">
        <v>46132</v>
      </c>
      <c r="D6100" s="47" t="s">
        <v>65</v>
      </c>
      <c r="E6100" s="47" t="s">
        <v>134</v>
      </c>
      <c r="F6100" s="47" t="s">
        <v>157</v>
      </c>
      <c r="G6100" s="47" t="s">
        <v>136</v>
      </c>
      <c r="H6100" s="47" t="n">
        <v>250</v>
      </c>
      <c r="I6100" s="57" t="n">
        <f aca="false">IFERROR(H6100/INDEX(Rate_Master!$C$2:$C$13,MATCH(F6100,Rate_Master!$A$2:$A$13,0)),0)</f>
        <v>1.13636363636364</v>
      </c>
    </row>
    <row r="6101" customFormat="false" ht="15" hidden="false" customHeight="false" outlineLevel="0" collapsed="false">
      <c r="A6101" s="47" t="s">
        <v>18053</v>
      </c>
      <c r="B6101" s="47" t="s">
        <v>1432</v>
      </c>
      <c r="C6101" s="48" t="n">
        <v>46132</v>
      </c>
      <c r="D6101" s="47" t="s">
        <v>65</v>
      </c>
      <c r="E6101" s="47" t="s">
        <v>134</v>
      </c>
      <c r="F6101" s="47" t="s">
        <v>157</v>
      </c>
      <c r="G6101" s="47" t="s">
        <v>137</v>
      </c>
      <c r="H6101" s="47" t="n">
        <v>183</v>
      </c>
      <c r="I6101" s="57" t="n">
        <f aca="false">IFERROR(H6101/INDEX(Rate_Master!$C$2:$C$13,MATCH(F6101,Rate_Master!$A$2:$A$13,0)),0)</f>
        <v>0.831818181818182</v>
      </c>
    </row>
    <row r="6102" customFormat="false" ht="15" hidden="false" customHeight="false" outlineLevel="0" collapsed="false">
      <c r="A6102" s="47" t="s">
        <v>18054</v>
      </c>
      <c r="B6102" s="47" t="s">
        <v>1432</v>
      </c>
      <c r="C6102" s="48" t="n">
        <v>46132</v>
      </c>
      <c r="D6102" s="47" t="s">
        <v>65</v>
      </c>
      <c r="E6102" s="47" t="s">
        <v>134</v>
      </c>
      <c r="F6102" s="47" t="s">
        <v>157</v>
      </c>
      <c r="G6102" s="47" t="s">
        <v>138</v>
      </c>
      <c r="H6102" s="47" t="n">
        <v>106</v>
      </c>
      <c r="I6102" s="57" t="n">
        <f aca="false">IFERROR(H6102/INDEX(Rate_Master!$C$2:$C$13,MATCH(F6102,Rate_Master!$A$2:$A$13,0)),0)</f>
        <v>0.481818181818182</v>
      </c>
    </row>
    <row r="6103" customFormat="false" ht="15" hidden="false" customHeight="false" outlineLevel="0" collapsed="false">
      <c r="A6103" s="47" t="s">
        <v>18055</v>
      </c>
      <c r="B6103" s="47" t="s">
        <v>1433</v>
      </c>
      <c r="C6103" s="48" t="n">
        <v>46133</v>
      </c>
      <c r="D6103" s="47" t="s">
        <v>62</v>
      </c>
      <c r="E6103" s="47" t="s">
        <v>120</v>
      </c>
      <c r="F6103" s="47" t="s">
        <v>150</v>
      </c>
      <c r="G6103" s="47" t="s">
        <v>119</v>
      </c>
      <c r="H6103" s="47" t="n">
        <v>1005</v>
      </c>
      <c r="I6103" s="57" t="n">
        <f aca="false">IFERROR(H6103/INDEX(Rate_Master!$C$2:$C$13,MATCH(F6103,Rate_Master!$A$2:$A$13,0)),0)</f>
        <v>1.25625</v>
      </c>
    </row>
    <row r="6104" customFormat="false" ht="15" hidden="false" customHeight="false" outlineLevel="0" collapsed="false">
      <c r="A6104" s="47" t="s">
        <v>18056</v>
      </c>
      <c r="B6104" s="47" t="s">
        <v>1433</v>
      </c>
      <c r="C6104" s="48" t="n">
        <v>46133</v>
      </c>
      <c r="D6104" s="47" t="s">
        <v>62</v>
      </c>
      <c r="E6104" s="47" t="s">
        <v>120</v>
      </c>
      <c r="F6104" s="47" t="s">
        <v>150</v>
      </c>
      <c r="G6104" s="47" t="s">
        <v>121</v>
      </c>
      <c r="H6104" s="47" t="n">
        <v>891</v>
      </c>
      <c r="I6104" s="57" t="n">
        <f aca="false">IFERROR(H6104/INDEX(Rate_Master!$C$2:$C$13,MATCH(F6104,Rate_Master!$A$2:$A$13,0)),0)</f>
        <v>1.11375</v>
      </c>
    </row>
    <row r="6105" customFormat="false" ht="15" hidden="false" customHeight="false" outlineLevel="0" collapsed="false">
      <c r="A6105" s="47" t="s">
        <v>18057</v>
      </c>
      <c r="B6105" s="47" t="s">
        <v>1433</v>
      </c>
      <c r="C6105" s="48" t="n">
        <v>46133</v>
      </c>
      <c r="D6105" s="47" t="s">
        <v>62</v>
      </c>
      <c r="E6105" s="47" t="s">
        <v>120</v>
      </c>
      <c r="F6105" s="47" t="s">
        <v>150</v>
      </c>
      <c r="G6105" s="47" t="s">
        <v>122</v>
      </c>
      <c r="H6105" s="47" t="n">
        <v>1691</v>
      </c>
      <c r="I6105" s="57" t="n">
        <f aca="false">IFERROR(H6105/INDEX(Rate_Master!$C$2:$C$13,MATCH(F6105,Rate_Master!$A$2:$A$13,0)),0)</f>
        <v>2.11375</v>
      </c>
    </row>
    <row r="6106" customFormat="false" ht="15" hidden="false" customHeight="false" outlineLevel="0" collapsed="false">
      <c r="A6106" s="47" t="s">
        <v>18058</v>
      </c>
      <c r="B6106" s="47" t="s">
        <v>1433</v>
      </c>
      <c r="C6106" s="48" t="n">
        <v>46133</v>
      </c>
      <c r="D6106" s="47" t="s">
        <v>62</v>
      </c>
      <c r="E6106" s="47" t="s">
        <v>120</v>
      </c>
      <c r="F6106" s="47" t="s">
        <v>150</v>
      </c>
      <c r="G6106" s="47" t="s">
        <v>123</v>
      </c>
      <c r="H6106" s="47" t="n">
        <v>726</v>
      </c>
      <c r="I6106" s="57" t="n">
        <f aca="false">IFERROR(H6106/INDEX(Rate_Master!$C$2:$C$13,MATCH(F6106,Rate_Master!$A$2:$A$13,0)),0)</f>
        <v>0.9075</v>
      </c>
    </row>
    <row r="6107" customFormat="false" ht="15" hidden="false" customHeight="false" outlineLevel="0" collapsed="false">
      <c r="A6107" s="47" t="s">
        <v>18059</v>
      </c>
      <c r="B6107" s="47" t="s">
        <v>1433</v>
      </c>
      <c r="C6107" s="48" t="n">
        <v>46133</v>
      </c>
      <c r="D6107" s="47" t="s">
        <v>62</v>
      </c>
      <c r="E6107" s="47" t="s">
        <v>120</v>
      </c>
      <c r="F6107" s="47" t="s">
        <v>150</v>
      </c>
      <c r="G6107" s="47" t="s">
        <v>124</v>
      </c>
      <c r="H6107" s="47" t="n">
        <v>447</v>
      </c>
      <c r="I6107" s="57" t="n">
        <f aca="false">IFERROR(H6107/INDEX(Rate_Master!$C$2:$C$13,MATCH(F6107,Rate_Master!$A$2:$A$13,0)),0)</f>
        <v>0.55875</v>
      </c>
    </row>
    <row r="6108" customFormat="false" ht="15" hidden="false" customHeight="false" outlineLevel="0" collapsed="false">
      <c r="A6108" s="47" t="s">
        <v>18060</v>
      </c>
      <c r="B6108" s="47" t="s">
        <v>1433</v>
      </c>
      <c r="C6108" s="48" t="n">
        <v>46133</v>
      </c>
      <c r="D6108" s="47" t="s">
        <v>62</v>
      </c>
      <c r="E6108" s="47" t="s">
        <v>120</v>
      </c>
      <c r="F6108" s="47" t="s">
        <v>150</v>
      </c>
      <c r="G6108" s="47" t="s">
        <v>125</v>
      </c>
      <c r="H6108" s="47" t="n">
        <v>254</v>
      </c>
      <c r="I6108" s="57" t="n">
        <f aca="false">IFERROR(H6108/INDEX(Rate_Master!$C$2:$C$13,MATCH(F6108,Rate_Master!$A$2:$A$13,0)),0)</f>
        <v>0.3175</v>
      </c>
    </row>
    <row r="6109" customFormat="false" ht="15" hidden="false" customHeight="false" outlineLevel="0" collapsed="false">
      <c r="A6109" s="47" t="s">
        <v>18061</v>
      </c>
      <c r="B6109" s="47" t="s">
        <v>1433</v>
      </c>
      <c r="C6109" s="48" t="n">
        <v>46133</v>
      </c>
      <c r="D6109" s="47" t="s">
        <v>62</v>
      </c>
      <c r="E6109" s="47" t="s">
        <v>120</v>
      </c>
      <c r="F6109" s="47" t="s">
        <v>150</v>
      </c>
      <c r="G6109" s="47" t="s">
        <v>126</v>
      </c>
      <c r="H6109" s="47" t="n">
        <v>157</v>
      </c>
      <c r="I6109" s="57" t="n">
        <f aca="false">IFERROR(H6109/INDEX(Rate_Master!$C$2:$C$13,MATCH(F6109,Rate_Master!$A$2:$A$13,0)),0)</f>
        <v>0.19625</v>
      </c>
    </row>
    <row r="6110" customFormat="false" ht="15" hidden="false" customHeight="false" outlineLevel="0" collapsed="false">
      <c r="A6110" s="47" t="s">
        <v>18062</v>
      </c>
      <c r="B6110" s="47" t="s">
        <v>1434</v>
      </c>
      <c r="C6110" s="48" t="n">
        <v>46133</v>
      </c>
      <c r="D6110" s="47" t="s">
        <v>62</v>
      </c>
      <c r="E6110" s="47" t="s">
        <v>120</v>
      </c>
      <c r="F6110" s="47" t="s">
        <v>150</v>
      </c>
      <c r="G6110" s="47" t="s">
        <v>119</v>
      </c>
      <c r="H6110" s="47" t="n">
        <v>1610</v>
      </c>
      <c r="I6110" s="57" t="n">
        <f aca="false">IFERROR(H6110/INDEX(Rate_Master!$C$2:$C$13,MATCH(F6110,Rate_Master!$A$2:$A$13,0)),0)</f>
        <v>2.0125</v>
      </c>
    </row>
    <row r="6111" customFormat="false" ht="15" hidden="false" customHeight="false" outlineLevel="0" collapsed="false">
      <c r="A6111" s="47" t="s">
        <v>18063</v>
      </c>
      <c r="B6111" s="47" t="s">
        <v>1434</v>
      </c>
      <c r="C6111" s="48" t="n">
        <v>46133</v>
      </c>
      <c r="D6111" s="47" t="s">
        <v>62</v>
      </c>
      <c r="E6111" s="47" t="s">
        <v>120</v>
      </c>
      <c r="F6111" s="47" t="s">
        <v>150</v>
      </c>
      <c r="G6111" s="47" t="s">
        <v>121</v>
      </c>
      <c r="H6111" s="47" t="n">
        <v>1378</v>
      </c>
      <c r="I6111" s="57" t="n">
        <f aca="false">IFERROR(H6111/INDEX(Rate_Master!$C$2:$C$13,MATCH(F6111,Rate_Master!$A$2:$A$13,0)),0)</f>
        <v>1.7225</v>
      </c>
    </row>
    <row r="6112" customFormat="false" ht="15" hidden="false" customHeight="false" outlineLevel="0" collapsed="false">
      <c r="A6112" s="47" t="s">
        <v>18064</v>
      </c>
      <c r="B6112" s="47" t="s">
        <v>1434</v>
      </c>
      <c r="C6112" s="48" t="n">
        <v>46133</v>
      </c>
      <c r="D6112" s="47" t="s">
        <v>62</v>
      </c>
      <c r="E6112" s="47" t="s">
        <v>120</v>
      </c>
      <c r="F6112" s="47" t="s">
        <v>150</v>
      </c>
      <c r="G6112" s="47" t="s">
        <v>122</v>
      </c>
      <c r="H6112" s="47" t="n">
        <v>2436</v>
      </c>
      <c r="I6112" s="57" t="n">
        <f aca="false">IFERROR(H6112/INDEX(Rate_Master!$C$2:$C$13,MATCH(F6112,Rate_Master!$A$2:$A$13,0)),0)</f>
        <v>3.045</v>
      </c>
    </row>
    <row r="6113" customFormat="false" ht="15" hidden="false" customHeight="false" outlineLevel="0" collapsed="false">
      <c r="A6113" s="47" t="s">
        <v>18065</v>
      </c>
      <c r="B6113" s="47" t="s">
        <v>1434</v>
      </c>
      <c r="C6113" s="48" t="n">
        <v>46133</v>
      </c>
      <c r="D6113" s="47" t="s">
        <v>62</v>
      </c>
      <c r="E6113" s="47" t="s">
        <v>120</v>
      </c>
      <c r="F6113" s="47" t="s">
        <v>150</v>
      </c>
      <c r="G6113" s="47" t="s">
        <v>123</v>
      </c>
      <c r="H6113" s="47" t="n">
        <v>1108</v>
      </c>
      <c r="I6113" s="57" t="n">
        <f aca="false">IFERROR(H6113/INDEX(Rate_Master!$C$2:$C$13,MATCH(F6113,Rate_Master!$A$2:$A$13,0)),0)</f>
        <v>1.385</v>
      </c>
    </row>
    <row r="6114" customFormat="false" ht="15" hidden="false" customHeight="false" outlineLevel="0" collapsed="false">
      <c r="A6114" s="47" t="s">
        <v>18066</v>
      </c>
      <c r="B6114" s="47" t="s">
        <v>1434</v>
      </c>
      <c r="C6114" s="48" t="n">
        <v>46133</v>
      </c>
      <c r="D6114" s="47" t="s">
        <v>62</v>
      </c>
      <c r="E6114" s="47" t="s">
        <v>120</v>
      </c>
      <c r="F6114" s="47" t="s">
        <v>150</v>
      </c>
      <c r="G6114" s="47" t="s">
        <v>124</v>
      </c>
      <c r="H6114" s="47" t="n">
        <v>712</v>
      </c>
      <c r="I6114" s="57" t="n">
        <f aca="false">IFERROR(H6114/INDEX(Rate_Master!$C$2:$C$13,MATCH(F6114,Rate_Master!$A$2:$A$13,0)),0)</f>
        <v>0.89</v>
      </c>
    </row>
    <row r="6115" customFormat="false" ht="15" hidden="false" customHeight="false" outlineLevel="0" collapsed="false">
      <c r="A6115" s="47" t="s">
        <v>18067</v>
      </c>
      <c r="B6115" s="47" t="s">
        <v>1434</v>
      </c>
      <c r="C6115" s="48" t="n">
        <v>46133</v>
      </c>
      <c r="D6115" s="47" t="s">
        <v>62</v>
      </c>
      <c r="E6115" s="47" t="s">
        <v>120</v>
      </c>
      <c r="F6115" s="47" t="s">
        <v>150</v>
      </c>
      <c r="G6115" s="47" t="s">
        <v>125</v>
      </c>
      <c r="H6115" s="47" t="n">
        <v>407</v>
      </c>
      <c r="I6115" s="57" t="n">
        <f aca="false">IFERROR(H6115/INDEX(Rate_Master!$C$2:$C$13,MATCH(F6115,Rate_Master!$A$2:$A$13,0)),0)</f>
        <v>0.50875</v>
      </c>
    </row>
    <row r="6116" customFormat="false" ht="15" hidden="false" customHeight="false" outlineLevel="0" collapsed="false">
      <c r="A6116" s="47" t="s">
        <v>18068</v>
      </c>
      <c r="B6116" s="47" t="s">
        <v>1434</v>
      </c>
      <c r="C6116" s="48" t="n">
        <v>46133</v>
      </c>
      <c r="D6116" s="47" t="s">
        <v>62</v>
      </c>
      <c r="E6116" s="47" t="s">
        <v>120</v>
      </c>
      <c r="F6116" s="47" t="s">
        <v>150</v>
      </c>
      <c r="G6116" s="47" t="s">
        <v>126</v>
      </c>
      <c r="H6116" s="47" t="n">
        <v>270</v>
      </c>
      <c r="I6116" s="57" t="n">
        <f aca="false">IFERROR(H6116/INDEX(Rate_Master!$C$2:$C$13,MATCH(F6116,Rate_Master!$A$2:$A$13,0)),0)</f>
        <v>0.3375</v>
      </c>
    </row>
    <row r="6117" customFormat="false" ht="15" hidden="false" customHeight="false" outlineLevel="0" collapsed="false">
      <c r="A6117" s="47" t="s">
        <v>18069</v>
      </c>
      <c r="B6117" s="47" t="s">
        <v>1435</v>
      </c>
      <c r="C6117" s="48" t="n">
        <v>46133</v>
      </c>
      <c r="D6117" s="47" t="s">
        <v>62</v>
      </c>
      <c r="E6117" s="47" t="s">
        <v>120</v>
      </c>
      <c r="F6117" s="47" t="s">
        <v>150</v>
      </c>
      <c r="G6117" s="47" t="s">
        <v>119</v>
      </c>
      <c r="H6117" s="47" t="n">
        <v>1623</v>
      </c>
      <c r="I6117" s="57" t="n">
        <f aca="false">IFERROR(H6117/INDEX(Rate_Master!$C$2:$C$13,MATCH(F6117,Rate_Master!$A$2:$A$13,0)),0)</f>
        <v>2.02875</v>
      </c>
    </row>
    <row r="6118" customFormat="false" ht="15" hidden="false" customHeight="false" outlineLevel="0" collapsed="false">
      <c r="A6118" s="47" t="s">
        <v>18070</v>
      </c>
      <c r="B6118" s="47" t="s">
        <v>1435</v>
      </c>
      <c r="C6118" s="48" t="n">
        <v>46133</v>
      </c>
      <c r="D6118" s="47" t="s">
        <v>62</v>
      </c>
      <c r="E6118" s="47" t="s">
        <v>120</v>
      </c>
      <c r="F6118" s="47" t="s">
        <v>150</v>
      </c>
      <c r="G6118" s="47" t="s">
        <v>121</v>
      </c>
      <c r="H6118" s="47" t="n">
        <v>1520</v>
      </c>
      <c r="I6118" s="57" t="n">
        <f aca="false">IFERROR(H6118/INDEX(Rate_Master!$C$2:$C$13,MATCH(F6118,Rate_Master!$A$2:$A$13,0)),0)</f>
        <v>1.9</v>
      </c>
    </row>
    <row r="6119" customFormat="false" ht="15" hidden="false" customHeight="false" outlineLevel="0" collapsed="false">
      <c r="A6119" s="47" t="s">
        <v>18071</v>
      </c>
      <c r="B6119" s="47" t="s">
        <v>1435</v>
      </c>
      <c r="C6119" s="48" t="n">
        <v>46133</v>
      </c>
      <c r="D6119" s="47" t="s">
        <v>62</v>
      </c>
      <c r="E6119" s="47" t="s">
        <v>120</v>
      </c>
      <c r="F6119" s="47" t="s">
        <v>150</v>
      </c>
      <c r="G6119" s="47" t="s">
        <v>122</v>
      </c>
      <c r="H6119" s="47" t="n">
        <v>2633</v>
      </c>
      <c r="I6119" s="57" t="n">
        <f aca="false">IFERROR(H6119/INDEX(Rate_Master!$C$2:$C$13,MATCH(F6119,Rate_Master!$A$2:$A$13,0)),0)</f>
        <v>3.29125</v>
      </c>
    </row>
    <row r="6120" customFormat="false" ht="15" hidden="false" customHeight="false" outlineLevel="0" collapsed="false">
      <c r="A6120" s="47" t="s">
        <v>18072</v>
      </c>
      <c r="B6120" s="47" t="s">
        <v>1435</v>
      </c>
      <c r="C6120" s="48" t="n">
        <v>46133</v>
      </c>
      <c r="D6120" s="47" t="s">
        <v>62</v>
      </c>
      <c r="E6120" s="47" t="s">
        <v>120</v>
      </c>
      <c r="F6120" s="47" t="s">
        <v>150</v>
      </c>
      <c r="G6120" s="47" t="s">
        <v>123</v>
      </c>
      <c r="H6120" s="47" t="n">
        <v>1238</v>
      </c>
      <c r="I6120" s="57" t="n">
        <f aca="false">IFERROR(H6120/INDEX(Rate_Master!$C$2:$C$13,MATCH(F6120,Rate_Master!$A$2:$A$13,0)),0)</f>
        <v>1.5475</v>
      </c>
    </row>
    <row r="6121" customFormat="false" ht="15" hidden="false" customHeight="false" outlineLevel="0" collapsed="false">
      <c r="A6121" s="47" t="s">
        <v>18073</v>
      </c>
      <c r="B6121" s="47" t="s">
        <v>1435</v>
      </c>
      <c r="C6121" s="48" t="n">
        <v>46133</v>
      </c>
      <c r="D6121" s="47" t="s">
        <v>62</v>
      </c>
      <c r="E6121" s="47" t="s">
        <v>120</v>
      </c>
      <c r="F6121" s="47" t="s">
        <v>150</v>
      </c>
      <c r="G6121" s="47" t="s">
        <v>124</v>
      </c>
      <c r="H6121" s="47" t="n">
        <v>736</v>
      </c>
      <c r="I6121" s="57" t="n">
        <f aca="false">IFERROR(H6121/INDEX(Rate_Master!$C$2:$C$13,MATCH(F6121,Rate_Master!$A$2:$A$13,0)),0)</f>
        <v>0.92</v>
      </c>
    </row>
    <row r="6122" customFormat="false" ht="15" hidden="false" customHeight="false" outlineLevel="0" collapsed="false">
      <c r="A6122" s="47" t="s">
        <v>18074</v>
      </c>
      <c r="B6122" s="47" t="s">
        <v>1435</v>
      </c>
      <c r="C6122" s="48" t="n">
        <v>46133</v>
      </c>
      <c r="D6122" s="47" t="s">
        <v>62</v>
      </c>
      <c r="E6122" s="47" t="s">
        <v>120</v>
      </c>
      <c r="F6122" s="47" t="s">
        <v>150</v>
      </c>
      <c r="G6122" s="47" t="s">
        <v>125</v>
      </c>
      <c r="H6122" s="47" t="n">
        <v>440</v>
      </c>
      <c r="I6122" s="57" t="n">
        <f aca="false">IFERROR(H6122/INDEX(Rate_Master!$C$2:$C$13,MATCH(F6122,Rate_Master!$A$2:$A$13,0)),0)</f>
        <v>0.55</v>
      </c>
    </row>
    <row r="6123" customFormat="false" ht="15" hidden="false" customHeight="false" outlineLevel="0" collapsed="false">
      <c r="A6123" s="47" t="s">
        <v>18075</v>
      </c>
      <c r="B6123" s="47" t="s">
        <v>1435</v>
      </c>
      <c r="C6123" s="48" t="n">
        <v>46133</v>
      </c>
      <c r="D6123" s="47" t="s">
        <v>62</v>
      </c>
      <c r="E6123" s="47" t="s">
        <v>120</v>
      </c>
      <c r="F6123" s="47" t="s">
        <v>150</v>
      </c>
      <c r="G6123" s="47" t="s">
        <v>126</v>
      </c>
      <c r="H6123" s="47" t="n">
        <v>309</v>
      </c>
      <c r="I6123" s="57" t="n">
        <f aca="false">IFERROR(H6123/INDEX(Rate_Master!$C$2:$C$13,MATCH(F6123,Rate_Master!$A$2:$A$13,0)),0)</f>
        <v>0.38625</v>
      </c>
    </row>
    <row r="6124" customFormat="false" ht="15" hidden="false" customHeight="false" outlineLevel="0" collapsed="false">
      <c r="A6124" s="47" t="s">
        <v>18076</v>
      </c>
      <c r="B6124" s="47" t="s">
        <v>1436</v>
      </c>
      <c r="C6124" s="48" t="n">
        <v>46133</v>
      </c>
      <c r="D6124" s="47" t="s">
        <v>63</v>
      </c>
      <c r="E6124" s="47" t="s">
        <v>120</v>
      </c>
      <c r="F6124" s="47" t="s">
        <v>153</v>
      </c>
      <c r="G6124" s="47" t="s">
        <v>119</v>
      </c>
      <c r="H6124" s="47" t="n">
        <v>1176</v>
      </c>
      <c r="I6124" s="57" t="n">
        <f aca="false">IFERROR(H6124/INDEX(Rate_Master!$C$2:$C$13,MATCH(F6124,Rate_Master!$A$2:$A$13,0)),0)</f>
        <v>1.176</v>
      </c>
    </row>
    <row r="6125" customFormat="false" ht="15" hidden="false" customHeight="false" outlineLevel="0" collapsed="false">
      <c r="A6125" s="47" t="s">
        <v>18077</v>
      </c>
      <c r="B6125" s="47" t="s">
        <v>1436</v>
      </c>
      <c r="C6125" s="48" t="n">
        <v>46133</v>
      </c>
      <c r="D6125" s="47" t="s">
        <v>63</v>
      </c>
      <c r="E6125" s="47" t="s">
        <v>120</v>
      </c>
      <c r="F6125" s="47" t="s">
        <v>153</v>
      </c>
      <c r="G6125" s="47" t="s">
        <v>121</v>
      </c>
      <c r="H6125" s="47" t="n">
        <v>1110</v>
      </c>
      <c r="I6125" s="57" t="n">
        <f aca="false">IFERROR(H6125/INDEX(Rate_Master!$C$2:$C$13,MATCH(F6125,Rate_Master!$A$2:$A$13,0)),0)</f>
        <v>1.11</v>
      </c>
    </row>
    <row r="6126" customFormat="false" ht="15" hidden="false" customHeight="false" outlineLevel="0" collapsed="false">
      <c r="A6126" s="47" t="s">
        <v>18078</v>
      </c>
      <c r="B6126" s="47" t="s">
        <v>1436</v>
      </c>
      <c r="C6126" s="48" t="n">
        <v>46133</v>
      </c>
      <c r="D6126" s="47" t="s">
        <v>63</v>
      </c>
      <c r="E6126" s="47" t="s">
        <v>120</v>
      </c>
      <c r="F6126" s="47" t="s">
        <v>153</v>
      </c>
      <c r="G6126" s="47" t="s">
        <v>122</v>
      </c>
      <c r="H6126" s="47" t="n">
        <v>1212</v>
      </c>
      <c r="I6126" s="57" t="n">
        <f aca="false">IFERROR(H6126/INDEX(Rate_Master!$C$2:$C$13,MATCH(F6126,Rate_Master!$A$2:$A$13,0)),0)</f>
        <v>1.212</v>
      </c>
    </row>
    <row r="6127" customFormat="false" ht="15" hidden="false" customHeight="false" outlineLevel="0" collapsed="false">
      <c r="A6127" s="47" t="s">
        <v>18079</v>
      </c>
      <c r="B6127" s="47" t="s">
        <v>1436</v>
      </c>
      <c r="C6127" s="48" t="n">
        <v>46133</v>
      </c>
      <c r="D6127" s="47" t="s">
        <v>63</v>
      </c>
      <c r="E6127" s="47" t="s">
        <v>120</v>
      </c>
      <c r="F6127" s="47" t="s">
        <v>153</v>
      </c>
      <c r="G6127" s="47" t="s">
        <v>123</v>
      </c>
      <c r="H6127" s="47" t="n">
        <v>816</v>
      </c>
      <c r="I6127" s="57" t="n">
        <f aca="false">IFERROR(H6127/INDEX(Rate_Master!$C$2:$C$13,MATCH(F6127,Rate_Master!$A$2:$A$13,0)),0)</f>
        <v>0.816</v>
      </c>
    </row>
    <row r="6128" customFormat="false" ht="15" hidden="false" customHeight="false" outlineLevel="0" collapsed="false">
      <c r="A6128" s="47" t="s">
        <v>18080</v>
      </c>
      <c r="B6128" s="47" t="s">
        <v>1436</v>
      </c>
      <c r="C6128" s="48" t="n">
        <v>46133</v>
      </c>
      <c r="D6128" s="47" t="s">
        <v>63</v>
      </c>
      <c r="E6128" s="47" t="s">
        <v>120</v>
      </c>
      <c r="F6128" s="47" t="s">
        <v>153</v>
      </c>
      <c r="G6128" s="47" t="s">
        <v>124</v>
      </c>
      <c r="H6128" s="47" t="n">
        <v>532</v>
      </c>
      <c r="I6128" s="57" t="n">
        <f aca="false">IFERROR(H6128/INDEX(Rate_Master!$C$2:$C$13,MATCH(F6128,Rate_Master!$A$2:$A$13,0)),0)</f>
        <v>0.532</v>
      </c>
    </row>
    <row r="6129" customFormat="false" ht="15" hidden="false" customHeight="false" outlineLevel="0" collapsed="false">
      <c r="A6129" s="47" t="s">
        <v>18081</v>
      </c>
      <c r="B6129" s="47" t="s">
        <v>1436</v>
      </c>
      <c r="C6129" s="48" t="n">
        <v>46133</v>
      </c>
      <c r="D6129" s="47" t="s">
        <v>63</v>
      </c>
      <c r="E6129" s="47" t="s">
        <v>120</v>
      </c>
      <c r="F6129" s="47" t="s">
        <v>153</v>
      </c>
      <c r="G6129" s="47" t="s">
        <v>125</v>
      </c>
      <c r="H6129" s="47" t="n">
        <v>310</v>
      </c>
      <c r="I6129" s="57" t="n">
        <f aca="false">IFERROR(H6129/INDEX(Rate_Master!$C$2:$C$13,MATCH(F6129,Rate_Master!$A$2:$A$13,0)),0)</f>
        <v>0.31</v>
      </c>
    </row>
    <row r="6130" customFormat="false" ht="15" hidden="false" customHeight="false" outlineLevel="0" collapsed="false">
      <c r="A6130" s="47" t="s">
        <v>18082</v>
      </c>
      <c r="B6130" s="47" t="s">
        <v>1436</v>
      </c>
      <c r="C6130" s="48" t="n">
        <v>46133</v>
      </c>
      <c r="D6130" s="47" t="s">
        <v>63</v>
      </c>
      <c r="E6130" s="47" t="s">
        <v>120</v>
      </c>
      <c r="F6130" s="47" t="s">
        <v>153</v>
      </c>
      <c r="G6130" s="47" t="s">
        <v>126</v>
      </c>
      <c r="H6130" s="47" t="n">
        <v>229</v>
      </c>
      <c r="I6130" s="57" t="n">
        <f aca="false">IFERROR(H6130/INDEX(Rate_Master!$C$2:$C$13,MATCH(F6130,Rate_Master!$A$2:$A$13,0)),0)</f>
        <v>0.229</v>
      </c>
    </row>
    <row r="6131" customFormat="false" ht="15" hidden="false" customHeight="false" outlineLevel="0" collapsed="false">
      <c r="A6131" s="47" t="s">
        <v>18083</v>
      </c>
      <c r="B6131" s="47" t="s">
        <v>1438</v>
      </c>
      <c r="C6131" s="48" t="n">
        <v>46133</v>
      </c>
      <c r="D6131" s="47" t="s">
        <v>63</v>
      </c>
      <c r="E6131" s="47" t="s">
        <v>120</v>
      </c>
      <c r="F6131" s="47" t="s">
        <v>153</v>
      </c>
      <c r="G6131" s="47" t="s">
        <v>119</v>
      </c>
      <c r="H6131" s="47" t="n">
        <v>874</v>
      </c>
      <c r="I6131" s="57" t="n">
        <f aca="false">IFERROR(H6131/INDEX(Rate_Master!$C$2:$C$13,MATCH(F6131,Rate_Master!$A$2:$A$13,0)),0)</f>
        <v>0.874</v>
      </c>
    </row>
    <row r="6132" customFormat="false" ht="15" hidden="false" customHeight="false" outlineLevel="0" collapsed="false">
      <c r="A6132" s="47" t="s">
        <v>18084</v>
      </c>
      <c r="B6132" s="47" t="s">
        <v>1438</v>
      </c>
      <c r="C6132" s="48" t="n">
        <v>46133</v>
      </c>
      <c r="D6132" s="47" t="s">
        <v>63</v>
      </c>
      <c r="E6132" s="47" t="s">
        <v>120</v>
      </c>
      <c r="F6132" s="47" t="s">
        <v>153</v>
      </c>
      <c r="G6132" s="47" t="s">
        <v>121</v>
      </c>
      <c r="H6132" s="47" t="n">
        <v>791</v>
      </c>
      <c r="I6132" s="57" t="n">
        <f aca="false">IFERROR(H6132/INDEX(Rate_Master!$C$2:$C$13,MATCH(F6132,Rate_Master!$A$2:$A$13,0)),0)</f>
        <v>0.791</v>
      </c>
    </row>
    <row r="6133" customFormat="false" ht="15" hidden="false" customHeight="false" outlineLevel="0" collapsed="false">
      <c r="A6133" s="47" t="s">
        <v>18085</v>
      </c>
      <c r="B6133" s="47" t="s">
        <v>1438</v>
      </c>
      <c r="C6133" s="48" t="n">
        <v>46133</v>
      </c>
      <c r="D6133" s="47" t="s">
        <v>63</v>
      </c>
      <c r="E6133" s="47" t="s">
        <v>120</v>
      </c>
      <c r="F6133" s="47" t="s">
        <v>153</v>
      </c>
      <c r="G6133" s="47" t="s">
        <v>122</v>
      </c>
      <c r="H6133" s="47" t="n">
        <v>863</v>
      </c>
      <c r="I6133" s="57" t="n">
        <f aca="false">IFERROR(H6133/INDEX(Rate_Master!$C$2:$C$13,MATCH(F6133,Rate_Master!$A$2:$A$13,0)),0)</f>
        <v>0.863</v>
      </c>
    </row>
    <row r="6134" customFormat="false" ht="15" hidden="false" customHeight="false" outlineLevel="0" collapsed="false">
      <c r="A6134" s="47" t="s">
        <v>18086</v>
      </c>
      <c r="B6134" s="47" t="s">
        <v>1438</v>
      </c>
      <c r="C6134" s="48" t="n">
        <v>46133</v>
      </c>
      <c r="D6134" s="47" t="s">
        <v>63</v>
      </c>
      <c r="E6134" s="47" t="s">
        <v>120</v>
      </c>
      <c r="F6134" s="47" t="s">
        <v>153</v>
      </c>
      <c r="G6134" s="47" t="s">
        <v>123</v>
      </c>
      <c r="H6134" s="47" t="n">
        <v>647</v>
      </c>
      <c r="I6134" s="57" t="n">
        <f aca="false">IFERROR(H6134/INDEX(Rate_Master!$C$2:$C$13,MATCH(F6134,Rate_Master!$A$2:$A$13,0)),0)</f>
        <v>0.647</v>
      </c>
    </row>
    <row r="6135" customFormat="false" ht="15" hidden="false" customHeight="false" outlineLevel="0" collapsed="false">
      <c r="A6135" s="47" t="s">
        <v>18087</v>
      </c>
      <c r="B6135" s="47" t="s">
        <v>1438</v>
      </c>
      <c r="C6135" s="48" t="n">
        <v>46133</v>
      </c>
      <c r="D6135" s="47" t="s">
        <v>63</v>
      </c>
      <c r="E6135" s="47" t="s">
        <v>120</v>
      </c>
      <c r="F6135" s="47" t="s">
        <v>153</v>
      </c>
      <c r="G6135" s="47" t="s">
        <v>124</v>
      </c>
      <c r="H6135" s="47" t="n">
        <v>409</v>
      </c>
      <c r="I6135" s="57" t="n">
        <f aca="false">IFERROR(H6135/INDEX(Rate_Master!$C$2:$C$13,MATCH(F6135,Rate_Master!$A$2:$A$13,0)),0)</f>
        <v>0.409</v>
      </c>
    </row>
    <row r="6136" customFormat="false" ht="15" hidden="false" customHeight="false" outlineLevel="0" collapsed="false">
      <c r="A6136" s="47" t="s">
        <v>18088</v>
      </c>
      <c r="B6136" s="47" t="s">
        <v>1438</v>
      </c>
      <c r="C6136" s="48" t="n">
        <v>46133</v>
      </c>
      <c r="D6136" s="47" t="s">
        <v>63</v>
      </c>
      <c r="E6136" s="47" t="s">
        <v>120</v>
      </c>
      <c r="F6136" s="47" t="s">
        <v>153</v>
      </c>
      <c r="G6136" s="47" t="s">
        <v>125</v>
      </c>
      <c r="H6136" s="47" t="n">
        <v>258</v>
      </c>
      <c r="I6136" s="57" t="n">
        <f aca="false">IFERROR(H6136/INDEX(Rate_Master!$C$2:$C$13,MATCH(F6136,Rate_Master!$A$2:$A$13,0)),0)</f>
        <v>0.258</v>
      </c>
    </row>
    <row r="6137" customFormat="false" ht="15" hidden="false" customHeight="false" outlineLevel="0" collapsed="false">
      <c r="A6137" s="47" t="s">
        <v>18089</v>
      </c>
      <c r="B6137" s="47" t="s">
        <v>1438</v>
      </c>
      <c r="C6137" s="48" t="n">
        <v>46133</v>
      </c>
      <c r="D6137" s="47" t="s">
        <v>63</v>
      </c>
      <c r="E6137" s="47" t="s">
        <v>120</v>
      </c>
      <c r="F6137" s="47" t="s">
        <v>153</v>
      </c>
      <c r="G6137" s="47" t="s">
        <v>126</v>
      </c>
      <c r="H6137" s="47" t="n">
        <v>157</v>
      </c>
      <c r="I6137" s="57" t="n">
        <f aca="false">IFERROR(H6137/INDEX(Rate_Master!$C$2:$C$13,MATCH(F6137,Rate_Master!$A$2:$A$13,0)),0)</f>
        <v>0.157</v>
      </c>
    </row>
    <row r="6138" customFormat="false" ht="15" hidden="false" customHeight="false" outlineLevel="0" collapsed="false">
      <c r="A6138" s="47" t="s">
        <v>18090</v>
      </c>
      <c r="B6138" s="47" t="s">
        <v>1439</v>
      </c>
      <c r="C6138" s="48" t="n">
        <v>46133</v>
      </c>
      <c r="D6138" s="47" t="s">
        <v>63</v>
      </c>
      <c r="E6138" s="47" t="s">
        <v>120</v>
      </c>
      <c r="F6138" s="47" t="s">
        <v>153</v>
      </c>
      <c r="G6138" s="47" t="s">
        <v>119</v>
      </c>
      <c r="H6138" s="47" t="n">
        <v>1575</v>
      </c>
      <c r="I6138" s="57" t="n">
        <f aca="false">IFERROR(H6138/INDEX(Rate_Master!$C$2:$C$13,MATCH(F6138,Rate_Master!$A$2:$A$13,0)),0)</f>
        <v>1.575</v>
      </c>
    </row>
    <row r="6139" customFormat="false" ht="15" hidden="false" customHeight="false" outlineLevel="0" collapsed="false">
      <c r="A6139" s="47" t="s">
        <v>18091</v>
      </c>
      <c r="B6139" s="47" t="s">
        <v>1439</v>
      </c>
      <c r="C6139" s="48" t="n">
        <v>46133</v>
      </c>
      <c r="D6139" s="47" t="s">
        <v>63</v>
      </c>
      <c r="E6139" s="47" t="s">
        <v>120</v>
      </c>
      <c r="F6139" s="47" t="s">
        <v>153</v>
      </c>
      <c r="G6139" s="47" t="s">
        <v>121</v>
      </c>
      <c r="H6139" s="47" t="n">
        <v>1351</v>
      </c>
      <c r="I6139" s="57" t="n">
        <f aca="false">IFERROR(H6139/INDEX(Rate_Master!$C$2:$C$13,MATCH(F6139,Rate_Master!$A$2:$A$13,0)),0)</f>
        <v>1.351</v>
      </c>
    </row>
    <row r="6140" customFormat="false" ht="15" hidden="false" customHeight="false" outlineLevel="0" collapsed="false">
      <c r="A6140" s="47" t="s">
        <v>18092</v>
      </c>
      <c r="B6140" s="47" t="s">
        <v>1439</v>
      </c>
      <c r="C6140" s="48" t="n">
        <v>46133</v>
      </c>
      <c r="D6140" s="47" t="s">
        <v>63</v>
      </c>
      <c r="E6140" s="47" t="s">
        <v>120</v>
      </c>
      <c r="F6140" s="47" t="s">
        <v>153</v>
      </c>
      <c r="G6140" s="47" t="s">
        <v>122</v>
      </c>
      <c r="H6140" s="47" t="n">
        <v>1561</v>
      </c>
      <c r="I6140" s="57" t="n">
        <f aca="false">IFERROR(H6140/INDEX(Rate_Master!$C$2:$C$13,MATCH(F6140,Rate_Master!$A$2:$A$13,0)),0)</f>
        <v>1.561</v>
      </c>
    </row>
    <row r="6141" customFormat="false" ht="15" hidden="false" customHeight="false" outlineLevel="0" collapsed="false">
      <c r="A6141" s="47" t="s">
        <v>18093</v>
      </c>
      <c r="B6141" s="47" t="s">
        <v>1439</v>
      </c>
      <c r="C6141" s="48" t="n">
        <v>46133</v>
      </c>
      <c r="D6141" s="47" t="s">
        <v>63</v>
      </c>
      <c r="E6141" s="47" t="s">
        <v>120</v>
      </c>
      <c r="F6141" s="47" t="s">
        <v>153</v>
      </c>
      <c r="G6141" s="47" t="s">
        <v>123</v>
      </c>
      <c r="H6141" s="47" t="n">
        <v>1139</v>
      </c>
      <c r="I6141" s="57" t="n">
        <f aca="false">IFERROR(H6141/INDEX(Rate_Master!$C$2:$C$13,MATCH(F6141,Rate_Master!$A$2:$A$13,0)),0)</f>
        <v>1.139</v>
      </c>
    </row>
    <row r="6142" customFormat="false" ht="15" hidden="false" customHeight="false" outlineLevel="0" collapsed="false">
      <c r="A6142" s="47" t="s">
        <v>18094</v>
      </c>
      <c r="B6142" s="47" t="s">
        <v>1439</v>
      </c>
      <c r="C6142" s="48" t="n">
        <v>46133</v>
      </c>
      <c r="D6142" s="47" t="s">
        <v>63</v>
      </c>
      <c r="E6142" s="47" t="s">
        <v>120</v>
      </c>
      <c r="F6142" s="47" t="s">
        <v>153</v>
      </c>
      <c r="G6142" s="47" t="s">
        <v>124</v>
      </c>
      <c r="H6142" s="47" t="n">
        <v>726</v>
      </c>
      <c r="I6142" s="57" t="n">
        <f aca="false">IFERROR(H6142/INDEX(Rate_Master!$C$2:$C$13,MATCH(F6142,Rate_Master!$A$2:$A$13,0)),0)</f>
        <v>0.726</v>
      </c>
    </row>
    <row r="6143" customFormat="false" ht="15" hidden="false" customHeight="false" outlineLevel="0" collapsed="false">
      <c r="A6143" s="47" t="s">
        <v>18095</v>
      </c>
      <c r="B6143" s="47" t="s">
        <v>1439</v>
      </c>
      <c r="C6143" s="48" t="n">
        <v>46133</v>
      </c>
      <c r="D6143" s="47" t="s">
        <v>63</v>
      </c>
      <c r="E6143" s="47" t="s">
        <v>120</v>
      </c>
      <c r="F6143" s="47" t="s">
        <v>153</v>
      </c>
      <c r="G6143" s="47" t="s">
        <v>125</v>
      </c>
      <c r="H6143" s="47" t="n">
        <v>451</v>
      </c>
      <c r="I6143" s="57" t="n">
        <f aca="false">IFERROR(H6143/INDEX(Rate_Master!$C$2:$C$13,MATCH(F6143,Rate_Master!$A$2:$A$13,0)),0)</f>
        <v>0.451</v>
      </c>
    </row>
    <row r="6144" customFormat="false" ht="15" hidden="false" customHeight="false" outlineLevel="0" collapsed="false">
      <c r="A6144" s="47" t="s">
        <v>18096</v>
      </c>
      <c r="B6144" s="47" t="s">
        <v>1439</v>
      </c>
      <c r="C6144" s="48" t="n">
        <v>46133</v>
      </c>
      <c r="D6144" s="47" t="s">
        <v>63</v>
      </c>
      <c r="E6144" s="47" t="s">
        <v>120</v>
      </c>
      <c r="F6144" s="47" t="s">
        <v>153</v>
      </c>
      <c r="G6144" s="47" t="s">
        <v>126</v>
      </c>
      <c r="H6144" s="47" t="n">
        <v>283</v>
      </c>
      <c r="I6144" s="57" t="n">
        <f aca="false">IFERROR(H6144/INDEX(Rate_Master!$C$2:$C$13,MATCH(F6144,Rate_Master!$A$2:$A$13,0)),0)</f>
        <v>0.283</v>
      </c>
    </row>
    <row r="6145" customFormat="false" ht="15" hidden="false" customHeight="false" outlineLevel="0" collapsed="false">
      <c r="A6145" s="47" t="s">
        <v>18097</v>
      </c>
      <c r="B6145" s="47" t="s">
        <v>1440</v>
      </c>
      <c r="C6145" s="48" t="n">
        <v>46133</v>
      </c>
      <c r="D6145" s="47" t="s">
        <v>64</v>
      </c>
      <c r="E6145" s="47" t="s">
        <v>128</v>
      </c>
      <c r="F6145" s="47" t="s">
        <v>155</v>
      </c>
      <c r="G6145" s="47" t="s">
        <v>127</v>
      </c>
      <c r="H6145" s="47" t="n">
        <v>832</v>
      </c>
      <c r="I6145" s="57" t="n">
        <f aca="false">IFERROR(H6145/INDEX(Rate_Master!$C$2:$C$13,MATCH(F6145,Rate_Master!$A$2:$A$13,0)),0)</f>
        <v>1.51272727272727</v>
      </c>
    </row>
    <row r="6146" customFormat="false" ht="15" hidden="false" customHeight="false" outlineLevel="0" collapsed="false">
      <c r="A6146" s="47" t="s">
        <v>18098</v>
      </c>
      <c r="B6146" s="47" t="s">
        <v>1440</v>
      </c>
      <c r="C6146" s="48" t="n">
        <v>46133</v>
      </c>
      <c r="D6146" s="47" t="s">
        <v>64</v>
      </c>
      <c r="E6146" s="47" t="s">
        <v>128</v>
      </c>
      <c r="F6146" s="47" t="s">
        <v>155</v>
      </c>
      <c r="G6146" s="47" t="s">
        <v>129</v>
      </c>
      <c r="H6146" s="47" t="n">
        <v>600</v>
      </c>
      <c r="I6146" s="57" t="n">
        <f aca="false">IFERROR(H6146/INDEX(Rate_Master!$C$2:$C$13,MATCH(F6146,Rate_Master!$A$2:$A$13,0)),0)</f>
        <v>1.09090909090909</v>
      </c>
    </row>
    <row r="6147" customFormat="false" ht="15" hidden="false" customHeight="false" outlineLevel="0" collapsed="false">
      <c r="A6147" s="47" t="s">
        <v>18099</v>
      </c>
      <c r="B6147" s="47" t="s">
        <v>1440</v>
      </c>
      <c r="C6147" s="48" t="n">
        <v>46133</v>
      </c>
      <c r="D6147" s="47" t="s">
        <v>64</v>
      </c>
      <c r="E6147" s="47" t="s">
        <v>128</v>
      </c>
      <c r="F6147" s="47" t="s">
        <v>155</v>
      </c>
      <c r="G6147" s="47" t="s">
        <v>130</v>
      </c>
      <c r="H6147" s="47" t="n">
        <v>504</v>
      </c>
      <c r="I6147" s="57" t="n">
        <f aca="false">IFERROR(H6147/INDEX(Rate_Master!$C$2:$C$13,MATCH(F6147,Rate_Master!$A$2:$A$13,0)),0)</f>
        <v>0.916363636363636</v>
      </c>
    </row>
    <row r="6148" customFormat="false" ht="15" hidden="false" customHeight="false" outlineLevel="0" collapsed="false">
      <c r="A6148" s="47" t="s">
        <v>18100</v>
      </c>
      <c r="B6148" s="47" t="s">
        <v>1440</v>
      </c>
      <c r="C6148" s="48" t="n">
        <v>46133</v>
      </c>
      <c r="D6148" s="47" t="s">
        <v>64</v>
      </c>
      <c r="E6148" s="47" t="s">
        <v>128</v>
      </c>
      <c r="F6148" s="47" t="s">
        <v>155</v>
      </c>
      <c r="G6148" s="47" t="s">
        <v>131</v>
      </c>
      <c r="H6148" s="47" t="n">
        <v>249</v>
      </c>
      <c r="I6148" s="57" t="n">
        <f aca="false">IFERROR(H6148/INDEX(Rate_Master!$C$2:$C$13,MATCH(F6148,Rate_Master!$A$2:$A$13,0)),0)</f>
        <v>0.452727272727273</v>
      </c>
    </row>
    <row r="6149" customFormat="false" ht="15" hidden="false" customHeight="false" outlineLevel="0" collapsed="false">
      <c r="A6149" s="47" t="s">
        <v>18101</v>
      </c>
      <c r="B6149" s="47" t="s">
        <v>1440</v>
      </c>
      <c r="C6149" s="48" t="n">
        <v>46133</v>
      </c>
      <c r="D6149" s="47" t="s">
        <v>64</v>
      </c>
      <c r="E6149" s="47" t="s">
        <v>128</v>
      </c>
      <c r="F6149" s="47" t="s">
        <v>155</v>
      </c>
      <c r="G6149" s="47" t="s">
        <v>132</v>
      </c>
      <c r="H6149" s="47" t="n">
        <v>187</v>
      </c>
      <c r="I6149" s="57" t="n">
        <f aca="false">IFERROR(H6149/INDEX(Rate_Master!$C$2:$C$13,MATCH(F6149,Rate_Master!$A$2:$A$13,0)),0)</f>
        <v>0.34</v>
      </c>
    </row>
    <row r="6150" customFormat="false" ht="15" hidden="false" customHeight="false" outlineLevel="0" collapsed="false">
      <c r="A6150" s="47" t="s">
        <v>18102</v>
      </c>
      <c r="B6150" s="47" t="s">
        <v>1441</v>
      </c>
      <c r="C6150" s="48" t="n">
        <v>46133</v>
      </c>
      <c r="D6150" s="47" t="s">
        <v>64</v>
      </c>
      <c r="E6150" s="47" t="s">
        <v>128</v>
      </c>
      <c r="F6150" s="47" t="s">
        <v>155</v>
      </c>
      <c r="G6150" s="47" t="s">
        <v>127</v>
      </c>
      <c r="H6150" s="47" t="n">
        <v>924</v>
      </c>
      <c r="I6150" s="57" t="n">
        <f aca="false">IFERROR(H6150/INDEX(Rate_Master!$C$2:$C$13,MATCH(F6150,Rate_Master!$A$2:$A$13,0)),0)</f>
        <v>1.68</v>
      </c>
    </row>
    <row r="6151" customFormat="false" ht="15" hidden="false" customHeight="false" outlineLevel="0" collapsed="false">
      <c r="A6151" s="47" t="s">
        <v>18103</v>
      </c>
      <c r="B6151" s="47" t="s">
        <v>1441</v>
      </c>
      <c r="C6151" s="48" t="n">
        <v>46133</v>
      </c>
      <c r="D6151" s="47" t="s">
        <v>64</v>
      </c>
      <c r="E6151" s="47" t="s">
        <v>128</v>
      </c>
      <c r="F6151" s="47" t="s">
        <v>155</v>
      </c>
      <c r="G6151" s="47" t="s">
        <v>129</v>
      </c>
      <c r="H6151" s="47" t="n">
        <v>646</v>
      </c>
      <c r="I6151" s="57" t="n">
        <f aca="false">IFERROR(H6151/INDEX(Rate_Master!$C$2:$C$13,MATCH(F6151,Rate_Master!$A$2:$A$13,0)),0)</f>
        <v>1.17454545454545</v>
      </c>
    </row>
    <row r="6152" customFormat="false" ht="15" hidden="false" customHeight="false" outlineLevel="0" collapsed="false">
      <c r="A6152" s="47" t="s">
        <v>18104</v>
      </c>
      <c r="B6152" s="47" t="s">
        <v>1441</v>
      </c>
      <c r="C6152" s="48" t="n">
        <v>46133</v>
      </c>
      <c r="D6152" s="47" t="s">
        <v>64</v>
      </c>
      <c r="E6152" s="47" t="s">
        <v>128</v>
      </c>
      <c r="F6152" s="47" t="s">
        <v>155</v>
      </c>
      <c r="G6152" s="47" t="s">
        <v>130</v>
      </c>
      <c r="H6152" s="47" t="n">
        <v>574</v>
      </c>
      <c r="I6152" s="57" t="n">
        <f aca="false">IFERROR(H6152/INDEX(Rate_Master!$C$2:$C$13,MATCH(F6152,Rate_Master!$A$2:$A$13,0)),0)</f>
        <v>1.04363636363636</v>
      </c>
    </row>
    <row r="6153" customFormat="false" ht="15" hidden="false" customHeight="false" outlineLevel="0" collapsed="false">
      <c r="A6153" s="47" t="s">
        <v>18105</v>
      </c>
      <c r="B6153" s="47" t="s">
        <v>1441</v>
      </c>
      <c r="C6153" s="48" t="n">
        <v>46133</v>
      </c>
      <c r="D6153" s="47" t="s">
        <v>64</v>
      </c>
      <c r="E6153" s="47" t="s">
        <v>128</v>
      </c>
      <c r="F6153" s="47" t="s">
        <v>155</v>
      </c>
      <c r="G6153" s="47" t="s">
        <v>131</v>
      </c>
      <c r="H6153" s="47" t="n">
        <v>244</v>
      </c>
      <c r="I6153" s="57" t="n">
        <f aca="false">IFERROR(H6153/INDEX(Rate_Master!$C$2:$C$13,MATCH(F6153,Rate_Master!$A$2:$A$13,0)),0)</f>
        <v>0.443636363636364</v>
      </c>
    </row>
    <row r="6154" customFormat="false" ht="15" hidden="false" customHeight="false" outlineLevel="0" collapsed="false">
      <c r="A6154" s="47" t="s">
        <v>18106</v>
      </c>
      <c r="B6154" s="47" t="s">
        <v>1441</v>
      </c>
      <c r="C6154" s="48" t="n">
        <v>46133</v>
      </c>
      <c r="D6154" s="47" t="s">
        <v>64</v>
      </c>
      <c r="E6154" s="47" t="s">
        <v>128</v>
      </c>
      <c r="F6154" s="47" t="s">
        <v>155</v>
      </c>
      <c r="G6154" s="47" t="s">
        <v>132</v>
      </c>
      <c r="H6154" s="47" t="n">
        <v>204</v>
      </c>
      <c r="I6154" s="57" t="n">
        <f aca="false">IFERROR(H6154/INDEX(Rate_Master!$C$2:$C$13,MATCH(F6154,Rate_Master!$A$2:$A$13,0)),0)</f>
        <v>0.370909090909091</v>
      </c>
    </row>
    <row r="6155" customFormat="false" ht="15" hidden="false" customHeight="false" outlineLevel="0" collapsed="false">
      <c r="A6155" s="47" t="s">
        <v>18107</v>
      </c>
      <c r="B6155" s="47" t="s">
        <v>1442</v>
      </c>
      <c r="C6155" s="48" t="n">
        <v>46133</v>
      </c>
      <c r="D6155" s="47" t="s">
        <v>65</v>
      </c>
      <c r="E6155" s="47" t="s">
        <v>134</v>
      </c>
      <c r="F6155" s="47" t="s">
        <v>157</v>
      </c>
      <c r="G6155" s="47" t="s">
        <v>133</v>
      </c>
      <c r="H6155" s="47" t="n">
        <v>773</v>
      </c>
      <c r="I6155" s="57" t="n">
        <f aca="false">IFERROR(H6155/INDEX(Rate_Master!$C$2:$C$13,MATCH(F6155,Rate_Master!$A$2:$A$13,0)),0)</f>
        <v>3.51363636363636</v>
      </c>
    </row>
    <row r="6156" customFormat="false" ht="15" hidden="false" customHeight="false" outlineLevel="0" collapsed="false">
      <c r="A6156" s="47" t="s">
        <v>18108</v>
      </c>
      <c r="B6156" s="47" t="s">
        <v>1442</v>
      </c>
      <c r="C6156" s="48" t="n">
        <v>46133</v>
      </c>
      <c r="D6156" s="47" t="s">
        <v>65</v>
      </c>
      <c r="E6156" s="47" t="s">
        <v>134</v>
      </c>
      <c r="F6156" s="47" t="s">
        <v>157</v>
      </c>
      <c r="G6156" s="47" t="s">
        <v>135</v>
      </c>
      <c r="H6156" s="47" t="n">
        <v>429</v>
      </c>
      <c r="I6156" s="57" t="n">
        <f aca="false">IFERROR(H6156/INDEX(Rate_Master!$C$2:$C$13,MATCH(F6156,Rate_Master!$A$2:$A$13,0)),0)</f>
        <v>1.95</v>
      </c>
    </row>
    <row r="6157" customFormat="false" ht="15" hidden="false" customHeight="false" outlineLevel="0" collapsed="false">
      <c r="A6157" s="47" t="s">
        <v>18109</v>
      </c>
      <c r="B6157" s="47" t="s">
        <v>1442</v>
      </c>
      <c r="C6157" s="48" t="n">
        <v>46133</v>
      </c>
      <c r="D6157" s="47" t="s">
        <v>65</v>
      </c>
      <c r="E6157" s="47" t="s">
        <v>134</v>
      </c>
      <c r="F6157" s="47" t="s">
        <v>157</v>
      </c>
      <c r="G6157" s="47" t="s">
        <v>136</v>
      </c>
      <c r="H6157" s="47" t="n">
        <v>324</v>
      </c>
      <c r="I6157" s="57" t="n">
        <f aca="false">IFERROR(H6157/INDEX(Rate_Master!$C$2:$C$13,MATCH(F6157,Rate_Master!$A$2:$A$13,0)),0)</f>
        <v>1.47272727272727</v>
      </c>
    </row>
    <row r="6158" customFormat="false" ht="15" hidden="false" customHeight="false" outlineLevel="0" collapsed="false">
      <c r="A6158" s="47" t="s">
        <v>18110</v>
      </c>
      <c r="B6158" s="47" t="s">
        <v>1442</v>
      </c>
      <c r="C6158" s="48" t="n">
        <v>46133</v>
      </c>
      <c r="D6158" s="47" t="s">
        <v>65</v>
      </c>
      <c r="E6158" s="47" t="s">
        <v>134</v>
      </c>
      <c r="F6158" s="47" t="s">
        <v>157</v>
      </c>
      <c r="G6158" s="47" t="s">
        <v>137</v>
      </c>
      <c r="H6158" s="47" t="n">
        <v>257</v>
      </c>
      <c r="I6158" s="57" t="n">
        <f aca="false">IFERROR(H6158/INDEX(Rate_Master!$C$2:$C$13,MATCH(F6158,Rate_Master!$A$2:$A$13,0)),0)</f>
        <v>1.16818181818182</v>
      </c>
    </row>
    <row r="6159" customFormat="false" ht="15" hidden="false" customHeight="false" outlineLevel="0" collapsed="false">
      <c r="A6159" s="47" t="s">
        <v>18111</v>
      </c>
      <c r="B6159" s="47" t="s">
        <v>1442</v>
      </c>
      <c r="C6159" s="48" t="n">
        <v>46133</v>
      </c>
      <c r="D6159" s="47" t="s">
        <v>65</v>
      </c>
      <c r="E6159" s="47" t="s">
        <v>134</v>
      </c>
      <c r="F6159" s="47" t="s">
        <v>157</v>
      </c>
      <c r="G6159" s="47" t="s">
        <v>138</v>
      </c>
      <c r="H6159" s="47" t="n">
        <v>138</v>
      </c>
      <c r="I6159" s="57" t="n">
        <f aca="false">IFERROR(H6159/INDEX(Rate_Master!$C$2:$C$13,MATCH(F6159,Rate_Master!$A$2:$A$13,0)),0)</f>
        <v>0.627272727272727</v>
      </c>
    </row>
    <row r="6160" customFormat="false" ht="15" hidden="false" customHeight="false" outlineLevel="0" collapsed="false">
      <c r="A6160" s="47" t="s">
        <v>18112</v>
      </c>
      <c r="B6160" s="47" t="s">
        <v>1443</v>
      </c>
      <c r="C6160" s="48" t="n">
        <v>46133</v>
      </c>
      <c r="D6160" s="47" t="s">
        <v>65</v>
      </c>
      <c r="E6160" s="47" t="s">
        <v>134</v>
      </c>
      <c r="F6160" s="47" t="s">
        <v>157</v>
      </c>
      <c r="G6160" s="47" t="s">
        <v>133</v>
      </c>
      <c r="H6160" s="47" t="n">
        <v>718</v>
      </c>
      <c r="I6160" s="57" t="n">
        <f aca="false">IFERROR(H6160/INDEX(Rate_Master!$C$2:$C$13,MATCH(F6160,Rate_Master!$A$2:$A$13,0)),0)</f>
        <v>3.26363636363636</v>
      </c>
    </row>
    <row r="6161" customFormat="false" ht="15" hidden="false" customHeight="false" outlineLevel="0" collapsed="false">
      <c r="A6161" s="47" t="s">
        <v>18113</v>
      </c>
      <c r="B6161" s="47" t="s">
        <v>1443</v>
      </c>
      <c r="C6161" s="48" t="n">
        <v>46133</v>
      </c>
      <c r="D6161" s="47" t="s">
        <v>65</v>
      </c>
      <c r="E6161" s="47" t="s">
        <v>134</v>
      </c>
      <c r="F6161" s="47" t="s">
        <v>157</v>
      </c>
      <c r="G6161" s="47" t="s">
        <v>135</v>
      </c>
      <c r="H6161" s="47" t="n">
        <v>380</v>
      </c>
      <c r="I6161" s="57" t="n">
        <f aca="false">IFERROR(H6161/INDEX(Rate_Master!$C$2:$C$13,MATCH(F6161,Rate_Master!$A$2:$A$13,0)),0)</f>
        <v>1.72727272727273</v>
      </c>
    </row>
    <row r="6162" customFormat="false" ht="15" hidden="false" customHeight="false" outlineLevel="0" collapsed="false">
      <c r="A6162" s="47" t="s">
        <v>18114</v>
      </c>
      <c r="B6162" s="47" t="s">
        <v>1443</v>
      </c>
      <c r="C6162" s="48" t="n">
        <v>46133</v>
      </c>
      <c r="D6162" s="47" t="s">
        <v>65</v>
      </c>
      <c r="E6162" s="47" t="s">
        <v>134</v>
      </c>
      <c r="F6162" s="47" t="s">
        <v>157</v>
      </c>
      <c r="G6162" s="47" t="s">
        <v>136</v>
      </c>
      <c r="H6162" s="47" t="n">
        <v>314</v>
      </c>
      <c r="I6162" s="57" t="n">
        <f aca="false">IFERROR(H6162/INDEX(Rate_Master!$C$2:$C$13,MATCH(F6162,Rate_Master!$A$2:$A$13,0)),0)</f>
        <v>1.42727272727273</v>
      </c>
    </row>
    <row r="6163" customFormat="false" ht="15" hidden="false" customHeight="false" outlineLevel="0" collapsed="false">
      <c r="A6163" s="47" t="s">
        <v>18115</v>
      </c>
      <c r="B6163" s="47" t="s">
        <v>1443</v>
      </c>
      <c r="C6163" s="48" t="n">
        <v>46133</v>
      </c>
      <c r="D6163" s="47" t="s">
        <v>65</v>
      </c>
      <c r="E6163" s="47" t="s">
        <v>134</v>
      </c>
      <c r="F6163" s="47" t="s">
        <v>157</v>
      </c>
      <c r="G6163" s="47" t="s">
        <v>137</v>
      </c>
      <c r="H6163" s="47" t="n">
        <v>214</v>
      </c>
      <c r="I6163" s="57" t="n">
        <f aca="false">IFERROR(H6163/INDEX(Rate_Master!$C$2:$C$13,MATCH(F6163,Rate_Master!$A$2:$A$13,0)),0)</f>
        <v>0.972727272727273</v>
      </c>
    </row>
    <row r="6164" customFormat="false" ht="15" hidden="false" customHeight="false" outlineLevel="0" collapsed="false">
      <c r="A6164" s="47" t="s">
        <v>18116</v>
      </c>
      <c r="B6164" s="47" t="s">
        <v>1443</v>
      </c>
      <c r="C6164" s="48" t="n">
        <v>46133</v>
      </c>
      <c r="D6164" s="47" t="s">
        <v>65</v>
      </c>
      <c r="E6164" s="47" t="s">
        <v>134</v>
      </c>
      <c r="F6164" s="47" t="s">
        <v>157</v>
      </c>
      <c r="G6164" s="47" t="s">
        <v>138</v>
      </c>
      <c r="H6164" s="47" t="n">
        <v>134</v>
      </c>
      <c r="I6164" s="57" t="n">
        <f aca="false">IFERROR(H6164/INDEX(Rate_Master!$C$2:$C$13,MATCH(F6164,Rate_Master!$A$2:$A$13,0)),0)</f>
        <v>0.609090909090909</v>
      </c>
    </row>
    <row r="6165" customFormat="false" ht="15" hidden="false" customHeight="false" outlineLevel="0" collapsed="false">
      <c r="A6165" s="47" t="s">
        <v>18117</v>
      </c>
      <c r="B6165" s="47" t="s">
        <v>1444</v>
      </c>
      <c r="C6165" s="48" t="n">
        <v>46133</v>
      </c>
      <c r="D6165" s="47" t="s">
        <v>65</v>
      </c>
      <c r="E6165" s="47" t="s">
        <v>134</v>
      </c>
      <c r="F6165" s="47" t="s">
        <v>157</v>
      </c>
      <c r="G6165" s="47" t="s">
        <v>133</v>
      </c>
      <c r="H6165" s="47" t="n">
        <v>345</v>
      </c>
      <c r="I6165" s="57" t="n">
        <f aca="false">IFERROR(H6165/INDEX(Rate_Master!$C$2:$C$13,MATCH(F6165,Rate_Master!$A$2:$A$13,0)),0)</f>
        <v>1.56818181818182</v>
      </c>
    </row>
    <row r="6166" customFormat="false" ht="15" hidden="false" customHeight="false" outlineLevel="0" collapsed="false">
      <c r="A6166" s="47" t="s">
        <v>18118</v>
      </c>
      <c r="B6166" s="47" t="s">
        <v>1444</v>
      </c>
      <c r="C6166" s="48" t="n">
        <v>46133</v>
      </c>
      <c r="D6166" s="47" t="s">
        <v>65</v>
      </c>
      <c r="E6166" s="47" t="s">
        <v>134</v>
      </c>
      <c r="F6166" s="47" t="s">
        <v>157</v>
      </c>
      <c r="G6166" s="47" t="s">
        <v>135</v>
      </c>
      <c r="H6166" s="47" t="n">
        <v>190</v>
      </c>
      <c r="I6166" s="57" t="n">
        <f aca="false">IFERROR(H6166/INDEX(Rate_Master!$C$2:$C$13,MATCH(F6166,Rate_Master!$A$2:$A$13,0)),0)</f>
        <v>0.863636363636364</v>
      </c>
    </row>
    <row r="6167" customFormat="false" ht="15" hidden="false" customHeight="false" outlineLevel="0" collapsed="false">
      <c r="A6167" s="47" t="s">
        <v>18119</v>
      </c>
      <c r="B6167" s="47" t="s">
        <v>1444</v>
      </c>
      <c r="C6167" s="48" t="n">
        <v>46133</v>
      </c>
      <c r="D6167" s="47" t="s">
        <v>65</v>
      </c>
      <c r="E6167" s="47" t="s">
        <v>134</v>
      </c>
      <c r="F6167" s="47" t="s">
        <v>157</v>
      </c>
      <c r="G6167" s="47" t="s">
        <v>136</v>
      </c>
      <c r="H6167" s="47" t="n">
        <v>141</v>
      </c>
      <c r="I6167" s="57" t="n">
        <f aca="false">IFERROR(H6167/INDEX(Rate_Master!$C$2:$C$13,MATCH(F6167,Rate_Master!$A$2:$A$13,0)),0)</f>
        <v>0.640909090909091</v>
      </c>
    </row>
    <row r="6168" customFormat="false" ht="15" hidden="false" customHeight="false" outlineLevel="0" collapsed="false">
      <c r="A6168" s="47" t="s">
        <v>18120</v>
      </c>
      <c r="B6168" s="47" t="s">
        <v>1444</v>
      </c>
      <c r="C6168" s="48" t="n">
        <v>46133</v>
      </c>
      <c r="D6168" s="47" t="s">
        <v>65</v>
      </c>
      <c r="E6168" s="47" t="s">
        <v>134</v>
      </c>
      <c r="F6168" s="47" t="s">
        <v>157</v>
      </c>
      <c r="G6168" s="47" t="s">
        <v>137</v>
      </c>
      <c r="H6168" s="47" t="n">
        <v>119</v>
      </c>
      <c r="I6168" s="57" t="n">
        <f aca="false">IFERROR(H6168/INDEX(Rate_Master!$C$2:$C$13,MATCH(F6168,Rate_Master!$A$2:$A$13,0)),0)</f>
        <v>0.540909090909091</v>
      </c>
    </row>
    <row r="6169" customFormat="false" ht="15" hidden="false" customHeight="false" outlineLevel="0" collapsed="false">
      <c r="A6169" s="47" t="s">
        <v>18121</v>
      </c>
      <c r="B6169" s="47" t="s">
        <v>1444</v>
      </c>
      <c r="C6169" s="48" t="n">
        <v>46133</v>
      </c>
      <c r="D6169" s="47" t="s">
        <v>65</v>
      </c>
      <c r="E6169" s="47" t="s">
        <v>134</v>
      </c>
      <c r="F6169" s="47" t="s">
        <v>157</v>
      </c>
      <c r="G6169" s="47" t="s">
        <v>138</v>
      </c>
      <c r="H6169" s="47" t="n">
        <v>74</v>
      </c>
      <c r="I6169" s="57" t="n">
        <f aca="false">IFERROR(H6169/INDEX(Rate_Master!$C$2:$C$13,MATCH(F6169,Rate_Master!$A$2:$A$13,0)),0)</f>
        <v>0.336363636363636</v>
      </c>
    </row>
    <row r="6170" customFormat="false" ht="15" hidden="false" customHeight="false" outlineLevel="0" collapsed="false">
      <c r="A6170" s="47" t="s">
        <v>18122</v>
      </c>
      <c r="B6170" s="47" t="s">
        <v>1445</v>
      </c>
      <c r="C6170" s="48" t="n">
        <v>46134</v>
      </c>
      <c r="D6170" s="47" t="s">
        <v>62</v>
      </c>
      <c r="E6170" s="47" t="s">
        <v>120</v>
      </c>
      <c r="F6170" s="47" t="s">
        <v>150</v>
      </c>
      <c r="G6170" s="47" t="s">
        <v>119</v>
      </c>
      <c r="H6170" s="47" t="n">
        <v>786</v>
      </c>
      <c r="I6170" s="57" t="n">
        <f aca="false">IFERROR(H6170/INDEX(Rate_Master!$C$2:$C$13,MATCH(F6170,Rate_Master!$A$2:$A$13,0)),0)</f>
        <v>0.9825</v>
      </c>
    </row>
    <row r="6171" customFormat="false" ht="15" hidden="false" customHeight="false" outlineLevel="0" collapsed="false">
      <c r="A6171" s="47" t="s">
        <v>18123</v>
      </c>
      <c r="B6171" s="47" t="s">
        <v>1445</v>
      </c>
      <c r="C6171" s="48" t="n">
        <v>46134</v>
      </c>
      <c r="D6171" s="47" t="s">
        <v>62</v>
      </c>
      <c r="E6171" s="47" t="s">
        <v>120</v>
      </c>
      <c r="F6171" s="47" t="s">
        <v>150</v>
      </c>
      <c r="G6171" s="47" t="s">
        <v>121</v>
      </c>
      <c r="H6171" s="47" t="n">
        <v>677</v>
      </c>
      <c r="I6171" s="57" t="n">
        <f aca="false">IFERROR(H6171/INDEX(Rate_Master!$C$2:$C$13,MATCH(F6171,Rate_Master!$A$2:$A$13,0)),0)</f>
        <v>0.84625</v>
      </c>
    </row>
    <row r="6172" customFormat="false" ht="15" hidden="false" customHeight="false" outlineLevel="0" collapsed="false">
      <c r="A6172" s="47" t="s">
        <v>18124</v>
      </c>
      <c r="B6172" s="47" t="s">
        <v>1445</v>
      </c>
      <c r="C6172" s="48" t="n">
        <v>46134</v>
      </c>
      <c r="D6172" s="47" t="s">
        <v>62</v>
      </c>
      <c r="E6172" s="47" t="s">
        <v>120</v>
      </c>
      <c r="F6172" s="47" t="s">
        <v>150</v>
      </c>
      <c r="G6172" s="47" t="s">
        <v>122</v>
      </c>
      <c r="H6172" s="47" t="n">
        <v>1262</v>
      </c>
      <c r="I6172" s="57" t="n">
        <f aca="false">IFERROR(H6172/INDEX(Rate_Master!$C$2:$C$13,MATCH(F6172,Rate_Master!$A$2:$A$13,0)),0)</f>
        <v>1.5775</v>
      </c>
    </row>
    <row r="6173" customFormat="false" ht="15" hidden="false" customHeight="false" outlineLevel="0" collapsed="false">
      <c r="A6173" s="47" t="s">
        <v>18125</v>
      </c>
      <c r="B6173" s="47" t="s">
        <v>1445</v>
      </c>
      <c r="C6173" s="48" t="n">
        <v>46134</v>
      </c>
      <c r="D6173" s="47" t="s">
        <v>62</v>
      </c>
      <c r="E6173" s="47" t="s">
        <v>120</v>
      </c>
      <c r="F6173" s="47" t="s">
        <v>150</v>
      </c>
      <c r="G6173" s="47" t="s">
        <v>123</v>
      </c>
      <c r="H6173" s="47" t="n">
        <v>573</v>
      </c>
      <c r="I6173" s="57" t="n">
        <f aca="false">IFERROR(H6173/INDEX(Rate_Master!$C$2:$C$13,MATCH(F6173,Rate_Master!$A$2:$A$13,0)),0)</f>
        <v>0.71625</v>
      </c>
    </row>
    <row r="6174" customFormat="false" ht="15" hidden="false" customHeight="false" outlineLevel="0" collapsed="false">
      <c r="A6174" s="47" t="s">
        <v>18126</v>
      </c>
      <c r="B6174" s="47" t="s">
        <v>1445</v>
      </c>
      <c r="C6174" s="48" t="n">
        <v>46134</v>
      </c>
      <c r="D6174" s="47" t="s">
        <v>62</v>
      </c>
      <c r="E6174" s="47" t="s">
        <v>120</v>
      </c>
      <c r="F6174" s="47" t="s">
        <v>150</v>
      </c>
      <c r="G6174" s="47" t="s">
        <v>124</v>
      </c>
      <c r="H6174" s="47" t="n">
        <v>362</v>
      </c>
      <c r="I6174" s="57" t="n">
        <f aca="false">IFERROR(H6174/INDEX(Rate_Master!$C$2:$C$13,MATCH(F6174,Rate_Master!$A$2:$A$13,0)),0)</f>
        <v>0.4525</v>
      </c>
    </row>
    <row r="6175" customFormat="false" ht="15" hidden="false" customHeight="false" outlineLevel="0" collapsed="false">
      <c r="A6175" s="47" t="s">
        <v>18127</v>
      </c>
      <c r="B6175" s="47" t="s">
        <v>1445</v>
      </c>
      <c r="C6175" s="48" t="n">
        <v>46134</v>
      </c>
      <c r="D6175" s="47" t="s">
        <v>62</v>
      </c>
      <c r="E6175" s="47" t="s">
        <v>120</v>
      </c>
      <c r="F6175" s="47" t="s">
        <v>150</v>
      </c>
      <c r="G6175" s="47" t="s">
        <v>125</v>
      </c>
      <c r="H6175" s="47" t="n">
        <v>219</v>
      </c>
      <c r="I6175" s="57" t="n">
        <f aca="false">IFERROR(H6175/INDEX(Rate_Master!$C$2:$C$13,MATCH(F6175,Rate_Master!$A$2:$A$13,0)),0)</f>
        <v>0.27375</v>
      </c>
    </row>
    <row r="6176" customFormat="false" ht="15" hidden="false" customHeight="false" outlineLevel="0" collapsed="false">
      <c r="A6176" s="47" t="s">
        <v>18128</v>
      </c>
      <c r="B6176" s="47" t="s">
        <v>1445</v>
      </c>
      <c r="C6176" s="48" t="n">
        <v>46134</v>
      </c>
      <c r="D6176" s="47" t="s">
        <v>62</v>
      </c>
      <c r="E6176" s="47" t="s">
        <v>120</v>
      </c>
      <c r="F6176" s="47" t="s">
        <v>150</v>
      </c>
      <c r="G6176" s="47" t="s">
        <v>126</v>
      </c>
      <c r="H6176" s="47" t="n">
        <v>147</v>
      </c>
      <c r="I6176" s="57" t="n">
        <f aca="false">IFERROR(H6176/INDEX(Rate_Master!$C$2:$C$13,MATCH(F6176,Rate_Master!$A$2:$A$13,0)),0)</f>
        <v>0.18375</v>
      </c>
    </row>
    <row r="6177" customFormat="false" ht="15" hidden="false" customHeight="false" outlineLevel="0" collapsed="false">
      <c r="A6177" s="47" t="s">
        <v>18129</v>
      </c>
      <c r="B6177" s="47" t="s">
        <v>1446</v>
      </c>
      <c r="C6177" s="48" t="n">
        <v>46134</v>
      </c>
      <c r="D6177" s="47" t="s">
        <v>62</v>
      </c>
      <c r="E6177" s="47" t="s">
        <v>120</v>
      </c>
      <c r="F6177" s="47" t="s">
        <v>150</v>
      </c>
      <c r="G6177" s="47" t="s">
        <v>119</v>
      </c>
      <c r="H6177" s="47" t="n">
        <v>1107</v>
      </c>
      <c r="I6177" s="57" t="n">
        <f aca="false">IFERROR(H6177/INDEX(Rate_Master!$C$2:$C$13,MATCH(F6177,Rate_Master!$A$2:$A$13,0)),0)</f>
        <v>1.38375</v>
      </c>
    </row>
    <row r="6178" customFormat="false" ht="15" hidden="false" customHeight="false" outlineLevel="0" collapsed="false">
      <c r="A6178" s="47" t="s">
        <v>18130</v>
      </c>
      <c r="B6178" s="47" t="s">
        <v>1446</v>
      </c>
      <c r="C6178" s="48" t="n">
        <v>46134</v>
      </c>
      <c r="D6178" s="47" t="s">
        <v>62</v>
      </c>
      <c r="E6178" s="47" t="s">
        <v>120</v>
      </c>
      <c r="F6178" s="47" t="s">
        <v>150</v>
      </c>
      <c r="G6178" s="47" t="s">
        <v>121</v>
      </c>
      <c r="H6178" s="47" t="n">
        <v>934</v>
      </c>
      <c r="I6178" s="57" t="n">
        <f aca="false">IFERROR(H6178/INDEX(Rate_Master!$C$2:$C$13,MATCH(F6178,Rate_Master!$A$2:$A$13,0)),0)</f>
        <v>1.1675</v>
      </c>
    </row>
    <row r="6179" customFormat="false" ht="15" hidden="false" customHeight="false" outlineLevel="0" collapsed="false">
      <c r="A6179" s="47" t="s">
        <v>18131</v>
      </c>
      <c r="B6179" s="47" t="s">
        <v>1446</v>
      </c>
      <c r="C6179" s="48" t="n">
        <v>46134</v>
      </c>
      <c r="D6179" s="47" t="s">
        <v>62</v>
      </c>
      <c r="E6179" s="47" t="s">
        <v>120</v>
      </c>
      <c r="F6179" s="47" t="s">
        <v>150</v>
      </c>
      <c r="G6179" s="47" t="s">
        <v>122</v>
      </c>
      <c r="H6179" s="47" t="n">
        <v>1749</v>
      </c>
      <c r="I6179" s="57" t="n">
        <f aca="false">IFERROR(H6179/INDEX(Rate_Master!$C$2:$C$13,MATCH(F6179,Rate_Master!$A$2:$A$13,0)),0)</f>
        <v>2.18625</v>
      </c>
    </row>
    <row r="6180" customFormat="false" ht="15" hidden="false" customHeight="false" outlineLevel="0" collapsed="false">
      <c r="A6180" s="47" t="s">
        <v>18132</v>
      </c>
      <c r="B6180" s="47" t="s">
        <v>1446</v>
      </c>
      <c r="C6180" s="48" t="n">
        <v>46134</v>
      </c>
      <c r="D6180" s="47" t="s">
        <v>62</v>
      </c>
      <c r="E6180" s="47" t="s">
        <v>120</v>
      </c>
      <c r="F6180" s="47" t="s">
        <v>150</v>
      </c>
      <c r="G6180" s="47" t="s">
        <v>123</v>
      </c>
      <c r="H6180" s="47" t="n">
        <v>754</v>
      </c>
      <c r="I6180" s="57" t="n">
        <f aca="false">IFERROR(H6180/INDEX(Rate_Master!$C$2:$C$13,MATCH(F6180,Rate_Master!$A$2:$A$13,0)),0)</f>
        <v>0.9425</v>
      </c>
    </row>
    <row r="6181" customFormat="false" ht="15" hidden="false" customHeight="false" outlineLevel="0" collapsed="false">
      <c r="A6181" s="47" t="s">
        <v>18133</v>
      </c>
      <c r="B6181" s="47" t="s">
        <v>1446</v>
      </c>
      <c r="C6181" s="48" t="n">
        <v>46134</v>
      </c>
      <c r="D6181" s="47" t="s">
        <v>62</v>
      </c>
      <c r="E6181" s="47" t="s">
        <v>120</v>
      </c>
      <c r="F6181" s="47" t="s">
        <v>150</v>
      </c>
      <c r="G6181" s="47" t="s">
        <v>124</v>
      </c>
      <c r="H6181" s="47" t="n">
        <v>487</v>
      </c>
      <c r="I6181" s="57" t="n">
        <f aca="false">IFERROR(H6181/INDEX(Rate_Master!$C$2:$C$13,MATCH(F6181,Rate_Master!$A$2:$A$13,0)),0)</f>
        <v>0.60875</v>
      </c>
    </row>
    <row r="6182" customFormat="false" ht="15" hidden="false" customHeight="false" outlineLevel="0" collapsed="false">
      <c r="A6182" s="47" t="s">
        <v>18134</v>
      </c>
      <c r="B6182" s="47" t="s">
        <v>1446</v>
      </c>
      <c r="C6182" s="48" t="n">
        <v>46134</v>
      </c>
      <c r="D6182" s="47" t="s">
        <v>62</v>
      </c>
      <c r="E6182" s="47" t="s">
        <v>120</v>
      </c>
      <c r="F6182" s="47" t="s">
        <v>150</v>
      </c>
      <c r="G6182" s="47" t="s">
        <v>125</v>
      </c>
      <c r="H6182" s="47" t="n">
        <v>278</v>
      </c>
      <c r="I6182" s="57" t="n">
        <f aca="false">IFERROR(H6182/INDEX(Rate_Master!$C$2:$C$13,MATCH(F6182,Rate_Master!$A$2:$A$13,0)),0)</f>
        <v>0.3475</v>
      </c>
    </row>
    <row r="6183" customFormat="false" ht="15" hidden="false" customHeight="false" outlineLevel="0" collapsed="false">
      <c r="A6183" s="47" t="s">
        <v>18135</v>
      </c>
      <c r="B6183" s="47" t="s">
        <v>1446</v>
      </c>
      <c r="C6183" s="48" t="n">
        <v>46134</v>
      </c>
      <c r="D6183" s="47" t="s">
        <v>62</v>
      </c>
      <c r="E6183" s="47" t="s">
        <v>120</v>
      </c>
      <c r="F6183" s="47" t="s">
        <v>150</v>
      </c>
      <c r="G6183" s="47" t="s">
        <v>126</v>
      </c>
      <c r="H6183" s="47" t="n">
        <v>188</v>
      </c>
      <c r="I6183" s="57" t="n">
        <f aca="false">IFERROR(H6183/INDEX(Rate_Master!$C$2:$C$13,MATCH(F6183,Rate_Master!$A$2:$A$13,0)),0)</f>
        <v>0.235</v>
      </c>
    </row>
    <row r="6184" customFormat="false" ht="15" hidden="false" customHeight="false" outlineLevel="0" collapsed="false">
      <c r="A6184" s="47" t="s">
        <v>18136</v>
      </c>
      <c r="B6184" s="47" t="s">
        <v>1447</v>
      </c>
      <c r="C6184" s="48" t="n">
        <v>46134</v>
      </c>
      <c r="D6184" s="47" t="s">
        <v>62</v>
      </c>
      <c r="E6184" s="47" t="s">
        <v>120</v>
      </c>
      <c r="F6184" s="47" t="s">
        <v>149</v>
      </c>
      <c r="G6184" s="47" t="s">
        <v>119</v>
      </c>
      <c r="H6184" s="47" t="n">
        <v>2053</v>
      </c>
      <c r="I6184" s="57" t="n">
        <f aca="false">IFERROR(H6184/INDEX(Rate_Master!$C$2:$C$13,MATCH(F6184,Rate_Master!$A$2:$A$13,0)),0)</f>
        <v>1.86636363636364</v>
      </c>
    </row>
    <row r="6185" customFormat="false" ht="15" hidden="false" customHeight="false" outlineLevel="0" collapsed="false">
      <c r="A6185" s="47" t="s">
        <v>18137</v>
      </c>
      <c r="B6185" s="47" t="s">
        <v>1447</v>
      </c>
      <c r="C6185" s="48" t="n">
        <v>46134</v>
      </c>
      <c r="D6185" s="47" t="s">
        <v>62</v>
      </c>
      <c r="E6185" s="47" t="s">
        <v>120</v>
      </c>
      <c r="F6185" s="47" t="s">
        <v>149</v>
      </c>
      <c r="G6185" s="47" t="s">
        <v>121</v>
      </c>
      <c r="H6185" s="47" t="n">
        <v>1902</v>
      </c>
      <c r="I6185" s="57" t="n">
        <f aca="false">IFERROR(H6185/INDEX(Rate_Master!$C$2:$C$13,MATCH(F6185,Rate_Master!$A$2:$A$13,0)),0)</f>
        <v>1.72909090909091</v>
      </c>
    </row>
    <row r="6186" customFormat="false" ht="15" hidden="false" customHeight="false" outlineLevel="0" collapsed="false">
      <c r="A6186" s="47" t="s">
        <v>18138</v>
      </c>
      <c r="B6186" s="47" t="s">
        <v>1447</v>
      </c>
      <c r="C6186" s="48" t="n">
        <v>46134</v>
      </c>
      <c r="D6186" s="47" t="s">
        <v>62</v>
      </c>
      <c r="E6186" s="47" t="s">
        <v>120</v>
      </c>
      <c r="F6186" s="47" t="s">
        <v>149</v>
      </c>
      <c r="G6186" s="47" t="s">
        <v>122</v>
      </c>
      <c r="H6186" s="47" t="n">
        <v>2028</v>
      </c>
      <c r="I6186" s="57" t="n">
        <f aca="false">IFERROR(H6186/INDEX(Rate_Master!$C$2:$C$13,MATCH(F6186,Rate_Master!$A$2:$A$13,0)),0)</f>
        <v>1.84363636363636</v>
      </c>
    </row>
    <row r="6187" customFormat="false" ht="15" hidden="false" customHeight="false" outlineLevel="0" collapsed="false">
      <c r="A6187" s="47" t="s">
        <v>18139</v>
      </c>
      <c r="B6187" s="47" t="s">
        <v>1447</v>
      </c>
      <c r="C6187" s="48" t="n">
        <v>46134</v>
      </c>
      <c r="D6187" s="47" t="s">
        <v>62</v>
      </c>
      <c r="E6187" s="47" t="s">
        <v>120</v>
      </c>
      <c r="F6187" s="47" t="s">
        <v>149</v>
      </c>
      <c r="G6187" s="47" t="s">
        <v>123</v>
      </c>
      <c r="H6187" s="47" t="n">
        <v>1484</v>
      </c>
      <c r="I6187" s="57" t="n">
        <f aca="false">IFERROR(H6187/INDEX(Rate_Master!$C$2:$C$13,MATCH(F6187,Rate_Master!$A$2:$A$13,0)),0)</f>
        <v>1.34909090909091</v>
      </c>
    </row>
    <row r="6188" customFormat="false" ht="15" hidden="false" customHeight="false" outlineLevel="0" collapsed="false">
      <c r="A6188" s="47" t="s">
        <v>18140</v>
      </c>
      <c r="B6188" s="47" t="s">
        <v>1447</v>
      </c>
      <c r="C6188" s="48" t="n">
        <v>46134</v>
      </c>
      <c r="D6188" s="47" t="s">
        <v>62</v>
      </c>
      <c r="E6188" s="47" t="s">
        <v>120</v>
      </c>
      <c r="F6188" s="47" t="s">
        <v>149</v>
      </c>
      <c r="G6188" s="47" t="s">
        <v>124</v>
      </c>
      <c r="H6188" s="47" t="n">
        <v>966</v>
      </c>
      <c r="I6188" s="57" t="n">
        <f aca="false">IFERROR(H6188/INDEX(Rate_Master!$C$2:$C$13,MATCH(F6188,Rate_Master!$A$2:$A$13,0)),0)</f>
        <v>0.878181818181818</v>
      </c>
    </row>
    <row r="6189" customFormat="false" ht="15" hidden="false" customHeight="false" outlineLevel="0" collapsed="false">
      <c r="A6189" s="47" t="s">
        <v>18141</v>
      </c>
      <c r="B6189" s="47" t="s">
        <v>1447</v>
      </c>
      <c r="C6189" s="48" t="n">
        <v>46134</v>
      </c>
      <c r="D6189" s="47" t="s">
        <v>62</v>
      </c>
      <c r="E6189" s="47" t="s">
        <v>120</v>
      </c>
      <c r="F6189" s="47" t="s">
        <v>149</v>
      </c>
      <c r="G6189" s="47" t="s">
        <v>125</v>
      </c>
      <c r="H6189" s="47" t="n">
        <v>553</v>
      </c>
      <c r="I6189" s="57" t="n">
        <f aca="false">IFERROR(H6189/INDEX(Rate_Master!$C$2:$C$13,MATCH(F6189,Rate_Master!$A$2:$A$13,0)),0)</f>
        <v>0.502727272727273</v>
      </c>
    </row>
    <row r="6190" customFormat="false" ht="15" hidden="false" customHeight="false" outlineLevel="0" collapsed="false">
      <c r="A6190" s="47" t="s">
        <v>18142</v>
      </c>
      <c r="B6190" s="47" t="s">
        <v>1447</v>
      </c>
      <c r="C6190" s="48" t="n">
        <v>46134</v>
      </c>
      <c r="D6190" s="47" t="s">
        <v>62</v>
      </c>
      <c r="E6190" s="47" t="s">
        <v>120</v>
      </c>
      <c r="F6190" s="47" t="s">
        <v>149</v>
      </c>
      <c r="G6190" s="47" t="s">
        <v>126</v>
      </c>
      <c r="H6190" s="47" t="n">
        <v>385</v>
      </c>
      <c r="I6190" s="57" t="n">
        <f aca="false">IFERROR(H6190/INDEX(Rate_Master!$C$2:$C$13,MATCH(F6190,Rate_Master!$A$2:$A$13,0)),0)</f>
        <v>0.35</v>
      </c>
    </row>
    <row r="6191" customFormat="false" ht="15" hidden="false" customHeight="false" outlineLevel="0" collapsed="false">
      <c r="A6191" s="47" t="s">
        <v>18143</v>
      </c>
      <c r="B6191" s="47" t="s">
        <v>1449</v>
      </c>
      <c r="C6191" s="48" t="n">
        <v>46134</v>
      </c>
      <c r="D6191" s="47" t="s">
        <v>63</v>
      </c>
      <c r="E6191" s="47" t="s">
        <v>120</v>
      </c>
      <c r="F6191" s="47" t="s">
        <v>153</v>
      </c>
      <c r="G6191" s="47" t="s">
        <v>119</v>
      </c>
      <c r="H6191" s="47" t="n">
        <v>1670</v>
      </c>
      <c r="I6191" s="57" t="n">
        <f aca="false">IFERROR(H6191/INDEX(Rate_Master!$C$2:$C$13,MATCH(F6191,Rate_Master!$A$2:$A$13,0)),0)</f>
        <v>1.67</v>
      </c>
    </row>
    <row r="6192" customFormat="false" ht="15" hidden="false" customHeight="false" outlineLevel="0" collapsed="false">
      <c r="A6192" s="47" t="s">
        <v>18144</v>
      </c>
      <c r="B6192" s="47" t="s">
        <v>1449</v>
      </c>
      <c r="C6192" s="48" t="n">
        <v>46134</v>
      </c>
      <c r="D6192" s="47" t="s">
        <v>63</v>
      </c>
      <c r="E6192" s="47" t="s">
        <v>120</v>
      </c>
      <c r="F6192" s="47" t="s">
        <v>153</v>
      </c>
      <c r="G6192" s="47" t="s">
        <v>121</v>
      </c>
      <c r="H6192" s="47" t="n">
        <v>1597</v>
      </c>
      <c r="I6192" s="57" t="n">
        <f aca="false">IFERROR(H6192/INDEX(Rate_Master!$C$2:$C$13,MATCH(F6192,Rate_Master!$A$2:$A$13,0)),0)</f>
        <v>1.597</v>
      </c>
    </row>
    <row r="6193" customFormat="false" ht="15" hidden="false" customHeight="false" outlineLevel="0" collapsed="false">
      <c r="A6193" s="47" t="s">
        <v>18145</v>
      </c>
      <c r="B6193" s="47" t="s">
        <v>1449</v>
      </c>
      <c r="C6193" s="48" t="n">
        <v>46134</v>
      </c>
      <c r="D6193" s="47" t="s">
        <v>63</v>
      </c>
      <c r="E6193" s="47" t="s">
        <v>120</v>
      </c>
      <c r="F6193" s="47" t="s">
        <v>153</v>
      </c>
      <c r="G6193" s="47" t="s">
        <v>122</v>
      </c>
      <c r="H6193" s="47" t="n">
        <v>1670</v>
      </c>
      <c r="I6193" s="57" t="n">
        <f aca="false">IFERROR(H6193/INDEX(Rate_Master!$C$2:$C$13,MATCH(F6193,Rate_Master!$A$2:$A$13,0)),0)</f>
        <v>1.67</v>
      </c>
    </row>
    <row r="6194" customFormat="false" ht="15" hidden="false" customHeight="false" outlineLevel="0" collapsed="false">
      <c r="A6194" s="47" t="s">
        <v>18146</v>
      </c>
      <c r="B6194" s="47" t="s">
        <v>1449</v>
      </c>
      <c r="C6194" s="48" t="n">
        <v>46134</v>
      </c>
      <c r="D6194" s="47" t="s">
        <v>63</v>
      </c>
      <c r="E6194" s="47" t="s">
        <v>120</v>
      </c>
      <c r="F6194" s="47" t="s">
        <v>153</v>
      </c>
      <c r="G6194" s="47" t="s">
        <v>123</v>
      </c>
      <c r="H6194" s="47" t="n">
        <v>1204</v>
      </c>
      <c r="I6194" s="57" t="n">
        <f aca="false">IFERROR(H6194/INDEX(Rate_Master!$C$2:$C$13,MATCH(F6194,Rate_Master!$A$2:$A$13,0)),0)</f>
        <v>1.204</v>
      </c>
    </row>
    <row r="6195" customFormat="false" ht="15" hidden="false" customHeight="false" outlineLevel="0" collapsed="false">
      <c r="A6195" s="47" t="s">
        <v>18147</v>
      </c>
      <c r="B6195" s="47" t="s">
        <v>1449</v>
      </c>
      <c r="C6195" s="48" t="n">
        <v>46134</v>
      </c>
      <c r="D6195" s="47" t="s">
        <v>63</v>
      </c>
      <c r="E6195" s="47" t="s">
        <v>120</v>
      </c>
      <c r="F6195" s="47" t="s">
        <v>153</v>
      </c>
      <c r="G6195" s="47" t="s">
        <v>124</v>
      </c>
      <c r="H6195" s="47" t="n">
        <v>805</v>
      </c>
      <c r="I6195" s="57" t="n">
        <f aca="false">IFERROR(H6195/INDEX(Rate_Master!$C$2:$C$13,MATCH(F6195,Rate_Master!$A$2:$A$13,0)),0)</f>
        <v>0.805</v>
      </c>
    </row>
    <row r="6196" customFormat="false" ht="15" hidden="false" customHeight="false" outlineLevel="0" collapsed="false">
      <c r="A6196" s="47" t="s">
        <v>18148</v>
      </c>
      <c r="B6196" s="47" t="s">
        <v>1449</v>
      </c>
      <c r="C6196" s="48" t="n">
        <v>46134</v>
      </c>
      <c r="D6196" s="47" t="s">
        <v>63</v>
      </c>
      <c r="E6196" s="47" t="s">
        <v>120</v>
      </c>
      <c r="F6196" s="47" t="s">
        <v>153</v>
      </c>
      <c r="G6196" s="47" t="s">
        <v>125</v>
      </c>
      <c r="H6196" s="47" t="n">
        <v>439</v>
      </c>
      <c r="I6196" s="57" t="n">
        <f aca="false">IFERROR(H6196/INDEX(Rate_Master!$C$2:$C$13,MATCH(F6196,Rate_Master!$A$2:$A$13,0)),0)</f>
        <v>0.439</v>
      </c>
    </row>
    <row r="6197" customFormat="false" ht="15" hidden="false" customHeight="false" outlineLevel="0" collapsed="false">
      <c r="A6197" s="47" t="s">
        <v>18149</v>
      </c>
      <c r="B6197" s="47" t="s">
        <v>1449</v>
      </c>
      <c r="C6197" s="48" t="n">
        <v>46134</v>
      </c>
      <c r="D6197" s="47" t="s">
        <v>63</v>
      </c>
      <c r="E6197" s="47" t="s">
        <v>120</v>
      </c>
      <c r="F6197" s="47" t="s">
        <v>153</v>
      </c>
      <c r="G6197" s="47" t="s">
        <v>126</v>
      </c>
      <c r="H6197" s="47" t="n">
        <v>289</v>
      </c>
      <c r="I6197" s="57" t="n">
        <f aca="false">IFERROR(H6197/INDEX(Rate_Master!$C$2:$C$13,MATCH(F6197,Rate_Master!$A$2:$A$13,0)),0)</f>
        <v>0.289</v>
      </c>
    </row>
    <row r="6198" customFormat="false" ht="15" hidden="false" customHeight="false" outlineLevel="0" collapsed="false">
      <c r="A6198" s="47" t="s">
        <v>18150</v>
      </c>
      <c r="B6198" s="47" t="s">
        <v>1450</v>
      </c>
      <c r="C6198" s="48" t="n">
        <v>46134</v>
      </c>
      <c r="D6198" s="47" t="s">
        <v>63</v>
      </c>
      <c r="E6198" s="47" t="s">
        <v>120</v>
      </c>
      <c r="F6198" s="47" t="s">
        <v>153</v>
      </c>
      <c r="G6198" s="47" t="s">
        <v>119</v>
      </c>
      <c r="H6198" s="47" t="n">
        <v>1370</v>
      </c>
      <c r="I6198" s="57" t="n">
        <f aca="false">IFERROR(H6198/INDEX(Rate_Master!$C$2:$C$13,MATCH(F6198,Rate_Master!$A$2:$A$13,0)),0)</f>
        <v>1.37</v>
      </c>
    </row>
    <row r="6199" customFormat="false" ht="15" hidden="false" customHeight="false" outlineLevel="0" collapsed="false">
      <c r="A6199" s="47" t="s">
        <v>18151</v>
      </c>
      <c r="B6199" s="47" t="s">
        <v>1450</v>
      </c>
      <c r="C6199" s="48" t="n">
        <v>46134</v>
      </c>
      <c r="D6199" s="47" t="s">
        <v>63</v>
      </c>
      <c r="E6199" s="47" t="s">
        <v>120</v>
      </c>
      <c r="F6199" s="47" t="s">
        <v>153</v>
      </c>
      <c r="G6199" s="47" t="s">
        <v>121</v>
      </c>
      <c r="H6199" s="47" t="n">
        <v>1266</v>
      </c>
      <c r="I6199" s="57" t="n">
        <f aca="false">IFERROR(H6199/INDEX(Rate_Master!$C$2:$C$13,MATCH(F6199,Rate_Master!$A$2:$A$13,0)),0)</f>
        <v>1.266</v>
      </c>
    </row>
    <row r="6200" customFormat="false" ht="15" hidden="false" customHeight="false" outlineLevel="0" collapsed="false">
      <c r="A6200" s="47" t="s">
        <v>18152</v>
      </c>
      <c r="B6200" s="47" t="s">
        <v>1450</v>
      </c>
      <c r="C6200" s="48" t="n">
        <v>46134</v>
      </c>
      <c r="D6200" s="47" t="s">
        <v>63</v>
      </c>
      <c r="E6200" s="47" t="s">
        <v>120</v>
      </c>
      <c r="F6200" s="47" t="s">
        <v>153</v>
      </c>
      <c r="G6200" s="47" t="s">
        <v>122</v>
      </c>
      <c r="H6200" s="47" t="n">
        <v>1386</v>
      </c>
      <c r="I6200" s="57" t="n">
        <f aca="false">IFERROR(H6200/INDEX(Rate_Master!$C$2:$C$13,MATCH(F6200,Rate_Master!$A$2:$A$13,0)),0)</f>
        <v>1.386</v>
      </c>
    </row>
    <row r="6201" customFormat="false" ht="15" hidden="false" customHeight="false" outlineLevel="0" collapsed="false">
      <c r="A6201" s="47" t="s">
        <v>18153</v>
      </c>
      <c r="B6201" s="47" t="s">
        <v>1450</v>
      </c>
      <c r="C6201" s="48" t="n">
        <v>46134</v>
      </c>
      <c r="D6201" s="47" t="s">
        <v>63</v>
      </c>
      <c r="E6201" s="47" t="s">
        <v>120</v>
      </c>
      <c r="F6201" s="47" t="s">
        <v>153</v>
      </c>
      <c r="G6201" s="47" t="s">
        <v>123</v>
      </c>
      <c r="H6201" s="47" t="n">
        <v>1065</v>
      </c>
      <c r="I6201" s="57" t="n">
        <f aca="false">IFERROR(H6201/INDEX(Rate_Master!$C$2:$C$13,MATCH(F6201,Rate_Master!$A$2:$A$13,0)),0)</f>
        <v>1.065</v>
      </c>
    </row>
    <row r="6202" customFormat="false" ht="15" hidden="false" customHeight="false" outlineLevel="0" collapsed="false">
      <c r="A6202" s="47" t="s">
        <v>18154</v>
      </c>
      <c r="B6202" s="47" t="s">
        <v>1450</v>
      </c>
      <c r="C6202" s="48" t="n">
        <v>46134</v>
      </c>
      <c r="D6202" s="47" t="s">
        <v>63</v>
      </c>
      <c r="E6202" s="47" t="s">
        <v>120</v>
      </c>
      <c r="F6202" s="47" t="s">
        <v>153</v>
      </c>
      <c r="G6202" s="47" t="s">
        <v>124</v>
      </c>
      <c r="H6202" s="47" t="n">
        <v>632</v>
      </c>
      <c r="I6202" s="57" t="n">
        <f aca="false">IFERROR(H6202/INDEX(Rate_Master!$C$2:$C$13,MATCH(F6202,Rate_Master!$A$2:$A$13,0)),0)</f>
        <v>0.632</v>
      </c>
    </row>
    <row r="6203" customFormat="false" ht="15" hidden="false" customHeight="false" outlineLevel="0" collapsed="false">
      <c r="A6203" s="47" t="s">
        <v>18155</v>
      </c>
      <c r="B6203" s="47" t="s">
        <v>1450</v>
      </c>
      <c r="C6203" s="48" t="n">
        <v>46134</v>
      </c>
      <c r="D6203" s="47" t="s">
        <v>63</v>
      </c>
      <c r="E6203" s="47" t="s">
        <v>120</v>
      </c>
      <c r="F6203" s="47" t="s">
        <v>153</v>
      </c>
      <c r="G6203" s="47" t="s">
        <v>125</v>
      </c>
      <c r="H6203" s="47" t="n">
        <v>373</v>
      </c>
      <c r="I6203" s="57" t="n">
        <f aca="false">IFERROR(H6203/INDEX(Rate_Master!$C$2:$C$13,MATCH(F6203,Rate_Master!$A$2:$A$13,0)),0)</f>
        <v>0.373</v>
      </c>
    </row>
    <row r="6204" customFormat="false" ht="15" hidden="false" customHeight="false" outlineLevel="0" collapsed="false">
      <c r="A6204" s="47" t="s">
        <v>18156</v>
      </c>
      <c r="B6204" s="47" t="s">
        <v>1450</v>
      </c>
      <c r="C6204" s="48" t="n">
        <v>46134</v>
      </c>
      <c r="D6204" s="47" t="s">
        <v>63</v>
      </c>
      <c r="E6204" s="47" t="s">
        <v>120</v>
      </c>
      <c r="F6204" s="47" t="s">
        <v>153</v>
      </c>
      <c r="G6204" s="47" t="s">
        <v>126</v>
      </c>
      <c r="H6204" s="47" t="n">
        <v>248</v>
      </c>
      <c r="I6204" s="57" t="n">
        <f aca="false">IFERROR(H6204/INDEX(Rate_Master!$C$2:$C$13,MATCH(F6204,Rate_Master!$A$2:$A$13,0)),0)</f>
        <v>0.248</v>
      </c>
    </row>
    <row r="6205" customFormat="false" ht="15" hidden="false" customHeight="false" outlineLevel="0" collapsed="false">
      <c r="A6205" s="47" t="s">
        <v>18157</v>
      </c>
      <c r="B6205" s="47" t="s">
        <v>1451</v>
      </c>
      <c r="C6205" s="48" t="n">
        <v>46134</v>
      </c>
      <c r="D6205" s="47" t="s">
        <v>63</v>
      </c>
      <c r="E6205" s="47" t="s">
        <v>120</v>
      </c>
      <c r="F6205" s="47" t="s">
        <v>152</v>
      </c>
      <c r="G6205" s="47" t="s">
        <v>119</v>
      </c>
      <c r="H6205" s="47" t="n">
        <v>747</v>
      </c>
      <c r="I6205" s="57" t="n">
        <f aca="false">IFERROR(H6205/INDEX(Rate_Master!$C$2:$C$13,MATCH(F6205,Rate_Master!$A$2:$A$13,0)),0)</f>
        <v>0.83</v>
      </c>
    </row>
    <row r="6206" customFormat="false" ht="15" hidden="false" customHeight="false" outlineLevel="0" collapsed="false">
      <c r="A6206" s="47" t="s">
        <v>18158</v>
      </c>
      <c r="B6206" s="47" t="s">
        <v>1451</v>
      </c>
      <c r="C6206" s="48" t="n">
        <v>46134</v>
      </c>
      <c r="D6206" s="47" t="s">
        <v>63</v>
      </c>
      <c r="E6206" s="47" t="s">
        <v>120</v>
      </c>
      <c r="F6206" s="47" t="s">
        <v>152</v>
      </c>
      <c r="G6206" s="47" t="s">
        <v>121</v>
      </c>
      <c r="H6206" s="47" t="n">
        <v>720</v>
      </c>
      <c r="I6206" s="57" t="n">
        <f aca="false">IFERROR(H6206/INDEX(Rate_Master!$C$2:$C$13,MATCH(F6206,Rate_Master!$A$2:$A$13,0)),0)</f>
        <v>0.8</v>
      </c>
    </row>
    <row r="6207" customFormat="false" ht="15" hidden="false" customHeight="false" outlineLevel="0" collapsed="false">
      <c r="A6207" s="47" t="s">
        <v>18159</v>
      </c>
      <c r="B6207" s="47" t="s">
        <v>1451</v>
      </c>
      <c r="C6207" s="48" t="n">
        <v>46134</v>
      </c>
      <c r="D6207" s="47" t="s">
        <v>63</v>
      </c>
      <c r="E6207" s="47" t="s">
        <v>120</v>
      </c>
      <c r="F6207" s="47" t="s">
        <v>152</v>
      </c>
      <c r="G6207" s="47" t="s">
        <v>122</v>
      </c>
      <c r="H6207" s="47" t="n">
        <v>794</v>
      </c>
      <c r="I6207" s="57" t="n">
        <f aca="false">IFERROR(H6207/INDEX(Rate_Master!$C$2:$C$13,MATCH(F6207,Rate_Master!$A$2:$A$13,0)),0)</f>
        <v>0.882222222222222</v>
      </c>
    </row>
    <row r="6208" customFormat="false" ht="15" hidden="false" customHeight="false" outlineLevel="0" collapsed="false">
      <c r="A6208" s="47" t="s">
        <v>18160</v>
      </c>
      <c r="B6208" s="47" t="s">
        <v>1451</v>
      </c>
      <c r="C6208" s="48" t="n">
        <v>46134</v>
      </c>
      <c r="D6208" s="47" t="s">
        <v>63</v>
      </c>
      <c r="E6208" s="47" t="s">
        <v>120</v>
      </c>
      <c r="F6208" s="47" t="s">
        <v>152</v>
      </c>
      <c r="G6208" s="47" t="s">
        <v>123</v>
      </c>
      <c r="H6208" s="47" t="n">
        <v>565</v>
      </c>
      <c r="I6208" s="57" t="n">
        <f aca="false">IFERROR(H6208/INDEX(Rate_Master!$C$2:$C$13,MATCH(F6208,Rate_Master!$A$2:$A$13,0)),0)</f>
        <v>0.627777777777778</v>
      </c>
    </row>
    <row r="6209" customFormat="false" ht="15" hidden="false" customHeight="false" outlineLevel="0" collapsed="false">
      <c r="A6209" s="47" t="s">
        <v>18161</v>
      </c>
      <c r="B6209" s="47" t="s">
        <v>1451</v>
      </c>
      <c r="C6209" s="48" t="n">
        <v>46134</v>
      </c>
      <c r="D6209" s="47" t="s">
        <v>63</v>
      </c>
      <c r="E6209" s="47" t="s">
        <v>120</v>
      </c>
      <c r="F6209" s="47" t="s">
        <v>152</v>
      </c>
      <c r="G6209" s="47" t="s">
        <v>124</v>
      </c>
      <c r="H6209" s="47" t="n">
        <v>361</v>
      </c>
      <c r="I6209" s="57" t="n">
        <f aca="false">IFERROR(H6209/INDEX(Rate_Master!$C$2:$C$13,MATCH(F6209,Rate_Master!$A$2:$A$13,0)),0)</f>
        <v>0.401111111111111</v>
      </c>
    </row>
    <row r="6210" customFormat="false" ht="15" hidden="false" customHeight="false" outlineLevel="0" collapsed="false">
      <c r="A6210" s="47" t="s">
        <v>18162</v>
      </c>
      <c r="B6210" s="47" t="s">
        <v>1451</v>
      </c>
      <c r="C6210" s="48" t="n">
        <v>46134</v>
      </c>
      <c r="D6210" s="47" t="s">
        <v>63</v>
      </c>
      <c r="E6210" s="47" t="s">
        <v>120</v>
      </c>
      <c r="F6210" s="47" t="s">
        <v>152</v>
      </c>
      <c r="G6210" s="47" t="s">
        <v>125</v>
      </c>
      <c r="H6210" s="47" t="n">
        <v>207</v>
      </c>
      <c r="I6210" s="57" t="n">
        <f aca="false">IFERROR(H6210/INDEX(Rate_Master!$C$2:$C$13,MATCH(F6210,Rate_Master!$A$2:$A$13,0)),0)</f>
        <v>0.23</v>
      </c>
    </row>
    <row r="6211" customFormat="false" ht="15" hidden="false" customHeight="false" outlineLevel="0" collapsed="false">
      <c r="A6211" s="47" t="s">
        <v>18163</v>
      </c>
      <c r="B6211" s="47" t="s">
        <v>1451</v>
      </c>
      <c r="C6211" s="48" t="n">
        <v>46134</v>
      </c>
      <c r="D6211" s="47" t="s">
        <v>63</v>
      </c>
      <c r="E6211" s="47" t="s">
        <v>120</v>
      </c>
      <c r="F6211" s="47" t="s">
        <v>152</v>
      </c>
      <c r="G6211" s="47" t="s">
        <v>126</v>
      </c>
      <c r="H6211" s="47" t="n">
        <v>127</v>
      </c>
      <c r="I6211" s="57" t="n">
        <f aca="false">IFERROR(H6211/INDEX(Rate_Master!$C$2:$C$13,MATCH(F6211,Rate_Master!$A$2:$A$13,0)),0)</f>
        <v>0.141111111111111</v>
      </c>
    </row>
    <row r="6212" customFormat="false" ht="15" hidden="false" customHeight="false" outlineLevel="0" collapsed="false">
      <c r="A6212" s="47" t="s">
        <v>18164</v>
      </c>
      <c r="B6212" s="47" t="s">
        <v>1453</v>
      </c>
      <c r="C6212" s="48" t="n">
        <v>46134</v>
      </c>
      <c r="D6212" s="47" t="s">
        <v>64</v>
      </c>
      <c r="E6212" s="47" t="s">
        <v>128</v>
      </c>
      <c r="F6212" s="47" t="s">
        <v>155</v>
      </c>
      <c r="G6212" s="47" t="s">
        <v>127</v>
      </c>
      <c r="H6212" s="47" t="n">
        <v>886</v>
      </c>
      <c r="I6212" s="57" t="n">
        <f aca="false">IFERROR(H6212/INDEX(Rate_Master!$C$2:$C$13,MATCH(F6212,Rate_Master!$A$2:$A$13,0)),0)</f>
        <v>1.61090909090909</v>
      </c>
    </row>
    <row r="6213" customFormat="false" ht="15" hidden="false" customHeight="false" outlineLevel="0" collapsed="false">
      <c r="A6213" s="47" t="s">
        <v>18165</v>
      </c>
      <c r="B6213" s="47" t="s">
        <v>1453</v>
      </c>
      <c r="C6213" s="48" t="n">
        <v>46134</v>
      </c>
      <c r="D6213" s="47" t="s">
        <v>64</v>
      </c>
      <c r="E6213" s="47" t="s">
        <v>128</v>
      </c>
      <c r="F6213" s="47" t="s">
        <v>155</v>
      </c>
      <c r="G6213" s="47" t="s">
        <v>129</v>
      </c>
      <c r="H6213" s="47" t="n">
        <v>631</v>
      </c>
      <c r="I6213" s="57" t="n">
        <f aca="false">IFERROR(H6213/INDEX(Rate_Master!$C$2:$C$13,MATCH(F6213,Rate_Master!$A$2:$A$13,0)),0)</f>
        <v>1.14727272727273</v>
      </c>
    </row>
    <row r="6214" customFormat="false" ht="15" hidden="false" customHeight="false" outlineLevel="0" collapsed="false">
      <c r="A6214" s="47" t="s">
        <v>18166</v>
      </c>
      <c r="B6214" s="47" t="s">
        <v>1453</v>
      </c>
      <c r="C6214" s="48" t="n">
        <v>46134</v>
      </c>
      <c r="D6214" s="47" t="s">
        <v>64</v>
      </c>
      <c r="E6214" s="47" t="s">
        <v>128</v>
      </c>
      <c r="F6214" s="47" t="s">
        <v>155</v>
      </c>
      <c r="G6214" s="47" t="s">
        <v>130</v>
      </c>
      <c r="H6214" s="47" t="n">
        <v>581</v>
      </c>
      <c r="I6214" s="57" t="n">
        <f aca="false">IFERROR(H6214/INDEX(Rate_Master!$C$2:$C$13,MATCH(F6214,Rate_Master!$A$2:$A$13,0)),0)</f>
        <v>1.05636363636364</v>
      </c>
    </row>
    <row r="6215" customFormat="false" ht="15" hidden="false" customHeight="false" outlineLevel="0" collapsed="false">
      <c r="A6215" s="47" t="s">
        <v>18167</v>
      </c>
      <c r="B6215" s="47" t="s">
        <v>1453</v>
      </c>
      <c r="C6215" s="48" t="n">
        <v>46134</v>
      </c>
      <c r="D6215" s="47" t="s">
        <v>64</v>
      </c>
      <c r="E6215" s="47" t="s">
        <v>128</v>
      </c>
      <c r="F6215" s="47" t="s">
        <v>155</v>
      </c>
      <c r="G6215" s="47" t="s">
        <v>131</v>
      </c>
      <c r="H6215" s="47" t="n">
        <v>252</v>
      </c>
      <c r="I6215" s="57" t="n">
        <f aca="false">IFERROR(H6215/INDEX(Rate_Master!$C$2:$C$13,MATCH(F6215,Rate_Master!$A$2:$A$13,0)),0)</f>
        <v>0.458181818181818</v>
      </c>
    </row>
    <row r="6216" customFormat="false" ht="15" hidden="false" customHeight="false" outlineLevel="0" collapsed="false">
      <c r="A6216" s="47" t="s">
        <v>18168</v>
      </c>
      <c r="B6216" s="47" t="s">
        <v>1453</v>
      </c>
      <c r="C6216" s="48" t="n">
        <v>46134</v>
      </c>
      <c r="D6216" s="47" t="s">
        <v>64</v>
      </c>
      <c r="E6216" s="47" t="s">
        <v>128</v>
      </c>
      <c r="F6216" s="47" t="s">
        <v>155</v>
      </c>
      <c r="G6216" s="47" t="s">
        <v>132</v>
      </c>
      <c r="H6216" s="47" t="n">
        <v>196</v>
      </c>
      <c r="I6216" s="57" t="n">
        <f aca="false">IFERROR(H6216/INDEX(Rate_Master!$C$2:$C$13,MATCH(F6216,Rate_Master!$A$2:$A$13,0)),0)</f>
        <v>0.356363636363636</v>
      </c>
    </row>
    <row r="6217" customFormat="false" ht="15" hidden="false" customHeight="false" outlineLevel="0" collapsed="false">
      <c r="A6217" s="47" t="s">
        <v>18169</v>
      </c>
      <c r="B6217" s="47" t="s">
        <v>1455</v>
      </c>
      <c r="C6217" s="48" t="n">
        <v>46134</v>
      </c>
      <c r="D6217" s="47" t="s">
        <v>64</v>
      </c>
      <c r="E6217" s="47" t="s">
        <v>128</v>
      </c>
      <c r="F6217" s="47" t="s">
        <v>155</v>
      </c>
      <c r="G6217" s="47" t="s">
        <v>127</v>
      </c>
      <c r="H6217" s="47" t="n">
        <v>1137</v>
      </c>
      <c r="I6217" s="57" t="n">
        <f aca="false">IFERROR(H6217/INDEX(Rate_Master!$C$2:$C$13,MATCH(F6217,Rate_Master!$A$2:$A$13,0)),0)</f>
        <v>2.06727272727273</v>
      </c>
    </row>
    <row r="6218" customFormat="false" ht="15" hidden="false" customHeight="false" outlineLevel="0" collapsed="false">
      <c r="A6218" s="47" t="s">
        <v>18170</v>
      </c>
      <c r="B6218" s="47" t="s">
        <v>1455</v>
      </c>
      <c r="C6218" s="48" t="n">
        <v>46134</v>
      </c>
      <c r="D6218" s="47" t="s">
        <v>64</v>
      </c>
      <c r="E6218" s="47" t="s">
        <v>128</v>
      </c>
      <c r="F6218" s="47" t="s">
        <v>155</v>
      </c>
      <c r="G6218" s="47" t="s">
        <v>129</v>
      </c>
      <c r="H6218" s="47" t="n">
        <v>857</v>
      </c>
      <c r="I6218" s="57" t="n">
        <f aca="false">IFERROR(H6218/INDEX(Rate_Master!$C$2:$C$13,MATCH(F6218,Rate_Master!$A$2:$A$13,0)),0)</f>
        <v>1.55818181818182</v>
      </c>
    </row>
    <row r="6219" customFormat="false" ht="15" hidden="false" customHeight="false" outlineLevel="0" collapsed="false">
      <c r="A6219" s="47" t="s">
        <v>18171</v>
      </c>
      <c r="B6219" s="47" t="s">
        <v>1455</v>
      </c>
      <c r="C6219" s="48" t="n">
        <v>46134</v>
      </c>
      <c r="D6219" s="47" t="s">
        <v>64</v>
      </c>
      <c r="E6219" s="47" t="s">
        <v>128</v>
      </c>
      <c r="F6219" s="47" t="s">
        <v>155</v>
      </c>
      <c r="G6219" s="47" t="s">
        <v>130</v>
      </c>
      <c r="H6219" s="47" t="n">
        <v>720</v>
      </c>
      <c r="I6219" s="57" t="n">
        <f aca="false">IFERROR(H6219/INDEX(Rate_Master!$C$2:$C$13,MATCH(F6219,Rate_Master!$A$2:$A$13,0)),0)</f>
        <v>1.30909090909091</v>
      </c>
    </row>
    <row r="6220" customFormat="false" ht="15" hidden="false" customHeight="false" outlineLevel="0" collapsed="false">
      <c r="A6220" s="47" t="s">
        <v>18172</v>
      </c>
      <c r="B6220" s="47" t="s">
        <v>1455</v>
      </c>
      <c r="C6220" s="48" t="n">
        <v>46134</v>
      </c>
      <c r="D6220" s="47" t="s">
        <v>64</v>
      </c>
      <c r="E6220" s="47" t="s">
        <v>128</v>
      </c>
      <c r="F6220" s="47" t="s">
        <v>155</v>
      </c>
      <c r="G6220" s="47" t="s">
        <v>131</v>
      </c>
      <c r="H6220" s="47" t="n">
        <v>325</v>
      </c>
      <c r="I6220" s="57" t="n">
        <f aca="false">IFERROR(H6220/INDEX(Rate_Master!$C$2:$C$13,MATCH(F6220,Rate_Master!$A$2:$A$13,0)),0)</f>
        <v>0.590909090909091</v>
      </c>
    </row>
    <row r="6221" customFormat="false" ht="15" hidden="false" customHeight="false" outlineLevel="0" collapsed="false">
      <c r="A6221" s="47" t="s">
        <v>18173</v>
      </c>
      <c r="B6221" s="47" t="s">
        <v>1455</v>
      </c>
      <c r="C6221" s="48" t="n">
        <v>46134</v>
      </c>
      <c r="D6221" s="47" t="s">
        <v>64</v>
      </c>
      <c r="E6221" s="47" t="s">
        <v>128</v>
      </c>
      <c r="F6221" s="47" t="s">
        <v>155</v>
      </c>
      <c r="G6221" s="47" t="s">
        <v>132</v>
      </c>
      <c r="H6221" s="47" t="n">
        <v>285</v>
      </c>
      <c r="I6221" s="57" t="n">
        <f aca="false">IFERROR(H6221/INDEX(Rate_Master!$C$2:$C$13,MATCH(F6221,Rate_Master!$A$2:$A$13,0)),0)</f>
        <v>0.518181818181818</v>
      </c>
    </row>
    <row r="6222" customFormat="false" ht="15" hidden="false" customHeight="false" outlineLevel="0" collapsed="false">
      <c r="A6222" s="47" t="s">
        <v>18174</v>
      </c>
      <c r="B6222" s="47" t="s">
        <v>1456</v>
      </c>
      <c r="C6222" s="48" t="n">
        <v>46134</v>
      </c>
      <c r="D6222" s="47" t="s">
        <v>65</v>
      </c>
      <c r="E6222" s="47" t="s">
        <v>134</v>
      </c>
      <c r="F6222" s="47" t="s">
        <v>157</v>
      </c>
      <c r="G6222" s="47" t="s">
        <v>133</v>
      </c>
      <c r="H6222" s="47" t="n">
        <v>794</v>
      </c>
      <c r="I6222" s="57" t="n">
        <f aca="false">IFERROR(H6222/INDEX(Rate_Master!$C$2:$C$13,MATCH(F6222,Rate_Master!$A$2:$A$13,0)),0)</f>
        <v>3.60909090909091</v>
      </c>
    </row>
    <row r="6223" customFormat="false" ht="15" hidden="false" customHeight="false" outlineLevel="0" collapsed="false">
      <c r="A6223" s="47" t="s">
        <v>18175</v>
      </c>
      <c r="B6223" s="47" t="s">
        <v>1456</v>
      </c>
      <c r="C6223" s="48" t="n">
        <v>46134</v>
      </c>
      <c r="D6223" s="47" t="s">
        <v>65</v>
      </c>
      <c r="E6223" s="47" t="s">
        <v>134</v>
      </c>
      <c r="F6223" s="47" t="s">
        <v>157</v>
      </c>
      <c r="G6223" s="47" t="s">
        <v>135</v>
      </c>
      <c r="H6223" s="47" t="n">
        <v>390</v>
      </c>
      <c r="I6223" s="57" t="n">
        <f aca="false">IFERROR(H6223/INDEX(Rate_Master!$C$2:$C$13,MATCH(F6223,Rate_Master!$A$2:$A$13,0)),0)</f>
        <v>1.77272727272727</v>
      </c>
    </row>
    <row r="6224" customFormat="false" ht="15" hidden="false" customHeight="false" outlineLevel="0" collapsed="false">
      <c r="A6224" s="47" t="s">
        <v>18176</v>
      </c>
      <c r="B6224" s="47" t="s">
        <v>1456</v>
      </c>
      <c r="C6224" s="48" t="n">
        <v>46134</v>
      </c>
      <c r="D6224" s="47" t="s">
        <v>65</v>
      </c>
      <c r="E6224" s="47" t="s">
        <v>134</v>
      </c>
      <c r="F6224" s="47" t="s">
        <v>157</v>
      </c>
      <c r="G6224" s="47" t="s">
        <v>136</v>
      </c>
      <c r="H6224" s="47" t="n">
        <v>303</v>
      </c>
      <c r="I6224" s="57" t="n">
        <f aca="false">IFERROR(H6224/INDEX(Rate_Master!$C$2:$C$13,MATCH(F6224,Rate_Master!$A$2:$A$13,0)),0)</f>
        <v>1.37727272727273</v>
      </c>
    </row>
    <row r="6225" customFormat="false" ht="15" hidden="false" customHeight="false" outlineLevel="0" collapsed="false">
      <c r="A6225" s="47" t="s">
        <v>18177</v>
      </c>
      <c r="B6225" s="47" t="s">
        <v>1456</v>
      </c>
      <c r="C6225" s="48" t="n">
        <v>46134</v>
      </c>
      <c r="D6225" s="47" t="s">
        <v>65</v>
      </c>
      <c r="E6225" s="47" t="s">
        <v>134</v>
      </c>
      <c r="F6225" s="47" t="s">
        <v>157</v>
      </c>
      <c r="G6225" s="47" t="s">
        <v>137</v>
      </c>
      <c r="H6225" s="47" t="n">
        <v>241</v>
      </c>
      <c r="I6225" s="57" t="n">
        <f aca="false">IFERROR(H6225/INDEX(Rate_Master!$C$2:$C$13,MATCH(F6225,Rate_Master!$A$2:$A$13,0)),0)</f>
        <v>1.09545454545455</v>
      </c>
    </row>
    <row r="6226" customFormat="false" ht="15" hidden="false" customHeight="false" outlineLevel="0" collapsed="false">
      <c r="A6226" s="47" t="s">
        <v>18178</v>
      </c>
      <c r="B6226" s="47" t="s">
        <v>1456</v>
      </c>
      <c r="C6226" s="48" t="n">
        <v>46134</v>
      </c>
      <c r="D6226" s="47" t="s">
        <v>65</v>
      </c>
      <c r="E6226" s="47" t="s">
        <v>134</v>
      </c>
      <c r="F6226" s="47" t="s">
        <v>157</v>
      </c>
      <c r="G6226" s="47" t="s">
        <v>138</v>
      </c>
      <c r="H6226" s="47" t="n">
        <v>122</v>
      </c>
      <c r="I6226" s="57" t="n">
        <f aca="false">IFERROR(H6226/INDEX(Rate_Master!$C$2:$C$13,MATCH(F6226,Rate_Master!$A$2:$A$13,0)),0)</f>
        <v>0.554545454545455</v>
      </c>
    </row>
    <row r="6227" customFormat="false" ht="15" hidden="false" customHeight="false" outlineLevel="0" collapsed="false">
      <c r="A6227" s="47" t="s">
        <v>18179</v>
      </c>
      <c r="B6227" s="47" t="s">
        <v>1458</v>
      </c>
      <c r="C6227" s="48" t="n">
        <v>46134</v>
      </c>
      <c r="D6227" s="47" t="s">
        <v>65</v>
      </c>
      <c r="E6227" s="47" t="s">
        <v>134</v>
      </c>
      <c r="F6227" s="47" t="s">
        <v>157</v>
      </c>
      <c r="G6227" s="47" t="s">
        <v>133</v>
      </c>
      <c r="H6227" s="47" t="n">
        <v>695</v>
      </c>
      <c r="I6227" s="57" t="n">
        <f aca="false">IFERROR(H6227/INDEX(Rate_Master!$C$2:$C$13,MATCH(F6227,Rate_Master!$A$2:$A$13,0)),0)</f>
        <v>3.15909090909091</v>
      </c>
    </row>
    <row r="6228" customFormat="false" ht="15" hidden="false" customHeight="false" outlineLevel="0" collapsed="false">
      <c r="A6228" s="47" t="s">
        <v>18180</v>
      </c>
      <c r="B6228" s="47" t="s">
        <v>1458</v>
      </c>
      <c r="C6228" s="48" t="n">
        <v>46134</v>
      </c>
      <c r="D6228" s="47" t="s">
        <v>65</v>
      </c>
      <c r="E6228" s="47" t="s">
        <v>134</v>
      </c>
      <c r="F6228" s="47" t="s">
        <v>157</v>
      </c>
      <c r="G6228" s="47" t="s">
        <v>135</v>
      </c>
      <c r="H6228" s="47" t="n">
        <v>334</v>
      </c>
      <c r="I6228" s="57" t="n">
        <f aca="false">IFERROR(H6228/INDEX(Rate_Master!$C$2:$C$13,MATCH(F6228,Rate_Master!$A$2:$A$13,0)),0)</f>
        <v>1.51818181818182</v>
      </c>
    </row>
    <row r="6229" customFormat="false" ht="15" hidden="false" customHeight="false" outlineLevel="0" collapsed="false">
      <c r="A6229" s="47" t="s">
        <v>18181</v>
      </c>
      <c r="B6229" s="47" t="s">
        <v>1458</v>
      </c>
      <c r="C6229" s="48" t="n">
        <v>46134</v>
      </c>
      <c r="D6229" s="47" t="s">
        <v>65</v>
      </c>
      <c r="E6229" s="47" t="s">
        <v>134</v>
      </c>
      <c r="F6229" s="47" t="s">
        <v>157</v>
      </c>
      <c r="G6229" s="47" t="s">
        <v>136</v>
      </c>
      <c r="H6229" s="47" t="n">
        <v>251</v>
      </c>
      <c r="I6229" s="57" t="n">
        <f aca="false">IFERROR(H6229/INDEX(Rate_Master!$C$2:$C$13,MATCH(F6229,Rate_Master!$A$2:$A$13,0)),0)</f>
        <v>1.14090909090909</v>
      </c>
    </row>
    <row r="6230" customFormat="false" ht="15" hidden="false" customHeight="false" outlineLevel="0" collapsed="false">
      <c r="A6230" s="47" t="s">
        <v>18182</v>
      </c>
      <c r="B6230" s="47" t="s">
        <v>1458</v>
      </c>
      <c r="C6230" s="48" t="n">
        <v>46134</v>
      </c>
      <c r="D6230" s="47" t="s">
        <v>65</v>
      </c>
      <c r="E6230" s="47" t="s">
        <v>134</v>
      </c>
      <c r="F6230" s="47" t="s">
        <v>157</v>
      </c>
      <c r="G6230" s="47" t="s">
        <v>137</v>
      </c>
      <c r="H6230" s="47" t="n">
        <v>233</v>
      </c>
      <c r="I6230" s="57" t="n">
        <f aca="false">IFERROR(H6230/INDEX(Rate_Master!$C$2:$C$13,MATCH(F6230,Rate_Master!$A$2:$A$13,0)),0)</f>
        <v>1.05909090909091</v>
      </c>
    </row>
    <row r="6231" customFormat="false" ht="15" hidden="false" customHeight="false" outlineLevel="0" collapsed="false">
      <c r="A6231" s="47" t="s">
        <v>18183</v>
      </c>
      <c r="B6231" s="47" t="s">
        <v>1458</v>
      </c>
      <c r="C6231" s="48" t="n">
        <v>46134</v>
      </c>
      <c r="D6231" s="47" t="s">
        <v>65</v>
      </c>
      <c r="E6231" s="47" t="s">
        <v>134</v>
      </c>
      <c r="F6231" s="47" t="s">
        <v>157</v>
      </c>
      <c r="G6231" s="47" t="s">
        <v>138</v>
      </c>
      <c r="H6231" s="47" t="n">
        <v>107</v>
      </c>
      <c r="I6231" s="57" t="n">
        <f aca="false">IFERROR(H6231/INDEX(Rate_Master!$C$2:$C$13,MATCH(F6231,Rate_Master!$A$2:$A$13,0)),0)</f>
        <v>0.486363636363636</v>
      </c>
    </row>
    <row r="6232" customFormat="false" ht="15" hidden="false" customHeight="false" outlineLevel="0" collapsed="false">
      <c r="A6232" s="47" t="s">
        <v>18184</v>
      </c>
      <c r="B6232" s="47" t="s">
        <v>1459</v>
      </c>
      <c r="C6232" s="48" t="n">
        <v>46134</v>
      </c>
      <c r="D6232" s="47" t="s">
        <v>65</v>
      </c>
      <c r="E6232" s="47" t="s">
        <v>134</v>
      </c>
      <c r="F6232" s="47" t="s">
        <v>157</v>
      </c>
      <c r="G6232" s="47" t="s">
        <v>133</v>
      </c>
      <c r="H6232" s="47" t="n">
        <v>1073</v>
      </c>
      <c r="I6232" s="57" t="n">
        <f aca="false">IFERROR(H6232/INDEX(Rate_Master!$C$2:$C$13,MATCH(F6232,Rate_Master!$A$2:$A$13,0)),0)</f>
        <v>4.87727272727273</v>
      </c>
    </row>
    <row r="6233" customFormat="false" ht="15" hidden="false" customHeight="false" outlineLevel="0" collapsed="false">
      <c r="A6233" s="47" t="s">
        <v>18185</v>
      </c>
      <c r="B6233" s="47" t="s">
        <v>1459</v>
      </c>
      <c r="C6233" s="48" t="n">
        <v>46134</v>
      </c>
      <c r="D6233" s="47" t="s">
        <v>65</v>
      </c>
      <c r="E6233" s="47" t="s">
        <v>134</v>
      </c>
      <c r="F6233" s="47" t="s">
        <v>157</v>
      </c>
      <c r="G6233" s="47" t="s">
        <v>135</v>
      </c>
      <c r="H6233" s="47" t="n">
        <v>596</v>
      </c>
      <c r="I6233" s="57" t="n">
        <f aca="false">IFERROR(H6233/INDEX(Rate_Master!$C$2:$C$13,MATCH(F6233,Rate_Master!$A$2:$A$13,0)),0)</f>
        <v>2.70909090909091</v>
      </c>
    </row>
    <row r="6234" customFormat="false" ht="15" hidden="false" customHeight="false" outlineLevel="0" collapsed="false">
      <c r="A6234" s="47" t="s">
        <v>18186</v>
      </c>
      <c r="B6234" s="47" t="s">
        <v>1459</v>
      </c>
      <c r="C6234" s="48" t="n">
        <v>46134</v>
      </c>
      <c r="D6234" s="47" t="s">
        <v>65</v>
      </c>
      <c r="E6234" s="47" t="s">
        <v>134</v>
      </c>
      <c r="F6234" s="47" t="s">
        <v>157</v>
      </c>
      <c r="G6234" s="47" t="s">
        <v>136</v>
      </c>
      <c r="H6234" s="47" t="n">
        <v>479</v>
      </c>
      <c r="I6234" s="57" t="n">
        <f aca="false">IFERROR(H6234/INDEX(Rate_Master!$C$2:$C$13,MATCH(F6234,Rate_Master!$A$2:$A$13,0)),0)</f>
        <v>2.17727272727273</v>
      </c>
    </row>
    <row r="6235" customFormat="false" ht="15" hidden="false" customHeight="false" outlineLevel="0" collapsed="false">
      <c r="A6235" s="47" t="s">
        <v>18187</v>
      </c>
      <c r="B6235" s="47" t="s">
        <v>1459</v>
      </c>
      <c r="C6235" s="48" t="n">
        <v>46134</v>
      </c>
      <c r="D6235" s="47" t="s">
        <v>65</v>
      </c>
      <c r="E6235" s="47" t="s">
        <v>134</v>
      </c>
      <c r="F6235" s="47" t="s">
        <v>157</v>
      </c>
      <c r="G6235" s="47" t="s">
        <v>137</v>
      </c>
      <c r="H6235" s="47" t="n">
        <v>347</v>
      </c>
      <c r="I6235" s="57" t="n">
        <f aca="false">IFERROR(H6235/INDEX(Rate_Master!$C$2:$C$13,MATCH(F6235,Rate_Master!$A$2:$A$13,0)),0)</f>
        <v>1.57727272727273</v>
      </c>
    </row>
    <row r="6236" customFormat="false" ht="15" hidden="false" customHeight="false" outlineLevel="0" collapsed="false">
      <c r="A6236" s="47" t="s">
        <v>18188</v>
      </c>
      <c r="B6236" s="47" t="s">
        <v>1459</v>
      </c>
      <c r="C6236" s="48" t="n">
        <v>46134</v>
      </c>
      <c r="D6236" s="47" t="s">
        <v>65</v>
      </c>
      <c r="E6236" s="47" t="s">
        <v>134</v>
      </c>
      <c r="F6236" s="47" t="s">
        <v>157</v>
      </c>
      <c r="G6236" s="47" t="s">
        <v>138</v>
      </c>
      <c r="H6236" s="47" t="n">
        <v>196</v>
      </c>
      <c r="I6236" s="57" t="n">
        <f aca="false">IFERROR(H6236/INDEX(Rate_Master!$C$2:$C$13,MATCH(F6236,Rate_Master!$A$2:$A$13,0)),0)</f>
        <v>0.890909090909091</v>
      </c>
    </row>
    <row r="6237" customFormat="false" ht="15" hidden="false" customHeight="false" outlineLevel="0" collapsed="false">
      <c r="A6237" s="47" t="s">
        <v>18189</v>
      </c>
      <c r="B6237" s="47" t="s">
        <v>1460</v>
      </c>
      <c r="C6237" s="48" t="n">
        <v>46135</v>
      </c>
      <c r="D6237" s="47" t="s">
        <v>62</v>
      </c>
      <c r="E6237" s="47" t="s">
        <v>120</v>
      </c>
      <c r="F6237" s="47" t="s">
        <v>149</v>
      </c>
      <c r="G6237" s="47" t="s">
        <v>119</v>
      </c>
      <c r="H6237" s="47" t="n">
        <v>914</v>
      </c>
      <c r="I6237" s="57" t="n">
        <f aca="false">IFERROR(H6237/INDEX(Rate_Master!$C$2:$C$13,MATCH(F6237,Rate_Master!$A$2:$A$13,0)),0)</f>
        <v>0.830909090909091</v>
      </c>
    </row>
    <row r="6238" customFormat="false" ht="15" hidden="false" customHeight="false" outlineLevel="0" collapsed="false">
      <c r="A6238" s="47" t="s">
        <v>18190</v>
      </c>
      <c r="B6238" s="47" t="s">
        <v>1460</v>
      </c>
      <c r="C6238" s="48" t="n">
        <v>46135</v>
      </c>
      <c r="D6238" s="47" t="s">
        <v>62</v>
      </c>
      <c r="E6238" s="47" t="s">
        <v>120</v>
      </c>
      <c r="F6238" s="47" t="s">
        <v>149</v>
      </c>
      <c r="G6238" s="47" t="s">
        <v>121</v>
      </c>
      <c r="H6238" s="47" t="n">
        <v>816</v>
      </c>
      <c r="I6238" s="57" t="n">
        <f aca="false">IFERROR(H6238/INDEX(Rate_Master!$C$2:$C$13,MATCH(F6238,Rate_Master!$A$2:$A$13,0)),0)</f>
        <v>0.741818181818182</v>
      </c>
    </row>
    <row r="6239" customFormat="false" ht="15" hidden="false" customHeight="false" outlineLevel="0" collapsed="false">
      <c r="A6239" s="47" t="s">
        <v>18191</v>
      </c>
      <c r="B6239" s="47" t="s">
        <v>1460</v>
      </c>
      <c r="C6239" s="48" t="n">
        <v>46135</v>
      </c>
      <c r="D6239" s="47" t="s">
        <v>62</v>
      </c>
      <c r="E6239" s="47" t="s">
        <v>120</v>
      </c>
      <c r="F6239" s="47" t="s">
        <v>149</v>
      </c>
      <c r="G6239" s="47" t="s">
        <v>122</v>
      </c>
      <c r="H6239" s="47" t="n">
        <v>901</v>
      </c>
      <c r="I6239" s="57" t="n">
        <f aca="false">IFERROR(H6239/INDEX(Rate_Master!$C$2:$C$13,MATCH(F6239,Rate_Master!$A$2:$A$13,0)),0)</f>
        <v>0.819090909090909</v>
      </c>
    </row>
    <row r="6240" customFormat="false" ht="15" hidden="false" customHeight="false" outlineLevel="0" collapsed="false">
      <c r="A6240" s="47" t="s">
        <v>18192</v>
      </c>
      <c r="B6240" s="47" t="s">
        <v>1460</v>
      </c>
      <c r="C6240" s="48" t="n">
        <v>46135</v>
      </c>
      <c r="D6240" s="47" t="s">
        <v>62</v>
      </c>
      <c r="E6240" s="47" t="s">
        <v>120</v>
      </c>
      <c r="F6240" s="47" t="s">
        <v>149</v>
      </c>
      <c r="G6240" s="47" t="s">
        <v>123</v>
      </c>
      <c r="H6240" s="47" t="n">
        <v>683</v>
      </c>
      <c r="I6240" s="57" t="n">
        <f aca="false">IFERROR(H6240/INDEX(Rate_Master!$C$2:$C$13,MATCH(F6240,Rate_Master!$A$2:$A$13,0)),0)</f>
        <v>0.620909090909091</v>
      </c>
    </row>
    <row r="6241" customFormat="false" ht="15" hidden="false" customHeight="false" outlineLevel="0" collapsed="false">
      <c r="A6241" s="47" t="s">
        <v>18193</v>
      </c>
      <c r="B6241" s="47" t="s">
        <v>1460</v>
      </c>
      <c r="C6241" s="48" t="n">
        <v>46135</v>
      </c>
      <c r="D6241" s="47" t="s">
        <v>62</v>
      </c>
      <c r="E6241" s="47" t="s">
        <v>120</v>
      </c>
      <c r="F6241" s="47" t="s">
        <v>149</v>
      </c>
      <c r="G6241" s="47" t="s">
        <v>124</v>
      </c>
      <c r="H6241" s="47" t="n">
        <v>407</v>
      </c>
      <c r="I6241" s="57" t="n">
        <f aca="false">IFERROR(H6241/INDEX(Rate_Master!$C$2:$C$13,MATCH(F6241,Rate_Master!$A$2:$A$13,0)),0)</f>
        <v>0.37</v>
      </c>
    </row>
    <row r="6242" customFormat="false" ht="15" hidden="false" customHeight="false" outlineLevel="0" collapsed="false">
      <c r="A6242" s="47" t="s">
        <v>18194</v>
      </c>
      <c r="B6242" s="47" t="s">
        <v>1460</v>
      </c>
      <c r="C6242" s="48" t="n">
        <v>46135</v>
      </c>
      <c r="D6242" s="47" t="s">
        <v>62</v>
      </c>
      <c r="E6242" s="47" t="s">
        <v>120</v>
      </c>
      <c r="F6242" s="47" t="s">
        <v>149</v>
      </c>
      <c r="G6242" s="47" t="s">
        <v>125</v>
      </c>
      <c r="H6242" s="47" t="n">
        <v>222</v>
      </c>
      <c r="I6242" s="57" t="n">
        <f aca="false">IFERROR(H6242/INDEX(Rate_Master!$C$2:$C$13,MATCH(F6242,Rate_Master!$A$2:$A$13,0)),0)</f>
        <v>0.201818181818182</v>
      </c>
    </row>
    <row r="6243" customFormat="false" ht="15" hidden="false" customHeight="false" outlineLevel="0" collapsed="false">
      <c r="A6243" s="47" t="s">
        <v>18195</v>
      </c>
      <c r="B6243" s="47" t="s">
        <v>1460</v>
      </c>
      <c r="C6243" s="48" t="n">
        <v>46135</v>
      </c>
      <c r="D6243" s="47" t="s">
        <v>62</v>
      </c>
      <c r="E6243" s="47" t="s">
        <v>120</v>
      </c>
      <c r="F6243" s="47" t="s">
        <v>149</v>
      </c>
      <c r="G6243" s="47" t="s">
        <v>126</v>
      </c>
      <c r="H6243" s="47" t="n">
        <v>176</v>
      </c>
      <c r="I6243" s="57" t="n">
        <f aca="false">IFERROR(H6243/INDEX(Rate_Master!$C$2:$C$13,MATCH(F6243,Rate_Master!$A$2:$A$13,0)),0)</f>
        <v>0.16</v>
      </c>
    </row>
    <row r="6244" customFormat="false" ht="15" hidden="false" customHeight="false" outlineLevel="0" collapsed="false">
      <c r="A6244" s="47" t="s">
        <v>18196</v>
      </c>
      <c r="B6244" s="47" t="s">
        <v>1461</v>
      </c>
      <c r="C6244" s="48" t="n">
        <v>46135</v>
      </c>
      <c r="D6244" s="47" t="s">
        <v>62</v>
      </c>
      <c r="E6244" s="47" t="s">
        <v>120</v>
      </c>
      <c r="F6244" s="47" t="s">
        <v>149</v>
      </c>
      <c r="G6244" s="47" t="s">
        <v>119</v>
      </c>
      <c r="H6244" s="47" t="n">
        <v>1056</v>
      </c>
      <c r="I6244" s="57" t="n">
        <f aca="false">IFERROR(H6244/INDEX(Rate_Master!$C$2:$C$13,MATCH(F6244,Rate_Master!$A$2:$A$13,0)),0)</f>
        <v>0.96</v>
      </c>
    </row>
    <row r="6245" customFormat="false" ht="15" hidden="false" customHeight="false" outlineLevel="0" collapsed="false">
      <c r="A6245" s="47" t="s">
        <v>18197</v>
      </c>
      <c r="B6245" s="47" t="s">
        <v>1461</v>
      </c>
      <c r="C6245" s="48" t="n">
        <v>46135</v>
      </c>
      <c r="D6245" s="47" t="s">
        <v>62</v>
      </c>
      <c r="E6245" s="47" t="s">
        <v>120</v>
      </c>
      <c r="F6245" s="47" t="s">
        <v>149</v>
      </c>
      <c r="G6245" s="47" t="s">
        <v>121</v>
      </c>
      <c r="H6245" s="47" t="n">
        <v>906</v>
      </c>
      <c r="I6245" s="57" t="n">
        <f aca="false">IFERROR(H6245/INDEX(Rate_Master!$C$2:$C$13,MATCH(F6245,Rate_Master!$A$2:$A$13,0)),0)</f>
        <v>0.823636363636364</v>
      </c>
    </row>
    <row r="6246" customFormat="false" ht="15" hidden="false" customHeight="false" outlineLevel="0" collapsed="false">
      <c r="A6246" s="47" t="s">
        <v>18198</v>
      </c>
      <c r="B6246" s="47" t="s">
        <v>1461</v>
      </c>
      <c r="C6246" s="48" t="n">
        <v>46135</v>
      </c>
      <c r="D6246" s="47" t="s">
        <v>62</v>
      </c>
      <c r="E6246" s="47" t="s">
        <v>120</v>
      </c>
      <c r="F6246" s="47" t="s">
        <v>149</v>
      </c>
      <c r="G6246" s="47" t="s">
        <v>122</v>
      </c>
      <c r="H6246" s="47" t="n">
        <v>1055</v>
      </c>
      <c r="I6246" s="57" t="n">
        <f aca="false">IFERROR(H6246/INDEX(Rate_Master!$C$2:$C$13,MATCH(F6246,Rate_Master!$A$2:$A$13,0)),0)</f>
        <v>0.959090909090909</v>
      </c>
    </row>
    <row r="6247" customFormat="false" ht="15" hidden="false" customHeight="false" outlineLevel="0" collapsed="false">
      <c r="A6247" s="47" t="s">
        <v>18199</v>
      </c>
      <c r="B6247" s="47" t="s">
        <v>1461</v>
      </c>
      <c r="C6247" s="48" t="n">
        <v>46135</v>
      </c>
      <c r="D6247" s="47" t="s">
        <v>62</v>
      </c>
      <c r="E6247" s="47" t="s">
        <v>120</v>
      </c>
      <c r="F6247" s="47" t="s">
        <v>149</v>
      </c>
      <c r="G6247" s="47" t="s">
        <v>123</v>
      </c>
      <c r="H6247" s="47" t="n">
        <v>811</v>
      </c>
      <c r="I6247" s="57" t="n">
        <f aca="false">IFERROR(H6247/INDEX(Rate_Master!$C$2:$C$13,MATCH(F6247,Rate_Master!$A$2:$A$13,0)),0)</f>
        <v>0.737272727272727</v>
      </c>
    </row>
    <row r="6248" customFormat="false" ht="15" hidden="false" customHeight="false" outlineLevel="0" collapsed="false">
      <c r="A6248" s="47" t="s">
        <v>18200</v>
      </c>
      <c r="B6248" s="47" t="s">
        <v>1461</v>
      </c>
      <c r="C6248" s="48" t="n">
        <v>46135</v>
      </c>
      <c r="D6248" s="47" t="s">
        <v>62</v>
      </c>
      <c r="E6248" s="47" t="s">
        <v>120</v>
      </c>
      <c r="F6248" s="47" t="s">
        <v>149</v>
      </c>
      <c r="G6248" s="47" t="s">
        <v>124</v>
      </c>
      <c r="H6248" s="47" t="n">
        <v>490</v>
      </c>
      <c r="I6248" s="57" t="n">
        <f aca="false">IFERROR(H6248/INDEX(Rate_Master!$C$2:$C$13,MATCH(F6248,Rate_Master!$A$2:$A$13,0)),0)</f>
        <v>0.445454545454545</v>
      </c>
    </row>
    <row r="6249" customFormat="false" ht="15" hidden="false" customHeight="false" outlineLevel="0" collapsed="false">
      <c r="A6249" s="47" t="s">
        <v>18201</v>
      </c>
      <c r="B6249" s="47" t="s">
        <v>1461</v>
      </c>
      <c r="C6249" s="48" t="n">
        <v>46135</v>
      </c>
      <c r="D6249" s="47" t="s">
        <v>62</v>
      </c>
      <c r="E6249" s="47" t="s">
        <v>120</v>
      </c>
      <c r="F6249" s="47" t="s">
        <v>149</v>
      </c>
      <c r="G6249" s="47" t="s">
        <v>125</v>
      </c>
      <c r="H6249" s="47" t="n">
        <v>329</v>
      </c>
      <c r="I6249" s="57" t="n">
        <f aca="false">IFERROR(H6249/INDEX(Rate_Master!$C$2:$C$13,MATCH(F6249,Rate_Master!$A$2:$A$13,0)),0)</f>
        <v>0.299090909090909</v>
      </c>
    </row>
    <row r="6250" customFormat="false" ht="15" hidden="false" customHeight="false" outlineLevel="0" collapsed="false">
      <c r="A6250" s="47" t="s">
        <v>18202</v>
      </c>
      <c r="B6250" s="47" t="s">
        <v>1461</v>
      </c>
      <c r="C6250" s="48" t="n">
        <v>46135</v>
      </c>
      <c r="D6250" s="47" t="s">
        <v>62</v>
      </c>
      <c r="E6250" s="47" t="s">
        <v>120</v>
      </c>
      <c r="F6250" s="47" t="s">
        <v>149</v>
      </c>
      <c r="G6250" s="47" t="s">
        <v>126</v>
      </c>
      <c r="H6250" s="47" t="n">
        <v>219</v>
      </c>
      <c r="I6250" s="57" t="n">
        <f aca="false">IFERROR(H6250/INDEX(Rate_Master!$C$2:$C$13,MATCH(F6250,Rate_Master!$A$2:$A$13,0)),0)</f>
        <v>0.199090909090909</v>
      </c>
    </row>
    <row r="6251" customFormat="false" ht="15" hidden="false" customHeight="false" outlineLevel="0" collapsed="false">
      <c r="A6251" s="47" t="s">
        <v>18203</v>
      </c>
      <c r="B6251" s="47" t="s">
        <v>1462</v>
      </c>
      <c r="C6251" s="48" t="n">
        <v>46135</v>
      </c>
      <c r="D6251" s="47" t="s">
        <v>62</v>
      </c>
      <c r="E6251" s="47" t="s">
        <v>120</v>
      </c>
      <c r="F6251" s="47" t="s">
        <v>149</v>
      </c>
      <c r="G6251" s="47" t="s">
        <v>119</v>
      </c>
      <c r="H6251" s="47" t="n">
        <v>1331</v>
      </c>
      <c r="I6251" s="57" t="n">
        <f aca="false">IFERROR(H6251/INDEX(Rate_Master!$C$2:$C$13,MATCH(F6251,Rate_Master!$A$2:$A$13,0)),0)</f>
        <v>1.21</v>
      </c>
    </row>
    <row r="6252" customFormat="false" ht="15" hidden="false" customHeight="false" outlineLevel="0" collapsed="false">
      <c r="A6252" s="47" t="s">
        <v>18204</v>
      </c>
      <c r="B6252" s="47" t="s">
        <v>1462</v>
      </c>
      <c r="C6252" s="48" t="n">
        <v>46135</v>
      </c>
      <c r="D6252" s="47" t="s">
        <v>62</v>
      </c>
      <c r="E6252" s="47" t="s">
        <v>120</v>
      </c>
      <c r="F6252" s="47" t="s">
        <v>149</v>
      </c>
      <c r="G6252" s="47" t="s">
        <v>121</v>
      </c>
      <c r="H6252" s="47" t="n">
        <v>1255</v>
      </c>
      <c r="I6252" s="57" t="n">
        <f aca="false">IFERROR(H6252/INDEX(Rate_Master!$C$2:$C$13,MATCH(F6252,Rate_Master!$A$2:$A$13,0)),0)</f>
        <v>1.14090909090909</v>
      </c>
    </row>
    <row r="6253" customFormat="false" ht="15" hidden="false" customHeight="false" outlineLevel="0" collapsed="false">
      <c r="A6253" s="47" t="s">
        <v>18205</v>
      </c>
      <c r="B6253" s="47" t="s">
        <v>1462</v>
      </c>
      <c r="C6253" s="48" t="n">
        <v>46135</v>
      </c>
      <c r="D6253" s="47" t="s">
        <v>62</v>
      </c>
      <c r="E6253" s="47" t="s">
        <v>120</v>
      </c>
      <c r="F6253" s="47" t="s">
        <v>149</v>
      </c>
      <c r="G6253" s="47" t="s">
        <v>122</v>
      </c>
      <c r="H6253" s="47" t="n">
        <v>1378</v>
      </c>
      <c r="I6253" s="57" t="n">
        <f aca="false">IFERROR(H6253/INDEX(Rate_Master!$C$2:$C$13,MATCH(F6253,Rate_Master!$A$2:$A$13,0)),0)</f>
        <v>1.25272727272727</v>
      </c>
    </row>
    <row r="6254" customFormat="false" ht="15" hidden="false" customHeight="false" outlineLevel="0" collapsed="false">
      <c r="A6254" s="47" t="s">
        <v>18206</v>
      </c>
      <c r="B6254" s="47" t="s">
        <v>1462</v>
      </c>
      <c r="C6254" s="48" t="n">
        <v>46135</v>
      </c>
      <c r="D6254" s="47" t="s">
        <v>62</v>
      </c>
      <c r="E6254" s="47" t="s">
        <v>120</v>
      </c>
      <c r="F6254" s="47" t="s">
        <v>149</v>
      </c>
      <c r="G6254" s="47" t="s">
        <v>123</v>
      </c>
      <c r="H6254" s="47" t="n">
        <v>969</v>
      </c>
      <c r="I6254" s="57" t="n">
        <f aca="false">IFERROR(H6254/INDEX(Rate_Master!$C$2:$C$13,MATCH(F6254,Rate_Master!$A$2:$A$13,0)),0)</f>
        <v>0.880909090909091</v>
      </c>
    </row>
    <row r="6255" customFormat="false" ht="15" hidden="false" customHeight="false" outlineLevel="0" collapsed="false">
      <c r="A6255" s="47" t="s">
        <v>18207</v>
      </c>
      <c r="B6255" s="47" t="s">
        <v>1462</v>
      </c>
      <c r="C6255" s="48" t="n">
        <v>46135</v>
      </c>
      <c r="D6255" s="47" t="s">
        <v>62</v>
      </c>
      <c r="E6255" s="47" t="s">
        <v>120</v>
      </c>
      <c r="F6255" s="47" t="s">
        <v>149</v>
      </c>
      <c r="G6255" s="47" t="s">
        <v>124</v>
      </c>
      <c r="H6255" s="47" t="n">
        <v>629</v>
      </c>
      <c r="I6255" s="57" t="n">
        <f aca="false">IFERROR(H6255/INDEX(Rate_Master!$C$2:$C$13,MATCH(F6255,Rate_Master!$A$2:$A$13,0)),0)</f>
        <v>0.571818181818182</v>
      </c>
    </row>
    <row r="6256" customFormat="false" ht="15" hidden="false" customHeight="false" outlineLevel="0" collapsed="false">
      <c r="A6256" s="47" t="s">
        <v>18208</v>
      </c>
      <c r="B6256" s="47" t="s">
        <v>1462</v>
      </c>
      <c r="C6256" s="48" t="n">
        <v>46135</v>
      </c>
      <c r="D6256" s="47" t="s">
        <v>62</v>
      </c>
      <c r="E6256" s="47" t="s">
        <v>120</v>
      </c>
      <c r="F6256" s="47" t="s">
        <v>149</v>
      </c>
      <c r="G6256" s="47" t="s">
        <v>125</v>
      </c>
      <c r="H6256" s="47" t="n">
        <v>354</v>
      </c>
      <c r="I6256" s="57" t="n">
        <f aca="false">IFERROR(H6256/INDEX(Rate_Master!$C$2:$C$13,MATCH(F6256,Rate_Master!$A$2:$A$13,0)),0)</f>
        <v>0.321818181818182</v>
      </c>
    </row>
    <row r="6257" customFormat="false" ht="15" hidden="false" customHeight="false" outlineLevel="0" collapsed="false">
      <c r="A6257" s="47" t="s">
        <v>18209</v>
      </c>
      <c r="B6257" s="47" t="s">
        <v>1462</v>
      </c>
      <c r="C6257" s="48" t="n">
        <v>46135</v>
      </c>
      <c r="D6257" s="47" t="s">
        <v>62</v>
      </c>
      <c r="E6257" s="47" t="s">
        <v>120</v>
      </c>
      <c r="F6257" s="47" t="s">
        <v>149</v>
      </c>
      <c r="G6257" s="47" t="s">
        <v>126</v>
      </c>
      <c r="H6257" s="47" t="n">
        <v>228</v>
      </c>
      <c r="I6257" s="57" t="n">
        <f aca="false">IFERROR(H6257/INDEX(Rate_Master!$C$2:$C$13,MATCH(F6257,Rate_Master!$A$2:$A$13,0)),0)</f>
        <v>0.207272727272727</v>
      </c>
    </row>
    <row r="6258" customFormat="false" ht="15" hidden="false" customHeight="false" outlineLevel="0" collapsed="false">
      <c r="A6258" s="47" t="s">
        <v>18210</v>
      </c>
      <c r="B6258" s="47" t="s">
        <v>1463</v>
      </c>
      <c r="C6258" s="48" t="n">
        <v>46135</v>
      </c>
      <c r="D6258" s="47" t="s">
        <v>63</v>
      </c>
      <c r="E6258" s="47" t="s">
        <v>120</v>
      </c>
      <c r="F6258" s="47" t="s">
        <v>152</v>
      </c>
      <c r="G6258" s="47" t="s">
        <v>119</v>
      </c>
      <c r="H6258" s="47" t="n">
        <v>1038</v>
      </c>
      <c r="I6258" s="57" t="n">
        <f aca="false">IFERROR(H6258/INDEX(Rate_Master!$C$2:$C$13,MATCH(F6258,Rate_Master!$A$2:$A$13,0)),0)</f>
        <v>1.15333333333333</v>
      </c>
    </row>
    <row r="6259" customFormat="false" ht="15" hidden="false" customHeight="false" outlineLevel="0" collapsed="false">
      <c r="A6259" s="47" t="s">
        <v>18211</v>
      </c>
      <c r="B6259" s="47" t="s">
        <v>1463</v>
      </c>
      <c r="C6259" s="48" t="n">
        <v>46135</v>
      </c>
      <c r="D6259" s="47" t="s">
        <v>63</v>
      </c>
      <c r="E6259" s="47" t="s">
        <v>120</v>
      </c>
      <c r="F6259" s="47" t="s">
        <v>152</v>
      </c>
      <c r="G6259" s="47" t="s">
        <v>121</v>
      </c>
      <c r="H6259" s="47" t="n">
        <v>921</v>
      </c>
      <c r="I6259" s="57" t="n">
        <f aca="false">IFERROR(H6259/INDEX(Rate_Master!$C$2:$C$13,MATCH(F6259,Rate_Master!$A$2:$A$13,0)),0)</f>
        <v>1.02333333333333</v>
      </c>
    </row>
    <row r="6260" customFormat="false" ht="15" hidden="false" customHeight="false" outlineLevel="0" collapsed="false">
      <c r="A6260" s="47" t="s">
        <v>18212</v>
      </c>
      <c r="B6260" s="47" t="s">
        <v>1463</v>
      </c>
      <c r="C6260" s="48" t="n">
        <v>46135</v>
      </c>
      <c r="D6260" s="47" t="s">
        <v>63</v>
      </c>
      <c r="E6260" s="47" t="s">
        <v>120</v>
      </c>
      <c r="F6260" s="47" t="s">
        <v>152</v>
      </c>
      <c r="G6260" s="47" t="s">
        <v>122</v>
      </c>
      <c r="H6260" s="47" t="n">
        <v>1037</v>
      </c>
      <c r="I6260" s="57" t="n">
        <f aca="false">IFERROR(H6260/INDEX(Rate_Master!$C$2:$C$13,MATCH(F6260,Rate_Master!$A$2:$A$13,0)),0)</f>
        <v>1.15222222222222</v>
      </c>
    </row>
    <row r="6261" customFormat="false" ht="15" hidden="false" customHeight="false" outlineLevel="0" collapsed="false">
      <c r="A6261" s="47" t="s">
        <v>18213</v>
      </c>
      <c r="B6261" s="47" t="s">
        <v>1463</v>
      </c>
      <c r="C6261" s="48" t="n">
        <v>46135</v>
      </c>
      <c r="D6261" s="47" t="s">
        <v>63</v>
      </c>
      <c r="E6261" s="47" t="s">
        <v>120</v>
      </c>
      <c r="F6261" s="47" t="s">
        <v>152</v>
      </c>
      <c r="G6261" s="47" t="s">
        <v>123</v>
      </c>
      <c r="H6261" s="47" t="n">
        <v>759</v>
      </c>
      <c r="I6261" s="57" t="n">
        <f aca="false">IFERROR(H6261/INDEX(Rate_Master!$C$2:$C$13,MATCH(F6261,Rate_Master!$A$2:$A$13,0)),0)</f>
        <v>0.843333333333333</v>
      </c>
    </row>
    <row r="6262" customFormat="false" ht="15" hidden="false" customHeight="false" outlineLevel="0" collapsed="false">
      <c r="A6262" s="47" t="s">
        <v>18214</v>
      </c>
      <c r="B6262" s="47" t="s">
        <v>1463</v>
      </c>
      <c r="C6262" s="48" t="n">
        <v>46135</v>
      </c>
      <c r="D6262" s="47" t="s">
        <v>63</v>
      </c>
      <c r="E6262" s="47" t="s">
        <v>120</v>
      </c>
      <c r="F6262" s="47" t="s">
        <v>152</v>
      </c>
      <c r="G6262" s="47" t="s">
        <v>124</v>
      </c>
      <c r="H6262" s="47" t="n">
        <v>430</v>
      </c>
      <c r="I6262" s="57" t="n">
        <f aca="false">IFERROR(H6262/INDEX(Rate_Master!$C$2:$C$13,MATCH(F6262,Rate_Master!$A$2:$A$13,0)),0)</f>
        <v>0.477777777777778</v>
      </c>
    </row>
    <row r="6263" customFormat="false" ht="15" hidden="false" customHeight="false" outlineLevel="0" collapsed="false">
      <c r="A6263" s="47" t="s">
        <v>18215</v>
      </c>
      <c r="B6263" s="47" t="s">
        <v>1463</v>
      </c>
      <c r="C6263" s="48" t="n">
        <v>46135</v>
      </c>
      <c r="D6263" s="47" t="s">
        <v>63</v>
      </c>
      <c r="E6263" s="47" t="s">
        <v>120</v>
      </c>
      <c r="F6263" s="47" t="s">
        <v>152</v>
      </c>
      <c r="G6263" s="47" t="s">
        <v>125</v>
      </c>
      <c r="H6263" s="47" t="n">
        <v>262</v>
      </c>
      <c r="I6263" s="57" t="n">
        <f aca="false">IFERROR(H6263/INDEX(Rate_Master!$C$2:$C$13,MATCH(F6263,Rate_Master!$A$2:$A$13,0)),0)</f>
        <v>0.291111111111111</v>
      </c>
    </row>
    <row r="6264" customFormat="false" ht="15" hidden="false" customHeight="false" outlineLevel="0" collapsed="false">
      <c r="A6264" s="47" t="s">
        <v>18216</v>
      </c>
      <c r="B6264" s="47" t="s">
        <v>1463</v>
      </c>
      <c r="C6264" s="48" t="n">
        <v>46135</v>
      </c>
      <c r="D6264" s="47" t="s">
        <v>63</v>
      </c>
      <c r="E6264" s="47" t="s">
        <v>120</v>
      </c>
      <c r="F6264" s="47" t="s">
        <v>152</v>
      </c>
      <c r="G6264" s="47" t="s">
        <v>126</v>
      </c>
      <c r="H6264" s="47" t="n">
        <v>153</v>
      </c>
      <c r="I6264" s="57" t="n">
        <f aca="false">IFERROR(H6264/INDEX(Rate_Master!$C$2:$C$13,MATCH(F6264,Rate_Master!$A$2:$A$13,0)),0)</f>
        <v>0.17</v>
      </c>
    </row>
    <row r="6265" customFormat="false" ht="15" hidden="false" customHeight="false" outlineLevel="0" collapsed="false">
      <c r="A6265" s="47" t="s">
        <v>18217</v>
      </c>
      <c r="B6265" s="47" t="s">
        <v>1464</v>
      </c>
      <c r="C6265" s="48" t="n">
        <v>46135</v>
      </c>
      <c r="D6265" s="47" t="s">
        <v>63</v>
      </c>
      <c r="E6265" s="47" t="s">
        <v>120</v>
      </c>
      <c r="F6265" s="47" t="s">
        <v>152</v>
      </c>
      <c r="G6265" s="47" t="s">
        <v>119</v>
      </c>
      <c r="H6265" s="47" t="n">
        <v>2114</v>
      </c>
      <c r="I6265" s="57" t="n">
        <f aca="false">IFERROR(H6265/INDEX(Rate_Master!$C$2:$C$13,MATCH(F6265,Rate_Master!$A$2:$A$13,0)),0)</f>
        <v>2.34888888888889</v>
      </c>
    </row>
    <row r="6266" customFormat="false" ht="15" hidden="false" customHeight="false" outlineLevel="0" collapsed="false">
      <c r="A6266" s="47" t="s">
        <v>18218</v>
      </c>
      <c r="B6266" s="47" t="s">
        <v>1464</v>
      </c>
      <c r="C6266" s="48" t="n">
        <v>46135</v>
      </c>
      <c r="D6266" s="47" t="s">
        <v>63</v>
      </c>
      <c r="E6266" s="47" t="s">
        <v>120</v>
      </c>
      <c r="F6266" s="47" t="s">
        <v>152</v>
      </c>
      <c r="G6266" s="47" t="s">
        <v>121</v>
      </c>
      <c r="H6266" s="47" t="n">
        <v>1969</v>
      </c>
      <c r="I6266" s="57" t="n">
        <f aca="false">IFERROR(H6266/INDEX(Rate_Master!$C$2:$C$13,MATCH(F6266,Rate_Master!$A$2:$A$13,0)),0)</f>
        <v>2.18777777777778</v>
      </c>
    </row>
    <row r="6267" customFormat="false" ht="15" hidden="false" customHeight="false" outlineLevel="0" collapsed="false">
      <c r="A6267" s="47" t="s">
        <v>18219</v>
      </c>
      <c r="B6267" s="47" t="s">
        <v>1464</v>
      </c>
      <c r="C6267" s="48" t="n">
        <v>46135</v>
      </c>
      <c r="D6267" s="47" t="s">
        <v>63</v>
      </c>
      <c r="E6267" s="47" t="s">
        <v>120</v>
      </c>
      <c r="F6267" s="47" t="s">
        <v>152</v>
      </c>
      <c r="G6267" s="47" t="s">
        <v>122</v>
      </c>
      <c r="H6267" s="47" t="n">
        <v>2191</v>
      </c>
      <c r="I6267" s="57" t="n">
        <f aca="false">IFERROR(H6267/INDEX(Rate_Master!$C$2:$C$13,MATCH(F6267,Rate_Master!$A$2:$A$13,0)),0)</f>
        <v>2.43444444444444</v>
      </c>
    </row>
    <row r="6268" customFormat="false" ht="15" hidden="false" customHeight="false" outlineLevel="0" collapsed="false">
      <c r="A6268" s="47" t="s">
        <v>18220</v>
      </c>
      <c r="B6268" s="47" t="s">
        <v>1464</v>
      </c>
      <c r="C6268" s="48" t="n">
        <v>46135</v>
      </c>
      <c r="D6268" s="47" t="s">
        <v>63</v>
      </c>
      <c r="E6268" s="47" t="s">
        <v>120</v>
      </c>
      <c r="F6268" s="47" t="s">
        <v>152</v>
      </c>
      <c r="G6268" s="47" t="s">
        <v>123</v>
      </c>
      <c r="H6268" s="47" t="n">
        <v>1668</v>
      </c>
      <c r="I6268" s="57" t="n">
        <f aca="false">IFERROR(H6268/INDEX(Rate_Master!$C$2:$C$13,MATCH(F6268,Rate_Master!$A$2:$A$13,0)),0)</f>
        <v>1.85333333333333</v>
      </c>
    </row>
    <row r="6269" customFormat="false" ht="15" hidden="false" customHeight="false" outlineLevel="0" collapsed="false">
      <c r="A6269" s="47" t="s">
        <v>18221</v>
      </c>
      <c r="B6269" s="47" t="s">
        <v>1464</v>
      </c>
      <c r="C6269" s="48" t="n">
        <v>46135</v>
      </c>
      <c r="D6269" s="47" t="s">
        <v>63</v>
      </c>
      <c r="E6269" s="47" t="s">
        <v>120</v>
      </c>
      <c r="F6269" s="47" t="s">
        <v>152</v>
      </c>
      <c r="G6269" s="47" t="s">
        <v>124</v>
      </c>
      <c r="H6269" s="47" t="n">
        <v>978</v>
      </c>
      <c r="I6269" s="57" t="n">
        <f aca="false">IFERROR(H6269/INDEX(Rate_Master!$C$2:$C$13,MATCH(F6269,Rate_Master!$A$2:$A$13,0)),0)</f>
        <v>1.08666666666667</v>
      </c>
    </row>
    <row r="6270" customFormat="false" ht="15" hidden="false" customHeight="false" outlineLevel="0" collapsed="false">
      <c r="A6270" s="47" t="s">
        <v>18222</v>
      </c>
      <c r="B6270" s="47" t="s">
        <v>1464</v>
      </c>
      <c r="C6270" s="48" t="n">
        <v>46135</v>
      </c>
      <c r="D6270" s="47" t="s">
        <v>63</v>
      </c>
      <c r="E6270" s="47" t="s">
        <v>120</v>
      </c>
      <c r="F6270" s="47" t="s">
        <v>152</v>
      </c>
      <c r="G6270" s="47" t="s">
        <v>125</v>
      </c>
      <c r="H6270" s="47" t="n">
        <v>601</v>
      </c>
      <c r="I6270" s="57" t="n">
        <f aca="false">IFERROR(H6270/INDEX(Rate_Master!$C$2:$C$13,MATCH(F6270,Rate_Master!$A$2:$A$13,0)),0)</f>
        <v>0.667777777777778</v>
      </c>
    </row>
    <row r="6271" customFormat="false" ht="15" hidden="false" customHeight="false" outlineLevel="0" collapsed="false">
      <c r="A6271" s="47" t="s">
        <v>18223</v>
      </c>
      <c r="B6271" s="47" t="s">
        <v>1464</v>
      </c>
      <c r="C6271" s="48" t="n">
        <v>46135</v>
      </c>
      <c r="D6271" s="47" t="s">
        <v>63</v>
      </c>
      <c r="E6271" s="47" t="s">
        <v>120</v>
      </c>
      <c r="F6271" s="47" t="s">
        <v>152</v>
      </c>
      <c r="G6271" s="47" t="s">
        <v>126</v>
      </c>
      <c r="H6271" s="47" t="n">
        <v>411</v>
      </c>
      <c r="I6271" s="57" t="n">
        <f aca="false">IFERROR(H6271/INDEX(Rate_Master!$C$2:$C$13,MATCH(F6271,Rate_Master!$A$2:$A$13,0)),0)</f>
        <v>0.456666666666667</v>
      </c>
    </row>
    <row r="6272" customFormat="false" ht="15" hidden="false" customHeight="false" outlineLevel="0" collapsed="false">
      <c r="A6272" s="47" t="s">
        <v>18224</v>
      </c>
      <c r="B6272" s="47" t="s">
        <v>1465</v>
      </c>
      <c r="C6272" s="48" t="n">
        <v>46135</v>
      </c>
      <c r="D6272" s="47" t="s">
        <v>63</v>
      </c>
      <c r="E6272" s="47" t="s">
        <v>120</v>
      </c>
      <c r="F6272" s="47" t="s">
        <v>152</v>
      </c>
      <c r="G6272" s="47" t="s">
        <v>119</v>
      </c>
      <c r="H6272" s="47" t="n">
        <v>1701</v>
      </c>
      <c r="I6272" s="57" t="n">
        <f aca="false">IFERROR(H6272/INDEX(Rate_Master!$C$2:$C$13,MATCH(F6272,Rate_Master!$A$2:$A$13,0)),0)</f>
        <v>1.89</v>
      </c>
    </row>
    <row r="6273" customFormat="false" ht="15" hidden="false" customHeight="false" outlineLevel="0" collapsed="false">
      <c r="A6273" s="47" t="s">
        <v>18225</v>
      </c>
      <c r="B6273" s="47" t="s">
        <v>1465</v>
      </c>
      <c r="C6273" s="48" t="n">
        <v>46135</v>
      </c>
      <c r="D6273" s="47" t="s">
        <v>63</v>
      </c>
      <c r="E6273" s="47" t="s">
        <v>120</v>
      </c>
      <c r="F6273" s="47" t="s">
        <v>152</v>
      </c>
      <c r="G6273" s="47" t="s">
        <v>121</v>
      </c>
      <c r="H6273" s="47" t="n">
        <v>1578</v>
      </c>
      <c r="I6273" s="57" t="n">
        <f aca="false">IFERROR(H6273/INDEX(Rate_Master!$C$2:$C$13,MATCH(F6273,Rate_Master!$A$2:$A$13,0)),0)</f>
        <v>1.75333333333333</v>
      </c>
    </row>
    <row r="6274" customFormat="false" ht="15" hidden="false" customHeight="false" outlineLevel="0" collapsed="false">
      <c r="A6274" s="47" t="s">
        <v>18226</v>
      </c>
      <c r="B6274" s="47" t="s">
        <v>1465</v>
      </c>
      <c r="C6274" s="48" t="n">
        <v>46135</v>
      </c>
      <c r="D6274" s="47" t="s">
        <v>63</v>
      </c>
      <c r="E6274" s="47" t="s">
        <v>120</v>
      </c>
      <c r="F6274" s="47" t="s">
        <v>152</v>
      </c>
      <c r="G6274" s="47" t="s">
        <v>122</v>
      </c>
      <c r="H6274" s="47" t="n">
        <v>1715</v>
      </c>
      <c r="I6274" s="57" t="n">
        <f aca="false">IFERROR(H6274/INDEX(Rate_Master!$C$2:$C$13,MATCH(F6274,Rate_Master!$A$2:$A$13,0)),0)</f>
        <v>1.90555555555556</v>
      </c>
    </row>
    <row r="6275" customFormat="false" ht="15" hidden="false" customHeight="false" outlineLevel="0" collapsed="false">
      <c r="A6275" s="47" t="s">
        <v>18227</v>
      </c>
      <c r="B6275" s="47" t="s">
        <v>1465</v>
      </c>
      <c r="C6275" s="48" t="n">
        <v>46135</v>
      </c>
      <c r="D6275" s="47" t="s">
        <v>63</v>
      </c>
      <c r="E6275" s="47" t="s">
        <v>120</v>
      </c>
      <c r="F6275" s="47" t="s">
        <v>152</v>
      </c>
      <c r="G6275" s="47" t="s">
        <v>123</v>
      </c>
      <c r="H6275" s="47" t="n">
        <v>1195</v>
      </c>
      <c r="I6275" s="57" t="n">
        <f aca="false">IFERROR(H6275/INDEX(Rate_Master!$C$2:$C$13,MATCH(F6275,Rate_Master!$A$2:$A$13,0)),0)</f>
        <v>1.32777777777778</v>
      </c>
    </row>
    <row r="6276" customFormat="false" ht="15" hidden="false" customHeight="false" outlineLevel="0" collapsed="false">
      <c r="A6276" s="47" t="s">
        <v>18228</v>
      </c>
      <c r="B6276" s="47" t="s">
        <v>1465</v>
      </c>
      <c r="C6276" s="48" t="n">
        <v>46135</v>
      </c>
      <c r="D6276" s="47" t="s">
        <v>63</v>
      </c>
      <c r="E6276" s="47" t="s">
        <v>120</v>
      </c>
      <c r="F6276" s="47" t="s">
        <v>152</v>
      </c>
      <c r="G6276" s="47" t="s">
        <v>124</v>
      </c>
      <c r="H6276" s="47" t="n">
        <v>733</v>
      </c>
      <c r="I6276" s="57" t="n">
        <f aca="false">IFERROR(H6276/INDEX(Rate_Master!$C$2:$C$13,MATCH(F6276,Rate_Master!$A$2:$A$13,0)),0)</f>
        <v>0.814444444444444</v>
      </c>
    </row>
    <row r="6277" customFormat="false" ht="15" hidden="false" customHeight="false" outlineLevel="0" collapsed="false">
      <c r="A6277" s="47" t="s">
        <v>18229</v>
      </c>
      <c r="B6277" s="47" t="s">
        <v>1465</v>
      </c>
      <c r="C6277" s="48" t="n">
        <v>46135</v>
      </c>
      <c r="D6277" s="47" t="s">
        <v>63</v>
      </c>
      <c r="E6277" s="47" t="s">
        <v>120</v>
      </c>
      <c r="F6277" s="47" t="s">
        <v>152</v>
      </c>
      <c r="G6277" s="47" t="s">
        <v>125</v>
      </c>
      <c r="H6277" s="47" t="n">
        <v>459</v>
      </c>
      <c r="I6277" s="57" t="n">
        <f aca="false">IFERROR(H6277/INDEX(Rate_Master!$C$2:$C$13,MATCH(F6277,Rate_Master!$A$2:$A$13,0)),0)</f>
        <v>0.51</v>
      </c>
    </row>
    <row r="6278" customFormat="false" ht="15" hidden="false" customHeight="false" outlineLevel="0" collapsed="false">
      <c r="A6278" s="47" t="s">
        <v>18230</v>
      </c>
      <c r="B6278" s="47" t="s">
        <v>1465</v>
      </c>
      <c r="C6278" s="48" t="n">
        <v>46135</v>
      </c>
      <c r="D6278" s="47" t="s">
        <v>63</v>
      </c>
      <c r="E6278" s="47" t="s">
        <v>120</v>
      </c>
      <c r="F6278" s="47" t="s">
        <v>152</v>
      </c>
      <c r="G6278" s="47" t="s">
        <v>126</v>
      </c>
      <c r="H6278" s="47" t="n">
        <v>301</v>
      </c>
      <c r="I6278" s="57" t="n">
        <f aca="false">IFERROR(H6278/INDEX(Rate_Master!$C$2:$C$13,MATCH(F6278,Rate_Master!$A$2:$A$13,0)),0)</f>
        <v>0.334444444444444</v>
      </c>
    </row>
    <row r="6279" customFormat="false" ht="15" hidden="false" customHeight="false" outlineLevel="0" collapsed="false">
      <c r="A6279" s="47" t="s">
        <v>18231</v>
      </c>
      <c r="B6279" s="47" t="s">
        <v>1466</v>
      </c>
      <c r="C6279" s="48" t="n">
        <v>46135</v>
      </c>
      <c r="D6279" s="47" t="s">
        <v>64</v>
      </c>
      <c r="E6279" s="47" t="s">
        <v>128</v>
      </c>
      <c r="F6279" s="47" t="s">
        <v>155</v>
      </c>
      <c r="G6279" s="47" t="s">
        <v>127</v>
      </c>
      <c r="H6279" s="47" t="n">
        <v>1354</v>
      </c>
      <c r="I6279" s="57" t="n">
        <f aca="false">IFERROR(H6279/INDEX(Rate_Master!$C$2:$C$13,MATCH(F6279,Rate_Master!$A$2:$A$13,0)),0)</f>
        <v>2.46181818181818</v>
      </c>
    </row>
    <row r="6280" customFormat="false" ht="15" hidden="false" customHeight="false" outlineLevel="0" collapsed="false">
      <c r="A6280" s="47" t="s">
        <v>18232</v>
      </c>
      <c r="B6280" s="47" t="s">
        <v>1466</v>
      </c>
      <c r="C6280" s="48" t="n">
        <v>46135</v>
      </c>
      <c r="D6280" s="47" t="s">
        <v>64</v>
      </c>
      <c r="E6280" s="47" t="s">
        <v>128</v>
      </c>
      <c r="F6280" s="47" t="s">
        <v>155</v>
      </c>
      <c r="G6280" s="47" t="s">
        <v>129</v>
      </c>
      <c r="H6280" s="47" t="n">
        <v>948</v>
      </c>
      <c r="I6280" s="57" t="n">
        <f aca="false">IFERROR(H6280/INDEX(Rate_Master!$C$2:$C$13,MATCH(F6280,Rate_Master!$A$2:$A$13,0)),0)</f>
        <v>1.72363636363636</v>
      </c>
    </row>
    <row r="6281" customFormat="false" ht="15" hidden="false" customHeight="false" outlineLevel="0" collapsed="false">
      <c r="A6281" s="47" t="s">
        <v>18233</v>
      </c>
      <c r="B6281" s="47" t="s">
        <v>1466</v>
      </c>
      <c r="C6281" s="48" t="n">
        <v>46135</v>
      </c>
      <c r="D6281" s="47" t="s">
        <v>64</v>
      </c>
      <c r="E6281" s="47" t="s">
        <v>128</v>
      </c>
      <c r="F6281" s="47" t="s">
        <v>155</v>
      </c>
      <c r="G6281" s="47" t="s">
        <v>130</v>
      </c>
      <c r="H6281" s="47" t="n">
        <v>834</v>
      </c>
      <c r="I6281" s="57" t="n">
        <f aca="false">IFERROR(H6281/INDEX(Rate_Master!$C$2:$C$13,MATCH(F6281,Rate_Master!$A$2:$A$13,0)),0)</f>
        <v>1.51636363636364</v>
      </c>
    </row>
    <row r="6282" customFormat="false" ht="15" hidden="false" customHeight="false" outlineLevel="0" collapsed="false">
      <c r="A6282" s="47" t="s">
        <v>18234</v>
      </c>
      <c r="B6282" s="47" t="s">
        <v>1466</v>
      </c>
      <c r="C6282" s="48" t="n">
        <v>46135</v>
      </c>
      <c r="D6282" s="47" t="s">
        <v>64</v>
      </c>
      <c r="E6282" s="47" t="s">
        <v>128</v>
      </c>
      <c r="F6282" s="47" t="s">
        <v>155</v>
      </c>
      <c r="G6282" s="47" t="s">
        <v>131</v>
      </c>
      <c r="H6282" s="47" t="n">
        <v>410</v>
      </c>
      <c r="I6282" s="57" t="n">
        <f aca="false">IFERROR(H6282/INDEX(Rate_Master!$C$2:$C$13,MATCH(F6282,Rate_Master!$A$2:$A$13,0)),0)</f>
        <v>0.745454545454546</v>
      </c>
    </row>
    <row r="6283" customFormat="false" ht="15" hidden="false" customHeight="false" outlineLevel="0" collapsed="false">
      <c r="A6283" s="47" t="s">
        <v>18235</v>
      </c>
      <c r="B6283" s="47" t="s">
        <v>1466</v>
      </c>
      <c r="C6283" s="48" t="n">
        <v>46135</v>
      </c>
      <c r="D6283" s="47" t="s">
        <v>64</v>
      </c>
      <c r="E6283" s="47" t="s">
        <v>128</v>
      </c>
      <c r="F6283" s="47" t="s">
        <v>155</v>
      </c>
      <c r="G6283" s="47" t="s">
        <v>132</v>
      </c>
      <c r="H6283" s="47" t="n">
        <v>297</v>
      </c>
      <c r="I6283" s="57" t="n">
        <f aca="false">IFERROR(H6283/INDEX(Rate_Master!$C$2:$C$13,MATCH(F6283,Rate_Master!$A$2:$A$13,0)),0)</f>
        <v>0.54</v>
      </c>
    </row>
    <row r="6284" customFormat="false" ht="15" hidden="false" customHeight="false" outlineLevel="0" collapsed="false">
      <c r="A6284" s="47" t="s">
        <v>18236</v>
      </c>
      <c r="B6284" s="47" t="s">
        <v>1467</v>
      </c>
      <c r="C6284" s="48" t="n">
        <v>46135</v>
      </c>
      <c r="D6284" s="47" t="s">
        <v>64</v>
      </c>
      <c r="E6284" s="47" t="s">
        <v>128</v>
      </c>
      <c r="F6284" s="47" t="s">
        <v>155</v>
      </c>
      <c r="G6284" s="47" t="s">
        <v>127</v>
      </c>
      <c r="H6284" s="47" t="n">
        <v>826</v>
      </c>
      <c r="I6284" s="57" t="n">
        <f aca="false">IFERROR(H6284/INDEX(Rate_Master!$C$2:$C$13,MATCH(F6284,Rate_Master!$A$2:$A$13,0)),0)</f>
        <v>1.50181818181818</v>
      </c>
    </row>
    <row r="6285" customFormat="false" ht="15" hidden="false" customHeight="false" outlineLevel="0" collapsed="false">
      <c r="A6285" s="47" t="s">
        <v>18237</v>
      </c>
      <c r="B6285" s="47" t="s">
        <v>1467</v>
      </c>
      <c r="C6285" s="48" t="n">
        <v>46135</v>
      </c>
      <c r="D6285" s="47" t="s">
        <v>64</v>
      </c>
      <c r="E6285" s="47" t="s">
        <v>128</v>
      </c>
      <c r="F6285" s="47" t="s">
        <v>155</v>
      </c>
      <c r="G6285" s="47" t="s">
        <v>129</v>
      </c>
      <c r="H6285" s="47" t="n">
        <v>593</v>
      </c>
      <c r="I6285" s="57" t="n">
        <f aca="false">IFERROR(H6285/INDEX(Rate_Master!$C$2:$C$13,MATCH(F6285,Rate_Master!$A$2:$A$13,0)),0)</f>
        <v>1.07818181818182</v>
      </c>
    </row>
    <row r="6286" customFormat="false" ht="15" hidden="false" customHeight="false" outlineLevel="0" collapsed="false">
      <c r="A6286" s="47" t="s">
        <v>18238</v>
      </c>
      <c r="B6286" s="47" t="s">
        <v>1467</v>
      </c>
      <c r="C6286" s="48" t="n">
        <v>46135</v>
      </c>
      <c r="D6286" s="47" t="s">
        <v>64</v>
      </c>
      <c r="E6286" s="47" t="s">
        <v>128</v>
      </c>
      <c r="F6286" s="47" t="s">
        <v>155</v>
      </c>
      <c r="G6286" s="47" t="s">
        <v>130</v>
      </c>
      <c r="H6286" s="47" t="n">
        <v>497</v>
      </c>
      <c r="I6286" s="57" t="n">
        <f aca="false">IFERROR(H6286/INDEX(Rate_Master!$C$2:$C$13,MATCH(F6286,Rate_Master!$A$2:$A$13,0)),0)</f>
        <v>0.903636363636364</v>
      </c>
    </row>
    <row r="6287" customFormat="false" ht="15" hidden="false" customHeight="false" outlineLevel="0" collapsed="false">
      <c r="A6287" s="47" t="s">
        <v>18239</v>
      </c>
      <c r="B6287" s="47" t="s">
        <v>1467</v>
      </c>
      <c r="C6287" s="48" t="n">
        <v>46135</v>
      </c>
      <c r="D6287" s="47" t="s">
        <v>64</v>
      </c>
      <c r="E6287" s="47" t="s">
        <v>128</v>
      </c>
      <c r="F6287" s="47" t="s">
        <v>155</v>
      </c>
      <c r="G6287" s="47" t="s">
        <v>131</v>
      </c>
      <c r="H6287" s="47" t="n">
        <v>242</v>
      </c>
      <c r="I6287" s="57" t="n">
        <f aca="false">IFERROR(H6287/INDEX(Rate_Master!$C$2:$C$13,MATCH(F6287,Rate_Master!$A$2:$A$13,0)),0)</f>
        <v>0.44</v>
      </c>
    </row>
    <row r="6288" customFormat="false" ht="15" hidden="false" customHeight="false" outlineLevel="0" collapsed="false">
      <c r="A6288" s="47" t="s">
        <v>18240</v>
      </c>
      <c r="B6288" s="47" t="s">
        <v>1467</v>
      </c>
      <c r="C6288" s="48" t="n">
        <v>46135</v>
      </c>
      <c r="D6288" s="47" t="s">
        <v>64</v>
      </c>
      <c r="E6288" s="47" t="s">
        <v>128</v>
      </c>
      <c r="F6288" s="47" t="s">
        <v>155</v>
      </c>
      <c r="G6288" s="47" t="s">
        <v>132</v>
      </c>
      <c r="H6288" s="47" t="n">
        <v>220</v>
      </c>
      <c r="I6288" s="57" t="n">
        <f aca="false">IFERROR(H6288/INDEX(Rate_Master!$C$2:$C$13,MATCH(F6288,Rate_Master!$A$2:$A$13,0)),0)</f>
        <v>0.4</v>
      </c>
    </row>
    <row r="6289" customFormat="false" ht="15" hidden="false" customHeight="false" outlineLevel="0" collapsed="false">
      <c r="A6289" s="47" t="s">
        <v>18241</v>
      </c>
      <c r="B6289" s="47" t="s">
        <v>1468</v>
      </c>
      <c r="C6289" s="48" t="n">
        <v>46135</v>
      </c>
      <c r="D6289" s="47" t="s">
        <v>65</v>
      </c>
      <c r="E6289" s="47" t="s">
        <v>134</v>
      </c>
      <c r="F6289" s="47" t="s">
        <v>157</v>
      </c>
      <c r="G6289" s="47" t="s">
        <v>133</v>
      </c>
      <c r="H6289" s="47" t="n">
        <v>736</v>
      </c>
      <c r="I6289" s="57" t="n">
        <f aca="false">IFERROR(H6289/INDEX(Rate_Master!$C$2:$C$13,MATCH(F6289,Rate_Master!$A$2:$A$13,0)),0)</f>
        <v>3.34545454545455</v>
      </c>
    </row>
    <row r="6290" customFormat="false" ht="15" hidden="false" customHeight="false" outlineLevel="0" collapsed="false">
      <c r="A6290" s="47" t="s">
        <v>18242</v>
      </c>
      <c r="B6290" s="47" t="s">
        <v>1468</v>
      </c>
      <c r="C6290" s="48" t="n">
        <v>46135</v>
      </c>
      <c r="D6290" s="47" t="s">
        <v>65</v>
      </c>
      <c r="E6290" s="47" t="s">
        <v>134</v>
      </c>
      <c r="F6290" s="47" t="s">
        <v>157</v>
      </c>
      <c r="G6290" s="47" t="s">
        <v>135</v>
      </c>
      <c r="H6290" s="47" t="n">
        <v>401</v>
      </c>
      <c r="I6290" s="57" t="n">
        <f aca="false">IFERROR(H6290/INDEX(Rate_Master!$C$2:$C$13,MATCH(F6290,Rate_Master!$A$2:$A$13,0)),0)</f>
        <v>1.82272727272727</v>
      </c>
    </row>
    <row r="6291" customFormat="false" ht="15" hidden="false" customHeight="false" outlineLevel="0" collapsed="false">
      <c r="A6291" s="47" t="s">
        <v>18243</v>
      </c>
      <c r="B6291" s="47" t="s">
        <v>1468</v>
      </c>
      <c r="C6291" s="48" t="n">
        <v>46135</v>
      </c>
      <c r="D6291" s="47" t="s">
        <v>65</v>
      </c>
      <c r="E6291" s="47" t="s">
        <v>134</v>
      </c>
      <c r="F6291" s="47" t="s">
        <v>157</v>
      </c>
      <c r="G6291" s="47" t="s">
        <v>136</v>
      </c>
      <c r="H6291" s="47" t="n">
        <v>311</v>
      </c>
      <c r="I6291" s="57" t="n">
        <f aca="false">IFERROR(H6291/INDEX(Rate_Master!$C$2:$C$13,MATCH(F6291,Rate_Master!$A$2:$A$13,0)),0)</f>
        <v>1.41363636363636</v>
      </c>
    </row>
    <row r="6292" customFormat="false" ht="15" hidden="false" customHeight="false" outlineLevel="0" collapsed="false">
      <c r="A6292" s="47" t="s">
        <v>18244</v>
      </c>
      <c r="B6292" s="47" t="s">
        <v>1468</v>
      </c>
      <c r="C6292" s="48" t="n">
        <v>46135</v>
      </c>
      <c r="D6292" s="47" t="s">
        <v>65</v>
      </c>
      <c r="E6292" s="47" t="s">
        <v>134</v>
      </c>
      <c r="F6292" s="47" t="s">
        <v>157</v>
      </c>
      <c r="G6292" s="47" t="s">
        <v>137</v>
      </c>
      <c r="H6292" s="47" t="n">
        <v>233</v>
      </c>
      <c r="I6292" s="57" t="n">
        <f aca="false">IFERROR(H6292/INDEX(Rate_Master!$C$2:$C$13,MATCH(F6292,Rate_Master!$A$2:$A$13,0)),0)</f>
        <v>1.05909090909091</v>
      </c>
    </row>
    <row r="6293" customFormat="false" ht="15" hidden="false" customHeight="false" outlineLevel="0" collapsed="false">
      <c r="A6293" s="47" t="s">
        <v>18245</v>
      </c>
      <c r="B6293" s="47" t="s">
        <v>1468</v>
      </c>
      <c r="C6293" s="48" t="n">
        <v>46135</v>
      </c>
      <c r="D6293" s="47" t="s">
        <v>65</v>
      </c>
      <c r="E6293" s="47" t="s">
        <v>134</v>
      </c>
      <c r="F6293" s="47" t="s">
        <v>157</v>
      </c>
      <c r="G6293" s="47" t="s">
        <v>138</v>
      </c>
      <c r="H6293" s="47" t="n">
        <v>107</v>
      </c>
      <c r="I6293" s="57" t="n">
        <f aca="false">IFERROR(H6293/INDEX(Rate_Master!$C$2:$C$13,MATCH(F6293,Rate_Master!$A$2:$A$13,0)),0)</f>
        <v>0.486363636363636</v>
      </c>
    </row>
    <row r="6294" customFormat="false" ht="15" hidden="false" customHeight="false" outlineLevel="0" collapsed="false">
      <c r="A6294" s="47" t="s">
        <v>18246</v>
      </c>
      <c r="B6294" s="47" t="s">
        <v>1469</v>
      </c>
      <c r="C6294" s="48" t="n">
        <v>46135</v>
      </c>
      <c r="D6294" s="47" t="s">
        <v>65</v>
      </c>
      <c r="E6294" s="47" t="s">
        <v>134</v>
      </c>
      <c r="F6294" s="47" t="s">
        <v>157</v>
      </c>
      <c r="G6294" s="47" t="s">
        <v>133</v>
      </c>
      <c r="H6294" s="47" t="n">
        <v>548</v>
      </c>
      <c r="I6294" s="57" t="n">
        <f aca="false">IFERROR(H6294/INDEX(Rate_Master!$C$2:$C$13,MATCH(F6294,Rate_Master!$A$2:$A$13,0)),0)</f>
        <v>2.49090909090909</v>
      </c>
    </row>
    <row r="6295" customFormat="false" ht="15" hidden="false" customHeight="false" outlineLevel="0" collapsed="false">
      <c r="A6295" s="47" t="s">
        <v>18247</v>
      </c>
      <c r="B6295" s="47" t="s">
        <v>1469</v>
      </c>
      <c r="C6295" s="48" t="n">
        <v>46135</v>
      </c>
      <c r="D6295" s="47" t="s">
        <v>65</v>
      </c>
      <c r="E6295" s="47" t="s">
        <v>134</v>
      </c>
      <c r="F6295" s="47" t="s">
        <v>157</v>
      </c>
      <c r="G6295" s="47" t="s">
        <v>135</v>
      </c>
      <c r="H6295" s="47" t="n">
        <v>326</v>
      </c>
      <c r="I6295" s="57" t="n">
        <f aca="false">IFERROR(H6295/INDEX(Rate_Master!$C$2:$C$13,MATCH(F6295,Rate_Master!$A$2:$A$13,0)),0)</f>
        <v>1.48181818181818</v>
      </c>
    </row>
    <row r="6296" customFormat="false" ht="15" hidden="false" customHeight="false" outlineLevel="0" collapsed="false">
      <c r="A6296" s="47" t="s">
        <v>18248</v>
      </c>
      <c r="B6296" s="47" t="s">
        <v>1469</v>
      </c>
      <c r="C6296" s="48" t="n">
        <v>46135</v>
      </c>
      <c r="D6296" s="47" t="s">
        <v>65</v>
      </c>
      <c r="E6296" s="47" t="s">
        <v>134</v>
      </c>
      <c r="F6296" s="47" t="s">
        <v>157</v>
      </c>
      <c r="G6296" s="47" t="s">
        <v>136</v>
      </c>
      <c r="H6296" s="47" t="n">
        <v>241</v>
      </c>
      <c r="I6296" s="57" t="n">
        <f aca="false">IFERROR(H6296/INDEX(Rate_Master!$C$2:$C$13,MATCH(F6296,Rate_Master!$A$2:$A$13,0)),0)</f>
        <v>1.09545454545455</v>
      </c>
    </row>
    <row r="6297" customFormat="false" ht="15" hidden="false" customHeight="false" outlineLevel="0" collapsed="false">
      <c r="A6297" s="47" t="s">
        <v>18249</v>
      </c>
      <c r="B6297" s="47" t="s">
        <v>1469</v>
      </c>
      <c r="C6297" s="48" t="n">
        <v>46135</v>
      </c>
      <c r="D6297" s="47" t="s">
        <v>65</v>
      </c>
      <c r="E6297" s="47" t="s">
        <v>134</v>
      </c>
      <c r="F6297" s="47" t="s">
        <v>157</v>
      </c>
      <c r="G6297" s="47" t="s">
        <v>137</v>
      </c>
      <c r="H6297" s="47" t="n">
        <v>187</v>
      </c>
      <c r="I6297" s="57" t="n">
        <f aca="false">IFERROR(H6297/INDEX(Rate_Master!$C$2:$C$13,MATCH(F6297,Rate_Master!$A$2:$A$13,0)),0)</f>
        <v>0.85</v>
      </c>
    </row>
    <row r="6298" customFormat="false" ht="15" hidden="false" customHeight="false" outlineLevel="0" collapsed="false">
      <c r="A6298" s="47" t="s">
        <v>18250</v>
      </c>
      <c r="B6298" s="47" t="s">
        <v>1469</v>
      </c>
      <c r="C6298" s="48" t="n">
        <v>46135</v>
      </c>
      <c r="D6298" s="47" t="s">
        <v>65</v>
      </c>
      <c r="E6298" s="47" t="s">
        <v>134</v>
      </c>
      <c r="F6298" s="47" t="s">
        <v>157</v>
      </c>
      <c r="G6298" s="47" t="s">
        <v>138</v>
      </c>
      <c r="H6298" s="47" t="n">
        <v>93</v>
      </c>
      <c r="I6298" s="57" t="n">
        <f aca="false">IFERROR(H6298/INDEX(Rate_Master!$C$2:$C$13,MATCH(F6298,Rate_Master!$A$2:$A$13,0)),0)</f>
        <v>0.422727272727273</v>
      </c>
    </row>
    <row r="6299" customFormat="false" ht="15" hidden="false" customHeight="false" outlineLevel="0" collapsed="false">
      <c r="A6299" s="47" t="s">
        <v>18251</v>
      </c>
      <c r="B6299" s="47" t="s">
        <v>1470</v>
      </c>
      <c r="C6299" s="48" t="n">
        <v>46135</v>
      </c>
      <c r="D6299" s="47" t="s">
        <v>65</v>
      </c>
      <c r="E6299" s="47" t="s">
        <v>134</v>
      </c>
      <c r="F6299" s="47" t="s">
        <v>158</v>
      </c>
      <c r="G6299" s="47" t="s">
        <v>133</v>
      </c>
      <c r="H6299" s="47" t="n">
        <v>490</v>
      </c>
      <c r="I6299" s="57" t="n">
        <f aca="false">IFERROR(H6299/INDEX(Rate_Master!$C$2:$C$13,MATCH(F6299,Rate_Master!$A$2:$A$13,0)),0)</f>
        <v>2.45</v>
      </c>
    </row>
    <row r="6300" customFormat="false" ht="15" hidden="false" customHeight="false" outlineLevel="0" collapsed="false">
      <c r="A6300" s="47" t="s">
        <v>18252</v>
      </c>
      <c r="B6300" s="47" t="s">
        <v>1470</v>
      </c>
      <c r="C6300" s="48" t="n">
        <v>46135</v>
      </c>
      <c r="D6300" s="47" t="s">
        <v>65</v>
      </c>
      <c r="E6300" s="47" t="s">
        <v>134</v>
      </c>
      <c r="F6300" s="47" t="s">
        <v>158</v>
      </c>
      <c r="G6300" s="47" t="s">
        <v>135</v>
      </c>
      <c r="H6300" s="47" t="n">
        <v>385</v>
      </c>
      <c r="I6300" s="57" t="n">
        <f aca="false">IFERROR(H6300/INDEX(Rate_Master!$C$2:$C$13,MATCH(F6300,Rate_Master!$A$2:$A$13,0)),0)</f>
        <v>1.925</v>
      </c>
    </row>
    <row r="6301" customFormat="false" ht="15" hidden="false" customHeight="false" outlineLevel="0" collapsed="false">
      <c r="A6301" s="47" t="s">
        <v>18253</v>
      </c>
      <c r="B6301" s="47" t="s">
        <v>1470</v>
      </c>
      <c r="C6301" s="48" t="n">
        <v>46135</v>
      </c>
      <c r="D6301" s="47" t="s">
        <v>65</v>
      </c>
      <c r="E6301" s="47" t="s">
        <v>134</v>
      </c>
      <c r="F6301" s="47" t="s">
        <v>158</v>
      </c>
      <c r="G6301" s="47" t="s">
        <v>136</v>
      </c>
      <c r="H6301" s="47" t="n">
        <v>299</v>
      </c>
      <c r="I6301" s="57" t="n">
        <f aca="false">IFERROR(H6301/INDEX(Rate_Master!$C$2:$C$13,MATCH(F6301,Rate_Master!$A$2:$A$13,0)),0)</f>
        <v>1.495</v>
      </c>
    </row>
    <row r="6302" customFormat="false" ht="15" hidden="false" customHeight="false" outlineLevel="0" collapsed="false">
      <c r="A6302" s="47" t="s">
        <v>18254</v>
      </c>
      <c r="B6302" s="47" t="s">
        <v>1470</v>
      </c>
      <c r="C6302" s="48" t="n">
        <v>46135</v>
      </c>
      <c r="D6302" s="47" t="s">
        <v>65</v>
      </c>
      <c r="E6302" s="47" t="s">
        <v>134</v>
      </c>
      <c r="F6302" s="47" t="s">
        <v>158</v>
      </c>
      <c r="G6302" s="47" t="s">
        <v>137</v>
      </c>
      <c r="H6302" s="47" t="n">
        <v>245</v>
      </c>
      <c r="I6302" s="57" t="n">
        <f aca="false">IFERROR(H6302/INDEX(Rate_Master!$C$2:$C$13,MATCH(F6302,Rate_Master!$A$2:$A$13,0)),0)</f>
        <v>1.225</v>
      </c>
    </row>
    <row r="6303" customFormat="false" ht="15" hidden="false" customHeight="false" outlineLevel="0" collapsed="false">
      <c r="A6303" s="47" t="s">
        <v>18255</v>
      </c>
      <c r="B6303" s="47" t="s">
        <v>1470</v>
      </c>
      <c r="C6303" s="48" t="n">
        <v>46135</v>
      </c>
      <c r="D6303" s="47" t="s">
        <v>65</v>
      </c>
      <c r="E6303" s="47" t="s">
        <v>134</v>
      </c>
      <c r="F6303" s="47" t="s">
        <v>158</v>
      </c>
      <c r="G6303" s="47" t="s">
        <v>138</v>
      </c>
      <c r="H6303" s="47" t="n">
        <v>132</v>
      </c>
      <c r="I6303" s="57" t="n">
        <f aca="false">IFERROR(H6303/INDEX(Rate_Master!$C$2:$C$13,MATCH(F6303,Rate_Master!$A$2:$A$13,0)),0)</f>
        <v>0.66</v>
      </c>
    </row>
    <row r="6304" customFormat="false" ht="15" hidden="false" customHeight="false" outlineLevel="0" collapsed="false">
      <c r="A6304" s="47" t="s">
        <v>18256</v>
      </c>
      <c r="B6304" s="47" t="s">
        <v>1472</v>
      </c>
      <c r="C6304" s="48" t="n">
        <v>46136</v>
      </c>
      <c r="D6304" s="47" t="s">
        <v>62</v>
      </c>
      <c r="E6304" s="47" t="s">
        <v>120</v>
      </c>
      <c r="F6304" s="47" t="s">
        <v>149</v>
      </c>
      <c r="G6304" s="47" t="s">
        <v>119</v>
      </c>
      <c r="H6304" s="47" t="n">
        <v>1125</v>
      </c>
      <c r="I6304" s="57" t="n">
        <f aca="false">IFERROR(H6304/INDEX(Rate_Master!$C$2:$C$13,MATCH(F6304,Rate_Master!$A$2:$A$13,0)),0)</f>
        <v>1.02272727272727</v>
      </c>
    </row>
    <row r="6305" customFormat="false" ht="15" hidden="false" customHeight="false" outlineLevel="0" collapsed="false">
      <c r="A6305" s="47" t="s">
        <v>18257</v>
      </c>
      <c r="B6305" s="47" t="s">
        <v>1472</v>
      </c>
      <c r="C6305" s="48" t="n">
        <v>46136</v>
      </c>
      <c r="D6305" s="47" t="s">
        <v>62</v>
      </c>
      <c r="E6305" s="47" t="s">
        <v>120</v>
      </c>
      <c r="F6305" s="47" t="s">
        <v>149</v>
      </c>
      <c r="G6305" s="47" t="s">
        <v>121</v>
      </c>
      <c r="H6305" s="47" t="n">
        <v>995</v>
      </c>
      <c r="I6305" s="57" t="n">
        <f aca="false">IFERROR(H6305/INDEX(Rate_Master!$C$2:$C$13,MATCH(F6305,Rate_Master!$A$2:$A$13,0)),0)</f>
        <v>0.904545454545455</v>
      </c>
    </row>
    <row r="6306" customFormat="false" ht="15" hidden="false" customHeight="false" outlineLevel="0" collapsed="false">
      <c r="A6306" s="47" t="s">
        <v>18258</v>
      </c>
      <c r="B6306" s="47" t="s">
        <v>1472</v>
      </c>
      <c r="C6306" s="48" t="n">
        <v>46136</v>
      </c>
      <c r="D6306" s="47" t="s">
        <v>62</v>
      </c>
      <c r="E6306" s="47" t="s">
        <v>120</v>
      </c>
      <c r="F6306" s="47" t="s">
        <v>149</v>
      </c>
      <c r="G6306" s="47" t="s">
        <v>122</v>
      </c>
      <c r="H6306" s="47" t="n">
        <v>1112</v>
      </c>
      <c r="I6306" s="57" t="n">
        <f aca="false">IFERROR(H6306/INDEX(Rate_Master!$C$2:$C$13,MATCH(F6306,Rate_Master!$A$2:$A$13,0)),0)</f>
        <v>1.01090909090909</v>
      </c>
    </row>
    <row r="6307" customFormat="false" ht="15" hidden="false" customHeight="false" outlineLevel="0" collapsed="false">
      <c r="A6307" s="47" t="s">
        <v>18259</v>
      </c>
      <c r="B6307" s="47" t="s">
        <v>1472</v>
      </c>
      <c r="C6307" s="48" t="n">
        <v>46136</v>
      </c>
      <c r="D6307" s="47" t="s">
        <v>62</v>
      </c>
      <c r="E6307" s="47" t="s">
        <v>120</v>
      </c>
      <c r="F6307" s="47" t="s">
        <v>149</v>
      </c>
      <c r="G6307" s="47" t="s">
        <v>123</v>
      </c>
      <c r="H6307" s="47" t="n">
        <v>807</v>
      </c>
      <c r="I6307" s="57" t="n">
        <f aca="false">IFERROR(H6307/INDEX(Rate_Master!$C$2:$C$13,MATCH(F6307,Rate_Master!$A$2:$A$13,0)),0)</f>
        <v>0.733636363636364</v>
      </c>
    </row>
    <row r="6308" customFormat="false" ht="15" hidden="false" customHeight="false" outlineLevel="0" collapsed="false">
      <c r="A6308" s="47" t="s">
        <v>18260</v>
      </c>
      <c r="B6308" s="47" t="s">
        <v>1472</v>
      </c>
      <c r="C6308" s="48" t="n">
        <v>46136</v>
      </c>
      <c r="D6308" s="47" t="s">
        <v>62</v>
      </c>
      <c r="E6308" s="47" t="s">
        <v>120</v>
      </c>
      <c r="F6308" s="47" t="s">
        <v>149</v>
      </c>
      <c r="G6308" s="47" t="s">
        <v>124</v>
      </c>
      <c r="H6308" s="47" t="n">
        <v>574</v>
      </c>
      <c r="I6308" s="57" t="n">
        <f aca="false">IFERROR(H6308/INDEX(Rate_Master!$C$2:$C$13,MATCH(F6308,Rate_Master!$A$2:$A$13,0)),0)</f>
        <v>0.521818181818182</v>
      </c>
    </row>
    <row r="6309" customFormat="false" ht="15" hidden="false" customHeight="false" outlineLevel="0" collapsed="false">
      <c r="A6309" s="47" t="s">
        <v>18261</v>
      </c>
      <c r="B6309" s="47" t="s">
        <v>1472</v>
      </c>
      <c r="C6309" s="48" t="n">
        <v>46136</v>
      </c>
      <c r="D6309" s="47" t="s">
        <v>62</v>
      </c>
      <c r="E6309" s="47" t="s">
        <v>120</v>
      </c>
      <c r="F6309" s="47" t="s">
        <v>149</v>
      </c>
      <c r="G6309" s="47" t="s">
        <v>125</v>
      </c>
      <c r="H6309" s="47" t="n">
        <v>321</v>
      </c>
      <c r="I6309" s="57" t="n">
        <f aca="false">IFERROR(H6309/INDEX(Rate_Master!$C$2:$C$13,MATCH(F6309,Rate_Master!$A$2:$A$13,0)),0)</f>
        <v>0.291818181818182</v>
      </c>
    </row>
    <row r="6310" customFormat="false" ht="15" hidden="false" customHeight="false" outlineLevel="0" collapsed="false">
      <c r="A6310" s="47" t="s">
        <v>18262</v>
      </c>
      <c r="B6310" s="47" t="s">
        <v>1472</v>
      </c>
      <c r="C6310" s="48" t="n">
        <v>46136</v>
      </c>
      <c r="D6310" s="47" t="s">
        <v>62</v>
      </c>
      <c r="E6310" s="47" t="s">
        <v>120</v>
      </c>
      <c r="F6310" s="47" t="s">
        <v>149</v>
      </c>
      <c r="G6310" s="47" t="s">
        <v>126</v>
      </c>
      <c r="H6310" s="47" t="n">
        <v>224</v>
      </c>
      <c r="I6310" s="57" t="n">
        <f aca="false">IFERROR(H6310/INDEX(Rate_Master!$C$2:$C$13,MATCH(F6310,Rate_Master!$A$2:$A$13,0)),0)</f>
        <v>0.203636363636364</v>
      </c>
    </row>
    <row r="6311" customFormat="false" ht="15" hidden="false" customHeight="false" outlineLevel="0" collapsed="false">
      <c r="A6311" s="47" t="s">
        <v>18263</v>
      </c>
      <c r="B6311" s="47" t="s">
        <v>1474</v>
      </c>
      <c r="C6311" s="48" t="n">
        <v>46136</v>
      </c>
      <c r="D6311" s="47" t="s">
        <v>62</v>
      </c>
      <c r="E6311" s="47" t="s">
        <v>120</v>
      </c>
      <c r="F6311" s="47" t="s">
        <v>149</v>
      </c>
      <c r="G6311" s="47" t="s">
        <v>119</v>
      </c>
      <c r="H6311" s="47" t="n">
        <v>1547</v>
      </c>
      <c r="I6311" s="57" t="n">
        <f aca="false">IFERROR(H6311/INDEX(Rate_Master!$C$2:$C$13,MATCH(F6311,Rate_Master!$A$2:$A$13,0)),0)</f>
        <v>1.40636363636364</v>
      </c>
    </row>
    <row r="6312" customFormat="false" ht="15" hidden="false" customHeight="false" outlineLevel="0" collapsed="false">
      <c r="A6312" s="47" t="s">
        <v>18264</v>
      </c>
      <c r="B6312" s="47" t="s">
        <v>1474</v>
      </c>
      <c r="C6312" s="48" t="n">
        <v>46136</v>
      </c>
      <c r="D6312" s="47" t="s">
        <v>62</v>
      </c>
      <c r="E6312" s="47" t="s">
        <v>120</v>
      </c>
      <c r="F6312" s="47" t="s">
        <v>149</v>
      </c>
      <c r="G6312" s="47" t="s">
        <v>121</v>
      </c>
      <c r="H6312" s="47" t="n">
        <v>1436</v>
      </c>
      <c r="I6312" s="57" t="n">
        <f aca="false">IFERROR(H6312/INDEX(Rate_Master!$C$2:$C$13,MATCH(F6312,Rate_Master!$A$2:$A$13,0)),0)</f>
        <v>1.30545454545455</v>
      </c>
    </row>
    <row r="6313" customFormat="false" ht="15" hidden="false" customHeight="false" outlineLevel="0" collapsed="false">
      <c r="A6313" s="47" t="s">
        <v>18265</v>
      </c>
      <c r="B6313" s="47" t="s">
        <v>1474</v>
      </c>
      <c r="C6313" s="48" t="n">
        <v>46136</v>
      </c>
      <c r="D6313" s="47" t="s">
        <v>62</v>
      </c>
      <c r="E6313" s="47" t="s">
        <v>120</v>
      </c>
      <c r="F6313" s="47" t="s">
        <v>149</v>
      </c>
      <c r="G6313" s="47" t="s">
        <v>122</v>
      </c>
      <c r="H6313" s="47" t="n">
        <v>1562</v>
      </c>
      <c r="I6313" s="57" t="n">
        <f aca="false">IFERROR(H6313/INDEX(Rate_Master!$C$2:$C$13,MATCH(F6313,Rate_Master!$A$2:$A$13,0)),0)</f>
        <v>1.42</v>
      </c>
    </row>
    <row r="6314" customFormat="false" ht="15" hidden="false" customHeight="false" outlineLevel="0" collapsed="false">
      <c r="A6314" s="47" t="s">
        <v>18266</v>
      </c>
      <c r="B6314" s="47" t="s">
        <v>1474</v>
      </c>
      <c r="C6314" s="48" t="n">
        <v>46136</v>
      </c>
      <c r="D6314" s="47" t="s">
        <v>62</v>
      </c>
      <c r="E6314" s="47" t="s">
        <v>120</v>
      </c>
      <c r="F6314" s="47" t="s">
        <v>149</v>
      </c>
      <c r="G6314" s="47" t="s">
        <v>123</v>
      </c>
      <c r="H6314" s="47" t="n">
        <v>1109</v>
      </c>
      <c r="I6314" s="57" t="n">
        <f aca="false">IFERROR(H6314/INDEX(Rate_Master!$C$2:$C$13,MATCH(F6314,Rate_Master!$A$2:$A$13,0)),0)</f>
        <v>1.00818181818182</v>
      </c>
    </row>
    <row r="6315" customFormat="false" ht="15" hidden="false" customHeight="false" outlineLevel="0" collapsed="false">
      <c r="A6315" s="47" t="s">
        <v>18267</v>
      </c>
      <c r="B6315" s="47" t="s">
        <v>1474</v>
      </c>
      <c r="C6315" s="48" t="n">
        <v>46136</v>
      </c>
      <c r="D6315" s="47" t="s">
        <v>62</v>
      </c>
      <c r="E6315" s="47" t="s">
        <v>120</v>
      </c>
      <c r="F6315" s="47" t="s">
        <v>149</v>
      </c>
      <c r="G6315" s="47" t="s">
        <v>124</v>
      </c>
      <c r="H6315" s="47" t="n">
        <v>713</v>
      </c>
      <c r="I6315" s="57" t="n">
        <f aca="false">IFERROR(H6315/INDEX(Rate_Master!$C$2:$C$13,MATCH(F6315,Rate_Master!$A$2:$A$13,0)),0)</f>
        <v>0.648181818181818</v>
      </c>
    </row>
    <row r="6316" customFormat="false" ht="15" hidden="false" customHeight="false" outlineLevel="0" collapsed="false">
      <c r="A6316" s="47" t="s">
        <v>18268</v>
      </c>
      <c r="B6316" s="47" t="s">
        <v>1474</v>
      </c>
      <c r="C6316" s="48" t="n">
        <v>46136</v>
      </c>
      <c r="D6316" s="47" t="s">
        <v>62</v>
      </c>
      <c r="E6316" s="47" t="s">
        <v>120</v>
      </c>
      <c r="F6316" s="47" t="s">
        <v>149</v>
      </c>
      <c r="G6316" s="47" t="s">
        <v>125</v>
      </c>
      <c r="H6316" s="47" t="n">
        <v>447</v>
      </c>
      <c r="I6316" s="57" t="n">
        <f aca="false">IFERROR(H6316/INDEX(Rate_Master!$C$2:$C$13,MATCH(F6316,Rate_Master!$A$2:$A$13,0)),0)</f>
        <v>0.406363636363636</v>
      </c>
    </row>
    <row r="6317" customFormat="false" ht="15" hidden="false" customHeight="false" outlineLevel="0" collapsed="false">
      <c r="A6317" s="47" t="s">
        <v>18269</v>
      </c>
      <c r="B6317" s="47" t="s">
        <v>1474</v>
      </c>
      <c r="C6317" s="48" t="n">
        <v>46136</v>
      </c>
      <c r="D6317" s="47" t="s">
        <v>62</v>
      </c>
      <c r="E6317" s="47" t="s">
        <v>120</v>
      </c>
      <c r="F6317" s="47" t="s">
        <v>149</v>
      </c>
      <c r="G6317" s="47" t="s">
        <v>126</v>
      </c>
      <c r="H6317" s="47" t="n">
        <v>289</v>
      </c>
      <c r="I6317" s="57" t="n">
        <f aca="false">IFERROR(H6317/INDEX(Rate_Master!$C$2:$C$13,MATCH(F6317,Rate_Master!$A$2:$A$13,0)),0)</f>
        <v>0.262727272727273</v>
      </c>
    </row>
    <row r="6318" customFormat="false" ht="15" hidden="false" customHeight="false" outlineLevel="0" collapsed="false">
      <c r="A6318" s="47" t="s">
        <v>18270</v>
      </c>
      <c r="B6318" s="47" t="s">
        <v>1475</v>
      </c>
      <c r="C6318" s="48" t="n">
        <v>46136</v>
      </c>
      <c r="D6318" s="47" t="s">
        <v>62</v>
      </c>
      <c r="E6318" s="47" t="s">
        <v>120</v>
      </c>
      <c r="F6318" s="47" t="s">
        <v>149</v>
      </c>
      <c r="G6318" s="47" t="s">
        <v>119</v>
      </c>
      <c r="H6318" s="47" t="n">
        <v>1055</v>
      </c>
      <c r="I6318" s="57" t="n">
        <f aca="false">IFERROR(H6318/INDEX(Rate_Master!$C$2:$C$13,MATCH(F6318,Rate_Master!$A$2:$A$13,0)),0)</f>
        <v>0.959090909090909</v>
      </c>
    </row>
    <row r="6319" customFormat="false" ht="15" hidden="false" customHeight="false" outlineLevel="0" collapsed="false">
      <c r="A6319" s="47" t="s">
        <v>18271</v>
      </c>
      <c r="B6319" s="47" t="s">
        <v>1475</v>
      </c>
      <c r="C6319" s="48" t="n">
        <v>46136</v>
      </c>
      <c r="D6319" s="47" t="s">
        <v>62</v>
      </c>
      <c r="E6319" s="47" t="s">
        <v>120</v>
      </c>
      <c r="F6319" s="47" t="s">
        <v>149</v>
      </c>
      <c r="G6319" s="47" t="s">
        <v>121</v>
      </c>
      <c r="H6319" s="47" t="n">
        <v>897</v>
      </c>
      <c r="I6319" s="57" t="n">
        <f aca="false">IFERROR(H6319/INDEX(Rate_Master!$C$2:$C$13,MATCH(F6319,Rate_Master!$A$2:$A$13,0)),0)</f>
        <v>0.815454545454545</v>
      </c>
    </row>
    <row r="6320" customFormat="false" ht="15" hidden="false" customHeight="false" outlineLevel="0" collapsed="false">
      <c r="A6320" s="47" t="s">
        <v>18272</v>
      </c>
      <c r="B6320" s="47" t="s">
        <v>1475</v>
      </c>
      <c r="C6320" s="48" t="n">
        <v>46136</v>
      </c>
      <c r="D6320" s="47" t="s">
        <v>62</v>
      </c>
      <c r="E6320" s="47" t="s">
        <v>120</v>
      </c>
      <c r="F6320" s="47" t="s">
        <v>149</v>
      </c>
      <c r="G6320" s="47" t="s">
        <v>122</v>
      </c>
      <c r="H6320" s="47" t="n">
        <v>989</v>
      </c>
      <c r="I6320" s="57" t="n">
        <f aca="false">IFERROR(H6320/INDEX(Rate_Master!$C$2:$C$13,MATCH(F6320,Rate_Master!$A$2:$A$13,0)),0)</f>
        <v>0.899090909090909</v>
      </c>
    </row>
    <row r="6321" customFormat="false" ht="15" hidden="false" customHeight="false" outlineLevel="0" collapsed="false">
      <c r="A6321" s="47" t="s">
        <v>18273</v>
      </c>
      <c r="B6321" s="47" t="s">
        <v>1475</v>
      </c>
      <c r="C6321" s="48" t="n">
        <v>46136</v>
      </c>
      <c r="D6321" s="47" t="s">
        <v>62</v>
      </c>
      <c r="E6321" s="47" t="s">
        <v>120</v>
      </c>
      <c r="F6321" s="47" t="s">
        <v>149</v>
      </c>
      <c r="G6321" s="47" t="s">
        <v>123</v>
      </c>
      <c r="H6321" s="47" t="n">
        <v>817</v>
      </c>
      <c r="I6321" s="57" t="n">
        <f aca="false">IFERROR(H6321/INDEX(Rate_Master!$C$2:$C$13,MATCH(F6321,Rate_Master!$A$2:$A$13,0)),0)</f>
        <v>0.742727272727273</v>
      </c>
    </row>
    <row r="6322" customFormat="false" ht="15" hidden="false" customHeight="false" outlineLevel="0" collapsed="false">
      <c r="A6322" s="47" t="s">
        <v>18274</v>
      </c>
      <c r="B6322" s="47" t="s">
        <v>1475</v>
      </c>
      <c r="C6322" s="48" t="n">
        <v>46136</v>
      </c>
      <c r="D6322" s="47" t="s">
        <v>62</v>
      </c>
      <c r="E6322" s="47" t="s">
        <v>120</v>
      </c>
      <c r="F6322" s="47" t="s">
        <v>149</v>
      </c>
      <c r="G6322" s="47" t="s">
        <v>124</v>
      </c>
      <c r="H6322" s="47" t="n">
        <v>478</v>
      </c>
      <c r="I6322" s="57" t="n">
        <f aca="false">IFERROR(H6322/INDEX(Rate_Master!$C$2:$C$13,MATCH(F6322,Rate_Master!$A$2:$A$13,0)),0)</f>
        <v>0.434545454545455</v>
      </c>
    </row>
    <row r="6323" customFormat="false" ht="15" hidden="false" customHeight="false" outlineLevel="0" collapsed="false">
      <c r="A6323" s="47" t="s">
        <v>18275</v>
      </c>
      <c r="B6323" s="47" t="s">
        <v>1475</v>
      </c>
      <c r="C6323" s="48" t="n">
        <v>46136</v>
      </c>
      <c r="D6323" s="47" t="s">
        <v>62</v>
      </c>
      <c r="E6323" s="47" t="s">
        <v>120</v>
      </c>
      <c r="F6323" s="47" t="s">
        <v>149</v>
      </c>
      <c r="G6323" s="47" t="s">
        <v>125</v>
      </c>
      <c r="H6323" s="47" t="n">
        <v>266</v>
      </c>
      <c r="I6323" s="57" t="n">
        <f aca="false">IFERROR(H6323/INDEX(Rate_Master!$C$2:$C$13,MATCH(F6323,Rate_Master!$A$2:$A$13,0)),0)</f>
        <v>0.241818181818182</v>
      </c>
    </row>
    <row r="6324" customFormat="false" ht="15" hidden="false" customHeight="false" outlineLevel="0" collapsed="false">
      <c r="A6324" s="47" t="s">
        <v>18276</v>
      </c>
      <c r="B6324" s="47" t="s">
        <v>1475</v>
      </c>
      <c r="C6324" s="48" t="n">
        <v>46136</v>
      </c>
      <c r="D6324" s="47" t="s">
        <v>62</v>
      </c>
      <c r="E6324" s="47" t="s">
        <v>120</v>
      </c>
      <c r="F6324" s="47" t="s">
        <v>149</v>
      </c>
      <c r="G6324" s="47" t="s">
        <v>126</v>
      </c>
      <c r="H6324" s="47" t="n">
        <v>174</v>
      </c>
      <c r="I6324" s="57" t="n">
        <f aca="false">IFERROR(H6324/INDEX(Rate_Master!$C$2:$C$13,MATCH(F6324,Rate_Master!$A$2:$A$13,0)),0)</f>
        <v>0.158181818181818</v>
      </c>
    </row>
    <row r="6325" customFormat="false" ht="15" hidden="false" customHeight="false" outlineLevel="0" collapsed="false">
      <c r="A6325" s="47" t="s">
        <v>18277</v>
      </c>
      <c r="B6325" s="47" t="s">
        <v>1476</v>
      </c>
      <c r="C6325" s="48" t="n">
        <v>46136</v>
      </c>
      <c r="D6325" s="47" t="s">
        <v>63</v>
      </c>
      <c r="E6325" s="47" t="s">
        <v>120</v>
      </c>
      <c r="F6325" s="47" t="s">
        <v>152</v>
      </c>
      <c r="G6325" s="47" t="s">
        <v>119</v>
      </c>
      <c r="H6325" s="47" t="n">
        <v>2026</v>
      </c>
      <c r="I6325" s="57" t="n">
        <f aca="false">IFERROR(H6325/INDEX(Rate_Master!$C$2:$C$13,MATCH(F6325,Rate_Master!$A$2:$A$13,0)),0)</f>
        <v>2.25111111111111</v>
      </c>
    </row>
    <row r="6326" customFormat="false" ht="15" hidden="false" customHeight="false" outlineLevel="0" collapsed="false">
      <c r="A6326" s="47" t="s">
        <v>18278</v>
      </c>
      <c r="B6326" s="47" t="s">
        <v>1476</v>
      </c>
      <c r="C6326" s="48" t="n">
        <v>46136</v>
      </c>
      <c r="D6326" s="47" t="s">
        <v>63</v>
      </c>
      <c r="E6326" s="47" t="s">
        <v>120</v>
      </c>
      <c r="F6326" s="47" t="s">
        <v>152</v>
      </c>
      <c r="G6326" s="47" t="s">
        <v>121</v>
      </c>
      <c r="H6326" s="47" t="n">
        <v>1869</v>
      </c>
      <c r="I6326" s="57" t="n">
        <f aca="false">IFERROR(H6326/INDEX(Rate_Master!$C$2:$C$13,MATCH(F6326,Rate_Master!$A$2:$A$13,0)),0)</f>
        <v>2.07666666666667</v>
      </c>
    </row>
    <row r="6327" customFormat="false" ht="15" hidden="false" customHeight="false" outlineLevel="0" collapsed="false">
      <c r="A6327" s="47" t="s">
        <v>18279</v>
      </c>
      <c r="B6327" s="47" t="s">
        <v>1476</v>
      </c>
      <c r="C6327" s="48" t="n">
        <v>46136</v>
      </c>
      <c r="D6327" s="47" t="s">
        <v>63</v>
      </c>
      <c r="E6327" s="47" t="s">
        <v>120</v>
      </c>
      <c r="F6327" s="47" t="s">
        <v>152</v>
      </c>
      <c r="G6327" s="47" t="s">
        <v>122</v>
      </c>
      <c r="H6327" s="47" t="n">
        <v>2007</v>
      </c>
      <c r="I6327" s="57" t="n">
        <f aca="false">IFERROR(H6327/INDEX(Rate_Master!$C$2:$C$13,MATCH(F6327,Rate_Master!$A$2:$A$13,0)),0)</f>
        <v>2.23</v>
      </c>
    </row>
    <row r="6328" customFormat="false" ht="15" hidden="false" customHeight="false" outlineLevel="0" collapsed="false">
      <c r="A6328" s="47" t="s">
        <v>18280</v>
      </c>
      <c r="B6328" s="47" t="s">
        <v>1476</v>
      </c>
      <c r="C6328" s="48" t="n">
        <v>46136</v>
      </c>
      <c r="D6328" s="47" t="s">
        <v>63</v>
      </c>
      <c r="E6328" s="47" t="s">
        <v>120</v>
      </c>
      <c r="F6328" s="47" t="s">
        <v>152</v>
      </c>
      <c r="G6328" s="47" t="s">
        <v>123</v>
      </c>
      <c r="H6328" s="47" t="n">
        <v>1461</v>
      </c>
      <c r="I6328" s="57" t="n">
        <f aca="false">IFERROR(H6328/INDEX(Rate_Master!$C$2:$C$13,MATCH(F6328,Rate_Master!$A$2:$A$13,0)),0)</f>
        <v>1.62333333333333</v>
      </c>
    </row>
    <row r="6329" customFormat="false" ht="15" hidden="false" customHeight="false" outlineLevel="0" collapsed="false">
      <c r="A6329" s="47" t="s">
        <v>18281</v>
      </c>
      <c r="B6329" s="47" t="s">
        <v>1476</v>
      </c>
      <c r="C6329" s="48" t="n">
        <v>46136</v>
      </c>
      <c r="D6329" s="47" t="s">
        <v>63</v>
      </c>
      <c r="E6329" s="47" t="s">
        <v>120</v>
      </c>
      <c r="F6329" s="47" t="s">
        <v>152</v>
      </c>
      <c r="G6329" s="47" t="s">
        <v>124</v>
      </c>
      <c r="H6329" s="47" t="n">
        <v>993</v>
      </c>
      <c r="I6329" s="57" t="n">
        <f aca="false">IFERROR(H6329/INDEX(Rate_Master!$C$2:$C$13,MATCH(F6329,Rate_Master!$A$2:$A$13,0)),0)</f>
        <v>1.10333333333333</v>
      </c>
    </row>
    <row r="6330" customFormat="false" ht="15" hidden="false" customHeight="false" outlineLevel="0" collapsed="false">
      <c r="A6330" s="47" t="s">
        <v>18282</v>
      </c>
      <c r="B6330" s="47" t="s">
        <v>1476</v>
      </c>
      <c r="C6330" s="48" t="n">
        <v>46136</v>
      </c>
      <c r="D6330" s="47" t="s">
        <v>63</v>
      </c>
      <c r="E6330" s="47" t="s">
        <v>120</v>
      </c>
      <c r="F6330" s="47" t="s">
        <v>152</v>
      </c>
      <c r="G6330" s="47" t="s">
        <v>125</v>
      </c>
      <c r="H6330" s="47" t="n">
        <v>569</v>
      </c>
      <c r="I6330" s="57" t="n">
        <f aca="false">IFERROR(H6330/INDEX(Rate_Master!$C$2:$C$13,MATCH(F6330,Rate_Master!$A$2:$A$13,0)),0)</f>
        <v>0.632222222222222</v>
      </c>
    </row>
    <row r="6331" customFormat="false" ht="15" hidden="false" customHeight="false" outlineLevel="0" collapsed="false">
      <c r="A6331" s="47" t="s">
        <v>18283</v>
      </c>
      <c r="B6331" s="47" t="s">
        <v>1476</v>
      </c>
      <c r="C6331" s="48" t="n">
        <v>46136</v>
      </c>
      <c r="D6331" s="47" t="s">
        <v>63</v>
      </c>
      <c r="E6331" s="47" t="s">
        <v>120</v>
      </c>
      <c r="F6331" s="47" t="s">
        <v>152</v>
      </c>
      <c r="G6331" s="47" t="s">
        <v>126</v>
      </c>
      <c r="H6331" s="47" t="n">
        <v>352</v>
      </c>
      <c r="I6331" s="57" t="n">
        <f aca="false">IFERROR(H6331/INDEX(Rate_Master!$C$2:$C$13,MATCH(F6331,Rate_Master!$A$2:$A$13,0)),0)</f>
        <v>0.391111111111111</v>
      </c>
    </row>
    <row r="6332" customFormat="false" ht="15" hidden="false" customHeight="false" outlineLevel="0" collapsed="false">
      <c r="A6332" s="47" t="s">
        <v>18284</v>
      </c>
      <c r="B6332" s="47" t="s">
        <v>1478</v>
      </c>
      <c r="C6332" s="48" t="n">
        <v>46136</v>
      </c>
      <c r="D6332" s="47" t="s">
        <v>63</v>
      </c>
      <c r="E6332" s="47" t="s">
        <v>120</v>
      </c>
      <c r="F6332" s="47" t="s">
        <v>152</v>
      </c>
      <c r="G6332" s="47" t="s">
        <v>119</v>
      </c>
      <c r="H6332" s="47" t="n">
        <v>828</v>
      </c>
      <c r="I6332" s="57" t="n">
        <f aca="false">IFERROR(H6332/INDEX(Rate_Master!$C$2:$C$13,MATCH(F6332,Rate_Master!$A$2:$A$13,0)),0)</f>
        <v>0.92</v>
      </c>
    </row>
    <row r="6333" customFormat="false" ht="15" hidden="false" customHeight="false" outlineLevel="0" collapsed="false">
      <c r="A6333" s="47" t="s">
        <v>18285</v>
      </c>
      <c r="B6333" s="47" t="s">
        <v>1478</v>
      </c>
      <c r="C6333" s="48" t="n">
        <v>46136</v>
      </c>
      <c r="D6333" s="47" t="s">
        <v>63</v>
      </c>
      <c r="E6333" s="47" t="s">
        <v>120</v>
      </c>
      <c r="F6333" s="47" t="s">
        <v>152</v>
      </c>
      <c r="G6333" s="47" t="s">
        <v>121</v>
      </c>
      <c r="H6333" s="47" t="n">
        <v>727</v>
      </c>
      <c r="I6333" s="57" t="n">
        <f aca="false">IFERROR(H6333/INDEX(Rate_Master!$C$2:$C$13,MATCH(F6333,Rate_Master!$A$2:$A$13,0)),0)</f>
        <v>0.807777777777778</v>
      </c>
    </row>
    <row r="6334" customFormat="false" ht="15" hidden="false" customHeight="false" outlineLevel="0" collapsed="false">
      <c r="A6334" s="47" t="s">
        <v>18286</v>
      </c>
      <c r="B6334" s="47" t="s">
        <v>1478</v>
      </c>
      <c r="C6334" s="48" t="n">
        <v>46136</v>
      </c>
      <c r="D6334" s="47" t="s">
        <v>63</v>
      </c>
      <c r="E6334" s="47" t="s">
        <v>120</v>
      </c>
      <c r="F6334" s="47" t="s">
        <v>152</v>
      </c>
      <c r="G6334" s="47" t="s">
        <v>122</v>
      </c>
      <c r="H6334" s="47" t="n">
        <v>854</v>
      </c>
      <c r="I6334" s="57" t="n">
        <f aca="false">IFERROR(H6334/INDEX(Rate_Master!$C$2:$C$13,MATCH(F6334,Rate_Master!$A$2:$A$13,0)),0)</f>
        <v>0.948888888888889</v>
      </c>
    </row>
    <row r="6335" customFormat="false" ht="15" hidden="false" customHeight="false" outlineLevel="0" collapsed="false">
      <c r="A6335" s="47" t="s">
        <v>18287</v>
      </c>
      <c r="B6335" s="47" t="s">
        <v>1478</v>
      </c>
      <c r="C6335" s="48" t="n">
        <v>46136</v>
      </c>
      <c r="D6335" s="47" t="s">
        <v>63</v>
      </c>
      <c r="E6335" s="47" t="s">
        <v>120</v>
      </c>
      <c r="F6335" s="47" t="s">
        <v>152</v>
      </c>
      <c r="G6335" s="47" t="s">
        <v>123</v>
      </c>
      <c r="H6335" s="47" t="n">
        <v>618</v>
      </c>
      <c r="I6335" s="57" t="n">
        <f aca="false">IFERROR(H6335/INDEX(Rate_Master!$C$2:$C$13,MATCH(F6335,Rate_Master!$A$2:$A$13,0)),0)</f>
        <v>0.686666666666667</v>
      </c>
    </row>
    <row r="6336" customFormat="false" ht="15" hidden="false" customHeight="false" outlineLevel="0" collapsed="false">
      <c r="A6336" s="47" t="s">
        <v>18288</v>
      </c>
      <c r="B6336" s="47" t="s">
        <v>1478</v>
      </c>
      <c r="C6336" s="48" t="n">
        <v>46136</v>
      </c>
      <c r="D6336" s="47" t="s">
        <v>63</v>
      </c>
      <c r="E6336" s="47" t="s">
        <v>120</v>
      </c>
      <c r="F6336" s="47" t="s">
        <v>152</v>
      </c>
      <c r="G6336" s="47" t="s">
        <v>124</v>
      </c>
      <c r="H6336" s="47" t="n">
        <v>381</v>
      </c>
      <c r="I6336" s="57" t="n">
        <f aca="false">IFERROR(H6336/INDEX(Rate_Master!$C$2:$C$13,MATCH(F6336,Rate_Master!$A$2:$A$13,0)),0)</f>
        <v>0.423333333333333</v>
      </c>
    </row>
    <row r="6337" customFormat="false" ht="15" hidden="false" customHeight="false" outlineLevel="0" collapsed="false">
      <c r="A6337" s="47" t="s">
        <v>18289</v>
      </c>
      <c r="B6337" s="47" t="s">
        <v>1478</v>
      </c>
      <c r="C6337" s="48" t="n">
        <v>46136</v>
      </c>
      <c r="D6337" s="47" t="s">
        <v>63</v>
      </c>
      <c r="E6337" s="47" t="s">
        <v>120</v>
      </c>
      <c r="F6337" s="47" t="s">
        <v>152</v>
      </c>
      <c r="G6337" s="47" t="s">
        <v>125</v>
      </c>
      <c r="H6337" s="47" t="n">
        <v>215</v>
      </c>
      <c r="I6337" s="57" t="n">
        <f aca="false">IFERROR(H6337/INDEX(Rate_Master!$C$2:$C$13,MATCH(F6337,Rate_Master!$A$2:$A$13,0)),0)</f>
        <v>0.238888888888889</v>
      </c>
    </row>
    <row r="6338" customFormat="false" ht="15" hidden="false" customHeight="false" outlineLevel="0" collapsed="false">
      <c r="A6338" s="47" t="s">
        <v>18290</v>
      </c>
      <c r="B6338" s="47" t="s">
        <v>1478</v>
      </c>
      <c r="C6338" s="48" t="n">
        <v>46136</v>
      </c>
      <c r="D6338" s="47" t="s">
        <v>63</v>
      </c>
      <c r="E6338" s="47" t="s">
        <v>120</v>
      </c>
      <c r="F6338" s="47" t="s">
        <v>152</v>
      </c>
      <c r="G6338" s="47" t="s">
        <v>126</v>
      </c>
      <c r="H6338" s="47" t="n">
        <v>147</v>
      </c>
      <c r="I6338" s="57" t="n">
        <f aca="false">IFERROR(H6338/INDEX(Rate_Master!$C$2:$C$13,MATCH(F6338,Rate_Master!$A$2:$A$13,0)),0)</f>
        <v>0.163333333333333</v>
      </c>
    </row>
    <row r="6339" customFormat="false" ht="15" hidden="false" customHeight="false" outlineLevel="0" collapsed="false">
      <c r="A6339" s="47" t="s">
        <v>18291</v>
      </c>
      <c r="B6339" s="47" t="s">
        <v>1479</v>
      </c>
      <c r="C6339" s="48" t="n">
        <v>46136</v>
      </c>
      <c r="D6339" s="47" t="s">
        <v>63</v>
      </c>
      <c r="E6339" s="47" t="s">
        <v>120</v>
      </c>
      <c r="F6339" s="47" t="s">
        <v>152</v>
      </c>
      <c r="G6339" s="47" t="s">
        <v>119</v>
      </c>
      <c r="H6339" s="47" t="n">
        <v>1629</v>
      </c>
      <c r="I6339" s="57" t="n">
        <f aca="false">IFERROR(H6339/INDEX(Rate_Master!$C$2:$C$13,MATCH(F6339,Rate_Master!$A$2:$A$13,0)),0)</f>
        <v>1.81</v>
      </c>
    </row>
    <row r="6340" customFormat="false" ht="15" hidden="false" customHeight="false" outlineLevel="0" collapsed="false">
      <c r="A6340" s="47" t="s">
        <v>18292</v>
      </c>
      <c r="B6340" s="47" t="s">
        <v>1479</v>
      </c>
      <c r="C6340" s="48" t="n">
        <v>46136</v>
      </c>
      <c r="D6340" s="47" t="s">
        <v>63</v>
      </c>
      <c r="E6340" s="47" t="s">
        <v>120</v>
      </c>
      <c r="F6340" s="47" t="s">
        <v>152</v>
      </c>
      <c r="G6340" s="47" t="s">
        <v>121</v>
      </c>
      <c r="H6340" s="47" t="n">
        <v>1549</v>
      </c>
      <c r="I6340" s="57" t="n">
        <f aca="false">IFERROR(H6340/INDEX(Rate_Master!$C$2:$C$13,MATCH(F6340,Rate_Master!$A$2:$A$13,0)),0)</f>
        <v>1.72111111111111</v>
      </c>
    </row>
    <row r="6341" customFormat="false" ht="15" hidden="false" customHeight="false" outlineLevel="0" collapsed="false">
      <c r="A6341" s="47" t="s">
        <v>18293</v>
      </c>
      <c r="B6341" s="47" t="s">
        <v>1479</v>
      </c>
      <c r="C6341" s="48" t="n">
        <v>46136</v>
      </c>
      <c r="D6341" s="47" t="s">
        <v>63</v>
      </c>
      <c r="E6341" s="47" t="s">
        <v>120</v>
      </c>
      <c r="F6341" s="47" t="s">
        <v>152</v>
      </c>
      <c r="G6341" s="47" t="s">
        <v>122</v>
      </c>
      <c r="H6341" s="47" t="n">
        <v>1551</v>
      </c>
      <c r="I6341" s="57" t="n">
        <f aca="false">IFERROR(H6341/INDEX(Rate_Master!$C$2:$C$13,MATCH(F6341,Rate_Master!$A$2:$A$13,0)),0)</f>
        <v>1.72333333333333</v>
      </c>
    </row>
    <row r="6342" customFormat="false" ht="15" hidden="false" customHeight="false" outlineLevel="0" collapsed="false">
      <c r="A6342" s="47" t="s">
        <v>18294</v>
      </c>
      <c r="B6342" s="47" t="s">
        <v>1479</v>
      </c>
      <c r="C6342" s="48" t="n">
        <v>46136</v>
      </c>
      <c r="D6342" s="47" t="s">
        <v>63</v>
      </c>
      <c r="E6342" s="47" t="s">
        <v>120</v>
      </c>
      <c r="F6342" s="47" t="s">
        <v>152</v>
      </c>
      <c r="G6342" s="47" t="s">
        <v>123</v>
      </c>
      <c r="H6342" s="47" t="n">
        <v>1143</v>
      </c>
      <c r="I6342" s="57" t="n">
        <f aca="false">IFERROR(H6342/INDEX(Rate_Master!$C$2:$C$13,MATCH(F6342,Rate_Master!$A$2:$A$13,0)),0)</f>
        <v>1.27</v>
      </c>
    </row>
    <row r="6343" customFormat="false" ht="15" hidden="false" customHeight="false" outlineLevel="0" collapsed="false">
      <c r="A6343" s="47" t="s">
        <v>18295</v>
      </c>
      <c r="B6343" s="47" t="s">
        <v>1479</v>
      </c>
      <c r="C6343" s="48" t="n">
        <v>46136</v>
      </c>
      <c r="D6343" s="47" t="s">
        <v>63</v>
      </c>
      <c r="E6343" s="47" t="s">
        <v>120</v>
      </c>
      <c r="F6343" s="47" t="s">
        <v>152</v>
      </c>
      <c r="G6343" s="47" t="s">
        <v>124</v>
      </c>
      <c r="H6343" s="47" t="n">
        <v>692</v>
      </c>
      <c r="I6343" s="57" t="n">
        <f aca="false">IFERROR(H6343/INDEX(Rate_Master!$C$2:$C$13,MATCH(F6343,Rate_Master!$A$2:$A$13,0)),0)</f>
        <v>0.768888888888889</v>
      </c>
    </row>
    <row r="6344" customFormat="false" ht="15" hidden="false" customHeight="false" outlineLevel="0" collapsed="false">
      <c r="A6344" s="47" t="s">
        <v>18296</v>
      </c>
      <c r="B6344" s="47" t="s">
        <v>1479</v>
      </c>
      <c r="C6344" s="48" t="n">
        <v>46136</v>
      </c>
      <c r="D6344" s="47" t="s">
        <v>63</v>
      </c>
      <c r="E6344" s="47" t="s">
        <v>120</v>
      </c>
      <c r="F6344" s="47" t="s">
        <v>152</v>
      </c>
      <c r="G6344" s="47" t="s">
        <v>125</v>
      </c>
      <c r="H6344" s="47" t="n">
        <v>426</v>
      </c>
      <c r="I6344" s="57" t="n">
        <f aca="false">IFERROR(H6344/INDEX(Rate_Master!$C$2:$C$13,MATCH(F6344,Rate_Master!$A$2:$A$13,0)),0)</f>
        <v>0.473333333333333</v>
      </c>
    </row>
    <row r="6345" customFormat="false" ht="15" hidden="false" customHeight="false" outlineLevel="0" collapsed="false">
      <c r="A6345" s="47" t="s">
        <v>18297</v>
      </c>
      <c r="B6345" s="47" t="s">
        <v>1479</v>
      </c>
      <c r="C6345" s="48" t="n">
        <v>46136</v>
      </c>
      <c r="D6345" s="47" t="s">
        <v>63</v>
      </c>
      <c r="E6345" s="47" t="s">
        <v>120</v>
      </c>
      <c r="F6345" s="47" t="s">
        <v>152</v>
      </c>
      <c r="G6345" s="47" t="s">
        <v>126</v>
      </c>
      <c r="H6345" s="47" t="n">
        <v>290</v>
      </c>
      <c r="I6345" s="57" t="n">
        <f aca="false">IFERROR(H6345/INDEX(Rate_Master!$C$2:$C$13,MATCH(F6345,Rate_Master!$A$2:$A$13,0)),0)</f>
        <v>0.322222222222222</v>
      </c>
    </row>
    <row r="6346" customFormat="false" ht="15" hidden="false" customHeight="false" outlineLevel="0" collapsed="false">
      <c r="A6346" s="47" t="s">
        <v>18298</v>
      </c>
      <c r="B6346" s="47" t="s">
        <v>1480</v>
      </c>
      <c r="C6346" s="48" t="n">
        <v>46136</v>
      </c>
      <c r="D6346" s="47" t="s">
        <v>64</v>
      </c>
      <c r="E6346" s="47" t="s">
        <v>128</v>
      </c>
      <c r="F6346" s="47" t="s">
        <v>155</v>
      </c>
      <c r="G6346" s="47" t="s">
        <v>127</v>
      </c>
      <c r="H6346" s="47" t="n">
        <v>1136</v>
      </c>
      <c r="I6346" s="57" t="n">
        <f aca="false">IFERROR(H6346/INDEX(Rate_Master!$C$2:$C$13,MATCH(F6346,Rate_Master!$A$2:$A$13,0)),0)</f>
        <v>2.06545454545455</v>
      </c>
    </row>
    <row r="6347" customFormat="false" ht="15" hidden="false" customHeight="false" outlineLevel="0" collapsed="false">
      <c r="A6347" s="47" t="s">
        <v>18299</v>
      </c>
      <c r="B6347" s="47" t="s">
        <v>1480</v>
      </c>
      <c r="C6347" s="48" t="n">
        <v>46136</v>
      </c>
      <c r="D6347" s="47" t="s">
        <v>64</v>
      </c>
      <c r="E6347" s="47" t="s">
        <v>128</v>
      </c>
      <c r="F6347" s="47" t="s">
        <v>155</v>
      </c>
      <c r="G6347" s="47" t="s">
        <v>129</v>
      </c>
      <c r="H6347" s="47" t="n">
        <v>737</v>
      </c>
      <c r="I6347" s="57" t="n">
        <f aca="false">IFERROR(H6347/INDEX(Rate_Master!$C$2:$C$13,MATCH(F6347,Rate_Master!$A$2:$A$13,0)),0)</f>
        <v>1.34</v>
      </c>
    </row>
    <row r="6348" customFormat="false" ht="15" hidden="false" customHeight="false" outlineLevel="0" collapsed="false">
      <c r="A6348" s="47" t="s">
        <v>18300</v>
      </c>
      <c r="B6348" s="47" t="s">
        <v>1480</v>
      </c>
      <c r="C6348" s="48" t="n">
        <v>46136</v>
      </c>
      <c r="D6348" s="47" t="s">
        <v>64</v>
      </c>
      <c r="E6348" s="47" t="s">
        <v>128</v>
      </c>
      <c r="F6348" s="47" t="s">
        <v>155</v>
      </c>
      <c r="G6348" s="47" t="s">
        <v>130</v>
      </c>
      <c r="H6348" s="47" t="n">
        <v>684</v>
      </c>
      <c r="I6348" s="57" t="n">
        <f aca="false">IFERROR(H6348/INDEX(Rate_Master!$C$2:$C$13,MATCH(F6348,Rate_Master!$A$2:$A$13,0)),0)</f>
        <v>1.24363636363636</v>
      </c>
    </row>
    <row r="6349" customFormat="false" ht="15" hidden="false" customHeight="false" outlineLevel="0" collapsed="false">
      <c r="A6349" s="47" t="s">
        <v>18301</v>
      </c>
      <c r="B6349" s="47" t="s">
        <v>1480</v>
      </c>
      <c r="C6349" s="48" t="n">
        <v>46136</v>
      </c>
      <c r="D6349" s="47" t="s">
        <v>64</v>
      </c>
      <c r="E6349" s="47" t="s">
        <v>128</v>
      </c>
      <c r="F6349" s="47" t="s">
        <v>155</v>
      </c>
      <c r="G6349" s="47" t="s">
        <v>131</v>
      </c>
      <c r="H6349" s="47" t="n">
        <v>296</v>
      </c>
      <c r="I6349" s="57" t="n">
        <f aca="false">IFERROR(H6349/INDEX(Rate_Master!$C$2:$C$13,MATCH(F6349,Rate_Master!$A$2:$A$13,0)),0)</f>
        <v>0.538181818181818</v>
      </c>
    </row>
    <row r="6350" customFormat="false" ht="15" hidden="false" customHeight="false" outlineLevel="0" collapsed="false">
      <c r="A6350" s="47" t="s">
        <v>18302</v>
      </c>
      <c r="B6350" s="47" t="s">
        <v>1480</v>
      </c>
      <c r="C6350" s="48" t="n">
        <v>46136</v>
      </c>
      <c r="D6350" s="47" t="s">
        <v>64</v>
      </c>
      <c r="E6350" s="47" t="s">
        <v>128</v>
      </c>
      <c r="F6350" s="47" t="s">
        <v>155</v>
      </c>
      <c r="G6350" s="47" t="s">
        <v>132</v>
      </c>
      <c r="H6350" s="47" t="n">
        <v>257</v>
      </c>
      <c r="I6350" s="57" t="n">
        <f aca="false">IFERROR(H6350/INDEX(Rate_Master!$C$2:$C$13,MATCH(F6350,Rate_Master!$A$2:$A$13,0)),0)</f>
        <v>0.467272727272727</v>
      </c>
    </row>
    <row r="6351" customFormat="false" ht="15" hidden="false" customHeight="false" outlineLevel="0" collapsed="false">
      <c r="A6351" s="47" t="s">
        <v>18303</v>
      </c>
      <c r="B6351" s="47" t="s">
        <v>1482</v>
      </c>
      <c r="C6351" s="48" t="n">
        <v>46136</v>
      </c>
      <c r="D6351" s="47" t="s">
        <v>64</v>
      </c>
      <c r="E6351" s="47" t="s">
        <v>128</v>
      </c>
      <c r="F6351" s="47" t="s">
        <v>155</v>
      </c>
      <c r="G6351" s="47" t="s">
        <v>127</v>
      </c>
      <c r="H6351" s="47" t="n">
        <v>991</v>
      </c>
      <c r="I6351" s="57" t="n">
        <f aca="false">IFERROR(H6351/INDEX(Rate_Master!$C$2:$C$13,MATCH(F6351,Rate_Master!$A$2:$A$13,0)),0)</f>
        <v>1.80181818181818</v>
      </c>
    </row>
    <row r="6352" customFormat="false" ht="15" hidden="false" customHeight="false" outlineLevel="0" collapsed="false">
      <c r="A6352" s="47" t="s">
        <v>18304</v>
      </c>
      <c r="B6352" s="47" t="s">
        <v>1482</v>
      </c>
      <c r="C6352" s="48" t="n">
        <v>46136</v>
      </c>
      <c r="D6352" s="47" t="s">
        <v>64</v>
      </c>
      <c r="E6352" s="47" t="s">
        <v>128</v>
      </c>
      <c r="F6352" s="47" t="s">
        <v>155</v>
      </c>
      <c r="G6352" s="47" t="s">
        <v>129</v>
      </c>
      <c r="H6352" s="47" t="n">
        <v>790</v>
      </c>
      <c r="I6352" s="57" t="n">
        <f aca="false">IFERROR(H6352/INDEX(Rate_Master!$C$2:$C$13,MATCH(F6352,Rate_Master!$A$2:$A$13,0)),0)</f>
        <v>1.43636363636364</v>
      </c>
    </row>
    <row r="6353" customFormat="false" ht="15" hidden="false" customHeight="false" outlineLevel="0" collapsed="false">
      <c r="A6353" s="47" t="s">
        <v>18305</v>
      </c>
      <c r="B6353" s="47" t="s">
        <v>1482</v>
      </c>
      <c r="C6353" s="48" t="n">
        <v>46136</v>
      </c>
      <c r="D6353" s="47" t="s">
        <v>64</v>
      </c>
      <c r="E6353" s="47" t="s">
        <v>128</v>
      </c>
      <c r="F6353" s="47" t="s">
        <v>155</v>
      </c>
      <c r="G6353" s="47" t="s">
        <v>130</v>
      </c>
      <c r="H6353" s="47" t="n">
        <v>622</v>
      </c>
      <c r="I6353" s="57" t="n">
        <f aca="false">IFERROR(H6353/INDEX(Rate_Master!$C$2:$C$13,MATCH(F6353,Rate_Master!$A$2:$A$13,0)),0)</f>
        <v>1.13090909090909</v>
      </c>
    </row>
    <row r="6354" customFormat="false" ht="15" hidden="false" customHeight="false" outlineLevel="0" collapsed="false">
      <c r="A6354" s="47" t="s">
        <v>18306</v>
      </c>
      <c r="B6354" s="47" t="s">
        <v>1482</v>
      </c>
      <c r="C6354" s="48" t="n">
        <v>46136</v>
      </c>
      <c r="D6354" s="47" t="s">
        <v>64</v>
      </c>
      <c r="E6354" s="47" t="s">
        <v>128</v>
      </c>
      <c r="F6354" s="47" t="s">
        <v>155</v>
      </c>
      <c r="G6354" s="47" t="s">
        <v>131</v>
      </c>
      <c r="H6354" s="47" t="n">
        <v>275</v>
      </c>
      <c r="I6354" s="57" t="n">
        <f aca="false">IFERROR(H6354/INDEX(Rate_Master!$C$2:$C$13,MATCH(F6354,Rate_Master!$A$2:$A$13,0)),0)</f>
        <v>0.5</v>
      </c>
    </row>
    <row r="6355" customFormat="false" ht="15" hidden="false" customHeight="false" outlineLevel="0" collapsed="false">
      <c r="A6355" s="47" t="s">
        <v>18307</v>
      </c>
      <c r="B6355" s="47" t="s">
        <v>1482</v>
      </c>
      <c r="C6355" s="48" t="n">
        <v>46136</v>
      </c>
      <c r="D6355" s="47" t="s">
        <v>64</v>
      </c>
      <c r="E6355" s="47" t="s">
        <v>128</v>
      </c>
      <c r="F6355" s="47" t="s">
        <v>155</v>
      </c>
      <c r="G6355" s="47" t="s">
        <v>132</v>
      </c>
      <c r="H6355" s="47" t="n">
        <v>204</v>
      </c>
      <c r="I6355" s="57" t="n">
        <f aca="false">IFERROR(H6355/INDEX(Rate_Master!$C$2:$C$13,MATCH(F6355,Rate_Master!$A$2:$A$13,0)),0)</f>
        <v>0.370909090909091</v>
      </c>
    </row>
    <row r="6356" customFormat="false" ht="15" hidden="false" customHeight="false" outlineLevel="0" collapsed="false">
      <c r="A6356" s="47" t="s">
        <v>18308</v>
      </c>
      <c r="B6356" s="47" t="s">
        <v>1483</v>
      </c>
      <c r="C6356" s="48" t="n">
        <v>46136</v>
      </c>
      <c r="D6356" s="47" t="s">
        <v>65</v>
      </c>
      <c r="E6356" s="47" t="s">
        <v>134</v>
      </c>
      <c r="F6356" s="47" t="s">
        <v>158</v>
      </c>
      <c r="G6356" s="47" t="s">
        <v>133</v>
      </c>
      <c r="H6356" s="47" t="n">
        <v>762</v>
      </c>
      <c r="I6356" s="57" t="n">
        <f aca="false">IFERROR(H6356/INDEX(Rate_Master!$C$2:$C$13,MATCH(F6356,Rate_Master!$A$2:$A$13,0)),0)</f>
        <v>3.81</v>
      </c>
    </row>
    <row r="6357" customFormat="false" ht="15" hidden="false" customHeight="false" outlineLevel="0" collapsed="false">
      <c r="A6357" s="47" t="s">
        <v>18309</v>
      </c>
      <c r="B6357" s="47" t="s">
        <v>1483</v>
      </c>
      <c r="C6357" s="48" t="n">
        <v>46136</v>
      </c>
      <c r="D6357" s="47" t="s">
        <v>65</v>
      </c>
      <c r="E6357" s="47" t="s">
        <v>134</v>
      </c>
      <c r="F6357" s="47" t="s">
        <v>158</v>
      </c>
      <c r="G6357" s="47" t="s">
        <v>135</v>
      </c>
      <c r="H6357" s="47" t="n">
        <v>609</v>
      </c>
      <c r="I6357" s="57" t="n">
        <f aca="false">IFERROR(H6357/INDEX(Rate_Master!$C$2:$C$13,MATCH(F6357,Rate_Master!$A$2:$A$13,0)),0)</f>
        <v>3.045</v>
      </c>
    </row>
    <row r="6358" customFormat="false" ht="15" hidden="false" customHeight="false" outlineLevel="0" collapsed="false">
      <c r="A6358" s="47" t="s">
        <v>18310</v>
      </c>
      <c r="B6358" s="47" t="s">
        <v>1483</v>
      </c>
      <c r="C6358" s="48" t="n">
        <v>46136</v>
      </c>
      <c r="D6358" s="47" t="s">
        <v>65</v>
      </c>
      <c r="E6358" s="47" t="s">
        <v>134</v>
      </c>
      <c r="F6358" s="47" t="s">
        <v>158</v>
      </c>
      <c r="G6358" s="47" t="s">
        <v>136</v>
      </c>
      <c r="H6358" s="47" t="n">
        <v>481</v>
      </c>
      <c r="I6358" s="57" t="n">
        <f aca="false">IFERROR(H6358/INDEX(Rate_Master!$C$2:$C$13,MATCH(F6358,Rate_Master!$A$2:$A$13,0)),0)</f>
        <v>2.405</v>
      </c>
    </row>
    <row r="6359" customFormat="false" ht="15" hidden="false" customHeight="false" outlineLevel="0" collapsed="false">
      <c r="A6359" s="47" t="s">
        <v>18311</v>
      </c>
      <c r="B6359" s="47" t="s">
        <v>1483</v>
      </c>
      <c r="C6359" s="48" t="n">
        <v>46136</v>
      </c>
      <c r="D6359" s="47" t="s">
        <v>65</v>
      </c>
      <c r="E6359" s="47" t="s">
        <v>134</v>
      </c>
      <c r="F6359" s="47" t="s">
        <v>158</v>
      </c>
      <c r="G6359" s="47" t="s">
        <v>137</v>
      </c>
      <c r="H6359" s="47" t="n">
        <v>340</v>
      </c>
      <c r="I6359" s="57" t="n">
        <f aca="false">IFERROR(H6359/INDEX(Rate_Master!$C$2:$C$13,MATCH(F6359,Rate_Master!$A$2:$A$13,0)),0)</f>
        <v>1.7</v>
      </c>
    </row>
    <row r="6360" customFormat="false" ht="15" hidden="false" customHeight="false" outlineLevel="0" collapsed="false">
      <c r="A6360" s="47" t="s">
        <v>18312</v>
      </c>
      <c r="B6360" s="47" t="s">
        <v>1483</v>
      </c>
      <c r="C6360" s="48" t="n">
        <v>46136</v>
      </c>
      <c r="D6360" s="47" t="s">
        <v>65</v>
      </c>
      <c r="E6360" s="47" t="s">
        <v>134</v>
      </c>
      <c r="F6360" s="47" t="s">
        <v>158</v>
      </c>
      <c r="G6360" s="47" t="s">
        <v>138</v>
      </c>
      <c r="H6360" s="47" t="n">
        <v>184</v>
      </c>
      <c r="I6360" s="57" t="n">
        <f aca="false">IFERROR(H6360/INDEX(Rate_Master!$C$2:$C$13,MATCH(F6360,Rate_Master!$A$2:$A$13,0)),0)</f>
        <v>0.92</v>
      </c>
    </row>
    <row r="6361" customFormat="false" ht="15" hidden="false" customHeight="false" outlineLevel="0" collapsed="false">
      <c r="A6361" s="47" t="s">
        <v>18313</v>
      </c>
      <c r="B6361" s="47" t="s">
        <v>1484</v>
      </c>
      <c r="C6361" s="48" t="n">
        <v>46136</v>
      </c>
      <c r="D6361" s="47" t="s">
        <v>65</v>
      </c>
      <c r="E6361" s="47" t="s">
        <v>134</v>
      </c>
      <c r="F6361" s="47" t="s">
        <v>158</v>
      </c>
      <c r="G6361" s="47" t="s">
        <v>133</v>
      </c>
      <c r="H6361" s="47" t="n">
        <v>339</v>
      </c>
      <c r="I6361" s="57" t="n">
        <f aca="false">IFERROR(H6361/INDEX(Rate_Master!$C$2:$C$13,MATCH(F6361,Rate_Master!$A$2:$A$13,0)),0)</f>
        <v>1.695</v>
      </c>
    </row>
    <row r="6362" customFormat="false" ht="15" hidden="false" customHeight="false" outlineLevel="0" collapsed="false">
      <c r="A6362" s="47" t="s">
        <v>18314</v>
      </c>
      <c r="B6362" s="47" t="s">
        <v>1484</v>
      </c>
      <c r="C6362" s="48" t="n">
        <v>46136</v>
      </c>
      <c r="D6362" s="47" t="s">
        <v>65</v>
      </c>
      <c r="E6362" s="47" t="s">
        <v>134</v>
      </c>
      <c r="F6362" s="47" t="s">
        <v>158</v>
      </c>
      <c r="G6362" s="47" t="s">
        <v>135</v>
      </c>
      <c r="H6362" s="47" t="n">
        <v>248</v>
      </c>
      <c r="I6362" s="57" t="n">
        <f aca="false">IFERROR(H6362/INDEX(Rate_Master!$C$2:$C$13,MATCH(F6362,Rate_Master!$A$2:$A$13,0)),0)</f>
        <v>1.24</v>
      </c>
    </row>
    <row r="6363" customFormat="false" ht="15" hidden="false" customHeight="false" outlineLevel="0" collapsed="false">
      <c r="A6363" s="47" t="s">
        <v>18315</v>
      </c>
      <c r="B6363" s="47" t="s">
        <v>1484</v>
      </c>
      <c r="C6363" s="48" t="n">
        <v>46136</v>
      </c>
      <c r="D6363" s="47" t="s">
        <v>65</v>
      </c>
      <c r="E6363" s="47" t="s">
        <v>134</v>
      </c>
      <c r="F6363" s="47" t="s">
        <v>158</v>
      </c>
      <c r="G6363" s="47" t="s">
        <v>136</v>
      </c>
      <c r="H6363" s="47" t="n">
        <v>193</v>
      </c>
      <c r="I6363" s="57" t="n">
        <f aca="false">IFERROR(H6363/INDEX(Rate_Master!$C$2:$C$13,MATCH(F6363,Rate_Master!$A$2:$A$13,0)),0)</f>
        <v>0.965</v>
      </c>
    </row>
    <row r="6364" customFormat="false" ht="15" hidden="false" customHeight="false" outlineLevel="0" collapsed="false">
      <c r="A6364" s="47" t="s">
        <v>18316</v>
      </c>
      <c r="B6364" s="47" t="s">
        <v>1484</v>
      </c>
      <c r="C6364" s="48" t="n">
        <v>46136</v>
      </c>
      <c r="D6364" s="47" t="s">
        <v>65</v>
      </c>
      <c r="E6364" s="47" t="s">
        <v>134</v>
      </c>
      <c r="F6364" s="47" t="s">
        <v>158</v>
      </c>
      <c r="G6364" s="47" t="s">
        <v>137</v>
      </c>
      <c r="H6364" s="47" t="n">
        <v>165</v>
      </c>
      <c r="I6364" s="57" t="n">
        <f aca="false">IFERROR(H6364/INDEX(Rate_Master!$C$2:$C$13,MATCH(F6364,Rate_Master!$A$2:$A$13,0)),0)</f>
        <v>0.825</v>
      </c>
    </row>
    <row r="6365" customFormat="false" ht="15" hidden="false" customHeight="false" outlineLevel="0" collapsed="false">
      <c r="A6365" s="47" t="s">
        <v>18317</v>
      </c>
      <c r="B6365" s="47" t="s">
        <v>1484</v>
      </c>
      <c r="C6365" s="48" t="n">
        <v>46136</v>
      </c>
      <c r="D6365" s="47" t="s">
        <v>65</v>
      </c>
      <c r="E6365" s="47" t="s">
        <v>134</v>
      </c>
      <c r="F6365" s="47" t="s">
        <v>158</v>
      </c>
      <c r="G6365" s="47" t="s">
        <v>138</v>
      </c>
      <c r="H6365" s="47" t="n">
        <v>84</v>
      </c>
      <c r="I6365" s="57" t="n">
        <f aca="false">IFERROR(H6365/INDEX(Rate_Master!$C$2:$C$13,MATCH(F6365,Rate_Master!$A$2:$A$13,0)),0)</f>
        <v>0.42</v>
      </c>
    </row>
    <row r="6366" customFormat="false" ht="15" hidden="false" customHeight="false" outlineLevel="0" collapsed="false">
      <c r="A6366" s="47" t="s">
        <v>18318</v>
      </c>
      <c r="B6366" s="47" t="s">
        <v>1485</v>
      </c>
      <c r="C6366" s="48" t="n">
        <v>46136</v>
      </c>
      <c r="D6366" s="47" t="s">
        <v>65</v>
      </c>
      <c r="E6366" s="47" t="s">
        <v>134</v>
      </c>
      <c r="F6366" s="47" t="s">
        <v>158</v>
      </c>
      <c r="G6366" s="47" t="s">
        <v>133</v>
      </c>
      <c r="H6366" s="47" t="n">
        <v>406</v>
      </c>
      <c r="I6366" s="57" t="n">
        <f aca="false">IFERROR(H6366/INDEX(Rate_Master!$C$2:$C$13,MATCH(F6366,Rate_Master!$A$2:$A$13,0)),0)</f>
        <v>2.03</v>
      </c>
    </row>
    <row r="6367" customFormat="false" ht="15" hidden="false" customHeight="false" outlineLevel="0" collapsed="false">
      <c r="A6367" s="47" t="s">
        <v>18319</v>
      </c>
      <c r="B6367" s="47" t="s">
        <v>1485</v>
      </c>
      <c r="C6367" s="48" t="n">
        <v>46136</v>
      </c>
      <c r="D6367" s="47" t="s">
        <v>65</v>
      </c>
      <c r="E6367" s="47" t="s">
        <v>134</v>
      </c>
      <c r="F6367" s="47" t="s">
        <v>158</v>
      </c>
      <c r="G6367" s="47" t="s">
        <v>135</v>
      </c>
      <c r="H6367" s="47" t="n">
        <v>312</v>
      </c>
      <c r="I6367" s="57" t="n">
        <f aca="false">IFERROR(H6367/INDEX(Rate_Master!$C$2:$C$13,MATCH(F6367,Rate_Master!$A$2:$A$13,0)),0)</f>
        <v>1.56</v>
      </c>
    </row>
    <row r="6368" customFormat="false" ht="15" hidden="false" customHeight="false" outlineLevel="0" collapsed="false">
      <c r="A6368" s="47" t="s">
        <v>18320</v>
      </c>
      <c r="B6368" s="47" t="s">
        <v>1485</v>
      </c>
      <c r="C6368" s="48" t="n">
        <v>46136</v>
      </c>
      <c r="D6368" s="47" t="s">
        <v>65</v>
      </c>
      <c r="E6368" s="47" t="s">
        <v>134</v>
      </c>
      <c r="F6368" s="47" t="s">
        <v>158</v>
      </c>
      <c r="G6368" s="47" t="s">
        <v>136</v>
      </c>
      <c r="H6368" s="47" t="n">
        <v>248</v>
      </c>
      <c r="I6368" s="57" t="n">
        <f aca="false">IFERROR(H6368/INDEX(Rate_Master!$C$2:$C$13,MATCH(F6368,Rate_Master!$A$2:$A$13,0)),0)</f>
        <v>1.24</v>
      </c>
    </row>
    <row r="6369" customFormat="false" ht="15" hidden="false" customHeight="false" outlineLevel="0" collapsed="false">
      <c r="A6369" s="47" t="s">
        <v>18321</v>
      </c>
      <c r="B6369" s="47" t="s">
        <v>1485</v>
      </c>
      <c r="C6369" s="48" t="n">
        <v>46136</v>
      </c>
      <c r="D6369" s="47" t="s">
        <v>65</v>
      </c>
      <c r="E6369" s="47" t="s">
        <v>134</v>
      </c>
      <c r="F6369" s="47" t="s">
        <v>158</v>
      </c>
      <c r="G6369" s="47" t="s">
        <v>137</v>
      </c>
      <c r="H6369" s="47" t="n">
        <v>183</v>
      </c>
      <c r="I6369" s="57" t="n">
        <f aca="false">IFERROR(H6369/INDEX(Rate_Master!$C$2:$C$13,MATCH(F6369,Rate_Master!$A$2:$A$13,0)),0)</f>
        <v>0.915</v>
      </c>
    </row>
    <row r="6370" customFormat="false" ht="15" hidden="false" customHeight="false" outlineLevel="0" collapsed="false">
      <c r="A6370" s="47" t="s">
        <v>18322</v>
      </c>
      <c r="B6370" s="47" t="s">
        <v>1485</v>
      </c>
      <c r="C6370" s="48" t="n">
        <v>46136</v>
      </c>
      <c r="D6370" s="47" t="s">
        <v>65</v>
      </c>
      <c r="E6370" s="47" t="s">
        <v>134</v>
      </c>
      <c r="F6370" s="47" t="s">
        <v>158</v>
      </c>
      <c r="G6370" s="47" t="s">
        <v>138</v>
      </c>
      <c r="H6370" s="47" t="n">
        <v>102</v>
      </c>
      <c r="I6370" s="57" t="n">
        <f aca="false">IFERROR(H6370/INDEX(Rate_Master!$C$2:$C$13,MATCH(F6370,Rate_Master!$A$2:$A$13,0)),0)</f>
        <v>0.51</v>
      </c>
    </row>
    <row r="6371" customFormat="false" ht="15" hidden="false" customHeight="false" outlineLevel="0" collapsed="false">
      <c r="A6371" s="47" t="s">
        <v>18323</v>
      </c>
      <c r="B6371" s="47" t="s">
        <v>1486</v>
      </c>
      <c r="C6371" s="48" t="n">
        <v>46137</v>
      </c>
      <c r="D6371" s="47" t="s">
        <v>62</v>
      </c>
      <c r="E6371" s="47" t="s">
        <v>120</v>
      </c>
      <c r="F6371" s="47" t="s">
        <v>149</v>
      </c>
      <c r="G6371" s="47" t="s">
        <v>119</v>
      </c>
      <c r="H6371" s="47" t="n">
        <v>1029</v>
      </c>
      <c r="I6371" s="57" t="n">
        <f aca="false">IFERROR(H6371/INDEX(Rate_Master!$C$2:$C$13,MATCH(F6371,Rate_Master!$A$2:$A$13,0)),0)</f>
        <v>0.935454545454545</v>
      </c>
    </row>
    <row r="6372" customFormat="false" ht="15" hidden="false" customHeight="false" outlineLevel="0" collapsed="false">
      <c r="A6372" s="47" t="s">
        <v>18324</v>
      </c>
      <c r="B6372" s="47" t="s">
        <v>1486</v>
      </c>
      <c r="C6372" s="48" t="n">
        <v>46137</v>
      </c>
      <c r="D6372" s="47" t="s">
        <v>62</v>
      </c>
      <c r="E6372" s="47" t="s">
        <v>120</v>
      </c>
      <c r="F6372" s="47" t="s">
        <v>149</v>
      </c>
      <c r="G6372" s="47" t="s">
        <v>121</v>
      </c>
      <c r="H6372" s="47" t="n">
        <v>936</v>
      </c>
      <c r="I6372" s="57" t="n">
        <f aca="false">IFERROR(H6372/INDEX(Rate_Master!$C$2:$C$13,MATCH(F6372,Rate_Master!$A$2:$A$13,0)),0)</f>
        <v>0.850909090909091</v>
      </c>
    </row>
    <row r="6373" customFormat="false" ht="15" hidden="false" customHeight="false" outlineLevel="0" collapsed="false">
      <c r="A6373" s="47" t="s">
        <v>18325</v>
      </c>
      <c r="B6373" s="47" t="s">
        <v>1486</v>
      </c>
      <c r="C6373" s="48" t="n">
        <v>46137</v>
      </c>
      <c r="D6373" s="47" t="s">
        <v>62</v>
      </c>
      <c r="E6373" s="47" t="s">
        <v>120</v>
      </c>
      <c r="F6373" s="47" t="s">
        <v>149</v>
      </c>
      <c r="G6373" s="47" t="s">
        <v>122</v>
      </c>
      <c r="H6373" s="47" t="n">
        <v>1123</v>
      </c>
      <c r="I6373" s="57" t="n">
        <f aca="false">IFERROR(H6373/INDEX(Rate_Master!$C$2:$C$13,MATCH(F6373,Rate_Master!$A$2:$A$13,0)),0)</f>
        <v>1.02090909090909</v>
      </c>
    </row>
    <row r="6374" customFormat="false" ht="15" hidden="false" customHeight="false" outlineLevel="0" collapsed="false">
      <c r="A6374" s="47" t="s">
        <v>18326</v>
      </c>
      <c r="B6374" s="47" t="s">
        <v>1486</v>
      </c>
      <c r="C6374" s="48" t="n">
        <v>46137</v>
      </c>
      <c r="D6374" s="47" t="s">
        <v>62</v>
      </c>
      <c r="E6374" s="47" t="s">
        <v>120</v>
      </c>
      <c r="F6374" s="47" t="s">
        <v>149</v>
      </c>
      <c r="G6374" s="47" t="s">
        <v>123</v>
      </c>
      <c r="H6374" s="47" t="n">
        <v>791</v>
      </c>
      <c r="I6374" s="57" t="n">
        <f aca="false">IFERROR(H6374/INDEX(Rate_Master!$C$2:$C$13,MATCH(F6374,Rate_Master!$A$2:$A$13,0)),0)</f>
        <v>0.719090909090909</v>
      </c>
    </row>
    <row r="6375" customFormat="false" ht="15" hidden="false" customHeight="false" outlineLevel="0" collapsed="false">
      <c r="A6375" s="47" t="s">
        <v>18327</v>
      </c>
      <c r="B6375" s="47" t="s">
        <v>1486</v>
      </c>
      <c r="C6375" s="48" t="n">
        <v>46137</v>
      </c>
      <c r="D6375" s="47" t="s">
        <v>62</v>
      </c>
      <c r="E6375" s="47" t="s">
        <v>120</v>
      </c>
      <c r="F6375" s="47" t="s">
        <v>149</v>
      </c>
      <c r="G6375" s="47" t="s">
        <v>124</v>
      </c>
      <c r="H6375" s="47" t="n">
        <v>494</v>
      </c>
      <c r="I6375" s="57" t="n">
        <f aca="false">IFERROR(H6375/INDEX(Rate_Master!$C$2:$C$13,MATCH(F6375,Rate_Master!$A$2:$A$13,0)),0)</f>
        <v>0.449090909090909</v>
      </c>
    </row>
    <row r="6376" customFormat="false" ht="15" hidden="false" customHeight="false" outlineLevel="0" collapsed="false">
      <c r="A6376" s="47" t="s">
        <v>18328</v>
      </c>
      <c r="B6376" s="47" t="s">
        <v>1486</v>
      </c>
      <c r="C6376" s="48" t="n">
        <v>46137</v>
      </c>
      <c r="D6376" s="47" t="s">
        <v>62</v>
      </c>
      <c r="E6376" s="47" t="s">
        <v>120</v>
      </c>
      <c r="F6376" s="47" t="s">
        <v>149</v>
      </c>
      <c r="G6376" s="47" t="s">
        <v>125</v>
      </c>
      <c r="H6376" s="47" t="n">
        <v>300</v>
      </c>
      <c r="I6376" s="57" t="n">
        <f aca="false">IFERROR(H6376/INDEX(Rate_Master!$C$2:$C$13,MATCH(F6376,Rate_Master!$A$2:$A$13,0)),0)</f>
        <v>0.272727272727273</v>
      </c>
    </row>
    <row r="6377" customFormat="false" ht="15" hidden="false" customHeight="false" outlineLevel="0" collapsed="false">
      <c r="A6377" s="47" t="s">
        <v>18329</v>
      </c>
      <c r="B6377" s="47" t="s">
        <v>1486</v>
      </c>
      <c r="C6377" s="48" t="n">
        <v>46137</v>
      </c>
      <c r="D6377" s="47" t="s">
        <v>62</v>
      </c>
      <c r="E6377" s="47" t="s">
        <v>120</v>
      </c>
      <c r="F6377" s="47" t="s">
        <v>149</v>
      </c>
      <c r="G6377" s="47" t="s">
        <v>126</v>
      </c>
      <c r="H6377" s="47" t="n">
        <v>182</v>
      </c>
      <c r="I6377" s="57" t="n">
        <f aca="false">IFERROR(H6377/INDEX(Rate_Master!$C$2:$C$13,MATCH(F6377,Rate_Master!$A$2:$A$13,0)),0)</f>
        <v>0.165454545454545</v>
      </c>
    </row>
    <row r="6378" customFormat="false" ht="15" hidden="false" customHeight="false" outlineLevel="0" collapsed="false">
      <c r="A6378" s="47" t="s">
        <v>18330</v>
      </c>
      <c r="B6378" s="47" t="s">
        <v>1487</v>
      </c>
      <c r="C6378" s="48" t="n">
        <v>46137</v>
      </c>
      <c r="D6378" s="47" t="s">
        <v>62</v>
      </c>
      <c r="E6378" s="47" t="s">
        <v>120</v>
      </c>
      <c r="F6378" s="47" t="s">
        <v>149</v>
      </c>
      <c r="G6378" s="47" t="s">
        <v>119</v>
      </c>
      <c r="H6378" s="47" t="n">
        <v>1093</v>
      </c>
      <c r="I6378" s="57" t="n">
        <f aca="false">IFERROR(H6378/INDEX(Rate_Master!$C$2:$C$13,MATCH(F6378,Rate_Master!$A$2:$A$13,0)),0)</f>
        <v>0.993636363636364</v>
      </c>
    </row>
    <row r="6379" customFormat="false" ht="15" hidden="false" customHeight="false" outlineLevel="0" collapsed="false">
      <c r="A6379" s="47" t="s">
        <v>18331</v>
      </c>
      <c r="B6379" s="47" t="s">
        <v>1487</v>
      </c>
      <c r="C6379" s="48" t="n">
        <v>46137</v>
      </c>
      <c r="D6379" s="47" t="s">
        <v>62</v>
      </c>
      <c r="E6379" s="47" t="s">
        <v>120</v>
      </c>
      <c r="F6379" s="47" t="s">
        <v>149</v>
      </c>
      <c r="G6379" s="47" t="s">
        <v>121</v>
      </c>
      <c r="H6379" s="47" t="n">
        <v>978</v>
      </c>
      <c r="I6379" s="57" t="n">
        <f aca="false">IFERROR(H6379/INDEX(Rate_Master!$C$2:$C$13,MATCH(F6379,Rate_Master!$A$2:$A$13,0)),0)</f>
        <v>0.889090909090909</v>
      </c>
    </row>
    <row r="6380" customFormat="false" ht="15" hidden="false" customHeight="false" outlineLevel="0" collapsed="false">
      <c r="A6380" s="47" t="s">
        <v>18332</v>
      </c>
      <c r="B6380" s="47" t="s">
        <v>1487</v>
      </c>
      <c r="C6380" s="48" t="n">
        <v>46137</v>
      </c>
      <c r="D6380" s="47" t="s">
        <v>62</v>
      </c>
      <c r="E6380" s="47" t="s">
        <v>120</v>
      </c>
      <c r="F6380" s="47" t="s">
        <v>149</v>
      </c>
      <c r="G6380" s="47" t="s">
        <v>122</v>
      </c>
      <c r="H6380" s="47" t="n">
        <v>1041</v>
      </c>
      <c r="I6380" s="57" t="n">
        <f aca="false">IFERROR(H6380/INDEX(Rate_Master!$C$2:$C$13,MATCH(F6380,Rate_Master!$A$2:$A$13,0)),0)</f>
        <v>0.946363636363636</v>
      </c>
    </row>
    <row r="6381" customFormat="false" ht="15" hidden="false" customHeight="false" outlineLevel="0" collapsed="false">
      <c r="A6381" s="47" t="s">
        <v>18333</v>
      </c>
      <c r="B6381" s="47" t="s">
        <v>1487</v>
      </c>
      <c r="C6381" s="48" t="n">
        <v>46137</v>
      </c>
      <c r="D6381" s="47" t="s">
        <v>62</v>
      </c>
      <c r="E6381" s="47" t="s">
        <v>120</v>
      </c>
      <c r="F6381" s="47" t="s">
        <v>149</v>
      </c>
      <c r="G6381" s="47" t="s">
        <v>123</v>
      </c>
      <c r="H6381" s="47" t="n">
        <v>780</v>
      </c>
      <c r="I6381" s="57" t="n">
        <f aca="false">IFERROR(H6381/INDEX(Rate_Master!$C$2:$C$13,MATCH(F6381,Rate_Master!$A$2:$A$13,0)),0)</f>
        <v>0.709090909090909</v>
      </c>
    </row>
    <row r="6382" customFormat="false" ht="15" hidden="false" customHeight="false" outlineLevel="0" collapsed="false">
      <c r="A6382" s="47" t="s">
        <v>18334</v>
      </c>
      <c r="B6382" s="47" t="s">
        <v>1487</v>
      </c>
      <c r="C6382" s="48" t="n">
        <v>46137</v>
      </c>
      <c r="D6382" s="47" t="s">
        <v>62</v>
      </c>
      <c r="E6382" s="47" t="s">
        <v>120</v>
      </c>
      <c r="F6382" s="47" t="s">
        <v>149</v>
      </c>
      <c r="G6382" s="47" t="s">
        <v>124</v>
      </c>
      <c r="H6382" s="47" t="n">
        <v>504</v>
      </c>
      <c r="I6382" s="57" t="n">
        <f aca="false">IFERROR(H6382/INDEX(Rate_Master!$C$2:$C$13,MATCH(F6382,Rate_Master!$A$2:$A$13,0)),0)</f>
        <v>0.458181818181818</v>
      </c>
    </row>
    <row r="6383" customFormat="false" ht="15" hidden="false" customHeight="false" outlineLevel="0" collapsed="false">
      <c r="A6383" s="47" t="s">
        <v>18335</v>
      </c>
      <c r="B6383" s="47" t="s">
        <v>1487</v>
      </c>
      <c r="C6383" s="48" t="n">
        <v>46137</v>
      </c>
      <c r="D6383" s="47" t="s">
        <v>62</v>
      </c>
      <c r="E6383" s="47" t="s">
        <v>120</v>
      </c>
      <c r="F6383" s="47" t="s">
        <v>149</v>
      </c>
      <c r="G6383" s="47" t="s">
        <v>125</v>
      </c>
      <c r="H6383" s="47" t="n">
        <v>286</v>
      </c>
      <c r="I6383" s="57" t="n">
        <f aca="false">IFERROR(H6383/INDEX(Rate_Master!$C$2:$C$13,MATCH(F6383,Rate_Master!$A$2:$A$13,0)),0)</f>
        <v>0.26</v>
      </c>
    </row>
    <row r="6384" customFormat="false" ht="15" hidden="false" customHeight="false" outlineLevel="0" collapsed="false">
      <c r="A6384" s="47" t="s">
        <v>18336</v>
      </c>
      <c r="B6384" s="47" t="s">
        <v>1487</v>
      </c>
      <c r="C6384" s="48" t="n">
        <v>46137</v>
      </c>
      <c r="D6384" s="47" t="s">
        <v>62</v>
      </c>
      <c r="E6384" s="47" t="s">
        <v>120</v>
      </c>
      <c r="F6384" s="47" t="s">
        <v>149</v>
      </c>
      <c r="G6384" s="47" t="s">
        <v>126</v>
      </c>
      <c r="H6384" s="47" t="n">
        <v>183</v>
      </c>
      <c r="I6384" s="57" t="n">
        <f aca="false">IFERROR(H6384/INDEX(Rate_Master!$C$2:$C$13,MATCH(F6384,Rate_Master!$A$2:$A$13,0)),0)</f>
        <v>0.166363636363636</v>
      </c>
    </row>
    <row r="6385" customFormat="false" ht="15" hidden="false" customHeight="false" outlineLevel="0" collapsed="false">
      <c r="A6385" s="47" t="s">
        <v>18337</v>
      </c>
      <c r="B6385" s="47" t="s">
        <v>1488</v>
      </c>
      <c r="C6385" s="48" t="n">
        <v>46137</v>
      </c>
      <c r="D6385" s="47" t="s">
        <v>62</v>
      </c>
      <c r="E6385" s="47" t="s">
        <v>120</v>
      </c>
      <c r="F6385" s="47" t="s">
        <v>149</v>
      </c>
      <c r="G6385" s="47" t="s">
        <v>119</v>
      </c>
      <c r="H6385" s="47" t="n">
        <v>1046</v>
      </c>
      <c r="I6385" s="57" t="n">
        <f aca="false">IFERROR(H6385/INDEX(Rate_Master!$C$2:$C$13,MATCH(F6385,Rate_Master!$A$2:$A$13,0)),0)</f>
        <v>0.950909090909091</v>
      </c>
    </row>
    <row r="6386" customFormat="false" ht="15" hidden="false" customHeight="false" outlineLevel="0" collapsed="false">
      <c r="A6386" s="47" t="s">
        <v>18338</v>
      </c>
      <c r="B6386" s="47" t="s">
        <v>1488</v>
      </c>
      <c r="C6386" s="48" t="n">
        <v>46137</v>
      </c>
      <c r="D6386" s="47" t="s">
        <v>62</v>
      </c>
      <c r="E6386" s="47" t="s">
        <v>120</v>
      </c>
      <c r="F6386" s="47" t="s">
        <v>149</v>
      </c>
      <c r="G6386" s="47" t="s">
        <v>121</v>
      </c>
      <c r="H6386" s="47" t="n">
        <v>924</v>
      </c>
      <c r="I6386" s="57" t="n">
        <f aca="false">IFERROR(H6386/INDEX(Rate_Master!$C$2:$C$13,MATCH(F6386,Rate_Master!$A$2:$A$13,0)),0)</f>
        <v>0.84</v>
      </c>
    </row>
    <row r="6387" customFormat="false" ht="15" hidden="false" customHeight="false" outlineLevel="0" collapsed="false">
      <c r="A6387" s="47" t="s">
        <v>18339</v>
      </c>
      <c r="B6387" s="47" t="s">
        <v>1488</v>
      </c>
      <c r="C6387" s="48" t="n">
        <v>46137</v>
      </c>
      <c r="D6387" s="47" t="s">
        <v>62</v>
      </c>
      <c r="E6387" s="47" t="s">
        <v>120</v>
      </c>
      <c r="F6387" s="47" t="s">
        <v>149</v>
      </c>
      <c r="G6387" s="47" t="s">
        <v>122</v>
      </c>
      <c r="H6387" s="47" t="n">
        <v>1002</v>
      </c>
      <c r="I6387" s="57" t="n">
        <f aca="false">IFERROR(H6387/INDEX(Rate_Master!$C$2:$C$13,MATCH(F6387,Rate_Master!$A$2:$A$13,0)),0)</f>
        <v>0.910909090909091</v>
      </c>
    </row>
    <row r="6388" customFormat="false" ht="15" hidden="false" customHeight="false" outlineLevel="0" collapsed="false">
      <c r="A6388" s="47" t="s">
        <v>18340</v>
      </c>
      <c r="B6388" s="47" t="s">
        <v>1488</v>
      </c>
      <c r="C6388" s="48" t="n">
        <v>46137</v>
      </c>
      <c r="D6388" s="47" t="s">
        <v>62</v>
      </c>
      <c r="E6388" s="47" t="s">
        <v>120</v>
      </c>
      <c r="F6388" s="47" t="s">
        <v>149</v>
      </c>
      <c r="G6388" s="47" t="s">
        <v>123</v>
      </c>
      <c r="H6388" s="47" t="n">
        <v>747</v>
      </c>
      <c r="I6388" s="57" t="n">
        <f aca="false">IFERROR(H6388/INDEX(Rate_Master!$C$2:$C$13,MATCH(F6388,Rate_Master!$A$2:$A$13,0)),0)</f>
        <v>0.679090909090909</v>
      </c>
    </row>
    <row r="6389" customFormat="false" ht="15" hidden="false" customHeight="false" outlineLevel="0" collapsed="false">
      <c r="A6389" s="47" t="s">
        <v>18341</v>
      </c>
      <c r="B6389" s="47" t="s">
        <v>1488</v>
      </c>
      <c r="C6389" s="48" t="n">
        <v>46137</v>
      </c>
      <c r="D6389" s="47" t="s">
        <v>62</v>
      </c>
      <c r="E6389" s="47" t="s">
        <v>120</v>
      </c>
      <c r="F6389" s="47" t="s">
        <v>149</v>
      </c>
      <c r="G6389" s="47" t="s">
        <v>124</v>
      </c>
      <c r="H6389" s="47" t="n">
        <v>446</v>
      </c>
      <c r="I6389" s="57" t="n">
        <f aca="false">IFERROR(H6389/INDEX(Rate_Master!$C$2:$C$13,MATCH(F6389,Rate_Master!$A$2:$A$13,0)),0)</f>
        <v>0.405454545454545</v>
      </c>
    </row>
    <row r="6390" customFormat="false" ht="15" hidden="false" customHeight="false" outlineLevel="0" collapsed="false">
      <c r="A6390" s="47" t="s">
        <v>18342</v>
      </c>
      <c r="B6390" s="47" t="s">
        <v>1488</v>
      </c>
      <c r="C6390" s="48" t="n">
        <v>46137</v>
      </c>
      <c r="D6390" s="47" t="s">
        <v>62</v>
      </c>
      <c r="E6390" s="47" t="s">
        <v>120</v>
      </c>
      <c r="F6390" s="47" t="s">
        <v>149</v>
      </c>
      <c r="G6390" s="47" t="s">
        <v>125</v>
      </c>
      <c r="H6390" s="47" t="n">
        <v>268</v>
      </c>
      <c r="I6390" s="57" t="n">
        <f aca="false">IFERROR(H6390/INDEX(Rate_Master!$C$2:$C$13,MATCH(F6390,Rate_Master!$A$2:$A$13,0)),0)</f>
        <v>0.243636363636364</v>
      </c>
    </row>
    <row r="6391" customFormat="false" ht="15" hidden="false" customHeight="false" outlineLevel="0" collapsed="false">
      <c r="A6391" s="47" t="s">
        <v>18343</v>
      </c>
      <c r="B6391" s="47" t="s">
        <v>1488</v>
      </c>
      <c r="C6391" s="48" t="n">
        <v>46137</v>
      </c>
      <c r="D6391" s="47" t="s">
        <v>62</v>
      </c>
      <c r="E6391" s="47" t="s">
        <v>120</v>
      </c>
      <c r="F6391" s="47" t="s">
        <v>149</v>
      </c>
      <c r="G6391" s="47" t="s">
        <v>126</v>
      </c>
      <c r="H6391" s="47" t="n">
        <v>163</v>
      </c>
      <c r="I6391" s="57" t="n">
        <f aca="false">IFERROR(H6391/INDEX(Rate_Master!$C$2:$C$13,MATCH(F6391,Rate_Master!$A$2:$A$13,0)),0)</f>
        <v>0.148181818181818</v>
      </c>
    </row>
    <row r="6392" customFormat="false" ht="15" hidden="false" customHeight="false" outlineLevel="0" collapsed="false">
      <c r="A6392" s="47" t="s">
        <v>18344</v>
      </c>
      <c r="B6392" s="47" t="s">
        <v>1489</v>
      </c>
      <c r="C6392" s="48" t="n">
        <v>46137</v>
      </c>
      <c r="D6392" s="47" t="s">
        <v>63</v>
      </c>
      <c r="E6392" s="47" t="s">
        <v>120</v>
      </c>
      <c r="F6392" s="47" t="s">
        <v>152</v>
      </c>
      <c r="G6392" s="47" t="s">
        <v>119</v>
      </c>
      <c r="H6392" s="47" t="n">
        <v>771</v>
      </c>
      <c r="I6392" s="57" t="n">
        <f aca="false">IFERROR(H6392/INDEX(Rate_Master!$C$2:$C$13,MATCH(F6392,Rate_Master!$A$2:$A$13,0)),0)</f>
        <v>0.856666666666667</v>
      </c>
    </row>
    <row r="6393" customFormat="false" ht="15" hidden="false" customHeight="false" outlineLevel="0" collapsed="false">
      <c r="A6393" s="47" t="s">
        <v>18345</v>
      </c>
      <c r="B6393" s="47" t="s">
        <v>1489</v>
      </c>
      <c r="C6393" s="48" t="n">
        <v>46137</v>
      </c>
      <c r="D6393" s="47" t="s">
        <v>63</v>
      </c>
      <c r="E6393" s="47" t="s">
        <v>120</v>
      </c>
      <c r="F6393" s="47" t="s">
        <v>152</v>
      </c>
      <c r="G6393" s="47" t="s">
        <v>121</v>
      </c>
      <c r="H6393" s="47" t="n">
        <v>663</v>
      </c>
      <c r="I6393" s="57" t="n">
        <f aca="false">IFERROR(H6393/INDEX(Rate_Master!$C$2:$C$13,MATCH(F6393,Rate_Master!$A$2:$A$13,0)),0)</f>
        <v>0.736666666666667</v>
      </c>
    </row>
    <row r="6394" customFormat="false" ht="15" hidden="false" customHeight="false" outlineLevel="0" collapsed="false">
      <c r="A6394" s="47" t="s">
        <v>18346</v>
      </c>
      <c r="B6394" s="47" t="s">
        <v>1489</v>
      </c>
      <c r="C6394" s="48" t="n">
        <v>46137</v>
      </c>
      <c r="D6394" s="47" t="s">
        <v>63</v>
      </c>
      <c r="E6394" s="47" t="s">
        <v>120</v>
      </c>
      <c r="F6394" s="47" t="s">
        <v>152</v>
      </c>
      <c r="G6394" s="47" t="s">
        <v>122</v>
      </c>
      <c r="H6394" s="47" t="n">
        <v>772</v>
      </c>
      <c r="I6394" s="57" t="n">
        <f aca="false">IFERROR(H6394/INDEX(Rate_Master!$C$2:$C$13,MATCH(F6394,Rate_Master!$A$2:$A$13,0)),0)</f>
        <v>0.857777777777778</v>
      </c>
    </row>
    <row r="6395" customFormat="false" ht="15" hidden="false" customHeight="false" outlineLevel="0" collapsed="false">
      <c r="A6395" s="47" t="s">
        <v>18347</v>
      </c>
      <c r="B6395" s="47" t="s">
        <v>1489</v>
      </c>
      <c r="C6395" s="48" t="n">
        <v>46137</v>
      </c>
      <c r="D6395" s="47" t="s">
        <v>63</v>
      </c>
      <c r="E6395" s="47" t="s">
        <v>120</v>
      </c>
      <c r="F6395" s="47" t="s">
        <v>152</v>
      </c>
      <c r="G6395" s="47" t="s">
        <v>123</v>
      </c>
      <c r="H6395" s="47" t="n">
        <v>566</v>
      </c>
      <c r="I6395" s="57" t="n">
        <f aca="false">IFERROR(H6395/INDEX(Rate_Master!$C$2:$C$13,MATCH(F6395,Rate_Master!$A$2:$A$13,0)),0)</f>
        <v>0.628888888888889</v>
      </c>
    </row>
    <row r="6396" customFormat="false" ht="15" hidden="false" customHeight="false" outlineLevel="0" collapsed="false">
      <c r="A6396" s="47" t="s">
        <v>18348</v>
      </c>
      <c r="B6396" s="47" t="s">
        <v>1489</v>
      </c>
      <c r="C6396" s="48" t="n">
        <v>46137</v>
      </c>
      <c r="D6396" s="47" t="s">
        <v>63</v>
      </c>
      <c r="E6396" s="47" t="s">
        <v>120</v>
      </c>
      <c r="F6396" s="47" t="s">
        <v>152</v>
      </c>
      <c r="G6396" s="47" t="s">
        <v>124</v>
      </c>
      <c r="H6396" s="47" t="n">
        <v>366</v>
      </c>
      <c r="I6396" s="57" t="n">
        <f aca="false">IFERROR(H6396/INDEX(Rate_Master!$C$2:$C$13,MATCH(F6396,Rate_Master!$A$2:$A$13,0)),0)</f>
        <v>0.406666666666667</v>
      </c>
    </row>
    <row r="6397" customFormat="false" ht="15" hidden="false" customHeight="false" outlineLevel="0" collapsed="false">
      <c r="A6397" s="47" t="s">
        <v>18349</v>
      </c>
      <c r="B6397" s="47" t="s">
        <v>1489</v>
      </c>
      <c r="C6397" s="48" t="n">
        <v>46137</v>
      </c>
      <c r="D6397" s="47" t="s">
        <v>63</v>
      </c>
      <c r="E6397" s="47" t="s">
        <v>120</v>
      </c>
      <c r="F6397" s="47" t="s">
        <v>152</v>
      </c>
      <c r="G6397" s="47" t="s">
        <v>125</v>
      </c>
      <c r="H6397" s="47" t="n">
        <v>200</v>
      </c>
      <c r="I6397" s="57" t="n">
        <f aca="false">IFERROR(H6397/INDEX(Rate_Master!$C$2:$C$13,MATCH(F6397,Rate_Master!$A$2:$A$13,0)),0)</f>
        <v>0.222222222222222</v>
      </c>
    </row>
    <row r="6398" customFormat="false" ht="15" hidden="false" customHeight="false" outlineLevel="0" collapsed="false">
      <c r="A6398" s="47" t="s">
        <v>18350</v>
      </c>
      <c r="B6398" s="47" t="s">
        <v>1489</v>
      </c>
      <c r="C6398" s="48" t="n">
        <v>46137</v>
      </c>
      <c r="D6398" s="47" t="s">
        <v>63</v>
      </c>
      <c r="E6398" s="47" t="s">
        <v>120</v>
      </c>
      <c r="F6398" s="47" t="s">
        <v>152</v>
      </c>
      <c r="G6398" s="47" t="s">
        <v>126</v>
      </c>
      <c r="H6398" s="47" t="n">
        <v>134</v>
      </c>
      <c r="I6398" s="57" t="n">
        <f aca="false">IFERROR(H6398/INDEX(Rate_Master!$C$2:$C$13,MATCH(F6398,Rate_Master!$A$2:$A$13,0)),0)</f>
        <v>0.148888888888889</v>
      </c>
    </row>
    <row r="6399" customFormat="false" ht="15" hidden="false" customHeight="false" outlineLevel="0" collapsed="false">
      <c r="A6399" s="47" t="s">
        <v>18351</v>
      </c>
      <c r="B6399" s="47" t="s">
        <v>1490</v>
      </c>
      <c r="C6399" s="48" t="n">
        <v>46137</v>
      </c>
      <c r="D6399" s="47" t="s">
        <v>63</v>
      </c>
      <c r="E6399" s="47" t="s">
        <v>120</v>
      </c>
      <c r="F6399" s="47" t="s">
        <v>152</v>
      </c>
      <c r="G6399" s="47" t="s">
        <v>119</v>
      </c>
      <c r="H6399" s="47" t="n">
        <v>1458</v>
      </c>
      <c r="I6399" s="57" t="n">
        <f aca="false">IFERROR(H6399/INDEX(Rate_Master!$C$2:$C$13,MATCH(F6399,Rate_Master!$A$2:$A$13,0)),0)</f>
        <v>1.62</v>
      </c>
    </row>
    <row r="6400" customFormat="false" ht="15" hidden="false" customHeight="false" outlineLevel="0" collapsed="false">
      <c r="A6400" s="47" t="s">
        <v>18352</v>
      </c>
      <c r="B6400" s="47" t="s">
        <v>1490</v>
      </c>
      <c r="C6400" s="48" t="n">
        <v>46137</v>
      </c>
      <c r="D6400" s="47" t="s">
        <v>63</v>
      </c>
      <c r="E6400" s="47" t="s">
        <v>120</v>
      </c>
      <c r="F6400" s="47" t="s">
        <v>152</v>
      </c>
      <c r="G6400" s="47" t="s">
        <v>121</v>
      </c>
      <c r="H6400" s="47" t="n">
        <v>1249</v>
      </c>
      <c r="I6400" s="57" t="n">
        <f aca="false">IFERROR(H6400/INDEX(Rate_Master!$C$2:$C$13,MATCH(F6400,Rate_Master!$A$2:$A$13,0)),0)</f>
        <v>1.38777777777778</v>
      </c>
    </row>
    <row r="6401" customFormat="false" ht="15" hidden="false" customHeight="false" outlineLevel="0" collapsed="false">
      <c r="A6401" s="47" t="s">
        <v>18353</v>
      </c>
      <c r="B6401" s="47" t="s">
        <v>1490</v>
      </c>
      <c r="C6401" s="48" t="n">
        <v>46137</v>
      </c>
      <c r="D6401" s="47" t="s">
        <v>63</v>
      </c>
      <c r="E6401" s="47" t="s">
        <v>120</v>
      </c>
      <c r="F6401" s="47" t="s">
        <v>152</v>
      </c>
      <c r="G6401" s="47" t="s">
        <v>122</v>
      </c>
      <c r="H6401" s="47" t="n">
        <v>1417</v>
      </c>
      <c r="I6401" s="57" t="n">
        <f aca="false">IFERROR(H6401/INDEX(Rate_Master!$C$2:$C$13,MATCH(F6401,Rate_Master!$A$2:$A$13,0)),0)</f>
        <v>1.57444444444444</v>
      </c>
    </row>
    <row r="6402" customFormat="false" ht="15" hidden="false" customHeight="false" outlineLevel="0" collapsed="false">
      <c r="A6402" s="47" t="s">
        <v>18354</v>
      </c>
      <c r="B6402" s="47" t="s">
        <v>1490</v>
      </c>
      <c r="C6402" s="48" t="n">
        <v>46137</v>
      </c>
      <c r="D6402" s="47" t="s">
        <v>63</v>
      </c>
      <c r="E6402" s="47" t="s">
        <v>120</v>
      </c>
      <c r="F6402" s="47" t="s">
        <v>152</v>
      </c>
      <c r="G6402" s="47" t="s">
        <v>123</v>
      </c>
      <c r="H6402" s="47" t="n">
        <v>1004</v>
      </c>
      <c r="I6402" s="57" t="n">
        <f aca="false">IFERROR(H6402/INDEX(Rate_Master!$C$2:$C$13,MATCH(F6402,Rate_Master!$A$2:$A$13,0)),0)</f>
        <v>1.11555555555556</v>
      </c>
    </row>
    <row r="6403" customFormat="false" ht="15" hidden="false" customHeight="false" outlineLevel="0" collapsed="false">
      <c r="A6403" s="47" t="s">
        <v>18355</v>
      </c>
      <c r="B6403" s="47" t="s">
        <v>1490</v>
      </c>
      <c r="C6403" s="48" t="n">
        <v>46137</v>
      </c>
      <c r="D6403" s="47" t="s">
        <v>63</v>
      </c>
      <c r="E6403" s="47" t="s">
        <v>120</v>
      </c>
      <c r="F6403" s="47" t="s">
        <v>152</v>
      </c>
      <c r="G6403" s="47" t="s">
        <v>124</v>
      </c>
      <c r="H6403" s="47" t="n">
        <v>642</v>
      </c>
      <c r="I6403" s="57" t="n">
        <f aca="false">IFERROR(H6403/INDEX(Rate_Master!$C$2:$C$13,MATCH(F6403,Rate_Master!$A$2:$A$13,0)),0)</f>
        <v>0.713333333333333</v>
      </c>
    </row>
    <row r="6404" customFormat="false" ht="15" hidden="false" customHeight="false" outlineLevel="0" collapsed="false">
      <c r="A6404" s="47" t="s">
        <v>18356</v>
      </c>
      <c r="B6404" s="47" t="s">
        <v>1490</v>
      </c>
      <c r="C6404" s="48" t="n">
        <v>46137</v>
      </c>
      <c r="D6404" s="47" t="s">
        <v>63</v>
      </c>
      <c r="E6404" s="47" t="s">
        <v>120</v>
      </c>
      <c r="F6404" s="47" t="s">
        <v>152</v>
      </c>
      <c r="G6404" s="47" t="s">
        <v>125</v>
      </c>
      <c r="H6404" s="47" t="n">
        <v>377</v>
      </c>
      <c r="I6404" s="57" t="n">
        <f aca="false">IFERROR(H6404/INDEX(Rate_Master!$C$2:$C$13,MATCH(F6404,Rate_Master!$A$2:$A$13,0)),0)</f>
        <v>0.418888888888889</v>
      </c>
    </row>
    <row r="6405" customFormat="false" ht="15" hidden="false" customHeight="false" outlineLevel="0" collapsed="false">
      <c r="A6405" s="47" t="s">
        <v>18357</v>
      </c>
      <c r="B6405" s="47" t="s">
        <v>1490</v>
      </c>
      <c r="C6405" s="48" t="n">
        <v>46137</v>
      </c>
      <c r="D6405" s="47" t="s">
        <v>63</v>
      </c>
      <c r="E6405" s="47" t="s">
        <v>120</v>
      </c>
      <c r="F6405" s="47" t="s">
        <v>152</v>
      </c>
      <c r="G6405" s="47" t="s">
        <v>126</v>
      </c>
      <c r="H6405" s="47" t="n">
        <v>262</v>
      </c>
      <c r="I6405" s="57" t="n">
        <f aca="false">IFERROR(H6405/INDEX(Rate_Master!$C$2:$C$13,MATCH(F6405,Rate_Master!$A$2:$A$13,0)),0)</f>
        <v>0.291111111111111</v>
      </c>
    </row>
    <row r="6406" customFormat="false" ht="15" hidden="false" customHeight="false" outlineLevel="0" collapsed="false">
      <c r="A6406" s="47" t="s">
        <v>18358</v>
      </c>
      <c r="B6406" s="47" t="s">
        <v>1491</v>
      </c>
      <c r="C6406" s="48" t="n">
        <v>46137</v>
      </c>
      <c r="D6406" s="47" t="s">
        <v>63</v>
      </c>
      <c r="E6406" s="47" t="s">
        <v>120</v>
      </c>
      <c r="F6406" s="47" t="s">
        <v>152</v>
      </c>
      <c r="G6406" s="47" t="s">
        <v>119</v>
      </c>
      <c r="H6406" s="47" t="n">
        <v>1682</v>
      </c>
      <c r="I6406" s="57" t="n">
        <f aca="false">IFERROR(H6406/INDEX(Rate_Master!$C$2:$C$13,MATCH(F6406,Rate_Master!$A$2:$A$13,0)),0)</f>
        <v>1.86888888888889</v>
      </c>
    </row>
    <row r="6407" customFormat="false" ht="15" hidden="false" customHeight="false" outlineLevel="0" collapsed="false">
      <c r="A6407" s="47" t="s">
        <v>18359</v>
      </c>
      <c r="B6407" s="47" t="s">
        <v>1491</v>
      </c>
      <c r="C6407" s="48" t="n">
        <v>46137</v>
      </c>
      <c r="D6407" s="47" t="s">
        <v>63</v>
      </c>
      <c r="E6407" s="47" t="s">
        <v>120</v>
      </c>
      <c r="F6407" s="47" t="s">
        <v>152</v>
      </c>
      <c r="G6407" s="47" t="s">
        <v>121</v>
      </c>
      <c r="H6407" s="47" t="n">
        <v>1626</v>
      </c>
      <c r="I6407" s="57" t="n">
        <f aca="false">IFERROR(H6407/INDEX(Rate_Master!$C$2:$C$13,MATCH(F6407,Rate_Master!$A$2:$A$13,0)),0)</f>
        <v>1.80666666666667</v>
      </c>
    </row>
    <row r="6408" customFormat="false" ht="15" hidden="false" customHeight="false" outlineLevel="0" collapsed="false">
      <c r="A6408" s="47" t="s">
        <v>18360</v>
      </c>
      <c r="B6408" s="47" t="s">
        <v>1491</v>
      </c>
      <c r="C6408" s="48" t="n">
        <v>46137</v>
      </c>
      <c r="D6408" s="47" t="s">
        <v>63</v>
      </c>
      <c r="E6408" s="47" t="s">
        <v>120</v>
      </c>
      <c r="F6408" s="47" t="s">
        <v>152</v>
      </c>
      <c r="G6408" s="47" t="s">
        <v>122</v>
      </c>
      <c r="H6408" s="47" t="n">
        <v>1765</v>
      </c>
      <c r="I6408" s="57" t="n">
        <f aca="false">IFERROR(H6408/INDEX(Rate_Master!$C$2:$C$13,MATCH(F6408,Rate_Master!$A$2:$A$13,0)),0)</f>
        <v>1.96111111111111</v>
      </c>
    </row>
    <row r="6409" customFormat="false" ht="15" hidden="false" customHeight="false" outlineLevel="0" collapsed="false">
      <c r="A6409" s="47" t="s">
        <v>18361</v>
      </c>
      <c r="B6409" s="47" t="s">
        <v>1491</v>
      </c>
      <c r="C6409" s="48" t="n">
        <v>46137</v>
      </c>
      <c r="D6409" s="47" t="s">
        <v>63</v>
      </c>
      <c r="E6409" s="47" t="s">
        <v>120</v>
      </c>
      <c r="F6409" s="47" t="s">
        <v>152</v>
      </c>
      <c r="G6409" s="47" t="s">
        <v>123</v>
      </c>
      <c r="H6409" s="47" t="n">
        <v>1294</v>
      </c>
      <c r="I6409" s="57" t="n">
        <f aca="false">IFERROR(H6409/INDEX(Rate_Master!$C$2:$C$13,MATCH(F6409,Rate_Master!$A$2:$A$13,0)),0)</f>
        <v>1.43777777777778</v>
      </c>
    </row>
    <row r="6410" customFormat="false" ht="15" hidden="false" customHeight="false" outlineLevel="0" collapsed="false">
      <c r="A6410" s="47" t="s">
        <v>18362</v>
      </c>
      <c r="B6410" s="47" t="s">
        <v>1491</v>
      </c>
      <c r="C6410" s="48" t="n">
        <v>46137</v>
      </c>
      <c r="D6410" s="47" t="s">
        <v>63</v>
      </c>
      <c r="E6410" s="47" t="s">
        <v>120</v>
      </c>
      <c r="F6410" s="47" t="s">
        <v>152</v>
      </c>
      <c r="G6410" s="47" t="s">
        <v>124</v>
      </c>
      <c r="H6410" s="47" t="n">
        <v>781</v>
      </c>
      <c r="I6410" s="57" t="n">
        <f aca="false">IFERROR(H6410/INDEX(Rate_Master!$C$2:$C$13,MATCH(F6410,Rate_Master!$A$2:$A$13,0)),0)</f>
        <v>0.867777777777778</v>
      </c>
    </row>
    <row r="6411" customFormat="false" ht="15" hidden="false" customHeight="false" outlineLevel="0" collapsed="false">
      <c r="A6411" s="47" t="s">
        <v>18363</v>
      </c>
      <c r="B6411" s="47" t="s">
        <v>1491</v>
      </c>
      <c r="C6411" s="48" t="n">
        <v>46137</v>
      </c>
      <c r="D6411" s="47" t="s">
        <v>63</v>
      </c>
      <c r="E6411" s="47" t="s">
        <v>120</v>
      </c>
      <c r="F6411" s="47" t="s">
        <v>152</v>
      </c>
      <c r="G6411" s="47" t="s">
        <v>125</v>
      </c>
      <c r="H6411" s="47" t="n">
        <v>509</v>
      </c>
      <c r="I6411" s="57" t="n">
        <f aca="false">IFERROR(H6411/INDEX(Rate_Master!$C$2:$C$13,MATCH(F6411,Rate_Master!$A$2:$A$13,0)),0)</f>
        <v>0.565555555555556</v>
      </c>
    </row>
    <row r="6412" customFormat="false" ht="15" hidden="false" customHeight="false" outlineLevel="0" collapsed="false">
      <c r="A6412" s="47" t="s">
        <v>18364</v>
      </c>
      <c r="B6412" s="47" t="s">
        <v>1491</v>
      </c>
      <c r="C6412" s="48" t="n">
        <v>46137</v>
      </c>
      <c r="D6412" s="47" t="s">
        <v>63</v>
      </c>
      <c r="E6412" s="47" t="s">
        <v>120</v>
      </c>
      <c r="F6412" s="47" t="s">
        <v>152</v>
      </c>
      <c r="G6412" s="47" t="s">
        <v>126</v>
      </c>
      <c r="H6412" s="47" t="n">
        <v>328</v>
      </c>
      <c r="I6412" s="57" t="n">
        <f aca="false">IFERROR(H6412/INDEX(Rate_Master!$C$2:$C$13,MATCH(F6412,Rate_Master!$A$2:$A$13,0)),0)</f>
        <v>0.364444444444444</v>
      </c>
    </row>
    <row r="6413" customFormat="false" ht="15" hidden="false" customHeight="false" outlineLevel="0" collapsed="false">
      <c r="A6413" s="47" t="s">
        <v>18365</v>
      </c>
      <c r="B6413" s="47" t="s">
        <v>1492</v>
      </c>
      <c r="C6413" s="48" t="n">
        <v>46137</v>
      </c>
      <c r="D6413" s="47" t="s">
        <v>64</v>
      </c>
      <c r="E6413" s="47" t="s">
        <v>128</v>
      </c>
      <c r="F6413" s="47" t="s">
        <v>155</v>
      </c>
      <c r="G6413" s="47" t="s">
        <v>127</v>
      </c>
      <c r="H6413" s="47" t="n">
        <v>865</v>
      </c>
      <c r="I6413" s="57" t="n">
        <f aca="false">IFERROR(H6413/INDEX(Rate_Master!$C$2:$C$13,MATCH(F6413,Rate_Master!$A$2:$A$13,0)),0)</f>
        <v>1.57272727272727</v>
      </c>
    </row>
    <row r="6414" customFormat="false" ht="15" hidden="false" customHeight="false" outlineLevel="0" collapsed="false">
      <c r="A6414" s="47" t="s">
        <v>18366</v>
      </c>
      <c r="B6414" s="47" t="s">
        <v>1492</v>
      </c>
      <c r="C6414" s="48" t="n">
        <v>46137</v>
      </c>
      <c r="D6414" s="47" t="s">
        <v>64</v>
      </c>
      <c r="E6414" s="47" t="s">
        <v>128</v>
      </c>
      <c r="F6414" s="47" t="s">
        <v>155</v>
      </c>
      <c r="G6414" s="47" t="s">
        <v>129</v>
      </c>
      <c r="H6414" s="47" t="n">
        <v>578</v>
      </c>
      <c r="I6414" s="57" t="n">
        <f aca="false">IFERROR(H6414/INDEX(Rate_Master!$C$2:$C$13,MATCH(F6414,Rate_Master!$A$2:$A$13,0)),0)</f>
        <v>1.05090909090909</v>
      </c>
    </row>
    <row r="6415" customFormat="false" ht="15" hidden="false" customHeight="false" outlineLevel="0" collapsed="false">
      <c r="A6415" s="47" t="s">
        <v>18367</v>
      </c>
      <c r="B6415" s="47" t="s">
        <v>1492</v>
      </c>
      <c r="C6415" s="48" t="n">
        <v>46137</v>
      </c>
      <c r="D6415" s="47" t="s">
        <v>64</v>
      </c>
      <c r="E6415" s="47" t="s">
        <v>128</v>
      </c>
      <c r="F6415" s="47" t="s">
        <v>155</v>
      </c>
      <c r="G6415" s="47" t="s">
        <v>130</v>
      </c>
      <c r="H6415" s="47" t="n">
        <v>540</v>
      </c>
      <c r="I6415" s="57" t="n">
        <f aca="false">IFERROR(H6415/INDEX(Rate_Master!$C$2:$C$13,MATCH(F6415,Rate_Master!$A$2:$A$13,0)),0)</f>
        <v>0.981818181818182</v>
      </c>
    </row>
    <row r="6416" customFormat="false" ht="15" hidden="false" customHeight="false" outlineLevel="0" collapsed="false">
      <c r="A6416" s="47" t="s">
        <v>18368</v>
      </c>
      <c r="B6416" s="47" t="s">
        <v>1492</v>
      </c>
      <c r="C6416" s="48" t="n">
        <v>46137</v>
      </c>
      <c r="D6416" s="47" t="s">
        <v>64</v>
      </c>
      <c r="E6416" s="47" t="s">
        <v>128</v>
      </c>
      <c r="F6416" s="47" t="s">
        <v>155</v>
      </c>
      <c r="G6416" s="47" t="s">
        <v>131</v>
      </c>
      <c r="H6416" s="47" t="n">
        <v>251</v>
      </c>
      <c r="I6416" s="57" t="n">
        <f aca="false">IFERROR(H6416/INDEX(Rate_Master!$C$2:$C$13,MATCH(F6416,Rate_Master!$A$2:$A$13,0)),0)</f>
        <v>0.456363636363636</v>
      </c>
    </row>
    <row r="6417" customFormat="false" ht="15" hidden="false" customHeight="false" outlineLevel="0" collapsed="false">
      <c r="A6417" s="47" t="s">
        <v>18369</v>
      </c>
      <c r="B6417" s="47" t="s">
        <v>1492</v>
      </c>
      <c r="C6417" s="48" t="n">
        <v>46137</v>
      </c>
      <c r="D6417" s="47" t="s">
        <v>64</v>
      </c>
      <c r="E6417" s="47" t="s">
        <v>128</v>
      </c>
      <c r="F6417" s="47" t="s">
        <v>155</v>
      </c>
      <c r="G6417" s="47" t="s">
        <v>132</v>
      </c>
      <c r="H6417" s="47" t="n">
        <v>201</v>
      </c>
      <c r="I6417" s="57" t="n">
        <f aca="false">IFERROR(H6417/INDEX(Rate_Master!$C$2:$C$13,MATCH(F6417,Rate_Master!$A$2:$A$13,0)),0)</f>
        <v>0.365454545454546</v>
      </c>
    </row>
    <row r="6418" customFormat="false" ht="15" hidden="false" customHeight="false" outlineLevel="0" collapsed="false">
      <c r="A6418" s="47" t="s">
        <v>18370</v>
      </c>
      <c r="B6418" s="47" t="s">
        <v>1493</v>
      </c>
      <c r="C6418" s="48" t="n">
        <v>46137</v>
      </c>
      <c r="D6418" s="47" t="s">
        <v>64</v>
      </c>
      <c r="E6418" s="47" t="s">
        <v>128</v>
      </c>
      <c r="F6418" s="47" t="s">
        <v>155</v>
      </c>
      <c r="G6418" s="47" t="s">
        <v>127</v>
      </c>
      <c r="H6418" s="47" t="n">
        <v>1206</v>
      </c>
      <c r="I6418" s="57" t="n">
        <f aca="false">IFERROR(H6418/INDEX(Rate_Master!$C$2:$C$13,MATCH(F6418,Rate_Master!$A$2:$A$13,0)),0)</f>
        <v>2.19272727272727</v>
      </c>
    </row>
    <row r="6419" customFormat="false" ht="15" hidden="false" customHeight="false" outlineLevel="0" collapsed="false">
      <c r="A6419" s="47" t="s">
        <v>18371</v>
      </c>
      <c r="B6419" s="47" t="s">
        <v>1493</v>
      </c>
      <c r="C6419" s="48" t="n">
        <v>46137</v>
      </c>
      <c r="D6419" s="47" t="s">
        <v>64</v>
      </c>
      <c r="E6419" s="47" t="s">
        <v>128</v>
      </c>
      <c r="F6419" s="47" t="s">
        <v>155</v>
      </c>
      <c r="G6419" s="47" t="s">
        <v>129</v>
      </c>
      <c r="H6419" s="47" t="n">
        <v>889</v>
      </c>
      <c r="I6419" s="57" t="n">
        <f aca="false">IFERROR(H6419/INDEX(Rate_Master!$C$2:$C$13,MATCH(F6419,Rate_Master!$A$2:$A$13,0)),0)</f>
        <v>1.61636363636364</v>
      </c>
    </row>
    <row r="6420" customFormat="false" ht="15" hidden="false" customHeight="false" outlineLevel="0" collapsed="false">
      <c r="A6420" s="47" t="s">
        <v>18372</v>
      </c>
      <c r="B6420" s="47" t="s">
        <v>1493</v>
      </c>
      <c r="C6420" s="48" t="n">
        <v>46137</v>
      </c>
      <c r="D6420" s="47" t="s">
        <v>64</v>
      </c>
      <c r="E6420" s="47" t="s">
        <v>128</v>
      </c>
      <c r="F6420" s="47" t="s">
        <v>155</v>
      </c>
      <c r="G6420" s="47" t="s">
        <v>130</v>
      </c>
      <c r="H6420" s="47" t="n">
        <v>823</v>
      </c>
      <c r="I6420" s="57" t="n">
        <f aca="false">IFERROR(H6420/INDEX(Rate_Master!$C$2:$C$13,MATCH(F6420,Rate_Master!$A$2:$A$13,0)),0)</f>
        <v>1.49636363636364</v>
      </c>
    </row>
    <row r="6421" customFormat="false" ht="15" hidden="false" customHeight="false" outlineLevel="0" collapsed="false">
      <c r="A6421" s="47" t="s">
        <v>18373</v>
      </c>
      <c r="B6421" s="47" t="s">
        <v>1493</v>
      </c>
      <c r="C6421" s="48" t="n">
        <v>46137</v>
      </c>
      <c r="D6421" s="47" t="s">
        <v>64</v>
      </c>
      <c r="E6421" s="47" t="s">
        <v>128</v>
      </c>
      <c r="F6421" s="47" t="s">
        <v>155</v>
      </c>
      <c r="G6421" s="47" t="s">
        <v>131</v>
      </c>
      <c r="H6421" s="47" t="n">
        <v>350</v>
      </c>
      <c r="I6421" s="57" t="n">
        <f aca="false">IFERROR(H6421/INDEX(Rate_Master!$C$2:$C$13,MATCH(F6421,Rate_Master!$A$2:$A$13,0)),0)</f>
        <v>0.636363636363636</v>
      </c>
    </row>
    <row r="6422" customFormat="false" ht="15" hidden="false" customHeight="false" outlineLevel="0" collapsed="false">
      <c r="A6422" s="47" t="s">
        <v>18374</v>
      </c>
      <c r="B6422" s="47" t="s">
        <v>1493</v>
      </c>
      <c r="C6422" s="48" t="n">
        <v>46137</v>
      </c>
      <c r="D6422" s="47" t="s">
        <v>64</v>
      </c>
      <c r="E6422" s="47" t="s">
        <v>128</v>
      </c>
      <c r="F6422" s="47" t="s">
        <v>155</v>
      </c>
      <c r="G6422" s="47" t="s">
        <v>132</v>
      </c>
      <c r="H6422" s="47" t="n">
        <v>308</v>
      </c>
      <c r="I6422" s="57" t="n">
        <f aca="false">IFERROR(H6422/INDEX(Rate_Master!$C$2:$C$13,MATCH(F6422,Rate_Master!$A$2:$A$13,0)),0)</f>
        <v>0.56</v>
      </c>
    </row>
    <row r="6423" customFormat="false" ht="15" hidden="false" customHeight="false" outlineLevel="0" collapsed="false">
      <c r="A6423" s="47" t="s">
        <v>18375</v>
      </c>
      <c r="B6423" s="47" t="s">
        <v>1494</v>
      </c>
      <c r="C6423" s="48" t="n">
        <v>46137</v>
      </c>
      <c r="D6423" s="47" t="s">
        <v>65</v>
      </c>
      <c r="E6423" s="47" t="s">
        <v>134</v>
      </c>
      <c r="F6423" s="47" t="s">
        <v>158</v>
      </c>
      <c r="G6423" s="47" t="s">
        <v>133</v>
      </c>
      <c r="H6423" s="47" t="n">
        <v>208</v>
      </c>
      <c r="I6423" s="57" t="n">
        <f aca="false">IFERROR(H6423/INDEX(Rate_Master!$C$2:$C$13,MATCH(F6423,Rate_Master!$A$2:$A$13,0)),0)</f>
        <v>1.04</v>
      </c>
    </row>
    <row r="6424" customFormat="false" ht="15" hidden="false" customHeight="false" outlineLevel="0" collapsed="false">
      <c r="A6424" s="47" t="s">
        <v>18376</v>
      </c>
      <c r="B6424" s="47" t="s">
        <v>1494</v>
      </c>
      <c r="C6424" s="48" t="n">
        <v>46137</v>
      </c>
      <c r="D6424" s="47" t="s">
        <v>65</v>
      </c>
      <c r="E6424" s="47" t="s">
        <v>134</v>
      </c>
      <c r="F6424" s="47" t="s">
        <v>158</v>
      </c>
      <c r="G6424" s="47" t="s">
        <v>135</v>
      </c>
      <c r="H6424" s="47" t="n">
        <v>178</v>
      </c>
      <c r="I6424" s="57" t="n">
        <f aca="false">IFERROR(H6424/INDEX(Rate_Master!$C$2:$C$13,MATCH(F6424,Rate_Master!$A$2:$A$13,0)),0)</f>
        <v>0.89</v>
      </c>
    </row>
    <row r="6425" customFormat="false" ht="15" hidden="false" customHeight="false" outlineLevel="0" collapsed="false">
      <c r="A6425" s="47" t="s">
        <v>18377</v>
      </c>
      <c r="B6425" s="47" t="s">
        <v>1494</v>
      </c>
      <c r="C6425" s="48" t="n">
        <v>46137</v>
      </c>
      <c r="D6425" s="47" t="s">
        <v>65</v>
      </c>
      <c r="E6425" s="47" t="s">
        <v>134</v>
      </c>
      <c r="F6425" s="47" t="s">
        <v>158</v>
      </c>
      <c r="G6425" s="47" t="s">
        <v>136</v>
      </c>
      <c r="H6425" s="47" t="n">
        <v>172</v>
      </c>
      <c r="I6425" s="57" t="n">
        <f aca="false">IFERROR(H6425/INDEX(Rate_Master!$C$2:$C$13,MATCH(F6425,Rate_Master!$A$2:$A$13,0)),0)</f>
        <v>0.86</v>
      </c>
    </row>
    <row r="6426" customFormat="false" ht="15" hidden="false" customHeight="false" outlineLevel="0" collapsed="false">
      <c r="A6426" s="47" t="s">
        <v>18378</v>
      </c>
      <c r="B6426" s="47" t="s">
        <v>1494</v>
      </c>
      <c r="C6426" s="48" t="n">
        <v>46137</v>
      </c>
      <c r="D6426" s="47" t="s">
        <v>65</v>
      </c>
      <c r="E6426" s="47" t="s">
        <v>134</v>
      </c>
      <c r="F6426" s="47" t="s">
        <v>158</v>
      </c>
      <c r="G6426" s="47" t="s">
        <v>137</v>
      </c>
      <c r="H6426" s="47" t="n">
        <v>86</v>
      </c>
      <c r="I6426" s="57" t="n">
        <f aca="false">IFERROR(H6426/INDEX(Rate_Master!$C$2:$C$13,MATCH(F6426,Rate_Master!$A$2:$A$13,0)),0)</f>
        <v>0.43</v>
      </c>
    </row>
    <row r="6427" customFormat="false" ht="15" hidden="false" customHeight="false" outlineLevel="0" collapsed="false">
      <c r="A6427" s="47" t="s">
        <v>18379</v>
      </c>
      <c r="B6427" s="47" t="s">
        <v>1494</v>
      </c>
      <c r="C6427" s="48" t="n">
        <v>46137</v>
      </c>
      <c r="D6427" s="47" t="s">
        <v>65</v>
      </c>
      <c r="E6427" s="47" t="s">
        <v>134</v>
      </c>
      <c r="F6427" s="47" t="s">
        <v>158</v>
      </c>
      <c r="G6427" s="47" t="s">
        <v>138</v>
      </c>
      <c r="H6427" s="47" t="n">
        <v>56</v>
      </c>
      <c r="I6427" s="57" t="n">
        <f aca="false">IFERROR(H6427/INDEX(Rate_Master!$C$2:$C$13,MATCH(F6427,Rate_Master!$A$2:$A$13,0)),0)</f>
        <v>0.28</v>
      </c>
    </row>
    <row r="6428" customFormat="false" ht="15" hidden="false" customHeight="false" outlineLevel="0" collapsed="false">
      <c r="A6428" s="47" t="s">
        <v>18380</v>
      </c>
      <c r="B6428" s="47" t="s">
        <v>1495</v>
      </c>
      <c r="C6428" s="48" t="n">
        <v>46137</v>
      </c>
      <c r="D6428" s="47" t="s">
        <v>65</v>
      </c>
      <c r="E6428" s="47" t="s">
        <v>134</v>
      </c>
      <c r="F6428" s="47" t="s">
        <v>159</v>
      </c>
      <c r="G6428" s="47" t="s">
        <v>133</v>
      </c>
      <c r="H6428" s="47" t="n">
        <v>793</v>
      </c>
      <c r="I6428" s="57" t="n">
        <f aca="false">IFERROR(H6428/INDEX(Rate_Master!$C$2:$C$13,MATCH(F6428,Rate_Master!$A$2:$A$13,0)),0)</f>
        <v>3.30416666666667</v>
      </c>
    </row>
    <row r="6429" customFormat="false" ht="15" hidden="false" customHeight="false" outlineLevel="0" collapsed="false">
      <c r="A6429" s="47" t="s">
        <v>18381</v>
      </c>
      <c r="B6429" s="47" t="s">
        <v>1495</v>
      </c>
      <c r="C6429" s="48" t="n">
        <v>46137</v>
      </c>
      <c r="D6429" s="47" t="s">
        <v>65</v>
      </c>
      <c r="E6429" s="47" t="s">
        <v>134</v>
      </c>
      <c r="F6429" s="47" t="s">
        <v>159</v>
      </c>
      <c r="G6429" s="47" t="s">
        <v>135</v>
      </c>
      <c r="H6429" s="47" t="n">
        <v>641</v>
      </c>
      <c r="I6429" s="57" t="n">
        <f aca="false">IFERROR(H6429/INDEX(Rate_Master!$C$2:$C$13,MATCH(F6429,Rate_Master!$A$2:$A$13,0)),0)</f>
        <v>2.67083333333333</v>
      </c>
    </row>
    <row r="6430" customFormat="false" ht="15" hidden="false" customHeight="false" outlineLevel="0" collapsed="false">
      <c r="A6430" s="47" t="s">
        <v>18382</v>
      </c>
      <c r="B6430" s="47" t="s">
        <v>1495</v>
      </c>
      <c r="C6430" s="48" t="n">
        <v>46137</v>
      </c>
      <c r="D6430" s="47" t="s">
        <v>65</v>
      </c>
      <c r="E6430" s="47" t="s">
        <v>134</v>
      </c>
      <c r="F6430" s="47" t="s">
        <v>159</v>
      </c>
      <c r="G6430" s="47" t="s">
        <v>136</v>
      </c>
      <c r="H6430" s="47" t="n">
        <v>524</v>
      </c>
      <c r="I6430" s="57" t="n">
        <f aca="false">IFERROR(H6430/INDEX(Rate_Master!$C$2:$C$13,MATCH(F6430,Rate_Master!$A$2:$A$13,0)),0)</f>
        <v>2.18333333333333</v>
      </c>
    </row>
    <row r="6431" customFormat="false" ht="15" hidden="false" customHeight="false" outlineLevel="0" collapsed="false">
      <c r="A6431" s="47" t="s">
        <v>18383</v>
      </c>
      <c r="B6431" s="47" t="s">
        <v>1495</v>
      </c>
      <c r="C6431" s="48" t="n">
        <v>46137</v>
      </c>
      <c r="D6431" s="47" t="s">
        <v>65</v>
      </c>
      <c r="E6431" s="47" t="s">
        <v>134</v>
      </c>
      <c r="F6431" s="47" t="s">
        <v>159</v>
      </c>
      <c r="G6431" s="47" t="s">
        <v>137</v>
      </c>
      <c r="H6431" s="47" t="n">
        <v>399</v>
      </c>
      <c r="I6431" s="57" t="n">
        <f aca="false">IFERROR(H6431/INDEX(Rate_Master!$C$2:$C$13,MATCH(F6431,Rate_Master!$A$2:$A$13,0)),0)</f>
        <v>1.6625</v>
      </c>
    </row>
    <row r="6432" customFormat="false" ht="15" hidden="false" customHeight="false" outlineLevel="0" collapsed="false">
      <c r="A6432" s="47" t="s">
        <v>18384</v>
      </c>
      <c r="B6432" s="47" t="s">
        <v>1495</v>
      </c>
      <c r="C6432" s="48" t="n">
        <v>46137</v>
      </c>
      <c r="D6432" s="47" t="s">
        <v>65</v>
      </c>
      <c r="E6432" s="47" t="s">
        <v>134</v>
      </c>
      <c r="F6432" s="47" t="s">
        <v>159</v>
      </c>
      <c r="G6432" s="47" t="s">
        <v>138</v>
      </c>
      <c r="H6432" s="47" t="n">
        <v>191</v>
      </c>
      <c r="I6432" s="57" t="n">
        <f aca="false">IFERROR(H6432/INDEX(Rate_Master!$C$2:$C$13,MATCH(F6432,Rate_Master!$A$2:$A$13,0)),0)</f>
        <v>0.795833333333333</v>
      </c>
    </row>
    <row r="6433" customFormat="false" ht="15" hidden="false" customHeight="false" outlineLevel="0" collapsed="false">
      <c r="A6433" s="47" t="s">
        <v>18385</v>
      </c>
      <c r="B6433" s="47" t="s">
        <v>1497</v>
      </c>
      <c r="C6433" s="48" t="n">
        <v>46137</v>
      </c>
      <c r="D6433" s="47" t="s">
        <v>65</v>
      </c>
      <c r="E6433" s="47" t="s">
        <v>134</v>
      </c>
      <c r="F6433" s="47" t="s">
        <v>159</v>
      </c>
      <c r="G6433" s="47" t="s">
        <v>133</v>
      </c>
      <c r="H6433" s="47" t="n">
        <v>402</v>
      </c>
      <c r="I6433" s="57" t="n">
        <f aca="false">IFERROR(H6433/INDEX(Rate_Master!$C$2:$C$13,MATCH(F6433,Rate_Master!$A$2:$A$13,0)),0)</f>
        <v>1.675</v>
      </c>
    </row>
    <row r="6434" customFormat="false" ht="15" hidden="false" customHeight="false" outlineLevel="0" collapsed="false">
      <c r="A6434" s="47" t="s">
        <v>18386</v>
      </c>
      <c r="B6434" s="47" t="s">
        <v>1497</v>
      </c>
      <c r="C6434" s="48" t="n">
        <v>46137</v>
      </c>
      <c r="D6434" s="47" t="s">
        <v>65</v>
      </c>
      <c r="E6434" s="47" t="s">
        <v>134</v>
      </c>
      <c r="F6434" s="47" t="s">
        <v>159</v>
      </c>
      <c r="G6434" s="47" t="s">
        <v>135</v>
      </c>
      <c r="H6434" s="47" t="n">
        <v>312</v>
      </c>
      <c r="I6434" s="57" t="n">
        <f aca="false">IFERROR(H6434/INDEX(Rate_Master!$C$2:$C$13,MATCH(F6434,Rate_Master!$A$2:$A$13,0)),0)</f>
        <v>1.3</v>
      </c>
    </row>
    <row r="6435" customFormat="false" ht="15" hidden="false" customHeight="false" outlineLevel="0" collapsed="false">
      <c r="A6435" s="47" t="s">
        <v>18387</v>
      </c>
      <c r="B6435" s="47" t="s">
        <v>1497</v>
      </c>
      <c r="C6435" s="48" t="n">
        <v>46137</v>
      </c>
      <c r="D6435" s="47" t="s">
        <v>65</v>
      </c>
      <c r="E6435" s="47" t="s">
        <v>134</v>
      </c>
      <c r="F6435" s="47" t="s">
        <v>159</v>
      </c>
      <c r="G6435" s="47" t="s">
        <v>136</v>
      </c>
      <c r="H6435" s="47" t="n">
        <v>253</v>
      </c>
      <c r="I6435" s="57" t="n">
        <f aca="false">IFERROR(H6435/INDEX(Rate_Master!$C$2:$C$13,MATCH(F6435,Rate_Master!$A$2:$A$13,0)),0)</f>
        <v>1.05416666666667</v>
      </c>
    </row>
    <row r="6436" customFormat="false" ht="15" hidden="false" customHeight="false" outlineLevel="0" collapsed="false">
      <c r="A6436" s="47" t="s">
        <v>18388</v>
      </c>
      <c r="B6436" s="47" t="s">
        <v>1497</v>
      </c>
      <c r="C6436" s="48" t="n">
        <v>46137</v>
      </c>
      <c r="D6436" s="47" t="s">
        <v>65</v>
      </c>
      <c r="E6436" s="47" t="s">
        <v>134</v>
      </c>
      <c r="F6436" s="47" t="s">
        <v>159</v>
      </c>
      <c r="G6436" s="47" t="s">
        <v>137</v>
      </c>
      <c r="H6436" s="47" t="n">
        <v>181</v>
      </c>
      <c r="I6436" s="57" t="n">
        <f aca="false">IFERROR(H6436/INDEX(Rate_Master!$C$2:$C$13,MATCH(F6436,Rate_Master!$A$2:$A$13,0)),0)</f>
        <v>0.754166666666667</v>
      </c>
    </row>
    <row r="6437" customFormat="false" ht="15" hidden="false" customHeight="false" outlineLevel="0" collapsed="false">
      <c r="A6437" s="47" t="s">
        <v>18389</v>
      </c>
      <c r="B6437" s="47" t="s">
        <v>1497</v>
      </c>
      <c r="C6437" s="48" t="n">
        <v>46137</v>
      </c>
      <c r="D6437" s="47" t="s">
        <v>65</v>
      </c>
      <c r="E6437" s="47" t="s">
        <v>134</v>
      </c>
      <c r="F6437" s="47" t="s">
        <v>159</v>
      </c>
      <c r="G6437" s="47" t="s">
        <v>138</v>
      </c>
      <c r="H6437" s="47" t="n">
        <v>90</v>
      </c>
      <c r="I6437" s="57" t="n">
        <f aca="false">IFERROR(H6437/INDEX(Rate_Master!$C$2:$C$13,MATCH(F6437,Rate_Master!$A$2:$A$13,0)),0)</f>
        <v>0.375</v>
      </c>
    </row>
    <row r="6438" customFormat="false" ht="15" hidden="false" customHeight="false" outlineLevel="0" collapsed="false">
      <c r="A6438" s="47" t="s">
        <v>18390</v>
      </c>
      <c r="B6438" s="47" t="s">
        <v>1498</v>
      </c>
      <c r="C6438" s="48" t="n">
        <v>46139</v>
      </c>
      <c r="D6438" s="47" t="s">
        <v>62</v>
      </c>
      <c r="E6438" s="47" t="s">
        <v>120</v>
      </c>
      <c r="F6438" s="47" t="s">
        <v>149</v>
      </c>
      <c r="G6438" s="47" t="s">
        <v>119</v>
      </c>
      <c r="H6438" s="47" t="n">
        <v>874</v>
      </c>
      <c r="I6438" s="57" t="n">
        <f aca="false">IFERROR(H6438/INDEX(Rate_Master!$C$2:$C$13,MATCH(F6438,Rate_Master!$A$2:$A$13,0)),0)</f>
        <v>0.794545454545455</v>
      </c>
    </row>
    <row r="6439" customFormat="false" ht="15" hidden="false" customHeight="false" outlineLevel="0" collapsed="false">
      <c r="A6439" s="47" t="s">
        <v>18391</v>
      </c>
      <c r="B6439" s="47" t="s">
        <v>1498</v>
      </c>
      <c r="C6439" s="48" t="n">
        <v>46139</v>
      </c>
      <c r="D6439" s="47" t="s">
        <v>62</v>
      </c>
      <c r="E6439" s="47" t="s">
        <v>120</v>
      </c>
      <c r="F6439" s="47" t="s">
        <v>149</v>
      </c>
      <c r="G6439" s="47" t="s">
        <v>121</v>
      </c>
      <c r="H6439" s="47" t="n">
        <v>779</v>
      </c>
      <c r="I6439" s="57" t="n">
        <f aca="false">IFERROR(H6439/INDEX(Rate_Master!$C$2:$C$13,MATCH(F6439,Rate_Master!$A$2:$A$13,0)),0)</f>
        <v>0.708181818181818</v>
      </c>
    </row>
    <row r="6440" customFormat="false" ht="15" hidden="false" customHeight="false" outlineLevel="0" collapsed="false">
      <c r="A6440" s="47" t="s">
        <v>18392</v>
      </c>
      <c r="B6440" s="47" t="s">
        <v>1498</v>
      </c>
      <c r="C6440" s="48" t="n">
        <v>46139</v>
      </c>
      <c r="D6440" s="47" t="s">
        <v>62</v>
      </c>
      <c r="E6440" s="47" t="s">
        <v>120</v>
      </c>
      <c r="F6440" s="47" t="s">
        <v>149</v>
      </c>
      <c r="G6440" s="47" t="s">
        <v>122</v>
      </c>
      <c r="H6440" s="47" t="n">
        <v>940</v>
      </c>
      <c r="I6440" s="57" t="n">
        <f aca="false">IFERROR(H6440/INDEX(Rate_Master!$C$2:$C$13,MATCH(F6440,Rate_Master!$A$2:$A$13,0)),0)</f>
        <v>0.854545454545455</v>
      </c>
    </row>
    <row r="6441" customFormat="false" ht="15" hidden="false" customHeight="false" outlineLevel="0" collapsed="false">
      <c r="A6441" s="47" t="s">
        <v>18393</v>
      </c>
      <c r="B6441" s="47" t="s">
        <v>1498</v>
      </c>
      <c r="C6441" s="48" t="n">
        <v>46139</v>
      </c>
      <c r="D6441" s="47" t="s">
        <v>62</v>
      </c>
      <c r="E6441" s="47" t="s">
        <v>120</v>
      </c>
      <c r="F6441" s="47" t="s">
        <v>149</v>
      </c>
      <c r="G6441" s="47" t="s">
        <v>123</v>
      </c>
      <c r="H6441" s="47" t="n">
        <v>631</v>
      </c>
      <c r="I6441" s="57" t="n">
        <f aca="false">IFERROR(H6441/INDEX(Rate_Master!$C$2:$C$13,MATCH(F6441,Rate_Master!$A$2:$A$13,0)),0)</f>
        <v>0.573636363636364</v>
      </c>
    </row>
    <row r="6442" customFormat="false" ht="15" hidden="false" customHeight="false" outlineLevel="0" collapsed="false">
      <c r="A6442" s="47" t="s">
        <v>18394</v>
      </c>
      <c r="B6442" s="47" t="s">
        <v>1498</v>
      </c>
      <c r="C6442" s="48" t="n">
        <v>46139</v>
      </c>
      <c r="D6442" s="47" t="s">
        <v>62</v>
      </c>
      <c r="E6442" s="47" t="s">
        <v>120</v>
      </c>
      <c r="F6442" s="47" t="s">
        <v>149</v>
      </c>
      <c r="G6442" s="47" t="s">
        <v>124</v>
      </c>
      <c r="H6442" s="47" t="n">
        <v>419</v>
      </c>
      <c r="I6442" s="57" t="n">
        <f aca="false">IFERROR(H6442/INDEX(Rate_Master!$C$2:$C$13,MATCH(F6442,Rate_Master!$A$2:$A$13,0)),0)</f>
        <v>0.380909090909091</v>
      </c>
    </row>
    <row r="6443" customFormat="false" ht="15" hidden="false" customHeight="false" outlineLevel="0" collapsed="false">
      <c r="A6443" s="47" t="s">
        <v>18395</v>
      </c>
      <c r="B6443" s="47" t="s">
        <v>1498</v>
      </c>
      <c r="C6443" s="48" t="n">
        <v>46139</v>
      </c>
      <c r="D6443" s="47" t="s">
        <v>62</v>
      </c>
      <c r="E6443" s="47" t="s">
        <v>120</v>
      </c>
      <c r="F6443" s="47" t="s">
        <v>149</v>
      </c>
      <c r="G6443" s="47" t="s">
        <v>125</v>
      </c>
      <c r="H6443" s="47" t="n">
        <v>249</v>
      </c>
      <c r="I6443" s="57" t="n">
        <f aca="false">IFERROR(H6443/INDEX(Rate_Master!$C$2:$C$13,MATCH(F6443,Rate_Master!$A$2:$A$13,0)),0)</f>
        <v>0.226363636363636</v>
      </c>
    </row>
    <row r="6444" customFormat="false" ht="15" hidden="false" customHeight="false" outlineLevel="0" collapsed="false">
      <c r="A6444" s="47" t="s">
        <v>18396</v>
      </c>
      <c r="B6444" s="47" t="s">
        <v>1498</v>
      </c>
      <c r="C6444" s="48" t="n">
        <v>46139</v>
      </c>
      <c r="D6444" s="47" t="s">
        <v>62</v>
      </c>
      <c r="E6444" s="47" t="s">
        <v>120</v>
      </c>
      <c r="F6444" s="47" t="s">
        <v>149</v>
      </c>
      <c r="G6444" s="47" t="s">
        <v>126</v>
      </c>
      <c r="H6444" s="47" t="n">
        <v>173</v>
      </c>
      <c r="I6444" s="57" t="n">
        <f aca="false">IFERROR(H6444/INDEX(Rate_Master!$C$2:$C$13,MATCH(F6444,Rate_Master!$A$2:$A$13,0)),0)</f>
        <v>0.157272727272727</v>
      </c>
    </row>
    <row r="6445" customFormat="false" ht="15" hidden="false" customHeight="false" outlineLevel="0" collapsed="false">
      <c r="A6445" s="47" t="s">
        <v>18397</v>
      </c>
      <c r="B6445" s="47" t="s">
        <v>1500</v>
      </c>
      <c r="C6445" s="48" t="n">
        <v>46139</v>
      </c>
      <c r="D6445" s="47" t="s">
        <v>62</v>
      </c>
      <c r="E6445" s="47" t="s">
        <v>120</v>
      </c>
      <c r="F6445" s="47" t="s">
        <v>149</v>
      </c>
      <c r="G6445" s="47" t="s">
        <v>119</v>
      </c>
      <c r="H6445" s="47" t="n">
        <v>1666</v>
      </c>
      <c r="I6445" s="57" t="n">
        <f aca="false">IFERROR(H6445/INDEX(Rate_Master!$C$2:$C$13,MATCH(F6445,Rate_Master!$A$2:$A$13,0)),0)</f>
        <v>1.51454545454545</v>
      </c>
    </row>
    <row r="6446" customFormat="false" ht="15" hidden="false" customHeight="false" outlineLevel="0" collapsed="false">
      <c r="A6446" s="47" t="s">
        <v>18398</v>
      </c>
      <c r="B6446" s="47" t="s">
        <v>1500</v>
      </c>
      <c r="C6446" s="48" t="n">
        <v>46139</v>
      </c>
      <c r="D6446" s="47" t="s">
        <v>62</v>
      </c>
      <c r="E6446" s="47" t="s">
        <v>120</v>
      </c>
      <c r="F6446" s="47" t="s">
        <v>149</v>
      </c>
      <c r="G6446" s="47" t="s">
        <v>121</v>
      </c>
      <c r="H6446" s="47" t="n">
        <v>1545</v>
      </c>
      <c r="I6446" s="57" t="n">
        <f aca="false">IFERROR(H6446/INDEX(Rate_Master!$C$2:$C$13,MATCH(F6446,Rate_Master!$A$2:$A$13,0)),0)</f>
        <v>1.40454545454545</v>
      </c>
    </row>
    <row r="6447" customFormat="false" ht="15" hidden="false" customHeight="false" outlineLevel="0" collapsed="false">
      <c r="A6447" s="47" t="s">
        <v>18399</v>
      </c>
      <c r="B6447" s="47" t="s">
        <v>1500</v>
      </c>
      <c r="C6447" s="48" t="n">
        <v>46139</v>
      </c>
      <c r="D6447" s="47" t="s">
        <v>62</v>
      </c>
      <c r="E6447" s="47" t="s">
        <v>120</v>
      </c>
      <c r="F6447" s="47" t="s">
        <v>149</v>
      </c>
      <c r="G6447" s="47" t="s">
        <v>122</v>
      </c>
      <c r="H6447" s="47" t="n">
        <v>1743</v>
      </c>
      <c r="I6447" s="57" t="n">
        <f aca="false">IFERROR(H6447/INDEX(Rate_Master!$C$2:$C$13,MATCH(F6447,Rate_Master!$A$2:$A$13,0)),0)</f>
        <v>1.58454545454545</v>
      </c>
    </row>
    <row r="6448" customFormat="false" ht="15" hidden="false" customHeight="false" outlineLevel="0" collapsed="false">
      <c r="A6448" s="47" t="s">
        <v>18400</v>
      </c>
      <c r="B6448" s="47" t="s">
        <v>1500</v>
      </c>
      <c r="C6448" s="48" t="n">
        <v>46139</v>
      </c>
      <c r="D6448" s="47" t="s">
        <v>62</v>
      </c>
      <c r="E6448" s="47" t="s">
        <v>120</v>
      </c>
      <c r="F6448" s="47" t="s">
        <v>149</v>
      </c>
      <c r="G6448" s="47" t="s">
        <v>123</v>
      </c>
      <c r="H6448" s="47" t="n">
        <v>1192</v>
      </c>
      <c r="I6448" s="57" t="n">
        <f aca="false">IFERROR(H6448/INDEX(Rate_Master!$C$2:$C$13,MATCH(F6448,Rate_Master!$A$2:$A$13,0)),0)</f>
        <v>1.08363636363636</v>
      </c>
    </row>
    <row r="6449" customFormat="false" ht="15" hidden="false" customHeight="false" outlineLevel="0" collapsed="false">
      <c r="A6449" s="47" t="s">
        <v>18401</v>
      </c>
      <c r="B6449" s="47" t="s">
        <v>1500</v>
      </c>
      <c r="C6449" s="48" t="n">
        <v>46139</v>
      </c>
      <c r="D6449" s="47" t="s">
        <v>62</v>
      </c>
      <c r="E6449" s="47" t="s">
        <v>120</v>
      </c>
      <c r="F6449" s="47" t="s">
        <v>149</v>
      </c>
      <c r="G6449" s="47" t="s">
        <v>124</v>
      </c>
      <c r="H6449" s="47" t="n">
        <v>700</v>
      </c>
      <c r="I6449" s="57" t="n">
        <f aca="false">IFERROR(H6449/INDEX(Rate_Master!$C$2:$C$13,MATCH(F6449,Rate_Master!$A$2:$A$13,0)),0)</f>
        <v>0.636363636363636</v>
      </c>
    </row>
    <row r="6450" customFormat="false" ht="15" hidden="false" customHeight="false" outlineLevel="0" collapsed="false">
      <c r="A6450" s="47" t="s">
        <v>18402</v>
      </c>
      <c r="B6450" s="47" t="s">
        <v>1500</v>
      </c>
      <c r="C6450" s="48" t="n">
        <v>46139</v>
      </c>
      <c r="D6450" s="47" t="s">
        <v>62</v>
      </c>
      <c r="E6450" s="47" t="s">
        <v>120</v>
      </c>
      <c r="F6450" s="47" t="s">
        <v>149</v>
      </c>
      <c r="G6450" s="47" t="s">
        <v>125</v>
      </c>
      <c r="H6450" s="47" t="n">
        <v>438</v>
      </c>
      <c r="I6450" s="57" t="n">
        <f aca="false">IFERROR(H6450/INDEX(Rate_Master!$C$2:$C$13,MATCH(F6450,Rate_Master!$A$2:$A$13,0)),0)</f>
        <v>0.398181818181818</v>
      </c>
    </row>
    <row r="6451" customFormat="false" ht="15" hidden="false" customHeight="false" outlineLevel="0" collapsed="false">
      <c r="A6451" s="47" t="s">
        <v>18403</v>
      </c>
      <c r="B6451" s="47" t="s">
        <v>1500</v>
      </c>
      <c r="C6451" s="48" t="n">
        <v>46139</v>
      </c>
      <c r="D6451" s="47" t="s">
        <v>62</v>
      </c>
      <c r="E6451" s="47" t="s">
        <v>120</v>
      </c>
      <c r="F6451" s="47" t="s">
        <v>149</v>
      </c>
      <c r="G6451" s="47" t="s">
        <v>126</v>
      </c>
      <c r="H6451" s="47" t="n">
        <v>317</v>
      </c>
      <c r="I6451" s="57" t="n">
        <f aca="false">IFERROR(H6451/INDEX(Rate_Master!$C$2:$C$13,MATCH(F6451,Rate_Master!$A$2:$A$13,0)),0)</f>
        <v>0.288181818181818</v>
      </c>
    </row>
    <row r="6452" customFormat="false" ht="15" hidden="false" customHeight="false" outlineLevel="0" collapsed="false">
      <c r="A6452" s="47" t="s">
        <v>18404</v>
      </c>
      <c r="B6452" s="47" t="s">
        <v>1501</v>
      </c>
      <c r="C6452" s="48" t="n">
        <v>46139</v>
      </c>
      <c r="D6452" s="47" t="s">
        <v>62</v>
      </c>
      <c r="E6452" s="47" t="s">
        <v>120</v>
      </c>
      <c r="F6452" s="47" t="s">
        <v>149</v>
      </c>
      <c r="G6452" s="47" t="s">
        <v>119</v>
      </c>
      <c r="H6452" s="47" t="n">
        <v>1378</v>
      </c>
      <c r="I6452" s="57" t="n">
        <f aca="false">IFERROR(H6452/INDEX(Rate_Master!$C$2:$C$13,MATCH(F6452,Rate_Master!$A$2:$A$13,0)),0)</f>
        <v>1.25272727272727</v>
      </c>
    </row>
    <row r="6453" customFormat="false" ht="15" hidden="false" customHeight="false" outlineLevel="0" collapsed="false">
      <c r="A6453" s="47" t="s">
        <v>18405</v>
      </c>
      <c r="B6453" s="47" t="s">
        <v>1501</v>
      </c>
      <c r="C6453" s="48" t="n">
        <v>46139</v>
      </c>
      <c r="D6453" s="47" t="s">
        <v>62</v>
      </c>
      <c r="E6453" s="47" t="s">
        <v>120</v>
      </c>
      <c r="F6453" s="47" t="s">
        <v>149</v>
      </c>
      <c r="G6453" s="47" t="s">
        <v>121</v>
      </c>
      <c r="H6453" s="47" t="n">
        <v>1233</v>
      </c>
      <c r="I6453" s="57" t="n">
        <f aca="false">IFERROR(H6453/INDEX(Rate_Master!$C$2:$C$13,MATCH(F6453,Rate_Master!$A$2:$A$13,0)),0)</f>
        <v>1.12090909090909</v>
      </c>
    </row>
    <row r="6454" customFormat="false" ht="15" hidden="false" customHeight="false" outlineLevel="0" collapsed="false">
      <c r="A6454" s="47" t="s">
        <v>18406</v>
      </c>
      <c r="B6454" s="47" t="s">
        <v>1501</v>
      </c>
      <c r="C6454" s="48" t="n">
        <v>46139</v>
      </c>
      <c r="D6454" s="47" t="s">
        <v>62</v>
      </c>
      <c r="E6454" s="47" t="s">
        <v>120</v>
      </c>
      <c r="F6454" s="47" t="s">
        <v>149</v>
      </c>
      <c r="G6454" s="47" t="s">
        <v>122</v>
      </c>
      <c r="H6454" s="47" t="n">
        <v>1324</v>
      </c>
      <c r="I6454" s="57" t="n">
        <f aca="false">IFERROR(H6454/INDEX(Rate_Master!$C$2:$C$13,MATCH(F6454,Rate_Master!$A$2:$A$13,0)),0)</f>
        <v>1.20363636363636</v>
      </c>
    </row>
    <row r="6455" customFormat="false" ht="15" hidden="false" customHeight="false" outlineLevel="0" collapsed="false">
      <c r="A6455" s="47" t="s">
        <v>18407</v>
      </c>
      <c r="B6455" s="47" t="s">
        <v>1501</v>
      </c>
      <c r="C6455" s="48" t="n">
        <v>46139</v>
      </c>
      <c r="D6455" s="47" t="s">
        <v>62</v>
      </c>
      <c r="E6455" s="47" t="s">
        <v>120</v>
      </c>
      <c r="F6455" s="47" t="s">
        <v>149</v>
      </c>
      <c r="G6455" s="47" t="s">
        <v>123</v>
      </c>
      <c r="H6455" s="47" t="n">
        <v>1000</v>
      </c>
      <c r="I6455" s="57" t="n">
        <f aca="false">IFERROR(H6455/INDEX(Rate_Master!$C$2:$C$13,MATCH(F6455,Rate_Master!$A$2:$A$13,0)),0)</f>
        <v>0.909090909090909</v>
      </c>
    </row>
    <row r="6456" customFormat="false" ht="15" hidden="false" customHeight="false" outlineLevel="0" collapsed="false">
      <c r="A6456" s="47" t="s">
        <v>18408</v>
      </c>
      <c r="B6456" s="47" t="s">
        <v>1501</v>
      </c>
      <c r="C6456" s="48" t="n">
        <v>46139</v>
      </c>
      <c r="D6456" s="47" t="s">
        <v>62</v>
      </c>
      <c r="E6456" s="47" t="s">
        <v>120</v>
      </c>
      <c r="F6456" s="47" t="s">
        <v>149</v>
      </c>
      <c r="G6456" s="47" t="s">
        <v>124</v>
      </c>
      <c r="H6456" s="47" t="n">
        <v>632</v>
      </c>
      <c r="I6456" s="57" t="n">
        <f aca="false">IFERROR(H6456/INDEX(Rate_Master!$C$2:$C$13,MATCH(F6456,Rate_Master!$A$2:$A$13,0)),0)</f>
        <v>0.574545454545455</v>
      </c>
    </row>
    <row r="6457" customFormat="false" ht="15" hidden="false" customHeight="false" outlineLevel="0" collapsed="false">
      <c r="A6457" s="47" t="s">
        <v>18409</v>
      </c>
      <c r="B6457" s="47" t="s">
        <v>1501</v>
      </c>
      <c r="C6457" s="48" t="n">
        <v>46139</v>
      </c>
      <c r="D6457" s="47" t="s">
        <v>62</v>
      </c>
      <c r="E6457" s="47" t="s">
        <v>120</v>
      </c>
      <c r="F6457" s="47" t="s">
        <v>149</v>
      </c>
      <c r="G6457" s="47" t="s">
        <v>125</v>
      </c>
      <c r="H6457" s="47" t="n">
        <v>368</v>
      </c>
      <c r="I6457" s="57" t="n">
        <f aca="false">IFERROR(H6457/INDEX(Rate_Master!$C$2:$C$13,MATCH(F6457,Rate_Master!$A$2:$A$13,0)),0)</f>
        <v>0.334545454545455</v>
      </c>
    </row>
    <row r="6458" customFormat="false" ht="15" hidden="false" customHeight="false" outlineLevel="0" collapsed="false">
      <c r="A6458" s="47" t="s">
        <v>18410</v>
      </c>
      <c r="B6458" s="47" t="s">
        <v>1501</v>
      </c>
      <c r="C6458" s="48" t="n">
        <v>46139</v>
      </c>
      <c r="D6458" s="47" t="s">
        <v>62</v>
      </c>
      <c r="E6458" s="47" t="s">
        <v>120</v>
      </c>
      <c r="F6458" s="47" t="s">
        <v>149</v>
      </c>
      <c r="G6458" s="47" t="s">
        <v>126</v>
      </c>
      <c r="H6458" s="47" t="n">
        <v>234</v>
      </c>
      <c r="I6458" s="57" t="n">
        <f aca="false">IFERROR(H6458/INDEX(Rate_Master!$C$2:$C$13,MATCH(F6458,Rate_Master!$A$2:$A$13,0)),0)</f>
        <v>0.212727272727273</v>
      </c>
    </row>
    <row r="6459" customFormat="false" ht="15" hidden="false" customHeight="false" outlineLevel="0" collapsed="false">
      <c r="A6459" s="47" t="s">
        <v>18411</v>
      </c>
      <c r="B6459" s="47" t="s">
        <v>1502</v>
      </c>
      <c r="C6459" s="48" t="n">
        <v>46139</v>
      </c>
      <c r="D6459" s="47" t="s">
        <v>63</v>
      </c>
      <c r="E6459" s="47" t="s">
        <v>120</v>
      </c>
      <c r="F6459" s="47" t="s">
        <v>152</v>
      </c>
      <c r="G6459" s="47" t="s">
        <v>119</v>
      </c>
      <c r="H6459" s="47" t="n">
        <v>1193</v>
      </c>
      <c r="I6459" s="57" t="n">
        <f aca="false">IFERROR(H6459/INDEX(Rate_Master!$C$2:$C$13,MATCH(F6459,Rate_Master!$A$2:$A$13,0)),0)</f>
        <v>1.32555555555556</v>
      </c>
    </row>
    <row r="6460" customFormat="false" ht="15" hidden="false" customHeight="false" outlineLevel="0" collapsed="false">
      <c r="A6460" s="47" t="s">
        <v>18412</v>
      </c>
      <c r="B6460" s="47" t="s">
        <v>1502</v>
      </c>
      <c r="C6460" s="48" t="n">
        <v>46139</v>
      </c>
      <c r="D6460" s="47" t="s">
        <v>63</v>
      </c>
      <c r="E6460" s="47" t="s">
        <v>120</v>
      </c>
      <c r="F6460" s="47" t="s">
        <v>152</v>
      </c>
      <c r="G6460" s="47" t="s">
        <v>121</v>
      </c>
      <c r="H6460" s="47" t="n">
        <v>1089</v>
      </c>
      <c r="I6460" s="57" t="n">
        <f aca="false">IFERROR(H6460/INDEX(Rate_Master!$C$2:$C$13,MATCH(F6460,Rate_Master!$A$2:$A$13,0)),0)</f>
        <v>1.21</v>
      </c>
    </row>
    <row r="6461" customFormat="false" ht="15" hidden="false" customHeight="false" outlineLevel="0" collapsed="false">
      <c r="A6461" s="47" t="s">
        <v>18413</v>
      </c>
      <c r="B6461" s="47" t="s">
        <v>1502</v>
      </c>
      <c r="C6461" s="48" t="n">
        <v>46139</v>
      </c>
      <c r="D6461" s="47" t="s">
        <v>63</v>
      </c>
      <c r="E6461" s="47" t="s">
        <v>120</v>
      </c>
      <c r="F6461" s="47" t="s">
        <v>152</v>
      </c>
      <c r="G6461" s="47" t="s">
        <v>122</v>
      </c>
      <c r="H6461" s="47" t="n">
        <v>1238</v>
      </c>
      <c r="I6461" s="57" t="n">
        <f aca="false">IFERROR(H6461/INDEX(Rate_Master!$C$2:$C$13,MATCH(F6461,Rate_Master!$A$2:$A$13,0)),0)</f>
        <v>1.37555555555556</v>
      </c>
    </row>
    <row r="6462" customFormat="false" ht="15" hidden="false" customHeight="false" outlineLevel="0" collapsed="false">
      <c r="A6462" s="47" t="s">
        <v>18414</v>
      </c>
      <c r="B6462" s="47" t="s">
        <v>1502</v>
      </c>
      <c r="C6462" s="48" t="n">
        <v>46139</v>
      </c>
      <c r="D6462" s="47" t="s">
        <v>63</v>
      </c>
      <c r="E6462" s="47" t="s">
        <v>120</v>
      </c>
      <c r="F6462" s="47" t="s">
        <v>152</v>
      </c>
      <c r="G6462" s="47" t="s">
        <v>123</v>
      </c>
      <c r="H6462" s="47" t="n">
        <v>915</v>
      </c>
      <c r="I6462" s="57" t="n">
        <f aca="false">IFERROR(H6462/INDEX(Rate_Master!$C$2:$C$13,MATCH(F6462,Rate_Master!$A$2:$A$13,0)),0)</f>
        <v>1.01666666666667</v>
      </c>
    </row>
    <row r="6463" customFormat="false" ht="15" hidden="false" customHeight="false" outlineLevel="0" collapsed="false">
      <c r="A6463" s="47" t="s">
        <v>18415</v>
      </c>
      <c r="B6463" s="47" t="s">
        <v>1502</v>
      </c>
      <c r="C6463" s="48" t="n">
        <v>46139</v>
      </c>
      <c r="D6463" s="47" t="s">
        <v>63</v>
      </c>
      <c r="E6463" s="47" t="s">
        <v>120</v>
      </c>
      <c r="F6463" s="47" t="s">
        <v>152</v>
      </c>
      <c r="G6463" s="47" t="s">
        <v>124</v>
      </c>
      <c r="H6463" s="47" t="n">
        <v>542</v>
      </c>
      <c r="I6463" s="57" t="n">
        <f aca="false">IFERROR(H6463/INDEX(Rate_Master!$C$2:$C$13,MATCH(F6463,Rate_Master!$A$2:$A$13,0)),0)</f>
        <v>0.602222222222222</v>
      </c>
    </row>
    <row r="6464" customFormat="false" ht="15" hidden="false" customHeight="false" outlineLevel="0" collapsed="false">
      <c r="A6464" s="47" t="s">
        <v>18416</v>
      </c>
      <c r="B6464" s="47" t="s">
        <v>1502</v>
      </c>
      <c r="C6464" s="48" t="n">
        <v>46139</v>
      </c>
      <c r="D6464" s="47" t="s">
        <v>63</v>
      </c>
      <c r="E6464" s="47" t="s">
        <v>120</v>
      </c>
      <c r="F6464" s="47" t="s">
        <v>152</v>
      </c>
      <c r="G6464" s="47" t="s">
        <v>125</v>
      </c>
      <c r="H6464" s="47" t="n">
        <v>327</v>
      </c>
      <c r="I6464" s="57" t="n">
        <f aca="false">IFERROR(H6464/INDEX(Rate_Master!$C$2:$C$13,MATCH(F6464,Rate_Master!$A$2:$A$13,0)),0)</f>
        <v>0.363333333333333</v>
      </c>
    </row>
    <row r="6465" customFormat="false" ht="15" hidden="false" customHeight="false" outlineLevel="0" collapsed="false">
      <c r="A6465" s="47" t="s">
        <v>18417</v>
      </c>
      <c r="B6465" s="47" t="s">
        <v>1502</v>
      </c>
      <c r="C6465" s="48" t="n">
        <v>46139</v>
      </c>
      <c r="D6465" s="47" t="s">
        <v>63</v>
      </c>
      <c r="E6465" s="47" t="s">
        <v>120</v>
      </c>
      <c r="F6465" s="47" t="s">
        <v>152</v>
      </c>
      <c r="G6465" s="47" t="s">
        <v>126</v>
      </c>
      <c r="H6465" s="47" t="n">
        <v>221</v>
      </c>
      <c r="I6465" s="57" t="n">
        <f aca="false">IFERROR(H6465/INDEX(Rate_Master!$C$2:$C$13,MATCH(F6465,Rate_Master!$A$2:$A$13,0)),0)</f>
        <v>0.245555555555556</v>
      </c>
    </row>
    <row r="6466" customFormat="false" ht="15" hidden="false" customHeight="false" outlineLevel="0" collapsed="false">
      <c r="A6466" s="47" t="s">
        <v>18418</v>
      </c>
      <c r="B6466" s="47" t="s">
        <v>1504</v>
      </c>
      <c r="C6466" s="48" t="n">
        <v>46139</v>
      </c>
      <c r="D6466" s="47" t="s">
        <v>63</v>
      </c>
      <c r="E6466" s="47" t="s">
        <v>120</v>
      </c>
      <c r="F6466" s="47" t="s">
        <v>152</v>
      </c>
      <c r="G6466" s="47" t="s">
        <v>119</v>
      </c>
      <c r="H6466" s="47" t="n">
        <v>986</v>
      </c>
      <c r="I6466" s="57" t="n">
        <f aca="false">IFERROR(H6466/INDEX(Rate_Master!$C$2:$C$13,MATCH(F6466,Rate_Master!$A$2:$A$13,0)),0)</f>
        <v>1.09555555555556</v>
      </c>
    </row>
    <row r="6467" customFormat="false" ht="15" hidden="false" customHeight="false" outlineLevel="0" collapsed="false">
      <c r="A6467" s="47" t="s">
        <v>18419</v>
      </c>
      <c r="B6467" s="47" t="s">
        <v>1504</v>
      </c>
      <c r="C6467" s="48" t="n">
        <v>46139</v>
      </c>
      <c r="D6467" s="47" t="s">
        <v>63</v>
      </c>
      <c r="E6467" s="47" t="s">
        <v>120</v>
      </c>
      <c r="F6467" s="47" t="s">
        <v>152</v>
      </c>
      <c r="G6467" s="47" t="s">
        <v>121</v>
      </c>
      <c r="H6467" s="47" t="n">
        <v>833</v>
      </c>
      <c r="I6467" s="57" t="n">
        <f aca="false">IFERROR(H6467/INDEX(Rate_Master!$C$2:$C$13,MATCH(F6467,Rate_Master!$A$2:$A$13,0)),0)</f>
        <v>0.925555555555556</v>
      </c>
    </row>
    <row r="6468" customFormat="false" ht="15" hidden="false" customHeight="false" outlineLevel="0" collapsed="false">
      <c r="A6468" s="47" t="s">
        <v>18420</v>
      </c>
      <c r="B6468" s="47" t="s">
        <v>1504</v>
      </c>
      <c r="C6468" s="48" t="n">
        <v>46139</v>
      </c>
      <c r="D6468" s="47" t="s">
        <v>63</v>
      </c>
      <c r="E6468" s="47" t="s">
        <v>120</v>
      </c>
      <c r="F6468" s="47" t="s">
        <v>152</v>
      </c>
      <c r="G6468" s="47" t="s">
        <v>122</v>
      </c>
      <c r="H6468" s="47" t="n">
        <v>1006</v>
      </c>
      <c r="I6468" s="57" t="n">
        <f aca="false">IFERROR(H6468/INDEX(Rate_Master!$C$2:$C$13,MATCH(F6468,Rate_Master!$A$2:$A$13,0)),0)</f>
        <v>1.11777777777778</v>
      </c>
    </row>
    <row r="6469" customFormat="false" ht="15" hidden="false" customHeight="false" outlineLevel="0" collapsed="false">
      <c r="A6469" s="47" t="s">
        <v>18421</v>
      </c>
      <c r="B6469" s="47" t="s">
        <v>1504</v>
      </c>
      <c r="C6469" s="48" t="n">
        <v>46139</v>
      </c>
      <c r="D6469" s="47" t="s">
        <v>63</v>
      </c>
      <c r="E6469" s="47" t="s">
        <v>120</v>
      </c>
      <c r="F6469" s="47" t="s">
        <v>152</v>
      </c>
      <c r="G6469" s="47" t="s">
        <v>123</v>
      </c>
      <c r="H6469" s="47" t="n">
        <v>714</v>
      </c>
      <c r="I6469" s="57" t="n">
        <f aca="false">IFERROR(H6469/INDEX(Rate_Master!$C$2:$C$13,MATCH(F6469,Rate_Master!$A$2:$A$13,0)),0)</f>
        <v>0.793333333333333</v>
      </c>
    </row>
    <row r="6470" customFormat="false" ht="15" hidden="false" customHeight="false" outlineLevel="0" collapsed="false">
      <c r="A6470" s="47" t="s">
        <v>18422</v>
      </c>
      <c r="B6470" s="47" t="s">
        <v>1504</v>
      </c>
      <c r="C6470" s="48" t="n">
        <v>46139</v>
      </c>
      <c r="D6470" s="47" t="s">
        <v>63</v>
      </c>
      <c r="E6470" s="47" t="s">
        <v>120</v>
      </c>
      <c r="F6470" s="47" t="s">
        <v>152</v>
      </c>
      <c r="G6470" s="47" t="s">
        <v>124</v>
      </c>
      <c r="H6470" s="47" t="n">
        <v>398</v>
      </c>
      <c r="I6470" s="57" t="n">
        <f aca="false">IFERROR(H6470/INDEX(Rate_Master!$C$2:$C$13,MATCH(F6470,Rate_Master!$A$2:$A$13,0)),0)</f>
        <v>0.442222222222222</v>
      </c>
    </row>
    <row r="6471" customFormat="false" ht="15" hidden="false" customHeight="false" outlineLevel="0" collapsed="false">
      <c r="A6471" s="47" t="s">
        <v>18423</v>
      </c>
      <c r="B6471" s="47" t="s">
        <v>1504</v>
      </c>
      <c r="C6471" s="48" t="n">
        <v>46139</v>
      </c>
      <c r="D6471" s="47" t="s">
        <v>63</v>
      </c>
      <c r="E6471" s="47" t="s">
        <v>120</v>
      </c>
      <c r="F6471" s="47" t="s">
        <v>152</v>
      </c>
      <c r="G6471" s="47" t="s">
        <v>125</v>
      </c>
      <c r="H6471" s="47" t="n">
        <v>273</v>
      </c>
      <c r="I6471" s="57" t="n">
        <f aca="false">IFERROR(H6471/INDEX(Rate_Master!$C$2:$C$13,MATCH(F6471,Rate_Master!$A$2:$A$13,0)),0)</f>
        <v>0.303333333333333</v>
      </c>
    </row>
    <row r="6472" customFormat="false" ht="15" hidden="false" customHeight="false" outlineLevel="0" collapsed="false">
      <c r="A6472" s="47" t="s">
        <v>18424</v>
      </c>
      <c r="B6472" s="47" t="s">
        <v>1504</v>
      </c>
      <c r="C6472" s="48" t="n">
        <v>46139</v>
      </c>
      <c r="D6472" s="47" t="s">
        <v>63</v>
      </c>
      <c r="E6472" s="47" t="s">
        <v>120</v>
      </c>
      <c r="F6472" s="47" t="s">
        <v>152</v>
      </c>
      <c r="G6472" s="47" t="s">
        <v>126</v>
      </c>
      <c r="H6472" s="47" t="n">
        <v>177</v>
      </c>
      <c r="I6472" s="57" t="n">
        <f aca="false">IFERROR(H6472/INDEX(Rate_Master!$C$2:$C$13,MATCH(F6472,Rate_Master!$A$2:$A$13,0)),0)</f>
        <v>0.196666666666667</v>
      </c>
    </row>
    <row r="6473" customFormat="false" ht="15" hidden="false" customHeight="false" outlineLevel="0" collapsed="false">
      <c r="A6473" s="47" t="s">
        <v>18425</v>
      </c>
      <c r="B6473" s="47" t="s">
        <v>1505</v>
      </c>
      <c r="C6473" s="48" t="n">
        <v>46139</v>
      </c>
      <c r="D6473" s="47" t="s">
        <v>63</v>
      </c>
      <c r="E6473" s="47" t="s">
        <v>120</v>
      </c>
      <c r="F6473" s="47" t="s">
        <v>152</v>
      </c>
      <c r="G6473" s="47" t="s">
        <v>119</v>
      </c>
      <c r="H6473" s="47" t="n">
        <v>1362</v>
      </c>
      <c r="I6473" s="57" t="n">
        <f aca="false">IFERROR(H6473/INDEX(Rate_Master!$C$2:$C$13,MATCH(F6473,Rate_Master!$A$2:$A$13,0)),0)</f>
        <v>1.51333333333333</v>
      </c>
    </row>
    <row r="6474" customFormat="false" ht="15" hidden="false" customHeight="false" outlineLevel="0" collapsed="false">
      <c r="A6474" s="47" t="s">
        <v>18426</v>
      </c>
      <c r="B6474" s="47" t="s">
        <v>1505</v>
      </c>
      <c r="C6474" s="48" t="n">
        <v>46139</v>
      </c>
      <c r="D6474" s="47" t="s">
        <v>63</v>
      </c>
      <c r="E6474" s="47" t="s">
        <v>120</v>
      </c>
      <c r="F6474" s="47" t="s">
        <v>152</v>
      </c>
      <c r="G6474" s="47" t="s">
        <v>121</v>
      </c>
      <c r="H6474" s="47" t="n">
        <v>1141</v>
      </c>
      <c r="I6474" s="57" t="n">
        <f aca="false">IFERROR(H6474/INDEX(Rate_Master!$C$2:$C$13,MATCH(F6474,Rate_Master!$A$2:$A$13,0)),0)</f>
        <v>1.26777777777778</v>
      </c>
    </row>
    <row r="6475" customFormat="false" ht="15" hidden="false" customHeight="false" outlineLevel="0" collapsed="false">
      <c r="A6475" s="47" t="s">
        <v>18427</v>
      </c>
      <c r="B6475" s="47" t="s">
        <v>1505</v>
      </c>
      <c r="C6475" s="48" t="n">
        <v>46139</v>
      </c>
      <c r="D6475" s="47" t="s">
        <v>63</v>
      </c>
      <c r="E6475" s="47" t="s">
        <v>120</v>
      </c>
      <c r="F6475" s="47" t="s">
        <v>152</v>
      </c>
      <c r="G6475" s="47" t="s">
        <v>122</v>
      </c>
      <c r="H6475" s="47" t="n">
        <v>1192</v>
      </c>
      <c r="I6475" s="57" t="n">
        <f aca="false">IFERROR(H6475/INDEX(Rate_Master!$C$2:$C$13,MATCH(F6475,Rate_Master!$A$2:$A$13,0)),0)</f>
        <v>1.32444444444444</v>
      </c>
    </row>
    <row r="6476" customFormat="false" ht="15" hidden="false" customHeight="false" outlineLevel="0" collapsed="false">
      <c r="A6476" s="47" t="s">
        <v>18428</v>
      </c>
      <c r="B6476" s="47" t="s">
        <v>1505</v>
      </c>
      <c r="C6476" s="48" t="n">
        <v>46139</v>
      </c>
      <c r="D6476" s="47" t="s">
        <v>63</v>
      </c>
      <c r="E6476" s="47" t="s">
        <v>120</v>
      </c>
      <c r="F6476" s="47" t="s">
        <v>152</v>
      </c>
      <c r="G6476" s="47" t="s">
        <v>123</v>
      </c>
      <c r="H6476" s="47" t="n">
        <v>912</v>
      </c>
      <c r="I6476" s="57" t="n">
        <f aca="false">IFERROR(H6476/INDEX(Rate_Master!$C$2:$C$13,MATCH(F6476,Rate_Master!$A$2:$A$13,0)),0)</f>
        <v>1.01333333333333</v>
      </c>
    </row>
    <row r="6477" customFormat="false" ht="15" hidden="false" customHeight="false" outlineLevel="0" collapsed="false">
      <c r="A6477" s="47" t="s">
        <v>18429</v>
      </c>
      <c r="B6477" s="47" t="s">
        <v>1505</v>
      </c>
      <c r="C6477" s="48" t="n">
        <v>46139</v>
      </c>
      <c r="D6477" s="47" t="s">
        <v>63</v>
      </c>
      <c r="E6477" s="47" t="s">
        <v>120</v>
      </c>
      <c r="F6477" s="47" t="s">
        <v>152</v>
      </c>
      <c r="G6477" s="47" t="s">
        <v>124</v>
      </c>
      <c r="H6477" s="47" t="n">
        <v>576</v>
      </c>
      <c r="I6477" s="57" t="n">
        <f aca="false">IFERROR(H6477/INDEX(Rate_Master!$C$2:$C$13,MATCH(F6477,Rate_Master!$A$2:$A$13,0)),0)</f>
        <v>0.64</v>
      </c>
    </row>
    <row r="6478" customFormat="false" ht="15" hidden="false" customHeight="false" outlineLevel="0" collapsed="false">
      <c r="A6478" s="47" t="s">
        <v>18430</v>
      </c>
      <c r="B6478" s="47" t="s">
        <v>1505</v>
      </c>
      <c r="C6478" s="48" t="n">
        <v>46139</v>
      </c>
      <c r="D6478" s="47" t="s">
        <v>63</v>
      </c>
      <c r="E6478" s="47" t="s">
        <v>120</v>
      </c>
      <c r="F6478" s="47" t="s">
        <v>152</v>
      </c>
      <c r="G6478" s="47" t="s">
        <v>125</v>
      </c>
      <c r="H6478" s="47" t="n">
        <v>336</v>
      </c>
      <c r="I6478" s="57" t="n">
        <f aca="false">IFERROR(H6478/INDEX(Rate_Master!$C$2:$C$13,MATCH(F6478,Rate_Master!$A$2:$A$13,0)),0)</f>
        <v>0.373333333333333</v>
      </c>
    </row>
    <row r="6479" customFormat="false" ht="15" hidden="false" customHeight="false" outlineLevel="0" collapsed="false">
      <c r="A6479" s="47" t="s">
        <v>18431</v>
      </c>
      <c r="B6479" s="47" t="s">
        <v>1505</v>
      </c>
      <c r="C6479" s="48" t="n">
        <v>46139</v>
      </c>
      <c r="D6479" s="47" t="s">
        <v>63</v>
      </c>
      <c r="E6479" s="47" t="s">
        <v>120</v>
      </c>
      <c r="F6479" s="47" t="s">
        <v>152</v>
      </c>
      <c r="G6479" s="47" t="s">
        <v>126</v>
      </c>
      <c r="H6479" s="47" t="n">
        <v>229</v>
      </c>
      <c r="I6479" s="57" t="n">
        <f aca="false">IFERROR(H6479/INDEX(Rate_Master!$C$2:$C$13,MATCH(F6479,Rate_Master!$A$2:$A$13,0)),0)</f>
        <v>0.254444444444444</v>
      </c>
    </row>
    <row r="6480" customFormat="false" ht="15" hidden="false" customHeight="false" outlineLevel="0" collapsed="false">
      <c r="A6480" s="47" t="s">
        <v>18432</v>
      </c>
      <c r="B6480" s="47" t="s">
        <v>1506</v>
      </c>
      <c r="C6480" s="48" t="n">
        <v>46139</v>
      </c>
      <c r="D6480" s="47" t="s">
        <v>64</v>
      </c>
      <c r="E6480" s="47" t="s">
        <v>128</v>
      </c>
      <c r="F6480" s="47" t="s">
        <v>156</v>
      </c>
      <c r="G6480" s="47" t="s">
        <v>127</v>
      </c>
      <c r="H6480" s="47" t="n">
        <v>1010</v>
      </c>
      <c r="I6480" s="57" t="n">
        <f aca="false">IFERROR(H6480/INDEX(Rate_Master!$C$2:$C$13,MATCH(F6480,Rate_Master!$A$2:$A$13,0)),0)</f>
        <v>2.10416666666667</v>
      </c>
    </row>
    <row r="6481" customFormat="false" ht="15" hidden="false" customHeight="false" outlineLevel="0" collapsed="false">
      <c r="A6481" s="47" t="s">
        <v>18433</v>
      </c>
      <c r="B6481" s="47" t="s">
        <v>1506</v>
      </c>
      <c r="C6481" s="48" t="n">
        <v>46139</v>
      </c>
      <c r="D6481" s="47" t="s">
        <v>64</v>
      </c>
      <c r="E6481" s="47" t="s">
        <v>128</v>
      </c>
      <c r="F6481" s="47" t="s">
        <v>156</v>
      </c>
      <c r="G6481" s="47" t="s">
        <v>129</v>
      </c>
      <c r="H6481" s="47" t="n">
        <v>1146</v>
      </c>
      <c r="I6481" s="57" t="n">
        <f aca="false">IFERROR(H6481/INDEX(Rate_Master!$C$2:$C$13,MATCH(F6481,Rate_Master!$A$2:$A$13,0)),0)</f>
        <v>2.3875</v>
      </c>
    </row>
    <row r="6482" customFormat="false" ht="15" hidden="false" customHeight="false" outlineLevel="0" collapsed="false">
      <c r="A6482" s="47" t="s">
        <v>18434</v>
      </c>
      <c r="B6482" s="47" t="s">
        <v>1506</v>
      </c>
      <c r="C6482" s="48" t="n">
        <v>46139</v>
      </c>
      <c r="D6482" s="47" t="s">
        <v>64</v>
      </c>
      <c r="E6482" s="47" t="s">
        <v>128</v>
      </c>
      <c r="F6482" s="47" t="s">
        <v>156</v>
      </c>
      <c r="G6482" s="47" t="s">
        <v>130</v>
      </c>
      <c r="H6482" s="47" t="n">
        <v>918</v>
      </c>
      <c r="I6482" s="57" t="n">
        <f aca="false">IFERROR(H6482/INDEX(Rate_Master!$C$2:$C$13,MATCH(F6482,Rate_Master!$A$2:$A$13,0)),0)</f>
        <v>1.9125</v>
      </c>
    </row>
    <row r="6483" customFormat="false" ht="15" hidden="false" customHeight="false" outlineLevel="0" collapsed="false">
      <c r="A6483" s="47" t="s">
        <v>18435</v>
      </c>
      <c r="B6483" s="47" t="s">
        <v>1506</v>
      </c>
      <c r="C6483" s="48" t="n">
        <v>46139</v>
      </c>
      <c r="D6483" s="47" t="s">
        <v>64</v>
      </c>
      <c r="E6483" s="47" t="s">
        <v>128</v>
      </c>
      <c r="F6483" s="47" t="s">
        <v>156</v>
      </c>
      <c r="G6483" s="47" t="s">
        <v>131</v>
      </c>
      <c r="H6483" s="47" t="n">
        <v>307</v>
      </c>
      <c r="I6483" s="57" t="n">
        <f aca="false">IFERROR(H6483/INDEX(Rate_Master!$C$2:$C$13,MATCH(F6483,Rate_Master!$A$2:$A$13,0)),0)</f>
        <v>0.639583333333333</v>
      </c>
    </row>
    <row r="6484" customFormat="false" ht="15" hidden="false" customHeight="false" outlineLevel="0" collapsed="false">
      <c r="A6484" s="47" t="s">
        <v>18436</v>
      </c>
      <c r="B6484" s="47" t="s">
        <v>1506</v>
      </c>
      <c r="C6484" s="48" t="n">
        <v>46139</v>
      </c>
      <c r="D6484" s="47" t="s">
        <v>64</v>
      </c>
      <c r="E6484" s="47" t="s">
        <v>128</v>
      </c>
      <c r="F6484" s="47" t="s">
        <v>156</v>
      </c>
      <c r="G6484" s="47" t="s">
        <v>132</v>
      </c>
      <c r="H6484" s="47" t="n">
        <v>227</v>
      </c>
      <c r="I6484" s="57" t="n">
        <f aca="false">IFERROR(H6484/INDEX(Rate_Master!$C$2:$C$13,MATCH(F6484,Rate_Master!$A$2:$A$13,0)),0)</f>
        <v>0.472916666666667</v>
      </c>
    </row>
    <row r="6485" customFormat="false" ht="15" hidden="false" customHeight="false" outlineLevel="0" collapsed="false">
      <c r="A6485" s="47" t="s">
        <v>18437</v>
      </c>
      <c r="B6485" s="47" t="s">
        <v>1508</v>
      </c>
      <c r="C6485" s="48" t="n">
        <v>46139</v>
      </c>
      <c r="D6485" s="47" t="s">
        <v>64</v>
      </c>
      <c r="E6485" s="47" t="s">
        <v>128</v>
      </c>
      <c r="F6485" s="47" t="s">
        <v>156</v>
      </c>
      <c r="G6485" s="47" t="s">
        <v>127</v>
      </c>
      <c r="H6485" s="47" t="n">
        <v>1078</v>
      </c>
      <c r="I6485" s="57" t="n">
        <f aca="false">IFERROR(H6485/INDEX(Rate_Master!$C$2:$C$13,MATCH(F6485,Rate_Master!$A$2:$A$13,0)),0)</f>
        <v>2.24583333333333</v>
      </c>
    </row>
    <row r="6486" customFormat="false" ht="15" hidden="false" customHeight="false" outlineLevel="0" collapsed="false">
      <c r="A6486" s="47" t="s">
        <v>18438</v>
      </c>
      <c r="B6486" s="47" t="s">
        <v>1508</v>
      </c>
      <c r="C6486" s="48" t="n">
        <v>46139</v>
      </c>
      <c r="D6486" s="47" t="s">
        <v>64</v>
      </c>
      <c r="E6486" s="47" t="s">
        <v>128</v>
      </c>
      <c r="F6486" s="47" t="s">
        <v>156</v>
      </c>
      <c r="G6486" s="47" t="s">
        <v>129</v>
      </c>
      <c r="H6486" s="47" t="n">
        <v>1258</v>
      </c>
      <c r="I6486" s="57" t="n">
        <f aca="false">IFERROR(H6486/INDEX(Rate_Master!$C$2:$C$13,MATCH(F6486,Rate_Master!$A$2:$A$13,0)),0)</f>
        <v>2.62083333333333</v>
      </c>
    </row>
    <row r="6487" customFormat="false" ht="15" hidden="false" customHeight="false" outlineLevel="0" collapsed="false">
      <c r="A6487" s="47" t="s">
        <v>18439</v>
      </c>
      <c r="B6487" s="47" t="s">
        <v>1508</v>
      </c>
      <c r="C6487" s="48" t="n">
        <v>46139</v>
      </c>
      <c r="D6487" s="47" t="s">
        <v>64</v>
      </c>
      <c r="E6487" s="47" t="s">
        <v>128</v>
      </c>
      <c r="F6487" s="47" t="s">
        <v>156</v>
      </c>
      <c r="G6487" s="47" t="s">
        <v>130</v>
      </c>
      <c r="H6487" s="47" t="n">
        <v>988</v>
      </c>
      <c r="I6487" s="57" t="n">
        <f aca="false">IFERROR(H6487/INDEX(Rate_Master!$C$2:$C$13,MATCH(F6487,Rate_Master!$A$2:$A$13,0)),0)</f>
        <v>2.05833333333333</v>
      </c>
    </row>
    <row r="6488" customFormat="false" ht="15" hidden="false" customHeight="false" outlineLevel="0" collapsed="false">
      <c r="A6488" s="47" t="s">
        <v>18440</v>
      </c>
      <c r="B6488" s="47" t="s">
        <v>1508</v>
      </c>
      <c r="C6488" s="48" t="n">
        <v>46139</v>
      </c>
      <c r="D6488" s="47" t="s">
        <v>64</v>
      </c>
      <c r="E6488" s="47" t="s">
        <v>128</v>
      </c>
      <c r="F6488" s="47" t="s">
        <v>156</v>
      </c>
      <c r="G6488" s="47" t="s">
        <v>131</v>
      </c>
      <c r="H6488" s="47" t="n">
        <v>328</v>
      </c>
      <c r="I6488" s="57" t="n">
        <f aca="false">IFERROR(H6488/INDEX(Rate_Master!$C$2:$C$13,MATCH(F6488,Rate_Master!$A$2:$A$13,0)),0)</f>
        <v>0.683333333333333</v>
      </c>
    </row>
    <row r="6489" customFormat="false" ht="15" hidden="false" customHeight="false" outlineLevel="0" collapsed="false">
      <c r="A6489" s="47" t="s">
        <v>18441</v>
      </c>
      <c r="B6489" s="47" t="s">
        <v>1508</v>
      </c>
      <c r="C6489" s="48" t="n">
        <v>46139</v>
      </c>
      <c r="D6489" s="47" t="s">
        <v>64</v>
      </c>
      <c r="E6489" s="47" t="s">
        <v>128</v>
      </c>
      <c r="F6489" s="47" t="s">
        <v>156</v>
      </c>
      <c r="G6489" s="47" t="s">
        <v>132</v>
      </c>
      <c r="H6489" s="47" t="n">
        <v>267</v>
      </c>
      <c r="I6489" s="57" t="n">
        <f aca="false">IFERROR(H6489/INDEX(Rate_Master!$C$2:$C$13,MATCH(F6489,Rate_Master!$A$2:$A$13,0)),0)</f>
        <v>0.55625</v>
      </c>
    </row>
    <row r="6490" customFormat="false" ht="15" hidden="false" customHeight="false" outlineLevel="0" collapsed="false">
      <c r="A6490" s="47" t="s">
        <v>18442</v>
      </c>
      <c r="B6490" s="47" t="s">
        <v>1509</v>
      </c>
      <c r="C6490" s="48" t="n">
        <v>46139</v>
      </c>
      <c r="D6490" s="47" t="s">
        <v>65</v>
      </c>
      <c r="E6490" s="47" t="s">
        <v>134</v>
      </c>
      <c r="F6490" s="47" t="s">
        <v>159</v>
      </c>
      <c r="G6490" s="47" t="s">
        <v>133</v>
      </c>
      <c r="H6490" s="47" t="n">
        <v>567</v>
      </c>
      <c r="I6490" s="57" t="n">
        <f aca="false">IFERROR(H6490/INDEX(Rate_Master!$C$2:$C$13,MATCH(F6490,Rate_Master!$A$2:$A$13,0)),0)</f>
        <v>2.3625</v>
      </c>
    </row>
    <row r="6491" customFormat="false" ht="15" hidden="false" customHeight="false" outlineLevel="0" collapsed="false">
      <c r="A6491" s="47" t="s">
        <v>18443</v>
      </c>
      <c r="B6491" s="47" t="s">
        <v>1509</v>
      </c>
      <c r="C6491" s="48" t="n">
        <v>46139</v>
      </c>
      <c r="D6491" s="47" t="s">
        <v>65</v>
      </c>
      <c r="E6491" s="47" t="s">
        <v>134</v>
      </c>
      <c r="F6491" s="47" t="s">
        <v>159</v>
      </c>
      <c r="G6491" s="47" t="s">
        <v>135</v>
      </c>
      <c r="H6491" s="47" t="n">
        <v>423</v>
      </c>
      <c r="I6491" s="57" t="n">
        <f aca="false">IFERROR(H6491/INDEX(Rate_Master!$C$2:$C$13,MATCH(F6491,Rate_Master!$A$2:$A$13,0)),0)</f>
        <v>1.7625</v>
      </c>
    </row>
    <row r="6492" customFormat="false" ht="15" hidden="false" customHeight="false" outlineLevel="0" collapsed="false">
      <c r="A6492" s="47" t="s">
        <v>18444</v>
      </c>
      <c r="B6492" s="47" t="s">
        <v>1509</v>
      </c>
      <c r="C6492" s="48" t="n">
        <v>46139</v>
      </c>
      <c r="D6492" s="47" t="s">
        <v>65</v>
      </c>
      <c r="E6492" s="47" t="s">
        <v>134</v>
      </c>
      <c r="F6492" s="47" t="s">
        <v>159</v>
      </c>
      <c r="G6492" s="47" t="s">
        <v>136</v>
      </c>
      <c r="H6492" s="47" t="n">
        <v>368</v>
      </c>
      <c r="I6492" s="57" t="n">
        <f aca="false">IFERROR(H6492/INDEX(Rate_Master!$C$2:$C$13,MATCH(F6492,Rate_Master!$A$2:$A$13,0)),0)</f>
        <v>1.53333333333333</v>
      </c>
    </row>
    <row r="6493" customFormat="false" ht="15" hidden="false" customHeight="false" outlineLevel="0" collapsed="false">
      <c r="A6493" s="47" t="s">
        <v>18445</v>
      </c>
      <c r="B6493" s="47" t="s">
        <v>1509</v>
      </c>
      <c r="C6493" s="48" t="n">
        <v>46139</v>
      </c>
      <c r="D6493" s="47" t="s">
        <v>65</v>
      </c>
      <c r="E6493" s="47" t="s">
        <v>134</v>
      </c>
      <c r="F6493" s="47" t="s">
        <v>159</v>
      </c>
      <c r="G6493" s="47" t="s">
        <v>137</v>
      </c>
      <c r="H6493" s="47" t="n">
        <v>277</v>
      </c>
      <c r="I6493" s="57" t="n">
        <f aca="false">IFERROR(H6493/INDEX(Rate_Master!$C$2:$C$13,MATCH(F6493,Rate_Master!$A$2:$A$13,0)),0)</f>
        <v>1.15416666666667</v>
      </c>
    </row>
    <row r="6494" customFormat="false" ht="15" hidden="false" customHeight="false" outlineLevel="0" collapsed="false">
      <c r="A6494" s="47" t="s">
        <v>18446</v>
      </c>
      <c r="B6494" s="47" t="s">
        <v>1509</v>
      </c>
      <c r="C6494" s="48" t="n">
        <v>46139</v>
      </c>
      <c r="D6494" s="47" t="s">
        <v>65</v>
      </c>
      <c r="E6494" s="47" t="s">
        <v>134</v>
      </c>
      <c r="F6494" s="47" t="s">
        <v>159</v>
      </c>
      <c r="G6494" s="47" t="s">
        <v>138</v>
      </c>
      <c r="H6494" s="47" t="n">
        <v>144</v>
      </c>
      <c r="I6494" s="57" t="n">
        <f aca="false">IFERROR(H6494/INDEX(Rate_Master!$C$2:$C$13,MATCH(F6494,Rate_Master!$A$2:$A$13,0)),0)</f>
        <v>0.6</v>
      </c>
    </row>
    <row r="6495" customFormat="false" ht="15" hidden="false" customHeight="false" outlineLevel="0" collapsed="false">
      <c r="A6495" s="47" t="s">
        <v>18447</v>
      </c>
      <c r="B6495" s="47" t="s">
        <v>1510</v>
      </c>
      <c r="C6495" s="48" t="n">
        <v>46139</v>
      </c>
      <c r="D6495" s="47" t="s">
        <v>65</v>
      </c>
      <c r="E6495" s="47" t="s">
        <v>134</v>
      </c>
      <c r="F6495" s="47" t="s">
        <v>159</v>
      </c>
      <c r="G6495" s="47" t="s">
        <v>133</v>
      </c>
      <c r="H6495" s="47" t="n">
        <v>345</v>
      </c>
      <c r="I6495" s="57" t="n">
        <f aca="false">IFERROR(H6495/INDEX(Rate_Master!$C$2:$C$13,MATCH(F6495,Rate_Master!$A$2:$A$13,0)),0)</f>
        <v>1.4375</v>
      </c>
    </row>
    <row r="6496" customFormat="false" ht="15" hidden="false" customHeight="false" outlineLevel="0" collapsed="false">
      <c r="A6496" s="47" t="s">
        <v>18448</v>
      </c>
      <c r="B6496" s="47" t="s">
        <v>1510</v>
      </c>
      <c r="C6496" s="48" t="n">
        <v>46139</v>
      </c>
      <c r="D6496" s="47" t="s">
        <v>65</v>
      </c>
      <c r="E6496" s="47" t="s">
        <v>134</v>
      </c>
      <c r="F6496" s="47" t="s">
        <v>159</v>
      </c>
      <c r="G6496" s="47" t="s">
        <v>135</v>
      </c>
      <c r="H6496" s="47" t="n">
        <v>268</v>
      </c>
      <c r="I6496" s="57" t="n">
        <f aca="false">IFERROR(H6496/INDEX(Rate_Master!$C$2:$C$13,MATCH(F6496,Rate_Master!$A$2:$A$13,0)),0)</f>
        <v>1.11666666666667</v>
      </c>
    </row>
    <row r="6497" customFormat="false" ht="15" hidden="false" customHeight="false" outlineLevel="0" collapsed="false">
      <c r="A6497" s="47" t="s">
        <v>18449</v>
      </c>
      <c r="B6497" s="47" t="s">
        <v>1510</v>
      </c>
      <c r="C6497" s="48" t="n">
        <v>46139</v>
      </c>
      <c r="D6497" s="47" t="s">
        <v>65</v>
      </c>
      <c r="E6497" s="47" t="s">
        <v>134</v>
      </c>
      <c r="F6497" s="47" t="s">
        <v>159</v>
      </c>
      <c r="G6497" s="47" t="s">
        <v>136</v>
      </c>
      <c r="H6497" s="47" t="n">
        <v>207</v>
      </c>
      <c r="I6497" s="57" t="n">
        <f aca="false">IFERROR(H6497/INDEX(Rate_Master!$C$2:$C$13,MATCH(F6497,Rate_Master!$A$2:$A$13,0)),0)</f>
        <v>0.8625</v>
      </c>
    </row>
    <row r="6498" customFormat="false" ht="15" hidden="false" customHeight="false" outlineLevel="0" collapsed="false">
      <c r="A6498" s="47" t="s">
        <v>18450</v>
      </c>
      <c r="B6498" s="47" t="s">
        <v>1510</v>
      </c>
      <c r="C6498" s="48" t="n">
        <v>46139</v>
      </c>
      <c r="D6498" s="47" t="s">
        <v>65</v>
      </c>
      <c r="E6498" s="47" t="s">
        <v>134</v>
      </c>
      <c r="F6498" s="47" t="s">
        <v>159</v>
      </c>
      <c r="G6498" s="47" t="s">
        <v>137</v>
      </c>
      <c r="H6498" s="47" t="n">
        <v>172</v>
      </c>
      <c r="I6498" s="57" t="n">
        <f aca="false">IFERROR(H6498/INDEX(Rate_Master!$C$2:$C$13,MATCH(F6498,Rate_Master!$A$2:$A$13,0)),0)</f>
        <v>0.716666666666667</v>
      </c>
    </row>
    <row r="6499" customFormat="false" ht="15" hidden="false" customHeight="false" outlineLevel="0" collapsed="false">
      <c r="A6499" s="47" t="s">
        <v>18451</v>
      </c>
      <c r="B6499" s="47" t="s">
        <v>1510</v>
      </c>
      <c r="C6499" s="48" t="n">
        <v>46139</v>
      </c>
      <c r="D6499" s="47" t="s">
        <v>65</v>
      </c>
      <c r="E6499" s="47" t="s">
        <v>134</v>
      </c>
      <c r="F6499" s="47" t="s">
        <v>159</v>
      </c>
      <c r="G6499" s="47" t="s">
        <v>138</v>
      </c>
      <c r="H6499" s="47" t="n">
        <v>85</v>
      </c>
      <c r="I6499" s="57" t="n">
        <f aca="false">IFERROR(H6499/INDEX(Rate_Master!$C$2:$C$13,MATCH(F6499,Rate_Master!$A$2:$A$13,0)),0)</f>
        <v>0.354166666666667</v>
      </c>
    </row>
    <row r="6500" customFormat="false" ht="15" hidden="false" customHeight="false" outlineLevel="0" collapsed="false">
      <c r="A6500" s="47" t="s">
        <v>18452</v>
      </c>
      <c r="B6500" s="47" t="s">
        <v>1511</v>
      </c>
      <c r="C6500" s="48" t="n">
        <v>46139</v>
      </c>
      <c r="D6500" s="47" t="s">
        <v>65</v>
      </c>
      <c r="E6500" s="47" t="s">
        <v>134</v>
      </c>
      <c r="F6500" s="47" t="s">
        <v>159</v>
      </c>
      <c r="G6500" s="47" t="s">
        <v>133</v>
      </c>
      <c r="H6500" s="47" t="n">
        <v>457</v>
      </c>
      <c r="I6500" s="57" t="n">
        <f aca="false">IFERROR(H6500/INDEX(Rate_Master!$C$2:$C$13,MATCH(F6500,Rate_Master!$A$2:$A$13,0)),0)</f>
        <v>1.90416666666667</v>
      </c>
    </row>
    <row r="6501" customFormat="false" ht="15" hidden="false" customHeight="false" outlineLevel="0" collapsed="false">
      <c r="A6501" s="47" t="s">
        <v>18453</v>
      </c>
      <c r="B6501" s="47" t="s">
        <v>1511</v>
      </c>
      <c r="C6501" s="48" t="n">
        <v>46139</v>
      </c>
      <c r="D6501" s="47" t="s">
        <v>65</v>
      </c>
      <c r="E6501" s="47" t="s">
        <v>134</v>
      </c>
      <c r="F6501" s="47" t="s">
        <v>159</v>
      </c>
      <c r="G6501" s="47" t="s">
        <v>135</v>
      </c>
      <c r="H6501" s="47" t="n">
        <v>341</v>
      </c>
      <c r="I6501" s="57" t="n">
        <f aca="false">IFERROR(H6501/INDEX(Rate_Master!$C$2:$C$13,MATCH(F6501,Rate_Master!$A$2:$A$13,0)),0)</f>
        <v>1.42083333333333</v>
      </c>
    </row>
    <row r="6502" customFormat="false" ht="15" hidden="false" customHeight="false" outlineLevel="0" collapsed="false">
      <c r="A6502" s="47" t="s">
        <v>18454</v>
      </c>
      <c r="B6502" s="47" t="s">
        <v>1511</v>
      </c>
      <c r="C6502" s="48" t="n">
        <v>46139</v>
      </c>
      <c r="D6502" s="47" t="s">
        <v>65</v>
      </c>
      <c r="E6502" s="47" t="s">
        <v>134</v>
      </c>
      <c r="F6502" s="47" t="s">
        <v>159</v>
      </c>
      <c r="G6502" s="47" t="s">
        <v>136</v>
      </c>
      <c r="H6502" s="47" t="n">
        <v>286</v>
      </c>
      <c r="I6502" s="57" t="n">
        <f aca="false">IFERROR(H6502/INDEX(Rate_Master!$C$2:$C$13,MATCH(F6502,Rate_Master!$A$2:$A$13,0)),0)</f>
        <v>1.19166666666667</v>
      </c>
    </row>
    <row r="6503" customFormat="false" ht="15" hidden="false" customHeight="false" outlineLevel="0" collapsed="false">
      <c r="A6503" s="47" t="s">
        <v>18455</v>
      </c>
      <c r="B6503" s="47" t="s">
        <v>1511</v>
      </c>
      <c r="C6503" s="48" t="n">
        <v>46139</v>
      </c>
      <c r="D6503" s="47" t="s">
        <v>65</v>
      </c>
      <c r="E6503" s="47" t="s">
        <v>134</v>
      </c>
      <c r="F6503" s="47" t="s">
        <v>159</v>
      </c>
      <c r="G6503" s="47" t="s">
        <v>137</v>
      </c>
      <c r="H6503" s="47" t="n">
        <v>223</v>
      </c>
      <c r="I6503" s="57" t="n">
        <f aca="false">IFERROR(H6503/INDEX(Rate_Master!$C$2:$C$13,MATCH(F6503,Rate_Master!$A$2:$A$13,0)),0)</f>
        <v>0.929166666666667</v>
      </c>
    </row>
    <row r="6504" customFormat="false" ht="15" hidden="false" customHeight="false" outlineLevel="0" collapsed="false">
      <c r="A6504" s="47" t="s">
        <v>18456</v>
      </c>
      <c r="B6504" s="47" t="s">
        <v>1511</v>
      </c>
      <c r="C6504" s="48" t="n">
        <v>46139</v>
      </c>
      <c r="D6504" s="47" t="s">
        <v>65</v>
      </c>
      <c r="E6504" s="47" t="s">
        <v>134</v>
      </c>
      <c r="F6504" s="47" t="s">
        <v>159</v>
      </c>
      <c r="G6504" s="47" t="s">
        <v>138</v>
      </c>
      <c r="H6504" s="47" t="n">
        <v>107</v>
      </c>
      <c r="I6504" s="57" t="n">
        <f aca="false">IFERROR(H6504/INDEX(Rate_Master!$C$2:$C$13,MATCH(F6504,Rate_Master!$A$2:$A$13,0)),0)</f>
        <v>0.445833333333333</v>
      </c>
    </row>
    <row r="6505" customFormat="false" ht="15" hidden="false" customHeight="false" outlineLevel="0" collapsed="false">
      <c r="A6505" s="47" t="s">
        <v>18457</v>
      </c>
      <c r="B6505" s="47" t="s">
        <v>1512</v>
      </c>
      <c r="C6505" s="48" t="n">
        <v>46140</v>
      </c>
      <c r="D6505" s="47" t="s">
        <v>62</v>
      </c>
      <c r="E6505" s="47" t="s">
        <v>120</v>
      </c>
      <c r="F6505" s="47" t="s">
        <v>149</v>
      </c>
      <c r="G6505" s="47" t="s">
        <v>119</v>
      </c>
      <c r="H6505" s="47" t="n">
        <v>1453</v>
      </c>
      <c r="I6505" s="57" t="n">
        <f aca="false">IFERROR(H6505/INDEX(Rate_Master!$C$2:$C$13,MATCH(F6505,Rate_Master!$A$2:$A$13,0)),0)</f>
        <v>1.32090909090909</v>
      </c>
    </row>
    <row r="6506" customFormat="false" ht="15" hidden="false" customHeight="false" outlineLevel="0" collapsed="false">
      <c r="A6506" s="47" t="s">
        <v>18458</v>
      </c>
      <c r="B6506" s="47" t="s">
        <v>1512</v>
      </c>
      <c r="C6506" s="48" t="n">
        <v>46140</v>
      </c>
      <c r="D6506" s="47" t="s">
        <v>62</v>
      </c>
      <c r="E6506" s="47" t="s">
        <v>120</v>
      </c>
      <c r="F6506" s="47" t="s">
        <v>149</v>
      </c>
      <c r="G6506" s="47" t="s">
        <v>121</v>
      </c>
      <c r="H6506" s="47" t="n">
        <v>1282</v>
      </c>
      <c r="I6506" s="57" t="n">
        <f aca="false">IFERROR(H6506/INDEX(Rate_Master!$C$2:$C$13,MATCH(F6506,Rate_Master!$A$2:$A$13,0)),0)</f>
        <v>1.16545454545455</v>
      </c>
    </row>
    <row r="6507" customFormat="false" ht="15" hidden="false" customHeight="false" outlineLevel="0" collapsed="false">
      <c r="A6507" s="47" t="s">
        <v>18459</v>
      </c>
      <c r="B6507" s="47" t="s">
        <v>1512</v>
      </c>
      <c r="C6507" s="48" t="n">
        <v>46140</v>
      </c>
      <c r="D6507" s="47" t="s">
        <v>62</v>
      </c>
      <c r="E6507" s="47" t="s">
        <v>120</v>
      </c>
      <c r="F6507" s="47" t="s">
        <v>149</v>
      </c>
      <c r="G6507" s="47" t="s">
        <v>122</v>
      </c>
      <c r="H6507" s="47" t="n">
        <v>1476</v>
      </c>
      <c r="I6507" s="57" t="n">
        <f aca="false">IFERROR(H6507/INDEX(Rate_Master!$C$2:$C$13,MATCH(F6507,Rate_Master!$A$2:$A$13,0)),0)</f>
        <v>1.34181818181818</v>
      </c>
    </row>
    <row r="6508" customFormat="false" ht="15" hidden="false" customHeight="false" outlineLevel="0" collapsed="false">
      <c r="A6508" s="47" t="s">
        <v>18460</v>
      </c>
      <c r="B6508" s="47" t="s">
        <v>1512</v>
      </c>
      <c r="C6508" s="48" t="n">
        <v>46140</v>
      </c>
      <c r="D6508" s="47" t="s">
        <v>62</v>
      </c>
      <c r="E6508" s="47" t="s">
        <v>120</v>
      </c>
      <c r="F6508" s="47" t="s">
        <v>149</v>
      </c>
      <c r="G6508" s="47" t="s">
        <v>123</v>
      </c>
      <c r="H6508" s="47" t="n">
        <v>1092</v>
      </c>
      <c r="I6508" s="57" t="n">
        <f aca="false">IFERROR(H6508/INDEX(Rate_Master!$C$2:$C$13,MATCH(F6508,Rate_Master!$A$2:$A$13,0)),0)</f>
        <v>0.992727272727273</v>
      </c>
    </row>
    <row r="6509" customFormat="false" ht="15" hidden="false" customHeight="false" outlineLevel="0" collapsed="false">
      <c r="A6509" s="47" t="s">
        <v>18461</v>
      </c>
      <c r="B6509" s="47" t="s">
        <v>1512</v>
      </c>
      <c r="C6509" s="48" t="n">
        <v>46140</v>
      </c>
      <c r="D6509" s="47" t="s">
        <v>62</v>
      </c>
      <c r="E6509" s="47" t="s">
        <v>120</v>
      </c>
      <c r="F6509" s="47" t="s">
        <v>149</v>
      </c>
      <c r="G6509" s="47" t="s">
        <v>124</v>
      </c>
      <c r="H6509" s="47" t="n">
        <v>695</v>
      </c>
      <c r="I6509" s="57" t="n">
        <f aca="false">IFERROR(H6509/INDEX(Rate_Master!$C$2:$C$13,MATCH(F6509,Rate_Master!$A$2:$A$13,0)),0)</f>
        <v>0.631818181818182</v>
      </c>
    </row>
    <row r="6510" customFormat="false" ht="15" hidden="false" customHeight="false" outlineLevel="0" collapsed="false">
      <c r="A6510" s="47" t="s">
        <v>18462</v>
      </c>
      <c r="B6510" s="47" t="s">
        <v>1512</v>
      </c>
      <c r="C6510" s="48" t="n">
        <v>46140</v>
      </c>
      <c r="D6510" s="47" t="s">
        <v>62</v>
      </c>
      <c r="E6510" s="47" t="s">
        <v>120</v>
      </c>
      <c r="F6510" s="47" t="s">
        <v>149</v>
      </c>
      <c r="G6510" s="47" t="s">
        <v>125</v>
      </c>
      <c r="H6510" s="47" t="n">
        <v>389</v>
      </c>
      <c r="I6510" s="57" t="n">
        <f aca="false">IFERROR(H6510/INDEX(Rate_Master!$C$2:$C$13,MATCH(F6510,Rate_Master!$A$2:$A$13,0)),0)</f>
        <v>0.353636363636364</v>
      </c>
    </row>
    <row r="6511" customFormat="false" ht="15" hidden="false" customHeight="false" outlineLevel="0" collapsed="false">
      <c r="A6511" s="47" t="s">
        <v>18463</v>
      </c>
      <c r="B6511" s="47" t="s">
        <v>1512</v>
      </c>
      <c r="C6511" s="48" t="n">
        <v>46140</v>
      </c>
      <c r="D6511" s="47" t="s">
        <v>62</v>
      </c>
      <c r="E6511" s="47" t="s">
        <v>120</v>
      </c>
      <c r="F6511" s="47" t="s">
        <v>149</v>
      </c>
      <c r="G6511" s="47" t="s">
        <v>126</v>
      </c>
      <c r="H6511" s="47" t="n">
        <v>295</v>
      </c>
      <c r="I6511" s="57" t="n">
        <f aca="false">IFERROR(H6511/INDEX(Rate_Master!$C$2:$C$13,MATCH(F6511,Rate_Master!$A$2:$A$13,0)),0)</f>
        <v>0.268181818181818</v>
      </c>
    </row>
    <row r="6512" customFormat="false" ht="15" hidden="false" customHeight="false" outlineLevel="0" collapsed="false">
      <c r="A6512" s="47" t="s">
        <v>18464</v>
      </c>
      <c r="B6512" s="47" t="s">
        <v>1513</v>
      </c>
      <c r="C6512" s="48" t="n">
        <v>46140</v>
      </c>
      <c r="D6512" s="47" t="s">
        <v>62</v>
      </c>
      <c r="E6512" s="47" t="s">
        <v>120</v>
      </c>
      <c r="F6512" s="47" t="s">
        <v>149</v>
      </c>
      <c r="G6512" s="47" t="s">
        <v>119</v>
      </c>
      <c r="H6512" s="47" t="n">
        <v>1576</v>
      </c>
      <c r="I6512" s="57" t="n">
        <f aca="false">IFERROR(H6512/INDEX(Rate_Master!$C$2:$C$13,MATCH(F6512,Rate_Master!$A$2:$A$13,0)),0)</f>
        <v>1.43272727272727</v>
      </c>
    </row>
    <row r="6513" customFormat="false" ht="15" hidden="false" customHeight="false" outlineLevel="0" collapsed="false">
      <c r="A6513" s="47" t="s">
        <v>18465</v>
      </c>
      <c r="B6513" s="47" t="s">
        <v>1513</v>
      </c>
      <c r="C6513" s="48" t="n">
        <v>46140</v>
      </c>
      <c r="D6513" s="47" t="s">
        <v>62</v>
      </c>
      <c r="E6513" s="47" t="s">
        <v>120</v>
      </c>
      <c r="F6513" s="47" t="s">
        <v>149</v>
      </c>
      <c r="G6513" s="47" t="s">
        <v>121</v>
      </c>
      <c r="H6513" s="47" t="n">
        <v>1459</v>
      </c>
      <c r="I6513" s="57" t="n">
        <f aca="false">IFERROR(H6513/INDEX(Rate_Master!$C$2:$C$13,MATCH(F6513,Rate_Master!$A$2:$A$13,0)),0)</f>
        <v>1.32636363636364</v>
      </c>
    </row>
    <row r="6514" customFormat="false" ht="15" hidden="false" customHeight="false" outlineLevel="0" collapsed="false">
      <c r="A6514" s="47" t="s">
        <v>18466</v>
      </c>
      <c r="B6514" s="47" t="s">
        <v>1513</v>
      </c>
      <c r="C6514" s="48" t="n">
        <v>46140</v>
      </c>
      <c r="D6514" s="47" t="s">
        <v>62</v>
      </c>
      <c r="E6514" s="47" t="s">
        <v>120</v>
      </c>
      <c r="F6514" s="47" t="s">
        <v>149</v>
      </c>
      <c r="G6514" s="47" t="s">
        <v>122</v>
      </c>
      <c r="H6514" s="47" t="n">
        <v>1612</v>
      </c>
      <c r="I6514" s="57" t="n">
        <f aca="false">IFERROR(H6514/INDEX(Rate_Master!$C$2:$C$13,MATCH(F6514,Rate_Master!$A$2:$A$13,0)),0)</f>
        <v>1.46545454545455</v>
      </c>
    </row>
    <row r="6515" customFormat="false" ht="15" hidden="false" customHeight="false" outlineLevel="0" collapsed="false">
      <c r="A6515" s="47" t="s">
        <v>18467</v>
      </c>
      <c r="B6515" s="47" t="s">
        <v>1513</v>
      </c>
      <c r="C6515" s="48" t="n">
        <v>46140</v>
      </c>
      <c r="D6515" s="47" t="s">
        <v>62</v>
      </c>
      <c r="E6515" s="47" t="s">
        <v>120</v>
      </c>
      <c r="F6515" s="47" t="s">
        <v>149</v>
      </c>
      <c r="G6515" s="47" t="s">
        <v>123</v>
      </c>
      <c r="H6515" s="47" t="n">
        <v>1079</v>
      </c>
      <c r="I6515" s="57" t="n">
        <f aca="false">IFERROR(H6515/INDEX(Rate_Master!$C$2:$C$13,MATCH(F6515,Rate_Master!$A$2:$A$13,0)),0)</f>
        <v>0.980909090909091</v>
      </c>
    </row>
    <row r="6516" customFormat="false" ht="15" hidden="false" customHeight="false" outlineLevel="0" collapsed="false">
      <c r="A6516" s="47" t="s">
        <v>18468</v>
      </c>
      <c r="B6516" s="47" t="s">
        <v>1513</v>
      </c>
      <c r="C6516" s="48" t="n">
        <v>46140</v>
      </c>
      <c r="D6516" s="47" t="s">
        <v>62</v>
      </c>
      <c r="E6516" s="47" t="s">
        <v>120</v>
      </c>
      <c r="F6516" s="47" t="s">
        <v>149</v>
      </c>
      <c r="G6516" s="47" t="s">
        <v>124</v>
      </c>
      <c r="H6516" s="47" t="n">
        <v>708</v>
      </c>
      <c r="I6516" s="57" t="n">
        <f aca="false">IFERROR(H6516/INDEX(Rate_Master!$C$2:$C$13,MATCH(F6516,Rate_Master!$A$2:$A$13,0)),0)</f>
        <v>0.643636363636364</v>
      </c>
    </row>
    <row r="6517" customFormat="false" ht="15" hidden="false" customHeight="false" outlineLevel="0" collapsed="false">
      <c r="A6517" s="47" t="s">
        <v>18469</v>
      </c>
      <c r="B6517" s="47" t="s">
        <v>1513</v>
      </c>
      <c r="C6517" s="48" t="n">
        <v>46140</v>
      </c>
      <c r="D6517" s="47" t="s">
        <v>62</v>
      </c>
      <c r="E6517" s="47" t="s">
        <v>120</v>
      </c>
      <c r="F6517" s="47" t="s">
        <v>149</v>
      </c>
      <c r="G6517" s="47" t="s">
        <v>125</v>
      </c>
      <c r="H6517" s="47" t="n">
        <v>426</v>
      </c>
      <c r="I6517" s="57" t="n">
        <f aca="false">IFERROR(H6517/INDEX(Rate_Master!$C$2:$C$13,MATCH(F6517,Rate_Master!$A$2:$A$13,0)),0)</f>
        <v>0.387272727272727</v>
      </c>
    </row>
    <row r="6518" customFormat="false" ht="15" hidden="false" customHeight="false" outlineLevel="0" collapsed="false">
      <c r="A6518" s="47" t="s">
        <v>18470</v>
      </c>
      <c r="B6518" s="47" t="s">
        <v>1513</v>
      </c>
      <c r="C6518" s="48" t="n">
        <v>46140</v>
      </c>
      <c r="D6518" s="47" t="s">
        <v>62</v>
      </c>
      <c r="E6518" s="47" t="s">
        <v>120</v>
      </c>
      <c r="F6518" s="47" t="s">
        <v>149</v>
      </c>
      <c r="G6518" s="47" t="s">
        <v>126</v>
      </c>
      <c r="H6518" s="47" t="n">
        <v>305</v>
      </c>
      <c r="I6518" s="57" t="n">
        <f aca="false">IFERROR(H6518/INDEX(Rate_Master!$C$2:$C$13,MATCH(F6518,Rate_Master!$A$2:$A$13,0)),0)</f>
        <v>0.277272727272727</v>
      </c>
    </row>
    <row r="6519" customFormat="false" ht="15" hidden="false" customHeight="false" outlineLevel="0" collapsed="false">
      <c r="A6519" s="47" t="s">
        <v>18471</v>
      </c>
      <c r="B6519" s="47" t="s">
        <v>1514</v>
      </c>
      <c r="C6519" s="48" t="n">
        <v>46140</v>
      </c>
      <c r="D6519" s="47" t="s">
        <v>62</v>
      </c>
      <c r="E6519" s="47" t="s">
        <v>120</v>
      </c>
      <c r="F6519" s="47" t="s">
        <v>149</v>
      </c>
      <c r="G6519" s="47" t="s">
        <v>119</v>
      </c>
      <c r="H6519" s="47" t="n">
        <v>943</v>
      </c>
      <c r="I6519" s="57" t="n">
        <f aca="false">IFERROR(H6519/INDEX(Rate_Master!$C$2:$C$13,MATCH(F6519,Rate_Master!$A$2:$A$13,0)),0)</f>
        <v>0.857272727272727</v>
      </c>
    </row>
    <row r="6520" customFormat="false" ht="15" hidden="false" customHeight="false" outlineLevel="0" collapsed="false">
      <c r="A6520" s="47" t="s">
        <v>18472</v>
      </c>
      <c r="B6520" s="47" t="s">
        <v>1514</v>
      </c>
      <c r="C6520" s="48" t="n">
        <v>46140</v>
      </c>
      <c r="D6520" s="47" t="s">
        <v>62</v>
      </c>
      <c r="E6520" s="47" t="s">
        <v>120</v>
      </c>
      <c r="F6520" s="47" t="s">
        <v>149</v>
      </c>
      <c r="G6520" s="47" t="s">
        <v>121</v>
      </c>
      <c r="H6520" s="47" t="n">
        <v>885</v>
      </c>
      <c r="I6520" s="57" t="n">
        <f aca="false">IFERROR(H6520/INDEX(Rate_Master!$C$2:$C$13,MATCH(F6520,Rate_Master!$A$2:$A$13,0)),0)</f>
        <v>0.804545454545455</v>
      </c>
    </row>
    <row r="6521" customFormat="false" ht="15" hidden="false" customHeight="false" outlineLevel="0" collapsed="false">
      <c r="A6521" s="47" t="s">
        <v>18473</v>
      </c>
      <c r="B6521" s="47" t="s">
        <v>1514</v>
      </c>
      <c r="C6521" s="48" t="n">
        <v>46140</v>
      </c>
      <c r="D6521" s="47" t="s">
        <v>62</v>
      </c>
      <c r="E6521" s="47" t="s">
        <v>120</v>
      </c>
      <c r="F6521" s="47" t="s">
        <v>149</v>
      </c>
      <c r="G6521" s="47" t="s">
        <v>122</v>
      </c>
      <c r="H6521" s="47" t="n">
        <v>876</v>
      </c>
      <c r="I6521" s="57" t="n">
        <f aca="false">IFERROR(H6521/INDEX(Rate_Master!$C$2:$C$13,MATCH(F6521,Rate_Master!$A$2:$A$13,0)),0)</f>
        <v>0.796363636363636</v>
      </c>
    </row>
    <row r="6522" customFormat="false" ht="15" hidden="false" customHeight="false" outlineLevel="0" collapsed="false">
      <c r="A6522" s="47" t="s">
        <v>18474</v>
      </c>
      <c r="B6522" s="47" t="s">
        <v>1514</v>
      </c>
      <c r="C6522" s="48" t="n">
        <v>46140</v>
      </c>
      <c r="D6522" s="47" t="s">
        <v>62</v>
      </c>
      <c r="E6522" s="47" t="s">
        <v>120</v>
      </c>
      <c r="F6522" s="47" t="s">
        <v>149</v>
      </c>
      <c r="G6522" s="47" t="s">
        <v>123</v>
      </c>
      <c r="H6522" s="47" t="n">
        <v>699</v>
      </c>
      <c r="I6522" s="57" t="n">
        <f aca="false">IFERROR(H6522/INDEX(Rate_Master!$C$2:$C$13,MATCH(F6522,Rate_Master!$A$2:$A$13,0)),0)</f>
        <v>0.635454545454546</v>
      </c>
    </row>
    <row r="6523" customFormat="false" ht="15" hidden="false" customHeight="false" outlineLevel="0" collapsed="false">
      <c r="A6523" s="47" t="s">
        <v>18475</v>
      </c>
      <c r="B6523" s="47" t="s">
        <v>1514</v>
      </c>
      <c r="C6523" s="48" t="n">
        <v>46140</v>
      </c>
      <c r="D6523" s="47" t="s">
        <v>62</v>
      </c>
      <c r="E6523" s="47" t="s">
        <v>120</v>
      </c>
      <c r="F6523" s="47" t="s">
        <v>149</v>
      </c>
      <c r="G6523" s="47" t="s">
        <v>124</v>
      </c>
      <c r="H6523" s="47" t="n">
        <v>429</v>
      </c>
      <c r="I6523" s="57" t="n">
        <f aca="false">IFERROR(H6523/INDEX(Rate_Master!$C$2:$C$13,MATCH(F6523,Rate_Master!$A$2:$A$13,0)),0)</f>
        <v>0.39</v>
      </c>
    </row>
    <row r="6524" customFormat="false" ht="15" hidden="false" customHeight="false" outlineLevel="0" collapsed="false">
      <c r="A6524" s="47" t="s">
        <v>18476</v>
      </c>
      <c r="B6524" s="47" t="s">
        <v>1514</v>
      </c>
      <c r="C6524" s="48" t="n">
        <v>46140</v>
      </c>
      <c r="D6524" s="47" t="s">
        <v>62</v>
      </c>
      <c r="E6524" s="47" t="s">
        <v>120</v>
      </c>
      <c r="F6524" s="47" t="s">
        <v>149</v>
      </c>
      <c r="G6524" s="47" t="s">
        <v>125</v>
      </c>
      <c r="H6524" s="47" t="n">
        <v>253</v>
      </c>
      <c r="I6524" s="57" t="n">
        <f aca="false">IFERROR(H6524/INDEX(Rate_Master!$C$2:$C$13,MATCH(F6524,Rate_Master!$A$2:$A$13,0)),0)</f>
        <v>0.23</v>
      </c>
    </row>
    <row r="6525" customFormat="false" ht="15" hidden="false" customHeight="false" outlineLevel="0" collapsed="false">
      <c r="A6525" s="47" t="s">
        <v>18477</v>
      </c>
      <c r="B6525" s="47" t="s">
        <v>1514</v>
      </c>
      <c r="C6525" s="48" t="n">
        <v>46140</v>
      </c>
      <c r="D6525" s="47" t="s">
        <v>62</v>
      </c>
      <c r="E6525" s="47" t="s">
        <v>120</v>
      </c>
      <c r="F6525" s="47" t="s">
        <v>149</v>
      </c>
      <c r="G6525" s="47" t="s">
        <v>126</v>
      </c>
      <c r="H6525" s="47" t="n">
        <v>147</v>
      </c>
      <c r="I6525" s="57" t="n">
        <f aca="false">IFERROR(H6525/INDEX(Rate_Master!$C$2:$C$13,MATCH(F6525,Rate_Master!$A$2:$A$13,0)),0)</f>
        <v>0.133636363636364</v>
      </c>
    </row>
    <row r="6526" customFormat="false" ht="15" hidden="false" customHeight="false" outlineLevel="0" collapsed="false">
      <c r="A6526" s="47" t="s">
        <v>18478</v>
      </c>
      <c r="B6526" s="47" t="s">
        <v>1515</v>
      </c>
      <c r="C6526" s="48" t="n">
        <v>46140</v>
      </c>
      <c r="D6526" s="47" t="s">
        <v>63</v>
      </c>
      <c r="E6526" s="47" t="s">
        <v>120</v>
      </c>
      <c r="F6526" s="47" t="s">
        <v>153</v>
      </c>
      <c r="G6526" s="47" t="s">
        <v>119</v>
      </c>
      <c r="H6526" s="47" t="n">
        <v>2178</v>
      </c>
      <c r="I6526" s="57" t="n">
        <f aca="false">IFERROR(H6526/INDEX(Rate_Master!$C$2:$C$13,MATCH(F6526,Rate_Master!$A$2:$A$13,0)),0)</f>
        <v>2.178</v>
      </c>
    </row>
    <row r="6527" customFormat="false" ht="15" hidden="false" customHeight="false" outlineLevel="0" collapsed="false">
      <c r="A6527" s="47" t="s">
        <v>18479</v>
      </c>
      <c r="B6527" s="47" t="s">
        <v>1515</v>
      </c>
      <c r="C6527" s="48" t="n">
        <v>46140</v>
      </c>
      <c r="D6527" s="47" t="s">
        <v>63</v>
      </c>
      <c r="E6527" s="47" t="s">
        <v>120</v>
      </c>
      <c r="F6527" s="47" t="s">
        <v>153</v>
      </c>
      <c r="G6527" s="47" t="s">
        <v>121</v>
      </c>
      <c r="H6527" s="47" t="n">
        <v>2011</v>
      </c>
      <c r="I6527" s="57" t="n">
        <f aca="false">IFERROR(H6527/INDEX(Rate_Master!$C$2:$C$13,MATCH(F6527,Rate_Master!$A$2:$A$13,0)),0)</f>
        <v>2.011</v>
      </c>
    </row>
    <row r="6528" customFormat="false" ht="15" hidden="false" customHeight="false" outlineLevel="0" collapsed="false">
      <c r="A6528" s="47" t="s">
        <v>18480</v>
      </c>
      <c r="B6528" s="47" t="s">
        <v>1515</v>
      </c>
      <c r="C6528" s="48" t="n">
        <v>46140</v>
      </c>
      <c r="D6528" s="47" t="s">
        <v>63</v>
      </c>
      <c r="E6528" s="47" t="s">
        <v>120</v>
      </c>
      <c r="F6528" s="47" t="s">
        <v>153</v>
      </c>
      <c r="G6528" s="47" t="s">
        <v>122</v>
      </c>
      <c r="H6528" s="47" t="n">
        <v>2179</v>
      </c>
      <c r="I6528" s="57" t="n">
        <f aca="false">IFERROR(H6528/INDEX(Rate_Master!$C$2:$C$13,MATCH(F6528,Rate_Master!$A$2:$A$13,0)),0)</f>
        <v>2.179</v>
      </c>
    </row>
    <row r="6529" customFormat="false" ht="15" hidden="false" customHeight="false" outlineLevel="0" collapsed="false">
      <c r="A6529" s="47" t="s">
        <v>18481</v>
      </c>
      <c r="B6529" s="47" t="s">
        <v>1515</v>
      </c>
      <c r="C6529" s="48" t="n">
        <v>46140</v>
      </c>
      <c r="D6529" s="47" t="s">
        <v>63</v>
      </c>
      <c r="E6529" s="47" t="s">
        <v>120</v>
      </c>
      <c r="F6529" s="47" t="s">
        <v>153</v>
      </c>
      <c r="G6529" s="47" t="s">
        <v>123</v>
      </c>
      <c r="H6529" s="47" t="n">
        <v>1562</v>
      </c>
      <c r="I6529" s="57" t="n">
        <f aca="false">IFERROR(H6529/INDEX(Rate_Master!$C$2:$C$13,MATCH(F6529,Rate_Master!$A$2:$A$13,0)),0)</f>
        <v>1.562</v>
      </c>
    </row>
    <row r="6530" customFormat="false" ht="15" hidden="false" customHeight="false" outlineLevel="0" collapsed="false">
      <c r="A6530" s="47" t="s">
        <v>18482</v>
      </c>
      <c r="B6530" s="47" t="s">
        <v>1515</v>
      </c>
      <c r="C6530" s="48" t="n">
        <v>46140</v>
      </c>
      <c r="D6530" s="47" t="s">
        <v>63</v>
      </c>
      <c r="E6530" s="47" t="s">
        <v>120</v>
      </c>
      <c r="F6530" s="47" t="s">
        <v>153</v>
      </c>
      <c r="G6530" s="47" t="s">
        <v>124</v>
      </c>
      <c r="H6530" s="47" t="n">
        <v>992</v>
      </c>
      <c r="I6530" s="57" t="n">
        <f aca="false">IFERROR(H6530/INDEX(Rate_Master!$C$2:$C$13,MATCH(F6530,Rate_Master!$A$2:$A$13,0)),0)</f>
        <v>0.992</v>
      </c>
    </row>
    <row r="6531" customFormat="false" ht="15" hidden="false" customHeight="false" outlineLevel="0" collapsed="false">
      <c r="A6531" s="47" t="s">
        <v>18483</v>
      </c>
      <c r="B6531" s="47" t="s">
        <v>1515</v>
      </c>
      <c r="C6531" s="48" t="n">
        <v>46140</v>
      </c>
      <c r="D6531" s="47" t="s">
        <v>63</v>
      </c>
      <c r="E6531" s="47" t="s">
        <v>120</v>
      </c>
      <c r="F6531" s="47" t="s">
        <v>153</v>
      </c>
      <c r="G6531" s="47" t="s">
        <v>125</v>
      </c>
      <c r="H6531" s="47" t="n">
        <v>578</v>
      </c>
      <c r="I6531" s="57" t="n">
        <f aca="false">IFERROR(H6531/INDEX(Rate_Master!$C$2:$C$13,MATCH(F6531,Rate_Master!$A$2:$A$13,0)),0)</f>
        <v>0.578</v>
      </c>
    </row>
    <row r="6532" customFormat="false" ht="15" hidden="false" customHeight="false" outlineLevel="0" collapsed="false">
      <c r="A6532" s="47" t="s">
        <v>18484</v>
      </c>
      <c r="B6532" s="47" t="s">
        <v>1515</v>
      </c>
      <c r="C6532" s="48" t="n">
        <v>46140</v>
      </c>
      <c r="D6532" s="47" t="s">
        <v>63</v>
      </c>
      <c r="E6532" s="47" t="s">
        <v>120</v>
      </c>
      <c r="F6532" s="47" t="s">
        <v>153</v>
      </c>
      <c r="G6532" s="47" t="s">
        <v>126</v>
      </c>
      <c r="H6532" s="47" t="n">
        <v>386</v>
      </c>
      <c r="I6532" s="57" t="n">
        <f aca="false">IFERROR(H6532/INDEX(Rate_Master!$C$2:$C$13,MATCH(F6532,Rate_Master!$A$2:$A$13,0)),0)</f>
        <v>0.386</v>
      </c>
    </row>
    <row r="6533" customFormat="false" ht="15" hidden="false" customHeight="false" outlineLevel="0" collapsed="false">
      <c r="A6533" s="47" t="s">
        <v>18485</v>
      </c>
      <c r="B6533" s="47" t="s">
        <v>1517</v>
      </c>
      <c r="C6533" s="48" t="n">
        <v>46140</v>
      </c>
      <c r="D6533" s="47" t="s">
        <v>63</v>
      </c>
      <c r="E6533" s="47" t="s">
        <v>120</v>
      </c>
      <c r="F6533" s="47" t="s">
        <v>153</v>
      </c>
      <c r="G6533" s="47" t="s">
        <v>119</v>
      </c>
      <c r="H6533" s="47" t="n">
        <v>1066</v>
      </c>
      <c r="I6533" s="57" t="n">
        <f aca="false">IFERROR(H6533/INDEX(Rate_Master!$C$2:$C$13,MATCH(F6533,Rate_Master!$A$2:$A$13,0)),0)</f>
        <v>1.066</v>
      </c>
    </row>
    <row r="6534" customFormat="false" ht="15" hidden="false" customHeight="false" outlineLevel="0" collapsed="false">
      <c r="A6534" s="47" t="s">
        <v>18486</v>
      </c>
      <c r="B6534" s="47" t="s">
        <v>1517</v>
      </c>
      <c r="C6534" s="48" t="n">
        <v>46140</v>
      </c>
      <c r="D6534" s="47" t="s">
        <v>63</v>
      </c>
      <c r="E6534" s="47" t="s">
        <v>120</v>
      </c>
      <c r="F6534" s="47" t="s">
        <v>153</v>
      </c>
      <c r="G6534" s="47" t="s">
        <v>121</v>
      </c>
      <c r="H6534" s="47" t="n">
        <v>1003</v>
      </c>
      <c r="I6534" s="57" t="n">
        <f aca="false">IFERROR(H6534/INDEX(Rate_Master!$C$2:$C$13,MATCH(F6534,Rate_Master!$A$2:$A$13,0)),0)</f>
        <v>1.003</v>
      </c>
    </row>
    <row r="6535" customFormat="false" ht="15" hidden="false" customHeight="false" outlineLevel="0" collapsed="false">
      <c r="A6535" s="47" t="s">
        <v>18487</v>
      </c>
      <c r="B6535" s="47" t="s">
        <v>1517</v>
      </c>
      <c r="C6535" s="48" t="n">
        <v>46140</v>
      </c>
      <c r="D6535" s="47" t="s">
        <v>63</v>
      </c>
      <c r="E6535" s="47" t="s">
        <v>120</v>
      </c>
      <c r="F6535" s="47" t="s">
        <v>153</v>
      </c>
      <c r="G6535" s="47" t="s">
        <v>122</v>
      </c>
      <c r="H6535" s="47" t="n">
        <v>1073</v>
      </c>
      <c r="I6535" s="57" t="n">
        <f aca="false">IFERROR(H6535/INDEX(Rate_Master!$C$2:$C$13,MATCH(F6535,Rate_Master!$A$2:$A$13,0)),0)</f>
        <v>1.073</v>
      </c>
    </row>
    <row r="6536" customFormat="false" ht="15" hidden="false" customHeight="false" outlineLevel="0" collapsed="false">
      <c r="A6536" s="47" t="s">
        <v>18488</v>
      </c>
      <c r="B6536" s="47" t="s">
        <v>1517</v>
      </c>
      <c r="C6536" s="48" t="n">
        <v>46140</v>
      </c>
      <c r="D6536" s="47" t="s">
        <v>63</v>
      </c>
      <c r="E6536" s="47" t="s">
        <v>120</v>
      </c>
      <c r="F6536" s="47" t="s">
        <v>153</v>
      </c>
      <c r="G6536" s="47" t="s">
        <v>123</v>
      </c>
      <c r="H6536" s="47" t="n">
        <v>791</v>
      </c>
      <c r="I6536" s="57" t="n">
        <f aca="false">IFERROR(H6536/INDEX(Rate_Master!$C$2:$C$13,MATCH(F6536,Rate_Master!$A$2:$A$13,0)),0)</f>
        <v>0.791</v>
      </c>
    </row>
    <row r="6537" customFormat="false" ht="15" hidden="false" customHeight="false" outlineLevel="0" collapsed="false">
      <c r="A6537" s="47" t="s">
        <v>18489</v>
      </c>
      <c r="B6537" s="47" t="s">
        <v>1517</v>
      </c>
      <c r="C6537" s="48" t="n">
        <v>46140</v>
      </c>
      <c r="D6537" s="47" t="s">
        <v>63</v>
      </c>
      <c r="E6537" s="47" t="s">
        <v>120</v>
      </c>
      <c r="F6537" s="47" t="s">
        <v>153</v>
      </c>
      <c r="G6537" s="47" t="s">
        <v>124</v>
      </c>
      <c r="H6537" s="47" t="n">
        <v>471</v>
      </c>
      <c r="I6537" s="57" t="n">
        <f aca="false">IFERROR(H6537/INDEX(Rate_Master!$C$2:$C$13,MATCH(F6537,Rate_Master!$A$2:$A$13,0)),0)</f>
        <v>0.471</v>
      </c>
    </row>
    <row r="6538" customFormat="false" ht="15" hidden="false" customHeight="false" outlineLevel="0" collapsed="false">
      <c r="A6538" s="47" t="s">
        <v>18490</v>
      </c>
      <c r="B6538" s="47" t="s">
        <v>1517</v>
      </c>
      <c r="C6538" s="48" t="n">
        <v>46140</v>
      </c>
      <c r="D6538" s="47" t="s">
        <v>63</v>
      </c>
      <c r="E6538" s="47" t="s">
        <v>120</v>
      </c>
      <c r="F6538" s="47" t="s">
        <v>153</v>
      </c>
      <c r="G6538" s="47" t="s">
        <v>125</v>
      </c>
      <c r="H6538" s="47" t="n">
        <v>295</v>
      </c>
      <c r="I6538" s="57" t="n">
        <f aca="false">IFERROR(H6538/INDEX(Rate_Master!$C$2:$C$13,MATCH(F6538,Rate_Master!$A$2:$A$13,0)),0)</f>
        <v>0.295</v>
      </c>
    </row>
    <row r="6539" customFormat="false" ht="15" hidden="false" customHeight="false" outlineLevel="0" collapsed="false">
      <c r="A6539" s="47" t="s">
        <v>18491</v>
      </c>
      <c r="B6539" s="47" t="s">
        <v>1517</v>
      </c>
      <c r="C6539" s="48" t="n">
        <v>46140</v>
      </c>
      <c r="D6539" s="47" t="s">
        <v>63</v>
      </c>
      <c r="E6539" s="47" t="s">
        <v>120</v>
      </c>
      <c r="F6539" s="47" t="s">
        <v>153</v>
      </c>
      <c r="G6539" s="47" t="s">
        <v>126</v>
      </c>
      <c r="H6539" s="47" t="n">
        <v>207</v>
      </c>
      <c r="I6539" s="57" t="n">
        <f aca="false">IFERROR(H6539/INDEX(Rate_Master!$C$2:$C$13,MATCH(F6539,Rate_Master!$A$2:$A$13,0)),0)</f>
        <v>0.207</v>
      </c>
    </row>
    <row r="6540" customFormat="false" ht="15" hidden="false" customHeight="false" outlineLevel="0" collapsed="false">
      <c r="A6540" s="47" t="s">
        <v>18492</v>
      </c>
      <c r="B6540" s="47" t="s">
        <v>1518</v>
      </c>
      <c r="C6540" s="48" t="n">
        <v>46140</v>
      </c>
      <c r="D6540" s="47" t="s">
        <v>63</v>
      </c>
      <c r="E6540" s="47" t="s">
        <v>120</v>
      </c>
      <c r="F6540" s="47" t="s">
        <v>153</v>
      </c>
      <c r="G6540" s="47" t="s">
        <v>119</v>
      </c>
      <c r="H6540" s="47" t="n">
        <v>875</v>
      </c>
      <c r="I6540" s="57" t="n">
        <f aca="false">IFERROR(H6540/INDEX(Rate_Master!$C$2:$C$13,MATCH(F6540,Rate_Master!$A$2:$A$13,0)),0)</f>
        <v>0.875</v>
      </c>
    </row>
    <row r="6541" customFormat="false" ht="15" hidden="false" customHeight="false" outlineLevel="0" collapsed="false">
      <c r="A6541" s="47" t="s">
        <v>18493</v>
      </c>
      <c r="B6541" s="47" t="s">
        <v>1518</v>
      </c>
      <c r="C6541" s="48" t="n">
        <v>46140</v>
      </c>
      <c r="D6541" s="47" t="s">
        <v>63</v>
      </c>
      <c r="E6541" s="47" t="s">
        <v>120</v>
      </c>
      <c r="F6541" s="47" t="s">
        <v>153</v>
      </c>
      <c r="G6541" s="47" t="s">
        <v>121</v>
      </c>
      <c r="H6541" s="47" t="n">
        <v>807</v>
      </c>
      <c r="I6541" s="57" t="n">
        <f aca="false">IFERROR(H6541/INDEX(Rate_Master!$C$2:$C$13,MATCH(F6541,Rate_Master!$A$2:$A$13,0)),0)</f>
        <v>0.807</v>
      </c>
    </row>
    <row r="6542" customFormat="false" ht="15" hidden="false" customHeight="false" outlineLevel="0" collapsed="false">
      <c r="A6542" s="47" t="s">
        <v>18494</v>
      </c>
      <c r="B6542" s="47" t="s">
        <v>1518</v>
      </c>
      <c r="C6542" s="48" t="n">
        <v>46140</v>
      </c>
      <c r="D6542" s="47" t="s">
        <v>63</v>
      </c>
      <c r="E6542" s="47" t="s">
        <v>120</v>
      </c>
      <c r="F6542" s="47" t="s">
        <v>153</v>
      </c>
      <c r="G6542" s="47" t="s">
        <v>122</v>
      </c>
      <c r="H6542" s="47" t="n">
        <v>902</v>
      </c>
      <c r="I6542" s="57" t="n">
        <f aca="false">IFERROR(H6542/INDEX(Rate_Master!$C$2:$C$13,MATCH(F6542,Rate_Master!$A$2:$A$13,0)),0)</f>
        <v>0.902</v>
      </c>
    </row>
    <row r="6543" customFormat="false" ht="15" hidden="false" customHeight="false" outlineLevel="0" collapsed="false">
      <c r="A6543" s="47" t="s">
        <v>18495</v>
      </c>
      <c r="B6543" s="47" t="s">
        <v>1518</v>
      </c>
      <c r="C6543" s="48" t="n">
        <v>46140</v>
      </c>
      <c r="D6543" s="47" t="s">
        <v>63</v>
      </c>
      <c r="E6543" s="47" t="s">
        <v>120</v>
      </c>
      <c r="F6543" s="47" t="s">
        <v>153</v>
      </c>
      <c r="G6543" s="47" t="s">
        <v>123</v>
      </c>
      <c r="H6543" s="47" t="n">
        <v>627</v>
      </c>
      <c r="I6543" s="57" t="n">
        <f aca="false">IFERROR(H6543/INDEX(Rate_Master!$C$2:$C$13,MATCH(F6543,Rate_Master!$A$2:$A$13,0)),0)</f>
        <v>0.627</v>
      </c>
    </row>
    <row r="6544" customFormat="false" ht="15" hidden="false" customHeight="false" outlineLevel="0" collapsed="false">
      <c r="A6544" s="47" t="s">
        <v>18496</v>
      </c>
      <c r="B6544" s="47" t="s">
        <v>1518</v>
      </c>
      <c r="C6544" s="48" t="n">
        <v>46140</v>
      </c>
      <c r="D6544" s="47" t="s">
        <v>63</v>
      </c>
      <c r="E6544" s="47" t="s">
        <v>120</v>
      </c>
      <c r="F6544" s="47" t="s">
        <v>153</v>
      </c>
      <c r="G6544" s="47" t="s">
        <v>124</v>
      </c>
      <c r="H6544" s="47" t="n">
        <v>381</v>
      </c>
      <c r="I6544" s="57" t="n">
        <f aca="false">IFERROR(H6544/INDEX(Rate_Master!$C$2:$C$13,MATCH(F6544,Rate_Master!$A$2:$A$13,0)),0)</f>
        <v>0.381</v>
      </c>
    </row>
    <row r="6545" customFormat="false" ht="15" hidden="false" customHeight="false" outlineLevel="0" collapsed="false">
      <c r="A6545" s="47" t="s">
        <v>18497</v>
      </c>
      <c r="B6545" s="47" t="s">
        <v>1518</v>
      </c>
      <c r="C6545" s="48" t="n">
        <v>46140</v>
      </c>
      <c r="D6545" s="47" t="s">
        <v>63</v>
      </c>
      <c r="E6545" s="47" t="s">
        <v>120</v>
      </c>
      <c r="F6545" s="47" t="s">
        <v>153</v>
      </c>
      <c r="G6545" s="47" t="s">
        <v>125</v>
      </c>
      <c r="H6545" s="47" t="n">
        <v>248</v>
      </c>
      <c r="I6545" s="57" t="n">
        <f aca="false">IFERROR(H6545/INDEX(Rate_Master!$C$2:$C$13,MATCH(F6545,Rate_Master!$A$2:$A$13,0)),0)</f>
        <v>0.248</v>
      </c>
    </row>
    <row r="6546" customFormat="false" ht="15" hidden="false" customHeight="false" outlineLevel="0" collapsed="false">
      <c r="A6546" s="47" t="s">
        <v>18498</v>
      </c>
      <c r="B6546" s="47" t="s">
        <v>1518</v>
      </c>
      <c r="C6546" s="48" t="n">
        <v>46140</v>
      </c>
      <c r="D6546" s="47" t="s">
        <v>63</v>
      </c>
      <c r="E6546" s="47" t="s">
        <v>120</v>
      </c>
      <c r="F6546" s="47" t="s">
        <v>153</v>
      </c>
      <c r="G6546" s="47" t="s">
        <v>126</v>
      </c>
      <c r="H6546" s="47" t="n">
        <v>175</v>
      </c>
      <c r="I6546" s="57" t="n">
        <f aca="false">IFERROR(H6546/INDEX(Rate_Master!$C$2:$C$13,MATCH(F6546,Rate_Master!$A$2:$A$13,0)),0)</f>
        <v>0.175</v>
      </c>
    </row>
    <row r="6547" customFormat="false" ht="15" hidden="false" customHeight="false" outlineLevel="0" collapsed="false">
      <c r="A6547" s="47" t="s">
        <v>18499</v>
      </c>
      <c r="B6547" s="47" t="s">
        <v>1519</v>
      </c>
      <c r="C6547" s="48" t="n">
        <v>46140</v>
      </c>
      <c r="D6547" s="47" t="s">
        <v>64</v>
      </c>
      <c r="E6547" s="47" t="s">
        <v>128</v>
      </c>
      <c r="F6547" s="47" t="s">
        <v>156</v>
      </c>
      <c r="G6547" s="47" t="s">
        <v>127</v>
      </c>
      <c r="H6547" s="47" t="n">
        <v>1794</v>
      </c>
      <c r="I6547" s="57" t="n">
        <f aca="false">IFERROR(H6547/INDEX(Rate_Master!$C$2:$C$13,MATCH(F6547,Rate_Master!$A$2:$A$13,0)),0)</f>
        <v>3.7375</v>
      </c>
    </row>
    <row r="6548" customFormat="false" ht="15" hidden="false" customHeight="false" outlineLevel="0" collapsed="false">
      <c r="A6548" s="47" t="s">
        <v>18500</v>
      </c>
      <c r="B6548" s="47" t="s">
        <v>1519</v>
      </c>
      <c r="C6548" s="48" t="n">
        <v>46140</v>
      </c>
      <c r="D6548" s="47" t="s">
        <v>64</v>
      </c>
      <c r="E6548" s="47" t="s">
        <v>128</v>
      </c>
      <c r="F6548" s="47" t="s">
        <v>156</v>
      </c>
      <c r="G6548" s="47" t="s">
        <v>129</v>
      </c>
      <c r="H6548" s="47" t="n">
        <v>2033</v>
      </c>
      <c r="I6548" s="57" t="n">
        <f aca="false">IFERROR(H6548/INDEX(Rate_Master!$C$2:$C$13,MATCH(F6548,Rate_Master!$A$2:$A$13,0)),0)</f>
        <v>4.23541666666667</v>
      </c>
    </row>
    <row r="6549" customFormat="false" ht="15" hidden="false" customHeight="false" outlineLevel="0" collapsed="false">
      <c r="A6549" s="47" t="s">
        <v>18501</v>
      </c>
      <c r="B6549" s="47" t="s">
        <v>1519</v>
      </c>
      <c r="C6549" s="48" t="n">
        <v>46140</v>
      </c>
      <c r="D6549" s="47" t="s">
        <v>64</v>
      </c>
      <c r="E6549" s="47" t="s">
        <v>128</v>
      </c>
      <c r="F6549" s="47" t="s">
        <v>156</v>
      </c>
      <c r="G6549" s="47" t="s">
        <v>130</v>
      </c>
      <c r="H6549" s="47" t="n">
        <v>1533</v>
      </c>
      <c r="I6549" s="57" t="n">
        <f aca="false">IFERROR(H6549/INDEX(Rate_Master!$C$2:$C$13,MATCH(F6549,Rate_Master!$A$2:$A$13,0)),0)</f>
        <v>3.19375</v>
      </c>
    </row>
    <row r="6550" customFormat="false" ht="15" hidden="false" customHeight="false" outlineLevel="0" collapsed="false">
      <c r="A6550" s="47" t="s">
        <v>18502</v>
      </c>
      <c r="B6550" s="47" t="s">
        <v>1519</v>
      </c>
      <c r="C6550" s="48" t="n">
        <v>46140</v>
      </c>
      <c r="D6550" s="47" t="s">
        <v>64</v>
      </c>
      <c r="E6550" s="47" t="s">
        <v>128</v>
      </c>
      <c r="F6550" s="47" t="s">
        <v>156</v>
      </c>
      <c r="G6550" s="47" t="s">
        <v>131</v>
      </c>
      <c r="H6550" s="47" t="n">
        <v>490</v>
      </c>
      <c r="I6550" s="57" t="n">
        <f aca="false">IFERROR(H6550/INDEX(Rate_Master!$C$2:$C$13,MATCH(F6550,Rate_Master!$A$2:$A$13,0)),0)</f>
        <v>1.02083333333333</v>
      </c>
    </row>
    <row r="6551" customFormat="false" ht="15" hidden="false" customHeight="false" outlineLevel="0" collapsed="false">
      <c r="A6551" s="47" t="s">
        <v>18503</v>
      </c>
      <c r="B6551" s="47" t="s">
        <v>1519</v>
      </c>
      <c r="C6551" s="48" t="n">
        <v>46140</v>
      </c>
      <c r="D6551" s="47" t="s">
        <v>64</v>
      </c>
      <c r="E6551" s="47" t="s">
        <v>128</v>
      </c>
      <c r="F6551" s="47" t="s">
        <v>156</v>
      </c>
      <c r="G6551" s="47" t="s">
        <v>132</v>
      </c>
      <c r="H6551" s="47" t="n">
        <v>430</v>
      </c>
      <c r="I6551" s="57" t="n">
        <f aca="false">IFERROR(H6551/INDEX(Rate_Master!$C$2:$C$13,MATCH(F6551,Rate_Master!$A$2:$A$13,0)),0)</f>
        <v>0.895833333333333</v>
      </c>
    </row>
    <row r="6552" customFormat="false" ht="15" hidden="false" customHeight="false" outlineLevel="0" collapsed="false">
      <c r="A6552" s="47" t="s">
        <v>18504</v>
      </c>
      <c r="B6552" s="47" t="s">
        <v>1520</v>
      </c>
      <c r="C6552" s="48" t="n">
        <v>46140</v>
      </c>
      <c r="D6552" s="47" t="s">
        <v>64</v>
      </c>
      <c r="E6552" s="47" t="s">
        <v>128</v>
      </c>
      <c r="F6552" s="47" t="s">
        <v>156</v>
      </c>
      <c r="G6552" s="47" t="s">
        <v>127</v>
      </c>
      <c r="H6552" s="47" t="n">
        <v>1193</v>
      </c>
      <c r="I6552" s="57" t="n">
        <f aca="false">IFERROR(H6552/INDEX(Rate_Master!$C$2:$C$13,MATCH(F6552,Rate_Master!$A$2:$A$13,0)),0)</f>
        <v>2.48541666666667</v>
      </c>
    </row>
    <row r="6553" customFormat="false" ht="15" hidden="false" customHeight="false" outlineLevel="0" collapsed="false">
      <c r="A6553" s="47" t="s">
        <v>18505</v>
      </c>
      <c r="B6553" s="47" t="s">
        <v>1520</v>
      </c>
      <c r="C6553" s="48" t="n">
        <v>46140</v>
      </c>
      <c r="D6553" s="47" t="s">
        <v>64</v>
      </c>
      <c r="E6553" s="47" t="s">
        <v>128</v>
      </c>
      <c r="F6553" s="47" t="s">
        <v>156</v>
      </c>
      <c r="G6553" s="47" t="s">
        <v>129</v>
      </c>
      <c r="H6553" s="47" t="n">
        <v>1310</v>
      </c>
      <c r="I6553" s="57" t="n">
        <f aca="false">IFERROR(H6553/INDEX(Rate_Master!$C$2:$C$13,MATCH(F6553,Rate_Master!$A$2:$A$13,0)),0)</f>
        <v>2.72916666666667</v>
      </c>
    </row>
    <row r="6554" customFormat="false" ht="15" hidden="false" customHeight="false" outlineLevel="0" collapsed="false">
      <c r="A6554" s="47" t="s">
        <v>18506</v>
      </c>
      <c r="B6554" s="47" t="s">
        <v>1520</v>
      </c>
      <c r="C6554" s="48" t="n">
        <v>46140</v>
      </c>
      <c r="D6554" s="47" t="s">
        <v>64</v>
      </c>
      <c r="E6554" s="47" t="s">
        <v>128</v>
      </c>
      <c r="F6554" s="47" t="s">
        <v>156</v>
      </c>
      <c r="G6554" s="47" t="s">
        <v>130</v>
      </c>
      <c r="H6554" s="47" t="n">
        <v>1028</v>
      </c>
      <c r="I6554" s="57" t="n">
        <f aca="false">IFERROR(H6554/INDEX(Rate_Master!$C$2:$C$13,MATCH(F6554,Rate_Master!$A$2:$A$13,0)),0)</f>
        <v>2.14166666666667</v>
      </c>
    </row>
    <row r="6555" customFormat="false" ht="15" hidden="false" customHeight="false" outlineLevel="0" collapsed="false">
      <c r="A6555" s="47" t="s">
        <v>18507</v>
      </c>
      <c r="B6555" s="47" t="s">
        <v>1520</v>
      </c>
      <c r="C6555" s="48" t="n">
        <v>46140</v>
      </c>
      <c r="D6555" s="47" t="s">
        <v>64</v>
      </c>
      <c r="E6555" s="47" t="s">
        <v>128</v>
      </c>
      <c r="F6555" s="47" t="s">
        <v>156</v>
      </c>
      <c r="G6555" s="47" t="s">
        <v>131</v>
      </c>
      <c r="H6555" s="47" t="n">
        <v>356</v>
      </c>
      <c r="I6555" s="57" t="n">
        <f aca="false">IFERROR(H6555/INDEX(Rate_Master!$C$2:$C$13,MATCH(F6555,Rate_Master!$A$2:$A$13,0)),0)</f>
        <v>0.741666666666667</v>
      </c>
    </row>
    <row r="6556" customFormat="false" ht="15" hidden="false" customHeight="false" outlineLevel="0" collapsed="false">
      <c r="A6556" s="47" t="s">
        <v>18508</v>
      </c>
      <c r="B6556" s="47" t="s">
        <v>1520</v>
      </c>
      <c r="C6556" s="48" t="n">
        <v>46140</v>
      </c>
      <c r="D6556" s="47" t="s">
        <v>64</v>
      </c>
      <c r="E6556" s="47" t="s">
        <v>128</v>
      </c>
      <c r="F6556" s="47" t="s">
        <v>156</v>
      </c>
      <c r="G6556" s="47" t="s">
        <v>132</v>
      </c>
      <c r="H6556" s="47" t="n">
        <v>277</v>
      </c>
      <c r="I6556" s="57" t="n">
        <f aca="false">IFERROR(H6556/INDEX(Rate_Master!$C$2:$C$13,MATCH(F6556,Rate_Master!$A$2:$A$13,0)),0)</f>
        <v>0.577083333333333</v>
      </c>
    </row>
    <row r="6557" customFormat="false" ht="15" hidden="false" customHeight="false" outlineLevel="0" collapsed="false">
      <c r="A6557" s="47" t="s">
        <v>18509</v>
      </c>
      <c r="B6557" s="47" t="s">
        <v>1521</v>
      </c>
      <c r="C6557" s="48" t="n">
        <v>46140</v>
      </c>
      <c r="D6557" s="47" t="s">
        <v>65</v>
      </c>
      <c r="E6557" s="47" t="s">
        <v>134</v>
      </c>
      <c r="F6557" s="47" t="s">
        <v>159</v>
      </c>
      <c r="G6557" s="47" t="s">
        <v>133</v>
      </c>
      <c r="H6557" s="47" t="n">
        <v>460</v>
      </c>
      <c r="I6557" s="57" t="n">
        <f aca="false">IFERROR(H6557/INDEX(Rate_Master!$C$2:$C$13,MATCH(F6557,Rate_Master!$A$2:$A$13,0)),0)</f>
        <v>1.91666666666667</v>
      </c>
    </row>
    <row r="6558" customFormat="false" ht="15" hidden="false" customHeight="false" outlineLevel="0" collapsed="false">
      <c r="A6558" s="47" t="s">
        <v>18510</v>
      </c>
      <c r="B6558" s="47" t="s">
        <v>1521</v>
      </c>
      <c r="C6558" s="48" t="n">
        <v>46140</v>
      </c>
      <c r="D6558" s="47" t="s">
        <v>65</v>
      </c>
      <c r="E6558" s="47" t="s">
        <v>134</v>
      </c>
      <c r="F6558" s="47" t="s">
        <v>159</v>
      </c>
      <c r="G6558" s="47" t="s">
        <v>135</v>
      </c>
      <c r="H6558" s="47" t="n">
        <v>334</v>
      </c>
      <c r="I6558" s="57" t="n">
        <f aca="false">IFERROR(H6558/INDEX(Rate_Master!$C$2:$C$13,MATCH(F6558,Rate_Master!$A$2:$A$13,0)),0)</f>
        <v>1.39166666666667</v>
      </c>
    </row>
    <row r="6559" customFormat="false" ht="15" hidden="false" customHeight="false" outlineLevel="0" collapsed="false">
      <c r="A6559" s="47" t="s">
        <v>18511</v>
      </c>
      <c r="B6559" s="47" t="s">
        <v>1521</v>
      </c>
      <c r="C6559" s="48" t="n">
        <v>46140</v>
      </c>
      <c r="D6559" s="47" t="s">
        <v>65</v>
      </c>
      <c r="E6559" s="47" t="s">
        <v>134</v>
      </c>
      <c r="F6559" s="47" t="s">
        <v>159</v>
      </c>
      <c r="G6559" s="47" t="s">
        <v>136</v>
      </c>
      <c r="H6559" s="47" t="n">
        <v>271</v>
      </c>
      <c r="I6559" s="57" t="n">
        <f aca="false">IFERROR(H6559/INDEX(Rate_Master!$C$2:$C$13,MATCH(F6559,Rate_Master!$A$2:$A$13,0)),0)</f>
        <v>1.12916666666667</v>
      </c>
    </row>
    <row r="6560" customFormat="false" ht="15" hidden="false" customHeight="false" outlineLevel="0" collapsed="false">
      <c r="A6560" s="47" t="s">
        <v>18512</v>
      </c>
      <c r="B6560" s="47" t="s">
        <v>1521</v>
      </c>
      <c r="C6560" s="48" t="n">
        <v>46140</v>
      </c>
      <c r="D6560" s="47" t="s">
        <v>65</v>
      </c>
      <c r="E6560" s="47" t="s">
        <v>134</v>
      </c>
      <c r="F6560" s="47" t="s">
        <v>159</v>
      </c>
      <c r="G6560" s="47" t="s">
        <v>137</v>
      </c>
      <c r="H6560" s="47" t="n">
        <v>211</v>
      </c>
      <c r="I6560" s="57" t="n">
        <f aca="false">IFERROR(H6560/INDEX(Rate_Master!$C$2:$C$13,MATCH(F6560,Rate_Master!$A$2:$A$13,0)),0)</f>
        <v>0.879166666666667</v>
      </c>
    </row>
    <row r="6561" customFormat="false" ht="15" hidden="false" customHeight="false" outlineLevel="0" collapsed="false">
      <c r="A6561" s="47" t="s">
        <v>18513</v>
      </c>
      <c r="B6561" s="47" t="s">
        <v>1521</v>
      </c>
      <c r="C6561" s="48" t="n">
        <v>46140</v>
      </c>
      <c r="D6561" s="47" t="s">
        <v>65</v>
      </c>
      <c r="E6561" s="47" t="s">
        <v>134</v>
      </c>
      <c r="F6561" s="47" t="s">
        <v>159</v>
      </c>
      <c r="G6561" s="47" t="s">
        <v>138</v>
      </c>
      <c r="H6561" s="47" t="n">
        <v>110</v>
      </c>
      <c r="I6561" s="57" t="n">
        <f aca="false">IFERROR(H6561/INDEX(Rate_Master!$C$2:$C$13,MATCH(F6561,Rate_Master!$A$2:$A$13,0)),0)</f>
        <v>0.458333333333333</v>
      </c>
    </row>
    <row r="6562" customFormat="false" ht="15" hidden="false" customHeight="false" outlineLevel="0" collapsed="false">
      <c r="A6562" s="47" t="s">
        <v>18514</v>
      </c>
      <c r="B6562" s="47" t="s">
        <v>1523</v>
      </c>
      <c r="C6562" s="48" t="n">
        <v>46140</v>
      </c>
      <c r="D6562" s="47" t="s">
        <v>65</v>
      </c>
      <c r="E6562" s="47" t="s">
        <v>134</v>
      </c>
      <c r="F6562" s="47" t="s">
        <v>159</v>
      </c>
      <c r="G6562" s="47" t="s">
        <v>133</v>
      </c>
      <c r="H6562" s="47" t="n">
        <v>713</v>
      </c>
      <c r="I6562" s="57" t="n">
        <f aca="false">IFERROR(H6562/INDEX(Rate_Master!$C$2:$C$13,MATCH(F6562,Rate_Master!$A$2:$A$13,0)),0)</f>
        <v>2.97083333333333</v>
      </c>
    </row>
    <row r="6563" customFormat="false" ht="15" hidden="false" customHeight="false" outlineLevel="0" collapsed="false">
      <c r="A6563" s="47" t="s">
        <v>18515</v>
      </c>
      <c r="B6563" s="47" t="s">
        <v>1523</v>
      </c>
      <c r="C6563" s="48" t="n">
        <v>46140</v>
      </c>
      <c r="D6563" s="47" t="s">
        <v>65</v>
      </c>
      <c r="E6563" s="47" t="s">
        <v>134</v>
      </c>
      <c r="F6563" s="47" t="s">
        <v>159</v>
      </c>
      <c r="G6563" s="47" t="s">
        <v>135</v>
      </c>
      <c r="H6563" s="47" t="n">
        <v>546</v>
      </c>
      <c r="I6563" s="57" t="n">
        <f aca="false">IFERROR(H6563/INDEX(Rate_Master!$C$2:$C$13,MATCH(F6563,Rate_Master!$A$2:$A$13,0)),0)</f>
        <v>2.275</v>
      </c>
    </row>
    <row r="6564" customFormat="false" ht="15" hidden="false" customHeight="false" outlineLevel="0" collapsed="false">
      <c r="A6564" s="47" t="s">
        <v>18516</v>
      </c>
      <c r="B6564" s="47" t="s">
        <v>1523</v>
      </c>
      <c r="C6564" s="48" t="n">
        <v>46140</v>
      </c>
      <c r="D6564" s="47" t="s">
        <v>65</v>
      </c>
      <c r="E6564" s="47" t="s">
        <v>134</v>
      </c>
      <c r="F6564" s="47" t="s">
        <v>159</v>
      </c>
      <c r="G6564" s="47" t="s">
        <v>136</v>
      </c>
      <c r="H6564" s="47" t="n">
        <v>429</v>
      </c>
      <c r="I6564" s="57" t="n">
        <f aca="false">IFERROR(H6564/INDEX(Rate_Master!$C$2:$C$13,MATCH(F6564,Rate_Master!$A$2:$A$13,0)),0)</f>
        <v>1.7875</v>
      </c>
    </row>
    <row r="6565" customFormat="false" ht="15" hidden="false" customHeight="false" outlineLevel="0" collapsed="false">
      <c r="A6565" s="47" t="s">
        <v>18517</v>
      </c>
      <c r="B6565" s="47" t="s">
        <v>1523</v>
      </c>
      <c r="C6565" s="48" t="n">
        <v>46140</v>
      </c>
      <c r="D6565" s="47" t="s">
        <v>65</v>
      </c>
      <c r="E6565" s="47" t="s">
        <v>134</v>
      </c>
      <c r="F6565" s="47" t="s">
        <v>159</v>
      </c>
      <c r="G6565" s="47" t="s">
        <v>137</v>
      </c>
      <c r="H6565" s="47" t="n">
        <v>317</v>
      </c>
      <c r="I6565" s="57" t="n">
        <f aca="false">IFERROR(H6565/INDEX(Rate_Master!$C$2:$C$13,MATCH(F6565,Rate_Master!$A$2:$A$13,0)),0)</f>
        <v>1.32083333333333</v>
      </c>
    </row>
    <row r="6566" customFormat="false" ht="15" hidden="false" customHeight="false" outlineLevel="0" collapsed="false">
      <c r="A6566" s="47" t="s">
        <v>18518</v>
      </c>
      <c r="B6566" s="47" t="s">
        <v>1523</v>
      </c>
      <c r="C6566" s="48" t="n">
        <v>46140</v>
      </c>
      <c r="D6566" s="47" t="s">
        <v>65</v>
      </c>
      <c r="E6566" s="47" t="s">
        <v>134</v>
      </c>
      <c r="F6566" s="47" t="s">
        <v>159</v>
      </c>
      <c r="G6566" s="47" t="s">
        <v>138</v>
      </c>
      <c r="H6566" s="47" t="n">
        <v>162</v>
      </c>
      <c r="I6566" s="57" t="n">
        <f aca="false">IFERROR(H6566/INDEX(Rate_Master!$C$2:$C$13,MATCH(F6566,Rate_Master!$A$2:$A$13,0)),0)</f>
        <v>0.675</v>
      </c>
    </row>
    <row r="6567" customFormat="false" ht="15" hidden="false" customHeight="false" outlineLevel="0" collapsed="false">
      <c r="A6567" s="47" t="s">
        <v>18519</v>
      </c>
      <c r="B6567" s="47" t="s">
        <v>1524</v>
      </c>
      <c r="C6567" s="48" t="n">
        <v>46140</v>
      </c>
      <c r="D6567" s="47" t="s">
        <v>65</v>
      </c>
      <c r="E6567" s="47" t="s">
        <v>134</v>
      </c>
      <c r="F6567" s="47" t="s">
        <v>159</v>
      </c>
      <c r="G6567" s="47" t="s">
        <v>133</v>
      </c>
      <c r="H6567" s="47" t="n">
        <v>596</v>
      </c>
      <c r="I6567" s="57" t="n">
        <f aca="false">IFERROR(H6567/INDEX(Rate_Master!$C$2:$C$13,MATCH(F6567,Rate_Master!$A$2:$A$13,0)),0)</f>
        <v>2.48333333333333</v>
      </c>
    </row>
    <row r="6568" customFormat="false" ht="15" hidden="false" customHeight="false" outlineLevel="0" collapsed="false">
      <c r="A6568" s="47" t="s">
        <v>18520</v>
      </c>
      <c r="B6568" s="47" t="s">
        <v>1524</v>
      </c>
      <c r="C6568" s="48" t="n">
        <v>46140</v>
      </c>
      <c r="D6568" s="47" t="s">
        <v>65</v>
      </c>
      <c r="E6568" s="47" t="s">
        <v>134</v>
      </c>
      <c r="F6568" s="47" t="s">
        <v>159</v>
      </c>
      <c r="G6568" s="47" t="s">
        <v>135</v>
      </c>
      <c r="H6568" s="47" t="n">
        <v>455</v>
      </c>
      <c r="I6568" s="57" t="n">
        <f aca="false">IFERROR(H6568/INDEX(Rate_Master!$C$2:$C$13,MATCH(F6568,Rate_Master!$A$2:$A$13,0)),0)</f>
        <v>1.89583333333333</v>
      </c>
    </row>
    <row r="6569" customFormat="false" ht="15" hidden="false" customHeight="false" outlineLevel="0" collapsed="false">
      <c r="A6569" s="47" t="s">
        <v>18521</v>
      </c>
      <c r="B6569" s="47" t="s">
        <v>1524</v>
      </c>
      <c r="C6569" s="48" t="n">
        <v>46140</v>
      </c>
      <c r="D6569" s="47" t="s">
        <v>65</v>
      </c>
      <c r="E6569" s="47" t="s">
        <v>134</v>
      </c>
      <c r="F6569" s="47" t="s">
        <v>159</v>
      </c>
      <c r="G6569" s="47" t="s">
        <v>136</v>
      </c>
      <c r="H6569" s="47" t="n">
        <v>341</v>
      </c>
      <c r="I6569" s="57" t="n">
        <f aca="false">IFERROR(H6569/INDEX(Rate_Master!$C$2:$C$13,MATCH(F6569,Rate_Master!$A$2:$A$13,0)),0)</f>
        <v>1.42083333333333</v>
      </c>
    </row>
    <row r="6570" customFormat="false" ht="15" hidden="false" customHeight="false" outlineLevel="0" collapsed="false">
      <c r="A6570" s="47" t="s">
        <v>18522</v>
      </c>
      <c r="B6570" s="47" t="s">
        <v>1524</v>
      </c>
      <c r="C6570" s="48" t="n">
        <v>46140</v>
      </c>
      <c r="D6570" s="47" t="s">
        <v>65</v>
      </c>
      <c r="E6570" s="47" t="s">
        <v>134</v>
      </c>
      <c r="F6570" s="47" t="s">
        <v>159</v>
      </c>
      <c r="G6570" s="47" t="s">
        <v>137</v>
      </c>
      <c r="H6570" s="47" t="n">
        <v>297</v>
      </c>
      <c r="I6570" s="57" t="n">
        <f aca="false">IFERROR(H6570/INDEX(Rate_Master!$C$2:$C$13,MATCH(F6570,Rate_Master!$A$2:$A$13,0)),0)</f>
        <v>1.2375</v>
      </c>
    </row>
    <row r="6571" customFormat="false" ht="15" hidden="false" customHeight="false" outlineLevel="0" collapsed="false">
      <c r="A6571" s="47" t="s">
        <v>18523</v>
      </c>
      <c r="B6571" s="47" t="s">
        <v>1524</v>
      </c>
      <c r="C6571" s="48" t="n">
        <v>46140</v>
      </c>
      <c r="D6571" s="47" t="s">
        <v>65</v>
      </c>
      <c r="E6571" s="47" t="s">
        <v>134</v>
      </c>
      <c r="F6571" s="47" t="s">
        <v>159</v>
      </c>
      <c r="G6571" s="47" t="s">
        <v>138</v>
      </c>
      <c r="H6571" s="47" t="n">
        <v>145</v>
      </c>
      <c r="I6571" s="57" t="n">
        <f aca="false">IFERROR(H6571/INDEX(Rate_Master!$C$2:$C$13,MATCH(F6571,Rate_Master!$A$2:$A$13,0)),0)</f>
        <v>0.604166666666667</v>
      </c>
    </row>
    <row r="6572" customFormat="false" ht="15" hidden="false" customHeight="false" outlineLevel="0" collapsed="false">
      <c r="A6572" s="47" t="s">
        <v>18524</v>
      </c>
      <c r="B6572" s="47" t="s">
        <v>1525</v>
      </c>
      <c r="C6572" s="48" t="n">
        <v>46141</v>
      </c>
      <c r="D6572" s="47" t="s">
        <v>62</v>
      </c>
      <c r="E6572" s="47" t="s">
        <v>120</v>
      </c>
      <c r="F6572" s="47" t="s">
        <v>150</v>
      </c>
      <c r="G6572" s="47" t="s">
        <v>119</v>
      </c>
      <c r="H6572" s="47" t="n">
        <v>1134</v>
      </c>
      <c r="I6572" s="57" t="n">
        <f aca="false">IFERROR(H6572/INDEX(Rate_Master!$C$2:$C$13,MATCH(F6572,Rate_Master!$A$2:$A$13,0)),0)</f>
        <v>1.4175</v>
      </c>
    </row>
    <row r="6573" customFormat="false" ht="15" hidden="false" customHeight="false" outlineLevel="0" collapsed="false">
      <c r="A6573" s="47" t="s">
        <v>18525</v>
      </c>
      <c r="B6573" s="47" t="s">
        <v>1525</v>
      </c>
      <c r="C6573" s="48" t="n">
        <v>46141</v>
      </c>
      <c r="D6573" s="47" t="s">
        <v>62</v>
      </c>
      <c r="E6573" s="47" t="s">
        <v>120</v>
      </c>
      <c r="F6573" s="47" t="s">
        <v>150</v>
      </c>
      <c r="G6573" s="47" t="s">
        <v>121</v>
      </c>
      <c r="H6573" s="47" t="n">
        <v>988</v>
      </c>
      <c r="I6573" s="57" t="n">
        <f aca="false">IFERROR(H6573/INDEX(Rate_Master!$C$2:$C$13,MATCH(F6573,Rate_Master!$A$2:$A$13,0)),0)</f>
        <v>1.235</v>
      </c>
    </row>
    <row r="6574" customFormat="false" ht="15" hidden="false" customHeight="false" outlineLevel="0" collapsed="false">
      <c r="A6574" s="47" t="s">
        <v>18526</v>
      </c>
      <c r="B6574" s="47" t="s">
        <v>1525</v>
      </c>
      <c r="C6574" s="48" t="n">
        <v>46141</v>
      </c>
      <c r="D6574" s="47" t="s">
        <v>62</v>
      </c>
      <c r="E6574" s="47" t="s">
        <v>120</v>
      </c>
      <c r="F6574" s="47" t="s">
        <v>150</v>
      </c>
      <c r="G6574" s="47" t="s">
        <v>122</v>
      </c>
      <c r="H6574" s="47" t="n">
        <v>1720</v>
      </c>
      <c r="I6574" s="57" t="n">
        <f aca="false">IFERROR(H6574/INDEX(Rate_Master!$C$2:$C$13,MATCH(F6574,Rate_Master!$A$2:$A$13,0)),0)</f>
        <v>2.15</v>
      </c>
    </row>
    <row r="6575" customFormat="false" ht="15" hidden="false" customHeight="false" outlineLevel="0" collapsed="false">
      <c r="A6575" s="47" t="s">
        <v>18527</v>
      </c>
      <c r="B6575" s="47" t="s">
        <v>1525</v>
      </c>
      <c r="C6575" s="48" t="n">
        <v>46141</v>
      </c>
      <c r="D6575" s="47" t="s">
        <v>62</v>
      </c>
      <c r="E6575" s="47" t="s">
        <v>120</v>
      </c>
      <c r="F6575" s="47" t="s">
        <v>150</v>
      </c>
      <c r="G6575" s="47" t="s">
        <v>123</v>
      </c>
      <c r="H6575" s="47" t="n">
        <v>803</v>
      </c>
      <c r="I6575" s="57" t="n">
        <f aca="false">IFERROR(H6575/INDEX(Rate_Master!$C$2:$C$13,MATCH(F6575,Rate_Master!$A$2:$A$13,0)),0)</f>
        <v>1.00375</v>
      </c>
    </row>
    <row r="6576" customFormat="false" ht="15" hidden="false" customHeight="false" outlineLevel="0" collapsed="false">
      <c r="A6576" s="47" t="s">
        <v>18528</v>
      </c>
      <c r="B6576" s="47" t="s">
        <v>1525</v>
      </c>
      <c r="C6576" s="48" t="n">
        <v>46141</v>
      </c>
      <c r="D6576" s="47" t="s">
        <v>62</v>
      </c>
      <c r="E6576" s="47" t="s">
        <v>120</v>
      </c>
      <c r="F6576" s="47" t="s">
        <v>150</v>
      </c>
      <c r="G6576" s="47" t="s">
        <v>124</v>
      </c>
      <c r="H6576" s="47" t="n">
        <v>513</v>
      </c>
      <c r="I6576" s="57" t="n">
        <f aca="false">IFERROR(H6576/INDEX(Rate_Master!$C$2:$C$13,MATCH(F6576,Rate_Master!$A$2:$A$13,0)),0)</f>
        <v>0.64125</v>
      </c>
    </row>
    <row r="6577" customFormat="false" ht="15" hidden="false" customHeight="false" outlineLevel="0" collapsed="false">
      <c r="A6577" s="47" t="s">
        <v>18529</v>
      </c>
      <c r="B6577" s="47" t="s">
        <v>1525</v>
      </c>
      <c r="C6577" s="48" t="n">
        <v>46141</v>
      </c>
      <c r="D6577" s="47" t="s">
        <v>62</v>
      </c>
      <c r="E6577" s="47" t="s">
        <v>120</v>
      </c>
      <c r="F6577" s="47" t="s">
        <v>150</v>
      </c>
      <c r="G6577" s="47" t="s">
        <v>125</v>
      </c>
      <c r="H6577" s="47" t="n">
        <v>311</v>
      </c>
      <c r="I6577" s="57" t="n">
        <f aca="false">IFERROR(H6577/INDEX(Rate_Master!$C$2:$C$13,MATCH(F6577,Rate_Master!$A$2:$A$13,0)),0)</f>
        <v>0.38875</v>
      </c>
    </row>
    <row r="6578" customFormat="false" ht="15" hidden="false" customHeight="false" outlineLevel="0" collapsed="false">
      <c r="A6578" s="47" t="s">
        <v>18530</v>
      </c>
      <c r="B6578" s="47" t="s">
        <v>1525</v>
      </c>
      <c r="C6578" s="48" t="n">
        <v>46141</v>
      </c>
      <c r="D6578" s="47" t="s">
        <v>62</v>
      </c>
      <c r="E6578" s="47" t="s">
        <v>120</v>
      </c>
      <c r="F6578" s="47" t="s">
        <v>150</v>
      </c>
      <c r="G6578" s="47" t="s">
        <v>126</v>
      </c>
      <c r="H6578" s="47" t="n">
        <v>201</v>
      </c>
      <c r="I6578" s="57" t="n">
        <f aca="false">IFERROR(H6578/INDEX(Rate_Master!$C$2:$C$13,MATCH(F6578,Rate_Master!$A$2:$A$13,0)),0)</f>
        <v>0.25125</v>
      </c>
    </row>
    <row r="6579" customFormat="false" ht="15" hidden="false" customHeight="false" outlineLevel="0" collapsed="false">
      <c r="A6579" s="47" t="s">
        <v>18531</v>
      </c>
      <c r="B6579" s="47" t="s">
        <v>1527</v>
      </c>
      <c r="C6579" s="48" t="n">
        <v>46141</v>
      </c>
      <c r="D6579" s="47" t="s">
        <v>62</v>
      </c>
      <c r="E6579" s="47" t="s">
        <v>120</v>
      </c>
      <c r="F6579" s="47" t="s">
        <v>150</v>
      </c>
      <c r="G6579" s="47" t="s">
        <v>119</v>
      </c>
      <c r="H6579" s="47" t="n">
        <v>1203</v>
      </c>
      <c r="I6579" s="57" t="n">
        <f aca="false">IFERROR(H6579/INDEX(Rate_Master!$C$2:$C$13,MATCH(F6579,Rate_Master!$A$2:$A$13,0)),0)</f>
        <v>1.50375</v>
      </c>
    </row>
    <row r="6580" customFormat="false" ht="15" hidden="false" customHeight="false" outlineLevel="0" collapsed="false">
      <c r="A6580" s="47" t="s">
        <v>18532</v>
      </c>
      <c r="B6580" s="47" t="s">
        <v>1527</v>
      </c>
      <c r="C6580" s="48" t="n">
        <v>46141</v>
      </c>
      <c r="D6580" s="47" t="s">
        <v>62</v>
      </c>
      <c r="E6580" s="47" t="s">
        <v>120</v>
      </c>
      <c r="F6580" s="47" t="s">
        <v>150</v>
      </c>
      <c r="G6580" s="47" t="s">
        <v>121</v>
      </c>
      <c r="H6580" s="47" t="n">
        <v>1096</v>
      </c>
      <c r="I6580" s="57" t="n">
        <f aca="false">IFERROR(H6580/INDEX(Rate_Master!$C$2:$C$13,MATCH(F6580,Rate_Master!$A$2:$A$13,0)),0)</f>
        <v>1.37</v>
      </c>
    </row>
    <row r="6581" customFormat="false" ht="15" hidden="false" customHeight="false" outlineLevel="0" collapsed="false">
      <c r="A6581" s="47" t="s">
        <v>18533</v>
      </c>
      <c r="B6581" s="47" t="s">
        <v>1527</v>
      </c>
      <c r="C6581" s="48" t="n">
        <v>46141</v>
      </c>
      <c r="D6581" s="47" t="s">
        <v>62</v>
      </c>
      <c r="E6581" s="47" t="s">
        <v>120</v>
      </c>
      <c r="F6581" s="47" t="s">
        <v>150</v>
      </c>
      <c r="G6581" s="47" t="s">
        <v>122</v>
      </c>
      <c r="H6581" s="47" t="n">
        <v>1927</v>
      </c>
      <c r="I6581" s="57" t="n">
        <f aca="false">IFERROR(H6581/INDEX(Rate_Master!$C$2:$C$13,MATCH(F6581,Rate_Master!$A$2:$A$13,0)),0)</f>
        <v>2.40875</v>
      </c>
    </row>
    <row r="6582" customFormat="false" ht="15" hidden="false" customHeight="false" outlineLevel="0" collapsed="false">
      <c r="A6582" s="47" t="s">
        <v>18534</v>
      </c>
      <c r="B6582" s="47" t="s">
        <v>1527</v>
      </c>
      <c r="C6582" s="48" t="n">
        <v>46141</v>
      </c>
      <c r="D6582" s="47" t="s">
        <v>62</v>
      </c>
      <c r="E6582" s="47" t="s">
        <v>120</v>
      </c>
      <c r="F6582" s="47" t="s">
        <v>150</v>
      </c>
      <c r="G6582" s="47" t="s">
        <v>123</v>
      </c>
      <c r="H6582" s="47" t="n">
        <v>908</v>
      </c>
      <c r="I6582" s="57" t="n">
        <f aca="false">IFERROR(H6582/INDEX(Rate_Master!$C$2:$C$13,MATCH(F6582,Rate_Master!$A$2:$A$13,0)),0)</f>
        <v>1.135</v>
      </c>
    </row>
    <row r="6583" customFormat="false" ht="15" hidden="false" customHeight="false" outlineLevel="0" collapsed="false">
      <c r="A6583" s="47" t="s">
        <v>18535</v>
      </c>
      <c r="B6583" s="47" t="s">
        <v>1527</v>
      </c>
      <c r="C6583" s="48" t="n">
        <v>46141</v>
      </c>
      <c r="D6583" s="47" t="s">
        <v>62</v>
      </c>
      <c r="E6583" s="47" t="s">
        <v>120</v>
      </c>
      <c r="F6583" s="47" t="s">
        <v>150</v>
      </c>
      <c r="G6583" s="47" t="s">
        <v>124</v>
      </c>
      <c r="H6583" s="47" t="n">
        <v>549</v>
      </c>
      <c r="I6583" s="57" t="n">
        <f aca="false">IFERROR(H6583/INDEX(Rate_Master!$C$2:$C$13,MATCH(F6583,Rate_Master!$A$2:$A$13,0)),0)</f>
        <v>0.68625</v>
      </c>
    </row>
    <row r="6584" customFormat="false" ht="15" hidden="false" customHeight="false" outlineLevel="0" collapsed="false">
      <c r="A6584" s="47" t="s">
        <v>18536</v>
      </c>
      <c r="B6584" s="47" t="s">
        <v>1527</v>
      </c>
      <c r="C6584" s="48" t="n">
        <v>46141</v>
      </c>
      <c r="D6584" s="47" t="s">
        <v>62</v>
      </c>
      <c r="E6584" s="47" t="s">
        <v>120</v>
      </c>
      <c r="F6584" s="47" t="s">
        <v>150</v>
      </c>
      <c r="G6584" s="47" t="s">
        <v>125</v>
      </c>
      <c r="H6584" s="47" t="n">
        <v>296</v>
      </c>
      <c r="I6584" s="57" t="n">
        <f aca="false">IFERROR(H6584/INDEX(Rate_Master!$C$2:$C$13,MATCH(F6584,Rate_Master!$A$2:$A$13,0)),0)</f>
        <v>0.37</v>
      </c>
    </row>
    <row r="6585" customFormat="false" ht="15" hidden="false" customHeight="false" outlineLevel="0" collapsed="false">
      <c r="A6585" s="47" t="s">
        <v>18537</v>
      </c>
      <c r="B6585" s="47" t="s">
        <v>1527</v>
      </c>
      <c r="C6585" s="48" t="n">
        <v>46141</v>
      </c>
      <c r="D6585" s="47" t="s">
        <v>62</v>
      </c>
      <c r="E6585" s="47" t="s">
        <v>120</v>
      </c>
      <c r="F6585" s="47" t="s">
        <v>150</v>
      </c>
      <c r="G6585" s="47" t="s">
        <v>126</v>
      </c>
      <c r="H6585" s="47" t="n">
        <v>214</v>
      </c>
      <c r="I6585" s="57" t="n">
        <f aca="false">IFERROR(H6585/INDEX(Rate_Master!$C$2:$C$13,MATCH(F6585,Rate_Master!$A$2:$A$13,0)),0)</f>
        <v>0.2675</v>
      </c>
    </row>
    <row r="6586" customFormat="false" ht="15" hidden="false" customHeight="false" outlineLevel="0" collapsed="false">
      <c r="A6586" s="47" t="s">
        <v>18538</v>
      </c>
      <c r="B6586" s="47" t="s">
        <v>1528</v>
      </c>
      <c r="C6586" s="48" t="n">
        <v>46141</v>
      </c>
      <c r="D6586" s="47" t="s">
        <v>62</v>
      </c>
      <c r="E6586" s="47" t="s">
        <v>120</v>
      </c>
      <c r="F6586" s="47" t="s">
        <v>150</v>
      </c>
      <c r="G6586" s="47" t="s">
        <v>119</v>
      </c>
      <c r="H6586" s="47" t="n">
        <v>1024</v>
      </c>
      <c r="I6586" s="57" t="n">
        <f aca="false">IFERROR(H6586/INDEX(Rate_Master!$C$2:$C$13,MATCH(F6586,Rate_Master!$A$2:$A$13,0)),0)</f>
        <v>1.28</v>
      </c>
    </row>
    <row r="6587" customFormat="false" ht="15" hidden="false" customHeight="false" outlineLevel="0" collapsed="false">
      <c r="A6587" s="47" t="s">
        <v>18539</v>
      </c>
      <c r="B6587" s="47" t="s">
        <v>1528</v>
      </c>
      <c r="C6587" s="48" t="n">
        <v>46141</v>
      </c>
      <c r="D6587" s="47" t="s">
        <v>62</v>
      </c>
      <c r="E6587" s="47" t="s">
        <v>120</v>
      </c>
      <c r="F6587" s="47" t="s">
        <v>150</v>
      </c>
      <c r="G6587" s="47" t="s">
        <v>121</v>
      </c>
      <c r="H6587" s="47" t="n">
        <v>883</v>
      </c>
      <c r="I6587" s="57" t="n">
        <f aca="false">IFERROR(H6587/INDEX(Rate_Master!$C$2:$C$13,MATCH(F6587,Rate_Master!$A$2:$A$13,0)),0)</f>
        <v>1.10375</v>
      </c>
    </row>
    <row r="6588" customFormat="false" ht="15" hidden="false" customHeight="false" outlineLevel="0" collapsed="false">
      <c r="A6588" s="47" t="s">
        <v>18540</v>
      </c>
      <c r="B6588" s="47" t="s">
        <v>1528</v>
      </c>
      <c r="C6588" s="48" t="n">
        <v>46141</v>
      </c>
      <c r="D6588" s="47" t="s">
        <v>62</v>
      </c>
      <c r="E6588" s="47" t="s">
        <v>120</v>
      </c>
      <c r="F6588" s="47" t="s">
        <v>150</v>
      </c>
      <c r="G6588" s="47" t="s">
        <v>122</v>
      </c>
      <c r="H6588" s="47" t="n">
        <v>1590</v>
      </c>
      <c r="I6588" s="57" t="n">
        <f aca="false">IFERROR(H6588/INDEX(Rate_Master!$C$2:$C$13,MATCH(F6588,Rate_Master!$A$2:$A$13,0)),0)</f>
        <v>1.9875</v>
      </c>
    </row>
    <row r="6589" customFormat="false" ht="15" hidden="false" customHeight="false" outlineLevel="0" collapsed="false">
      <c r="A6589" s="47" t="s">
        <v>18541</v>
      </c>
      <c r="B6589" s="47" t="s">
        <v>1528</v>
      </c>
      <c r="C6589" s="48" t="n">
        <v>46141</v>
      </c>
      <c r="D6589" s="47" t="s">
        <v>62</v>
      </c>
      <c r="E6589" s="47" t="s">
        <v>120</v>
      </c>
      <c r="F6589" s="47" t="s">
        <v>150</v>
      </c>
      <c r="G6589" s="47" t="s">
        <v>123</v>
      </c>
      <c r="H6589" s="47" t="n">
        <v>731</v>
      </c>
      <c r="I6589" s="57" t="n">
        <f aca="false">IFERROR(H6589/INDEX(Rate_Master!$C$2:$C$13,MATCH(F6589,Rate_Master!$A$2:$A$13,0)),0)</f>
        <v>0.91375</v>
      </c>
    </row>
    <row r="6590" customFormat="false" ht="15" hidden="false" customHeight="false" outlineLevel="0" collapsed="false">
      <c r="A6590" s="47" t="s">
        <v>18542</v>
      </c>
      <c r="B6590" s="47" t="s">
        <v>1528</v>
      </c>
      <c r="C6590" s="48" t="n">
        <v>46141</v>
      </c>
      <c r="D6590" s="47" t="s">
        <v>62</v>
      </c>
      <c r="E6590" s="47" t="s">
        <v>120</v>
      </c>
      <c r="F6590" s="47" t="s">
        <v>150</v>
      </c>
      <c r="G6590" s="47" t="s">
        <v>124</v>
      </c>
      <c r="H6590" s="47" t="n">
        <v>457</v>
      </c>
      <c r="I6590" s="57" t="n">
        <f aca="false">IFERROR(H6590/INDEX(Rate_Master!$C$2:$C$13,MATCH(F6590,Rate_Master!$A$2:$A$13,0)),0)</f>
        <v>0.57125</v>
      </c>
    </row>
    <row r="6591" customFormat="false" ht="15" hidden="false" customHeight="false" outlineLevel="0" collapsed="false">
      <c r="A6591" s="47" t="s">
        <v>18543</v>
      </c>
      <c r="B6591" s="47" t="s">
        <v>1528</v>
      </c>
      <c r="C6591" s="48" t="n">
        <v>46141</v>
      </c>
      <c r="D6591" s="47" t="s">
        <v>62</v>
      </c>
      <c r="E6591" s="47" t="s">
        <v>120</v>
      </c>
      <c r="F6591" s="47" t="s">
        <v>150</v>
      </c>
      <c r="G6591" s="47" t="s">
        <v>125</v>
      </c>
      <c r="H6591" s="47" t="n">
        <v>272</v>
      </c>
      <c r="I6591" s="57" t="n">
        <f aca="false">IFERROR(H6591/INDEX(Rate_Master!$C$2:$C$13,MATCH(F6591,Rate_Master!$A$2:$A$13,0)),0)</f>
        <v>0.34</v>
      </c>
    </row>
    <row r="6592" customFormat="false" ht="15" hidden="false" customHeight="false" outlineLevel="0" collapsed="false">
      <c r="A6592" s="47" t="s">
        <v>18544</v>
      </c>
      <c r="B6592" s="47" t="s">
        <v>1528</v>
      </c>
      <c r="C6592" s="48" t="n">
        <v>46141</v>
      </c>
      <c r="D6592" s="47" t="s">
        <v>62</v>
      </c>
      <c r="E6592" s="47" t="s">
        <v>120</v>
      </c>
      <c r="F6592" s="47" t="s">
        <v>150</v>
      </c>
      <c r="G6592" s="47" t="s">
        <v>126</v>
      </c>
      <c r="H6592" s="47" t="n">
        <v>196</v>
      </c>
      <c r="I6592" s="57" t="n">
        <f aca="false">IFERROR(H6592/INDEX(Rate_Master!$C$2:$C$13,MATCH(F6592,Rate_Master!$A$2:$A$13,0)),0)</f>
        <v>0.245</v>
      </c>
    </row>
    <row r="6593" customFormat="false" ht="15" hidden="false" customHeight="false" outlineLevel="0" collapsed="false">
      <c r="A6593" s="47" t="s">
        <v>18545</v>
      </c>
      <c r="B6593" s="47" t="s">
        <v>1529</v>
      </c>
      <c r="C6593" s="48" t="n">
        <v>46141</v>
      </c>
      <c r="D6593" s="47" t="s">
        <v>63</v>
      </c>
      <c r="E6593" s="47" t="s">
        <v>120</v>
      </c>
      <c r="F6593" s="47" t="s">
        <v>153</v>
      </c>
      <c r="G6593" s="47" t="s">
        <v>119</v>
      </c>
      <c r="H6593" s="47" t="n">
        <v>1967</v>
      </c>
      <c r="I6593" s="57" t="n">
        <f aca="false">IFERROR(H6593/INDEX(Rate_Master!$C$2:$C$13,MATCH(F6593,Rate_Master!$A$2:$A$13,0)),0)</f>
        <v>1.967</v>
      </c>
    </row>
    <row r="6594" customFormat="false" ht="15" hidden="false" customHeight="false" outlineLevel="0" collapsed="false">
      <c r="A6594" s="47" t="s">
        <v>18546</v>
      </c>
      <c r="B6594" s="47" t="s">
        <v>1529</v>
      </c>
      <c r="C6594" s="48" t="n">
        <v>46141</v>
      </c>
      <c r="D6594" s="47" t="s">
        <v>63</v>
      </c>
      <c r="E6594" s="47" t="s">
        <v>120</v>
      </c>
      <c r="F6594" s="47" t="s">
        <v>153</v>
      </c>
      <c r="G6594" s="47" t="s">
        <v>121</v>
      </c>
      <c r="H6594" s="47" t="n">
        <v>1755</v>
      </c>
      <c r="I6594" s="57" t="n">
        <f aca="false">IFERROR(H6594/INDEX(Rate_Master!$C$2:$C$13,MATCH(F6594,Rate_Master!$A$2:$A$13,0)),0)</f>
        <v>1.755</v>
      </c>
    </row>
    <row r="6595" customFormat="false" ht="15" hidden="false" customHeight="false" outlineLevel="0" collapsed="false">
      <c r="A6595" s="47" t="s">
        <v>18547</v>
      </c>
      <c r="B6595" s="47" t="s">
        <v>1529</v>
      </c>
      <c r="C6595" s="48" t="n">
        <v>46141</v>
      </c>
      <c r="D6595" s="47" t="s">
        <v>63</v>
      </c>
      <c r="E6595" s="47" t="s">
        <v>120</v>
      </c>
      <c r="F6595" s="47" t="s">
        <v>153</v>
      </c>
      <c r="G6595" s="47" t="s">
        <v>122</v>
      </c>
      <c r="H6595" s="47" t="n">
        <v>1953</v>
      </c>
      <c r="I6595" s="57" t="n">
        <f aca="false">IFERROR(H6595/INDEX(Rate_Master!$C$2:$C$13,MATCH(F6595,Rate_Master!$A$2:$A$13,0)),0)</f>
        <v>1.953</v>
      </c>
    </row>
    <row r="6596" customFormat="false" ht="15" hidden="false" customHeight="false" outlineLevel="0" collapsed="false">
      <c r="A6596" s="47" t="s">
        <v>18548</v>
      </c>
      <c r="B6596" s="47" t="s">
        <v>1529</v>
      </c>
      <c r="C6596" s="48" t="n">
        <v>46141</v>
      </c>
      <c r="D6596" s="47" t="s">
        <v>63</v>
      </c>
      <c r="E6596" s="47" t="s">
        <v>120</v>
      </c>
      <c r="F6596" s="47" t="s">
        <v>153</v>
      </c>
      <c r="G6596" s="47" t="s">
        <v>123</v>
      </c>
      <c r="H6596" s="47" t="n">
        <v>1466</v>
      </c>
      <c r="I6596" s="57" t="n">
        <f aca="false">IFERROR(H6596/INDEX(Rate_Master!$C$2:$C$13,MATCH(F6596,Rate_Master!$A$2:$A$13,0)),0)</f>
        <v>1.466</v>
      </c>
    </row>
    <row r="6597" customFormat="false" ht="15" hidden="false" customHeight="false" outlineLevel="0" collapsed="false">
      <c r="A6597" s="47" t="s">
        <v>18549</v>
      </c>
      <c r="B6597" s="47" t="s">
        <v>1529</v>
      </c>
      <c r="C6597" s="48" t="n">
        <v>46141</v>
      </c>
      <c r="D6597" s="47" t="s">
        <v>63</v>
      </c>
      <c r="E6597" s="47" t="s">
        <v>120</v>
      </c>
      <c r="F6597" s="47" t="s">
        <v>153</v>
      </c>
      <c r="G6597" s="47" t="s">
        <v>124</v>
      </c>
      <c r="H6597" s="47" t="n">
        <v>901</v>
      </c>
      <c r="I6597" s="57" t="n">
        <f aca="false">IFERROR(H6597/INDEX(Rate_Master!$C$2:$C$13,MATCH(F6597,Rate_Master!$A$2:$A$13,0)),0)</f>
        <v>0.901</v>
      </c>
    </row>
    <row r="6598" customFormat="false" ht="15" hidden="false" customHeight="false" outlineLevel="0" collapsed="false">
      <c r="A6598" s="47" t="s">
        <v>18550</v>
      </c>
      <c r="B6598" s="47" t="s">
        <v>1529</v>
      </c>
      <c r="C6598" s="48" t="n">
        <v>46141</v>
      </c>
      <c r="D6598" s="47" t="s">
        <v>63</v>
      </c>
      <c r="E6598" s="47" t="s">
        <v>120</v>
      </c>
      <c r="F6598" s="47" t="s">
        <v>153</v>
      </c>
      <c r="G6598" s="47" t="s">
        <v>125</v>
      </c>
      <c r="H6598" s="47" t="n">
        <v>546</v>
      </c>
      <c r="I6598" s="57" t="n">
        <f aca="false">IFERROR(H6598/INDEX(Rate_Master!$C$2:$C$13,MATCH(F6598,Rate_Master!$A$2:$A$13,0)),0)</f>
        <v>0.546</v>
      </c>
    </row>
    <row r="6599" customFormat="false" ht="15" hidden="false" customHeight="false" outlineLevel="0" collapsed="false">
      <c r="A6599" s="47" t="s">
        <v>18551</v>
      </c>
      <c r="B6599" s="47" t="s">
        <v>1529</v>
      </c>
      <c r="C6599" s="48" t="n">
        <v>46141</v>
      </c>
      <c r="D6599" s="47" t="s">
        <v>63</v>
      </c>
      <c r="E6599" s="47" t="s">
        <v>120</v>
      </c>
      <c r="F6599" s="47" t="s">
        <v>153</v>
      </c>
      <c r="G6599" s="47" t="s">
        <v>126</v>
      </c>
      <c r="H6599" s="47" t="n">
        <v>367</v>
      </c>
      <c r="I6599" s="57" t="n">
        <f aca="false">IFERROR(H6599/INDEX(Rate_Master!$C$2:$C$13,MATCH(F6599,Rate_Master!$A$2:$A$13,0)),0)</f>
        <v>0.367</v>
      </c>
    </row>
    <row r="6600" customFormat="false" ht="15" hidden="false" customHeight="false" outlineLevel="0" collapsed="false">
      <c r="A6600" s="47" t="s">
        <v>18552</v>
      </c>
      <c r="B6600" s="47" t="s">
        <v>1530</v>
      </c>
      <c r="C6600" s="48" t="n">
        <v>46141</v>
      </c>
      <c r="D6600" s="47" t="s">
        <v>63</v>
      </c>
      <c r="E6600" s="47" t="s">
        <v>120</v>
      </c>
      <c r="F6600" s="47" t="s">
        <v>153</v>
      </c>
      <c r="G6600" s="47" t="s">
        <v>119</v>
      </c>
      <c r="H6600" s="47" t="n">
        <v>770</v>
      </c>
      <c r="I6600" s="57" t="n">
        <f aca="false">IFERROR(H6600/INDEX(Rate_Master!$C$2:$C$13,MATCH(F6600,Rate_Master!$A$2:$A$13,0)),0)</f>
        <v>0.77</v>
      </c>
    </row>
    <row r="6601" customFormat="false" ht="15" hidden="false" customHeight="false" outlineLevel="0" collapsed="false">
      <c r="A6601" s="47" t="s">
        <v>18553</v>
      </c>
      <c r="B6601" s="47" t="s">
        <v>1530</v>
      </c>
      <c r="C6601" s="48" t="n">
        <v>46141</v>
      </c>
      <c r="D6601" s="47" t="s">
        <v>63</v>
      </c>
      <c r="E6601" s="47" t="s">
        <v>120</v>
      </c>
      <c r="F6601" s="47" t="s">
        <v>153</v>
      </c>
      <c r="G6601" s="47" t="s">
        <v>121</v>
      </c>
      <c r="H6601" s="47" t="n">
        <v>691</v>
      </c>
      <c r="I6601" s="57" t="n">
        <f aca="false">IFERROR(H6601/INDEX(Rate_Master!$C$2:$C$13,MATCH(F6601,Rate_Master!$A$2:$A$13,0)),0)</f>
        <v>0.691</v>
      </c>
    </row>
    <row r="6602" customFormat="false" ht="15" hidden="false" customHeight="false" outlineLevel="0" collapsed="false">
      <c r="A6602" s="47" t="s">
        <v>18554</v>
      </c>
      <c r="B6602" s="47" t="s">
        <v>1530</v>
      </c>
      <c r="C6602" s="48" t="n">
        <v>46141</v>
      </c>
      <c r="D6602" s="47" t="s">
        <v>63</v>
      </c>
      <c r="E6602" s="47" t="s">
        <v>120</v>
      </c>
      <c r="F6602" s="47" t="s">
        <v>153</v>
      </c>
      <c r="G6602" s="47" t="s">
        <v>122</v>
      </c>
      <c r="H6602" s="47" t="n">
        <v>740</v>
      </c>
      <c r="I6602" s="57" t="n">
        <f aca="false">IFERROR(H6602/INDEX(Rate_Master!$C$2:$C$13,MATCH(F6602,Rate_Master!$A$2:$A$13,0)),0)</f>
        <v>0.74</v>
      </c>
    </row>
    <row r="6603" customFormat="false" ht="15" hidden="false" customHeight="false" outlineLevel="0" collapsed="false">
      <c r="A6603" s="47" t="s">
        <v>18555</v>
      </c>
      <c r="B6603" s="47" t="s">
        <v>1530</v>
      </c>
      <c r="C6603" s="48" t="n">
        <v>46141</v>
      </c>
      <c r="D6603" s="47" t="s">
        <v>63</v>
      </c>
      <c r="E6603" s="47" t="s">
        <v>120</v>
      </c>
      <c r="F6603" s="47" t="s">
        <v>153</v>
      </c>
      <c r="G6603" s="47" t="s">
        <v>123</v>
      </c>
      <c r="H6603" s="47" t="n">
        <v>574</v>
      </c>
      <c r="I6603" s="57" t="n">
        <f aca="false">IFERROR(H6603/INDEX(Rate_Master!$C$2:$C$13,MATCH(F6603,Rate_Master!$A$2:$A$13,0)),0)</f>
        <v>0.574</v>
      </c>
    </row>
    <row r="6604" customFormat="false" ht="15" hidden="false" customHeight="false" outlineLevel="0" collapsed="false">
      <c r="A6604" s="47" t="s">
        <v>18556</v>
      </c>
      <c r="B6604" s="47" t="s">
        <v>1530</v>
      </c>
      <c r="C6604" s="48" t="n">
        <v>46141</v>
      </c>
      <c r="D6604" s="47" t="s">
        <v>63</v>
      </c>
      <c r="E6604" s="47" t="s">
        <v>120</v>
      </c>
      <c r="F6604" s="47" t="s">
        <v>153</v>
      </c>
      <c r="G6604" s="47" t="s">
        <v>124</v>
      </c>
      <c r="H6604" s="47" t="n">
        <v>366</v>
      </c>
      <c r="I6604" s="57" t="n">
        <f aca="false">IFERROR(H6604/INDEX(Rate_Master!$C$2:$C$13,MATCH(F6604,Rate_Master!$A$2:$A$13,0)),0)</f>
        <v>0.366</v>
      </c>
    </row>
    <row r="6605" customFormat="false" ht="15" hidden="false" customHeight="false" outlineLevel="0" collapsed="false">
      <c r="A6605" s="47" t="s">
        <v>18557</v>
      </c>
      <c r="B6605" s="47" t="s">
        <v>1530</v>
      </c>
      <c r="C6605" s="48" t="n">
        <v>46141</v>
      </c>
      <c r="D6605" s="47" t="s">
        <v>63</v>
      </c>
      <c r="E6605" s="47" t="s">
        <v>120</v>
      </c>
      <c r="F6605" s="47" t="s">
        <v>153</v>
      </c>
      <c r="G6605" s="47" t="s">
        <v>125</v>
      </c>
      <c r="H6605" s="47" t="n">
        <v>211</v>
      </c>
      <c r="I6605" s="57" t="n">
        <f aca="false">IFERROR(H6605/INDEX(Rate_Master!$C$2:$C$13,MATCH(F6605,Rate_Master!$A$2:$A$13,0)),0)</f>
        <v>0.211</v>
      </c>
    </row>
    <row r="6606" customFormat="false" ht="15" hidden="false" customHeight="false" outlineLevel="0" collapsed="false">
      <c r="A6606" s="47" t="s">
        <v>18558</v>
      </c>
      <c r="B6606" s="47" t="s">
        <v>1530</v>
      </c>
      <c r="C6606" s="48" t="n">
        <v>46141</v>
      </c>
      <c r="D6606" s="47" t="s">
        <v>63</v>
      </c>
      <c r="E6606" s="47" t="s">
        <v>120</v>
      </c>
      <c r="F6606" s="47" t="s">
        <v>153</v>
      </c>
      <c r="G6606" s="47" t="s">
        <v>126</v>
      </c>
      <c r="H6606" s="47" t="n">
        <v>140</v>
      </c>
      <c r="I6606" s="57" t="n">
        <f aca="false">IFERROR(H6606/INDEX(Rate_Master!$C$2:$C$13,MATCH(F6606,Rate_Master!$A$2:$A$13,0)),0)</f>
        <v>0.14</v>
      </c>
    </row>
    <row r="6607" customFormat="false" ht="15" hidden="false" customHeight="false" outlineLevel="0" collapsed="false">
      <c r="A6607" s="47" t="s">
        <v>18559</v>
      </c>
      <c r="B6607" s="47" t="s">
        <v>1531</v>
      </c>
      <c r="C6607" s="48" t="n">
        <v>46141</v>
      </c>
      <c r="D6607" s="47" t="s">
        <v>63</v>
      </c>
      <c r="E6607" s="47" t="s">
        <v>120</v>
      </c>
      <c r="F6607" s="47" t="s">
        <v>153</v>
      </c>
      <c r="G6607" s="47" t="s">
        <v>119</v>
      </c>
      <c r="H6607" s="47" t="n">
        <v>798</v>
      </c>
      <c r="I6607" s="57" t="n">
        <f aca="false">IFERROR(H6607/INDEX(Rate_Master!$C$2:$C$13,MATCH(F6607,Rate_Master!$A$2:$A$13,0)),0)</f>
        <v>0.798</v>
      </c>
    </row>
    <row r="6608" customFormat="false" ht="15" hidden="false" customHeight="false" outlineLevel="0" collapsed="false">
      <c r="A6608" s="47" t="s">
        <v>18560</v>
      </c>
      <c r="B6608" s="47" t="s">
        <v>1531</v>
      </c>
      <c r="C6608" s="48" t="n">
        <v>46141</v>
      </c>
      <c r="D6608" s="47" t="s">
        <v>63</v>
      </c>
      <c r="E6608" s="47" t="s">
        <v>120</v>
      </c>
      <c r="F6608" s="47" t="s">
        <v>153</v>
      </c>
      <c r="G6608" s="47" t="s">
        <v>121</v>
      </c>
      <c r="H6608" s="47" t="n">
        <v>706</v>
      </c>
      <c r="I6608" s="57" t="n">
        <f aca="false">IFERROR(H6608/INDEX(Rate_Master!$C$2:$C$13,MATCH(F6608,Rate_Master!$A$2:$A$13,0)),0)</f>
        <v>0.706</v>
      </c>
    </row>
    <row r="6609" customFormat="false" ht="15" hidden="false" customHeight="false" outlineLevel="0" collapsed="false">
      <c r="A6609" s="47" t="s">
        <v>18561</v>
      </c>
      <c r="B6609" s="47" t="s">
        <v>1531</v>
      </c>
      <c r="C6609" s="48" t="n">
        <v>46141</v>
      </c>
      <c r="D6609" s="47" t="s">
        <v>63</v>
      </c>
      <c r="E6609" s="47" t="s">
        <v>120</v>
      </c>
      <c r="F6609" s="47" t="s">
        <v>153</v>
      </c>
      <c r="G6609" s="47" t="s">
        <v>122</v>
      </c>
      <c r="H6609" s="47" t="n">
        <v>781</v>
      </c>
      <c r="I6609" s="57" t="n">
        <f aca="false">IFERROR(H6609/INDEX(Rate_Master!$C$2:$C$13,MATCH(F6609,Rate_Master!$A$2:$A$13,0)),0)</f>
        <v>0.781</v>
      </c>
    </row>
    <row r="6610" customFormat="false" ht="15" hidden="false" customHeight="false" outlineLevel="0" collapsed="false">
      <c r="A6610" s="47" t="s">
        <v>18562</v>
      </c>
      <c r="B6610" s="47" t="s">
        <v>1531</v>
      </c>
      <c r="C6610" s="48" t="n">
        <v>46141</v>
      </c>
      <c r="D6610" s="47" t="s">
        <v>63</v>
      </c>
      <c r="E6610" s="47" t="s">
        <v>120</v>
      </c>
      <c r="F6610" s="47" t="s">
        <v>153</v>
      </c>
      <c r="G6610" s="47" t="s">
        <v>123</v>
      </c>
      <c r="H6610" s="47" t="n">
        <v>523</v>
      </c>
      <c r="I6610" s="57" t="n">
        <f aca="false">IFERROR(H6610/INDEX(Rate_Master!$C$2:$C$13,MATCH(F6610,Rate_Master!$A$2:$A$13,0)),0)</f>
        <v>0.523</v>
      </c>
    </row>
    <row r="6611" customFormat="false" ht="15" hidden="false" customHeight="false" outlineLevel="0" collapsed="false">
      <c r="A6611" s="47" t="s">
        <v>18563</v>
      </c>
      <c r="B6611" s="47" t="s">
        <v>1531</v>
      </c>
      <c r="C6611" s="48" t="n">
        <v>46141</v>
      </c>
      <c r="D6611" s="47" t="s">
        <v>63</v>
      </c>
      <c r="E6611" s="47" t="s">
        <v>120</v>
      </c>
      <c r="F6611" s="47" t="s">
        <v>153</v>
      </c>
      <c r="G6611" s="47" t="s">
        <v>124</v>
      </c>
      <c r="H6611" s="47" t="n">
        <v>314</v>
      </c>
      <c r="I6611" s="57" t="n">
        <f aca="false">IFERROR(H6611/INDEX(Rate_Master!$C$2:$C$13,MATCH(F6611,Rate_Master!$A$2:$A$13,0)),0)</f>
        <v>0.314</v>
      </c>
    </row>
    <row r="6612" customFormat="false" ht="15" hidden="false" customHeight="false" outlineLevel="0" collapsed="false">
      <c r="A6612" s="47" t="s">
        <v>18564</v>
      </c>
      <c r="B6612" s="47" t="s">
        <v>1531</v>
      </c>
      <c r="C6612" s="48" t="n">
        <v>46141</v>
      </c>
      <c r="D6612" s="47" t="s">
        <v>63</v>
      </c>
      <c r="E6612" s="47" t="s">
        <v>120</v>
      </c>
      <c r="F6612" s="47" t="s">
        <v>153</v>
      </c>
      <c r="G6612" s="47" t="s">
        <v>125</v>
      </c>
      <c r="H6612" s="47" t="n">
        <v>209</v>
      </c>
      <c r="I6612" s="57" t="n">
        <f aca="false">IFERROR(H6612/INDEX(Rate_Master!$C$2:$C$13,MATCH(F6612,Rate_Master!$A$2:$A$13,0)),0)</f>
        <v>0.209</v>
      </c>
    </row>
    <row r="6613" customFormat="false" ht="15" hidden="false" customHeight="false" outlineLevel="0" collapsed="false">
      <c r="A6613" s="47" t="s">
        <v>18565</v>
      </c>
      <c r="B6613" s="47" t="s">
        <v>1531</v>
      </c>
      <c r="C6613" s="48" t="n">
        <v>46141</v>
      </c>
      <c r="D6613" s="47" t="s">
        <v>63</v>
      </c>
      <c r="E6613" s="47" t="s">
        <v>120</v>
      </c>
      <c r="F6613" s="47" t="s">
        <v>153</v>
      </c>
      <c r="G6613" s="47" t="s">
        <v>126</v>
      </c>
      <c r="H6613" s="47" t="n">
        <v>158</v>
      </c>
      <c r="I6613" s="57" t="n">
        <f aca="false">IFERROR(H6613/INDEX(Rate_Master!$C$2:$C$13,MATCH(F6613,Rate_Master!$A$2:$A$13,0)),0)</f>
        <v>0.158</v>
      </c>
    </row>
    <row r="6614" customFormat="false" ht="15" hidden="false" customHeight="false" outlineLevel="0" collapsed="false">
      <c r="A6614" s="47" t="s">
        <v>18566</v>
      </c>
      <c r="B6614" s="47" t="s">
        <v>1532</v>
      </c>
      <c r="C6614" s="48" t="n">
        <v>46141</v>
      </c>
      <c r="D6614" s="47" t="s">
        <v>64</v>
      </c>
      <c r="E6614" s="47" t="s">
        <v>128</v>
      </c>
      <c r="F6614" s="47" t="s">
        <v>156</v>
      </c>
      <c r="G6614" s="47" t="s">
        <v>127</v>
      </c>
      <c r="H6614" s="47" t="n">
        <v>1113</v>
      </c>
      <c r="I6614" s="57" t="n">
        <f aca="false">IFERROR(H6614/INDEX(Rate_Master!$C$2:$C$13,MATCH(F6614,Rate_Master!$A$2:$A$13,0)),0)</f>
        <v>2.31875</v>
      </c>
    </row>
    <row r="6615" customFormat="false" ht="15" hidden="false" customHeight="false" outlineLevel="0" collapsed="false">
      <c r="A6615" s="47" t="s">
        <v>18567</v>
      </c>
      <c r="B6615" s="47" t="s">
        <v>1532</v>
      </c>
      <c r="C6615" s="48" t="n">
        <v>46141</v>
      </c>
      <c r="D6615" s="47" t="s">
        <v>64</v>
      </c>
      <c r="E6615" s="47" t="s">
        <v>128</v>
      </c>
      <c r="F6615" s="47" t="s">
        <v>156</v>
      </c>
      <c r="G6615" s="47" t="s">
        <v>129</v>
      </c>
      <c r="H6615" s="47" t="n">
        <v>1299</v>
      </c>
      <c r="I6615" s="57" t="n">
        <f aca="false">IFERROR(H6615/INDEX(Rate_Master!$C$2:$C$13,MATCH(F6615,Rate_Master!$A$2:$A$13,0)),0)</f>
        <v>2.70625</v>
      </c>
    </row>
    <row r="6616" customFormat="false" ht="15" hidden="false" customHeight="false" outlineLevel="0" collapsed="false">
      <c r="A6616" s="47" t="s">
        <v>18568</v>
      </c>
      <c r="B6616" s="47" t="s">
        <v>1532</v>
      </c>
      <c r="C6616" s="48" t="n">
        <v>46141</v>
      </c>
      <c r="D6616" s="47" t="s">
        <v>64</v>
      </c>
      <c r="E6616" s="47" t="s">
        <v>128</v>
      </c>
      <c r="F6616" s="47" t="s">
        <v>156</v>
      </c>
      <c r="G6616" s="47" t="s">
        <v>130</v>
      </c>
      <c r="H6616" s="47" t="n">
        <v>975</v>
      </c>
      <c r="I6616" s="57" t="n">
        <f aca="false">IFERROR(H6616/INDEX(Rate_Master!$C$2:$C$13,MATCH(F6616,Rate_Master!$A$2:$A$13,0)),0)</f>
        <v>2.03125</v>
      </c>
    </row>
    <row r="6617" customFormat="false" ht="15" hidden="false" customHeight="false" outlineLevel="0" collapsed="false">
      <c r="A6617" s="47" t="s">
        <v>18569</v>
      </c>
      <c r="B6617" s="47" t="s">
        <v>1532</v>
      </c>
      <c r="C6617" s="48" t="n">
        <v>46141</v>
      </c>
      <c r="D6617" s="47" t="s">
        <v>64</v>
      </c>
      <c r="E6617" s="47" t="s">
        <v>128</v>
      </c>
      <c r="F6617" s="47" t="s">
        <v>156</v>
      </c>
      <c r="G6617" s="47" t="s">
        <v>131</v>
      </c>
      <c r="H6617" s="47" t="n">
        <v>345</v>
      </c>
      <c r="I6617" s="57" t="n">
        <f aca="false">IFERROR(H6617/INDEX(Rate_Master!$C$2:$C$13,MATCH(F6617,Rate_Master!$A$2:$A$13,0)),0)</f>
        <v>0.71875</v>
      </c>
    </row>
    <row r="6618" customFormat="false" ht="15" hidden="false" customHeight="false" outlineLevel="0" collapsed="false">
      <c r="A6618" s="47" t="s">
        <v>18570</v>
      </c>
      <c r="B6618" s="47" t="s">
        <v>1532</v>
      </c>
      <c r="C6618" s="48" t="n">
        <v>46141</v>
      </c>
      <c r="D6618" s="47" t="s">
        <v>64</v>
      </c>
      <c r="E6618" s="47" t="s">
        <v>128</v>
      </c>
      <c r="F6618" s="47" t="s">
        <v>156</v>
      </c>
      <c r="G6618" s="47" t="s">
        <v>132</v>
      </c>
      <c r="H6618" s="47" t="n">
        <v>273</v>
      </c>
      <c r="I6618" s="57" t="n">
        <f aca="false">IFERROR(H6618/INDEX(Rate_Master!$C$2:$C$13,MATCH(F6618,Rate_Master!$A$2:$A$13,0)),0)</f>
        <v>0.56875</v>
      </c>
    </row>
    <row r="6619" customFormat="false" ht="15" hidden="false" customHeight="false" outlineLevel="0" collapsed="false">
      <c r="A6619" s="47" t="s">
        <v>18571</v>
      </c>
      <c r="B6619" s="47" t="s">
        <v>1534</v>
      </c>
      <c r="C6619" s="48" t="n">
        <v>46141</v>
      </c>
      <c r="D6619" s="47" t="s">
        <v>64</v>
      </c>
      <c r="E6619" s="47" t="s">
        <v>128</v>
      </c>
      <c r="F6619" s="47" t="s">
        <v>156</v>
      </c>
      <c r="G6619" s="47" t="s">
        <v>127</v>
      </c>
      <c r="H6619" s="47" t="n">
        <v>1324</v>
      </c>
      <c r="I6619" s="57" t="n">
        <f aca="false">IFERROR(H6619/INDEX(Rate_Master!$C$2:$C$13,MATCH(F6619,Rate_Master!$A$2:$A$13,0)),0)</f>
        <v>2.75833333333333</v>
      </c>
    </row>
    <row r="6620" customFormat="false" ht="15" hidden="false" customHeight="false" outlineLevel="0" collapsed="false">
      <c r="A6620" s="47" t="s">
        <v>18572</v>
      </c>
      <c r="B6620" s="47" t="s">
        <v>1534</v>
      </c>
      <c r="C6620" s="48" t="n">
        <v>46141</v>
      </c>
      <c r="D6620" s="47" t="s">
        <v>64</v>
      </c>
      <c r="E6620" s="47" t="s">
        <v>128</v>
      </c>
      <c r="F6620" s="47" t="s">
        <v>156</v>
      </c>
      <c r="G6620" s="47" t="s">
        <v>129</v>
      </c>
      <c r="H6620" s="47" t="n">
        <v>1484</v>
      </c>
      <c r="I6620" s="57" t="n">
        <f aca="false">IFERROR(H6620/INDEX(Rate_Master!$C$2:$C$13,MATCH(F6620,Rate_Master!$A$2:$A$13,0)),0)</f>
        <v>3.09166666666667</v>
      </c>
    </row>
    <row r="6621" customFormat="false" ht="15" hidden="false" customHeight="false" outlineLevel="0" collapsed="false">
      <c r="A6621" s="47" t="s">
        <v>18573</v>
      </c>
      <c r="B6621" s="47" t="s">
        <v>1534</v>
      </c>
      <c r="C6621" s="48" t="n">
        <v>46141</v>
      </c>
      <c r="D6621" s="47" t="s">
        <v>64</v>
      </c>
      <c r="E6621" s="47" t="s">
        <v>128</v>
      </c>
      <c r="F6621" s="47" t="s">
        <v>156</v>
      </c>
      <c r="G6621" s="47" t="s">
        <v>130</v>
      </c>
      <c r="H6621" s="47" t="n">
        <v>1181</v>
      </c>
      <c r="I6621" s="57" t="n">
        <f aca="false">IFERROR(H6621/INDEX(Rate_Master!$C$2:$C$13,MATCH(F6621,Rate_Master!$A$2:$A$13,0)),0)</f>
        <v>2.46041666666667</v>
      </c>
    </row>
    <row r="6622" customFormat="false" ht="15" hidden="false" customHeight="false" outlineLevel="0" collapsed="false">
      <c r="A6622" s="47" t="s">
        <v>18574</v>
      </c>
      <c r="B6622" s="47" t="s">
        <v>1534</v>
      </c>
      <c r="C6622" s="48" t="n">
        <v>46141</v>
      </c>
      <c r="D6622" s="47" t="s">
        <v>64</v>
      </c>
      <c r="E6622" s="47" t="s">
        <v>128</v>
      </c>
      <c r="F6622" s="47" t="s">
        <v>156</v>
      </c>
      <c r="G6622" s="47" t="s">
        <v>131</v>
      </c>
      <c r="H6622" s="47" t="n">
        <v>409</v>
      </c>
      <c r="I6622" s="57" t="n">
        <f aca="false">IFERROR(H6622/INDEX(Rate_Master!$C$2:$C$13,MATCH(F6622,Rate_Master!$A$2:$A$13,0)),0)</f>
        <v>0.852083333333333</v>
      </c>
    </row>
    <row r="6623" customFormat="false" ht="15" hidden="false" customHeight="false" outlineLevel="0" collapsed="false">
      <c r="A6623" s="47" t="s">
        <v>18575</v>
      </c>
      <c r="B6623" s="47" t="s">
        <v>1534</v>
      </c>
      <c r="C6623" s="48" t="n">
        <v>46141</v>
      </c>
      <c r="D6623" s="47" t="s">
        <v>64</v>
      </c>
      <c r="E6623" s="47" t="s">
        <v>128</v>
      </c>
      <c r="F6623" s="47" t="s">
        <v>156</v>
      </c>
      <c r="G6623" s="47" t="s">
        <v>132</v>
      </c>
      <c r="H6623" s="47" t="n">
        <v>333</v>
      </c>
      <c r="I6623" s="57" t="n">
        <f aca="false">IFERROR(H6623/INDEX(Rate_Master!$C$2:$C$13,MATCH(F6623,Rate_Master!$A$2:$A$13,0)),0)</f>
        <v>0.69375</v>
      </c>
    </row>
    <row r="6624" customFormat="false" ht="15" hidden="false" customHeight="false" outlineLevel="0" collapsed="false">
      <c r="A6624" s="47" t="s">
        <v>18576</v>
      </c>
      <c r="B6624" s="47" t="s">
        <v>1535</v>
      </c>
      <c r="C6624" s="48" t="n">
        <v>46141</v>
      </c>
      <c r="D6624" s="47" t="s">
        <v>65</v>
      </c>
      <c r="E6624" s="47" t="s">
        <v>134</v>
      </c>
      <c r="F6624" s="47" t="s">
        <v>159</v>
      </c>
      <c r="G6624" s="47" t="s">
        <v>133</v>
      </c>
      <c r="H6624" s="47" t="n">
        <v>598</v>
      </c>
      <c r="I6624" s="57" t="n">
        <f aca="false">IFERROR(H6624/INDEX(Rate_Master!$C$2:$C$13,MATCH(F6624,Rate_Master!$A$2:$A$13,0)),0)</f>
        <v>2.49166666666667</v>
      </c>
    </row>
    <row r="6625" customFormat="false" ht="15" hidden="false" customHeight="false" outlineLevel="0" collapsed="false">
      <c r="A6625" s="47" t="s">
        <v>18577</v>
      </c>
      <c r="B6625" s="47" t="s">
        <v>1535</v>
      </c>
      <c r="C6625" s="48" t="n">
        <v>46141</v>
      </c>
      <c r="D6625" s="47" t="s">
        <v>65</v>
      </c>
      <c r="E6625" s="47" t="s">
        <v>134</v>
      </c>
      <c r="F6625" s="47" t="s">
        <v>159</v>
      </c>
      <c r="G6625" s="47" t="s">
        <v>135</v>
      </c>
      <c r="H6625" s="47" t="n">
        <v>432</v>
      </c>
      <c r="I6625" s="57" t="n">
        <f aca="false">IFERROR(H6625/INDEX(Rate_Master!$C$2:$C$13,MATCH(F6625,Rate_Master!$A$2:$A$13,0)),0)</f>
        <v>1.8</v>
      </c>
    </row>
    <row r="6626" customFormat="false" ht="15" hidden="false" customHeight="false" outlineLevel="0" collapsed="false">
      <c r="A6626" s="47" t="s">
        <v>18578</v>
      </c>
      <c r="B6626" s="47" t="s">
        <v>1535</v>
      </c>
      <c r="C6626" s="48" t="n">
        <v>46141</v>
      </c>
      <c r="D6626" s="47" t="s">
        <v>65</v>
      </c>
      <c r="E6626" s="47" t="s">
        <v>134</v>
      </c>
      <c r="F6626" s="47" t="s">
        <v>159</v>
      </c>
      <c r="G6626" s="47" t="s">
        <v>136</v>
      </c>
      <c r="H6626" s="47" t="n">
        <v>348</v>
      </c>
      <c r="I6626" s="57" t="n">
        <f aca="false">IFERROR(H6626/INDEX(Rate_Master!$C$2:$C$13,MATCH(F6626,Rate_Master!$A$2:$A$13,0)),0)</f>
        <v>1.45</v>
      </c>
    </row>
    <row r="6627" customFormat="false" ht="15" hidden="false" customHeight="false" outlineLevel="0" collapsed="false">
      <c r="A6627" s="47" t="s">
        <v>18579</v>
      </c>
      <c r="B6627" s="47" t="s">
        <v>1535</v>
      </c>
      <c r="C6627" s="48" t="n">
        <v>46141</v>
      </c>
      <c r="D6627" s="47" t="s">
        <v>65</v>
      </c>
      <c r="E6627" s="47" t="s">
        <v>134</v>
      </c>
      <c r="F6627" s="47" t="s">
        <v>159</v>
      </c>
      <c r="G6627" s="47" t="s">
        <v>137</v>
      </c>
      <c r="H6627" s="47" t="n">
        <v>259</v>
      </c>
      <c r="I6627" s="57" t="n">
        <f aca="false">IFERROR(H6627/INDEX(Rate_Master!$C$2:$C$13,MATCH(F6627,Rate_Master!$A$2:$A$13,0)),0)</f>
        <v>1.07916666666667</v>
      </c>
    </row>
    <row r="6628" customFormat="false" ht="15" hidden="false" customHeight="false" outlineLevel="0" collapsed="false">
      <c r="A6628" s="47" t="s">
        <v>18580</v>
      </c>
      <c r="B6628" s="47" t="s">
        <v>1535</v>
      </c>
      <c r="C6628" s="48" t="n">
        <v>46141</v>
      </c>
      <c r="D6628" s="47" t="s">
        <v>65</v>
      </c>
      <c r="E6628" s="47" t="s">
        <v>134</v>
      </c>
      <c r="F6628" s="47" t="s">
        <v>159</v>
      </c>
      <c r="G6628" s="47" t="s">
        <v>138</v>
      </c>
      <c r="H6628" s="47" t="n">
        <v>145</v>
      </c>
      <c r="I6628" s="57" t="n">
        <f aca="false">IFERROR(H6628/INDEX(Rate_Master!$C$2:$C$13,MATCH(F6628,Rate_Master!$A$2:$A$13,0)),0)</f>
        <v>0.604166666666667</v>
      </c>
    </row>
    <row r="6629" customFormat="false" ht="15" hidden="false" customHeight="false" outlineLevel="0" collapsed="false">
      <c r="A6629" s="47" t="s">
        <v>18581</v>
      </c>
      <c r="B6629" s="47" t="s">
        <v>1536</v>
      </c>
      <c r="C6629" s="48" t="n">
        <v>46141</v>
      </c>
      <c r="D6629" s="47" t="s">
        <v>65</v>
      </c>
      <c r="E6629" s="47" t="s">
        <v>134</v>
      </c>
      <c r="F6629" s="47" t="s">
        <v>159</v>
      </c>
      <c r="G6629" s="47" t="s">
        <v>133</v>
      </c>
      <c r="H6629" s="47" t="n">
        <v>567</v>
      </c>
      <c r="I6629" s="57" t="n">
        <f aca="false">IFERROR(H6629/INDEX(Rate_Master!$C$2:$C$13,MATCH(F6629,Rate_Master!$A$2:$A$13,0)),0)</f>
        <v>2.3625</v>
      </c>
    </row>
    <row r="6630" customFormat="false" ht="15" hidden="false" customHeight="false" outlineLevel="0" collapsed="false">
      <c r="A6630" s="47" t="s">
        <v>18582</v>
      </c>
      <c r="B6630" s="47" t="s">
        <v>1536</v>
      </c>
      <c r="C6630" s="48" t="n">
        <v>46141</v>
      </c>
      <c r="D6630" s="47" t="s">
        <v>65</v>
      </c>
      <c r="E6630" s="47" t="s">
        <v>134</v>
      </c>
      <c r="F6630" s="47" t="s">
        <v>159</v>
      </c>
      <c r="G6630" s="47" t="s">
        <v>135</v>
      </c>
      <c r="H6630" s="47" t="n">
        <v>440</v>
      </c>
      <c r="I6630" s="57" t="n">
        <f aca="false">IFERROR(H6630/INDEX(Rate_Master!$C$2:$C$13,MATCH(F6630,Rate_Master!$A$2:$A$13,0)),0)</f>
        <v>1.83333333333333</v>
      </c>
    </row>
    <row r="6631" customFormat="false" ht="15" hidden="false" customHeight="false" outlineLevel="0" collapsed="false">
      <c r="A6631" s="47" t="s">
        <v>18583</v>
      </c>
      <c r="B6631" s="47" t="s">
        <v>1536</v>
      </c>
      <c r="C6631" s="48" t="n">
        <v>46141</v>
      </c>
      <c r="D6631" s="47" t="s">
        <v>65</v>
      </c>
      <c r="E6631" s="47" t="s">
        <v>134</v>
      </c>
      <c r="F6631" s="47" t="s">
        <v>159</v>
      </c>
      <c r="G6631" s="47" t="s">
        <v>136</v>
      </c>
      <c r="H6631" s="47" t="n">
        <v>379</v>
      </c>
      <c r="I6631" s="57" t="n">
        <f aca="false">IFERROR(H6631/INDEX(Rate_Master!$C$2:$C$13,MATCH(F6631,Rate_Master!$A$2:$A$13,0)),0)</f>
        <v>1.57916666666667</v>
      </c>
    </row>
    <row r="6632" customFormat="false" ht="15" hidden="false" customHeight="false" outlineLevel="0" collapsed="false">
      <c r="A6632" s="47" t="s">
        <v>18584</v>
      </c>
      <c r="B6632" s="47" t="s">
        <v>1536</v>
      </c>
      <c r="C6632" s="48" t="n">
        <v>46141</v>
      </c>
      <c r="D6632" s="47" t="s">
        <v>65</v>
      </c>
      <c r="E6632" s="47" t="s">
        <v>134</v>
      </c>
      <c r="F6632" s="47" t="s">
        <v>159</v>
      </c>
      <c r="G6632" s="47" t="s">
        <v>137</v>
      </c>
      <c r="H6632" s="47" t="n">
        <v>275</v>
      </c>
      <c r="I6632" s="57" t="n">
        <f aca="false">IFERROR(H6632/INDEX(Rate_Master!$C$2:$C$13,MATCH(F6632,Rate_Master!$A$2:$A$13,0)),0)</f>
        <v>1.14583333333333</v>
      </c>
    </row>
    <row r="6633" customFormat="false" ht="15" hidden="false" customHeight="false" outlineLevel="0" collapsed="false">
      <c r="A6633" s="47" t="s">
        <v>18585</v>
      </c>
      <c r="B6633" s="47" t="s">
        <v>1536</v>
      </c>
      <c r="C6633" s="48" t="n">
        <v>46141</v>
      </c>
      <c r="D6633" s="47" t="s">
        <v>65</v>
      </c>
      <c r="E6633" s="47" t="s">
        <v>134</v>
      </c>
      <c r="F6633" s="47" t="s">
        <v>159</v>
      </c>
      <c r="G6633" s="47" t="s">
        <v>138</v>
      </c>
      <c r="H6633" s="47" t="n">
        <v>168</v>
      </c>
      <c r="I6633" s="57" t="n">
        <f aca="false">IFERROR(H6633/INDEX(Rate_Master!$C$2:$C$13,MATCH(F6633,Rate_Master!$A$2:$A$13,0)),0)</f>
        <v>0.7</v>
      </c>
    </row>
    <row r="6634" customFormat="false" ht="15" hidden="false" customHeight="false" outlineLevel="0" collapsed="false">
      <c r="A6634" s="47" t="s">
        <v>18586</v>
      </c>
      <c r="B6634" s="47" t="s">
        <v>1537</v>
      </c>
      <c r="C6634" s="48" t="n">
        <v>46141</v>
      </c>
      <c r="D6634" s="47" t="s">
        <v>65</v>
      </c>
      <c r="E6634" s="47" t="s">
        <v>134</v>
      </c>
      <c r="F6634" s="47" t="s">
        <v>157</v>
      </c>
      <c r="G6634" s="47" t="s">
        <v>133</v>
      </c>
      <c r="H6634" s="47" t="n">
        <v>725</v>
      </c>
      <c r="I6634" s="57" t="n">
        <f aca="false">IFERROR(H6634/INDEX(Rate_Master!$C$2:$C$13,MATCH(F6634,Rate_Master!$A$2:$A$13,0)),0)</f>
        <v>3.29545454545455</v>
      </c>
    </row>
    <row r="6635" customFormat="false" ht="15" hidden="false" customHeight="false" outlineLevel="0" collapsed="false">
      <c r="A6635" s="47" t="s">
        <v>18587</v>
      </c>
      <c r="B6635" s="47" t="s">
        <v>1537</v>
      </c>
      <c r="C6635" s="48" t="n">
        <v>46141</v>
      </c>
      <c r="D6635" s="47" t="s">
        <v>65</v>
      </c>
      <c r="E6635" s="47" t="s">
        <v>134</v>
      </c>
      <c r="F6635" s="47" t="s">
        <v>157</v>
      </c>
      <c r="G6635" s="47" t="s">
        <v>135</v>
      </c>
      <c r="H6635" s="47" t="n">
        <v>358</v>
      </c>
      <c r="I6635" s="57" t="n">
        <f aca="false">IFERROR(H6635/INDEX(Rate_Master!$C$2:$C$13,MATCH(F6635,Rate_Master!$A$2:$A$13,0)),0)</f>
        <v>1.62727272727273</v>
      </c>
    </row>
    <row r="6636" customFormat="false" ht="15" hidden="false" customHeight="false" outlineLevel="0" collapsed="false">
      <c r="A6636" s="47" t="s">
        <v>18588</v>
      </c>
      <c r="B6636" s="47" t="s">
        <v>1537</v>
      </c>
      <c r="C6636" s="48" t="n">
        <v>46141</v>
      </c>
      <c r="D6636" s="47" t="s">
        <v>65</v>
      </c>
      <c r="E6636" s="47" t="s">
        <v>134</v>
      </c>
      <c r="F6636" s="47" t="s">
        <v>157</v>
      </c>
      <c r="G6636" s="47" t="s">
        <v>136</v>
      </c>
      <c r="H6636" s="47" t="n">
        <v>281</v>
      </c>
      <c r="I6636" s="57" t="n">
        <f aca="false">IFERROR(H6636/INDEX(Rate_Master!$C$2:$C$13,MATCH(F6636,Rate_Master!$A$2:$A$13,0)),0)</f>
        <v>1.27727272727273</v>
      </c>
    </row>
    <row r="6637" customFormat="false" ht="15" hidden="false" customHeight="false" outlineLevel="0" collapsed="false">
      <c r="A6637" s="47" t="s">
        <v>18589</v>
      </c>
      <c r="B6637" s="47" t="s">
        <v>1537</v>
      </c>
      <c r="C6637" s="48" t="n">
        <v>46141</v>
      </c>
      <c r="D6637" s="47" t="s">
        <v>65</v>
      </c>
      <c r="E6637" s="47" t="s">
        <v>134</v>
      </c>
      <c r="F6637" s="47" t="s">
        <v>157</v>
      </c>
      <c r="G6637" s="47" t="s">
        <v>137</v>
      </c>
      <c r="H6637" s="47" t="n">
        <v>204</v>
      </c>
      <c r="I6637" s="57" t="n">
        <f aca="false">IFERROR(H6637/INDEX(Rate_Master!$C$2:$C$13,MATCH(F6637,Rate_Master!$A$2:$A$13,0)),0)</f>
        <v>0.927272727272727</v>
      </c>
    </row>
    <row r="6638" customFormat="false" ht="15" hidden="false" customHeight="false" outlineLevel="0" collapsed="false">
      <c r="A6638" s="47" t="s">
        <v>18590</v>
      </c>
      <c r="B6638" s="47" t="s">
        <v>1537</v>
      </c>
      <c r="C6638" s="48" t="n">
        <v>46141</v>
      </c>
      <c r="D6638" s="47" t="s">
        <v>65</v>
      </c>
      <c r="E6638" s="47" t="s">
        <v>134</v>
      </c>
      <c r="F6638" s="47" t="s">
        <v>157</v>
      </c>
      <c r="G6638" s="47" t="s">
        <v>138</v>
      </c>
      <c r="H6638" s="47" t="n">
        <v>127</v>
      </c>
      <c r="I6638" s="57" t="n">
        <f aca="false">IFERROR(H6638/INDEX(Rate_Master!$C$2:$C$13,MATCH(F6638,Rate_Master!$A$2:$A$13,0)),0)</f>
        <v>0.577272727272727</v>
      </c>
    </row>
    <row r="6639" customFormat="false" ht="15" hidden="false" customHeight="false" outlineLevel="0" collapsed="false">
      <c r="A6639" s="47" t="s">
        <v>18591</v>
      </c>
      <c r="B6639" s="47" t="s">
        <v>1539</v>
      </c>
      <c r="C6639" s="48" t="n">
        <v>46142</v>
      </c>
      <c r="D6639" s="47" t="s">
        <v>62</v>
      </c>
      <c r="E6639" s="47" t="s">
        <v>120</v>
      </c>
      <c r="F6639" s="47" t="s">
        <v>150</v>
      </c>
      <c r="G6639" s="47" t="s">
        <v>119</v>
      </c>
      <c r="H6639" s="47" t="n">
        <v>593</v>
      </c>
      <c r="I6639" s="57" t="n">
        <f aca="false">IFERROR(H6639/INDEX(Rate_Master!$C$2:$C$13,MATCH(F6639,Rate_Master!$A$2:$A$13,0)),0)</f>
        <v>0.74125</v>
      </c>
    </row>
    <row r="6640" customFormat="false" ht="15" hidden="false" customHeight="false" outlineLevel="0" collapsed="false">
      <c r="A6640" s="47" t="s">
        <v>18592</v>
      </c>
      <c r="B6640" s="47" t="s">
        <v>1539</v>
      </c>
      <c r="C6640" s="48" t="n">
        <v>46142</v>
      </c>
      <c r="D6640" s="47" t="s">
        <v>62</v>
      </c>
      <c r="E6640" s="47" t="s">
        <v>120</v>
      </c>
      <c r="F6640" s="47" t="s">
        <v>150</v>
      </c>
      <c r="G6640" s="47" t="s">
        <v>121</v>
      </c>
      <c r="H6640" s="47" t="n">
        <v>597</v>
      </c>
      <c r="I6640" s="57" t="n">
        <f aca="false">IFERROR(H6640/INDEX(Rate_Master!$C$2:$C$13,MATCH(F6640,Rate_Master!$A$2:$A$13,0)),0)</f>
        <v>0.74625</v>
      </c>
    </row>
    <row r="6641" customFormat="false" ht="15" hidden="false" customHeight="false" outlineLevel="0" collapsed="false">
      <c r="A6641" s="47" t="s">
        <v>18593</v>
      </c>
      <c r="B6641" s="47" t="s">
        <v>1539</v>
      </c>
      <c r="C6641" s="48" t="n">
        <v>46142</v>
      </c>
      <c r="D6641" s="47" t="s">
        <v>62</v>
      </c>
      <c r="E6641" s="47" t="s">
        <v>120</v>
      </c>
      <c r="F6641" s="47" t="s">
        <v>150</v>
      </c>
      <c r="G6641" s="47" t="s">
        <v>122</v>
      </c>
      <c r="H6641" s="47" t="n">
        <v>987</v>
      </c>
      <c r="I6641" s="57" t="n">
        <f aca="false">IFERROR(H6641/INDEX(Rate_Master!$C$2:$C$13,MATCH(F6641,Rate_Master!$A$2:$A$13,0)),0)</f>
        <v>1.23375</v>
      </c>
    </row>
    <row r="6642" customFormat="false" ht="15" hidden="false" customHeight="false" outlineLevel="0" collapsed="false">
      <c r="A6642" s="47" t="s">
        <v>18594</v>
      </c>
      <c r="B6642" s="47" t="s">
        <v>1539</v>
      </c>
      <c r="C6642" s="48" t="n">
        <v>46142</v>
      </c>
      <c r="D6642" s="47" t="s">
        <v>62</v>
      </c>
      <c r="E6642" s="47" t="s">
        <v>120</v>
      </c>
      <c r="F6642" s="47" t="s">
        <v>150</v>
      </c>
      <c r="G6642" s="47" t="s">
        <v>123</v>
      </c>
      <c r="H6642" s="47" t="n">
        <v>486</v>
      </c>
      <c r="I6642" s="57" t="n">
        <f aca="false">IFERROR(H6642/INDEX(Rate_Master!$C$2:$C$13,MATCH(F6642,Rate_Master!$A$2:$A$13,0)),0)</f>
        <v>0.6075</v>
      </c>
    </row>
    <row r="6643" customFormat="false" ht="15" hidden="false" customHeight="false" outlineLevel="0" collapsed="false">
      <c r="A6643" s="47" t="s">
        <v>18595</v>
      </c>
      <c r="B6643" s="47" t="s">
        <v>1539</v>
      </c>
      <c r="C6643" s="48" t="n">
        <v>46142</v>
      </c>
      <c r="D6643" s="47" t="s">
        <v>62</v>
      </c>
      <c r="E6643" s="47" t="s">
        <v>120</v>
      </c>
      <c r="F6643" s="47" t="s">
        <v>150</v>
      </c>
      <c r="G6643" s="47" t="s">
        <v>124</v>
      </c>
      <c r="H6643" s="47" t="n">
        <v>281</v>
      </c>
      <c r="I6643" s="57" t="n">
        <f aca="false">IFERROR(H6643/INDEX(Rate_Master!$C$2:$C$13,MATCH(F6643,Rate_Master!$A$2:$A$13,0)),0)</f>
        <v>0.35125</v>
      </c>
    </row>
    <row r="6644" customFormat="false" ht="15" hidden="false" customHeight="false" outlineLevel="0" collapsed="false">
      <c r="A6644" s="47" t="s">
        <v>18596</v>
      </c>
      <c r="B6644" s="47" t="s">
        <v>1539</v>
      </c>
      <c r="C6644" s="48" t="n">
        <v>46142</v>
      </c>
      <c r="D6644" s="47" t="s">
        <v>62</v>
      </c>
      <c r="E6644" s="47" t="s">
        <v>120</v>
      </c>
      <c r="F6644" s="47" t="s">
        <v>150</v>
      </c>
      <c r="G6644" s="47" t="s">
        <v>125</v>
      </c>
      <c r="H6644" s="47" t="n">
        <v>183</v>
      </c>
      <c r="I6644" s="57" t="n">
        <f aca="false">IFERROR(H6644/INDEX(Rate_Master!$C$2:$C$13,MATCH(F6644,Rate_Master!$A$2:$A$13,0)),0)</f>
        <v>0.22875</v>
      </c>
    </row>
    <row r="6645" customFormat="false" ht="15" hidden="false" customHeight="false" outlineLevel="0" collapsed="false">
      <c r="A6645" s="47" t="s">
        <v>18597</v>
      </c>
      <c r="B6645" s="47" t="s">
        <v>1539</v>
      </c>
      <c r="C6645" s="48" t="n">
        <v>46142</v>
      </c>
      <c r="D6645" s="47" t="s">
        <v>62</v>
      </c>
      <c r="E6645" s="47" t="s">
        <v>120</v>
      </c>
      <c r="F6645" s="47" t="s">
        <v>150</v>
      </c>
      <c r="G6645" s="47" t="s">
        <v>126</v>
      </c>
      <c r="H6645" s="47" t="n">
        <v>99</v>
      </c>
      <c r="I6645" s="57" t="n">
        <f aca="false">IFERROR(H6645/INDEX(Rate_Master!$C$2:$C$13,MATCH(F6645,Rate_Master!$A$2:$A$13,0)),0)</f>
        <v>0.12375</v>
      </c>
    </row>
    <row r="6646" customFormat="false" ht="15" hidden="false" customHeight="false" outlineLevel="0" collapsed="false">
      <c r="A6646" s="47" t="s">
        <v>18598</v>
      </c>
      <c r="B6646" s="47" t="s">
        <v>1540</v>
      </c>
      <c r="C6646" s="48" t="n">
        <v>46142</v>
      </c>
      <c r="D6646" s="47" t="s">
        <v>62</v>
      </c>
      <c r="E6646" s="47" t="s">
        <v>120</v>
      </c>
      <c r="F6646" s="47" t="s">
        <v>150</v>
      </c>
      <c r="G6646" s="47" t="s">
        <v>119</v>
      </c>
      <c r="H6646" s="47" t="n">
        <v>874</v>
      </c>
      <c r="I6646" s="57" t="n">
        <f aca="false">IFERROR(H6646/INDEX(Rate_Master!$C$2:$C$13,MATCH(F6646,Rate_Master!$A$2:$A$13,0)),0)</f>
        <v>1.0925</v>
      </c>
    </row>
    <row r="6647" customFormat="false" ht="15" hidden="false" customHeight="false" outlineLevel="0" collapsed="false">
      <c r="A6647" s="47" t="s">
        <v>18599</v>
      </c>
      <c r="B6647" s="47" t="s">
        <v>1540</v>
      </c>
      <c r="C6647" s="48" t="n">
        <v>46142</v>
      </c>
      <c r="D6647" s="47" t="s">
        <v>62</v>
      </c>
      <c r="E6647" s="47" t="s">
        <v>120</v>
      </c>
      <c r="F6647" s="47" t="s">
        <v>150</v>
      </c>
      <c r="G6647" s="47" t="s">
        <v>121</v>
      </c>
      <c r="H6647" s="47" t="n">
        <v>805</v>
      </c>
      <c r="I6647" s="57" t="n">
        <f aca="false">IFERROR(H6647/INDEX(Rate_Master!$C$2:$C$13,MATCH(F6647,Rate_Master!$A$2:$A$13,0)),0)</f>
        <v>1.00625</v>
      </c>
    </row>
    <row r="6648" customFormat="false" ht="15" hidden="false" customHeight="false" outlineLevel="0" collapsed="false">
      <c r="A6648" s="47" t="s">
        <v>18600</v>
      </c>
      <c r="B6648" s="47" t="s">
        <v>1540</v>
      </c>
      <c r="C6648" s="48" t="n">
        <v>46142</v>
      </c>
      <c r="D6648" s="47" t="s">
        <v>62</v>
      </c>
      <c r="E6648" s="47" t="s">
        <v>120</v>
      </c>
      <c r="F6648" s="47" t="s">
        <v>150</v>
      </c>
      <c r="G6648" s="47" t="s">
        <v>122</v>
      </c>
      <c r="H6648" s="47" t="n">
        <v>1434</v>
      </c>
      <c r="I6648" s="57" t="n">
        <f aca="false">IFERROR(H6648/INDEX(Rate_Master!$C$2:$C$13,MATCH(F6648,Rate_Master!$A$2:$A$13,0)),0)</f>
        <v>1.7925</v>
      </c>
    </row>
    <row r="6649" customFormat="false" ht="15" hidden="false" customHeight="false" outlineLevel="0" collapsed="false">
      <c r="A6649" s="47" t="s">
        <v>18601</v>
      </c>
      <c r="B6649" s="47" t="s">
        <v>1540</v>
      </c>
      <c r="C6649" s="48" t="n">
        <v>46142</v>
      </c>
      <c r="D6649" s="47" t="s">
        <v>62</v>
      </c>
      <c r="E6649" s="47" t="s">
        <v>120</v>
      </c>
      <c r="F6649" s="47" t="s">
        <v>150</v>
      </c>
      <c r="G6649" s="47" t="s">
        <v>123</v>
      </c>
      <c r="H6649" s="47" t="n">
        <v>606</v>
      </c>
      <c r="I6649" s="57" t="n">
        <f aca="false">IFERROR(H6649/INDEX(Rate_Master!$C$2:$C$13,MATCH(F6649,Rate_Master!$A$2:$A$13,0)),0)</f>
        <v>0.7575</v>
      </c>
    </row>
    <row r="6650" customFormat="false" ht="15" hidden="false" customHeight="false" outlineLevel="0" collapsed="false">
      <c r="A6650" s="47" t="s">
        <v>18602</v>
      </c>
      <c r="B6650" s="47" t="s">
        <v>1540</v>
      </c>
      <c r="C6650" s="48" t="n">
        <v>46142</v>
      </c>
      <c r="D6650" s="47" t="s">
        <v>62</v>
      </c>
      <c r="E6650" s="47" t="s">
        <v>120</v>
      </c>
      <c r="F6650" s="47" t="s">
        <v>150</v>
      </c>
      <c r="G6650" s="47" t="s">
        <v>124</v>
      </c>
      <c r="H6650" s="47" t="n">
        <v>409</v>
      </c>
      <c r="I6650" s="57" t="n">
        <f aca="false">IFERROR(H6650/INDEX(Rate_Master!$C$2:$C$13,MATCH(F6650,Rate_Master!$A$2:$A$13,0)),0)</f>
        <v>0.51125</v>
      </c>
    </row>
    <row r="6651" customFormat="false" ht="15" hidden="false" customHeight="false" outlineLevel="0" collapsed="false">
      <c r="A6651" s="47" t="s">
        <v>18603</v>
      </c>
      <c r="B6651" s="47" t="s">
        <v>1540</v>
      </c>
      <c r="C6651" s="48" t="n">
        <v>46142</v>
      </c>
      <c r="D6651" s="47" t="s">
        <v>62</v>
      </c>
      <c r="E6651" s="47" t="s">
        <v>120</v>
      </c>
      <c r="F6651" s="47" t="s">
        <v>150</v>
      </c>
      <c r="G6651" s="47" t="s">
        <v>125</v>
      </c>
      <c r="H6651" s="47" t="n">
        <v>252</v>
      </c>
      <c r="I6651" s="57" t="n">
        <f aca="false">IFERROR(H6651/INDEX(Rate_Master!$C$2:$C$13,MATCH(F6651,Rate_Master!$A$2:$A$13,0)),0)</f>
        <v>0.315</v>
      </c>
    </row>
    <row r="6652" customFormat="false" ht="15" hidden="false" customHeight="false" outlineLevel="0" collapsed="false">
      <c r="A6652" s="47" t="s">
        <v>18604</v>
      </c>
      <c r="B6652" s="47" t="s">
        <v>1540</v>
      </c>
      <c r="C6652" s="48" t="n">
        <v>46142</v>
      </c>
      <c r="D6652" s="47" t="s">
        <v>62</v>
      </c>
      <c r="E6652" s="47" t="s">
        <v>120</v>
      </c>
      <c r="F6652" s="47" t="s">
        <v>150</v>
      </c>
      <c r="G6652" s="47" t="s">
        <v>126</v>
      </c>
      <c r="H6652" s="47" t="n">
        <v>151</v>
      </c>
      <c r="I6652" s="57" t="n">
        <f aca="false">IFERROR(H6652/INDEX(Rate_Master!$C$2:$C$13,MATCH(F6652,Rate_Master!$A$2:$A$13,0)),0)</f>
        <v>0.18875</v>
      </c>
    </row>
    <row r="6653" customFormat="false" ht="15" hidden="false" customHeight="false" outlineLevel="0" collapsed="false">
      <c r="A6653" s="47" t="s">
        <v>18605</v>
      </c>
      <c r="B6653" s="47" t="s">
        <v>1541</v>
      </c>
      <c r="C6653" s="48" t="n">
        <v>46142</v>
      </c>
      <c r="D6653" s="47" t="s">
        <v>62</v>
      </c>
      <c r="E6653" s="47" t="s">
        <v>120</v>
      </c>
      <c r="F6653" s="47" t="s">
        <v>150</v>
      </c>
      <c r="G6653" s="47" t="s">
        <v>119</v>
      </c>
      <c r="H6653" s="47" t="n">
        <v>924</v>
      </c>
      <c r="I6653" s="57" t="n">
        <f aca="false">IFERROR(H6653/INDEX(Rate_Master!$C$2:$C$13,MATCH(F6653,Rate_Master!$A$2:$A$13,0)),0)</f>
        <v>1.155</v>
      </c>
    </row>
    <row r="6654" customFormat="false" ht="15" hidden="false" customHeight="false" outlineLevel="0" collapsed="false">
      <c r="A6654" s="47" t="s">
        <v>18606</v>
      </c>
      <c r="B6654" s="47" t="s">
        <v>1541</v>
      </c>
      <c r="C6654" s="48" t="n">
        <v>46142</v>
      </c>
      <c r="D6654" s="47" t="s">
        <v>62</v>
      </c>
      <c r="E6654" s="47" t="s">
        <v>120</v>
      </c>
      <c r="F6654" s="47" t="s">
        <v>150</v>
      </c>
      <c r="G6654" s="47" t="s">
        <v>121</v>
      </c>
      <c r="H6654" s="47" t="n">
        <v>869</v>
      </c>
      <c r="I6654" s="57" t="n">
        <f aca="false">IFERROR(H6654/INDEX(Rate_Master!$C$2:$C$13,MATCH(F6654,Rate_Master!$A$2:$A$13,0)),0)</f>
        <v>1.08625</v>
      </c>
    </row>
    <row r="6655" customFormat="false" ht="15" hidden="false" customHeight="false" outlineLevel="0" collapsed="false">
      <c r="A6655" s="47" t="s">
        <v>18607</v>
      </c>
      <c r="B6655" s="47" t="s">
        <v>1541</v>
      </c>
      <c r="C6655" s="48" t="n">
        <v>46142</v>
      </c>
      <c r="D6655" s="47" t="s">
        <v>62</v>
      </c>
      <c r="E6655" s="47" t="s">
        <v>120</v>
      </c>
      <c r="F6655" s="47" t="s">
        <v>150</v>
      </c>
      <c r="G6655" s="47" t="s">
        <v>122</v>
      </c>
      <c r="H6655" s="47" t="n">
        <v>1505</v>
      </c>
      <c r="I6655" s="57" t="n">
        <f aca="false">IFERROR(H6655/INDEX(Rate_Master!$C$2:$C$13,MATCH(F6655,Rate_Master!$A$2:$A$13,0)),0)</f>
        <v>1.88125</v>
      </c>
    </row>
    <row r="6656" customFormat="false" ht="15" hidden="false" customHeight="false" outlineLevel="0" collapsed="false">
      <c r="A6656" s="47" t="s">
        <v>18608</v>
      </c>
      <c r="B6656" s="47" t="s">
        <v>1541</v>
      </c>
      <c r="C6656" s="48" t="n">
        <v>46142</v>
      </c>
      <c r="D6656" s="47" t="s">
        <v>62</v>
      </c>
      <c r="E6656" s="47" t="s">
        <v>120</v>
      </c>
      <c r="F6656" s="47" t="s">
        <v>150</v>
      </c>
      <c r="G6656" s="47" t="s">
        <v>123</v>
      </c>
      <c r="H6656" s="47" t="n">
        <v>682</v>
      </c>
      <c r="I6656" s="57" t="n">
        <f aca="false">IFERROR(H6656/INDEX(Rate_Master!$C$2:$C$13,MATCH(F6656,Rate_Master!$A$2:$A$13,0)),0)</f>
        <v>0.8525</v>
      </c>
    </row>
    <row r="6657" customFormat="false" ht="15" hidden="false" customHeight="false" outlineLevel="0" collapsed="false">
      <c r="A6657" s="47" t="s">
        <v>18609</v>
      </c>
      <c r="B6657" s="47" t="s">
        <v>1541</v>
      </c>
      <c r="C6657" s="48" t="n">
        <v>46142</v>
      </c>
      <c r="D6657" s="47" t="s">
        <v>62</v>
      </c>
      <c r="E6657" s="47" t="s">
        <v>120</v>
      </c>
      <c r="F6657" s="47" t="s">
        <v>150</v>
      </c>
      <c r="G6657" s="47" t="s">
        <v>124</v>
      </c>
      <c r="H6657" s="47" t="n">
        <v>395</v>
      </c>
      <c r="I6657" s="57" t="n">
        <f aca="false">IFERROR(H6657/INDEX(Rate_Master!$C$2:$C$13,MATCH(F6657,Rate_Master!$A$2:$A$13,0)),0)</f>
        <v>0.49375</v>
      </c>
    </row>
    <row r="6658" customFormat="false" ht="15" hidden="false" customHeight="false" outlineLevel="0" collapsed="false">
      <c r="A6658" s="47" t="s">
        <v>18610</v>
      </c>
      <c r="B6658" s="47" t="s">
        <v>1541</v>
      </c>
      <c r="C6658" s="48" t="n">
        <v>46142</v>
      </c>
      <c r="D6658" s="47" t="s">
        <v>62</v>
      </c>
      <c r="E6658" s="47" t="s">
        <v>120</v>
      </c>
      <c r="F6658" s="47" t="s">
        <v>150</v>
      </c>
      <c r="G6658" s="47" t="s">
        <v>125</v>
      </c>
      <c r="H6658" s="47" t="n">
        <v>240</v>
      </c>
      <c r="I6658" s="57" t="n">
        <f aca="false">IFERROR(H6658/INDEX(Rate_Master!$C$2:$C$13,MATCH(F6658,Rate_Master!$A$2:$A$13,0)),0)</f>
        <v>0.3</v>
      </c>
    </row>
    <row r="6659" customFormat="false" ht="15" hidden="false" customHeight="false" outlineLevel="0" collapsed="false">
      <c r="A6659" s="47" t="s">
        <v>18611</v>
      </c>
      <c r="B6659" s="47" t="s">
        <v>1541</v>
      </c>
      <c r="C6659" s="48" t="n">
        <v>46142</v>
      </c>
      <c r="D6659" s="47" t="s">
        <v>62</v>
      </c>
      <c r="E6659" s="47" t="s">
        <v>120</v>
      </c>
      <c r="F6659" s="47" t="s">
        <v>150</v>
      </c>
      <c r="G6659" s="47" t="s">
        <v>126</v>
      </c>
      <c r="H6659" s="47" t="n">
        <v>137</v>
      </c>
      <c r="I6659" s="57" t="n">
        <f aca="false">IFERROR(H6659/INDEX(Rate_Master!$C$2:$C$13,MATCH(F6659,Rate_Master!$A$2:$A$13,0)),0)</f>
        <v>0.17125</v>
      </c>
    </row>
    <row r="6660" customFormat="false" ht="15" hidden="false" customHeight="false" outlineLevel="0" collapsed="false">
      <c r="A6660" s="47" t="s">
        <v>18612</v>
      </c>
      <c r="B6660" s="47" t="s">
        <v>1542</v>
      </c>
      <c r="C6660" s="48" t="n">
        <v>46142</v>
      </c>
      <c r="D6660" s="47" t="s">
        <v>63</v>
      </c>
      <c r="E6660" s="47" t="s">
        <v>120</v>
      </c>
      <c r="F6660" s="47" t="s">
        <v>153</v>
      </c>
      <c r="G6660" s="47" t="s">
        <v>119</v>
      </c>
      <c r="H6660" s="47" t="n">
        <v>1387</v>
      </c>
      <c r="I6660" s="57" t="n">
        <f aca="false">IFERROR(H6660/INDEX(Rate_Master!$C$2:$C$13,MATCH(F6660,Rate_Master!$A$2:$A$13,0)),0)</f>
        <v>1.387</v>
      </c>
    </row>
    <row r="6661" customFormat="false" ht="15" hidden="false" customHeight="false" outlineLevel="0" collapsed="false">
      <c r="A6661" s="47" t="s">
        <v>18613</v>
      </c>
      <c r="B6661" s="47" t="s">
        <v>1542</v>
      </c>
      <c r="C6661" s="48" t="n">
        <v>46142</v>
      </c>
      <c r="D6661" s="47" t="s">
        <v>63</v>
      </c>
      <c r="E6661" s="47" t="s">
        <v>120</v>
      </c>
      <c r="F6661" s="47" t="s">
        <v>153</v>
      </c>
      <c r="G6661" s="47" t="s">
        <v>121</v>
      </c>
      <c r="H6661" s="47" t="n">
        <v>1277</v>
      </c>
      <c r="I6661" s="57" t="n">
        <f aca="false">IFERROR(H6661/INDEX(Rate_Master!$C$2:$C$13,MATCH(F6661,Rate_Master!$A$2:$A$13,0)),0)</f>
        <v>1.277</v>
      </c>
    </row>
    <row r="6662" customFormat="false" ht="15" hidden="false" customHeight="false" outlineLevel="0" collapsed="false">
      <c r="A6662" s="47" t="s">
        <v>18614</v>
      </c>
      <c r="B6662" s="47" t="s">
        <v>1542</v>
      </c>
      <c r="C6662" s="48" t="n">
        <v>46142</v>
      </c>
      <c r="D6662" s="47" t="s">
        <v>63</v>
      </c>
      <c r="E6662" s="47" t="s">
        <v>120</v>
      </c>
      <c r="F6662" s="47" t="s">
        <v>153</v>
      </c>
      <c r="G6662" s="47" t="s">
        <v>122</v>
      </c>
      <c r="H6662" s="47" t="n">
        <v>1359</v>
      </c>
      <c r="I6662" s="57" t="n">
        <f aca="false">IFERROR(H6662/INDEX(Rate_Master!$C$2:$C$13,MATCH(F6662,Rate_Master!$A$2:$A$13,0)),0)</f>
        <v>1.359</v>
      </c>
    </row>
    <row r="6663" customFormat="false" ht="15" hidden="false" customHeight="false" outlineLevel="0" collapsed="false">
      <c r="A6663" s="47" t="s">
        <v>18615</v>
      </c>
      <c r="B6663" s="47" t="s">
        <v>1542</v>
      </c>
      <c r="C6663" s="48" t="n">
        <v>46142</v>
      </c>
      <c r="D6663" s="47" t="s">
        <v>63</v>
      </c>
      <c r="E6663" s="47" t="s">
        <v>120</v>
      </c>
      <c r="F6663" s="47" t="s">
        <v>153</v>
      </c>
      <c r="G6663" s="47" t="s">
        <v>123</v>
      </c>
      <c r="H6663" s="47" t="n">
        <v>996</v>
      </c>
      <c r="I6663" s="57" t="n">
        <f aca="false">IFERROR(H6663/INDEX(Rate_Master!$C$2:$C$13,MATCH(F6663,Rate_Master!$A$2:$A$13,0)),0)</f>
        <v>0.996</v>
      </c>
    </row>
    <row r="6664" customFormat="false" ht="15" hidden="false" customHeight="false" outlineLevel="0" collapsed="false">
      <c r="A6664" s="47" t="s">
        <v>18616</v>
      </c>
      <c r="B6664" s="47" t="s">
        <v>1542</v>
      </c>
      <c r="C6664" s="48" t="n">
        <v>46142</v>
      </c>
      <c r="D6664" s="47" t="s">
        <v>63</v>
      </c>
      <c r="E6664" s="47" t="s">
        <v>120</v>
      </c>
      <c r="F6664" s="47" t="s">
        <v>153</v>
      </c>
      <c r="G6664" s="47" t="s">
        <v>124</v>
      </c>
      <c r="H6664" s="47" t="n">
        <v>613</v>
      </c>
      <c r="I6664" s="57" t="n">
        <f aca="false">IFERROR(H6664/INDEX(Rate_Master!$C$2:$C$13,MATCH(F6664,Rate_Master!$A$2:$A$13,0)),0)</f>
        <v>0.613</v>
      </c>
    </row>
    <row r="6665" customFormat="false" ht="15" hidden="false" customHeight="false" outlineLevel="0" collapsed="false">
      <c r="A6665" s="47" t="s">
        <v>18617</v>
      </c>
      <c r="B6665" s="47" t="s">
        <v>1542</v>
      </c>
      <c r="C6665" s="48" t="n">
        <v>46142</v>
      </c>
      <c r="D6665" s="47" t="s">
        <v>63</v>
      </c>
      <c r="E6665" s="47" t="s">
        <v>120</v>
      </c>
      <c r="F6665" s="47" t="s">
        <v>153</v>
      </c>
      <c r="G6665" s="47" t="s">
        <v>125</v>
      </c>
      <c r="H6665" s="47" t="n">
        <v>354</v>
      </c>
      <c r="I6665" s="57" t="n">
        <f aca="false">IFERROR(H6665/INDEX(Rate_Master!$C$2:$C$13,MATCH(F6665,Rate_Master!$A$2:$A$13,0)),0)</f>
        <v>0.354</v>
      </c>
    </row>
    <row r="6666" customFormat="false" ht="15" hidden="false" customHeight="false" outlineLevel="0" collapsed="false">
      <c r="A6666" s="47" t="s">
        <v>18618</v>
      </c>
      <c r="B6666" s="47" t="s">
        <v>1542</v>
      </c>
      <c r="C6666" s="48" t="n">
        <v>46142</v>
      </c>
      <c r="D6666" s="47" t="s">
        <v>63</v>
      </c>
      <c r="E6666" s="47" t="s">
        <v>120</v>
      </c>
      <c r="F6666" s="47" t="s">
        <v>153</v>
      </c>
      <c r="G6666" s="47" t="s">
        <v>126</v>
      </c>
      <c r="H6666" s="47" t="n">
        <v>251</v>
      </c>
      <c r="I6666" s="57" t="n">
        <f aca="false">IFERROR(H6666/INDEX(Rate_Master!$C$2:$C$13,MATCH(F6666,Rate_Master!$A$2:$A$13,0)),0)</f>
        <v>0.251</v>
      </c>
    </row>
    <row r="6667" customFormat="false" ht="15" hidden="false" customHeight="false" outlineLevel="0" collapsed="false">
      <c r="A6667" s="47" t="s">
        <v>18619</v>
      </c>
      <c r="B6667" s="47" t="s">
        <v>1544</v>
      </c>
      <c r="C6667" s="48" t="n">
        <v>46142</v>
      </c>
      <c r="D6667" s="47" t="s">
        <v>63</v>
      </c>
      <c r="E6667" s="47" t="s">
        <v>120</v>
      </c>
      <c r="F6667" s="47" t="s">
        <v>153</v>
      </c>
      <c r="G6667" s="47" t="s">
        <v>119</v>
      </c>
      <c r="H6667" s="47" t="n">
        <v>1349</v>
      </c>
      <c r="I6667" s="57" t="n">
        <f aca="false">IFERROR(H6667/INDEX(Rate_Master!$C$2:$C$13,MATCH(F6667,Rate_Master!$A$2:$A$13,0)),0)</f>
        <v>1.349</v>
      </c>
    </row>
    <row r="6668" customFormat="false" ht="15" hidden="false" customHeight="false" outlineLevel="0" collapsed="false">
      <c r="A6668" s="47" t="s">
        <v>18620</v>
      </c>
      <c r="B6668" s="47" t="s">
        <v>1544</v>
      </c>
      <c r="C6668" s="48" t="n">
        <v>46142</v>
      </c>
      <c r="D6668" s="47" t="s">
        <v>63</v>
      </c>
      <c r="E6668" s="47" t="s">
        <v>120</v>
      </c>
      <c r="F6668" s="47" t="s">
        <v>153</v>
      </c>
      <c r="G6668" s="47" t="s">
        <v>121</v>
      </c>
      <c r="H6668" s="47" t="n">
        <v>1171</v>
      </c>
      <c r="I6668" s="57" t="n">
        <f aca="false">IFERROR(H6668/INDEX(Rate_Master!$C$2:$C$13,MATCH(F6668,Rate_Master!$A$2:$A$13,0)),0)</f>
        <v>1.171</v>
      </c>
    </row>
    <row r="6669" customFormat="false" ht="15" hidden="false" customHeight="false" outlineLevel="0" collapsed="false">
      <c r="A6669" s="47" t="s">
        <v>18621</v>
      </c>
      <c r="B6669" s="47" t="s">
        <v>1544</v>
      </c>
      <c r="C6669" s="48" t="n">
        <v>46142</v>
      </c>
      <c r="D6669" s="47" t="s">
        <v>63</v>
      </c>
      <c r="E6669" s="47" t="s">
        <v>120</v>
      </c>
      <c r="F6669" s="47" t="s">
        <v>153</v>
      </c>
      <c r="G6669" s="47" t="s">
        <v>122</v>
      </c>
      <c r="H6669" s="47" t="n">
        <v>1364</v>
      </c>
      <c r="I6669" s="57" t="n">
        <f aca="false">IFERROR(H6669/INDEX(Rate_Master!$C$2:$C$13,MATCH(F6669,Rate_Master!$A$2:$A$13,0)),0)</f>
        <v>1.364</v>
      </c>
    </row>
    <row r="6670" customFormat="false" ht="15" hidden="false" customHeight="false" outlineLevel="0" collapsed="false">
      <c r="A6670" s="47" t="s">
        <v>18622</v>
      </c>
      <c r="B6670" s="47" t="s">
        <v>1544</v>
      </c>
      <c r="C6670" s="48" t="n">
        <v>46142</v>
      </c>
      <c r="D6670" s="47" t="s">
        <v>63</v>
      </c>
      <c r="E6670" s="47" t="s">
        <v>120</v>
      </c>
      <c r="F6670" s="47" t="s">
        <v>153</v>
      </c>
      <c r="G6670" s="47" t="s">
        <v>123</v>
      </c>
      <c r="H6670" s="47" t="n">
        <v>1004</v>
      </c>
      <c r="I6670" s="57" t="n">
        <f aca="false">IFERROR(H6670/INDEX(Rate_Master!$C$2:$C$13,MATCH(F6670,Rate_Master!$A$2:$A$13,0)),0)</f>
        <v>1.004</v>
      </c>
    </row>
    <row r="6671" customFormat="false" ht="15" hidden="false" customHeight="false" outlineLevel="0" collapsed="false">
      <c r="A6671" s="47" t="s">
        <v>18623</v>
      </c>
      <c r="B6671" s="47" t="s">
        <v>1544</v>
      </c>
      <c r="C6671" s="48" t="n">
        <v>46142</v>
      </c>
      <c r="D6671" s="47" t="s">
        <v>63</v>
      </c>
      <c r="E6671" s="47" t="s">
        <v>120</v>
      </c>
      <c r="F6671" s="47" t="s">
        <v>153</v>
      </c>
      <c r="G6671" s="47" t="s">
        <v>124</v>
      </c>
      <c r="H6671" s="47" t="n">
        <v>596</v>
      </c>
      <c r="I6671" s="57" t="n">
        <f aca="false">IFERROR(H6671/INDEX(Rate_Master!$C$2:$C$13,MATCH(F6671,Rate_Master!$A$2:$A$13,0)),0)</f>
        <v>0.596</v>
      </c>
    </row>
    <row r="6672" customFormat="false" ht="15" hidden="false" customHeight="false" outlineLevel="0" collapsed="false">
      <c r="A6672" s="47" t="s">
        <v>18624</v>
      </c>
      <c r="B6672" s="47" t="s">
        <v>1544</v>
      </c>
      <c r="C6672" s="48" t="n">
        <v>46142</v>
      </c>
      <c r="D6672" s="47" t="s">
        <v>63</v>
      </c>
      <c r="E6672" s="47" t="s">
        <v>120</v>
      </c>
      <c r="F6672" s="47" t="s">
        <v>153</v>
      </c>
      <c r="G6672" s="47" t="s">
        <v>125</v>
      </c>
      <c r="H6672" s="47" t="n">
        <v>383</v>
      </c>
      <c r="I6672" s="57" t="n">
        <f aca="false">IFERROR(H6672/INDEX(Rate_Master!$C$2:$C$13,MATCH(F6672,Rate_Master!$A$2:$A$13,0)),0)</f>
        <v>0.383</v>
      </c>
    </row>
    <row r="6673" customFormat="false" ht="15" hidden="false" customHeight="false" outlineLevel="0" collapsed="false">
      <c r="A6673" s="47" t="s">
        <v>18625</v>
      </c>
      <c r="B6673" s="47" t="s">
        <v>1544</v>
      </c>
      <c r="C6673" s="48" t="n">
        <v>46142</v>
      </c>
      <c r="D6673" s="47" t="s">
        <v>63</v>
      </c>
      <c r="E6673" s="47" t="s">
        <v>120</v>
      </c>
      <c r="F6673" s="47" t="s">
        <v>153</v>
      </c>
      <c r="G6673" s="47" t="s">
        <v>126</v>
      </c>
      <c r="H6673" s="47" t="n">
        <v>232</v>
      </c>
      <c r="I6673" s="57" t="n">
        <f aca="false">IFERROR(H6673/INDEX(Rate_Master!$C$2:$C$13,MATCH(F6673,Rate_Master!$A$2:$A$13,0)),0)</f>
        <v>0.232</v>
      </c>
    </row>
    <row r="6674" customFormat="false" ht="15" hidden="false" customHeight="false" outlineLevel="0" collapsed="false">
      <c r="A6674" s="47" t="s">
        <v>18626</v>
      </c>
      <c r="B6674" s="47" t="s">
        <v>1545</v>
      </c>
      <c r="C6674" s="48" t="n">
        <v>46142</v>
      </c>
      <c r="D6674" s="47" t="s">
        <v>63</v>
      </c>
      <c r="E6674" s="47" t="s">
        <v>120</v>
      </c>
      <c r="F6674" s="47" t="s">
        <v>153</v>
      </c>
      <c r="G6674" s="47" t="s">
        <v>119</v>
      </c>
      <c r="H6674" s="47" t="n">
        <v>683</v>
      </c>
      <c r="I6674" s="57" t="n">
        <f aca="false">IFERROR(H6674/INDEX(Rate_Master!$C$2:$C$13,MATCH(F6674,Rate_Master!$A$2:$A$13,0)),0)</f>
        <v>0.683</v>
      </c>
    </row>
    <row r="6675" customFormat="false" ht="15" hidden="false" customHeight="false" outlineLevel="0" collapsed="false">
      <c r="A6675" s="47" t="s">
        <v>18627</v>
      </c>
      <c r="B6675" s="47" t="s">
        <v>1545</v>
      </c>
      <c r="C6675" s="48" t="n">
        <v>46142</v>
      </c>
      <c r="D6675" s="47" t="s">
        <v>63</v>
      </c>
      <c r="E6675" s="47" t="s">
        <v>120</v>
      </c>
      <c r="F6675" s="47" t="s">
        <v>153</v>
      </c>
      <c r="G6675" s="47" t="s">
        <v>121</v>
      </c>
      <c r="H6675" s="47" t="n">
        <v>557</v>
      </c>
      <c r="I6675" s="57" t="n">
        <f aca="false">IFERROR(H6675/INDEX(Rate_Master!$C$2:$C$13,MATCH(F6675,Rate_Master!$A$2:$A$13,0)),0)</f>
        <v>0.557</v>
      </c>
    </row>
    <row r="6676" customFormat="false" ht="15" hidden="false" customHeight="false" outlineLevel="0" collapsed="false">
      <c r="A6676" s="47" t="s">
        <v>18628</v>
      </c>
      <c r="B6676" s="47" t="s">
        <v>1545</v>
      </c>
      <c r="C6676" s="48" t="n">
        <v>46142</v>
      </c>
      <c r="D6676" s="47" t="s">
        <v>63</v>
      </c>
      <c r="E6676" s="47" t="s">
        <v>120</v>
      </c>
      <c r="F6676" s="47" t="s">
        <v>153</v>
      </c>
      <c r="G6676" s="47" t="s">
        <v>122</v>
      </c>
      <c r="H6676" s="47" t="n">
        <v>661</v>
      </c>
      <c r="I6676" s="57" t="n">
        <f aca="false">IFERROR(H6676/INDEX(Rate_Master!$C$2:$C$13,MATCH(F6676,Rate_Master!$A$2:$A$13,0)),0)</f>
        <v>0.661</v>
      </c>
    </row>
    <row r="6677" customFormat="false" ht="15" hidden="false" customHeight="false" outlineLevel="0" collapsed="false">
      <c r="A6677" s="47" t="s">
        <v>18629</v>
      </c>
      <c r="B6677" s="47" t="s">
        <v>1545</v>
      </c>
      <c r="C6677" s="48" t="n">
        <v>46142</v>
      </c>
      <c r="D6677" s="47" t="s">
        <v>63</v>
      </c>
      <c r="E6677" s="47" t="s">
        <v>120</v>
      </c>
      <c r="F6677" s="47" t="s">
        <v>153</v>
      </c>
      <c r="G6677" s="47" t="s">
        <v>123</v>
      </c>
      <c r="H6677" s="47" t="n">
        <v>451</v>
      </c>
      <c r="I6677" s="57" t="n">
        <f aca="false">IFERROR(H6677/INDEX(Rate_Master!$C$2:$C$13,MATCH(F6677,Rate_Master!$A$2:$A$13,0)),0)</f>
        <v>0.451</v>
      </c>
    </row>
    <row r="6678" customFormat="false" ht="15" hidden="false" customHeight="false" outlineLevel="0" collapsed="false">
      <c r="A6678" s="47" t="s">
        <v>18630</v>
      </c>
      <c r="B6678" s="47" t="s">
        <v>1545</v>
      </c>
      <c r="C6678" s="48" t="n">
        <v>46142</v>
      </c>
      <c r="D6678" s="47" t="s">
        <v>63</v>
      </c>
      <c r="E6678" s="47" t="s">
        <v>120</v>
      </c>
      <c r="F6678" s="47" t="s">
        <v>153</v>
      </c>
      <c r="G6678" s="47" t="s">
        <v>124</v>
      </c>
      <c r="H6678" s="47" t="n">
        <v>281</v>
      </c>
      <c r="I6678" s="57" t="n">
        <f aca="false">IFERROR(H6678/INDEX(Rate_Master!$C$2:$C$13,MATCH(F6678,Rate_Master!$A$2:$A$13,0)),0)</f>
        <v>0.281</v>
      </c>
    </row>
    <row r="6679" customFormat="false" ht="15" hidden="false" customHeight="false" outlineLevel="0" collapsed="false">
      <c r="A6679" s="47" t="s">
        <v>18631</v>
      </c>
      <c r="B6679" s="47" t="s">
        <v>1545</v>
      </c>
      <c r="C6679" s="48" t="n">
        <v>46142</v>
      </c>
      <c r="D6679" s="47" t="s">
        <v>63</v>
      </c>
      <c r="E6679" s="47" t="s">
        <v>120</v>
      </c>
      <c r="F6679" s="47" t="s">
        <v>153</v>
      </c>
      <c r="G6679" s="47" t="s">
        <v>125</v>
      </c>
      <c r="H6679" s="47" t="n">
        <v>189</v>
      </c>
      <c r="I6679" s="57" t="n">
        <f aca="false">IFERROR(H6679/INDEX(Rate_Master!$C$2:$C$13,MATCH(F6679,Rate_Master!$A$2:$A$13,0)),0)</f>
        <v>0.189</v>
      </c>
    </row>
    <row r="6680" customFormat="false" ht="15" hidden="false" customHeight="false" outlineLevel="0" collapsed="false">
      <c r="A6680" s="47" t="s">
        <v>18632</v>
      </c>
      <c r="B6680" s="47" t="s">
        <v>1545</v>
      </c>
      <c r="C6680" s="48" t="n">
        <v>46142</v>
      </c>
      <c r="D6680" s="47" t="s">
        <v>63</v>
      </c>
      <c r="E6680" s="47" t="s">
        <v>120</v>
      </c>
      <c r="F6680" s="47" t="s">
        <v>153</v>
      </c>
      <c r="G6680" s="47" t="s">
        <v>126</v>
      </c>
      <c r="H6680" s="47" t="n">
        <v>110</v>
      </c>
      <c r="I6680" s="57" t="n">
        <f aca="false">IFERROR(H6680/INDEX(Rate_Master!$C$2:$C$13,MATCH(F6680,Rate_Master!$A$2:$A$13,0)),0)</f>
        <v>0.11</v>
      </c>
    </row>
    <row r="6681" customFormat="false" ht="15" hidden="false" customHeight="false" outlineLevel="0" collapsed="false">
      <c r="A6681" s="47" t="s">
        <v>18633</v>
      </c>
      <c r="B6681" s="47" t="s">
        <v>1546</v>
      </c>
      <c r="C6681" s="48" t="n">
        <v>46142</v>
      </c>
      <c r="D6681" s="47" t="s">
        <v>64</v>
      </c>
      <c r="E6681" s="47" t="s">
        <v>128</v>
      </c>
      <c r="F6681" s="47" t="s">
        <v>156</v>
      </c>
      <c r="G6681" s="47" t="s">
        <v>127</v>
      </c>
      <c r="H6681" s="47" t="n">
        <v>670</v>
      </c>
      <c r="I6681" s="57" t="n">
        <f aca="false">IFERROR(H6681/INDEX(Rate_Master!$C$2:$C$13,MATCH(F6681,Rate_Master!$A$2:$A$13,0)),0)</f>
        <v>1.39583333333333</v>
      </c>
    </row>
    <row r="6682" customFormat="false" ht="15" hidden="false" customHeight="false" outlineLevel="0" collapsed="false">
      <c r="A6682" s="47" t="s">
        <v>18634</v>
      </c>
      <c r="B6682" s="47" t="s">
        <v>1546</v>
      </c>
      <c r="C6682" s="48" t="n">
        <v>46142</v>
      </c>
      <c r="D6682" s="47" t="s">
        <v>64</v>
      </c>
      <c r="E6682" s="47" t="s">
        <v>128</v>
      </c>
      <c r="F6682" s="47" t="s">
        <v>156</v>
      </c>
      <c r="G6682" s="47" t="s">
        <v>129</v>
      </c>
      <c r="H6682" s="47" t="n">
        <v>728</v>
      </c>
      <c r="I6682" s="57" t="n">
        <f aca="false">IFERROR(H6682/INDEX(Rate_Master!$C$2:$C$13,MATCH(F6682,Rate_Master!$A$2:$A$13,0)),0)</f>
        <v>1.51666666666667</v>
      </c>
    </row>
    <row r="6683" customFormat="false" ht="15" hidden="false" customHeight="false" outlineLevel="0" collapsed="false">
      <c r="A6683" s="47" t="s">
        <v>18635</v>
      </c>
      <c r="B6683" s="47" t="s">
        <v>1546</v>
      </c>
      <c r="C6683" s="48" t="n">
        <v>46142</v>
      </c>
      <c r="D6683" s="47" t="s">
        <v>64</v>
      </c>
      <c r="E6683" s="47" t="s">
        <v>128</v>
      </c>
      <c r="F6683" s="47" t="s">
        <v>156</v>
      </c>
      <c r="G6683" s="47" t="s">
        <v>130</v>
      </c>
      <c r="H6683" s="47" t="n">
        <v>584</v>
      </c>
      <c r="I6683" s="57" t="n">
        <f aca="false">IFERROR(H6683/INDEX(Rate_Master!$C$2:$C$13,MATCH(F6683,Rate_Master!$A$2:$A$13,0)),0)</f>
        <v>1.21666666666667</v>
      </c>
    </row>
    <row r="6684" customFormat="false" ht="15" hidden="false" customHeight="false" outlineLevel="0" collapsed="false">
      <c r="A6684" s="47" t="s">
        <v>18636</v>
      </c>
      <c r="B6684" s="47" t="s">
        <v>1546</v>
      </c>
      <c r="C6684" s="48" t="n">
        <v>46142</v>
      </c>
      <c r="D6684" s="47" t="s">
        <v>64</v>
      </c>
      <c r="E6684" s="47" t="s">
        <v>128</v>
      </c>
      <c r="F6684" s="47" t="s">
        <v>156</v>
      </c>
      <c r="G6684" s="47" t="s">
        <v>131</v>
      </c>
      <c r="H6684" s="47" t="n">
        <v>176</v>
      </c>
      <c r="I6684" s="57" t="n">
        <f aca="false">IFERROR(H6684/INDEX(Rate_Master!$C$2:$C$13,MATCH(F6684,Rate_Master!$A$2:$A$13,0)),0)</f>
        <v>0.366666666666667</v>
      </c>
    </row>
    <row r="6685" customFormat="false" ht="15" hidden="false" customHeight="false" outlineLevel="0" collapsed="false">
      <c r="A6685" s="47" t="s">
        <v>18637</v>
      </c>
      <c r="B6685" s="47" t="s">
        <v>1546</v>
      </c>
      <c r="C6685" s="48" t="n">
        <v>46142</v>
      </c>
      <c r="D6685" s="47" t="s">
        <v>64</v>
      </c>
      <c r="E6685" s="47" t="s">
        <v>128</v>
      </c>
      <c r="F6685" s="47" t="s">
        <v>156</v>
      </c>
      <c r="G6685" s="47" t="s">
        <v>132</v>
      </c>
      <c r="H6685" s="47" t="n">
        <v>150</v>
      </c>
      <c r="I6685" s="57" t="n">
        <f aca="false">IFERROR(H6685/INDEX(Rate_Master!$C$2:$C$13,MATCH(F6685,Rate_Master!$A$2:$A$13,0)),0)</f>
        <v>0.3125</v>
      </c>
    </row>
    <row r="6686" customFormat="false" ht="15" hidden="false" customHeight="false" outlineLevel="0" collapsed="false">
      <c r="A6686" s="47" t="s">
        <v>18638</v>
      </c>
      <c r="B6686" s="47" t="s">
        <v>1547</v>
      </c>
      <c r="C6686" s="48" t="n">
        <v>46142</v>
      </c>
      <c r="D6686" s="47" t="s">
        <v>64</v>
      </c>
      <c r="E6686" s="47" t="s">
        <v>128</v>
      </c>
      <c r="F6686" s="47" t="s">
        <v>156</v>
      </c>
      <c r="G6686" s="47" t="s">
        <v>127</v>
      </c>
      <c r="H6686" s="47" t="n">
        <v>1288</v>
      </c>
      <c r="I6686" s="57" t="n">
        <f aca="false">IFERROR(H6686/INDEX(Rate_Master!$C$2:$C$13,MATCH(F6686,Rate_Master!$A$2:$A$13,0)),0)</f>
        <v>2.68333333333333</v>
      </c>
    </row>
    <row r="6687" customFormat="false" ht="15" hidden="false" customHeight="false" outlineLevel="0" collapsed="false">
      <c r="A6687" s="47" t="s">
        <v>18639</v>
      </c>
      <c r="B6687" s="47" t="s">
        <v>1547</v>
      </c>
      <c r="C6687" s="48" t="n">
        <v>46142</v>
      </c>
      <c r="D6687" s="47" t="s">
        <v>64</v>
      </c>
      <c r="E6687" s="47" t="s">
        <v>128</v>
      </c>
      <c r="F6687" s="47" t="s">
        <v>156</v>
      </c>
      <c r="G6687" s="47" t="s">
        <v>129</v>
      </c>
      <c r="H6687" s="47" t="n">
        <v>1578</v>
      </c>
      <c r="I6687" s="57" t="n">
        <f aca="false">IFERROR(H6687/INDEX(Rate_Master!$C$2:$C$13,MATCH(F6687,Rate_Master!$A$2:$A$13,0)),0)</f>
        <v>3.2875</v>
      </c>
    </row>
    <row r="6688" customFormat="false" ht="15" hidden="false" customHeight="false" outlineLevel="0" collapsed="false">
      <c r="A6688" s="47" t="s">
        <v>18640</v>
      </c>
      <c r="B6688" s="47" t="s">
        <v>1547</v>
      </c>
      <c r="C6688" s="48" t="n">
        <v>46142</v>
      </c>
      <c r="D6688" s="47" t="s">
        <v>64</v>
      </c>
      <c r="E6688" s="47" t="s">
        <v>128</v>
      </c>
      <c r="F6688" s="47" t="s">
        <v>156</v>
      </c>
      <c r="G6688" s="47" t="s">
        <v>130</v>
      </c>
      <c r="H6688" s="47" t="n">
        <v>1175</v>
      </c>
      <c r="I6688" s="57" t="n">
        <f aca="false">IFERROR(H6688/INDEX(Rate_Master!$C$2:$C$13,MATCH(F6688,Rate_Master!$A$2:$A$13,0)),0)</f>
        <v>2.44791666666667</v>
      </c>
    </row>
    <row r="6689" customFormat="false" ht="15" hidden="false" customHeight="false" outlineLevel="0" collapsed="false">
      <c r="A6689" s="47" t="s">
        <v>18641</v>
      </c>
      <c r="B6689" s="47" t="s">
        <v>1547</v>
      </c>
      <c r="C6689" s="48" t="n">
        <v>46142</v>
      </c>
      <c r="D6689" s="47" t="s">
        <v>64</v>
      </c>
      <c r="E6689" s="47" t="s">
        <v>128</v>
      </c>
      <c r="F6689" s="47" t="s">
        <v>156</v>
      </c>
      <c r="G6689" s="47" t="s">
        <v>131</v>
      </c>
      <c r="H6689" s="47" t="n">
        <v>411</v>
      </c>
      <c r="I6689" s="57" t="n">
        <f aca="false">IFERROR(H6689/INDEX(Rate_Master!$C$2:$C$13,MATCH(F6689,Rate_Master!$A$2:$A$13,0)),0)</f>
        <v>0.85625</v>
      </c>
    </row>
    <row r="6690" customFormat="false" ht="15" hidden="false" customHeight="false" outlineLevel="0" collapsed="false">
      <c r="A6690" s="47" t="s">
        <v>18642</v>
      </c>
      <c r="B6690" s="47" t="s">
        <v>1547</v>
      </c>
      <c r="C6690" s="48" t="n">
        <v>46142</v>
      </c>
      <c r="D6690" s="47" t="s">
        <v>64</v>
      </c>
      <c r="E6690" s="47" t="s">
        <v>128</v>
      </c>
      <c r="F6690" s="47" t="s">
        <v>156</v>
      </c>
      <c r="G6690" s="47" t="s">
        <v>132</v>
      </c>
      <c r="H6690" s="47" t="n">
        <v>288</v>
      </c>
      <c r="I6690" s="57" t="n">
        <f aca="false">IFERROR(H6690/INDEX(Rate_Master!$C$2:$C$13,MATCH(F6690,Rate_Master!$A$2:$A$13,0)),0)</f>
        <v>0.6</v>
      </c>
    </row>
    <row r="6691" customFormat="false" ht="15" hidden="false" customHeight="false" outlineLevel="0" collapsed="false">
      <c r="A6691" s="47" t="s">
        <v>18643</v>
      </c>
      <c r="B6691" s="47" t="s">
        <v>1548</v>
      </c>
      <c r="C6691" s="48" t="n">
        <v>46142</v>
      </c>
      <c r="D6691" s="47" t="s">
        <v>65</v>
      </c>
      <c r="E6691" s="47" t="s">
        <v>134</v>
      </c>
      <c r="F6691" s="47" t="s">
        <v>157</v>
      </c>
      <c r="G6691" s="47" t="s">
        <v>133</v>
      </c>
      <c r="H6691" s="47" t="n">
        <v>717</v>
      </c>
      <c r="I6691" s="57" t="n">
        <f aca="false">IFERROR(H6691/INDEX(Rate_Master!$C$2:$C$13,MATCH(F6691,Rate_Master!$A$2:$A$13,0)),0)</f>
        <v>3.25909090909091</v>
      </c>
    </row>
    <row r="6692" customFormat="false" ht="15" hidden="false" customHeight="false" outlineLevel="0" collapsed="false">
      <c r="A6692" s="47" t="s">
        <v>18644</v>
      </c>
      <c r="B6692" s="47" t="s">
        <v>1548</v>
      </c>
      <c r="C6692" s="48" t="n">
        <v>46142</v>
      </c>
      <c r="D6692" s="47" t="s">
        <v>65</v>
      </c>
      <c r="E6692" s="47" t="s">
        <v>134</v>
      </c>
      <c r="F6692" s="47" t="s">
        <v>157</v>
      </c>
      <c r="G6692" s="47" t="s">
        <v>135</v>
      </c>
      <c r="H6692" s="47" t="n">
        <v>388</v>
      </c>
      <c r="I6692" s="57" t="n">
        <f aca="false">IFERROR(H6692/INDEX(Rate_Master!$C$2:$C$13,MATCH(F6692,Rate_Master!$A$2:$A$13,0)),0)</f>
        <v>1.76363636363636</v>
      </c>
    </row>
    <row r="6693" customFormat="false" ht="15" hidden="false" customHeight="false" outlineLevel="0" collapsed="false">
      <c r="A6693" s="47" t="s">
        <v>18645</v>
      </c>
      <c r="B6693" s="47" t="s">
        <v>1548</v>
      </c>
      <c r="C6693" s="48" t="n">
        <v>46142</v>
      </c>
      <c r="D6693" s="47" t="s">
        <v>65</v>
      </c>
      <c r="E6693" s="47" t="s">
        <v>134</v>
      </c>
      <c r="F6693" s="47" t="s">
        <v>157</v>
      </c>
      <c r="G6693" s="47" t="s">
        <v>136</v>
      </c>
      <c r="H6693" s="47" t="n">
        <v>307</v>
      </c>
      <c r="I6693" s="57" t="n">
        <f aca="false">IFERROR(H6693/INDEX(Rate_Master!$C$2:$C$13,MATCH(F6693,Rate_Master!$A$2:$A$13,0)),0)</f>
        <v>1.39545454545455</v>
      </c>
    </row>
    <row r="6694" customFormat="false" ht="15" hidden="false" customHeight="false" outlineLevel="0" collapsed="false">
      <c r="A6694" s="47" t="s">
        <v>18646</v>
      </c>
      <c r="B6694" s="47" t="s">
        <v>1548</v>
      </c>
      <c r="C6694" s="48" t="n">
        <v>46142</v>
      </c>
      <c r="D6694" s="47" t="s">
        <v>65</v>
      </c>
      <c r="E6694" s="47" t="s">
        <v>134</v>
      </c>
      <c r="F6694" s="47" t="s">
        <v>157</v>
      </c>
      <c r="G6694" s="47" t="s">
        <v>137</v>
      </c>
      <c r="H6694" s="47" t="n">
        <v>255</v>
      </c>
      <c r="I6694" s="57" t="n">
        <f aca="false">IFERROR(H6694/INDEX(Rate_Master!$C$2:$C$13,MATCH(F6694,Rate_Master!$A$2:$A$13,0)),0)</f>
        <v>1.15909090909091</v>
      </c>
    </row>
    <row r="6695" customFormat="false" ht="15" hidden="false" customHeight="false" outlineLevel="0" collapsed="false">
      <c r="A6695" s="47" t="s">
        <v>18647</v>
      </c>
      <c r="B6695" s="47" t="s">
        <v>1548</v>
      </c>
      <c r="C6695" s="48" t="n">
        <v>46142</v>
      </c>
      <c r="D6695" s="47" t="s">
        <v>65</v>
      </c>
      <c r="E6695" s="47" t="s">
        <v>134</v>
      </c>
      <c r="F6695" s="47" t="s">
        <v>157</v>
      </c>
      <c r="G6695" s="47" t="s">
        <v>138</v>
      </c>
      <c r="H6695" s="47" t="n">
        <v>119</v>
      </c>
      <c r="I6695" s="57" t="n">
        <f aca="false">IFERROR(H6695/INDEX(Rate_Master!$C$2:$C$13,MATCH(F6695,Rate_Master!$A$2:$A$13,0)),0)</f>
        <v>0.540909090909091</v>
      </c>
    </row>
    <row r="6696" customFormat="false" ht="15" hidden="false" customHeight="false" outlineLevel="0" collapsed="false">
      <c r="A6696" s="47" t="s">
        <v>18648</v>
      </c>
      <c r="B6696" s="47" t="s">
        <v>1549</v>
      </c>
      <c r="C6696" s="48" t="n">
        <v>46142</v>
      </c>
      <c r="D6696" s="47" t="s">
        <v>65</v>
      </c>
      <c r="E6696" s="47" t="s">
        <v>134</v>
      </c>
      <c r="F6696" s="47" t="s">
        <v>157</v>
      </c>
      <c r="G6696" s="47" t="s">
        <v>133</v>
      </c>
      <c r="H6696" s="47" t="n">
        <v>1047</v>
      </c>
      <c r="I6696" s="57" t="n">
        <f aca="false">IFERROR(H6696/INDEX(Rate_Master!$C$2:$C$13,MATCH(F6696,Rate_Master!$A$2:$A$13,0)),0)</f>
        <v>4.75909090909091</v>
      </c>
    </row>
    <row r="6697" customFormat="false" ht="15" hidden="false" customHeight="false" outlineLevel="0" collapsed="false">
      <c r="A6697" s="47" t="s">
        <v>18649</v>
      </c>
      <c r="B6697" s="47" t="s">
        <v>1549</v>
      </c>
      <c r="C6697" s="48" t="n">
        <v>46142</v>
      </c>
      <c r="D6697" s="47" t="s">
        <v>65</v>
      </c>
      <c r="E6697" s="47" t="s">
        <v>134</v>
      </c>
      <c r="F6697" s="47" t="s">
        <v>157</v>
      </c>
      <c r="G6697" s="47" t="s">
        <v>135</v>
      </c>
      <c r="H6697" s="47" t="n">
        <v>540</v>
      </c>
      <c r="I6697" s="57" t="n">
        <f aca="false">IFERROR(H6697/INDEX(Rate_Master!$C$2:$C$13,MATCH(F6697,Rate_Master!$A$2:$A$13,0)),0)</f>
        <v>2.45454545454545</v>
      </c>
    </row>
    <row r="6698" customFormat="false" ht="15" hidden="false" customHeight="false" outlineLevel="0" collapsed="false">
      <c r="A6698" s="47" t="s">
        <v>18650</v>
      </c>
      <c r="B6698" s="47" t="s">
        <v>1549</v>
      </c>
      <c r="C6698" s="48" t="n">
        <v>46142</v>
      </c>
      <c r="D6698" s="47" t="s">
        <v>65</v>
      </c>
      <c r="E6698" s="47" t="s">
        <v>134</v>
      </c>
      <c r="F6698" s="47" t="s">
        <v>157</v>
      </c>
      <c r="G6698" s="47" t="s">
        <v>136</v>
      </c>
      <c r="H6698" s="47" t="n">
        <v>438</v>
      </c>
      <c r="I6698" s="57" t="n">
        <f aca="false">IFERROR(H6698/INDEX(Rate_Master!$C$2:$C$13,MATCH(F6698,Rate_Master!$A$2:$A$13,0)),0)</f>
        <v>1.99090909090909</v>
      </c>
    </row>
    <row r="6699" customFormat="false" ht="15" hidden="false" customHeight="false" outlineLevel="0" collapsed="false">
      <c r="A6699" s="47" t="s">
        <v>18651</v>
      </c>
      <c r="B6699" s="47" t="s">
        <v>1549</v>
      </c>
      <c r="C6699" s="48" t="n">
        <v>46142</v>
      </c>
      <c r="D6699" s="47" t="s">
        <v>65</v>
      </c>
      <c r="E6699" s="47" t="s">
        <v>134</v>
      </c>
      <c r="F6699" s="47" t="s">
        <v>157</v>
      </c>
      <c r="G6699" s="47" t="s">
        <v>137</v>
      </c>
      <c r="H6699" s="47" t="n">
        <v>311</v>
      </c>
      <c r="I6699" s="57" t="n">
        <f aca="false">IFERROR(H6699/INDEX(Rate_Master!$C$2:$C$13,MATCH(F6699,Rate_Master!$A$2:$A$13,0)),0)</f>
        <v>1.41363636363636</v>
      </c>
    </row>
    <row r="6700" customFormat="false" ht="15" hidden="false" customHeight="false" outlineLevel="0" collapsed="false">
      <c r="A6700" s="47" t="s">
        <v>18652</v>
      </c>
      <c r="B6700" s="47" t="s">
        <v>1549</v>
      </c>
      <c r="C6700" s="48" t="n">
        <v>46142</v>
      </c>
      <c r="D6700" s="47" t="s">
        <v>65</v>
      </c>
      <c r="E6700" s="47" t="s">
        <v>134</v>
      </c>
      <c r="F6700" s="47" t="s">
        <v>157</v>
      </c>
      <c r="G6700" s="47" t="s">
        <v>138</v>
      </c>
      <c r="H6700" s="47" t="n">
        <v>168</v>
      </c>
      <c r="I6700" s="57" t="n">
        <f aca="false">IFERROR(H6700/INDEX(Rate_Master!$C$2:$C$13,MATCH(F6700,Rate_Master!$A$2:$A$13,0)),0)</f>
        <v>0.763636363636364</v>
      </c>
    </row>
    <row r="6701" customFormat="false" ht="15" hidden="false" customHeight="false" outlineLevel="0" collapsed="false">
      <c r="A6701" s="47" t="s">
        <v>18653</v>
      </c>
      <c r="B6701" s="47" t="s">
        <v>1550</v>
      </c>
      <c r="C6701" s="48" t="n">
        <v>46142</v>
      </c>
      <c r="D6701" s="47" t="s">
        <v>65</v>
      </c>
      <c r="E6701" s="47" t="s">
        <v>134</v>
      </c>
      <c r="F6701" s="47" t="s">
        <v>157</v>
      </c>
      <c r="G6701" s="47" t="s">
        <v>133</v>
      </c>
      <c r="H6701" s="47" t="n">
        <v>991</v>
      </c>
      <c r="I6701" s="57" t="n">
        <f aca="false">IFERROR(H6701/INDEX(Rate_Master!$C$2:$C$13,MATCH(F6701,Rate_Master!$A$2:$A$13,0)),0)</f>
        <v>4.50454545454546</v>
      </c>
    </row>
    <row r="6702" customFormat="false" ht="15" hidden="false" customHeight="false" outlineLevel="0" collapsed="false">
      <c r="A6702" s="47" t="s">
        <v>18654</v>
      </c>
      <c r="B6702" s="47" t="s">
        <v>1550</v>
      </c>
      <c r="C6702" s="48" t="n">
        <v>46142</v>
      </c>
      <c r="D6702" s="47" t="s">
        <v>65</v>
      </c>
      <c r="E6702" s="47" t="s">
        <v>134</v>
      </c>
      <c r="F6702" s="47" t="s">
        <v>157</v>
      </c>
      <c r="G6702" s="47" t="s">
        <v>135</v>
      </c>
      <c r="H6702" s="47" t="n">
        <v>513</v>
      </c>
      <c r="I6702" s="57" t="n">
        <f aca="false">IFERROR(H6702/INDEX(Rate_Master!$C$2:$C$13,MATCH(F6702,Rate_Master!$A$2:$A$13,0)),0)</f>
        <v>2.33181818181818</v>
      </c>
    </row>
    <row r="6703" customFormat="false" ht="15" hidden="false" customHeight="false" outlineLevel="0" collapsed="false">
      <c r="A6703" s="47" t="s">
        <v>18655</v>
      </c>
      <c r="B6703" s="47" t="s">
        <v>1550</v>
      </c>
      <c r="C6703" s="48" t="n">
        <v>46142</v>
      </c>
      <c r="D6703" s="47" t="s">
        <v>65</v>
      </c>
      <c r="E6703" s="47" t="s">
        <v>134</v>
      </c>
      <c r="F6703" s="47" t="s">
        <v>157</v>
      </c>
      <c r="G6703" s="47" t="s">
        <v>136</v>
      </c>
      <c r="H6703" s="47" t="n">
        <v>397</v>
      </c>
      <c r="I6703" s="57" t="n">
        <f aca="false">IFERROR(H6703/INDEX(Rate_Master!$C$2:$C$13,MATCH(F6703,Rate_Master!$A$2:$A$13,0)),0)</f>
        <v>1.80454545454545</v>
      </c>
    </row>
    <row r="6704" customFormat="false" ht="15" hidden="false" customHeight="false" outlineLevel="0" collapsed="false">
      <c r="A6704" s="47" t="s">
        <v>18656</v>
      </c>
      <c r="B6704" s="47" t="s">
        <v>1550</v>
      </c>
      <c r="C6704" s="48" t="n">
        <v>46142</v>
      </c>
      <c r="D6704" s="47" t="s">
        <v>65</v>
      </c>
      <c r="E6704" s="47" t="s">
        <v>134</v>
      </c>
      <c r="F6704" s="47" t="s">
        <v>157</v>
      </c>
      <c r="G6704" s="47" t="s">
        <v>137</v>
      </c>
      <c r="H6704" s="47" t="n">
        <v>303</v>
      </c>
      <c r="I6704" s="57" t="n">
        <f aca="false">IFERROR(H6704/INDEX(Rate_Master!$C$2:$C$13,MATCH(F6704,Rate_Master!$A$2:$A$13,0)),0)</f>
        <v>1.37727272727273</v>
      </c>
    </row>
    <row r="6705" customFormat="false" ht="15" hidden="false" customHeight="false" outlineLevel="0" collapsed="false">
      <c r="A6705" s="47" t="s">
        <v>18657</v>
      </c>
      <c r="B6705" s="47" t="s">
        <v>1550</v>
      </c>
      <c r="C6705" s="48" t="n">
        <v>46142</v>
      </c>
      <c r="D6705" s="47" t="s">
        <v>65</v>
      </c>
      <c r="E6705" s="47" t="s">
        <v>134</v>
      </c>
      <c r="F6705" s="47" t="s">
        <v>157</v>
      </c>
      <c r="G6705" s="47" t="s">
        <v>138</v>
      </c>
      <c r="H6705" s="47" t="n">
        <v>157</v>
      </c>
      <c r="I6705" s="57" t="n">
        <f aca="false">IFERROR(H6705/INDEX(Rate_Master!$C$2:$C$13,MATCH(F6705,Rate_Master!$A$2:$A$13,0)),0)</f>
        <v>0.713636363636364</v>
      </c>
    </row>
    <row r="6706" customFormat="false" ht="15" hidden="false" customHeight="false" outlineLevel="0" collapsed="false">
      <c r="A6706" s="47" t="s">
        <v>18658</v>
      </c>
      <c r="B6706" s="47" t="s">
        <v>1551</v>
      </c>
      <c r="C6706" s="48" t="n">
        <v>46144</v>
      </c>
      <c r="D6706" s="47" t="s">
        <v>62</v>
      </c>
      <c r="E6706" s="47" t="s">
        <v>120</v>
      </c>
      <c r="F6706" s="47" t="s">
        <v>150</v>
      </c>
      <c r="G6706" s="47" t="s">
        <v>119</v>
      </c>
      <c r="H6706" s="47" t="n">
        <v>1000</v>
      </c>
      <c r="I6706" s="57" t="n">
        <f aca="false">IFERROR(H6706/INDEX(Rate_Master!$C$2:$C$13,MATCH(F6706,Rate_Master!$A$2:$A$13,0)),0)</f>
        <v>1.25</v>
      </c>
    </row>
    <row r="6707" customFormat="false" ht="15" hidden="false" customHeight="false" outlineLevel="0" collapsed="false">
      <c r="A6707" s="47" t="s">
        <v>18659</v>
      </c>
      <c r="B6707" s="47" t="s">
        <v>1551</v>
      </c>
      <c r="C6707" s="48" t="n">
        <v>46144</v>
      </c>
      <c r="D6707" s="47" t="s">
        <v>62</v>
      </c>
      <c r="E6707" s="47" t="s">
        <v>120</v>
      </c>
      <c r="F6707" s="47" t="s">
        <v>150</v>
      </c>
      <c r="G6707" s="47" t="s">
        <v>121</v>
      </c>
      <c r="H6707" s="47" t="n">
        <v>885</v>
      </c>
      <c r="I6707" s="57" t="n">
        <f aca="false">IFERROR(H6707/INDEX(Rate_Master!$C$2:$C$13,MATCH(F6707,Rate_Master!$A$2:$A$13,0)),0)</f>
        <v>1.10625</v>
      </c>
    </row>
    <row r="6708" customFormat="false" ht="15" hidden="false" customHeight="false" outlineLevel="0" collapsed="false">
      <c r="A6708" s="47" t="s">
        <v>18660</v>
      </c>
      <c r="B6708" s="47" t="s">
        <v>1551</v>
      </c>
      <c r="C6708" s="48" t="n">
        <v>46144</v>
      </c>
      <c r="D6708" s="47" t="s">
        <v>62</v>
      </c>
      <c r="E6708" s="47" t="s">
        <v>120</v>
      </c>
      <c r="F6708" s="47" t="s">
        <v>150</v>
      </c>
      <c r="G6708" s="47" t="s">
        <v>122</v>
      </c>
      <c r="H6708" s="47" t="n">
        <v>1617</v>
      </c>
      <c r="I6708" s="57" t="n">
        <f aca="false">IFERROR(H6708/INDEX(Rate_Master!$C$2:$C$13,MATCH(F6708,Rate_Master!$A$2:$A$13,0)),0)</f>
        <v>2.02125</v>
      </c>
    </row>
    <row r="6709" customFormat="false" ht="15" hidden="false" customHeight="false" outlineLevel="0" collapsed="false">
      <c r="A6709" s="47" t="s">
        <v>18661</v>
      </c>
      <c r="B6709" s="47" t="s">
        <v>1551</v>
      </c>
      <c r="C6709" s="48" t="n">
        <v>46144</v>
      </c>
      <c r="D6709" s="47" t="s">
        <v>62</v>
      </c>
      <c r="E6709" s="47" t="s">
        <v>120</v>
      </c>
      <c r="F6709" s="47" t="s">
        <v>150</v>
      </c>
      <c r="G6709" s="47" t="s">
        <v>123</v>
      </c>
      <c r="H6709" s="47" t="n">
        <v>667</v>
      </c>
      <c r="I6709" s="57" t="n">
        <f aca="false">IFERROR(H6709/INDEX(Rate_Master!$C$2:$C$13,MATCH(F6709,Rate_Master!$A$2:$A$13,0)),0)</f>
        <v>0.83375</v>
      </c>
    </row>
    <row r="6710" customFormat="false" ht="15" hidden="false" customHeight="false" outlineLevel="0" collapsed="false">
      <c r="A6710" s="47" t="s">
        <v>18662</v>
      </c>
      <c r="B6710" s="47" t="s">
        <v>1551</v>
      </c>
      <c r="C6710" s="48" t="n">
        <v>46144</v>
      </c>
      <c r="D6710" s="47" t="s">
        <v>62</v>
      </c>
      <c r="E6710" s="47" t="s">
        <v>120</v>
      </c>
      <c r="F6710" s="47" t="s">
        <v>150</v>
      </c>
      <c r="G6710" s="47" t="s">
        <v>124</v>
      </c>
      <c r="H6710" s="47" t="n">
        <v>474</v>
      </c>
      <c r="I6710" s="57" t="n">
        <f aca="false">IFERROR(H6710/INDEX(Rate_Master!$C$2:$C$13,MATCH(F6710,Rate_Master!$A$2:$A$13,0)),0)</f>
        <v>0.5925</v>
      </c>
    </row>
    <row r="6711" customFormat="false" ht="15" hidden="false" customHeight="false" outlineLevel="0" collapsed="false">
      <c r="A6711" s="47" t="s">
        <v>18663</v>
      </c>
      <c r="B6711" s="47" t="s">
        <v>1551</v>
      </c>
      <c r="C6711" s="48" t="n">
        <v>46144</v>
      </c>
      <c r="D6711" s="47" t="s">
        <v>62</v>
      </c>
      <c r="E6711" s="47" t="s">
        <v>120</v>
      </c>
      <c r="F6711" s="47" t="s">
        <v>150</v>
      </c>
      <c r="G6711" s="47" t="s">
        <v>125</v>
      </c>
      <c r="H6711" s="47" t="n">
        <v>257</v>
      </c>
      <c r="I6711" s="57" t="n">
        <f aca="false">IFERROR(H6711/INDEX(Rate_Master!$C$2:$C$13,MATCH(F6711,Rate_Master!$A$2:$A$13,0)),0)</f>
        <v>0.32125</v>
      </c>
    </row>
    <row r="6712" customFormat="false" ht="15" hidden="false" customHeight="false" outlineLevel="0" collapsed="false">
      <c r="A6712" s="47" t="s">
        <v>18664</v>
      </c>
      <c r="B6712" s="47" t="s">
        <v>1551</v>
      </c>
      <c r="C6712" s="48" t="n">
        <v>46144</v>
      </c>
      <c r="D6712" s="47" t="s">
        <v>62</v>
      </c>
      <c r="E6712" s="47" t="s">
        <v>120</v>
      </c>
      <c r="F6712" s="47" t="s">
        <v>150</v>
      </c>
      <c r="G6712" s="47" t="s">
        <v>126</v>
      </c>
      <c r="H6712" s="47" t="n">
        <v>171</v>
      </c>
      <c r="I6712" s="57" t="n">
        <f aca="false">IFERROR(H6712/INDEX(Rate_Master!$C$2:$C$13,MATCH(F6712,Rate_Master!$A$2:$A$13,0)),0)</f>
        <v>0.21375</v>
      </c>
    </row>
    <row r="6713" customFormat="false" ht="15" hidden="false" customHeight="false" outlineLevel="0" collapsed="false">
      <c r="A6713" s="47" t="s">
        <v>18665</v>
      </c>
      <c r="B6713" s="47" t="s">
        <v>1553</v>
      </c>
      <c r="C6713" s="48" t="n">
        <v>46144</v>
      </c>
      <c r="D6713" s="47" t="s">
        <v>62</v>
      </c>
      <c r="E6713" s="47" t="s">
        <v>120</v>
      </c>
      <c r="F6713" s="47" t="s">
        <v>150</v>
      </c>
      <c r="G6713" s="47" t="s">
        <v>119</v>
      </c>
      <c r="H6713" s="47" t="n">
        <v>1103</v>
      </c>
      <c r="I6713" s="57" t="n">
        <f aca="false">IFERROR(H6713/INDEX(Rate_Master!$C$2:$C$13,MATCH(F6713,Rate_Master!$A$2:$A$13,0)),0)</f>
        <v>1.37875</v>
      </c>
    </row>
    <row r="6714" customFormat="false" ht="15" hidden="false" customHeight="false" outlineLevel="0" collapsed="false">
      <c r="A6714" s="47" t="s">
        <v>18666</v>
      </c>
      <c r="B6714" s="47" t="s">
        <v>1553</v>
      </c>
      <c r="C6714" s="48" t="n">
        <v>46144</v>
      </c>
      <c r="D6714" s="47" t="s">
        <v>62</v>
      </c>
      <c r="E6714" s="47" t="s">
        <v>120</v>
      </c>
      <c r="F6714" s="47" t="s">
        <v>150</v>
      </c>
      <c r="G6714" s="47" t="s">
        <v>121</v>
      </c>
      <c r="H6714" s="47" t="n">
        <v>1023</v>
      </c>
      <c r="I6714" s="57" t="n">
        <f aca="false">IFERROR(H6714/INDEX(Rate_Master!$C$2:$C$13,MATCH(F6714,Rate_Master!$A$2:$A$13,0)),0)</f>
        <v>1.27875</v>
      </c>
    </row>
    <row r="6715" customFormat="false" ht="15" hidden="false" customHeight="false" outlineLevel="0" collapsed="false">
      <c r="A6715" s="47" t="s">
        <v>18667</v>
      </c>
      <c r="B6715" s="47" t="s">
        <v>1553</v>
      </c>
      <c r="C6715" s="48" t="n">
        <v>46144</v>
      </c>
      <c r="D6715" s="47" t="s">
        <v>62</v>
      </c>
      <c r="E6715" s="47" t="s">
        <v>120</v>
      </c>
      <c r="F6715" s="47" t="s">
        <v>150</v>
      </c>
      <c r="G6715" s="47" t="s">
        <v>122</v>
      </c>
      <c r="H6715" s="47" t="n">
        <v>1769</v>
      </c>
      <c r="I6715" s="57" t="n">
        <f aca="false">IFERROR(H6715/INDEX(Rate_Master!$C$2:$C$13,MATCH(F6715,Rate_Master!$A$2:$A$13,0)),0)</f>
        <v>2.21125</v>
      </c>
    </row>
    <row r="6716" customFormat="false" ht="15" hidden="false" customHeight="false" outlineLevel="0" collapsed="false">
      <c r="A6716" s="47" t="s">
        <v>18668</v>
      </c>
      <c r="B6716" s="47" t="s">
        <v>1553</v>
      </c>
      <c r="C6716" s="48" t="n">
        <v>46144</v>
      </c>
      <c r="D6716" s="47" t="s">
        <v>62</v>
      </c>
      <c r="E6716" s="47" t="s">
        <v>120</v>
      </c>
      <c r="F6716" s="47" t="s">
        <v>150</v>
      </c>
      <c r="G6716" s="47" t="s">
        <v>123</v>
      </c>
      <c r="H6716" s="47" t="n">
        <v>792</v>
      </c>
      <c r="I6716" s="57" t="n">
        <f aca="false">IFERROR(H6716/INDEX(Rate_Master!$C$2:$C$13,MATCH(F6716,Rate_Master!$A$2:$A$13,0)),0)</f>
        <v>0.99</v>
      </c>
    </row>
    <row r="6717" customFormat="false" ht="15" hidden="false" customHeight="false" outlineLevel="0" collapsed="false">
      <c r="A6717" s="47" t="s">
        <v>18669</v>
      </c>
      <c r="B6717" s="47" t="s">
        <v>1553</v>
      </c>
      <c r="C6717" s="48" t="n">
        <v>46144</v>
      </c>
      <c r="D6717" s="47" t="s">
        <v>62</v>
      </c>
      <c r="E6717" s="47" t="s">
        <v>120</v>
      </c>
      <c r="F6717" s="47" t="s">
        <v>150</v>
      </c>
      <c r="G6717" s="47" t="s">
        <v>124</v>
      </c>
      <c r="H6717" s="47" t="n">
        <v>551</v>
      </c>
      <c r="I6717" s="57" t="n">
        <f aca="false">IFERROR(H6717/INDEX(Rate_Master!$C$2:$C$13,MATCH(F6717,Rate_Master!$A$2:$A$13,0)),0)</f>
        <v>0.68875</v>
      </c>
    </row>
    <row r="6718" customFormat="false" ht="15" hidden="false" customHeight="false" outlineLevel="0" collapsed="false">
      <c r="A6718" s="47" t="s">
        <v>18670</v>
      </c>
      <c r="B6718" s="47" t="s">
        <v>1553</v>
      </c>
      <c r="C6718" s="48" t="n">
        <v>46144</v>
      </c>
      <c r="D6718" s="47" t="s">
        <v>62</v>
      </c>
      <c r="E6718" s="47" t="s">
        <v>120</v>
      </c>
      <c r="F6718" s="47" t="s">
        <v>150</v>
      </c>
      <c r="G6718" s="47" t="s">
        <v>125</v>
      </c>
      <c r="H6718" s="47" t="n">
        <v>309</v>
      </c>
      <c r="I6718" s="57" t="n">
        <f aca="false">IFERROR(H6718/INDEX(Rate_Master!$C$2:$C$13,MATCH(F6718,Rate_Master!$A$2:$A$13,0)),0)</f>
        <v>0.38625</v>
      </c>
    </row>
    <row r="6719" customFormat="false" ht="15" hidden="false" customHeight="false" outlineLevel="0" collapsed="false">
      <c r="A6719" s="47" t="s">
        <v>18671</v>
      </c>
      <c r="B6719" s="47" t="s">
        <v>1553</v>
      </c>
      <c r="C6719" s="48" t="n">
        <v>46144</v>
      </c>
      <c r="D6719" s="47" t="s">
        <v>62</v>
      </c>
      <c r="E6719" s="47" t="s">
        <v>120</v>
      </c>
      <c r="F6719" s="47" t="s">
        <v>150</v>
      </c>
      <c r="G6719" s="47" t="s">
        <v>126</v>
      </c>
      <c r="H6719" s="47" t="n">
        <v>197</v>
      </c>
      <c r="I6719" s="57" t="n">
        <f aca="false">IFERROR(H6719/INDEX(Rate_Master!$C$2:$C$13,MATCH(F6719,Rate_Master!$A$2:$A$13,0)),0)</f>
        <v>0.24625</v>
      </c>
    </row>
    <row r="6720" customFormat="false" ht="15" hidden="false" customHeight="false" outlineLevel="0" collapsed="false">
      <c r="A6720" s="47" t="s">
        <v>18672</v>
      </c>
      <c r="B6720" s="47" t="s">
        <v>1554</v>
      </c>
      <c r="C6720" s="48" t="n">
        <v>46144</v>
      </c>
      <c r="D6720" s="47" t="s">
        <v>62</v>
      </c>
      <c r="E6720" s="47" t="s">
        <v>120</v>
      </c>
      <c r="F6720" s="47" t="s">
        <v>150</v>
      </c>
      <c r="G6720" s="47" t="s">
        <v>119</v>
      </c>
      <c r="H6720" s="47" t="n">
        <v>742</v>
      </c>
      <c r="I6720" s="57" t="n">
        <f aca="false">IFERROR(H6720/INDEX(Rate_Master!$C$2:$C$13,MATCH(F6720,Rate_Master!$A$2:$A$13,0)),0)</f>
        <v>0.9275</v>
      </c>
    </row>
    <row r="6721" customFormat="false" ht="15" hidden="false" customHeight="false" outlineLevel="0" collapsed="false">
      <c r="A6721" s="47" t="s">
        <v>18673</v>
      </c>
      <c r="B6721" s="47" t="s">
        <v>1554</v>
      </c>
      <c r="C6721" s="48" t="n">
        <v>46144</v>
      </c>
      <c r="D6721" s="47" t="s">
        <v>62</v>
      </c>
      <c r="E6721" s="47" t="s">
        <v>120</v>
      </c>
      <c r="F6721" s="47" t="s">
        <v>150</v>
      </c>
      <c r="G6721" s="47" t="s">
        <v>121</v>
      </c>
      <c r="H6721" s="47" t="n">
        <v>690</v>
      </c>
      <c r="I6721" s="57" t="n">
        <f aca="false">IFERROR(H6721/INDEX(Rate_Master!$C$2:$C$13,MATCH(F6721,Rate_Master!$A$2:$A$13,0)),0)</f>
        <v>0.8625</v>
      </c>
    </row>
    <row r="6722" customFormat="false" ht="15" hidden="false" customHeight="false" outlineLevel="0" collapsed="false">
      <c r="A6722" s="47" t="s">
        <v>18674</v>
      </c>
      <c r="B6722" s="47" t="s">
        <v>1554</v>
      </c>
      <c r="C6722" s="48" t="n">
        <v>46144</v>
      </c>
      <c r="D6722" s="47" t="s">
        <v>62</v>
      </c>
      <c r="E6722" s="47" t="s">
        <v>120</v>
      </c>
      <c r="F6722" s="47" t="s">
        <v>150</v>
      </c>
      <c r="G6722" s="47" t="s">
        <v>122</v>
      </c>
      <c r="H6722" s="47" t="n">
        <v>1233</v>
      </c>
      <c r="I6722" s="57" t="n">
        <f aca="false">IFERROR(H6722/INDEX(Rate_Master!$C$2:$C$13,MATCH(F6722,Rate_Master!$A$2:$A$13,0)),0)</f>
        <v>1.54125</v>
      </c>
    </row>
    <row r="6723" customFormat="false" ht="15" hidden="false" customHeight="false" outlineLevel="0" collapsed="false">
      <c r="A6723" s="47" t="s">
        <v>18675</v>
      </c>
      <c r="B6723" s="47" t="s">
        <v>1554</v>
      </c>
      <c r="C6723" s="48" t="n">
        <v>46144</v>
      </c>
      <c r="D6723" s="47" t="s">
        <v>62</v>
      </c>
      <c r="E6723" s="47" t="s">
        <v>120</v>
      </c>
      <c r="F6723" s="47" t="s">
        <v>150</v>
      </c>
      <c r="G6723" s="47" t="s">
        <v>123</v>
      </c>
      <c r="H6723" s="47" t="n">
        <v>569</v>
      </c>
      <c r="I6723" s="57" t="n">
        <f aca="false">IFERROR(H6723/INDEX(Rate_Master!$C$2:$C$13,MATCH(F6723,Rate_Master!$A$2:$A$13,0)),0)</f>
        <v>0.71125</v>
      </c>
    </row>
    <row r="6724" customFormat="false" ht="15" hidden="false" customHeight="false" outlineLevel="0" collapsed="false">
      <c r="A6724" s="47" t="s">
        <v>18676</v>
      </c>
      <c r="B6724" s="47" t="s">
        <v>1554</v>
      </c>
      <c r="C6724" s="48" t="n">
        <v>46144</v>
      </c>
      <c r="D6724" s="47" t="s">
        <v>62</v>
      </c>
      <c r="E6724" s="47" t="s">
        <v>120</v>
      </c>
      <c r="F6724" s="47" t="s">
        <v>150</v>
      </c>
      <c r="G6724" s="47" t="s">
        <v>124</v>
      </c>
      <c r="H6724" s="47" t="n">
        <v>348</v>
      </c>
      <c r="I6724" s="57" t="n">
        <f aca="false">IFERROR(H6724/INDEX(Rate_Master!$C$2:$C$13,MATCH(F6724,Rate_Master!$A$2:$A$13,0)),0)</f>
        <v>0.435</v>
      </c>
    </row>
    <row r="6725" customFormat="false" ht="15" hidden="false" customHeight="false" outlineLevel="0" collapsed="false">
      <c r="A6725" s="47" t="s">
        <v>18677</v>
      </c>
      <c r="B6725" s="47" t="s">
        <v>1554</v>
      </c>
      <c r="C6725" s="48" t="n">
        <v>46144</v>
      </c>
      <c r="D6725" s="47" t="s">
        <v>62</v>
      </c>
      <c r="E6725" s="47" t="s">
        <v>120</v>
      </c>
      <c r="F6725" s="47" t="s">
        <v>150</v>
      </c>
      <c r="G6725" s="47" t="s">
        <v>125</v>
      </c>
      <c r="H6725" s="47" t="n">
        <v>190</v>
      </c>
      <c r="I6725" s="57" t="n">
        <f aca="false">IFERROR(H6725/INDEX(Rate_Master!$C$2:$C$13,MATCH(F6725,Rate_Master!$A$2:$A$13,0)),0)</f>
        <v>0.2375</v>
      </c>
    </row>
    <row r="6726" customFormat="false" ht="15" hidden="false" customHeight="false" outlineLevel="0" collapsed="false">
      <c r="A6726" s="47" t="s">
        <v>18678</v>
      </c>
      <c r="B6726" s="47" t="s">
        <v>1554</v>
      </c>
      <c r="C6726" s="48" t="n">
        <v>46144</v>
      </c>
      <c r="D6726" s="47" t="s">
        <v>62</v>
      </c>
      <c r="E6726" s="47" t="s">
        <v>120</v>
      </c>
      <c r="F6726" s="47" t="s">
        <v>150</v>
      </c>
      <c r="G6726" s="47" t="s">
        <v>126</v>
      </c>
      <c r="H6726" s="47" t="n">
        <v>153</v>
      </c>
      <c r="I6726" s="57" t="n">
        <f aca="false">IFERROR(H6726/INDEX(Rate_Master!$C$2:$C$13,MATCH(F6726,Rate_Master!$A$2:$A$13,0)),0)</f>
        <v>0.19125</v>
      </c>
    </row>
    <row r="6727" customFormat="false" ht="15" hidden="false" customHeight="false" outlineLevel="0" collapsed="false">
      <c r="A6727" s="47" t="s">
        <v>18679</v>
      </c>
      <c r="B6727" s="47" t="s">
        <v>1555</v>
      </c>
      <c r="C6727" s="48" t="n">
        <v>46144</v>
      </c>
      <c r="D6727" s="47" t="s">
        <v>63</v>
      </c>
      <c r="E6727" s="47" t="s">
        <v>120</v>
      </c>
      <c r="F6727" s="47" t="s">
        <v>153</v>
      </c>
      <c r="G6727" s="47" t="s">
        <v>119</v>
      </c>
      <c r="H6727" s="47" t="n">
        <v>816</v>
      </c>
      <c r="I6727" s="57" t="n">
        <f aca="false">IFERROR(H6727/INDEX(Rate_Master!$C$2:$C$13,MATCH(F6727,Rate_Master!$A$2:$A$13,0)),0)</f>
        <v>0.816</v>
      </c>
    </row>
    <row r="6728" customFormat="false" ht="15" hidden="false" customHeight="false" outlineLevel="0" collapsed="false">
      <c r="A6728" s="47" t="s">
        <v>18680</v>
      </c>
      <c r="B6728" s="47" t="s">
        <v>1555</v>
      </c>
      <c r="C6728" s="48" t="n">
        <v>46144</v>
      </c>
      <c r="D6728" s="47" t="s">
        <v>63</v>
      </c>
      <c r="E6728" s="47" t="s">
        <v>120</v>
      </c>
      <c r="F6728" s="47" t="s">
        <v>153</v>
      </c>
      <c r="G6728" s="47" t="s">
        <v>121</v>
      </c>
      <c r="H6728" s="47" t="n">
        <v>672</v>
      </c>
      <c r="I6728" s="57" t="n">
        <f aca="false">IFERROR(H6728/INDEX(Rate_Master!$C$2:$C$13,MATCH(F6728,Rate_Master!$A$2:$A$13,0)),0)</f>
        <v>0.672</v>
      </c>
    </row>
    <row r="6729" customFormat="false" ht="15" hidden="false" customHeight="false" outlineLevel="0" collapsed="false">
      <c r="A6729" s="47" t="s">
        <v>18681</v>
      </c>
      <c r="B6729" s="47" t="s">
        <v>1555</v>
      </c>
      <c r="C6729" s="48" t="n">
        <v>46144</v>
      </c>
      <c r="D6729" s="47" t="s">
        <v>63</v>
      </c>
      <c r="E6729" s="47" t="s">
        <v>120</v>
      </c>
      <c r="F6729" s="47" t="s">
        <v>153</v>
      </c>
      <c r="G6729" s="47" t="s">
        <v>122</v>
      </c>
      <c r="H6729" s="47" t="n">
        <v>760</v>
      </c>
      <c r="I6729" s="57" t="n">
        <f aca="false">IFERROR(H6729/INDEX(Rate_Master!$C$2:$C$13,MATCH(F6729,Rate_Master!$A$2:$A$13,0)),0)</f>
        <v>0.76</v>
      </c>
    </row>
    <row r="6730" customFormat="false" ht="15" hidden="false" customHeight="false" outlineLevel="0" collapsed="false">
      <c r="A6730" s="47" t="s">
        <v>18682</v>
      </c>
      <c r="B6730" s="47" t="s">
        <v>1555</v>
      </c>
      <c r="C6730" s="48" t="n">
        <v>46144</v>
      </c>
      <c r="D6730" s="47" t="s">
        <v>63</v>
      </c>
      <c r="E6730" s="47" t="s">
        <v>120</v>
      </c>
      <c r="F6730" s="47" t="s">
        <v>153</v>
      </c>
      <c r="G6730" s="47" t="s">
        <v>123</v>
      </c>
      <c r="H6730" s="47" t="n">
        <v>502</v>
      </c>
      <c r="I6730" s="57" t="n">
        <f aca="false">IFERROR(H6730/INDEX(Rate_Master!$C$2:$C$13,MATCH(F6730,Rate_Master!$A$2:$A$13,0)),0)</f>
        <v>0.502</v>
      </c>
    </row>
    <row r="6731" customFormat="false" ht="15" hidden="false" customHeight="false" outlineLevel="0" collapsed="false">
      <c r="A6731" s="47" t="s">
        <v>18683</v>
      </c>
      <c r="B6731" s="47" t="s">
        <v>1555</v>
      </c>
      <c r="C6731" s="48" t="n">
        <v>46144</v>
      </c>
      <c r="D6731" s="47" t="s">
        <v>63</v>
      </c>
      <c r="E6731" s="47" t="s">
        <v>120</v>
      </c>
      <c r="F6731" s="47" t="s">
        <v>153</v>
      </c>
      <c r="G6731" s="47" t="s">
        <v>124</v>
      </c>
      <c r="H6731" s="47" t="n">
        <v>338</v>
      </c>
      <c r="I6731" s="57" t="n">
        <f aca="false">IFERROR(H6731/INDEX(Rate_Master!$C$2:$C$13,MATCH(F6731,Rate_Master!$A$2:$A$13,0)),0)</f>
        <v>0.338</v>
      </c>
    </row>
    <row r="6732" customFormat="false" ht="15" hidden="false" customHeight="false" outlineLevel="0" collapsed="false">
      <c r="A6732" s="47" t="s">
        <v>18684</v>
      </c>
      <c r="B6732" s="47" t="s">
        <v>1555</v>
      </c>
      <c r="C6732" s="48" t="n">
        <v>46144</v>
      </c>
      <c r="D6732" s="47" t="s">
        <v>63</v>
      </c>
      <c r="E6732" s="47" t="s">
        <v>120</v>
      </c>
      <c r="F6732" s="47" t="s">
        <v>153</v>
      </c>
      <c r="G6732" s="47" t="s">
        <v>125</v>
      </c>
      <c r="H6732" s="47" t="n">
        <v>194</v>
      </c>
      <c r="I6732" s="57" t="n">
        <f aca="false">IFERROR(H6732/INDEX(Rate_Master!$C$2:$C$13,MATCH(F6732,Rate_Master!$A$2:$A$13,0)),0)</f>
        <v>0.194</v>
      </c>
    </row>
    <row r="6733" customFormat="false" ht="15" hidden="false" customHeight="false" outlineLevel="0" collapsed="false">
      <c r="A6733" s="47" t="s">
        <v>18685</v>
      </c>
      <c r="B6733" s="47" t="s">
        <v>1555</v>
      </c>
      <c r="C6733" s="48" t="n">
        <v>46144</v>
      </c>
      <c r="D6733" s="47" t="s">
        <v>63</v>
      </c>
      <c r="E6733" s="47" t="s">
        <v>120</v>
      </c>
      <c r="F6733" s="47" t="s">
        <v>153</v>
      </c>
      <c r="G6733" s="47" t="s">
        <v>126</v>
      </c>
      <c r="H6733" s="47" t="n">
        <v>136</v>
      </c>
      <c r="I6733" s="57" t="n">
        <f aca="false">IFERROR(H6733/INDEX(Rate_Master!$C$2:$C$13,MATCH(F6733,Rate_Master!$A$2:$A$13,0)),0)</f>
        <v>0.136</v>
      </c>
    </row>
    <row r="6734" customFormat="false" ht="15" hidden="false" customHeight="false" outlineLevel="0" collapsed="false">
      <c r="A6734" s="47" t="s">
        <v>18686</v>
      </c>
      <c r="B6734" s="47" t="s">
        <v>1556</v>
      </c>
      <c r="C6734" s="48" t="n">
        <v>46144</v>
      </c>
      <c r="D6734" s="47" t="s">
        <v>63</v>
      </c>
      <c r="E6734" s="47" t="s">
        <v>120</v>
      </c>
      <c r="F6734" s="47" t="s">
        <v>153</v>
      </c>
      <c r="G6734" s="47" t="s">
        <v>119</v>
      </c>
      <c r="H6734" s="47" t="n">
        <v>1592</v>
      </c>
      <c r="I6734" s="57" t="n">
        <f aca="false">IFERROR(H6734/INDEX(Rate_Master!$C$2:$C$13,MATCH(F6734,Rate_Master!$A$2:$A$13,0)),0)</f>
        <v>1.592</v>
      </c>
    </row>
    <row r="6735" customFormat="false" ht="15" hidden="false" customHeight="false" outlineLevel="0" collapsed="false">
      <c r="A6735" s="47" t="s">
        <v>18687</v>
      </c>
      <c r="B6735" s="47" t="s">
        <v>1556</v>
      </c>
      <c r="C6735" s="48" t="n">
        <v>46144</v>
      </c>
      <c r="D6735" s="47" t="s">
        <v>63</v>
      </c>
      <c r="E6735" s="47" t="s">
        <v>120</v>
      </c>
      <c r="F6735" s="47" t="s">
        <v>153</v>
      </c>
      <c r="G6735" s="47" t="s">
        <v>121</v>
      </c>
      <c r="H6735" s="47" t="n">
        <v>1464</v>
      </c>
      <c r="I6735" s="57" t="n">
        <f aca="false">IFERROR(H6735/INDEX(Rate_Master!$C$2:$C$13,MATCH(F6735,Rate_Master!$A$2:$A$13,0)),0)</f>
        <v>1.464</v>
      </c>
    </row>
    <row r="6736" customFormat="false" ht="15" hidden="false" customHeight="false" outlineLevel="0" collapsed="false">
      <c r="A6736" s="47" t="s">
        <v>18688</v>
      </c>
      <c r="B6736" s="47" t="s">
        <v>1556</v>
      </c>
      <c r="C6736" s="48" t="n">
        <v>46144</v>
      </c>
      <c r="D6736" s="47" t="s">
        <v>63</v>
      </c>
      <c r="E6736" s="47" t="s">
        <v>120</v>
      </c>
      <c r="F6736" s="47" t="s">
        <v>153</v>
      </c>
      <c r="G6736" s="47" t="s">
        <v>122</v>
      </c>
      <c r="H6736" s="47" t="n">
        <v>1630</v>
      </c>
      <c r="I6736" s="57" t="n">
        <f aca="false">IFERROR(H6736/INDEX(Rate_Master!$C$2:$C$13,MATCH(F6736,Rate_Master!$A$2:$A$13,0)),0)</f>
        <v>1.63</v>
      </c>
    </row>
    <row r="6737" customFormat="false" ht="15" hidden="false" customHeight="false" outlineLevel="0" collapsed="false">
      <c r="A6737" s="47" t="s">
        <v>18689</v>
      </c>
      <c r="B6737" s="47" t="s">
        <v>1556</v>
      </c>
      <c r="C6737" s="48" t="n">
        <v>46144</v>
      </c>
      <c r="D6737" s="47" t="s">
        <v>63</v>
      </c>
      <c r="E6737" s="47" t="s">
        <v>120</v>
      </c>
      <c r="F6737" s="47" t="s">
        <v>153</v>
      </c>
      <c r="G6737" s="47" t="s">
        <v>123</v>
      </c>
      <c r="H6737" s="47" t="n">
        <v>1198</v>
      </c>
      <c r="I6737" s="57" t="n">
        <f aca="false">IFERROR(H6737/INDEX(Rate_Master!$C$2:$C$13,MATCH(F6737,Rate_Master!$A$2:$A$13,0)),0)</f>
        <v>1.198</v>
      </c>
    </row>
    <row r="6738" customFormat="false" ht="15" hidden="false" customHeight="false" outlineLevel="0" collapsed="false">
      <c r="A6738" s="47" t="s">
        <v>18690</v>
      </c>
      <c r="B6738" s="47" t="s">
        <v>1556</v>
      </c>
      <c r="C6738" s="48" t="n">
        <v>46144</v>
      </c>
      <c r="D6738" s="47" t="s">
        <v>63</v>
      </c>
      <c r="E6738" s="47" t="s">
        <v>120</v>
      </c>
      <c r="F6738" s="47" t="s">
        <v>153</v>
      </c>
      <c r="G6738" s="47" t="s">
        <v>124</v>
      </c>
      <c r="H6738" s="47" t="n">
        <v>753</v>
      </c>
      <c r="I6738" s="57" t="n">
        <f aca="false">IFERROR(H6738/INDEX(Rate_Master!$C$2:$C$13,MATCH(F6738,Rate_Master!$A$2:$A$13,0)),0)</f>
        <v>0.753</v>
      </c>
    </row>
    <row r="6739" customFormat="false" ht="15" hidden="false" customHeight="false" outlineLevel="0" collapsed="false">
      <c r="A6739" s="47" t="s">
        <v>18691</v>
      </c>
      <c r="B6739" s="47" t="s">
        <v>1556</v>
      </c>
      <c r="C6739" s="48" t="n">
        <v>46144</v>
      </c>
      <c r="D6739" s="47" t="s">
        <v>63</v>
      </c>
      <c r="E6739" s="47" t="s">
        <v>120</v>
      </c>
      <c r="F6739" s="47" t="s">
        <v>153</v>
      </c>
      <c r="G6739" s="47" t="s">
        <v>125</v>
      </c>
      <c r="H6739" s="47" t="n">
        <v>445</v>
      </c>
      <c r="I6739" s="57" t="n">
        <f aca="false">IFERROR(H6739/INDEX(Rate_Master!$C$2:$C$13,MATCH(F6739,Rate_Master!$A$2:$A$13,0)),0)</f>
        <v>0.445</v>
      </c>
    </row>
    <row r="6740" customFormat="false" ht="15" hidden="false" customHeight="false" outlineLevel="0" collapsed="false">
      <c r="A6740" s="47" t="s">
        <v>18692</v>
      </c>
      <c r="B6740" s="47" t="s">
        <v>1556</v>
      </c>
      <c r="C6740" s="48" t="n">
        <v>46144</v>
      </c>
      <c r="D6740" s="47" t="s">
        <v>63</v>
      </c>
      <c r="E6740" s="47" t="s">
        <v>120</v>
      </c>
      <c r="F6740" s="47" t="s">
        <v>153</v>
      </c>
      <c r="G6740" s="47" t="s">
        <v>126</v>
      </c>
      <c r="H6740" s="47" t="n">
        <v>310</v>
      </c>
      <c r="I6740" s="57" t="n">
        <f aca="false">IFERROR(H6740/INDEX(Rate_Master!$C$2:$C$13,MATCH(F6740,Rate_Master!$A$2:$A$13,0)),0)</f>
        <v>0.31</v>
      </c>
    </row>
    <row r="6741" customFormat="false" ht="15" hidden="false" customHeight="false" outlineLevel="0" collapsed="false">
      <c r="A6741" s="47" t="s">
        <v>18693</v>
      </c>
      <c r="B6741" s="47" t="s">
        <v>1557</v>
      </c>
      <c r="C6741" s="48" t="n">
        <v>46144</v>
      </c>
      <c r="D6741" s="47" t="s">
        <v>63</v>
      </c>
      <c r="E6741" s="47" t="s">
        <v>120</v>
      </c>
      <c r="F6741" s="47" t="s">
        <v>153</v>
      </c>
      <c r="G6741" s="47" t="s">
        <v>119</v>
      </c>
      <c r="H6741" s="47" t="n">
        <v>1914</v>
      </c>
      <c r="I6741" s="57" t="n">
        <f aca="false">IFERROR(H6741/INDEX(Rate_Master!$C$2:$C$13,MATCH(F6741,Rate_Master!$A$2:$A$13,0)),0)</f>
        <v>1.914</v>
      </c>
    </row>
    <row r="6742" customFormat="false" ht="15" hidden="false" customHeight="false" outlineLevel="0" collapsed="false">
      <c r="A6742" s="47" t="s">
        <v>18694</v>
      </c>
      <c r="B6742" s="47" t="s">
        <v>1557</v>
      </c>
      <c r="C6742" s="48" t="n">
        <v>46144</v>
      </c>
      <c r="D6742" s="47" t="s">
        <v>63</v>
      </c>
      <c r="E6742" s="47" t="s">
        <v>120</v>
      </c>
      <c r="F6742" s="47" t="s">
        <v>153</v>
      </c>
      <c r="G6742" s="47" t="s">
        <v>121</v>
      </c>
      <c r="H6742" s="47" t="n">
        <v>1752</v>
      </c>
      <c r="I6742" s="57" t="n">
        <f aca="false">IFERROR(H6742/INDEX(Rate_Master!$C$2:$C$13,MATCH(F6742,Rate_Master!$A$2:$A$13,0)),0)</f>
        <v>1.752</v>
      </c>
    </row>
    <row r="6743" customFormat="false" ht="15" hidden="false" customHeight="false" outlineLevel="0" collapsed="false">
      <c r="A6743" s="47" t="s">
        <v>18695</v>
      </c>
      <c r="B6743" s="47" t="s">
        <v>1557</v>
      </c>
      <c r="C6743" s="48" t="n">
        <v>46144</v>
      </c>
      <c r="D6743" s="47" t="s">
        <v>63</v>
      </c>
      <c r="E6743" s="47" t="s">
        <v>120</v>
      </c>
      <c r="F6743" s="47" t="s">
        <v>153</v>
      </c>
      <c r="G6743" s="47" t="s">
        <v>122</v>
      </c>
      <c r="H6743" s="47" t="n">
        <v>1868</v>
      </c>
      <c r="I6743" s="57" t="n">
        <f aca="false">IFERROR(H6743/INDEX(Rate_Master!$C$2:$C$13,MATCH(F6743,Rate_Master!$A$2:$A$13,0)),0)</f>
        <v>1.868</v>
      </c>
    </row>
    <row r="6744" customFormat="false" ht="15" hidden="false" customHeight="false" outlineLevel="0" collapsed="false">
      <c r="A6744" s="47" t="s">
        <v>18696</v>
      </c>
      <c r="B6744" s="47" t="s">
        <v>1557</v>
      </c>
      <c r="C6744" s="48" t="n">
        <v>46144</v>
      </c>
      <c r="D6744" s="47" t="s">
        <v>63</v>
      </c>
      <c r="E6744" s="47" t="s">
        <v>120</v>
      </c>
      <c r="F6744" s="47" t="s">
        <v>153</v>
      </c>
      <c r="G6744" s="47" t="s">
        <v>123</v>
      </c>
      <c r="H6744" s="47" t="n">
        <v>1390</v>
      </c>
      <c r="I6744" s="57" t="n">
        <f aca="false">IFERROR(H6744/INDEX(Rate_Master!$C$2:$C$13,MATCH(F6744,Rate_Master!$A$2:$A$13,0)),0)</f>
        <v>1.39</v>
      </c>
    </row>
    <row r="6745" customFormat="false" ht="15" hidden="false" customHeight="false" outlineLevel="0" collapsed="false">
      <c r="A6745" s="47" t="s">
        <v>18697</v>
      </c>
      <c r="B6745" s="47" t="s">
        <v>1557</v>
      </c>
      <c r="C6745" s="48" t="n">
        <v>46144</v>
      </c>
      <c r="D6745" s="47" t="s">
        <v>63</v>
      </c>
      <c r="E6745" s="47" t="s">
        <v>120</v>
      </c>
      <c r="F6745" s="47" t="s">
        <v>153</v>
      </c>
      <c r="G6745" s="47" t="s">
        <v>124</v>
      </c>
      <c r="H6745" s="47" t="n">
        <v>896</v>
      </c>
      <c r="I6745" s="57" t="n">
        <f aca="false">IFERROR(H6745/INDEX(Rate_Master!$C$2:$C$13,MATCH(F6745,Rate_Master!$A$2:$A$13,0)),0)</f>
        <v>0.896</v>
      </c>
    </row>
    <row r="6746" customFormat="false" ht="15" hidden="false" customHeight="false" outlineLevel="0" collapsed="false">
      <c r="A6746" s="47" t="s">
        <v>18698</v>
      </c>
      <c r="B6746" s="47" t="s">
        <v>1557</v>
      </c>
      <c r="C6746" s="48" t="n">
        <v>46144</v>
      </c>
      <c r="D6746" s="47" t="s">
        <v>63</v>
      </c>
      <c r="E6746" s="47" t="s">
        <v>120</v>
      </c>
      <c r="F6746" s="47" t="s">
        <v>153</v>
      </c>
      <c r="G6746" s="47" t="s">
        <v>125</v>
      </c>
      <c r="H6746" s="47" t="n">
        <v>576</v>
      </c>
      <c r="I6746" s="57" t="n">
        <f aca="false">IFERROR(H6746/INDEX(Rate_Master!$C$2:$C$13,MATCH(F6746,Rate_Master!$A$2:$A$13,0)),0)</f>
        <v>0.576</v>
      </c>
    </row>
    <row r="6747" customFormat="false" ht="15" hidden="false" customHeight="false" outlineLevel="0" collapsed="false">
      <c r="A6747" s="47" t="s">
        <v>18699</v>
      </c>
      <c r="B6747" s="47" t="s">
        <v>1557</v>
      </c>
      <c r="C6747" s="48" t="n">
        <v>46144</v>
      </c>
      <c r="D6747" s="47" t="s">
        <v>63</v>
      </c>
      <c r="E6747" s="47" t="s">
        <v>120</v>
      </c>
      <c r="F6747" s="47" t="s">
        <v>153</v>
      </c>
      <c r="G6747" s="47" t="s">
        <v>126</v>
      </c>
      <c r="H6747" s="47" t="n">
        <v>359</v>
      </c>
      <c r="I6747" s="57" t="n">
        <f aca="false">IFERROR(H6747/INDEX(Rate_Master!$C$2:$C$13,MATCH(F6747,Rate_Master!$A$2:$A$13,0)),0)</f>
        <v>0.359</v>
      </c>
    </row>
    <row r="6748" customFormat="false" ht="15" hidden="false" customHeight="false" outlineLevel="0" collapsed="false">
      <c r="A6748" s="47" t="s">
        <v>18700</v>
      </c>
      <c r="B6748" s="47" t="s">
        <v>1558</v>
      </c>
      <c r="C6748" s="48" t="n">
        <v>46144</v>
      </c>
      <c r="D6748" s="47" t="s">
        <v>64</v>
      </c>
      <c r="E6748" s="47" t="s">
        <v>128</v>
      </c>
      <c r="F6748" s="47" t="s">
        <v>156</v>
      </c>
      <c r="G6748" s="47" t="s">
        <v>127</v>
      </c>
      <c r="H6748" s="47" t="n">
        <v>602</v>
      </c>
      <c r="I6748" s="57" t="n">
        <f aca="false">IFERROR(H6748/INDEX(Rate_Master!$C$2:$C$13,MATCH(F6748,Rate_Master!$A$2:$A$13,0)),0)</f>
        <v>1.25416666666667</v>
      </c>
    </row>
    <row r="6749" customFormat="false" ht="15" hidden="false" customHeight="false" outlineLevel="0" collapsed="false">
      <c r="A6749" s="47" t="s">
        <v>18701</v>
      </c>
      <c r="B6749" s="47" t="s">
        <v>1558</v>
      </c>
      <c r="C6749" s="48" t="n">
        <v>46144</v>
      </c>
      <c r="D6749" s="47" t="s">
        <v>64</v>
      </c>
      <c r="E6749" s="47" t="s">
        <v>128</v>
      </c>
      <c r="F6749" s="47" t="s">
        <v>156</v>
      </c>
      <c r="G6749" s="47" t="s">
        <v>129</v>
      </c>
      <c r="H6749" s="47" t="n">
        <v>655</v>
      </c>
      <c r="I6749" s="57" t="n">
        <f aca="false">IFERROR(H6749/INDEX(Rate_Master!$C$2:$C$13,MATCH(F6749,Rate_Master!$A$2:$A$13,0)),0)</f>
        <v>1.36458333333333</v>
      </c>
    </row>
    <row r="6750" customFormat="false" ht="15" hidden="false" customHeight="false" outlineLevel="0" collapsed="false">
      <c r="A6750" s="47" t="s">
        <v>18702</v>
      </c>
      <c r="B6750" s="47" t="s">
        <v>1558</v>
      </c>
      <c r="C6750" s="48" t="n">
        <v>46144</v>
      </c>
      <c r="D6750" s="47" t="s">
        <v>64</v>
      </c>
      <c r="E6750" s="47" t="s">
        <v>128</v>
      </c>
      <c r="F6750" s="47" t="s">
        <v>156</v>
      </c>
      <c r="G6750" s="47" t="s">
        <v>130</v>
      </c>
      <c r="H6750" s="47" t="n">
        <v>585</v>
      </c>
      <c r="I6750" s="57" t="n">
        <f aca="false">IFERROR(H6750/INDEX(Rate_Master!$C$2:$C$13,MATCH(F6750,Rate_Master!$A$2:$A$13,0)),0)</f>
        <v>1.21875</v>
      </c>
    </row>
    <row r="6751" customFormat="false" ht="15" hidden="false" customHeight="false" outlineLevel="0" collapsed="false">
      <c r="A6751" s="47" t="s">
        <v>18703</v>
      </c>
      <c r="B6751" s="47" t="s">
        <v>1558</v>
      </c>
      <c r="C6751" s="48" t="n">
        <v>46144</v>
      </c>
      <c r="D6751" s="47" t="s">
        <v>64</v>
      </c>
      <c r="E6751" s="47" t="s">
        <v>128</v>
      </c>
      <c r="F6751" s="47" t="s">
        <v>156</v>
      </c>
      <c r="G6751" s="47" t="s">
        <v>131</v>
      </c>
      <c r="H6751" s="47" t="n">
        <v>170</v>
      </c>
      <c r="I6751" s="57" t="n">
        <f aca="false">IFERROR(H6751/INDEX(Rate_Master!$C$2:$C$13,MATCH(F6751,Rate_Master!$A$2:$A$13,0)),0)</f>
        <v>0.354166666666667</v>
      </c>
    </row>
    <row r="6752" customFormat="false" ht="15" hidden="false" customHeight="false" outlineLevel="0" collapsed="false">
      <c r="A6752" s="47" t="s">
        <v>18704</v>
      </c>
      <c r="B6752" s="47" t="s">
        <v>1558</v>
      </c>
      <c r="C6752" s="48" t="n">
        <v>46144</v>
      </c>
      <c r="D6752" s="47" t="s">
        <v>64</v>
      </c>
      <c r="E6752" s="47" t="s">
        <v>128</v>
      </c>
      <c r="F6752" s="47" t="s">
        <v>156</v>
      </c>
      <c r="G6752" s="47" t="s">
        <v>132</v>
      </c>
      <c r="H6752" s="47" t="n">
        <v>148</v>
      </c>
      <c r="I6752" s="57" t="n">
        <f aca="false">IFERROR(H6752/INDEX(Rate_Master!$C$2:$C$13,MATCH(F6752,Rate_Master!$A$2:$A$13,0)),0)</f>
        <v>0.308333333333333</v>
      </c>
    </row>
    <row r="6753" customFormat="false" ht="15" hidden="false" customHeight="false" outlineLevel="0" collapsed="false">
      <c r="A6753" s="47" t="s">
        <v>18705</v>
      </c>
      <c r="B6753" s="47" t="s">
        <v>1560</v>
      </c>
      <c r="C6753" s="48" t="n">
        <v>46144</v>
      </c>
      <c r="D6753" s="47" t="s">
        <v>64</v>
      </c>
      <c r="E6753" s="47" t="s">
        <v>128</v>
      </c>
      <c r="F6753" s="47" t="s">
        <v>156</v>
      </c>
      <c r="G6753" s="47" t="s">
        <v>127</v>
      </c>
      <c r="H6753" s="47" t="n">
        <v>1296</v>
      </c>
      <c r="I6753" s="57" t="n">
        <f aca="false">IFERROR(H6753/INDEX(Rate_Master!$C$2:$C$13,MATCH(F6753,Rate_Master!$A$2:$A$13,0)),0)</f>
        <v>2.7</v>
      </c>
    </row>
    <row r="6754" customFormat="false" ht="15" hidden="false" customHeight="false" outlineLevel="0" collapsed="false">
      <c r="A6754" s="47" t="s">
        <v>18706</v>
      </c>
      <c r="B6754" s="47" t="s">
        <v>1560</v>
      </c>
      <c r="C6754" s="48" t="n">
        <v>46144</v>
      </c>
      <c r="D6754" s="47" t="s">
        <v>64</v>
      </c>
      <c r="E6754" s="47" t="s">
        <v>128</v>
      </c>
      <c r="F6754" s="47" t="s">
        <v>156</v>
      </c>
      <c r="G6754" s="47" t="s">
        <v>129</v>
      </c>
      <c r="H6754" s="47" t="n">
        <v>1398</v>
      </c>
      <c r="I6754" s="57" t="n">
        <f aca="false">IFERROR(H6754/INDEX(Rate_Master!$C$2:$C$13,MATCH(F6754,Rate_Master!$A$2:$A$13,0)),0)</f>
        <v>2.9125</v>
      </c>
    </row>
    <row r="6755" customFormat="false" ht="15" hidden="false" customHeight="false" outlineLevel="0" collapsed="false">
      <c r="A6755" s="47" t="s">
        <v>18707</v>
      </c>
      <c r="B6755" s="47" t="s">
        <v>1560</v>
      </c>
      <c r="C6755" s="48" t="n">
        <v>46144</v>
      </c>
      <c r="D6755" s="47" t="s">
        <v>64</v>
      </c>
      <c r="E6755" s="47" t="s">
        <v>128</v>
      </c>
      <c r="F6755" s="47" t="s">
        <v>156</v>
      </c>
      <c r="G6755" s="47" t="s">
        <v>130</v>
      </c>
      <c r="H6755" s="47" t="n">
        <v>1235</v>
      </c>
      <c r="I6755" s="57" t="n">
        <f aca="false">IFERROR(H6755/INDEX(Rate_Master!$C$2:$C$13,MATCH(F6755,Rate_Master!$A$2:$A$13,0)),0)</f>
        <v>2.57291666666667</v>
      </c>
    </row>
    <row r="6756" customFormat="false" ht="15" hidden="false" customHeight="false" outlineLevel="0" collapsed="false">
      <c r="A6756" s="47" t="s">
        <v>18708</v>
      </c>
      <c r="B6756" s="47" t="s">
        <v>1560</v>
      </c>
      <c r="C6756" s="48" t="n">
        <v>46144</v>
      </c>
      <c r="D6756" s="47" t="s">
        <v>64</v>
      </c>
      <c r="E6756" s="47" t="s">
        <v>128</v>
      </c>
      <c r="F6756" s="47" t="s">
        <v>156</v>
      </c>
      <c r="G6756" s="47" t="s">
        <v>131</v>
      </c>
      <c r="H6756" s="47" t="n">
        <v>363</v>
      </c>
      <c r="I6756" s="57" t="n">
        <f aca="false">IFERROR(H6756/INDEX(Rate_Master!$C$2:$C$13,MATCH(F6756,Rate_Master!$A$2:$A$13,0)),0)</f>
        <v>0.75625</v>
      </c>
    </row>
    <row r="6757" customFormat="false" ht="15" hidden="false" customHeight="false" outlineLevel="0" collapsed="false">
      <c r="A6757" s="47" t="s">
        <v>18709</v>
      </c>
      <c r="B6757" s="47" t="s">
        <v>1560</v>
      </c>
      <c r="C6757" s="48" t="n">
        <v>46144</v>
      </c>
      <c r="D6757" s="47" t="s">
        <v>64</v>
      </c>
      <c r="E6757" s="47" t="s">
        <v>128</v>
      </c>
      <c r="F6757" s="47" t="s">
        <v>156</v>
      </c>
      <c r="G6757" s="47" t="s">
        <v>132</v>
      </c>
      <c r="H6757" s="47" t="n">
        <v>288</v>
      </c>
      <c r="I6757" s="57" t="n">
        <f aca="false">IFERROR(H6757/INDEX(Rate_Master!$C$2:$C$13,MATCH(F6757,Rate_Master!$A$2:$A$13,0)),0)</f>
        <v>0.6</v>
      </c>
    </row>
    <row r="6758" customFormat="false" ht="15" hidden="false" customHeight="false" outlineLevel="0" collapsed="false">
      <c r="A6758" s="47" t="s">
        <v>18710</v>
      </c>
      <c r="B6758" s="47" t="s">
        <v>1561</v>
      </c>
      <c r="C6758" s="48" t="n">
        <v>46144</v>
      </c>
      <c r="D6758" s="47" t="s">
        <v>65</v>
      </c>
      <c r="E6758" s="47" t="s">
        <v>134</v>
      </c>
      <c r="F6758" s="47" t="s">
        <v>157</v>
      </c>
      <c r="G6758" s="47" t="s">
        <v>133</v>
      </c>
      <c r="H6758" s="47" t="n">
        <v>656</v>
      </c>
      <c r="I6758" s="57" t="n">
        <f aca="false">IFERROR(H6758/INDEX(Rate_Master!$C$2:$C$13,MATCH(F6758,Rate_Master!$A$2:$A$13,0)),0)</f>
        <v>2.98181818181818</v>
      </c>
    </row>
    <row r="6759" customFormat="false" ht="15" hidden="false" customHeight="false" outlineLevel="0" collapsed="false">
      <c r="A6759" s="47" t="s">
        <v>18711</v>
      </c>
      <c r="B6759" s="47" t="s">
        <v>1561</v>
      </c>
      <c r="C6759" s="48" t="n">
        <v>46144</v>
      </c>
      <c r="D6759" s="47" t="s">
        <v>65</v>
      </c>
      <c r="E6759" s="47" t="s">
        <v>134</v>
      </c>
      <c r="F6759" s="47" t="s">
        <v>157</v>
      </c>
      <c r="G6759" s="47" t="s">
        <v>135</v>
      </c>
      <c r="H6759" s="47" t="n">
        <v>321</v>
      </c>
      <c r="I6759" s="57" t="n">
        <f aca="false">IFERROR(H6759/INDEX(Rate_Master!$C$2:$C$13,MATCH(F6759,Rate_Master!$A$2:$A$13,0)),0)</f>
        <v>1.45909090909091</v>
      </c>
    </row>
    <row r="6760" customFormat="false" ht="15" hidden="false" customHeight="false" outlineLevel="0" collapsed="false">
      <c r="A6760" s="47" t="s">
        <v>18712</v>
      </c>
      <c r="B6760" s="47" t="s">
        <v>1561</v>
      </c>
      <c r="C6760" s="48" t="n">
        <v>46144</v>
      </c>
      <c r="D6760" s="47" t="s">
        <v>65</v>
      </c>
      <c r="E6760" s="47" t="s">
        <v>134</v>
      </c>
      <c r="F6760" s="47" t="s">
        <v>157</v>
      </c>
      <c r="G6760" s="47" t="s">
        <v>136</v>
      </c>
      <c r="H6760" s="47" t="n">
        <v>248</v>
      </c>
      <c r="I6760" s="57" t="n">
        <f aca="false">IFERROR(H6760/INDEX(Rate_Master!$C$2:$C$13,MATCH(F6760,Rate_Master!$A$2:$A$13,0)),0)</f>
        <v>1.12727272727273</v>
      </c>
    </row>
    <row r="6761" customFormat="false" ht="15" hidden="false" customHeight="false" outlineLevel="0" collapsed="false">
      <c r="A6761" s="47" t="s">
        <v>18713</v>
      </c>
      <c r="B6761" s="47" t="s">
        <v>1561</v>
      </c>
      <c r="C6761" s="48" t="n">
        <v>46144</v>
      </c>
      <c r="D6761" s="47" t="s">
        <v>65</v>
      </c>
      <c r="E6761" s="47" t="s">
        <v>134</v>
      </c>
      <c r="F6761" s="47" t="s">
        <v>157</v>
      </c>
      <c r="G6761" s="47" t="s">
        <v>137</v>
      </c>
      <c r="H6761" s="47" t="n">
        <v>199</v>
      </c>
      <c r="I6761" s="57" t="n">
        <f aca="false">IFERROR(H6761/INDEX(Rate_Master!$C$2:$C$13,MATCH(F6761,Rate_Master!$A$2:$A$13,0)),0)</f>
        <v>0.904545454545455</v>
      </c>
    </row>
    <row r="6762" customFormat="false" ht="15" hidden="false" customHeight="false" outlineLevel="0" collapsed="false">
      <c r="A6762" s="47" t="s">
        <v>18714</v>
      </c>
      <c r="B6762" s="47" t="s">
        <v>1561</v>
      </c>
      <c r="C6762" s="48" t="n">
        <v>46144</v>
      </c>
      <c r="D6762" s="47" t="s">
        <v>65</v>
      </c>
      <c r="E6762" s="47" t="s">
        <v>134</v>
      </c>
      <c r="F6762" s="47" t="s">
        <v>157</v>
      </c>
      <c r="G6762" s="47" t="s">
        <v>138</v>
      </c>
      <c r="H6762" s="47" t="n">
        <v>101</v>
      </c>
      <c r="I6762" s="57" t="n">
        <f aca="false">IFERROR(H6762/INDEX(Rate_Master!$C$2:$C$13,MATCH(F6762,Rate_Master!$A$2:$A$13,0)),0)</f>
        <v>0.459090909090909</v>
      </c>
    </row>
    <row r="6763" customFormat="false" ht="15" hidden="false" customHeight="false" outlineLevel="0" collapsed="false">
      <c r="A6763" s="47" t="s">
        <v>18715</v>
      </c>
      <c r="B6763" s="47" t="s">
        <v>1563</v>
      </c>
      <c r="C6763" s="48" t="n">
        <v>46144</v>
      </c>
      <c r="D6763" s="47" t="s">
        <v>65</v>
      </c>
      <c r="E6763" s="47" t="s">
        <v>134</v>
      </c>
      <c r="F6763" s="47" t="s">
        <v>157</v>
      </c>
      <c r="G6763" s="47" t="s">
        <v>133</v>
      </c>
      <c r="H6763" s="47" t="n">
        <v>1042</v>
      </c>
      <c r="I6763" s="57" t="n">
        <f aca="false">IFERROR(H6763/INDEX(Rate_Master!$C$2:$C$13,MATCH(F6763,Rate_Master!$A$2:$A$13,0)),0)</f>
        <v>4.73636363636364</v>
      </c>
    </row>
    <row r="6764" customFormat="false" ht="15" hidden="false" customHeight="false" outlineLevel="0" collapsed="false">
      <c r="A6764" s="47" t="s">
        <v>18716</v>
      </c>
      <c r="B6764" s="47" t="s">
        <v>1563</v>
      </c>
      <c r="C6764" s="48" t="n">
        <v>46144</v>
      </c>
      <c r="D6764" s="47" t="s">
        <v>65</v>
      </c>
      <c r="E6764" s="47" t="s">
        <v>134</v>
      </c>
      <c r="F6764" s="47" t="s">
        <v>157</v>
      </c>
      <c r="G6764" s="47" t="s">
        <v>135</v>
      </c>
      <c r="H6764" s="47" t="n">
        <v>514</v>
      </c>
      <c r="I6764" s="57" t="n">
        <f aca="false">IFERROR(H6764/INDEX(Rate_Master!$C$2:$C$13,MATCH(F6764,Rate_Master!$A$2:$A$13,0)),0)</f>
        <v>2.33636363636364</v>
      </c>
    </row>
    <row r="6765" customFormat="false" ht="15" hidden="false" customHeight="false" outlineLevel="0" collapsed="false">
      <c r="A6765" s="47" t="s">
        <v>18717</v>
      </c>
      <c r="B6765" s="47" t="s">
        <v>1563</v>
      </c>
      <c r="C6765" s="48" t="n">
        <v>46144</v>
      </c>
      <c r="D6765" s="47" t="s">
        <v>65</v>
      </c>
      <c r="E6765" s="47" t="s">
        <v>134</v>
      </c>
      <c r="F6765" s="47" t="s">
        <v>157</v>
      </c>
      <c r="G6765" s="47" t="s">
        <v>136</v>
      </c>
      <c r="H6765" s="47" t="n">
        <v>419</v>
      </c>
      <c r="I6765" s="57" t="n">
        <f aca="false">IFERROR(H6765/INDEX(Rate_Master!$C$2:$C$13,MATCH(F6765,Rate_Master!$A$2:$A$13,0)),0)</f>
        <v>1.90454545454545</v>
      </c>
    </row>
    <row r="6766" customFormat="false" ht="15" hidden="false" customHeight="false" outlineLevel="0" collapsed="false">
      <c r="A6766" s="47" t="s">
        <v>18718</v>
      </c>
      <c r="B6766" s="47" t="s">
        <v>1563</v>
      </c>
      <c r="C6766" s="48" t="n">
        <v>46144</v>
      </c>
      <c r="D6766" s="47" t="s">
        <v>65</v>
      </c>
      <c r="E6766" s="47" t="s">
        <v>134</v>
      </c>
      <c r="F6766" s="47" t="s">
        <v>157</v>
      </c>
      <c r="G6766" s="47" t="s">
        <v>137</v>
      </c>
      <c r="H6766" s="47" t="n">
        <v>340</v>
      </c>
      <c r="I6766" s="57" t="n">
        <f aca="false">IFERROR(H6766/INDEX(Rate_Master!$C$2:$C$13,MATCH(F6766,Rate_Master!$A$2:$A$13,0)),0)</f>
        <v>1.54545454545455</v>
      </c>
    </row>
    <row r="6767" customFormat="false" ht="15" hidden="false" customHeight="false" outlineLevel="0" collapsed="false">
      <c r="A6767" s="47" t="s">
        <v>18719</v>
      </c>
      <c r="B6767" s="47" t="s">
        <v>1563</v>
      </c>
      <c r="C6767" s="48" t="n">
        <v>46144</v>
      </c>
      <c r="D6767" s="47" t="s">
        <v>65</v>
      </c>
      <c r="E6767" s="47" t="s">
        <v>134</v>
      </c>
      <c r="F6767" s="47" t="s">
        <v>157</v>
      </c>
      <c r="G6767" s="47" t="s">
        <v>138</v>
      </c>
      <c r="H6767" s="47" t="n">
        <v>176</v>
      </c>
      <c r="I6767" s="57" t="n">
        <f aca="false">IFERROR(H6767/INDEX(Rate_Master!$C$2:$C$13,MATCH(F6767,Rate_Master!$A$2:$A$13,0)),0)</f>
        <v>0.8</v>
      </c>
    </row>
    <row r="6768" customFormat="false" ht="15" hidden="false" customHeight="false" outlineLevel="0" collapsed="false">
      <c r="A6768" s="47" t="s">
        <v>18720</v>
      </c>
      <c r="B6768" s="47" t="s">
        <v>1564</v>
      </c>
      <c r="C6768" s="48" t="n">
        <v>46144</v>
      </c>
      <c r="D6768" s="47" t="s">
        <v>65</v>
      </c>
      <c r="E6768" s="47" t="s">
        <v>134</v>
      </c>
      <c r="F6768" s="47" t="s">
        <v>157</v>
      </c>
      <c r="G6768" s="47" t="s">
        <v>133</v>
      </c>
      <c r="H6768" s="47" t="n">
        <v>594</v>
      </c>
      <c r="I6768" s="57" t="n">
        <f aca="false">IFERROR(H6768/INDEX(Rate_Master!$C$2:$C$13,MATCH(F6768,Rate_Master!$A$2:$A$13,0)),0)</f>
        <v>2.7</v>
      </c>
    </row>
    <row r="6769" customFormat="false" ht="15" hidden="false" customHeight="false" outlineLevel="0" collapsed="false">
      <c r="A6769" s="47" t="s">
        <v>18721</v>
      </c>
      <c r="B6769" s="47" t="s">
        <v>1564</v>
      </c>
      <c r="C6769" s="48" t="n">
        <v>46144</v>
      </c>
      <c r="D6769" s="47" t="s">
        <v>65</v>
      </c>
      <c r="E6769" s="47" t="s">
        <v>134</v>
      </c>
      <c r="F6769" s="47" t="s">
        <v>157</v>
      </c>
      <c r="G6769" s="47" t="s">
        <v>135</v>
      </c>
      <c r="H6769" s="47" t="n">
        <v>349</v>
      </c>
      <c r="I6769" s="57" t="n">
        <f aca="false">IFERROR(H6769/INDEX(Rate_Master!$C$2:$C$13,MATCH(F6769,Rate_Master!$A$2:$A$13,0)),0)</f>
        <v>1.58636363636364</v>
      </c>
    </row>
    <row r="6770" customFormat="false" ht="15" hidden="false" customHeight="false" outlineLevel="0" collapsed="false">
      <c r="A6770" s="47" t="s">
        <v>18722</v>
      </c>
      <c r="B6770" s="47" t="s">
        <v>1564</v>
      </c>
      <c r="C6770" s="48" t="n">
        <v>46144</v>
      </c>
      <c r="D6770" s="47" t="s">
        <v>65</v>
      </c>
      <c r="E6770" s="47" t="s">
        <v>134</v>
      </c>
      <c r="F6770" s="47" t="s">
        <v>157</v>
      </c>
      <c r="G6770" s="47" t="s">
        <v>136</v>
      </c>
      <c r="H6770" s="47" t="n">
        <v>242</v>
      </c>
      <c r="I6770" s="57" t="n">
        <f aca="false">IFERROR(H6770/INDEX(Rate_Master!$C$2:$C$13,MATCH(F6770,Rate_Master!$A$2:$A$13,0)),0)</f>
        <v>1.1</v>
      </c>
    </row>
    <row r="6771" customFormat="false" ht="15" hidden="false" customHeight="false" outlineLevel="0" collapsed="false">
      <c r="A6771" s="47" t="s">
        <v>18723</v>
      </c>
      <c r="B6771" s="47" t="s">
        <v>1564</v>
      </c>
      <c r="C6771" s="48" t="n">
        <v>46144</v>
      </c>
      <c r="D6771" s="47" t="s">
        <v>65</v>
      </c>
      <c r="E6771" s="47" t="s">
        <v>134</v>
      </c>
      <c r="F6771" s="47" t="s">
        <v>157</v>
      </c>
      <c r="G6771" s="47" t="s">
        <v>137</v>
      </c>
      <c r="H6771" s="47" t="n">
        <v>213</v>
      </c>
      <c r="I6771" s="57" t="n">
        <f aca="false">IFERROR(H6771/INDEX(Rate_Master!$C$2:$C$13,MATCH(F6771,Rate_Master!$A$2:$A$13,0)),0)</f>
        <v>0.968181818181818</v>
      </c>
    </row>
    <row r="6772" customFormat="false" ht="15" hidden="false" customHeight="false" outlineLevel="0" collapsed="false">
      <c r="A6772" s="47" t="s">
        <v>18724</v>
      </c>
      <c r="B6772" s="47" t="s">
        <v>1564</v>
      </c>
      <c r="C6772" s="48" t="n">
        <v>46144</v>
      </c>
      <c r="D6772" s="47" t="s">
        <v>65</v>
      </c>
      <c r="E6772" s="47" t="s">
        <v>134</v>
      </c>
      <c r="F6772" s="47" t="s">
        <v>157</v>
      </c>
      <c r="G6772" s="47" t="s">
        <v>138</v>
      </c>
      <c r="H6772" s="47" t="n">
        <v>102</v>
      </c>
      <c r="I6772" s="57" t="n">
        <f aca="false">IFERROR(H6772/INDEX(Rate_Master!$C$2:$C$13,MATCH(F6772,Rate_Master!$A$2:$A$13,0)),0)</f>
        <v>0.463636363636364</v>
      </c>
    </row>
    <row r="6773" customFormat="false" ht="15" hidden="false" customHeight="false" outlineLevel="0" collapsed="false">
      <c r="A6773" s="47" t="s">
        <v>18725</v>
      </c>
      <c r="B6773" s="47" t="s">
        <v>1565</v>
      </c>
      <c r="C6773" s="48" t="n">
        <v>46146</v>
      </c>
      <c r="D6773" s="47" t="s">
        <v>62</v>
      </c>
      <c r="E6773" s="47" t="s">
        <v>120</v>
      </c>
      <c r="F6773" s="47" t="s">
        <v>150</v>
      </c>
      <c r="G6773" s="47" t="s">
        <v>119</v>
      </c>
      <c r="H6773" s="47" t="n">
        <v>1130</v>
      </c>
      <c r="I6773" s="57" t="n">
        <f aca="false">IFERROR(H6773/INDEX(Rate_Master!$C$2:$C$13,MATCH(F6773,Rate_Master!$A$2:$A$13,0)),0)</f>
        <v>1.4125</v>
      </c>
    </row>
    <row r="6774" customFormat="false" ht="15" hidden="false" customHeight="false" outlineLevel="0" collapsed="false">
      <c r="A6774" s="47" t="s">
        <v>18726</v>
      </c>
      <c r="B6774" s="47" t="s">
        <v>1565</v>
      </c>
      <c r="C6774" s="48" t="n">
        <v>46146</v>
      </c>
      <c r="D6774" s="47" t="s">
        <v>62</v>
      </c>
      <c r="E6774" s="47" t="s">
        <v>120</v>
      </c>
      <c r="F6774" s="47" t="s">
        <v>150</v>
      </c>
      <c r="G6774" s="47" t="s">
        <v>121</v>
      </c>
      <c r="H6774" s="47" t="n">
        <v>986</v>
      </c>
      <c r="I6774" s="57" t="n">
        <f aca="false">IFERROR(H6774/INDEX(Rate_Master!$C$2:$C$13,MATCH(F6774,Rate_Master!$A$2:$A$13,0)),0)</f>
        <v>1.2325</v>
      </c>
    </row>
    <row r="6775" customFormat="false" ht="15" hidden="false" customHeight="false" outlineLevel="0" collapsed="false">
      <c r="A6775" s="47" t="s">
        <v>18727</v>
      </c>
      <c r="B6775" s="47" t="s">
        <v>1565</v>
      </c>
      <c r="C6775" s="48" t="n">
        <v>46146</v>
      </c>
      <c r="D6775" s="47" t="s">
        <v>62</v>
      </c>
      <c r="E6775" s="47" t="s">
        <v>120</v>
      </c>
      <c r="F6775" s="47" t="s">
        <v>150</v>
      </c>
      <c r="G6775" s="47" t="s">
        <v>122</v>
      </c>
      <c r="H6775" s="47" t="n">
        <v>1747</v>
      </c>
      <c r="I6775" s="57" t="n">
        <f aca="false">IFERROR(H6775/INDEX(Rate_Master!$C$2:$C$13,MATCH(F6775,Rate_Master!$A$2:$A$13,0)),0)</f>
        <v>2.18375</v>
      </c>
    </row>
    <row r="6776" customFormat="false" ht="15" hidden="false" customHeight="false" outlineLevel="0" collapsed="false">
      <c r="A6776" s="47" t="s">
        <v>18728</v>
      </c>
      <c r="B6776" s="47" t="s">
        <v>1565</v>
      </c>
      <c r="C6776" s="48" t="n">
        <v>46146</v>
      </c>
      <c r="D6776" s="47" t="s">
        <v>62</v>
      </c>
      <c r="E6776" s="47" t="s">
        <v>120</v>
      </c>
      <c r="F6776" s="47" t="s">
        <v>150</v>
      </c>
      <c r="G6776" s="47" t="s">
        <v>123</v>
      </c>
      <c r="H6776" s="47" t="n">
        <v>797</v>
      </c>
      <c r="I6776" s="57" t="n">
        <f aca="false">IFERROR(H6776/INDEX(Rate_Master!$C$2:$C$13,MATCH(F6776,Rate_Master!$A$2:$A$13,0)),0)</f>
        <v>0.99625</v>
      </c>
    </row>
    <row r="6777" customFormat="false" ht="15" hidden="false" customHeight="false" outlineLevel="0" collapsed="false">
      <c r="A6777" s="47" t="s">
        <v>18729</v>
      </c>
      <c r="B6777" s="47" t="s">
        <v>1565</v>
      </c>
      <c r="C6777" s="48" t="n">
        <v>46146</v>
      </c>
      <c r="D6777" s="47" t="s">
        <v>62</v>
      </c>
      <c r="E6777" s="47" t="s">
        <v>120</v>
      </c>
      <c r="F6777" s="47" t="s">
        <v>150</v>
      </c>
      <c r="G6777" s="47" t="s">
        <v>124</v>
      </c>
      <c r="H6777" s="47" t="n">
        <v>485</v>
      </c>
      <c r="I6777" s="57" t="n">
        <f aca="false">IFERROR(H6777/INDEX(Rate_Master!$C$2:$C$13,MATCH(F6777,Rate_Master!$A$2:$A$13,0)),0)</f>
        <v>0.60625</v>
      </c>
    </row>
    <row r="6778" customFormat="false" ht="15" hidden="false" customHeight="false" outlineLevel="0" collapsed="false">
      <c r="A6778" s="47" t="s">
        <v>18730</v>
      </c>
      <c r="B6778" s="47" t="s">
        <v>1565</v>
      </c>
      <c r="C6778" s="48" t="n">
        <v>46146</v>
      </c>
      <c r="D6778" s="47" t="s">
        <v>62</v>
      </c>
      <c r="E6778" s="47" t="s">
        <v>120</v>
      </c>
      <c r="F6778" s="47" t="s">
        <v>150</v>
      </c>
      <c r="G6778" s="47" t="s">
        <v>125</v>
      </c>
      <c r="H6778" s="47" t="n">
        <v>357</v>
      </c>
      <c r="I6778" s="57" t="n">
        <f aca="false">IFERROR(H6778/INDEX(Rate_Master!$C$2:$C$13,MATCH(F6778,Rate_Master!$A$2:$A$13,0)),0)</f>
        <v>0.44625</v>
      </c>
    </row>
    <row r="6779" customFormat="false" ht="15" hidden="false" customHeight="false" outlineLevel="0" collapsed="false">
      <c r="A6779" s="47" t="s">
        <v>18731</v>
      </c>
      <c r="B6779" s="47" t="s">
        <v>1565</v>
      </c>
      <c r="C6779" s="48" t="n">
        <v>46146</v>
      </c>
      <c r="D6779" s="47" t="s">
        <v>62</v>
      </c>
      <c r="E6779" s="47" t="s">
        <v>120</v>
      </c>
      <c r="F6779" s="47" t="s">
        <v>150</v>
      </c>
      <c r="G6779" s="47" t="s">
        <v>126</v>
      </c>
      <c r="H6779" s="47" t="n">
        <v>208</v>
      </c>
      <c r="I6779" s="57" t="n">
        <f aca="false">IFERROR(H6779/INDEX(Rate_Master!$C$2:$C$13,MATCH(F6779,Rate_Master!$A$2:$A$13,0)),0)</f>
        <v>0.26</v>
      </c>
    </row>
    <row r="6780" customFormat="false" ht="15" hidden="false" customHeight="false" outlineLevel="0" collapsed="false">
      <c r="A6780" s="47" t="s">
        <v>18732</v>
      </c>
      <c r="B6780" s="47" t="s">
        <v>1566</v>
      </c>
      <c r="C6780" s="48" t="n">
        <v>46146</v>
      </c>
      <c r="D6780" s="47" t="s">
        <v>62</v>
      </c>
      <c r="E6780" s="47" t="s">
        <v>120</v>
      </c>
      <c r="F6780" s="47" t="s">
        <v>150</v>
      </c>
      <c r="G6780" s="47" t="s">
        <v>119</v>
      </c>
      <c r="H6780" s="47" t="n">
        <v>611</v>
      </c>
      <c r="I6780" s="57" t="n">
        <f aca="false">IFERROR(H6780/INDEX(Rate_Master!$C$2:$C$13,MATCH(F6780,Rate_Master!$A$2:$A$13,0)),0)</f>
        <v>0.76375</v>
      </c>
    </row>
    <row r="6781" customFormat="false" ht="15" hidden="false" customHeight="false" outlineLevel="0" collapsed="false">
      <c r="A6781" s="47" t="s">
        <v>18733</v>
      </c>
      <c r="B6781" s="47" t="s">
        <v>1566</v>
      </c>
      <c r="C6781" s="48" t="n">
        <v>46146</v>
      </c>
      <c r="D6781" s="47" t="s">
        <v>62</v>
      </c>
      <c r="E6781" s="47" t="s">
        <v>120</v>
      </c>
      <c r="F6781" s="47" t="s">
        <v>150</v>
      </c>
      <c r="G6781" s="47" t="s">
        <v>121</v>
      </c>
      <c r="H6781" s="47" t="n">
        <v>505</v>
      </c>
      <c r="I6781" s="57" t="n">
        <f aca="false">IFERROR(H6781/INDEX(Rate_Master!$C$2:$C$13,MATCH(F6781,Rate_Master!$A$2:$A$13,0)),0)</f>
        <v>0.63125</v>
      </c>
    </row>
    <row r="6782" customFormat="false" ht="15" hidden="false" customHeight="false" outlineLevel="0" collapsed="false">
      <c r="A6782" s="47" t="s">
        <v>18734</v>
      </c>
      <c r="B6782" s="47" t="s">
        <v>1566</v>
      </c>
      <c r="C6782" s="48" t="n">
        <v>46146</v>
      </c>
      <c r="D6782" s="47" t="s">
        <v>62</v>
      </c>
      <c r="E6782" s="47" t="s">
        <v>120</v>
      </c>
      <c r="F6782" s="47" t="s">
        <v>150</v>
      </c>
      <c r="G6782" s="47" t="s">
        <v>122</v>
      </c>
      <c r="H6782" s="47" t="n">
        <v>933</v>
      </c>
      <c r="I6782" s="57" t="n">
        <f aca="false">IFERROR(H6782/INDEX(Rate_Master!$C$2:$C$13,MATCH(F6782,Rate_Master!$A$2:$A$13,0)),0)</f>
        <v>1.16625</v>
      </c>
    </row>
    <row r="6783" customFormat="false" ht="15" hidden="false" customHeight="false" outlineLevel="0" collapsed="false">
      <c r="A6783" s="47" t="s">
        <v>18735</v>
      </c>
      <c r="B6783" s="47" t="s">
        <v>1566</v>
      </c>
      <c r="C6783" s="48" t="n">
        <v>46146</v>
      </c>
      <c r="D6783" s="47" t="s">
        <v>62</v>
      </c>
      <c r="E6783" s="47" t="s">
        <v>120</v>
      </c>
      <c r="F6783" s="47" t="s">
        <v>150</v>
      </c>
      <c r="G6783" s="47" t="s">
        <v>123</v>
      </c>
      <c r="H6783" s="47" t="n">
        <v>386</v>
      </c>
      <c r="I6783" s="57" t="n">
        <f aca="false">IFERROR(H6783/INDEX(Rate_Master!$C$2:$C$13,MATCH(F6783,Rate_Master!$A$2:$A$13,0)),0)</f>
        <v>0.4825</v>
      </c>
    </row>
    <row r="6784" customFormat="false" ht="15" hidden="false" customHeight="false" outlineLevel="0" collapsed="false">
      <c r="A6784" s="47" t="s">
        <v>18736</v>
      </c>
      <c r="B6784" s="47" t="s">
        <v>1566</v>
      </c>
      <c r="C6784" s="48" t="n">
        <v>46146</v>
      </c>
      <c r="D6784" s="47" t="s">
        <v>62</v>
      </c>
      <c r="E6784" s="47" t="s">
        <v>120</v>
      </c>
      <c r="F6784" s="47" t="s">
        <v>150</v>
      </c>
      <c r="G6784" s="47" t="s">
        <v>124</v>
      </c>
      <c r="H6784" s="47" t="n">
        <v>247</v>
      </c>
      <c r="I6784" s="57" t="n">
        <f aca="false">IFERROR(H6784/INDEX(Rate_Master!$C$2:$C$13,MATCH(F6784,Rate_Master!$A$2:$A$13,0)),0)</f>
        <v>0.30875</v>
      </c>
    </row>
    <row r="6785" customFormat="false" ht="15" hidden="false" customHeight="false" outlineLevel="0" collapsed="false">
      <c r="A6785" s="47" t="s">
        <v>18737</v>
      </c>
      <c r="B6785" s="47" t="s">
        <v>1566</v>
      </c>
      <c r="C6785" s="48" t="n">
        <v>46146</v>
      </c>
      <c r="D6785" s="47" t="s">
        <v>62</v>
      </c>
      <c r="E6785" s="47" t="s">
        <v>120</v>
      </c>
      <c r="F6785" s="47" t="s">
        <v>150</v>
      </c>
      <c r="G6785" s="47" t="s">
        <v>125</v>
      </c>
      <c r="H6785" s="47" t="n">
        <v>159</v>
      </c>
      <c r="I6785" s="57" t="n">
        <f aca="false">IFERROR(H6785/INDEX(Rate_Master!$C$2:$C$13,MATCH(F6785,Rate_Master!$A$2:$A$13,0)),0)</f>
        <v>0.19875</v>
      </c>
    </row>
    <row r="6786" customFormat="false" ht="15" hidden="false" customHeight="false" outlineLevel="0" collapsed="false">
      <c r="A6786" s="47" t="s">
        <v>18738</v>
      </c>
      <c r="B6786" s="47" t="s">
        <v>1566</v>
      </c>
      <c r="C6786" s="48" t="n">
        <v>46146</v>
      </c>
      <c r="D6786" s="47" t="s">
        <v>62</v>
      </c>
      <c r="E6786" s="47" t="s">
        <v>120</v>
      </c>
      <c r="F6786" s="47" t="s">
        <v>150</v>
      </c>
      <c r="G6786" s="47" t="s">
        <v>126</v>
      </c>
      <c r="H6786" s="47" t="n">
        <v>117</v>
      </c>
      <c r="I6786" s="57" t="n">
        <f aca="false">IFERROR(H6786/INDEX(Rate_Master!$C$2:$C$13,MATCH(F6786,Rate_Master!$A$2:$A$13,0)),0)</f>
        <v>0.14625</v>
      </c>
    </row>
    <row r="6787" customFormat="false" ht="15" hidden="false" customHeight="false" outlineLevel="0" collapsed="false">
      <c r="A6787" s="47" t="s">
        <v>18739</v>
      </c>
      <c r="B6787" s="47" t="s">
        <v>1567</v>
      </c>
      <c r="C6787" s="48" t="n">
        <v>46146</v>
      </c>
      <c r="D6787" s="47" t="s">
        <v>62</v>
      </c>
      <c r="E6787" s="47" t="s">
        <v>120</v>
      </c>
      <c r="F6787" s="47" t="s">
        <v>150</v>
      </c>
      <c r="G6787" s="47" t="s">
        <v>119</v>
      </c>
      <c r="H6787" s="47" t="n">
        <v>1052</v>
      </c>
      <c r="I6787" s="57" t="n">
        <f aca="false">IFERROR(H6787/INDEX(Rate_Master!$C$2:$C$13,MATCH(F6787,Rate_Master!$A$2:$A$13,0)),0)</f>
        <v>1.315</v>
      </c>
    </row>
    <row r="6788" customFormat="false" ht="15" hidden="false" customHeight="false" outlineLevel="0" collapsed="false">
      <c r="A6788" s="47" t="s">
        <v>18740</v>
      </c>
      <c r="B6788" s="47" t="s">
        <v>1567</v>
      </c>
      <c r="C6788" s="48" t="n">
        <v>46146</v>
      </c>
      <c r="D6788" s="47" t="s">
        <v>62</v>
      </c>
      <c r="E6788" s="47" t="s">
        <v>120</v>
      </c>
      <c r="F6788" s="47" t="s">
        <v>150</v>
      </c>
      <c r="G6788" s="47" t="s">
        <v>121</v>
      </c>
      <c r="H6788" s="47" t="n">
        <v>977</v>
      </c>
      <c r="I6788" s="57" t="n">
        <f aca="false">IFERROR(H6788/INDEX(Rate_Master!$C$2:$C$13,MATCH(F6788,Rate_Master!$A$2:$A$13,0)),0)</f>
        <v>1.22125</v>
      </c>
    </row>
    <row r="6789" customFormat="false" ht="15" hidden="false" customHeight="false" outlineLevel="0" collapsed="false">
      <c r="A6789" s="47" t="s">
        <v>18741</v>
      </c>
      <c r="B6789" s="47" t="s">
        <v>1567</v>
      </c>
      <c r="C6789" s="48" t="n">
        <v>46146</v>
      </c>
      <c r="D6789" s="47" t="s">
        <v>62</v>
      </c>
      <c r="E6789" s="47" t="s">
        <v>120</v>
      </c>
      <c r="F6789" s="47" t="s">
        <v>150</v>
      </c>
      <c r="G6789" s="47" t="s">
        <v>122</v>
      </c>
      <c r="H6789" s="47" t="n">
        <v>1650</v>
      </c>
      <c r="I6789" s="57" t="n">
        <f aca="false">IFERROR(H6789/INDEX(Rate_Master!$C$2:$C$13,MATCH(F6789,Rate_Master!$A$2:$A$13,0)),0)</f>
        <v>2.0625</v>
      </c>
    </row>
    <row r="6790" customFormat="false" ht="15" hidden="false" customHeight="false" outlineLevel="0" collapsed="false">
      <c r="A6790" s="47" t="s">
        <v>18742</v>
      </c>
      <c r="B6790" s="47" t="s">
        <v>1567</v>
      </c>
      <c r="C6790" s="48" t="n">
        <v>46146</v>
      </c>
      <c r="D6790" s="47" t="s">
        <v>62</v>
      </c>
      <c r="E6790" s="47" t="s">
        <v>120</v>
      </c>
      <c r="F6790" s="47" t="s">
        <v>150</v>
      </c>
      <c r="G6790" s="47" t="s">
        <v>123</v>
      </c>
      <c r="H6790" s="47" t="n">
        <v>766</v>
      </c>
      <c r="I6790" s="57" t="n">
        <f aca="false">IFERROR(H6790/INDEX(Rate_Master!$C$2:$C$13,MATCH(F6790,Rate_Master!$A$2:$A$13,0)),0)</f>
        <v>0.9575</v>
      </c>
    </row>
    <row r="6791" customFormat="false" ht="15" hidden="false" customHeight="false" outlineLevel="0" collapsed="false">
      <c r="A6791" s="47" t="s">
        <v>18743</v>
      </c>
      <c r="B6791" s="47" t="s">
        <v>1567</v>
      </c>
      <c r="C6791" s="48" t="n">
        <v>46146</v>
      </c>
      <c r="D6791" s="47" t="s">
        <v>62</v>
      </c>
      <c r="E6791" s="47" t="s">
        <v>120</v>
      </c>
      <c r="F6791" s="47" t="s">
        <v>150</v>
      </c>
      <c r="G6791" s="47" t="s">
        <v>124</v>
      </c>
      <c r="H6791" s="47" t="n">
        <v>478</v>
      </c>
      <c r="I6791" s="57" t="n">
        <f aca="false">IFERROR(H6791/INDEX(Rate_Master!$C$2:$C$13,MATCH(F6791,Rate_Master!$A$2:$A$13,0)),0)</f>
        <v>0.5975</v>
      </c>
    </row>
    <row r="6792" customFormat="false" ht="15" hidden="false" customHeight="false" outlineLevel="0" collapsed="false">
      <c r="A6792" s="47" t="s">
        <v>18744</v>
      </c>
      <c r="B6792" s="47" t="s">
        <v>1567</v>
      </c>
      <c r="C6792" s="48" t="n">
        <v>46146</v>
      </c>
      <c r="D6792" s="47" t="s">
        <v>62</v>
      </c>
      <c r="E6792" s="47" t="s">
        <v>120</v>
      </c>
      <c r="F6792" s="47" t="s">
        <v>150</v>
      </c>
      <c r="G6792" s="47" t="s">
        <v>125</v>
      </c>
      <c r="H6792" s="47" t="n">
        <v>312</v>
      </c>
      <c r="I6792" s="57" t="n">
        <f aca="false">IFERROR(H6792/INDEX(Rate_Master!$C$2:$C$13,MATCH(F6792,Rate_Master!$A$2:$A$13,0)),0)</f>
        <v>0.39</v>
      </c>
    </row>
    <row r="6793" customFormat="false" ht="15" hidden="false" customHeight="false" outlineLevel="0" collapsed="false">
      <c r="A6793" s="47" t="s">
        <v>18745</v>
      </c>
      <c r="B6793" s="47" t="s">
        <v>1567</v>
      </c>
      <c r="C6793" s="48" t="n">
        <v>46146</v>
      </c>
      <c r="D6793" s="47" t="s">
        <v>62</v>
      </c>
      <c r="E6793" s="47" t="s">
        <v>120</v>
      </c>
      <c r="F6793" s="47" t="s">
        <v>150</v>
      </c>
      <c r="G6793" s="47" t="s">
        <v>126</v>
      </c>
      <c r="H6793" s="47" t="n">
        <v>186</v>
      </c>
      <c r="I6793" s="57" t="n">
        <f aca="false">IFERROR(H6793/INDEX(Rate_Master!$C$2:$C$13,MATCH(F6793,Rate_Master!$A$2:$A$13,0)),0)</f>
        <v>0.2325</v>
      </c>
    </row>
    <row r="6794" customFormat="false" ht="15" hidden="false" customHeight="false" outlineLevel="0" collapsed="false">
      <c r="A6794" s="47" t="s">
        <v>18746</v>
      </c>
      <c r="B6794" s="47" t="s">
        <v>1568</v>
      </c>
      <c r="C6794" s="48" t="n">
        <v>46146</v>
      </c>
      <c r="D6794" s="47" t="s">
        <v>63</v>
      </c>
      <c r="E6794" s="47" t="s">
        <v>120</v>
      </c>
      <c r="F6794" s="47" t="s">
        <v>151</v>
      </c>
      <c r="G6794" s="47" t="s">
        <v>119</v>
      </c>
      <c r="H6794" s="47" t="n">
        <v>815</v>
      </c>
      <c r="I6794" s="57" t="n">
        <f aca="false">IFERROR(H6794/INDEX(Rate_Master!$C$2:$C$13,MATCH(F6794,Rate_Master!$A$2:$A$13,0)),0)</f>
        <v>1.16428571428571</v>
      </c>
    </row>
    <row r="6795" customFormat="false" ht="15" hidden="false" customHeight="false" outlineLevel="0" collapsed="false">
      <c r="A6795" s="47" t="s">
        <v>18747</v>
      </c>
      <c r="B6795" s="47" t="s">
        <v>1568</v>
      </c>
      <c r="C6795" s="48" t="n">
        <v>46146</v>
      </c>
      <c r="D6795" s="47" t="s">
        <v>63</v>
      </c>
      <c r="E6795" s="47" t="s">
        <v>120</v>
      </c>
      <c r="F6795" s="47" t="s">
        <v>151</v>
      </c>
      <c r="G6795" s="47" t="s">
        <v>121</v>
      </c>
      <c r="H6795" s="47" t="n">
        <v>785</v>
      </c>
      <c r="I6795" s="57" t="n">
        <f aca="false">IFERROR(H6795/INDEX(Rate_Master!$C$2:$C$13,MATCH(F6795,Rate_Master!$A$2:$A$13,0)),0)</f>
        <v>1.12142857142857</v>
      </c>
    </row>
    <row r="6796" customFormat="false" ht="15" hidden="false" customHeight="false" outlineLevel="0" collapsed="false">
      <c r="A6796" s="47" t="s">
        <v>18748</v>
      </c>
      <c r="B6796" s="47" t="s">
        <v>1568</v>
      </c>
      <c r="C6796" s="48" t="n">
        <v>46146</v>
      </c>
      <c r="D6796" s="47" t="s">
        <v>63</v>
      </c>
      <c r="E6796" s="47" t="s">
        <v>120</v>
      </c>
      <c r="F6796" s="47" t="s">
        <v>151</v>
      </c>
      <c r="G6796" s="47" t="s">
        <v>122</v>
      </c>
      <c r="H6796" s="47" t="n">
        <v>1749</v>
      </c>
      <c r="I6796" s="57" t="n">
        <f aca="false">IFERROR(H6796/INDEX(Rate_Master!$C$2:$C$13,MATCH(F6796,Rate_Master!$A$2:$A$13,0)),0)</f>
        <v>2.49857142857143</v>
      </c>
    </row>
    <row r="6797" customFormat="false" ht="15" hidden="false" customHeight="false" outlineLevel="0" collapsed="false">
      <c r="A6797" s="47" t="s">
        <v>18749</v>
      </c>
      <c r="B6797" s="47" t="s">
        <v>1568</v>
      </c>
      <c r="C6797" s="48" t="n">
        <v>46146</v>
      </c>
      <c r="D6797" s="47" t="s">
        <v>63</v>
      </c>
      <c r="E6797" s="47" t="s">
        <v>120</v>
      </c>
      <c r="F6797" s="47" t="s">
        <v>151</v>
      </c>
      <c r="G6797" s="47" t="s">
        <v>123</v>
      </c>
      <c r="H6797" s="47" t="n">
        <v>642</v>
      </c>
      <c r="I6797" s="57" t="n">
        <f aca="false">IFERROR(H6797/INDEX(Rate_Master!$C$2:$C$13,MATCH(F6797,Rate_Master!$A$2:$A$13,0)),0)</f>
        <v>0.917142857142857</v>
      </c>
    </row>
    <row r="6798" customFormat="false" ht="15" hidden="false" customHeight="false" outlineLevel="0" collapsed="false">
      <c r="A6798" s="47" t="s">
        <v>18750</v>
      </c>
      <c r="B6798" s="47" t="s">
        <v>1568</v>
      </c>
      <c r="C6798" s="48" t="n">
        <v>46146</v>
      </c>
      <c r="D6798" s="47" t="s">
        <v>63</v>
      </c>
      <c r="E6798" s="47" t="s">
        <v>120</v>
      </c>
      <c r="F6798" s="47" t="s">
        <v>151</v>
      </c>
      <c r="G6798" s="47" t="s">
        <v>124</v>
      </c>
      <c r="H6798" s="47" t="n">
        <v>398</v>
      </c>
      <c r="I6798" s="57" t="n">
        <f aca="false">IFERROR(H6798/INDEX(Rate_Master!$C$2:$C$13,MATCH(F6798,Rate_Master!$A$2:$A$13,0)),0)</f>
        <v>0.568571428571429</v>
      </c>
    </row>
    <row r="6799" customFormat="false" ht="15" hidden="false" customHeight="false" outlineLevel="0" collapsed="false">
      <c r="A6799" s="47" t="s">
        <v>18751</v>
      </c>
      <c r="B6799" s="47" t="s">
        <v>1568</v>
      </c>
      <c r="C6799" s="48" t="n">
        <v>46146</v>
      </c>
      <c r="D6799" s="47" t="s">
        <v>63</v>
      </c>
      <c r="E6799" s="47" t="s">
        <v>120</v>
      </c>
      <c r="F6799" s="47" t="s">
        <v>151</v>
      </c>
      <c r="G6799" s="47" t="s">
        <v>125</v>
      </c>
      <c r="H6799" s="47" t="n">
        <v>220</v>
      </c>
      <c r="I6799" s="57" t="n">
        <f aca="false">IFERROR(H6799/INDEX(Rate_Master!$C$2:$C$13,MATCH(F6799,Rate_Master!$A$2:$A$13,0)),0)</f>
        <v>0.314285714285714</v>
      </c>
    </row>
    <row r="6800" customFormat="false" ht="15" hidden="false" customHeight="false" outlineLevel="0" collapsed="false">
      <c r="A6800" s="47" t="s">
        <v>18752</v>
      </c>
      <c r="B6800" s="47" t="s">
        <v>1568</v>
      </c>
      <c r="C6800" s="48" t="n">
        <v>46146</v>
      </c>
      <c r="D6800" s="47" t="s">
        <v>63</v>
      </c>
      <c r="E6800" s="47" t="s">
        <v>120</v>
      </c>
      <c r="F6800" s="47" t="s">
        <v>151</v>
      </c>
      <c r="G6800" s="47" t="s">
        <v>126</v>
      </c>
      <c r="H6800" s="47" t="n">
        <v>153</v>
      </c>
      <c r="I6800" s="57" t="n">
        <f aca="false">IFERROR(H6800/INDEX(Rate_Master!$C$2:$C$13,MATCH(F6800,Rate_Master!$A$2:$A$13,0)),0)</f>
        <v>0.218571428571429</v>
      </c>
    </row>
    <row r="6801" customFormat="false" ht="15" hidden="false" customHeight="false" outlineLevel="0" collapsed="false">
      <c r="A6801" s="47" t="s">
        <v>18753</v>
      </c>
      <c r="B6801" s="47" t="s">
        <v>1570</v>
      </c>
      <c r="C6801" s="48" t="n">
        <v>46146</v>
      </c>
      <c r="D6801" s="47" t="s">
        <v>63</v>
      </c>
      <c r="E6801" s="47" t="s">
        <v>120</v>
      </c>
      <c r="F6801" s="47" t="s">
        <v>151</v>
      </c>
      <c r="G6801" s="47" t="s">
        <v>119</v>
      </c>
      <c r="H6801" s="47" t="n">
        <v>1437</v>
      </c>
      <c r="I6801" s="57" t="n">
        <f aca="false">IFERROR(H6801/INDEX(Rate_Master!$C$2:$C$13,MATCH(F6801,Rate_Master!$A$2:$A$13,0)),0)</f>
        <v>2.05285714285714</v>
      </c>
    </row>
    <row r="6802" customFormat="false" ht="15" hidden="false" customHeight="false" outlineLevel="0" collapsed="false">
      <c r="A6802" s="47" t="s">
        <v>18754</v>
      </c>
      <c r="B6802" s="47" t="s">
        <v>1570</v>
      </c>
      <c r="C6802" s="48" t="n">
        <v>46146</v>
      </c>
      <c r="D6802" s="47" t="s">
        <v>63</v>
      </c>
      <c r="E6802" s="47" t="s">
        <v>120</v>
      </c>
      <c r="F6802" s="47" t="s">
        <v>151</v>
      </c>
      <c r="G6802" s="47" t="s">
        <v>121</v>
      </c>
      <c r="H6802" s="47" t="n">
        <v>1265</v>
      </c>
      <c r="I6802" s="57" t="n">
        <f aca="false">IFERROR(H6802/INDEX(Rate_Master!$C$2:$C$13,MATCH(F6802,Rate_Master!$A$2:$A$13,0)),0)</f>
        <v>1.80714285714286</v>
      </c>
    </row>
    <row r="6803" customFormat="false" ht="15" hidden="false" customHeight="false" outlineLevel="0" collapsed="false">
      <c r="A6803" s="47" t="s">
        <v>18755</v>
      </c>
      <c r="B6803" s="47" t="s">
        <v>1570</v>
      </c>
      <c r="C6803" s="48" t="n">
        <v>46146</v>
      </c>
      <c r="D6803" s="47" t="s">
        <v>63</v>
      </c>
      <c r="E6803" s="47" t="s">
        <v>120</v>
      </c>
      <c r="F6803" s="47" t="s">
        <v>151</v>
      </c>
      <c r="G6803" s="47" t="s">
        <v>122</v>
      </c>
      <c r="H6803" s="47" t="n">
        <v>3174</v>
      </c>
      <c r="I6803" s="57" t="n">
        <f aca="false">IFERROR(H6803/INDEX(Rate_Master!$C$2:$C$13,MATCH(F6803,Rate_Master!$A$2:$A$13,0)),0)</f>
        <v>4.53428571428572</v>
      </c>
    </row>
    <row r="6804" customFormat="false" ht="15" hidden="false" customHeight="false" outlineLevel="0" collapsed="false">
      <c r="A6804" s="47" t="s">
        <v>18756</v>
      </c>
      <c r="B6804" s="47" t="s">
        <v>1570</v>
      </c>
      <c r="C6804" s="48" t="n">
        <v>46146</v>
      </c>
      <c r="D6804" s="47" t="s">
        <v>63</v>
      </c>
      <c r="E6804" s="47" t="s">
        <v>120</v>
      </c>
      <c r="F6804" s="47" t="s">
        <v>151</v>
      </c>
      <c r="G6804" s="47" t="s">
        <v>123</v>
      </c>
      <c r="H6804" s="47" t="n">
        <v>995</v>
      </c>
      <c r="I6804" s="57" t="n">
        <f aca="false">IFERROR(H6804/INDEX(Rate_Master!$C$2:$C$13,MATCH(F6804,Rate_Master!$A$2:$A$13,0)),0)</f>
        <v>1.42142857142857</v>
      </c>
    </row>
    <row r="6805" customFormat="false" ht="15" hidden="false" customHeight="false" outlineLevel="0" collapsed="false">
      <c r="A6805" s="47" t="s">
        <v>18757</v>
      </c>
      <c r="B6805" s="47" t="s">
        <v>1570</v>
      </c>
      <c r="C6805" s="48" t="n">
        <v>46146</v>
      </c>
      <c r="D6805" s="47" t="s">
        <v>63</v>
      </c>
      <c r="E6805" s="47" t="s">
        <v>120</v>
      </c>
      <c r="F6805" s="47" t="s">
        <v>151</v>
      </c>
      <c r="G6805" s="47" t="s">
        <v>124</v>
      </c>
      <c r="H6805" s="47" t="n">
        <v>652</v>
      </c>
      <c r="I6805" s="57" t="n">
        <f aca="false">IFERROR(H6805/INDEX(Rate_Master!$C$2:$C$13,MATCH(F6805,Rate_Master!$A$2:$A$13,0)),0)</f>
        <v>0.931428571428571</v>
      </c>
    </row>
    <row r="6806" customFormat="false" ht="15" hidden="false" customHeight="false" outlineLevel="0" collapsed="false">
      <c r="A6806" s="47" t="s">
        <v>18758</v>
      </c>
      <c r="B6806" s="47" t="s">
        <v>1570</v>
      </c>
      <c r="C6806" s="48" t="n">
        <v>46146</v>
      </c>
      <c r="D6806" s="47" t="s">
        <v>63</v>
      </c>
      <c r="E6806" s="47" t="s">
        <v>120</v>
      </c>
      <c r="F6806" s="47" t="s">
        <v>151</v>
      </c>
      <c r="G6806" s="47" t="s">
        <v>125</v>
      </c>
      <c r="H6806" s="47" t="n">
        <v>362</v>
      </c>
      <c r="I6806" s="57" t="n">
        <f aca="false">IFERROR(H6806/INDEX(Rate_Master!$C$2:$C$13,MATCH(F6806,Rate_Master!$A$2:$A$13,0)),0)</f>
        <v>0.517142857142857</v>
      </c>
    </row>
    <row r="6807" customFormat="false" ht="15" hidden="false" customHeight="false" outlineLevel="0" collapsed="false">
      <c r="A6807" s="47" t="s">
        <v>18759</v>
      </c>
      <c r="B6807" s="47" t="s">
        <v>1570</v>
      </c>
      <c r="C6807" s="48" t="n">
        <v>46146</v>
      </c>
      <c r="D6807" s="47" t="s">
        <v>63</v>
      </c>
      <c r="E6807" s="47" t="s">
        <v>120</v>
      </c>
      <c r="F6807" s="47" t="s">
        <v>151</v>
      </c>
      <c r="G6807" s="47" t="s">
        <v>126</v>
      </c>
      <c r="H6807" s="47" t="n">
        <v>284</v>
      </c>
      <c r="I6807" s="57" t="n">
        <f aca="false">IFERROR(H6807/INDEX(Rate_Master!$C$2:$C$13,MATCH(F6807,Rate_Master!$A$2:$A$13,0)),0)</f>
        <v>0.405714285714286</v>
      </c>
    </row>
    <row r="6808" customFormat="false" ht="15" hidden="false" customHeight="false" outlineLevel="0" collapsed="false">
      <c r="A6808" s="47" t="s">
        <v>18760</v>
      </c>
      <c r="B6808" s="47" t="s">
        <v>1571</v>
      </c>
      <c r="C6808" s="48" t="n">
        <v>46146</v>
      </c>
      <c r="D6808" s="47" t="s">
        <v>63</v>
      </c>
      <c r="E6808" s="47" t="s">
        <v>120</v>
      </c>
      <c r="F6808" s="47" t="s">
        <v>151</v>
      </c>
      <c r="G6808" s="47" t="s">
        <v>119</v>
      </c>
      <c r="H6808" s="47" t="n">
        <v>1564</v>
      </c>
      <c r="I6808" s="57" t="n">
        <f aca="false">IFERROR(H6808/INDEX(Rate_Master!$C$2:$C$13,MATCH(F6808,Rate_Master!$A$2:$A$13,0)),0)</f>
        <v>2.23428571428571</v>
      </c>
    </row>
    <row r="6809" customFormat="false" ht="15" hidden="false" customHeight="false" outlineLevel="0" collapsed="false">
      <c r="A6809" s="47" t="s">
        <v>18761</v>
      </c>
      <c r="B6809" s="47" t="s">
        <v>1571</v>
      </c>
      <c r="C6809" s="48" t="n">
        <v>46146</v>
      </c>
      <c r="D6809" s="47" t="s">
        <v>63</v>
      </c>
      <c r="E6809" s="47" t="s">
        <v>120</v>
      </c>
      <c r="F6809" s="47" t="s">
        <v>151</v>
      </c>
      <c r="G6809" s="47" t="s">
        <v>121</v>
      </c>
      <c r="H6809" s="47" t="n">
        <v>1479</v>
      </c>
      <c r="I6809" s="57" t="n">
        <f aca="false">IFERROR(H6809/INDEX(Rate_Master!$C$2:$C$13,MATCH(F6809,Rate_Master!$A$2:$A$13,0)),0)</f>
        <v>2.11285714285714</v>
      </c>
    </row>
    <row r="6810" customFormat="false" ht="15" hidden="false" customHeight="false" outlineLevel="0" collapsed="false">
      <c r="A6810" s="47" t="s">
        <v>18762</v>
      </c>
      <c r="B6810" s="47" t="s">
        <v>1571</v>
      </c>
      <c r="C6810" s="48" t="n">
        <v>46146</v>
      </c>
      <c r="D6810" s="47" t="s">
        <v>63</v>
      </c>
      <c r="E6810" s="47" t="s">
        <v>120</v>
      </c>
      <c r="F6810" s="47" t="s">
        <v>151</v>
      </c>
      <c r="G6810" s="47" t="s">
        <v>122</v>
      </c>
      <c r="H6810" s="47" t="n">
        <v>3526</v>
      </c>
      <c r="I6810" s="57" t="n">
        <f aca="false">IFERROR(H6810/INDEX(Rate_Master!$C$2:$C$13,MATCH(F6810,Rate_Master!$A$2:$A$13,0)),0)</f>
        <v>5.03714285714286</v>
      </c>
    </row>
    <row r="6811" customFormat="false" ht="15" hidden="false" customHeight="false" outlineLevel="0" collapsed="false">
      <c r="A6811" s="47" t="s">
        <v>18763</v>
      </c>
      <c r="B6811" s="47" t="s">
        <v>1571</v>
      </c>
      <c r="C6811" s="48" t="n">
        <v>46146</v>
      </c>
      <c r="D6811" s="47" t="s">
        <v>63</v>
      </c>
      <c r="E6811" s="47" t="s">
        <v>120</v>
      </c>
      <c r="F6811" s="47" t="s">
        <v>151</v>
      </c>
      <c r="G6811" s="47" t="s">
        <v>123</v>
      </c>
      <c r="H6811" s="47" t="n">
        <v>1204</v>
      </c>
      <c r="I6811" s="57" t="n">
        <f aca="false">IFERROR(H6811/INDEX(Rate_Master!$C$2:$C$13,MATCH(F6811,Rate_Master!$A$2:$A$13,0)),0)</f>
        <v>1.72</v>
      </c>
    </row>
    <row r="6812" customFormat="false" ht="15" hidden="false" customHeight="false" outlineLevel="0" collapsed="false">
      <c r="A6812" s="47" t="s">
        <v>18764</v>
      </c>
      <c r="B6812" s="47" t="s">
        <v>1571</v>
      </c>
      <c r="C6812" s="48" t="n">
        <v>46146</v>
      </c>
      <c r="D6812" s="47" t="s">
        <v>63</v>
      </c>
      <c r="E6812" s="47" t="s">
        <v>120</v>
      </c>
      <c r="F6812" s="47" t="s">
        <v>151</v>
      </c>
      <c r="G6812" s="47" t="s">
        <v>124</v>
      </c>
      <c r="H6812" s="47" t="n">
        <v>820</v>
      </c>
      <c r="I6812" s="57" t="n">
        <f aca="false">IFERROR(H6812/INDEX(Rate_Master!$C$2:$C$13,MATCH(F6812,Rate_Master!$A$2:$A$13,0)),0)</f>
        <v>1.17142857142857</v>
      </c>
    </row>
    <row r="6813" customFormat="false" ht="15" hidden="false" customHeight="false" outlineLevel="0" collapsed="false">
      <c r="A6813" s="47" t="s">
        <v>18765</v>
      </c>
      <c r="B6813" s="47" t="s">
        <v>1571</v>
      </c>
      <c r="C6813" s="48" t="n">
        <v>46146</v>
      </c>
      <c r="D6813" s="47" t="s">
        <v>63</v>
      </c>
      <c r="E6813" s="47" t="s">
        <v>120</v>
      </c>
      <c r="F6813" s="47" t="s">
        <v>151</v>
      </c>
      <c r="G6813" s="47" t="s">
        <v>125</v>
      </c>
      <c r="H6813" s="47" t="n">
        <v>448</v>
      </c>
      <c r="I6813" s="57" t="n">
        <f aca="false">IFERROR(H6813/INDEX(Rate_Master!$C$2:$C$13,MATCH(F6813,Rate_Master!$A$2:$A$13,0)),0)</f>
        <v>0.64</v>
      </c>
    </row>
    <row r="6814" customFormat="false" ht="15" hidden="false" customHeight="false" outlineLevel="0" collapsed="false">
      <c r="A6814" s="47" t="s">
        <v>18766</v>
      </c>
      <c r="B6814" s="47" t="s">
        <v>1571</v>
      </c>
      <c r="C6814" s="48" t="n">
        <v>46146</v>
      </c>
      <c r="D6814" s="47" t="s">
        <v>63</v>
      </c>
      <c r="E6814" s="47" t="s">
        <v>120</v>
      </c>
      <c r="F6814" s="47" t="s">
        <v>151</v>
      </c>
      <c r="G6814" s="47" t="s">
        <v>126</v>
      </c>
      <c r="H6814" s="47" t="n">
        <v>296</v>
      </c>
      <c r="I6814" s="57" t="n">
        <f aca="false">IFERROR(H6814/INDEX(Rate_Master!$C$2:$C$13,MATCH(F6814,Rate_Master!$A$2:$A$13,0)),0)</f>
        <v>0.422857142857143</v>
      </c>
    </row>
    <row r="6815" customFormat="false" ht="15" hidden="false" customHeight="false" outlineLevel="0" collapsed="false">
      <c r="A6815" s="47" t="s">
        <v>18767</v>
      </c>
      <c r="B6815" s="47" t="s">
        <v>1572</v>
      </c>
      <c r="C6815" s="48" t="n">
        <v>46146</v>
      </c>
      <c r="D6815" s="47" t="s">
        <v>64</v>
      </c>
      <c r="E6815" s="47" t="s">
        <v>128</v>
      </c>
      <c r="F6815" s="47" t="s">
        <v>154</v>
      </c>
      <c r="G6815" s="47" t="s">
        <v>127</v>
      </c>
      <c r="H6815" s="47" t="n">
        <v>1535</v>
      </c>
      <c r="I6815" s="57" t="n">
        <f aca="false">IFERROR(H6815/INDEX(Rate_Master!$C$2:$C$13,MATCH(F6815,Rate_Master!$A$2:$A$13,0)),0)</f>
        <v>2.55833333333333</v>
      </c>
    </row>
    <row r="6816" customFormat="false" ht="15" hidden="false" customHeight="false" outlineLevel="0" collapsed="false">
      <c r="A6816" s="47" t="s">
        <v>18768</v>
      </c>
      <c r="B6816" s="47" t="s">
        <v>1572</v>
      </c>
      <c r="C6816" s="48" t="n">
        <v>46146</v>
      </c>
      <c r="D6816" s="47" t="s">
        <v>64</v>
      </c>
      <c r="E6816" s="47" t="s">
        <v>128</v>
      </c>
      <c r="F6816" s="47" t="s">
        <v>154</v>
      </c>
      <c r="G6816" s="47" t="s">
        <v>129</v>
      </c>
      <c r="H6816" s="47" t="n">
        <v>1232</v>
      </c>
      <c r="I6816" s="57" t="n">
        <f aca="false">IFERROR(H6816/INDEX(Rate_Master!$C$2:$C$13,MATCH(F6816,Rate_Master!$A$2:$A$13,0)),0)</f>
        <v>2.05333333333333</v>
      </c>
    </row>
    <row r="6817" customFormat="false" ht="15" hidden="false" customHeight="false" outlineLevel="0" collapsed="false">
      <c r="A6817" s="47" t="s">
        <v>18769</v>
      </c>
      <c r="B6817" s="47" t="s">
        <v>1572</v>
      </c>
      <c r="C6817" s="48" t="n">
        <v>46146</v>
      </c>
      <c r="D6817" s="47" t="s">
        <v>64</v>
      </c>
      <c r="E6817" s="47" t="s">
        <v>128</v>
      </c>
      <c r="F6817" s="47" t="s">
        <v>154</v>
      </c>
      <c r="G6817" s="47" t="s">
        <v>130</v>
      </c>
      <c r="H6817" s="47" t="n">
        <v>986</v>
      </c>
      <c r="I6817" s="57" t="n">
        <f aca="false">IFERROR(H6817/INDEX(Rate_Master!$C$2:$C$13,MATCH(F6817,Rate_Master!$A$2:$A$13,0)),0)</f>
        <v>1.64333333333333</v>
      </c>
    </row>
    <row r="6818" customFormat="false" ht="15" hidden="false" customHeight="false" outlineLevel="0" collapsed="false">
      <c r="A6818" s="47" t="s">
        <v>18770</v>
      </c>
      <c r="B6818" s="47" t="s">
        <v>1572</v>
      </c>
      <c r="C6818" s="48" t="n">
        <v>46146</v>
      </c>
      <c r="D6818" s="47" t="s">
        <v>64</v>
      </c>
      <c r="E6818" s="47" t="s">
        <v>128</v>
      </c>
      <c r="F6818" s="47" t="s">
        <v>154</v>
      </c>
      <c r="G6818" s="47" t="s">
        <v>131</v>
      </c>
      <c r="H6818" s="47" t="n">
        <v>490</v>
      </c>
      <c r="I6818" s="57" t="n">
        <f aca="false">IFERROR(H6818/INDEX(Rate_Master!$C$2:$C$13,MATCH(F6818,Rate_Master!$A$2:$A$13,0)),0)</f>
        <v>0.816666666666667</v>
      </c>
    </row>
    <row r="6819" customFormat="false" ht="15" hidden="false" customHeight="false" outlineLevel="0" collapsed="false">
      <c r="A6819" s="47" t="s">
        <v>18771</v>
      </c>
      <c r="B6819" s="47" t="s">
        <v>1572</v>
      </c>
      <c r="C6819" s="48" t="n">
        <v>46146</v>
      </c>
      <c r="D6819" s="47" t="s">
        <v>64</v>
      </c>
      <c r="E6819" s="47" t="s">
        <v>128</v>
      </c>
      <c r="F6819" s="47" t="s">
        <v>154</v>
      </c>
      <c r="G6819" s="47" t="s">
        <v>132</v>
      </c>
      <c r="H6819" s="47" t="n">
        <v>371</v>
      </c>
      <c r="I6819" s="57" t="n">
        <f aca="false">IFERROR(H6819/INDEX(Rate_Master!$C$2:$C$13,MATCH(F6819,Rate_Master!$A$2:$A$13,0)),0)</f>
        <v>0.618333333333333</v>
      </c>
    </row>
    <row r="6820" customFormat="false" ht="15" hidden="false" customHeight="false" outlineLevel="0" collapsed="false">
      <c r="A6820" s="47" t="s">
        <v>18772</v>
      </c>
      <c r="B6820" s="47" t="s">
        <v>1574</v>
      </c>
      <c r="C6820" s="48" t="n">
        <v>46146</v>
      </c>
      <c r="D6820" s="47" t="s">
        <v>64</v>
      </c>
      <c r="E6820" s="47" t="s">
        <v>128</v>
      </c>
      <c r="F6820" s="47" t="s">
        <v>154</v>
      </c>
      <c r="G6820" s="47" t="s">
        <v>127</v>
      </c>
      <c r="H6820" s="47" t="n">
        <v>1482</v>
      </c>
      <c r="I6820" s="57" t="n">
        <f aca="false">IFERROR(H6820/INDEX(Rate_Master!$C$2:$C$13,MATCH(F6820,Rate_Master!$A$2:$A$13,0)),0)</f>
        <v>2.47</v>
      </c>
    </row>
    <row r="6821" customFormat="false" ht="15" hidden="false" customHeight="false" outlineLevel="0" collapsed="false">
      <c r="A6821" s="47" t="s">
        <v>18773</v>
      </c>
      <c r="B6821" s="47" t="s">
        <v>1574</v>
      </c>
      <c r="C6821" s="48" t="n">
        <v>46146</v>
      </c>
      <c r="D6821" s="47" t="s">
        <v>64</v>
      </c>
      <c r="E6821" s="47" t="s">
        <v>128</v>
      </c>
      <c r="F6821" s="47" t="s">
        <v>154</v>
      </c>
      <c r="G6821" s="47" t="s">
        <v>129</v>
      </c>
      <c r="H6821" s="47" t="n">
        <v>1090</v>
      </c>
      <c r="I6821" s="57" t="n">
        <f aca="false">IFERROR(H6821/INDEX(Rate_Master!$C$2:$C$13,MATCH(F6821,Rate_Master!$A$2:$A$13,0)),0)</f>
        <v>1.81666666666667</v>
      </c>
    </row>
    <row r="6822" customFormat="false" ht="15" hidden="false" customHeight="false" outlineLevel="0" collapsed="false">
      <c r="A6822" s="47" t="s">
        <v>18774</v>
      </c>
      <c r="B6822" s="47" t="s">
        <v>1574</v>
      </c>
      <c r="C6822" s="48" t="n">
        <v>46146</v>
      </c>
      <c r="D6822" s="47" t="s">
        <v>64</v>
      </c>
      <c r="E6822" s="47" t="s">
        <v>128</v>
      </c>
      <c r="F6822" s="47" t="s">
        <v>154</v>
      </c>
      <c r="G6822" s="47" t="s">
        <v>130</v>
      </c>
      <c r="H6822" s="47" t="n">
        <v>903</v>
      </c>
      <c r="I6822" s="57" t="n">
        <f aca="false">IFERROR(H6822/INDEX(Rate_Master!$C$2:$C$13,MATCH(F6822,Rate_Master!$A$2:$A$13,0)),0)</f>
        <v>1.505</v>
      </c>
    </row>
    <row r="6823" customFormat="false" ht="15" hidden="false" customHeight="false" outlineLevel="0" collapsed="false">
      <c r="A6823" s="47" t="s">
        <v>18775</v>
      </c>
      <c r="B6823" s="47" t="s">
        <v>1574</v>
      </c>
      <c r="C6823" s="48" t="n">
        <v>46146</v>
      </c>
      <c r="D6823" s="47" t="s">
        <v>64</v>
      </c>
      <c r="E6823" s="47" t="s">
        <v>128</v>
      </c>
      <c r="F6823" s="47" t="s">
        <v>154</v>
      </c>
      <c r="G6823" s="47" t="s">
        <v>131</v>
      </c>
      <c r="H6823" s="47" t="n">
        <v>439</v>
      </c>
      <c r="I6823" s="57" t="n">
        <f aca="false">IFERROR(H6823/INDEX(Rate_Master!$C$2:$C$13,MATCH(F6823,Rate_Master!$A$2:$A$13,0)),0)</f>
        <v>0.731666666666667</v>
      </c>
    </row>
    <row r="6824" customFormat="false" ht="15" hidden="false" customHeight="false" outlineLevel="0" collapsed="false">
      <c r="A6824" s="47" t="s">
        <v>18776</v>
      </c>
      <c r="B6824" s="47" t="s">
        <v>1574</v>
      </c>
      <c r="C6824" s="48" t="n">
        <v>46146</v>
      </c>
      <c r="D6824" s="47" t="s">
        <v>64</v>
      </c>
      <c r="E6824" s="47" t="s">
        <v>128</v>
      </c>
      <c r="F6824" s="47" t="s">
        <v>154</v>
      </c>
      <c r="G6824" s="47" t="s">
        <v>132</v>
      </c>
      <c r="H6824" s="47" t="n">
        <v>346</v>
      </c>
      <c r="I6824" s="57" t="n">
        <f aca="false">IFERROR(H6824/INDEX(Rate_Master!$C$2:$C$13,MATCH(F6824,Rate_Master!$A$2:$A$13,0)),0)</f>
        <v>0.576666666666667</v>
      </c>
    </row>
    <row r="6825" customFormat="false" ht="15" hidden="false" customHeight="false" outlineLevel="0" collapsed="false">
      <c r="A6825" s="47" t="s">
        <v>18777</v>
      </c>
      <c r="B6825" s="47" t="s">
        <v>1575</v>
      </c>
      <c r="C6825" s="48" t="n">
        <v>46146</v>
      </c>
      <c r="D6825" s="47" t="s">
        <v>65</v>
      </c>
      <c r="E6825" s="47" t="s">
        <v>134</v>
      </c>
      <c r="F6825" s="47" t="s">
        <v>157</v>
      </c>
      <c r="G6825" s="47" t="s">
        <v>133</v>
      </c>
      <c r="H6825" s="47" t="n">
        <v>661</v>
      </c>
      <c r="I6825" s="57" t="n">
        <f aca="false">IFERROR(H6825/INDEX(Rate_Master!$C$2:$C$13,MATCH(F6825,Rate_Master!$A$2:$A$13,0)),0)</f>
        <v>3.00454545454545</v>
      </c>
    </row>
    <row r="6826" customFormat="false" ht="15" hidden="false" customHeight="false" outlineLevel="0" collapsed="false">
      <c r="A6826" s="47" t="s">
        <v>18778</v>
      </c>
      <c r="B6826" s="47" t="s">
        <v>1575</v>
      </c>
      <c r="C6826" s="48" t="n">
        <v>46146</v>
      </c>
      <c r="D6826" s="47" t="s">
        <v>65</v>
      </c>
      <c r="E6826" s="47" t="s">
        <v>134</v>
      </c>
      <c r="F6826" s="47" t="s">
        <v>157</v>
      </c>
      <c r="G6826" s="47" t="s">
        <v>135</v>
      </c>
      <c r="H6826" s="47" t="n">
        <v>348</v>
      </c>
      <c r="I6826" s="57" t="n">
        <f aca="false">IFERROR(H6826/INDEX(Rate_Master!$C$2:$C$13,MATCH(F6826,Rate_Master!$A$2:$A$13,0)),0)</f>
        <v>1.58181818181818</v>
      </c>
    </row>
    <row r="6827" customFormat="false" ht="15" hidden="false" customHeight="false" outlineLevel="0" collapsed="false">
      <c r="A6827" s="47" t="s">
        <v>18779</v>
      </c>
      <c r="B6827" s="47" t="s">
        <v>1575</v>
      </c>
      <c r="C6827" s="48" t="n">
        <v>46146</v>
      </c>
      <c r="D6827" s="47" t="s">
        <v>65</v>
      </c>
      <c r="E6827" s="47" t="s">
        <v>134</v>
      </c>
      <c r="F6827" s="47" t="s">
        <v>157</v>
      </c>
      <c r="G6827" s="47" t="s">
        <v>136</v>
      </c>
      <c r="H6827" s="47" t="n">
        <v>268</v>
      </c>
      <c r="I6827" s="57" t="n">
        <f aca="false">IFERROR(H6827/INDEX(Rate_Master!$C$2:$C$13,MATCH(F6827,Rate_Master!$A$2:$A$13,0)),0)</f>
        <v>1.21818181818182</v>
      </c>
    </row>
    <row r="6828" customFormat="false" ht="15" hidden="false" customHeight="false" outlineLevel="0" collapsed="false">
      <c r="A6828" s="47" t="s">
        <v>18780</v>
      </c>
      <c r="B6828" s="47" t="s">
        <v>1575</v>
      </c>
      <c r="C6828" s="48" t="n">
        <v>46146</v>
      </c>
      <c r="D6828" s="47" t="s">
        <v>65</v>
      </c>
      <c r="E6828" s="47" t="s">
        <v>134</v>
      </c>
      <c r="F6828" s="47" t="s">
        <v>157</v>
      </c>
      <c r="G6828" s="47" t="s">
        <v>137</v>
      </c>
      <c r="H6828" s="47" t="n">
        <v>238</v>
      </c>
      <c r="I6828" s="57" t="n">
        <f aca="false">IFERROR(H6828/INDEX(Rate_Master!$C$2:$C$13,MATCH(F6828,Rate_Master!$A$2:$A$13,0)),0)</f>
        <v>1.08181818181818</v>
      </c>
    </row>
    <row r="6829" customFormat="false" ht="15" hidden="false" customHeight="false" outlineLevel="0" collapsed="false">
      <c r="A6829" s="47" t="s">
        <v>18781</v>
      </c>
      <c r="B6829" s="47" t="s">
        <v>1575</v>
      </c>
      <c r="C6829" s="48" t="n">
        <v>46146</v>
      </c>
      <c r="D6829" s="47" t="s">
        <v>65</v>
      </c>
      <c r="E6829" s="47" t="s">
        <v>134</v>
      </c>
      <c r="F6829" s="47" t="s">
        <v>157</v>
      </c>
      <c r="G6829" s="47" t="s">
        <v>138</v>
      </c>
      <c r="H6829" s="47" t="n">
        <v>95</v>
      </c>
      <c r="I6829" s="57" t="n">
        <f aca="false">IFERROR(H6829/INDEX(Rate_Master!$C$2:$C$13,MATCH(F6829,Rate_Master!$A$2:$A$13,0)),0)</f>
        <v>0.431818181818182</v>
      </c>
    </row>
    <row r="6830" customFormat="false" ht="15" hidden="false" customHeight="false" outlineLevel="0" collapsed="false">
      <c r="A6830" s="47" t="s">
        <v>18782</v>
      </c>
      <c r="B6830" s="47" t="s">
        <v>1576</v>
      </c>
      <c r="C6830" s="48" t="n">
        <v>46146</v>
      </c>
      <c r="D6830" s="47" t="s">
        <v>65</v>
      </c>
      <c r="E6830" s="47" t="s">
        <v>134</v>
      </c>
      <c r="F6830" s="47" t="s">
        <v>157</v>
      </c>
      <c r="G6830" s="47" t="s">
        <v>133</v>
      </c>
      <c r="H6830" s="47" t="n">
        <v>768</v>
      </c>
      <c r="I6830" s="57" t="n">
        <f aca="false">IFERROR(H6830/INDEX(Rate_Master!$C$2:$C$13,MATCH(F6830,Rate_Master!$A$2:$A$13,0)),0)</f>
        <v>3.49090909090909</v>
      </c>
    </row>
    <row r="6831" customFormat="false" ht="15" hidden="false" customHeight="false" outlineLevel="0" collapsed="false">
      <c r="A6831" s="47" t="s">
        <v>18783</v>
      </c>
      <c r="B6831" s="47" t="s">
        <v>1576</v>
      </c>
      <c r="C6831" s="48" t="n">
        <v>46146</v>
      </c>
      <c r="D6831" s="47" t="s">
        <v>65</v>
      </c>
      <c r="E6831" s="47" t="s">
        <v>134</v>
      </c>
      <c r="F6831" s="47" t="s">
        <v>157</v>
      </c>
      <c r="G6831" s="47" t="s">
        <v>135</v>
      </c>
      <c r="H6831" s="47" t="n">
        <v>384</v>
      </c>
      <c r="I6831" s="57" t="n">
        <f aca="false">IFERROR(H6831/INDEX(Rate_Master!$C$2:$C$13,MATCH(F6831,Rate_Master!$A$2:$A$13,0)),0)</f>
        <v>1.74545454545455</v>
      </c>
    </row>
    <row r="6832" customFormat="false" ht="15" hidden="false" customHeight="false" outlineLevel="0" collapsed="false">
      <c r="A6832" s="47" t="s">
        <v>18784</v>
      </c>
      <c r="B6832" s="47" t="s">
        <v>1576</v>
      </c>
      <c r="C6832" s="48" t="n">
        <v>46146</v>
      </c>
      <c r="D6832" s="47" t="s">
        <v>65</v>
      </c>
      <c r="E6832" s="47" t="s">
        <v>134</v>
      </c>
      <c r="F6832" s="47" t="s">
        <v>157</v>
      </c>
      <c r="G6832" s="47" t="s">
        <v>136</v>
      </c>
      <c r="H6832" s="47" t="n">
        <v>322</v>
      </c>
      <c r="I6832" s="57" t="n">
        <f aca="false">IFERROR(H6832/INDEX(Rate_Master!$C$2:$C$13,MATCH(F6832,Rate_Master!$A$2:$A$13,0)),0)</f>
        <v>1.46363636363636</v>
      </c>
    </row>
    <row r="6833" customFormat="false" ht="15" hidden="false" customHeight="false" outlineLevel="0" collapsed="false">
      <c r="A6833" s="47" t="s">
        <v>18785</v>
      </c>
      <c r="B6833" s="47" t="s">
        <v>1576</v>
      </c>
      <c r="C6833" s="48" t="n">
        <v>46146</v>
      </c>
      <c r="D6833" s="47" t="s">
        <v>65</v>
      </c>
      <c r="E6833" s="47" t="s">
        <v>134</v>
      </c>
      <c r="F6833" s="47" t="s">
        <v>157</v>
      </c>
      <c r="G6833" s="47" t="s">
        <v>137</v>
      </c>
      <c r="H6833" s="47" t="n">
        <v>214</v>
      </c>
      <c r="I6833" s="57" t="n">
        <f aca="false">IFERROR(H6833/INDEX(Rate_Master!$C$2:$C$13,MATCH(F6833,Rate_Master!$A$2:$A$13,0)),0)</f>
        <v>0.972727272727273</v>
      </c>
    </row>
    <row r="6834" customFormat="false" ht="15" hidden="false" customHeight="false" outlineLevel="0" collapsed="false">
      <c r="A6834" s="47" t="s">
        <v>18786</v>
      </c>
      <c r="B6834" s="47" t="s">
        <v>1576</v>
      </c>
      <c r="C6834" s="48" t="n">
        <v>46146</v>
      </c>
      <c r="D6834" s="47" t="s">
        <v>65</v>
      </c>
      <c r="E6834" s="47" t="s">
        <v>134</v>
      </c>
      <c r="F6834" s="47" t="s">
        <v>157</v>
      </c>
      <c r="G6834" s="47" t="s">
        <v>138</v>
      </c>
      <c r="H6834" s="47" t="n">
        <v>109</v>
      </c>
      <c r="I6834" s="57" t="n">
        <f aca="false">IFERROR(H6834/INDEX(Rate_Master!$C$2:$C$13,MATCH(F6834,Rate_Master!$A$2:$A$13,0)),0)</f>
        <v>0.495454545454546</v>
      </c>
    </row>
    <row r="6835" customFormat="false" ht="15" hidden="false" customHeight="false" outlineLevel="0" collapsed="false">
      <c r="A6835" s="47" t="s">
        <v>18787</v>
      </c>
      <c r="B6835" s="47" t="s">
        <v>1577</v>
      </c>
      <c r="C6835" s="48" t="n">
        <v>46146</v>
      </c>
      <c r="D6835" s="47" t="s">
        <v>65</v>
      </c>
      <c r="E6835" s="47" t="s">
        <v>134</v>
      </c>
      <c r="F6835" s="47" t="s">
        <v>157</v>
      </c>
      <c r="G6835" s="47" t="s">
        <v>133</v>
      </c>
      <c r="H6835" s="47" t="n">
        <v>970</v>
      </c>
      <c r="I6835" s="57" t="n">
        <f aca="false">IFERROR(H6835/INDEX(Rate_Master!$C$2:$C$13,MATCH(F6835,Rate_Master!$A$2:$A$13,0)),0)</f>
        <v>4.40909090909091</v>
      </c>
    </row>
    <row r="6836" customFormat="false" ht="15" hidden="false" customHeight="false" outlineLevel="0" collapsed="false">
      <c r="A6836" s="47" t="s">
        <v>18788</v>
      </c>
      <c r="B6836" s="47" t="s">
        <v>1577</v>
      </c>
      <c r="C6836" s="48" t="n">
        <v>46146</v>
      </c>
      <c r="D6836" s="47" t="s">
        <v>65</v>
      </c>
      <c r="E6836" s="47" t="s">
        <v>134</v>
      </c>
      <c r="F6836" s="47" t="s">
        <v>157</v>
      </c>
      <c r="G6836" s="47" t="s">
        <v>135</v>
      </c>
      <c r="H6836" s="47" t="n">
        <v>496</v>
      </c>
      <c r="I6836" s="57" t="n">
        <f aca="false">IFERROR(H6836/INDEX(Rate_Master!$C$2:$C$13,MATCH(F6836,Rate_Master!$A$2:$A$13,0)),0)</f>
        <v>2.25454545454545</v>
      </c>
    </row>
    <row r="6837" customFormat="false" ht="15" hidden="false" customHeight="false" outlineLevel="0" collapsed="false">
      <c r="A6837" s="47" t="s">
        <v>18789</v>
      </c>
      <c r="B6837" s="47" t="s">
        <v>1577</v>
      </c>
      <c r="C6837" s="48" t="n">
        <v>46146</v>
      </c>
      <c r="D6837" s="47" t="s">
        <v>65</v>
      </c>
      <c r="E6837" s="47" t="s">
        <v>134</v>
      </c>
      <c r="F6837" s="47" t="s">
        <v>157</v>
      </c>
      <c r="G6837" s="47" t="s">
        <v>136</v>
      </c>
      <c r="H6837" s="47" t="n">
        <v>380</v>
      </c>
      <c r="I6837" s="57" t="n">
        <f aca="false">IFERROR(H6837/INDEX(Rate_Master!$C$2:$C$13,MATCH(F6837,Rate_Master!$A$2:$A$13,0)),0)</f>
        <v>1.72727272727273</v>
      </c>
    </row>
    <row r="6838" customFormat="false" ht="15" hidden="false" customHeight="false" outlineLevel="0" collapsed="false">
      <c r="A6838" s="47" t="s">
        <v>18790</v>
      </c>
      <c r="B6838" s="47" t="s">
        <v>1577</v>
      </c>
      <c r="C6838" s="48" t="n">
        <v>46146</v>
      </c>
      <c r="D6838" s="47" t="s">
        <v>65</v>
      </c>
      <c r="E6838" s="47" t="s">
        <v>134</v>
      </c>
      <c r="F6838" s="47" t="s">
        <v>157</v>
      </c>
      <c r="G6838" s="47" t="s">
        <v>137</v>
      </c>
      <c r="H6838" s="47" t="n">
        <v>319</v>
      </c>
      <c r="I6838" s="57" t="n">
        <f aca="false">IFERROR(H6838/INDEX(Rate_Master!$C$2:$C$13,MATCH(F6838,Rate_Master!$A$2:$A$13,0)),0)</f>
        <v>1.45</v>
      </c>
    </row>
    <row r="6839" customFormat="false" ht="15" hidden="false" customHeight="false" outlineLevel="0" collapsed="false">
      <c r="A6839" s="47" t="s">
        <v>18791</v>
      </c>
      <c r="B6839" s="47" t="s">
        <v>1577</v>
      </c>
      <c r="C6839" s="48" t="n">
        <v>46146</v>
      </c>
      <c r="D6839" s="47" t="s">
        <v>65</v>
      </c>
      <c r="E6839" s="47" t="s">
        <v>134</v>
      </c>
      <c r="F6839" s="47" t="s">
        <v>157</v>
      </c>
      <c r="G6839" s="47" t="s">
        <v>138</v>
      </c>
      <c r="H6839" s="47" t="n">
        <v>173</v>
      </c>
      <c r="I6839" s="57" t="n">
        <f aca="false">IFERROR(H6839/INDEX(Rate_Master!$C$2:$C$13,MATCH(F6839,Rate_Master!$A$2:$A$13,0)),0)</f>
        <v>0.786363636363636</v>
      </c>
    </row>
    <row r="6840" customFormat="false" ht="15" hidden="false" customHeight="false" outlineLevel="0" collapsed="false">
      <c r="A6840" s="47" t="s">
        <v>18792</v>
      </c>
      <c r="B6840" s="47" t="s">
        <v>1578</v>
      </c>
      <c r="C6840" s="48" t="n">
        <v>46147</v>
      </c>
      <c r="D6840" s="47" t="s">
        <v>62</v>
      </c>
      <c r="E6840" s="47" t="s">
        <v>120</v>
      </c>
      <c r="F6840" s="47" t="s">
        <v>150</v>
      </c>
      <c r="G6840" s="47" t="s">
        <v>119</v>
      </c>
      <c r="H6840" s="47" t="n">
        <v>1388</v>
      </c>
      <c r="I6840" s="57" t="n">
        <f aca="false">IFERROR(H6840/INDEX(Rate_Master!$C$2:$C$13,MATCH(F6840,Rate_Master!$A$2:$A$13,0)),0)</f>
        <v>1.735</v>
      </c>
    </row>
    <row r="6841" customFormat="false" ht="15" hidden="false" customHeight="false" outlineLevel="0" collapsed="false">
      <c r="A6841" s="47" t="s">
        <v>18793</v>
      </c>
      <c r="B6841" s="47" t="s">
        <v>1578</v>
      </c>
      <c r="C6841" s="48" t="n">
        <v>46147</v>
      </c>
      <c r="D6841" s="47" t="s">
        <v>62</v>
      </c>
      <c r="E6841" s="47" t="s">
        <v>120</v>
      </c>
      <c r="F6841" s="47" t="s">
        <v>150</v>
      </c>
      <c r="G6841" s="47" t="s">
        <v>121</v>
      </c>
      <c r="H6841" s="47" t="n">
        <v>1215</v>
      </c>
      <c r="I6841" s="57" t="n">
        <f aca="false">IFERROR(H6841/INDEX(Rate_Master!$C$2:$C$13,MATCH(F6841,Rate_Master!$A$2:$A$13,0)),0)</f>
        <v>1.51875</v>
      </c>
    </row>
    <row r="6842" customFormat="false" ht="15" hidden="false" customHeight="false" outlineLevel="0" collapsed="false">
      <c r="A6842" s="47" t="s">
        <v>18794</v>
      </c>
      <c r="B6842" s="47" t="s">
        <v>1578</v>
      </c>
      <c r="C6842" s="48" t="n">
        <v>46147</v>
      </c>
      <c r="D6842" s="47" t="s">
        <v>62</v>
      </c>
      <c r="E6842" s="47" t="s">
        <v>120</v>
      </c>
      <c r="F6842" s="47" t="s">
        <v>150</v>
      </c>
      <c r="G6842" s="47" t="s">
        <v>122</v>
      </c>
      <c r="H6842" s="47" t="n">
        <v>2188</v>
      </c>
      <c r="I6842" s="57" t="n">
        <f aca="false">IFERROR(H6842/INDEX(Rate_Master!$C$2:$C$13,MATCH(F6842,Rate_Master!$A$2:$A$13,0)),0)</f>
        <v>2.735</v>
      </c>
    </row>
    <row r="6843" customFormat="false" ht="15" hidden="false" customHeight="false" outlineLevel="0" collapsed="false">
      <c r="A6843" s="47" t="s">
        <v>18795</v>
      </c>
      <c r="B6843" s="47" t="s">
        <v>1578</v>
      </c>
      <c r="C6843" s="48" t="n">
        <v>46147</v>
      </c>
      <c r="D6843" s="47" t="s">
        <v>62</v>
      </c>
      <c r="E6843" s="47" t="s">
        <v>120</v>
      </c>
      <c r="F6843" s="47" t="s">
        <v>150</v>
      </c>
      <c r="G6843" s="47" t="s">
        <v>123</v>
      </c>
      <c r="H6843" s="47" t="n">
        <v>1040</v>
      </c>
      <c r="I6843" s="57" t="n">
        <f aca="false">IFERROR(H6843/INDEX(Rate_Master!$C$2:$C$13,MATCH(F6843,Rate_Master!$A$2:$A$13,0)),0)</f>
        <v>1.3</v>
      </c>
    </row>
    <row r="6844" customFormat="false" ht="15" hidden="false" customHeight="false" outlineLevel="0" collapsed="false">
      <c r="A6844" s="47" t="s">
        <v>18796</v>
      </c>
      <c r="B6844" s="47" t="s">
        <v>1578</v>
      </c>
      <c r="C6844" s="48" t="n">
        <v>46147</v>
      </c>
      <c r="D6844" s="47" t="s">
        <v>62</v>
      </c>
      <c r="E6844" s="47" t="s">
        <v>120</v>
      </c>
      <c r="F6844" s="47" t="s">
        <v>150</v>
      </c>
      <c r="G6844" s="47" t="s">
        <v>124</v>
      </c>
      <c r="H6844" s="47" t="n">
        <v>628</v>
      </c>
      <c r="I6844" s="57" t="n">
        <f aca="false">IFERROR(H6844/INDEX(Rate_Master!$C$2:$C$13,MATCH(F6844,Rate_Master!$A$2:$A$13,0)),0)</f>
        <v>0.785</v>
      </c>
    </row>
    <row r="6845" customFormat="false" ht="15" hidden="false" customHeight="false" outlineLevel="0" collapsed="false">
      <c r="A6845" s="47" t="s">
        <v>18797</v>
      </c>
      <c r="B6845" s="47" t="s">
        <v>1578</v>
      </c>
      <c r="C6845" s="48" t="n">
        <v>46147</v>
      </c>
      <c r="D6845" s="47" t="s">
        <v>62</v>
      </c>
      <c r="E6845" s="47" t="s">
        <v>120</v>
      </c>
      <c r="F6845" s="47" t="s">
        <v>150</v>
      </c>
      <c r="G6845" s="47" t="s">
        <v>125</v>
      </c>
      <c r="H6845" s="47" t="n">
        <v>378</v>
      </c>
      <c r="I6845" s="57" t="n">
        <f aca="false">IFERROR(H6845/INDEX(Rate_Master!$C$2:$C$13,MATCH(F6845,Rate_Master!$A$2:$A$13,0)),0)</f>
        <v>0.4725</v>
      </c>
    </row>
    <row r="6846" customFormat="false" ht="15" hidden="false" customHeight="false" outlineLevel="0" collapsed="false">
      <c r="A6846" s="47" t="s">
        <v>18798</v>
      </c>
      <c r="B6846" s="47" t="s">
        <v>1578</v>
      </c>
      <c r="C6846" s="48" t="n">
        <v>46147</v>
      </c>
      <c r="D6846" s="47" t="s">
        <v>62</v>
      </c>
      <c r="E6846" s="47" t="s">
        <v>120</v>
      </c>
      <c r="F6846" s="47" t="s">
        <v>150</v>
      </c>
      <c r="G6846" s="47" t="s">
        <v>126</v>
      </c>
      <c r="H6846" s="47" t="n">
        <v>256</v>
      </c>
      <c r="I6846" s="57" t="n">
        <f aca="false">IFERROR(H6846/INDEX(Rate_Master!$C$2:$C$13,MATCH(F6846,Rate_Master!$A$2:$A$13,0)),0)</f>
        <v>0.32</v>
      </c>
    </row>
    <row r="6847" customFormat="false" ht="15" hidden="false" customHeight="false" outlineLevel="0" collapsed="false">
      <c r="A6847" s="47" t="s">
        <v>18799</v>
      </c>
      <c r="B6847" s="47" t="s">
        <v>1579</v>
      </c>
      <c r="C6847" s="48" t="n">
        <v>46147</v>
      </c>
      <c r="D6847" s="47" t="s">
        <v>62</v>
      </c>
      <c r="E6847" s="47" t="s">
        <v>120</v>
      </c>
      <c r="F6847" s="47" t="s">
        <v>150</v>
      </c>
      <c r="G6847" s="47" t="s">
        <v>119</v>
      </c>
      <c r="H6847" s="47" t="n">
        <v>1160</v>
      </c>
      <c r="I6847" s="57" t="n">
        <f aca="false">IFERROR(H6847/INDEX(Rate_Master!$C$2:$C$13,MATCH(F6847,Rate_Master!$A$2:$A$13,0)),0)</f>
        <v>1.45</v>
      </c>
    </row>
    <row r="6848" customFormat="false" ht="15" hidden="false" customHeight="false" outlineLevel="0" collapsed="false">
      <c r="A6848" s="47" t="s">
        <v>18800</v>
      </c>
      <c r="B6848" s="47" t="s">
        <v>1579</v>
      </c>
      <c r="C6848" s="48" t="n">
        <v>46147</v>
      </c>
      <c r="D6848" s="47" t="s">
        <v>62</v>
      </c>
      <c r="E6848" s="47" t="s">
        <v>120</v>
      </c>
      <c r="F6848" s="47" t="s">
        <v>150</v>
      </c>
      <c r="G6848" s="47" t="s">
        <v>121</v>
      </c>
      <c r="H6848" s="47" t="n">
        <v>1031</v>
      </c>
      <c r="I6848" s="57" t="n">
        <f aca="false">IFERROR(H6848/INDEX(Rate_Master!$C$2:$C$13,MATCH(F6848,Rate_Master!$A$2:$A$13,0)),0)</f>
        <v>1.28875</v>
      </c>
    </row>
    <row r="6849" customFormat="false" ht="15" hidden="false" customHeight="false" outlineLevel="0" collapsed="false">
      <c r="A6849" s="47" t="s">
        <v>18801</v>
      </c>
      <c r="B6849" s="47" t="s">
        <v>1579</v>
      </c>
      <c r="C6849" s="48" t="n">
        <v>46147</v>
      </c>
      <c r="D6849" s="47" t="s">
        <v>62</v>
      </c>
      <c r="E6849" s="47" t="s">
        <v>120</v>
      </c>
      <c r="F6849" s="47" t="s">
        <v>150</v>
      </c>
      <c r="G6849" s="47" t="s">
        <v>122</v>
      </c>
      <c r="H6849" s="47" t="n">
        <v>1817</v>
      </c>
      <c r="I6849" s="57" t="n">
        <f aca="false">IFERROR(H6849/INDEX(Rate_Master!$C$2:$C$13,MATCH(F6849,Rate_Master!$A$2:$A$13,0)),0)</f>
        <v>2.27125</v>
      </c>
    </row>
    <row r="6850" customFormat="false" ht="15" hidden="false" customHeight="false" outlineLevel="0" collapsed="false">
      <c r="A6850" s="47" t="s">
        <v>18802</v>
      </c>
      <c r="B6850" s="47" t="s">
        <v>1579</v>
      </c>
      <c r="C6850" s="48" t="n">
        <v>46147</v>
      </c>
      <c r="D6850" s="47" t="s">
        <v>62</v>
      </c>
      <c r="E6850" s="47" t="s">
        <v>120</v>
      </c>
      <c r="F6850" s="47" t="s">
        <v>150</v>
      </c>
      <c r="G6850" s="47" t="s">
        <v>123</v>
      </c>
      <c r="H6850" s="47" t="n">
        <v>869</v>
      </c>
      <c r="I6850" s="57" t="n">
        <f aca="false">IFERROR(H6850/INDEX(Rate_Master!$C$2:$C$13,MATCH(F6850,Rate_Master!$A$2:$A$13,0)),0)</f>
        <v>1.08625</v>
      </c>
    </row>
    <row r="6851" customFormat="false" ht="15" hidden="false" customHeight="false" outlineLevel="0" collapsed="false">
      <c r="A6851" s="47" t="s">
        <v>18803</v>
      </c>
      <c r="B6851" s="47" t="s">
        <v>1579</v>
      </c>
      <c r="C6851" s="48" t="n">
        <v>46147</v>
      </c>
      <c r="D6851" s="47" t="s">
        <v>62</v>
      </c>
      <c r="E6851" s="47" t="s">
        <v>120</v>
      </c>
      <c r="F6851" s="47" t="s">
        <v>150</v>
      </c>
      <c r="G6851" s="47" t="s">
        <v>124</v>
      </c>
      <c r="H6851" s="47" t="n">
        <v>496</v>
      </c>
      <c r="I6851" s="57" t="n">
        <f aca="false">IFERROR(H6851/INDEX(Rate_Master!$C$2:$C$13,MATCH(F6851,Rate_Master!$A$2:$A$13,0)),0)</f>
        <v>0.62</v>
      </c>
    </row>
    <row r="6852" customFormat="false" ht="15" hidden="false" customHeight="false" outlineLevel="0" collapsed="false">
      <c r="A6852" s="47" t="s">
        <v>18804</v>
      </c>
      <c r="B6852" s="47" t="s">
        <v>1579</v>
      </c>
      <c r="C6852" s="48" t="n">
        <v>46147</v>
      </c>
      <c r="D6852" s="47" t="s">
        <v>62</v>
      </c>
      <c r="E6852" s="47" t="s">
        <v>120</v>
      </c>
      <c r="F6852" s="47" t="s">
        <v>150</v>
      </c>
      <c r="G6852" s="47" t="s">
        <v>125</v>
      </c>
      <c r="H6852" s="47" t="n">
        <v>340</v>
      </c>
      <c r="I6852" s="57" t="n">
        <f aca="false">IFERROR(H6852/INDEX(Rate_Master!$C$2:$C$13,MATCH(F6852,Rate_Master!$A$2:$A$13,0)),0)</f>
        <v>0.425</v>
      </c>
    </row>
    <row r="6853" customFormat="false" ht="15" hidden="false" customHeight="false" outlineLevel="0" collapsed="false">
      <c r="A6853" s="47" t="s">
        <v>18805</v>
      </c>
      <c r="B6853" s="47" t="s">
        <v>1579</v>
      </c>
      <c r="C6853" s="48" t="n">
        <v>46147</v>
      </c>
      <c r="D6853" s="47" t="s">
        <v>62</v>
      </c>
      <c r="E6853" s="47" t="s">
        <v>120</v>
      </c>
      <c r="F6853" s="47" t="s">
        <v>150</v>
      </c>
      <c r="G6853" s="47" t="s">
        <v>126</v>
      </c>
      <c r="H6853" s="47" t="n">
        <v>214</v>
      </c>
      <c r="I6853" s="57" t="n">
        <f aca="false">IFERROR(H6853/INDEX(Rate_Master!$C$2:$C$13,MATCH(F6853,Rate_Master!$A$2:$A$13,0)),0)</f>
        <v>0.2675</v>
      </c>
    </row>
    <row r="6854" customFormat="false" ht="15" hidden="false" customHeight="false" outlineLevel="0" collapsed="false">
      <c r="A6854" s="47" t="s">
        <v>18806</v>
      </c>
      <c r="B6854" s="47" t="s">
        <v>1580</v>
      </c>
      <c r="C6854" s="48" t="n">
        <v>46147</v>
      </c>
      <c r="D6854" s="47" t="s">
        <v>62</v>
      </c>
      <c r="E6854" s="47" t="s">
        <v>120</v>
      </c>
      <c r="F6854" s="47" t="s">
        <v>149</v>
      </c>
      <c r="G6854" s="47" t="s">
        <v>119</v>
      </c>
      <c r="H6854" s="47" t="n">
        <v>1199</v>
      </c>
      <c r="I6854" s="57" t="n">
        <f aca="false">IFERROR(H6854/INDEX(Rate_Master!$C$2:$C$13,MATCH(F6854,Rate_Master!$A$2:$A$13,0)),0)</f>
        <v>1.09</v>
      </c>
    </row>
    <row r="6855" customFormat="false" ht="15" hidden="false" customHeight="false" outlineLevel="0" collapsed="false">
      <c r="A6855" s="47" t="s">
        <v>18807</v>
      </c>
      <c r="B6855" s="47" t="s">
        <v>1580</v>
      </c>
      <c r="C6855" s="48" t="n">
        <v>46147</v>
      </c>
      <c r="D6855" s="47" t="s">
        <v>62</v>
      </c>
      <c r="E6855" s="47" t="s">
        <v>120</v>
      </c>
      <c r="F6855" s="47" t="s">
        <v>149</v>
      </c>
      <c r="G6855" s="47" t="s">
        <v>121</v>
      </c>
      <c r="H6855" s="47" t="n">
        <v>1030</v>
      </c>
      <c r="I6855" s="57" t="n">
        <f aca="false">IFERROR(H6855/INDEX(Rate_Master!$C$2:$C$13,MATCH(F6855,Rate_Master!$A$2:$A$13,0)),0)</f>
        <v>0.936363636363636</v>
      </c>
    </row>
    <row r="6856" customFormat="false" ht="15" hidden="false" customHeight="false" outlineLevel="0" collapsed="false">
      <c r="A6856" s="47" t="s">
        <v>18808</v>
      </c>
      <c r="B6856" s="47" t="s">
        <v>1580</v>
      </c>
      <c r="C6856" s="48" t="n">
        <v>46147</v>
      </c>
      <c r="D6856" s="47" t="s">
        <v>62</v>
      </c>
      <c r="E6856" s="47" t="s">
        <v>120</v>
      </c>
      <c r="F6856" s="47" t="s">
        <v>149</v>
      </c>
      <c r="G6856" s="47" t="s">
        <v>122</v>
      </c>
      <c r="H6856" s="47" t="n">
        <v>1114</v>
      </c>
      <c r="I6856" s="57" t="n">
        <f aca="false">IFERROR(H6856/INDEX(Rate_Master!$C$2:$C$13,MATCH(F6856,Rate_Master!$A$2:$A$13,0)),0)</f>
        <v>1.01272727272727</v>
      </c>
    </row>
    <row r="6857" customFormat="false" ht="15" hidden="false" customHeight="false" outlineLevel="0" collapsed="false">
      <c r="A6857" s="47" t="s">
        <v>18809</v>
      </c>
      <c r="B6857" s="47" t="s">
        <v>1580</v>
      </c>
      <c r="C6857" s="48" t="n">
        <v>46147</v>
      </c>
      <c r="D6857" s="47" t="s">
        <v>62</v>
      </c>
      <c r="E6857" s="47" t="s">
        <v>120</v>
      </c>
      <c r="F6857" s="47" t="s">
        <v>149</v>
      </c>
      <c r="G6857" s="47" t="s">
        <v>123</v>
      </c>
      <c r="H6857" s="47" t="n">
        <v>875</v>
      </c>
      <c r="I6857" s="57" t="n">
        <f aca="false">IFERROR(H6857/INDEX(Rate_Master!$C$2:$C$13,MATCH(F6857,Rate_Master!$A$2:$A$13,0)),0)</f>
        <v>0.795454545454545</v>
      </c>
    </row>
    <row r="6858" customFormat="false" ht="15" hidden="false" customHeight="false" outlineLevel="0" collapsed="false">
      <c r="A6858" s="47" t="s">
        <v>18810</v>
      </c>
      <c r="B6858" s="47" t="s">
        <v>1580</v>
      </c>
      <c r="C6858" s="48" t="n">
        <v>46147</v>
      </c>
      <c r="D6858" s="47" t="s">
        <v>62</v>
      </c>
      <c r="E6858" s="47" t="s">
        <v>120</v>
      </c>
      <c r="F6858" s="47" t="s">
        <v>149</v>
      </c>
      <c r="G6858" s="47" t="s">
        <v>124</v>
      </c>
      <c r="H6858" s="47" t="n">
        <v>563</v>
      </c>
      <c r="I6858" s="57" t="n">
        <f aca="false">IFERROR(H6858/INDEX(Rate_Master!$C$2:$C$13,MATCH(F6858,Rate_Master!$A$2:$A$13,0)),0)</f>
        <v>0.511818181818182</v>
      </c>
    </row>
    <row r="6859" customFormat="false" ht="15" hidden="false" customHeight="false" outlineLevel="0" collapsed="false">
      <c r="A6859" s="47" t="s">
        <v>18811</v>
      </c>
      <c r="B6859" s="47" t="s">
        <v>1580</v>
      </c>
      <c r="C6859" s="48" t="n">
        <v>46147</v>
      </c>
      <c r="D6859" s="47" t="s">
        <v>62</v>
      </c>
      <c r="E6859" s="47" t="s">
        <v>120</v>
      </c>
      <c r="F6859" s="47" t="s">
        <v>149</v>
      </c>
      <c r="G6859" s="47" t="s">
        <v>125</v>
      </c>
      <c r="H6859" s="47" t="n">
        <v>282</v>
      </c>
      <c r="I6859" s="57" t="n">
        <f aca="false">IFERROR(H6859/INDEX(Rate_Master!$C$2:$C$13,MATCH(F6859,Rate_Master!$A$2:$A$13,0)),0)</f>
        <v>0.256363636363636</v>
      </c>
    </row>
    <row r="6860" customFormat="false" ht="15" hidden="false" customHeight="false" outlineLevel="0" collapsed="false">
      <c r="A6860" s="47" t="s">
        <v>18812</v>
      </c>
      <c r="B6860" s="47" t="s">
        <v>1580</v>
      </c>
      <c r="C6860" s="48" t="n">
        <v>46147</v>
      </c>
      <c r="D6860" s="47" t="s">
        <v>62</v>
      </c>
      <c r="E6860" s="47" t="s">
        <v>120</v>
      </c>
      <c r="F6860" s="47" t="s">
        <v>149</v>
      </c>
      <c r="G6860" s="47" t="s">
        <v>126</v>
      </c>
      <c r="H6860" s="47" t="n">
        <v>206</v>
      </c>
      <c r="I6860" s="57" t="n">
        <f aca="false">IFERROR(H6860/INDEX(Rate_Master!$C$2:$C$13,MATCH(F6860,Rate_Master!$A$2:$A$13,0)),0)</f>
        <v>0.187272727272727</v>
      </c>
    </row>
    <row r="6861" customFormat="false" ht="15" hidden="false" customHeight="false" outlineLevel="0" collapsed="false">
      <c r="A6861" s="47" t="s">
        <v>18813</v>
      </c>
      <c r="B6861" s="47" t="s">
        <v>1582</v>
      </c>
      <c r="C6861" s="48" t="n">
        <v>46147</v>
      </c>
      <c r="D6861" s="47" t="s">
        <v>63</v>
      </c>
      <c r="E6861" s="47" t="s">
        <v>120</v>
      </c>
      <c r="F6861" s="47" t="s">
        <v>151</v>
      </c>
      <c r="G6861" s="47" t="s">
        <v>119</v>
      </c>
      <c r="H6861" s="47" t="n">
        <v>1640</v>
      </c>
      <c r="I6861" s="57" t="n">
        <f aca="false">IFERROR(H6861/INDEX(Rate_Master!$C$2:$C$13,MATCH(F6861,Rate_Master!$A$2:$A$13,0)),0)</f>
        <v>2.34285714285714</v>
      </c>
    </row>
    <row r="6862" customFormat="false" ht="15" hidden="false" customHeight="false" outlineLevel="0" collapsed="false">
      <c r="A6862" s="47" t="s">
        <v>18814</v>
      </c>
      <c r="B6862" s="47" t="s">
        <v>1582</v>
      </c>
      <c r="C6862" s="48" t="n">
        <v>46147</v>
      </c>
      <c r="D6862" s="47" t="s">
        <v>63</v>
      </c>
      <c r="E6862" s="47" t="s">
        <v>120</v>
      </c>
      <c r="F6862" s="47" t="s">
        <v>151</v>
      </c>
      <c r="G6862" s="47" t="s">
        <v>121</v>
      </c>
      <c r="H6862" s="47" t="n">
        <v>1580</v>
      </c>
      <c r="I6862" s="57" t="n">
        <f aca="false">IFERROR(H6862/INDEX(Rate_Master!$C$2:$C$13,MATCH(F6862,Rate_Master!$A$2:$A$13,0)),0)</f>
        <v>2.25714285714286</v>
      </c>
    </row>
    <row r="6863" customFormat="false" ht="15" hidden="false" customHeight="false" outlineLevel="0" collapsed="false">
      <c r="A6863" s="47" t="s">
        <v>18815</v>
      </c>
      <c r="B6863" s="47" t="s">
        <v>1582</v>
      </c>
      <c r="C6863" s="48" t="n">
        <v>46147</v>
      </c>
      <c r="D6863" s="47" t="s">
        <v>63</v>
      </c>
      <c r="E6863" s="47" t="s">
        <v>120</v>
      </c>
      <c r="F6863" s="47" t="s">
        <v>151</v>
      </c>
      <c r="G6863" s="47" t="s">
        <v>122</v>
      </c>
      <c r="H6863" s="47" t="n">
        <v>3744</v>
      </c>
      <c r="I6863" s="57" t="n">
        <f aca="false">IFERROR(H6863/INDEX(Rate_Master!$C$2:$C$13,MATCH(F6863,Rate_Master!$A$2:$A$13,0)),0)</f>
        <v>5.34857142857143</v>
      </c>
    </row>
    <row r="6864" customFormat="false" ht="15" hidden="false" customHeight="false" outlineLevel="0" collapsed="false">
      <c r="A6864" s="47" t="s">
        <v>18816</v>
      </c>
      <c r="B6864" s="47" t="s">
        <v>1582</v>
      </c>
      <c r="C6864" s="48" t="n">
        <v>46147</v>
      </c>
      <c r="D6864" s="47" t="s">
        <v>63</v>
      </c>
      <c r="E6864" s="47" t="s">
        <v>120</v>
      </c>
      <c r="F6864" s="47" t="s">
        <v>151</v>
      </c>
      <c r="G6864" s="47" t="s">
        <v>123</v>
      </c>
      <c r="H6864" s="47" t="n">
        <v>1225</v>
      </c>
      <c r="I6864" s="57" t="n">
        <f aca="false">IFERROR(H6864/INDEX(Rate_Master!$C$2:$C$13,MATCH(F6864,Rate_Master!$A$2:$A$13,0)),0)</f>
        <v>1.75</v>
      </c>
    </row>
    <row r="6865" customFormat="false" ht="15" hidden="false" customHeight="false" outlineLevel="0" collapsed="false">
      <c r="A6865" s="47" t="s">
        <v>18817</v>
      </c>
      <c r="B6865" s="47" t="s">
        <v>1582</v>
      </c>
      <c r="C6865" s="48" t="n">
        <v>46147</v>
      </c>
      <c r="D6865" s="47" t="s">
        <v>63</v>
      </c>
      <c r="E6865" s="47" t="s">
        <v>120</v>
      </c>
      <c r="F6865" s="47" t="s">
        <v>151</v>
      </c>
      <c r="G6865" s="47" t="s">
        <v>124</v>
      </c>
      <c r="H6865" s="47" t="n">
        <v>723</v>
      </c>
      <c r="I6865" s="57" t="n">
        <f aca="false">IFERROR(H6865/INDEX(Rate_Master!$C$2:$C$13,MATCH(F6865,Rate_Master!$A$2:$A$13,0)),0)</f>
        <v>1.03285714285714</v>
      </c>
    </row>
    <row r="6866" customFormat="false" ht="15" hidden="false" customHeight="false" outlineLevel="0" collapsed="false">
      <c r="A6866" s="47" t="s">
        <v>18818</v>
      </c>
      <c r="B6866" s="47" t="s">
        <v>1582</v>
      </c>
      <c r="C6866" s="48" t="n">
        <v>46147</v>
      </c>
      <c r="D6866" s="47" t="s">
        <v>63</v>
      </c>
      <c r="E6866" s="47" t="s">
        <v>120</v>
      </c>
      <c r="F6866" s="47" t="s">
        <v>151</v>
      </c>
      <c r="G6866" s="47" t="s">
        <v>125</v>
      </c>
      <c r="H6866" s="47" t="n">
        <v>414</v>
      </c>
      <c r="I6866" s="57" t="n">
        <f aca="false">IFERROR(H6866/INDEX(Rate_Master!$C$2:$C$13,MATCH(F6866,Rate_Master!$A$2:$A$13,0)),0)</f>
        <v>0.591428571428571</v>
      </c>
    </row>
    <row r="6867" customFormat="false" ht="15" hidden="false" customHeight="false" outlineLevel="0" collapsed="false">
      <c r="A6867" s="47" t="s">
        <v>18819</v>
      </c>
      <c r="B6867" s="47" t="s">
        <v>1582</v>
      </c>
      <c r="C6867" s="48" t="n">
        <v>46147</v>
      </c>
      <c r="D6867" s="47" t="s">
        <v>63</v>
      </c>
      <c r="E6867" s="47" t="s">
        <v>120</v>
      </c>
      <c r="F6867" s="47" t="s">
        <v>151</v>
      </c>
      <c r="G6867" s="47" t="s">
        <v>126</v>
      </c>
      <c r="H6867" s="47" t="n">
        <v>294</v>
      </c>
      <c r="I6867" s="57" t="n">
        <f aca="false">IFERROR(H6867/INDEX(Rate_Master!$C$2:$C$13,MATCH(F6867,Rate_Master!$A$2:$A$13,0)),0)</f>
        <v>0.42</v>
      </c>
    </row>
    <row r="6868" customFormat="false" ht="15" hidden="false" customHeight="false" outlineLevel="0" collapsed="false">
      <c r="A6868" s="47" t="s">
        <v>18820</v>
      </c>
      <c r="B6868" s="47" t="s">
        <v>1583</v>
      </c>
      <c r="C6868" s="48" t="n">
        <v>46147</v>
      </c>
      <c r="D6868" s="47" t="s">
        <v>63</v>
      </c>
      <c r="E6868" s="47" t="s">
        <v>120</v>
      </c>
      <c r="F6868" s="47" t="s">
        <v>151</v>
      </c>
      <c r="G6868" s="47" t="s">
        <v>119</v>
      </c>
      <c r="H6868" s="47" t="n">
        <v>1213</v>
      </c>
      <c r="I6868" s="57" t="n">
        <f aca="false">IFERROR(H6868/INDEX(Rate_Master!$C$2:$C$13,MATCH(F6868,Rate_Master!$A$2:$A$13,0)),0)</f>
        <v>1.73285714285714</v>
      </c>
    </row>
    <row r="6869" customFormat="false" ht="15" hidden="false" customHeight="false" outlineLevel="0" collapsed="false">
      <c r="A6869" s="47" t="s">
        <v>18821</v>
      </c>
      <c r="B6869" s="47" t="s">
        <v>1583</v>
      </c>
      <c r="C6869" s="48" t="n">
        <v>46147</v>
      </c>
      <c r="D6869" s="47" t="s">
        <v>63</v>
      </c>
      <c r="E6869" s="47" t="s">
        <v>120</v>
      </c>
      <c r="F6869" s="47" t="s">
        <v>151</v>
      </c>
      <c r="G6869" s="47" t="s">
        <v>121</v>
      </c>
      <c r="H6869" s="47" t="n">
        <v>1105</v>
      </c>
      <c r="I6869" s="57" t="n">
        <f aca="false">IFERROR(H6869/INDEX(Rate_Master!$C$2:$C$13,MATCH(F6869,Rate_Master!$A$2:$A$13,0)),0)</f>
        <v>1.57857142857143</v>
      </c>
    </row>
    <row r="6870" customFormat="false" ht="15" hidden="false" customHeight="false" outlineLevel="0" collapsed="false">
      <c r="A6870" s="47" t="s">
        <v>18822</v>
      </c>
      <c r="B6870" s="47" t="s">
        <v>1583</v>
      </c>
      <c r="C6870" s="48" t="n">
        <v>46147</v>
      </c>
      <c r="D6870" s="47" t="s">
        <v>63</v>
      </c>
      <c r="E6870" s="47" t="s">
        <v>120</v>
      </c>
      <c r="F6870" s="47" t="s">
        <v>151</v>
      </c>
      <c r="G6870" s="47" t="s">
        <v>122</v>
      </c>
      <c r="H6870" s="47" t="n">
        <v>2878</v>
      </c>
      <c r="I6870" s="57" t="n">
        <f aca="false">IFERROR(H6870/INDEX(Rate_Master!$C$2:$C$13,MATCH(F6870,Rate_Master!$A$2:$A$13,0)),0)</f>
        <v>4.11142857142857</v>
      </c>
    </row>
    <row r="6871" customFormat="false" ht="15" hidden="false" customHeight="false" outlineLevel="0" collapsed="false">
      <c r="A6871" s="47" t="s">
        <v>18823</v>
      </c>
      <c r="B6871" s="47" t="s">
        <v>1583</v>
      </c>
      <c r="C6871" s="48" t="n">
        <v>46147</v>
      </c>
      <c r="D6871" s="47" t="s">
        <v>63</v>
      </c>
      <c r="E6871" s="47" t="s">
        <v>120</v>
      </c>
      <c r="F6871" s="47" t="s">
        <v>151</v>
      </c>
      <c r="G6871" s="47" t="s">
        <v>123</v>
      </c>
      <c r="H6871" s="47" t="n">
        <v>936</v>
      </c>
      <c r="I6871" s="57" t="n">
        <f aca="false">IFERROR(H6871/INDEX(Rate_Master!$C$2:$C$13,MATCH(F6871,Rate_Master!$A$2:$A$13,0)),0)</f>
        <v>1.33714285714286</v>
      </c>
    </row>
    <row r="6872" customFormat="false" ht="15" hidden="false" customHeight="false" outlineLevel="0" collapsed="false">
      <c r="A6872" s="47" t="s">
        <v>18824</v>
      </c>
      <c r="B6872" s="47" t="s">
        <v>1583</v>
      </c>
      <c r="C6872" s="48" t="n">
        <v>46147</v>
      </c>
      <c r="D6872" s="47" t="s">
        <v>63</v>
      </c>
      <c r="E6872" s="47" t="s">
        <v>120</v>
      </c>
      <c r="F6872" s="47" t="s">
        <v>151</v>
      </c>
      <c r="G6872" s="47" t="s">
        <v>124</v>
      </c>
      <c r="H6872" s="47" t="n">
        <v>611</v>
      </c>
      <c r="I6872" s="57" t="n">
        <f aca="false">IFERROR(H6872/INDEX(Rate_Master!$C$2:$C$13,MATCH(F6872,Rate_Master!$A$2:$A$13,0)),0)</f>
        <v>0.872857142857143</v>
      </c>
    </row>
    <row r="6873" customFormat="false" ht="15" hidden="false" customHeight="false" outlineLevel="0" collapsed="false">
      <c r="A6873" s="47" t="s">
        <v>18825</v>
      </c>
      <c r="B6873" s="47" t="s">
        <v>1583</v>
      </c>
      <c r="C6873" s="48" t="n">
        <v>46147</v>
      </c>
      <c r="D6873" s="47" t="s">
        <v>63</v>
      </c>
      <c r="E6873" s="47" t="s">
        <v>120</v>
      </c>
      <c r="F6873" s="47" t="s">
        <v>151</v>
      </c>
      <c r="G6873" s="47" t="s">
        <v>125</v>
      </c>
      <c r="H6873" s="47" t="n">
        <v>333</v>
      </c>
      <c r="I6873" s="57" t="n">
        <f aca="false">IFERROR(H6873/INDEX(Rate_Master!$C$2:$C$13,MATCH(F6873,Rate_Master!$A$2:$A$13,0)),0)</f>
        <v>0.475714285714286</v>
      </c>
    </row>
    <row r="6874" customFormat="false" ht="15" hidden="false" customHeight="false" outlineLevel="0" collapsed="false">
      <c r="A6874" s="47" t="s">
        <v>18826</v>
      </c>
      <c r="B6874" s="47" t="s">
        <v>1583</v>
      </c>
      <c r="C6874" s="48" t="n">
        <v>46147</v>
      </c>
      <c r="D6874" s="47" t="s">
        <v>63</v>
      </c>
      <c r="E6874" s="47" t="s">
        <v>120</v>
      </c>
      <c r="F6874" s="47" t="s">
        <v>151</v>
      </c>
      <c r="G6874" s="47" t="s">
        <v>126</v>
      </c>
      <c r="H6874" s="47" t="n">
        <v>255</v>
      </c>
      <c r="I6874" s="57" t="n">
        <f aca="false">IFERROR(H6874/INDEX(Rate_Master!$C$2:$C$13,MATCH(F6874,Rate_Master!$A$2:$A$13,0)),0)</f>
        <v>0.364285714285714</v>
      </c>
    </row>
    <row r="6875" customFormat="false" ht="15" hidden="false" customHeight="false" outlineLevel="0" collapsed="false">
      <c r="A6875" s="47" t="s">
        <v>18827</v>
      </c>
      <c r="B6875" s="47" t="s">
        <v>1584</v>
      </c>
      <c r="C6875" s="48" t="n">
        <v>46147</v>
      </c>
      <c r="D6875" s="47" t="s">
        <v>63</v>
      </c>
      <c r="E6875" s="47" t="s">
        <v>120</v>
      </c>
      <c r="F6875" s="47" t="s">
        <v>151</v>
      </c>
      <c r="G6875" s="47" t="s">
        <v>119</v>
      </c>
      <c r="H6875" s="47" t="n">
        <v>2352</v>
      </c>
      <c r="I6875" s="57" t="n">
        <f aca="false">IFERROR(H6875/INDEX(Rate_Master!$C$2:$C$13,MATCH(F6875,Rate_Master!$A$2:$A$13,0)),0)</f>
        <v>3.36</v>
      </c>
    </row>
    <row r="6876" customFormat="false" ht="15" hidden="false" customHeight="false" outlineLevel="0" collapsed="false">
      <c r="A6876" s="47" t="s">
        <v>18828</v>
      </c>
      <c r="B6876" s="47" t="s">
        <v>1584</v>
      </c>
      <c r="C6876" s="48" t="n">
        <v>46147</v>
      </c>
      <c r="D6876" s="47" t="s">
        <v>63</v>
      </c>
      <c r="E6876" s="47" t="s">
        <v>120</v>
      </c>
      <c r="F6876" s="47" t="s">
        <v>151</v>
      </c>
      <c r="G6876" s="47" t="s">
        <v>121</v>
      </c>
      <c r="H6876" s="47" t="n">
        <v>2169</v>
      </c>
      <c r="I6876" s="57" t="n">
        <f aca="false">IFERROR(H6876/INDEX(Rate_Master!$C$2:$C$13,MATCH(F6876,Rate_Master!$A$2:$A$13,0)),0)</f>
        <v>3.09857142857143</v>
      </c>
    </row>
    <row r="6877" customFormat="false" ht="15" hidden="false" customHeight="false" outlineLevel="0" collapsed="false">
      <c r="A6877" s="47" t="s">
        <v>18829</v>
      </c>
      <c r="B6877" s="47" t="s">
        <v>1584</v>
      </c>
      <c r="C6877" s="48" t="n">
        <v>46147</v>
      </c>
      <c r="D6877" s="47" t="s">
        <v>63</v>
      </c>
      <c r="E6877" s="47" t="s">
        <v>120</v>
      </c>
      <c r="F6877" s="47" t="s">
        <v>151</v>
      </c>
      <c r="G6877" s="47" t="s">
        <v>122</v>
      </c>
      <c r="H6877" s="47" t="n">
        <v>5171</v>
      </c>
      <c r="I6877" s="57" t="n">
        <f aca="false">IFERROR(H6877/INDEX(Rate_Master!$C$2:$C$13,MATCH(F6877,Rate_Master!$A$2:$A$13,0)),0)</f>
        <v>7.38714285714286</v>
      </c>
    </row>
    <row r="6878" customFormat="false" ht="15" hidden="false" customHeight="false" outlineLevel="0" collapsed="false">
      <c r="A6878" s="47" t="s">
        <v>18830</v>
      </c>
      <c r="B6878" s="47" t="s">
        <v>1584</v>
      </c>
      <c r="C6878" s="48" t="n">
        <v>46147</v>
      </c>
      <c r="D6878" s="47" t="s">
        <v>63</v>
      </c>
      <c r="E6878" s="47" t="s">
        <v>120</v>
      </c>
      <c r="F6878" s="47" t="s">
        <v>151</v>
      </c>
      <c r="G6878" s="47" t="s">
        <v>123</v>
      </c>
      <c r="H6878" s="47" t="n">
        <v>1738</v>
      </c>
      <c r="I6878" s="57" t="n">
        <f aca="false">IFERROR(H6878/INDEX(Rate_Master!$C$2:$C$13,MATCH(F6878,Rate_Master!$A$2:$A$13,0)),0)</f>
        <v>2.48285714285714</v>
      </c>
    </row>
    <row r="6879" customFormat="false" ht="15" hidden="false" customHeight="false" outlineLevel="0" collapsed="false">
      <c r="A6879" s="47" t="s">
        <v>18831</v>
      </c>
      <c r="B6879" s="47" t="s">
        <v>1584</v>
      </c>
      <c r="C6879" s="48" t="n">
        <v>46147</v>
      </c>
      <c r="D6879" s="47" t="s">
        <v>63</v>
      </c>
      <c r="E6879" s="47" t="s">
        <v>120</v>
      </c>
      <c r="F6879" s="47" t="s">
        <v>151</v>
      </c>
      <c r="G6879" s="47" t="s">
        <v>124</v>
      </c>
      <c r="H6879" s="47" t="n">
        <v>1101</v>
      </c>
      <c r="I6879" s="57" t="n">
        <f aca="false">IFERROR(H6879/INDEX(Rate_Master!$C$2:$C$13,MATCH(F6879,Rate_Master!$A$2:$A$13,0)),0)</f>
        <v>1.57285714285714</v>
      </c>
    </row>
    <row r="6880" customFormat="false" ht="15" hidden="false" customHeight="false" outlineLevel="0" collapsed="false">
      <c r="A6880" s="47" t="s">
        <v>18832</v>
      </c>
      <c r="B6880" s="47" t="s">
        <v>1584</v>
      </c>
      <c r="C6880" s="48" t="n">
        <v>46147</v>
      </c>
      <c r="D6880" s="47" t="s">
        <v>63</v>
      </c>
      <c r="E6880" s="47" t="s">
        <v>120</v>
      </c>
      <c r="F6880" s="47" t="s">
        <v>151</v>
      </c>
      <c r="G6880" s="47" t="s">
        <v>125</v>
      </c>
      <c r="H6880" s="47" t="n">
        <v>667</v>
      </c>
      <c r="I6880" s="57" t="n">
        <f aca="false">IFERROR(H6880/INDEX(Rate_Master!$C$2:$C$13,MATCH(F6880,Rate_Master!$A$2:$A$13,0)),0)</f>
        <v>0.952857142857143</v>
      </c>
    </row>
    <row r="6881" customFormat="false" ht="15" hidden="false" customHeight="false" outlineLevel="0" collapsed="false">
      <c r="A6881" s="47" t="s">
        <v>18833</v>
      </c>
      <c r="B6881" s="47" t="s">
        <v>1584</v>
      </c>
      <c r="C6881" s="48" t="n">
        <v>46147</v>
      </c>
      <c r="D6881" s="47" t="s">
        <v>63</v>
      </c>
      <c r="E6881" s="47" t="s">
        <v>120</v>
      </c>
      <c r="F6881" s="47" t="s">
        <v>151</v>
      </c>
      <c r="G6881" s="47" t="s">
        <v>126</v>
      </c>
      <c r="H6881" s="47" t="n">
        <v>470</v>
      </c>
      <c r="I6881" s="57" t="n">
        <f aca="false">IFERROR(H6881/INDEX(Rate_Master!$C$2:$C$13,MATCH(F6881,Rate_Master!$A$2:$A$13,0)),0)</f>
        <v>0.671428571428571</v>
      </c>
    </row>
    <row r="6882" customFormat="false" ht="15" hidden="false" customHeight="false" outlineLevel="0" collapsed="false">
      <c r="A6882" s="47" t="s">
        <v>18834</v>
      </c>
      <c r="B6882" s="47" t="s">
        <v>1585</v>
      </c>
      <c r="C6882" s="48" t="n">
        <v>46147</v>
      </c>
      <c r="D6882" s="47" t="s">
        <v>64</v>
      </c>
      <c r="E6882" s="47" t="s">
        <v>128</v>
      </c>
      <c r="F6882" s="47" t="s">
        <v>154</v>
      </c>
      <c r="G6882" s="47" t="s">
        <v>127</v>
      </c>
      <c r="H6882" s="47" t="n">
        <v>1504</v>
      </c>
      <c r="I6882" s="57" t="n">
        <f aca="false">IFERROR(H6882/INDEX(Rate_Master!$C$2:$C$13,MATCH(F6882,Rate_Master!$A$2:$A$13,0)),0)</f>
        <v>2.50666666666667</v>
      </c>
    </row>
    <row r="6883" customFormat="false" ht="15" hidden="false" customHeight="false" outlineLevel="0" collapsed="false">
      <c r="A6883" s="47" t="s">
        <v>18835</v>
      </c>
      <c r="B6883" s="47" t="s">
        <v>1585</v>
      </c>
      <c r="C6883" s="48" t="n">
        <v>46147</v>
      </c>
      <c r="D6883" s="47" t="s">
        <v>64</v>
      </c>
      <c r="E6883" s="47" t="s">
        <v>128</v>
      </c>
      <c r="F6883" s="47" t="s">
        <v>154</v>
      </c>
      <c r="G6883" s="47" t="s">
        <v>129</v>
      </c>
      <c r="H6883" s="47" t="n">
        <v>1093</v>
      </c>
      <c r="I6883" s="57" t="n">
        <f aca="false">IFERROR(H6883/INDEX(Rate_Master!$C$2:$C$13,MATCH(F6883,Rate_Master!$A$2:$A$13,0)),0)</f>
        <v>1.82166666666667</v>
      </c>
    </row>
    <row r="6884" customFormat="false" ht="15" hidden="false" customHeight="false" outlineLevel="0" collapsed="false">
      <c r="A6884" s="47" t="s">
        <v>18836</v>
      </c>
      <c r="B6884" s="47" t="s">
        <v>1585</v>
      </c>
      <c r="C6884" s="48" t="n">
        <v>46147</v>
      </c>
      <c r="D6884" s="47" t="s">
        <v>64</v>
      </c>
      <c r="E6884" s="47" t="s">
        <v>128</v>
      </c>
      <c r="F6884" s="47" t="s">
        <v>154</v>
      </c>
      <c r="G6884" s="47" t="s">
        <v>130</v>
      </c>
      <c r="H6884" s="47" t="n">
        <v>875</v>
      </c>
      <c r="I6884" s="57" t="n">
        <f aca="false">IFERROR(H6884/INDEX(Rate_Master!$C$2:$C$13,MATCH(F6884,Rate_Master!$A$2:$A$13,0)),0)</f>
        <v>1.45833333333333</v>
      </c>
    </row>
    <row r="6885" customFormat="false" ht="15" hidden="false" customHeight="false" outlineLevel="0" collapsed="false">
      <c r="A6885" s="47" t="s">
        <v>18837</v>
      </c>
      <c r="B6885" s="47" t="s">
        <v>1585</v>
      </c>
      <c r="C6885" s="48" t="n">
        <v>46147</v>
      </c>
      <c r="D6885" s="47" t="s">
        <v>64</v>
      </c>
      <c r="E6885" s="47" t="s">
        <v>128</v>
      </c>
      <c r="F6885" s="47" t="s">
        <v>154</v>
      </c>
      <c r="G6885" s="47" t="s">
        <v>131</v>
      </c>
      <c r="H6885" s="47" t="n">
        <v>433</v>
      </c>
      <c r="I6885" s="57" t="n">
        <f aca="false">IFERROR(H6885/INDEX(Rate_Master!$C$2:$C$13,MATCH(F6885,Rate_Master!$A$2:$A$13,0)),0)</f>
        <v>0.721666666666667</v>
      </c>
    </row>
    <row r="6886" customFormat="false" ht="15" hidden="false" customHeight="false" outlineLevel="0" collapsed="false">
      <c r="A6886" s="47" t="s">
        <v>18838</v>
      </c>
      <c r="B6886" s="47" t="s">
        <v>1585</v>
      </c>
      <c r="C6886" s="48" t="n">
        <v>46147</v>
      </c>
      <c r="D6886" s="47" t="s">
        <v>64</v>
      </c>
      <c r="E6886" s="47" t="s">
        <v>128</v>
      </c>
      <c r="F6886" s="47" t="s">
        <v>154</v>
      </c>
      <c r="G6886" s="47" t="s">
        <v>132</v>
      </c>
      <c r="H6886" s="47" t="n">
        <v>368</v>
      </c>
      <c r="I6886" s="57" t="n">
        <f aca="false">IFERROR(H6886/INDEX(Rate_Master!$C$2:$C$13,MATCH(F6886,Rate_Master!$A$2:$A$13,0)),0)</f>
        <v>0.613333333333333</v>
      </c>
    </row>
    <row r="6887" customFormat="false" ht="15" hidden="false" customHeight="false" outlineLevel="0" collapsed="false">
      <c r="A6887" s="47" t="s">
        <v>18839</v>
      </c>
      <c r="B6887" s="47" t="s">
        <v>1586</v>
      </c>
      <c r="C6887" s="48" t="n">
        <v>46147</v>
      </c>
      <c r="D6887" s="47" t="s">
        <v>64</v>
      </c>
      <c r="E6887" s="47" t="s">
        <v>128</v>
      </c>
      <c r="F6887" s="47" t="s">
        <v>154</v>
      </c>
      <c r="G6887" s="47" t="s">
        <v>127</v>
      </c>
      <c r="H6887" s="47" t="n">
        <v>1187</v>
      </c>
      <c r="I6887" s="57" t="n">
        <f aca="false">IFERROR(H6887/INDEX(Rate_Master!$C$2:$C$13,MATCH(F6887,Rate_Master!$A$2:$A$13,0)),0)</f>
        <v>1.97833333333333</v>
      </c>
    </row>
    <row r="6888" customFormat="false" ht="15" hidden="false" customHeight="false" outlineLevel="0" collapsed="false">
      <c r="A6888" s="47" t="s">
        <v>18840</v>
      </c>
      <c r="B6888" s="47" t="s">
        <v>1586</v>
      </c>
      <c r="C6888" s="48" t="n">
        <v>46147</v>
      </c>
      <c r="D6888" s="47" t="s">
        <v>64</v>
      </c>
      <c r="E6888" s="47" t="s">
        <v>128</v>
      </c>
      <c r="F6888" s="47" t="s">
        <v>154</v>
      </c>
      <c r="G6888" s="47" t="s">
        <v>129</v>
      </c>
      <c r="H6888" s="47" t="n">
        <v>920</v>
      </c>
      <c r="I6888" s="57" t="n">
        <f aca="false">IFERROR(H6888/INDEX(Rate_Master!$C$2:$C$13,MATCH(F6888,Rate_Master!$A$2:$A$13,0)),0)</f>
        <v>1.53333333333333</v>
      </c>
    </row>
    <row r="6889" customFormat="false" ht="15" hidden="false" customHeight="false" outlineLevel="0" collapsed="false">
      <c r="A6889" s="47" t="s">
        <v>18841</v>
      </c>
      <c r="B6889" s="47" t="s">
        <v>1586</v>
      </c>
      <c r="C6889" s="48" t="n">
        <v>46147</v>
      </c>
      <c r="D6889" s="47" t="s">
        <v>64</v>
      </c>
      <c r="E6889" s="47" t="s">
        <v>128</v>
      </c>
      <c r="F6889" s="47" t="s">
        <v>154</v>
      </c>
      <c r="G6889" s="47" t="s">
        <v>130</v>
      </c>
      <c r="H6889" s="47" t="n">
        <v>807</v>
      </c>
      <c r="I6889" s="57" t="n">
        <f aca="false">IFERROR(H6889/INDEX(Rate_Master!$C$2:$C$13,MATCH(F6889,Rate_Master!$A$2:$A$13,0)),0)</f>
        <v>1.345</v>
      </c>
    </row>
    <row r="6890" customFormat="false" ht="15" hidden="false" customHeight="false" outlineLevel="0" collapsed="false">
      <c r="A6890" s="47" t="s">
        <v>18842</v>
      </c>
      <c r="B6890" s="47" t="s">
        <v>1586</v>
      </c>
      <c r="C6890" s="48" t="n">
        <v>46147</v>
      </c>
      <c r="D6890" s="47" t="s">
        <v>64</v>
      </c>
      <c r="E6890" s="47" t="s">
        <v>128</v>
      </c>
      <c r="F6890" s="47" t="s">
        <v>154</v>
      </c>
      <c r="G6890" s="47" t="s">
        <v>131</v>
      </c>
      <c r="H6890" s="47" t="n">
        <v>370</v>
      </c>
      <c r="I6890" s="57" t="n">
        <f aca="false">IFERROR(H6890/INDEX(Rate_Master!$C$2:$C$13,MATCH(F6890,Rate_Master!$A$2:$A$13,0)),0)</f>
        <v>0.616666666666667</v>
      </c>
    </row>
    <row r="6891" customFormat="false" ht="15" hidden="false" customHeight="false" outlineLevel="0" collapsed="false">
      <c r="A6891" s="47" t="s">
        <v>18843</v>
      </c>
      <c r="B6891" s="47" t="s">
        <v>1586</v>
      </c>
      <c r="C6891" s="48" t="n">
        <v>46147</v>
      </c>
      <c r="D6891" s="47" t="s">
        <v>64</v>
      </c>
      <c r="E6891" s="47" t="s">
        <v>128</v>
      </c>
      <c r="F6891" s="47" t="s">
        <v>154</v>
      </c>
      <c r="G6891" s="47" t="s">
        <v>132</v>
      </c>
      <c r="H6891" s="47" t="n">
        <v>285</v>
      </c>
      <c r="I6891" s="57" t="n">
        <f aca="false">IFERROR(H6891/INDEX(Rate_Master!$C$2:$C$13,MATCH(F6891,Rate_Master!$A$2:$A$13,0)),0)</f>
        <v>0.475</v>
      </c>
    </row>
    <row r="6892" customFormat="false" ht="15" hidden="false" customHeight="false" outlineLevel="0" collapsed="false">
      <c r="A6892" s="47" t="s">
        <v>18844</v>
      </c>
      <c r="B6892" s="47" t="s">
        <v>1587</v>
      </c>
      <c r="C6892" s="48" t="n">
        <v>46147</v>
      </c>
      <c r="D6892" s="47" t="s">
        <v>65</v>
      </c>
      <c r="E6892" s="47" t="s">
        <v>134</v>
      </c>
      <c r="F6892" s="47" t="s">
        <v>157</v>
      </c>
      <c r="G6892" s="47" t="s">
        <v>133</v>
      </c>
      <c r="H6892" s="47" t="n">
        <v>523</v>
      </c>
      <c r="I6892" s="57" t="n">
        <f aca="false">IFERROR(H6892/INDEX(Rate_Master!$C$2:$C$13,MATCH(F6892,Rate_Master!$A$2:$A$13,0)),0)</f>
        <v>2.37727272727273</v>
      </c>
    </row>
    <row r="6893" customFormat="false" ht="15" hidden="false" customHeight="false" outlineLevel="0" collapsed="false">
      <c r="A6893" s="47" t="s">
        <v>18845</v>
      </c>
      <c r="B6893" s="47" t="s">
        <v>1587</v>
      </c>
      <c r="C6893" s="48" t="n">
        <v>46147</v>
      </c>
      <c r="D6893" s="47" t="s">
        <v>65</v>
      </c>
      <c r="E6893" s="47" t="s">
        <v>134</v>
      </c>
      <c r="F6893" s="47" t="s">
        <v>157</v>
      </c>
      <c r="G6893" s="47" t="s">
        <v>135</v>
      </c>
      <c r="H6893" s="47" t="n">
        <v>252</v>
      </c>
      <c r="I6893" s="57" t="n">
        <f aca="false">IFERROR(H6893/INDEX(Rate_Master!$C$2:$C$13,MATCH(F6893,Rate_Master!$A$2:$A$13,0)),0)</f>
        <v>1.14545454545455</v>
      </c>
    </row>
    <row r="6894" customFormat="false" ht="15" hidden="false" customHeight="false" outlineLevel="0" collapsed="false">
      <c r="A6894" s="47" t="s">
        <v>18846</v>
      </c>
      <c r="B6894" s="47" t="s">
        <v>1587</v>
      </c>
      <c r="C6894" s="48" t="n">
        <v>46147</v>
      </c>
      <c r="D6894" s="47" t="s">
        <v>65</v>
      </c>
      <c r="E6894" s="47" t="s">
        <v>134</v>
      </c>
      <c r="F6894" s="47" t="s">
        <v>157</v>
      </c>
      <c r="G6894" s="47" t="s">
        <v>136</v>
      </c>
      <c r="H6894" s="47" t="n">
        <v>212</v>
      </c>
      <c r="I6894" s="57" t="n">
        <f aca="false">IFERROR(H6894/INDEX(Rate_Master!$C$2:$C$13,MATCH(F6894,Rate_Master!$A$2:$A$13,0)),0)</f>
        <v>0.963636363636364</v>
      </c>
    </row>
    <row r="6895" customFormat="false" ht="15" hidden="false" customHeight="false" outlineLevel="0" collapsed="false">
      <c r="A6895" s="47" t="s">
        <v>18847</v>
      </c>
      <c r="B6895" s="47" t="s">
        <v>1587</v>
      </c>
      <c r="C6895" s="48" t="n">
        <v>46147</v>
      </c>
      <c r="D6895" s="47" t="s">
        <v>65</v>
      </c>
      <c r="E6895" s="47" t="s">
        <v>134</v>
      </c>
      <c r="F6895" s="47" t="s">
        <v>157</v>
      </c>
      <c r="G6895" s="47" t="s">
        <v>137</v>
      </c>
      <c r="H6895" s="47" t="n">
        <v>147</v>
      </c>
      <c r="I6895" s="57" t="n">
        <f aca="false">IFERROR(H6895/INDEX(Rate_Master!$C$2:$C$13,MATCH(F6895,Rate_Master!$A$2:$A$13,0)),0)</f>
        <v>0.668181818181818</v>
      </c>
    </row>
    <row r="6896" customFormat="false" ht="15" hidden="false" customHeight="false" outlineLevel="0" collapsed="false">
      <c r="A6896" s="47" t="s">
        <v>18848</v>
      </c>
      <c r="B6896" s="47" t="s">
        <v>1587</v>
      </c>
      <c r="C6896" s="48" t="n">
        <v>46147</v>
      </c>
      <c r="D6896" s="47" t="s">
        <v>65</v>
      </c>
      <c r="E6896" s="47" t="s">
        <v>134</v>
      </c>
      <c r="F6896" s="47" t="s">
        <v>157</v>
      </c>
      <c r="G6896" s="47" t="s">
        <v>138</v>
      </c>
      <c r="H6896" s="47" t="n">
        <v>82</v>
      </c>
      <c r="I6896" s="57" t="n">
        <f aca="false">IFERROR(H6896/INDEX(Rate_Master!$C$2:$C$13,MATCH(F6896,Rate_Master!$A$2:$A$13,0)),0)</f>
        <v>0.372727272727273</v>
      </c>
    </row>
    <row r="6897" customFormat="false" ht="15" hidden="false" customHeight="false" outlineLevel="0" collapsed="false">
      <c r="A6897" s="47" t="s">
        <v>18849</v>
      </c>
      <c r="B6897" s="47" t="s">
        <v>1588</v>
      </c>
      <c r="C6897" s="48" t="n">
        <v>46147</v>
      </c>
      <c r="D6897" s="47" t="s">
        <v>65</v>
      </c>
      <c r="E6897" s="47" t="s">
        <v>134</v>
      </c>
      <c r="F6897" s="47" t="s">
        <v>157</v>
      </c>
      <c r="G6897" s="47" t="s">
        <v>133</v>
      </c>
      <c r="H6897" s="47" t="n">
        <v>544</v>
      </c>
      <c r="I6897" s="57" t="n">
        <f aca="false">IFERROR(H6897/INDEX(Rate_Master!$C$2:$C$13,MATCH(F6897,Rate_Master!$A$2:$A$13,0)),0)</f>
        <v>2.47272727272727</v>
      </c>
    </row>
    <row r="6898" customFormat="false" ht="15" hidden="false" customHeight="false" outlineLevel="0" collapsed="false">
      <c r="A6898" s="47" t="s">
        <v>18850</v>
      </c>
      <c r="B6898" s="47" t="s">
        <v>1588</v>
      </c>
      <c r="C6898" s="48" t="n">
        <v>46147</v>
      </c>
      <c r="D6898" s="47" t="s">
        <v>65</v>
      </c>
      <c r="E6898" s="47" t="s">
        <v>134</v>
      </c>
      <c r="F6898" s="47" t="s">
        <v>157</v>
      </c>
      <c r="G6898" s="47" t="s">
        <v>135</v>
      </c>
      <c r="H6898" s="47" t="n">
        <v>242</v>
      </c>
      <c r="I6898" s="57" t="n">
        <f aca="false">IFERROR(H6898/INDEX(Rate_Master!$C$2:$C$13,MATCH(F6898,Rate_Master!$A$2:$A$13,0)),0)</f>
        <v>1.1</v>
      </c>
    </row>
    <row r="6899" customFormat="false" ht="15" hidden="false" customHeight="false" outlineLevel="0" collapsed="false">
      <c r="A6899" s="47" t="s">
        <v>18851</v>
      </c>
      <c r="B6899" s="47" t="s">
        <v>1588</v>
      </c>
      <c r="C6899" s="48" t="n">
        <v>46147</v>
      </c>
      <c r="D6899" s="47" t="s">
        <v>65</v>
      </c>
      <c r="E6899" s="47" t="s">
        <v>134</v>
      </c>
      <c r="F6899" s="47" t="s">
        <v>157</v>
      </c>
      <c r="G6899" s="47" t="s">
        <v>136</v>
      </c>
      <c r="H6899" s="47" t="n">
        <v>234</v>
      </c>
      <c r="I6899" s="57" t="n">
        <f aca="false">IFERROR(H6899/INDEX(Rate_Master!$C$2:$C$13,MATCH(F6899,Rate_Master!$A$2:$A$13,0)),0)</f>
        <v>1.06363636363636</v>
      </c>
    </row>
    <row r="6900" customFormat="false" ht="15" hidden="false" customHeight="false" outlineLevel="0" collapsed="false">
      <c r="A6900" s="47" t="s">
        <v>18852</v>
      </c>
      <c r="B6900" s="47" t="s">
        <v>1588</v>
      </c>
      <c r="C6900" s="48" t="n">
        <v>46147</v>
      </c>
      <c r="D6900" s="47" t="s">
        <v>65</v>
      </c>
      <c r="E6900" s="47" t="s">
        <v>134</v>
      </c>
      <c r="F6900" s="47" t="s">
        <v>157</v>
      </c>
      <c r="G6900" s="47" t="s">
        <v>137</v>
      </c>
      <c r="H6900" s="47" t="n">
        <v>165</v>
      </c>
      <c r="I6900" s="57" t="n">
        <f aca="false">IFERROR(H6900/INDEX(Rate_Master!$C$2:$C$13,MATCH(F6900,Rate_Master!$A$2:$A$13,0)),0)</f>
        <v>0.75</v>
      </c>
    </row>
    <row r="6901" customFormat="false" ht="15" hidden="false" customHeight="false" outlineLevel="0" collapsed="false">
      <c r="A6901" s="47" t="s">
        <v>18853</v>
      </c>
      <c r="B6901" s="47" t="s">
        <v>1588</v>
      </c>
      <c r="C6901" s="48" t="n">
        <v>46147</v>
      </c>
      <c r="D6901" s="47" t="s">
        <v>65</v>
      </c>
      <c r="E6901" s="47" t="s">
        <v>134</v>
      </c>
      <c r="F6901" s="47" t="s">
        <v>157</v>
      </c>
      <c r="G6901" s="47" t="s">
        <v>138</v>
      </c>
      <c r="H6901" s="47" t="n">
        <v>106</v>
      </c>
      <c r="I6901" s="57" t="n">
        <f aca="false">IFERROR(H6901/INDEX(Rate_Master!$C$2:$C$13,MATCH(F6901,Rate_Master!$A$2:$A$13,0)),0)</f>
        <v>0.481818181818182</v>
      </c>
    </row>
    <row r="6902" customFormat="false" ht="15" hidden="false" customHeight="false" outlineLevel="0" collapsed="false">
      <c r="A6902" s="47" t="s">
        <v>18854</v>
      </c>
      <c r="B6902" s="47" t="s">
        <v>1589</v>
      </c>
      <c r="C6902" s="48" t="n">
        <v>46147</v>
      </c>
      <c r="D6902" s="47" t="s">
        <v>65</v>
      </c>
      <c r="E6902" s="47" t="s">
        <v>134</v>
      </c>
      <c r="F6902" s="47" t="s">
        <v>159</v>
      </c>
      <c r="G6902" s="47" t="s">
        <v>133</v>
      </c>
      <c r="H6902" s="47" t="n">
        <v>334</v>
      </c>
      <c r="I6902" s="57" t="n">
        <f aca="false">IFERROR(H6902/INDEX(Rate_Master!$C$2:$C$13,MATCH(F6902,Rate_Master!$A$2:$A$13,0)),0)</f>
        <v>1.39166666666667</v>
      </c>
    </row>
    <row r="6903" customFormat="false" ht="15" hidden="false" customHeight="false" outlineLevel="0" collapsed="false">
      <c r="A6903" s="47" t="s">
        <v>18855</v>
      </c>
      <c r="B6903" s="47" t="s">
        <v>1589</v>
      </c>
      <c r="C6903" s="48" t="n">
        <v>46147</v>
      </c>
      <c r="D6903" s="47" t="s">
        <v>65</v>
      </c>
      <c r="E6903" s="47" t="s">
        <v>134</v>
      </c>
      <c r="F6903" s="47" t="s">
        <v>159</v>
      </c>
      <c r="G6903" s="47" t="s">
        <v>135</v>
      </c>
      <c r="H6903" s="47" t="n">
        <v>261</v>
      </c>
      <c r="I6903" s="57" t="n">
        <f aca="false">IFERROR(H6903/INDEX(Rate_Master!$C$2:$C$13,MATCH(F6903,Rate_Master!$A$2:$A$13,0)),0)</f>
        <v>1.0875</v>
      </c>
    </row>
    <row r="6904" customFormat="false" ht="15" hidden="false" customHeight="false" outlineLevel="0" collapsed="false">
      <c r="A6904" s="47" t="s">
        <v>18856</v>
      </c>
      <c r="B6904" s="47" t="s">
        <v>1589</v>
      </c>
      <c r="C6904" s="48" t="n">
        <v>46147</v>
      </c>
      <c r="D6904" s="47" t="s">
        <v>65</v>
      </c>
      <c r="E6904" s="47" t="s">
        <v>134</v>
      </c>
      <c r="F6904" s="47" t="s">
        <v>159</v>
      </c>
      <c r="G6904" s="47" t="s">
        <v>136</v>
      </c>
      <c r="H6904" s="47" t="n">
        <v>174</v>
      </c>
      <c r="I6904" s="57" t="n">
        <f aca="false">IFERROR(H6904/INDEX(Rate_Master!$C$2:$C$13,MATCH(F6904,Rate_Master!$A$2:$A$13,0)),0)</f>
        <v>0.725</v>
      </c>
    </row>
    <row r="6905" customFormat="false" ht="15" hidden="false" customHeight="false" outlineLevel="0" collapsed="false">
      <c r="A6905" s="47" t="s">
        <v>18857</v>
      </c>
      <c r="B6905" s="47" t="s">
        <v>1589</v>
      </c>
      <c r="C6905" s="48" t="n">
        <v>46147</v>
      </c>
      <c r="D6905" s="47" t="s">
        <v>65</v>
      </c>
      <c r="E6905" s="47" t="s">
        <v>134</v>
      </c>
      <c r="F6905" s="47" t="s">
        <v>159</v>
      </c>
      <c r="G6905" s="47" t="s">
        <v>137</v>
      </c>
      <c r="H6905" s="47" t="n">
        <v>150</v>
      </c>
      <c r="I6905" s="57" t="n">
        <f aca="false">IFERROR(H6905/INDEX(Rate_Master!$C$2:$C$13,MATCH(F6905,Rate_Master!$A$2:$A$13,0)),0)</f>
        <v>0.625</v>
      </c>
    </row>
    <row r="6906" customFormat="false" ht="15" hidden="false" customHeight="false" outlineLevel="0" collapsed="false">
      <c r="A6906" s="47" t="s">
        <v>18858</v>
      </c>
      <c r="B6906" s="47" t="s">
        <v>1589</v>
      </c>
      <c r="C6906" s="48" t="n">
        <v>46147</v>
      </c>
      <c r="D6906" s="47" t="s">
        <v>65</v>
      </c>
      <c r="E6906" s="47" t="s">
        <v>134</v>
      </c>
      <c r="F6906" s="47" t="s">
        <v>159</v>
      </c>
      <c r="G6906" s="47" t="s">
        <v>138</v>
      </c>
      <c r="H6906" s="47" t="n">
        <v>71</v>
      </c>
      <c r="I6906" s="57" t="n">
        <f aca="false">IFERROR(H6906/INDEX(Rate_Master!$C$2:$C$13,MATCH(F6906,Rate_Master!$A$2:$A$13,0)),0)</f>
        <v>0.295833333333333</v>
      </c>
    </row>
    <row r="6907" customFormat="false" ht="15" hidden="false" customHeight="false" outlineLevel="0" collapsed="false">
      <c r="A6907" s="47" t="s">
        <v>18859</v>
      </c>
      <c r="B6907" s="47" t="s">
        <v>1591</v>
      </c>
      <c r="C6907" s="48" t="n">
        <v>46148</v>
      </c>
      <c r="D6907" s="47" t="s">
        <v>62</v>
      </c>
      <c r="E6907" s="47" t="s">
        <v>120</v>
      </c>
      <c r="F6907" s="47" t="s">
        <v>149</v>
      </c>
      <c r="G6907" s="47" t="s">
        <v>119</v>
      </c>
      <c r="H6907" s="47" t="n">
        <v>1544</v>
      </c>
      <c r="I6907" s="57" t="n">
        <f aca="false">IFERROR(H6907/INDEX(Rate_Master!$C$2:$C$13,MATCH(F6907,Rate_Master!$A$2:$A$13,0)),0)</f>
        <v>1.40363636363636</v>
      </c>
    </row>
    <row r="6908" customFormat="false" ht="15" hidden="false" customHeight="false" outlineLevel="0" collapsed="false">
      <c r="A6908" s="47" t="s">
        <v>18860</v>
      </c>
      <c r="B6908" s="47" t="s">
        <v>1591</v>
      </c>
      <c r="C6908" s="48" t="n">
        <v>46148</v>
      </c>
      <c r="D6908" s="47" t="s">
        <v>62</v>
      </c>
      <c r="E6908" s="47" t="s">
        <v>120</v>
      </c>
      <c r="F6908" s="47" t="s">
        <v>149</v>
      </c>
      <c r="G6908" s="47" t="s">
        <v>121</v>
      </c>
      <c r="H6908" s="47" t="n">
        <v>1359</v>
      </c>
      <c r="I6908" s="57" t="n">
        <f aca="false">IFERROR(H6908/INDEX(Rate_Master!$C$2:$C$13,MATCH(F6908,Rate_Master!$A$2:$A$13,0)),0)</f>
        <v>1.23545454545455</v>
      </c>
    </row>
    <row r="6909" customFormat="false" ht="15" hidden="false" customHeight="false" outlineLevel="0" collapsed="false">
      <c r="A6909" s="47" t="s">
        <v>18861</v>
      </c>
      <c r="B6909" s="47" t="s">
        <v>1591</v>
      </c>
      <c r="C6909" s="48" t="n">
        <v>46148</v>
      </c>
      <c r="D6909" s="47" t="s">
        <v>62</v>
      </c>
      <c r="E6909" s="47" t="s">
        <v>120</v>
      </c>
      <c r="F6909" s="47" t="s">
        <v>149</v>
      </c>
      <c r="G6909" s="47" t="s">
        <v>122</v>
      </c>
      <c r="H6909" s="47" t="n">
        <v>1438</v>
      </c>
      <c r="I6909" s="57" t="n">
        <f aca="false">IFERROR(H6909/INDEX(Rate_Master!$C$2:$C$13,MATCH(F6909,Rate_Master!$A$2:$A$13,0)),0)</f>
        <v>1.30727272727273</v>
      </c>
    </row>
    <row r="6910" customFormat="false" ht="15" hidden="false" customHeight="false" outlineLevel="0" collapsed="false">
      <c r="A6910" s="47" t="s">
        <v>18862</v>
      </c>
      <c r="B6910" s="47" t="s">
        <v>1591</v>
      </c>
      <c r="C6910" s="48" t="n">
        <v>46148</v>
      </c>
      <c r="D6910" s="47" t="s">
        <v>62</v>
      </c>
      <c r="E6910" s="47" t="s">
        <v>120</v>
      </c>
      <c r="F6910" s="47" t="s">
        <v>149</v>
      </c>
      <c r="G6910" s="47" t="s">
        <v>123</v>
      </c>
      <c r="H6910" s="47" t="n">
        <v>1085</v>
      </c>
      <c r="I6910" s="57" t="n">
        <f aca="false">IFERROR(H6910/INDEX(Rate_Master!$C$2:$C$13,MATCH(F6910,Rate_Master!$A$2:$A$13,0)),0)</f>
        <v>0.986363636363636</v>
      </c>
    </row>
    <row r="6911" customFormat="false" ht="15" hidden="false" customHeight="false" outlineLevel="0" collapsed="false">
      <c r="A6911" s="47" t="s">
        <v>18863</v>
      </c>
      <c r="B6911" s="47" t="s">
        <v>1591</v>
      </c>
      <c r="C6911" s="48" t="n">
        <v>46148</v>
      </c>
      <c r="D6911" s="47" t="s">
        <v>62</v>
      </c>
      <c r="E6911" s="47" t="s">
        <v>120</v>
      </c>
      <c r="F6911" s="47" t="s">
        <v>149</v>
      </c>
      <c r="G6911" s="47" t="s">
        <v>124</v>
      </c>
      <c r="H6911" s="47" t="n">
        <v>632</v>
      </c>
      <c r="I6911" s="57" t="n">
        <f aca="false">IFERROR(H6911/INDEX(Rate_Master!$C$2:$C$13,MATCH(F6911,Rate_Master!$A$2:$A$13,0)),0)</f>
        <v>0.574545454545455</v>
      </c>
    </row>
    <row r="6912" customFormat="false" ht="15" hidden="false" customHeight="false" outlineLevel="0" collapsed="false">
      <c r="A6912" s="47" t="s">
        <v>18864</v>
      </c>
      <c r="B6912" s="47" t="s">
        <v>1591</v>
      </c>
      <c r="C6912" s="48" t="n">
        <v>46148</v>
      </c>
      <c r="D6912" s="47" t="s">
        <v>62</v>
      </c>
      <c r="E6912" s="47" t="s">
        <v>120</v>
      </c>
      <c r="F6912" s="47" t="s">
        <v>149</v>
      </c>
      <c r="G6912" s="47" t="s">
        <v>125</v>
      </c>
      <c r="H6912" s="47" t="n">
        <v>389</v>
      </c>
      <c r="I6912" s="57" t="n">
        <f aca="false">IFERROR(H6912/INDEX(Rate_Master!$C$2:$C$13,MATCH(F6912,Rate_Master!$A$2:$A$13,0)),0)</f>
        <v>0.353636363636364</v>
      </c>
    </row>
    <row r="6913" customFormat="false" ht="15" hidden="false" customHeight="false" outlineLevel="0" collapsed="false">
      <c r="A6913" s="47" t="s">
        <v>18865</v>
      </c>
      <c r="B6913" s="47" t="s">
        <v>1591</v>
      </c>
      <c r="C6913" s="48" t="n">
        <v>46148</v>
      </c>
      <c r="D6913" s="47" t="s">
        <v>62</v>
      </c>
      <c r="E6913" s="47" t="s">
        <v>120</v>
      </c>
      <c r="F6913" s="47" t="s">
        <v>149</v>
      </c>
      <c r="G6913" s="47" t="s">
        <v>126</v>
      </c>
      <c r="H6913" s="47" t="n">
        <v>260</v>
      </c>
      <c r="I6913" s="57" t="n">
        <f aca="false">IFERROR(H6913/INDEX(Rate_Master!$C$2:$C$13,MATCH(F6913,Rate_Master!$A$2:$A$13,0)),0)</f>
        <v>0.236363636363636</v>
      </c>
    </row>
    <row r="6914" customFormat="false" ht="15" hidden="false" customHeight="false" outlineLevel="0" collapsed="false">
      <c r="A6914" s="47" t="s">
        <v>18866</v>
      </c>
      <c r="B6914" s="47" t="s">
        <v>1592</v>
      </c>
      <c r="C6914" s="48" t="n">
        <v>46148</v>
      </c>
      <c r="D6914" s="47" t="s">
        <v>62</v>
      </c>
      <c r="E6914" s="47" t="s">
        <v>120</v>
      </c>
      <c r="F6914" s="47" t="s">
        <v>149</v>
      </c>
      <c r="G6914" s="47" t="s">
        <v>119</v>
      </c>
      <c r="H6914" s="47" t="n">
        <v>1866</v>
      </c>
      <c r="I6914" s="57" t="n">
        <f aca="false">IFERROR(H6914/INDEX(Rate_Master!$C$2:$C$13,MATCH(F6914,Rate_Master!$A$2:$A$13,0)),0)</f>
        <v>1.69636363636364</v>
      </c>
    </row>
    <row r="6915" customFormat="false" ht="15" hidden="false" customHeight="false" outlineLevel="0" collapsed="false">
      <c r="A6915" s="47" t="s">
        <v>18867</v>
      </c>
      <c r="B6915" s="47" t="s">
        <v>1592</v>
      </c>
      <c r="C6915" s="48" t="n">
        <v>46148</v>
      </c>
      <c r="D6915" s="47" t="s">
        <v>62</v>
      </c>
      <c r="E6915" s="47" t="s">
        <v>120</v>
      </c>
      <c r="F6915" s="47" t="s">
        <v>149</v>
      </c>
      <c r="G6915" s="47" t="s">
        <v>121</v>
      </c>
      <c r="H6915" s="47" t="n">
        <v>1711</v>
      </c>
      <c r="I6915" s="57" t="n">
        <f aca="false">IFERROR(H6915/INDEX(Rate_Master!$C$2:$C$13,MATCH(F6915,Rate_Master!$A$2:$A$13,0)),0)</f>
        <v>1.55545454545455</v>
      </c>
    </row>
    <row r="6916" customFormat="false" ht="15" hidden="false" customHeight="false" outlineLevel="0" collapsed="false">
      <c r="A6916" s="47" t="s">
        <v>18868</v>
      </c>
      <c r="B6916" s="47" t="s">
        <v>1592</v>
      </c>
      <c r="C6916" s="48" t="n">
        <v>46148</v>
      </c>
      <c r="D6916" s="47" t="s">
        <v>62</v>
      </c>
      <c r="E6916" s="47" t="s">
        <v>120</v>
      </c>
      <c r="F6916" s="47" t="s">
        <v>149</v>
      </c>
      <c r="G6916" s="47" t="s">
        <v>122</v>
      </c>
      <c r="H6916" s="47" t="n">
        <v>1964</v>
      </c>
      <c r="I6916" s="57" t="n">
        <f aca="false">IFERROR(H6916/INDEX(Rate_Master!$C$2:$C$13,MATCH(F6916,Rate_Master!$A$2:$A$13,0)),0)</f>
        <v>1.78545454545455</v>
      </c>
    </row>
    <row r="6917" customFormat="false" ht="15" hidden="false" customHeight="false" outlineLevel="0" collapsed="false">
      <c r="A6917" s="47" t="s">
        <v>18869</v>
      </c>
      <c r="B6917" s="47" t="s">
        <v>1592</v>
      </c>
      <c r="C6917" s="48" t="n">
        <v>46148</v>
      </c>
      <c r="D6917" s="47" t="s">
        <v>62</v>
      </c>
      <c r="E6917" s="47" t="s">
        <v>120</v>
      </c>
      <c r="F6917" s="47" t="s">
        <v>149</v>
      </c>
      <c r="G6917" s="47" t="s">
        <v>123</v>
      </c>
      <c r="H6917" s="47" t="n">
        <v>1369</v>
      </c>
      <c r="I6917" s="57" t="n">
        <f aca="false">IFERROR(H6917/INDEX(Rate_Master!$C$2:$C$13,MATCH(F6917,Rate_Master!$A$2:$A$13,0)),0)</f>
        <v>1.24454545454545</v>
      </c>
    </row>
    <row r="6918" customFormat="false" ht="15" hidden="false" customHeight="false" outlineLevel="0" collapsed="false">
      <c r="A6918" s="47" t="s">
        <v>18870</v>
      </c>
      <c r="B6918" s="47" t="s">
        <v>1592</v>
      </c>
      <c r="C6918" s="48" t="n">
        <v>46148</v>
      </c>
      <c r="D6918" s="47" t="s">
        <v>62</v>
      </c>
      <c r="E6918" s="47" t="s">
        <v>120</v>
      </c>
      <c r="F6918" s="47" t="s">
        <v>149</v>
      </c>
      <c r="G6918" s="47" t="s">
        <v>124</v>
      </c>
      <c r="H6918" s="47" t="n">
        <v>854</v>
      </c>
      <c r="I6918" s="57" t="n">
        <f aca="false">IFERROR(H6918/INDEX(Rate_Master!$C$2:$C$13,MATCH(F6918,Rate_Master!$A$2:$A$13,0)),0)</f>
        <v>0.776363636363636</v>
      </c>
    </row>
    <row r="6919" customFormat="false" ht="15" hidden="false" customHeight="false" outlineLevel="0" collapsed="false">
      <c r="A6919" s="47" t="s">
        <v>18871</v>
      </c>
      <c r="B6919" s="47" t="s">
        <v>1592</v>
      </c>
      <c r="C6919" s="48" t="n">
        <v>46148</v>
      </c>
      <c r="D6919" s="47" t="s">
        <v>62</v>
      </c>
      <c r="E6919" s="47" t="s">
        <v>120</v>
      </c>
      <c r="F6919" s="47" t="s">
        <v>149</v>
      </c>
      <c r="G6919" s="47" t="s">
        <v>125</v>
      </c>
      <c r="H6919" s="47" t="n">
        <v>492</v>
      </c>
      <c r="I6919" s="57" t="n">
        <f aca="false">IFERROR(H6919/INDEX(Rate_Master!$C$2:$C$13,MATCH(F6919,Rate_Master!$A$2:$A$13,0)),0)</f>
        <v>0.447272727272727</v>
      </c>
    </row>
    <row r="6920" customFormat="false" ht="15" hidden="false" customHeight="false" outlineLevel="0" collapsed="false">
      <c r="A6920" s="47" t="s">
        <v>18872</v>
      </c>
      <c r="B6920" s="47" t="s">
        <v>1592</v>
      </c>
      <c r="C6920" s="48" t="n">
        <v>46148</v>
      </c>
      <c r="D6920" s="47" t="s">
        <v>62</v>
      </c>
      <c r="E6920" s="47" t="s">
        <v>120</v>
      </c>
      <c r="F6920" s="47" t="s">
        <v>149</v>
      </c>
      <c r="G6920" s="47" t="s">
        <v>126</v>
      </c>
      <c r="H6920" s="47" t="n">
        <v>332</v>
      </c>
      <c r="I6920" s="57" t="n">
        <f aca="false">IFERROR(H6920/INDEX(Rate_Master!$C$2:$C$13,MATCH(F6920,Rate_Master!$A$2:$A$13,0)),0)</f>
        <v>0.301818181818182</v>
      </c>
    </row>
    <row r="6921" customFormat="false" ht="15" hidden="false" customHeight="false" outlineLevel="0" collapsed="false">
      <c r="A6921" s="47" t="s">
        <v>18873</v>
      </c>
      <c r="B6921" s="47" t="s">
        <v>1593</v>
      </c>
      <c r="C6921" s="48" t="n">
        <v>46148</v>
      </c>
      <c r="D6921" s="47" t="s">
        <v>62</v>
      </c>
      <c r="E6921" s="47" t="s">
        <v>120</v>
      </c>
      <c r="F6921" s="47" t="s">
        <v>149</v>
      </c>
      <c r="G6921" s="47" t="s">
        <v>119</v>
      </c>
      <c r="H6921" s="47" t="n">
        <v>1478</v>
      </c>
      <c r="I6921" s="57" t="n">
        <f aca="false">IFERROR(H6921/INDEX(Rate_Master!$C$2:$C$13,MATCH(F6921,Rate_Master!$A$2:$A$13,0)),0)</f>
        <v>1.34363636363636</v>
      </c>
    </row>
    <row r="6922" customFormat="false" ht="15" hidden="false" customHeight="false" outlineLevel="0" collapsed="false">
      <c r="A6922" s="47" t="s">
        <v>18874</v>
      </c>
      <c r="B6922" s="47" t="s">
        <v>1593</v>
      </c>
      <c r="C6922" s="48" t="n">
        <v>46148</v>
      </c>
      <c r="D6922" s="47" t="s">
        <v>62</v>
      </c>
      <c r="E6922" s="47" t="s">
        <v>120</v>
      </c>
      <c r="F6922" s="47" t="s">
        <v>149</v>
      </c>
      <c r="G6922" s="47" t="s">
        <v>121</v>
      </c>
      <c r="H6922" s="47" t="n">
        <v>1394</v>
      </c>
      <c r="I6922" s="57" t="n">
        <f aca="false">IFERROR(H6922/INDEX(Rate_Master!$C$2:$C$13,MATCH(F6922,Rate_Master!$A$2:$A$13,0)),0)</f>
        <v>1.26727272727273</v>
      </c>
    </row>
    <row r="6923" customFormat="false" ht="15" hidden="false" customHeight="false" outlineLevel="0" collapsed="false">
      <c r="A6923" s="47" t="s">
        <v>18875</v>
      </c>
      <c r="B6923" s="47" t="s">
        <v>1593</v>
      </c>
      <c r="C6923" s="48" t="n">
        <v>46148</v>
      </c>
      <c r="D6923" s="47" t="s">
        <v>62</v>
      </c>
      <c r="E6923" s="47" t="s">
        <v>120</v>
      </c>
      <c r="F6923" s="47" t="s">
        <v>149</v>
      </c>
      <c r="G6923" s="47" t="s">
        <v>122</v>
      </c>
      <c r="H6923" s="47" t="n">
        <v>1446</v>
      </c>
      <c r="I6923" s="57" t="n">
        <f aca="false">IFERROR(H6923/INDEX(Rate_Master!$C$2:$C$13,MATCH(F6923,Rate_Master!$A$2:$A$13,0)),0)</f>
        <v>1.31454545454545</v>
      </c>
    </row>
    <row r="6924" customFormat="false" ht="15" hidden="false" customHeight="false" outlineLevel="0" collapsed="false">
      <c r="A6924" s="47" t="s">
        <v>18876</v>
      </c>
      <c r="B6924" s="47" t="s">
        <v>1593</v>
      </c>
      <c r="C6924" s="48" t="n">
        <v>46148</v>
      </c>
      <c r="D6924" s="47" t="s">
        <v>62</v>
      </c>
      <c r="E6924" s="47" t="s">
        <v>120</v>
      </c>
      <c r="F6924" s="47" t="s">
        <v>149</v>
      </c>
      <c r="G6924" s="47" t="s">
        <v>123</v>
      </c>
      <c r="H6924" s="47" t="n">
        <v>1098</v>
      </c>
      <c r="I6924" s="57" t="n">
        <f aca="false">IFERROR(H6924/INDEX(Rate_Master!$C$2:$C$13,MATCH(F6924,Rate_Master!$A$2:$A$13,0)),0)</f>
        <v>0.998181818181818</v>
      </c>
    </row>
    <row r="6925" customFormat="false" ht="15" hidden="false" customHeight="false" outlineLevel="0" collapsed="false">
      <c r="A6925" s="47" t="s">
        <v>18877</v>
      </c>
      <c r="B6925" s="47" t="s">
        <v>1593</v>
      </c>
      <c r="C6925" s="48" t="n">
        <v>46148</v>
      </c>
      <c r="D6925" s="47" t="s">
        <v>62</v>
      </c>
      <c r="E6925" s="47" t="s">
        <v>120</v>
      </c>
      <c r="F6925" s="47" t="s">
        <v>149</v>
      </c>
      <c r="G6925" s="47" t="s">
        <v>124</v>
      </c>
      <c r="H6925" s="47" t="n">
        <v>677</v>
      </c>
      <c r="I6925" s="57" t="n">
        <f aca="false">IFERROR(H6925/INDEX(Rate_Master!$C$2:$C$13,MATCH(F6925,Rate_Master!$A$2:$A$13,0)),0)</f>
        <v>0.615454545454546</v>
      </c>
    </row>
    <row r="6926" customFormat="false" ht="15" hidden="false" customHeight="false" outlineLevel="0" collapsed="false">
      <c r="A6926" s="47" t="s">
        <v>18878</v>
      </c>
      <c r="B6926" s="47" t="s">
        <v>1593</v>
      </c>
      <c r="C6926" s="48" t="n">
        <v>46148</v>
      </c>
      <c r="D6926" s="47" t="s">
        <v>62</v>
      </c>
      <c r="E6926" s="47" t="s">
        <v>120</v>
      </c>
      <c r="F6926" s="47" t="s">
        <v>149</v>
      </c>
      <c r="G6926" s="47" t="s">
        <v>125</v>
      </c>
      <c r="H6926" s="47" t="n">
        <v>404</v>
      </c>
      <c r="I6926" s="57" t="n">
        <f aca="false">IFERROR(H6926/INDEX(Rate_Master!$C$2:$C$13,MATCH(F6926,Rate_Master!$A$2:$A$13,0)),0)</f>
        <v>0.367272727272727</v>
      </c>
    </row>
    <row r="6927" customFormat="false" ht="15" hidden="false" customHeight="false" outlineLevel="0" collapsed="false">
      <c r="A6927" s="47" t="s">
        <v>18879</v>
      </c>
      <c r="B6927" s="47" t="s">
        <v>1593</v>
      </c>
      <c r="C6927" s="48" t="n">
        <v>46148</v>
      </c>
      <c r="D6927" s="47" t="s">
        <v>62</v>
      </c>
      <c r="E6927" s="47" t="s">
        <v>120</v>
      </c>
      <c r="F6927" s="47" t="s">
        <v>149</v>
      </c>
      <c r="G6927" s="47" t="s">
        <v>126</v>
      </c>
      <c r="H6927" s="47" t="n">
        <v>269</v>
      </c>
      <c r="I6927" s="57" t="n">
        <f aca="false">IFERROR(H6927/INDEX(Rate_Master!$C$2:$C$13,MATCH(F6927,Rate_Master!$A$2:$A$13,0)),0)</f>
        <v>0.244545454545455</v>
      </c>
    </row>
    <row r="6928" customFormat="false" ht="15" hidden="false" customHeight="false" outlineLevel="0" collapsed="false">
      <c r="A6928" s="47" t="s">
        <v>18880</v>
      </c>
      <c r="B6928" s="47" t="s">
        <v>1594</v>
      </c>
      <c r="C6928" s="48" t="n">
        <v>46148</v>
      </c>
      <c r="D6928" s="47" t="s">
        <v>63</v>
      </c>
      <c r="E6928" s="47" t="s">
        <v>120</v>
      </c>
      <c r="F6928" s="47" t="s">
        <v>151</v>
      </c>
      <c r="G6928" s="47" t="s">
        <v>119</v>
      </c>
      <c r="H6928" s="47" t="n">
        <v>1925</v>
      </c>
      <c r="I6928" s="57" t="n">
        <f aca="false">IFERROR(H6928/INDEX(Rate_Master!$C$2:$C$13,MATCH(F6928,Rate_Master!$A$2:$A$13,0)),0)</f>
        <v>2.75</v>
      </c>
    </row>
    <row r="6929" customFormat="false" ht="15" hidden="false" customHeight="false" outlineLevel="0" collapsed="false">
      <c r="A6929" s="47" t="s">
        <v>18881</v>
      </c>
      <c r="B6929" s="47" t="s">
        <v>1594</v>
      </c>
      <c r="C6929" s="48" t="n">
        <v>46148</v>
      </c>
      <c r="D6929" s="47" t="s">
        <v>63</v>
      </c>
      <c r="E6929" s="47" t="s">
        <v>120</v>
      </c>
      <c r="F6929" s="47" t="s">
        <v>151</v>
      </c>
      <c r="G6929" s="47" t="s">
        <v>121</v>
      </c>
      <c r="H6929" s="47" t="n">
        <v>1749</v>
      </c>
      <c r="I6929" s="57" t="n">
        <f aca="false">IFERROR(H6929/INDEX(Rate_Master!$C$2:$C$13,MATCH(F6929,Rate_Master!$A$2:$A$13,0)),0)</f>
        <v>2.49857142857143</v>
      </c>
    </row>
    <row r="6930" customFormat="false" ht="15" hidden="false" customHeight="false" outlineLevel="0" collapsed="false">
      <c r="A6930" s="47" t="s">
        <v>18882</v>
      </c>
      <c r="B6930" s="47" t="s">
        <v>1594</v>
      </c>
      <c r="C6930" s="48" t="n">
        <v>46148</v>
      </c>
      <c r="D6930" s="47" t="s">
        <v>63</v>
      </c>
      <c r="E6930" s="47" t="s">
        <v>120</v>
      </c>
      <c r="F6930" s="47" t="s">
        <v>151</v>
      </c>
      <c r="G6930" s="47" t="s">
        <v>122</v>
      </c>
      <c r="H6930" s="47" t="n">
        <v>4352</v>
      </c>
      <c r="I6930" s="57" t="n">
        <f aca="false">IFERROR(H6930/INDEX(Rate_Master!$C$2:$C$13,MATCH(F6930,Rate_Master!$A$2:$A$13,0)),0)</f>
        <v>6.21714285714286</v>
      </c>
    </row>
    <row r="6931" customFormat="false" ht="15" hidden="false" customHeight="false" outlineLevel="0" collapsed="false">
      <c r="A6931" s="47" t="s">
        <v>18883</v>
      </c>
      <c r="B6931" s="47" t="s">
        <v>1594</v>
      </c>
      <c r="C6931" s="48" t="n">
        <v>46148</v>
      </c>
      <c r="D6931" s="47" t="s">
        <v>63</v>
      </c>
      <c r="E6931" s="47" t="s">
        <v>120</v>
      </c>
      <c r="F6931" s="47" t="s">
        <v>151</v>
      </c>
      <c r="G6931" s="47" t="s">
        <v>123</v>
      </c>
      <c r="H6931" s="47" t="n">
        <v>1411</v>
      </c>
      <c r="I6931" s="57" t="n">
        <f aca="false">IFERROR(H6931/INDEX(Rate_Master!$C$2:$C$13,MATCH(F6931,Rate_Master!$A$2:$A$13,0)),0)</f>
        <v>2.01571428571429</v>
      </c>
    </row>
    <row r="6932" customFormat="false" ht="15" hidden="false" customHeight="false" outlineLevel="0" collapsed="false">
      <c r="A6932" s="47" t="s">
        <v>18884</v>
      </c>
      <c r="B6932" s="47" t="s">
        <v>1594</v>
      </c>
      <c r="C6932" s="48" t="n">
        <v>46148</v>
      </c>
      <c r="D6932" s="47" t="s">
        <v>63</v>
      </c>
      <c r="E6932" s="47" t="s">
        <v>120</v>
      </c>
      <c r="F6932" s="47" t="s">
        <v>151</v>
      </c>
      <c r="G6932" s="47" t="s">
        <v>124</v>
      </c>
      <c r="H6932" s="47" t="n">
        <v>920</v>
      </c>
      <c r="I6932" s="57" t="n">
        <f aca="false">IFERROR(H6932/INDEX(Rate_Master!$C$2:$C$13,MATCH(F6932,Rate_Master!$A$2:$A$13,0)),0)</f>
        <v>1.31428571428571</v>
      </c>
    </row>
    <row r="6933" customFormat="false" ht="15" hidden="false" customHeight="false" outlineLevel="0" collapsed="false">
      <c r="A6933" s="47" t="s">
        <v>18885</v>
      </c>
      <c r="B6933" s="47" t="s">
        <v>1594</v>
      </c>
      <c r="C6933" s="48" t="n">
        <v>46148</v>
      </c>
      <c r="D6933" s="47" t="s">
        <v>63</v>
      </c>
      <c r="E6933" s="47" t="s">
        <v>120</v>
      </c>
      <c r="F6933" s="47" t="s">
        <v>151</v>
      </c>
      <c r="G6933" s="47" t="s">
        <v>125</v>
      </c>
      <c r="H6933" s="47" t="n">
        <v>536</v>
      </c>
      <c r="I6933" s="57" t="n">
        <f aca="false">IFERROR(H6933/INDEX(Rate_Master!$C$2:$C$13,MATCH(F6933,Rate_Master!$A$2:$A$13,0)),0)</f>
        <v>0.765714285714286</v>
      </c>
    </row>
    <row r="6934" customFormat="false" ht="15" hidden="false" customHeight="false" outlineLevel="0" collapsed="false">
      <c r="A6934" s="47" t="s">
        <v>18886</v>
      </c>
      <c r="B6934" s="47" t="s">
        <v>1594</v>
      </c>
      <c r="C6934" s="48" t="n">
        <v>46148</v>
      </c>
      <c r="D6934" s="47" t="s">
        <v>63</v>
      </c>
      <c r="E6934" s="47" t="s">
        <v>120</v>
      </c>
      <c r="F6934" s="47" t="s">
        <v>151</v>
      </c>
      <c r="G6934" s="47" t="s">
        <v>126</v>
      </c>
      <c r="H6934" s="47" t="n">
        <v>320</v>
      </c>
      <c r="I6934" s="57" t="n">
        <f aca="false">IFERROR(H6934/INDEX(Rate_Master!$C$2:$C$13,MATCH(F6934,Rate_Master!$A$2:$A$13,0)),0)</f>
        <v>0.457142857142857</v>
      </c>
    </row>
    <row r="6935" customFormat="false" ht="15" hidden="false" customHeight="false" outlineLevel="0" collapsed="false">
      <c r="A6935" s="47" t="s">
        <v>18887</v>
      </c>
      <c r="B6935" s="47" t="s">
        <v>1596</v>
      </c>
      <c r="C6935" s="48" t="n">
        <v>46148</v>
      </c>
      <c r="D6935" s="47" t="s">
        <v>63</v>
      </c>
      <c r="E6935" s="47" t="s">
        <v>120</v>
      </c>
      <c r="F6935" s="47" t="s">
        <v>151</v>
      </c>
      <c r="G6935" s="47" t="s">
        <v>119</v>
      </c>
      <c r="H6935" s="47" t="n">
        <v>1391</v>
      </c>
      <c r="I6935" s="57" t="n">
        <f aca="false">IFERROR(H6935/INDEX(Rate_Master!$C$2:$C$13,MATCH(F6935,Rate_Master!$A$2:$A$13,0)),0)</f>
        <v>1.98714285714286</v>
      </c>
    </row>
    <row r="6936" customFormat="false" ht="15" hidden="false" customHeight="false" outlineLevel="0" collapsed="false">
      <c r="A6936" s="47" t="s">
        <v>18888</v>
      </c>
      <c r="B6936" s="47" t="s">
        <v>1596</v>
      </c>
      <c r="C6936" s="48" t="n">
        <v>46148</v>
      </c>
      <c r="D6936" s="47" t="s">
        <v>63</v>
      </c>
      <c r="E6936" s="47" t="s">
        <v>120</v>
      </c>
      <c r="F6936" s="47" t="s">
        <v>151</v>
      </c>
      <c r="G6936" s="47" t="s">
        <v>121</v>
      </c>
      <c r="H6936" s="47" t="n">
        <v>1245</v>
      </c>
      <c r="I6936" s="57" t="n">
        <f aca="false">IFERROR(H6936/INDEX(Rate_Master!$C$2:$C$13,MATCH(F6936,Rate_Master!$A$2:$A$13,0)),0)</f>
        <v>1.77857142857143</v>
      </c>
    </row>
    <row r="6937" customFormat="false" ht="15" hidden="false" customHeight="false" outlineLevel="0" collapsed="false">
      <c r="A6937" s="47" t="s">
        <v>18889</v>
      </c>
      <c r="B6937" s="47" t="s">
        <v>1596</v>
      </c>
      <c r="C6937" s="48" t="n">
        <v>46148</v>
      </c>
      <c r="D6937" s="47" t="s">
        <v>63</v>
      </c>
      <c r="E6937" s="47" t="s">
        <v>120</v>
      </c>
      <c r="F6937" s="47" t="s">
        <v>151</v>
      </c>
      <c r="G6937" s="47" t="s">
        <v>122</v>
      </c>
      <c r="H6937" s="47" t="n">
        <v>2956</v>
      </c>
      <c r="I6937" s="57" t="n">
        <f aca="false">IFERROR(H6937/INDEX(Rate_Master!$C$2:$C$13,MATCH(F6937,Rate_Master!$A$2:$A$13,0)),0)</f>
        <v>4.22285714285714</v>
      </c>
    </row>
    <row r="6938" customFormat="false" ht="15" hidden="false" customHeight="false" outlineLevel="0" collapsed="false">
      <c r="A6938" s="47" t="s">
        <v>18890</v>
      </c>
      <c r="B6938" s="47" t="s">
        <v>1596</v>
      </c>
      <c r="C6938" s="48" t="n">
        <v>46148</v>
      </c>
      <c r="D6938" s="47" t="s">
        <v>63</v>
      </c>
      <c r="E6938" s="47" t="s">
        <v>120</v>
      </c>
      <c r="F6938" s="47" t="s">
        <v>151</v>
      </c>
      <c r="G6938" s="47" t="s">
        <v>123</v>
      </c>
      <c r="H6938" s="47" t="n">
        <v>1052</v>
      </c>
      <c r="I6938" s="57" t="n">
        <f aca="false">IFERROR(H6938/INDEX(Rate_Master!$C$2:$C$13,MATCH(F6938,Rate_Master!$A$2:$A$13,0)),0)</f>
        <v>1.50285714285714</v>
      </c>
    </row>
    <row r="6939" customFormat="false" ht="15" hidden="false" customHeight="false" outlineLevel="0" collapsed="false">
      <c r="A6939" s="47" t="s">
        <v>18891</v>
      </c>
      <c r="B6939" s="47" t="s">
        <v>1596</v>
      </c>
      <c r="C6939" s="48" t="n">
        <v>46148</v>
      </c>
      <c r="D6939" s="47" t="s">
        <v>63</v>
      </c>
      <c r="E6939" s="47" t="s">
        <v>120</v>
      </c>
      <c r="F6939" s="47" t="s">
        <v>151</v>
      </c>
      <c r="G6939" s="47" t="s">
        <v>124</v>
      </c>
      <c r="H6939" s="47" t="n">
        <v>605</v>
      </c>
      <c r="I6939" s="57" t="n">
        <f aca="false">IFERROR(H6939/INDEX(Rate_Master!$C$2:$C$13,MATCH(F6939,Rate_Master!$A$2:$A$13,0)),0)</f>
        <v>0.864285714285714</v>
      </c>
    </row>
    <row r="6940" customFormat="false" ht="15" hidden="false" customHeight="false" outlineLevel="0" collapsed="false">
      <c r="A6940" s="47" t="s">
        <v>18892</v>
      </c>
      <c r="B6940" s="47" t="s">
        <v>1596</v>
      </c>
      <c r="C6940" s="48" t="n">
        <v>46148</v>
      </c>
      <c r="D6940" s="47" t="s">
        <v>63</v>
      </c>
      <c r="E6940" s="47" t="s">
        <v>120</v>
      </c>
      <c r="F6940" s="47" t="s">
        <v>151</v>
      </c>
      <c r="G6940" s="47" t="s">
        <v>125</v>
      </c>
      <c r="H6940" s="47" t="n">
        <v>347</v>
      </c>
      <c r="I6940" s="57" t="n">
        <f aca="false">IFERROR(H6940/INDEX(Rate_Master!$C$2:$C$13,MATCH(F6940,Rate_Master!$A$2:$A$13,0)),0)</f>
        <v>0.495714285714286</v>
      </c>
    </row>
    <row r="6941" customFormat="false" ht="15" hidden="false" customHeight="false" outlineLevel="0" collapsed="false">
      <c r="A6941" s="47" t="s">
        <v>18893</v>
      </c>
      <c r="B6941" s="47" t="s">
        <v>1596</v>
      </c>
      <c r="C6941" s="48" t="n">
        <v>46148</v>
      </c>
      <c r="D6941" s="47" t="s">
        <v>63</v>
      </c>
      <c r="E6941" s="47" t="s">
        <v>120</v>
      </c>
      <c r="F6941" s="47" t="s">
        <v>151</v>
      </c>
      <c r="G6941" s="47" t="s">
        <v>126</v>
      </c>
      <c r="H6941" s="47" t="n">
        <v>230</v>
      </c>
      <c r="I6941" s="57" t="n">
        <f aca="false">IFERROR(H6941/INDEX(Rate_Master!$C$2:$C$13,MATCH(F6941,Rate_Master!$A$2:$A$13,0)),0)</f>
        <v>0.328571428571429</v>
      </c>
    </row>
    <row r="6942" customFormat="false" ht="15" hidden="false" customHeight="false" outlineLevel="0" collapsed="false">
      <c r="A6942" s="47" t="s">
        <v>18894</v>
      </c>
      <c r="B6942" s="47" t="s">
        <v>1597</v>
      </c>
      <c r="C6942" s="48" t="n">
        <v>46148</v>
      </c>
      <c r="D6942" s="47" t="s">
        <v>63</v>
      </c>
      <c r="E6942" s="47" t="s">
        <v>120</v>
      </c>
      <c r="F6942" s="47" t="s">
        <v>151</v>
      </c>
      <c r="G6942" s="47" t="s">
        <v>119</v>
      </c>
      <c r="H6942" s="47" t="n">
        <v>2470</v>
      </c>
      <c r="I6942" s="57" t="n">
        <f aca="false">IFERROR(H6942/INDEX(Rate_Master!$C$2:$C$13,MATCH(F6942,Rate_Master!$A$2:$A$13,0)),0)</f>
        <v>3.52857142857143</v>
      </c>
    </row>
    <row r="6943" customFormat="false" ht="15" hidden="false" customHeight="false" outlineLevel="0" collapsed="false">
      <c r="A6943" s="47" t="s">
        <v>18895</v>
      </c>
      <c r="B6943" s="47" t="s">
        <v>1597</v>
      </c>
      <c r="C6943" s="48" t="n">
        <v>46148</v>
      </c>
      <c r="D6943" s="47" t="s">
        <v>63</v>
      </c>
      <c r="E6943" s="47" t="s">
        <v>120</v>
      </c>
      <c r="F6943" s="47" t="s">
        <v>151</v>
      </c>
      <c r="G6943" s="47" t="s">
        <v>121</v>
      </c>
      <c r="H6943" s="47" t="n">
        <v>2376</v>
      </c>
      <c r="I6943" s="57" t="n">
        <f aca="false">IFERROR(H6943/INDEX(Rate_Master!$C$2:$C$13,MATCH(F6943,Rate_Master!$A$2:$A$13,0)),0)</f>
        <v>3.39428571428571</v>
      </c>
    </row>
    <row r="6944" customFormat="false" ht="15" hidden="false" customHeight="false" outlineLevel="0" collapsed="false">
      <c r="A6944" s="47" t="s">
        <v>18896</v>
      </c>
      <c r="B6944" s="47" t="s">
        <v>1597</v>
      </c>
      <c r="C6944" s="48" t="n">
        <v>46148</v>
      </c>
      <c r="D6944" s="47" t="s">
        <v>63</v>
      </c>
      <c r="E6944" s="47" t="s">
        <v>120</v>
      </c>
      <c r="F6944" s="47" t="s">
        <v>151</v>
      </c>
      <c r="G6944" s="47" t="s">
        <v>122</v>
      </c>
      <c r="H6944" s="47" t="n">
        <v>5601</v>
      </c>
      <c r="I6944" s="57" t="n">
        <f aca="false">IFERROR(H6944/INDEX(Rate_Master!$C$2:$C$13,MATCH(F6944,Rate_Master!$A$2:$A$13,0)),0)</f>
        <v>8.00142857142857</v>
      </c>
    </row>
    <row r="6945" customFormat="false" ht="15" hidden="false" customHeight="false" outlineLevel="0" collapsed="false">
      <c r="A6945" s="47" t="s">
        <v>18897</v>
      </c>
      <c r="B6945" s="47" t="s">
        <v>1597</v>
      </c>
      <c r="C6945" s="48" t="n">
        <v>46148</v>
      </c>
      <c r="D6945" s="47" t="s">
        <v>63</v>
      </c>
      <c r="E6945" s="47" t="s">
        <v>120</v>
      </c>
      <c r="F6945" s="47" t="s">
        <v>151</v>
      </c>
      <c r="G6945" s="47" t="s">
        <v>123</v>
      </c>
      <c r="H6945" s="47" t="n">
        <v>1844</v>
      </c>
      <c r="I6945" s="57" t="n">
        <f aca="false">IFERROR(H6945/INDEX(Rate_Master!$C$2:$C$13,MATCH(F6945,Rate_Master!$A$2:$A$13,0)),0)</f>
        <v>2.63428571428571</v>
      </c>
    </row>
    <row r="6946" customFormat="false" ht="15" hidden="false" customHeight="false" outlineLevel="0" collapsed="false">
      <c r="A6946" s="47" t="s">
        <v>18898</v>
      </c>
      <c r="B6946" s="47" t="s">
        <v>1597</v>
      </c>
      <c r="C6946" s="48" t="n">
        <v>46148</v>
      </c>
      <c r="D6946" s="47" t="s">
        <v>63</v>
      </c>
      <c r="E6946" s="47" t="s">
        <v>120</v>
      </c>
      <c r="F6946" s="47" t="s">
        <v>151</v>
      </c>
      <c r="G6946" s="47" t="s">
        <v>124</v>
      </c>
      <c r="H6946" s="47" t="n">
        <v>1136</v>
      </c>
      <c r="I6946" s="57" t="n">
        <f aca="false">IFERROR(H6946/INDEX(Rate_Master!$C$2:$C$13,MATCH(F6946,Rate_Master!$A$2:$A$13,0)),0)</f>
        <v>1.62285714285714</v>
      </c>
    </row>
    <row r="6947" customFormat="false" ht="15" hidden="false" customHeight="false" outlineLevel="0" collapsed="false">
      <c r="A6947" s="47" t="s">
        <v>18899</v>
      </c>
      <c r="B6947" s="47" t="s">
        <v>1597</v>
      </c>
      <c r="C6947" s="48" t="n">
        <v>46148</v>
      </c>
      <c r="D6947" s="47" t="s">
        <v>63</v>
      </c>
      <c r="E6947" s="47" t="s">
        <v>120</v>
      </c>
      <c r="F6947" s="47" t="s">
        <v>151</v>
      </c>
      <c r="G6947" s="47" t="s">
        <v>125</v>
      </c>
      <c r="H6947" s="47" t="n">
        <v>738</v>
      </c>
      <c r="I6947" s="57" t="n">
        <f aca="false">IFERROR(H6947/INDEX(Rate_Master!$C$2:$C$13,MATCH(F6947,Rate_Master!$A$2:$A$13,0)),0)</f>
        <v>1.05428571428571</v>
      </c>
    </row>
    <row r="6948" customFormat="false" ht="15" hidden="false" customHeight="false" outlineLevel="0" collapsed="false">
      <c r="A6948" s="47" t="s">
        <v>18900</v>
      </c>
      <c r="B6948" s="47" t="s">
        <v>1597</v>
      </c>
      <c r="C6948" s="48" t="n">
        <v>46148</v>
      </c>
      <c r="D6948" s="47" t="s">
        <v>63</v>
      </c>
      <c r="E6948" s="47" t="s">
        <v>120</v>
      </c>
      <c r="F6948" s="47" t="s">
        <v>151</v>
      </c>
      <c r="G6948" s="47" t="s">
        <v>126</v>
      </c>
      <c r="H6948" s="47" t="n">
        <v>458</v>
      </c>
      <c r="I6948" s="57" t="n">
        <f aca="false">IFERROR(H6948/INDEX(Rate_Master!$C$2:$C$13,MATCH(F6948,Rate_Master!$A$2:$A$13,0)),0)</f>
        <v>0.654285714285714</v>
      </c>
    </row>
    <row r="6949" customFormat="false" ht="15" hidden="false" customHeight="false" outlineLevel="0" collapsed="false">
      <c r="A6949" s="47" t="s">
        <v>18901</v>
      </c>
      <c r="B6949" s="47" t="s">
        <v>1598</v>
      </c>
      <c r="C6949" s="48" t="n">
        <v>46148</v>
      </c>
      <c r="D6949" s="47" t="s">
        <v>64</v>
      </c>
      <c r="E6949" s="47" t="s">
        <v>128</v>
      </c>
      <c r="F6949" s="47" t="s">
        <v>154</v>
      </c>
      <c r="G6949" s="47" t="s">
        <v>127</v>
      </c>
      <c r="H6949" s="47" t="n">
        <v>1367</v>
      </c>
      <c r="I6949" s="57" t="n">
        <f aca="false">IFERROR(H6949/INDEX(Rate_Master!$C$2:$C$13,MATCH(F6949,Rate_Master!$A$2:$A$13,0)),0)</f>
        <v>2.27833333333333</v>
      </c>
    </row>
    <row r="6950" customFormat="false" ht="15" hidden="false" customHeight="false" outlineLevel="0" collapsed="false">
      <c r="A6950" s="47" t="s">
        <v>18902</v>
      </c>
      <c r="B6950" s="47" t="s">
        <v>1598</v>
      </c>
      <c r="C6950" s="48" t="n">
        <v>46148</v>
      </c>
      <c r="D6950" s="47" t="s">
        <v>64</v>
      </c>
      <c r="E6950" s="47" t="s">
        <v>128</v>
      </c>
      <c r="F6950" s="47" t="s">
        <v>154</v>
      </c>
      <c r="G6950" s="47" t="s">
        <v>129</v>
      </c>
      <c r="H6950" s="47" t="n">
        <v>965</v>
      </c>
      <c r="I6950" s="57" t="n">
        <f aca="false">IFERROR(H6950/INDEX(Rate_Master!$C$2:$C$13,MATCH(F6950,Rate_Master!$A$2:$A$13,0)),0)</f>
        <v>1.60833333333333</v>
      </c>
    </row>
    <row r="6951" customFormat="false" ht="15" hidden="false" customHeight="false" outlineLevel="0" collapsed="false">
      <c r="A6951" s="47" t="s">
        <v>18903</v>
      </c>
      <c r="B6951" s="47" t="s">
        <v>1598</v>
      </c>
      <c r="C6951" s="48" t="n">
        <v>46148</v>
      </c>
      <c r="D6951" s="47" t="s">
        <v>64</v>
      </c>
      <c r="E6951" s="47" t="s">
        <v>128</v>
      </c>
      <c r="F6951" s="47" t="s">
        <v>154</v>
      </c>
      <c r="G6951" s="47" t="s">
        <v>130</v>
      </c>
      <c r="H6951" s="47" t="n">
        <v>862</v>
      </c>
      <c r="I6951" s="57" t="n">
        <f aca="false">IFERROR(H6951/INDEX(Rate_Master!$C$2:$C$13,MATCH(F6951,Rate_Master!$A$2:$A$13,0)),0)</f>
        <v>1.43666666666667</v>
      </c>
    </row>
    <row r="6952" customFormat="false" ht="15" hidden="false" customHeight="false" outlineLevel="0" collapsed="false">
      <c r="A6952" s="47" t="s">
        <v>18904</v>
      </c>
      <c r="B6952" s="47" t="s">
        <v>1598</v>
      </c>
      <c r="C6952" s="48" t="n">
        <v>46148</v>
      </c>
      <c r="D6952" s="47" t="s">
        <v>64</v>
      </c>
      <c r="E6952" s="47" t="s">
        <v>128</v>
      </c>
      <c r="F6952" s="47" t="s">
        <v>154</v>
      </c>
      <c r="G6952" s="47" t="s">
        <v>131</v>
      </c>
      <c r="H6952" s="47" t="n">
        <v>454</v>
      </c>
      <c r="I6952" s="57" t="n">
        <f aca="false">IFERROR(H6952/INDEX(Rate_Master!$C$2:$C$13,MATCH(F6952,Rate_Master!$A$2:$A$13,0)),0)</f>
        <v>0.756666666666667</v>
      </c>
    </row>
    <row r="6953" customFormat="false" ht="15" hidden="false" customHeight="false" outlineLevel="0" collapsed="false">
      <c r="A6953" s="47" t="s">
        <v>18905</v>
      </c>
      <c r="B6953" s="47" t="s">
        <v>1598</v>
      </c>
      <c r="C6953" s="48" t="n">
        <v>46148</v>
      </c>
      <c r="D6953" s="47" t="s">
        <v>64</v>
      </c>
      <c r="E6953" s="47" t="s">
        <v>128</v>
      </c>
      <c r="F6953" s="47" t="s">
        <v>154</v>
      </c>
      <c r="G6953" s="47" t="s">
        <v>132</v>
      </c>
      <c r="H6953" s="47" t="n">
        <v>283</v>
      </c>
      <c r="I6953" s="57" t="n">
        <f aca="false">IFERROR(H6953/INDEX(Rate_Master!$C$2:$C$13,MATCH(F6953,Rate_Master!$A$2:$A$13,0)),0)</f>
        <v>0.471666666666667</v>
      </c>
    </row>
    <row r="6954" customFormat="false" ht="15" hidden="false" customHeight="false" outlineLevel="0" collapsed="false">
      <c r="A6954" s="47" t="s">
        <v>18906</v>
      </c>
      <c r="B6954" s="47" t="s">
        <v>1600</v>
      </c>
      <c r="C6954" s="48" t="n">
        <v>46148</v>
      </c>
      <c r="D6954" s="47" t="s">
        <v>64</v>
      </c>
      <c r="E6954" s="47" t="s">
        <v>128</v>
      </c>
      <c r="F6954" s="47" t="s">
        <v>154</v>
      </c>
      <c r="G6954" s="47" t="s">
        <v>127</v>
      </c>
      <c r="H6954" s="47" t="n">
        <v>1299</v>
      </c>
      <c r="I6954" s="57" t="n">
        <f aca="false">IFERROR(H6954/INDEX(Rate_Master!$C$2:$C$13,MATCH(F6954,Rate_Master!$A$2:$A$13,0)),0)</f>
        <v>2.165</v>
      </c>
    </row>
    <row r="6955" customFormat="false" ht="15" hidden="false" customHeight="false" outlineLevel="0" collapsed="false">
      <c r="A6955" s="47" t="s">
        <v>18907</v>
      </c>
      <c r="B6955" s="47" t="s">
        <v>1600</v>
      </c>
      <c r="C6955" s="48" t="n">
        <v>46148</v>
      </c>
      <c r="D6955" s="47" t="s">
        <v>64</v>
      </c>
      <c r="E6955" s="47" t="s">
        <v>128</v>
      </c>
      <c r="F6955" s="47" t="s">
        <v>154</v>
      </c>
      <c r="G6955" s="47" t="s">
        <v>129</v>
      </c>
      <c r="H6955" s="47" t="n">
        <v>926</v>
      </c>
      <c r="I6955" s="57" t="n">
        <f aca="false">IFERROR(H6955/INDEX(Rate_Master!$C$2:$C$13,MATCH(F6955,Rate_Master!$A$2:$A$13,0)),0)</f>
        <v>1.54333333333333</v>
      </c>
    </row>
    <row r="6956" customFormat="false" ht="15" hidden="false" customHeight="false" outlineLevel="0" collapsed="false">
      <c r="A6956" s="47" t="s">
        <v>18908</v>
      </c>
      <c r="B6956" s="47" t="s">
        <v>1600</v>
      </c>
      <c r="C6956" s="48" t="n">
        <v>46148</v>
      </c>
      <c r="D6956" s="47" t="s">
        <v>64</v>
      </c>
      <c r="E6956" s="47" t="s">
        <v>128</v>
      </c>
      <c r="F6956" s="47" t="s">
        <v>154</v>
      </c>
      <c r="G6956" s="47" t="s">
        <v>130</v>
      </c>
      <c r="H6956" s="47" t="n">
        <v>834</v>
      </c>
      <c r="I6956" s="57" t="n">
        <f aca="false">IFERROR(H6956/INDEX(Rate_Master!$C$2:$C$13,MATCH(F6956,Rate_Master!$A$2:$A$13,0)),0)</f>
        <v>1.39</v>
      </c>
    </row>
    <row r="6957" customFormat="false" ht="15" hidden="false" customHeight="false" outlineLevel="0" collapsed="false">
      <c r="A6957" s="47" t="s">
        <v>18909</v>
      </c>
      <c r="B6957" s="47" t="s">
        <v>1600</v>
      </c>
      <c r="C6957" s="48" t="n">
        <v>46148</v>
      </c>
      <c r="D6957" s="47" t="s">
        <v>64</v>
      </c>
      <c r="E6957" s="47" t="s">
        <v>128</v>
      </c>
      <c r="F6957" s="47" t="s">
        <v>154</v>
      </c>
      <c r="G6957" s="47" t="s">
        <v>131</v>
      </c>
      <c r="H6957" s="47" t="n">
        <v>383</v>
      </c>
      <c r="I6957" s="57" t="n">
        <f aca="false">IFERROR(H6957/INDEX(Rate_Master!$C$2:$C$13,MATCH(F6957,Rate_Master!$A$2:$A$13,0)),0)</f>
        <v>0.638333333333333</v>
      </c>
    </row>
    <row r="6958" customFormat="false" ht="15" hidden="false" customHeight="false" outlineLevel="0" collapsed="false">
      <c r="A6958" s="47" t="s">
        <v>18910</v>
      </c>
      <c r="B6958" s="47" t="s">
        <v>1600</v>
      </c>
      <c r="C6958" s="48" t="n">
        <v>46148</v>
      </c>
      <c r="D6958" s="47" t="s">
        <v>64</v>
      </c>
      <c r="E6958" s="47" t="s">
        <v>128</v>
      </c>
      <c r="F6958" s="47" t="s">
        <v>154</v>
      </c>
      <c r="G6958" s="47" t="s">
        <v>132</v>
      </c>
      <c r="H6958" s="47" t="n">
        <v>301</v>
      </c>
      <c r="I6958" s="57" t="n">
        <f aca="false">IFERROR(H6958/INDEX(Rate_Master!$C$2:$C$13,MATCH(F6958,Rate_Master!$A$2:$A$13,0)),0)</f>
        <v>0.501666666666667</v>
      </c>
    </row>
    <row r="6959" customFormat="false" ht="15" hidden="false" customHeight="false" outlineLevel="0" collapsed="false">
      <c r="A6959" s="47" t="s">
        <v>18911</v>
      </c>
      <c r="B6959" s="47" t="s">
        <v>1601</v>
      </c>
      <c r="C6959" s="48" t="n">
        <v>46148</v>
      </c>
      <c r="D6959" s="47" t="s">
        <v>65</v>
      </c>
      <c r="E6959" s="47" t="s">
        <v>134</v>
      </c>
      <c r="F6959" s="47" t="s">
        <v>159</v>
      </c>
      <c r="G6959" s="47" t="s">
        <v>133</v>
      </c>
      <c r="H6959" s="47" t="n">
        <v>646</v>
      </c>
      <c r="I6959" s="57" t="n">
        <f aca="false">IFERROR(H6959/INDEX(Rate_Master!$C$2:$C$13,MATCH(F6959,Rate_Master!$A$2:$A$13,0)),0)</f>
        <v>2.69166666666667</v>
      </c>
    </row>
    <row r="6960" customFormat="false" ht="15" hidden="false" customHeight="false" outlineLevel="0" collapsed="false">
      <c r="A6960" s="47" t="s">
        <v>18912</v>
      </c>
      <c r="B6960" s="47" t="s">
        <v>1601</v>
      </c>
      <c r="C6960" s="48" t="n">
        <v>46148</v>
      </c>
      <c r="D6960" s="47" t="s">
        <v>65</v>
      </c>
      <c r="E6960" s="47" t="s">
        <v>134</v>
      </c>
      <c r="F6960" s="47" t="s">
        <v>159</v>
      </c>
      <c r="G6960" s="47" t="s">
        <v>135</v>
      </c>
      <c r="H6960" s="47" t="n">
        <v>505</v>
      </c>
      <c r="I6960" s="57" t="n">
        <f aca="false">IFERROR(H6960/INDEX(Rate_Master!$C$2:$C$13,MATCH(F6960,Rate_Master!$A$2:$A$13,0)),0)</f>
        <v>2.10416666666667</v>
      </c>
    </row>
    <row r="6961" customFormat="false" ht="15" hidden="false" customHeight="false" outlineLevel="0" collapsed="false">
      <c r="A6961" s="47" t="s">
        <v>18913</v>
      </c>
      <c r="B6961" s="47" t="s">
        <v>1601</v>
      </c>
      <c r="C6961" s="48" t="n">
        <v>46148</v>
      </c>
      <c r="D6961" s="47" t="s">
        <v>65</v>
      </c>
      <c r="E6961" s="47" t="s">
        <v>134</v>
      </c>
      <c r="F6961" s="47" t="s">
        <v>159</v>
      </c>
      <c r="G6961" s="47" t="s">
        <v>136</v>
      </c>
      <c r="H6961" s="47" t="n">
        <v>376</v>
      </c>
      <c r="I6961" s="57" t="n">
        <f aca="false">IFERROR(H6961/INDEX(Rate_Master!$C$2:$C$13,MATCH(F6961,Rate_Master!$A$2:$A$13,0)),0)</f>
        <v>1.56666666666667</v>
      </c>
    </row>
    <row r="6962" customFormat="false" ht="15" hidden="false" customHeight="false" outlineLevel="0" collapsed="false">
      <c r="A6962" s="47" t="s">
        <v>18914</v>
      </c>
      <c r="B6962" s="47" t="s">
        <v>1601</v>
      </c>
      <c r="C6962" s="48" t="n">
        <v>46148</v>
      </c>
      <c r="D6962" s="47" t="s">
        <v>65</v>
      </c>
      <c r="E6962" s="47" t="s">
        <v>134</v>
      </c>
      <c r="F6962" s="47" t="s">
        <v>159</v>
      </c>
      <c r="G6962" s="47" t="s">
        <v>137</v>
      </c>
      <c r="H6962" s="47" t="n">
        <v>269</v>
      </c>
      <c r="I6962" s="57" t="n">
        <f aca="false">IFERROR(H6962/INDEX(Rate_Master!$C$2:$C$13,MATCH(F6962,Rate_Master!$A$2:$A$13,0)),0)</f>
        <v>1.12083333333333</v>
      </c>
    </row>
    <row r="6963" customFormat="false" ht="15" hidden="false" customHeight="false" outlineLevel="0" collapsed="false">
      <c r="A6963" s="47" t="s">
        <v>18915</v>
      </c>
      <c r="B6963" s="47" t="s">
        <v>1601</v>
      </c>
      <c r="C6963" s="48" t="n">
        <v>46148</v>
      </c>
      <c r="D6963" s="47" t="s">
        <v>65</v>
      </c>
      <c r="E6963" s="47" t="s">
        <v>134</v>
      </c>
      <c r="F6963" s="47" t="s">
        <v>159</v>
      </c>
      <c r="G6963" s="47" t="s">
        <v>138</v>
      </c>
      <c r="H6963" s="47" t="n">
        <v>180</v>
      </c>
      <c r="I6963" s="57" t="n">
        <f aca="false">IFERROR(H6963/INDEX(Rate_Master!$C$2:$C$13,MATCH(F6963,Rate_Master!$A$2:$A$13,0)),0)</f>
        <v>0.75</v>
      </c>
    </row>
    <row r="6964" customFormat="false" ht="15" hidden="false" customHeight="false" outlineLevel="0" collapsed="false">
      <c r="A6964" s="47" t="s">
        <v>18916</v>
      </c>
      <c r="B6964" s="47" t="s">
        <v>1602</v>
      </c>
      <c r="C6964" s="48" t="n">
        <v>46148</v>
      </c>
      <c r="D6964" s="47" t="s">
        <v>65</v>
      </c>
      <c r="E6964" s="47" t="s">
        <v>134</v>
      </c>
      <c r="F6964" s="47" t="s">
        <v>159</v>
      </c>
      <c r="G6964" s="47" t="s">
        <v>133</v>
      </c>
      <c r="H6964" s="47" t="n">
        <v>729</v>
      </c>
      <c r="I6964" s="57" t="n">
        <f aca="false">IFERROR(H6964/INDEX(Rate_Master!$C$2:$C$13,MATCH(F6964,Rate_Master!$A$2:$A$13,0)),0)</f>
        <v>3.0375</v>
      </c>
    </row>
    <row r="6965" customFormat="false" ht="15" hidden="false" customHeight="false" outlineLevel="0" collapsed="false">
      <c r="A6965" s="47" t="s">
        <v>18917</v>
      </c>
      <c r="B6965" s="47" t="s">
        <v>1602</v>
      </c>
      <c r="C6965" s="48" t="n">
        <v>46148</v>
      </c>
      <c r="D6965" s="47" t="s">
        <v>65</v>
      </c>
      <c r="E6965" s="47" t="s">
        <v>134</v>
      </c>
      <c r="F6965" s="47" t="s">
        <v>159</v>
      </c>
      <c r="G6965" s="47" t="s">
        <v>135</v>
      </c>
      <c r="H6965" s="47" t="n">
        <v>535</v>
      </c>
      <c r="I6965" s="57" t="n">
        <f aca="false">IFERROR(H6965/INDEX(Rate_Master!$C$2:$C$13,MATCH(F6965,Rate_Master!$A$2:$A$13,0)),0)</f>
        <v>2.22916666666667</v>
      </c>
    </row>
    <row r="6966" customFormat="false" ht="15" hidden="false" customHeight="false" outlineLevel="0" collapsed="false">
      <c r="A6966" s="47" t="s">
        <v>18918</v>
      </c>
      <c r="B6966" s="47" t="s">
        <v>1602</v>
      </c>
      <c r="C6966" s="48" t="n">
        <v>46148</v>
      </c>
      <c r="D6966" s="47" t="s">
        <v>65</v>
      </c>
      <c r="E6966" s="47" t="s">
        <v>134</v>
      </c>
      <c r="F6966" s="47" t="s">
        <v>159</v>
      </c>
      <c r="G6966" s="47" t="s">
        <v>136</v>
      </c>
      <c r="H6966" s="47" t="n">
        <v>411</v>
      </c>
      <c r="I6966" s="57" t="n">
        <f aca="false">IFERROR(H6966/INDEX(Rate_Master!$C$2:$C$13,MATCH(F6966,Rate_Master!$A$2:$A$13,0)),0)</f>
        <v>1.7125</v>
      </c>
    </row>
    <row r="6967" customFormat="false" ht="15" hidden="false" customHeight="false" outlineLevel="0" collapsed="false">
      <c r="A6967" s="47" t="s">
        <v>18919</v>
      </c>
      <c r="B6967" s="47" t="s">
        <v>1602</v>
      </c>
      <c r="C6967" s="48" t="n">
        <v>46148</v>
      </c>
      <c r="D6967" s="47" t="s">
        <v>65</v>
      </c>
      <c r="E6967" s="47" t="s">
        <v>134</v>
      </c>
      <c r="F6967" s="47" t="s">
        <v>159</v>
      </c>
      <c r="G6967" s="47" t="s">
        <v>137</v>
      </c>
      <c r="H6967" s="47" t="n">
        <v>295</v>
      </c>
      <c r="I6967" s="57" t="n">
        <f aca="false">IFERROR(H6967/INDEX(Rate_Master!$C$2:$C$13,MATCH(F6967,Rate_Master!$A$2:$A$13,0)),0)</f>
        <v>1.22916666666667</v>
      </c>
    </row>
    <row r="6968" customFormat="false" ht="15" hidden="false" customHeight="false" outlineLevel="0" collapsed="false">
      <c r="A6968" s="47" t="s">
        <v>18920</v>
      </c>
      <c r="B6968" s="47" t="s">
        <v>1602</v>
      </c>
      <c r="C6968" s="48" t="n">
        <v>46148</v>
      </c>
      <c r="D6968" s="47" t="s">
        <v>65</v>
      </c>
      <c r="E6968" s="47" t="s">
        <v>134</v>
      </c>
      <c r="F6968" s="47" t="s">
        <v>159</v>
      </c>
      <c r="G6968" s="47" t="s">
        <v>138</v>
      </c>
      <c r="H6968" s="47" t="n">
        <v>183</v>
      </c>
      <c r="I6968" s="57" t="n">
        <f aca="false">IFERROR(H6968/INDEX(Rate_Master!$C$2:$C$13,MATCH(F6968,Rate_Master!$A$2:$A$13,0)),0)</f>
        <v>0.7625</v>
      </c>
    </row>
    <row r="6969" customFormat="false" ht="15" hidden="false" customHeight="false" outlineLevel="0" collapsed="false">
      <c r="A6969" s="47" t="s">
        <v>18921</v>
      </c>
      <c r="B6969" s="47" t="s">
        <v>1603</v>
      </c>
      <c r="C6969" s="48" t="n">
        <v>46148</v>
      </c>
      <c r="D6969" s="47" t="s">
        <v>65</v>
      </c>
      <c r="E6969" s="47" t="s">
        <v>134</v>
      </c>
      <c r="F6969" s="47" t="s">
        <v>159</v>
      </c>
      <c r="G6969" s="47" t="s">
        <v>133</v>
      </c>
      <c r="H6969" s="47" t="n">
        <v>392</v>
      </c>
      <c r="I6969" s="57" t="n">
        <f aca="false">IFERROR(H6969/INDEX(Rate_Master!$C$2:$C$13,MATCH(F6969,Rate_Master!$A$2:$A$13,0)),0)</f>
        <v>1.63333333333333</v>
      </c>
    </row>
    <row r="6970" customFormat="false" ht="15" hidden="false" customHeight="false" outlineLevel="0" collapsed="false">
      <c r="A6970" s="47" t="s">
        <v>18922</v>
      </c>
      <c r="B6970" s="47" t="s">
        <v>1603</v>
      </c>
      <c r="C6970" s="48" t="n">
        <v>46148</v>
      </c>
      <c r="D6970" s="47" t="s">
        <v>65</v>
      </c>
      <c r="E6970" s="47" t="s">
        <v>134</v>
      </c>
      <c r="F6970" s="47" t="s">
        <v>159</v>
      </c>
      <c r="G6970" s="47" t="s">
        <v>135</v>
      </c>
      <c r="H6970" s="47" t="n">
        <v>282</v>
      </c>
      <c r="I6970" s="57" t="n">
        <f aca="false">IFERROR(H6970/INDEX(Rate_Master!$C$2:$C$13,MATCH(F6970,Rate_Master!$A$2:$A$13,0)),0)</f>
        <v>1.175</v>
      </c>
    </row>
    <row r="6971" customFormat="false" ht="15" hidden="false" customHeight="false" outlineLevel="0" collapsed="false">
      <c r="A6971" s="47" t="s">
        <v>18923</v>
      </c>
      <c r="B6971" s="47" t="s">
        <v>1603</v>
      </c>
      <c r="C6971" s="48" t="n">
        <v>46148</v>
      </c>
      <c r="D6971" s="47" t="s">
        <v>65</v>
      </c>
      <c r="E6971" s="47" t="s">
        <v>134</v>
      </c>
      <c r="F6971" s="47" t="s">
        <v>159</v>
      </c>
      <c r="G6971" s="47" t="s">
        <v>136</v>
      </c>
      <c r="H6971" s="47" t="n">
        <v>235</v>
      </c>
      <c r="I6971" s="57" t="n">
        <f aca="false">IFERROR(H6971/INDEX(Rate_Master!$C$2:$C$13,MATCH(F6971,Rate_Master!$A$2:$A$13,0)),0)</f>
        <v>0.979166666666667</v>
      </c>
    </row>
    <row r="6972" customFormat="false" ht="15" hidden="false" customHeight="false" outlineLevel="0" collapsed="false">
      <c r="A6972" s="47" t="s">
        <v>18924</v>
      </c>
      <c r="B6972" s="47" t="s">
        <v>1603</v>
      </c>
      <c r="C6972" s="48" t="n">
        <v>46148</v>
      </c>
      <c r="D6972" s="47" t="s">
        <v>65</v>
      </c>
      <c r="E6972" s="47" t="s">
        <v>134</v>
      </c>
      <c r="F6972" s="47" t="s">
        <v>159</v>
      </c>
      <c r="G6972" s="47" t="s">
        <v>137</v>
      </c>
      <c r="H6972" s="47" t="n">
        <v>189</v>
      </c>
      <c r="I6972" s="57" t="n">
        <f aca="false">IFERROR(H6972/INDEX(Rate_Master!$C$2:$C$13,MATCH(F6972,Rate_Master!$A$2:$A$13,0)),0)</f>
        <v>0.7875</v>
      </c>
    </row>
    <row r="6973" customFormat="false" ht="15" hidden="false" customHeight="false" outlineLevel="0" collapsed="false">
      <c r="A6973" s="47" t="s">
        <v>18925</v>
      </c>
      <c r="B6973" s="47" t="s">
        <v>1603</v>
      </c>
      <c r="C6973" s="48" t="n">
        <v>46148</v>
      </c>
      <c r="D6973" s="47" t="s">
        <v>65</v>
      </c>
      <c r="E6973" s="47" t="s">
        <v>134</v>
      </c>
      <c r="F6973" s="47" t="s">
        <v>159</v>
      </c>
      <c r="G6973" s="47" t="s">
        <v>138</v>
      </c>
      <c r="H6973" s="47" t="n">
        <v>105</v>
      </c>
      <c r="I6973" s="57" t="n">
        <f aca="false">IFERROR(H6973/INDEX(Rate_Master!$C$2:$C$13,MATCH(F6973,Rate_Master!$A$2:$A$13,0)),0)</f>
        <v>0.4375</v>
      </c>
    </row>
    <row r="6974" customFormat="false" ht="15" hidden="false" customHeight="false" outlineLevel="0" collapsed="false">
      <c r="A6974" s="47" t="s">
        <v>18926</v>
      </c>
      <c r="B6974" s="47" t="s">
        <v>1604</v>
      </c>
      <c r="C6974" s="48" t="n">
        <v>46149</v>
      </c>
      <c r="D6974" s="47" t="s">
        <v>62</v>
      </c>
      <c r="E6974" s="47" t="s">
        <v>120</v>
      </c>
      <c r="F6974" s="47" t="s">
        <v>149</v>
      </c>
      <c r="G6974" s="47" t="s">
        <v>119</v>
      </c>
      <c r="H6974" s="47" t="n">
        <v>989</v>
      </c>
      <c r="I6974" s="57" t="n">
        <f aca="false">IFERROR(H6974/INDEX(Rate_Master!$C$2:$C$13,MATCH(F6974,Rate_Master!$A$2:$A$13,0)),0)</f>
        <v>0.899090909090909</v>
      </c>
    </row>
    <row r="6975" customFormat="false" ht="15" hidden="false" customHeight="false" outlineLevel="0" collapsed="false">
      <c r="A6975" s="47" t="s">
        <v>18927</v>
      </c>
      <c r="B6975" s="47" t="s">
        <v>1604</v>
      </c>
      <c r="C6975" s="48" t="n">
        <v>46149</v>
      </c>
      <c r="D6975" s="47" t="s">
        <v>62</v>
      </c>
      <c r="E6975" s="47" t="s">
        <v>120</v>
      </c>
      <c r="F6975" s="47" t="s">
        <v>149</v>
      </c>
      <c r="G6975" s="47" t="s">
        <v>121</v>
      </c>
      <c r="H6975" s="47" t="n">
        <v>819</v>
      </c>
      <c r="I6975" s="57" t="n">
        <f aca="false">IFERROR(H6975/INDEX(Rate_Master!$C$2:$C$13,MATCH(F6975,Rate_Master!$A$2:$A$13,0)),0)</f>
        <v>0.744545454545455</v>
      </c>
    </row>
    <row r="6976" customFormat="false" ht="15" hidden="false" customHeight="false" outlineLevel="0" collapsed="false">
      <c r="A6976" s="47" t="s">
        <v>18928</v>
      </c>
      <c r="B6976" s="47" t="s">
        <v>1604</v>
      </c>
      <c r="C6976" s="48" t="n">
        <v>46149</v>
      </c>
      <c r="D6976" s="47" t="s">
        <v>62</v>
      </c>
      <c r="E6976" s="47" t="s">
        <v>120</v>
      </c>
      <c r="F6976" s="47" t="s">
        <v>149</v>
      </c>
      <c r="G6976" s="47" t="s">
        <v>122</v>
      </c>
      <c r="H6976" s="47" t="n">
        <v>917</v>
      </c>
      <c r="I6976" s="57" t="n">
        <f aca="false">IFERROR(H6976/INDEX(Rate_Master!$C$2:$C$13,MATCH(F6976,Rate_Master!$A$2:$A$13,0)),0)</f>
        <v>0.833636363636364</v>
      </c>
    </row>
    <row r="6977" customFormat="false" ht="15" hidden="false" customHeight="false" outlineLevel="0" collapsed="false">
      <c r="A6977" s="47" t="s">
        <v>18929</v>
      </c>
      <c r="B6977" s="47" t="s">
        <v>1604</v>
      </c>
      <c r="C6977" s="48" t="n">
        <v>46149</v>
      </c>
      <c r="D6977" s="47" t="s">
        <v>62</v>
      </c>
      <c r="E6977" s="47" t="s">
        <v>120</v>
      </c>
      <c r="F6977" s="47" t="s">
        <v>149</v>
      </c>
      <c r="G6977" s="47" t="s">
        <v>123</v>
      </c>
      <c r="H6977" s="47" t="n">
        <v>653</v>
      </c>
      <c r="I6977" s="57" t="n">
        <f aca="false">IFERROR(H6977/INDEX(Rate_Master!$C$2:$C$13,MATCH(F6977,Rate_Master!$A$2:$A$13,0)),0)</f>
        <v>0.593636363636364</v>
      </c>
    </row>
    <row r="6978" customFormat="false" ht="15" hidden="false" customHeight="false" outlineLevel="0" collapsed="false">
      <c r="A6978" s="47" t="s">
        <v>18930</v>
      </c>
      <c r="B6978" s="47" t="s">
        <v>1604</v>
      </c>
      <c r="C6978" s="48" t="n">
        <v>46149</v>
      </c>
      <c r="D6978" s="47" t="s">
        <v>62</v>
      </c>
      <c r="E6978" s="47" t="s">
        <v>120</v>
      </c>
      <c r="F6978" s="47" t="s">
        <v>149</v>
      </c>
      <c r="G6978" s="47" t="s">
        <v>124</v>
      </c>
      <c r="H6978" s="47" t="n">
        <v>398</v>
      </c>
      <c r="I6978" s="57" t="n">
        <f aca="false">IFERROR(H6978/INDEX(Rate_Master!$C$2:$C$13,MATCH(F6978,Rate_Master!$A$2:$A$13,0)),0)</f>
        <v>0.361818181818182</v>
      </c>
    </row>
    <row r="6979" customFormat="false" ht="15" hidden="false" customHeight="false" outlineLevel="0" collapsed="false">
      <c r="A6979" s="47" t="s">
        <v>18931</v>
      </c>
      <c r="B6979" s="47" t="s">
        <v>1604</v>
      </c>
      <c r="C6979" s="48" t="n">
        <v>46149</v>
      </c>
      <c r="D6979" s="47" t="s">
        <v>62</v>
      </c>
      <c r="E6979" s="47" t="s">
        <v>120</v>
      </c>
      <c r="F6979" s="47" t="s">
        <v>149</v>
      </c>
      <c r="G6979" s="47" t="s">
        <v>125</v>
      </c>
      <c r="H6979" s="47" t="n">
        <v>255</v>
      </c>
      <c r="I6979" s="57" t="n">
        <f aca="false">IFERROR(H6979/INDEX(Rate_Master!$C$2:$C$13,MATCH(F6979,Rate_Master!$A$2:$A$13,0)),0)</f>
        <v>0.231818181818182</v>
      </c>
    </row>
    <row r="6980" customFormat="false" ht="15" hidden="false" customHeight="false" outlineLevel="0" collapsed="false">
      <c r="A6980" s="47" t="s">
        <v>18932</v>
      </c>
      <c r="B6980" s="47" t="s">
        <v>1604</v>
      </c>
      <c r="C6980" s="48" t="n">
        <v>46149</v>
      </c>
      <c r="D6980" s="47" t="s">
        <v>62</v>
      </c>
      <c r="E6980" s="47" t="s">
        <v>120</v>
      </c>
      <c r="F6980" s="47" t="s">
        <v>149</v>
      </c>
      <c r="G6980" s="47" t="s">
        <v>126</v>
      </c>
      <c r="H6980" s="47" t="n">
        <v>187</v>
      </c>
      <c r="I6980" s="57" t="n">
        <f aca="false">IFERROR(H6980/INDEX(Rate_Master!$C$2:$C$13,MATCH(F6980,Rate_Master!$A$2:$A$13,0)),0)</f>
        <v>0.17</v>
      </c>
    </row>
    <row r="6981" customFormat="false" ht="15" hidden="false" customHeight="false" outlineLevel="0" collapsed="false">
      <c r="A6981" s="47" t="s">
        <v>18933</v>
      </c>
      <c r="B6981" s="47" t="s">
        <v>1606</v>
      </c>
      <c r="C6981" s="48" t="n">
        <v>46149</v>
      </c>
      <c r="D6981" s="47" t="s">
        <v>62</v>
      </c>
      <c r="E6981" s="47" t="s">
        <v>120</v>
      </c>
      <c r="F6981" s="47" t="s">
        <v>149</v>
      </c>
      <c r="G6981" s="47" t="s">
        <v>119</v>
      </c>
      <c r="H6981" s="47" t="n">
        <v>1197</v>
      </c>
      <c r="I6981" s="57" t="n">
        <f aca="false">IFERROR(H6981/INDEX(Rate_Master!$C$2:$C$13,MATCH(F6981,Rate_Master!$A$2:$A$13,0)),0)</f>
        <v>1.08818181818182</v>
      </c>
    </row>
    <row r="6982" customFormat="false" ht="15" hidden="false" customHeight="false" outlineLevel="0" collapsed="false">
      <c r="A6982" s="47" t="s">
        <v>18934</v>
      </c>
      <c r="B6982" s="47" t="s">
        <v>1606</v>
      </c>
      <c r="C6982" s="48" t="n">
        <v>46149</v>
      </c>
      <c r="D6982" s="47" t="s">
        <v>62</v>
      </c>
      <c r="E6982" s="47" t="s">
        <v>120</v>
      </c>
      <c r="F6982" s="47" t="s">
        <v>149</v>
      </c>
      <c r="G6982" s="47" t="s">
        <v>121</v>
      </c>
      <c r="H6982" s="47" t="n">
        <v>1095</v>
      </c>
      <c r="I6982" s="57" t="n">
        <f aca="false">IFERROR(H6982/INDEX(Rate_Master!$C$2:$C$13,MATCH(F6982,Rate_Master!$A$2:$A$13,0)),0)</f>
        <v>0.995454545454546</v>
      </c>
    </row>
    <row r="6983" customFormat="false" ht="15" hidden="false" customHeight="false" outlineLevel="0" collapsed="false">
      <c r="A6983" s="47" t="s">
        <v>18935</v>
      </c>
      <c r="B6983" s="47" t="s">
        <v>1606</v>
      </c>
      <c r="C6983" s="48" t="n">
        <v>46149</v>
      </c>
      <c r="D6983" s="47" t="s">
        <v>62</v>
      </c>
      <c r="E6983" s="47" t="s">
        <v>120</v>
      </c>
      <c r="F6983" s="47" t="s">
        <v>149</v>
      </c>
      <c r="G6983" s="47" t="s">
        <v>122</v>
      </c>
      <c r="H6983" s="47" t="n">
        <v>1295</v>
      </c>
      <c r="I6983" s="57" t="n">
        <f aca="false">IFERROR(H6983/INDEX(Rate_Master!$C$2:$C$13,MATCH(F6983,Rate_Master!$A$2:$A$13,0)),0)</f>
        <v>1.17727272727273</v>
      </c>
    </row>
    <row r="6984" customFormat="false" ht="15" hidden="false" customHeight="false" outlineLevel="0" collapsed="false">
      <c r="A6984" s="47" t="s">
        <v>18936</v>
      </c>
      <c r="B6984" s="47" t="s">
        <v>1606</v>
      </c>
      <c r="C6984" s="48" t="n">
        <v>46149</v>
      </c>
      <c r="D6984" s="47" t="s">
        <v>62</v>
      </c>
      <c r="E6984" s="47" t="s">
        <v>120</v>
      </c>
      <c r="F6984" s="47" t="s">
        <v>149</v>
      </c>
      <c r="G6984" s="47" t="s">
        <v>123</v>
      </c>
      <c r="H6984" s="47" t="n">
        <v>900</v>
      </c>
      <c r="I6984" s="57" t="n">
        <f aca="false">IFERROR(H6984/INDEX(Rate_Master!$C$2:$C$13,MATCH(F6984,Rate_Master!$A$2:$A$13,0)),0)</f>
        <v>0.818181818181818</v>
      </c>
    </row>
    <row r="6985" customFormat="false" ht="15" hidden="false" customHeight="false" outlineLevel="0" collapsed="false">
      <c r="A6985" s="47" t="s">
        <v>18937</v>
      </c>
      <c r="B6985" s="47" t="s">
        <v>1606</v>
      </c>
      <c r="C6985" s="48" t="n">
        <v>46149</v>
      </c>
      <c r="D6985" s="47" t="s">
        <v>62</v>
      </c>
      <c r="E6985" s="47" t="s">
        <v>120</v>
      </c>
      <c r="F6985" s="47" t="s">
        <v>149</v>
      </c>
      <c r="G6985" s="47" t="s">
        <v>124</v>
      </c>
      <c r="H6985" s="47" t="n">
        <v>602</v>
      </c>
      <c r="I6985" s="57" t="n">
        <f aca="false">IFERROR(H6985/INDEX(Rate_Master!$C$2:$C$13,MATCH(F6985,Rate_Master!$A$2:$A$13,0)),0)</f>
        <v>0.547272727272727</v>
      </c>
    </row>
    <row r="6986" customFormat="false" ht="15" hidden="false" customHeight="false" outlineLevel="0" collapsed="false">
      <c r="A6986" s="47" t="s">
        <v>18938</v>
      </c>
      <c r="B6986" s="47" t="s">
        <v>1606</v>
      </c>
      <c r="C6986" s="48" t="n">
        <v>46149</v>
      </c>
      <c r="D6986" s="47" t="s">
        <v>62</v>
      </c>
      <c r="E6986" s="47" t="s">
        <v>120</v>
      </c>
      <c r="F6986" s="47" t="s">
        <v>149</v>
      </c>
      <c r="G6986" s="47" t="s">
        <v>125</v>
      </c>
      <c r="H6986" s="47" t="n">
        <v>372</v>
      </c>
      <c r="I6986" s="57" t="n">
        <f aca="false">IFERROR(H6986/INDEX(Rate_Master!$C$2:$C$13,MATCH(F6986,Rate_Master!$A$2:$A$13,0)),0)</f>
        <v>0.338181818181818</v>
      </c>
    </row>
    <row r="6987" customFormat="false" ht="15" hidden="false" customHeight="false" outlineLevel="0" collapsed="false">
      <c r="A6987" s="47" t="s">
        <v>18939</v>
      </c>
      <c r="B6987" s="47" t="s">
        <v>1606</v>
      </c>
      <c r="C6987" s="48" t="n">
        <v>46149</v>
      </c>
      <c r="D6987" s="47" t="s">
        <v>62</v>
      </c>
      <c r="E6987" s="47" t="s">
        <v>120</v>
      </c>
      <c r="F6987" s="47" t="s">
        <v>149</v>
      </c>
      <c r="G6987" s="47" t="s">
        <v>126</v>
      </c>
      <c r="H6987" s="47" t="n">
        <v>221</v>
      </c>
      <c r="I6987" s="57" t="n">
        <f aca="false">IFERROR(H6987/INDEX(Rate_Master!$C$2:$C$13,MATCH(F6987,Rate_Master!$A$2:$A$13,0)),0)</f>
        <v>0.200909090909091</v>
      </c>
    </row>
    <row r="6988" customFormat="false" ht="15" hidden="false" customHeight="false" outlineLevel="0" collapsed="false">
      <c r="A6988" s="47" t="s">
        <v>18940</v>
      </c>
      <c r="B6988" s="47" t="s">
        <v>1607</v>
      </c>
      <c r="C6988" s="48" t="n">
        <v>46149</v>
      </c>
      <c r="D6988" s="47" t="s">
        <v>62</v>
      </c>
      <c r="E6988" s="47" t="s">
        <v>120</v>
      </c>
      <c r="F6988" s="47" t="s">
        <v>149</v>
      </c>
      <c r="G6988" s="47" t="s">
        <v>119</v>
      </c>
      <c r="H6988" s="47" t="n">
        <v>777</v>
      </c>
      <c r="I6988" s="57" t="n">
        <f aca="false">IFERROR(H6988/INDEX(Rate_Master!$C$2:$C$13,MATCH(F6988,Rate_Master!$A$2:$A$13,0)),0)</f>
        <v>0.706363636363636</v>
      </c>
    </row>
    <row r="6989" customFormat="false" ht="15" hidden="false" customHeight="false" outlineLevel="0" collapsed="false">
      <c r="A6989" s="47" t="s">
        <v>18941</v>
      </c>
      <c r="B6989" s="47" t="s">
        <v>1607</v>
      </c>
      <c r="C6989" s="48" t="n">
        <v>46149</v>
      </c>
      <c r="D6989" s="47" t="s">
        <v>62</v>
      </c>
      <c r="E6989" s="47" t="s">
        <v>120</v>
      </c>
      <c r="F6989" s="47" t="s">
        <v>149</v>
      </c>
      <c r="G6989" s="47" t="s">
        <v>121</v>
      </c>
      <c r="H6989" s="47" t="n">
        <v>687</v>
      </c>
      <c r="I6989" s="57" t="n">
        <f aca="false">IFERROR(H6989/INDEX(Rate_Master!$C$2:$C$13,MATCH(F6989,Rate_Master!$A$2:$A$13,0)),0)</f>
        <v>0.624545454545455</v>
      </c>
    </row>
    <row r="6990" customFormat="false" ht="15" hidden="false" customHeight="false" outlineLevel="0" collapsed="false">
      <c r="A6990" s="47" t="s">
        <v>18942</v>
      </c>
      <c r="B6990" s="47" t="s">
        <v>1607</v>
      </c>
      <c r="C6990" s="48" t="n">
        <v>46149</v>
      </c>
      <c r="D6990" s="47" t="s">
        <v>62</v>
      </c>
      <c r="E6990" s="47" t="s">
        <v>120</v>
      </c>
      <c r="F6990" s="47" t="s">
        <v>149</v>
      </c>
      <c r="G6990" s="47" t="s">
        <v>122</v>
      </c>
      <c r="H6990" s="47" t="n">
        <v>723</v>
      </c>
      <c r="I6990" s="57" t="n">
        <f aca="false">IFERROR(H6990/INDEX(Rate_Master!$C$2:$C$13,MATCH(F6990,Rate_Master!$A$2:$A$13,0)),0)</f>
        <v>0.657272727272727</v>
      </c>
    </row>
    <row r="6991" customFormat="false" ht="15" hidden="false" customHeight="false" outlineLevel="0" collapsed="false">
      <c r="A6991" s="47" t="s">
        <v>18943</v>
      </c>
      <c r="B6991" s="47" t="s">
        <v>1607</v>
      </c>
      <c r="C6991" s="48" t="n">
        <v>46149</v>
      </c>
      <c r="D6991" s="47" t="s">
        <v>62</v>
      </c>
      <c r="E6991" s="47" t="s">
        <v>120</v>
      </c>
      <c r="F6991" s="47" t="s">
        <v>149</v>
      </c>
      <c r="G6991" s="47" t="s">
        <v>123</v>
      </c>
      <c r="H6991" s="47" t="n">
        <v>535</v>
      </c>
      <c r="I6991" s="57" t="n">
        <f aca="false">IFERROR(H6991/INDEX(Rate_Master!$C$2:$C$13,MATCH(F6991,Rate_Master!$A$2:$A$13,0)),0)</f>
        <v>0.486363636363636</v>
      </c>
    </row>
    <row r="6992" customFormat="false" ht="15" hidden="false" customHeight="false" outlineLevel="0" collapsed="false">
      <c r="A6992" s="47" t="s">
        <v>18944</v>
      </c>
      <c r="B6992" s="47" t="s">
        <v>1607</v>
      </c>
      <c r="C6992" s="48" t="n">
        <v>46149</v>
      </c>
      <c r="D6992" s="47" t="s">
        <v>62</v>
      </c>
      <c r="E6992" s="47" t="s">
        <v>120</v>
      </c>
      <c r="F6992" s="47" t="s">
        <v>149</v>
      </c>
      <c r="G6992" s="47" t="s">
        <v>124</v>
      </c>
      <c r="H6992" s="47" t="n">
        <v>329</v>
      </c>
      <c r="I6992" s="57" t="n">
        <f aca="false">IFERROR(H6992/INDEX(Rate_Master!$C$2:$C$13,MATCH(F6992,Rate_Master!$A$2:$A$13,0)),0)</f>
        <v>0.299090909090909</v>
      </c>
    </row>
    <row r="6993" customFormat="false" ht="15" hidden="false" customHeight="false" outlineLevel="0" collapsed="false">
      <c r="A6993" s="47" t="s">
        <v>18945</v>
      </c>
      <c r="B6993" s="47" t="s">
        <v>1607</v>
      </c>
      <c r="C6993" s="48" t="n">
        <v>46149</v>
      </c>
      <c r="D6993" s="47" t="s">
        <v>62</v>
      </c>
      <c r="E6993" s="47" t="s">
        <v>120</v>
      </c>
      <c r="F6993" s="47" t="s">
        <v>149</v>
      </c>
      <c r="G6993" s="47" t="s">
        <v>125</v>
      </c>
      <c r="H6993" s="47" t="n">
        <v>209</v>
      </c>
      <c r="I6993" s="57" t="n">
        <f aca="false">IFERROR(H6993/INDEX(Rate_Master!$C$2:$C$13,MATCH(F6993,Rate_Master!$A$2:$A$13,0)),0)</f>
        <v>0.19</v>
      </c>
    </row>
    <row r="6994" customFormat="false" ht="15" hidden="false" customHeight="false" outlineLevel="0" collapsed="false">
      <c r="A6994" s="47" t="s">
        <v>18946</v>
      </c>
      <c r="B6994" s="47" t="s">
        <v>1607</v>
      </c>
      <c r="C6994" s="48" t="n">
        <v>46149</v>
      </c>
      <c r="D6994" s="47" t="s">
        <v>62</v>
      </c>
      <c r="E6994" s="47" t="s">
        <v>120</v>
      </c>
      <c r="F6994" s="47" t="s">
        <v>149</v>
      </c>
      <c r="G6994" s="47" t="s">
        <v>126</v>
      </c>
      <c r="H6994" s="47" t="n">
        <v>182</v>
      </c>
      <c r="I6994" s="57" t="n">
        <f aca="false">IFERROR(H6994/INDEX(Rate_Master!$C$2:$C$13,MATCH(F6994,Rate_Master!$A$2:$A$13,0)),0)</f>
        <v>0.165454545454545</v>
      </c>
    </row>
    <row r="6995" customFormat="false" ht="15" hidden="false" customHeight="false" outlineLevel="0" collapsed="false">
      <c r="A6995" s="47" t="s">
        <v>18947</v>
      </c>
      <c r="B6995" s="47" t="s">
        <v>1608</v>
      </c>
      <c r="C6995" s="48" t="n">
        <v>46149</v>
      </c>
      <c r="D6995" s="47" t="s">
        <v>63</v>
      </c>
      <c r="E6995" s="47" t="s">
        <v>120</v>
      </c>
      <c r="F6995" s="47" t="s">
        <v>151</v>
      </c>
      <c r="G6995" s="47" t="s">
        <v>119</v>
      </c>
      <c r="H6995" s="47" t="n">
        <v>2450</v>
      </c>
      <c r="I6995" s="57" t="n">
        <f aca="false">IFERROR(H6995/INDEX(Rate_Master!$C$2:$C$13,MATCH(F6995,Rate_Master!$A$2:$A$13,0)),0)</f>
        <v>3.5</v>
      </c>
    </row>
    <row r="6996" customFormat="false" ht="15" hidden="false" customHeight="false" outlineLevel="0" collapsed="false">
      <c r="A6996" s="47" t="s">
        <v>18948</v>
      </c>
      <c r="B6996" s="47" t="s">
        <v>1608</v>
      </c>
      <c r="C6996" s="48" t="n">
        <v>46149</v>
      </c>
      <c r="D6996" s="47" t="s">
        <v>63</v>
      </c>
      <c r="E6996" s="47" t="s">
        <v>120</v>
      </c>
      <c r="F6996" s="47" t="s">
        <v>151</v>
      </c>
      <c r="G6996" s="47" t="s">
        <v>121</v>
      </c>
      <c r="H6996" s="47" t="n">
        <v>2188</v>
      </c>
      <c r="I6996" s="57" t="n">
        <f aca="false">IFERROR(H6996/INDEX(Rate_Master!$C$2:$C$13,MATCH(F6996,Rate_Master!$A$2:$A$13,0)),0)</f>
        <v>3.12571428571429</v>
      </c>
    </row>
    <row r="6997" customFormat="false" ht="15" hidden="false" customHeight="false" outlineLevel="0" collapsed="false">
      <c r="A6997" s="47" t="s">
        <v>18949</v>
      </c>
      <c r="B6997" s="47" t="s">
        <v>1608</v>
      </c>
      <c r="C6997" s="48" t="n">
        <v>46149</v>
      </c>
      <c r="D6997" s="47" t="s">
        <v>63</v>
      </c>
      <c r="E6997" s="47" t="s">
        <v>120</v>
      </c>
      <c r="F6997" s="47" t="s">
        <v>151</v>
      </c>
      <c r="G6997" s="47" t="s">
        <v>122</v>
      </c>
      <c r="H6997" s="47" t="n">
        <v>5313</v>
      </c>
      <c r="I6997" s="57" t="n">
        <f aca="false">IFERROR(H6997/INDEX(Rate_Master!$C$2:$C$13,MATCH(F6997,Rate_Master!$A$2:$A$13,0)),0)</f>
        <v>7.59</v>
      </c>
    </row>
    <row r="6998" customFormat="false" ht="15" hidden="false" customHeight="false" outlineLevel="0" collapsed="false">
      <c r="A6998" s="47" t="s">
        <v>18950</v>
      </c>
      <c r="B6998" s="47" t="s">
        <v>1608</v>
      </c>
      <c r="C6998" s="48" t="n">
        <v>46149</v>
      </c>
      <c r="D6998" s="47" t="s">
        <v>63</v>
      </c>
      <c r="E6998" s="47" t="s">
        <v>120</v>
      </c>
      <c r="F6998" s="47" t="s">
        <v>151</v>
      </c>
      <c r="G6998" s="47" t="s">
        <v>123</v>
      </c>
      <c r="H6998" s="47" t="n">
        <v>1830</v>
      </c>
      <c r="I6998" s="57" t="n">
        <f aca="false">IFERROR(H6998/INDEX(Rate_Master!$C$2:$C$13,MATCH(F6998,Rate_Master!$A$2:$A$13,0)),0)</f>
        <v>2.61428571428571</v>
      </c>
    </row>
    <row r="6999" customFormat="false" ht="15" hidden="false" customHeight="false" outlineLevel="0" collapsed="false">
      <c r="A6999" s="47" t="s">
        <v>18951</v>
      </c>
      <c r="B6999" s="47" t="s">
        <v>1608</v>
      </c>
      <c r="C6999" s="48" t="n">
        <v>46149</v>
      </c>
      <c r="D6999" s="47" t="s">
        <v>63</v>
      </c>
      <c r="E6999" s="47" t="s">
        <v>120</v>
      </c>
      <c r="F6999" s="47" t="s">
        <v>151</v>
      </c>
      <c r="G6999" s="47" t="s">
        <v>124</v>
      </c>
      <c r="H6999" s="47" t="n">
        <v>990</v>
      </c>
      <c r="I6999" s="57" t="n">
        <f aca="false">IFERROR(H6999/INDEX(Rate_Master!$C$2:$C$13,MATCH(F6999,Rate_Master!$A$2:$A$13,0)),0)</f>
        <v>1.41428571428571</v>
      </c>
    </row>
    <row r="7000" customFormat="false" ht="15" hidden="false" customHeight="false" outlineLevel="0" collapsed="false">
      <c r="A7000" s="47" t="s">
        <v>18952</v>
      </c>
      <c r="B7000" s="47" t="s">
        <v>1608</v>
      </c>
      <c r="C7000" s="48" t="n">
        <v>46149</v>
      </c>
      <c r="D7000" s="47" t="s">
        <v>63</v>
      </c>
      <c r="E7000" s="47" t="s">
        <v>120</v>
      </c>
      <c r="F7000" s="47" t="s">
        <v>151</v>
      </c>
      <c r="G7000" s="47" t="s">
        <v>125</v>
      </c>
      <c r="H7000" s="47" t="n">
        <v>622</v>
      </c>
      <c r="I7000" s="57" t="n">
        <f aca="false">IFERROR(H7000/INDEX(Rate_Master!$C$2:$C$13,MATCH(F7000,Rate_Master!$A$2:$A$13,0)),0)</f>
        <v>0.888571428571429</v>
      </c>
    </row>
    <row r="7001" customFormat="false" ht="15" hidden="false" customHeight="false" outlineLevel="0" collapsed="false">
      <c r="A7001" s="47" t="s">
        <v>18953</v>
      </c>
      <c r="B7001" s="47" t="s">
        <v>1608</v>
      </c>
      <c r="C7001" s="48" t="n">
        <v>46149</v>
      </c>
      <c r="D7001" s="47" t="s">
        <v>63</v>
      </c>
      <c r="E7001" s="47" t="s">
        <v>120</v>
      </c>
      <c r="F7001" s="47" t="s">
        <v>151</v>
      </c>
      <c r="G7001" s="47" t="s">
        <v>126</v>
      </c>
      <c r="H7001" s="47" t="n">
        <v>436</v>
      </c>
      <c r="I7001" s="57" t="n">
        <f aca="false">IFERROR(H7001/INDEX(Rate_Master!$C$2:$C$13,MATCH(F7001,Rate_Master!$A$2:$A$13,0)),0)</f>
        <v>0.622857142857143</v>
      </c>
    </row>
    <row r="7002" customFormat="false" ht="15" hidden="false" customHeight="false" outlineLevel="0" collapsed="false">
      <c r="A7002" s="47" t="s">
        <v>18954</v>
      </c>
      <c r="B7002" s="47" t="s">
        <v>1609</v>
      </c>
      <c r="C7002" s="48" t="n">
        <v>46149</v>
      </c>
      <c r="D7002" s="47" t="s">
        <v>63</v>
      </c>
      <c r="E7002" s="47" t="s">
        <v>120</v>
      </c>
      <c r="F7002" s="47" t="s">
        <v>151</v>
      </c>
      <c r="G7002" s="47" t="s">
        <v>119</v>
      </c>
      <c r="H7002" s="47" t="n">
        <v>1132</v>
      </c>
      <c r="I7002" s="57" t="n">
        <f aca="false">IFERROR(H7002/INDEX(Rate_Master!$C$2:$C$13,MATCH(F7002,Rate_Master!$A$2:$A$13,0)),0)</f>
        <v>1.61714285714286</v>
      </c>
    </row>
    <row r="7003" customFormat="false" ht="15" hidden="false" customHeight="false" outlineLevel="0" collapsed="false">
      <c r="A7003" s="47" t="s">
        <v>18955</v>
      </c>
      <c r="B7003" s="47" t="s">
        <v>1609</v>
      </c>
      <c r="C7003" s="48" t="n">
        <v>46149</v>
      </c>
      <c r="D7003" s="47" t="s">
        <v>63</v>
      </c>
      <c r="E7003" s="47" t="s">
        <v>120</v>
      </c>
      <c r="F7003" s="47" t="s">
        <v>151</v>
      </c>
      <c r="G7003" s="47" t="s">
        <v>121</v>
      </c>
      <c r="H7003" s="47" t="n">
        <v>1045</v>
      </c>
      <c r="I7003" s="57" t="n">
        <f aca="false">IFERROR(H7003/INDEX(Rate_Master!$C$2:$C$13,MATCH(F7003,Rate_Master!$A$2:$A$13,0)),0)</f>
        <v>1.49285714285714</v>
      </c>
    </row>
    <row r="7004" customFormat="false" ht="15" hidden="false" customHeight="false" outlineLevel="0" collapsed="false">
      <c r="A7004" s="47" t="s">
        <v>18956</v>
      </c>
      <c r="B7004" s="47" t="s">
        <v>1609</v>
      </c>
      <c r="C7004" s="48" t="n">
        <v>46149</v>
      </c>
      <c r="D7004" s="47" t="s">
        <v>63</v>
      </c>
      <c r="E7004" s="47" t="s">
        <v>120</v>
      </c>
      <c r="F7004" s="47" t="s">
        <v>151</v>
      </c>
      <c r="G7004" s="47" t="s">
        <v>122</v>
      </c>
      <c r="H7004" s="47" t="n">
        <v>2536</v>
      </c>
      <c r="I7004" s="57" t="n">
        <f aca="false">IFERROR(H7004/INDEX(Rate_Master!$C$2:$C$13,MATCH(F7004,Rate_Master!$A$2:$A$13,0)),0)</f>
        <v>3.62285714285714</v>
      </c>
    </row>
    <row r="7005" customFormat="false" ht="15" hidden="false" customHeight="false" outlineLevel="0" collapsed="false">
      <c r="A7005" s="47" t="s">
        <v>18957</v>
      </c>
      <c r="B7005" s="47" t="s">
        <v>1609</v>
      </c>
      <c r="C7005" s="48" t="n">
        <v>46149</v>
      </c>
      <c r="D7005" s="47" t="s">
        <v>63</v>
      </c>
      <c r="E7005" s="47" t="s">
        <v>120</v>
      </c>
      <c r="F7005" s="47" t="s">
        <v>151</v>
      </c>
      <c r="G7005" s="47" t="s">
        <v>123</v>
      </c>
      <c r="H7005" s="47" t="n">
        <v>842</v>
      </c>
      <c r="I7005" s="57" t="n">
        <f aca="false">IFERROR(H7005/INDEX(Rate_Master!$C$2:$C$13,MATCH(F7005,Rate_Master!$A$2:$A$13,0)),0)</f>
        <v>1.20285714285714</v>
      </c>
    </row>
    <row r="7006" customFormat="false" ht="15" hidden="false" customHeight="false" outlineLevel="0" collapsed="false">
      <c r="A7006" s="47" t="s">
        <v>18958</v>
      </c>
      <c r="B7006" s="47" t="s">
        <v>1609</v>
      </c>
      <c r="C7006" s="48" t="n">
        <v>46149</v>
      </c>
      <c r="D7006" s="47" t="s">
        <v>63</v>
      </c>
      <c r="E7006" s="47" t="s">
        <v>120</v>
      </c>
      <c r="F7006" s="47" t="s">
        <v>151</v>
      </c>
      <c r="G7006" s="47" t="s">
        <v>124</v>
      </c>
      <c r="H7006" s="47" t="n">
        <v>529</v>
      </c>
      <c r="I7006" s="57" t="n">
        <f aca="false">IFERROR(H7006/INDEX(Rate_Master!$C$2:$C$13,MATCH(F7006,Rate_Master!$A$2:$A$13,0)),0)</f>
        <v>0.755714285714286</v>
      </c>
    </row>
    <row r="7007" customFormat="false" ht="15" hidden="false" customHeight="false" outlineLevel="0" collapsed="false">
      <c r="A7007" s="47" t="s">
        <v>18959</v>
      </c>
      <c r="B7007" s="47" t="s">
        <v>1609</v>
      </c>
      <c r="C7007" s="48" t="n">
        <v>46149</v>
      </c>
      <c r="D7007" s="47" t="s">
        <v>63</v>
      </c>
      <c r="E7007" s="47" t="s">
        <v>120</v>
      </c>
      <c r="F7007" s="47" t="s">
        <v>151</v>
      </c>
      <c r="G7007" s="47" t="s">
        <v>125</v>
      </c>
      <c r="H7007" s="47" t="n">
        <v>319</v>
      </c>
      <c r="I7007" s="57" t="n">
        <f aca="false">IFERROR(H7007/INDEX(Rate_Master!$C$2:$C$13,MATCH(F7007,Rate_Master!$A$2:$A$13,0)),0)</f>
        <v>0.455714285714286</v>
      </c>
    </row>
    <row r="7008" customFormat="false" ht="15" hidden="false" customHeight="false" outlineLevel="0" collapsed="false">
      <c r="A7008" s="47" t="s">
        <v>18960</v>
      </c>
      <c r="B7008" s="47" t="s">
        <v>1609</v>
      </c>
      <c r="C7008" s="48" t="n">
        <v>46149</v>
      </c>
      <c r="D7008" s="47" t="s">
        <v>63</v>
      </c>
      <c r="E7008" s="47" t="s">
        <v>120</v>
      </c>
      <c r="F7008" s="47" t="s">
        <v>151</v>
      </c>
      <c r="G7008" s="47" t="s">
        <v>126</v>
      </c>
      <c r="H7008" s="47" t="n">
        <v>204</v>
      </c>
      <c r="I7008" s="57" t="n">
        <f aca="false">IFERROR(H7008/INDEX(Rate_Master!$C$2:$C$13,MATCH(F7008,Rate_Master!$A$2:$A$13,0)),0)</f>
        <v>0.291428571428571</v>
      </c>
    </row>
    <row r="7009" customFormat="false" ht="15" hidden="false" customHeight="false" outlineLevel="0" collapsed="false">
      <c r="A7009" s="47" t="s">
        <v>18961</v>
      </c>
      <c r="B7009" s="47" t="s">
        <v>1610</v>
      </c>
      <c r="C7009" s="48" t="n">
        <v>46149</v>
      </c>
      <c r="D7009" s="47" t="s">
        <v>63</v>
      </c>
      <c r="E7009" s="47" t="s">
        <v>120</v>
      </c>
      <c r="F7009" s="47" t="s">
        <v>151</v>
      </c>
      <c r="G7009" s="47" t="s">
        <v>119</v>
      </c>
      <c r="H7009" s="47" t="n">
        <v>1119</v>
      </c>
      <c r="I7009" s="57" t="n">
        <f aca="false">IFERROR(H7009/INDEX(Rate_Master!$C$2:$C$13,MATCH(F7009,Rate_Master!$A$2:$A$13,0)),0)</f>
        <v>1.59857142857143</v>
      </c>
    </row>
    <row r="7010" customFormat="false" ht="15" hidden="false" customHeight="false" outlineLevel="0" collapsed="false">
      <c r="A7010" s="47" t="s">
        <v>18962</v>
      </c>
      <c r="B7010" s="47" t="s">
        <v>1610</v>
      </c>
      <c r="C7010" s="48" t="n">
        <v>46149</v>
      </c>
      <c r="D7010" s="47" t="s">
        <v>63</v>
      </c>
      <c r="E7010" s="47" t="s">
        <v>120</v>
      </c>
      <c r="F7010" s="47" t="s">
        <v>151</v>
      </c>
      <c r="G7010" s="47" t="s">
        <v>121</v>
      </c>
      <c r="H7010" s="47" t="n">
        <v>1034</v>
      </c>
      <c r="I7010" s="57" t="n">
        <f aca="false">IFERROR(H7010/INDEX(Rate_Master!$C$2:$C$13,MATCH(F7010,Rate_Master!$A$2:$A$13,0)),0)</f>
        <v>1.47714285714286</v>
      </c>
    </row>
    <row r="7011" customFormat="false" ht="15" hidden="false" customHeight="false" outlineLevel="0" collapsed="false">
      <c r="A7011" s="47" t="s">
        <v>18963</v>
      </c>
      <c r="B7011" s="47" t="s">
        <v>1610</v>
      </c>
      <c r="C7011" s="48" t="n">
        <v>46149</v>
      </c>
      <c r="D7011" s="47" t="s">
        <v>63</v>
      </c>
      <c r="E7011" s="47" t="s">
        <v>120</v>
      </c>
      <c r="F7011" s="47" t="s">
        <v>151</v>
      </c>
      <c r="G7011" s="47" t="s">
        <v>122</v>
      </c>
      <c r="H7011" s="47" t="n">
        <v>2456</v>
      </c>
      <c r="I7011" s="57" t="n">
        <f aca="false">IFERROR(H7011/INDEX(Rate_Master!$C$2:$C$13,MATCH(F7011,Rate_Master!$A$2:$A$13,0)),0)</f>
        <v>3.50857142857143</v>
      </c>
    </row>
    <row r="7012" customFormat="false" ht="15" hidden="false" customHeight="false" outlineLevel="0" collapsed="false">
      <c r="A7012" s="47" t="s">
        <v>18964</v>
      </c>
      <c r="B7012" s="47" t="s">
        <v>1610</v>
      </c>
      <c r="C7012" s="48" t="n">
        <v>46149</v>
      </c>
      <c r="D7012" s="47" t="s">
        <v>63</v>
      </c>
      <c r="E7012" s="47" t="s">
        <v>120</v>
      </c>
      <c r="F7012" s="47" t="s">
        <v>151</v>
      </c>
      <c r="G7012" s="47" t="s">
        <v>123</v>
      </c>
      <c r="H7012" s="47" t="n">
        <v>862</v>
      </c>
      <c r="I7012" s="57" t="n">
        <f aca="false">IFERROR(H7012/INDEX(Rate_Master!$C$2:$C$13,MATCH(F7012,Rate_Master!$A$2:$A$13,0)),0)</f>
        <v>1.23142857142857</v>
      </c>
    </row>
    <row r="7013" customFormat="false" ht="15" hidden="false" customHeight="false" outlineLevel="0" collapsed="false">
      <c r="A7013" s="47" t="s">
        <v>18965</v>
      </c>
      <c r="B7013" s="47" t="s">
        <v>1610</v>
      </c>
      <c r="C7013" s="48" t="n">
        <v>46149</v>
      </c>
      <c r="D7013" s="47" t="s">
        <v>63</v>
      </c>
      <c r="E7013" s="47" t="s">
        <v>120</v>
      </c>
      <c r="F7013" s="47" t="s">
        <v>151</v>
      </c>
      <c r="G7013" s="47" t="s">
        <v>124</v>
      </c>
      <c r="H7013" s="47" t="n">
        <v>462</v>
      </c>
      <c r="I7013" s="57" t="n">
        <f aca="false">IFERROR(H7013/INDEX(Rate_Master!$C$2:$C$13,MATCH(F7013,Rate_Master!$A$2:$A$13,0)),0)</f>
        <v>0.66</v>
      </c>
    </row>
    <row r="7014" customFormat="false" ht="15" hidden="false" customHeight="false" outlineLevel="0" collapsed="false">
      <c r="A7014" s="47" t="s">
        <v>18966</v>
      </c>
      <c r="B7014" s="47" t="s">
        <v>1610</v>
      </c>
      <c r="C7014" s="48" t="n">
        <v>46149</v>
      </c>
      <c r="D7014" s="47" t="s">
        <v>63</v>
      </c>
      <c r="E7014" s="47" t="s">
        <v>120</v>
      </c>
      <c r="F7014" s="47" t="s">
        <v>151</v>
      </c>
      <c r="G7014" s="47" t="s">
        <v>125</v>
      </c>
      <c r="H7014" s="47" t="n">
        <v>282</v>
      </c>
      <c r="I7014" s="57" t="n">
        <f aca="false">IFERROR(H7014/INDEX(Rate_Master!$C$2:$C$13,MATCH(F7014,Rate_Master!$A$2:$A$13,0)),0)</f>
        <v>0.402857142857143</v>
      </c>
    </row>
    <row r="7015" customFormat="false" ht="15" hidden="false" customHeight="false" outlineLevel="0" collapsed="false">
      <c r="A7015" s="47" t="s">
        <v>18967</v>
      </c>
      <c r="B7015" s="47" t="s">
        <v>1610</v>
      </c>
      <c r="C7015" s="48" t="n">
        <v>46149</v>
      </c>
      <c r="D7015" s="47" t="s">
        <v>63</v>
      </c>
      <c r="E7015" s="47" t="s">
        <v>120</v>
      </c>
      <c r="F7015" s="47" t="s">
        <v>151</v>
      </c>
      <c r="G7015" s="47" t="s">
        <v>126</v>
      </c>
      <c r="H7015" s="47" t="n">
        <v>214</v>
      </c>
      <c r="I7015" s="57" t="n">
        <f aca="false">IFERROR(H7015/INDEX(Rate_Master!$C$2:$C$13,MATCH(F7015,Rate_Master!$A$2:$A$13,0)),0)</f>
        <v>0.305714285714286</v>
      </c>
    </row>
    <row r="7016" customFormat="false" ht="15" hidden="false" customHeight="false" outlineLevel="0" collapsed="false">
      <c r="A7016" s="47" t="s">
        <v>18968</v>
      </c>
      <c r="B7016" s="47" t="s">
        <v>1611</v>
      </c>
      <c r="C7016" s="48" t="n">
        <v>46149</v>
      </c>
      <c r="D7016" s="47" t="s">
        <v>64</v>
      </c>
      <c r="E7016" s="47" t="s">
        <v>128</v>
      </c>
      <c r="F7016" s="47" t="s">
        <v>154</v>
      </c>
      <c r="G7016" s="47" t="s">
        <v>127</v>
      </c>
      <c r="H7016" s="47" t="n">
        <v>1337</v>
      </c>
      <c r="I7016" s="57" t="n">
        <f aca="false">IFERROR(H7016/INDEX(Rate_Master!$C$2:$C$13,MATCH(F7016,Rate_Master!$A$2:$A$13,0)),0)</f>
        <v>2.22833333333333</v>
      </c>
    </row>
    <row r="7017" customFormat="false" ht="15" hidden="false" customHeight="false" outlineLevel="0" collapsed="false">
      <c r="A7017" s="47" t="s">
        <v>18969</v>
      </c>
      <c r="B7017" s="47" t="s">
        <v>1611</v>
      </c>
      <c r="C7017" s="48" t="n">
        <v>46149</v>
      </c>
      <c r="D7017" s="47" t="s">
        <v>64</v>
      </c>
      <c r="E7017" s="47" t="s">
        <v>128</v>
      </c>
      <c r="F7017" s="47" t="s">
        <v>154</v>
      </c>
      <c r="G7017" s="47" t="s">
        <v>129</v>
      </c>
      <c r="H7017" s="47" t="n">
        <v>955</v>
      </c>
      <c r="I7017" s="57" t="n">
        <f aca="false">IFERROR(H7017/INDEX(Rate_Master!$C$2:$C$13,MATCH(F7017,Rate_Master!$A$2:$A$13,0)),0)</f>
        <v>1.59166666666667</v>
      </c>
    </row>
    <row r="7018" customFormat="false" ht="15" hidden="false" customHeight="false" outlineLevel="0" collapsed="false">
      <c r="A7018" s="47" t="s">
        <v>18970</v>
      </c>
      <c r="B7018" s="47" t="s">
        <v>1611</v>
      </c>
      <c r="C7018" s="48" t="n">
        <v>46149</v>
      </c>
      <c r="D7018" s="47" t="s">
        <v>64</v>
      </c>
      <c r="E7018" s="47" t="s">
        <v>128</v>
      </c>
      <c r="F7018" s="47" t="s">
        <v>154</v>
      </c>
      <c r="G7018" s="47" t="s">
        <v>130</v>
      </c>
      <c r="H7018" s="47" t="n">
        <v>780</v>
      </c>
      <c r="I7018" s="57" t="n">
        <f aca="false">IFERROR(H7018/INDEX(Rate_Master!$C$2:$C$13,MATCH(F7018,Rate_Master!$A$2:$A$13,0)),0)</f>
        <v>1.3</v>
      </c>
    </row>
    <row r="7019" customFormat="false" ht="15" hidden="false" customHeight="false" outlineLevel="0" collapsed="false">
      <c r="A7019" s="47" t="s">
        <v>18971</v>
      </c>
      <c r="B7019" s="47" t="s">
        <v>1611</v>
      </c>
      <c r="C7019" s="48" t="n">
        <v>46149</v>
      </c>
      <c r="D7019" s="47" t="s">
        <v>64</v>
      </c>
      <c r="E7019" s="47" t="s">
        <v>128</v>
      </c>
      <c r="F7019" s="47" t="s">
        <v>154</v>
      </c>
      <c r="G7019" s="47" t="s">
        <v>131</v>
      </c>
      <c r="H7019" s="47" t="n">
        <v>333</v>
      </c>
      <c r="I7019" s="57" t="n">
        <f aca="false">IFERROR(H7019/INDEX(Rate_Master!$C$2:$C$13,MATCH(F7019,Rate_Master!$A$2:$A$13,0)),0)</f>
        <v>0.555</v>
      </c>
    </row>
    <row r="7020" customFormat="false" ht="15" hidden="false" customHeight="false" outlineLevel="0" collapsed="false">
      <c r="A7020" s="47" t="s">
        <v>18972</v>
      </c>
      <c r="B7020" s="47" t="s">
        <v>1611</v>
      </c>
      <c r="C7020" s="48" t="n">
        <v>46149</v>
      </c>
      <c r="D7020" s="47" t="s">
        <v>64</v>
      </c>
      <c r="E7020" s="47" t="s">
        <v>128</v>
      </c>
      <c r="F7020" s="47" t="s">
        <v>154</v>
      </c>
      <c r="G7020" s="47" t="s">
        <v>132</v>
      </c>
      <c r="H7020" s="47" t="n">
        <v>303</v>
      </c>
      <c r="I7020" s="57" t="n">
        <f aca="false">IFERROR(H7020/INDEX(Rate_Master!$C$2:$C$13,MATCH(F7020,Rate_Master!$A$2:$A$13,0)),0)</f>
        <v>0.505</v>
      </c>
    </row>
    <row r="7021" customFormat="false" ht="15" hidden="false" customHeight="false" outlineLevel="0" collapsed="false">
      <c r="A7021" s="47" t="s">
        <v>18973</v>
      </c>
      <c r="B7021" s="47" t="s">
        <v>1612</v>
      </c>
      <c r="C7021" s="48" t="n">
        <v>46149</v>
      </c>
      <c r="D7021" s="47" t="s">
        <v>64</v>
      </c>
      <c r="E7021" s="47" t="s">
        <v>128</v>
      </c>
      <c r="F7021" s="47" t="s">
        <v>154</v>
      </c>
      <c r="G7021" s="47" t="s">
        <v>127</v>
      </c>
      <c r="H7021" s="47" t="n">
        <v>1565</v>
      </c>
      <c r="I7021" s="57" t="n">
        <f aca="false">IFERROR(H7021/INDEX(Rate_Master!$C$2:$C$13,MATCH(F7021,Rate_Master!$A$2:$A$13,0)),0)</f>
        <v>2.60833333333333</v>
      </c>
    </row>
    <row r="7022" customFormat="false" ht="15" hidden="false" customHeight="false" outlineLevel="0" collapsed="false">
      <c r="A7022" s="47" t="s">
        <v>18974</v>
      </c>
      <c r="B7022" s="47" t="s">
        <v>1612</v>
      </c>
      <c r="C7022" s="48" t="n">
        <v>46149</v>
      </c>
      <c r="D7022" s="47" t="s">
        <v>64</v>
      </c>
      <c r="E7022" s="47" t="s">
        <v>128</v>
      </c>
      <c r="F7022" s="47" t="s">
        <v>154</v>
      </c>
      <c r="G7022" s="47" t="s">
        <v>129</v>
      </c>
      <c r="H7022" s="47" t="n">
        <v>1135</v>
      </c>
      <c r="I7022" s="57" t="n">
        <f aca="false">IFERROR(H7022/INDEX(Rate_Master!$C$2:$C$13,MATCH(F7022,Rate_Master!$A$2:$A$13,0)),0)</f>
        <v>1.89166666666667</v>
      </c>
    </row>
    <row r="7023" customFormat="false" ht="15" hidden="false" customHeight="false" outlineLevel="0" collapsed="false">
      <c r="A7023" s="47" t="s">
        <v>18975</v>
      </c>
      <c r="B7023" s="47" t="s">
        <v>1612</v>
      </c>
      <c r="C7023" s="48" t="n">
        <v>46149</v>
      </c>
      <c r="D7023" s="47" t="s">
        <v>64</v>
      </c>
      <c r="E7023" s="47" t="s">
        <v>128</v>
      </c>
      <c r="F7023" s="47" t="s">
        <v>154</v>
      </c>
      <c r="G7023" s="47" t="s">
        <v>130</v>
      </c>
      <c r="H7023" s="47" t="n">
        <v>951</v>
      </c>
      <c r="I7023" s="57" t="n">
        <f aca="false">IFERROR(H7023/INDEX(Rate_Master!$C$2:$C$13,MATCH(F7023,Rate_Master!$A$2:$A$13,0)),0)</f>
        <v>1.585</v>
      </c>
    </row>
    <row r="7024" customFormat="false" ht="15" hidden="false" customHeight="false" outlineLevel="0" collapsed="false">
      <c r="A7024" s="47" t="s">
        <v>18976</v>
      </c>
      <c r="B7024" s="47" t="s">
        <v>1612</v>
      </c>
      <c r="C7024" s="48" t="n">
        <v>46149</v>
      </c>
      <c r="D7024" s="47" t="s">
        <v>64</v>
      </c>
      <c r="E7024" s="47" t="s">
        <v>128</v>
      </c>
      <c r="F7024" s="47" t="s">
        <v>154</v>
      </c>
      <c r="G7024" s="47" t="s">
        <v>131</v>
      </c>
      <c r="H7024" s="47" t="n">
        <v>479</v>
      </c>
      <c r="I7024" s="57" t="n">
        <f aca="false">IFERROR(H7024/INDEX(Rate_Master!$C$2:$C$13,MATCH(F7024,Rate_Master!$A$2:$A$13,0)),0)</f>
        <v>0.798333333333333</v>
      </c>
    </row>
    <row r="7025" customFormat="false" ht="15" hidden="false" customHeight="false" outlineLevel="0" collapsed="false">
      <c r="A7025" s="47" t="s">
        <v>18977</v>
      </c>
      <c r="B7025" s="47" t="s">
        <v>1612</v>
      </c>
      <c r="C7025" s="48" t="n">
        <v>46149</v>
      </c>
      <c r="D7025" s="47" t="s">
        <v>64</v>
      </c>
      <c r="E7025" s="47" t="s">
        <v>128</v>
      </c>
      <c r="F7025" s="47" t="s">
        <v>154</v>
      </c>
      <c r="G7025" s="47" t="s">
        <v>132</v>
      </c>
      <c r="H7025" s="47" t="n">
        <v>346</v>
      </c>
      <c r="I7025" s="57" t="n">
        <f aca="false">IFERROR(H7025/INDEX(Rate_Master!$C$2:$C$13,MATCH(F7025,Rate_Master!$A$2:$A$13,0)),0)</f>
        <v>0.576666666666667</v>
      </c>
    </row>
    <row r="7026" customFormat="false" ht="15" hidden="false" customHeight="false" outlineLevel="0" collapsed="false">
      <c r="A7026" s="47" t="s">
        <v>18978</v>
      </c>
      <c r="B7026" s="47" t="s">
        <v>1613</v>
      </c>
      <c r="C7026" s="48" t="n">
        <v>46149</v>
      </c>
      <c r="D7026" s="47" t="s">
        <v>65</v>
      </c>
      <c r="E7026" s="47" t="s">
        <v>134</v>
      </c>
      <c r="F7026" s="47" t="s">
        <v>159</v>
      </c>
      <c r="G7026" s="47" t="s">
        <v>133</v>
      </c>
      <c r="H7026" s="47" t="n">
        <v>392</v>
      </c>
      <c r="I7026" s="57" t="n">
        <f aca="false">IFERROR(H7026/INDEX(Rate_Master!$C$2:$C$13,MATCH(F7026,Rate_Master!$A$2:$A$13,0)),0)</f>
        <v>1.63333333333333</v>
      </c>
    </row>
    <row r="7027" customFormat="false" ht="15" hidden="false" customHeight="false" outlineLevel="0" collapsed="false">
      <c r="A7027" s="47" t="s">
        <v>18979</v>
      </c>
      <c r="B7027" s="47" t="s">
        <v>1613</v>
      </c>
      <c r="C7027" s="48" t="n">
        <v>46149</v>
      </c>
      <c r="D7027" s="47" t="s">
        <v>65</v>
      </c>
      <c r="E7027" s="47" t="s">
        <v>134</v>
      </c>
      <c r="F7027" s="47" t="s">
        <v>159</v>
      </c>
      <c r="G7027" s="47" t="s">
        <v>135</v>
      </c>
      <c r="H7027" s="47" t="n">
        <v>334</v>
      </c>
      <c r="I7027" s="57" t="n">
        <f aca="false">IFERROR(H7027/INDEX(Rate_Master!$C$2:$C$13,MATCH(F7027,Rate_Master!$A$2:$A$13,0)),0)</f>
        <v>1.39166666666667</v>
      </c>
    </row>
    <row r="7028" customFormat="false" ht="15" hidden="false" customHeight="false" outlineLevel="0" collapsed="false">
      <c r="A7028" s="47" t="s">
        <v>18980</v>
      </c>
      <c r="B7028" s="47" t="s">
        <v>1613</v>
      </c>
      <c r="C7028" s="48" t="n">
        <v>46149</v>
      </c>
      <c r="D7028" s="47" t="s">
        <v>65</v>
      </c>
      <c r="E7028" s="47" t="s">
        <v>134</v>
      </c>
      <c r="F7028" s="47" t="s">
        <v>159</v>
      </c>
      <c r="G7028" s="47" t="s">
        <v>136</v>
      </c>
      <c r="H7028" s="47" t="n">
        <v>265</v>
      </c>
      <c r="I7028" s="57" t="n">
        <f aca="false">IFERROR(H7028/INDEX(Rate_Master!$C$2:$C$13,MATCH(F7028,Rate_Master!$A$2:$A$13,0)),0)</f>
        <v>1.10416666666667</v>
      </c>
    </row>
    <row r="7029" customFormat="false" ht="15" hidden="false" customHeight="false" outlineLevel="0" collapsed="false">
      <c r="A7029" s="47" t="s">
        <v>18981</v>
      </c>
      <c r="B7029" s="47" t="s">
        <v>1613</v>
      </c>
      <c r="C7029" s="48" t="n">
        <v>46149</v>
      </c>
      <c r="D7029" s="47" t="s">
        <v>65</v>
      </c>
      <c r="E7029" s="47" t="s">
        <v>134</v>
      </c>
      <c r="F7029" s="47" t="s">
        <v>159</v>
      </c>
      <c r="G7029" s="47" t="s">
        <v>137</v>
      </c>
      <c r="H7029" s="47" t="n">
        <v>169</v>
      </c>
      <c r="I7029" s="57" t="n">
        <f aca="false">IFERROR(H7029/INDEX(Rate_Master!$C$2:$C$13,MATCH(F7029,Rate_Master!$A$2:$A$13,0)),0)</f>
        <v>0.704166666666667</v>
      </c>
    </row>
    <row r="7030" customFormat="false" ht="15" hidden="false" customHeight="false" outlineLevel="0" collapsed="false">
      <c r="A7030" s="47" t="s">
        <v>18982</v>
      </c>
      <c r="B7030" s="47" t="s">
        <v>1613</v>
      </c>
      <c r="C7030" s="48" t="n">
        <v>46149</v>
      </c>
      <c r="D7030" s="47" t="s">
        <v>65</v>
      </c>
      <c r="E7030" s="47" t="s">
        <v>134</v>
      </c>
      <c r="F7030" s="47" t="s">
        <v>159</v>
      </c>
      <c r="G7030" s="47" t="s">
        <v>138</v>
      </c>
      <c r="H7030" s="47" t="n">
        <v>98</v>
      </c>
      <c r="I7030" s="57" t="n">
        <f aca="false">IFERROR(H7030/INDEX(Rate_Master!$C$2:$C$13,MATCH(F7030,Rate_Master!$A$2:$A$13,0)),0)</f>
        <v>0.408333333333333</v>
      </c>
    </row>
    <row r="7031" customFormat="false" ht="15" hidden="false" customHeight="false" outlineLevel="0" collapsed="false">
      <c r="A7031" s="47" t="s">
        <v>18983</v>
      </c>
      <c r="B7031" s="47" t="s">
        <v>1615</v>
      </c>
      <c r="C7031" s="48" t="n">
        <v>46149</v>
      </c>
      <c r="D7031" s="47" t="s">
        <v>65</v>
      </c>
      <c r="E7031" s="47" t="s">
        <v>134</v>
      </c>
      <c r="F7031" s="47" t="s">
        <v>159</v>
      </c>
      <c r="G7031" s="47" t="s">
        <v>133</v>
      </c>
      <c r="H7031" s="47" t="n">
        <v>519</v>
      </c>
      <c r="I7031" s="57" t="n">
        <f aca="false">IFERROR(H7031/INDEX(Rate_Master!$C$2:$C$13,MATCH(F7031,Rate_Master!$A$2:$A$13,0)),0)</f>
        <v>2.1625</v>
      </c>
    </row>
    <row r="7032" customFormat="false" ht="15" hidden="false" customHeight="false" outlineLevel="0" collapsed="false">
      <c r="A7032" s="47" t="s">
        <v>18984</v>
      </c>
      <c r="B7032" s="47" t="s">
        <v>1615</v>
      </c>
      <c r="C7032" s="48" t="n">
        <v>46149</v>
      </c>
      <c r="D7032" s="47" t="s">
        <v>65</v>
      </c>
      <c r="E7032" s="47" t="s">
        <v>134</v>
      </c>
      <c r="F7032" s="47" t="s">
        <v>159</v>
      </c>
      <c r="G7032" s="47" t="s">
        <v>135</v>
      </c>
      <c r="H7032" s="47" t="n">
        <v>382</v>
      </c>
      <c r="I7032" s="57" t="n">
        <f aca="false">IFERROR(H7032/INDEX(Rate_Master!$C$2:$C$13,MATCH(F7032,Rate_Master!$A$2:$A$13,0)),0)</f>
        <v>1.59166666666667</v>
      </c>
    </row>
    <row r="7033" customFormat="false" ht="15" hidden="false" customHeight="false" outlineLevel="0" collapsed="false">
      <c r="A7033" s="47" t="s">
        <v>18985</v>
      </c>
      <c r="B7033" s="47" t="s">
        <v>1615</v>
      </c>
      <c r="C7033" s="48" t="n">
        <v>46149</v>
      </c>
      <c r="D7033" s="47" t="s">
        <v>65</v>
      </c>
      <c r="E7033" s="47" t="s">
        <v>134</v>
      </c>
      <c r="F7033" s="47" t="s">
        <v>159</v>
      </c>
      <c r="G7033" s="47" t="s">
        <v>136</v>
      </c>
      <c r="H7033" s="47" t="n">
        <v>316</v>
      </c>
      <c r="I7033" s="57" t="n">
        <f aca="false">IFERROR(H7033/INDEX(Rate_Master!$C$2:$C$13,MATCH(F7033,Rate_Master!$A$2:$A$13,0)),0)</f>
        <v>1.31666666666667</v>
      </c>
    </row>
    <row r="7034" customFormat="false" ht="15" hidden="false" customHeight="false" outlineLevel="0" collapsed="false">
      <c r="A7034" s="47" t="s">
        <v>18986</v>
      </c>
      <c r="B7034" s="47" t="s">
        <v>1615</v>
      </c>
      <c r="C7034" s="48" t="n">
        <v>46149</v>
      </c>
      <c r="D7034" s="47" t="s">
        <v>65</v>
      </c>
      <c r="E7034" s="47" t="s">
        <v>134</v>
      </c>
      <c r="F7034" s="47" t="s">
        <v>159</v>
      </c>
      <c r="G7034" s="47" t="s">
        <v>137</v>
      </c>
      <c r="H7034" s="47" t="n">
        <v>247</v>
      </c>
      <c r="I7034" s="57" t="n">
        <f aca="false">IFERROR(H7034/INDEX(Rate_Master!$C$2:$C$13,MATCH(F7034,Rate_Master!$A$2:$A$13,0)),0)</f>
        <v>1.02916666666667</v>
      </c>
    </row>
    <row r="7035" customFormat="false" ht="15" hidden="false" customHeight="false" outlineLevel="0" collapsed="false">
      <c r="A7035" s="47" t="s">
        <v>18987</v>
      </c>
      <c r="B7035" s="47" t="s">
        <v>1615</v>
      </c>
      <c r="C7035" s="48" t="n">
        <v>46149</v>
      </c>
      <c r="D7035" s="47" t="s">
        <v>65</v>
      </c>
      <c r="E7035" s="47" t="s">
        <v>134</v>
      </c>
      <c r="F7035" s="47" t="s">
        <v>159</v>
      </c>
      <c r="G7035" s="47" t="s">
        <v>138</v>
      </c>
      <c r="H7035" s="47" t="n">
        <v>130</v>
      </c>
      <c r="I7035" s="57" t="n">
        <f aca="false">IFERROR(H7035/INDEX(Rate_Master!$C$2:$C$13,MATCH(F7035,Rate_Master!$A$2:$A$13,0)),0)</f>
        <v>0.541666666666667</v>
      </c>
    </row>
    <row r="7036" customFormat="false" ht="15" hidden="false" customHeight="false" outlineLevel="0" collapsed="false">
      <c r="A7036" s="47" t="s">
        <v>18988</v>
      </c>
      <c r="B7036" s="47" t="s">
        <v>1616</v>
      </c>
      <c r="C7036" s="48" t="n">
        <v>46149</v>
      </c>
      <c r="D7036" s="47" t="s">
        <v>65</v>
      </c>
      <c r="E7036" s="47" t="s">
        <v>134</v>
      </c>
      <c r="F7036" s="47" t="s">
        <v>159</v>
      </c>
      <c r="G7036" s="47" t="s">
        <v>133</v>
      </c>
      <c r="H7036" s="47" t="n">
        <v>464</v>
      </c>
      <c r="I7036" s="57" t="n">
        <f aca="false">IFERROR(H7036/INDEX(Rate_Master!$C$2:$C$13,MATCH(F7036,Rate_Master!$A$2:$A$13,0)),0)</f>
        <v>1.93333333333333</v>
      </c>
    </row>
    <row r="7037" customFormat="false" ht="15" hidden="false" customHeight="false" outlineLevel="0" collapsed="false">
      <c r="A7037" s="47" t="s">
        <v>18989</v>
      </c>
      <c r="B7037" s="47" t="s">
        <v>1616</v>
      </c>
      <c r="C7037" s="48" t="n">
        <v>46149</v>
      </c>
      <c r="D7037" s="47" t="s">
        <v>65</v>
      </c>
      <c r="E7037" s="47" t="s">
        <v>134</v>
      </c>
      <c r="F7037" s="47" t="s">
        <v>159</v>
      </c>
      <c r="G7037" s="47" t="s">
        <v>135</v>
      </c>
      <c r="H7037" s="47" t="n">
        <v>324</v>
      </c>
      <c r="I7037" s="57" t="n">
        <f aca="false">IFERROR(H7037/INDEX(Rate_Master!$C$2:$C$13,MATCH(F7037,Rate_Master!$A$2:$A$13,0)),0)</f>
        <v>1.35</v>
      </c>
    </row>
    <row r="7038" customFormat="false" ht="15" hidden="false" customHeight="false" outlineLevel="0" collapsed="false">
      <c r="A7038" s="47" t="s">
        <v>18990</v>
      </c>
      <c r="B7038" s="47" t="s">
        <v>1616</v>
      </c>
      <c r="C7038" s="48" t="n">
        <v>46149</v>
      </c>
      <c r="D7038" s="47" t="s">
        <v>65</v>
      </c>
      <c r="E7038" s="47" t="s">
        <v>134</v>
      </c>
      <c r="F7038" s="47" t="s">
        <v>159</v>
      </c>
      <c r="G7038" s="47" t="s">
        <v>136</v>
      </c>
      <c r="H7038" s="47" t="n">
        <v>263</v>
      </c>
      <c r="I7038" s="57" t="n">
        <f aca="false">IFERROR(H7038/INDEX(Rate_Master!$C$2:$C$13,MATCH(F7038,Rate_Master!$A$2:$A$13,0)),0)</f>
        <v>1.09583333333333</v>
      </c>
    </row>
    <row r="7039" customFormat="false" ht="15" hidden="false" customHeight="false" outlineLevel="0" collapsed="false">
      <c r="A7039" s="47" t="s">
        <v>18991</v>
      </c>
      <c r="B7039" s="47" t="s">
        <v>1616</v>
      </c>
      <c r="C7039" s="48" t="n">
        <v>46149</v>
      </c>
      <c r="D7039" s="47" t="s">
        <v>65</v>
      </c>
      <c r="E7039" s="47" t="s">
        <v>134</v>
      </c>
      <c r="F7039" s="47" t="s">
        <v>159</v>
      </c>
      <c r="G7039" s="47" t="s">
        <v>137</v>
      </c>
      <c r="H7039" s="47" t="n">
        <v>210</v>
      </c>
      <c r="I7039" s="57" t="n">
        <f aca="false">IFERROR(H7039/INDEX(Rate_Master!$C$2:$C$13,MATCH(F7039,Rate_Master!$A$2:$A$13,0)),0)</f>
        <v>0.875</v>
      </c>
    </row>
    <row r="7040" customFormat="false" ht="15" hidden="false" customHeight="false" outlineLevel="0" collapsed="false">
      <c r="A7040" s="47" t="s">
        <v>18992</v>
      </c>
      <c r="B7040" s="47" t="s">
        <v>1616</v>
      </c>
      <c r="C7040" s="48" t="n">
        <v>46149</v>
      </c>
      <c r="D7040" s="47" t="s">
        <v>65</v>
      </c>
      <c r="E7040" s="47" t="s">
        <v>134</v>
      </c>
      <c r="F7040" s="47" t="s">
        <v>159</v>
      </c>
      <c r="G7040" s="47" t="s">
        <v>138</v>
      </c>
      <c r="H7040" s="47" t="n">
        <v>106</v>
      </c>
      <c r="I7040" s="57" t="n">
        <f aca="false">IFERROR(H7040/INDEX(Rate_Master!$C$2:$C$13,MATCH(F7040,Rate_Master!$A$2:$A$13,0)),0)</f>
        <v>0.441666666666667</v>
      </c>
    </row>
    <row r="7041" customFormat="false" ht="15" hidden="false" customHeight="false" outlineLevel="0" collapsed="false">
      <c r="A7041" s="47" t="s">
        <v>18993</v>
      </c>
      <c r="B7041" s="47" t="s">
        <v>1617</v>
      </c>
      <c r="C7041" s="48" t="n">
        <v>46150</v>
      </c>
      <c r="D7041" s="47" t="s">
        <v>62</v>
      </c>
      <c r="E7041" s="47" t="s">
        <v>120</v>
      </c>
      <c r="F7041" s="47" t="s">
        <v>149</v>
      </c>
      <c r="G7041" s="47" t="s">
        <v>119</v>
      </c>
      <c r="H7041" s="47" t="n">
        <v>2147</v>
      </c>
      <c r="I7041" s="57" t="n">
        <f aca="false">IFERROR(H7041/INDEX(Rate_Master!$C$2:$C$13,MATCH(F7041,Rate_Master!$A$2:$A$13,0)),0)</f>
        <v>1.95181818181818</v>
      </c>
    </row>
    <row r="7042" customFormat="false" ht="15" hidden="false" customHeight="false" outlineLevel="0" collapsed="false">
      <c r="A7042" s="47" t="s">
        <v>18994</v>
      </c>
      <c r="B7042" s="47" t="s">
        <v>1617</v>
      </c>
      <c r="C7042" s="48" t="n">
        <v>46150</v>
      </c>
      <c r="D7042" s="47" t="s">
        <v>62</v>
      </c>
      <c r="E7042" s="47" t="s">
        <v>120</v>
      </c>
      <c r="F7042" s="47" t="s">
        <v>149</v>
      </c>
      <c r="G7042" s="47" t="s">
        <v>121</v>
      </c>
      <c r="H7042" s="47" t="n">
        <v>2073</v>
      </c>
      <c r="I7042" s="57" t="n">
        <f aca="false">IFERROR(H7042/INDEX(Rate_Master!$C$2:$C$13,MATCH(F7042,Rate_Master!$A$2:$A$13,0)),0)</f>
        <v>1.88454545454545</v>
      </c>
    </row>
    <row r="7043" customFormat="false" ht="15" hidden="false" customHeight="false" outlineLevel="0" collapsed="false">
      <c r="A7043" s="47" t="s">
        <v>18995</v>
      </c>
      <c r="B7043" s="47" t="s">
        <v>1617</v>
      </c>
      <c r="C7043" s="48" t="n">
        <v>46150</v>
      </c>
      <c r="D7043" s="47" t="s">
        <v>62</v>
      </c>
      <c r="E7043" s="47" t="s">
        <v>120</v>
      </c>
      <c r="F7043" s="47" t="s">
        <v>149</v>
      </c>
      <c r="G7043" s="47" t="s">
        <v>122</v>
      </c>
      <c r="H7043" s="47" t="n">
        <v>2241</v>
      </c>
      <c r="I7043" s="57" t="n">
        <f aca="false">IFERROR(H7043/INDEX(Rate_Master!$C$2:$C$13,MATCH(F7043,Rate_Master!$A$2:$A$13,0)),0)</f>
        <v>2.03727272727273</v>
      </c>
    </row>
    <row r="7044" customFormat="false" ht="15" hidden="false" customHeight="false" outlineLevel="0" collapsed="false">
      <c r="A7044" s="47" t="s">
        <v>18996</v>
      </c>
      <c r="B7044" s="47" t="s">
        <v>1617</v>
      </c>
      <c r="C7044" s="48" t="n">
        <v>46150</v>
      </c>
      <c r="D7044" s="47" t="s">
        <v>62</v>
      </c>
      <c r="E7044" s="47" t="s">
        <v>120</v>
      </c>
      <c r="F7044" s="47" t="s">
        <v>149</v>
      </c>
      <c r="G7044" s="47" t="s">
        <v>123</v>
      </c>
      <c r="H7044" s="47" t="n">
        <v>1607</v>
      </c>
      <c r="I7044" s="57" t="n">
        <f aca="false">IFERROR(H7044/INDEX(Rate_Master!$C$2:$C$13,MATCH(F7044,Rate_Master!$A$2:$A$13,0)),0)</f>
        <v>1.46090909090909</v>
      </c>
    </row>
    <row r="7045" customFormat="false" ht="15" hidden="false" customHeight="false" outlineLevel="0" collapsed="false">
      <c r="A7045" s="47" t="s">
        <v>18997</v>
      </c>
      <c r="B7045" s="47" t="s">
        <v>1617</v>
      </c>
      <c r="C7045" s="48" t="n">
        <v>46150</v>
      </c>
      <c r="D7045" s="47" t="s">
        <v>62</v>
      </c>
      <c r="E7045" s="47" t="s">
        <v>120</v>
      </c>
      <c r="F7045" s="47" t="s">
        <v>149</v>
      </c>
      <c r="G7045" s="47" t="s">
        <v>124</v>
      </c>
      <c r="H7045" s="47" t="n">
        <v>1007</v>
      </c>
      <c r="I7045" s="57" t="n">
        <f aca="false">IFERROR(H7045/INDEX(Rate_Master!$C$2:$C$13,MATCH(F7045,Rate_Master!$A$2:$A$13,0)),0)</f>
        <v>0.915454545454545</v>
      </c>
    </row>
    <row r="7046" customFormat="false" ht="15" hidden="false" customHeight="false" outlineLevel="0" collapsed="false">
      <c r="A7046" s="47" t="s">
        <v>18998</v>
      </c>
      <c r="B7046" s="47" t="s">
        <v>1617</v>
      </c>
      <c r="C7046" s="48" t="n">
        <v>46150</v>
      </c>
      <c r="D7046" s="47" t="s">
        <v>62</v>
      </c>
      <c r="E7046" s="47" t="s">
        <v>120</v>
      </c>
      <c r="F7046" s="47" t="s">
        <v>149</v>
      </c>
      <c r="G7046" s="47" t="s">
        <v>125</v>
      </c>
      <c r="H7046" s="47" t="n">
        <v>589</v>
      </c>
      <c r="I7046" s="57" t="n">
        <f aca="false">IFERROR(H7046/INDEX(Rate_Master!$C$2:$C$13,MATCH(F7046,Rate_Master!$A$2:$A$13,0)),0)</f>
        <v>0.535454545454545</v>
      </c>
    </row>
    <row r="7047" customFormat="false" ht="15" hidden="false" customHeight="false" outlineLevel="0" collapsed="false">
      <c r="A7047" s="47" t="s">
        <v>18999</v>
      </c>
      <c r="B7047" s="47" t="s">
        <v>1617</v>
      </c>
      <c r="C7047" s="48" t="n">
        <v>46150</v>
      </c>
      <c r="D7047" s="47" t="s">
        <v>62</v>
      </c>
      <c r="E7047" s="47" t="s">
        <v>120</v>
      </c>
      <c r="F7047" s="47" t="s">
        <v>149</v>
      </c>
      <c r="G7047" s="47" t="s">
        <v>126</v>
      </c>
      <c r="H7047" s="47" t="n">
        <v>399</v>
      </c>
      <c r="I7047" s="57" t="n">
        <f aca="false">IFERROR(H7047/INDEX(Rate_Master!$C$2:$C$13,MATCH(F7047,Rate_Master!$A$2:$A$13,0)),0)</f>
        <v>0.362727272727273</v>
      </c>
    </row>
    <row r="7048" customFormat="false" ht="15" hidden="false" customHeight="false" outlineLevel="0" collapsed="false">
      <c r="A7048" s="47" t="s">
        <v>19000</v>
      </c>
      <c r="B7048" s="47" t="s">
        <v>1618</v>
      </c>
      <c r="C7048" s="48" t="n">
        <v>46150</v>
      </c>
      <c r="D7048" s="47" t="s">
        <v>62</v>
      </c>
      <c r="E7048" s="47" t="s">
        <v>120</v>
      </c>
      <c r="F7048" s="47" t="s">
        <v>149</v>
      </c>
      <c r="G7048" s="47" t="s">
        <v>119</v>
      </c>
      <c r="H7048" s="47" t="n">
        <v>1713</v>
      </c>
      <c r="I7048" s="57" t="n">
        <f aca="false">IFERROR(H7048/INDEX(Rate_Master!$C$2:$C$13,MATCH(F7048,Rate_Master!$A$2:$A$13,0)),0)</f>
        <v>1.55727272727273</v>
      </c>
    </row>
    <row r="7049" customFormat="false" ht="15" hidden="false" customHeight="false" outlineLevel="0" collapsed="false">
      <c r="A7049" s="47" t="s">
        <v>19001</v>
      </c>
      <c r="B7049" s="47" t="s">
        <v>1618</v>
      </c>
      <c r="C7049" s="48" t="n">
        <v>46150</v>
      </c>
      <c r="D7049" s="47" t="s">
        <v>62</v>
      </c>
      <c r="E7049" s="47" t="s">
        <v>120</v>
      </c>
      <c r="F7049" s="47" t="s">
        <v>149</v>
      </c>
      <c r="G7049" s="47" t="s">
        <v>121</v>
      </c>
      <c r="H7049" s="47" t="n">
        <v>1479</v>
      </c>
      <c r="I7049" s="57" t="n">
        <f aca="false">IFERROR(H7049/INDEX(Rate_Master!$C$2:$C$13,MATCH(F7049,Rate_Master!$A$2:$A$13,0)),0)</f>
        <v>1.34454545454545</v>
      </c>
    </row>
    <row r="7050" customFormat="false" ht="15" hidden="false" customHeight="false" outlineLevel="0" collapsed="false">
      <c r="A7050" s="47" t="s">
        <v>19002</v>
      </c>
      <c r="B7050" s="47" t="s">
        <v>1618</v>
      </c>
      <c r="C7050" s="48" t="n">
        <v>46150</v>
      </c>
      <c r="D7050" s="47" t="s">
        <v>62</v>
      </c>
      <c r="E7050" s="47" t="s">
        <v>120</v>
      </c>
      <c r="F7050" s="47" t="s">
        <v>149</v>
      </c>
      <c r="G7050" s="47" t="s">
        <v>122</v>
      </c>
      <c r="H7050" s="47" t="n">
        <v>1688</v>
      </c>
      <c r="I7050" s="57" t="n">
        <f aca="false">IFERROR(H7050/INDEX(Rate_Master!$C$2:$C$13,MATCH(F7050,Rate_Master!$A$2:$A$13,0)),0)</f>
        <v>1.53454545454545</v>
      </c>
    </row>
    <row r="7051" customFormat="false" ht="15" hidden="false" customHeight="false" outlineLevel="0" collapsed="false">
      <c r="A7051" s="47" t="s">
        <v>19003</v>
      </c>
      <c r="B7051" s="47" t="s">
        <v>1618</v>
      </c>
      <c r="C7051" s="48" t="n">
        <v>46150</v>
      </c>
      <c r="D7051" s="47" t="s">
        <v>62</v>
      </c>
      <c r="E7051" s="47" t="s">
        <v>120</v>
      </c>
      <c r="F7051" s="47" t="s">
        <v>149</v>
      </c>
      <c r="G7051" s="47" t="s">
        <v>123</v>
      </c>
      <c r="H7051" s="47" t="n">
        <v>1189</v>
      </c>
      <c r="I7051" s="57" t="n">
        <f aca="false">IFERROR(H7051/INDEX(Rate_Master!$C$2:$C$13,MATCH(F7051,Rate_Master!$A$2:$A$13,0)),0)</f>
        <v>1.08090909090909</v>
      </c>
    </row>
    <row r="7052" customFormat="false" ht="15" hidden="false" customHeight="false" outlineLevel="0" collapsed="false">
      <c r="A7052" s="47" t="s">
        <v>19004</v>
      </c>
      <c r="B7052" s="47" t="s">
        <v>1618</v>
      </c>
      <c r="C7052" s="48" t="n">
        <v>46150</v>
      </c>
      <c r="D7052" s="47" t="s">
        <v>62</v>
      </c>
      <c r="E7052" s="47" t="s">
        <v>120</v>
      </c>
      <c r="F7052" s="47" t="s">
        <v>149</v>
      </c>
      <c r="G7052" s="47" t="s">
        <v>124</v>
      </c>
      <c r="H7052" s="47" t="n">
        <v>780</v>
      </c>
      <c r="I7052" s="57" t="n">
        <f aca="false">IFERROR(H7052/INDEX(Rate_Master!$C$2:$C$13,MATCH(F7052,Rate_Master!$A$2:$A$13,0)),0)</f>
        <v>0.709090909090909</v>
      </c>
    </row>
    <row r="7053" customFormat="false" ht="15" hidden="false" customHeight="false" outlineLevel="0" collapsed="false">
      <c r="A7053" s="47" t="s">
        <v>19005</v>
      </c>
      <c r="B7053" s="47" t="s">
        <v>1618</v>
      </c>
      <c r="C7053" s="48" t="n">
        <v>46150</v>
      </c>
      <c r="D7053" s="47" t="s">
        <v>62</v>
      </c>
      <c r="E7053" s="47" t="s">
        <v>120</v>
      </c>
      <c r="F7053" s="47" t="s">
        <v>149</v>
      </c>
      <c r="G7053" s="47" t="s">
        <v>125</v>
      </c>
      <c r="H7053" s="47" t="n">
        <v>447</v>
      </c>
      <c r="I7053" s="57" t="n">
        <f aca="false">IFERROR(H7053/INDEX(Rate_Master!$C$2:$C$13,MATCH(F7053,Rate_Master!$A$2:$A$13,0)),0)</f>
        <v>0.406363636363636</v>
      </c>
    </row>
    <row r="7054" customFormat="false" ht="15" hidden="false" customHeight="false" outlineLevel="0" collapsed="false">
      <c r="A7054" s="47" t="s">
        <v>19006</v>
      </c>
      <c r="B7054" s="47" t="s">
        <v>1618</v>
      </c>
      <c r="C7054" s="48" t="n">
        <v>46150</v>
      </c>
      <c r="D7054" s="47" t="s">
        <v>62</v>
      </c>
      <c r="E7054" s="47" t="s">
        <v>120</v>
      </c>
      <c r="F7054" s="47" t="s">
        <v>149</v>
      </c>
      <c r="G7054" s="47" t="s">
        <v>126</v>
      </c>
      <c r="H7054" s="47" t="n">
        <v>312</v>
      </c>
      <c r="I7054" s="57" t="n">
        <f aca="false">IFERROR(H7054/INDEX(Rate_Master!$C$2:$C$13,MATCH(F7054,Rate_Master!$A$2:$A$13,0)),0)</f>
        <v>0.283636363636364</v>
      </c>
    </row>
    <row r="7055" customFormat="false" ht="15" hidden="false" customHeight="false" outlineLevel="0" collapsed="false">
      <c r="A7055" s="47" t="s">
        <v>19007</v>
      </c>
      <c r="B7055" s="47" t="s">
        <v>1619</v>
      </c>
      <c r="C7055" s="48" t="n">
        <v>46150</v>
      </c>
      <c r="D7055" s="47" t="s">
        <v>62</v>
      </c>
      <c r="E7055" s="47" t="s">
        <v>120</v>
      </c>
      <c r="F7055" s="47" t="s">
        <v>149</v>
      </c>
      <c r="G7055" s="47" t="s">
        <v>119</v>
      </c>
      <c r="H7055" s="47" t="n">
        <v>1224</v>
      </c>
      <c r="I7055" s="57" t="n">
        <f aca="false">IFERROR(H7055/INDEX(Rate_Master!$C$2:$C$13,MATCH(F7055,Rate_Master!$A$2:$A$13,0)),0)</f>
        <v>1.11272727272727</v>
      </c>
    </row>
    <row r="7056" customFormat="false" ht="15" hidden="false" customHeight="false" outlineLevel="0" collapsed="false">
      <c r="A7056" s="47" t="s">
        <v>19008</v>
      </c>
      <c r="B7056" s="47" t="s">
        <v>1619</v>
      </c>
      <c r="C7056" s="48" t="n">
        <v>46150</v>
      </c>
      <c r="D7056" s="47" t="s">
        <v>62</v>
      </c>
      <c r="E7056" s="47" t="s">
        <v>120</v>
      </c>
      <c r="F7056" s="47" t="s">
        <v>149</v>
      </c>
      <c r="G7056" s="47" t="s">
        <v>121</v>
      </c>
      <c r="H7056" s="47" t="n">
        <v>1179</v>
      </c>
      <c r="I7056" s="57" t="n">
        <f aca="false">IFERROR(H7056/INDEX(Rate_Master!$C$2:$C$13,MATCH(F7056,Rate_Master!$A$2:$A$13,0)),0)</f>
        <v>1.07181818181818</v>
      </c>
    </row>
    <row r="7057" customFormat="false" ht="15" hidden="false" customHeight="false" outlineLevel="0" collapsed="false">
      <c r="A7057" s="47" t="s">
        <v>19009</v>
      </c>
      <c r="B7057" s="47" t="s">
        <v>1619</v>
      </c>
      <c r="C7057" s="48" t="n">
        <v>46150</v>
      </c>
      <c r="D7057" s="47" t="s">
        <v>62</v>
      </c>
      <c r="E7057" s="47" t="s">
        <v>120</v>
      </c>
      <c r="F7057" s="47" t="s">
        <v>149</v>
      </c>
      <c r="G7057" s="47" t="s">
        <v>122</v>
      </c>
      <c r="H7057" s="47" t="n">
        <v>1247</v>
      </c>
      <c r="I7057" s="57" t="n">
        <f aca="false">IFERROR(H7057/INDEX(Rate_Master!$C$2:$C$13,MATCH(F7057,Rate_Master!$A$2:$A$13,0)),0)</f>
        <v>1.13363636363636</v>
      </c>
    </row>
    <row r="7058" customFormat="false" ht="15" hidden="false" customHeight="false" outlineLevel="0" collapsed="false">
      <c r="A7058" s="47" t="s">
        <v>19010</v>
      </c>
      <c r="B7058" s="47" t="s">
        <v>1619</v>
      </c>
      <c r="C7058" s="48" t="n">
        <v>46150</v>
      </c>
      <c r="D7058" s="47" t="s">
        <v>62</v>
      </c>
      <c r="E7058" s="47" t="s">
        <v>120</v>
      </c>
      <c r="F7058" s="47" t="s">
        <v>149</v>
      </c>
      <c r="G7058" s="47" t="s">
        <v>123</v>
      </c>
      <c r="H7058" s="47" t="n">
        <v>968</v>
      </c>
      <c r="I7058" s="57" t="n">
        <f aca="false">IFERROR(H7058/INDEX(Rate_Master!$C$2:$C$13,MATCH(F7058,Rate_Master!$A$2:$A$13,0)),0)</f>
        <v>0.88</v>
      </c>
    </row>
    <row r="7059" customFormat="false" ht="15" hidden="false" customHeight="false" outlineLevel="0" collapsed="false">
      <c r="A7059" s="47" t="s">
        <v>19011</v>
      </c>
      <c r="B7059" s="47" t="s">
        <v>1619</v>
      </c>
      <c r="C7059" s="48" t="n">
        <v>46150</v>
      </c>
      <c r="D7059" s="47" t="s">
        <v>62</v>
      </c>
      <c r="E7059" s="47" t="s">
        <v>120</v>
      </c>
      <c r="F7059" s="47" t="s">
        <v>149</v>
      </c>
      <c r="G7059" s="47" t="s">
        <v>124</v>
      </c>
      <c r="H7059" s="47" t="n">
        <v>576</v>
      </c>
      <c r="I7059" s="57" t="n">
        <f aca="false">IFERROR(H7059/INDEX(Rate_Master!$C$2:$C$13,MATCH(F7059,Rate_Master!$A$2:$A$13,0)),0)</f>
        <v>0.523636363636364</v>
      </c>
    </row>
    <row r="7060" customFormat="false" ht="15" hidden="false" customHeight="false" outlineLevel="0" collapsed="false">
      <c r="A7060" s="47" t="s">
        <v>19012</v>
      </c>
      <c r="B7060" s="47" t="s">
        <v>1619</v>
      </c>
      <c r="C7060" s="48" t="n">
        <v>46150</v>
      </c>
      <c r="D7060" s="47" t="s">
        <v>62</v>
      </c>
      <c r="E7060" s="47" t="s">
        <v>120</v>
      </c>
      <c r="F7060" s="47" t="s">
        <v>149</v>
      </c>
      <c r="G7060" s="47" t="s">
        <v>125</v>
      </c>
      <c r="H7060" s="47" t="n">
        <v>337</v>
      </c>
      <c r="I7060" s="57" t="n">
        <f aca="false">IFERROR(H7060/INDEX(Rate_Master!$C$2:$C$13,MATCH(F7060,Rate_Master!$A$2:$A$13,0)),0)</f>
        <v>0.306363636363636</v>
      </c>
    </row>
    <row r="7061" customFormat="false" ht="15" hidden="false" customHeight="false" outlineLevel="0" collapsed="false">
      <c r="A7061" s="47" t="s">
        <v>19013</v>
      </c>
      <c r="B7061" s="47" t="s">
        <v>1619</v>
      </c>
      <c r="C7061" s="48" t="n">
        <v>46150</v>
      </c>
      <c r="D7061" s="47" t="s">
        <v>62</v>
      </c>
      <c r="E7061" s="47" t="s">
        <v>120</v>
      </c>
      <c r="F7061" s="47" t="s">
        <v>149</v>
      </c>
      <c r="G7061" s="47" t="s">
        <v>126</v>
      </c>
      <c r="H7061" s="47" t="n">
        <v>208</v>
      </c>
      <c r="I7061" s="57" t="n">
        <f aca="false">IFERROR(H7061/INDEX(Rate_Master!$C$2:$C$13,MATCH(F7061,Rate_Master!$A$2:$A$13,0)),0)</f>
        <v>0.189090909090909</v>
      </c>
    </row>
    <row r="7062" customFormat="false" ht="15" hidden="false" customHeight="false" outlineLevel="0" collapsed="false">
      <c r="A7062" s="47" t="s">
        <v>19014</v>
      </c>
      <c r="B7062" s="47" t="s">
        <v>1620</v>
      </c>
      <c r="C7062" s="48" t="n">
        <v>46150</v>
      </c>
      <c r="D7062" s="47" t="s">
        <v>63</v>
      </c>
      <c r="E7062" s="47" t="s">
        <v>120</v>
      </c>
      <c r="F7062" s="47" t="s">
        <v>151</v>
      </c>
      <c r="G7062" s="47" t="s">
        <v>119</v>
      </c>
      <c r="H7062" s="47" t="n">
        <v>1705</v>
      </c>
      <c r="I7062" s="57" t="n">
        <f aca="false">IFERROR(H7062/INDEX(Rate_Master!$C$2:$C$13,MATCH(F7062,Rate_Master!$A$2:$A$13,0)),0)</f>
        <v>2.43571428571429</v>
      </c>
    </row>
    <row r="7063" customFormat="false" ht="15" hidden="false" customHeight="false" outlineLevel="0" collapsed="false">
      <c r="A7063" s="47" t="s">
        <v>19015</v>
      </c>
      <c r="B7063" s="47" t="s">
        <v>1620</v>
      </c>
      <c r="C7063" s="48" t="n">
        <v>46150</v>
      </c>
      <c r="D7063" s="47" t="s">
        <v>63</v>
      </c>
      <c r="E7063" s="47" t="s">
        <v>120</v>
      </c>
      <c r="F7063" s="47" t="s">
        <v>151</v>
      </c>
      <c r="G7063" s="47" t="s">
        <v>121</v>
      </c>
      <c r="H7063" s="47" t="n">
        <v>1557</v>
      </c>
      <c r="I7063" s="57" t="n">
        <f aca="false">IFERROR(H7063/INDEX(Rate_Master!$C$2:$C$13,MATCH(F7063,Rate_Master!$A$2:$A$13,0)),0)</f>
        <v>2.22428571428571</v>
      </c>
    </row>
    <row r="7064" customFormat="false" ht="15" hidden="false" customHeight="false" outlineLevel="0" collapsed="false">
      <c r="A7064" s="47" t="s">
        <v>19016</v>
      </c>
      <c r="B7064" s="47" t="s">
        <v>1620</v>
      </c>
      <c r="C7064" s="48" t="n">
        <v>46150</v>
      </c>
      <c r="D7064" s="47" t="s">
        <v>63</v>
      </c>
      <c r="E7064" s="47" t="s">
        <v>120</v>
      </c>
      <c r="F7064" s="47" t="s">
        <v>151</v>
      </c>
      <c r="G7064" s="47" t="s">
        <v>122</v>
      </c>
      <c r="H7064" s="47" t="n">
        <v>3988</v>
      </c>
      <c r="I7064" s="57" t="n">
        <f aca="false">IFERROR(H7064/INDEX(Rate_Master!$C$2:$C$13,MATCH(F7064,Rate_Master!$A$2:$A$13,0)),0)</f>
        <v>5.69714285714286</v>
      </c>
    </row>
    <row r="7065" customFormat="false" ht="15" hidden="false" customHeight="false" outlineLevel="0" collapsed="false">
      <c r="A7065" s="47" t="s">
        <v>19017</v>
      </c>
      <c r="B7065" s="47" t="s">
        <v>1620</v>
      </c>
      <c r="C7065" s="48" t="n">
        <v>46150</v>
      </c>
      <c r="D7065" s="47" t="s">
        <v>63</v>
      </c>
      <c r="E7065" s="47" t="s">
        <v>120</v>
      </c>
      <c r="F7065" s="47" t="s">
        <v>151</v>
      </c>
      <c r="G7065" s="47" t="s">
        <v>123</v>
      </c>
      <c r="H7065" s="47" t="n">
        <v>1319</v>
      </c>
      <c r="I7065" s="57" t="n">
        <f aca="false">IFERROR(H7065/INDEX(Rate_Master!$C$2:$C$13,MATCH(F7065,Rate_Master!$A$2:$A$13,0)),0)</f>
        <v>1.88428571428571</v>
      </c>
    </row>
    <row r="7066" customFormat="false" ht="15" hidden="false" customHeight="false" outlineLevel="0" collapsed="false">
      <c r="A7066" s="47" t="s">
        <v>19018</v>
      </c>
      <c r="B7066" s="47" t="s">
        <v>1620</v>
      </c>
      <c r="C7066" s="48" t="n">
        <v>46150</v>
      </c>
      <c r="D7066" s="47" t="s">
        <v>63</v>
      </c>
      <c r="E7066" s="47" t="s">
        <v>120</v>
      </c>
      <c r="F7066" s="47" t="s">
        <v>151</v>
      </c>
      <c r="G7066" s="47" t="s">
        <v>124</v>
      </c>
      <c r="H7066" s="47" t="n">
        <v>780</v>
      </c>
      <c r="I7066" s="57" t="n">
        <f aca="false">IFERROR(H7066/INDEX(Rate_Master!$C$2:$C$13,MATCH(F7066,Rate_Master!$A$2:$A$13,0)),0)</f>
        <v>1.11428571428571</v>
      </c>
    </row>
    <row r="7067" customFormat="false" ht="15" hidden="false" customHeight="false" outlineLevel="0" collapsed="false">
      <c r="A7067" s="47" t="s">
        <v>19019</v>
      </c>
      <c r="B7067" s="47" t="s">
        <v>1620</v>
      </c>
      <c r="C7067" s="48" t="n">
        <v>46150</v>
      </c>
      <c r="D7067" s="47" t="s">
        <v>63</v>
      </c>
      <c r="E7067" s="47" t="s">
        <v>120</v>
      </c>
      <c r="F7067" s="47" t="s">
        <v>151</v>
      </c>
      <c r="G7067" s="47" t="s">
        <v>125</v>
      </c>
      <c r="H7067" s="47" t="n">
        <v>459</v>
      </c>
      <c r="I7067" s="57" t="n">
        <f aca="false">IFERROR(H7067/INDEX(Rate_Master!$C$2:$C$13,MATCH(F7067,Rate_Master!$A$2:$A$13,0)),0)</f>
        <v>0.655714285714286</v>
      </c>
    </row>
    <row r="7068" customFormat="false" ht="15" hidden="false" customHeight="false" outlineLevel="0" collapsed="false">
      <c r="A7068" s="47" t="s">
        <v>19020</v>
      </c>
      <c r="B7068" s="47" t="s">
        <v>1620</v>
      </c>
      <c r="C7068" s="48" t="n">
        <v>46150</v>
      </c>
      <c r="D7068" s="47" t="s">
        <v>63</v>
      </c>
      <c r="E7068" s="47" t="s">
        <v>120</v>
      </c>
      <c r="F7068" s="47" t="s">
        <v>151</v>
      </c>
      <c r="G7068" s="47" t="s">
        <v>126</v>
      </c>
      <c r="H7068" s="47" t="n">
        <v>331</v>
      </c>
      <c r="I7068" s="57" t="n">
        <f aca="false">IFERROR(H7068/INDEX(Rate_Master!$C$2:$C$13,MATCH(F7068,Rate_Master!$A$2:$A$13,0)),0)</f>
        <v>0.472857142857143</v>
      </c>
    </row>
    <row r="7069" customFormat="false" ht="15" hidden="false" customHeight="false" outlineLevel="0" collapsed="false">
      <c r="A7069" s="47" t="s">
        <v>19021</v>
      </c>
      <c r="B7069" s="47" t="s">
        <v>1621</v>
      </c>
      <c r="C7069" s="48" t="n">
        <v>46150</v>
      </c>
      <c r="D7069" s="47" t="s">
        <v>63</v>
      </c>
      <c r="E7069" s="47" t="s">
        <v>120</v>
      </c>
      <c r="F7069" s="47" t="s">
        <v>151</v>
      </c>
      <c r="G7069" s="47" t="s">
        <v>119</v>
      </c>
      <c r="H7069" s="47" t="n">
        <v>955</v>
      </c>
      <c r="I7069" s="57" t="n">
        <f aca="false">IFERROR(H7069/INDEX(Rate_Master!$C$2:$C$13,MATCH(F7069,Rate_Master!$A$2:$A$13,0)),0)</f>
        <v>1.36428571428571</v>
      </c>
    </row>
    <row r="7070" customFormat="false" ht="15" hidden="false" customHeight="false" outlineLevel="0" collapsed="false">
      <c r="A7070" s="47" t="s">
        <v>19022</v>
      </c>
      <c r="B7070" s="47" t="s">
        <v>1621</v>
      </c>
      <c r="C7070" s="48" t="n">
        <v>46150</v>
      </c>
      <c r="D7070" s="47" t="s">
        <v>63</v>
      </c>
      <c r="E7070" s="47" t="s">
        <v>120</v>
      </c>
      <c r="F7070" s="47" t="s">
        <v>151</v>
      </c>
      <c r="G7070" s="47" t="s">
        <v>121</v>
      </c>
      <c r="H7070" s="47" t="n">
        <v>854</v>
      </c>
      <c r="I7070" s="57" t="n">
        <f aca="false">IFERROR(H7070/INDEX(Rate_Master!$C$2:$C$13,MATCH(F7070,Rate_Master!$A$2:$A$13,0)),0)</f>
        <v>1.22</v>
      </c>
    </row>
    <row r="7071" customFormat="false" ht="15" hidden="false" customHeight="false" outlineLevel="0" collapsed="false">
      <c r="A7071" s="47" t="s">
        <v>19023</v>
      </c>
      <c r="B7071" s="47" t="s">
        <v>1621</v>
      </c>
      <c r="C7071" s="48" t="n">
        <v>46150</v>
      </c>
      <c r="D7071" s="47" t="s">
        <v>63</v>
      </c>
      <c r="E7071" s="47" t="s">
        <v>120</v>
      </c>
      <c r="F7071" s="47" t="s">
        <v>151</v>
      </c>
      <c r="G7071" s="47" t="s">
        <v>122</v>
      </c>
      <c r="H7071" s="47" t="n">
        <v>2213</v>
      </c>
      <c r="I7071" s="57" t="n">
        <f aca="false">IFERROR(H7071/INDEX(Rate_Master!$C$2:$C$13,MATCH(F7071,Rate_Master!$A$2:$A$13,0)),0)</f>
        <v>3.16142857142857</v>
      </c>
    </row>
    <row r="7072" customFormat="false" ht="15" hidden="false" customHeight="false" outlineLevel="0" collapsed="false">
      <c r="A7072" s="47" t="s">
        <v>19024</v>
      </c>
      <c r="B7072" s="47" t="s">
        <v>1621</v>
      </c>
      <c r="C7072" s="48" t="n">
        <v>46150</v>
      </c>
      <c r="D7072" s="47" t="s">
        <v>63</v>
      </c>
      <c r="E7072" s="47" t="s">
        <v>120</v>
      </c>
      <c r="F7072" s="47" t="s">
        <v>151</v>
      </c>
      <c r="G7072" s="47" t="s">
        <v>123</v>
      </c>
      <c r="H7072" s="47" t="n">
        <v>699</v>
      </c>
      <c r="I7072" s="57" t="n">
        <f aca="false">IFERROR(H7072/INDEX(Rate_Master!$C$2:$C$13,MATCH(F7072,Rate_Master!$A$2:$A$13,0)),0)</f>
        <v>0.998571428571429</v>
      </c>
    </row>
    <row r="7073" customFormat="false" ht="15" hidden="false" customHeight="false" outlineLevel="0" collapsed="false">
      <c r="A7073" s="47" t="s">
        <v>19025</v>
      </c>
      <c r="B7073" s="47" t="s">
        <v>1621</v>
      </c>
      <c r="C7073" s="48" t="n">
        <v>46150</v>
      </c>
      <c r="D7073" s="47" t="s">
        <v>63</v>
      </c>
      <c r="E7073" s="47" t="s">
        <v>120</v>
      </c>
      <c r="F7073" s="47" t="s">
        <v>151</v>
      </c>
      <c r="G7073" s="47" t="s">
        <v>124</v>
      </c>
      <c r="H7073" s="47" t="n">
        <v>446</v>
      </c>
      <c r="I7073" s="57" t="n">
        <f aca="false">IFERROR(H7073/INDEX(Rate_Master!$C$2:$C$13,MATCH(F7073,Rate_Master!$A$2:$A$13,0)),0)</f>
        <v>0.637142857142857</v>
      </c>
    </row>
    <row r="7074" customFormat="false" ht="15" hidden="false" customHeight="false" outlineLevel="0" collapsed="false">
      <c r="A7074" s="47" t="s">
        <v>19026</v>
      </c>
      <c r="B7074" s="47" t="s">
        <v>1621</v>
      </c>
      <c r="C7074" s="48" t="n">
        <v>46150</v>
      </c>
      <c r="D7074" s="47" t="s">
        <v>63</v>
      </c>
      <c r="E7074" s="47" t="s">
        <v>120</v>
      </c>
      <c r="F7074" s="47" t="s">
        <v>151</v>
      </c>
      <c r="G7074" s="47" t="s">
        <v>125</v>
      </c>
      <c r="H7074" s="47" t="n">
        <v>301</v>
      </c>
      <c r="I7074" s="57" t="n">
        <f aca="false">IFERROR(H7074/INDEX(Rate_Master!$C$2:$C$13,MATCH(F7074,Rate_Master!$A$2:$A$13,0)),0)</f>
        <v>0.43</v>
      </c>
    </row>
    <row r="7075" customFormat="false" ht="15" hidden="false" customHeight="false" outlineLevel="0" collapsed="false">
      <c r="A7075" s="47" t="s">
        <v>19027</v>
      </c>
      <c r="B7075" s="47" t="s">
        <v>1621</v>
      </c>
      <c r="C7075" s="48" t="n">
        <v>46150</v>
      </c>
      <c r="D7075" s="47" t="s">
        <v>63</v>
      </c>
      <c r="E7075" s="47" t="s">
        <v>120</v>
      </c>
      <c r="F7075" s="47" t="s">
        <v>151</v>
      </c>
      <c r="G7075" s="47" t="s">
        <v>126</v>
      </c>
      <c r="H7075" s="47" t="n">
        <v>175</v>
      </c>
      <c r="I7075" s="57" t="n">
        <f aca="false">IFERROR(H7075/INDEX(Rate_Master!$C$2:$C$13,MATCH(F7075,Rate_Master!$A$2:$A$13,0)),0)</f>
        <v>0.25</v>
      </c>
    </row>
    <row r="7076" customFormat="false" ht="15" hidden="false" customHeight="false" outlineLevel="0" collapsed="false">
      <c r="A7076" s="47" t="s">
        <v>19028</v>
      </c>
      <c r="B7076" s="47" t="s">
        <v>1622</v>
      </c>
      <c r="C7076" s="48" t="n">
        <v>46150</v>
      </c>
      <c r="D7076" s="47" t="s">
        <v>63</v>
      </c>
      <c r="E7076" s="47" t="s">
        <v>120</v>
      </c>
      <c r="F7076" s="47" t="s">
        <v>152</v>
      </c>
      <c r="G7076" s="47" t="s">
        <v>119</v>
      </c>
      <c r="H7076" s="47" t="n">
        <v>989</v>
      </c>
      <c r="I7076" s="57" t="n">
        <f aca="false">IFERROR(H7076/INDEX(Rate_Master!$C$2:$C$13,MATCH(F7076,Rate_Master!$A$2:$A$13,0)),0)</f>
        <v>1.09888888888889</v>
      </c>
    </row>
    <row r="7077" customFormat="false" ht="15" hidden="false" customHeight="false" outlineLevel="0" collapsed="false">
      <c r="A7077" s="47" t="s">
        <v>19029</v>
      </c>
      <c r="B7077" s="47" t="s">
        <v>1622</v>
      </c>
      <c r="C7077" s="48" t="n">
        <v>46150</v>
      </c>
      <c r="D7077" s="47" t="s">
        <v>63</v>
      </c>
      <c r="E7077" s="47" t="s">
        <v>120</v>
      </c>
      <c r="F7077" s="47" t="s">
        <v>152</v>
      </c>
      <c r="G7077" s="47" t="s">
        <v>121</v>
      </c>
      <c r="H7077" s="47" t="n">
        <v>873</v>
      </c>
      <c r="I7077" s="57" t="n">
        <f aca="false">IFERROR(H7077/INDEX(Rate_Master!$C$2:$C$13,MATCH(F7077,Rate_Master!$A$2:$A$13,0)),0)</f>
        <v>0.97</v>
      </c>
    </row>
    <row r="7078" customFormat="false" ht="15" hidden="false" customHeight="false" outlineLevel="0" collapsed="false">
      <c r="A7078" s="47" t="s">
        <v>19030</v>
      </c>
      <c r="B7078" s="47" t="s">
        <v>1622</v>
      </c>
      <c r="C7078" s="48" t="n">
        <v>46150</v>
      </c>
      <c r="D7078" s="47" t="s">
        <v>63</v>
      </c>
      <c r="E7078" s="47" t="s">
        <v>120</v>
      </c>
      <c r="F7078" s="47" t="s">
        <v>152</v>
      </c>
      <c r="G7078" s="47" t="s">
        <v>122</v>
      </c>
      <c r="H7078" s="47" t="n">
        <v>1007</v>
      </c>
      <c r="I7078" s="57" t="n">
        <f aca="false">IFERROR(H7078/INDEX(Rate_Master!$C$2:$C$13,MATCH(F7078,Rate_Master!$A$2:$A$13,0)),0)</f>
        <v>1.11888888888889</v>
      </c>
    </row>
    <row r="7079" customFormat="false" ht="15" hidden="false" customHeight="false" outlineLevel="0" collapsed="false">
      <c r="A7079" s="47" t="s">
        <v>19031</v>
      </c>
      <c r="B7079" s="47" t="s">
        <v>1622</v>
      </c>
      <c r="C7079" s="48" t="n">
        <v>46150</v>
      </c>
      <c r="D7079" s="47" t="s">
        <v>63</v>
      </c>
      <c r="E7079" s="47" t="s">
        <v>120</v>
      </c>
      <c r="F7079" s="47" t="s">
        <v>152</v>
      </c>
      <c r="G7079" s="47" t="s">
        <v>123</v>
      </c>
      <c r="H7079" s="47" t="n">
        <v>721</v>
      </c>
      <c r="I7079" s="57" t="n">
        <f aca="false">IFERROR(H7079/INDEX(Rate_Master!$C$2:$C$13,MATCH(F7079,Rate_Master!$A$2:$A$13,0)),0)</f>
        <v>0.801111111111111</v>
      </c>
    </row>
    <row r="7080" customFormat="false" ht="15" hidden="false" customHeight="false" outlineLevel="0" collapsed="false">
      <c r="A7080" s="47" t="s">
        <v>19032</v>
      </c>
      <c r="B7080" s="47" t="s">
        <v>1622</v>
      </c>
      <c r="C7080" s="48" t="n">
        <v>46150</v>
      </c>
      <c r="D7080" s="47" t="s">
        <v>63</v>
      </c>
      <c r="E7080" s="47" t="s">
        <v>120</v>
      </c>
      <c r="F7080" s="47" t="s">
        <v>152</v>
      </c>
      <c r="G7080" s="47" t="s">
        <v>124</v>
      </c>
      <c r="H7080" s="47" t="n">
        <v>454</v>
      </c>
      <c r="I7080" s="57" t="n">
        <f aca="false">IFERROR(H7080/INDEX(Rate_Master!$C$2:$C$13,MATCH(F7080,Rate_Master!$A$2:$A$13,0)),0)</f>
        <v>0.504444444444445</v>
      </c>
    </row>
    <row r="7081" customFormat="false" ht="15" hidden="false" customHeight="false" outlineLevel="0" collapsed="false">
      <c r="A7081" s="47" t="s">
        <v>19033</v>
      </c>
      <c r="B7081" s="47" t="s">
        <v>1622</v>
      </c>
      <c r="C7081" s="48" t="n">
        <v>46150</v>
      </c>
      <c r="D7081" s="47" t="s">
        <v>63</v>
      </c>
      <c r="E7081" s="47" t="s">
        <v>120</v>
      </c>
      <c r="F7081" s="47" t="s">
        <v>152</v>
      </c>
      <c r="G7081" s="47" t="s">
        <v>125</v>
      </c>
      <c r="H7081" s="47" t="n">
        <v>269</v>
      </c>
      <c r="I7081" s="57" t="n">
        <f aca="false">IFERROR(H7081/INDEX(Rate_Master!$C$2:$C$13,MATCH(F7081,Rate_Master!$A$2:$A$13,0)),0)</f>
        <v>0.298888888888889</v>
      </c>
    </row>
    <row r="7082" customFormat="false" ht="15" hidden="false" customHeight="false" outlineLevel="0" collapsed="false">
      <c r="A7082" s="47" t="s">
        <v>19034</v>
      </c>
      <c r="B7082" s="47" t="s">
        <v>1622</v>
      </c>
      <c r="C7082" s="48" t="n">
        <v>46150</v>
      </c>
      <c r="D7082" s="47" t="s">
        <v>63</v>
      </c>
      <c r="E7082" s="47" t="s">
        <v>120</v>
      </c>
      <c r="F7082" s="47" t="s">
        <v>152</v>
      </c>
      <c r="G7082" s="47" t="s">
        <v>126</v>
      </c>
      <c r="H7082" s="47" t="n">
        <v>179</v>
      </c>
      <c r="I7082" s="57" t="n">
        <f aca="false">IFERROR(H7082/INDEX(Rate_Master!$C$2:$C$13,MATCH(F7082,Rate_Master!$A$2:$A$13,0)),0)</f>
        <v>0.198888888888889</v>
      </c>
    </row>
    <row r="7083" customFormat="false" ht="15" hidden="false" customHeight="false" outlineLevel="0" collapsed="false">
      <c r="A7083" s="47" t="s">
        <v>19035</v>
      </c>
      <c r="B7083" s="47" t="s">
        <v>1624</v>
      </c>
      <c r="C7083" s="48" t="n">
        <v>46150</v>
      </c>
      <c r="D7083" s="47" t="s">
        <v>64</v>
      </c>
      <c r="E7083" s="47" t="s">
        <v>128</v>
      </c>
      <c r="F7083" s="47" t="s">
        <v>154</v>
      </c>
      <c r="G7083" s="47" t="s">
        <v>127</v>
      </c>
      <c r="H7083" s="47" t="n">
        <v>1175</v>
      </c>
      <c r="I7083" s="57" t="n">
        <f aca="false">IFERROR(H7083/INDEX(Rate_Master!$C$2:$C$13,MATCH(F7083,Rate_Master!$A$2:$A$13,0)),0)</f>
        <v>1.95833333333333</v>
      </c>
    </row>
    <row r="7084" customFormat="false" ht="15" hidden="false" customHeight="false" outlineLevel="0" collapsed="false">
      <c r="A7084" s="47" t="s">
        <v>19036</v>
      </c>
      <c r="B7084" s="47" t="s">
        <v>1624</v>
      </c>
      <c r="C7084" s="48" t="n">
        <v>46150</v>
      </c>
      <c r="D7084" s="47" t="s">
        <v>64</v>
      </c>
      <c r="E7084" s="47" t="s">
        <v>128</v>
      </c>
      <c r="F7084" s="47" t="s">
        <v>154</v>
      </c>
      <c r="G7084" s="47" t="s">
        <v>129</v>
      </c>
      <c r="H7084" s="47" t="n">
        <v>819</v>
      </c>
      <c r="I7084" s="57" t="n">
        <f aca="false">IFERROR(H7084/INDEX(Rate_Master!$C$2:$C$13,MATCH(F7084,Rate_Master!$A$2:$A$13,0)),0)</f>
        <v>1.365</v>
      </c>
    </row>
    <row r="7085" customFormat="false" ht="15" hidden="false" customHeight="false" outlineLevel="0" collapsed="false">
      <c r="A7085" s="47" t="s">
        <v>19037</v>
      </c>
      <c r="B7085" s="47" t="s">
        <v>1624</v>
      </c>
      <c r="C7085" s="48" t="n">
        <v>46150</v>
      </c>
      <c r="D7085" s="47" t="s">
        <v>64</v>
      </c>
      <c r="E7085" s="47" t="s">
        <v>128</v>
      </c>
      <c r="F7085" s="47" t="s">
        <v>154</v>
      </c>
      <c r="G7085" s="47" t="s">
        <v>130</v>
      </c>
      <c r="H7085" s="47" t="n">
        <v>727</v>
      </c>
      <c r="I7085" s="57" t="n">
        <f aca="false">IFERROR(H7085/INDEX(Rate_Master!$C$2:$C$13,MATCH(F7085,Rate_Master!$A$2:$A$13,0)),0)</f>
        <v>1.21166666666667</v>
      </c>
    </row>
    <row r="7086" customFormat="false" ht="15" hidden="false" customHeight="false" outlineLevel="0" collapsed="false">
      <c r="A7086" s="47" t="s">
        <v>19038</v>
      </c>
      <c r="B7086" s="47" t="s">
        <v>1624</v>
      </c>
      <c r="C7086" s="48" t="n">
        <v>46150</v>
      </c>
      <c r="D7086" s="47" t="s">
        <v>64</v>
      </c>
      <c r="E7086" s="47" t="s">
        <v>128</v>
      </c>
      <c r="F7086" s="47" t="s">
        <v>154</v>
      </c>
      <c r="G7086" s="47" t="s">
        <v>131</v>
      </c>
      <c r="H7086" s="47" t="n">
        <v>317</v>
      </c>
      <c r="I7086" s="57" t="n">
        <f aca="false">IFERROR(H7086/INDEX(Rate_Master!$C$2:$C$13,MATCH(F7086,Rate_Master!$A$2:$A$13,0)),0)</f>
        <v>0.528333333333333</v>
      </c>
    </row>
    <row r="7087" customFormat="false" ht="15" hidden="false" customHeight="false" outlineLevel="0" collapsed="false">
      <c r="A7087" s="47" t="s">
        <v>19039</v>
      </c>
      <c r="B7087" s="47" t="s">
        <v>1624</v>
      </c>
      <c r="C7087" s="48" t="n">
        <v>46150</v>
      </c>
      <c r="D7087" s="47" t="s">
        <v>64</v>
      </c>
      <c r="E7087" s="47" t="s">
        <v>128</v>
      </c>
      <c r="F7087" s="47" t="s">
        <v>154</v>
      </c>
      <c r="G7087" s="47" t="s">
        <v>132</v>
      </c>
      <c r="H7087" s="47" t="n">
        <v>238</v>
      </c>
      <c r="I7087" s="57" t="n">
        <f aca="false">IFERROR(H7087/INDEX(Rate_Master!$C$2:$C$13,MATCH(F7087,Rate_Master!$A$2:$A$13,0)),0)</f>
        <v>0.396666666666667</v>
      </c>
    </row>
    <row r="7088" customFormat="false" ht="15" hidden="false" customHeight="false" outlineLevel="0" collapsed="false">
      <c r="A7088" s="47" t="s">
        <v>19040</v>
      </c>
      <c r="B7088" s="47" t="s">
        <v>1626</v>
      </c>
      <c r="C7088" s="48" t="n">
        <v>46150</v>
      </c>
      <c r="D7088" s="47" t="s">
        <v>64</v>
      </c>
      <c r="E7088" s="47" t="s">
        <v>128</v>
      </c>
      <c r="F7088" s="47" t="s">
        <v>154</v>
      </c>
      <c r="G7088" s="47" t="s">
        <v>127</v>
      </c>
      <c r="H7088" s="47" t="n">
        <v>1398</v>
      </c>
      <c r="I7088" s="57" t="n">
        <f aca="false">IFERROR(H7088/INDEX(Rate_Master!$C$2:$C$13,MATCH(F7088,Rate_Master!$A$2:$A$13,0)),0)</f>
        <v>2.33</v>
      </c>
    </row>
    <row r="7089" customFormat="false" ht="15" hidden="false" customHeight="false" outlineLevel="0" collapsed="false">
      <c r="A7089" s="47" t="s">
        <v>19041</v>
      </c>
      <c r="B7089" s="47" t="s">
        <v>1626</v>
      </c>
      <c r="C7089" s="48" t="n">
        <v>46150</v>
      </c>
      <c r="D7089" s="47" t="s">
        <v>64</v>
      </c>
      <c r="E7089" s="47" t="s">
        <v>128</v>
      </c>
      <c r="F7089" s="47" t="s">
        <v>154</v>
      </c>
      <c r="G7089" s="47" t="s">
        <v>129</v>
      </c>
      <c r="H7089" s="47" t="n">
        <v>911</v>
      </c>
      <c r="I7089" s="57" t="n">
        <f aca="false">IFERROR(H7089/INDEX(Rate_Master!$C$2:$C$13,MATCH(F7089,Rate_Master!$A$2:$A$13,0)),0)</f>
        <v>1.51833333333333</v>
      </c>
    </row>
    <row r="7090" customFormat="false" ht="15" hidden="false" customHeight="false" outlineLevel="0" collapsed="false">
      <c r="A7090" s="47" t="s">
        <v>19042</v>
      </c>
      <c r="B7090" s="47" t="s">
        <v>1626</v>
      </c>
      <c r="C7090" s="48" t="n">
        <v>46150</v>
      </c>
      <c r="D7090" s="47" t="s">
        <v>64</v>
      </c>
      <c r="E7090" s="47" t="s">
        <v>128</v>
      </c>
      <c r="F7090" s="47" t="s">
        <v>154</v>
      </c>
      <c r="G7090" s="47" t="s">
        <v>130</v>
      </c>
      <c r="H7090" s="47" t="n">
        <v>846</v>
      </c>
      <c r="I7090" s="57" t="n">
        <f aca="false">IFERROR(H7090/INDEX(Rate_Master!$C$2:$C$13,MATCH(F7090,Rate_Master!$A$2:$A$13,0)),0)</f>
        <v>1.41</v>
      </c>
    </row>
    <row r="7091" customFormat="false" ht="15" hidden="false" customHeight="false" outlineLevel="0" collapsed="false">
      <c r="A7091" s="47" t="s">
        <v>19043</v>
      </c>
      <c r="B7091" s="47" t="s">
        <v>1626</v>
      </c>
      <c r="C7091" s="48" t="n">
        <v>46150</v>
      </c>
      <c r="D7091" s="47" t="s">
        <v>64</v>
      </c>
      <c r="E7091" s="47" t="s">
        <v>128</v>
      </c>
      <c r="F7091" s="47" t="s">
        <v>154</v>
      </c>
      <c r="G7091" s="47" t="s">
        <v>131</v>
      </c>
      <c r="H7091" s="47" t="n">
        <v>343</v>
      </c>
      <c r="I7091" s="57" t="n">
        <f aca="false">IFERROR(H7091/INDEX(Rate_Master!$C$2:$C$13,MATCH(F7091,Rate_Master!$A$2:$A$13,0)),0)</f>
        <v>0.571666666666667</v>
      </c>
    </row>
    <row r="7092" customFormat="false" ht="15" hidden="false" customHeight="false" outlineLevel="0" collapsed="false">
      <c r="A7092" s="47" t="s">
        <v>19044</v>
      </c>
      <c r="B7092" s="47" t="s">
        <v>1626</v>
      </c>
      <c r="C7092" s="48" t="n">
        <v>46150</v>
      </c>
      <c r="D7092" s="47" t="s">
        <v>64</v>
      </c>
      <c r="E7092" s="47" t="s">
        <v>128</v>
      </c>
      <c r="F7092" s="47" t="s">
        <v>154</v>
      </c>
      <c r="G7092" s="47" t="s">
        <v>132</v>
      </c>
      <c r="H7092" s="47" t="n">
        <v>296</v>
      </c>
      <c r="I7092" s="57" t="n">
        <f aca="false">IFERROR(H7092/INDEX(Rate_Master!$C$2:$C$13,MATCH(F7092,Rate_Master!$A$2:$A$13,0)),0)</f>
        <v>0.493333333333333</v>
      </c>
    </row>
    <row r="7093" customFormat="false" ht="15" hidden="false" customHeight="false" outlineLevel="0" collapsed="false">
      <c r="A7093" s="47" t="s">
        <v>19045</v>
      </c>
      <c r="B7093" s="47" t="s">
        <v>1627</v>
      </c>
      <c r="C7093" s="48" t="n">
        <v>46150</v>
      </c>
      <c r="D7093" s="47" t="s">
        <v>65</v>
      </c>
      <c r="E7093" s="47" t="s">
        <v>134</v>
      </c>
      <c r="F7093" s="47" t="s">
        <v>159</v>
      </c>
      <c r="G7093" s="47" t="s">
        <v>133</v>
      </c>
      <c r="H7093" s="47" t="n">
        <v>528</v>
      </c>
      <c r="I7093" s="57" t="n">
        <f aca="false">IFERROR(H7093/INDEX(Rate_Master!$C$2:$C$13,MATCH(F7093,Rate_Master!$A$2:$A$13,0)),0)</f>
        <v>2.2</v>
      </c>
    </row>
    <row r="7094" customFormat="false" ht="15" hidden="false" customHeight="false" outlineLevel="0" collapsed="false">
      <c r="A7094" s="47" t="s">
        <v>19046</v>
      </c>
      <c r="B7094" s="47" t="s">
        <v>1627</v>
      </c>
      <c r="C7094" s="48" t="n">
        <v>46150</v>
      </c>
      <c r="D7094" s="47" t="s">
        <v>65</v>
      </c>
      <c r="E7094" s="47" t="s">
        <v>134</v>
      </c>
      <c r="F7094" s="47" t="s">
        <v>159</v>
      </c>
      <c r="G7094" s="47" t="s">
        <v>135</v>
      </c>
      <c r="H7094" s="47" t="n">
        <v>410</v>
      </c>
      <c r="I7094" s="57" t="n">
        <f aca="false">IFERROR(H7094/INDEX(Rate_Master!$C$2:$C$13,MATCH(F7094,Rate_Master!$A$2:$A$13,0)),0)</f>
        <v>1.70833333333333</v>
      </c>
    </row>
    <row r="7095" customFormat="false" ht="15" hidden="false" customHeight="false" outlineLevel="0" collapsed="false">
      <c r="A7095" s="47" t="s">
        <v>19047</v>
      </c>
      <c r="B7095" s="47" t="s">
        <v>1627</v>
      </c>
      <c r="C7095" s="48" t="n">
        <v>46150</v>
      </c>
      <c r="D7095" s="47" t="s">
        <v>65</v>
      </c>
      <c r="E7095" s="47" t="s">
        <v>134</v>
      </c>
      <c r="F7095" s="47" t="s">
        <v>159</v>
      </c>
      <c r="G7095" s="47" t="s">
        <v>136</v>
      </c>
      <c r="H7095" s="47" t="n">
        <v>296</v>
      </c>
      <c r="I7095" s="57" t="n">
        <f aca="false">IFERROR(H7095/INDEX(Rate_Master!$C$2:$C$13,MATCH(F7095,Rate_Master!$A$2:$A$13,0)),0)</f>
        <v>1.23333333333333</v>
      </c>
    </row>
    <row r="7096" customFormat="false" ht="15" hidden="false" customHeight="false" outlineLevel="0" collapsed="false">
      <c r="A7096" s="47" t="s">
        <v>19048</v>
      </c>
      <c r="B7096" s="47" t="s">
        <v>1627</v>
      </c>
      <c r="C7096" s="48" t="n">
        <v>46150</v>
      </c>
      <c r="D7096" s="47" t="s">
        <v>65</v>
      </c>
      <c r="E7096" s="47" t="s">
        <v>134</v>
      </c>
      <c r="F7096" s="47" t="s">
        <v>159</v>
      </c>
      <c r="G7096" s="47" t="s">
        <v>137</v>
      </c>
      <c r="H7096" s="47" t="n">
        <v>245</v>
      </c>
      <c r="I7096" s="57" t="n">
        <f aca="false">IFERROR(H7096/INDEX(Rate_Master!$C$2:$C$13,MATCH(F7096,Rate_Master!$A$2:$A$13,0)),0)</f>
        <v>1.02083333333333</v>
      </c>
    </row>
    <row r="7097" customFormat="false" ht="15" hidden="false" customHeight="false" outlineLevel="0" collapsed="false">
      <c r="A7097" s="47" t="s">
        <v>19049</v>
      </c>
      <c r="B7097" s="47" t="s">
        <v>1627</v>
      </c>
      <c r="C7097" s="48" t="n">
        <v>46150</v>
      </c>
      <c r="D7097" s="47" t="s">
        <v>65</v>
      </c>
      <c r="E7097" s="47" t="s">
        <v>134</v>
      </c>
      <c r="F7097" s="47" t="s">
        <v>159</v>
      </c>
      <c r="G7097" s="47" t="s">
        <v>138</v>
      </c>
      <c r="H7097" s="47" t="n">
        <v>146</v>
      </c>
      <c r="I7097" s="57" t="n">
        <f aca="false">IFERROR(H7097/INDEX(Rate_Master!$C$2:$C$13,MATCH(F7097,Rate_Master!$A$2:$A$13,0)),0)</f>
        <v>0.608333333333333</v>
      </c>
    </row>
    <row r="7098" customFormat="false" ht="15" hidden="false" customHeight="false" outlineLevel="0" collapsed="false">
      <c r="A7098" s="47" t="s">
        <v>19050</v>
      </c>
      <c r="B7098" s="47" t="s">
        <v>1628</v>
      </c>
      <c r="C7098" s="48" t="n">
        <v>46150</v>
      </c>
      <c r="D7098" s="47" t="s">
        <v>65</v>
      </c>
      <c r="E7098" s="47" t="s">
        <v>134</v>
      </c>
      <c r="F7098" s="47" t="s">
        <v>157</v>
      </c>
      <c r="G7098" s="47" t="s">
        <v>133</v>
      </c>
      <c r="H7098" s="47" t="n">
        <v>1052</v>
      </c>
      <c r="I7098" s="57" t="n">
        <f aca="false">IFERROR(H7098/INDEX(Rate_Master!$C$2:$C$13,MATCH(F7098,Rate_Master!$A$2:$A$13,0)),0)</f>
        <v>4.78181818181818</v>
      </c>
    </row>
    <row r="7099" customFormat="false" ht="15" hidden="false" customHeight="false" outlineLevel="0" collapsed="false">
      <c r="A7099" s="47" t="s">
        <v>19051</v>
      </c>
      <c r="B7099" s="47" t="s">
        <v>1628</v>
      </c>
      <c r="C7099" s="48" t="n">
        <v>46150</v>
      </c>
      <c r="D7099" s="47" t="s">
        <v>65</v>
      </c>
      <c r="E7099" s="47" t="s">
        <v>134</v>
      </c>
      <c r="F7099" s="47" t="s">
        <v>157</v>
      </c>
      <c r="G7099" s="47" t="s">
        <v>135</v>
      </c>
      <c r="H7099" s="47" t="n">
        <v>565</v>
      </c>
      <c r="I7099" s="57" t="n">
        <f aca="false">IFERROR(H7099/INDEX(Rate_Master!$C$2:$C$13,MATCH(F7099,Rate_Master!$A$2:$A$13,0)),0)</f>
        <v>2.56818181818182</v>
      </c>
    </row>
    <row r="7100" customFormat="false" ht="15" hidden="false" customHeight="false" outlineLevel="0" collapsed="false">
      <c r="A7100" s="47" t="s">
        <v>19052</v>
      </c>
      <c r="B7100" s="47" t="s">
        <v>1628</v>
      </c>
      <c r="C7100" s="48" t="n">
        <v>46150</v>
      </c>
      <c r="D7100" s="47" t="s">
        <v>65</v>
      </c>
      <c r="E7100" s="47" t="s">
        <v>134</v>
      </c>
      <c r="F7100" s="47" t="s">
        <v>157</v>
      </c>
      <c r="G7100" s="47" t="s">
        <v>136</v>
      </c>
      <c r="H7100" s="47" t="n">
        <v>434</v>
      </c>
      <c r="I7100" s="57" t="n">
        <f aca="false">IFERROR(H7100/INDEX(Rate_Master!$C$2:$C$13,MATCH(F7100,Rate_Master!$A$2:$A$13,0)),0)</f>
        <v>1.97272727272727</v>
      </c>
    </row>
    <row r="7101" customFormat="false" ht="15" hidden="false" customHeight="false" outlineLevel="0" collapsed="false">
      <c r="A7101" s="47" t="s">
        <v>19053</v>
      </c>
      <c r="B7101" s="47" t="s">
        <v>1628</v>
      </c>
      <c r="C7101" s="48" t="n">
        <v>46150</v>
      </c>
      <c r="D7101" s="47" t="s">
        <v>65</v>
      </c>
      <c r="E7101" s="47" t="s">
        <v>134</v>
      </c>
      <c r="F7101" s="47" t="s">
        <v>157</v>
      </c>
      <c r="G7101" s="47" t="s">
        <v>137</v>
      </c>
      <c r="H7101" s="47" t="n">
        <v>348</v>
      </c>
      <c r="I7101" s="57" t="n">
        <f aca="false">IFERROR(H7101/INDEX(Rate_Master!$C$2:$C$13,MATCH(F7101,Rate_Master!$A$2:$A$13,0)),0)</f>
        <v>1.58181818181818</v>
      </c>
    </row>
    <row r="7102" customFormat="false" ht="15" hidden="false" customHeight="false" outlineLevel="0" collapsed="false">
      <c r="A7102" s="47" t="s">
        <v>19054</v>
      </c>
      <c r="B7102" s="47" t="s">
        <v>1628</v>
      </c>
      <c r="C7102" s="48" t="n">
        <v>46150</v>
      </c>
      <c r="D7102" s="47" t="s">
        <v>65</v>
      </c>
      <c r="E7102" s="47" t="s">
        <v>134</v>
      </c>
      <c r="F7102" s="47" t="s">
        <v>157</v>
      </c>
      <c r="G7102" s="47" t="s">
        <v>138</v>
      </c>
      <c r="H7102" s="47" t="n">
        <v>193</v>
      </c>
      <c r="I7102" s="57" t="n">
        <f aca="false">IFERROR(H7102/INDEX(Rate_Master!$C$2:$C$13,MATCH(F7102,Rate_Master!$A$2:$A$13,0)),0)</f>
        <v>0.877272727272727</v>
      </c>
    </row>
    <row r="7103" customFormat="false" ht="15" hidden="false" customHeight="false" outlineLevel="0" collapsed="false">
      <c r="A7103" s="47" t="s">
        <v>19055</v>
      </c>
      <c r="B7103" s="47" t="s">
        <v>1630</v>
      </c>
      <c r="C7103" s="48" t="n">
        <v>46150</v>
      </c>
      <c r="D7103" s="47" t="s">
        <v>65</v>
      </c>
      <c r="E7103" s="47" t="s">
        <v>134</v>
      </c>
      <c r="F7103" s="47" t="s">
        <v>157</v>
      </c>
      <c r="G7103" s="47" t="s">
        <v>133</v>
      </c>
      <c r="H7103" s="47" t="n">
        <v>662</v>
      </c>
      <c r="I7103" s="57" t="n">
        <f aca="false">IFERROR(H7103/INDEX(Rate_Master!$C$2:$C$13,MATCH(F7103,Rate_Master!$A$2:$A$13,0)),0)</f>
        <v>3.00909090909091</v>
      </c>
    </row>
    <row r="7104" customFormat="false" ht="15" hidden="false" customHeight="false" outlineLevel="0" collapsed="false">
      <c r="A7104" s="47" t="s">
        <v>19056</v>
      </c>
      <c r="B7104" s="47" t="s">
        <v>1630</v>
      </c>
      <c r="C7104" s="48" t="n">
        <v>46150</v>
      </c>
      <c r="D7104" s="47" t="s">
        <v>65</v>
      </c>
      <c r="E7104" s="47" t="s">
        <v>134</v>
      </c>
      <c r="F7104" s="47" t="s">
        <v>157</v>
      </c>
      <c r="G7104" s="47" t="s">
        <v>135</v>
      </c>
      <c r="H7104" s="47" t="n">
        <v>374</v>
      </c>
      <c r="I7104" s="57" t="n">
        <f aca="false">IFERROR(H7104/INDEX(Rate_Master!$C$2:$C$13,MATCH(F7104,Rate_Master!$A$2:$A$13,0)),0)</f>
        <v>1.7</v>
      </c>
    </row>
    <row r="7105" customFormat="false" ht="15" hidden="false" customHeight="false" outlineLevel="0" collapsed="false">
      <c r="A7105" s="47" t="s">
        <v>19057</v>
      </c>
      <c r="B7105" s="47" t="s">
        <v>1630</v>
      </c>
      <c r="C7105" s="48" t="n">
        <v>46150</v>
      </c>
      <c r="D7105" s="47" t="s">
        <v>65</v>
      </c>
      <c r="E7105" s="47" t="s">
        <v>134</v>
      </c>
      <c r="F7105" s="47" t="s">
        <v>157</v>
      </c>
      <c r="G7105" s="47" t="s">
        <v>136</v>
      </c>
      <c r="H7105" s="47" t="n">
        <v>280</v>
      </c>
      <c r="I7105" s="57" t="n">
        <f aca="false">IFERROR(H7105/INDEX(Rate_Master!$C$2:$C$13,MATCH(F7105,Rate_Master!$A$2:$A$13,0)),0)</f>
        <v>1.27272727272727</v>
      </c>
    </row>
    <row r="7106" customFormat="false" ht="15" hidden="false" customHeight="false" outlineLevel="0" collapsed="false">
      <c r="A7106" s="47" t="s">
        <v>19058</v>
      </c>
      <c r="B7106" s="47" t="s">
        <v>1630</v>
      </c>
      <c r="C7106" s="48" t="n">
        <v>46150</v>
      </c>
      <c r="D7106" s="47" t="s">
        <v>65</v>
      </c>
      <c r="E7106" s="47" t="s">
        <v>134</v>
      </c>
      <c r="F7106" s="47" t="s">
        <v>157</v>
      </c>
      <c r="G7106" s="47" t="s">
        <v>137</v>
      </c>
      <c r="H7106" s="47" t="n">
        <v>252</v>
      </c>
      <c r="I7106" s="57" t="n">
        <f aca="false">IFERROR(H7106/INDEX(Rate_Master!$C$2:$C$13,MATCH(F7106,Rate_Master!$A$2:$A$13,0)),0)</f>
        <v>1.14545454545455</v>
      </c>
    </row>
    <row r="7107" customFormat="false" ht="15" hidden="false" customHeight="false" outlineLevel="0" collapsed="false">
      <c r="A7107" s="47" t="s">
        <v>19059</v>
      </c>
      <c r="B7107" s="47" t="s">
        <v>1630</v>
      </c>
      <c r="C7107" s="48" t="n">
        <v>46150</v>
      </c>
      <c r="D7107" s="47" t="s">
        <v>65</v>
      </c>
      <c r="E7107" s="47" t="s">
        <v>134</v>
      </c>
      <c r="F7107" s="47" t="s">
        <v>157</v>
      </c>
      <c r="G7107" s="47" t="s">
        <v>138</v>
      </c>
      <c r="H7107" s="47" t="n">
        <v>122</v>
      </c>
      <c r="I7107" s="57" t="n">
        <f aca="false">IFERROR(H7107/INDEX(Rate_Master!$C$2:$C$13,MATCH(F7107,Rate_Master!$A$2:$A$13,0)),0)</f>
        <v>0.554545454545455</v>
      </c>
    </row>
    <row r="7108" customFormat="false" ht="15" hidden="false" customHeight="false" outlineLevel="0" collapsed="false">
      <c r="A7108" s="47" t="s">
        <v>19060</v>
      </c>
      <c r="B7108" s="47" t="s">
        <v>1631</v>
      </c>
      <c r="C7108" s="48" t="n">
        <v>46151</v>
      </c>
      <c r="D7108" s="47" t="s">
        <v>62</v>
      </c>
      <c r="E7108" s="47" t="s">
        <v>120</v>
      </c>
      <c r="F7108" s="47" t="s">
        <v>149</v>
      </c>
      <c r="G7108" s="47" t="s">
        <v>119</v>
      </c>
      <c r="H7108" s="47" t="n">
        <v>1330</v>
      </c>
      <c r="I7108" s="57" t="n">
        <f aca="false">IFERROR(H7108/INDEX(Rate_Master!$C$2:$C$13,MATCH(F7108,Rate_Master!$A$2:$A$13,0)),0)</f>
        <v>1.20909090909091</v>
      </c>
    </row>
    <row r="7109" customFormat="false" ht="15" hidden="false" customHeight="false" outlineLevel="0" collapsed="false">
      <c r="A7109" s="47" t="s">
        <v>19061</v>
      </c>
      <c r="B7109" s="47" t="s">
        <v>1631</v>
      </c>
      <c r="C7109" s="48" t="n">
        <v>46151</v>
      </c>
      <c r="D7109" s="47" t="s">
        <v>62</v>
      </c>
      <c r="E7109" s="47" t="s">
        <v>120</v>
      </c>
      <c r="F7109" s="47" t="s">
        <v>149</v>
      </c>
      <c r="G7109" s="47" t="s">
        <v>121</v>
      </c>
      <c r="H7109" s="47" t="n">
        <v>1287</v>
      </c>
      <c r="I7109" s="57" t="n">
        <f aca="false">IFERROR(H7109/INDEX(Rate_Master!$C$2:$C$13,MATCH(F7109,Rate_Master!$A$2:$A$13,0)),0)</f>
        <v>1.17</v>
      </c>
    </row>
    <row r="7110" customFormat="false" ht="15" hidden="false" customHeight="false" outlineLevel="0" collapsed="false">
      <c r="A7110" s="47" t="s">
        <v>19062</v>
      </c>
      <c r="B7110" s="47" t="s">
        <v>1631</v>
      </c>
      <c r="C7110" s="48" t="n">
        <v>46151</v>
      </c>
      <c r="D7110" s="47" t="s">
        <v>62</v>
      </c>
      <c r="E7110" s="47" t="s">
        <v>120</v>
      </c>
      <c r="F7110" s="47" t="s">
        <v>149</v>
      </c>
      <c r="G7110" s="47" t="s">
        <v>122</v>
      </c>
      <c r="H7110" s="47" t="n">
        <v>1379</v>
      </c>
      <c r="I7110" s="57" t="n">
        <f aca="false">IFERROR(H7110/INDEX(Rate_Master!$C$2:$C$13,MATCH(F7110,Rate_Master!$A$2:$A$13,0)),0)</f>
        <v>1.25363636363636</v>
      </c>
    </row>
    <row r="7111" customFormat="false" ht="15" hidden="false" customHeight="false" outlineLevel="0" collapsed="false">
      <c r="A7111" s="47" t="s">
        <v>19063</v>
      </c>
      <c r="B7111" s="47" t="s">
        <v>1631</v>
      </c>
      <c r="C7111" s="48" t="n">
        <v>46151</v>
      </c>
      <c r="D7111" s="47" t="s">
        <v>62</v>
      </c>
      <c r="E7111" s="47" t="s">
        <v>120</v>
      </c>
      <c r="F7111" s="47" t="s">
        <v>149</v>
      </c>
      <c r="G7111" s="47" t="s">
        <v>123</v>
      </c>
      <c r="H7111" s="47" t="n">
        <v>1008</v>
      </c>
      <c r="I7111" s="57" t="n">
        <f aca="false">IFERROR(H7111/INDEX(Rate_Master!$C$2:$C$13,MATCH(F7111,Rate_Master!$A$2:$A$13,0)),0)</f>
        <v>0.916363636363636</v>
      </c>
    </row>
    <row r="7112" customFormat="false" ht="15" hidden="false" customHeight="false" outlineLevel="0" collapsed="false">
      <c r="A7112" s="47" t="s">
        <v>19064</v>
      </c>
      <c r="B7112" s="47" t="s">
        <v>1631</v>
      </c>
      <c r="C7112" s="48" t="n">
        <v>46151</v>
      </c>
      <c r="D7112" s="47" t="s">
        <v>62</v>
      </c>
      <c r="E7112" s="47" t="s">
        <v>120</v>
      </c>
      <c r="F7112" s="47" t="s">
        <v>149</v>
      </c>
      <c r="G7112" s="47" t="s">
        <v>124</v>
      </c>
      <c r="H7112" s="47" t="n">
        <v>629</v>
      </c>
      <c r="I7112" s="57" t="n">
        <f aca="false">IFERROR(H7112/INDEX(Rate_Master!$C$2:$C$13,MATCH(F7112,Rate_Master!$A$2:$A$13,0)),0)</f>
        <v>0.571818181818182</v>
      </c>
    </row>
    <row r="7113" customFormat="false" ht="15" hidden="false" customHeight="false" outlineLevel="0" collapsed="false">
      <c r="A7113" s="47" t="s">
        <v>19065</v>
      </c>
      <c r="B7113" s="47" t="s">
        <v>1631</v>
      </c>
      <c r="C7113" s="48" t="n">
        <v>46151</v>
      </c>
      <c r="D7113" s="47" t="s">
        <v>62</v>
      </c>
      <c r="E7113" s="47" t="s">
        <v>120</v>
      </c>
      <c r="F7113" s="47" t="s">
        <v>149</v>
      </c>
      <c r="G7113" s="47" t="s">
        <v>125</v>
      </c>
      <c r="H7113" s="47" t="n">
        <v>378</v>
      </c>
      <c r="I7113" s="57" t="n">
        <f aca="false">IFERROR(H7113/INDEX(Rate_Master!$C$2:$C$13,MATCH(F7113,Rate_Master!$A$2:$A$13,0)),0)</f>
        <v>0.343636363636364</v>
      </c>
    </row>
    <row r="7114" customFormat="false" ht="15" hidden="false" customHeight="false" outlineLevel="0" collapsed="false">
      <c r="A7114" s="47" t="s">
        <v>19066</v>
      </c>
      <c r="B7114" s="47" t="s">
        <v>1631</v>
      </c>
      <c r="C7114" s="48" t="n">
        <v>46151</v>
      </c>
      <c r="D7114" s="47" t="s">
        <v>62</v>
      </c>
      <c r="E7114" s="47" t="s">
        <v>120</v>
      </c>
      <c r="F7114" s="47" t="s">
        <v>149</v>
      </c>
      <c r="G7114" s="47" t="s">
        <v>126</v>
      </c>
      <c r="H7114" s="47" t="n">
        <v>252</v>
      </c>
      <c r="I7114" s="57" t="n">
        <f aca="false">IFERROR(H7114/INDEX(Rate_Master!$C$2:$C$13,MATCH(F7114,Rate_Master!$A$2:$A$13,0)),0)</f>
        <v>0.229090909090909</v>
      </c>
    </row>
    <row r="7115" customFormat="false" ht="15" hidden="false" customHeight="false" outlineLevel="0" collapsed="false">
      <c r="A7115" s="47" t="s">
        <v>19067</v>
      </c>
      <c r="B7115" s="47" t="s">
        <v>1632</v>
      </c>
      <c r="C7115" s="48" t="n">
        <v>46151</v>
      </c>
      <c r="D7115" s="47" t="s">
        <v>62</v>
      </c>
      <c r="E7115" s="47" t="s">
        <v>120</v>
      </c>
      <c r="F7115" s="47" t="s">
        <v>149</v>
      </c>
      <c r="G7115" s="47" t="s">
        <v>119</v>
      </c>
      <c r="H7115" s="47" t="n">
        <v>1633</v>
      </c>
      <c r="I7115" s="57" t="n">
        <f aca="false">IFERROR(H7115/INDEX(Rate_Master!$C$2:$C$13,MATCH(F7115,Rate_Master!$A$2:$A$13,0)),0)</f>
        <v>1.48454545454545</v>
      </c>
    </row>
    <row r="7116" customFormat="false" ht="15" hidden="false" customHeight="false" outlineLevel="0" collapsed="false">
      <c r="A7116" s="47" t="s">
        <v>19068</v>
      </c>
      <c r="B7116" s="47" t="s">
        <v>1632</v>
      </c>
      <c r="C7116" s="48" t="n">
        <v>46151</v>
      </c>
      <c r="D7116" s="47" t="s">
        <v>62</v>
      </c>
      <c r="E7116" s="47" t="s">
        <v>120</v>
      </c>
      <c r="F7116" s="47" t="s">
        <v>149</v>
      </c>
      <c r="G7116" s="47" t="s">
        <v>121</v>
      </c>
      <c r="H7116" s="47" t="n">
        <v>1438</v>
      </c>
      <c r="I7116" s="57" t="n">
        <f aca="false">IFERROR(H7116/INDEX(Rate_Master!$C$2:$C$13,MATCH(F7116,Rate_Master!$A$2:$A$13,0)),0)</f>
        <v>1.30727272727273</v>
      </c>
    </row>
    <row r="7117" customFormat="false" ht="15" hidden="false" customHeight="false" outlineLevel="0" collapsed="false">
      <c r="A7117" s="47" t="s">
        <v>19069</v>
      </c>
      <c r="B7117" s="47" t="s">
        <v>1632</v>
      </c>
      <c r="C7117" s="48" t="n">
        <v>46151</v>
      </c>
      <c r="D7117" s="47" t="s">
        <v>62</v>
      </c>
      <c r="E7117" s="47" t="s">
        <v>120</v>
      </c>
      <c r="F7117" s="47" t="s">
        <v>149</v>
      </c>
      <c r="G7117" s="47" t="s">
        <v>122</v>
      </c>
      <c r="H7117" s="47" t="n">
        <v>1627</v>
      </c>
      <c r="I7117" s="57" t="n">
        <f aca="false">IFERROR(H7117/INDEX(Rate_Master!$C$2:$C$13,MATCH(F7117,Rate_Master!$A$2:$A$13,0)),0)</f>
        <v>1.47909090909091</v>
      </c>
    </row>
    <row r="7118" customFormat="false" ht="15" hidden="false" customHeight="false" outlineLevel="0" collapsed="false">
      <c r="A7118" s="47" t="s">
        <v>19070</v>
      </c>
      <c r="B7118" s="47" t="s">
        <v>1632</v>
      </c>
      <c r="C7118" s="48" t="n">
        <v>46151</v>
      </c>
      <c r="D7118" s="47" t="s">
        <v>62</v>
      </c>
      <c r="E7118" s="47" t="s">
        <v>120</v>
      </c>
      <c r="F7118" s="47" t="s">
        <v>149</v>
      </c>
      <c r="G7118" s="47" t="s">
        <v>123</v>
      </c>
      <c r="H7118" s="47" t="n">
        <v>1188</v>
      </c>
      <c r="I7118" s="57" t="n">
        <f aca="false">IFERROR(H7118/INDEX(Rate_Master!$C$2:$C$13,MATCH(F7118,Rate_Master!$A$2:$A$13,0)),0)</f>
        <v>1.08</v>
      </c>
    </row>
    <row r="7119" customFormat="false" ht="15" hidden="false" customHeight="false" outlineLevel="0" collapsed="false">
      <c r="A7119" s="47" t="s">
        <v>19071</v>
      </c>
      <c r="B7119" s="47" t="s">
        <v>1632</v>
      </c>
      <c r="C7119" s="48" t="n">
        <v>46151</v>
      </c>
      <c r="D7119" s="47" t="s">
        <v>62</v>
      </c>
      <c r="E7119" s="47" t="s">
        <v>120</v>
      </c>
      <c r="F7119" s="47" t="s">
        <v>149</v>
      </c>
      <c r="G7119" s="47" t="s">
        <v>124</v>
      </c>
      <c r="H7119" s="47" t="n">
        <v>694</v>
      </c>
      <c r="I7119" s="57" t="n">
        <f aca="false">IFERROR(H7119/INDEX(Rate_Master!$C$2:$C$13,MATCH(F7119,Rate_Master!$A$2:$A$13,0)),0)</f>
        <v>0.630909090909091</v>
      </c>
    </row>
    <row r="7120" customFormat="false" ht="15" hidden="false" customHeight="false" outlineLevel="0" collapsed="false">
      <c r="A7120" s="47" t="s">
        <v>19072</v>
      </c>
      <c r="B7120" s="47" t="s">
        <v>1632</v>
      </c>
      <c r="C7120" s="48" t="n">
        <v>46151</v>
      </c>
      <c r="D7120" s="47" t="s">
        <v>62</v>
      </c>
      <c r="E7120" s="47" t="s">
        <v>120</v>
      </c>
      <c r="F7120" s="47" t="s">
        <v>149</v>
      </c>
      <c r="G7120" s="47" t="s">
        <v>125</v>
      </c>
      <c r="H7120" s="47" t="n">
        <v>460</v>
      </c>
      <c r="I7120" s="57" t="n">
        <f aca="false">IFERROR(H7120/INDEX(Rate_Master!$C$2:$C$13,MATCH(F7120,Rate_Master!$A$2:$A$13,0)),0)</f>
        <v>0.418181818181818</v>
      </c>
    </row>
    <row r="7121" customFormat="false" ht="15" hidden="false" customHeight="false" outlineLevel="0" collapsed="false">
      <c r="A7121" s="47" t="s">
        <v>19073</v>
      </c>
      <c r="B7121" s="47" t="s">
        <v>1632</v>
      </c>
      <c r="C7121" s="48" t="n">
        <v>46151</v>
      </c>
      <c r="D7121" s="47" t="s">
        <v>62</v>
      </c>
      <c r="E7121" s="47" t="s">
        <v>120</v>
      </c>
      <c r="F7121" s="47" t="s">
        <v>149</v>
      </c>
      <c r="G7121" s="47" t="s">
        <v>126</v>
      </c>
      <c r="H7121" s="47" t="n">
        <v>258</v>
      </c>
      <c r="I7121" s="57" t="n">
        <f aca="false">IFERROR(H7121/INDEX(Rate_Master!$C$2:$C$13,MATCH(F7121,Rate_Master!$A$2:$A$13,0)),0)</f>
        <v>0.234545454545455</v>
      </c>
    </row>
    <row r="7122" customFormat="false" ht="15" hidden="false" customHeight="false" outlineLevel="0" collapsed="false">
      <c r="A7122" s="47" t="s">
        <v>19074</v>
      </c>
      <c r="B7122" s="47" t="s">
        <v>1633</v>
      </c>
      <c r="C7122" s="48" t="n">
        <v>46151</v>
      </c>
      <c r="D7122" s="47" t="s">
        <v>62</v>
      </c>
      <c r="E7122" s="47" t="s">
        <v>120</v>
      </c>
      <c r="F7122" s="47" t="s">
        <v>150</v>
      </c>
      <c r="G7122" s="47" t="s">
        <v>119</v>
      </c>
      <c r="H7122" s="47" t="n">
        <v>1101</v>
      </c>
      <c r="I7122" s="57" t="n">
        <f aca="false">IFERROR(H7122/INDEX(Rate_Master!$C$2:$C$13,MATCH(F7122,Rate_Master!$A$2:$A$13,0)),0)</f>
        <v>1.37625</v>
      </c>
    </row>
    <row r="7123" customFormat="false" ht="15" hidden="false" customHeight="false" outlineLevel="0" collapsed="false">
      <c r="A7123" s="47" t="s">
        <v>19075</v>
      </c>
      <c r="B7123" s="47" t="s">
        <v>1633</v>
      </c>
      <c r="C7123" s="48" t="n">
        <v>46151</v>
      </c>
      <c r="D7123" s="47" t="s">
        <v>62</v>
      </c>
      <c r="E7123" s="47" t="s">
        <v>120</v>
      </c>
      <c r="F7123" s="47" t="s">
        <v>150</v>
      </c>
      <c r="G7123" s="47" t="s">
        <v>121</v>
      </c>
      <c r="H7123" s="47" t="n">
        <v>1013</v>
      </c>
      <c r="I7123" s="57" t="n">
        <f aca="false">IFERROR(H7123/INDEX(Rate_Master!$C$2:$C$13,MATCH(F7123,Rate_Master!$A$2:$A$13,0)),0)</f>
        <v>1.26625</v>
      </c>
    </row>
    <row r="7124" customFormat="false" ht="15" hidden="false" customHeight="false" outlineLevel="0" collapsed="false">
      <c r="A7124" s="47" t="s">
        <v>19076</v>
      </c>
      <c r="B7124" s="47" t="s">
        <v>1633</v>
      </c>
      <c r="C7124" s="48" t="n">
        <v>46151</v>
      </c>
      <c r="D7124" s="47" t="s">
        <v>62</v>
      </c>
      <c r="E7124" s="47" t="s">
        <v>120</v>
      </c>
      <c r="F7124" s="47" t="s">
        <v>150</v>
      </c>
      <c r="G7124" s="47" t="s">
        <v>122</v>
      </c>
      <c r="H7124" s="47" t="n">
        <v>1650</v>
      </c>
      <c r="I7124" s="57" t="n">
        <f aca="false">IFERROR(H7124/INDEX(Rate_Master!$C$2:$C$13,MATCH(F7124,Rate_Master!$A$2:$A$13,0)),0)</f>
        <v>2.0625</v>
      </c>
    </row>
    <row r="7125" customFormat="false" ht="15" hidden="false" customHeight="false" outlineLevel="0" collapsed="false">
      <c r="A7125" s="47" t="s">
        <v>19077</v>
      </c>
      <c r="B7125" s="47" t="s">
        <v>1633</v>
      </c>
      <c r="C7125" s="48" t="n">
        <v>46151</v>
      </c>
      <c r="D7125" s="47" t="s">
        <v>62</v>
      </c>
      <c r="E7125" s="47" t="s">
        <v>120</v>
      </c>
      <c r="F7125" s="47" t="s">
        <v>150</v>
      </c>
      <c r="G7125" s="47" t="s">
        <v>123</v>
      </c>
      <c r="H7125" s="47" t="n">
        <v>789</v>
      </c>
      <c r="I7125" s="57" t="n">
        <f aca="false">IFERROR(H7125/INDEX(Rate_Master!$C$2:$C$13,MATCH(F7125,Rate_Master!$A$2:$A$13,0)),0)</f>
        <v>0.98625</v>
      </c>
    </row>
    <row r="7126" customFormat="false" ht="15" hidden="false" customHeight="false" outlineLevel="0" collapsed="false">
      <c r="A7126" s="47" t="s">
        <v>19078</v>
      </c>
      <c r="B7126" s="47" t="s">
        <v>1633</v>
      </c>
      <c r="C7126" s="48" t="n">
        <v>46151</v>
      </c>
      <c r="D7126" s="47" t="s">
        <v>62</v>
      </c>
      <c r="E7126" s="47" t="s">
        <v>120</v>
      </c>
      <c r="F7126" s="47" t="s">
        <v>150</v>
      </c>
      <c r="G7126" s="47" t="s">
        <v>124</v>
      </c>
      <c r="H7126" s="47" t="n">
        <v>476</v>
      </c>
      <c r="I7126" s="57" t="n">
        <f aca="false">IFERROR(H7126/INDEX(Rate_Master!$C$2:$C$13,MATCH(F7126,Rate_Master!$A$2:$A$13,0)),0)</f>
        <v>0.595</v>
      </c>
    </row>
    <row r="7127" customFormat="false" ht="15" hidden="false" customHeight="false" outlineLevel="0" collapsed="false">
      <c r="A7127" s="47" t="s">
        <v>19079</v>
      </c>
      <c r="B7127" s="47" t="s">
        <v>1633</v>
      </c>
      <c r="C7127" s="48" t="n">
        <v>46151</v>
      </c>
      <c r="D7127" s="47" t="s">
        <v>62</v>
      </c>
      <c r="E7127" s="47" t="s">
        <v>120</v>
      </c>
      <c r="F7127" s="47" t="s">
        <v>150</v>
      </c>
      <c r="G7127" s="47" t="s">
        <v>125</v>
      </c>
      <c r="H7127" s="47" t="n">
        <v>314</v>
      </c>
      <c r="I7127" s="57" t="n">
        <f aca="false">IFERROR(H7127/INDEX(Rate_Master!$C$2:$C$13,MATCH(F7127,Rate_Master!$A$2:$A$13,0)),0)</f>
        <v>0.3925</v>
      </c>
    </row>
    <row r="7128" customFormat="false" ht="15" hidden="false" customHeight="false" outlineLevel="0" collapsed="false">
      <c r="A7128" s="47" t="s">
        <v>19080</v>
      </c>
      <c r="B7128" s="47" t="s">
        <v>1633</v>
      </c>
      <c r="C7128" s="48" t="n">
        <v>46151</v>
      </c>
      <c r="D7128" s="47" t="s">
        <v>62</v>
      </c>
      <c r="E7128" s="47" t="s">
        <v>120</v>
      </c>
      <c r="F7128" s="47" t="s">
        <v>150</v>
      </c>
      <c r="G7128" s="47" t="s">
        <v>126</v>
      </c>
      <c r="H7128" s="47" t="n">
        <v>205</v>
      </c>
      <c r="I7128" s="57" t="n">
        <f aca="false">IFERROR(H7128/INDEX(Rate_Master!$C$2:$C$13,MATCH(F7128,Rate_Master!$A$2:$A$13,0)),0)</f>
        <v>0.25625</v>
      </c>
    </row>
    <row r="7129" customFormat="false" ht="15" hidden="false" customHeight="false" outlineLevel="0" collapsed="false">
      <c r="A7129" s="47" t="s">
        <v>19081</v>
      </c>
      <c r="B7129" s="47" t="s">
        <v>1635</v>
      </c>
      <c r="C7129" s="48" t="n">
        <v>46151</v>
      </c>
      <c r="D7129" s="47" t="s">
        <v>63</v>
      </c>
      <c r="E7129" s="47" t="s">
        <v>120</v>
      </c>
      <c r="F7129" s="47" t="s">
        <v>152</v>
      </c>
      <c r="G7129" s="47" t="s">
        <v>119</v>
      </c>
      <c r="H7129" s="47" t="n">
        <v>1671</v>
      </c>
      <c r="I7129" s="57" t="n">
        <f aca="false">IFERROR(H7129/INDEX(Rate_Master!$C$2:$C$13,MATCH(F7129,Rate_Master!$A$2:$A$13,0)),0)</f>
        <v>1.85666666666667</v>
      </c>
    </row>
    <row r="7130" customFormat="false" ht="15" hidden="false" customHeight="false" outlineLevel="0" collapsed="false">
      <c r="A7130" s="47" t="s">
        <v>19082</v>
      </c>
      <c r="B7130" s="47" t="s">
        <v>1635</v>
      </c>
      <c r="C7130" s="48" t="n">
        <v>46151</v>
      </c>
      <c r="D7130" s="47" t="s">
        <v>63</v>
      </c>
      <c r="E7130" s="47" t="s">
        <v>120</v>
      </c>
      <c r="F7130" s="47" t="s">
        <v>152</v>
      </c>
      <c r="G7130" s="47" t="s">
        <v>121</v>
      </c>
      <c r="H7130" s="47" t="n">
        <v>1463</v>
      </c>
      <c r="I7130" s="57" t="n">
        <f aca="false">IFERROR(H7130/INDEX(Rate_Master!$C$2:$C$13,MATCH(F7130,Rate_Master!$A$2:$A$13,0)),0)</f>
        <v>1.62555555555556</v>
      </c>
    </row>
    <row r="7131" customFormat="false" ht="15" hidden="false" customHeight="false" outlineLevel="0" collapsed="false">
      <c r="A7131" s="47" t="s">
        <v>19083</v>
      </c>
      <c r="B7131" s="47" t="s">
        <v>1635</v>
      </c>
      <c r="C7131" s="48" t="n">
        <v>46151</v>
      </c>
      <c r="D7131" s="47" t="s">
        <v>63</v>
      </c>
      <c r="E7131" s="47" t="s">
        <v>120</v>
      </c>
      <c r="F7131" s="47" t="s">
        <v>152</v>
      </c>
      <c r="G7131" s="47" t="s">
        <v>122</v>
      </c>
      <c r="H7131" s="47" t="n">
        <v>1672</v>
      </c>
      <c r="I7131" s="57" t="n">
        <f aca="false">IFERROR(H7131/INDEX(Rate_Master!$C$2:$C$13,MATCH(F7131,Rate_Master!$A$2:$A$13,0)),0)</f>
        <v>1.85777777777778</v>
      </c>
    </row>
    <row r="7132" customFormat="false" ht="15" hidden="false" customHeight="false" outlineLevel="0" collapsed="false">
      <c r="A7132" s="47" t="s">
        <v>19084</v>
      </c>
      <c r="B7132" s="47" t="s">
        <v>1635</v>
      </c>
      <c r="C7132" s="48" t="n">
        <v>46151</v>
      </c>
      <c r="D7132" s="47" t="s">
        <v>63</v>
      </c>
      <c r="E7132" s="47" t="s">
        <v>120</v>
      </c>
      <c r="F7132" s="47" t="s">
        <v>152</v>
      </c>
      <c r="G7132" s="47" t="s">
        <v>123</v>
      </c>
      <c r="H7132" s="47" t="n">
        <v>1158</v>
      </c>
      <c r="I7132" s="57" t="n">
        <f aca="false">IFERROR(H7132/INDEX(Rate_Master!$C$2:$C$13,MATCH(F7132,Rate_Master!$A$2:$A$13,0)),0)</f>
        <v>1.28666666666667</v>
      </c>
    </row>
    <row r="7133" customFormat="false" ht="15" hidden="false" customHeight="false" outlineLevel="0" collapsed="false">
      <c r="A7133" s="47" t="s">
        <v>19085</v>
      </c>
      <c r="B7133" s="47" t="s">
        <v>1635</v>
      </c>
      <c r="C7133" s="48" t="n">
        <v>46151</v>
      </c>
      <c r="D7133" s="47" t="s">
        <v>63</v>
      </c>
      <c r="E7133" s="47" t="s">
        <v>120</v>
      </c>
      <c r="F7133" s="47" t="s">
        <v>152</v>
      </c>
      <c r="G7133" s="47" t="s">
        <v>124</v>
      </c>
      <c r="H7133" s="47" t="n">
        <v>727</v>
      </c>
      <c r="I7133" s="57" t="n">
        <f aca="false">IFERROR(H7133/INDEX(Rate_Master!$C$2:$C$13,MATCH(F7133,Rate_Master!$A$2:$A$13,0)),0)</f>
        <v>0.807777777777778</v>
      </c>
    </row>
    <row r="7134" customFormat="false" ht="15" hidden="false" customHeight="false" outlineLevel="0" collapsed="false">
      <c r="A7134" s="47" t="s">
        <v>19086</v>
      </c>
      <c r="B7134" s="47" t="s">
        <v>1635</v>
      </c>
      <c r="C7134" s="48" t="n">
        <v>46151</v>
      </c>
      <c r="D7134" s="47" t="s">
        <v>63</v>
      </c>
      <c r="E7134" s="47" t="s">
        <v>120</v>
      </c>
      <c r="F7134" s="47" t="s">
        <v>152</v>
      </c>
      <c r="G7134" s="47" t="s">
        <v>125</v>
      </c>
      <c r="H7134" s="47" t="n">
        <v>458</v>
      </c>
      <c r="I7134" s="57" t="n">
        <f aca="false">IFERROR(H7134/INDEX(Rate_Master!$C$2:$C$13,MATCH(F7134,Rate_Master!$A$2:$A$13,0)),0)</f>
        <v>0.508888888888889</v>
      </c>
    </row>
    <row r="7135" customFormat="false" ht="15" hidden="false" customHeight="false" outlineLevel="0" collapsed="false">
      <c r="A7135" s="47" t="s">
        <v>19087</v>
      </c>
      <c r="B7135" s="47" t="s">
        <v>1635</v>
      </c>
      <c r="C7135" s="48" t="n">
        <v>46151</v>
      </c>
      <c r="D7135" s="47" t="s">
        <v>63</v>
      </c>
      <c r="E7135" s="47" t="s">
        <v>120</v>
      </c>
      <c r="F7135" s="47" t="s">
        <v>152</v>
      </c>
      <c r="G7135" s="47" t="s">
        <v>126</v>
      </c>
      <c r="H7135" s="47" t="n">
        <v>249</v>
      </c>
      <c r="I7135" s="57" t="n">
        <f aca="false">IFERROR(H7135/INDEX(Rate_Master!$C$2:$C$13,MATCH(F7135,Rate_Master!$A$2:$A$13,0)),0)</f>
        <v>0.276666666666667</v>
      </c>
    </row>
    <row r="7136" customFormat="false" ht="15" hidden="false" customHeight="false" outlineLevel="0" collapsed="false">
      <c r="A7136" s="47" t="s">
        <v>19088</v>
      </c>
      <c r="B7136" s="47" t="s">
        <v>1636</v>
      </c>
      <c r="C7136" s="48" t="n">
        <v>46151</v>
      </c>
      <c r="D7136" s="47" t="s">
        <v>63</v>
      </c>
      <c r="E7136" s="47" t="s">
        <v>120</v>
      </c>
      <c r="F7136" s="47" t="s">
        <v>152</v>
      </c>
      <c r="G7136" s="47" t="s">
        <v>119</v>
      </c>
      <c r="H7136" s="47" t="n">
        <v>1791</v>
      </c>
      <c r="I7136" s="57" t="n">
        <f aca="false">IFERROR(H7136/INDEX(Rate_Master!$C$2:$C$13,MATCH(F7136,Rate_Master!$A$2:$A$13,0)),0)</f>
        <v>1.99</v>
      </c>
    </row>
    <row r="7137" customFormat="false" ht="15" hidden="false" customHeight="false" outlineLevel="0" collapsed="false">
      <c r="A7137" s="47" t="s">
        <v>19089</v>
      </c>
      <c r="B7137" s="47" t="s">
        <v>1636</v>
      </c>
      <c r="C7137" s="48" t="n">
        <v>46151</v>
      </c>
      <c r="D7137" s="47" t="s">
        <v>63</v>
      </c>
      <c r="E7137" s="47" t="s">
        <v>120</v>
      </c>
      <c r="F7137" s="47" t="s">
        <v>152</v>
      </c>
      <c r="G7137" s="47" t="s">
        <v>121</v>
      </c>
      <c r="H7137" s="47" t="n">
        <v>1646</v>
      </c>
      <c r="I7137" s="57" t="n">
        <f aca="false">IFERROR(H7137/INDEX(Rate_Master!$C$2:$C$13,MATCH(F7137,Rate_Master!$A$2:$A$13,0)),0)</f>
        <v>1.82888888888889</v>
      </c>
    </row>
    <row r="7138" customFormat="false" ht="15" hidden="false" customHeight="false" outlineLevel="0" collapsed="false">
      <c r="A7138" s="47" t="s">
        <v>19090</v>
      </c>
      <c r="B7138" s="47" t="s">
        <v>1636</v>
      </c>
      <c r="C7138" s="48" t="n">
        <v>46151</v>
      </c>
      <c r="D7138" s="47" t="s">
        <v>63</v>
      </c>
      <c r="E7138" s="47" t="s">
        <v>120</v>
      </c>
      <c r="F7138" s="47" t="s">
        <v>152</v>
      </c>
      <c r="G7138" s="47" t="s">
        <v>122</v>
      </c>
      <c r="H7138" s="47" t="n">
        <v>1741</v>
      </c>
      <c r="I7138" s="57" t="n">
        <f aca="false">IFERROR(H7138/INDEX(Rate_Master!$C$2:$C$13,MATCH(F7138,Rate_Master!$A$2:$A$13,0)),0)</f>
        <v>1.93444444444444</v>
      </c>
    </row>
    <row r="7139" customFormat="false" ht="15" hidden="false" customHeight="false" outlineLevel="0" collapsed="false">
      <c r="A7139" s="47" t="s">
        <v>19091</v>
      </c>
      <c r="B7139" s="47" t="s">
        <v>1636</v>
      </c>
      <c r="C7139" s="48" t="n">
        <v>46151</v>
      </c>
      <c r="D7139" s="47" t="s">
        <v>63</v>
      </c>
      <c r="E7139" s="47" t="s">
        <v>120</v>
      </c>
      <c r="F7139" s="47" t="s">
        <v>152</v>
      </c>
      <c r="G7139" s="47" t="s">
        <v>123</v>
      </c>
      <c r="H7139" s="47" t="n">
        <v>1380</v>
      </c>
      <c r="I7139" s="57" t="n">
        <f aca="false">IFERROR(H7139/INDEX(Rate_Master!$C$2:$C$13,MATCH(F7139,Rate_Master!$A$2:$A$13,0)),0)</f>
        <v>1.53333333333333</v>
      </c>
    </row>
    <row r="7140" customFormat="false" ht="15" hidden="false" customHeight="false" outlineLevel="0" collapsed="false">
      <c r="A7140" s="47" t="s">
        <v>19092</v>
      </c>
      <c r="B7140" s="47" t="s">
        <v>1636</v>
      </c>
      <c r="C7140" s="48" t="n">
        <v>46151</v>
      </c>
      <c r="D7140" s="47" t="s">
        <v>63</v>
      </c>
      <c r="E7140" s="47" t="s">
        <v>120</v>
      </c>
      <c r="F7140" s="47" t="s">
        <v>152</v>
      </c>
      <c r="G7140" s="47" t="s">
        <v>124</v>
      </c>
      <c r="H7140" s="47" t="n">
        <v>815</v>
      </c>
      <c r="I7140" s="57" t="n">
        <f aca="false">IFERROR(H7140/INDEX(Rate_Master!$C$2:$C$13,MATCH(F7140,Rate_Master!$A$2:$A$13,0)),0)</f>
        <v>0.905555555555556</v>
      </c>
    </row>
    <row r="7141" customFormat="false" ht="15" hidden="false" customHeight="false" outlineLevel="0" collapsed="false">
      <c r="A7141" s="47" t="s">
        <v>19093</v>
      </c>
      <c r="B7141" s="47" t="s">
        <v>1636</v>
      </c>
      <c r="C7141" s="48" t="n">
        <v>46151</v>
      </c>
      <c r="D7141" s="47" t="s">
        <v>63</v>
      </c>
      <c r="E7141" s="47" t="s">
        <v>120</v>
      </c>
      <c r="F7141" s="47" t="s">
        <v>152</v>
      </c>
      <c r="G7141" s="47" t="s">
        <v>125</v>
      </c>
      <c r="H7141" s="47" t="n">
        <v>508</v>
      </c>
      <c r="I7141" s="57" t="n">
        <f aca="false">IFERROR(H7141/INDEX(Rate_Master!$C$2:$C$13,MATCH(F7141,Rate_Master!$A$2:$A$13,0)),0)</f>
        <v>0.564444444444444</v>
      </c>
    </row>
    <row r="7142" customFormat="false" ht="15" hidden="false" customHeight="false" outlineLevel="0" collapsed="false">
      <c r="A7142" s="47" t="s">
        <v>19094</v>
      </c>
      <c r="B7142" s="47" t="s">
        <v>1636</v>
      </c>
      <c r="C7142" s="48" t="n">
        <v>46151</v>
      </c>
      <c r="D7142" s="47" t="s">
        <v>63</v>
      </c>
      <c r="E7142" s="47" t="s">
        <v>120</v>
      </c>
      <c r="F7142" s="47" t="s">
        <v>152</v>
      </c>
      <c r="G7142" s="47" t="s">
        <v>126</v>
      </c>
      <c r="H7142" s="47" t="n">
        <v>329</v>
      </c>
      <c r="I7142" s="57" t="n">
        <f aca="false">IFERROR(H7142/INDEX(Rate_Master!$C$2:$C$13,MATCH(F7142,Rate_Master!$A$2:$A$13,0)),0)</f>
        <v>0.365555555555556</v>
      </c>
    </row>
    <row r="7143" customFormat="false" ht="15" hidden="false" customHeight="false" outlineLevel="0" collapsed="false">
      <c r="A7143" s="47" t="s">
        <v>19095</v>
      </c>
      <c r="B7143" s="47" t="s">
        <v>1637</v>
      </c>
      <c r="C7143" s="48" t="n">
        <v>46151</v>
      </c>
      <c r="D7143" s="47" t="s">
        <v>63</v>
      </c>
      <c r="E7143" s="47" t="s">
        <v>120</v>
      </c>
      <c r="F7143" s="47" t="s">
        <v>152</v>
      </c>
      <c r="G7143" s="47" t="s">
        <v>119</v>
      </c>
      <c r="H7143" s="47" t="n">
        <v>745</v>
      </c>
      <c r="I7143" s="57" t="n">
        <f aca="false">IFERROR(H7143/INDEX(Rate_Master!$C$2:$C$13,MATCH(F7143,Rate_Master!$A$2:$A$13,0)),0)</f>
        <v>0.827777777777778</v>
      </c>
    </row>
    <row r="7144" customFormat="false" ht="15" hidden="false" customHeight="false" outlineLevel="0" collapsed="false">
      <c r="A7144" s="47" t="s">
        <v>19096</v>
      </c>
      <c r="B7144" s="47" t="s">
        <v>1637</v>
      </c>
      <c r="C7144" s="48" t="n">
        <v>46151</v>
      </c>
      <c r="D7144" s="47" t="s">
        <v>63</v>
      </c>
      <c r="E7144" s="47" t="s">
        <v>120</v>
      </c>
      <c r="F7144" s="47" t="s">
        <v>152</v>
      </c>
      <c r="G7144" s="47" t="s">
        <v>121</v>
      </c>
      <c r="H7144" s="47" t="n">
        <v>628</v>
      </c>
      <c r="I7144" s="57" t="n">
        <f aca="false">IFERROR(H7144/INDEX(Rate_Master!$C$2:$C$13,MATCH(F7144,Rate_Master!$A$2:$A$13,0)),0)</f>
        <v>0.697777777777778</v>
      </c>
    </row>
    <row r="7145" customFormat="false" ht="15" hidden="false" customHeight="false" outlineLevel="0" collapsed="false">
      <c r="A7145" s="47" t="s">
        <v>19097</v>
      </c>
      <c r="B7145" s="47" t="s">
        <v>1637</v>
      </c>
      <c r="C7145" s="48" t="n">
        <v>46151</v>
      </c>
      <c r="D7145" s="47" t="s">
        <v>63</v>
      </c>
      <c r="E7145" s="47" t="s">
        <v>120</v>
      </c>
      <c r="F7145" s="47" t="s">
        <v>152</v>
      </c>
      <c r="G7145" s="47" t="s">
        <v>122</v>
      </c>
      <c r="H7145" s="47" t="n">
        <v>738</v>
      </c>
      <c r="I7145" s="57" t="n">
        <f aca="false">IFERROR(H7145/INDEX(Rate_Master!$C$2:$C$13,MATCH(F7145,Rate_Master!$A$2:$A$13,0)),0)</f>
        <v>0.82</v>
      </c>
    </row>
    <row r="7146" customFormat="false" ht="15" hidden="false" customHeight="false" outlineLevel="0" collapsed="false">
      <c r="A7146" s="47" t="s">
        <v>19098</v>
      </c>
      <c r="B7146" s="47" t="s">
        <v>1637</v>
      </c>
      <c r="C7146" s="48" t="n">
        <v>46151</v>
      </c>
      <c r="D7146" s="47" t="s">
        <v>63</v>
      </c>
      <c r="E7146" s="47" t="s">
        <v>120</v>
      </c>
      <c r="F7146" s="47" t="s">
        <v>152</v>
      </c>
      <c r="G7146" s="47" t="s">
        <v>123</v>
      </c>
      <c r="H7146" s="47" t="n">
        <v>499</v>
      </c>
      <c r="I7146" s="57" t="n">
        <f aca="false">IFERROR(H7146/INDEX(Rate_Master!$C$2:$C$13,MATCH(F7146,Rate_Master!$A$2:$A$13,0)),0)</f>
        <v>0.554444444444444</v>
      </c>
    </row>
    <row r="7147" customFormat="false" ht="15" hidden="false" customHeight="false" outlineLevel="0" collapsed="false">
      <c r="A7147" s="47" t="s">
        <v>19099</v>
      </c>
      <c r="B7147" s="47" t="s">
        <v>1637</v>
      </c>
      <c r="C7147" s="48" t="n">
        <v>46151</v>
      </c>
      <c r="D7147" s="47" t="s">
        <v>63</v>
      </c>
      <c r="E7147" s="47" t="s">
        <v>120</v>
      </c>
      <c r="F7147" s="47" t="s">
        <v>152</v>
      </c>
      <c r="G7147" s="47" t="s">
        <v>124</v>
      </c>
      <c r="H7147" s="47" t="n">
        <v>291</v>
      </c>
      <c r="I7147" s="57" t="n">
        <f aca="false">IFERROR(H7147/INDEX(Rate_Master!$C$2:$C$13,MATCH(F7147,Rate_Master!$A$2:$A$13,0)),0)</f>
        <v>0.323333333333333</v>
      </c>
    </row>
    <row r="7148" customFormat="false" ht="15" hidden="false" customHeight="false" outlineLevel="0" collapsed="false">
      <c r="A7148" s="47" t="s">
        <v>19100</v>
      </c>
      <c r="B7148" s="47" t="s">
        <v>1637</v>
      </c>
      <c r="C7148" s="48" t="n">
        <v>46151</v>
      </c>
      <c r="D7148" s="47" t="s">
        <v>63</v>
      </c>
      <c r="E7148" s="47" t="s">
        <v>120</v>
      </c>
      <c r="F7148" s="47" t="s">
        <v>152</v>
      </c>
      <c r="G7148" s="47" t="s">
        <v>125</v>
      </c>
      <c r="H7148" s="47" t="n">
        <v>192</v>
      </c>
      <c r="I7148" s="57" t="n">
        <f aca="false">IFERROR(H7148/INDEX(Rate_Master!$C$2:$C$13,MATCH(F7148,Rate_Master!$A$2:$A$13,0)),0)</f>
        <v>0.213333333333333</v>
      </c>
    </row>
    <row r="7149" customFormat="false" ht="15" hidden="false" customHeight="false" outlineLevel="0" collapsed="false">
      <c r="A7149" s="47" t="s">
        <v>19101</v>
      </c>
      <c r="B7149" s="47" t="s">
        <v>1637</v>
      </c>
      <c r="C7149" s="48" t="n">
        <v>46151</v>
      </c>
      <c r="D7149" s="47" t="s">
        <v>63</v>
      </c>
      <c r="E7149" s="47" t="s">
        <v>120</v>
      </c>
      <c r="F7149" s="47" t="s">
        <v>152</v>
      </c>
      <c r="G7149" s="47" t="s">
        <v>126</v>
      </c>
      <c r="H7149" s="47" t="n">
        <v>139</v>
      </c>
      <c r="I7149" s="57" t="n">
        <f aca="false">IFERROR(H7149/INDEX(Rate_Master!$C$2:$C$13,MATCH(F7149,Rate_Master!$A$2:$A$13,0)),0)</f>
        <v>0.154444444444444</v>
      </c>
    </row>
    <row r="7150" customFormat="false" ht="15" hidden="false" customHeight="false" outlineLevel="0" collapsed="false">
      <c r="A7150" s="47" t="s">
        <v>19102</v>
      </c>
      <c r="B7150" s="47" t="s">
        <v>1638</v>
      </c>
      <c r="C7150" s="48" t="n">
        <v>46151</v>
      </c>
      <c r="D7150" s="47" t="s">
        <v>64</v>
      </c>
      <c r="E7150" s="47" t="s">
        <v>128</v>
      </c>
      <c r="F7150" s="47" t="s">
        <v>154</v>
      </c>
      <c r="G7150" s="47" t="s">
        <v>127</v>
      </c>
      <c r="H7150" s="47" t="n">
        <v>629</v>
      </c>
      <c r="I7150" s="57" t="n">
        <f aca="false">IFERROR(H7150/INDEX(Rate_Master!$C$2:$C$13,MATCH(F7150,Rate_Master!$A$2:$A$13,0)),0)</f>
        <v>1.04833333333333</v>
      </c>
    </row>
    <row r="7151" customFormat="false" ht="15" hidden="false" customHeight="false" outlineLevel="0" collapsed="false">
      <c r="A7151" s="47" t="s">
        <v>19103</v>
      </c>
      <c r="B7151" s="47" t="s">
        <v>1638</v>
      </c>
      <c r="C7151" s="48" t="n">
        <v>46151</v>
      </c>
      <c r="D7151" s="47" t="s">
        <v>64</v>
      </c>
      <c r="E7151" s="47" t="s">
        <v>128</v>
      </c>
      <c r="F7151" s="47" t="s">
        <v>154</v>
      </c>
      <c r="G7151" s="47" t="s">
        <v>129</v>
      </c>
      <c r="H7151" s="47" t="n">
        <v>449</v>
      </c>
      <c r="I7151" s="57" t="n">
        <f aca="false">IFERROR(H7151/INDEX(Rate_Master!$C$2:$C$13,MATCH(F7151,Rate_Master!$A$2:$A$13,0)),0)</f>
        <v>0.748333333333333</v>
      </c>
    </row>
    <row r="7152" customFormat="false" ht="15" hidden="false" customHeight="false" outlineLevel="0" collapsed="false">
      <c r="A7152" s="47" t="s">
        <v>19104</v>
      </c>
      <c r="B7152" s="47" t="s">
        <v>1638</v>
      </c>
      <c r="C7152" s="48" t="n">
        <v>46151</v>
      </c>
      <c r="D7152" s="47" t="s">
        <v>64</v>
      </c>
      <c r="E7152" s="47" t="s">
        <v>128</v>
      </c>
      <c r="F7152" s="47" t="s">
        <v>154</v>
      </c>
      <c r="G7152" s="47" t="s">
        <v>130</v>
      </c>
      <c r="H7152" s="47" t="n">
        <v>407</v>
      </c>
      <c r="I7152" s="57" t="n">
        <f aca="false">IFERROR(H7152/INDEX(Rate_Master!$C$2:$C$13,MATCH(F7152,Rate_Master!$A$2:$A$13,0)),0)</f>
        <v>0.678333333333333</v>
      </c>
    </row>
    <row r="7153" customFormat="false" ht="15" hidden="false" customHeight="false" outlineLevel="0" collapsed="false">
      <c r="A7153" s="47" t="s">
        <v>19105</v>
      </c>
      <c r="B7153" s="47" t="s">
        <v>1638</v>
      </c>
      <c r="C7153" s="48" t="n">
        <v>46151</v>
      </c>
      <c r="D7153" s="47" t="s">
        <v>64</v>
      </c>
      <c r="E7153" s="47" t="s">
        <v>128</v>
      </c>
      <c r="F7153" s="47" t="s">
        <v>154</v>
      </c>
      <c r="G7153" s="47" t="s">
        <v>131</v>
      </c>
      <c r="H7153" s="47" t="n">
        <v>171</v>
      </c>
      <c r="I7153" s="57" t="n">
        <f aca="false">IFERROR(H7153/INDEX(Rate_Master!$C$2:$C$13,MATCH(F7153,Rate_Master!$A$2:$A$13,0)),0)</f>
        <v>0.285</v>
      </c>
    </row>
    <row r="7154" customFormat="false" ht="15" hidden="false" customHeight="false" outlineLevel="0" collapsed="false">
      <c r="A7154" s="47" t="s">
        <v>19106</v>
      </c>
      <c r="B7154" s="47" t="s">
        <v>1638</v>
      </c>
      <c r="C7154" s="48" t="n">
        <v>46151</v>
      </c>
      <c r="D7154" s="47" t="s">
        <v>64</v>
      </c>
      <c r="E7154" s="47" t="s">
        <v>128</v>
      </c>
      <c r="F7154" s="47" t="s">
        <v>154</v>
      </c>
      <c r="G7154" s="47" t="s">
        <v>132</v>
      </c>
      <c r="H7154" s="47" t="n">
        <v>127</v>
      </c>
      <c r="I7154" s="57" t="n">
        <f aca="false">IFERROR(H7154/INDEX(Rate_Master!$C$2:$C$13,MATCH(F7154,Rate_Master!$A$2:$A$13,0)),0)</f>
        <v>0.211666666666667</v>
      </c>
    </row>
    <row r="7155" customFormat="false" ht="15" hidden="false" customHeight="false" outlineLevel="0" collapsed="false">
      <c r="A7155" s="47" t="s">
        <v>19107</v>
      </c>
      <c r="B7155" s="47" t="s">
        <v>1639</v>
      </c>
      <c r="C7155" s="48" t="n">
        <v>46151</v>
      </c>
      <c r="D7155" s="47" t="s">
        <v>64</v>
      </c>
      <c r="E7155" s="47" t="s">
        <v>128</v>
      </c>
      <c r="F7155" s="47" t="s">
        <v>156</v>
      </c>
      <c r="G7155" s="47" t="s">
        <v>127</v>
      </c>
      <c r="H7155" s="47" t="n">
        <v>1150</v>
      </c>
      <c r="I7155" s="57" t="n">
        <f aca="false">IFERROR(H7155/INDEX(Rate_Master!$C$2:$C$13,MATCH(F7155,Rate_Master!$A$2:$A$13,0)),0)</f>
        <v>2.39583333333333</v>
      </c>
    </row>
    <row r="7156" customFormat="false" ht="15" hidden="false" customHeight="false" outlineLevel="0" collapsed="false">
      <c r="A7156" s="47" t="s">
        <v>19108</v>
      </c>
      <c r="B7156" s="47" t="s">
        <v>1639</v>
      </c>
      <c r="C7156" s="48" t="n">
        <v>46151</v>
      </c>
      <c r="D7156" s="47" t="s">
        <v>64</v>
      </c>
      <c r="E7156" s="47" t="s">
        <v>128</v>
      </c>
      <c r="F7156" s="47" t="s">
        <v>156</v>
      </c>
      <c r="G7156" s="47" t="s">
        <v>129</v>
      </c>
      <c r="H7156" s="47" t="n">
        <v>1324</v>
      </c>
      <c r="I7156" s="57" t="n">
        <f aca="false">IFERROR(H7156/INDEX(Rate_Master!$C$2:$C$13,MATCH(F7156,Rate_Master!$A$2:$A$13,0)),0)</f>
        <v>2.75833333333333</v>
      </c>
    </row>
    <row r="7157" customFormat="false" ht="15" hidden="false" customHeight="false" outlineLevel="0" collapsed="false">
      <c r="A7157" s="47" t="s">
        <v>19109</v>
      </c>
      <c r="B7157" s="47" t="s">
        <v>1639</v>
      </c>
      <c r="C7157" s="48" t="n">
        <v>46151</v>
      </c>
      <c r="D7157" s="47" t="s">
        <v>64</v>
      </c>
      <c r="E7157" s="47" t="s">
        <v>128</v>
      </c>
      <c r="F7157" s="47" t="s">
        <v>156</v>
      </c>
      <c r="G7157" s="47" t="s">
        <v>130</v>
      </c>
      <c r="H7157" s="47" t="n">
        <v>1004</v>
      </c>
      <c r="I7157" s="57" t="n">
        <f aca="false">IFERROR(H7157/INDEX(Rate_Master!$C$2:$C$13,MATCH(F7157,Rate_Master!$A$2:$A$13,0)),0)</f>
        <v>2.09166666666667</v>
      </c>
    </row>
    <row r="7158" customFormat="false" ht="15" hidden="false" customHeight="false" outlineLevel="0" collapsed="false">
      <c r="A7158" s="47" t="s">
        <v>19110</v>
      </c>
      <c r="B7158" s="47" t="s">
        <v>1639</v>
      </c>
      <c r="C7158" s="48" t="n">
        <v>46151</v>
      </c>
      <c r="D7158" s="47" t="s">
        <v>64</v>
      </c>
      <c r="E7158" s="47" t="s">
        <v>128</v>
      </c>
      <c r="F7158" s="47" t="s">
        <v>156</v>
      </c>
      <c r="G7158" s="47" t="s">
        <v>131</v>
      </c>
      <c r="H7158" s="47" t="n">
        <v>316</v>
      </c>
      <c r="I7158" s="57" t="n">
        <f aca="false">IFERROR(H7158/INDEX(Rate_Master!$C$2:$C$13,MATCH(F7158,Rate_Master!$A$2:$A$13,0)),0)</f>
        <v>0.658333333333333</v>
      </c>
    </row>
    <row r="7159" customFormat="false" ht="15" hidden="false" customHeight="false" outlineLevel="0" collapsed="false">
      <c r="A7159" s="47" t="s">
        <v>19111</v>
      </c>
      <c r="B7159" s="47" t="s">
        <v>1639</v>
      </c>
      <c r="C7159" s="48" t="n">
        <v>46151</v>
      </c>
      <c r="D7159" s="47" t="s">
        <v>64</v>
      </c>
      <c r="E7159" s="47" t="s">
        <v>128</v>
      </c>
      <c r="F7159" s="47" t="s">
        <v>156</v>
      </c>
      <c r="G7159" s="47" t="s">
        <v>132</v>
      </c>
      <c r="H7159" s="47" t="n">
        <v>257</v>
      </c>
      <c r="I7159" s="57" t="n">
        <f aca="false">IFERROR(H7159/INDEX(Rate_Master!$C$2:$C$13,MATCH(F7159,Rate_Master!$A$2:$A$13,0)),0)</f>
        <v>0.535416666666667</v>
      </c>
    </row>
    <row r="7160" customFormat="false" ht="15" hidden="false" customHeight="false" outlineLevel="0" collapsed="false">
      <c r="A7160" s="47" t="s">
        <v>19112</v>
      </c>
      <c r="B7160" s="47" t="s">
        <v>1641</v>
      </c>
      <c r="C7160" s="48" t="n">
        <v>46151</v>
      </c>
      <c r="D7160" s="47" t="s">
        <v>65</v>
      </c>
      <c r="E7160" s="47" t="s">
        <v>134</v>
      </c>
      <c r="F7160" s="47" t="s">
        <v>157</v>
      </c>
      <c r="G7160" s="47" t="s">
        <v>133</v>
      </c>
      <c r="H7160" s="47" t="n">
        <v>562</v>
      </c>
      <c r="I7160" s="57" t="n">
        <f aca="false">IFERROR(H7160/INDEX(Rate_Master!$C$2:$C$13,MATCH(F7160,Rate_Master!$A$2:$A$13,0)),0)</f>
        <v>2.55454545454545</v>
      </c>
    </row>
    <row r="7161" customFormat="false" ht="15" hidden="false" customHeight="false" outlineLevel="0" collapsed="false">
      <c r="A7161" s="47" t="s">
        <v>19113</v>
      </c>
      <c r="B7161" s="47" t="s">
        <v>1641</v>
      </c>
      <c r="C7161" s="48" t="n">
        <v>46151</v>
      </c>
      <c r="D7161" s="47" t="s">
        <v>65</v>
      </c>
      <c r="E7161" s="47" t="s">
        <v>134</v>
      </c>
      <c r="F7161" s="47" t="s">
        <v>157</v>
      </c>
      <c r="G7161" s="47" t="s">
        <v>135</v>
      </c>
      <c r="H7161" s="47" t="n">
        <v>272</v>
      </c>
      <c r="I7161" s="57" t="n">
        <f aca="false">IFERROR(H7161/INDEX(Rate_Master!$C$2:$C$13,MATCH(F7161,Rate_Master!$A$2:$A$13,0)),0)</f>
        <v>1.23636363636364</v>
      </c>
    </row>
    <row r="7162" customFormat="false" ht="15" hidden="false" customHeight="false" outlineLevel="0" collapsed="false">
      <c r="A7162" s="47" t="s">
        <v>19114</v>
      </c>
      <c r="B7162" s="47" t="s">
        <v>1641</v>
      </c>
      <c r="C7162" s="48" t="n">
        <v>46151</v>
      </c>
      <c r="D7162" s="47" t="s">
        <v>65</v>
      </c>
      <c r="E7162" s="47" t="s">
        <v>134</v>
      </c>
      <c r="F7162" s="47" t="s">
        <v>157</v>
      </c>
      <c r="G7162" s="47" t="s">
        <v>136</v>
      </c>
      <c r="H7162" s="47" t="n">
        <v>227</v>
      </c>
      <c r="I7162" s="57" t="n">
        <f aca="false">IFERROR(H7162/INDEX(Rate_Master!$C$2:$C$13,MATCH(F7162,Rate_Master!$A$2:$A$13,0)),0)</f>
        <v>1.03181818181818</v>
      </c>
    </row>
    <row r="7163" customFormat="false" ht="15" hidden="false" customHeight="false" outlineLevel="0" collapsed="false">
      <c r="A7163" s="47" t="s">
        <v>19115</v>
      </c>
      <c r="B7163" s="47" t="s">
        <v>1641</v>
      </c>
      <c r="C7163" s="48" t="n">
        <v>46151</v>
      </c>
      <c r="D7163" s="47" t="s">
        <v>65</v>
      </c>
      <c r="E7163" s="47" t="s">
        <v>134</v>
      </c>
      <c r="F7163" s="47" t="s">
        <v>157</v>
      </c>
      <c r="G7163" s="47" t="s">
        <v>137</v>
      </c>
      <c r="H7163" s="47" t="n">
        <v>160</v>
      </c>
      <c r="I7163" s="57" t="n">
        <f aca="false">IFERROR(H7163/INDEX(Rate_Master!$C$2:$C$13,MATCH(F7163,Rate_Master!$A$2:$A$13,0)),0)</f>
        <v>0.727272727272727</v>
      </c>
    </row>
    <row r="7164" customFormat="false" ht="15" hidden="false" customHeight="false" outlineLevel="0" collapsed="false">
      <c r="A7164" s="47" t="s">
        <v>19116</v>
      </c>
      <c r="B7164" s="47" t="s">
        <v>1641</v>
      </c>
      <c r="C7164" s="48" t="n">
        <v>46151</v>
      </c>
      <c r="D7164" s="47" t="s">
        <v>65</v>
      </c>
      <c r="E7164" s="47" t="s">
        <v>134</v>
      </c>
      <c r="F7164" s="47" t="s">
        <v>157</v>
      </c>
      <c r="G7164" s="47" t="s">
        <v>138</v>
      </c>
      <c r="H7164" s="47" t="n">
        <v>90</v>
      </c>
      <c r="I7164" s="57" t="n">
        <f aca="false">IFERROR(H7164/INDEX(Rate_Master!$C$2:$C$13,MATCH(F7164,Rate_Master!$A$2:$A$13,0)),0)</f>
        <v>0.409090909090909</v>
      </c>
    </row>
    <row r="7165" customFormat="false" ht="15" hidden="false" customHeight="false" outlineLevel="0" collapsed="false">
      <c r="A7165" s="47" t="s">
        <v>19117</v>
      </c>
      <c r="B7165" s="47" t="s">
        <v>1642</v>
      </c>
      <c r="C7165" s="48" t="n">
        <v>46151</v>
      </c>
      <c r="D7165" s="47" t="s">
        <v>65</v>
      </c>
      <c r="E7165" s="47" t="s">
        <v>134</v>
      </c>
      <c r="F7165" s="47" t="s">
        <v>157</v>
      </c>
      <c r="G7165" s="47" t="s">
        <v>133</v>
      </c>
      <c r="H7165" s="47" t="n">
        <v>756</v>
      </c>
      <c r="I7165" s="57" t="n">
        <f aca="false">IFERROR(H7165/INDEX(Rate_Master!$C$2:$C$13,MATCH(F7165,Rate_Master!$A$2:$A$13,0)),0)</f>
        <v>3.43636363636364</v>
      </c>
    </row>
    <row r="7166" customFormat="false" ht="15" hidden="false" customHeight="false" outlineLevel="0" collapsed="false">
      <c r="A7166" s="47" t="s">
        <v>19118</v>
      </c>
      <c r="B7166" s="47" t="s">
        <v>1642</v>
      </c>
      <c r="C7166" s="48" t="n">
        <v>46151</v>
      </c>
      <c r="D7166" s="47" t="s">
        <v>65</v>
      </c>
      <c r="E7166" s="47" t="s">
        <v>134</v>
      </c>
      <c r="F7166" s="47" t="s">
        <v>157</v>
      </c>
      <c r="G7166" s="47" t="s">
        <v>135</v>
      </c>
      <c r="H7166" s="47" t="n">
        <v>421</v>
      </c>
      <c r="I7166" s="57" t="n">
        <f aca="false">IFERROR(H7166/INDEX(Rate_Master!$C$2:$C$13,MATCH(F7166,Rate_Master!$A$2:$A$13,0)),0)</f>
        <v>1.91363636363636</v>
      </c>
    </row>
    <row r="7167" customFormat="false" ht="15" hidden="false" customHeight="false" outlineLevel="0" collapsed="false">
      <c r="A7167" s="47" t="s">
        <v>19119</v>
      </c>
      <c r="B7167" s="47" t="s">
        <v>1642</v>
      </c>
      <c r="C7167" s="48" t="n">
        <v>46151</v>
      </c>
      <c r="D7167" s="47" t="s">
        <v>65</v>
      </c>
      <c r="E7167" s="47" t="s">
        <v>134</v>
      </c>
      <c r="F7167" s="47" t="s">
        <v>157</v>
      </c>
      <c r="G7167" s="47" t="s">
        <v>136</v>
      </c>
      <c r="H7167" s="47" t="n">
        <v>333</v>
      </c>
      <c r="I7167" s="57" t="n">
        <f aca="false">IFERROR(H7167/INDEX(Rate_Master!$C$2:$C$13,MATCH(F7167,Rate_Master!$A$2:$A$13,0)),0)</f>
        <v>1.51363636363636</v>
      </c>
    </row>
    <row r="7168" customFormat="false" ht="15" hidden="false" customHeight="false" outlineLevel="0" collapsed="false">
      <c r="A7168" s="47" t="s">
        <v>19120</v>
      </c>
      <c r="B7168" s="47" t="s">
        <v>1642</v>
      </c>
      <c r="C7168" s="48" t="n">
        <v>46151</v>
      </c>
      <c r="D7168" s="47" t="s">
        <v>65</v>
      </c>
      <c r="E7168" s="47" t="s">
        <v>134</v>
      </c>
      <c r="F7168" s="47" t="s">
        <v>157</v>
      </c>
      <c r="G7168" s="47" t="s">
        <v>137</v>
      </c>
      <c r="H7168" s="47" t="n">
        <v>258</v>
      </c>
      <c r="I7168" s="57" t="n">
        <f aca="false">IFERROR(H7168/INDEX(Rate_Master!$C$2:$C$13,MATCH(F7168,Rate_Master!$A$2:$A$13,0)),0)</f>
        <v>1.17272727272727</v>
      </c>
    </row>
    <row r="7169" customFormat="false" ht="15" hidden="false" customHeight="false" outlineLevel="0" collapsed="false">
      <c r="A7169" s="47" t="s">
        <v>19121</v>
      </c>
      <c r="B7169" s="47" t="s">
        <v>1642</v>
      </c>
      <c r="C7169" s="48" t="n">
        <v>46151</v>
      </c>
      <c r="D7169" s="47" t="s">
        <v>65</v>
      </c>
      <c r="E7169" s="47" t="s">
        <v>134</v>
      </c>
      <c r="F7169" s="47" t="s">
        <v>157</v>
      </c>
      <c r="G7169" s="47" t="s">
        <v>138</v>
      </c>
      <c r="H7169" s="47" t="n">
        <v>121</v>
      </c>
      <c r="I7169" s="57" t="n">
        <f aca="false">IFERROR(H7169/INDEX(Rate_Master!$C$2:$C$13,MATCH(F7169,Rate_Master!$A$2:$A$13,0)),0)</f>
        <v>0.55</v>
      </c>
    </row>
    <row r="7170" customFormat="false" ht="15" hidden="false" customHeight="false" outlineLevel="0" collapsed="false">
      <c r="A7170" s="47" t="s">
        <v>19122</v>
      </c>
      <c r="B7170" s="47" t="s">
        <v>1643</v>
      </c>
      <c r="C7170" s="48" t="n">
        <v>46151</v>
      </c>
      <c r="D7170" s="47" t="s">
        <v>65</v>
      </c>
      <c r="E7170" s="47" t="s">
        <v>134</v>
      </c>
      <c r="F7170" s="47" t="s">
        <v>157</v>
      </c>
      <c r="G7170" s="47" t="s">
        <v>133</v>
      </c>
      <c r="H7170" s="47" t="n">
        <v>584</v>
      </c>
      <c r="I7170" s="57" t="n">
        <f aca="false">IFERROR(H7170/INDEX(Rate_Master!$C$2:$C$13,MATCH(F7170,Rate_Master!$A$2:$A$13,0)),0)</f>
        <v>2.65454545454545</v>
      </c>
    </row>
    <row r="7171" customFormat="false" ht="15" hidden="false" customHeight="false" outlineLevel="0" collapsed="false">
      <c r="A7171" s="47" t="s">
        <v>19123</v>
      </c>
      <c r="B7171" s="47" t="s">
        <v>1643</v>
      </c>
      <c r="C7171" s="48" t="n">
        <v>46151</v>
      </c>
      <c r="D7171" s="47" t="s">
        <v>65</v>
      </c>
      <c r="E7171" s="47" t="s">
        <v>134</v>
      </c>
      <c r="F7171" s="47" t="s">
        <v>157</v>
      </c>
      <c r="G7171" s="47" t="s">
        <v>135</v>
      </c>
      <c r="H7171" s="47" t="n">
        <v>338</v>
      </c>
      <c r="I7171" s="57" t="n">
        <f aca="false">IFERROR(H7171/INDEX(Rate_Master!$C$2:$C$13,MATCH(F7171,Rate_Master!$A$2:$A$13,0)),0)</f>
        <v>1.53636363636364</v>
      </c>
    </row>
    <row r="7172" customFormat="false" ht="15" hidden="false" customHeight="false" outlineLevel="0" collapsed="false">
      <c r="A7172" s="47" t="s">
        <v>19124</v>
      </c>
      <c r="B7172" s="47" t="s">
        <v>1643</v>
      </c>
      <c r="C7172" s="48" t="n">
        <v>46151</v>
      </c>
      <c r="D7172" s="47" t="s">
        <v>65</v>
      </c>
      <c r="E7172" s="47" t="s">
        <v>134</v>
      </c>
      <c r="F7172" s="47" t="s">
        <v>157</v>
      </c>
      <c r="G7172" s="47" t="s">
        <v>136</v>
      </c>
      <c r="H7172" s="47" t="n">
        <v>264</v>
      </c>
      <c r="I7172" s="57" t="n">
        <f aca="false">IFERROR(H7172/INDEX(Rate_Master!$C$2:$C$13,MATCH(F7172,Rate_Master!$A$2:$A$13,0)),0)</f>
        <v>1.2</v>
      </c>
    </row>
    <row r="7173" customFormat="false" ht="15" hidden="false" customHeight="false" outlineLevel="0" collapsed="false">
      <c r="A7173" s="47" t="s">
        <v>19125</v>
      </c>
      <c r="B7173" s="47" t="s">
        <v>1643</v>
      </c>
      <c r="C7173" s="48" t="n">
        <v>46151</v>
      </c>
      <c r="D7173" s="47" t="s">
        <v>65</v>
      </c>
      <c r="E7173" s="47" t="s">
        <v>134</v>
      </c>
      <c r="F7173" s="47" t="s">
        <v>157</v>
      </c>
      <c r="G7173" s="47" t="s">
        <v>137</v>
      </c>
      <c r="H7173" s="47" t="n">
        <v>174</v>
      </c>
      <c r="I7173" s="57" t="n">
        <f aca="false">IFERROR(H7173/INDEX(Rate_Master!$C$2:$C$13,MATCH(F7173,Rate_Master!$A$2:$A$13,0)),0)</f>
        <v>0.790909090909091</v>
      </c>
    </row>
    <row r="7174" customFormat="false" ht="15" hidden="false" customHeight="false" outlineLevel="0" collapsed="false">
      <c r="A7174" s="47" t="s">
        <v>19126</v>
      </c>
      <c r="B7174" s="47" t="s">
        <v>1643</v>
      </c>
      <c r="C7174" s="48" t="n">
        <v>46151</v>
      </c>
      <c r="D7174" s="47" t="s">
        <v>65</v>
      </c>
      <c r="E7174" s="47" t="s">
        <v>134</v>
      </c>
      <c r="F7174" s="47" t="s">
        <v>157</v>
      </c>
      <c r="G7174" s="47" t="s">
        <v>138</v>
      </c>
      <c r="H7174" s="47" t="n">
        <v>118</v>
      </c>
      <c r="I7174" s="57" t="n">
        <f aca="false">IFERROR(H7174/INDEX(Rate_Master!$C$2:$C$13,MATCH(F7174,Rate_Master!$A$2:$A$13,0)),0)</f>
        <v>0.536363636363636</v>
      </c>
    </row>
    <row r="7175" customFormat="false" ht="15" hidden="false" customHeight="false" outlineLevel="0" collapsed="false">
      <c r="A7175" s="47" t="s">
        <v>19127</v>
      </c>
      <c r="B7175" s="47" t="s">
        <v>1644</v>
      </c>
      <c r="C7175" s="48" t="n">
        <v>46153</v>
      </c>
      <c r="D7175" s="47" t="s">
        <v>62</v>
      </c>
      <c r="E7175" s="47" t="s">
        <v>120</v>
      </c>
      <c r="F7175" s="47" t="s">
        <v>150</v>
      </c>
      <c r="G7175" s="47" t="s">
        <v>119</v>
      </c>
      <c r="H7175" s="47" t="n">
        <v>1544</v>
      </c>
      <c r="I7175" s="57" t="n">
        <f aca="false">IFERROR(H7175/INDEX(Rate_Master!$C$2:$C$13,MATCH(F7175,Rate_Master!$A$2:$A$13,0)),0)</f>
        <v>1.93</v>
      </c>
    </row>
    <row r="7176" customFormat="false" ht="15" hidden="false" customHeight="false" outlineLevel="0" collapsed="false">
      <c r="A7176" s="47" t="s">
        <v>19128</v>
      </c>
      <c r="B7176" s="47" t="s">
        <v>1644</v>
      </c>
      <c r="C7176" s="48" t="n">
        <v>46153</v>
      </c>
      <c r="D7176" s="47" t="s">
        <v>62</v>
      </c>
      <c r="E7176" s="47" t="s">
        <v>120</v>
      </c>
      <c r="F7176" s="47" t="s">
        <v>150</v>
      </c>
      <c r="G7176" s="47" t="s">
        <v>121</v>
      </c>
      <c r="H7176" s="47" t="n">
        <v>1475</v>
      </c>
      <c r="I7176" s="57" t="n">
        <f aca="false">IFERROR(H7176/INDEX(Rate_Master!$C$2:$C$13,MATCH(F7176,Rate_Master!$A$2:$A$13,0)),0)</f>
        <v>1.84375</v>
      </c>
    </row>
    <row r="7177" customFormat="false" ht="15" hidden="false" customHeight="false" outlineLevel="0" collapsed="false">
      <c r="A7177" s="47" t="s">
        <v>19129</v>
      </c>
      <c r="B7177" s="47" t="s">
        <v>1644</v>
      </c>
      <c r="C7177" s="48" t="n">
        <v>46153</v>
      </c>
      <c r="D7177" s="47" t="s">
        <v>62</v>
      </c>
      <c r="E7177" s="47" t="s">
        <v>120</v>
      </c>
      <c r="F7177" s="47" t="s">
        <v>150</v>
      </c>
      <c r="G7177" s="47" t="s">
        <v>122</v>
      </c>
      <c r="H7177" s="47" t="n">
        <v>2465</v>
      </c>
      <c r="I7177" s="57" t="n">
        <f aca="false">IFERROR(H7177/INDEX(Rate_Master!$C$2:$C$13,MATCH(F7177,Rate_Master!$A$2:$A$13,0)),0)</f>
        <v>3.08125</v>
      </c>
    </row>
    <row r="7178" customFormat="false" ht="15" hidden="false" customHeight="false" outlineLevel="0" collapsed="false">
      <c r="A7178" s="47" t="s">
        <v>19130</v>
      </c>
      <c r="B7178" s="47" t="s">
        <v>1644</v>
      </c>
      <c r="C7178" s="48" t="n">
        <v>46153</v>
      </c>
      <c r="D7178" s="47" t="s">
        <v>62</v>
      </c>
      <c r="E7178" s="47" t="s">
        <v>120</v>
      </c>
      <c r="F7178" s="47" t="s">
        <v>150</v>
      </c>
      <c r="G7178" s="47" t="s">
        <v>123</v>
      </c>
      <c r="H7178" s="47" t="n">
        <v>1168</v>
      </c>
      <c r="I7178" s="57" t="n">
        <f aca="false">IFERROR(H7178/INDEX(Rate_Master!$C$2:$C$13,MATCH(F7178,Rate_Master!$A$2:$A$13,0)),0)</f>
        <v>1.46</v>
      </c>
    </row>
    <row r="7179" customFormat="false" ht="15" hidden="false" customHeight="false" outlineLevel="0" collapsed="false">
      <c r="A7179" s="47" t="s">
        <v>19131</v>
      </c>
      <c r="B7179" s="47" t="s">
        <v>1644</v>
      </c>
      <c r="C7179" s="48" t="n">
        <v>46153</v>
      </c>
      <c r="D7179" s="47" t="s">
        <v>62</v>
      </c>
      <c r="E7179" s="47" t="s">
        <v>120</v>
      </c>
      <c r="F7179" s="47" t="s">
        <v>150</v>
      </c>
      <c r="G7179" s="47" t="s">
        <v>124</v>
      </c>
      <c r="H7179" s="47" t="n">
        <v>762</v>
      </c>
      <c r="I7179" s="57" t="n">
        <f aca="false">IFERROR(H7179/INDEX(Rate_Master!$C$2:$C$13,MATCH(F7179,Rate_Master!$A$2:$A$13,0)),0)</f>
        <v>0.9525</v>
      </c>
    </row>
    <row r="7180" customFormat="false" ht="15" hidden="false" customHeight="false" outlineLevel="0" collapsed="false">
      <c r="A7180" s="47" t="s">
        <v>19132</v>
      </c>
      <c r="B7180" s="47" t="s">
        <v>1644</v>
      </c>
      <c r="C7180" s="48" t="n">
        <v>46153</v>
      </c>
      <c r="D7180" s="47" t="s">
        <v>62</v>
      </c>
      <c r="E7180" s="47" t="s">
        <v>120</v>
      </c>
      <c r="F7180" s="47" t="s">
        <v>150</v>
      </c>
      <c r="G7180" s="47" t="s">
        <v>125</v>
      </c>
      <c r="H7180" s="47" t="n">
        <v>421</v>
      </c>
      <c r="I7180" s="57" t="n">
        <f aca="false">IFERROR(H7180/INDEX(Rate_Master!$C$2:$C$13,MATCH(F7180,Rate_Master!$A$2:$A$13,0)),0)</f>
        <v>0.52625</v>
      </c>
    </row>
    <row r="7181" customFormat="false" ht="15" hidden="false" customHeight="false" outlineLevel="0" collapsed="false">
      <c r="A7181" s="47" t="s">
        <v>19133</v>
      </c>
      <c r="B7181" s="47" t="s">
        <v>1644</v>
      </c>
      <c r="C7181" s="48" t="n">
        <v>46153</v>
      </c>
      <c r="D7181" s="47" t="s">
        <v>62</v>
      </c>
      <c r="E7181" s="47" t="s">
        <v>120</v>
      </c>
      <c r="F7181" s="47" t="s">
        <v>150</v>
      </c>
      <c r="G7181" s="47" t="s">
        <v>126</v>
      </c>
      <c r="H7181" s="47" t="n">
        <v>297</v>
      </c>
      <c r="I7181" s="57" t="n">
        <f aca="false">IFERROR(H7181/INDEX(Rate_Master!$C$2:$C$13,MATCH(F7181,Rate_Master!$A$2:$A$13,0)),0)</f>
        <v>0.37125</v>
      </c>
    </row>
    <row r="7182" customFormat="false" ht="15" hidden="false" customHeight="false" outlineLevel="0" collapsed="false">
      <c r="A7182" s="47" t="s">
        <v>19134</v>
      </c>
      <c r="B7182" s="47" t="s">
        <v>1645</v>
      </c>
      <c r="C7182" s="48" t="n">
        <v>46153</v>
      </c>
      <c r="D7182" s="47" t="s">
        <v>62</v>
      </c>
      <c r="E7182" s="47" t="s">
        <v>120</v>
      </c>
      <c r="F7182" s="47" t="s">
        <v>150</v>
      </c>
      <c r="G7182" s="47" t="s">
        <v>119</v>
      </c>
      <c r="H7182" s="47" t="n">
        <v>1202</v>
      </c>
      <c r="I7182" s="57" t="n">
        <f aca="false">IFERROR(H7182/INDEX(Rate_Master!$C$2:$C$13,MATCH(F7182,Rate_Master!$A$2:$A$13,0)),0)</f>
        <v>1.5025</v>
      </c>
    </row>
    <row r="7183" customFormat="false" ht="15" hidden="false" customHeight="false" outlineLevel="0" collapsed="false">
      <c r="A7183" s="47" t="s">
        <v>19135</v>
      </c>
      <c r="B7183" s="47" t="s">
        <v>1645</v>
      </c>
      <c r="C7183" s="48" t="n">
        <v>46153</v>
      </c>
      <c r="D7183" s="47" t="s">
        <v>62</v>
      </c>
      <c r="E7183" s="47" t="s">
        <v>120</v>
      </c>
      <c r="F7183" s="47" t="s">
        <v>150</v>
      </c>
      <c r="G7183" s="47" t="s">
        <v>121</v>
      </c>
      <c r="H7183" s="47" t="n">
        <v>1156</v>
      </c>
      <c r="I7183" s="57" t="n">
        <f aca="false">IFERROR(H7183/INDEX(Rate_Master!$C$2:$C$13,MATCH(F7183,Rate_Master!$A$2:$A$13,0)),0)</f>
        <v>1.445</v>
      </c>
    </row>
    <row r="7184" customFormat="false" ht="15" hidden="false" customHeight="false" outlineLevel="0" collapsed="false">
      <c r="A7184" s="47" t="s">
        <v>19136</v>
      </c>
      <c r="B7184" s="47" t="s">
        <v>1645</v>
      </c>
      <c r="C7184" s="48" t="n">
        <v>46153</v>
      </c>
      <c r="D7184" s="47" t="s">
        <v>62</v>
      </c>
      <c r="E7184" s="47" t="s">
        <v>120</v>
      </c>
      <c r="F7184" s="47" t="s">
        <v>150</v>
      </c>
      <c r="G7184" s="47" t="s">
        <v>122</v>
      </c>
      <c r="H7184" s="47" t="n">
        <v>1928</v>
      </c>
      <c r="I7184" s="57" t="n">
        <f aca="false">IFERROR(H7184/INDEX(Rate_Master!$C$2:$C$13,MATCH(F7184,Rate_Master!$A$2:$A$13,0)),0)</f>
        <v>2.41</v>
      </c>
    </row>
    <row r="7185" customFormat="false" ht="15" hidden="false" customHeight="false" outlineLevel="0" collapsed="false">
      <c r="A7185" s="47" t="s">
        <v>19137</v>
      </c>
      <c r="B7185" s="47" t="s">
        <v>1645</v>
      </c>
      <c r="C7185" s="48" t="n">
        <v>46153</v>
      </c>
      <c r="D7185" s="47" t="s">
        <v>62</v>
      </c>
      <c r="E7185" s="47" t="s">
        <v>120</v>
      </c>
      <c r="F7185" s="47" t="s">
        <v>150</v>
      </c>
      <c r="G7185" s="47" t="s">
        <v>123</v>
      </c>
      <c r="H7185" s="47" t="n">
        <v>941</v>
      </c>
      <c r="I7185" s="57" t="n">
        <f aca="false">IFERROR(H7185/INDEX(Rate_Master!$C$2:$C$13,MATCH(F7185,Rate_Master!$A$2:$A$13,0)),0)</f>
        <v>1.17625</v>
      </c>
    </row>
    <row r="7186" customFormat="false" ht="15" hidden="false" customHeight="false" outlineLevel="0" collapsed="false">
      <c r="A7186" s="47" t="s">
        <v>19138</v>
      </c>
      <c r="B7186" s="47" t="s">
        <v>1645</v>
      </c>
      <c r="C7186" s="48" t="n">
        <v>46153</v>
      </c>
      <c r="D7186" s="47" t="s">
        <v>62</v>
      </c>
      <c r="E7186" s="47" t="s">
        <v>120</v>
      </c>
      <c r="F7186" s="47" t="s">
        <v>150</v>
      </c>
      <c r="G7186" s="47" t="s">
        <v>124</v>
      </c>
      <c r="H7186" s="47" t="n">
        <v>563</v>
      </c>
      <c r="I7186" s="57" t="n">
        <f aca="false">IFERROR(H7186/INDEX(Rate_Master!$C$2:$C$13,MATCH(F7186,Rate_Master!$A$2:$A$13,0)),0)</f>
        <v>0.70375</v>
      </c>
    </row>
    <row r="7187" customFormat="false" ht="15" hidden="false" customHeight="false" outlineLevel="0" collapsed="false">
      <c r="A7187" s="47" t="s">
        <v>19139</v>
      </c>
      <c r="B7187" s="47" t="s">
        <v>1645</v>
      </c>
      <c r="C7187" s="48" t="n">
        <v>46153</v>
      </c>
      <c r="D7187" s="47" t="s">
        <v>62</v>
      </c>
      <c r="E7187" s="47" t="s">
        <v>120</v>
      </c>
      <c r="F7187" s="47" t="s">
        <v>150</v>
      </c>
      <c r="G7187" s="47" t="s">
        <v>125</v>
      </c>
      <c r="H7187" s="47" t="n">
        <v>356</v>
      </c>
      <c r="I7187" s="57" t="n">
        <f aca="false">IFERROR(H7187/INDEX(Rate_Master!$C$2:$C$13,MATCH(F7187,Rate_Master!$A$2:$A$13,0)),0)</f>
        <v>0.445</v>
      </c>
    </row>
    <row r="7188" customFormat="false" ht="15" hidden="false" customHeight="false" outlineLevel="0" collapsed="false">
      <c r="A7188" s="47" t="s">
        <v>19140</v>
      </c>
      <c r="B7188" s="47" t="s">
        <v>1645</v>
      </c>
      <c r="C7188" s="48" t="n">
        <v>46153</v>
      </c>
      <c r="D7188" s="47" t="s">
        <v>62</v>
      </c>
      <c r="E7188" s="47" t="s">
        <v>120</v>
      </c>
      <c r="F7188" s="47" t="s">
        <v>150</v>
      </c>
      <c r="G7188" s="47" t="s">
        <v>126</v>
      </c>
      <c r="H7188" s="47" t="n">
        <v>217</v>
      </c>
      <c r="I7188" s="57" t="n">
        <f aca="false">IFERROR(H7188/INDEX(Rate_Master!$C$2:$C$13,MATCH(F7188,Rate_Master!$A$2:$A$13,0)),0)</f>
        <v>0.27125</v>
      </c>
    </row>
    <row r="7189" customFormat="false" ht="15" hidden="false" customHeight="false" outlineLevel="0" collapsed="false">
      <c r="A7189" s="47" t="s">
        <v>19141</v>
      </c>
      <c r="B7189" s="47" t="s">
        <v>1646</v>
      </c>
      <c r="C7189" s="48" t="n">
        <v>46153</v>
      </c>
      <c r="D7189" s="47" t="s">
        <v>62</v>
      </c>
      <c r="E7189" s="47" t="s">
        <v>120</v>
      </c>
      <c r="F7189" s="47" t="s">
        <v>150</v>
      </c>
      <c r="G7189" s="47" t="s">
        <v>119</v>
      </c>
      <c r="H7189" s="47" t="n">
        <v>1029</v>
      </c>
      <c r="I7189" s="57" t="n">
        <f aca="false">IFERROR(H7189/INDEX(Rate_Master!$C$2:$C$13,MATCH(F7189,Rate_Master!$A$2:$A$13,0)),0)</f>
        <v>1.28625</v>
      </c>
    </row>
    <row r="7190" customFormat="false" ht="15" hidden="false" customHeight="false" outlineLevel="0" collapsed="false">
      <c r="A7190" s="47" t="s">
        <v>19142</v>
      </c>
      <c r="B7190" s="47" t="s">
        <v>1646</v>
      </c>
      <c r="C7190" s="48" t="n">
        <v>46153</v>
      </c>
      <c r="D7190" s="47" t="s">
        <v>62</v>
      </c>
      <c r="E7190" s="47" t="s">
        <v>120</v>
      </c>
      <c r="F7190" s="47" t="s">
        <v>150</v>
      </c>
      <c r="G7190" s="47" t="s">
        <v>121</v>
      </c>
      <c r="H7190" s="47" t="n">
        <v>908</v>
      </c>
      <c r="I7190" s="57" t="n">
        <f aca="false">IFERROR(H7190/INDEX(Rate_Master!$C$2:$C$13,MATCH(F7190,Rate_Master!$A$2:$A$13,0)),0)</f>
        <v>1.135</v>
      </c>
    </row>
    <row r="7191" customFormat="false" ht="15" hidden="false" customHeight="false" outlineLevel="0" collapsed="false">
      <c r="A7191" s="47" t="s">
        <v>19143</v>
      </c>
      <c r="B7191" s="47" t="s">
        <v>1646</v>
      </c>
      <c r="C7191" s="48" t="n">
        <v>46153</v>
      </c>
      <c r="D7191" s="47" t="s">
        <v>62</v>
      </c>
      <c r="E7191" s="47" t="s">
        <v>120</v>
      </c>
      <c r="F7191" s="47" t="s">
        <v>150</v>
      </c>
      <c r="G7191" s="47" t="s">
        <v>122</v>
      </c>
      <c r="H7191" s="47" t="n">
        <v>1518</v>
      </c>
      <c r="I7191" s="57" t="n">
        <f aca="false">IFERROR(H7191/INDEX(Rate_Master!$C$2:$C$13,MATCH(F7191,Rate_Master!$A$2:$A$13,0)),0)</f>
        <v>1.8975</v>
      </c>
    </row>
    <row r="7192" customFormat="false" ht="15" hidden="false" customHeight="false" outlineLevel="0" collapsed="false">
      <c r="A7192" s="47" t="s">
        <v>19144</v>
      </c>
      <c r="B7192" s="47" t="s">
        <v>1646</v>
      </c>
      <c r="C7192" s="48" t="n">
        <v>46153</v>
      </c>
      <c r="D7192" s="47" t="s">
        <v>62</v>
      </c>
      <c r="E7192" s="47" t="s">
        <v>120</v>
      </c>
      <c r="F7192" s="47" t="s">
        <v>150</v>
      </c>
      <c r="G7192" s="47" t="s">
        <v>123</v>
      </c>
      <c r="H7192" s="47" t="n">
        <v>655</v>
      </c>
      <c r="I7192" s="57" t="n">
        <f aca="false">IFERROR(H7192/INDEX(Rate_Master!$C$2:$C$13,MATCH(F7192,Rate_Master!$A$2:$A$13,0)),0)</f>
        <v>0.81875</v>
      </c>
    </row>
    <row r="7193" customFormat="false" ht="15" hidden="false" customHeight="false" outlineLevel="0" collapsed="false">
      <c r="A7193" s="47" t="s">
        <v>19145</v>
      </c>
      <c r="B7193" s="47" t="s">
        <v>1646</v>
      </c>
      <c r="C7193" s="48" t="n">
        <v>46153</v>
      </c>
      <c r="D7193" s="47" t="s">
        <v>62</v>
      </c>
      <c r="E7193" s="47" t="s">
        <v>120</v>
      </c>
      <c r="F7193" s="47" t="s">
        <v>150</v>
      </c>
      <c r="G7193" s="47" t="s">
        <v>124</v>
      </c>
      <c r="H7193" s="47" t="n">
        <v>449</v>
      </c>
      <c r="I7193" s="57" t="n">
        <f aca="false">IFERROR(H7193/INDEX(Rate_Master!$C$2:$C$13,MATCH(F7193,Rate_Master!$A$2:$A$13,0)),0)</f>
        <v>0.56125</v>
      </c>
    </row>
    <row r="7194" customFormat="false" ht="15" hidden="false" customHeight="false" outlineLevel="0" collapsed="false">
      <c r="A7194" s="47" t="s">
        <v>19146</v>
      </c>
      <c r="B7194" s="47" t="s">
        <v>1646</v>
      </c>
      <c r="C7194" s="48" t="n">
        <v>46153</v>
      </c>
      <c r="D7194" s="47" t="s">
        <v>62</v>
      </c>
      <c r="E7194" s="47" t="s">
        <v>120</v>
      </c>
      <c r="F7194" s="47" t="s">
        <v>150</v>
      </c>
      <c r="G7194" s="47" t="s">
        <v>125</v>
      </c>
      <c r="H7194" s="47" t="n">
        <v>247</v>
      </c>
      <c r="I7194" s="57" t="n">
        <f aca="false">IFERROR(H7194/INDEX(Rate_Master!$C$2:$C$13,MATCH(F7194,Rate_Master!$A$2:$A$13,0)),0)</f>
        <v>0.30875</v>
      </c>
    </row>
    <row r="7195" customFormat="false" ht="15" hidden="false" customHeight="false" outlineLevel="0" collapsed="false">
      <c r="A7195" s="47" t="s">
        <v>19147</v>
      </c>
      <c r="B7195" s="47" t="s">
        <v>1646</v>
      </c>
      <c r="C7195" s="48" t="n">
        <v>46153</v>
      </c>
      <c r="D7195" s="47" t="s">
        <v>62</v>
      </c>
      <c r="E7195" s="47" t="s">
        <v>120</v>
      </c>
      <c r="F7195" s="47" t="s">
        <v>150</v>
      </c>
      <c r="G7195" s="47" t="s">
        <v>126</v>
      </c>
      <c r="H7195" s="47" t="n">
        <v>161</v>
      </c>
      <c r="I7195" s="57" t="n">
        <f aca="false">IFERROR(H7195/INDEX(Rate_Master!$C$2:$C$13,MATCH(F7195,Rate_Master!$A$2:$A$13,0)),0)</f>
        <v>0.20125</v>
      </c>
    </row>
    <row r="7196" customFormat="false" ht="15" hidden="false" customHeight="false" outlineLevel="0" collapsed="false">
      <c r="A7196" s="47" t="s">
        <v>19148</v>
      </c>
      <c r="B7196" s="47" t="s">
        <v>1647</v>
      </c>
      <c r="C7196" s="48" t="n">
        <v>46153</v>
      </c>
      <c r="D7196" s="47" t="s">
        <v>63</v>
      </c>
      <c r="E7196" s="47" t="s">
        <v>120</v>
      </c>
      <c r="F7196" s="47" t="s">
        <v>152</v>
      </c>
      <c r="G7196" s="47" t="s">
        <v>119</v>
      </c>
      <c r="H7196" s="47" t="n">
        <v>1743</v>
      </c>
      <c r="I7196" s="57" t="n">
        <f aca="false">IFERROR(H7196/INDEX(Rate_Master!$C$2:$C$13,MATCH(F7196,Rate_Master!$A$2:$A$13,0)),0)</f>
        <v>1.93666666666667</v>
      </c>
    </row>
    <row r="7197" customFormat="false" ht="15" hidden="false" customHeight="false" outlineLevel="0" collapsed="false">
      <c r="A7197" s="47" t="s">
        <v>19149</v>
      </c>
      <c r="B7197" s="47" t="s">
        <v>1647</v>
      </c>
      <c r="C7197" s="48" t="n">
        <v>46153</v>
      </c>
      <c r="D7197" s="47" t="s">
        <v>63</v>
      </c>
      <c r="E7197" s="47" t="s">
        <v>120</v>
      </c>
      <c r="F7197" s="47" t="s">
        <v>152</v>
      </c>
      <c r="G7197" s="47" t="s">
        <v>121</v>
      </c>
      <c r="H7197" s="47" t="n">
        <v>1564</v>
      </c>
      <c r="I7197" s="57" t="n">
        <f aca="false">IFERROR(H7197/INDEX(Rate_Master!$C$2:$C$13,MATCH(F7197,Rate_Master!$A$2:$A$13,0)),0)</f>
        <v>1.73777777777778</v>
      </c>
    </row>
    <row r="7198" customFormat="false" ht="15" hidden="false" customHeight="false" outlineLevel="0" collapsed="false">
      <c r="A7198" s="47" t="s">
        <v>19150</v>
      </c>
      <c r="B7198" s="47" t="s">
        <v>1647</v>
      </c>
      <c r="C7198" s="48" t="n">
        <v>46153</v>
      </c>
      <c r="D7198" s="47" t="s">
        <v>63</v>
      </c>
      <c r="E7198" s="47" t="s">
        <v>120</v>
      </c>
      <c r="F7198" s="47" t="s">
        <v>152</v>
      </c>
      <c r="G7198" s="47" t="s">
        <v>122</v>
      </c>
      <c r="H7198" s="47" t="n">
        <v>1651</v>
      </c>
      <c r="I7198" s="57" t="n">
        <f aca="false">IFERROR(H7198/INDEX(Rate_Master!$C$2:$C$13,MATCH(F7198,Rate_Master!$A$2:$A$13,0)),0)</f>
        <v>1.83444444444444</v>
      </c>
    </row>
    <row r="7199" customFormat="false" ht="15" hidden="false" customHeight="false" outlineLevel="0" collapsed="false">
      <c r="A7199" s="47" t="s">
        <v>19151</v>
      </c>
      <c r="B7199" s="47" t="s">
        <v>1647</v>
      </c>
      <c r="C7199" s="48" t="n">
        <v>46153</v>
      </c>
      <c r="D7199" s="47" t="s">
        <v>63</v>
      </c>
      <c r="E7199" s="47" t="s">
        <v>120</v>
      </c>
      <c r="F7199" s="47" t="s">
        <v>152</v>
      </c>
      <c r="G7199" s="47" t="s">
        <v>123</v>
      </c>
      <c r="H7199" s="47" t="n">
        <v>1250</v>
      </c>
      <c r="I7199" s="57" t="n">
        <f aca="false">IFERROR(H7199/INDEX(Rate_Master!$C$2:$C$13,MATCH(F7199,Rate_Master!$A$2:$A$13,0)),0)</f>
        <v>1.38888888888889</v>
      </c>
    </row>
    <row r="7200" customFormat="false" ht="15" hidden="false" customHeight="false" outlineLevel="0" collapsed="false">
      <c r="A7200" s="47" t="s">
        <v>19152</v>
      </c>
      <c r="B7200" s="47" t="s">
        <v>1647</v>
      </c>
      <c r="C7200" s="48" t="n">
        <v>46153</v>
      </c>
      <c r="D7200" s="47" t="s">
        <v>63</v>
      </c>
      <c r="E7200" s="47" t="s">
        <v>120</v>
      </c>
      <c r="F7200" s="47" t="s">
        <v>152</v>
      </c>
      <c r="G7200" s="47" t="s">
        <v>124</v>
      </c>
      <c r="H7200" s="47" t="n">
        <v>757</v>
      </c>
      <c r="I7200" s="57" t="n">
        <f aca="false">IFERROR(H7200/INDEX(Rate_Master!$C$2:$C$13,MATCH(F7200,Rate_Master!$A$2:$A$13,0)),0)</f>
        <v>0.841111111111111</v>
      </c>
    </row>
    <row r="7201" customFormat="false" ht="15" hidden="false" customHeight="false" outlineLevel="0" collapsed="false">
      <c r="A7201" s="47" t="s">
        <v>19153</v>
      </c>
      <c r="B7201" s="47" t="s">
        <v>1647</v>
      </c>
      <c r="C7201" s="48" t="n">
        <v>46153</v>
      </c>
      <c r="D7201" s="47" t="s">
        <v>63</v>
      </c>
      <c r="E7201" s="47" t="s">
        <v>120</v>
      </c>
      <c r="F7201" s="47" t="s">
        <v>152</v>
      </c>
      <c r="G7201" s="47" t="s">
        <v>125</v>
      </c>
      <c r="H7201" s="47" t="n">
        <v>479</v>
      </c>
      <c r="I7201" s="57" t="n">
        <f aca="false">IFERROR(H7201/INDEX(Rate_Master!$C$2:$C$13,MATCH(F7201,Rate_Master!$A$2:$A$13,0)),0)</f>
        <v>0.532222222222222</v>
      </c>
    </row>
    <row r="7202" customFormat="false" ht="15" hidden="false" customHeight="false" outlineLevel="0" collapsed="false">
      <c r="A7202" s="47" t="s">
        <v>19154</v>
      </c>
      <c r="B7202" s="47" t="s">
        <v>1647</v>
      </c>
      <c r="C7202" s="48" t="n">
        <v>46153</v>
      </c>
      <c r="D7202" s="47" t="s">
        <v>63</v>
      </c>
      <c r="E7202" s="47" t="s">
        <v>120</v>
      </c>
      <c r="F7202" s="47" t="s">
        <v>152</v>
      </c>
      <c r="G7202" s="47" t="s">
        <v>126</v>
      </c>
      <c r="H7202" s="47" t="n">
        <v>281</v>
      </c>
      <c r="I7202" s="57" t="n">
        <f aca="false">IFERROR(H7202/INDEX(Rate_Master!$C$2:$C$13,MATCH(F7202,Rate_Master!$A$2:$A$13,0)),0)</f>
        <v>0.312222222222222</v>
      </c>
    </row>
    <row r="7203" customFormat="false" ht="15" hidden="false" customHeight="false" outlineLevel="0" collapsed="false">
      <c r="A7203" s="47" t="s">
        <v>19155</v>
      </c>
      <c r="B7203" s="47" t="s">
        <v>1649</v>
      </c>
      <c r="C7203" s="48" t="n">
        <v>46153</v>
      </c>
      <c r="D7203" s="47" t="s">
        <v>63</v>
      </c>
      <c r="E7203" s="47" t="s">
        <v>120</v>
      </c>
      <c r="F7203" s="47" t="s">
        <v>152</v>
      </c>
      <c r="G7203" s="47" t="s">
        <v>119</v>
      </c>
      <c r="H7203" s="47" t="n">
        <v>1873</v>
      </c>
      <c r="I7203" s="57" t="n">
        <f aca="false">IFERROR(H7203/INDEX(Rate_Master!$C$2:$C$13,MATCH(F7203,Rate_Master!$A$2:$A$13,0)),0)</f>
        <v>2.08111111111111</v>
      </c>
    </row>
    <row r="7204" customFormat="false" ht="15" hidden="false" customHeight="false" outlineLevel="0" collapsed="false">
      <c r="A7204" s="47" t="s">
        <v>19156</v>
      </c>
      <c r="B7204" s="47" t="s">
        <v>1649</v>
      </c>
      <c r="C7204" s="48" t="n">
        <v>46153</v>
      </c>
      <c r="D7204" s="47" t="s">
        <v>63</v>
      </c>
      <c r="E7204" s="47" t="s">
        <v>120</v>
      </c>
      <c r="F7204" s="47" t="s">
        <v>152</v>
      </c>
      <c r="G7204" s="47" t="s">
        <v>121</v>
      </c>
      <c r="H7204" s="47" t="n">
        <v>1554</v>
      </c>
      <c r="I7204" s="57" t="n">
        <f aca="false">IFERROR(H7204/INDEX(Rate_Master!$C$2:$C$13,MATCH(F7204,Rate_Master!$A$2:$A$13,0)),0)</f>
        <v>1.72666666666667</v>
      </c>
    </row>
    <row r="7205" customFormat="false" ht="15" hidden="false" customHeight="false" outlineLevel="0" collapsed="false">
      <c r="A7205" s="47" t="s">
        <v>19157</v>
      </c>
      <c r="B7205" s="47" t="s">
        <v>1649</v>
      </c>
      <c r="C7205" s="48" t="n">
        <v>46153</v>
      </c>
      <c r="D7205" s="47" t="s">
        <v>63</v>
      </c>
      <c r="E7205" s="47" t="s">
        <v>120</v>
      </c>
      <c r="F7205" s="47" t="s">
        <v>152</v>
      </c>
      <c r="G7205" s="47" t="s">
        <v>122</v>
      </c>
      <c r="H7205" s="47" t="n">
        <v>1788</v>
      </c>
      <c r="I7205" s="57" t="n">
        <f aca="false">IFERROR(H7205/INDEX(Rate_Master!$C$2:$C$13,MATCH(F7205,Rate_Master!$A$2:$A$13,0)),0)</f>
        <v>1.98666666666667</v>
      </c>
    </row>
    <row r="7206" customFormat="false" ht="15" hidden="false" customHeight="false" outlineLevel="0" collapsed="false">
      <c r="A7206" s="47" t="s">
        <v>19158</v>
      </c>
      <c r="B7206" s="47" t="s">
        <v>1649</v>
      </c>
      <c r="C7206" s="48" t="n">
        <v>46153</v>
      </c>
      <c r="D7206" s="47" t="s">
        <v>63</v>
      </c>
      <c r="E7206" s="47" t="s">
        <v>120</v>
      </c>
      <c r="F7206" s="47" t="s">
        <v>152</v>
      </c>
      <c r="G7206" s="47" t="s">
        <v>123</v>
      </c>
      <c r="H7206" s="47" t="n">
        <v>1367</v>
      </c>
      <c r="I7206" s="57" t="n">
        <f aca="false">IFERROR(H7206/INDEX(Rate_Master!$C$2:$C$13,MATCH(F7206,Rate_Master!$A$2:$A$13,0)),0)</f>
        <v>1.51888888888889</v>
      </c>
    </row>
    <row r="7207" customFormat="false" ht="15" hidden="false" customHeight="false" outlineLevel="0" collapsed="false">
      <c r="A7207" s="47" t="s">
        <v>19159</v>
      </c>
      <c r="B7207" s="47" t="s">
        <v>1649</v>
      </c>
      <c r="C7207" s="48" t="n">
        <v>46153</v>
      </c>
      <c r="D7207" s="47" t="s">
        <v>63</v>
      </c>
      <c r="E7207" s="47" t="s">
        <v>120</v>
      </c>
      <c r="F7207" s="47" t="s">
        <v>152</v>
      </c>
      <c r="G7207" s="47" t="s">
        <v>124</v>
      </c>
      <c r="H7207" s="47" t="n">
        <v>863</v>
      </c>
      <c r="I7207" s="57" t="n">
        <f aca="false">IFERROR(H7207/INDEX(Rate_Master!$C$2:$C$13,MATCH(F7207,Rate_Master!$A$2:$A$13,0)),0)</f>
        <v>0.958888888888889</v>
      </c>
    </row>
    <row r="7208" customFormat="false" ht="15" hidden="false" customHeight="false" outlineLevel="0" collapsed="false">
      <c r="A7208" s="47" t="s">
        <v>19160</v>
      </c>
      <c r="B7208" s="47" t="s">
        <v>1649</v>
      </c>
      <c r="C7208" s="48" t="n">
        <v>46153</v>
      </c>
      <c r="D7208" s="47" t="s">
        <v>63</v>
      </c>
      <c r="E7208" s="47" t="s">
        <v>120</v>
      </c>
      <c r="F7208" s="47" t="s">
        <v>152</v>
      </c>
      <c r="G7208" s="47" t="s">
        <v>125</v>
      </c>
      <c r="H7208" s="47" t="n">
        <v>505</v>
      </c>
      <c r="I7208" s="57" t="n">
        <f aca="false">IFERROR(H7208/INDEX(Rate_Master!$C$2:$C$13,MATCH(F7208,Rate_Master!$A$2:$A$13,0)),0)</f>
        <v>0.561111111111111</v>
      </c>
    </row>
    <row r="7209" customFormat="false" ht="15" hidden="false" customHeight="false" outlineLevel="0" collapsed="false">
      <c r="A7209" s="47" t="s">
        <v>19161</v>
      </c>
      <c r="B7209" s="47" t="s">
        <v>1649</v>
      </c>
      <c r="C7209" s="48" t="n">
        <v>46153</v>
      </c>
      <c r="D7209" s="47" t="s">
        <v>63</v>
      </c>
      <c r="E7209" s="47" t="s">
        <v>120</v>
      </c>
      <c r="F7209" s="47" t="s">
        <v>152</v>
      </c>
      <c r="G7209" s="47" t="s">
        <v>126</v>
      </c>
      <c r="H7209" s="47" t="n">
        <v>308</v>
      </c>
      <c r="I7209" s="57" t="n">
        <f aca="false">IFERROR(H7209/INDEX(Rate_Master!$C$2:$C$13,MATCH(F7209,Rate_Master!$A$2:$A$13,0)),0)</f>
        <v>0.342222222222222</v>
      </c>
    </row>
    <row r="7210" customFormat="false" ht="15" hidden="false" customHeight="false" outlineLevel="0" collapsed="false">
      <c r="A7210" s="47" t="s">
        <v>19162</v>
      </c>
      <c r="B7210" s="47" t="s">
        <v>1650</v>
      </c>
      <c r="C7210" s="48" t="n">
        <v>46153</v>
      </c>
      <c r="D7210" s="47" t="s">
        <v>63</v>
      </c>
      <c r="E7210" s="47" t="s">
        <v>120</v>
      </c>
      <c r="F7210" s="47" t="s">
        <v>152</v>
      </c>
      <c r="G7210" s="47" t="s">
        <v>119</v>
      </c>
      <c r="H7210" s="47" t="n">
        <v>1633</v>
      </c>
      <c r="I7210" s="57" t="n">
        <f aca="false">IFERROR(H7210/INDEX(Rate_Master!$C$2:$C$13,MATCH(F7210,Rate_Master!$A$2:$A$13,0)),0)</f>
        <v>1.81444444444444</v>
      </c>
    </row>
    <row r="7211" customFormat="false" ht="15" hidden="false" customHeight="false" outlineLevel="0" collapsed="false">
      <c r="A7211" s="47" t="s">
        <v>19163</v>
      </c>
      <c r="B7211" s="47" t="s">
        <v>1650</v>
      </c>
      <c r="C7211" s="48" t="n">
        <v>46153</v>
      </c>
      <c r="D7211" s="47" t="s">
        <v>63</v>
      </c>
      <c r="E7211" s="47" t="s">
        <v>120</v>
      </c>
      <c r="F7211" s="47" t="s">
        <v>152</v>
      </c>
      <c r="G7211" s="47" t="s">
        <v>121</v>
      </c>
      <c r="H7211" s="47" t="n">
        <v>1508</v>
      </c>
      <c r="I7211" s="57" t="n">
        <f aca="false">IFERROR(H7211/INDEX(Rate_Master!$C$2:$C$13,MATCH(F7211,Rate_Master!$A$2:$A$13,0)),0)</f>
        <v>1.67555555555556</v>
      </c>
    </row>
    <row r="7212" customFormat="false" ht="15" hidden="false" customHeight="false" outlineLevel="0" collapsed="false">
      <c r="A7212" s="47" t="s">
        <v>19164</v>
      </c>
      <c r="B7212" s="47" t="s">
        <v>1650</v>
      </c>
      <c r="C7212" s="48" t="n">
        <v>46153</v>
      </c>
      <c r="D7212" s="47" t="s">
        <v>63</v>
      </c>
      <c r="E7212" s="47" t="s">
        <v>120</v>
      </c>
      <c r="F7212" s="47" t="s">
        <v>152</v>
      </c>
      <c r="G7212" s="47" t="s">
        <v>122</v>
      </c>
      <c r="H7212" s="47" t="n">
        <v>1618</v>
      </c>
      <c r="I7212" s="57" t="n">
        <f aca="false">IFERROR(H7212/INDEX(Rate_Master!$C$2:$C$13,MATCH(F7212,Rate_Master!$A$2:$A$13,0)),0)</f>
        <v>1.79777777777778</v>
      </c>
    </row>
    <row r="7213" customFormat="false" ht="15" hidden="false" customHeight="false" outlineLevel="0" collapsed="false">
      <c r="A7213" s="47" t="s">
        <v>19165</v>
      </c>
      <c r="B7213" s="47" t="s">
        <v>1650</v>
      </c>
      <c r="C7213" s="48" t="n">
        <v>46153</v>
      </c>
      <c r="D7213" s="47" t="s">
        <v>63</v>
      </c>
      <c r="E7213" s="47" t="s">
        <v>120</v>
      </c>
      <c r="F7213" s="47" t="s">
        <v>152</v>
      </c>
      <c r="G7213" s="47" t="s">
        <v>123</v>
      </c>
      <c r="H7213" s="47" t="n">
        <v>1187</v>
      </c>
      <c r="I7213" s="57" t="n">
        <f aca="false">IFERROR(H7213/INDEX(Rate_Master!$C$2:$C$13,MATCH(F7213,Rate_Master!$A$2:$A$13,0)),0)</f>
        <v>1.31888888888889</v>
      </c>
    </row>
    <row r="7214" customFormat="false" ht="15" hidden="false" customHeight="false" outlineLevel="0" collapsed="false">
      <c r="A7214" s="47" t="s">
        <v>19166</v>
      </c>
      <c r="B7214" s="47" t="s">
        <v>1650</v>
      </c>
      <c r="C7214" s="48" t="n">
        <v>46153</v>
      </c>
      <c r="D7214" s="47" t="s">
        <v>63</v>
      </c>
      <c r="E7214" s="47" t="s">
        <v>120</v>
      </c>
      <c r="F7214" s="47" t="s">
        <v>152</v>
      </c>
      <c r="G7214" s="47" t="s">
        <v>124</v>
      </c>
      <c r="H7214" s="47" t="n">
        <v>707</v>
      </c>
      <c r="I7214" s="57" t="n">
        <f aca="false">IFERROR(H7214/INDEX(Rate_Master!$C$2:$C$13,MATCH(F7214,Rate_Master!$A$2:$A$13,0)),0)</f>
        <v>0.785555555555556</v>
      </c>
    </row>
    <row r="7215" customFormat="false" ht="15" hidden="false" customHeight="false" outlineLevel="0" collapsed="false">
      <c r="A7215" s="47" t="s">
        <v>19167</v>
      </c>
      <c r="B7215" s="47" t="s">
        <v>1650</v>
      </c>
      <c r="C7215" s="48" t="n">
        <v>46153</v>
      </c>
      <c r="D7215" s="47" t="s">
        <v>63</v>
      </c>
      <c r="E7215" s="47" t="s">
        <v>120</v>
      </c>
      <c r="F7215" s="47" t="s">
        <v>152</v>
      </c>
      <c r="G7215" s="47" t="s">
        <v>125</v>
      </c>
      <c r="H7215" s="47" t="n">
        <v>474</v>
      </c>
      <c r="I7215" s="57" t="n">
        <f aca="false">IFERROR(H7215/INDEX(Rate_Master!$C$2:$C$13,MATCH(F7215,Rate_Master!$A$2:$A$13,0)),0)</f>
        <v>0.526666666666667</v>
      </c>
    </row>
    <row r="7216" customFormat="false" ht="15" hidden="false" customHeight="false" outlineLevel="0" collapsed="false">
      <c r="A7216" s="47" t="s">
        <v>19168</v>
      </c>
      <c r="B7216" s="47" t="s">
        <v>1650</v>
      </c>
      <c r="C7216" s="48" t="n">
        <v>46153</v>
      </c>
      <c r="D7216" s="47" t="s">
        <v>63</v>
      </c>
      <c r="E7216" s="47" t="s">
        <v>120</v>
      </c>
      <c r="F7216" s="47" t="s">
        <v>152</v>
      </c>
      <c r="G7216" s="47" t="s">
        <v>126</v>
      </c>
      <c r="H7216" s="47" t="n">
        <v>270</v>
      </c>
      <c r="I7216" s="57" t="n">
        <f aca="false">IFERROR(H7216/INDEX(Rate_Master!$C$2:$C$13,MATCH(F7216,Rate_Master!$A$2:$A$13,0)),0)</f>
        <v>0.3</v>
      </c>
    </row>
    <row r="7217" customFormat="false" ht="15" hidden="false" customHeight="false" outlineLevel="0" collapsed="false">
      <c r="A7217" s="47" t="s">
        <v>19169</v>
      </c>
      <c r="B7217" s="47" t="s">
        <v>1651</v>
      </c>
      <c r="C7217" s="48" t="n">
        <v>46153</v>
      </c>
      <c r="D7217" s="47" t="s">
        <v>64</v>
      </c>
      <c r="E7217" s="47" t="s">
        <v>128</v>
      </c>
      <c r="F7217" s="47" t="s">
        <v>156</v>
      </c>
      <c r="G7217" s="47" t="s">
        <v>127</v>
      </c>
      <c r="H7217" s="47" t="n">
        <v>1073</v>
      </c>
      <c r="I7217" s="57" t="n">
        <f aca="false">IFERROR(H7217/INDEX(Rate_Master!$C$2:$C$13,MATCH(F7217,Rate_Master!$A$2:$A$13,0)),0)</f>
        <v>2.23541666666667</v>
      </c>
    </row>
    <row r="7218" customFormat="false" ht="15" hidden="false" customHeight="false" outlineLevel="0" collapsed="false">
      <c r="A7218" s="47" t="s">
        <v>19170</v>
      </c>
      <c r="B7218" s="47" t="s">
        <v>1651</v>
      </c>
      <c r="C7218" s="48" t="n">
        <v>46153</v>
      </c>
      <c r="D7218" s="47" t="s">
        <v>64</v>
      </c>
      <c r="E7218" s="47" t="s">
        <v>128</v>
      </c>
      <c r="F7218" s="47" t="s">
        <v>156</v>
      </c>
      <c r="G7218" s="47" t="s">
        <v>129</v>
      </c>
      <c r="H7218" s="47" t="n">
        <v>1105</v>
      </c>
      <c r="I7218" s="57" t="n">
        <f aca="false">IFERROR(H7218/INDEX(Rate_Master!$C$2:$C$13,MATCH(F7218,Rate_Master!$A$2:$A$13,0)),0)</f>
        <v>2.30208333333333</v>
      </c>
    </row>
    <row r="7219" customFormat="false" ht="15" hidden="false" customHeight="false" outlineLevel="0" collapsed="false">
      <c r="A7219" s="47" t="s">
        <v>19171</v>
      </c>
      <c r="B7219" s="47" t="s">
        <v>1651</v>
      </c>
      <c r="C7219" s="48" t="n">
        <v>46153</v>
      </c>
      <c r="D7219" s="47" t="s">
        <v>64</v>
      </c>
      <c r="E7219" s="47" t="s">
        <v>128</v>
      </c>
      <c r="F7219" s="47" t="s">
        <v>156</v>
      </c>
      <c r="G7219" s="47" t="s">
        <v>130</v>
      </c>
      <c r="H7219" s="47" t="n">
        <v>945</v>
      </c>
      <c r="I7219" s="57" t="n">
        <f aca="false">IFERROR(H7219/INDEX(Rate_Master!$C$2:$C$13,MATCH(F7219,Rate_Master!$A$2:$A$13,0)),0)</f>
        <v>1.96875</v>
      </c>
    </row>
    <row r="7220" customFormat="false" ht="15" hidden="false" customHeight="false" outlineLevel="0" collapsed="false">
      <c r="A7220" s="47" t="s">
        <v>19172</v>
      </c>
      <c r="B7220" s="47" t="s">
        <v>1651</v>
      </c>
      <c r="C7220" s="48" t="n">
        <v>46153</v>
      </c>
      <c r="D7220" s="47" t="s">
        <v>64</v>
      </c>
      <c r="E7220" s="47" t="s">
        <v>128</v>
      </c>
      <c r="F7220" s="47" t="s">
        <v>156</v>
      </c>
      <c r="G7220" s="47" t="s">
        <v>131</v>
      </c>
      <c r="H7220" s="47" t="n">
        <v>314</v>
      </c>
      <c r="I7220" s="57" t="n">
        <f aca="false">IFERROR(H7220/INDEX(Rate_Master!$C$2:$C$13,MATCH(F7220,Rate_Master!$A$2:$A$13,0)),0)</f>
        <v>0.654166666666667</v>
      </c>
    </row>
    <row r="7221" customFormat="false" ht="15" hidden="false" customHeight="false" outlineLevel="0" collapsed="false">
      <c r="A7221" s="47" t="s">
        <v>19173</v>
      </c>
      <c r="B7221" s="47" t="s">
        <v>1651</v>
      </c>
      <c r="C7221" s="48" t="n">
        <v>46153</v>
      </c>
      <c r="D7221" s="47" t="s">
        <v>64</v>
      </c>
      <c r="E7221" s="47" t="s">
        <v>128</v>
      </c>
      <c r="F7221" s="47" t="s">
        <v>156</v>
      </c>
      <c r="G7221" s="47" t="s">
        <v>132</v>
      </c>
      <c r="H7221" s="47" t="n">
        <v>255</v>
      </c>
      <c r="I7221" s="57" t="n">
        <f aca="false">IFERROR(H7221/INDEX(Rate_Master!$C$2:$C$13,MATCH(F7221,Rate_Master!$A$2:$A$13,0)),0)</f>
        <v>0.53125</v>
      </c>
    </row>
    <row r="7222" customFormat="false" ht="15" hidden="false" customHeight="false" outlineLevel="0" collapsed="false">
      <c r="A7222" s="47" t="s">
        <v>19174</v>
      </c>
      <c r="B7222" s="47" t="s">
        <v>1652</v>
      </c>
      <c r="C7222" s="48" t="n">
        <v>46153</v>
      </c>
      <c r="D7222" s="47" t="s">
        <v>64</v>
      </c>
      <c r="E7222" s="47" t="s">
        <v>128</v>
      </c>
      <c r="F7222" s="47" t="s">
        <v>156</v>
      </c>
      <c r="G7222" s="47" t="s">
        <v>127</v>
      </c>
      <c r="H7222" s="47" t="n">
        <v>1162</v>
      </c>
      <c r="I7222" s="57" t="n">
        <f aca="false">IFERROR(H7222/INDEX(Rate_Master!$C$2:$C$13,MATCH(F7222,Rate_Master!$A$2:$A$13,0)),0)</f>
        <v>2.42083333333333</v>
      </c>
    </row>
    <row r="7223" customFormat="false" ht="15" hidden="false" customHeight="false" outlineLevel="0" collapsed="false">
      <c r="A7223" s="47" t="s">
        <v>19175</v>
      </c>
      <c r="B7223" s="47" t="s">
        <v>1652</v>
      </c>
      <c r="C7223" s="48" t="n">
        <v>46153</v>
      </c>
      <c r="D7223" s="47" t="s">
        <v>64</v>
      </c>
      <c r="E7223" s="47" t="s">
        <v>128</v>
      </c>
      <c r="F7223" s="47" t="s">
        <v>156</v>
      </c>
      <c r="G7223" s="47" t="s">
        <v>129</v>
      </c>
      <c r="H7223" s="47" t="n">
        <v>1367</v>
      </c>
      <c r="I7223" s="57" t="n">
        <f aca="false">IFERROR(H7223/INDEX(Rate_Master!$C$2:$C$13,MATCH(F7223,Rate_Master!$A$2:$A$13,0)),0)</f>
        <v>2.84791666666667</v>
      </c>
    </row>
    <row r="7224" customFormat="false" ht="15" hidden="false" customHeight="false" outlineLevel="0" collapsed="false">
      <c r="A7224" s="47" t="s">
        <v>19176</v>
      </c>
      <c r="B7224" s="47" t="s">
        <v>1652</v>
      </c>
      <c r="C7224" s="48" t="n">
        <v>46153</v>
      </c>
      <c r="D7224" s="47" t="s">
        <v>64</v>
      </c>
      <c r="E7224" s="47" t="s">
        <v>128</v>
      </c>
      <c r="F7224" s="47" t="s">
        <v>156</v>
      </c>
      <c r="G7224" s="47" t="s">
        <v>130</v>
      </c>
      <c r="H7224" s="47" t="n">
        <v>1083</v>
      </c>
      <c r="I7224" s="57" t="n">
        <f aca="false">IFERROR(H7224/INDEX(Rate_Master!$C$2:$C$13,MATCH(F7224,Rate_Master!$A$2:$A$13,0)),0)</f>
        <v>2.25625</v>
      </c>
    </row>
    <row r="7225" customFormat="false" ht="15" hidden="false" customHeight="false" outlineLevel="0" collapsed="false">
      <c r="A7225" s="47" t="s">
        <v>19177</v>
      </c>
      <c r="B7225" s="47" t="s">
        <v>1652</v>
      </c>
      <c r="C7225" s="48" t="n">
        <v>46153</v>
      </c>
      <c r="D7225" s="47" t="s">
        <v>64</v>
      </c>
      <c r="E7225" s="47" t="s">
        <v>128</v>
      </c>
      <c r="F7225" s="47" t="s">
        <v>156</v>
      </c>
      <c r="G7225" s="47" t="s">
        <v>131</v>
      </c>
      <c r="H7225" s="47" t="n">
        <v>327</v>
      </c>
      <c r="I7225" s="57" t="n">
        <f aca="false">IFERROR(H7225/INDEX(Rate_Master!$C$2:$C$13,MATCH(F7225,Rate_Master!$A$2:$A$13,0)),0)</f>
        <v>0.68125</v>
      </c>
    </row>
    <row r="7226" customFormat="false" ht="15" hidden="false" customHeight="false" outlineLevel="0" collapsed="false">
      <c r="A7226" s="47" t="s">
        <v>19178</v>
      </c>
      <c r="B7226" s="47" t="s">
        <v>1652</v>
      </c>
      <c r="C7226" s="48" t="n">
        <v>46153</v>
      </c>
      <c r="D7226" s="47" t="s">
        <v>64</v>
      </c>
      <c r="E7226" s="47" t="s">
        <v>128</v>
      </c>
      <c r="F7226" s="47" t="s">
        <v>156</v>
      </c>
      <c r="G7226" s="47" t="s">
        <v>132</v>
      </c>
      <c r="H7226" s="47" t="n">
        <v>275</v>
      </c>
      <c r="I7226" s="57" t="n">
        <f aca="false">IFERROR(H7226/INDEX(Rate_Master!$C$2:$C$13,MATCH(F7226,Rate_Master!$A$2:$A$13,0)),0)</f>
        <v>0.572916666666667</v>
      </c>
    </row>
    <row r="7227" customFormat="false" ht="15" hidden="false" customHeight="false" outlineLevel="0" collapsed="false">
      <c r="A7227" s="47" t="s">
        <v>19179</v>
      </c>
      <c r="B7227" s="47" t="s">
        <v>1653</v>
      </c>
      <c r="C7227" s="48" t="n">
        <v>46153</v>
      </c>
      <c r="D7227" s="47" t="s">
        <v>65</v>
      </c>
      <c r="E7227" s="47" t="s">
        <v>134</v>
      </c>
      <c r="F7227" s="47" t="s">
        <v>159</v>
      </c>
      <c r="G7227" s="47" t="s">
        <v>133</v>
      </c>
      <c r="H7227" s="47" t="n">
        <v>671</v>
      </c>
      <c r="I7227" s="57" t="n">
        <f aca="false">IFERROR(H7227/INDEX(Rate_Master!$C$2:$C$13,MATCH(F7227,Rate_Master!$A$2:$A$13,0)),0)</f>
        <v>2.79583333333333</v>
      </c>
    </row>
    <row r="7228" customFormat="false" ht="15" hidden="false" customHeight="false" outlineLevel="0" collapsed="false">
      <c r="A7228" s="47" t="s">
        <v>19180</v>
      </c>
      <c r="B7228" s="47" t="s">
        <v>1653</v>
      </c>
      <c r="C7228" s="48" t="n">
        <v>46153</v>
      </c>
      <c r="D7228" s="47" t="s">
        <v>65</v>
      </c>
      <c r="E7228" s="47" t="s">
        <v>134</v>
      </c>
      <c r="F7228" s="47" t="s">
        <v>159</v>
      </c>
      <c r="G7228" s="47" t="s">
        <v>135</v>
      </c>
      <c r="H7228" s="47" t="n">
        <v>541</v>
      </c>
      <c r="I7228" s="57" t="n">
        <f aca="false">IFERROR(H7228/INDEX(Rate_Master!$C$2:$C$13,MATCH(F7228,Rate_Master!$A$2:$A$13,0)),0)</f>
        <v>2.25416666666667</v>
      </c>
    </row>
    <row r="7229" customFormat="false" ht="15" hidden="false" customHeight="false" outlineLevel="0" collapsed="false">
      <c r="A7229" s="47" t="s">
        <v>19181</v>
      </c>
      <c r="B7229" s="47" t="s">
        <v>1653</v>
      </c>
      <c r="C7229" s="48" t="n">
        <v>46153</v>
      </c>
      <c r="D7229" s="47" t="s">
        <v>65</v>
      </c>
      <c r="E7229" s="47" t="s">
        <v>134</v>
      </c>
      <c r="F7229" s="47" t="s">
        <v>159</v>
      </c>
      <c r="G7229" s="47" t="s">
        <v>136</v>
      </c>
      <c r="H7229" s="47" t="n">
        <v>437</v>
      </c>
      <c r="I7229" s="57" t="n">
        <f aca="false">IFERROR(H7229/INDEX(Rate_Master!$C$2:$C$13,MATCH(F7229,Rate_Master!$A$2:$A$13,0)),0)</f>
        <v>1.82083333333333</v>
      </c>
    </row>
    <row r="7230" customFormat="false" ht="15" hidden="false" customHeight="false" outlineLevel="0" collapsed="false">
      <c r="A7230" s="47" t="s">
        <v>19182</v>
      </c>
      <c r="B7230" s="47" t="s">
        <v>1653</v>
      </c>
      <c r="C7230" s="48" t="n">
        <v>46153</v>
      </c>
      <c r="D7230" s="47" t="s">
        <v>65</v>
      </c>
      <c r="E7230" s="47" t="s">
        <v>134</v>
      </c>
      <c r="F7230" s="47" t="s">
        <v>159</v>
      </c>
      <c r="G7230" s="47" t="s">
        <v>137</v>
      </c>
      <c r="H7230" s="47" t="n">
        <v>339</v>
      </c>
      <c r="I7230" s="57" t="n">
        <f aca="false">IFERROR(H7230/INDEX(Rate_Master!$C$2:$C$13,MATCH(F7230,Rate_Master!$A$2:$A$13,0)),0)</f>
        <v>1.4125</v>
      </c>
    </row>
    <row r="7231" customFormat="false" ht="15" hidden="false" customHeight="false" outlineLevel="0" collapsed="false">
      <c r="A7231" s="47" t="s">
        <v>19183</v>
      </c>
      <c r="B7231" s="47" t="s">
        <v>1653</v>
      </c>
      <c r="C7231" s="48" t="n">
        <v>46153</v>
      </c>
      <c r="D7231" s="47" t="s">
        <v>65</v>
      </c>
      <c r="E7231" s="47" t="s">
        <v>134</v>
      </c>
      <c r="F7231" s="47" t="s">
        <v>159</v>
      </c>
      <c r="G7231" s="47" t="s">
        <v>138</v>
      </c>
      <c r="H7231" s="47" t="n">
        <v>193</v>
      </c>
      <c r="I7231" s="57" t="n">
        <f aca="false">IFERROR(H7231/INDEX(Rate_Master!$C$2:$C$13,MATCH(F7231,Rate_Master!$A$2:$A$13,0)),0)</f>
        <v>0.804166666666667</v>
      </c>
    </row>
    <row r="7232" customFormat="false" ht="15" hidden="false" customHeight="false" outlineLevel="0" collapsed="false">
      <c r="A7232" s="47" t="s">
        <v>19184</v>
      </c>
      <c r="B7232" s="47" t="s">
        <v>1655</v>
      </c>
      <c r="C7232" s="48" t="n">
        <v>46153</v>
      </c>
      <c r="D7232" s="47" t="s">
        <v>65</v>
      </c>
      <c r="E7232" s="47" t="s">
        <v>134</v>
      </c>
      <c r="F7232" s="47" t="s">
        <v>159</v>
      </c>
      <c r="G7232" s="47" t="s">
        <v>133</v>
      </c>
      <c r="H7232" s="47" t="n">
        <v>361</v>
      </c>
      <c r="I7232" s="57" t="n">
        <f aca="false">IFERROR(H7232/INDEX(Rate_Master!$C$2:$C$13,MATCH(F7232,Rate_Master!$A$2:$A$13,0)),0)</f>
        <v>1.50416666666667</v>
      </c>
    </row>
    <row r="7233" customFormat="false" ht="15" hidden="false" customHeight="false" outlineLevel="0" collapsed="false">
      <c r="A7233" s="47" t="s">
        <v>19185</v>
      </c>
      <c r="B7233" s="47" t="s">
        <v>1655</v>
      </c>
      <c r="C7233" s="48" t="n">
        <v>46153</v>
      </c>
      <c r="D7233" s="47" t="s">
        <v>65</v>
      </c>
      <c r="E7233" s="47" t="s">
        <v>134</v>
      </c>
      <c r="F7233" s="47" t="s">
        <v>159</v>
      </c>
      <c r="G7233" s="47" t="s">
        <v>135</v>
      </c>
      <c r="H7233" s="47" t="n">
        <v>293</v>
      </c>
      <c r="I7233" s="57" t="n">
        <f aca="false">IFERROR(H7233/INDEX(Rate_Master!$C$2:$C$13,MATCH(F7233,Rate_Master!$A$2:$A$13,0)),0)</f>
        <v>1.22083333333333</v>
      </c>
    </row>
    <row r="7234" customFormat="false" ht="15" hidden="false" customHeight="false" outlineLevel="0" collapsed="false">
      <c r="A7234" s="47" t="s">
        <v>19186</v>
      </c>
      <c r="B7234" s="47" t="s">
        <v>1655</v>
      </c>
      <c r="C7234" s="48" t="n">
        <v>46153</v>
      </c>
      <c r="D7234" s="47" t="s">
        <v>65</v>
      </c>
      <c r="E7234" s="47" t="s">
        <v>134</v>
      </c>
      <c r="F7234" s="47" t="s">
        <v>159</v>
      </c>
      <c r="G7234" s="47" t="s">
        <v>136</v>
      </c>
      <c r="H7234" s="47" t="n">
        <v>233</v>
      </c>
      <c r="I7234" s="57" t="n">
        <f aca="false">IFERROR(H7234/INDEX(Rate_Master!$C$2:$C$13,MATCH(F7234,Rate_Master!$A$2:$A$13,0)),0)</f>
        <v>0.970833333333333</v>
      </c>
    </row>
    <row r="7235" customFormat="false" ht="15" hidden="false" customHeight="false" outlineLevel="0" collapsed="false">
      <c r="A7235" s="47" t="s">
        <v>19187</v>
      </c>
      <c r="B7235" s="47" t="s">
        <v>1655</v>
      </c>
      <c r="C7235" s="48" t="n">
        <v>46153</v>
      </c>
      <c r="D7235" s="47" t="s">
        <v>65</v>
      </c>
      <c r="E7235" s="47" t="s">
        <v>134</v>
      </c>
      <c r="F7235" s="47" t="s">
        <v>159</v>
      </c>
      <c r="G7235" s="47" t="s">
        <v>137</v>
      </c>
      <c r="H7235" s="47" t="n">
        <v>187</v>
      </c>
      <c r="I7235" s="57" t="n">
        <f aca="false">IFERROR(H7235/INDEX(Rate_Master!$C$2:$C$13,MATCH(F7235,Rate_Master!$A$2:$A$13,0)),0)</f>
        <v>0.779166666666667</v>
      </c>
    </row>
    <row r="7236" customFormat="false" ht="15" hidden="false" customHeight="false" outlineLevel="0" collapsed="false">
      <c r="A7236" s="47" t="s">
        <v>19188</v>
      </c>
      <c r="B7236" s="47" t="s">
        <v>1655</v>
      </c>
      <c r="C7236" s="48" t="n">
        <v>46153</v>
      </c>
      <c r="D7236" s="47" t="s">
        <v>65</v>
      </c>
      <c r="E7236" s="47" t="s">
        <v>134</v>
      </c>
      <c r="F7236" s="47" t="s">
        <v>159</v>
      </c>
      <c r="G7236" s="47" t="s">
        <v>138</v>
      </c>
      <c r="H7236" s="47" t="n">
        <v>99</v>
      </c>
      <c r="I7236" s="57" t="n">
        <f aca="false">IFERROR(H7236/INDEX(Rate_Master!$C$2:$C$13,MATCH(F7236,Rate_Master!$A$2:$A$13,0)),0)</f>
        <v>0.4125</v>
      </c>
    </row>
    <row r="7237" customFormat="false" ht="15" hidden="false" customHeight="false" outlineLevel="0" collapsed="false">
      <c r="A7237" s="47" t="s">
        <v>19189</v>
      </c>
      <c r="B7237" s="47" t="s">
        <v>1656</v>
      </c>
      <c r="C7237" s="48" t="n">
        <v>46153</v>
      </c>
      <c r="D7237" s="47" t="s">
        <v>65</v>
      </c>
      <c r="E7237" s="47" t="s">
        <v>134</v>
      </c>
      <c r="F7237" s="47" t="s">
        <v>159</v>
      </c>
      <c r="G7237" s="47" t="s">
        <v>133</v>
      </c>
      <c r="H7237" s="47" t="n">
        <v>380</v>
      </c>
      <c r="I7237" s="57" t="n">
        <f aca="false">IFERROR(H7237/INDEX(Rate_Master!$C$2:$C$13,MATCH(F7237,Rate_Master!$A$2:$A$13,0)),0)</f>
        <v>1.58333333333333</v>
      </c>
    </row>
    <row r="7238" customFormat="false" ht="15" hidden="false" customHeight="false" outlineLevel="0" collapsed="false">
      <c r="A7238" s="47" t="s">
        <v>19190</v>
      </c>
      <c r="B7238" s="47" t="s">
        <v>1656</v>
      </c>
      <c r="C7238" s="48" t="n">
        <v>46153</v>
      </c>
      <c r="D7238" s="47" t="s">
        <v>65</v>
      </c>
      <c r="E7238" s="47" t="s">
        <v>134</v>
      </c>
      <c r="F7238" s="47" t="s">
        <v>159</v>
      </c>
      <c r="G7238" s="47" t="s">
        <v>135</v>
      </c>
      <c r="H7238" s="47" t="n">
        <v>281</v>
      </c>
      <c r="I7238" s="57" t="n">
        <f aca="false">IFERROR(H7238/INDEX(Rate_Master!$C$2:$C$13,MATCH(F7238,Rate_Master!$A$2:$A$13,0)),0)</f>
        <v>1.17083333333333</v>
      </c>
    </row>
    <row r="7239" customFormat="false" ht="15" hidden="false" customHeight="false" outlineLevel="0" collapsed="false">
      <c r="A7239" s="47" t="s">
        <v>19191</v>
      </c>
      <c r="B7239" s="47" t="s">
        <v>1656</v>
      </c>
      <c r="C7239" s="48" t="n">
        <v>46153</v>
      </c>
      <c r="D7239" s="47" t="s">
        <v>65</v>
      </c>
      <c r="E7239" s="47" t="s">
        <v>134</v>
      </c>
      <c r="F7239" s="47" t="s">
        <v>159</v>
      </c>
      <c r="G7239" s="47" t="s">
        <v>136</v>
      </c>
      <c r="H7239" s="47" t="n">
        <v>252</v>
      </c>
      <c r="I7239" s="57" t="n">
        <f aca="false">IFERROR(H7239/INDEX(Rate_Master!$C$2:$C$13,MATCH(F7239,Rate_Master!$A$2:$A$13,0)),0)</f>
        <v>1.05</v>
      </c>
    </row>
    <row r="7240" customFormat="false" ht="15" hidden="false" customHeight="false" outlineLevel="0" collapsed="false">
      <c r="A7240" s="47" t="s">
        <v>19192</v>
      </c>
      <c r="B7240" s="47" t="s">
        <v>1656</v>
      </c>
      <c r="C7240" s="48" t="n">
        <v>46153</v>
      </c>
      <c r="D7240" s="47" t="s">
        <v>65</v>
      </c>
      <c r="E7240" s="47" t="s">
        <v>134</v>
      </c>
      <c r="F7240" s="47" t="s">
        <v>159</v>
      </c>
      <c r="G7240" s="47" t="s">
        <v>137</v>
      </c>
      <c r="H7240" s="47" t="n">
        <v>182</v>
      </c>
      <c r="I7240" s="57" t="n">
        <f aca="false">IFERROR(H7240/INDEX(Rate_Master!$C$2:$C$13,MATCH(F7240,Rate_Master!$A$2:$A$13,0)),0)</f>
        <v>0.758333333333333</v>
      </c>
    </row>
    <row r="7241" customFormat="false" ht="15" hidden="false" customHeight="false" outlineLevel="0" collapsed="false">
      <c r="A7241" s="47" t="s">
        <v>19193</v>
      </c>
      <c r="B7241" s="47" t="s">
        <v>1656</v>
      </c>
      <c r="C7241" s="48" t="n">
        <v>46153</v>
      </c>
      <c r="D7241" s="47" t="s">
        <v>65</v>
      </c>
      <c r="E7241" s="47" t="s">
        <v>134</v>
      </c>
      <c r="F7241" s="47" t="s">
        <v>159</v>
      </c>
      <c r="G7241" s="47" t="s">
        <v>138</v>
      </c>
      <c r="H7241" s="47" t="n">
        <v>94</v>
      </c>
      <c r="I7241" s="57" t="n">
        <f aca="false">IFERROR(H7241/INDEX(Rate_Master!$C$2:$C$13,MATCH(F7241,Rate_Master!$A$2:$A$13,0)),0)</f>
        <v>0.391666666666667</v>
      </c>
    </row>
    <row r="7242" customFormat="false" ht="15" hidden="false" customHeight="false" outlineLevel="0" collapsed="false">
      <c r="A7242" s="47" t="s">
        <v>19194</v>
      </c>
      <c r="B7242" s="47" t="s">
        <v>1657</v>
      </c>
      <c r="C7242" s="48" t="n">
        <v>46154</v>
      </c>
      <c r="D7242" s="47" t="s">
        <v>62</v>
      </c>
      <c r="E7242" s="47" t="s">
        <v>120</v>
      </c>
      <c r="F7242" s="47" t="s">
        <v>150</v>
      </c>
      <c r="G7242" s="47" t="s">
        <v>119</v>
      </c>
      <c r="H7242" s="47" t="n">
        <v>1266</v>
      </c>
      <c r="I7242" s="57" t="n">
        <f aca="false">IFERROR(H7242/INDEX(Rate_Master!$C$2:$C$13,MATCH(F7242,Rate_Master!$A$2:$A$13,0)),0)</f>
        <v>1.5825</v>
      </c>
    </row>
    <row r="7243" customFormat="false" ht="15" hidden="false" customHeight="false" outlineLevel="0" collapsed="false">
      <c r="A7243" s="47" t="s">
        <v>19195</v>
      </c>
      <c r="B7243" s="47" t="s">
        <v>1657</v>
      </c>
      <c r="C7243" s="48" t="n">
        <v>46154</v>
      </c>
      <c r="D7243" s="47" t="s">
        <v>62</v>
      </c>
      <c r="E7243" s="47" t="s">
        <v>120</v>
      </c>
      <c r="F7243" s="47" t="s">
        <v>150</v>
      </c>
      <c r="G7243" s="47" t="s">
        <v>121</v>
      </c>
      <c r="H7243" s="47" t="n">
        <v>1172</v>
      </c>
      <c r="I7243" s="57" t="n">
        <f aca="false">IFERROR(H7243/INDEX(Rate_Master!$C$2:$C$13,MATCH(F7243,Rate_Master!$A$2:$A$13,0)),0)</f>
        <v>1.465</v>
      </c>
    </row>
    <row r="7244" customFormat="false" ht="15" hidden="false" customHeight="false" outlineLevel="0" collapsed="false">
      <c r="A7244" s="47" t="s">
        <v>19196</v>
      </c>
      <c r="B7244" s="47" t="s">
        <v>1657</v>
      </c>
      <c r="C7244" s="48" t="n">
        <v>46154</v>
      </c>
      <c r="D7244" s="47" t="s">
        <v>62</v>
      </c>
      <c r="E7244" s="47" t="s">
        <v>120</v>
      </c>
      <c r="F7244" s="47" t="s">
        <v>150</v>
      </c>
      <c r="G7244" s="47" t="s">
        <v>122</v>
      </c>
      <c r="H7244" s="47" t="n">
        <v>2018</v>
      </c>
      <c r="I7244" s="57" t="n">
        <f aca="false">IFERROR(H7244/INDEX(Rate_Master!$C$2:$C$13,MATCH(F7244,Rate_Master!$A$2:$A$13,0)),0)</f>
        <v>2.5225</v>
      </c>
    </row>
    <row r="7245" customFormat="false" ht="15" hidden="false" customHeight="false" outlineLevel="0" collapsed="false">
      <c r="A7245" s="47" t="s">
        <v>19197</v>
      </c>
      <c r="B7245" s="47" t="s">
        <v>1657</v>
      </c>
      <c r="C7245" s="48" t="n">
        <v>46154</v>
      </c>
      <c r="D7245" s="47" t="s">
        <v>62</v>
      </c>
      <c r="E7245" s="47" t="s">
        <v>120</v>
      </c>
      <c r="F7245" s="47" t="s">
        <v>150</v>
      </c>
      <c r="G7245" s="47" t="s">
        <v>123</v>
      </c>
      <c r="H7245" s="47" t="n">
        <v>945</v>
      </c>
      <c r="I7245" s="57" t="n">
        <f aca="false">IFERROR(H7245/INDEX(Rate_Master!$C$2:$C$13,MATCH(F7245,Rate_Master!$A$2:$A$13,0)),0)</f>
        <v>1.18125</v>
      </c>
    </row>
    <row r="7246" customFormat="false" ht="15" hidden="false" customHeight="false" outlineLevel="0" collapsed="false">
      <c r="A7246" s="47" t="s">
        <v>19198</v>
      </c>
      <c r="B7246" s="47" t="s">
        <v>1657</v>
      </c>
      <c r="C7246" s="48" t="n">
        <v>46154</v>
      </c>
      <c r="D7246" s="47" t="s">
        <v>62</v>
      </c>
      <c r="E7246" s="47" t="s">
        <v>120</v>
      </c>
      <c r="F7246" s="47" t="s">
        <v>150</v>
      </c>
      <c r="G7246" s="47" t="s">
        <v>124</v>
      </c>
      <c r="H7246" s="47" t="n">
        <v>597</v>
      </c>
      <c r="I7246" s="57" t="n">
        <f aca="false">IFERROR(H7246/INDEX(Rate_Master!$C$2:$C$13,MATCH(F7246,Rate_Master!$A$2:$A$13,0)),0)</f>
        <v>0.74625</v>
      </c>
    </row>
    <row r="7247" customFormat="false" ht="15" hidden="false" customHeight="false" outlineLevel="0" collapsed="false">
      <c r="A7247" s="47" t="s">
        <v>19199</v>
      </c>
      <c r="B7247" s="47" t="s">
        <v>1657</v>
      </c>
      <c r="C7247" s="48" t="n">
        <v>46154</v>
      </c>
      <c r="D7247" s="47" t="s">
        <v>62</v>
      </c>
      <c r="E7247" s="47" t="s">
        <v>120</v>
      </c>
      <c r="F7247" s="47" t="s">
        <v>150</v>
      </c>
      <c r="G7247" s="47" t="s">
        <v>125</v>
      </c>
      <c r="H7247" s="47" t="n">
        <v>338</v>
      </c>
      <c r="I7247" s="57" t="n">
        <f aca="false">IFERROR(H7247/INDEX(Rate_Master!$C$2:$C$13,MATCH(F7247,Rate_Master!$A$2:$A$13,0)),0)</f>
        <v>0.4225</v>
      </c>
    </row>
    <row r="7248" customFormat="false" ht="15" hidden="false" customHeight="false" outlineLevel="0" collapsed="false">
      <c r="A7248" s="47" t="s">
        <v>19200</v>
      </c>
      <c r="B7248" s="47" t="s">
        <v>1657</v>
      </c>
      <c r="C7248" s="48" t="n">
        <v>46154</v>
      </c>
      <c r="D7248" s="47" t="s">
        <v>62</v>
      </c>
      <c r="E7248" s="47" t="s">
        <v>120</v>
      </c>
      <c r="F7248" s="47" t="s">
        <v>150</v>
      </c>
      <c r="G7248" s="47" t="s">
        <v>126</v>
      </c>
      <c r="H7248" s="47" t="n">
        <v>232</v>
      </c>
      <c r="I7248" s="57" t="n">
        <f aca="false">IFERROR(H7248/INDEX(Rate_Master!$C$2:$C$13,MATCH(F7248,Rate_Master!$A$2:$A$13,0)),0)</f>
        <v>0.29</v>
      </c>
    </row>
    <row r="7249" customFormat="false" ht="15" hidden="false" customHeight="false" outlineLevel="0" collapsed="false">
      <c r="A7249" s="47" t="s">
        <v>19201</v>
      </c>
      <c r="B7249" s="47" t="s">
        <v>1659</v>
      </c>
      <c r="C7249" s="48" t="n">
        <v>46154</v>
      </c>
      <c r="D7249" s="47" t="s">
        <v>62</v>
      </c>
      <c r="E7249" s="47" t="s">
        <v>120</v>
      </c>
      <c r="F7249" s="47" t="s">
        <v>150</v>
      </c>
      <c r="G7249" s="47" t="s">
        <v>119</v>
      </c>
      <c r="H7249" s="47" t="n">
        <v>920</v>
      </c>
      <c r="I7249" s="57" t="n">
        <f aca="false">IFERROR(H7249/INDEX(Rate_Master!$C$2:$C$13,MATCH(F7249,Rate_Master!$A$2:$A$13,0)),0)</f>
        <v>1.15</v>
      </c>
    </row>
    <row r="7250" customFormat="false" ht="15" hidden="false" customHeight="false" outlineLevel="0" collapsed="false">
      <c r="A7250" s="47" t="s">
        <v>19202</v>
      </c>
      <c r="B7250" s="47" t="s">
        <v>1659</v>
      </c>
      <c r="C7250" s="48" t="n">
        <v>46154</v>
      </c>
      <c r="D7250" s="47" t="s">
        <v>62</v>
      </c>
      <c r="E7250" s="47" t="s">
        <v>120</v>
      </c>
      <c r="F7250" s="47" t="s">
        <v>150</v>
      </c>
      <c r="G7250" s="47" t="s">
        <v>121</v>
      </c>
      <c r="H7250" s="47" t="n">
        <v>800</v>
      </c>
      <c r="I7250" s="57" t="n">
        <f aca="false">IFERROR(H7250/INDEX(Rate_Master!$C$2:$C$13,MATCH(F7250,Rate_Master!$A$2:$A$13,0)),0)</f>
        <v>1</v>
      </c>
    </row>
    <row r="7251" customFormat="false" ht="15" hidden="false" customHeight="false" outlineLevel="0" collapsed="false">
      <c r="A7251" s="47" t="s">
        <v>19203</v>
      </c>
      <c r="B7251" s="47" t="s">
        <v>1659</v>
      </c>
      <c r="C7251" s="48" t="n">
        <v>46154</v>
      </c>
      <c r="D7251" s="47" t="s">
        <v>62</v>
      </c>
      <c r="E7251" s="47" t="s">
        <v>120</v>
      </c>
      <c r="F7251" s="47" t="s">
        <v>150</v>
      </c>
      <c r="G7251" s="47" t="s">
        <v>122</v>
      </c>
      <c r="H7251" s="47" t="n">
        <v>1368</v>
      </c>
      <c r="I7251" s="57" t="n">
        <f aca="false">IFERROR(H7251/INDEX(Rate_Master!$C$2:$C$13,MATCH(F7251,Rate_Master!$A$2:$A$13,0)),0)</f>
        <v>1.71</v>
      </c>
    </row>
    <row r="7252" customFormat="false" ht="15" hidden="false" customHeight="false" outlineLevel="0" collapsed="false">
      <c r="A7252" s="47" t="s">
        <v>19204</v>
      </c>
      <c r="B7252" s="47" t="s">
        <v>1659</v>
      </c>
      <c r="C7252" s="48" t="n">
        <v>46154</v>
      </c>
      <c r="D7252" s="47" t="s">
        <v>62</v>
      </c>
      <c r="E7252" s="47" t="s">
        <v>120</v>
      </c>
      <c r="F7252" s="47" t="s">
        <v>150</v>
      </c>
      <c r="G7252" s="47" t="s">
        <v>123</v>
      </c>
      <c r="H7252" s="47" t="n">
        <v>688</v>
      </c>
      <c r="I7252" s="57" t="n">
        <f aca="false">IFERROR(H7252/INDEX(Rate_Master!$C$2:$C$13,MATCH(F7252,Rate_Master!$A$2:$A$13,0)),0)</f>
        <v>0.86</v>
      </c>
    </row>
    <row r="7253" customFormat="false" ht="15" hidden="false" customHeight="false" outlineLevel="0" collapsed="false">
      <c r="A7253" s="47" t="s">
        <v>19205</v>
      </c>
      <c r="B7253" s="47" t="s">
        <v>1659</v>
      </c>
      <c r="C7253" s="48" t="n">
        <v>46154</v>
      </c>
      <c r="D7253" s="47" t="s">
        <v>62</v>
      </c>
      <c r="E7253" s="47" t="s">
        <v>120</v>
      </c>
      <c r="F7253" s="47" t="s">
        <v>150</v>
      </c>
      <c r="G7253" s="47" t="s">
        <v>124</v>
      </c>
      <c r="H7253" s="47" t="n">
        <v>429</v>
      </c>
      <c r="I7253" s="57" t="n">
        <f aca="false">IFERROR(H7253/INDEX(Rate_Master!$C$2:$C$13,MATCH(F7253,Rate_Master!$A$2:$A$13,0)),0)</f>
        <v>0.53625</v>
      </c>
    </row>
    <row r="7254" customFormat="false" ht="15" hidden="false" customHeight="false" outlineLevel="0" collapsed="false">
      <c r="A7254" s="47" t="s">
        <v>19206</v>
      </c>
      <c r="B7254" s="47" t="s">
        <v>1659</v>
      </c>
      <c r="C7254" s="48" t="n">
        <v>46154</v>
      </c>
      <c r="D7254" s="47" t="s">
        <v>62</v>
      </c>
      <c r="E7254" s="47" t="s">
        <v>120</v>
      </c>
      <c r="F7254" s="47" t="s">
        <v>150</v>
      </c>
      <c r="G7254" s="47" t="s">
        <v>125</v>
      </c>
      <c r="H7254" s="47" t="n">
        <v>238</v>
      </c>
      <c r="I7254" s="57" t="n">
        <f aca="false">IFERROR(H7254/INDEX(Rate_Master!$C$2:$C$13,MATCH(F7254,Rate_Master!$A$2:$A$13,0)),0)</f>
        <v>0.2975</v>
      </c>
    </row>
    <row r="7255" customFormat="false" ht="15" hidden="false" customHeight="false" outlineLevel="0" collapsed="false">
      <c r="A7255" s="47" t="s">
        <v>19207</v>
      </c>
      <c r="B7255" s="47" t="s">
        <v>1659</v>
      </c>
      <c r="C7255" s="48" t="n">
        <v>46154</v>
      </c>
      <c r="D7255" s="47" t="s">
        <v>62</v>
      </c>
      <c r="E7255" s="47" t="s">
        <v>120</v>
      </c>
      <c r="F7255" s="47" t="s">
        <v>150</v>
      </c>
      <c r="G7255" s="47" t="s">
        <v>126</v>
      </c>
      <c r="H7255" s="47" t="n">
        <v>164</v>
      </c>
      <c r="I7255" s="57" t="n">
        <f aca="false">IFERROR(H7255/INDEX(Rate_Master!$C$2:$C$13,MATCH(F7255,Rate_Master!$A$2:$A$13,0)),0)</f>
        <v>0.205</v>
      </c>
    </row>
    <row r="7256" customFormat="false" ht="15" hidden="false" customHeight="false" outlineLevel="0" collapsed="false">
      <c r="A7256" s="47" t="s">
        <v>19208</v>
      </c>
      <c r="B7256" s="47" t="s">
        <v>1660</v>
      </c>
      <c r="C7256" s="48" t="n">
        <v>46154</v>
      </c>
      <c r="D7256" s="47" t="s">
        <v>62</v>
      </c>
      <c r="E7256" s="47" t="s">
        <v>120</v>
      </c>
      <c r="F7256" s="47" t="s">
        <v>150</v>
      </c>
      <c r="G7256" s="47" t="s">
        <v>119</v>
      </c>
      <c r="H7256" s="47" t="n">
        <v>1402</v>
      </c>
      <c r="I7256" s="57" t="n">
        <f aca="false">IFERROR(H7256/INDEX(Rate_Master!$C$2:$C$13,MATCH(F7256,Rate_Master!$A$2:$A$13,0)),0)</f>
        <v>1.7525</v>
      </c>
    </row>
    <row r="7257" customFormat="false" ht="15" hidden="false" customHeight="false" outlineLevel="0" collapsed="false">
      <c r="A7257" s="47" t="s">
        <v>19209</v>
      </c>
      <c r="B7257" s="47" t="s">
        <v>1660</v>
      </c>
      <c r="C7257" s="48" t="n">
        <v>46154</v>
      </c>
      <c r="D7257" s="47" t="s">
        <v>62</v>
      </c>
      <c r="E7257" s="47" t="s">
        <v>120</v>
      </c>
      <c r="F7257" s="47" t="s">
        <v>150</v>
      </c>
      <c r="G7257" s="47" t="s">
        <v>121</v>
      </c>
      <c r="H7257" s="47" t="n">
        <v>1290</v>
      </c>
      <c r="I7257" s="57" t="n">
        <f aca="false">IFERROR(H7257/INDEX(Rate_Master!$C$2:$C$13,MATCH(F7257,Rate_Master!$A$2:$A$13,0)),0)</f>
        <v>1.6125</v>
      </c>
    </row>
    <row r="7258" customFormat="false" ht="15" hidden="false" customHeight="false" outlineLevel="0" collapsed="false">
      <c r="A7258" s="47" t="s">
        <v>19210</v>
      </c>
      <c r="B7258" s="47" t="s">
        <v>1660</v>
      </c>
      <c r="C7258" s="48" t="n">
        <v>46154</v>
      </c>
      <c r="D7258" s="47" t="s">
        <v>62</v>
      </c>
      <c r="E7258" s="47" t="s">
        <v>120</v>
      </c>
      <c r="F7258" s="47" t="s">
        <v>150</v>
      </c>
      <c r="G7258" s="47" t="s">
        <v>122</v>
      </c>
      <c r="H7258" s="47" t="n">
        <v>2227</v>
      </c>
      <c r="I7258" s="57" t="n">
        <f aca="false">IFERROR(H7258/INDEX(Rate_Master!$C$2:$C$13,MATCH(F7258,Rate_Master!$A$2:$A$13,0)),0)</f>
        <v>2.78375</v>
      </c>
    </row>
    <row r="7259" customFormat="false" ht="15" hidden="false" customHeight="false" outlineLevel="0" collapsed="false">
      <c r="A7259" s="47" t="s">
        <v>19211</v>
      </c>
      <c r="B7259" s="47" t="s">
        <v>1660</v>
      </c>
      <c r="C7259" s="48" t="n">
        <v>46154</v>
      </c>
      <c r="D7259" s="47" t="s">
        <v>62</v>
      </c>
      <c r="E7259" s="47" t="s">
        <v>120</v>
      </c>
      <c r="F7259" s="47" t="s">
        <v>150</v>
      </c>
      <c r="G7259" s="47" t="s">
        <v>123</v>
      </c>
      <c r="H7259" s="47" t="n">
        <v>1020</v>
      </c>
      <c r="I7259" s="57" t="n">
        <f aca="false">IFERROR(H7259/INDEX(Rate_Master!$C$2:$C$13,MATCH(F7259,Rate_Master!$A$2:$A$13,0)),0)</f>
        <v>1.275</v>
      </c>
    </row>
    <row r="7260" customFormat="false" ht="15" hidden="false" customHeight="false" outlineLevel="0" collapsed="false">
      <c r="A7260" s="47" t="s">
        <v>19212</v>
      </c>
      <c r="B7260" s="47" t="s">
        <v>1660</v>
      </c>
      <c r="C7260" s="48" t="n">
        <v>46154</v>
      </c>
      <c r="D7260" s="47" t="s">
        <v>62</v>
      </c>
      <c r="E7260" s="47" t="s">
        <v>120</v>
      </c>
      <c r="F7260" s="47" t="s">
        <v>150</v>
      </c>
      <c r="G7260" s="47" t="s">
        <v>124</v>
      </c>
      <c r="H7260" s="47" t="n">
        <v>631</v>
      </c>
      <c r="I7260" s="57" t="n">
        <f aca="false">IFERROR(H7260/INDEX(Rate_Master!$C$2:$C$13,MATCH(F7260,Rate_Master!$A$2:$A$13,0)),0)</f>
        <v>0.78875</v>
      </c>
    </row>
    <row r="7261" customFormat="false" ht="15" hidden="false" customHeight="false" outlineLevel="0" collapsed="false">
      <c r="A7261" s="47" t="s">
        <v>19213</v>
      </c>
      <c r="B7261" s="47" t="s">
        <v>1660</v>
      </c>
      <c r="C7261" s="48" t="n">
        <v>46154</v>
      </c>
      <c r="D7261" s="47" t="s">
        <v>62</v>
      </c>
      <c r="E7261" s="47" t="s">
        <v>120</v>
      </c>
      <c r="F7261" s="47" t="s">
        <v>150</v>
      </c>
      <c r="G7261" s="47" t="s">
        <v>125</v>
      </c>
      <c r="H7261" s="47" t="n">
        <v>382</v>
      </c>
      <c r="I7261" s="57" t="n">
        <f aca="false">IFERROR(H7261/INDEX(Rate_Master!$C$2:$C$13,MATCH(F7261,Rate_Master!$A$2:$A$13,0)),0)</f>
        <v>0.4775</v>
      </c>
    </row>
    <row r="7262" customFormat="false" ht="15" hidden="false" customHeight="false" outlineLevel="0" collapsed="false">
      <c r="A7262" s="47" t="s">
        <v>19214</v>
      </c>
      <c r="B7262" s="47" t="s">
        <v>1660</v>
      </c>
      <c r="C7262" s="48" t="n">
        <v>46154</v>
      </c>
      <c r="D7262" s="47" t="s">
        <v>62</v>
      </c>
      <c r="E7262" s="47" t="s">
        <v>120</v>
      </c>
      <c r="F7262" s="47" t="s">
        <v>150</v>
      </c>
      <c r="G7262" s="47" t="s">
        <v>126</v>
      </c>
      <c r="H7262" s="47" t="n">
        <v>231</v>
      </c>
      <c r="I7262" s="57" t="n">
        <f aca="false">IFERROR(H7262/INDEX(Rate_Master!$C$2:$C$13,MATCH(F7262,Rate_Master!$A$2:$A$13,0)),0)</f>
        <v>0.28875</v>
      </c>
    </row>
    <row r="7263" customFormat="false" ht="15" hidden="false" customHeight="false" outlineLevel="0" collapsed="false">
      <c r="A7263" s="47" t="s">
        <v>19215</v>
      </c>
      <c r="B7263" s="47" t="s">
        <v>1661</v>
      </c>
      <c r="C7263" s="48" t="n">
        <v>46154</v>
      </c>
      <c r="D7263" s="47" t="s">
        <v>63</v>
      </c>
      <c r="E7263" s="47" t="s">
        <v>120</v>
      </c>
      <c r="F7263" s="47" t="s">
        <v>152</v>
      </c>
      <c r="G7263" s="47" t="s">
        <v>119</v>
      </c>
      <c r="H7263" s="47" t="n">
        <v>2264</v>
      </c>
      <c r="I7263" s="57" t="n">
        <f aca="false">IFERROR(H7263/INDEX(Rate_Master!$C$2:$C$13,MATCH(F7263,Rate_Master!$A$2:$A$13,0)),0)</f>
        <v>2.51555555555556</v>
      </c>
    </row>
    <row r="7264" customFormat="false" ht="15" hidden="false" customHeight="false" outlineLevel="0" collapsed="false">
      <c r="A7264" s="47" t="s">
        <v>19216</v>
      </c>
      <c r="B7264" s="47" t="s">
        <v>1661</v>
      </c>
      <c r="C7264" s="48" t="n">
        <v>46154</v>
      </c>
      <c r="D7264" s="47" t="s">
        <v>63</v>
      </c>
      <c r="E7264" s="47" t="s">
        <v>120</v>
      </c>
      <c r="F7264" s="47" t="s">
        <v>152</v>
      </c>
      <c r="G7264" s="47" t="s">
        <v>121</v>
      </c>
      <c r="H7264" s="47" t="n">
        <v>2034</v>
      </c>
      <c r="I7264" s="57" t="n">
        <f aca="false">IFERROR(H7264/INDEX(Rate_Master!$C$2:$C$13,MATCH(F7264,Rate_Master!$A$2:$A$13,0)),0)</f>
        <v>2.26</v>
      </c>
    </row>
    <row r="7265" customFormat="false" ht="15" hidden="false" customHeight="false" outlineLevel="0" collapsed="false">
      <c r="A7265" s="47" t="s">
        <v>19217</v>
      </c>
      <c r="B7265" s="47" t="s">
        <v>1661</v>
      </c>
      <c r="C7265" s="48" t="n">
        <v>46154</v>
      </c>
      <c r="D7265" s="47" t="s">
        <v>63</v>
      </c>
      <c r="E7265" s="47" t="s">
        <v>120</v>
      </c>
      <c r="F7265" s="47" t="s">
        <v>152</v>
      </c>
      <c r="G7265" s="47" t="s">
        <v>122</v>
      </c>
      <c r="H7265" s="47" t="n">
        <v>2242</v>
      </c>
      <c r="I7265" s="57" t="n">
        <f aca="false">IFERROR(H7265/INDEX(Rate_Master!$C$2:$C$13,MATCH(F7265,Rate_Master!$A$2:$A$13,0)),0)</f>
        <v>2.49111111111111</v>
      </c>
    </row>
    <row r="7266" customFormat="false" ht="15" hidden="false" customHeight="false" outlineLevel="0" collapsed="false">
      <c r="A7266" s="47" t="s">
        <v>19218</v>
      </c>
      <c r="B7266" s="47" t="s">
        <v>1661</v>
      </c>
      <c r="C7266" s="48" t="n">
        <v>46154</v>
      </c>
      <c r="D7266" s="47" t="s">
        <v>63</v>
      </c>
      <c r="E7266" s="47" t="s">
        <v>120</v>
      </c>
      <c r="F7266" s="47" t="s">
        <v>152</v>
      </c>
      <c r="G7266" s="47" t="s">
        <v>123</v>
      </c>
      <c r="H7266" s="47" t="n">
        <v>1609</v>
      </c>
      <c r="I7266" s="57" t="n">
        <f aca="false">IFERROR(H7266/INDEX(Rate_Master!$C$2:$C$13,MATCH(F7266,Rate_Master!$A$2:$A$13,0)),0)</f>
        <v>1.78777777777778</v>
      </c>
    </row>
    <row r="7267" customFormat="false" ht="15" hidden="false" customHeight="false" outlineLevel="0" collapsed="false">
      <c r="A7267" s="47" t="s">
        <v>19219</v>
      </c>
      <c r="B7267" s="47" t="s">
        <v>1661</v>
      </c>
      <c r="C7267" s="48" t="n">
        <v>46154</v>
      </c>
      <c r="D7267" s="47" t="s">
        <v>63</v>
      </c>
      <c r="E7267" s="47" t="s">
        <v>120</v>
      </c>
      <c r="F7267" s="47" t="s">
        <v>152</v>
      </c>
      <c r="G7267" s="47" t="s">
        <v>124</v>
      </c>
      <c r="H7267" s="47" t="n">
        <v>1036</v>
      </c>
      <c r="I7267" s="57" t="n">
        <f aca="false">IFERROR(H7267/INDEX(Rate_Master!$C$2:$C$13,MATCH(F7267,Rate_Master!$A$2:$A$13,0)),0)</f>
        <v>1.15111111111111</v>
      </c>
    </row>
    <row r="7268" customFormat="false" ht="15" hidden="false" customHeight="false" outlineLevel="0" collapsed="false">
      <c r="A7268" s="47" t="s">
        <v>19220</v>
      </c>
      <c r="B7268" s="47" t="s">
        <v>1661</v>
      </c>
      <c r="C7268" s="48" t="n">
        <v>46154</v>
      </c>
      <c r="D7268" s="47" t="s">
        <v>63</v>
      </c>
      <c r="E7268" s="47" t="s">
        <v>120</v>
      </c>
      <c r="F7268" s="47" t="s">
        <v>152</v>
      </c>
      <c r="G7268" s="47" t="s">
        <v>125</v>
      </c>
      <c r="H7268" s="47" t="n">
        <v>584</v>
      </c>
      <c r="I7268" s="57" t="n">
        <f aca="false">IFERROR(H7268/INDEX(Rate_Master!$C$2:$C$13,MATCH(F7268,Rate_Master!$A$2:$A$13,0)),0)</f>
        <v>0.648888888888889</v>
      </c>
    </row>
    <row r="7269" customFormat="false" ht="15" hidden="false" customHeight="false" outlineLevel="0" collapsed="false">
      <c r="A7269" s="47" t="s">
        <v>19221</v>
      </c>
      <c r="B7269" s="47" t="s">
        <v>1661</v>
      </c>
      <c r="C7269" s="48" t="n">
        <v>46154</v>
      </c>
      <c r="D7269" s="47" t="s">
        <v>63</v>
      </c>
      <c r="E7269" s="47" t="s">
        <v>120</v>
      </c>
      <c r="F7269" s="47" t="s">
        <v>152</v>
      </c>
      <c r="G7269" s="47" t="s">
        <v>126</v>
      </c>
      <c r="H7269" s="47" t="n">
        <v>413</v>
      </c>
      <c r="I7269" s="57" t="n">
        <f aca="false">IFERROR(H7269/INDEX(Rate_Master!$C$2:$C$13,MATCH(F7269,Rate_Master!$A$2:$A$13,0)),0)</f>
        <v>0.458888888888889</v>
      </c>
    </row>
    <row r="7270" customFormat="false" ht="15" hidden="false" customHeight="false" outlineLevel="0" collapsed="false">
      <c r="A7270" s="47" t="s">
        <v>19222</v>
      </c>
      <c r="B7270" s="47" t="s">
        <v>1662</v>
      </c>
      <c r="C7270" s="48" t="n">
        <v>46154</v>
      </c>
      <c r="D7270" s="47" t="s">
        <v>63</v>
      </c>
      <c r="E7270" s="47" t="s">
        <v>120</v>
      </c>
      <c r="F7270" s="47" t="s">
        <v>152</v>
      </c>
      <c r="G7270" s="47" t="s">
        <v>119</v>
      </c>
      <c r="H7270" s="47" t="n">
        <v>2054</v>
      </c>
      <c r="I7270" s="57" t="n">
        <f aca="false">IFERROR(H7270/INDEX(Rate_Master!$C$2:$C$13,MATCH(F7270,Rate_Master!$A$2:$A$13,0)),0)</f>
        <v>2.28222222222222</v>
      </c>
    </row>
    <row r="7271" customFormat="false" ht="15" hidden="false" customHeight="false" outlineLevel="0" collapsed="false">
      <c r="A7271" s="47" t="s">
        <v>19223</v>
      </c>
      <c r="B7271" s="47" t="s">
        <v>1662</v>
      </c>
      <c r="C7271" s="48" t="n">
        <v>46154</v>
      </c>
      <c r="D7271" s="47" t="s">
        <v>63</v>
      </c>
      <c r="E7271" s="47" t="s">
        <v>120</v>
      </c>
      <c r="F7271" s="47" t="s">
        <v>152</v>
      </c>
      <c r="G7271" s="47" t="s">
        <v>121</v>
      </c>
      <c r="H7271" s="47" t="n">
        <v>1753</v>
      </c>
      <c r="I7271" s="57" t="n">
        <f aca="false">IFERROR(H7271/INDEX(Rate_Master!$C$2:$C$13,MATCH(F7271,Rate_Master!$A$2:$A$13,0)),0)</f>
        <v>1.94777777777778</v>
      </c>
    </row>
    <row r="7272" customFormat="false" ht="15" hidden="false" customHeight="false" outlineLevel="0" collapsed="false">
      <c r="A7272" s="47" t="s">
        <v>19224</v>
      </c>
      <c r="B7272" s="47" t="s">
        <v>1662</v>
      </c>
      <c r="C7272" s="48" t="n">
        <v>46154</v>
      </c>
      <c r="D7272" s="47" t="s">
        <v>63</v>
      </c>
      <c r="E7272" s="47" t="s">
        <v>120</v>
      </c>
      <c r="F7272" s="47" t="s">
        <v>152</v>
      </c>
      <c r="G7272" s="47" t="s">
        <v>122</v>
      </c>
      <c r="H7272" s="47" t="n">
        <v>2092</v>
      </c>
      <c r="I7272" s="57" t="n">
        <f aca="false">IFERROR(H7272/INDEX(Rate_Master!$C$2:$C$13,MATCH(F7272,Rate_Master!$A$2:$A$13,0)),0)</f>
        <v>2.32444444444444</v>
      </c>
    </row>
    <row r="7273" customFormat="false" ht="15" hidden="false" customHeight="false" outlineLevel="0" collapsed="false">
      <c r="A7273" s="47" t="s">
        <v>19225</v>
      </c>
      <c r="B7273" s="47" t="s">
        <v>1662</v>
      </c>
      <c r="C7273" s="48" t="n">
        <v>46154</v>
      </c>
      <c r="D7273" s="47" t="s">
        <v>63</v>
      </c>
      <c r="E7273" s="47" t="s">
        <v>120</v>
      </c>
      <c r="F7273" s="47" t="s">
        <v>152</v>
      </c>
      <c r="G7273" s="47" t="s">
        <v>123</v>
      </c>
      <c r="H7273" s="47" t="n">
        <v>1465</v>
      </c>
      <c r="I7273" s="57" t="n">
        <f aca="false">IFERROR(H7273/INDEX(Rate_Master!$C$2:$C$13,MATCH(F7273,Rate_Master!$A$2:$A$13,0)),0)</f>
        <v>1.62777777777778</v>
      </c>
    </row>
    <row r="7274" customFormat="false" ht="15" hidden="false" customHeight="false" outlineLevel="0" collapsed="false">
      <c r="A7274" s="47" t="s">
        <v>19226</v>
      </c>
      <c r="B7274" s="47" t="s">
        <v>1662</v>
      </c>
      <c r="C7274" s="48" t="n">
        <v>46154</v>
      </c>
      <c r="D7274" s="47" t="s">
        <v>63</v>
      </c>
      <c r="E7274" s="47" t="s">
        <v>120</v>
      </c>
      <c r="F7274" s="47" t="s">
        <v>152</v>
      </c>
      <c r="G7274" s="47" t="s">
        <v>124</v>
      </c>
      <c r="H7274" s="47" t="n">
        <v>925</v>
      </c>
      <c r="I7274" s="57" t="n">
        <f aca="false">IFERROR(H7274/INDEX(Rate_Master!$C$2:$C$13,MATCH(F7274,Rate_Master!$A$2:$A$13,0)),0)</f>
        <v>1.02777777777778</v>
      </c>
    </row>
    <row r="7275" customFormat="false" ht="15" hidden="false" customHeight="false" outlineLevel="0" collapsed="false">
      <c r="A7275" s="47" t="s">
        <v>19227</v>
      </c>
      <c r="B7275" s="47" t="s">
        <v>1662</v>
      </c>
      <c r="C7275" s="48" t="n">
        <v>46154</v>
      </c>
      <c r="D7275" s="47" t="s">
        <v>63</v>
      </c>
      <c r="E7275" s="47" t="s">
        <v>120</v>
      </c>
      <c r="F7275" s="47" t="s">
        <v>152</v>
      </c>
      <c r="G7275" s="47" t="s">
        <v>125</v>
      </c>
      <c r="H7275" s="47" t="n">
        <v>506</v>
      </c>
      <c r="I7275" s="57" t="n">
        <f aca="false">IFERROR(H7275/INDEX(Rate_Master!$C$2:$C$13,MATCH(F7275,Rate_Master!$A$2:$A$13,0)),0)</f>
        <v>0.562222222222222</v>
      </c>
    </row>
    <row r="7276" customFormat="false" ht="15" hidden="false" customHeight="false" outlineLevel="0" collapsed="false">
      <c r="A7276" s="47" t="s">
        <v>19228</v>
      </c>
      <c r="B7276" s="47" t="s">
        <v>1662</v>
      </c>
      <c r="C7276" s="48" t="n">
        <v>46154</v>
      </c>
      <c r="D7276" s="47" t="s">
        <v>63</v>
      </c>
      <c r="E7276" s="47" t="s">
        <v>120</v>
      </c>
      <c r="F7276" s="47" t="s">
        <v>152</v>
      </c>
      <c r="G7276" s="47" t="s">
        <v>126</v>
      </c>
      <c r="H7276" s="47" t="n">
        <v>386</v>
      </c>
      <c r="I7276" s="57" t="n">
        <f aca="false">IFERROR(H7276/INDEX(Rate_Master!$C$2:$C$13,MATCH(F7276,Rate_Master!$A$2:$A$13,0)),0)</f>
        <v>0.428888888888889</v>
      </c>
    </row>
    <row r="7277" customFormat="false" ht="15" hidden="false" customHeight="false" outlineLevel="0" collapsed="false">
      <c r="A7277" s="47" t="s">
        <v>19229</v>
      </c>
      <c r="B7277" s="47" t="s">
        <v>1663</v>
      </c>
      <c r="C7277" s="48" t="n">
        <v>46154</v>
      </c>
      <c r="D7277" s="47" t="s">
        <v>63</v>
      </c>
      <c r="E7277" s="47" t="s">
        <v>120</v>
      </c>
      <c r="F7277" s="47" t="s">
        <v>151</v>
      </c>
      <c r="G7277" s="47" t="s">
        <v>119</v>
      </c>
      <c r="H7277" s="47" t="n">
        <v>528</v>
      </c>
      <c r="I7277" s="57" t="n">
        <f aca="false">IFERROR(H7277/INDEX(Rate_Master!$C$2:$C$13,MATCH(F7277,Rate_Master!$A$2:$A$13,0)),0)</f>
        <v>0.754285714285714</v>
      </c>
    </row>
    <row r="7278" customFormat="false" ht="15" hidden="false" customHeight="false" outlineLevel="0" collapsed="false">
      <c r="A7278" s="47" t="s">
        <v>19230</v>
      </c>
      <c r="B7278" s="47" t="s">
        <v>1663</v>
      </c>
      <c r="C7278" s="48" t="n">
        <v>46154</v>
      </c>
      <c r="D7278" s="47" t="s">
        <v>63</v>
      </c>
      <c r="E7278" s="47" t="s">
        <v>120</v>
      </c>
      <c r="F7278" s="47" t="s">
        <v>151</v>
      </c>
      <c r="G7278" s="47" t="s">
        <v>121</v>
      </c>
      <c r="H7278" s="47" t="n">
        <v>525</v>
      </c>
      <c r="I7278" s="57" t="n">
        <f aca="false">IFERROR(H7278/INDEX(Rate_Master!$C$2:$C$13,MATCH(F7278,Rate_Master!$A$2:$A$13,0)),0)</f>
        <v>0.75</v>
      </c>
    </row>
    <row r="7279" customFormat="false" ht="15" hidden="false" customHeight="false" outlineLevel="0" collapsed="false">
      <c r="A7279" s="47" t="s">
        <v>19231</v>
      </c>
      <c r="B7279" s="47" t="s">
        <v>1663</v>
      </c>
      <c r="C7279" s="48" t="n">
        <v>46154</v>
      </c>
      <c r="D7279" s="47" t="s">
        <v>63</v>
      </c>
      <c r="E7279" s="47" t="s">
        <v>120</v>
      </c>
      <c r="F7279" s="47" t="s">
        <v>151</v>
      </c>
      <c r="G7279" s="47" t="s">
        <v>122</v>
      </c>
      <c r="H7279" s="47" t="n">
        <v>1280</v>
      </c>
      <c r="I7279" s="57" t="n">
        <f aca="false">IFERROR(H7279/INDEX(Rate_Master!$C$2:$C$13,MATCH(F7279,Rate_Master!$A$2:$A$13,0)),0)</f>
        <v>1.82857142857143</v>
      </c>
    </row>
    <row r="7280" customFormat="false" ht="15" hidden="false" customHeight="false" outlineLevel="0" collapsed="false">
      <c r="A7280" s="47" t="s">
        <v>19232</v>
      </c>
      <c r="B7280" s="47" t="s">
        <v>1663</v>
      </c>
      <c r="C7280" s="48" t="n">
        <v>46154</v>
      </c>
      <c r="D7280" s="47" t="s">
        <v>63</v>
      </c>
      <c r="E7280" s="47" t="s">
        <v>120</v>
      </c>
      <c r="F7280" s="47" t="s">
        <v>151</v>
      </c>
      <c r="G7280" s="47" t="s">
        <v>123</v>
      </c>
      <c r="H7280" s="47" t="n">
        <v>382</v>
      </c>
      <c r="I7280" s="57" t="n">
        <f aca="false">IFERROR(H7280/INDEX(Rate_Master!$C$2:$C$13,MATCH(F7280,Rate_Master!$A$2:$A$13,0)),0)</f>
        <v>0.545714285714286</v>
      </c>
    </row>
    <row r="7281" customFormat="false" ht="15" hidden="false" customHeight="false" outlineLevel="0" collapsed="false">
      <c r="A7281" s="47" t="s">
        <v>19233</v>
      </c>
      <c r="B7281" s="47" t="s">
        <v>1663</v>
      </c>
      <c r="C7281" s="48" t="n">
        <v>46154</v>
      </c>
      <c r="D7281" s="47" t="s">
        <v>63</v>
      </c>
      <c r="E7281" s="47" t="s">
        <v>120</v>
      </c>
      <c r="F7281" s="47" t="s">
        <v>151</v>
      </c>
      <c r="G7281" s="47" t="s">
        <v>124</v>
      </c>
      <c r="H7281" s="47" t="n">
        <v>244</v>
      </c>
      <c r="I7281" s="57" t="n">
        <f aca="false">IFERROR(H7281/INDEX(Rate_Master!$C$2:$C$13,MATCH(F7281,Rate_Master!$A$2:$A$13,0)),0)</f>
        <v>0.348571428571429</v>
      </c>
    </row>
    <row r="7282" customFormat="false" ht="15" hidden="false" customHeight="false" outlineLevel="0" collapsed="false">
      <c r="A7282" s="47" t="s">
        <v>19234</v>
      </c>
      <c r="B7282" s="47" t="s">
        <v>1663</v>
      </c>
      <c r="C7282" s="48" t="n">
        <v>46154</v>
      </c>
      <c r="D7282" s="47" t="s">
        <v>63</v>
      </c>
      <c r="E7282" s="47" t="s">
        <v>120</v>
      </c>
      <c r="F7282" s="47" t="s">
        <v>151</v>
      </c>
      <c r="G7282" s="47" t="s">
        <v>125</v>
      </c>
      <c r="H7282" s="47" t="n">
        <v>146</v>
      </c>
      <c r="I7282" s="57" t="n">
        <f aca="false">IFERROR(H7282/INDEX(Rate_Master!$C$2:$C$13,MATCH(F7282,Rate_Master!$A$2:$A$13,0)),0)</f>
        <v>0.208571428571429</v>
      </c>
    </row>
    <row r="7283" customFormat="false" ht="15" hidden="false" customHeight="false" outlineLevel="0" collapsed="false">
      <c r="A7283" s="47" t="s">
        <v>19235</v>
      </c>
      <c r="B7283" s="47" t="s">
        <v>1663</v>
      </c>
      <c r="C7283" s="48" t="n">
        <v>46154</v>
      </c>
      <c r="D7283" s="47" t="s">
        <v>63</v>
      </c>
      <c r="E7283" s="47" t="s">
        <v>120</v>
      </c>
      <c r="F7283" s="47" t="s">
        <v>151</v>
      </c>
      <c r="G7283" s="47" t="s">
        <v>126</v>
      </c>
      <c r="H7283" s="47" t="n">
        <v>93</v>
      </c>
      <c r="I7283" s="57" t="n">
        <f aca="false">IFERROR(H7283/INDEX(Rate_Master!$C$2:$C$13,MATCH(F7283,Rate_Master!$A$2:$A$13,0)),0)</f>
        <v>0.132857142857143</v>
      </c>
    </row>
    <row r="7284" customFormat="false" ht="15" hidden="false" customHeight="false" outlineLevel="0" collapsed="false">
      <c r="A7284" s="47" t="s">
        <v>19236</v>
      </c>
      <c r="B7284" s="47" t="s">
        <v>1665</v>
      </c>
      <c r="C7284" s="48" t="n">
        <v>46154</v>
      </c>
      <c r="D7284" s="47" t="s">
        <v>64</v>
      </c>
      <c r="E7284" s="47" t="s">
        <v>128</v>
      </c>
      <c r="F7284" s="47" t="s">
        <v>156</v>
      </c>
      <c r="G7284" s="47" t="s">
        <v>127</v>
      </c>
      <c r="H7284" s="47" t="n">
        <v>799</v>
      </c>
      <c r="I7284" s="57" t="n">
        <f aca="false">IFERROR(H7284/INDEX(Rate_Master!$C$2:$C$13,MATCH(F7284,Rate_Master!$A$2:$A$13,0)),0)</f>
        <v>1.66458333333333</v>
      </c>
    </row>
    <row r="7285" customFormat="false" ht="15" hidden="false" customHeight="false" outlineLevel="0" collapsed="false">
      <c r="A7285" s="47" t="s">
        <v>19237</v>
      </c>
      <c r="B7285" s="47" t="s">
        <v>1665</v>
      </c>
      <c r="C7285" s="48" t="n">
        <v>46154</v>
      </c>
      <c r="D7285" s="47" t="s">
        <v>64</v>
      </c>
      <c r="E7285" s="47" t="s">
        <v>128</v>
      </c>
      <c r="F7285" s="47" t="s">
        <v>156</v>
      </c>
      <c r="G7285" s="47" t="s">
        <v>129</v>
      </c>
      <c r="H7285" s="47" t="n">
        <v>890</v>
      </c>
      <c r="I7285" s="57" t="n">
        <f aca="false">IFERROR(H7285/INDEX(Rate_Master!$C$2:$C$13,MATCH(F7285,Rate_Master!$A$2:$A$13,0)),0)</f>
        <v>1.85416666666667</v>
      </c>
    </row>
    <row r="7286" customFormat="false" ht="15" hidden="false" customHeight="false" outlineLevel="0" collapsed="false">
      <c r="A7286" s="47" t="s">
        <v>19238</v>
      </c>
      <c r="B7286" s="47" t="s">
        <v>1665</v>
      </c>
      <c r="C7286" s="48" t="n">
        <v>46154</v>
      </c>
      <c r="D7286" s="47" t="s">
        <v>64</v>
      </c>
      <c r="E7286" s="47" t="s">
        <v>128</v>
      </c>
      <c r="F7286" s="47" t="s">
        <v>156</v>
      </c>
      <c r="G7286" s="47" t="s">
        <v>130</v>
      </c>
      <c r="H7286" s="47" t="n">
        <v>744</v>
      </c>
      <c r="I7286" s="57" t="n">
        <f aca="false">IFERROR(H7286/INDEX(Rate_Master!$C$2:$C$13,MATCH(F7286,Rate_Master!$A$2:$A$13,0)),0)</f>
        <v>1.55</v>
      </c>
    </row>
    <row r="7287" customFormat="false" ht="15" hidden="false" customHeight="false" outlineLevel="0" collapsed="false">
      <c r="A7287" s="47" t="s">
        <v>19239</v>
      </c>
      <c r="B7287" s="47" t="s">
        <v>1665</v>
      </c>
      <c r="C7287" s="48" t="n">
        <v>46154</v>
      </c>
      <c r="D7287" s="47" t="s">
        <v>64</v>
      </c>
      <c r="E7287" s="47" t="s">
        <v>128</v>
      </c>
      <c r="F7287" s="47" t="s">
        <v>156</v>
      </c>
      <c r="G7287" s="47" t="s">
        <v>131</v>
      </c>
      <c r="H7287" s="47" t="n">
        <v>232</v>
      </c>
      <c r="I7287" s="57" t="n">
        <f aca="false">IFERROR(H7287/INDEX(Rate_Master!$C$2:$C$13,MATCH(F7287,Rate_Master!$A$2:$A$13,0)),0)</f>
        <v>0.483333333333333</v>
      </c>
    </row>
    <row r="7288" customFormat="false" ht="15" hidden="false" customHeight="false" outlineLevel="0" collapsed="false">
      <c r="A7288" s="47" t="s">
        <v>19240</v>
      </c>
      <c r="B7288" s="47" t="s">
        <v>1665</v>
      </c>
      <c r="C7288" s="48" t="n">
        <v>46154</v>
      </c>
      <c r="D7288" s="47" t="s">
        <v>64</v>
      </c>
      <c r="E7288" s="47" t="s">
        <v>128</v>
      </c>
      <c r="F7288" s="47" t="s">
        <v>156</v>
      </c>
      <c r="G7288" s="47" t="s">
        <v>132</v>
      </c>
      <c r="H7288" s="47" t="n">
        <v>171</v>
      </c>
      <c r="I7288" s="57" t="n">
        <f aca="false">IFERROR(H7288/INDEX(Rate_Master!$C$2:$C$13,MATCH(F7288,Rate_Master!$A$2:$A$13,0)),0)</f>
        <v>0.35625</v>
      </c>
    </row>
    <row r="7289" customFormat="false" ht="15" hidden="false" customHeight="false" outlineLevel="0" collapsed="false">
      <c r="A7289" s="47" t="s">
        <v>19241</v>
      </c>
      <c r="B7289" s="47" t="s">
        <v>1667</v>
      </c>
      <c r="C7289" s="48" t="n">
        <v>46154</v>
      </c>
      <c r="D7289" s="47" t="s">
        <v>64</v>
      </c>
      <c r="E7289" s="47" t="s">
        <v>128</v>
      </c>
      <c r="F7289" s="47" t="s">
        <v>156</v>
      </c>
      <c r="G7289" s="47" t="s">
        <v>127</v>
      </c>
      <c r="H7289" s="47" t="n">
        <v>1452</v>
      </c>
      <c r="I7289" s="57" t="n">
        <f aca="false">IFERROR(H7289/INDEX(Rate_Master!$C$2:$C$13,MATCH(F7289,Rate_Master!$A$2:$A$13,0)),0)</f>
        <v>3.025</v>
      </c>
    </row>
    <row r="7290" customFormat="false" ht="15" hidden="false" customHeight="false" outlineLevel="0" collapsed="false">
      <c r="A7290" s="47" t="s">
        <v>19242</v>
      </c>
      <c r="B7290" s="47" t="s">
        <v>1667</v>
      </c>
      <c r="C7290" s="48" t="n">
        <v>46154</v>
      </c>
      <c r="D7290" s="47" t="s">
        <v>64</v>
      </c>
      <c r="E7290" s="47" t="s">
        <v>128</v>
      </c>
      <c r="F7290" s="47" t="s">
        <v>156</v>
      </c>
      <c r="G7290" s="47" t="s">
        <v>129</v>
      </c>
      <c r="H7290" s="47" t="n">
        <v>1669</v>
      </c>
      <c r="I7290" s="57" t="n">
        <f aca="false">IFERROR(H7290/INDEX(Rate_Master!$C$2:$C$13,MATCH(F7290,Rate_Master!$A$2:$A$13,0)),0)</f>
        <v>3.47708333333333</v>
      </c>
    </row>
    <row r="7291" customFormat="false" ht="15" hidden="false" customHeight="false" outlineLevel="0" collapsed="false">
      <c r="A7291" s="47" t="s">
        <v>19243</v>
      </c>
      <c r="B7291" s="47" t="s">
        <v>1667</v>
      </c>
      <c r="C7291" s="48" t="n">
        <v>46154</v>
      </c>
      <c r="D7291" s="47" t="s">
        <v>64</v>
      </c>
      <c r="E7291" s="47" t="s">
        <v>128</v>
      </c>
      <c r="F7291" s="47" t="s">
        <v>156</v>
      </c>
      <c r="G7291" s="47" t="s">
        <v>130</v>
      </c>
      <c r="H7291" s="47" t="n">
        <v>1280</v>
      </c>
      <c r="I7291" s="57" t="n">
        <f aca="false">IFERROR(H7291/INDEX(Rate_Master!$C$2:$C$13,MATCH(F7291,Rate_Master!$A$2:$A$13,0)),0)</f>
        <v>2.66666666666667</v>
      </c>
    </row>
    <row r="7292" customFormat="false" ht="15" hidden="false" customHeight="false" outlineLevel="0" collapsed="false">
      <c r="A7292" s="47" t="s">
        <v>19244</v>
      </c>
      <c r="B7292" s="47" t="s">
        <v>1667</v>
      </c>
      <c r="C7292" s="48" t="n">
        <v>46154</v>
      </c>
      <c r="D7292" s="47" t="s">
        <v>64</v>
      </c>
      <c r="E7292" s="47" t="s">
        <v>128</v>
      </c>
      <c r="F7292" s="47" t="s">
        <v>156</v>
      </c>
      <c r="G7292" s="47" t="s">
        <v>131</v>
      </c>
      <c r="H7292" s="47" t="n">
        <v>416</v>
      </c>
      <c r="I7292" s="57" t="n">
        <f aca="false">IFERROR(H7292/INDEX(Rate_Master!$C$2:$C$13,MATCH(F7292,Rate_Master!$A$2:$A$13,0)),0)</f>
        <v>0.866666666666667</v>
      </c>
    </row>
    <row r="7293" customFormat="false" ht="15" hidden="false" customHeight="false" outlineLevel="0" collapsed="false">
      <c r="A7293" s="47" t="s">
        <v>19245</v>
      </c>
      <c r="B7293" s="47" t="s">
        <v>1667</v>
      </c>
      <c r="C7293" s="48" t="n">
        <v>46154</v>
      </c>
      <c r="D7293" s="47" t="s">
        <v>64</v>
      </c>
      <c r="E7293" s="47" t="s">
        <v>128</v>
      </c>
      <c r="F7293" s="47" t="s">
        <v>156</v>
      </c>
      <c r="G7293" s="47" t="s">
        <v>132</v>
      </c>
      <c r="H7293" s="47" t="n">
        <v>327</v>
      </c>
      <c r="I7293" s="57" t="n">
        <f aca="false">IFERROR(H7293/INDEX(Rate_Master!$C$2:$C$13,MATCH(F7293,Rate_Master!$A$2:$A$13,0)),0)</f>
        <v>0.68125</v>
      </c>
    </row>
    <row r="7294" customFormat="false" ht="15" hidden="false" customHeight="false" outlineLevel="0" collapsed="false">
      <c r="A7294" s="47" t="s">
        <v>19246</v>
      </c>
      <c r="B7294" s="47" t="s">
        <v>1668</v>
      </c>
      <c r="C7294" s="48" t="n">
        <v>46154</v>
      </c>
      <c r="D7294" s="47" t="s">
        <v>65</v>
      </c>
      <c r="E7294" s="47" t="s">
        <v>134</v>
      </c>
      <c r="F7294" s="47" t="s">
        <v>159</v>
      </c>
      <c r="G7294" s="47" t="s">
        <v>133</v>
      </c>
      <c r="H7294" s="47" t="n">
        <v>359</v>
      </c>
      <c r="I7294" s="57" t="n">
        <f aca="false">IFERROR(H7294/INDEX(Rate_Master!$C$2:$C$13,MATCH(F7294,Rate_Master!$A$2:$A$13,0)),0)</f>
        <v>1.49583333333333</v>
      </c>
    </row>
    <row r="7295" customFormat="false" ht="15" hidden="false" customHeight="false" outlineLevel="0" collapsed="false">
      <c r="A7295" s="47" t="s">
        <v>19247</v>
      </c>
      <c r="B7295" s="47" t="s">
        <v>1668</v>
      </c>
      <c r="C7295" s="48" t="n">
        <v>46154</v>
      </c>
      <c r="D7295" s="47" t="s">
        <v>65</v>
      </c>
      <c r="E7295" s="47" t="s">
        <v>134</v>
      </c>
      <c r="F7295" s="47" t="s">
        <v>159</v>
      </c>
      <c r="G7295" s="47" t="s">
        <v>135</v>
      </c>
      <c r="H7295" s="47" t="n">
        <v>283</v>
      </c>
      <c r="I7295" s="57" t="n">
        <f aca="false">IFERROR(H7295/INDEX(Rate_Master!$C$2:$C$13,MATCH(F7295,Rate_Master!$A$2:$A$13,0)),0)</f>
        <v>1.17916666666667</v>
      </c>
    </row>
    <row r="7296" customFormat="false" ht="15" hidden="false" customHeight="false" outlineLevel="0" collapsed="false">
      <c r="A7296" s="47" t="s">
        <v>19248</v>
      </c>
      <c r="B7296" s="47" t="s">
        <v>1668</v>
      </c>
      <c r="C7296" s="48" t="n">
        <v>46154</v>
      </c>
      <c r="D7296" s="47" t="s">
        <v>65</v>
      </c>
      <c r="E7296" s="47" t="s">
        <v>134</v>
      </c>
      <c r="F7296" s="47" t="s">
        <v>159</v>
      </c>
      <c r="G7296" s="47" t="s">
        <v>136</v>
      </c>
      <c r="H7296" s="47" t="n">
        <v>235</v>
      </c>
      <c r="I7296" s="57" t="n">
        <f aca="false">IFERROR(H7296/INDEX(Rate_Master!$C$2:$C$13,MATCH(F7296,Rate_Master!$A$2:$A$13,0)),0)</f>
        <v>0.979166666666667</v>
      </c>
    </row>
    <row r="7297" customFormat="false" ht="15" hidden="false" customHeight="false" outlineLevel="0" collapsed="false">
      <c r="A7297" s="47" t="s">
        <v>19249</v>
      </c>
      <c r="B7297" s="47" t="s">
        <v>1668</v>
      </c>
      <c r="C7297" s="48" t="n">
        <v>46154</v>
      </c>
      <c r="D7297" s="47" t="s">
        <v>65</v>
      </c>
      <c r="E7297" s="47" t="s">
        <v>134</v>
      </c>
      <c r="F7297" s="47" t="s">
        <v>159</v>
      </c>
      <c r="G7297" s="47" t="s">
        <v>137</v>
      </c>
      <c r="H7297" s="47" t="n">
        <v>168</v>
      </c>
      <c r="I7297" s="57" t="n">
        <f aca="false">IFERROR(H7297/INDEX(Rate_Master!$C$2:$C$13,MATCH(F7297,Rate_Master!$A$2:$A$13,0)),0)</f>
        <v>0.7</v>
      </c>
    </row>
    <row r="7298" customFormat="false" ht="15" hidden="false" customHeight="false" outlineLevel="0" collapsed="false">
      <c r="A7298" s="47" t="s">
        <v>19250</v>
      </c>
      <c r="B7298" s="47" t="s">
        <v>1668</v>
      </c>
      <c r="C7298" s="48" t="n">
        <v>46154</v>
      </c>
      <c r="D7298" s="47" t="s">
        <v>65</v>
      </c>
      <c r="E7298" s="47" t="s">
        <v>134</v>
      </c>
      <c r="F7298" s="47" t="s">
        <v>159</v>
      </c>
      <c r="G7298" s="47" t="s">
        <v>138</v>
      </c>
      <c r="H7298" s="47" t="n">
        <v>88</v>
      </c>
      <c r="I7298" s="57" t="n">
        <f aca="false">IFERROR(H7298/INDEX(Rate_Master!$C$2:$C$13,MATCH(F7298,Rate_Master!$A$2:$A$13,0)),0)</f>
        <v>0.366666666666667</v>
      </c>
    </row>
    <row r="7299" customFormat="false" ht="15" hidden="false" customHeight="false" outlineLevel="0" collapsed="false">
      <c r="A7299" s="47" t="s">
        <v>19251</v>
      </c>
      <c r="B7299" s="47" t="s">
        <v>1669</v>
      </c>
      <c r="C7299" s="48" t="n">
        <v>46154</v>
      </c>
      <c r="D7299" s="47" t="s">
        <v>65</v>
      </c>
      <c r="E7299" s="47" t="s">
        <v>134</v>
      </c>
      <c r="F7299" s="47" t="s">
        <v>159</v>
      </c>
      <c r="G7299" s="47" t="s">
        <v>133</v>
      </c>
      <c r="H7299" s="47" t="n">
        <v>570</v>
      </c>
      <c r="I7299" s="57" t="n">
        <f aca="false">IFERROR(H7299/INDEX(Rate_Master!$C$2:$C$13,MATCH(F7299,Rate_Master!$A$2:$A$13,0)),0)</f>
        <v>2.375</v>
      </c>
    </row>
    <row r="7300" customFormat="false" ht="15" hidden="false" customHeight="false" outlineLevel="0" collapsed="false">
      <c r="A7300" s="47" t="s">
        <v>19252</v>
      </c>
      <c r="B7300" s="47" t="s">
        <v>1669</v>
      </c>
      <c r="C7300" s="48" t="n">
        <v>46154</v>
      </c>
      <c r="D7300" s="47" t="s">
        <v>65</v>
      </c>
      <c r="E7300" s="47" t="s">
        <v>134</v>
      </c>
      <c r="F7300" s="47" t="s">
        <v>159</v>
      </c>
      <c r="G7300" s="47" t="s">
        <v>135</v>
      </c>
      <c r="H7300" s="47" t="n">
        <v>443</v>
      </c>
      <c r="I7300" s="57" t="n">
        <f aca="false">IFERROR(H7300/INDEX(Rate_Master!$C$2:$C$13,MATCH(F7300,Rate_Master!$A$2:$A$13,0)),0)</f>
        <v>1.84583333333333</v>
      </c>
    </row>
    <row r="7301" customFormat="false" ht="15" hidden="false" customHeight="false" outlineLevel="0" collapsed="false">
      <c r="A7301" s="47" t="s">
        <v>19253</v>
      </c>
      <c r="B7301" s="47" t="s">
        <v>1669</v>
      </c>
      <c r="C7301" s="48" t="n">
        <v>46154</v>
      </c>
      <c r="D7301" s="47" t="s">
        <v>65</v>
      </c>
      <c r="E7301" s="47" t="s">
        <v>134</v>
      </c>
      <c r="F7301" s="47" t="s">
        <v>159</v>
      </c>
      <c r="G7301" s="47" t="s">
        <v>136</v>
      </c>
      <c r="H7301" s="47" t="n">
        <v>348</v>
      </c>
      <c r="I7301" s="57" t="n">
        <f aca="false">IFERROR(H7301/INDEX(Rate_Master!$C$2:$C$13,MATCH(F7301,Rate_Master!$A$2:$A$13,0)),0)</f>
        <v>1.45</v>
      </c>
    </row>
    <row r="7302" customFormat="false" ht="15" hidden="false" customHeight="false" outlineLevel="0" collapsed="false">
      <c r="A7302" s="47" t="s">
        <v>19254</v>
      </c>
      <c r="B7302" s="47" t="s">
        <v>1669</v>
      </c>
      <c r="C7302" s="48" t="n">
        <v>46154</v>
      </c>
      <c r="D7302" s="47" t="s">
        <v>65</v>
      </c>
      <c r="E7302" s="47" t="s">
        <v>134</v>
      </c>
      <c r="F7302" s="47" t="s">
        <v>159</v>
      </c>
      <c r="G7302" s="47" t="s">
        <v>137</v>
      </c>
      <c r="H7302" s="47" t="n">
        <v>261</v>
      </c>
      <c r="I7302" s="57" t="n">
        <f aca="false">IFERROR(H7302/INDEX(Rate_Master!$C$2:$C$13,MATCH(F7302,Rate_Master!$A$2:$A$13,0)),0)</f>
        <v>1.0875</v>
      </c>
    </row>
    <row r="7303" customFormat="false" ht="15" hidden="false" customHeight="false" outlineLevel="0" collapsed="false">
      <c r="A7303" s="47" t="s">
        <v>19255</v>
      </c>
      <c r="B7303" s="47" t="s">
        <v>1669</v>
      </c>
      <c r="C7303" s="48" t="n">
        <v>46154</v>
      </c>
      <c r="D7303" s="47" t="s">
        <v>65</v>
      </c>
      <c r="E7303" s="47" t="s">
        <v>134</v>
      </c>
      <c r="F7303" s="47" t="s">
        <v>159</v>
      </c>
      <c r="G7303" s="47" t="s">
        <v>138</v>
      </c>
      <c r="H7303" s="47" t="n">
        <v>135</v>
      </c>
      <c r="I7303" s="57" t="n">
        <f aca="false">IFERROR(H7303/INDEX(Rate_Master!$C$2:$C$13,MATCH(F7303,Rate_Master!$A$2:$A$13,0)),0)</f>
        <v>0.5625</v>
      </c>
    </row>
    <row r="7304" customFormat="false" ht="15" hidden="false" customHeight="false" outlineLevel="0" collapsed="false">
      <c r="A7304" s="47" t="s">
        <v>19256</v>
      </c>
      <c r="B7304" s="47" t="s">
        <v>1670</v>
      </c>
      <c r="C7304" s="48" t="n">
        <v>46154</v>
      </c>
      <c r="D7304" s="47" t="s">
        <v>65</v>
      </c>
      <c r="E7304" s="47" t="s">
        <v>134</v>
      </c>
      <c r="F7304" s="47" t="s">
        <v>159</v>
      </c>
      <c r="G7304" s="47" t="s">
        <v>133</v>
      </c>
      <c r="H7304" s="47" t="n">
        <v>363</v>
      </c>
      <c r="I7304" s="57" t="n">
        <f aca="false">IFERROR(H7304/INDEX(Rate_Master!$C$2:$C$13,MATCH(F7304,Rate_Master!$A$2:$A$13,0)),0)</f>
        <v>1.5125</v>
      </c>
    </row>
    <row r="7305" customFormat="false" ht="15" hidden="false" customHeight="false" outlineLevel="0" collapsed="false">
      <c r="A7305" s="47" t="s">
        <v>19257</v>
      </c>
      <c r="B7305" s="47" t="s">
        <v>1670</v>
      </c>
      <c r="C7305" s="48" t="n">
        <v>46154</v>
      </c>
      <c r="D7305" s="47" t="s">
        <v>65</v>
      </c>
      <c r="E7305" s="47" t="s">
        <v>134</v>
      </c>
      <c r="F7305" s="47" t="s">
        <v>159</v>
      </c>
      <c r="G7305" s="47" t="s">
        <v>135</v>
      </c>
      <c r="H7305" s="47" t="n">
        <v>285</v>
      </c>
      <c r="I7305" s="57" t="n">
        <f aca="false">IFERROR(H7305/INDEX(Rate_Master!$C$2:$C$13,MATCH(F7305,Rate_Master!$A$2:$A$13,0)),0)</f>
        <v>1.1875</v>
      </c>
    </row>
    <row r="7306" customFormat="false" ht="15" hidden="false" customHeight="false" outlineLevel="0" collapsed="false">
      <c r="A7306" s="47" t="s">
        <v>19258</v>
      </c>
      <c r="B7306" s="47" t="s">
        <v>1670</v>
      </c>
      <c r="C7306" s="48" t="n">
        <v>46154</v>
      </c>
      <c r="D7306" s="47" t="s">
        <v>65</v>
      </c>
      <c r="E7306" s="47" t="s">
        <v>134</v>
      </c>
      <c r="F7306" s="47" t="s">
        <v>159</v>
      </c>
      <c r="G7306" s="47" t="s">
        <v>136</v>
      </c>
      <c r="H7306" s="47" t="n">
        <v>212</v>
      </c>
      <c r="I7306" s="57" t="n">
        <f aca="false">IFERROR(H7306/INDEX(Rate_Master!$C$2:$C$13,MATCH(F7306,Rate_Master!$A$2:$A$13,0)),0)</f>
        <v>0.883333333333333</v>
      </c>
    </row>
    <row r="7307" customFormat="false" ht="15" hidden="false" customHeight="false" outlineLevel="0" collapsed="false">
      <c r="A7307" s="47" t="s">
        <v>19259</v>
      </c>
      <c r="B7307" s="47" t="s">
        <v>1670</v>
      </c>
      <c r="C7307" s="48" t="n">
        <v>46154</v>
      </c>
      <c r="D7307" s="47" t="s">
        <v>65</v>
      </c>
      <c r="E7307" s="47" t="s">
        <v>134</v>
      </c>
      <c r="F7307" s="47" t="s">
        <v>159</v>
      </c>
      <c r="G7307" s="47" t="s">
        <v>137</v>
      </c>
      <c r="H7307" s="47" t="n">
        <v>164</v>
      </c>
      <c r="I7307" s="57" t="n">
        <f aca="false">IFERROR(H7307/INDEX(Rate_Master!$C$2:$C$13,MATCH(F7307,Rate_Master!$A$2:$A$13,0)),0)</f>
        <v>0.683333333333333</v>
      </c>
    </row>
    <row r="7308" customFormat="false" ht="15" hidden="false" customHeight="false" outlineLevel="0" collapsed="false">
      <c r="A7308" s="47" t="s">
        <v>19260</v>
      </c>
      <c r="B7308" s="47" t="s">
        <v>1670</v>
      </c>
      <c r="C7308" s="48" t="n">
        <v>46154</v>
      </c>
      <c r="D7308" s="47" t="s">
        <v>65</v>
      </c>
      <c r="E7308" s="47" t="s">
        <v>134</v>
      </c>
      <c r="F7308" s="47" t="s">
        <v>159</v>
      </c>
      <c r="G7308" s="47" t="s">
        <v>138</v>
      </c>
      <c r="H7308" s="47" t="n">
        <v>87</v>
      </c>
      <c r="I7308" s="57" t="n">
        <f aca="false">IFERROR(H7308/INDEX(Rate_Master!$C$2:$C$13,MATCH(F7308,Rate_Master!$A$2:$A$13,0)),0)</f>
        <v>0.3625</v>
      </c>
    </row>
    <row r="7309" customFormat="false" ht="15" hidden="false" customHeight="false" outlineLevel="0" collapsed="false">
      <c r="A7309" s="47" t="s">
        <v>19261</v>
      </c>
      <c r="B7309" s="47" t="s">
        <v>1671</v>
      </c>
      <c r="C7309" s="48" t="n">
        <v>46155</v>
      </c>
      <c r="D7309" s="47" t="s">
        <v>62</v>
      </c>
      <c r="E7309" s="47" t="s">
        <v>120</v>
      </c>
      <c r="F7309" s="47" t="s">
        <v>150</v>
      </c>
      <c r="G7309" s="47" t="s">
        <v>119</v>
      </c>
      <c r="H7309" s="47" t="n">
        <v>1414</v>
      </c>
      <c r="I7309" s="57" t="n">
        <f aca="false">IFERROR(H7309/INDEX(Rate_Master!$C$2:$C$13,MATCH(F7309,Rate_Master!$A$2:$A$13,0)),0)</f>
        <v>1.7675</v>
      </c>
    </row>
    <row r="7310" customFormat="false" ht="15" hidden="false" customHeight="false" outlineLevel="0" collapsed="false">
      <c r="A7310" s="47" t="s">
        <v>19262</v>
      </c>
      <c r="B7310" s="47" t="s">
        <v>1671</v>
      </c>
      <c r="C7310" s="48" t="n">
        <v>46155</v>
      </c>
      <c r="D7310" s="47" t="s">
        <v>62</v>
      </c>
      <c r="E7310" s="47" t="s">
        <v>120</v>
      </c>
      <c r="F7310" s="47" t="s">
        <v>150</v>
      </c>
      <c r="G7310" s="47" t="s">
        <v>121</v>
      </c>
      <c r="H7310" s="47" t="n">
        <v>1263</v>
      </c>
      <c r="I7310" s="57" t="n">
        <f aca="false">IFERROR(H7310/INDEX(Rate_Master!$C$2:$C$13,MATCH(F7310,Rate_Master!$A$2:$A$13,0)),0)</f>
        <v>1.57875</v>
      </c>
    </row>
    <row r="7311" customFormat="false" ht="15" hidden="false" customHeight="false" outlineLevel="0" collapsed="false">
      <c r="A7311" s="47" t="s">
        <v>19263</v>
      </c>
      <c r="B7311" s="47" t="s">
        <v>1671</v>
      </c>
      <c r="C7311" s="48" t="n">
        <v>46155</v>
      </c>
      <c r="D7311" s="47" t="s">
        <v>62</v>
      </c>
      <c r="E7311" s="47" t="s">
        <v>120</v>
      </c>
      <c r="F7311" s="47" t="s">
        <v>150</v>
      </c>
      <c r="G7311" s="47" t="s">
        <v>122</v>
      </c>
      <c r="H7311" s="47" t="n">
        <v>2168</v>
      </c>
      <c r="I7311" s="57" t="n">
        <f aca="false">IFERROR(H7311/INDEX(Rate_Master!$C$2:$C$13,MATCH(F7311,Rate_Master!$A$2:$A$13,0)),0)</f>
        <v>2.71</v>
      </c>
    </row>
    <row r="7312" customFormat="false" ht="15" hidden="false" customHeight="false" outlineLevel="0" collapsed="false">
      <c r="A7312" s="47" t="s">
        <v>19264</v>
      </c>
      <c r="B7312" s="47" t="s">
        <v>1671</v>
      </c>
      <c r="C7312" s="48" t="n">
        <v>46155</v>
      </c>
      <c r="D7312" s="47" t="s">
        <v>62</v>
      </c>
      <c r="E7312" s="47" t="s">
        <v>120</v>
      </c>
      <c r="F7312" s="47" t="s">
        <v>150</v>
      </c>
      <c r="G7312" s="47" t="s">
        <v>123</v>
      </c>
      <c r="H7312" s="47" t="n">
        <v>965</v>
      </c>
      <c r="I7312" s="57" t="n">
        <f aca="false">IFERROR(H7312/INDEX(Rate_Master!$C$2:$C$13,MATCH(F7312,Rate_Master!$A$2:$A$13,0)),0)</f>
        <v>1.20625</v>
      </c>
    </row>
    <row r="7313" customFormat="false" ht="15" hidden="false" customHeight="false" outlineLevel="0" collapsed="false">
      <c r="A7313" s="47" t="s">
        <v>19265</v>
      </c>
      <c r="B7313" s="47" t="s">
        <v>1671</v>
      </c>
      <c r="C7313" s="48" t="n">
        <v>46155</v>
      </c>
      <c r="D7313" s="47" t="s">
        <v>62</v>
      </c>
      <c r="E7313" s="47" t="s">
        <v>120</v>
      </c>
      <c r="F7313" s="47" t="s">
        <v>150</v>
      </c>
      <c r="G7313" s="47" t="s">
        <v>124</v>
      </c>
      <c r="H7313" s="47" t="n">
        <v>591</v>
      </c>
      <c r="I7313" s="57" t="n">
        <f aca="false">IFERROR(H7313/INDEX(Rate_Master!$C$2:$C$13,MATCH(F7313,Rate_Master!$A$2:$A$13,0)),0)</f>
        <v>0.73875</v>
      </c>
    </row>
    <row r="7314" customFormat="false" ht="15" hidden="false" customHeight="false" outlineLevel="0" collapsed="false">
      <c r="A7314" s="47" t="s">
        <v>19266</v>
      </c>
      <c r="B7314" s="47" t="s">
        <v>1671</v>
      </c>
      <c r="C7314" s="48" t="n">
        <v>46155</v>
      </c>
      <c r="D7314" s="47" t="s">
        <v>62</v>
      </c>
      <c r="E7314" s="47" t="s">
        <v>120</v>
      </c>
      <c r="F7314" s="47" t="s">
        <v>150</v>
      </c>
      <c r="G7314" s="47" t="s">
        <v>125</v>
      </c>
      <c r="H7314" s="47" t="n">
        <v>380</v>
      </c>
      <c r="I7314" s="57" t="n">
        <f aca="false">IFERROR(H7314/INDEX(Rate_Master!$C$2:$C$13,MATCH(F7314,Rate_Master!$A$2:$A$13,0)),0)</f>
        <v>0.475</v>
      </c>
    </row>
    <row r="7315" customFormat="false" ht="15" hidden="false" customHeight="false" outlineLevel="0" collapsed="false">
      <c r="A7315" s="47" t="s">
        <v>19267</v>
      </c>
      <c r="B7315" s="47" t="s">
        <v>1671</v>
      </c>
      <c r="C7315" s="48" t="n">
        <v>46155</v>
      </c>
      <c r="D7315" s="47" t="s">
        <v>62</v>
      </c>
      <c r="E7315" s="47" t="s">
        <v>120</v>
      </c>
      <c r="F7315" s="47" t="s">
        <v>150</v>
      </c>
      <c r="G7315" s="47" t="s">
        <v>126</v>
      </c>
      <c r="H7315" s="47" t="n">
        <v>239</v>
      </c>
      <c r="I7315" s="57" t="n">
        <f aca="false">IFERROR(H7315/INDEX(Rate_Master!$C$2:$C$13,MATCH(F7315,Rate_Master!$A$2:$A$13,0)),0)</f>
        <v>0.29875</v>
      </c>
    </row>
    <row r="7316" customFormat="false" ht="15" hidden="false" customHeight="false" outlineLevel="0" collapsed="false">
      <c r="A7316" s="47" t="s">
        <v>19268</v>
      </c>
      <c r="B7316" s="47" t="s">
        <v>1672</v>
      </c>
      <c r="C7316" s="48" t="n">
        <v>46155</v>
      </c>
      <c r="D7316" s="47" t="s">
        <v>62</v>
      </c>
      <c r="E7316" s="47" t="s">
        <v>120</v>
      </c>
      <c r="F7316" s="47" t="s">
        <v>150</v>
      </c>
      <c r="G7316" s="47" t="s">
        <v>119</v>
      </c>
      <c r="H7316" s="47" t="n">
        <v>493</v>
      </c>
      <c r="I7316" s="57" t="n">
        <f aca="false">IFERROR(H7316/INDEX(Rate_Master!$C$2:$C$13,MATCH(F7316,Rate_Master!$A$2:$A$13,0)),0)</f>
        <v>0.61625</v>
      </c>
    </row>
    <row r="7317" customFormat="false" ht="15" hidden="false" customHeight="false" outlineLevel="0" collapsed="false">
      <c r="A7317" s="47" t="s">
        <v>19269</v>
      </c>
      <c r="B7317" s="47" t="s">
        <v>1672</v>
      </c>
      <c r="C7317" s="48" t="n">
        <v>46155</v>
      </c>
      <c r="D7317" s="47" t="s">
        <v>62</v>
      </c>
      <c r="E7317" s="47" t="s">
        <v>120</v>
      </c>
      <c r="F7317" s="47" t="s">
        <v>150</v>
      </c>
      <c r="G7317" s="47" t="s">
        <v>121</v>
      </c>
      <c r="H7317" s="47" t="n">
        <v>438</v>
      </c>
      <c r="I7317" s="57" t="n">
        <f aca="false">IFERROR(H7317/INDEX(Rate_Master!$C$2:$C$13,MATCH(F7317,Rate_Master!$A$2:$A$13,0)),0)</f>
        <v>0.5475</v>
      </c>
    </row>
    <row r="7318" customFormat="false" ht="15" hidden="false" customHeight="false" outlineLevel="0" collapsed="false">
      <c r="A7318" s="47" t="s">
        <v>19270</v>
      </c>
      <c r="B7318" s="47" t="s">
        <v>1672</v>
      </c>
      <c r="C7318" s="48" t="n">
        <v>46155</v>
      </c>
      <c r="D7318" s="47" t="s">
        <v>62</v>
      </c>
      <c r="E7318" s="47" t="s">
        <v>120</v>
      </c>
      <c r="F7318" s="47" t="s">
        <v>150</v>
      </c>
      <c r="G7318" s="47" t="s">
        <v>122</v>
      </c>
      <c r="H7318" s="47" t="n">
        <v>747</v>
      </c>
      <c r="I7318" s="57" t="n">
        <f aca="false">IFERROR(H7318/INDEX(Rate_Master!$C$2:$C$13,MATCH(F7318,Rate_Master!$A$2:$A$13,0)),0)</f>
        <v>0.93375</v>
      </c>
    </row>
    <row r="7319" customFormat="false" ht="15" hidden="false" customHeight="false" outlineLevel="0" collapsed="false">
      <c r="A7319" s="47" t="s">
        <v>19271</v>
      </c>
      <c r="B7319" s="47" t="s">
        <v>1672</v>
      </c>
      <c r="C7319" s="48" t="n">
        <v>46155</v>
      </c>
      <c r="D7319" s="47" t="s">
        <v>62</v>
      </c>
      <c r="E7319" s="47" t="s">
        <v>120</v>
      </c>
      <c r="F7319" s="47" t="s">
        <v>150</v>
      </c>
      <c r="G7319" s="47" t="s">
        <v>123</v>
      </c>
      <c r="H7319" s="47" t="n">
        <v>350</v>
      </c>
      <c r="I7319" s="57" t="n">
        <f aca="false">IFERROR(H7319/INDEX(Rate_Master!$C$2:$C$13,MATCH(F7319,Rate_Master!$A$2:$A$13,0)),0)</f>
        <v>0.4375</v>
      </c>
    </row>
    <row r="7320" customFormat="false" ht="15" hidden="false" customHeight="false" outlineLevel="0" collapsed="false">
      <c r="A7320" s="47" t="s">
        <v>19272</v>
      </c>
      <c r="B7320" s="47" t="s">
        <v>1672</v>
      </c>
      <c r="C7320" s="48" t="n">
        <v>46155</v>
      </c>
      <c r="D7320" s="47" t="s">
        <v>62</v>
      </c>
      <c r="E7320" s="47" t="s">
        <v>120</v>
      </c>
      <c r="F7320" s="47" t="s">
        <v>150</v>
      </c>
      <c r="G7320" s="47" t="s">
        <v>124</v>
      </c>
      <c r="H7320" s="47" t="n">
        <v>215</v>
      </c>
      <c r="I7320" s="57" t="n">
        <f aca="false">IFERROR(H7320/INDEX(Rate_Master!$C$2:$C$13,MATCH(F7320,Rate_Master!$A$2:$A$13,0)),0)</f>
        <v>0.26875</v>
      </c>
    </row>
    <row r="7321" customFormat="false" ht="15" hidden="false" customHeight="false" outlineLevel="0" collapsed="false">
      <c r="A7321" s="47" t="s">
        <v>19273</v>
      </c>
      <c r="B7321" s="47" t="s">
        <v>1672</v>
      </c>
      <c r="C7321" s="48" t="n">
        <v>46155</v>
      </c>
      <c r="D7321" s="47" t="s">
        <v>62</v>
      </c>
      <c r="E7321" s="47" t="s">
        <v>120</v>
      </c>
      <c r="F7321" s="47" t="s">
        <v>150</v>
      </c>
      <c r="G7321" s="47" t="s">
        <v>125</v>
      </c>
      <c r="H7321" s="47" t="n">
        <v>125</v>
      </c>
      <c r="I7321" s="57" t="n">
        <f aca="false">IFERROR(H7321/INDEX(Rate_Master!$C$2:$C$13,MATCH(F7321,Rate_Master!$A$2:$A$13,0)),0)</f>
        <v>0.15625</v>
      </c>
    </row>
    <row r="7322" customFormat="false" ht="15" hidden="false" customHeight="false" outlineLevel="0" collapsed="false">
      <c r="A7322" s="47" t="s">
        <v>19274</v>
      </c>
      <c r="B7322" s="47" t="s">
        <v>1672</v>
      </c>
      <c r="C7322" s="48" t="n">
        <v>46155</v>
      </c>
      <c r="D7322" s="47" t="s">
        <v>62</v>
      </c>
      <c r="E7322" s="47" t="s">
        <v>120</v>
      </c>
      <c r="F7322" s="47" t="s">
        <v>150</v>
      </c>
      <c r="G7322" s="47" t="s">
        <v>126</v>
      </c>
      <c r="H7322" s="47" t="n">
        <v>98</v>
      </c>
      <c r="I7322" s="57" t="n">
        <f aca="false">IFERROR(H7322/INDEX(Rate_Master!$C$2:$C$13,MATCH(F7322,Rate_Master!$A$2:$A$13,0)),0)</f>
        <v>0.1225</v>
      </c>
    </row>
    <row r="7323" customFormat="false" ht="15" hidden="false" customHeight="false" outlineLevel="0" collapsed="false">
      <c r="A7323" s="47" t="s">
        <v>19275</v>
      </c>
      <c r="B7323" s="47" t="s">
        <v>1673</v>
      </c>
      <c r="C7323" s="48" t="n">
        <v>46155</v>
      </c>
      <c r="D7323" s="47" t="s">
        <v>62</v>
      </c>
      <c r="E7323" s="47" t="s">
        <v>120</v>
      </c>
      <c r="F7323" s="47" t="s">
        <v>150</v>
      </c>
      <c r="G7323" s="47" t="s">
        <v>119</v>
      </c>
      <c r="H7323" s="47" t="n">
        <v>985</v>
      </c>
      <c r="I7323" s="57" t="n">
        <f aca="false">IFERROR(H7323/INDEX(Rate_Master!$C$2:$C$13,MATCH(F7323,Rate_Master!$A$2:$A$13,0)),0)</f>
        <v>1.23125</v>
      </c>
    </row>
    <row r="7324" customFormat="false" ht="15" hidden="false" customHeight="false" outlineLevel="0" collapsed="false">
      <c r="A7324" s="47" t="s">
        <v>19276</v>
      </c>
      <c r="B7324" s="47" t="s">
        <v>1673</v>
      </c>
      <c r="C7324" s="48" t="n">
        <v>46155</v>
      </c>
      <c r="D7324" s="47" t="s">
        <v>62</v>
      </c>
      <c r="E7324" s="47" t="s">
        <v>120</v>
      </c>
      <c r="F7324" s="47" t="s">
        <v>150</v>
      </c>
      <c r="G7324" s="47" t="s">
        <v>121</v>
      </c>
      <c r="H7324" s="47" t="n">
        <v>848</v>
      </c>
      <c r="I7324" s="57" t="n">
        <f aca="false">IFERROR(H7324/INDEX(Rate_Master!$C$2:$C$13,MATCH(F7324,Rate_Master!$A$2:$A$13,0)),0)</f>
        <v>1.06</v>
      </c>
    </row>
    <row r="7325" customFormat="false" ht="15" hidden="false" customHeight="false" outlineLevel="0" collapsed="false">
      <c r="A7325" s="47" t="s">
        <v>19277</v>
      </c>
      <c r="B7325" s="47" t="s">
        <v>1673</v>
      </c>
      <c r="C7325" s="48" t="n">
        <v>46155</v>
      </c>
      <c r="D7325" s="47" t="s">
        <v>62</v>
      </c>
      <c r="E7325" s="47" t="s">
        <v>120</v>
      </c>
      <c r="F7325" s="47" t="s">
        <v>150</v>
      </c>
      <c r="G7325" s="47" t="s">
        <v>122</v>
      </c>
      <c r="H7325" s="47" t="n">
        <v>1487</v>
      </c>
      <c r="I7325" s="57" t="n">
        <f aca="false">IFERROR(H7325/INDEX(Rate_Master!$C$2:$C$13,MATCH(F7325,Rate_Master!$A$2:$A$13,0)),0)</f>
        <v>1.85875</v>
      </c>
    </row>
    <row r="7326" customFormat="false" ht="15" hidden="false" customHeight="false" outlineLevel="0" collapsed="false">
      <c r="A7326" s="47" t="s">
        <v>19278</v>
      </c>
      <c r="B7326" s="47" t="s">
        <v>1673</v>
      </c>
      <c r="C7326" s="48" t="n">
        <v>46155</v>
      </c>
      <c r="D7326" s="47" t="s">
        <v>62</v>
      </c>
      <c r="E7326" s="47" t="s">
        <v>120</v>
      </c>
      <c r="F7326" s="47" t="s">
        <v>150</v>
      </c>
      <c r="G7326" s="47" t="s">
        <v>123</v>
      </c>
      <c r="H7326" s="47" t="n">
        <v>639</v>
      </c>
      <c r="I7326" s="57" t="n">
        <f aca="false">IFERROR(H7326/INDEX(Rate_Master!$C$2:$C$13,MATCH(F7326,Rate_Master!$A$2:$A$13,0)),0)</f>
        <v>0.79875</v>
      </c>
    </row>
    <row r="7327" customFormat="false" ht="15" hidden="false" customHeight="false" outlineLevel="0" collapsed="false">
      <c r="A7327" s="47" t="s">
        <v>19279</v>
      </c>
      <c r="B7327" s="47" t="s">
        <v>1673</v>
      </c>
      <c r="C7327" s="48" t="n">
        <v>46155</v>
      </c>
      <c r="D7327" s="47" t="s">
        <v>62</v>
      </c>
      <c r="E7327" s="47" t="s">
        <v>120</v>
      </c>
      <c r="F7327" s="47" t="s">
        <v>150</v>
      </c>
      <c r="G7327" s="47" t="s">
        <v>124</v>
      </c>
      <c r="H7327" s="47" t="n">
        <v>463</v>
      </c>
      <c r="I7327" s="57" t="n">
        <f aca="false">IFERROR(H7327/INDEX(Rate_Master!$C$2:$C$13,MATCH(F7327,Rate_Master!$A$2:$A$13,0)),0)</f>
        <v>0.57875</v>
      </c>
    </row>
    <row r="7328" customFormat="false" ht="15" hidden="false" customHeight="false" outlineLevel="0" collapsed="false">
      <c r="A7328" s="47" t="s">
        <v>19280</v>
      </c>
      <c r="B7328" s="47" t="s">
        <v>1673</v>
      </c>
      <c r="C7328" s="48" t="n">
        <v>46155</v>
      </c>
      <c r="D7328" s="47" t="s">
        <v>62</v>
      </c>
      <c r="E7328" s="47" t="s">
        <v>120</v>
      </c>
      <c r="F7328" s="47" t="s">
        <v>150</v>
      </c>
      <c r="G7328" s="47" t="s">
        <v>125</v>
      </c>
      <c r="H7328" s="47" t="n">
        <v>263</v>
      </c>
      <c r="I7328" s="57" t="n">
        <f aca="false">IFERROR(H7328/INDEX(Rate_Master!$C$2:$C$13,MATCH(F7328,Rate_Master!$A$2:$A$13,0)),0)</f>
        <v>0.32875</v>
      </c>
    </row>
    <row r="7329" customFormat="false" ht="15" hidden="false" customHeight="false" outlineLevel="0" collapsed="false">
      <c r="A7329" s="47" t="s">
        <v>19281</v>
      </c>
      <c r="B7329" s="47" t="s">
        <v>1673</v>
      </c>
      <c r="C7329" s="48" t="n">
        <v>46155</v>
      </c>
      <c r="D7329" s="47" t="s">
        <v>62</v>
      </c>
      <c r="E7329" s="47" t="s">
        <v>120</v>
      </c>
      <c r="F7329" s="47" t="s">
        <v>150</v>
      </c>
      <c r="G7329" s="47" t="s">
        <v>126</v>
      </c>
      <c r="H7329" s="47" t="n">
        <v>171</v>
      </c>
      <c r="I7329" s="57" t="n">
        <f aca="false">IFERROR(H7329/INDEX(Rate_Master!$C$2:$C$13,MATCH(F7329,Rate_Master!$A$2:$A$13,0)),0)</f>
        <v>0.21375</v>
      </c>
    </row>
    <row r="7330" customFormat="false" ht="15" hidden="false" customHeight="false" outlineLevel="0" collapsed="false">
      <c r="A7330" s="47" t="s">
        <v>19282</v>
      </c>
      <c r="B7330" s="47" t="s">
        <v>1674</v>
      </c>
      <c r="C7330" s="48" t="n">
        <v>46155</v>
      </c>
      <c r="D7330" s="47" t="s">
        <v>63</v>
      </c>
      <c r="E7330" s="47" t="s">
        <v>120</v>
      </c>
      <c r="F7330" s="47" t="s">
        <v>151</v>
      </c>
      <c r="G7330" s="47" t="s">
        <v>119</v>
      </c>
      <c r="H7330" s="47" t="n">
        <v>2265</v>
      </c>
      <c r="I7330" s="57" t="n">
        <f aca="false">IFERROR(H7330/INDEX(Rate_Master!$C$2:$C$13,MATCH(F7330,Rate_Master!$A$2:$A$13,0)),0)</f>
        <v>3.23571428571429</v>
      </c>
    </row>
    <row r="7331" customFormat="false" ht="15" hidden="false" customHeight="false" outlineLevel="0" collapsed="false">
      <c r="A7331" s="47" t="s">
        <v>19283</v>
      </c>
      <c r="B7331" s="47" t="s">
        <v>1674</v>
      </c>
      <c r="C7331" s="48" t="n">
        <v>46155</v>
      </c>
      <c r="D7331" s="47" t="s">
        <v>63</v>
      </c>
      <c r="E7331" s="47" t="s">
        <v>120</v>
      </c>
      <c r="F7331" s="47" t="s">
        <v>151</v>
      </c>
      <c r="G7331" s="47" t="s">
        <v>121</v>
      </c>
      <c r="H7331" s="47" t="n">
        <v>2051</v>
      </c>
      <c r="I7331" s="57" t="n">
        <f aca="false">IFERROR(H7331/INDEX(Rate_Master!$C$2:$C$13,MATCH(F7331,Rate_Master!$A$2:$A$13,0)),0)</f>
        <v>2.93</v>
      </c>
    </row>
    <row r="7332" customFormat="false" ht="15" hidden="false" customHeight="false" outlineLevel="0" collapsed="false">
      <c r="A7332" s="47" t="s">
        <v>19284</v>
      </c>
      <c r="B7332" s="47" t="s">
        <v>1674</v>
      </c>
      <c r="C7332" s="48" t="n">
        <v>46155</v>
      </c>
      <c r="D7332" s="47" t="s">
        <v>63</v>
      </c>
      <c r="E7332" s="47" t="s">
        <v>120</v>
      </c>
      <c r="F7332" s="47" t="s">
        <v>151</v>
      </c>
      <c r="G7332" s="47" t="s">
        <v>122</v>
      </c>
      <c r="H7332" s="47" t="n">
        <v>4935</v>
      </c>
      <c r="I7332" s="57" t="n">
        <f aca="false">IFERROR(H7332/INDEX(Rate_Master!$C$2:$C$13,MATCH(F7332,Rate_Master!$A$2:$A$13,0)),0)</f>
        <v>7.05</v>
      </c>
    </row>
    <row r="7333" customFormat="false" ht="15" hidden="false" customHeight="false" outlineLevel="0" collapsed="false">
      <c r="A7333" s="47" t="s">
        <v>19285</v>
      </c>
      <c r="B7333" s="47" t="s">
        <v>1674</v>
      </c>
      <c r="C7333" s="48" t="n">
        <v>46155</v>
      </c>
      <c r="D7333" s="47" t="s">
        <v>63</v>
      </c>
      <c r="E7333" s="47" t="s">
        <v>120</v>
      </c>
      <c r="F7333" s="47" t="s">
        <v>151</v>
      </c>
      <c r="G7333" s="47" t="s">
        <v>123</v>
      </c>
      <c r="H7333" s="47" t="n">
        <v>1661</v>
      </c>
      <c r="I7333" s="57" t="n">
        <f aca="false">IFERROR(H7333/INDEX(Rate_Master!$C$2:$C$13,MATCH(F7333,Rate_Master!$A$2:$A$13,0)),0)</f>
        <v>2.37285714285714</v>
      </c>
    </row>
    <row r="7334" customFormat="false" ht="15" hidden="false" customHeight="false" outlineLevel="0" collapsed="false">
      <c r="A7334" s="47" t="s">
        <v>19286</v>
      </c>
      <c r="B7334" s="47" t="s">
        <v>1674</v>
      </c>
      <c r="C7334" s="48" t="n">
        <v>46155</v>
      </c>
      <c r="D7334" s="47" t="s">
        <v>63</v>
      </c>
      <c r="E7334" s="47" t="s">
        <v>120</v>
      </c>
      <c r="F7334" s="47" t="s">
        <v>151</v>
      </c>
      <c r="G7334" s="47" t="s">
        <v>124</v>
      </c>
      <c r="H7334" s="47" t="n">
        <v>985</v>
      </c>
      <c r="I7334" s="57" t="n">
        <f aca="false">IFERROR(H7334/INDEX(Rate_Master!$C$2:$C$13,MATCH(F7334,Rate_Master!$A$2:$A$13,0)),0)</f>
        <v>1.40714285714286</v>
      </c>
    </row>
    <row r="7335" customFormat="false" ht="15" hidden="false" customHeight="false" outlineLevel="0" collapsed="false">
      <c r="A7335" s="47" t="s">
        <v>19287</v>
      </c>
      <c r="B7335" s="47" t="s">
        <v>1674</v>
      </c>
      <c r="C7335" s="48" t="n">
        <v>46155</v>
      </c>
      <c r="D7335" s="47" t="s">
        <v>63</v>
      </c>
      <c r="E7335" s="47" t="s">
        <v>120</v>
      </c>
      <c r="F7335" s="47" t="s">
        <v>151</v>
      </c>
      <c r="G7335" s="47" t="s">
        <v>125</v>
      </c>
      <c r="H7335" s="47" t="n">
        <v>616</v>
      </c>
      <c r="I7335" s="57" t="n">
        <f aca="false">IFERROR(H7335/INDEX(Rate_Master!$C$2:$C$13,MATCH(F7335,Rate_Master!$A$2:$A$13,0)),0)</f>
        <v>0.88</v>
      </c>
    </row>
    <row r="7336" customFormat="false" ht="15" hidden="false" customHeight="false" outlineLevel="0" collapsed="false">
      <c r="A7336" s="47" t="s">
        <v>19288</v>
      </c>
      <c r="B7336" s="47" t="s">
        <v>1674</v>
      </c>
      <c r="C7336" s="48" t="n">
        <v>46155</v>
      </c>
      <c r="D7336" s="47" t="s">
        <v>63</v>
      </c>
      <c r="E7336" s="47" t="s">
        <v>120</v>
      </c>
      <c r="F7336" s="47" t="s">
        <v>151</v>
      </c>
      <c r="G7336" s="47" t="s">
        <v>126</v>
      </c>
      <c r="H7336" s="47" t="n">
        <v>387</v>
      </c>
      <c r="I7336" s="57" t="n">
        <f aca="false">IFERROR(H7336/INDEX(Rate_Master!$C$2:$C$13,MATCH(F7336,Rate_Master!$A$2:$A$13,0)),0)</f>
        <v>0.552857142857143</v>
      </c>
    </row>
    <row r="7337" customFormat="false" ht="15" hidden="false" customHeight="false" outlineLevel="0" collapsed="false">
      <c r="A7337" s="47" t="s">
        <v>19289</v>
      </c>
      <c r="B7337" s="47" t="s">
        <v>1675</v>
      </c>
      <c r="C7337" s="48" t="n">
        <v>46155</v>
      </c>
      <c r="D7337" s="47" t="s">
        <v>63</v>
      </c>
      <c r="E7337" s="47" t="s">
        <v>120</v>
      </c>
      <c r="F7337" s="47" t="s">
        <v>151</v>
      </c>
      <c r="G7337" s="47" t="s">
        <v>119</v>
      </c>
      <c r="H7337" s="47" t="n">
        <v>1251</v>
      </c>
      <c r="I7337" s="57" t="n">
        <f aca="false">IFERROR(H7337/INDEX(Rate_Master!$C$2:$C$13,MATCH(F7337,Rate_Master!$A$2:$A$13,0)),0)</f>
        <v>1.78714285714286</v>
      </c>
    </row>
    <row r="7338" customFormat="false" ht="15" hidden="false" customHeight="false" outlineLevel="0" collapsed="false">
      <c r="A7338" s="47" t="s">
        <v>19290</v>
      </c>
      <c r="B7338" s="47" t="s">
        <v>1675</v>
      </c>
      <c r="C7338" s="48" t="n">
        <v>46155</v>
      </c>
      <c r="D7338" s="47" t="s">
        <v>63</v>
      </c>
      <c r="E7338" s="47" t="s">
        <v>120</v>
      </c>
      <c r="F7338" s="47" t="s">
        <v>151</v>
      </c>
      <c r="G7338" s="47" t="s">
        <v>121</v>
      </c>
      <c r="H7338" s="47" t="n">
        <v>1207</v>
      </c>
      <c r="I7338" s="57" t="n">
        <f aca="false">IFERROR(H7338/INDEX(Rate_Master!$C$2:$C$13,MATCH(F7338,Rate_Master!$A$2:$A$13,0)),0)</f>
        <v>1.72428571428571</v>
      </c>
    </row>
    <row r="7339" customFormat="false" ht="15" hidden="false" customHeight="false" outlineLevel="0" collapsed="false">
      <c r="A7339" s="47" t="s">
        <v>19291</v>
      </c>
      <c r="B7339" s="47" t="s">
        <v>1675</v>
      </c>
      <c r="C7339" s="48" t="n">
        <v>46155</v>
      </c>
      <c r="D7339" s="47" t="s">
        <v>63</v>
      </c>
      <c r="E7339" s="47" t="s">
        <v>120</v>
      </c>
      <c r="F7339" s="47" t="s">
        <v>151</v>
      </c>
      <c r="G7339" s="47" t="s">
        <v>122</v>
      </c>
      <c r="H7339" s="47" t="n">
        <v>2855</v>
      </c>
      <c r="I7339" s="57" t="n">
        <f aca="false">IFERROR(H7339/INDEX(Rate_Master!$C$2:$C$13,MATCH(F7339,Rate_Master!$A$2:$A$13,0)),0)</f>
        <v>4.07857142857143</v>
      </c>
    </row>
    <row r="7340" customFormat="false" ht="15" hidden="false" customHeight="false" outlineLevel="0" collapsed="false">
      <c r="A7340" s="47" t="s">
        <v>19292</v>
      </c>
      <c r="B7340" s="47" t="s">
        <v>1675</v>
      </c>
      <c r="C7340" s="48" t="n">
        <v>46155</v>
      </c>
      <c r="D7340" s="47" t="s">
        <v>63</v>
      </c>
      <c r="E7340" s="47" t="s">
        <v>120</v>
      </c>
      <c r="F7340" s="47" t="s">
        <v>151</v>
      </c>
      <c r="G7340" s="47" t="s">
        <v>123</v>
      </c>
      <c r="H7340" s="47" t="n">
        <v>961</v>
      </c>
      <c r="I7340" s="57" t="n">
        <f aca="false">IFERROR(H7340/INDEX(Rate_Master!$C$2:$C$13,MATCH(F7340,Rate_Master!$A$2:$A$13,0)),0)</f>
        <v>1.37285714285714</v>
      </c>
    </row>
    <row r="7341" customFormat="false" ht="15" hidden="false" customHeight="false" outlineLevel="0" collapsed="false">
      <c r="A7341" s="47" t="s">
        <v>19293</v>
      </c>
      <c r="B7341" s="47" t="s">
        <v>1675</v>
      </c>
      <c r="C7341" s="48" t="n">
        <v>46155</v>
      </c>
      <c r="D7341" s="47" t="s">
        <v>63</v>
      </c>
      <c r="E7341" s="47" t="s">
        <v>120</v>
      </c>
      <c r="F7341" s="47" t="s">
        <v>151</v>
      </c>
      <c r="G7341" s="47" t="s">
        <v>124</v>
      </c>
      <c r="H7341" s="47" t="n">
        <v>634</v>
      </c>
      <c r="I7341" s="57" t="n">
        <f aca="false">IFERROR(H7341/INDEX(Rate_Master!$C$2:$C$13,MATCH(F7341,Rate_Master!$A$2:$A$13,0)),0)</f>
        <v>0.905714285714286</v>
      </c>
    </row>
    <row r="7342" customFormat="false" ht="15" hidden="false" customHeight="false" outlineLevel="0" collapsed="false">
      <c r="A7342" s="47" t="s">
        <v>19294</v>
      </c>
      <c r="B7342" s="47" t="s">
        <v>1675</v>
      </c>
      <c r="C7342" s="48" t="n">
        <v>46155</v>
      </c>
      <c r="D7342" s="47" t="s">
        <v>63</v>
      </c>
      <c r="E7342" s="47" t="s">
        <v>120</v>
      </c>
      <c r="F7342" s="47" t="s">
        <v>151</v>
      </c>
      <c r="G7342" s="47" t="s">
        <v>125</v>
      </c>
      <c r="H7342" s="47" t="n">
        <v>378</v>
      </c>
      <c r="I7342" s="57" t="n">
        <f aca="false">IFERROR(H7342/INDEX(Rate_Master!$C$2:$C$13,MATCH(F7342,Rate_Master!$A$2:$A$13,0)),0)</f>
        <v>0.54</v>
      </c>
    </row>
    <row r="7343" customFormat="false" ht="15" hidden="false" customHeight="false" outlineLevel="0" collapsed="false">
      <c r="A7343" s="47" t="s">
        <v>19295</v>
      </c>
      <c r="B7343" s="47" t="s">
        <v>1675</v>
      </c>
      <c r="C7343" s="48" t="n">
        <v>46155</v>
      </c>
      <c r="D7343" s="47" t="s">
        <v>63</v>
      </c>
      <c r="E7343" s="47" t="s">
        <v>120</v>
      </c>
      <c r="F7343" s="47" t="s">
        <v>151</v>
      </c>
      <c r="G7343" s="47" t="s">
        <v>126</v>
      </c>
      <c r="H7343" s="47" t="n">
        <v>231</v>
      </c>
      <c r="I7343" s="57" t="n">
        <f aca="false">IFERROR(H7343/INDEX(Rate_Master!$C$2:$C$13,MATCH(F7343,Rate_Master!$A$2:$A$13,0)),0)</f>
        <v>0.33</v>
      </c>
    </row>
    <row r="7344" customFormat="false" ht="15" hidden="false" customHeight="false" outlineLevel="0" collapsed="false">
      <c r="A7344" s="47" t="s">
        <v>19296</v>
      </c>
      <c r="B7344" s="47" t="s">
        <v>1676</v>
      </c>
      <c r="C7344" s="48" t="n">
        <v>46155</v>
      </c>
      <c r="D7344" s="47" t="s">
        <v>63</v>
      </c>
      <c r="E7344" s="47" t="s">
        <v>120</v>
      </c>
      <c r="F7344" s="47" t="s">
        <v>151</v>
      </c>
      <c r="G7344" s="47" t="s">
        <v>119</v>
      </c>
      <c r="H7344" s="47" t="n">
        <v>765</v>
      </c>
      <c r="I7344" s="57" t="n">
        <f aca="false">IFERROR(H7344/INDEX(Rate_Master!$C$2:$C$13,MATCH(F7344,Rate_Master!$A$2:$A$13,0)),0)</f>
        <v>1.09285714285714</v>
      </c>
    </row>
    <row r="7345" customFormat="false" ht="15" hidden="false" customHeight="false" outlineLevel="0" collapsed="false">
      <c r="A7345" s="47" t="s">
        <v>19297</v>
      </c>
      <c r="B7345" s="47" t="s">
        <v>1676</v>
      </c>
      <c r="C7345" s="48" t="n">
        <v>46155</v>
      </c>
      <c r="D7345" s="47" t="s">
        <v>63</v>
      </c>
      <c r="E7345" s="47" t="s">
        <v>120</v>
      </c>
      <c r="F7345" s="47" t="s">
        <v>151</v>
      </c>
      <c r="G7345" s="47" t="s">
        <v>121</v>
      </c>
      <c r="H7345" s="47" t="n">
        <v>695</v>
      </c>
      <c r="I7345" s="57" t="n">
        <f aca="false">IFERROR(H7345/INDEX(Rate_Master!$C$2:$C$13,MATCH(F7345,Rate_Master!$A$2:$A$13,0)),0)</f>
        <v>0.992857142857143</v>
      </c>
    </row>
    <row r="7346" customFormat="false" ht="15" hidden="false" customHeight="false" outlineLevel="0" collapsed="false">
      <c r="A7346" s="47" t="s">
        <v>19298</v>
      </c>
      <c r="B7346" s="47" t="s">
        <v>1676</v>
      </c>
      <c r="C7346" s="48" t="n">
        <v>46155</v>
      </c>
      <c r="D7346" s="47" t="s">
        <v>63</v>
      </c>
      <c r="E7346" s="47" t="s">
        <v>120</v>
      </c>
      <c r="F7346" s="47" t="s">
        <v>151</v>
      </c>
      <c r="G7346" s="47" t="s">
        <v>122</v>
      </c>
      <c r="H7346" s="47" t="n">
        <v>1704</v>
      </c>
      <c r="I7346" s="57" t="n">
        <f aca="false">IFERROR(H7346/INDEX(Rate_Master!$C$2:$C$13,MATCH(F7346,Rate_Master!$A$2:$A$13,0)),0)</f>
        <v>2.43428571428571</v>
      </c>
    </row>
    <row r="7347" customFormat="false" ht="15" hidden="false" customHeight="false" outlineLevel="0" collapsed="false">
      <c r="A7347" s="47" t="s">
        <v>19299</v>
      </c>
      <c r="B7347" s="47" t="s">
        <v>1676</v>
      </c>
      <c r="C7347" s="48" t="n">
        <v>46155</v>
      </c>
      <c r="D7347" s="47" t="s">
        <v>63</v>
      </c>
      <c r="E7347" s="47" t="s">
        <v>120</v>
      </c>
      <c r="F7347" s="47" t="s">
        <v>151</v>
      </c>
      <c r="G7347" s="47" t="s">
        <v>123</v>
      </c>
      <c r="H7347" s="47" t="n">
        <v>522</v>
      </c>
      <c r="I7347" s="57" t="n">
        <f aca="false">IFERROR(H7347/INDEX(Rate_Master!$C$2:$C$13,MATCH(F7347,Rate_Master!$A$2:$A$13,0)),0)</f>
        <v>0.745714285714286</v>
      </c>
    </row>
    <row r="7348" customFormat="false" ht="15" hidden="false" customHeight="false" outlineLevel="0" collapsed="false">
      <c r="A7348" s="47" t="s">
        <v>19300</v>
      </c>
      <c r="B7348" s="47" t="s">
        <v>1676</v>
      </c>
      <c r="C7348" s="48" t="n">
        <v>46155</v>
      </c>
      <c r="D7348" s="47" t="s">
        <v>63</v>
      </c>
      <c r="E7348" s="47" t="s">
        <v>120</v>
      </c>
      <c r="F7348" s="47" t="s">
        <v>151</v>
      </c>
      <c r="G7348" s="47" t="s">
        <v>124</v>
      </c>
      <c r="H7348" s="47" t="n">
        <v>335</v>
      </c>
      <c r="I7348" s="57" t="n">
        <f aca="false">IFERROR(H7348/INDEX(Rate_Master!$C$2:$C$13,MATCH(F7348,Rate_Master!$A$2:$A$13,0)),0)</f>
        <v>0.478571428571429</v>
      </c>
    </row>
    <row r="7349" customFormat="false" ht="15" hidden="false" customHeight="false" outlineLevel="0" collapsed="false">
      <c r="A7349" s="47" t="s">
        <v>19301</v>
      </c>
      <c r="B7349" s="47" t="s">
        <v>1676</v>
      </c>
      <c r="C7349" s="48" t="n">
        <v>46155</v>
      </c>
      <c r="D7349" s="47" t="s">
        <v>63</v>
      </c>
      <c r="E7349" s="47" t="s">
        <v>120</v>
      </c>
      <c r="F7349" s="47" t="s">
        <v>151</v>
      </c>
      <c r="G7349" s="47" t="s">
        <v>125</v>
      </c>
      <c r="H7349" s="47" t="n">
        <v>227</v>
      </c>
      <c r="I7349" s="57" t="n">
        <f aca="false">IFERROR(H7349/INDEX(Rate_Master!$C$2:$C$13,MATCH(F7349,Rate_Master!$A$2:$A$13,0)),0)</f>
        <v>0.324285714285714</v>
      </c>
    </row>
    <row r="7350" customFormat="false" ht="15" hidden="false" customHeight="false" outlineLevel="0" collapsed="false">
      <c r="A7350" s="47" t="s">
        <v>19302</v>
      </c>
      <c r="B7350" s="47" t="s">
        <v>1676</v>
      </c>
      <c r="C7350" s="48" t="n">
        <v>46155</v>
      </c>
      <c r="D7350" s="47" t="s">
        <v>63</v>
      </c>
      <c r="E7350" s="47" t="s">
        <v>120</v>
      </c>
      <c r="F7350" s="47" t="s">
        <v>151</v>
      </c>
      <c r="G7350" s="47" t="s">
        <v>126</v>
      </c>
      <c r="H7350" s="47" t="n">
        <v>159</v>
      </c>
      <c r="I7350" s="57" t="n">
        <f aca="false">IFERROR(H7350/INDEX(Rate_Master!$C$2:$C$13,MATCH(F7350,Rate_Master!$A$2:$A$13,0)),0)</f>
        <v>0.227142857142857</v>
      </c>
    </row>
    <row r="7351" customFormat="false" ht="15" hidden="false" customHeight="false" outlineLevel="0" collapsed="false">
      <c r="A7351" s="47" t="s">
        <v>19303</v>
      </c>
      <c r="B7351" s="47" t="s">
        <v>1677</v>
      </c>
      <c r="C7351" s="48" t="n">
        <v>46155</v>
      </c>
      <c r="D7351" s="47" t="s">
        <v>64</v>
      </c>
      <c r="E7351" s="47" t="s">
        <v>128</v>
      </c>
      <c r="F7351" s="47" t="s">
        <v>156</v>
      </c>
      <c r="G7351" s="47" t="s">
        <v>127</v>
      </c>
      <c r="H7351" s="47" t="n">
        <v>722</v>
      </c>
      <c r="I7351" s="57" t="n">
        <f aca="false">IFERROR(H7351/INDEX(Rate_Master!$C$2:$C$13,MATCH(F7351,Rate_Master!$A$2:$A$13,0)),0)</f>
        <v>1.50416666666667</v>
      </c>
    </row>
    <row r="7352" customFormat="false" ht="15" hidden="false" customHeight="false" outlineLevel="0" collapsed="false">
      <c r="A7352" s="47" t="s">
        <v>19304</v>
      </c>
      <c r="B7352" s="47" t="s">
        <v>1677</v>
      </c>
      <c r="C7352" s="48" t="n">
        <v>46155</v>
      </c>
      <c r="D7352" s="47" t="s">
        <v>64</v>
      </c>
      <c r="E7352" s="47" t="s">
        <v>128</v>
      </c>
      <c r="F7352" s="47" t="s">
        <v>156</v>
      </c>
      <c r="G7352" s="47" t="s">
        <v>129</v>
      </c>
      <c r="H7352" s="47" t="n">
        <v>883</v>
      </c>
      <c r="I7352" s="57" t="n">
        <f aca="false">IFERROR(H7352/INDEX(Rate_Master!$C$2:$C$13,MATCH(F7352,Rate_Master!$A$2:$A$13,0)),0)</f>
        <v>1.83958333333333</v>
      </c>
    </row>
    <row r="7353" customFormat="false" ht="15" hidden="false" customHeight="false" outlineLevel="0" collapsed="false">
      <c r="A7353" s="47" t="s">
        <v>19305</v>
      </c>
      <c r="B7353" s="47" t="s">
        <v>1677</v>
      </c>
      <c r="C7353" s="48" t="n">
        <v>46155</v>
      </c>
      <c r="D7353" s="47" t="s">
        <v>64</v>
      </c>
      <c r="E7353" s="47" t="s">
        <v>128</v>
      </c>
      <c r="F7353" s="47" t="s">
        <v>156</v>
      </c>
      <c r="G7353" s="47" t="s">
        <v>130</v>
      </c>
      <c r="H7353" s="47" t="n">
        <v>667</v>
      </c>
      <c r="I7353" s="57" t="n">
        <f aca="false">IFERROR(H7353/INDEX(Rate_Master!$C$2:$C$13,MATCH(F7353,Rate_Master!$A$2:$A$13,0)),0)</f>
        <v>1.38958333333333</v>
      </c>
    </row>
    <row r="7354" customFormat="false" ht="15" hidden="false" customHeight="false" outlineLevel="0" collapsed="false">
      <c r="A7354" s="47" t="s">
        <v>19306</v>
      </c>
      <c r="B7354" s="47" t="s">
        <v>1677</v>
      </c>
      <c r="C7354" s="48" t="n">
        <v>46155</v>
      </c>
      <c r="D7354" s="47" t="s">
        <v>64</v>
      </c>
      <c r="E7354" s="47" t="s">
        <v>128</v>
      </c>
      <c r="F7354" s="47" t="s">
        <v>156</v>
      </c>
      <c r="G7354" s="47" t="s">
        <v>131</v>
      </c>
      <c r="H7354" s="47" t="n">
        <v>199</v>
      </c>
      <c r="I7354" s="57" t="n">
        <f aca="false">IFERROR(H7354/INDEX(Rate_Master!$C$2:$C$13,MATCH(F7354,Rate_Master!$A$2:$A$13,0)),0)</f>
        <v>0.414583333333333</v>
      </c>
    </row>
    <row r="7355" customFormat="false" ht="15" hidden="false" customHeight="false" outlineLevel="0" collapsed="false">
      <c r="A7355" s="47" t="s">
        <v>19307</v>
      </c>
      <c r="B7355" s="47" t="s">
        <v>1677</v>
      </c>
      <c r="C7355" s="48" t="n">
        <v>46155</v>
      </c>
      <c r="D7355" s="47" t="s">
        <v>64</v>
      </c>
      <c r="E7355" s="47" t="s">
        <v>128</v>
      </c>
      <c r="F7355" s="47" t="s">
        <v>156</v>
      </c>
      <c r="G7355" s="47" t="s">
        <v>132</v>
      </c>
      <c r="H7355" s="47" t="n">
        <v>175</v>
      </c>
      <c r="I7355" s="57" t="n">
        <f aca="false">IFERROR(H7355/INDEX(Rate_Master!$C$2:$C$13,MATCH(F7355,Rate_Master!$A$2:$A$13,0)),0)</f>
        <v>0.364583333333333</v>
      </c>
    </row>
    <row r="7356" customFormat="false" ht="15" hidden="false" customHeight="false" outlineLevel="0" collapsed="false">
      <c r="A7356" s="47" t="s">
        <v>19308</v>
      </c>
      <c r="B7356" s="47" t="s">
        <v>1678</v>
      </c>
      <c r="C7356" s="48" t="n">
        <v>46155</v>
      </c>
      <c r="D7356" s="47" t="s">
        <v>64</v>
      </c>
      <c r="E7356" s="47" t="s">
        <v>128</v>
      </c>
      <c r="F7356" s="47" t="s">
        <v>156</v>
      </c>
      <c r="G7356" s="47" t="s">
        <v>127</v>
      </c>
      <c r="H7356" s="47" t="n">
        <v>1012</v>
      </c>
      <c r="I7356" s="57" t="n">
        <f aca="false">IFERROR(H7356/INDEX(Rate_Master!$C$2:$C$13,MATCH(F7356,Rate_Master!$A$2:$A$13,0)),0)</f>
        <v>2.10833333333333</v>
      </c>
    </row>
    <row r="7357" customFormat="false" ht="15" hidden="false" customHeight="false" outlineLevel="0" collapsed="false">
      <c r="A7357" s="47" t="s">
        <v>19309</v>
      </c>
      <c r="B7357" s="47" t="s">
        <v>1678</v>
      </c>
      <c r="C7357" s="48" t="n">
        <v>46155</v>
      </c>
      <c r="D7357" s="47" t="s">
        <v>64</v>
      </c>
      <c r="E7357" s="47" t="s">
        <v>128</v>
      </c>
      <c r="F7357" s="47" t="s">
        <v>156</v>
      </c>
      <c r="G7357" s="47" t="s">
        <v>129</v>
      </c>
      <c r="H7357" s="47" t="n">
        <v>1165</v>
      </c>
      <c r="I7357" s="57" t="n">
        <f aca="false">IFERROR(H7357/INDEX(Rate_Master!$C$2:$C$13,MATCH(F7357,Rate_Master!$A$2:$A$13,0)),0)</f>
        <v>2.42708333333333</v>
      </c>
    </row>
    <row r="7358" customFormat="false" ht="15" hidden="false" customHeight="false" outlineLevel="0" collapsed="false">
      <c r="A7358" s="47" t="s">
        <v>19310</v>
      </c>
      <c r="B7358" s="47" t="s">
        <v>1678</v>
      </c>
      <c r="C7358" s="48" t="n">
        <v>46155</v>
      </c>
      <c r="D7358" s="47" t="s">
        <v>64</v>
      </c>
      <c r="E7358" s="47" t="s">
        <v>128</v>
      </c>
      <c r="F7358" s="47" t="s">
        <v>156</v>
      </c>
      <c r="G7358" s="47" t="s">
        <v>130</v>
      </c>
      <c r="H7358" s="47" t="n">
        <v>1006</v>
      </c>
      <c r="I7358" s="57" t="n">
        <f aca="false">IFERROR(H7358/INDEX(Rate_Master!$C$2:$C$13,MATCH(F7358,Rate_Master!$A$2:$A$13,0)),0)</f>
        <v>2.09583333333333</v>
      </c>
    </row>
    <row r="7359" customFormat="false" ht="15" hidden="false" customHeight="false" outlineLevel="0" collapsed="false">
      <c r="A7359" s="47" t="s">
        <v>19311</v>
      </c>
      <c r="B7359" s="47" t="s">
        <v>1678</v>
      </c>
      <c r="C7359" s="48" t="n">
        <v>46155</v>
      </c>
      <c r="D7359" s="47" t="s">
        <v>64</v>
      </c>
      <c r="E7359" s="47" t="s">
        <v>128</v>
      </c>
      <c r="F7359" s="47" t="s">
        <v>156</v>
      </c>
      <c r="G7359" s="47" t="s">
        <v>131</v>
      </c>
      <c r="H7359" s="47" t="n">
        <v>297</v>
      </c>
      <c r="I7359" s="57" t="n">
        <f aca="false">IFERROR(H7359/INDEX(Rate_Master!$C$2:$C$13,MATCH(F7359,Rate_Master!$A$2:$A$13,0)),0)</f>
        <v>0.61875</v>
      </c>
    </row>
    <row r="7360" customFormat="false" ht="15" hidden="false" customHeight="false" outlineLevel="0" collapsed="false">
      <c r="A7360" s="47" t="s">
        <v>19312</v>
      </c>
      <c r="B7360" s="47" t="s">
        <v>1678</v>
      </c>
      <c r="C7360" s="48" t="n">
        <v>46155</v>
      </c>
      <c r="D7360" s="47" t="s">
        <v>64</v>
      </c>
      <c r="E7360" s="47" t="s">
        <v>128</v>
      </c>
      <c r="F7360" s="47" t="s">
        <v>156</v>
      </c>
      <c r="G7360" s="47" t="s">
        <v>132</v>
      </c>
      <c r="H7360" s="47" t="n">
        <v>250</v>
      </c>
      <c r="I7360" s="57" t="n">
        <f aca="false">IFERROR(H7360/INDEX(Rate_Master!$C$2:$C$13,MATCH(F7360,Rate_Master!$A$2:$A$13,0)),0)</f>
        <v>0.520833333333333</v>
      </c>
    </row>
    <row r="7361" customFormat="false" ht="15" hidden="false" customHeight="false" outlineLevel="0" collapsed="false">
      <c r="A7361" s="47" t="s">
        <v>19313</v>
      </c>
      <c r="B7361" s="47" t="s">
        <v>1679</v>
      </c>
      <c r="C7361" s="48" t="n">
        <v>46155</v>
      </c>
      <c r="D7361" s="47" t="s">
        <v>65</v>
      </c>
      <c r="E7361" s="47" t="s">
        <v>134</v>
      </c>
      <c r="F7361" s="47" t="s">
        <v>159</v>
      </c>
      <c r="G7361" s="47" t="s">
        <v>133</v>
      </c>
      <c r="H7361" s="47" t="n">
        <v>468</v>
      </c>
      <c r="I7361" s="57" t="n">
        <f aca="false">IFERROR(H7361/INDEX(Rate_Master!$C$2:$C$13,MATCH(F7361,Rate_Master!$A$2:$A$13,0)),0)</f>
        <v>1.95</v>
      </c>
    </row>
    <row r="7362" customFormat="false" ht="15" hidden="false" customHeight="false" outlineLevel="0" collapsed="false">
      <c r="A7362" s="47" t="s">
        <v>19314</v>
      </c>
      <c r="B7362" s="47" t="s">
        <v>1679</v>
      </c>
      <c r="C7362" s="48" t="n">
        <v>46155</v>
      </c>
      <c r="D7362" s="47" t="s">
        <v>65</v>
      </c>
      <c r="E7362" s="47" t="s">
        <v>134</v>
      </c>
      <c r="F7362" s="47" t="s">
        <v>159</v>
      </c>
      <c r="G7362" s="47" t="s">
        <v>135</v>
      </c>
      <c r="H7362" s="47" t="n">
        <v>319</v>
      </c>
      <c r="I7362" s="57" t="n">
        <f aca="false">IFERROR(H7362/INDEX(Rate_Master!$C$2:$C$13,MATCH(F7362,Rate_Master!$A$2:$A$13,0)),0)</f>
        <v>1.32916666666667</v>
      </c>
    </row>
    <row r="7363" customFormat="false" ht="15" hidden="false" customHeight="false" outlineLevel="0" collapsed="false">
      <c r="A7363" s="47" t="s">
        <v>19315</v>
      </c>
      <c r="B7363" s="47" t="s">
        <v>1679</v>
      </c>
      <c r="C7363" s="48" t="n">
        <v>46155</v>
      </c>
      <c r="D7363" s="47" t="s">
        <v>65</v>
      </c>
      <c r="E7363" s="47" t="s">
        <v>134</v>
      </c>
      <c r="F7363" s="47" t="s">
        <v>159</v>
      </c>
      <c r="G7363" s="47" t="s">
        <v>136</v>
      </c>
      <c r="H7363" s="47" t="n">
        <v>281</v>
      </c>
      <c r="I7363" s="57" t="n">
        <f aca="false">IFERROR(H7363/INDEX(Rate_Master!$C$2:$C$13,MATCH(F7363,Rate_Master!$A$2:$A$13,0)),0)</f>
        <v>1.17083333333333</v>
      </c>
    </row>
    <row r="7364" customFormat="false" ht="15" hidden="false" customHeight="false" outlineLevel="0" collapsed="false">
      <c r="A7364" s="47" t="s">
        <v>19316</v>
      </c>
      <c r="B7364" s="47" t="s">
        <v>1679</v>
      </c>
      <c r="C7364" s="48" t="n">
        <v>46155</v>
      </c>
      <c r="D7364" s="47" t="s">
        <v>65</v>
      </c>
      <c r="E7364" s="47" t="s">
        <v>134</v>
      </c>
      <c r="F7364" s="47" t="s">
        <v>159</v>
      </c>
      <c r="G7364" s="47" t="s">
        <v>137</v>
      </c>
      <c r="H7364" s="47" t="n">
        <v>207</v>
      </c>
      <c r="I7364" s="57" t="n">
        <f aca="false">IFERROR(H7364/INDEX(Rate_Master!$C$2:$C$13,MATCH(F7364,Rate_Master!$A$2:$A$13,0)),0)</f>
        <v>0.8625</v>
      </c>
    </row>
    <row r="7365" customFormat="false" ht="15" hidden="false" customHeight="false" outlineLevel="0" collapsed="false">
      <c r="A7365" s="47" t="s">
        <v>19317</v>
      </c>
      <c r="B7365" s="47" t="s">
        <v>1679</v>
      </c>
      <c r="C7365" s="48" t="n">
        <v>46155</v>
      </c>
      <c r="D7365" s="47" t="s">
        <v>65</v>
      </c>
      <c r="E7365" s="47" t="s">
        <v>134</v>
      </c>
      <c r="F7365" s="47" t="s">
        <v>159</v>
      </c>
      <c r="G7365" s="47" t="s">
        <v>138</v>
      </c>
      <c r="H7365" s="47" t="n">
        <v>112</v>
      </c>
      <c r="I7365" s="57" t="n">
        <f aca="false">IFERROR(H7365/INDEX(Rate_Master!$C$2:$C$13,MATCH(F7365,Rate_Master!$A$2:$A$13,0)),0)</f>
        <v>0.466666666666667</v>
      </c>
    </row>
    <row r="7366" customFormat="false" ht="15" hidden="false" customHeight="false" outlineLevel="0" collapsed="false">
      <c r="A7366" s="47" t="s">
        <v>19318</v>
      </c>
      <c r="B7366" s="47" t="s">
        <v>1680</v>
      </c>
      <c r="C7366" s="48" t="n">
        <v>46155</v>
      </c>
      <c r="D7366" s="47" t="s">
        <v>65</v>
      </c>
      <c r="E7366" s="47" t="s">
        <v>134</v>
      </c>
      <c r="F7366" s="47" t="s">
        <v>159</v>
      </c>
      <c r="G7366" s="47" t="s">
        <v>133</v>
      </c>
      <c r="H7366" s="47" t="n">
        <v>691</v>
      </c>
      <c r="I7366" s="57" t="n">
        <f aca="false">IFERROR(H7366/INDEX(Rate_Master!$C$2:$C$13,MATCH(F7366,Rate_Master!$A$2:$A$13,0)),0)</f>
        <v>2.87916666666667</v>
      </c>
    </row>
    <row r="7367" customFormat="false" ht="15" hidden="false" customHeight="false" outlineLevel="0" collapsed="false">
      <c r="A7367" s="47" t="s">
        <v>19319</v>
      </c>
      <c r="B7367" s="47" t="s">
        <v>1680</v>
      </c>
      <c r="C7367" s="48" t="n">
        <v>46155</v>
      </c>
      <c r="D7367" s="47" t="s">
        <v>65</v>
      </c>
      <c r="E7367" s="47" t="s">
        <v>134</v>
      </c>
      <c r="F7367" s="47" t="s">
        <v>159</v>
      </c>
      <c r="G7367" s="47" t="s">
        <v>135</v>
      </c>
      <c r="H7367" s="47" t="n">
        <v>528</v>
      </c>
      <c r="I7367" s="57" t="n">
        <f aca="false">IFERROR(H7367/INDEX(Rate_Master!$C$2:$C$13,MATCH(F7367,Rate_Master!$A$2:$A$13,0)),0)</f>
        <v>2.2</v>
      </c>
    </row>
    <row r="7368" customFormat="false" ht="15" hidden="false" customHeight="false" outlineLevel="0" collapsed="false">
      <c r="A7368" s="47" t="s">
        <v>19320</v>
      </c>
      <c r="B7368" s="47" t="s">
        <v>1680</v>
      </c>
      <c r="C7368" s="48" t="n">
        <v>46155</v>
      </c>
      <c r="D7368" s="47" t="s">
        <v>65</v>
      </c>
      <c r="E7368" s="47" t="s">
        <v>134</v>
      </c>
      <c r="F7368" s="47" t="s">
        <v>159</v>
      </c>
      <c r="G7368" s="47" t="s">
        <v>136</v>
      </c>
      <c r="H7368" s="47" t="n">
        <v>435</v>
      </c>
      <c r="I7368" s="57" t="n">
        <f aca="false">IFERROR(H7368/INDEX(Rate_Master!$C$2:$C$13,MATCH(F7368,Rate_Master!$A$2:$A$13,0)),0)</f>
        <v>1.8125</v>
      </c>
    </row>
    <row r="7369" customFormat="false" ht="15" hidden="false" customHeight="false" outlineLevel="0" collapsed="false">
      <c r="A7369" s="47" t="s">
        <v>19321</v>
      </c>
      <c r="B7369" s="47" t="s">
        <v>1680</v>
      </c>
      <c r="C7369" s="48" t="n">
        <v>46155</v>
      </c>
      <c r="D7369" s="47" t="s">
        <v>65</v>
      </c>
      <c r="E7369" s="47" t="s">
        <v>134</v>
      </c>
      <c r="F7369" s="47" t="s">
        <v>159</v>
      </c>
      <c r="G7369" s="47" t="s">
        <v>137</v>
      </c>
      <c r="H7369" s="47" t="n">
        <v>311</v>
      </c>
      <c r="I7369" s="57" t="n">
        <f aca="false">IFERROR(H7369/INDEX(Rate_Master!$C$2:$C$13,MATCH(F7369,Rate_Master!$A$2:$A$13,0)),0)</f>
        <v>1.29583333333333</v>
      </c>
    </row>
    <row r="7370" customFormat="false" ht="15" hidden="false" customHeight="false" outlineLevel="0" collapsed="false">
      <c r="A7370" s="47" t="s">
        <v>19322</v>
      </c>
      <c r="B7370" s="47" t="s">
        <v>1680</v>
      </c>
      <c r="C7370" s="48" t="n">
        <v>46155</v>
      </c>
      <c r="D7370" s="47" t="s">
        <v>65</v>
      </c>
      <c r="E7370" s="47" t="s">
        <v>134</v>
      </c>
      <c r="F7370" s="47" t="s">
        <v>159</v>
      </c>
      <c r="G7370" s="47" t="s">
        <v>138</v>
      </c>
      <c r="H7370" s="47" t="n">
        <v>182</v>
      </c>
      <c r="I7370" s="57" t="n">
        <f aca="false">IFERROR(H7370/INDEX(Rate_Master!$C$2:$C$13,MATCH(F7370,Rate_Master!$A$2:$A$13,0)),0)</f>
        <v>0.758333333333333</v>
      </c>
    </row>
    <row r="7371" customFormat="false" ht="15" hidden="false" customHeight="false" outlineLevel="0" collapsed="false">
      <c r="A7371" s="47" t="s">
        <v>19323</v>
      </c>
      <c r="B7371" s="47" t="s">
        <v>1681</v>
      </c>
      <c r="C7371" s="48" t="n">
        <v>46155</v>
      </c>
      <c r="D7371" s="47" t="s">
        <v>65</v>
      </c>
      <c r="E7371" s="47" t="s">
        <v>134</v>
      </c>
      <c r="F7371" s="47" t="s">
        <v>158</v>
      </c>
      <c r="G7371" s="47" t="s">
        <v>133</v>
      </c>
      <c r="H7371" s="47" t="n">
        <v>378</v>
      </c>
      <c r="I7371" s="57" t="n">
        <f aca="false">IFERROR(H7371/INDEX(Rate_Master!$C$2:$C$13,MATCH(F7371,Rate_Master!$A$2:$A$13,0)),0)</f>
        <v>1.89</v>
      </c>
    </row>
    <row r="7372" customFormat="false" ht="15" hidden="false" customHeight="false" outlineLevel="0" collapsed="false">
      <c r="A7372" s="47" t="s">
        <v>19324</v>
      </c>
      <c r="B7372" s="47" t="s">
        <v>1681</v>
      </c>
      <c r="C7372" s="48" t="n">
        <v>46155</v>
      </c>
      <c r="D7372" s="47" t="s">
        <v>65</v>
      </c>
      <c r="E7372" s="47" t="s">
        <v>134</v>
      </c>
      <c r="F7372" s="47" t="s">
        <v>158</v>
      </c>
      <c r="G7372" s="47" t="s">
        <v>135</v>
      </c>
      <c r="H7372" s="47" t="n">
        <v>268</v>
      </c>
      <c r="I7372" s="57" t="n">
        <f aca="false">IFERROR(H7372/INDEX(Rate_Master!$C$2:$C$13,MATCH(F7372,Rate_Master!$A$2:$A$13,0)),0)</f>
        <v>1.34</v>
      </c>
    </row>
    <row r="7373" customFormat="false" ht="15" hidden="false" customHeight="false" outlineLevel="0" collapsed="false">
      <c r="A7373" s="47" t="s">
        <v>19325</v>
      </c>
      <c r="B7373" s="47" t="s">
        <v>1681</v>
      </c>
      <c r="C7373" s="48" t="n">
        <v>46155</v>
      </c>
      <c r="D7373" s="47" t="s">
        <v>65</v>
      </c>
      <c r="E7373" s="47" t="s">
        <v>134</v>
      </c>
      <c r="F7373" s="47" t="s">
        <v>158</v>
      </c>
      <c r="G7373" s="47" t="s">
        <v>136</v>
      </c>
      <c r="H7373" s="47" t="n">
        <v>247</v>
      </c>
      <c r="I7373" s="57" t="n">
        <f aca="false">IFERROR(H7373/INDEX(Rate_Master!$C$2:$C$13,MATCH(F7373,Rate_Master!$A$2:$A$13,0)),0)</f>
        <v>1.235</v>
      </c>
    </row>
    <row r="7374" customFormat="false" ht="15" hidden="false" customHeight="false" outlineLevel="0" collapsed="false">
      <c r="A7374" s="47" t="s">
        <v>19326</v>
      </c>
      <c r="B7374" s="47" t="s">
        <v>1681</v>
      </c>
      <c r="C7374" s="48" t="n">
        <v>46155</v>
      </c>
      <c r="D7374" s="47" t="s">
        <v>65</v>
      </c>
      <c r="E7374" s="47" t="s">
        <v>134</v>
      </c>
      <c r="F7374" s="47" t="s">
        <v>158</v>
      </c>
      <c r="G7374" s="47" t="s">
        <v>137</v>
      </c>
      <c r="H7374" s="47" t="n">
        <v>164</v>
      </c>
      <c r="I7374" s="57" t="n">
        <f aca="false">IFERROR(H7374/INDEX(Rate_Master!$C$2:$C$13,MATCH(F7374,Rate_Master!$A$2:$A$13,0)),0)</f>
        <v>0.82</v>
      </c>
    </row>
    <row r="7375" customFormat="false" ht="15" hidden="false" customHeight="false" outlineLevel="0" collapsed="false">
      <c r="A7375" s="47" t="s">
        <v>19327</v>
      </c>
      <c r="B7375" s="47" t="s">
        <v>1681</v>
      </c>
      <c r="C7375" s="48" t="n">
        <v>46155</v>
      </c>
      <c r="D7375" s="47" t="s">
        <v>65</v>
      </c>
      <c r="E7375" s="47" t="s">
        <v>134</v>
      </c>
      <c r="F7375" s="47" t="s">
        <v>158</v>
      </c>
      <c r="G7375" s="47" t="s">
        <v>138</v>
      </c>
      <c r="H7375" s="47" t="n">
        <v>84</v>
      </c>
      <c r="I7375" s="57" t="n">
        <f aca="false">IFERROR(H7375/INDEX(Rate_Master!$C$2:$C$13,MATCH(F7375,Rate_Master!$A$2:$A$13,0)),0)</f>
        <v>0.42</v>
      </c>
    </row>
    <row r="7376" customFormat="false" ht="15" hidden="false" customHeight="false" outlineLevel="0" collapsed="false">
      <c r="A7376" s="47" t="s">
        <v>19328</v>
      </c>
      <c r="B7376" s="47" t="s">
        <v>1683</v>
      </c>
      <c r="C7376" s="48" t="n">
        <v>46156</v>
      </c>
      <c r="D7376" s="47" t="s">
        <v>62</v>
      </c>
      <c r="E7376" s="47" t="s">
        <v>120</v>
      </c>
      <c r="F7376" s="47" t="s">
        <v>150</v>
      </c>
      <c r="G7376" s="47" t="s">
        <v>119</v>
      </c>
      <c r="H7376" s="47" t="n">
        <v>1741</v>
      </c>
      <c r="I7376" s="57" t="n">
        <f aca="false">IFERROR(H7376/INDEX(Rate_Master!$C$2:$C$13,MATCH(F7376,Rate_Master!$A$2:$A$13,0)),0)</f>
        <v>2.17625</v>
      </c>
    </row>
    <row r="7377" customFormat="false" ht="15" hidden="false" customHeight="false" outlineLevel="0" collapsed="false">
      <c r="A7377" s="47" t="s">
        <v>19329</v>
      </c>
      <c r="B7377" s="47" t="s">
        <v>1683</v>
      </c>
      <c r="C7377" s="48" t="n">
        <v>46156</v>
      </c>
      <c r="D7377" s="47" t="s">
        <v>62</v>
      </c>
      <c r="E7377" s="47" t="s">
        <v>120</v>
      </c>
      <c r="F7377" s="47" t="s">
        <v>150</v>
      </c>
      <c r="G7377" s="47" t="s">
        <v>121</v>
      </c>
      <c r="H7377" s="47" t="n">
        <v>1554</v>
      </c>
      <c r="I7377" s="57" t="n">
        <f aca="false">IFERROR(H7377/INDEX(Rate_Master!$C$2:$C$13,MATCH(F7377,Rate_Master!$A$2:$A$13,0)),0)</f>
        <v>1.9425</v>
      </c>
    </row>
    <row r="7378" customFormat="false" ht="15" hidden="false" customHeight="false" outlineLevel="0" collapsed="false">
      <c r="A7378" s="47" t="s">
        <v>19330</v>
      </c>
      <c r="B7378" s="47" t="s">
        <v>1683</v>
      </c>
      <c r="C7378" s="48" t="n">
        <v>46156</v>
      </c>
      <c r="D7378" s="47" t="s">
        <v>62</v>
      </c>
      <c r="E7378" s="47" t="s">
        <v>120</v>
      </c>
      <c r="F7378" s="47" t="s">
        <v>150</v>
      </c>
      <c r="G7378" s="47" t="s">
        <v>122</v>
      </c>
      <c r="H7378" s="47" t="n">
        <v>2861</v>
      </c>
      <c r="I7378" s="57" t="n">
        <f aca="false">IFERROR(H7378/INDEX(Rate_Master!$C$2:$C$13,MATCH(F7378,Rate_Master!$A$2:$A$13,0)),0)</f>
        <v>3.57625</v>
      </c>
    </row>
    <row r="7379" customFormat="false" ht="15" hidden="false" customHeight="false" outlineLevel="0" collapsed="false">
      <c r="A7379" s="47" t="s">
        <v>19331</v>
      </c>
      <c r="B7379" s="47" t="s">
        <v>1683</v>
      </c>
      <c r="C7379" s="48" t="n">
        <v>46156</v>
      </c>
      <c r="D7379" s="47" t="s">
        <v>62</v>
      </c>
      <c r="E7379" s="47" t="s">
        <v>120</v>
      </c>
      <c r="F7379" s="47" t="s">
        <v>150</v>
      </c>
      <c r="G7379" s="47" t="s">
        <v>123</v>
      </c>
      <c r="H7379" s="47" t="n">
        <v>1307</v>
      </c>
      <c r="I7379" s="57" t="n">
        <f aca="false">IFERROR(H7379/INDEX(Rate_Master!$C$2:$C$13,MATCH(F7379,Rate_Master!$A$2:$A$13,0)),0)</f>
        <v>1.63375</v>
      </c>
    </row>
    <row r="7380" customFormat="false" ht="15" hidden="false" customHeight="false" outlineLevel="0" collapsed="false">
      <c r="A7380" s="47" t="s">
        <v>19332</v>
      </c>
      <c r="B7380" s="47" t="s">
        <v>1683</v>
      </c>
      <c r="C7380" s="48" t="n">
        <v>46156</v>
      </c>
      <c r="D7380" s="47" t="s">
        <v>62</v>
      </c>
      <c r="E7380" s="47" t="s">
        <v>120</v>
      </c>
      <c r="F7380" s="47" t="s">
        <v>150</v>
      </c>
      <c r="G7380" s="47" t="s">
        <v>124</v>
      </c>
      <c r="H7380" s="47" t="n">
        <v>853</v>
      </c>
      <c r="I7380" s="57" t="n">
        <f aca="false">IFERROR(H7380/INDEX(Rate_Master!$C$2:$C$13,MATCH(F7380,Rate_Master!$A$2:$A$13,0)),0)</f>
        <v>1.06625</v>
      </c>
    </row>
    <row r="7381" customFormat="false" ht="15" hidden="false" customHeight="false" outlineLevel="0" collapsed="false">
      <c r="A7381" s="47" t="s">
        <v>19333</v>
      </c>
      <c r="B7381" s="47" t="s">
        <v>1683</v>
      </c>
      <c r="C7381" s="48" t="n">
        <v>46156</v>
      </c>
      <c r="D7381" s="47" t="s">
        <v>62</v>
      </c>
      <c r="E7381" s="47" t="s">
        <v>120</v>
      </c>
      <c r="F7381" s="47" t="s">
        <v>150</v>
      </c>
      <c r="G7381" s="47" t="s">
        <v>125</v>
      </c>
      <c r="H7381" s="47" t="n">
        <v>503</v>
      </c>
      <c r="I7381" s="57" t="n">
        <f aca="false">IFERROR(H7381/INDEX(Rate_Master!$C$2:$C$13,MATCH(F7381,Rate_Master!$A$2:$A$13,0)),0)</f>
        <v>0.62875</v>
      </c>
    </row>
    <row r="7382" customFormat="false" ht="15" hidden="false" customHeight="false" outlineLevel="0" collapsed="false">
      <c r="A7382" s="47" t="s">
        <v>19334</v>
      </c>
      <c r="B7382" s="47" t="s">
        <v>1683</v>
      </c>
      <c r="C7382" s="48" t="n">
        <v>46156</v>
      </c>
      <c r="D7382" s="47" t="s">
        <v>62</v>
      </c>
      <c r="E7382" s="47" t="s">
        <v>120</v>
      </c>
      <c r="F7382" s="47" t="s">
        <v>150</v>
      </c>
      <c r="G7382" s="47" t="s">
        <v>126</v>
      </c>
      <c r="H7382" s="47" t="n">
        <v>332</v>
      </c>
      <c r="I7382" s="57" t="n">
        <f aca="false">IFERROR(H7382/INDEX(Rate_Master!$C$2:$C$13,MATCH(F7382,Rate_Master!$A$2:$A$13,0)),0)</f>
        <v>0.415</v>
      </c>
    </row>
    <row r="7383" customFormat="false" ht="15" hidden="false" customHeight="false" outlineLevel="0" collapsed="false">
      <c r="A7383" s="47" t="s">
        <v>19335</v>
      </c>
      <c r="B7383" s="47" t="s">
        <v>1685</v>
      </c>
      <c r="C7383" s="48" t="n">
        <v>46156</v>
      </c>
      <c r="D7383" s="47" t="s">
        <v>62</v>
      </c>
      <c r="E7383" s="47" t="s">
        <v>120</v>
      </c>
      <c r="F7383" s="47" t="s">
        <v>150</v>
      </c>
      <c r="G7383" s="47" t="s">
        <v>119</v>
      </c>
      <c r="H7383" s="47" t="n">
        <v>1566</v>
      </c>
      <c r="I7383" s="57" t="n">
        <f aca="false">IFERROR(H7383/INDEX(Rate_Master!$C$2:$C$13,MATCH(F7383,Rate_Master!$A$2:$A$13,0)),0)</f>
        <v>1.9575</v>
      </c>
    </row>
    <row r="7384" customFormat="false" ht="15" hidden="false" customHeight="false" outlineLevel="0" collapsed="false">
      <c r="A7384" s="47" t="s">
        <v>19336</v>
      </c>
      <c r="B7384" s="47" t="s">
        <v>1685</v>
      </c>
      <c r="C7384" s="48" t="n">
        <v>46156</v>
      </c>
      <c r="D7384" s="47" t="s">
        <v>62</v>
      </c>
      <c r="E7384" s="47" t="s">
        <v>120</v>
      </c>
      <c r="F7384" s="47" t="s">
        <v>150</v>
      </c>
      <c r="G7384" s="47" t="s">
        <v>121</v>
      </c>
      <c r="H7384" s="47" t="n">
        <v>1401</v>
      </c>
      <c r="I7384" s="57" t="n">
        <f aca="false">IFERROR(H7384/INDEX(Rate_Master!$C$2:$C$13,MATCH(F7384,Rate_Master!$A$2:$A$13,0)),0)</f>
        <v>1.75125</v>
      </c>
    </row>
    <row r="7385" customFormat="false" ht="15" hidden="false" customHeight="false" outlineLevel="0" collapsed="false">
      <c r="A7385" s="47" t="s">
        <v>19337</v>
      </c>
      <c r="B7385" s="47" t="s">
        <v>1685</v>
      </c>
      <c r="C7385" s="48" t="n">
        <v>46156</v>
      </c>
      <c r="D7385" s="47" t="s">
        <v>62</v>
      </c>
      <c r="E7385" s="47" t="s">
        <v>120</v>
      </c>
      <c r="F7385" s="47" t="s">
        <v>150</v>
      </c>
      <c r="G7385" s="47" t="s">
        <v>122</v>
      </c>
      <c r="H7385" s="47" t="n">
        <v>2432</v>
      </c>
      <c r="I7385" s="57" t="n">
        <f aca="false">IFERROR(H7385/INDEX(Rate_Master!$C$2:$C$13,MATCH(F7385,Rate_Master!$A$2:$A$13,0)),0)</f>
        <v>3.04</v>
      </c>
    </row>
    <row r="7386" customFormat="false" ht="15" hidden="false" customHeight="false" outlineLevel="0" collapsed="false">
      <c r="A7386" s="47" t="s">
        <v>19338</v>
      </c>
      <c r="B7386" s="47" t="s">
        <v>1685</v>
      </c>
      <c r="C7386" s="48" t="n">
        <v>46156</v>
      </c>
      <c r="D7386" s="47" t="s">
        <v>62</v>
      </c>
      <c r="E7386" s="47" t="s">
        <v>120</v>
      </c>
      <c r="F7386" s="47" t="s">
        <v>150</v>
      </c>
      <c r="G7386" s="47" t="s">
        <v>123</v>
      </c>
      <c r="H7386" s="47" t="n">
        <v>1139</v>
      </c>
      <c r="I7386" s="57" t="n">
        <f aca="false">IFERROR(H7386/INDEX(Rate_Master!$C$2:$C$13,MATCH(F7386,Rate_Master!$A$2:$A$13,0)),0)</f>
        <v>1.42375</v>
      </c>
    </row>
    <row r="7387" customFormat="false" ht="15" hidden="false" customHeight="false" outlineLevel="0" collapsed="false">
      <c r="A7387" s="47" t="s">
        <v>19339</v>
      </c>
      <c r="B7387" s="47" t="s">
        <v>1685</v>
      </c>
      <c r="C7387" s="48" t="n">
        <v>46156</v>
      </c>
      <c r="D7387" s="47" t="s">
        <v>62</v>
      </c>
      <c r="E7387" s="47" t="s">
        <v>120</v>
      </c>
      <c r="F7387" s="47" t="s">
        <v>150</v>
      </c>
      <c r="G7387" s="47" t="s">
        <v>124</v>
      </c>
      <c r="H7387" s="47" t="n">
        <v>689</v>
      </c>
      <c r="I7387" s="57" t="n">
        <f aca="false">IFERROR(H7387/INDEX(Rate_Master!$C$2:$C$13,MATCH(F7387,Rate_Master!$A$2:$A$13,0)),0)</f>
        <v>0.86125</v>
      </c>
    </row>
    <row r="7388" customFormat="false" ht="15" hidden="false" customHeight="false" outlineLevel="0" collapsed="false">
      <c r="A7388" s="47" t="s">
        <v>19340</v>
      </c>
      <c r="B7388" s="47" t="s">
        <v>1685</v>
      </c>
      <c r="C7388" s="48" t="n">
        <v>46156</v>
      </c>
      <c r="D7388" s="47" t="s">
        <v>62</v>
      </c>
      <c r="E7388" s="47" t="s">
        <v>120</v>
      </c>
      <c r="F7388" s="47" t="s">
        <v>150</v>
      </c>
      <c r="G7388" s="47" t="s">
        <v>125</v>
      </c>
      <c r="H7388" s="47" t="n">
        <v>418</v>
      </c>
      <c r="I7388" s="57" t="n">
        <f aca="false">IFERROR(H7388/INDEX(Rate_Master!$C$2:$C$13,MATCH(F7388,Rate_Master!$A$2:$A$13,0)),0)</f>
        <v>0.5225</v>
      </c>
    </row>
    <row r="7389" customFormat="false" ht="15" hidden="false" customHeight="false" outlineLevel="0" collapsed="false">
      <c r="A7389" s="47" t="s">
        <v>19341</v>
      </c>
      <c r="B7389" s="47" t="s">
        <v>1685</v>
      </c>
      <c r="C7389" s="48" t="n">
        <v>46156</v>
      </c>
      <c r="D7389" s="47" t="s">
        <v>62</v>
      </c>
      <c r="E7389" s="47" t="s">
        <v>120</v>
      </c>
      <c r="F7389" s="47" t="s">
        <v>150</v>
      </c>
      <c r="G7389" s="47" t="s">
        <v>126</v>
      </c>
      <c r="H7389" s="47" t="n">
        <v>288</v>
      </c>
      <c r="I7389" s="57" t="n">
        <f aca="false">IFERROR(H7389/INDEX(Rate_Master!$C$2:$C$13,MATCH(F7389,Rate_Master!$A$2:$A$13,0)),0)</f>
        <v>0.36</v>
      </c>
    </row>
    <row r="7390" customFormat="false" ht="15" hidden="false" customHeight="false" outlineLevel="0" collapsed="false">
      <c r="A7390" s="47" t="s">
        <v>19342</v>
      </c>
      <c r="B7390" s="47" t="s">
        <v>1686</v>
      </c>
      <c r="C7390" s="48" t="n">
        <v>46156</v>
      </c>
      <c r="D7390" s="47" t="s">
        <v>62</v>
      </c>
      <c r="E7390" s="47" t="s">
        <v>120</v>
      </c>
      <c r="F7390" s="47" t="s">
        <v>150</v>
      </c>
      <c r="G7390" s="47" t="s">
        <v>119</v>
      </c>
      <c r="H7390" s="47" t="n">
        <v>957</v>
      </c>
      <c r="I7390" s="57" t="n">
        <f aca="false">IFERROR(H7390/INDEX(Rate_Master!$C$2:$C$13,MATCH(F7390,Rate_Master!$A$2:$A$13,0)),0)</f>
        <v>1.19625</v>
      </c>
    </row>
    <row r="7391" customFormat="false" ht="15" hidden="false" customHeight="false" outlineLevel="0" collapsed="false">
      <c r="A7391" s="47" t="s">
        <v>19343</v>
      </c>
      <c r="B7391" s="47" t="s">
        <v>1686</v>
      </c>
      <c r="C7391" s="48" t="n">
        <v>46156</v>
      </c>
      <c r="D7391" s="47" t="s">
        <v>62</v>
      </c>
      <c r="E7391" s="47" t="s">
        <v>120</v>
      </c>
      <c r="F7391" s="47" t="s">
        <v>150</v>
      </c>
      <c r="G7391" s="47" t="s">
        <v>121</v>
      </c>
      <c r="H7391" s="47" t="n">
        <v>854</v>
      </c>
      <c r="I7391" s="57" t="n">
        <f aca="false">IFERROR(H7391/INDEX(Rate_Master!$C$2:$C$13,MATCH(F7391,Rate_Master!$A$2:$A$13,0)),0)</f>
        <v>1.0675</v>
      </c>
    </row>
    <row r="7392" customFormat="false" ht="15" hidden="false" customHeight="false" outlineLevel="0" collapsed="false">
      <c r="A7392" s="47" t="s">
        <v>19344</v>
      </c>
      <c r="B7392" s="47" t="s">
        <v>1686</v>
      </c>
      <c r="C7392" s="48" t="n">
        <v>46156</v>
      </c>
      <c r="D7392" s="47" t="s">
        <v>62</v>
      </c>
      <c r="E7392" s="47" t="s">
        <v>120</v>
      </c>
      <c r="F7392" s="47" t="s">
        <v>150</v>
      </c>
      <c r="G7392" s="47" t="s">
        <v>122</v>
      </c>
      <c r="H7392" s="47" t="n">
        <v>1492</v>
      </c>
      <c r="I7392" s="57" t="n">
        <f aca="false">IFERROR(H7392/INDEX(Rate_Master!$C$2:$C$13,MATCH(F7392,Rate_Master!$A$2:$A$13,0)),0)</f>
        <v>1.865</v>
      </c>
    </row>
    <row r="7393" customFormat="false" ht="15" hidden="false" customHeight="false" outlineLevel="0" collapsed="false">
      <c r="A7393" s="47" t="s">
        <v>19345</v>
      </c>
      <c r="B7393" s="47" t="s">
        <v>1686</v>
      </c>
      <c r="C7393" s="48" t="n">
        <v>46156</v>
      </c>
      <c r="D7393" s="47" t="s">
        <v>62</v>
      </c>
      <c r="E7393" s="47" t="s">
        <v>120</v>
      </c>
      <c r="F7393" s="47" t="s">
        <v>150</v>
      </c>
      <c r="G7393" s="47" t="s">
        <v>123</v>
      </c>
      <c r="H7393" s="47" t="n">
        <v>640</v>
      </c>
      <c r="I7393" s="57" t="n">
        <f aca="false">IFERROR(H7393/INDEX(Rate_Master!$C$2:$C$13,MATCH(F7393,Rate_Master!$A$2:$A$13,0)),0)</f>
        <v>0.8</v>
      </c>
    </row>
    <row r="7394" customFormat="false" ht="15" hidden="false" customHeight="false" outlineLevel="0" collapsed="false">
      <c r="A7394" s="47" t="s">
        <v>19346</v>
      </c>
      <c r="B7394" s="47" t="s">
        <v>1686</v>
      </c>
      <c r="C7394" s="48" t="n">
        <v>46156</v>
      </c>
      <c r="D7394" s="47" t="s">
        <v>62</v>
      </c>
      <c r="E7394" s="47" t="s">
        <v>120</v>
      </c>
      <c r="F7394" s="47" t="s">
        <v>150</v>
      </c>
      <c r="G7394" s="47" t="s">
        <v>124</v>
      </c>
      <c r="H7394" s="47" t="n">
        <v>477</v>
      </c>
      <c r="I7394" s="57" t="n">
        <f aca="false">IFERROR(H7394/INDEX(Rate_Master!$C$2:$C$13,MATCH(F7394,Rate_Master!$A$2:$A$13,0)),0)</f>
        <v>0.59625</v>
      </c>
    </row>
    <row r="7395" customFormat="false" ht="15" hidden="false" customHeight="false" outlineLevel="0" collapsed="false">
      <c r="A7395" s="47" t="s">
        <v>19347</v>
      </c>
      <c r="B7395" s="47" t="s">
        <v>1686</v>
      </c>
      <c r="C7395" s="48" t="n">
        <v>46156</v>
      </c>
      <c r="D7395" s="47" t="s">
        <v>62</v>
      </c>
      <c r="E7395" s="47" t="s">
        <v>120</v>
      </c>
      <c r="F7395" s="47" t="s">
        <v>150</v>
      </c>
      <c r="G7395" s="47" t="s">
        <v>125</v>
      </c>
      <c r="H7395" s="47" t="n">
        <v>291</v>
      </c>
      <c r="I7395" s="57" t="n">
        <f aca="false">IFERROR(H7395/INDEX(Rate_Master!$C$2:$C$13,MATCH(F7395,Rate_Master!$A$2:$A$13,0)),0)</f>
        <v>0.36375</v>
      </c>
    </row>
    <row r="7396" customFormat="false" ht="15" hidden="false" customHeight="false" outlineLevel="0" collapsed="false">
      <c r="A7396" s="47" t="s">
        <v>19348</v>
      </c>
      <c r="B7396" s="47" t="s">
        <v>1686</v>
      </c>
      <c r="C7396" s="48" t="n">
        <v>46156</v>
      </c>
      <c r="D7396" s="47" t="s">
        <v>62</v>
      </c>
      <c r="E7396" s="47" t="s">
        <v>120</v>
      </c>
      <c r="F7396" s="47" t="s">
        <v>150</v>
      </c>
      <c r="G7396" s="47" t="s">
        <v>126</v>
      </c>
      <c r="H7396" s="47" t="n">
        <v>168</v>
      </c>
      <c r="I7396" s="57" t="n">
        <f aca="false">IFERROR(H7396/INDEX(Rate_Master!$C$2:$C$13,MATCH(F7396,Rate_Master!$A$2:$A$13,0)),0)</f>
        <v>0.21</v>
      </c>
    </row>
    <row r="7397" customFormat="false" ht="15" hidden="false" customHeight="false" outlineLevel="0" collapsed="false">
      <c r="A7397" s="47" t="s">
        <v>19349</v>
      </c>
      <c r="B7397" s="47" t="s">
        <v>1687</v>
      </c>
      <c r="C7397" s="48" t="n">
        <v>46156</v>
      </c>
      <c r="D7397" s="47" t="s">
        <v>63</v>
      </c>
      <c r="E7397" s="47" t="s">
        <v>120</v>
      </c>
      <c r="F7397" s="47" t="s">
        <v>151</v>
      </c>
      <c r="G7397" s="47" t="s">
        <v>119</v>
      </c>
      <c r="H7397" s="47" t="n">
        <v>1301</v>
      </c>
      <c r="I7397" s="57" t="n">
        <f aca="false">IFERROR(H7397/INDEX(Rate_Master!$C$2:$C$13,MATCH(F7397,Rate_Master!$A$2:$A$13,0)),0)</f>
        <v>1.85857142857143</v>
      </c>
    </row>
    <row r="7398" customFormat="false" ht="15" hidden="false" customHeight="false" outlineLevel="0" collapsed="false">
      <c r="A7398" s="47" t="s">
        <v>19350</v>
      </c>
      <c r="B7398" s="47" t="s">
        <v>1687</v>
      </c>
      <c r="C7398" s="48" t="n">
        <v>46156</v>
      </c>
      <c r="D7398" s="47" t="s">
        <v>63</v>
      </c>
      <c r="E7398" s="47" t="s">
        <v>120</v>
      </c>
      <c r="F7398" s="47" t="s">
        <v>151</v>
      </c>
      <c r="G7398" s="47" t="s">
        <v>121</v>
      </c>
      <c r="H7398" s="47" t="n">
        <v>1118</v>
      </c>
      <c r="I7398" s="57" t="n">
        <f aca="false">IFERROR(H7398/INDEX(Rate_Master!$C$2:$C$13,MATCH(F7398,Rate_Master!$A$2:$A$13,0)),0)</f>
        <v>1.59714285714286</v>
      </c>
    </row>
    <row r="7399" customFormat="false" ht="15" hidden="false" customHeight="false" outlineLevel="0" collapsed="false">
      <c r="A7399" s="47" t="s">
        <v>19351</v>
      </c>
      <c r="B7399" s="47" t="s">
        <v>1687</v>
      </c>
      <c r="C7399" s="48" t="n">
        <v>46156</v>
      </c>
      <c r="D7399" s="47" t="s">
        <v>63</v>
      </c>
      <c r="E7399" s="47" t="s">
        <v>120</v>
      </c>
      <c r="F7399" s="47" t="s">
        <v>151</v>
      </c>
      <c r="G7399" s="47" t="s">
        <v>122</v>
      </c>
      <c r="H7399" s="47" t="n">
        <v>2877</v>
      </c>
      <c r="I7399" s="57" t="n">
        <f aca="false">IFERROR(H7399/INDEX(Rate_Master!$C$2:$C$13,MATCH(F7399,Rate_Master!$A$2:$A$13,0)),0)</f>
        <v>4.11</v>
      </c>
    </row>
    <row r="7400" customFormat="false" ht="15" hidden="false" customHeight="false" outlineLevel="0" collapsed="false">
      <c r="A7400" s="47" t="s">
        <v>19352</v>
      </c>
      <c r="B7400" s="47" t="s">
        <v>1687</v>
      </c>
      <c r="C7400" s="48" t="n">
        <v>46156</v>
      </c>
      <c r="D7400" s="47" t="s">
        <v>63</v>
      </c>
      <c r="E7400" s="47" t="s">
        <v>120</v>
      </c>
      <c r="F7400" s="47" t="s">
        <v>151</v>
      </c>
      <c r="G7400" s="47" t="s">
        <v>123</v>
      </c>
      <c r="H7400" s="47" t="n">
        <v>934</v>
      </c>
      <c r="I7400" s="57" t="n">
        <f aca="false">IFERROR(H7400/INDEX(Rate_Master!$C$2:$C$13,MATCH(F7400,Rate_Master!$A$2:$A$13,0)),0)</f>
        <v>1.33428571428571</v>
      </c>
    </row>
    <row r="7401" customFormat="false" ht="15" hidden="false" customHeight="false" outlineLevel="0" collapsed="false">
      <c r="A7401" s="47" t="s">
        <v>19353</v>
      </c>
      <c r="B7401" s="47" t="s">
        <v>1687</v>
      </c>
      <c r="C7401" s="48" t="n">
        <v>46156</v>
      </c>
      <c r="D7401" s="47" t="s">
        <v>63</v>
      </c>
      <c r="E7401" s="47" t="s">
        <v>120</v>
      </c>
      <c r="F7401" s="47" t="s">
        <v>151</v>
      </c>
      <c r="G7401" s="47" t="s">
        <v>124</v>
      </c>
      <c r="H7401" s="47" t="n">
        <v>629</v>
      </c>
      <c r="I7401" s="57" t="n">
        <f aca="false">IFERROR(H7401/INDEX(Rate_Master!$C$2:$C$13,MATCH(F7401,Rate_Master!$A$2:$A$13,0)),0)</f>
        <v>0.898571428571429</v>
      </c>
    </row>
    <row r="7402" customFormat="false" ht="15" hidden="false" customHeight="false" outlineLevel="0" collapsed="false">
      <c r="A7402" s="47" t="s">
        <v>19354</v>
      </c>
      <c r="B7402" s="47" t="s">
        <v>1687</v>
      </c>
      <c r="C7402" s="48" t="n">
        <v>46156</v>
      </c>
      <c r="D7402" s="47" t="s">
        <v>63</v>
      </c>
      <c r="E7402" s="47" t="s">
        <v>120</v>
      </c>
      <c r="F7402" s="47" t="s">
        <v>151</v>
      </c>
      <c r="G7402" s="47" t="s">
        <v>125</v>
      </c>
      <c r="H7402" s="47" t="n">
        <v>350</v>
      </c>
      <c r="I7402" s="57" t="n">
        <f aca="false">IFERROR(H7402/INDEX(Rate_Master!$C$2:$C$13,MATCH(F7402,Rate_Master!$A$2:$A$13,0)),0)</f>
        <v>0.5</v>
      </c>
    </row>
    <row r="7403" customFormat="false" ht="15" hidden="false" customHeight="false" outlineLevel="0" collapsed="false">
      <c r="A7403" s="47" t="s">
        <v>19355</v>
      </c>
      <c r="B7403" s="47" t="s">
        <v>1687</v>
      </c>
      <c r="C7403" s="48" t="n">
        <v>46156</v>
      </c>
      <c r="D7403" s="47" t="s">
        <v>63</v>
      </c>
      <c r="E7403" s="47" t="s">
        <v>120</v>
      </c>
      <c r="F7403" s="47" t="s">
        <v>151</v>
      </c>
      <c r="G7403" s="47" t="s">
        <v>126</v>
      </c>
      <c r="H7403" s="47" t="n">
        <v>238</v>
      </c>
      <c r="I7403" s="57" t="n">
        <f aca="false">IFERROR(H7403/INDEX(Rate_Master!$C$2:$C$13,MATCH(F7403,Rate_Master!$A$2:$A$13,0)),0)</f>
        <v>0.34</v>
      </c>
    </row>
    <row r="7404" customFormat="false" ht="15" hidden="false" customHeight="false" outlineLevel="0" collapsed="false">
      <c r="A7404" s="47" t="s">
        <v>19356</v>
      </c>
      <c r="B7404" s="47" t="s">
        <v>1689</v>
      </c>
      <c r="C7404" s="48" t="n">
        <v>46156</v>
      </c>
      <c r="D7404" s="47" t="s">
        <v>63</v>
      </c>
      <c r="E7404" s="47" t="s">
        <v>120</v>
      </c>
      <c r="F7404" s="47" t="s">
        <v>151</v>
      </c>
      <c r="G7404" s="47" t="s">
        <v>119</v>
      </c>
      <c r="H7404" s="47" t="n">
        <v>1154</v>
      </c>
      <c r="I7404" s="57" t="n">
        <f aca="false">IFERROR(H7404/INDEX(Rate_Master!$C$2:$C$13,MATCH(F7404,Rate_Master!$A$2:$A$13,0)),0)</f>
        <v>1.64857142857143</v>
      </c>
    </row>
    <row r="7405" customFormat="false" ht="15" hidden="false" customHeight="false" outlineLevel="0" collapsed="false">
      <c r="A7405" s="47" t="s">
        <v>19357</v>
      </c>
      <c r="B7405" s="47" t="s">
        <v>1689</v>
      </c>
      <c r="C7405" s="48" t="n">
        <v>46156</v>
      </c>
      <c r="D7405" s="47" t="s">
        <v>63</v>
      </c>
      <c r="E7405" s="47" t="s">
        <v>120</v>
      </c>
      <c r="F7405" s="47" t="s">
        <v>151</v>
      </c>
      <c r="G7405" s="47" t="s">
        <v>121</v>
      </c>
      <c r="H7405" s="47" t="n">
        <v>989</v>
      </c>
      <c r="I7405" s="57" t="n">
        <f aca="false">IFERROR(H7405/INDEX(Rate_Master!$C$2:$C$13,MATCH(F7405,Rate_Master!$A$2:$A$13,0)),0)</f>
        <v>1.41285714285714</v>
      </c>
    </row>
    <row r="7406" customFormat="false" ht="15" hidden="false" customHeight="false" outlineLevel="0" collapsed="false">
      <c r="A7406" s="47" t="s">
        <v>19358</v>
      </c>
      <c r="B7406" s="47" t="s">
        <v>1689</v>
      </c>
      <c r="C7406" s="48" t="n">
        <v>46156</v>
      </c>
      <c r="D7406" s="47" t="s">
        <v>63</v>
      </c>
      <c r="E7406" s="47" t="s">
        <v>120</v>
      </c>
      <c r="F7406" s="47" t="s">
        <v>151</v>
      </c>
      <c r="G7406" s="47" t="s">
        <v>122</v>
      </c>
      <c r="H7406" s="47" t="n">
        <v>2476</v>
      </c>
      <c r="I7406" s="57" t="n">
        <f aca="false">IFERROR(H7406/INDEX(Rate_Master!$C$2:$C$13,MATCH(F7406,Rate_Master!$A$2:$A$13,0)),0)</f>
        <v>3.53714285714286</v>
      </c>
    </row>
    <row r="7407" customFormat="false" ht="15" hidden="false" customHeight="false" outlineLevel="0" collapsed="false">
      <c r="A7407" s="47" t="s">
        <v>19359</v>
      </c>
      <c r="B7407" s="47" t="s">
        <v>1689</v>
      </c>
      <c r="C7407" s="48" t="n">
        <v>46156</v>
      </c>
      <c r="D7407" s="47" t="s">
        <v>63</v>
      </c>
      <c r="E7407" s="47" t="s">
        <v>120</v>
      </c>
      <c r="F7407" s="47" t="s">
        <v>151</v>
      </c>
      <c r="G7407" s="47" t="s">
        <v>123</v>
      </c>
      <c r="H7407" s="47" t="n">
        <v>787</v>
      </c>
      <c r="I7407" s="57" t="n">
        <f aca="false">IFERROR(H7407/INDEX(Rate_Master!$C$2:$C$13,MATCH(F7407,Rate_Master!$A$2:$A$13,0)),0)</f>
        <v>1.12428571428571</v>
      </c>
    </row>
    <row r="7408" customFormat="false" ht="15" hidden="false" customHeight="false" outlineLevel="0" collapsed="false">
      <c r="A7408" s="47" t="s">
        <v>19360</v>
      </c>
      <c r="B7408" s="47" t="s">
        <v>1689</v>
      </c>
      <c r="C7408" s="48" t="n">
        <v>46156</v>
      </c>
      <c r="D7408" s="47" t="s">
        <v>63</v>
      </c>
      <c r="E7408" s="47" t="s">
        <v>120</v>
      </c>
      <c r="F7408" s="47" t="s">
        <v>151</v>
      </c>
      <c r="G7408" s="47" t="s">
        <v>124</v>
      </c>
      <c r="H7408" s="47" t="n">
        <v>514</v>
      </c>
      <c r="I7408" s="57" t="n">
        <f aca="false">IFERROR(H7408/INDEX(Rate_Master!$C$2:$C$13,MATCH(F7408,Rate_Master!$A$2:$A$13,0)),0)</f>
        <v>0.734285714285714</v>
      </c>
    </row>
    <row r="7409" customFormat="false" ht="15" hidden="false" customHeight="false" outlineLevel="0" collapsed="false">
      <c r="A7409" s="47" t="s">
        <v>19361</v>
      </c>
      <c r="B7409" s="47" t="s">
        <v>1689</v>
      </c>
      <c r="C7409" s="48" t="n">
        <v>46156</v>
      </c>
      <c r="D7409" s="47" t="s">
        <v>63</v>
      </c>
      <c r="E7409" s="47" t="s">
        <v>120</v>
      </c>
      <c r="F7409" s="47" t="s">
        <v>151</v>
      </c>
      <c r="G7409" s="47" t="s">
        <v>125</v>
      </c>
      <c r="H7409" s="47" t="n">
        <v>319</v>
      </c>
      <c r="I7409" s="57" t="n">
        <f aca="false">IFERROR(H7409/INDEX(Rate_Master!$C$2:$C$13,MATCH(F7409,Rate_Master!$A$2:$A$13,0)),0)</f>
        <v>0.455714285714286</v>
      </c>
    </row>
    <row r="7410" customFormat="false" ht="15" hidden="false" customHeight="false" outlineLevel="0" collapsed="false">
      <c r="A7410" s="47" t="s">
        <v>19362</v>
      </c>
      <c r="B7410" s="47" t="s">
        <v>1689</v>
      </c>
      <c r="C7410" s="48" t="n">
        <v>46156</v>
      </c>
      <c r="D7410" s="47" t="s">
        <v>63</v>
      </c>
      <c r="E7410" s="47" t="s">
        <v>120</v>
      </c>
      <c r="F7410" s="47" t="s">
        <v>151</v>
      </c>
      <c r="G7410" s="47" t="s">
        <v>126</v>
      </c>
      <c r="H7410" s="47" t="n">
        <v>207</v>
      </c>
      <c r="I7410" s="57" t="n">
        <f aca="false">IFERROR(H7410/INDEX(Rate_Master!$C$2:$C$13,MATCH(F7410,Rate_Master!$A$2:$A$13,0)),0)</f>
        <v>0.295714285714286</v>
      </c>
    </row>
    <row r="7411" customFormat="false" ht="15" hidden="false" customHeight="false" outlineLevel="0" collapsed="false">
      <c r="A7411" s="47" t="s">
        <v>19363</v>
      </c>
      <c r="B7411" s="47" t="s">
        <v>1690</v>
      </c>
      <c r="C7411" s="48" t="n">
        <v>46156</v>
      </c>
      <c r="D7411" s="47" t="s">
        <v>63</v>
      </c>
      <c r="E7411" s="47" t="s">
        <v>120</v>
      </c>
      <c r="F7411" s="47" t="s">
        <v>151</v>
      </c>
      <c r="G7411" s="47" t="s">
        <v>119</v>
      </c>
      <c r="H7411" s="47" t="n">
        <v>1489</v>
      </c>
      <c r="I7411" s="57" t="n">
        <f aca="false">IFERROR(H7411/INDEX(Rate_Master!$C$2:$C$13,MATCH(F7411,Rate_Master!$A$2:$A$13,0)),0)</f>
        <v>2.12714285714286</v>
      </c>
    </row>
    <row r="7412" customFormat="false" ht="15" hidden="false" customHeight="false" outlineLevel="0" collapsed="false">
      <c r="A7412" s="47" t="s">
        <v>19364</v>
      </c>
      <c r="B7412" s="47" t="s">
        <v>1690</v>
      </c>
      <c r="C7412" s="48" t="n">
        <v>46156</v>
      </c>
      <c r="D7412" s="47" t="s">
        <v>63</v>
      </c>
      <c r="E7412" s="47" t="s">
        <v>120</v>
      </c>
      <c r="F7412" s="47" t="s">
        <v>151</v>
      </c>
      <c r="G7412" s="47" t="s">
        <v>121</v>
      </c>
      <c r="H7412" s="47" t="n">
        <v>1428</v>
      </c>
      <c r="I7412" s="57" t="n">
        <f aca="false">IFERROR(H7412/INDEX(Rate_Master!$C$2:$C$13,MATCH(F7412,Rate_Master!$A$2:$A$13,0)),0)</f>
        <v>2.04</v>
      </c>
    </row>
    <row r="7413" customFormat="false" ht="15" hidden="false" customHeight="false" outlineLevel="0" collapsed="false">
      <c r="A7413" s="47" t="s">
        <v>19365</v>
      </c>
      <c r="B7413" s="47" t="s">
        <v>1690</v>
      </c>
      <c r="C7413" s="48" t="n">
        <v>46156</v>
      </c>
      <c r="D7413" s="47" t="s">
        <v>63</v>
      </c>
      <c r="E7413" s="47" t="s">
        <v>120</v>
      </c>
      <c r="F7413" s="47" t="s">
        <v>151</v>
      </c>
      <c r="G7413" s="47" t="s">
        <v>122</v>
      </c>
      <c r="H7413" s="47" t="n">
        <v>3309</v>
      </c>
      <c r="I7413" s="57" t="n">
        <f aca="false">IFERROR(H7413/INDEX(Rate_Master!$C$2:$C$13,MATCH(F7413,Rate_Master!$A$2:$A$13,0)),0)</f>
        <v>4.72714285714286</v>
      </c>
    </row>
    <row r="7414" customFormat="false" ht="15" hidden="false" customHeight="false" outlineLevel="0" collapsed="false">
      <c r="A7414" s="47" t="s">
        <v>19366</v>
      </c>
      <c r="B7414" s="47" t="s">
        <v>1690</v>
      </c>
      <c r="C7414" s="48" t="n">
        <v>46156</v>
      </c>
      <c r="D7414" s="47" t="s">
        <v>63</v>
      </c>
      <c r="E7414" s="47" t="s">
        <v>120</v>
      </c>
      <c r="F7414" s="47" t="s">
        <v>151</v>
      </c>
      <c r="G7414" s="47" t="s">
        <v>123</v>
      </c>
      <c r="H7414" s="47" t="n">
        <v>1159</v>
      </c>
      <c r="I7414" s="57" t="n">
        <f aca="false">IFERROR(H7414/INDEX(Rate_Master!$C$2:$C$13,MATCH(F7414,Rate_Master!$A$2:$A$13,0)),0)</f>
        <v>1.65571428571429</v>
      </c>
    </row>
    <row r="7415" customFormat="false" ht="15" hidden="false" customHeight="false" outlineLevel="0" collapsed="false">
      <c r="A7415" s="47" t="s">
        <v>19367</v>
      </c>
      <c r="B7415" s="47" t="s">
        <v>1690</v>
      </c>
      <c r="C7415" s="48" t="n">
        <v>46156</v>
      </c>
      <c r="D7415" s="47" t="s">
        <v>63</v>
      </c>
      <c r="E7415" s="47" t="s">
        <v>120</v>
      </c>
      <c r="F7415" s="47" t="s">
        <v>151</v>
      </c>
      <c r="G7415" s="47" t="s">
        <v>124</v>
      </c>
      <c r="H7415" s="47" t="n">
        <v>661</v>
      </c>
      <c r="I7415" s="57" t="n">
        <f aca="false">IFERROR(H7415/INDEX(Rate_Master!$C$2:$C$13,MATCH(F7415,Rate_Master!$A$2:$A$13,0)),0)</f>
        <v>0.944285714285714</v>
      </c>
    </row>
    <row r="7416" customFormat="false" ht="15" hidden="false" customHeight="false" outlineLevel="0" collapsed="false">
      <c r="A7416" s="47" t="s">
        <v>19368</v>
      </c>
      <c r="B7416" s="47" t="s">
        <v>1690</v>
      </c>
      <c r="C7416" s="48" t="n">
        <v>46156</v>
      </c>
      <c r="D7416" s="47" t="s">
        <v>63</v>
      </c>
      <c r="E7416" s="47" t="s">
        <v>120</v>
      </c>
      <c r="F7416" s="47" t="s">
        <v>151</v>
      </c>
      <c r="G7416" s="47" t="s">
        <v>125</v>
      </c>
      <c r="H7416" s="47" t="n">
        <v>390</v>
      </c>
      <c r="I7416" s="57" t="n">
        <f aca="false">IFERROR(H7416/INDEX(Rate_Master!$C$2:$C$13,MATCH(F7416,Rate_Master!$A$2:$A$13,0)),0)</f>
        <v>0.557142857142857</v>
      </c>
    </row>
    <row r="7417" customFormat="false" ht="15" hidden="false" customHeight="false" outlineLevel="0" collapsed="false">
      <c r="A7417" s="47" t="s">
        <v>19369</v>
      </c>
      <c r="B7417" s="47" t="s">
        <v>1690</v>
      </c>
      <c r="C7417" s="48" t="n">
        <v>46156</v>
      </c>
      <c r="D7417" s="47" t="s">
        <v>63</v>
      </c>
      <c r="E7417" s="47" t="s">
        <v>120</v>
      </c>
      <c r="F7417" s="47" t="s">
        <v>151</v>
      </c>
      <c r="G7417" s="47" t="s">
        <v>126</v>
      </c>
      <c r="H7417" s="47" t="n">
        <v>285</v>
      </c>
      <c r="I7417" s="57" t="n">
        <f aca="false">IFERROR(H7417/INDEX(Rate_Master!$C$2:$C$13,MATCH(F7417,Rate_Master!$A$2:$A$13,0)),0)</f>
        <v>0.407142857142857</v>
      </c>
    </row>
    <row r="7418" customFormat="false" ht="15" hidden="false" customHeight="false" outlineLevel="0" collapsed="false">
      <c r="A7418" s="47" t="s">
        <v>19370</v>
      </c>
      <c r="B7418" s="47" t="s">
        <v>1691</v>
      </c>
      <c r="C7418" s="48" t="n">
        <v>46156</v>
      </c>
      <c r="D7418" s="47" t="s">
        <v>64</v>
      </c>
      <c r="E7418" s="47" t="s">
        <v>128</v>
      </c>
      <c r="F7418" s="47" t="s">
        <v>156</v>
      </c>
      <c r="G7418" s="47" t="s">
        <v>127</v>
      </c>
      <c r="H7418" s="47" t="n">
        <v>838</v>
      </c>
      <c r="I7418" s="57" t="n">
        <f aca="false">IFERROR(H7418/INDEX(Rate_Master!$C$2:$C$13,MATCH(F7418,Rate_Master!$A$2:$A$13,0)),0)</f>
        <v>1.74583333333333</v>
      </c>
    </row>
    <row r="7419" customFormat="false" ht="15" hidden="false" customHeight="false" outlineLevel="0" collapsed="false">
      <c r="A7419" s="47" t="s">
        <v>19371</v>
      </c>
      <c r="B7419" s="47" t="s">
        <v>1691</v>
      </c>
      <c r="C7419" s="48" t="n">
        <v>46156</v>
      </c>
      <c r="D7419" s="47" t="s">
        <v>64</v>
      </c>
      <c r="E7419" s="47" t="s">
        <v>128</v>
      </c>
      <c r="F7419" s="47" t="s">
        <v>156</v>
      </c>
      <c r="G7419" s="47" t="s">
        <v>129</v>
      </c>
      <c r="H7419" s="47" t="n">
        <v>895</v>
      </c>
      <c r="I7419" s="57" t="n">
        <f aca="false">IFERROR(H7419/INDEX(Rate_Master!$C$2:$C$13,MATCH(F7419,Rate_Master!$A$2:$A$13,0)),0)</f>
        <v>1.86458333333333</v>
      </c>
    </row>
    <row r="7420" customFormat="false" ht="15" hidden="false" customHeight="false" outlineLevel="0" collapsed="false">
      <c r="A7420" s="47" t="s">
        <v>19372</v>
      </c>
      <c r="B7420" s="47" t="s">
        <v>1691</v>
      </c>
      <c r="C7420" s="48" t="n">
        <v>46156</v>
      </c>
      <c r="D7420" s="47" t="s">
        <v>64</v>
      </c>
      <c r="E7420" s="47" t="s">
        <v>128</v>
      </c>
      <c r="F7420" s="47" t="s">
        <v>156</v>
      </c>
      <c r="G7420" s="47" t="s">
        <v>130</v>
      </c>
      <c r="H7420" s="47" t="n">
        <v>700</v>
      </c>
      <c r="I7420" s="57" t="n">
        <f aca="false">IFERROR(H7420/INDEX(Rate_Master!$C$2:$C$13,MATCH(F7420,Rate_Master!$A$2:$A$13,0)),0)</f>
        <v>1.45833333333333</v>
      </c>
    </row>
    <row r="7421" customFormat="false" ht="15" hidden="false" customHeight="false" outlineLevel="0" collapsed="false">
      <c r="A7421" s="47" t="s">
        <v>19373</v>
      </c>
      <c r="B7421" s="47" t="s">
        <v>1691</v>
      </c>
      <c r="C7421" s="48" t="n">
        <v>46156</v>
      </c>
      <c r="D7421" s="47" t="s">
        <v>64</v>
      </c>
      <c r="E7421" s="47" t="s">
        <v>128</v>
      </c>
      <c r="F7421" s="47" t="s">
        <v>156</v>
      </c>
      <c r="G7421" s="47" t="s">
        <v>131</v>
      </c>
      <c r="H7421" s="47" t="n">
        <v>219</v>
      </c>
      <c r="I7421" s="57" t="n">
        <f aca="false">IFERROR(H7421/INDEX(Rate_Master!$C$2:$C$13,MATCH(F7421,Rate_Master!$A$2:$A$13,0)),0)</f>
        <v>0.45625</v>
      </c>
    </row>
    <row r="7422" customFormat="false" ht="15" hidden="false" customHeight="false" outlineLevel="0" collapsed="false">
      <c r="A7422" s="47" t="s">
        <v>19374</v>
      </c>
      <c r="B7422" s="47" t="s">
        <v>1691</v>
      </c>
      <c r="C7422" s="48" t="n">
        <v>46156</v>
      </c>
      <c r="D7422" s="47" t="s">
        <v>64</v>
      </c>
      <c r="E7422" s="47" t="s">
        <v>128</v>
      </c>
      <c r="F7422" s="47" t="s">
        <v>156</v>
      </c>
      <c r="G7422" s="47" t="s">
        <v>132</v>
      </c>
      <c r="H7422" s="47" t="n">
        <v>170</v>
      </c>
      <c r="I7422" s="57" t="n">
        <f aca="false">IFERROR(H7422/INDEX(Rate_Master!$C$2:$C$13,MATCH(F7422,Rate_Master!$A$2:$A$13,0)),0)</f>
        <v>0.354166666666667</v>
      </c>
    </row>
    <row r="7423" customFormat="false" ht="15" hidden="false" customHeight="false" outlineLevel="0" collapsed="false">
      <c r="A7423" s="47" t="s">
        <v>19375</v>
      </c>
      <c r="B7423" s="47" t="s">
        <v>1693</v>
      </c>
      <c r="C7423" s="48" t="n">
        <v>46156</v>
      </c>
      <c r="D7423" s="47" t="s">
        <v>64</v>
      </c>
      <c r="E7423" s="47" t="s">
        <v>128</v>
      </c>
      <c r="F7423" s="47" t="s">
        <v>156</v>
      </c>
      <c r="G7423" s="47" t="s">
        <v>127</v>
      </c>
      <c r="H7423" s="47" t="n">
        <v>1367</v>
      </c>
      <c r="I7423" s="57" t="n">
        <f aca="false">IFERROR(H7423/INDEX(Rate_Master!$C$2:$C$13,MATCH(F7423,Rate_Master!$A$2:$A$13,0)),0)</f>
        <v>2.84791666666667</v>
      </c>
    </row>
    <row r="7424" customFormat="false" ht="15" hidden="false" customHeight="false" outlineLevel="0" collapsed="false">
      <c r="A7424" s="47" t="s">
        <v>19376</v>
      </c>
      <c r="B7424" s="47" t="s">
        <v>1693</v>
      </c>
      <c r="C7424" s="48" t="n">
        <v>46156</v>
      </c>
      <c r="D7424" s="47" t="s">
        <v>64</v>
      </c>
      <c r="E7424" s="47" t="s">
        <v>128</v>
      </c>
      <c r="F7424" s="47" t="s">
        <v>156</v>
      </c>
      <c r="G7424" s="47" t="s">
        <v>129</v>
      </c>
      <c r="H7424" s="47" t="n">
        <v>1537</v>
      </c>
      <c r="I7424" s="57" t="n">
        <f aca="false">IFERROR(H7424/INDEX(Rate_Master!$C$2:$C$13,MATCH(F7424,Rate_Master!$A$2:$A$13,0)),0)</f>
        <v>3.20208333333333</v>
      </c>
    </row>
    <row r="7425" customFormat="false" ht="15" hidden="false" customHeight="false" outlineLevel="0" collapsed="false">
      <c r="A7425" s="47" t="s">
        <v>19377</v>
      </c>
      <c r="B7425" s="47" t="s">
        <v>1693</v>
      </c>
      <c r="C7425" s="48" t="n">
        <v>46156</v>
      </c>
      <c r="D7425" s="47" t="s">
        <v>64</v>
      </c>
      <c r="E7425" s="47" t="s">
        <v>128</v>
      </c>
      <c r="F7425" s="47" t="s">
        <v>156</v>
      </c>
      <c r="G7425" s="47" t="s">
        <v>130</v>
      </c>
      <c r="H7425" s="47" t="n">
        <v>1162</v>
      </c>
      <c r="I7425" s="57" t="n">
        <f aca="false">IFERROR(H7425/INDEX(Rate_Master!$C$2:$C$13,MATCH(F7425,Rate_Master!$A$2:$A$13,0)),0)</f>
        <v>2.42083333333333</v>
      </c>
    </row>
    <row r="7426" customFormat="false" ht="15" hidden="false" customHeight="false" outlineLevel="0" collapsed="false">
      <c r="A7426" s="47" t="s">
        <v>19378</v>
      </c>
      <c r="B7426" s="47" t="s">
        <v>1693</v>
      </c>
      <c r="C7426" s="48" t="n">
        <v>46156</v>
      </c>
      <c r="D7426" s="47" t="s">
        <v>64</v>
      </c>
      <c r="E7426" s="47" t="s">
        <v>128</v>
      </c>
      <c r="F7426" s="47" t="s">
        <v>156</v>
      </c>
      <c r="G7426" s="47" t="s">
        <v>131</v>
      </c>
      <c r="H7426" s="47" t="n">
        <v>365</v>
      </c>
      <c r="I7426" s="57" t="n">
        <f aca="false">IFERROR(H7426/INDEX(Rate_Master!$C$2:$C$13,MATCH(F7426,Rate_Master!$A$2:$A$13,0)),0)</f>
        <v>0.760416666666667</v>
      </c>
    </row>
    <row r="7427" customFormat="false" ht="15" hidden="false" customHeight="false" outlineLevel="0" collapsed="false">
      <c r="A7427" s="47" t="s">
        <v>19379</v>
      </c>
      <c r="B7427" s="47" t="s">
        <v>1693</v>
      </c>
      <c r="C7427" s="48" t="n">
        <v>46156</v>
      </c>
      <c r="D7427" s="47" t="s">
        <v>64</v>
      </c>
      <c r="E7427" s="47" t="s">
        <v>128</v>
      </c>
      <c r="F7427" s="47" t="s">
        <v>156</v>
      </c>
      <c r="G7427" s="47" t="s">
        <v>132</v>
      </c>
      <c r="H7427" s="47" t="n">
        <v>296</v>
      </c>
      <c r="I7427" s="57" t="n">
        <f aca="false">IFERROR(H7427/INDEX(Rate_Master!$C$2:$C$13,MATCH(F7427,Rate_Master!$A$2:$A$13,0)),0)</f>
        <v>0.616666666666667</v>
      </c>
    </row>
    <row r="7428" customFormat="false" ht="15" hidden="false" customHeight="false" outlineLevel="0" collapsed="false">
      <c r="A7428" s="47" t="s">
        <v>19380</v>
      </c>
      <c r="B7428" s="47" t="s">
        <v>1694</v>
      </c>
      <c r="C7428" s="48" t="n">
        <v>46156</v>
      </c>
      <c r="D7428" s="47" t="s">
        <v>65</v>
      </c>
      <c r="E7428" s="47" t="s">
        <v>134</v>
      </c>
      <c r="F7428" s="47" t="s">
        <v>158</v>
      </c>
      <c r="G7428" s="47" t="s">
        <v>133</v>
      </c>
      <c r="H7428" s="47" t="n">
        <v>361</v>
      </c>
      <c r="I7428" s="57" t="n">
        <f aca="false">IFERROR(H7428/INDEX(Rate_Master!$C$2:$C$13,MATCH(F7428,Rate_Master!$A$2:$A$13,0)),0)</f>
        <v>1.805</v>
      </c>
    </row>
    <row r="7429" customFormat="false" ht="15" hidden="false" customHeight="false" outlineLevel="0" collapsed="false">
      <c r="A7429" s="47" t="s">
        <v>19381</v>
      </c>
      <c r="B7429" s="47" t="s">
        <v>1694</v>
      </c>
      <c r="C7429" s="48" t="n">
        <v>46156</v>
      </c>
      <c r="D7429" s="47" t="s">
        <v>65</v>
      </c>
      <c r="E7429" s="47" t="s">
        <v>134</v>
      </c>
      <c r="F7429" s="47" t="s">
        <v>158</v>
      </c>
      <c r="G7429" s="47" t="s">
        <v>135</v>
      </c>
      <c r="H7429" s="47" t="n">
        <v>300</v>
      </c>
      <c r="I7429" s="57" t="n">
        <f aca="false">IFERROR(H7429/INDEX(Rate_Master!$C$2:$C$13,MATCH(F7429,Rate_Master!$A$2:$A$13,0)),0)</f>
        <v>1.5</v>
      </c>
    </row>
    <row r="7430" customFormat="false" ht="15" hidden="false" customHeight="false" outlineLevel="0" collapsed="false">
      <c r="A7430" s="47" t="s">
        <v>19382</v>
      </c>
      <c r="B7430" s="47" t="s">
        <v>1694</v>
      </c>
      <c r="C7430" s="48" t="n">
        <v>46156</v>
      </c>
      <c r="D7430" s="47" t="s">
        <v>65</v>
      </c>
      <c r="E7430" s="47" t="s">
        <v>134</v>
      </c>
      <c r="F7430" s="47" t="s">
        <v>158</v>
      </c>
      <c r="G7430" s="47" t="s">
        <v>136</v>
      </c>
      <c r="H7430" s="47" t="n">
        <v>235</v>
      </c>
      <c r="I7430" s="57" t="n">
        <f aca="false">IFERROR(H7430/INDEX(Rate_Master!$C$2:$C$13,MATCH(F7430,Rate_Master!$A$2:$A$13,0)),0)</f>
        <v>1.175</v>
      </c>
    </row>
    <row r="7431" customFormat="false" ht="15" hidden="false" customHeight="false" outlineLevel="0" collapsed="false">
      <c r="A7431" s="47" t="s">
        <v>19383</v>
      </c>
      <c r="B7431" s="47" t="s">
        <v>1694</v>
      </c>
      <c r="C7431" s="48" t="n">
        <v>46156</v>
      </c>
      <c r="D7431" s="47" t="s">
        <v>65</v>
      </c>
      <c r="E7431" s="47" t="s">
        <v>134</v>
      </c>
      <c r="F7431" s="47" t="s">
        <v>158</v>
      </c>
      <c r="G7431" s="47" t="s">
        <v>137</v>
      </c>
      <c r="H7431" s="47" t="n">
        <v>210</v>
      </c>
      <c r="I7431" s="57" t="n">
        <f aca="false">IFERROR(H7431/INDEX(Rate_Master!$C$2:$C$13,MATCH(F7431,Rate_Master!$A$2:$A$13,0)),0)</f>
        <v>1.05</v>
      </c>
    </row>
    <row r="7432" customFormat="false" ht="15" hidden="false" customHeight="false" outlineLevel="0" collapsed="false">
      <c r="A7432" s="47" t="s">
        <v>19384</v>
      </c>
      <c r="B7432" s="47" t="s">
        <v>1694</v>
      </c>
      <c r="C7432" s="48" t="n">
        <v>46156</v>
      </c>
      <c r="D7432" s="47" t="s">
        <v>65</v>
      </c>
      <c r="E7432" s="47" t="s">
        <v>134</v>
      </c>
      <c r="F7432" s="47" t="s">
        <v>158</v>
      </c>
      <c r="G7432" s="47" t="s">
        <v>138</v>
      </c>
      <c r="H7432" s="47" t="n">
        <v>92</v>
      </c>
      <c r="I7432" s="57" t="n">
        <f aca="false">IFERROR(H7432/INDEX(Rate_Master!$C$2:$C$13,MATCH(F7432,Rate_Master!$A$2:$A$13,0)),0)</f>
        <v>0.46</v>
      </c>
    </row>
    <row r="7433" customFormat="false" ht="15" hidden="false" customHeight="false" outlineLevel="0" collapsed="false">
      <c r="A7433" s="47" t="s">
        <v>19385</v>
      </c>
      <c r="B7433" s="47" t="s">
        <v>1695</v>
      </c>
      <c r="C7433" s="48" t="n">
        <v>46156</v>
      </c>
      <c r="D7433" s="47" t="s">
        <v>65</v>
      </c>
      <c r="E7433" s="47" t="s">
        <v>134</v>
      </c>
      <c r="F7433" s="47" t="s">
        <v>158</v>
      </c>
      <c r="G7433" s="47" t="s">
        <v>133</v>
      </c>
      <c r="H7433" s="47" t="n">
        <v>498</v>
      </c>
      <c r="I7433" s="57" t="n">
        <f aca="false">IFERROR(H7433/INDEX(Rate_Master!$C$2:$C$13,MATCH(F7433,Rate_Master!$A$2:$A$13,0)),0)</f>
        <v>2.49</v>
      </c>
    </row>
    <row r="7434" customFormat="false" ht="15" hidden="false" customHeight="false" outlineLevel="0" collapsed="false">
      <c r="A7434" s="47" t="s">
        <v>19386</v>
      </c>
      <c r="B7434" s="47" t="s">
        <v>1695</v>
      </c>
      <c r="C7434" s="48" t="n">
        <v>46156</v>
      </c>
      <c r="D7434" s="47" t="s">
        <v>65</v>
      </c>
      <c r="E7434" s="47" t="s">
        <v>134</v>
      </c>
      <c r="F7434" s="47" t="s">
        <v>158</v>
      </c>
      <c r="G7434" s="47" t="s">
        <v>135</v>
      </c>
      <c r="H7434" s="47" t="n">
        <v>336</v>
      </c>
      <c r="I7434" s="57" t="n">
        <f aca="false">IFERROR(H7434/INDEX(Rate_Master!$C$2:$C$13,MATCH(F7434,Rate_Master!$A$2:$A$13,0)),0)</f>
        <v>1.68</v>
      </c>
    </row>
    <row r="7435" customFormat="false" ht="15" hidden="false" customHeight="false" outlineLevel="0" collapsed="false">
      <c r="A7435" s="47" t="s">
        <v>19387</v>
      </c>
      <c r="B7435" s="47" t="s">
        <v>1695</v>
      </c>
      <c r="C7435" s="48" t="n">
        <v>46156</v>
      </c>
      <c r="D7435" s="47" t="s">
        <v>65</v>
      </c>
      <c r="E7435" s="47" t="s">
        <v>134</v>
      </c>
      <c r="F7435" s="47" t="s">
        <v>158</v>
      </c>
      <c r="G7435" s="47" t="s">
        <v>136</v>
      </c>
      <c r="H7435" s="47" t="n">
        <v>333</v>
      </c>
      <c r="I7435" s="57" t="n">
        <f aca="false">IFERROR(H7435/INDEX(Rate_Master!$C$2:$C$13,MATCH(F7435,Rate_Master!$A$2:$A$13,0)),0)</f>
        <v>1.665</v>
      </c>
    </row>
    <row r="7436" customFormat="false" ht="15" hidden="false" customHeight="false" outlineLevel="0" collapsed="false">
      <c r="A7436" s="47" t="s">
        <v>19388</v>
      </c>
      <c r="B7436" s="47" t="s">
        <v>1695</v>
      </c>
      <c r="C7436" s="48" t="n">
        <v>46156</v>
      </c>
      <c r="D7436" s="47" t="s">
        <v>65</v>
      </c>
      <c r="E7436" s="47" t="s">
        <v>134</v>
      </c>
      <c r="F7436" s="47" t="s">
        <v>158</v>
      </c>
      <c r="G7436" s="47" t="s">
        <v>137</v>
      </c>
      <c r="H7436" s="47" t="n">
        <v>225</v>
      </c>
      <c r="I7436" s="57" t="n">
        <f aca="false">IFERROR(H7436/INDEX(Rate_Master!$C$2:$C$13,MATCH(F7436,Rate_Master!$A$2:$A$13,0)),0)</f>
        <v>1.125</v>
      </c>
    </row>
    <row r="7437" customFormat="false" ht="15" hidden="false" customHeight="false" outlineLevel="0" collapsed="false">
      <c r="A7437" s="47" t="s">
        <v>19389</v>
      </c>
      <c r="B7437" s="47" t="s">
        <v>1695</v>
      </c>
      <c r="C7437" s="48" t="n">
        <v>46156</v>
      </c>
      <c r="D7437" s="47" t="s">
        <v>65</v>
      </c>
      <c r="E7437" s="47" t="s">
        <v>134</v>
      </c>
      <c r="F7437" s="47" t="s">
        <v>158</v>
      </c>
      <c r="G7437" s="47" t="s">
        <v>138</v>
      </c>
      <c r="H7437" s="47" t="n">
        <v>118</v>
      </c>
      <c r="I7437" s="57" t="n">
        <f aca="false">IFERROR(H7437/INDEX(Rate_Master!$C$2:$C$13,MATCH(F7437,Rate_Master!$A$2:$A$13,0)),0)</f>
        <v>0.59</v>
      </c>
    </row>
    <row r="7438" customFormat="false" ht="15" hidden="false" customHeight="false" outlineLevel="0" collapsed="false">
      <c r="A7438" s="47" t="s">
        <v>19390</v>
      </c>
      <c r="B7438" s="47" t="s">
        <v>1696</v>
      </c>
      <c r="C7438" s="48" t="n">
        <v>46156</v>
      </c>
      <c r="D7438" s="47" t="s">
        <v>65</v>
      </c>
      <c r="E7438" s="47" t="s">
        <v>134</v>
      </c>
      <c r="F7438" s="47" t="s">
        <v>158</v>
      </c>
      <c r="G7438" s="47" t="s">
        <v>133</v>
      </c>
      <c r="H7438" s="47" t="n">
        <v>507</v>
      </c>
      <c r="I7438" s="57" t="n">
        <f aca="false">IFERROR(H7438/INDEX(Rate_Master!$C$2:$C$13,MATCH(F7438,Rate_Master!$A$2:$A$13,0)),0)</f>
        <v>2.535</v>
      </c>
    </row>
    <row r="7439" customFormat="false" ht="15" hidden="false" customHeight="false" outlineLevel="0" collapsed="false">
      <c r="A7439" s="47" t="s">
        <v>19391</v>
      </c>
      <c r="B7439" s="47" t="s">
        <v>1696</v>
      </c>
      <c r="C7439" s="48" t="n">
        <v>46156</v>
      </c>
      <c r="D7439" s="47" t="s">
        <v>65</v>
      </c>
      <c r="E7439" s="47" t="s">
        <v>134</v>
      </c>
      <c r="F7439" s="47" t="s">
        <v>158</v>
      </c>
      <c r="G7439" s="47" t="s">
        <v>135</v>
      </c>
      <c r="H7439" s="47" t="n">
        <v>410</v>
      </c>
      <c r="I7439" s="57" t="n">
        <f aca="false">IFERROR(H7439/INDEX(Rate_Master!$C$2:$C$13,MATCH(F7439,Rate_Master!$A$2:$A$13,0)),0)</f>
        <v>2.05</v>
      </c>
    </row>
    <row r="7440" customFormat="false" ht="15" hidden="false" customHeight="false" outlineLevel="0" collapsed="false">
      <c r="A7440" s="47" t="s">
        <v>19392</v>
      </c>
      <c r="B7440" s="47" t="s">
        <v>1696</v>
      </c>
      <c r="C7440" s="48" t="n">
        <v>46156</v>
      </c>
      <c r="D7440" s="47" t="s">
        <v>65</v>
      </c>
      <c r="E7440" s="47" t="s">
        <v>134</v>
      </c>
      <c r="F7440" s="47" t="s">
        <v>158</v>
      </c>
      <c r="G7440" s="47" t="s">
        <v>136</v>
      </c>
      <c r="H7440" s="47" t="n">
        <v>304</v>
      </c>
      <c r="I7440" s="57" t="n">
        <f aca="false">IFERROR(H7440/INDEX(Rate_Master!$C$2:$C$13,MATCH(F7440,Rate_Master!$A$2:$A$13,0)),0)</f>
        <v>1.52</v>
      </c>
    </row>
    <row r="7441" customFormat="false" ht="15" hidden="false" customHeight="false" outlineLevel="0" collapsed="false">
      <c r="A7441" s="47" t="s">
        <v>19393</v>
      </c>
      <c r="B7441" s="47" t="s">
        <v>1696</v>
      </c>
      <c r="C7441" s="48" t="n">
        <v>46156</v>
      </c>
      <c r="D7441" s="47" t="s">
        <v>65</v>
      </c>
      <c r="E7441" s="47" t="s">
        <v>134</v>
      </c>
      <c r="F7441" s="47" t="s">
        <v>158</v>
      </c>
      <c r="G7441" s="47" t="s">
        <v>137</v>
      </c>
      <c r="H7441" s="47" t="n">
        <v>228</v>
      </c>
      <c r="I7441" s="57" t="n">
        <f aca="false">IFERROR(H7441/INDEX(Rate_Master!$C$2:$C$13,MATCH(F7441,Rate_Master!$A$2:$A$13,0)),0)</f>
        <v>1.14</v>
      </c>
    </row>
    <row r="7442" customFormat="false" ht="15" hidden="false" customHeight="false" outlineLevel="0" collapsed="false">
      <c r="A7442" s="47" t="s">
        <v>19394</v>
      </c>
      <c r="B7442" s="47" t="s">
        <v>1696</v>
      </c>
      <c r="C7442" s="48" t="n">
        <v>46156</v>
      </c>
      <c r="D7442" s="47" t="s">
        <v>65</v>
      </c>
      <c r="E7442" s="47" t="s">
        <v>134</v>
      </c>
      <c r="F7442" s="47" t="s">
        <v>158</v>
      </c>
      <c r="G7442" s="47" t="s">
        <v>138</v>
      </c>
      <c r="H7442" s="47" t="n">
        <v>137</v>
      </c>
      <c r="I7442" s="57" t="n">
        <f aca="false">IFERROR(H7442/INDEX(Rate_Master!$C$2:$C$13,MATCH(F7442,Rate_Master!$A$2:$A$13,0)),0)</f>
        <v>0.685</v>
      </c>
    </row>
    <row r="7443" customFormat="false" ht="15" hidden="false" customHeight="false" outlineLevel="0" collapsed="false">
      <c r="A7443" s="47" t="s">
        <v>19395</v>
      </c>
      <c r="B7443" s="47" t="s">
        <v>1697</v>
      </c>
      <c r="C7443" s="48" t="n">
        <v>46157</v>
      </c>
      <c r="D7443" s="47" t="s">
        <v>62</v>
      </c>
      <c r="E7443" s="47" t="s">
        <v>120</v>
      </c>
      <c r="F7443" s="47" t="s">
        <v>150</v>
      </c>
      <c r="G7443" s="47" t="s">
        <v>119</v>
      </c>
      <c r="H7443" s="47" t="n">
        <v>812</v>
      </c>
      <c r="I7443" s="57" t="n">
        <f aca="false">IFERROR(H7443/INDEX(Rate_Master!$C$2:$C$13,MATCH(F7443,Rate_Master!$A$2:$A$13,0)),0)</f>
        <v>1.015</v>
      </c>
    </row>
    <row r="7444" customFormat="false" ht="15" hidden="false" customHeight="false" outlineLevel="0" collapsed="false">
      <c r="A7444" s="47" t="s">
        <v>19396</v>
      </c>
      <c r="B7444" s="47" t="s">
        <v>1697</v>
      </c>
      <c r="C7444" s="48" t="n">
        <v>46157</v>
      </c>
      <c r="D7444" s="47" t="s">
        <v>62</v>
      </c>
      <c r="E7444" s="47" t="s">
        <v>120</v>
      </c>
      <c r="F7444" s="47" t="s">
        <v>150</v>
      </c>
      <c r="G7444" s="47" t="s">
        <v>121</v>
      </c>
      <c r="H7444" s="47" t="n">
        <v>730</v>
      </c>
      <c r="I7444" s="57" t="n">
        <f aca="false">IFERROR(H7444/INDEX(Rate_Master!$C$2:$C$13,MATCH(F7444,Rate_Master!$A$2:$A$13,0)),0)</f>
        <v>0.9125</v>
      </c>
    </row>
    <row r="7445" customFormat="false" ht="15" hidden="false" customHeight="false" outlineLevel="0" collapsed="false">
      <c r="A7445" s="47" t="s">
        <v>19397</v>
      </c>
      <c r="B7445" s="47" t="s">
        <v>1697</v>
      </c>
      <c r="C7445" s="48" t="n">
        <v>46157</v>
      </c>
      <c r="D7445" s="47" t="s">
        <v>62</v>
      </c>
      <c r="E7445" s="47" t="s">
        <v>120</v>
      </c>
      <c r="F7445" s="47" t="s">
        <v>150</v>
      </c>
      <c r="G7445" s="47" t="s">
        <v>122</v>
      </c>
      <c r="H7445" s="47" t="n">
        <v>1231</v>
      </c>
      <c r="I7445" s="57" t="n">
        <f aca="false">IFERROR(H7445/INDEX(Rate_Master!$C$2:$C$13,MATCH(F7445,Rate_Master!$A$2:$A$13,0)),0)</f>
        <v>1.53875</v>
      </c>
    </row>
    <row r="7446" customFormat="false" ht="15" hidden="false" customHeight="false" outlineLevel="0" collapsed="false">
      <c r="A7446" s="47" t="s">
        <v>19398</v>
      </c>
      <c r="B7446" s="47" t="s">
        <v>1697</v>
      </c>
      <c r="C7446" s="48" t="n">
        <v>46157</v>
      </c>
      <c r="D7446" s="47" t="s">
        <v>62</v>
      </c>
      <c r="E7446" s="47" t="s">
        <v>120</v>
      </c>
      <c r="F7446" s="47" t="s">
        <v>150</v>
      </c>
      <c r="G7446" s="47" t="s">
        <v>123</v>
      </c>
      <c r="H7446" s="47" t="n">
        <v>585</v>
      </c>
      <c r="I7446" s="57" t="n">
        <f aca="false">IFERROR(H7446/INDEX(Rate_Master!$C$2:$C$13,MATCH(F7446,Rate_Master!$A$2:$A$13,0)),0)</f>
        <v>0.73125</v>
      </c>
    </row>
    <row r="7447" customFormat="false" ht="15" hidden="false" customHeight="false" outlineLevel="0" collapsed="false">
      <c r="A7447" s="47" t="s">
        <v>19399</v>
      </c>
      <c r="B7447" s="47" t="s">
        <v>1697</v>
      </c>
      <c r="C7447" s="48" t="n">
        <v>46157</v>
      </c>
      <c r="D7447" s="47" t="s">
        <v>62</v>
      </c>
      <c r="E7447" s="47" t="s">
        <v>120</v>
      </c>
      <c r="F7447" s="47" t="s">
        <v>150</v>
      </c>
      <c r="G7447" s="47" t="s">
        <v>124</v>
      </c>
      <c r="H7447" s="47" t="n">
        <v>368</v>
      </c>
      <c r="I7447" s="57" t="n">
        <f aca="false">IFERROR(H7447/INDEX(Rate_Master!$C$2:$C$13,MATCH(F7447,Rate_Master!$A$2:$A$13,0)),0)</f>
        <v>0.46</v>
      </c>
    </row>
    <row r="7448" customFormat="false" ht="15" hidden="false" customHeight="false" outlineLevel="0" collapsed="false">
      <c r="A7448" s="47" t="s">
        <v>19400</v>
      </c>
      <c r="B7448" s="47" t="s">
        <v>1697</v>
      </c>
      <c r="C7448" s="48" t="n">
        <v>46157</v>
      </c>
      <c r="D7448" s="47" t="s">
        <v>62</v>
      </c>
      <c r="E7448" s="47" t="s">
        <v>120</v>
      </c>
      <c r="F7448" s="47" t="s">
        <v>150</v>
      </c>
      <c r="G7448" s="47" t="s">
        <v>125</v>
      </c>
      <c r="H7448" s="47" t="n">
        <v>218</v>
      </c>
      <c r="I7448" s="57" t="n">
        <f aca="false">IFERROR(H7448/INDEX(Rate_Master!$C$2:$C$13,MATCH(F7448,Rate_Master!$A$2:$A$13,0)),0)</f>
        <v>0.2725</v>
      </c>
    </row>
    <row r="7449" customFormat="false" ht="15" hidden="false" customHeight="false" outlineLevel="0" collapsed="false">
      <c r="A7449" s="47" t="s">
        <v>19401</v>
      </c>
      <c r="B7449" s="47" t="s">
        <v>1697</v>
      </c>
      <c r="C7449" s="48" t="n">
        <v>46157</v>
      </c>
      <c r="D7449" s="47" t="s">
        <v>62</v>
      </c>
      <c r="E7449" s="47" t="s">
        <v>120</v>
      </c>
      <c r="F7449" s="47" t="s">
        <v>150</v>
      </c>
      <c r="G7449" s="47" t="s">
        <v>126</v>
      </c>
      <c r="H7449" s="47" t="n">
        <v>146</v>
      </c>
      <c r="I7449" s="57" t="n">
        <f aca="false">IFERROR(H7449/INDEX(Rate_Master!$C$2:$C$13,MATCH(F7449,Rate_Master!$A$2:$A$13,0)),0)</f>
        <v>0.1825</v>
      </c>
    </row>
    <row r="7450" customFormat="false" ht="15" hidden="false" customHeight="false" outlineLevel="0" collapsed="false">
      <c r="A7450" s="47" t="s">
        <v>19402</v>
      </c>
      <c r="B7450" s="47" t="s">
        <v>1698</v>
      </c>
      <c r="C7450" s="48" t="n">
        <v>46157</v>
      </c>
      <c r="D7450" s="47" t="s">
        <v>62</v>
      </c>
      <c r="E7450" s="47" t="s">
        <v>120</v>
      </c>
      <c r="F7450" s="47" t="s">
        <v>150</v>
      </c>
      <c r="G7450" s="47" t="s">
        <v>119</v>
      </c>
      <c r="H7450" s="47" t="n">
        <v>1325</v>
      </c>
      <c r="I7450" s="57" t="n">
        <f aca="false">IFERROR(H7450/INDEX(Rate_Master!$C$2:$C$13,MATCH(F7450,Rate_Master!$A$2:$A$13,0)),0)</f>
        <v>1.65625</v>
      </c>
    </row>
    <row r="7451" customFormat="false" ht="15" hidden="false" customHeight="false" outlineLevel="0" collapsed="false">
      <c r="A7451" s="47" t="s">
        <v>19403</v>
      </c>
      <c r="B7451" s="47" t="s">
        <v>1698</v>
      </c>
      <c r="C7451" s="48" t="n">
        <v>46157</v>
      </c>
      <c r="D7451" s="47" t="s">
        <v>62</v>
      </c>
      <c r="E7451" s="47" t="s">
        <v>120</v>
      </c>
      <c r="F7451" s="47" t="s">
        <v>150</v>
      </c>
      <c r="G7451" s="47" t="s">
        <v>121</v>
      </c>
      <c r="H7451" s="47" t="n">
        <v>1235</v>
      </c>
      <c r="I7451" s="57" t="n">
        <f aca="false">IFERROR(H7451/INDEX(Rate_Master!$C$2:$C$13,MATCH(F7451,Rate_Master!$A$2:$A$13,0)),0)</f>
        <v>1.54375</v>
      </c>
    </row>
    <row r="7452" customFormat="false" ht="15" hidden="false" customHeight="false" outlineLevel="0" collapsed="false">
      <c r="A7452" s="47" t="s">
        <v>19404</v>
      </c>
      <c r="B7452" s="47" t="s">
        <v>1698</v>
      </c>
      <c r="C7452" s="48" t="n">
        <v>46157</v>
      </c>
      <c r="D7452" s="47" t="s">
        <v>62</v>
      </c>
      <c r="E7452" s="47" t="s">
        <v>120</v>
      </c>
      <c r="F7452" s="47" t="s">
        <v>150</v>
      </c>
      <c r="G7452" s="47" t="s">
        <v>122</v>
      </c>
      <c r="H7452" s="47" t="n">
        <v>2046</v>
      </c>
      <c r="I7452" s="57" t="n">
        <f aca="false">IFERROR(H7452/INDEX(Rate_Master!$C$2:$C$13,MATCH(F7452,Rate_Master!$A$2:$A$13,0)),0)</f>
        <v>2.5575</v>
      </c>
    </row>
    <row r="7453" customFormat="false" ht="15" hidden="false" customHeight="false" outlineLevel="0" collapsed="false">
      <c r="A7453" s="47" t="s">
        <v>19405</v>
      </c>
      <c r="B7453" s="47" t="s">
        <v>1698</v>
      </c>
      <c r="C7453" s="48" t="n">
        <v>46157</v>
      </c>
      <c r="D7453" s="47" t="s">
        <v>62</v>
      </c>
      <c r="E7453" s="47" t="s">
        <v>120</v>
      </c>
      <c r="F7453" s="47" t="s">
        <v>150</v>
      </c>
      <c r="G7453" s="47" t="s">
        <v>123</v>
      </c>
      <c r="H7453" s="47" t="n">
        <v>974</v>
      </c>
      <c r="I7453" s="57" t="n">
        <f aca="false">IFERROR(H7453/INDEX(Rate_Master!$C$2:$C$13,MATCH(F7453,Rate_Master!$A$2:$A$13,0)),0)</f>
        <v>1.2175</v>
      </c>
    </row>
    <row r="7454" customFormat="false" ht="15" hidden="false" customHeight="false" outlineLevel="0" collapsed="false">
      <c r="A7454" s="47" t="s">
        <v>19406</v>
      </c>
      <c r="B7454" s="47" t="s">
        <v>1698</v>
      </c>
      <c r="C7454" s="48" t="n">
        <v>46157</v>
      </c>
      <c r="D7454" s="47" t="s">
        <v>62</v>
      </c>
      <c r="E7454" s="47" t="s">
        <v>120</v>
      </c>
      <c r="F7454" s="47" t="s">
        <v>150</v>
      </c>
      <c r="G7454" s="47" t="s">
        <v>124</v>
      </c>
      <c r="H7454" s="47" t="n">
        <v>553</v>
      </c>
      <c r="I7454" s="57" t="n">
        <f aca="false">IFERROR(H7454/INDEX(Rate_Master!$C$2:$C$13,MATCH(F7454,Rate_Master!$A$2:$A$13,0)),0)</f>
        <v>0.69125</v>
      </c>
    </row>
    <row r="7455" customFormat="false" ht="15" hidden="false" customHeight="false" outlineLevel="0" collapsed="false">
      <c r="A7455" s="47" t="s">
        <v>19407</v>
      </c>
      <c r="B7455" s="47" t="s">
        <v>1698</v>
      </c>
      <c r="C7455" s="48" t="n">
        <v>46157</v>
      </c>
      <c r="D7455" s="47" t="s">
        <v>62</v>
      </c>
      <c r="E7455" s="47" t="s">
        <v>120</v>
      </c>
      <c r="F7455" s="47" t="s">
        <v>150</v>
      </c>
      <c r="G7455" s="47" t="s">
        <v>125</v>
      </c>
      <c r="H7455" s="47" t="n">
        <v>373</v>
      </c>
      <c r="I7455" s="57" t="n">
        <f aca="false">IFERROR(H7455/INDEX(Rate_Master!$C$2:$C$13,MATCH(F7455,Rate_Master!$A$2:$A$13,0)),0)</f>
        <v>0.46625</v>
      </c>
    </row>
    <row r="7456" customFormat="false" ht="15" hidden="false" customHeight="false" outlineLevel="0" collapsed="false">
      <c r="A7456" s="47" t="s">
        <v>19408</v>
      </c>
      <c r="B7456" s="47" t="s">
        <v>1698</v>
      </c>
      <c r="C7456" s="48" t="n">
        <v>46157</v>
      </c>
      <c r="D7456" s="47" t="s">
        <v>62</v>
      </c>
      <c r="E7456" s="47" t="s">
        <v>120</v>
      </c>
      <c r="F7456" s="47" t="s">
        <v>150</v>
      </c>
      <c r="G7456" s="47" t="s">
        <v>126</v>
      </c>
      <c r="H7456" s="47" t="n">
        <v>235</v>
      </c>
      <c r="I7456" s="57" t="n">
        <f aca="false">IFERROR(H7456/INDEX(Rate_Master!$C$2:$C$13,MATCH(F7456,Rate_Master!$A$2:$A$13,0)),0)</f>
        <v>0.29375</v>
      </c>
    </row>
    <row r="7457" customFormat="false" ht="15" hidden="false" customHeight="false" outlineLevel="0" collapsed="false">
      <c r="A7457" s="47" t="s">
        <v>19409</v>
      </c>
      <c r="B7457" s="47" t="s">
        <v>1699</v>
      </c>
      <c r="C7457" s="48" t="n">
        <v>46157</v>
      </c>
      <c r="D7457" s="47" t="s">
        <v>62</v>
      </c>
      <c r="E7457" s="47" t="s">
        <v>120</v>
      </c>
      <c r="F7457" s="47" t="s">
        <v>150</v>
      </c>
      <c r="G7457" s="47" t="s">
        <v>119</v>
      </c>
      <c r="H7457" s="47" t="n">
        <v>781</v>
      </c>
      <c r="I7457" s="57" t="n">
        <f aca="false">IFERROR(H7457/INDEX(Rate_Master!$C$2:$C$13,MATCH(F7457,Rate_Master!$A$2:$A$13,0)),0)</f>
        <v>0.97625</v>
      </c>
    </row>
    <row r="7458" customFormat="false" ht="15" hidden="false" customHeight="false" outlineLevel="0" collapsed="false">
      <c r="A7458" s="47" t="s">
        <v>19410</v>
      </c>
      <c r="B7458" s="47" t="s">
        <v>1699</v>
      </c>
      <c r="C7458" s="48" t="n">
        <v>46157</v>
      </c>
      <c r="D7458" s="47" t="s">
        <v>62</v>
      </c>
      <c r="E7458" s="47" t="s">
        <v>120</v>
      </c>
      <c r="F7458" s="47" t="s">
        <v>150</v>
      </c>
      <c r="G7458" s="47" t="s">
        <v>121</v>
      </c>
      <c r="H7458" s="47" t="n">
        <v>699</v>
      </c>
      <c r="I7458" s="57" t="n">
        <f aca="false">IFERROR(H7458/INDEX(Rate_Master!$C$2:$C$13,MATCH(F7458,Rate_Master!$A$2:$A$13,0)),0)</f>
        <v>0.87375</v>
      </c>
    </row>
    <row r="7459" customFormat="false" ht="15" hidden="false" customHeight="false" outlineLevel="0" collapsed="false">
      <c r="A7459" s="47" t="s">
        <v>19411</v>
      </c>
      <c r="B7459" s="47" t="s">
        <v>1699</v>
      </c>
      <c r="C7459" s="48" t="n">
        <v>46157</v>
      </c>
      <c r="D7459" s="47" t="s">
        <v>62</v>
      </c>
      <c r="E7459" s="47" t="s">
        <v>120</v>
      </c>
      <c r="F7459" s="47" t="s">
        <v>150</v>
      </c>
      <c r="G7459" s="47" t="s">
        <v>122</v>
      </c>
      <c r="H7459" s="47" t="n">
        <v>1256</v>
      </c>
      <c r="I7459" s="57" t="n">
        <f aca="false">IFERROR(H7459/INDEX(Rate_Master!$C$2:$C$13,MATCH(F7459,Rate_Master!$A$2:$A$13,0)),0)</f>
        <v>1.57</v>
      </c>
    </row>
    <row r="7460" customFormat="false" ht="15" hidden="false" customHeight="false" outlineLevel="0" collapsed="false">
      <c r="A7460" s="47" t="s">
        <v>19412</v>
      </c>
      <c r="B7460" s="47" t="s">
        <v>1699</v>
      </c>
      <c r="C7460" s="48" t="n">
        <v>46157</v>
      </c>
      <c r="D7460" s="47" t="s">
        <v>62</v>
      </c>
      <c r="E7460" s="47" t="s">
        <v>120</v>
      </c>
      <c r="F7460" s="47" t="s">
        <v>150</v>
      </c>
      <c r="G7460" s="47" t="s">
        <v>123</v>
      </c>
      <c r="H7460" s="47" t="n">
        <v>579</v>
      </c>
      <c r="I7460" s="57" t="n">
        <f aca="false">IFERROR(H7460/INDEX(Rate_Master!$C$2:$C$13,MATCH(F7460,Rate_Master!$A$2:$A$13,0)),0)</f>
        <v>0.72375</v>
      </c>
    </row>
    <row r="7461" customFormat="false" ht="15" hidden="false" customHeight="false" outlineLevel="0" collapsed="false">
      <c r="A7461" s="47" t="s">
        <v>19413</v>
      </c>
      <c r="B7461" s="47" t="s">
        <v>1699</v>
      </c>
      <c r="C7461" s="48" t="n">
        <v>46157</v>
      </c>
      <c r="D7461" s="47" t="s">
        <v>62</v>
      </c>
      <c r="E7461" s="47" t="s">
        <v>120</v>
      </c>
      <c r="F7461" s="47" t="s">
        <v>150</v>
      </c>
      <c r="G7461" s="47" t="s">
        <v>124</v>
      </c>
      <c r="H7461" s="47" t="n">
        <v>347</v>
      </c>
      <c r="I7461" s="57" t="n">
        <f aca="false">IFERROR(H7461/INDEX(Rate_Master!$C$2:$C$13,MATCH(F7461,Rate_Master!$A$2:$A$13,0)),0)</f>
        <v>0.43375</v>
      </c>
    </row>
    <row r="7462" customFormat="false" ht="15" hidden="false" customHeight="false" outlineLevel="0" collapsed="false">
      <c r="A7462" s="47" t="s">
        <v>19414</v>
      </c>
      <c r="B7462" s="47" t="s">
        <v>1699</v>
      </c>
      <c r="C7462" s="48" t="n">
        <v>46157</v>
      </c>
      <c r="D7462" s="47" t="s">
        <v>62</v>
      </c>
      <c r="E7462" s="47" t="s">
        <v>120</v>
      </c>
      <c r="F7462" s="47" t="s">
        <v>150</v>
      </c>
      <c r="G7462" s="47" t="s">
        <v>125</v>
      </c>
      <c r="H7462" s="47" t="n">
        <v>225</v>
      </c>
      <c r="I7462" s="57" t="n">
        <f aca="false">IFERROR(H7462/INDEX(Rate_Master!$C$2:$C$13,MATCH(F7462,Rate_Master!$A$2:$A$13,0)),0)</f>
        <v>0.28125</v>
      </c>
    </row>
    <row r="7463" customFormat="false" ht="15" hidden="false" customHeight="false" outlineLevel="0" collapsed="false">
      <c r="A7463" s="47" t="s">
        <v>19415</v>
      </c>
      <c r="B7463" s="47" t="s">
        <v>1699</v>
      </c>
      <c r="C7463" s="48" t="n">
        <v>46157</v>
      </c>
      <c r="D7463" s="47" t="s">
        <v>62</v>
      </c>
      <c r="E7463" s="47" t="s">
        <v>120</v>
      </c>
      <c r="F7463" s="47" t="s">
        <v>150</v>
      </c>
      <c r="G7463" s="47" t="s">
        <v>126</v>
      </c>
      <c r="H7463" s="47" t="n">
        <v>158</v>
      </c>
      <c r="I7463" s="57" t="n">
        <f aca="false">IFERROR(H7463/INDEX(Rate_Master!$C$2:$C$13,MATCH(F7463,Rate_Master!$A$2:$A$13,0)),0)</f>
        <v>0.1975</v>
      </c>
    </row>
    <row r="7464" customFormat="false" ht="15" hidden="false" customHeight="false" outlineLevel="0" collapsed="false">
      <c r="A7464" s="47" t="s">
        <v>19416</v>
      </c>
      <c r="B7464" s="47" t="s">
        <v>1700</v>
      </c>
      <c r="C7464" s="48" t="n">
        <v>46157</v>
      </c>
      <c r="D7464" s="47" t="s">
        <v>63</v>
      </c>
      <c r="E7464" s="47" t="s">
        <v>120</v>
      </c>
      <c r="F7464" s="47" t="s">
        <v>151</v>
      </c>
      <c r="G7464" s="47" t="s">
        <v>119</v>
      </c>
      <c r="H7464" s="47" t="n">
        <v>1068</v>
      </c>
      <c r="I7464" s="57" t="n">
        <f aca="false">IFERROR(H7464/INDEX(Rate_Master!$C$2:$C$13,MATCH(F7464,Rate_Master!$A$2:$A$13,0)),0)</f>
        <v>1.52571428571429</v>
      </c>
    </row>
    <row r="7465" customFormat="false" ht="15" hidden="false" customHeight="false" outlineLevel="0" collapsed="false">
      <c r="A7465" s="47" t="s">
        <v>19417</v>
      </c>
      <c r="B7465" s="47" t="s">
        <v>1700</v>
      </c>
      <c r="C7465" s="48" t="n">
        <v>46157</v>
      </c>
      <c r="D7465" s="47" t="s">
        <v>63</v>
      </c>
      <c r="E7465" s="47" t="s">
        <v>120</v>
      </c>
      <c r="F7465" s="47" t="s">
        <v>151</v>
      </c>
      <c r="G7465" s="47" t="s">
        <v>121</v>
      </c>
      <c r="H7465" s="47" t="n">
        <v>905</v>
      </c>
      <c r="I7465" s="57" t="n">
        <f aca="false">IFERROR(H7465/INDEX(Rate_Master!$C$2:$C$13,MATCH(F7465,Rate_Master!$A$2:$A$13,0)),0)</f>
        <v>1.29285714285714</v>
      </c>
    </row>
    <row r="7466" customFormat="false" ht="15" hidden="false" customHeight="false" outlineLevel="0" collapsed="false">
      <c r="A7466" s="47" t="s">
        <v>19418</v>
      </c>
      <c r="B7466" s="47" t="s">
        <v>1700</v>
      </c>
      <c r="C7466" s="48" t="n">
        <v>46157</v>
      </c>
      <c r="D7466" s="47" t="s">
        <v>63</v>
      </c>
      <c r="E7466" s="47" t="s">
        <v>120</v>
      </c>
      <c r="F7466" s="47" t="s">
        <v>151</v>
      </c>
      <c r="G7466" s="47" t="s">
        <v>122</v>
      </c>
      <c r="H7466" s="47" t="n">
        <v>2272</v>
      </c>
      <c r="I7466" s="57" t="n">
        <f aca="false">IFERROR(H7466/INDEX(Rate_Master!$C$2:$C$13,MATCH(F7466,Rate_Master!$A$2:$A$13,0)),0)</f>
        <v>3.24571428571429</v>
      </c>
    </row>
    <row r="7467" customFormat="false" ht="15" hidden="false" customHeight="false" outlineLevel="0" collapsed="false">
      <c r="A7467" s="47" t="s">
        <v>19419</v>
      </c>
      <c r="B7467" s="47" t="s">
        <v>1700</v>
      </c>
      <c r="C7467" s="48" t="n">
        <v>46157</v>
      </c>
      <c r="D7467" s="47" t="s">
        <v>63</v>
      </c>
      <c r="E7467" s="47" t="s">
        <v>120</v>
      </c>
      <c r="F7467" s="47" t="s">
        <v>151</v>
      </c>
      <c r="G7467" s="47" t="s">
        <v>123</v>
      </c>
      <c r="H7467" s="47" t="n">
        <v>796</v>
      </c>
      <c r="I7467" s="57" t="n">
        <f aca="false">IFERROR(H7467/INDEX(Rate_Master!$C$2:$C$13,MATCH(F7467,Rate_Master!$A$2:$A$13,0)),0)</f>
        <v>1.13714285714286</v>
      </c>
    </row>
    <row r="7468" customFormat="false" ht="15" hidden="false" customHeight="false" outlineLevel="0" collapsed="false">
      <c r="A7468" s="47" t="s">
        <v>19420</v>
      </c>
      <c r="B7468" s="47" t="s">
        <v>1700</v>
      </c>
      <c r="C7468" s="48" t="n">
        <v>46157</v>
      </c>
      <c r="D7468" s="47" t="s">
        <v>63</v>
      </c>
      <c r="E7468" s="47" t="s">
        <v>120</v>
      </c>
      <c r="F7468" s="47" t="s">
        <v>151</v>
      </c>
      <c r="G7468" s="47" t="s">
        <v>124</v>
      </c>
      <c r="H7468" s="47" t="n">
        <v>449</v>
      </c>
      <c r="I7468" s="57" t="n">
        <f aca="false">IFERROR(H7468/INDEX(Rate_Master!$C$2:$C$13,MATCH(F7468,Rate_Master!$A$2:$A$13,0)),0)</f>
        <v>0.641428571428572</v>
      </c>
    </row>
    <row r="7469" customFormat="false" ht="15" hidden="false" customHeight="false" outlineLevel="0" collapsed="false">
      <c r="A7469" s="47" t="s">
        <v>19421</v>
      </c>
      <c r="B7469" s="47" t="s">
        <v>1700</v>
      </c>
      <c r="C7469" s="48" t="n">
        <v>46157</v>
      </c>
      <c r="D7469" s="47" t="s">
        <v>63</v>
      </c>
      <c r="E7469" s="47" t="s">
        <v>120</v>
      </c>
      <c r="F7469" s="47" t="s">
        <v>151</v>
      </c>
      <c r="G7469" s="47" t="s">
        <v>125</v>
      </c>
      <c r="H7469" s="47" t="n">
        <v>270</v>
      </c>
      <c r="I7469" s="57" t="n">
        <f aca="false">IFERROR(H7469/INDEX(Rate_Master!$C$2:$C$13,MATCH(F7469,Rate_Master!$A$2:$A$13,0)),0)</f>
        <v>0.385714285714286</v>
      </c>
    </row>
    <row r="7470" customFormat="false" ht="15" hidden="false" customHeight="false" outlineLevel="0" collapsed="false">
      <c r="A7470" s="47" t="s">
        <v>19422</v>
      </c>
      <c r="B7470" s="47" t="s">
        <v>1700</v>
      </c>
      <c r="C7470" s="48" t="n">
        <v>46157</v>
      </c>
      <c r="D7470" s="47" t="s">
        <v>63</v>
      </c>
      <c r="E7470" s="47" t="s">
        <v>120</v>
      </c>
      <c r="F7470" s="47" t="s">
        <v>151</v>
      </c>
      <c r="G7470" s="47" t="s">
        <v>126</v>
      </c>
      <c r="H7470" s="47" t="n">
        <v>193</v>
      </c>
      <c r="I7470" s="57" t="n">
        <f aca="false">IFERROR(H7470/INDEX(Rate_Master!$C$2:$C$13,MATCH(F7470,Rate_Master!$A$2:$A$13,0)),0)</f>
        <v>0.275714285714286</v>
      </c>
    </row>
    <row r="7471" customFormat="false" ht="15" hidden="false" customHeight="false" outlineLevel="0" collapsed="false">
      <c r="A7471" s="47" t="s">
        <v>19423</v>
      </c>
      <c r="B7471" s="47" t="s">
        <v>1701</v>
      </c>
      <c r="C7471" s="48" t="n">
        <v>46157</v>
      </c>
      <c r="D7471" s="47" t="s">
        <v>63</v>
      </c>
      <c r="E7471" s="47" t="s">
        <v>120</v>
      </c>
      <c r="F7471" s="47" t="s">
        <v>151</v>
      </c>
      <c r="G7471" s="47" t="s">
        <v>119</v>
      </c>
      <c r="H7471" s="47" t="n">
        <v>823</v>
      </c>
      <c r="I7471" s="57" t="n">
        <f aca="false">IFERROR(H7471/INDEX(Rate_Master!$C$2:$C$13,MATCH(F7471,Rate_Master!$A$2:$A$13,0)),0)</f>
        <v>1.17571428571429</v>
      </c>
    </row>
    <row r="7472" customFormat="false" ht="15" hidden="false" customHeight="false" outlineLevel="0" collapsed="false">
      <c r="A7472" s="47" t="s">
        <v>19424</v>
      </c>
      <c r="B7472" s="47" t="s">
        <v>1701</v>
      </c>
      <c r="C7472" s="48" t="n">
        <v>46157</v>
      </c>
      <c r="D7472" s="47" t="s">
        <v>63</v>
      </c>
      <c r="E7472" s="47" t="s">
        <v>120</v>
      </c>
      <c r="F7472" s="47" t="s">
        <v>151</v>
      </c>
      <c r="G7472" s="47" t="s">
        <v>121</v>
      </c>
      <c r="H7472" s="47" t="n">
        <v>754</v>
      </c>
      <c r="I7472" s="57" t="n">
        <f aca="false">IFERROR(H7472/INDEX(Rate_Master!$C$2:$C$13,MATCH(F7472,Rate_Master!$A$2:$A$13,0)),0)</f>
        <v>1.07714285714286</v>
      </c>
    </row>
    <row r="7473" customFormat="false" ht="15" hidden="false" customHeight="false" outlineLevel="0" collapsed="false">
      <c r="A7473" s="47" t="s">
        <v>19425</v>
      </c>
      <c r="B7473" s="47" t="s">
        <v>1701</v>
      </c>
      <c r="C7473" s="48" t="n">
        <v>46157</v>
      </c>
      <c r="D7473" s="47" t="s">
        <v>63</v>
      </c>
      <c r="E7473" s="47" t="s">
        <v>120</v>
      </c>
      <c r="F7473" s="47" t="s">
        <v>151</v>
      </c>
      <c r="G7473" s="47" t="s">
        <v>122</v>
      </c>
      <c r="H7473" s="47" t="n">
        <v>1744</v>
      </c>
      <c r="I7473" s="57" t="n">
        <f aca="false">IFERROR(H7473/INDEX(Rate_Master!$C$2:$C$13,MATCH(F7473,Rate_Master!$A$2:$A$13,0)),0)</f>
        <v>2.49142857142857</v>
      </c>
    </row>
    <row r="7474" customFormat="false" ht="15" hidden="false" customHeight="false" outlineLevel="0" collapsed="false">
      <c r="A7474" s="47" t="s">
        <v>19426</v>
      </c>
      <c r="B7474" s="47" t="s">
        <v>1701</v>
      </c>
      <c r="C7474" s="48" t="n">
        <v>46157</v>
      </c>
      <c r="D7474" s="47" t="s">
        <v>63</v>
      </c>
      <c r="E7474" s="47" t="s">
        <v>120</v>
      </c>
      <c r="F7474" s="47" t="s">
        <v>151</v>
      </c>
      <c r="G7474" s="47" t="s">
        <v>123</v>
      </c>
      <c r="H7474" s="47" t="n">
        <v>615</v>
      </c>
      <c r="I7474" s="57" t="n">
        <f aca="false">IFERROR(H7474/INDEX(Rate_Master!$C$2:$C$13,MATCH(F7474,Rate_Master!$A$2:$A$13,0)),0)</f>
        <v>0.878571428571429</v>
      </c>
    </row>
    <row r="7475" customFormat="false" ht="15" hidden="false" customHeight="false" outlineLevel="0" collapsed="false">
      <c r="A7475" s="47" t="s">
        <v>19427</v>
      </c>
      <c r="B7475" s="47" t="s">
        <v>1701</v>
      </c>
      <c r="C7475" s="48" t="n">
        <v>46157</v>
      </c>
      <c r="D7475" s="47" t="s">
        <v>63</v>
      </c>
      <c r="E7475" s="47" t="s">
        <v>120</v>
      </c>
      <c r="F7475" s="47" t="s">
        <v>151</v>
      </c>
      <c r="G7475" s="47" t="s">
        <v>124</v>
      </c>
      <c r="H7475" s="47" t="n">
        <v>387</v>
      </c>
      <c r="I7475" s="57" t="n">
        <f aca="false">IFERROR(H7475/INDEX(Rate_Master!$C$2:$C$13,MATCH(F7475,Rate_Master!$A$2:$A$13,0)),0)</f>
        <v>0.552857142857143</v>
      </c>
    </row>
    <row r="7476" customFormat="false" ht="15" hidden="false" customHeight="false" outlineLevel="0" collapsed="false">
      <c r="A7476" s="47" t="s">
        <v>19428</v>
      </c>
      <c r="B7476" s="47" t="s">
        <v>1701</v>
      </c>
      <c r="C7476" s="48" t="n">
        <v>46157</v>
      </c>
      <c r="D7476" s="47" t="s">
        <v>63</v>
      </c>
      <c r="E7476" s="47" t="s">
        <v>120</v>
      </c>
      <c r="F7476" s="47" t="s">
        <v>151</v>
      </c>
      <c r="G7476" s="47" t="s">
        <v>125</v>
      </c>
      <c r="H7476" s="47" t="n">
        <v>236</v>
      </c>
      <c r="I7476" s="57" t="n">
        <f aca="false">IFERROR(H7476/INDEX(Rate_Master!$C$2:$C$13,MATCH(F7476,Rate_Master!$A$2:$A$13,0)),0)</f>
        <v>0.337142857142857</v>
      </c>
    </row>
    <row r="7477" customFormat="false" ht="15" hidden="false" customHeight="false" outlineLevel="0" collapsed="false">
      <c r="A7477" s="47" t="s">
        <v>19429</v>
      </c>
      <c r="B7477" s="47" t="s">
        <v>1701</v>
      </c>
      <c r="C7477" s="48" t="n">
        <v>46157</v>
      </c>
      <c r="D7477" s="47" t="s">
        <v>63</v>
      </c>
      <c r="E7477" s="47" t="s">
        <v>120</v>
      </c>
      <c r="F7477" s="47" t="s">
        <v>151</v>
      </c>
      <c r="G7477" s="47" t="s">
        <v>126</v>
      </c>
      <c r="H7477" s="47" t="n">
        <v>173</v>
      </c>
      <c r="I7477" s="57" t="n">
        <f aca="false">IFERROR(H7477/INDEX(Rate_Master!$C$2:$C$13,MATCH(F7477,Rate_Master!$A$2:$A$13,0)),0)</f>
        <v>0.247142857142857</v>
      </c>
    </row>
    <row r="7478" customFormat="false" ht="15" hidden="false" customHeight="false" outlineLevel="0" collapsed="false">
      <c r="A7478" s="47" t="s">
        <v>19430</v>
      </c>
      <c r="B7478" s="47" t="s">
        <v>1702</v>
      </c>
      <c r="C7478" s="48" t="n">
        <v>46157</v>
      </c>
      <c r="D7478" s="47" t="s">
        <v>63</v>
      </c>
      <c r="E7478" s="47" t="s">
        <v>120</v>
      </c>
      <c r="F7478" s="47" t="s">
        <v>151</v>
      </c>
      <c r="G7478" s="47" t="s">
        <v>119</v>
      </c>
      <c r="H7478" s="47" t="n">
        <v>1341</v>
      </c>
      <c r="I7478" s="57" t="n">
        <f aca="false">IFERROR(H7478/INDEX(Rate_Master!$C$2:$C$13,MATCH(F7478,Rate_Master!$A$2:$A$13,0)),0)</f>
        <v>1.91571428571429</v>
      </c>
    </row>
    <row r="7479" customFormat="false" ht="15" hidden="false" customHeight="false" outlineLevel="0" collapsed="false">
      <c r="A7479" s="47" t="s">
        <v>19431</v>
      </c>
      <c r="B7479" s="47" t="s">
        <v>1702</v>
      </c>
      <c r="C7479" s="48" t="n">
        <v>46157</v>
      </c>
      <c r="D7479" s="47" t="s">
        <v>63</v>
      </c>
      <c r="E7479" s="47" t="s">
        <v>120</v>
      </c>
      <c r="F7479" s="47" t="s">
        <v>151</v>
      </c>
      <c r="G7479" s="47" t="s">
        <v>121</v>
      </c>
      <c r="H7479" s="47" t="n">
        <v>1161</v>
      </c>
      <c r="I7479" s="57" t="n">
        <f aca="false">IFERROR(H7479/INDEX(Rate_Master!$C$2:$C$13,MATCH(F7479,Rate_Master!$A$2:$A$13,0)),0)</f>
        <v>1.65857142857143</v>
      </c>
    </row>
    <row r="7480" customFormat="false" ht="15" hidden="false" customHeight="false" outlineLevel="0" collapsed="false">
      <c r="A7480" s="47" t="s">
        <v>19432</v>
      </c>
      <c r="B7480" s="47" t="s">
        <v>1702</v>
      </c>
      <c r="C7480" s="48" t="n">
        <v>46157</v>
      </c>
      <c r="D7480" s="47" t="s">
        <v>63</v>
      </c>
      <c r="E7480" s="47" t="s">
        <v>120</v>
      </c>
      <c r="F7480" s="47" t="s">
        <v>151</v>
      </c>
      <c r="G7480" s="47" t="s">
        <v>122</v>
      </c>
      <c r="H7480" s="47" t="n">
        <v>2927</v>
      </c>
      <c r="I7480" s="57" t="n">
        <f aca="false">IFERROR(H7480/INDEX(Rate_Master!$C$2:$C$13,MATCH(F7480,Rate_Master!$A$2:$A$13,0)),0)</f>
        <v>4.18142857142857</v>
      </c>
    </row>
    <row r="7481" customFormat="false" ht="15" hidden="false" customHeight="false" outlineLevel="0" collapsed="false">
      <c r="A7481" s="47" t="s">
        <v>19433</v>
      </c>
      <c r="B7481" s="47" t="s">
        <v>1702</v>
      </c>
      <c r="C7481" s="48" t="n">
        <v>46157</v>
      </c>
      <c r="D7481" s="47" t="s">
        <v>63</v>
      </c>
      <c r="E7481" s="47" t="s">
        <v>120</v>
      </c>
      <c r="F7481" s="47" t="s">
        <v>151</v>
      </c>
      <c r="G7481" s="47" t="s">
        <v>123</v>
      </c>
      <c r="H7481" s="47" t="n">
        <v>967</v>
      </c>
      <c r="I7481" s="57" t="n">
        <f aca="false">IFERROR(H7481/INDEX(Rate_Master!$C$2:$C$13,MATCH(F7481,Rate_Master!$A$2:$A$13,0)),0)</f>
        <v>1.38142857142857</v>
      </c>
    </row>
    <row r="7482" customFormat="false" ht="15" hidden="false" customHeight="false" outlineLevel="0" collapsed="false">
      <c r="A7482" s="47" t="s">
        <v>19434</v>
      </c>
      <c r="B7482" s="47" t="s">
        <v>1702</v>
      </c>
      <c r="C7482" s="48" t="n">
        <v>46157</v>
      </c>
      <c r="D7482" s="47" t="s">
        <v>63</v>
      </c>
      <c r="E7482" s="47" t="s">
        <v>120</v>
      </c>
      <c r="F7482" s="47" t="s">
        <v>151</v>
      </c>
      <c r="G7482" s="47" t="s">
        <v>124</v>
      </c>
      <c r="H7482" s="47" t="n">
        <v>605</v>
      </c>
      <c r="I7482" s="57" t="n">
        <f aca="false">IFERROR(H7482/INDEX(Rate_Master!$C$2:$C$13,MATCH(F7482,Rate_Master!$A$2:$A$13,0)),0)</f>
        <v>0.864285714285714</v>
      </c>
    </row>
    <row r="7483" customFormat="false" ht="15" hidden="false" customHeight="false" outlineLevel="0" collapsed="false">
      <c r="A7483" s="47" t="s">
        <v>19435</v>
      </c>
      <c r="B7483" s="47" t="s">
        <v>1702</v>
      </c>
      <c r="C7483" s="48" t="n">
        <v>46157</v>
      </c>
      <c r="D7483" s="47" t="s">
        <v>63</v>
      </c>
      <c r="E7483" s="47" t="s">
        <v>120</v>
      </c>
      <c r="F7483" s="47" t="s">
        <v>151</v>
      </c>
      <c r="G7483" s="47" t="s">
        <v>125</v>
      </c>
      <c r="H7483" s="47" t="n">
        <v>339</v>
      </c>
      <c r="I7483" s="57" t="n">
        <f aca="false">IFERROR(H7483/INDEX(Rate_Master!$C$2:$C$13,MATCH(F7483,Rate_Master!$A$2:$A$13,0)),0)</f>
        <v>0.484285714285714</v>
      </c>
    </row>
    <row r="7484" customFormat="false" ht="15" hidden="false" customHeight="false" outlineLevel="0" collapsed="false">
      <c r="A7484" s="47" t="s">
        <v>19436</v>
      </c>
      <c r="B7484" s="47" t="s">
        <v>1702</v>
      </c>
      <c r="C7484" s="48" t="n">
        <v>46157</v>
      </c>
      <c r="D7484" s="47" t="s">
        <v>63</v>
      </c>
      <c r="E7484" s="47" t="s">
        <v>120</v>
      </c>
      <c r="F7484" s="47" t="s">
        <v>151</v>
      </c>
      <c r="G7484" s="47" t="s">
        <v>126</v>
      </c>
      <c r="H7484" s="47" t="n">
        <v>242</v>
      </c>
      <c r="I7484" s="57" t="n">
        <f aca="false">IFERROR(H7484/INDEX(Rate_Master!$C$2:$C$13,MATCH(F7484,Rate_Master!$A$2:$A$13,0)),0)</f>
        <v>0.345714285714286</v>
      </c>
    </row>
    <row r="7485" customFormat="false" ht="15" hidden="false" customHeight="false" outlineLevel="0" collapsed="false">
      <c r="A7485" s="47" t="s">
        <v>19437</v>
      </c>
      <c r="B7485" s="47" t="s">
        <v>1703</v>
      </c>
      <c r="C7485" s="48" t="n">
        <v>46157</v>
      </c>
      <c r="D7485" s="47" t="s">
        <v>64</v>
      </c>
      <c r="E7485" s="47" t="s">
        <v>128</v>
      </c>
      <c r="F7485" s="47" t="s">
        <v>156</v>
      </c>
      <c r="G7485" s="47" t="s">
        <v>127</v>
      </c>
      <c r="H7485" s="47" t="n">
        <v>1204</v>
      </c>
      <c r="I7485" s="57" t="n">
        <f aca="false">IFERROR(H7485/INDEX(Rate_Master!$C$2:$C$13,MATCH(F7485,Rate_Master!$A$2:$A$13,0)),0)</f>
        <v>2.50833333333333</v>
      </c>
    </row>
    <row r="7486" customFormat="false" ht="15" hidden="false" customHeight="false" outlineLevel="0" collapsed="false">
      <c r="A7486" s="47" t="s">
        <v>19438</v>
      </c>
      <c r="B7486" s="47" t="s">
        <v>1703</v>
      </c>
      <c r="C7486" s="48" t="n">
        <v>46157</v>
      </c>
      <c r="D7486" s="47" t="s">
        <v>64</v>
      </c>
      <c r="E7486" s="47" t="s">
        <v>128</v>
      </c>
      <c r="F7486" s="47" t="s">
        <v>156</v>
      </c>
      <c r="G7486" s="47" t="s">
        <v>129</v>
      </c>
      <c r="H7486" s="47" t="n">
        <v>1380</v>
      </c>
      <c r="I7486" s="57" t="n">
        <f aca="false">IFERROR(H7486/INDEX(Rate_Master!$C$2:$C$13,MATCH(F7486,Rate_Master!$A$2:$A$13,0)),0)</f>
        <v>2.875</v>
      </c>
    </row>
    <row r="7487" customFormat="false" ht="15" hidden="false" customHeight="false" outlineLevel="0" collapsed="false">
      <c r="A7487" s="47" t="s">
        <v>19439</v>
      </c>
      <c r="B7487" s="47" t="s">
        <v>1703</v>
      </c>
      <c r="C7487" s="48" t="n">
        <v>46157</v>
      </c>
      <c r="D7487" s="47" t="s">
        <v>64</v>
      </c>
      <c r="E7487" s="47" t="s">
        <v>128</v>
      </c>
      <c r="F7487" s="47" t="s">
        <v>156</v>
      </c>
      <c r="G7487" s="47" t="s">
        <v>130</v>
      </c>
      <c r="H7487" s="47" t="n">
        <v>1031</v>
      </c>
      <c r="I7487" s="57" t="n">
        <f aca="false">IFERROR(H7487/INDEX(Rate_Master!$C$2:$C$13,MATCH(F7487,Rate_Master!$A$2:$A$13,0)),0)</f>
        <v>2.14791666666667</v>
      </c>
    </row>
    <row r="7488" customFormat="false" ht="15" hidden="false" customHeight="false" outlineLevel="0" collapsed="false">
      <c r="A7488" s="47" t="s">
        <v>19440</v>
      </c>
      <c r="B7488" s="47" t="s">
        <v>1703</v>
      </c>
      <c r="C7488" s="48" t="n">
        <v>46157</v>
      </c>
      <c r="D7488" s="47" t="s">
        <v>64</v>
      </c>
      <c r="E7488" s="47" t="s">
        <v>128</v>
      </c>
      <c r="F7488" s="47" t="s">
        <v>156</v>
      </c>
      <c r="G7488" s="47" t="s">
        <v>131</v>
      </c>
      <c r="H7488" s="47" t="n">
        <v>339</v>
      </c>
      <c r="I7488" s="57" t="n">
        <f aca="false">IFERROR(H7488/INDEX(Rate_Master!$C$2:$C$13,MATCH(F7488,Rate_Master!$A$2:$A$13,0)),0)</f>
        <v>0.70625</v>
      </c>
    </row>
    <row r="7489" customFormat="false" ht="15" hidden="false" customHeight="false" outlineLevel="0" collapsed="false">
      <c r="A7489" s="47" t="s">
        <v>19441</v>
      </c>
      <c r="B7489" s="47" t="s">
        <v>1703</v>
      </c>
      <c r="C7489" s="48" t="n">
        <v>46157</v>
      </c>
      <c r="D7489" s="47" t="s">
        <v>64</v>
      </c>
      <c r="E7489" s="47" t="s">
        <v>128</v>
      </c>
      <c r="F7489" s="47" t="s">
        <v>156</v>
      </c>
      <c r="G7489" s="47" t="s">
        <v>132</v>
      </c>
      <c r="H7489" s="47" t="n">
        <v>280</v>
      </c>
      <c r="I7489" s="57" t="n">
        <f aca="false">IFERROR(H7489/INDEX(Rate_Master!$C$2:$C$13,MATCH(F7489,Rate_Master!$A$2:$A$13,0)),0)</f>
        <v>0.583333333333333</v>
      </c>
    </row>
    <row r="7490" customFormat="false" ht="15" hidden="false" customHeight="false" outlineLevel="0" collapsed="false">
      <c r="A7490" s="47" t="s">
        <v>19442</v>
      </c>
      <c r="B7490" s="47" t="s">
        <v>1704</v>
      </c>
      <c r="C7490" s="48" t="n">
        <v>46157</v>
      </c>
      <c r="D7490" s="47" t="s">
        <v>64</v>
      </c>
      <c r="E7490" s="47" t="s">
        <v>128</v>
      </c>
      <c r="F7490" s="47" t="s">
        <v>156</v>
      </c>
      <c r="G7490" s="47" t="s">
        <v>127</v>
      </c>
      <c r="H7490" s="47" t="n">
        <v>1111</v>
      </c>
      <c r="I7490" s="57" t="n">
        <f aca="false">IFERROR(H7490/INDEX(Rate_Master!$C$2:$C$13,MATCH(F7490,Rate_Master!$A$2:$A$13,0)),0)</f>
        <v>2.31458333333333</v>
      </c>
    </row>
    <row r="7491" customFormat="false" ht="15" hidden="false" customHeight="false" outlineLevel="0" collapsed="false">
      <c r="A7491" s="47" t="s">
        <v>19443</v>
      </c>
      <c r="B7491" s="47" t="s">
        <v>1704</v>
      </c>
      <c r="C7491" s="48" t="n">
        <v>46157</v>
      </c>
      <c r="D7491" s="47" t="s">
        <v>64</v>
      </c>
      <c r="E7491" s="47" t="s">
        <v>128</v>
      </c>
      <c r="F7491" s="47" t="s">
        <v>156</v>
      </c>
      <c r="G7491" s="47" t="s">
        <v>129</v>
      </c>
      <c r="H7491" s="47" t="n">
        <v>1249</v>
      </c>
      <c r="I7491" s="57" t="n">
        <f aca="false">IFERROR(H7491/INDEX(Rate_Master!$C$2:$C$13,MATCH(F7491,Rate_Master!$A$2:$A$13,0)),0)</f>
        <v>2.60208333333333</v>
      </c>
    </row>
    <row r="7492" customFormat="false" ht="15" hidden="false" customHeight="false" outlineLevel="0" collapsed="false">
      <c r="A7492" s="47" t="s">
        <v>19444</v>
      </c>
      <c r="B7492" s="47" t="s">
        <v>1704</v>
      </c>
      <c r="C7492" s="48" t="n">
        <v>46157</v>
      </c>
      <c r="D7492" s="47" t="s">
        <v>64</v>
      </c>
      <c r="E7492" s="47" t="s">
        <v>128</v>
      </c>
      <c r="F7492" s="47" t="s">
        <v>156</v>
      </c>
      <c r="G7492" s="47" t="s">
        <v>130</v>
      </c>
      <c r="H7492" s="47" t="n">
        <v>971</v>
      </c>
      <c r="I7492" s="57" t="n">
        <f aca="false">IFERROR(H7492/INDEX(Rate_Master!$C$2:$C$13,MATCH(F7492,Rate_Master!$A$2:$A$13,0)),0)</f>
        <v>2.02291666666667</v>
      </c>
    </row>
    <row r="7493" customFormat="false" ht="15" hidden="false" customHeight="false" outlineLevel="0" collapsed="false">
      <c r="A7493" s="47" t="s">
        <v>19445</v>
      </c>
      <c r="B7493" s="47" t="s">
        <v>1704</v>
      </c>
      <c r="C7493" s="48" t="n">
        <v>46157</v>
      </c>
      <c r="D7493" s="47" t="s">
        <v>64</v>
      </c>
      <c r="E7493" s="47" t="s">
        <v>128</v>
      </c>
      <c r="F7493" s="47" t="s">
        <v>156</v>
      </c>
      <c r="G7493" s="47" t="s">
        <v>131</v>
      </c>
      <c r="H7493" s="47" t="n">
        <v>324</v>
      </c>
      <c r="I7493" s="57" t="n">
        <f aca="false">IFERROR(H7493/INDEX(Rate_Master!$C$2:$C$13,MATCH(F7493,Rate_Master!$A$2:$A$13,0)),0)</f>
        <v>0.675</v>
      </c>
    </row>
    <row r="7494" customFormat="false" ht="15" hidden="false" customHeight="false" outlineLevel="0" collapsed="false">
      <c r="A7494" s="47" t="s">
        <v>19446</v>
      </c>
      <c r="B7494" s="47" t="s">
        <v>1704</v>
      </c>
      <c r="C7494" s="48" t="n">
        <v>46157</v>
      </c>
      <c r="D7494" s="47" t="s">
        <v>64</v>
      </c>
      <c r="E7494" s="47" t="s">
        <v>128</v>
      </c>
      <c r="F7494" s="47" t="s">
        <v>156</v>
      </c>
      <c r="G7494" s="47" t="s">
        <v>132</v>
      </c>
      <c r="H7494" s="47" t="n">
        <v>252</v>
      </c>
      <c r="I7494" s="57" t="n">
        <f aca="false">IFERROR(H7494/INDEX(Rate_Master!$C$2:$C$13,MATCH(F7494,Rate_Master!$A$2:$A$13,0)),0)</f>
        <v>0.525</v>
      </c>
    </row>
    <row r="7495" customFormat="false" ht="15" hidden="false" customHeight="false" outlineLevel="0" collapsed="false">
      <c r="A7495" s="47" t="s">
        <v>19447</v>
      </c>
      <c r="B7495" s="47" t="s">
        <v>1705</v>
      </c>
      <c r="C7495" s="48" t="n">
        <v>46157</v>
      </c>
      <c r="D7495" s="47" t="s">
        <v>65</v>
      </c>
      <c r="E7495" s="47" t="s">
        <v>134</v>
      </c>
      <c r="F7495" s="47" t="s">
        <v>158</v>
      </c>
      <c r="G7495" s="47" t="s">
        <v>133</v>
      </c>
      <c r="H7495" s="47" t="n">
        <v>471</v>
      </c>
      <c r="I7495" s="57" t="n">
        <f aca="false">IFERROR(H7495/INDEX(Rate_Master!$C$2:$C$13,MATCH(F7495,Rate_Master!$A$2:$A$13,0)),0)</f>
        <v>2.355</v>
      </c>
    </row>
    <row r="7496" customFormat="false" ht="15" hidden="false" customHeight="false" outlineLevel="0" collapsed="false">
      <c r="A7496" s="47" t="s">
        <v>19448</v>
      </c>
      <c r="B7496" s="47" t="s">
        <v>1705</v>
      </c>
      <c r="C7496" s="48" t="n">
        <v>46157</v>
      </c>
      <c r="D7496" s="47" t="s">
        <v>65</v>
      </c>
      <c r="E7496" s="47" t="s">
        <v>134</v>
      </c>
      <c r="F7496" s="47" t="s">
        <v>158</v>
      </c>
      <c r="G7496" s="47" t="s">
        <v>135</v>
      </c>
      <c r="H7496" s="47" t="n">
        <v>353</v>
      </c>
      <c r="I7496" s="57" t="n">
        <f aca="false">IFERROR(H7496/INDEX(Rate_Master!$C$2:$C$13,MATCH(F7496,Rate_Master!$A$2:$A$13,0)),0)</f>
        <v>1.765</v>
      </c>
    </row>
    <row r="7497" customFormat="false" ht="15" hidden="false" customHeight="false" outlineLevel="0" collapsed="false">
      <c r="A7497" s="47" t="s">
        <v>19449</v>
      </c>
      <c r="B7497" s="47" t="s">
        <v>1705</v>
      </c>
      <c r="C7497" s="48" t="n">
        <v>46157</v>
      </c>
      <c r="D7497" s="47" t="s">
        <v>65</v>
      </c>
      <c r="E7497" s="47" t="s">
        <v>134</v>
      </c>
      <c r="F7497" s="47" t="s">
        <v>158</v>
      </c>
      <c r="G7497" s="47" t="s">
        <v>136</v>
      </c>
      <c r="H7497" s="47" t="n">
        <v>289</v>
      </c>
      <c r="I7497" s="57" t="n">
        <f aca="false">IFERROR(H7497/INDEX(Rate_Master!$C$2:$C$13,MATCH(F7497,Rate_Master!$A$2:$A$13,0)),0)</f>
        <v>1.445</v>
      </c>
    </row>
    <row r="7498" customFormat="false" ht="15" hidden="false" customHeight="false" outlineLevel="0" collapsed="false">
      <c r="A7498" s="47" t="s">
        <v>19450</v>
      </c>
      <c r="B7498" s="47" t="s">
        <v>1705</v>
      </c>
      <c r="C7498" s="48" t="n">
        <v>46157</v>
      </c>
      <c r="D7498" s="47" t="s">
        <v>65</v>
      </c>
      <c r="E7498" s="47" t="s">
        <v>134</v>
      </c>
      <c r="F7498" s="47" t="s">
        <v>158</v>
      </c>
      <c r="G7498" s="47" t="s">
        <v>137</v>
      </c>
      <c r="H7498" s="47" t="n">
        <v>228</v>
      </c>
      <c r="I7498" s="57" t="n">
        <f aca="false">IFERROR(H7498/INDEX(Rate_Master!$C$2:$C$13,MATCH(F7498,Rate_Master!$A$2:$A$13,0)),0)</f>
        <v>1.14</v>
      </c>
    </row>
    <row r="7499" customFormat="false" ht="15" hidden="false" customHeight="false" outlineLevel="0" collapsed="false">
      <c r="A7499" s="47" t="s">
        <v>19451</v>
      </c>
      <c r="B7499" s="47" t="s">
        <v>1705</v>
      </c>
      <c r="C7499" s="48" t="n">
        <v>46157</v>
      </c>
      <c r="D7499" s="47" t="s">
        <v>65</v>
      </c>
      <c r="E7499" s="47" t="s">
        <v>134</v>
      </c>
      <c r="F7499" s="47" t="s">
        <v>158</v>
      </c>
      <c r="G7499" s="47" t="s">
        <v>138</v>
      </c>
      <c r="H7499" s="47" t="n">
        <v>127</v>
      </c>
      <c r="I7499" s="57" t="n">
        <f aca="false">IFERROR(H7499/INDEX(Rate_Master!$C$2:$C$13,MATCH(F7499,Rate_Master!$A$2:$A$13,0)),0)</f>
        <v>0.635</v>
      </c>
    </row>
    <row r="7500" customFormat="false" ht="15" hidden="false" customHeight="false" outlineLevel="0" collapsed="false">
      <c r="A7500" s="47" t="s">
        <v>19452</v>
      </c>
      <c r="B7500" s="47" t="s">
        <v>1706</v>
      </c>
      <c r="C7500" s="48" t="n">
        <v>46157</v>
      </c>
      <c r="D7500" s="47" t="s">
        <v>65</v>
      </c>
      <c r="E7500" s="47" t="s">
        <v>134</v>
      </c>
      <c r="F7500" s="47" t="s">
        <v>158</v>
      </c>
      <c r="G7500" s="47" t="s">
        <v>133</v>
      </c>
      <c r="H7500" s="47" t="n">
        <v>370</v>
      </c>
      <c r="I7500" s="57" t="n">
        <f aca="false">IFERROR(H7500/INDEX(Rate_Master!$C$2:$C$13,MATCH(F7500,Rate_Master!$A$2:$A$13,0)),0)</f>
        <v>1.85</v>
      </c>
    </row>
    <row r="7501" customFormat="false" ht="15" hidden="false" customHeight="false" outlineLevel="0" collapsed="false">
      <c r="A7501" s="47" t="s">
        <v>19453</v>
      </c>
      <c r="B7501" s="47" t="s">
        <v>1706</v>
      </c>
      <c r="C7501" s="48" t="n">
        <v>46157</v>
      </c>
      <c r="D7501" s="47" t="s">
        <v>65</v>
      </c>
      <c r="E7501" s="47" t="s">
        <v>134</v>
      </c>
      <c r="F7501" s="47" t="s">
        <v>158</v>
      </c>
      <c r="G7501" s="47" t="s">
        <v>135</v>
      </c>
      <c r="H7501" s="47" t="n">
        <v>285</v>
      </c>
      <c r="I7501" s="57" t="n">
        <f aca="false">IFERROR(H7501/INDEX(Rate_Master!$C$2:$C$13,MATCH(F7501,Rate_Master!$A$2:$A$13,0)),0)</f>
        <v>1.425</v>
      </c>
    </row>
    <row r="7502" customFormat="false" ht="15" hidden="false" customHeight="false" outlineLevel="0" collapsed="false">
      <c r="A7502" s="47" t="s">
        <v>19454</v>
      </c>
      <c r="B7502" s="47" t="s">
        <v>1706</v>
      </c>
      <c r="C7502" s="48" t="n">
        <v>46157</v>
      </c>
      <c r="D7502" s="47" t="s">
        <v>65</v>
      </c>
      <c r="E7502" s="47" t="s">
        <v>134</v>
      </c>
      <c r="F7502" s="47" t="s">
        <v>158</v>
      </c>
      <c r="G7502" s="47" t="s">
        <v>136</v>
      </c>
      <c r="H7502" s="47" t="n">
        <v>250</v>
      </c>
      <c r="I7502" s="57" t="n">
        <f aca="false">IFERROR(H7502/INDEX(Rate_Master!$C$2:$C$13,MATCH(F7502,Rate_Master!$A$2:$A$13,0)),0)</f>
        <v>1.25</v>
      </c>
    </row>
    <row r="7503" customFormat="false" ht="15" hidden="false" customHeight="false" outlineLevel="0" collapsed="false">
      <c r="A7503" s="47" t="s">
        <v>19455</v>
      </c>
      <c r="B7503" s="47" t="s">
        <v>1706</v>
      </c>
      <c r="C7503" s="48" t="n">
        <v>46157</v>
      </c>
      <c r="D7503" s="47" t="s">
        <v>65</v>
      </c>
      <c r="E7503" s="47" t="s">
        <v>134</v>
      </c>
      <c r="F7503" s="47" t="s">
        <v>158</v>
      </c>
      <c r="G7503" s="47" t="s">
        <v>137</v>
      </c>
      <c r="H7503" s="47" t="n">
        <v>171</v>
      </c>
      <c r="I7503" s="57" t="n">
        <f aca="false">IFERROR(H7503/INDEX(Rate_Master!$C$2:$C$13,MATCH(F7503,Rate_Master!$A$2:$A$13,0)),0)</f>
        <v>0.855</v>
      </c>
    </row>
    <row r="7504" customFormat="false" ht="15" hidden="false" customHeight="false" outlineLevel="0" collapsed="false">
      <c r="A7504" s="47" t="s">
        <v>19456</v>
      </c>
      <c r="B7504" s="47" t="s">
        <v>1706</v>
      </c>
      <c r="C7504" s="48" t="n">
        <v>46157</v>
      </c>
      <c r="D7504" s="47" t="s">
        <v>65</v>
      </c>
      <c r="E7504" s="47" t="s">
        <v>134</v>
      </c>
      <c r="F7504" s="47" t="s">
        <v>158</v>
      </c>
      <c r="G7504" s="47" t="s">
        <v>138</v>
      </c>
      <c r="H7504" s="47" t="n">
        <v>75</v>
      </c>
      <c r="I7504" s="57" t="n">
        <f aca="false">IFERROR(H7504/INDEX(Rate_Master!$C$2:$C$13,MATCH(F7504,Rate_Master!$A$2:$A$13,0)),0)</f>
        <v>0.375</v>
      </c>
    </row>
    <row r="7505" customFormat="false" ht="15" hidden="false" customHeight="false" outlineLevel="0" collapsed="false">
      <c r="A7505" s="47" t="s">
        <v>19457</v>
      </c>
      <c r="B7505" s="47" t="s">
        <v>1707</v>
      </c>
      <c r="C7505" s="48" t="n">
        <v>46157</v>
      </c>
      <c r="D7505" s="47" t="s">
        <v>65</v>
      </c>
      <c r="E7505" s="47" t="s">
        <v>134</v>
      </c>
      <c r="F7505" s="47" t="s">
        <v>157</v>
      </c>
      <c r="G7505" s="47" t="s">
        <v>133</v>
      </c>
      <c r="H7505" s="47" t="n">
        <v>800</v>
      </c>
      <c r="I7505" s="57" t="n">
        <f aca="false">IFERROR(H7505/INDEX(Rate_Master!$C$2:$C$13,MATCH(F7505,Rate_Master!$A$2:$A$13,0)),0)</f>
        <v>3.63636363636364</v>
      </c>
    </row>
    <row r="7506" customFormat="false" ht="15" hidden="false" customHeight="false" outlineLevel="0" collapsed="false">
      <c r="A7506" s="47" t="s">
        <v>19458</v>
      </c>
      <c r="B7506" s="47" t="s">
        <v>1707</v>
      </c>
      <c r="C7506" s="48" t="n">
        <v>46157</v>
      </c>
      <c r="D7506" s="47" t="s">
        <v>65</v>
      </c>
      <c r="E7506" s="47" t="s">
        <v>134</v>
      </c>
      <c r="F7506" s="47" t="s">
        <v>157</v>
      </c>
      <c r="G7506" s="47" t="s">
        <v>135</v>
      </c>
      <c r="H7506" s="47" t="n">
        <v>395</v>
      </c>
      <c r="I7506" s="57" t="n">
        <f aca="false">IFERROR(H7506/INDEX(Rate_Master!$C$2:$C$13,MATCH(F7506,Rate_Master!$A$2:$A$13,0)),0)</f>
        <v>1.79545454545455</v>
      </c>
    </row>
    <row r="7507" customFormat="false" ht="15" hidden="false" customHeight="false" outlineLevel="0" collapsed="false">
      <c r="A7507" s="47" t="s">
        <v>19459</v>
      </c>
      <c r="B7507" s="47" t="s">
        <v>1707</v>
      </c>
      <c r="C7507" s="48" t="n">
        <v>46157</v>
      </c>
      <c r="D7507" s="47" t="s">
        <v>65</v>
      </c>
      <c r="E7507" s="47" t="s">
        <v>134</v>
      </c>
      <c r="F7507" s="47" t="s">
        <v>157</v>
      </c>
      <c r="G7507" s="47" t="s">
        <v>136</v>
      </c>
      <c r="H7507" s="47" t="n">
        <v>312</v>
      </c>
      <c r="I7507" s="57" t="n">
        <f aca="false">IFERROR(H7507/INDEX(Rate_Master!$C$2:$C$13,MATCH(F7507,Rate_Master!$A$2:$A$13,0)),0)</f>
        <v>1.41818181818182</v>
      </c>
    </row>
    <row r="7508" customFormat="false" ht="15" hidden="false" customHeight="false" outlineLevel="0" collapsed="false">
      <c r="A7508" s="47" t="s">
        <v>19460</v>
      </c>
      <c r="B7508" s="47" t="s">
        <v>1707</v>
      </c>
      <c r="C7508" s="48" t="n">
        <v>46157</v>
      </c>
      <c r="D7508" s="47" t="s">
        <v>65</v>
      </c>
      <c r="E7508" s="47" t="s">
        <v>134</v>
      </c>
      <c r="F7508" s="47" t="s">
        <v>157</v>
      </c>
      <c r="G7508" s="47" t="s">
        <v>137</v>
      </c>
      <c r="H7508" s="47" t="n">
        <v>291</v>
      </c>
      <c r="I7508" s="57" t="n">
        <f aca="false">IFERROR(H7508/INDEX(Rate_Master!$C$2:$C$13,MATCH(F7508,Rate_Master!$A$2:$A$13,0)),0)</f>
        <v>1.32272727272727</v>
      </c>
    </row>
    <row r="7509" customFormat="false" ht="15" hidden="false" customHeight="false" outlineLevel="0" collapsed="false">
      <c r="A7509" s="47" t="s">
        <v>19461</v>
      </c>
      <c r="B7509" s="47" t="s">
        <v>1707</v>
      </c>
      <c r="C7509" s="48" t="n">
        <v>46157</v>
      </c>
      <c r="D7509" s="47" t="s">
        <v>65</v>
      </c>
      <c r="E7509" s="47" t="s">
        <v>134</v>
      </c>
      <c r="F7509" s="47" t="s">
        <v>157</v>
      </c>
      <c r="G7509" s="47" t="s">
        <v>138</v>
      </c>
      <c r="H7509" s="47" t="n">
        <v>119</v>
      </c>
      <c r="I7509" s="57" t="n">
        <f aca="false">IFERROR(H7509/INDEX(Rate_Master!$C$2:$C$13,MATCH(F7509,Rate_Master!$A$2:$A$13,0)),0)</f>
        <v>0.540909090909091</v>
      </c>
    </row>
    <row r="7510" customFormat="false" ht="15" hidden="false" customHeight="false" outlineLevel="0" collapsed="false">
      <c r="A7510" s="47" t="s">
        <v>19462</v>
      </c>
      <c r="B7510" s="47" t="s">
        <v>1709</v>
      </c>
      <c r="C7510" s="48" t="n">
        <v>46158</v>
      </c>
      <c r="D7510" s="47" t="s">
        <v>62</v>
      </c>
      <c r="E7510" s="47" t="s">
        <v>120</v>
      </c>
      <c r="F7510" s="47" t="s">
        <v>150</v>
      </c>
      <c r="G7510" s="47" t="s">
        <v>119</v>
      </c>
      <c r="H7510" s="47" t="n">
        <v>1507</v>
      </c>
      <c r="I7510" s="57" t="n">
        <f aca="false">IFERROR(H7510/INDEX(Rate_Master!$C$2:$C$13,MATCH(F7510,Rate_Master!$A$2:$A$13,0)),0)</f>
        <v>1.88375</v>
      </c>
    </row>
    <row r="7511" customFormat="false" ht="15" hidden="false" customHeight="false" outlineLevel="0" collapsed="false">
      <c r="A7511" s="47" t="s">
        <v>19463</v>
      </c>
      <c r="B7511" s="47" t="s">
        <v>1709</v>
      </c>
      <c r="C7511" s="48" t="n">
        <v>46158</v>
      </c>
      <c r="D7511" s="47" t="s">
        <v>62</v>
      </c>
      <c r="E7511" s="47" t="s">
        <v>120</v>
      </c>
      <c r="F7511" s="47" t="s">
        <v>150</v>
      </c>
      <c r="G7511" s="47" t="s">
        <v>121</v>
      </c>
      <c r="H7511" s="47" t="n">
        <v>1257</v>
      </c>
      <c r="I7511" s="57" t="n">
        <f aca="false">IFERROR(H7511/INDEX(Rate_Master!$C$2:$C$13,MATCH(F7511,Rate_Master!$A$2:$A$13,0)),0)</f>
        <v>1.57125</v>
      </c>
    </row>
    <row r="7512" customFormat="false" ht="15" hidden="false" customHeight="false" outlineLevel="0" collapsed="false">
      <c r="A7512" s="47" t="s">
        <v>19464</v>
      </c>
      <c r="B7512" s="47" t="s">
        <v>1709</v>
      </c>
      <c r="C7512" s="48" t="n">
        <v>46158</v>
      </c>
      <c r="D7512" s="47" t="s">
        <v>62</v>
      </c>
      <c r="E7512" s="47" t="s">
        <v>120</v>
      </c>
      <c r="F7512" s="47" t="s">
        <v>150</v>
      </c>
      <c r="G7512" s="47" t="s">
        <v>122</v>
      </c>
      <c r="H7512" s="47" t="n">
        <v>2394</v>
      </c>
      <c r="I7512" s="57" t="n">
        <f aca="false">IFERROR(H7512/INDEX(Rate_Master!$C$2:$C$13,MATCH(F7512,Rate_Master!$A$2:$A$13,0)),0)</f>
        <v>2.9925</v>
      </c>
    </row>
    <row r="7513" customFormat="false" ht="15" hidden="false" customHeight="false" outlineLevel="0" collapsed="false">
      <c r="A7513" s="47" t="s">
        <v>19465</v>
      </c>
      <c r="B7513" s="47" t="s">
        <v>1709</v>
      </c>
      <c r="C7513" s="48" t="n">
        <v>46158</v>
      </c>
      <c r="D7513" s="47" t="s">
        <v>62</v>
      </c>
      <c r="E7513" s="47" t="s">
        <v>120</v>
      </c>
      <c r="F7513" s="47" t="s">
        <v>150</v>
      </c>
      <c r="G7513" s="47" t="s">
        <v>123</v>
      </c>
      <c r="H7513" s="47" t="n">
        <v>1082</v>
      </c>
      <c r="I7513" s="57" t="n">
        <f aca="false">IFERROR(H7513/INDEX(Rate_Master!$C$2:$C$13,MATCH(F7513,Rate_Master!$A$2:$A$13,0)),0)</f>
        <v>1.3525</v>
      </c>
    </row>
    <row r="7514" customFormat="false" ht="15" hidden="false" customHeight="false" outlineLevel="0" collapsed="false">
      <c r="A7514" s="47" t="s">
        <v>19466</v>
      </c>
      <c r="B7514" s="47" t="s">
        <v>1709</v>
      </c>
      <c r="C7514" s="48" t="n">
        <v>46158</v>
      </c>
      <c r="D7514" s="47" t="s">
        <v>62</v>
      </c>
      <c r="E7514" s="47" t="s">
        <v>120</v>
      </c>
      <c r="F7514" s="47" t="s">
        <v>150</v>
      </c>
      <c r="G7514" s="47" t="s">
        <v>124</v>
      </c>
      <c r="H7514" s="47" t="n">
        <v>645</v>
      </c>
      <c r="I7514" s="57" t="n">
        <f aca="false">IFERROR(H7514/INDEX(Rate_Master!$C$2:$C$13,MATCH(F7514,Rate_Master!$A$2:$A$13,0)),0)</f>
        <v>0.80625</v>
      </c>
    </row>
    <row r="7515" customFormat="false" ht="15" hidden="false" customHeight="false" outlineLevel="0" collapsed="false">
      <c r="A7515" s="47" t="s">
        <v>19467</v>
      </c>
      <c r="B7515" s="47" t="s">
        <v>1709</v>
      </c>
      <c r="C7515" s="48" t="n">
        <v>46158</v>
      </c>
      <c r="D7515" s="47" t="s">
        <v>62</v>
      </c>
      <c r="E7515" s="47" t="s">
        <v>120</v>
      </c>
      <c r="F7515" s="47" t="s">
        <v>150</v>
      </c>
      <c r="G7515" s="47" t="s">
        <v>125</v>
      </c>
      <c r="H7515" s="47" t="n">
        <v>372</v>
      </c>
      <c r="I7515" s="57" t="n">
        <f aca="false">IFERROR(H7515/INDEX(Rate_Master!$C$2:$C$13,MATCH(F7515,Rate_Master!$A$2:$A$13,0)),0)</f>
        <v>0.465</v>
      </c>
    </row>
    <row r="7516" customFormat="false" ht="15" hidden="false" customHeight="false" outlineLevel="0" collapsed="false">
      <c r="A7516" s="47" t="s">
        <v>19468</v>
      </c>
      <c r="B7516" s="47" t="s">
        <v>1709</v>
      </c>
      <c r="C7516" s="48" t="n">
        <v>46158</v>
      </c>
      <c r="D7516" s="47" t="s">
        <v>62</v>
      </c>
      <c r="E7516" s="47" t="s">
        <v>120</v>
      </c>
      <c r="F7516" s="47" t="s">
        <v>150</v>
      </c>
      <c r="G7516" s="47" t="s">
        <v>126</v>
      </c>
      <c r="H7516" s="47" t="n">
        <v>258</v>
      </c>
      <c r="I7516" s="57" t="n">
        <f aca="false">IFERROR(H7516/INDEX(Rate_Master!$C$2:$C$13,MATCH(F7516,Rate_Master!$A$2:$A$13,0)),0)</f>
        <v>0.3225</v>
      </c>
    </row>
    <row r="7517" customFormat="false" ht="15" hidden="false" customHeight="false" outlineLevel="0" collapsed="false">
      <c r="A7517" s="47" t="s">
        <v>19469</v>
      </c>
      <c r="B7517" s="47" t="s">
        <v>1710</v>
      </c>
      <c r="C7517" s="48" t="n">
        <v>46158</v>
      </c>
      <c r="D7517" s="47" t="s">
        <v>62</v>
      </c>
      <c r="E7517" s="47" t="s">
        <v>120</v>
      </c>
      <c r="F7517" s="47" t="s">
        <v>148</v>
      </c>
      <c r="G7517" s="47" t="s">
        <v>119</v>
      </c>
      <c r="H7517" s="47" t="n">
        <v>1568</v>
      </c>
      <c r="I7517" s="57" t="n">
        <f aca="false">IFERROR(H7517/INDEX(Rate_Master!$C$2:$C$13,MATCH(F7517,Rate_Master!$A$2:$A$13,0)),0)</f>
        <v>1.74222222222222</v>
      </c>
    </row>
    <row r="7518" customFormat="false" ht="15" hidden="false" customHeight="false" outlineLevel="0" collapsed="false">
      <c r="A7518" s="47" t="s">
        <v>19470</v>
      </c>
      <c r="B7518" s="47" t="s">
        <v>1710</v>
      </c>
      <c r="C7518" s="48" t="n">
        <v>46158</v>
      </c>
      <c r="D7518" s="47" t="s">
        <v>62</v>
      </c>
      <c r="E7518" s="47" t="s">
        <v>120</v>
      </c>
      <c r="F7518" s="47" t="s">
        <v>148</v>
      </c>
      <c r="G7518" s="47" t="s">
        <v>121</v>
      </c>
      <c r="H7518" s="47" t="n">
        <v>1265</v>
      </c>
      <c r="I7518" s="57" t="n">
        <f aca="false">IFERROR(H7518/INDEX(Rate_Master!$C$2:$C$13,MATCH(F7518,Rate_Master!$A$2:$A$13,0)),0)</f>
        <v>1.40555555555556</v>
      </c>
    </row>
    <row r="7519" customFormat="false" ht="15" hidden="false" customHeight="false" outlineLevel="0" collapsed="false">
      <c r="A7519" s="47" t="s">
        <v>19471</v>
      </c>
      <c r="B7519" s="47" t="s">
        <v>1710</v>
      </c>
      <c r="C7519" s="48" t="n">
        <v>46158</v>
      </c>
      <c r="D7519" s="47" t="s">
        <v>62</v>
      </c>
      <c r="E7519" s="47" t="s">
        <v>120</v>
      </c>
      <c r="F7519" s="47" t="s">
        <v>148</v>
      </c>
      <c r="G7519" s="47" t="s">
        <v>122</v>
      </c>
      <c r="H7519" s="47" t="n">
        <v>1365</v>
      </c>
      <c r="I7519" s="57" t="n">
        <f aca="false">IFERROR(H7519/INDEX(Rate_Master!$C$2:$C$13,MATCH(F7519,Rate_Master!$A$2:$A$13,0)),0)</f>
        <v>1.51666666666667</v>
      </c>
    </row>
    <row r="7520" customFormat="false" ht="15" hidden="false" customHeight="false" outlineLevel="0" collapsed="false">
      <c r="A7520" s="47" t="s">
        <v>19472</v>
      </c>
      <c r="B7520" s="47" t="s">
        <v>1710</v>
      </c>
      <c r="C7520" s="48" t="n">
        <v>46158</v>
      </c>
      <c r="D7520" s="47" t="s">
        <v>62</v>
      </c>
      <c r="E7520" s="47" t="s">
        <v>120</v>
      </c>
      <c r="F7520" s="47" t="s">
        <v>148</v>
      </c>
      <c r="G7520" s="47" t="s">
        <v>123</v>
      </c>
      <c r="H7520" s="47" t="n">
        <v>1036</v>
      </c>
      <c r="I7520" s="57" t="n">
        <f aca="false">IFERROR(H7520/INDEX(Rate_Master!$C$2:$C$13,MATCH(F7520,Rate_Master!$A$2:$A$13,0)),0)</f>
        <v>1.15111111111111</v>
      </c>
    </row>
    <row r="7521" customFormat="false" ht="15" hidden="false" customHeight="false" outlineLevel="0" collapsed="false">
      <c r="A7521" s="47" t="s">
        <v>19473</v>
      </c>
      <c r="B7521" s="47" t="s">
        <v>1710</v>
      </c>
      <c r="C7521" s="48" t="n">
        <v>46158</v>
      </c>
      <c r="D7521" s="47" t="s">
        <v>62</v>
      </c>
      <c r="E7521" s="47" t="s">
        <v>120</v>
      </c>
      <c r="F7521" s="47" t="s">
        <v>148</v>
      </c>
      <c r="G7521" s="47" t="s">
        <v>124</v>
      </c>
      <c r="H7521" s="47" t="n">
        <v>634</v>
      </c>
      <c r="I7521" s="57" t="n">
        <f aca="false">IFERROR(H7521/INDEX(Rate_Master!$C$2:$C$13,MATCH(F7521,Rate_Master!$A$2:$A$13,0)),0)</f>
        <v>0.704444444444444</v>
      </c>
    </row>
    <row r="7522" customFormat="false" ht="15" hidden="false" customHeight="false" outlineLevel="0" collapsed="false">
      <c r="A7522" s="47" t="s">
        <v>19474</v>
      </c>
      <c r="B7522" s="47" t="s">
        <v>1710</v>
      </c>
      <c r="C7522" s="48" t="n">
        <v>46158</v>
      </c>
      <c r="D7522" s="47" t="s">
        <v>62</v>
      </c>
      <c r="E7522" s="47" t="s">
        <v>120</v>
      </c>
      <c r="F7522" s="47" t="s">
        <v>148</v>
      </c>
      <c r="G7522" s="47" t="s">
        <v>125</v>
      </c>
      <c r="H7522" s="47" t="n">
        <v>396</v>
      </c>
      <c r="I7522" s="57" t="n">
        <f aca="false">IFERROR(H7522/INDEX(Rate_Master!$C$2:$C$13,MATCH(F7522,Rate_Master!$A$2:$A$13,0)),0)</f>
        <v>0.44</v>
      </c>
    </row>
    <row r="7523" customFormat="false" ht="15" hidden="false" customHeight="false" outlineLevel="0" collapsed="false">
      <c r="A7523" s="47" t="s">
        <v>19475</v>
      </c>
      <c r="B7523" s="47" t="s">
        <v>1710</v>
      </c>
      <c r="C7523" s="48" t="n">
        <v>46158</v>
      </c>
      <c r="D7523" s="47" t="s">
        <v>62</v>
      </c>
      <c r="E7523" s="47" t="s">
        <v>120</v>
      </c>
      <c r="F7523" s="47" t="s">
        <v>148</v>
      </c>
      <c r="G7523" s="47" t="s">
        <v>126</v>
      </c>
      <c r="H7523" s="47" t="n">
        <v>247</v>
      </c>
      <c r="I7523" s="57" t="n">
        <f aca="false">IFERROR(H7523/INDEX(Rate_Master!$C$2:$C$13,MATCH(F7523,Rate_Master!$A$2:$A$13,0)),0)</f>
        <v>0.274444444444444</v>
      </c>
    </row>
    <row r="7524" customFormat="false" ht="15" hidden="false" customHeight="false" outlineLevel="0" collapsed="false">
      <c r="A7524" s="47" t="s">
        <v>19476</v>
      </c>
      <c r="B7524" s="47" t="s">
        <v>1712</v>
      </c>
      <c r="C7524" s="48" t="n">
        <v>46158</v>
      </c>
      <c r="D7524" s="47" t="s">
        <v>62</v>
      </c>
      <c r="E7524" s="47" t="s">
        <v>120</v>
      </c>
      <c r="F7524" s="47" t="s">
        <v>148</v>
      </c>
      <c r="G7524" s="47" t="s">
        <v>119</v>
      </c>
      <c r="H7524" s="47" t="n">
        <v>719</v>
      </c>
      <c r="I7524" s="57" t="n">
        <f aca="false">IFERROR(H7524/INDEX(Rate_Master!$C$2:$C$13,MATCH(F7524,Rate_Master!$A$2:$A$13,0)),0)</f>
        <v>0.798888888888889</v>
      </c>
    </row>
    <row r="7525" customFormat="false" ht="15" hidden="false" customHeight="false" outlineLevel="0" collapsed="false">
      <c r="A7525" s="47" t="s">
        <v>19477</v>
      </c>
      <c r="B7525" s="47" t="s">
        <v>1712</v>
      </c>
      <c r="C7525" s="48" t="n">
        <v>46158</v>
      </c>
      <c r="D7525" s="47" t="s">
        <v>62</v>
      </c>
      <c r="E7525" s="47" t="s">
        <v>120</v>
      </c>
      <c r="F7525" s="47" t="s">
        <v>148</v>
      </c>
      <c r="G7525" s="47" t="s">
        <v>121</v>
      </c>
      <c r="H7525" s="47" t="n">
        <v>620</v>
      </c>
      <c r="I7525" s="57" t="n">
        <f aca="false">IFERROR(H7525/INDEX(Rate_Master!$C$2:$C$13,MATCH(F7525,Rate_Master!$A$2:$A$13,0)),0)</f>
        <v>0.688888888888889</v>
      </c>
    </row>
    <row r="7526" customFormat="false" ht="15" hidden="false" customHeight="false" outlineLevel="0" collapsed="false">
      <c r="A7526" s="47" t="s">
        <v>19478</v>
      </c>
      <c r="B7526" s="47" t="s">
        <v>1712</v>
      </c>
      <c r="C7526" s="48" t="n">
        <v>46158</v>
      </c>
      <c r="D7526" s="47" t="s">
        <v>62</v>
      </c>
      <c r="E7526" s="47" t="s">
        <v>120</v>
      </c>
      <c r="F7526" s="47" t="s">
        <v>148</v>
      </c>
      <c r="G7526" s="47" t="s">
        <v>122</v>
      </c>
      <c r="H7526" s="47" t="n">
        <v>711</v>
      </c>
      <c r="I7526" s="57" t="n">
        <f aca="false">IFERROR(H7526/INDEX(Rate_Master!$C$2:$C$13,MATCH(F7526,Rate_Master!$A$2:$A$13,0)),0)</f>
        <v>0.79</v>
      </c>
    </row>
    <row r="7527" customFormat="false" ht="15" hidden="false" customHeight="false" outlineLevel="0" collapsed="false">
      <c r="A7527" s="47" t="s">
        <v>19479</v>
      </c>
      <c r="B7527" s="47" t="s">
        <v>1712</v>
      </c>
      <c r="C7527" s="48" t="n">
        <v>46158</v>
      </c>
      <c r="D7527" s="47" t="s">
        <v>62</v>
      </c>
      <c r="E7527" s="47" t="s">
        <v>120</v>
      </c>
      <c r="F7527" s="47" t="s">
        <v>148</v>
      </c>
      <c r="G7527" s="47" t="s">
        <v>123</v>
      </c>
      <c r="H7527" s="47" t="n">
        <v>507</v>
      </c>
      <c r="I7527" s="57" t="n">
        <f aca="false">IFERROR(H7527/INDEX(Rate_Master!$C$2:$C$13,MATCH(F7527,Rate_Master!$A$2:$A$13,0)),0)</f>
        <v>0.563333333333333</v>
      </c>
    </row>
    <row r="7528" customFormat="false" ht="15" hidden="false" customHeight="false" outlineLevel="0" collapsed="false">
      <c r="A7528" s="47" t="s">
        <v>19480</v>
      </c>
      <c r="B7528" s="47" t="s">
        <v>1712</v>
      </c>
      <c r="C7528" s="48" t="n">
        <v>46158</v>
      </c>
      <c r="D7528" s="47" t="s">
        <v>62</v>
      </c>
      <c r="E7528" s="47" t="s">
        <v>120</v>
      </c>
      <c r="F7528" s="47" t="s">
        <v>148</v>
      </c>
      <c r="G7528" s="47" t="s">
        <v>124</v>
      </c>
      <c r="H7528" s="47" t="n">
        <v>305</v>
      </c>
      <c r="I7528" s="57" t="n">
        <f aca="false">IFERROR(H7528/INDEX(Rate_Master!$C$2:$C$13,MATCH(F7528,Rate_Master!$A$2:$A$13,0)),0)</f>
        <v>0.338888888888889</v>
      </c>
    </row>
    <row r="7529" customFormat="false" ht="15" hidden="false" customHeight="false" outlineLevel="0" collapsed="false">
      <c r="A7529" s="47" t="s">
        <v>19481</v>
      </c>
      <c r="B7529" s="47" t="s">
        <v>1712</v>
      </c>
      <c r="C7529" s="48" t="n">
        <v>46158</v>
      </c>
      <c r="D7529" s="47" t="s">
        <v>62</v>
      </c>
      <c r="E7529" s="47" t="s">
        <v>120</v>
      </c>
      <c r="F7529" s="47" t="s">
        <v>148</v>
      </c>
      <c r="G7529" s="47" t="s">
        <v>125</v>
      </c>
      <c r="H7529" s="47" t="n">
        <v>166</v>
      </c>
      <c r="I7529" s="57" t="n">
        <f aca="false">IFERROR(H7529/INDEX(Rate_Master!$C$2:$C$13,MATCH(F7529,Rate_Master!$A$2:$A$13,0)),0)</f>
        <v>0.184444444444444</v>
      </c>
    </row>
    <row r="7530" customFormat="false" ht="15" hidden="false" customHeight="false" outlineLevel="0" collapsed="false">
      <c r="A7530" s="47" t="s">
        <v>19482</v>
      </c>
      <c r="B7530" s="47" t="s">
        <v>1712</v>
      </c>
      <c r="C7530" s="48" t="n">
        <v>46158</v>
      </c>
      <c r="D7530" s="47" t="s">
        <v>62</v>
      </c>
      <c r="E7530" s="47" t="s">
        <v>120</v>
      </c>
      <c r="F7530" s="47" t="s">
        <v>148</v>
      </c>
      <c r="G7530" s="47" t="s">
        <v>126</v>
      </c>
      <c r="H7530" s="47" t="n">
        <v>125</v>
      </c>
      <c r="I7530" s="57" t="n">
        <f aca="false">IFERROR(H7530/INDEX(Rate_Master!$C$2:$C$13,MATCH(F7530,Rate_Master!$A$2:$A$13,0)),0)</f>
        <v>0.138888888888889</v>
      </c>
    </row>
    <row r="7531" customFormat="false" ht="15" hidden="false" customHeight="false" outlineLevel="0" collapsed="false">
      <c r="A7531" s="47" t="s">
        <v>19483</v>
      </c>
      <c r="B7531" s="47" t="s">
        <v>1713</v>
      </c>
      <c r="C7531" s="48" t="n">
        <v>46158</v>
      </c>
      <c r="D7531" s="47" t="s">
        <v>63</v>
      </c>
      <c r="E7531" s="47" t="s">
        <v>120</v>
      </c>
      <c r="F7531" s="47" t="s">
        <v>151</v>
      </c>
      <c r="G7531" s="47" t="s">
        <v>119</v>
      </c>
      <c r="H7531" s="47" t="n">
        <v>1119</v>
      </c>
      <c r="I7531" s="57" t="n">
        <f aca="false">IFERROR(H7531/INDEX(Rate_Master!$C$2:$C$13,MATCH(F7531,Rate_Master!$A$2:$A$13,0)),0)</f>
        <v>1.59857142857143</v>
      </c>
    </row>
    <row r="7532" customFormat="false" ht="15" hidden="false" customHeight="false" outlineLevel="0" collapsed="false">
      <c r="A7532" s="47" t="s">
        <v>19484</v>
      </c>
      <c r="B7532" s="47" t="s">
        <v>1713</v>
      </c>
      <c r="C7532" s="48" t="n">
        <v>46158</v>
      </c>
      <c r="D7532" s="47" t="s">
        <v>63</v>
      </c>
      <c r="E7532" s="47" t="s">
        <v>120</v>
      </c>
      <c r="F7532" s="47" t="s">
        <v>151</v>
      </c>
      <c r="G7532" s="47" t="s">
        <v>121</v>
      </c>
      <c r="H7532" s="47" t="n">
        <v>985</v>
      </c>
      <c r="I7532" s="57" t="n">
        <f aca="false">IFERROR(H7532/INDEX(Rate_Master!$C$2:$C$13,MATCH(F7532,Rate_Master!$A$2:$A$13,0)),0)</f>
        <v>1.40714285714286</v>
      </c>
    </row>
    <row r="7533" customFormat="false" ht="15" hidden="false" customHeight="false" outlineLevel="0" collapsed="false">
      <c r="A7533" s="47" t="s">
        <v>19485</v>
      </c>
      <c r="B7533" s="47" t="s">
        <v>1713</v>
      </c>
      <c r="C7533" s="48" t="n">
        <v>46158</v>
      </c>
      <c r="D7533" s="47" t="s">
        <v>63</v>
      </c>
      <c r="E7533" s="47" t="s">
        <v>120</v>
      </c>
      <c r="F7533" s="47" t="s">
        <v>151</v>
      </c>
      <c r="G7533" s="47" t="s">
        <v>122</v>
      </c>
      <c r="H7533" s="47" t="n">
        <v>2387</v>
      </c>
      <c r="I7533" s="57" t="n">
        <f aca="false">IFERROR(H7533/INDEX(Rate_Master!$C$2:$C$13,MATCH(F7533,Rate_Master!$A$2:$A$13,0)),0)</f>
        <v>3.41</v>
      </c>
    </row>
    <row r="7534" customFormat="false" ht="15" hidden="false" customHeight="false" outlineLevel="0" collapsed="false">
      <c r="A7534" s="47" t="s">
        <v>19486</v>
      </c>
      <c r="B7534" s="47" t="s">
        <v>1713</v>
      </c>
      <c r="C7534" s="48" t="n">
        <v>46158</v>
      </c>
      <c r="D7534" s="47" t="s">
        <v>63</v>
      </c>
      <c r="E7534" s="47" t="s">
        <v>120</v>
      </c>
      <c r="F7534" s="47" t="s">
        <v>151</v>
      </c>
      <c r="G7534" s="47" t="s">
        <v>123</v>
      </c>
      <c r="H7534" s="47" t="n">
        <v>772</v>
      </c>
      <c r="I7534" s="57" t="n">
        <f aca="false">IFERROR(H7534/INDEX(Rate_Master!$C$2:$C$13,MATCH(F7534,Rate_Master!$A$2:$A$13,0)),0)</f>
        <v>1.10285714285714</v>
      </c>
    </row>
    <row r="7535" customFormat="false" ht="15" hidden="false" customHeight="false" outlineLevel="0" collapsed="false">
      <c r="A7535" s="47" t="s">
        <v>19487</v>
      </c>
      <c r="B7535" s="47" t="s">
        <v>1713</v>
      </c>
      <c r="C7535" s="48" t="n">
        <v>46158</v>
      </c>
      <c r="D7535" s="47" t="s">
        <v>63</v>
      </c>
      <c r="E7535" s="47" t="s">
        <v>120</v>
      </c>
      <c r="F7535" s="47" t="s">
        <v>151</v>
      </c>
      <c r="G7535" s="47" t="s">
        <v>124</v>
      </c>
      <c r="H7535" s="47" t="n">
        <v>513</v>
      </c>
      <c r="I7535" s="57" t="n">
        <f aca="false">IFERROR(H7535/INDEX(Rate_Master!$C$2:$C$13,MATCH(F7535,Rate_Master!$A$2:$A$13,0)),0)</f>
        <v>0.732857142857143</v>
      </c>
    </row>
    <row r="7536" customFormat="false" ht="15" hidden="false" customHeight="false" outlineLevel="0" collapsed="false">
      <c r="A7536" s="47" t="s">
        <v>19488</v>
      </c>
      <c r="B7536" s="47" t="s">
        <v>1713</v>
      </c>
      <c r="C7536" s="48" t="n">
        <v>46158</v>
      </c>
      <c r="D7536" s="47" t="s">
        <v>63</v>
      </c>
      <c r="E7536" s="47" t="s">
        <v>120</v>
      </c>
      <c r="F7536" s="47" t="s">
        <v>151</v>
      </c>
      <c r="G7536" s="47" t="s">
        <v>125</v>
      </c>
      <c r="H7536" s="47" t="n">
        <v>275</v>
      </c>
      <c r="I7536" s="57" t="n">
        <f aca="false">IFERROR(H7536/INDEX(Rate_Master!$C$2:$C$13,MATCH(F7536,Rate_Master!$A$2:$A$13,0)),0)</f>
        <v>0.392857142857143</v>
      </c>
    </row>
    <row r="7537" customFormat="false" ht="15" hidden="false" customHeight="false" outlineLevel="0" collapsed="false">
      <c r="A7537" s="47" t="s">
        <v>19489</v>
      </c>
      <c r="B7537" s="47" t="s">
        <v>1713</v>
      </c>
      <c r="C7537" s="48" t="n">
        <v>46158</v>
      </c>
      <c r="D7537" s="47" t="s">
        <v>63</v>
      </c>
      <c r="E7537" s="47" t="s">
        <v>120</v>
      </c>
      <c r="F7537" s="47" t="s">
        <v>151</v>
      </c>
      <c r="G7537" s="47" t="s">
        <v>126</v>
      </c>
      <c r="H7537" s="47" t="n">
        <v>187</v>
      </c>
      <c r="I7537" s="57" t="n">
        <f aca="false">IFERROR(H7537/INDEX(Rate_Master!$C$2:$C$13,MATCH(F7537,Rate_Master!$A$2:$A$13,0)),0)</f>
        <v>0.267142857142857</v>
      </c>
    </row>
    <row r="7538" customFormat="false" ht="15" hidden="false" customHeight="false" outlineLevel="0" collapsed="false">
      <c r="A7538" s="47" t="s">
        <v>19490</v>
      </c>
      <c r="B7538" s="47" t="s">
        <v>1715</v>
      </c>
      <c r="C7538" s="48" t="n">
        <v>46158</v>
      </c>
      <c r="D7538" s="47" t="s">
        <v>63</v>
      </c>
      <c r="E7538" s="47" t="s">
        <v>120</v>
      </c>
      <c r="F7538" s="47" t="s">
        <v>151</v>
      </c>
      <c r="G7538" s="47" t="s">
        <v>119</v>
      </c>
      <c r="H7538" s="47" t="n">
        <v>1420</v>
      </c>
      <c r="I7538" s="57" t="n">
        <f aca="false">IFERROR(H7538/INDEX(Rate_Master!$C$2:$C$13,MATCH(F7538,Rate_Master!$A$2:$A$13,0)),0)</f>
        <v>2.02857142857143</v>
      </c>
    </row>
    <row r="7539" customFormat="false" ht="15" hidden="false" customHeight="false" outlineLevel="0" collapsed="false">
      <c r="A7539" s="47" t="s">
        <v>19491</v>
      </c>
      <c r="B7539" s="47" t="s">
        <v>1715</v>
      </c>
      <c r="C7539" s="48" t="n">
        <v>46158</v>
      </c>
      <c r="D7539" s="47" t="s">
        <v>63</v>
      </c>
      <c r="E7539" s="47" t="s">
        <v>120</v>
      </c>
      <c r="F7539" s="47" t="s">
        <v>151</v>
      </c>
      <c r="G7539" s="47" t="s">
        <v>121</v>
      </c>
      <c r="H7539" s="47" t="n">
        <v>1294</v>
      </c>
      <c r="I7539" s="57" t="n">
        <f aca="false">IFERROR(H7539/INDEX(Rate_Master!$C$2:$C$13,MATCH(F7539,Rate_Master!$A$2:$A$13,0)),0)</f>
        <v>1.84857142857143</v>
      </c>
    </row>
    <row r="7540" customFormat="false" ht="15" hidden="false" customHeight="false" outlineLevel="0" collapsed="false">
      <c r="A7540" s="47" t="s">
        <v>19492</v>
      </c>
      <c r="B7540" s="47" t="s">
        <v>1715</v>
      </c>
      <c r="C7540" s="48" t="n">
        <v>46158</v>
      </c>
      <c r="D7540" s="47" t="s">
        <v>63</v>
      </c>
      <c r="E7540" s="47" t="s">
        <v>120</v>
      </c>
      <c r="F7540" s="47" t="s">
        <v>151</v>
      </c>
      <c r="G7540" s="47" t="s">
        <v>122</v>
      </c>
      <c r="H7540" s="47" t="n">
        <v>3083</v>
      </c>
      <c r="I7540" s="57" t="n">
        <f aca="false">IFERROR(H7540/INDEX(Rate_Master!$C$2:$C$13,MATCH(F7540,Rate_Master!$A$2:$A$13,0)),0)</f>
        <v>4.40428571428571</v>
      </c>
    </row>
    <row r="7541" customFormat="false" ht="15" hidden="false" customHeight="false" outlineLevel="0" collapsed="false">
      <c r="A7541" s="47" t="s">
        <v>19493</v>
      </c>
      <c r="B7541" s="47" t="s">
        <v>1715</v>
      </c>
      <c r="C7541" s="48" t="n">
        <v>46158</v>
      </c>
      <c r="D7541" s="47" t="s">
        <v>63</v>
      </c>
      <c r="E7541" s="47" t="s">
        <v>120</v>
      </c>
      <c r="F7541" s="47" t="s">
        <v>151</v>
      </c>
      <c r="G7541" s="47" t="s">
        <v>123</v>
      </c>
      <c r="H7541" s="47" t="n">
        <v>1021</v>
      </c>
      <c r="I7541" s="57" t="n">
        <f aca="false">IFERROR(H7541/INDEX(Rate_Master!$C$2:$C$13,MATCH(F7541,Rate_Master!$A$2:$A$13,0)),0)</f>
        <v>1.45857142857143</v>
      </c>
    </row>
    <row r="7542" customFormat="false" ht="15" hidden="false" customHeight="false" outlineLevel="0" collapsed="false">
      <c r="A7542" s="47" t="s">
        <v>19494</v>
      </c>
      <c r="B7542" s="47" t="s">
        <v>1715</v>
      </c>
      <c r="C7542" s="48" t="n">
        <v>46158</v>
      </c>
      <c r="D7542" s="47" t="s">
        <v>63</v>
      </c>
      <c r="E7542" s="47" t="s">
        <v>120</v>
      </c>
      <c r="F7542" s="47" t="s">
        <v>151</v>
      </c>
      <c r="G7542" s="47" t="s">
        <v>124</v>
      </c>
      <c r="H7542" s="47" t="n">
        <v>613</v>
      </c>
      <c r="I7542" s="57" t="n">
        <f aca="false">IFERROR(H7542/INDEX(Rate_Master!$C$2:$C$13,MATCH(F7542,Rate_Master!$A$2:$A$13,0)),0)</f>
        <v>0.875714285714286</v>
      </c>
    </row>
    <row r="7543" customFormat="false" ht="15" hidden="false" customHeight="false" outlineLevel="0" collapsed="false">
      <c r="A7543" s="47" t="s">
        <v>19495</v>
      </c>
      <c r="B7543" s="47" t="s">
        <v>1715</v>
      </c>
      <c r="C7543" s="48" t="n">
        <v>46158</v>
      </c>
      <c r="D7543" s="47" t="s">
        <v>63</v>
      </c>
      <c r="E7543" s="47" t="s">
        <v>120</v>
      </c>
      <c r="F7543" s="47" t="s">
        <v>151</v>
      </c>
      <c r="G7543" s="47" t="s">
        <v>125</v>
      </c>
      <c r="H7543" s="47" t="n">
        <v>366</v>
      </c>
      <c r="I7543" s="57" t="n">
        <f aca="false">IFERROR(H7543/INDEX(Rate_Master!$C$2:$C$13,MATCH(F7543,Rate_Master!$A$2:$A$13,0)),0)</f>
        <v>0.522857142857143</v>
      </c>
    </row>
    <row r="7544" customFormat="false" ht="15" hidden="false" customHeight="false" outlineLevel="0" collapsed="false">
      <c r="A7544" s="47" t="s">
        <v>19496</v>
      </c>
      <c r="B7544" s="47" t="s">
        <v>1715</v>
      </c>
      <c r="C7544" s="48" t="n">
        <v>46158</v>
      </c>
      <c r="D7544" s="47" t="s">
        <v>63</v>
      </c>
      <c r="E7544" s="47" t="s">
        <v>120</v>
      </c>
      <c r="F7544" s="47" t="s">
        <v>151</v>
      </c>
      <c r="G7544" s="47" t="s">
        <v>126</v>
      </c>
      <c r="H7544" s="47" t="n">
        <v>237</v>
      </c>
      <c r="I7544" s="57" t="n">
        <f aca="false">IFERROR(H7544/INDEX(Rate_Master!$C$2:$C$13,MATCH(F7544,Rate_Master!$A$2:$A$13,0)),0)</f>
        <v>0.338571428571429</v>
      </c>
    </row>
    <row r="7545" customFormat="false" ht="15" hidden="false" customHeight="false" outlineLevel="0" collapsed="false">
      <c r="A7545" s="47" t="s">
        <v>19497</v>
      </c>
      <c r="B7545" s="47" t="s">
        <v>1716</v>
      </c>
      <c r="C7545" s="48" t="n">
        <v>46158</v>
      </c>
      <c r="D7545" s="47" t="s">
        <v>63</v>
      </c>
      <c r="E7545" s="47" t="s">
        <v>120</v>
      </c>
      <c r="F7545" s="47" t="s">
        <v>151</v>
      </c>
      <c r="G7545" s="47" t="s">
        <v>119</v>
      </c>
      <c r="H7545" s="47" t="n">
        <v>1236</v>
      </c>
      <c r="I7545" s="57" t="n">
        <f aca="false">IFERROR(H7545/INDEX(Rate_Master!$C$2:$C$13,MATCH(F7545,Rate_Master!$A$2:$A$13,0)),0)</f>
        <v>1.76571428571429</v>
      </c>
    </row>
    <row r="7546" customFormat="false" ht="15" hidden="false" customHeight="false" outlineLevel="0" collapsed="false">
      <c r="A7546" s="47" t="s">
        <v>19498</v>
      </c>
      <c r="B7546" s="47" t="s">
        <v>1716</v>
      </c>
      <c r="C7546" s="48" t="n">
        <v>46158</v>
      </c>
      <c r="D7546" s="47" t="s">
        <v>63</v>
      </c>
      <c r="E7546" s="47" t="s">
        <v>120</v>
      </c>
      <c r="F7546" s="47" t="s">
        <v>151</v>
      </c>
      <c r="G7546" s="47" t="s">
        <v>121</v>
      </c>
      <c r="H7546" s="47" t="n">
        <v>1203</v>
      </c>
      <c r="I7546" s="57" t="n">
        <f aca="false">IFERROR(H7546/INDEX(Rate_Master!$C$2:$C$13,MATCH(F7546,Rate_Master!$A$2:$A$13,0)),0)</f>
        <v>1.71857142857143</v>
      </c>
    </row>
    <row r="7547" customFormat="false" ht="15" hidden="false" customHeight="false" outlineLevel="0" collapsed="false">
      <c r="A7547" s="47" t="s">
        <v>19499</v>
      </c>
      <c r="B7547" s="47" t="s">
        <v>1716</v>
      </c>
      <c r="C7547" s="48" t="n">
        <v>46158</v>
      </c>
      <c r="D7547" s="47" t="s">
        <v>63</v>
      </c>
      <c r="E7547" s="47" t="s">
        <v>120</v>
      </c>
      <c r="F7547" s="47" t="s">
        <v>151</v>
      </c>
      <c r="G7547" s="47" t="s">
        <v>122</v>
      </c>
      <c r="H7547" s="47" t="n">
        <v>2753</v>
      </c>
      <c r="I7547" s="57" t="n">
        <f aca="false">IFERROR(H7547/INDEX(Rate_Master!$C$2:$C$13,MATCH(F7547,Rate_Master!$A$2:$A$13,0)),0)</f>
        <v>3.93285714285714</v>
      </c>
    </row>
    <row r="7548" customFormat="false" ht="15" hidden="false" customHeight="false" outlineLevel="0" collapsed="false">
      <c r="A7548" s="47" t="s">
        <v>19500</v>
      </c>
      <c r="B7548" s="47" t="s">
        <v>1716</v>
      </c>
      <c r="C7548" s="48" t="n">
        <v>46158</v>
      </c>
      <c r="D7548" s="47" t="s">
        <v>63</v>
      </c>
      <c r="E7548" s="47" t="s">
        <v>120</v>
      </c>
      <c r="F7548" s="47" t="s">
        <v>151</v>
      </c>
      <c r="G7548" s="47" t="s">
        <v>123</v>
      </c>
      <c r="H7548" s="47" t="n">
        <v>936</v>
      </c>
      <c r="I7548" s="57" t="n">
        <f aca="false">IFERROR(H7548/INDEX(Rate_Master!$C$2:$C$13,MATCH(F7548,Rate_Master!$A$2:$A$13,0)),0)</f>
        <v>1.33714285714286</v>
      </c>
    </row>
    <row r="7549" customFormat="false" ht="15" hidden="false" customHeight="false" outlineLevel="0" collapsed="false">
      <c r="A7549" s="47" t="s">
        <v>19501</v>
      </c>
      <c r="B7549" s="47" t="s">
        <v>1716</v>
      </c>
      <c r="C7549" s="48" t="n">
        <v>46158</v>
      </c>
      <c r="D7549" s="47" t="s">
        <v>63</v>
      </c>
      <c r="E7549" s="47" t="s">
        <v>120</v>
      </c>
      <c r="F7549" s="47" t="s">
        <v>151</v>
      </c>
      <c r="G7549" s="47" t="s">
        <v>124</v>
      </c>
      <c r="H7549" s="47" t="n">
        <v>612</v>
      </c>
      <c r="I7549" s="57" t="n">
        <f aca="false">IFERROR(H7549/INDEX(Rate_Master!$C$2:$C$13,MATCH(F7549,Rate_Master!$A$2:$A$13,0)),0)</f>
        <v>0.874285714285714</v>
      </c>
    </row>
    <row r="7550" customFormat="false" ht="15" hidden="false" customHeight="false" outlineLevel="0" collapsed="false">
      <c r="A7550" s="47" t="s">
        <v>19502</v>
      </c>
      <c r="B7550" s="47" t="s">
        <v>1716</v>
      </c>
      <c r="C7550" s="48" t="n">
        <v>46158</v>
      </c>
      <c r="D7550" s="47" t="s">
        <v>63</v>
      </c>
      <c r="E7550" s="47" t="s">
        <v>120</v>
      </c>
      <c r="F7550" s="47" t="s">
        <v>151</v>
      </c>
      <c r="G7550" s="47" t="s">
        <v>125</v>
      </c>
      <c r="H7550" s="47" t="n">
        <v>337</v>
      </c>
      <c r="I7550" s="57" t="n">
        <f aca="false">IFERROR(H7550/INDEX(Rate_Master!$C$2:$C$13,MATCH(F7550,Rate_Master!$A$2:$A$13,0)),0)</f>
        <v>0.481428571428571</v>
      </c>
    </row>
    <row r="7551" customFormat="false" ht="15" hidden="false" customHeight="false" outlineLevel="0" collapsed="false">
      <c r="A7551" s="47" t="s">
        <v>19503</v>
      </c>
      <c r="B7551" s="47" t="s">
        <v>1716</v>
      </c>
      <c r="C7551" s="48" t="n">
        <v>46158</v>
      </c>
      <c r="D7551" s="47" t="s">
        <v>63</v>
      </c>
      <c r="E7551" s="47" t="s">
        <v>120</v>
      </c>
      <c r="F7551" s="47" t="s">
        <v>151</v>
      </c>
      <c r="G7551" s="47" t="s">
        <v>126</v>
      </c>
      <c r="H7551" s="47" t="n">
        <v>237</v>
      </c>
      <c r="I7551" s="57" t="n">
        <f aca="false">IFERROR(H7551/INDEX(Rate_Master!$C$2:$C$13,MATCH(F7551,Rate_Master!$A$2:$A$13,0)),0)</f>
        <v>0.338571428571429</v>
      </c>
    </row>
    <row r="7552" customFormat="false" ht="15" hidden="false" customHeight="false" outlineLevel="0" collapsed="false">
      <c r="A7552" s="47" t="s">
        <v>19504</v>
      </c>
      <c r="B7552" s="47" t="s">
        <v>1717</v>
      </c>
      <c r="C7552" s="48" t="n">
        <v>46158</v>
      </c>
      <c r="D7552" s="47" t="s">
        <v>64</v>
      </c>
      <c r="E7552" s="47" t="s">
        <v>128</v>
      </c>
      <c r="F7552" s="47" t="s">
        <v>156</v>
      </c>
      <c r="G7552" s="47" t="s">
        <v>127</v>
      </c>
      <c r="H7552" s="47" t="n">
        <v>1432</v>
      </c>
      <c r="I7552" s="57" t="n">
        <f aca="false">IFERROR(H7552/INDEX(Rate_Master!$C$2:$C$13,MATCH(F7552,Rate_Master!$A$2:$A$13,0)),0)</f>
        <v>2.98333333333333</v>
      </c>
    </row>
    <row r="7553" customFormat="false" ht="15" hidden="false" customHeight="false" outlineLevel="0" collapsed="false">
      <c r="A7553" s="47" t="s">
        <v>19505</v>
      </c>
      <c r="B7553" s="47" t="s">
        <v>1717</v>
      </c>
      <c r="C7553" s="48" t="n">
        <v>46158</v>
      </c>
      <c r="D7553" s="47" t="s">
        <v>64</v>
      </c>
      <c r="E7553" s="47" t="s">
        <v>128</v>
      </c>
      <c r="F7553" s="47" t="s">
        <v>156</v>
      </c>
      <c r="G7553" s="47" t="s">
        <v>129</v>
      </c>
      <c r="H7553" s="47" t="n">
        <v>1699</v>
      </c>
      <c r="I7553" s="57" t="n">
        <f aca="false">IFERROR(H7553/INDEX(Rate_Master!$C$2:$C$13,MATCH(F7553,Rate_Master!$A$2:$A$13,0)),0)</f>
        <v>3.53958333333333</v>
      </c>
    </row>
    <row r="7554" customFormat="false" ht="15" hidden="false" customHeight="false" outlineLevel="0" collapsed="false">
      <c r="A7554" s="47" t="s">
        <v>19506</v>
      </c>
      <c r="B7554" s="47" t="s">
        <v>1717</v>
      </c>
      <c r="C7554" s="48" t="n">
        <v>46158</v>
      </c>
      <c r="D7554" s="47" t="s">
        <v>64</v>
      </c>
      <c r="E7554" s="47" t="s">
        <v>128</v>
      </c>
      <c r="F7554" s="47" t="s">
        <v>156</v>
      </c>
      <c r="G7554" s="47" t="s">
        <v>130</v>
      </c>
      <c r="H7554" s="47" t="n">
        <v>1274</v>
      </c>
      <c r="I7554" s="57" t="n">
        <f aca="false">IFERROR(H7554/INDEX(Rate_Master!$C$2:$C$13,MATCH(F7554,Rate_Master!$A$2:$A$13,0)),0)</f>
        <v>2.65416666666667</v>
      </c>
    </row>
    <row r="7555" customFormat="false" ht="15" hidden="false" customHeight="false" outlineLevel="0" collapsed="false">
      <c r="A7555" s="47" t="s">
        <v>19507</v>
      </c>
      <c r="B7555" s="47" t="s">
        <v>1717</v>
      </c>
      <c r="C7555" s="48" t="n">
        <v>46158</v>
      </c>
      <c r="D7555" s="47" t="s">
        <v>64</v>
      </c>
      <c r="E7555" s="47" t="s">
        <v>128</v>
      </c>
      <c r="F7555" s="47" t="s">
        <v>156</v>
      </c>
      <c r="G7555" s="47" t="s">
        <v>131</v>
      </c>
      <c r="H7555" s="47" t="n">
        <v>419</v>
      </c>
      <c r="I7555" s="57" t="n">
        <f aca="false">IFERROR(H7555/INDEX(Rate_Master!$C$2:$C$13,MATCH(F7555,Rate_Master!$A$2:$A$13,0)),0)</f>
        <v>0.872916666666667</v>
      </c>
    </row>
    <row r="7556" customFormat="false" ht="15" hidden="false" customHeight="false" outlineLevel="0" collapsed="false">
      <c r="A7556" s="47" t="s">
        <v>19508</v>
      </c>
      <c r="B7556" s="47" t="s">
        <v>1717</v>
      </c>
      <c r="C7556" s="48" t="n">
        <v>46158</v>
      </c>
      <c r="D7556" s="47" t="s">
        <v>64</v>
      </c>
      <c r="E7556" s="47" t="s">
        <v>128</v>
      </c>
      <c r="F7556" s="47" t="s">
        <v>156</v>
      </c>
      <c r="G7556" s="47" t="s">
        <v>132</v>
      </c>
      <c r="H7556" s="47" t="n">
        <v>357</v>
      </c>
      <c r="I7556" s="57" t="n">
        <f aca="false">IFERROR(H7556/INDEX(Rate_Master!$C$2:$C$13,MATCH(F7556,Rate_Master!$A$2:$A$13,0)),0)</f>
        <v>0.74375</v>
      </c>
    </row>
    <row r="7557" customFormat="false" ht="15" hidden="false" customHeight="false" outlineLevel="0" collapsed="false">
      <c r="A7557" s="47" t="s">
        <v>19509</v>
      </c>
      <c r="B7557" s="47" t="s">
        <v>1718</v>
      </c>
      <c r="C7557" s="48" t="n">
        <v>46158</v>
      </c>
      <c r="D7557" s="47" t="s">
        <v>64</v>
      </c>
      <c r="E7557" s="47" t="s">
        <v>128</v>
      </c>
      <c r="F7557" s="47" t="s">
        <v>154</v>
      </c>
      <c r="G7557" s="47" t="s">
        <v>127</v>
      </c>
      <c r="H7557" s="47" t="n">
        <v>2351</v>
      </c>
      <c r="I7557" s="57" t="n">
        <f aca="false">IFERROR(H7557/INDEX(Rate_Master!$C$2:$C$13,MATCH(F7557,Rate_Master!$A$2:$A$13,0)),0)</f>
        <v>3.91833333333333</v>
      </c>
    </row>
    <row r="7558" customFormat="false" ht="15" hidden="false" customHeight="false" outlineLevel="0" collapsed="false">
      <c r="A7558" s="47" t="s">
        <v>19510</v>
      </c>
      <c r="B7558" s="47" t="s">
        <v>1718</v>
      </c>
      <c r="C7558" s="48" t="n">
        <v>46158</v>
      </c>
      <c r="D7558" s="47" t="s">
        <v>64</v>
      </c>
      <c r="E7558" s="47" t="s">
        <v>128</v>
      </c>
      <c r="F7558" s="47" t="s">
        <v>154</v>
      </c>
      <c r="G7558" s="47" t="s">
        <v>129</v>
      </c>
      <c r="H7558" s="47" t="n">
        <v>1635</v>
      </c>
      <c r="I7558" s="57" t="n">
        <f aca="false">IFERROR(H7558/INDEX(Rate_Master!$C$2:$C$13,MATCH(F7558,Rate_Master!$A$2:$A$13,0)),0)</f>
        <v>2.725</v>
      </c>
    </row>
    <row r="7559" customFormat="false" ht="15" hidden="false" customHeight="false" outlineLevel="0" collapsed="false">
      <c r="A7559" s="47" t="s">
        <v>19511</v>
      </c>
      <c r="B7559" s="47" t="s">
        <v>1718</v>
      </c>
      <c r="C7559" s="48" t="n">
        <v>46158</v>
      </c>
      <c r="D7559" s="47" t="s">
        <v>64</v>
      </c>
      <c r="E7559" s="47" t="s">
        <v>128</v>
      </c>
      <c r="F7559" s="47" t="s">
        <v>154</v>
      </c>
      <c r="G7559" s="47" t="s">
        <v>130</v>
      </c>
      <c r="H7559" s="47" t="n">
        <v>1510</v>
      </c>
      <c r="I7559" s="57" t="n">
        <f aca="false">IFERROR(H7559/INDEX(Rate_Master!$C$2:$C$13,MATCH(F7559,Rate_Master!$A$2:$A$13,0)),0)</f>
        <v>2.51666666666667</v>
      </c>
    </row>
    <row r="7560" customFormat="false" ht="15" hidden="false" customHeight="false" outlineLevel="0" collapsed="false">
      <c r="A7560" s="47" t="s">
        <v>19512</v>
      </c>
      <c r="B7560" s="47" t="s">
        <v>1718</v>
      </c>
      <c r="C7560" s="48" t="n">
        <v>46158</v>
      </c>
      <c r="D7560" s="47" t="s">
        <v>64</v>
      </c>
      <c r="E7560" s="47" t="s">
        <v>128</v>
      </c>
      <c r="F7560" s="47" t="s">
        <v>154</v>
      </c>
      <c r="G7560" s="47" t="s">
        <v>131</v>
      </c>
      <c r="H7560" s="47" t="n">
        <v>628</v>
      </c>
      <c r="I7560" s="57" t="n">
        <f aca="false">IFERROR(H7560/INDEX(Rate_Master!$C$2:$C$13,MATCH(F7560,Rate_Master!$A$2:$A$13,0)),0)</f>
        <v>1.04666666666667</v>
      </c>
    </row>
    <row r="7561" customFormat="false" ht="15" hidden="false" customHeight="false" outlineLevel="0" collapsed="false">
      <c r="A7561" s="47" t="s">
        <v>19513</v>
      </c>
      <c r="B7561" s="47" t="s">
        <v>1718</v>
      </c>
      <c r="C7561" s="48" t="n">
        <v>46158</v>
      </c>
      <c r="D7561" s="47" t="s">
        <v>64</v>
      </c>
      <c r="E7561" s="47" t="s">
        <v>128</v>
      </c>
      <c r="F7561" s="47" t="s">
        <v>154</v>
      </c>
      <c r="G7561" s="47" t="s">
        <v>132</v>
      </c>
      <c r="H7561" s="47" t="n">
        <v>547</v>
      </c>
      <c r="I7561" s="57" t="n">
        <f aca="false">IFERROR(H7561/INDEX(Rate_Master!$C$2:$C$13,MATCH(F7561,Rate_Master!$A$2:$A$13,0)),0)</f>
        <v>0.911666666666667</v>
      </c>
    </row>
    <row r="7562" customFormat="false" ht="15" hidden="false" customHeight="false" outlineLevel="0" collapsed="false">
      <c r="A7562" s="47" t="s">
        <v>19514</v>
      </c>
      <c r="B7562" s="47" t="s">
        <v>1720</v>
      </c>
      <c r="C7562" s="48" t="n">
        <v>46158</v>
      </c>
      <c r="D7562" s="47" t="s">
        <v>65</v>
      </c>
      <c r="E7562" s="47" t="s">
        <v>134</v>
      </c>
      <c r="F7562" s="47" t="s">
        <v>157</v>
      </c>
      <c r="G7562" s="47" t="s">
        <v>133</v>
      </c>
      <c r="H7562" s="47" t="n">
        <v>700</v>
      </c>
      <c r="I7562" s="57" t="n">
        <f aca="false">IFERROR(H7562/INDEX(Rate_Master!$C$2:$C$13,MATCH(F7562,Rate_Master!$A$2:$A$13,0)),0)</f>
        <v>3.18181818181818</v>
      </c>
    </row>
    <row r="7563" customFormat="false" ht="15" hidden="false" customHeight="false" outlineLevel="0" collapsed="false">
      <c r="A7563" s="47" t="s">
        <v>19515</v>
      </c>
      <c r="B7563" s="47" t="s">
        <v>1720</v>
      </c>
      <c r="C7563" s="48" t="n">
        <v>46158</v>
      </c>
      <c r="D7563" s="47" t="s">
        <v>65</v>
      </c>
      <c r="E7563" s="47" t="s">
        <v>134</v>
      </c>
      <c r="F7563" s="47" t="s">
        <v>157</v>
      </c>
      <c r="G7563" s="47" t="s">
        <v>135</v>
      </c>
      <c r="H7563" s="47" t="n">
        <v>367</v>
      </c>
      <c r="I7563" s="57" t="n">
        <f aca="false">IFERROR(H7563/INDEX(Rate_Master!$C$2:$C$13,MATCH(F7563,Rate_Master!$A$2:$A$13,0)),0)</f>
        <v>1.66818181818182</v>
      </c>
    </row>
    <row r="7564" customFormat="false" ht="15" hidden="false" customHeight="false" outlineLevel="0" collapsed="false">
      <c r="A7564" s="47" t="s">
        <v>19516</v>
      </c>
      <c r="B7564" s="47" t="s">
        <v>1720</v>
      </c>
      <c r="C7564" s="48" t="n">
        <v>46158</v>
      </c>
      <c r="D7564" s="47" t="s">
        <v>65</v>
      </c>
      <c r="E7564" s="47" t="s">
        <v>134</v>
      </c>
      <c r="F7564" s="47" t="s">
        <v>157</v>
      </c>
      <c r="G7564" s="47" t="s">
        <v>136</v>
      </c>
      <c r="H7564" s="47" t="n">
        <v>283</v>
      </c>
      <c r="I7564" s="57" t="n">
        <f aca="false">IFERROR(H7564/INDEX(Rate_Master!$C$2:$C$13,MATCH(F7564,Rate_Master!$A$2:$A$13,0)),0)</f>
        <v>1.28636363636364</v>
      </c>
    </row>
    <row r="7565" customFormat="false" ht="15" hidden="false" customHeight="false" outlineLevel="0" collapsed="false">
      <c r="A7565" s="47" t="s">
        <v>19517</v>
      </c>
      <c r="B7565" s="47" t="s">
        <v>1720</v>
      </c>
      <c r="C7565" s="48" t="n">
        <v>46158</v>
      </c>
      <c r="D7565" s="47" t="s">
        <v>65</v>
      </c>
      <c r="E7565" s="47" t="s">
        <v>134</v>
      </c>
      <c r="F7565" s="47" t="s">
        <v>157</v>
      </c>
      <c r="G7565" s="47" t="s">
        <v>137</v>
      </c>
      <c r="H7565" s="47" t="n">
        <v>183</v>
      </c>
      <c r="I7565" s="57" t="n">
        <f aca="false">IFERROR(H7565/INDEX(Rate_Master!$C$2:$C$13,MATCH(F7565,Rate_Master!$A$2:$A$13,0)),0)</f>
        <v>0.831818181818182</v>
      </c>
    </row>
    <row r="7566" customFormat="false" ht="15" hidden="false" customHeight="false" outlineLevel="0" collapsed="false">
      <c r="A7566" s="47" t="s">
        <v>19518</v>
      </c>
      <c r="B7566" s="47" t="s">
        <v>1720</v>
      </c>
      <c r="C7566" s="48" t="n">
        <v>46158</v>
      </c>
      <c r="D7566" s="47" t="s">
        <v>65</v>
      </c>
      <c r="E7566" s="47" t="s">
        <v>134</v>
      </c>
      <c r="F7566" s="47" t="s">
        <v>157</v>
      </c>
      <c r="G7566" s="47" t="s">
        <v>138</v>
      </c>
      <c r="H7566" s="47" t="n">
        <v>106</v>
      </c>
      <c r="I7566" s="57" t="n">
        <f aca="false">IFERROR(H7566/INDEX(Rate_Master!$C$2:$C$13,MATCH(F7566,Rate_Master!$A$2:$A$13,0)),0)</f>
        <v>0.481818181818182</v>
      </c>
    </row>
    <row r="7567" customFormat="false" ht="15" hidden="false" customHeight="false" outlineLevel="0" collapsed="false">
      <c r="A7567" s="47" t="s">
        <v>19519</v>
      </c>
      <c r="B7567" s="47" t="s">
        <v>1721</v>
      </c>
      <c r="C7567" s="48" t="n">
        <v>46158</v>
      </c>
      <c r="D7567" s="47" t="s">
        <v>65</v>
      </c>
      <c r="E7567" s="47" t="s">
        <v>134</v>
      </c>
      <c r="F7567" s="47" t="s">
        <v>157</v>
      </c>
      <c r="G7567" s="47" t="s">
        <v>133</v>
      </c>
      <c r="H7567" s="47" t="n">
        <v>702</v>
      </c>
      <c r="I7567" s="57" t="n">
        <f aca="false">IFERROR(H7567/INDEX(Rate_Master!$C$2:$C$13,MATCH(F7567,Rate_Master!$A$2:$A$13,0)),0)</f>
        <v>3.19090909090909</v>
      </c>
    </row>
    <row r="7568" customFormat="false" ht="15" hidden="false" customHeight="false" outlineLevel="0" collapsed="false">
      <c r="A7568" s="47" t="s">
        <v>19520</v>
      </c>
      <c r="B7568" s="47" t="s">
        <v>1721</v>
      </c>
      <c r="C7568" s="48" t="n">
        <v>46158</v>
      </c>
      <c r="D7568" s="47" t="s">
        <v>65</v>
      </c>
      <c r="E7568" s="47" t="s">
        <v>134</v>
      </c>
      <c r="F7568" s="47" t="s">
        <v>157</v>
      </c>
      <c r="G7568" s="47" t="s">
        <v>135</v>
      </c>
      <c r="H7568" s="47" t="n">
        <v>364</v>
      </c>
      <c r="I7568" s="57" t="n">
        <f aca="false">IFERROR(H7568/INDEX(Rate_Master!$C$2:$C$13,MATCH(F7568,Rate_Master!$A$2:$A$13,0)),0)</f>
        <v>1.65454545454545</v>
      </c>
    </row>
    <row r="7569" customFormat="false" ht="15" hidden="false" customHeight="false" outlineLevel="0" collapsed="false">
      <c r="A7569" s="47" t="s">
        <v>19521</v>
      </c>
      <c r="B7569" s="47" t="s">
        <v>1721</v>
      </c>
      <c r="C7569" s="48" t="n">
        <v>46158</v>
      </c>
      <c r="D7569" s="47" t="s">
        <v>65</v>
      </c>
      <c r="E7569" s="47" t="s">
        <v>134</v>
      </c>
      <c r="F7569" s="47" t="s">
        <v>157</v>
      </c>
      <c r="G7569" s="47" t="s">
        <v>136</v>
      </c>
      <c r="H7569" s="47" t="n">
        <v>298</v>
      </c>
      <c r="I7569" s="57" t="n">
        <f aca="false">IFERROR(H7569/INDEX(Rate_Master!$C$2:$C$13,MATCH(F7569,Rate_Master!$A$2:$A$13,0)),0)</f>
        <v>1.35454545454545</v>
      </c>
    </row>
    <row r="7570" customFormat="false" ht="15" hidden="false" customHeight="false" outlineLevel="0" collapsed="false">
      <c r="A7570" s="47" t="s">
        <v>19522</v>
      </c>
      <c r="B7570" s="47" t="s">
        <v>1721</v>
      </c>
      <c r="C7570" s="48" t="n">
        <v>46158</v>
      </c>
      <c r="D7570" s="47" t="s">
        <v>65</v>
      </c>
      <c r="E7570" s="47" t="s">
        <v>134</v>
      </c>
      <c r="F7570" s="47" t="s">
        <v>157</v>
      </c>
      <c r="G7570" s="47" t="s">
        <v>137</v>
      </c>
      <c r="H7570" s="47" t="n">
        <v>192</v>
      </c>
      <c r="I7570" s="57" t="n">
        <f aca="false">IFERROR(H7570/INDEX(Rate_Master!$C$2:$C$13,MATCH(F7570,Rate_Master!$A$2:$A$13,0)),0)</f>
        <v>0.872727272727273</v>
      </c>
    </row>
    <row r="7571" customFormat="false" ht="15" hidden="false" customHeight="false" outlineLevel="0" collapsed="false">
      <c r="A7571" s="47" t="s">
        <v>19523</v>
      </c>
      <c r="B7571" s="47" t="s">
        <v>1721</v>
      </c>
      <c r="C7571" s="48" t="n">
        <v>46158</v>
      </c>
      <c r="D7571" s="47" t="s">
        <v>65</v>
      </c>
      <c r="E7571" s="47" t="s">
        <v>134</v>
      </c>
      <c r="F7571" s="47" t="s">
        <v>157</v>
      </c>
      <c r="G7571" s="47" t="s">
        <v>138</v>
      </c>
      <c r="H7571" s="47" t="n">
        <v>108</v>
      </c>
      <c r="I7571" s="57" t="n">
        <f aca="false">IFERROR(H7571/INDEX(Rate_Master!$C$2:$C$13,MATCH(F7571,Rate_Master!$A$2:$A$13,0)),0)</f>
        <v>0.490909090909091</v>
      </c>
    </row>
    <row r="7572" customFormat="false" ht="15" hidden="false" customHeight="false" outlineLevel="0" collapsed="false">
      <c r="A7572" s="47" t="s">
        <v>19524</v>
      </c>
      <c r="B7572" s="47" t="s">
        <v>1722</v>
      </c>
      <c r="C7572" s="48" t="n">
        <v>46158</v>
      </c>
      <c r="D7572" s="47" t="s">
        <v>65</v>
      </c>
      <c r="E7572" s="47" t="s">
        <v>134</v>
      </c>
      <c r="F7572" s="47" t="s">
        <v>157</v>
      </c>
      <c r="G7572" s="47" t="s">
        <v>133</v>
      </c>
      <c r="H7572" s="47" t="n">
        <v>605</v>
      </c>
      <c r="I7572" s="57" t="n">
        <f aca="false">IFERROR(H7572/INDEX(Rate_Master!$C$2:$C$13,MATCH(F7572,Rate_Master!$A$2:$A$13,0)),0)</f>
        <v>2.75</v>
      </c>
    </row>
    <row r="7573" customFormat="false" ht="15" hidden="false" customHeight="false" outlineLevel="0" collapsed="false">
      <c r="A7573" s="47" t="s">
        <v>19525</v>
      </c>
      <c r="B7573" s="47" t="s">
        <v>1722</v>
      </c>
      <c r="C7573" s="48" t="n">
        <v>46158</v>
      </c>
      <c r="D7573" s="47" t="s">
        <v>65</v>
      </c>
      <c r="E7573" s="47" t="s">
        <v>134</v>
      </c>
      <c r="F7573" s="47" t="s">
        <v>157</v>
      </c>
      <c r="G7573" s="47" t="s">
        <v>135</v>
      </c>
      <c r="H7573" s="47" t="n">
        <v>294</v>
      </c>
      <c r="I7573" s="57" t="n">
        <f aca="false">IFERROR(H7573/INDEX(Rate_Master!$C$2:$C$13,MATCH(F7573,Rate_Master!$A$2:$A$13,0)),0)</f>
        <v>1.33636363636364</v>
      </c>
    </row>
    <row r="7574" customFormat="false" ht="15" hidden="false" customHeight="false" outlineLevel="0" collapsed="false">
      <c r="A7574" s="47" t="s">
        <v>19526</v>
      </c>
      <c r="B7574" s="47" t="s">
        <v>1722</v>
      </c>
      <c r="C7574" s="48" t="n">
        <v>46158</v>
      </c>
      <c r="D7574" s="47" t="s">
        <v>65</v>
      </c>
      <c r="E7574" s="47" t="s">
        <v>134</v>
      </c>
      <c r="F7574" s="47" t="s">
        <v>157</v>
      </c>
      <c r="G7574" s="47" t="s">
        <v>136</v>
      </c>
      <c r="H7574" s="47" t="n">
        <v>243</v>
      </c>
      <c r="I7574" s="57" t="n">
        <f aca="false">IFERROR(H7574/INDEX(Rate_Master!$C$2:$C$13,MATCH(F7574,Rate_Master!$A$2:$A$13,0)),0)</f>
        <v>1.10454545454545</v>
      </c>
    </row>
    <row r="7575" customFormat="false" ht="15" hidden="false" customHeight="false" outlineLevel="0" collapsed="false">
      <c r="A7575" s="47" t="s">
        <v>19527</v>
      </c>
      <c r="B7575" s="47" t="s">
        <v>1722</v>
      </c>
      <c r="C7575" s="48" t="n">
        <v>46158</v>
      </c>
      <c r="D7575" s="47" t="s">
        <v>65</v>
      </c>
      <c r="E7575" s="47" t="s">
        <v>134</v>
      </c>
      <c r="F7575" s="47" t="s">
        <v>157</v>
      </c>
      <c r="G7575" s="47" t="s">
        <v>137</v>
      </c>
      <c r="H7575" s="47" t="n">
        <v>190</v>
      </c>
      <c r="I7575" s="57" t="n">
        <f aca="false">IFERROR(H7575/INDEX(Rate_Master!$C$2:$C$13,MATCH(F7575,Rate_Master!$A$2:$A$13,0)),0)</f>
        <v>0.863636363636364</v>
      </c>
    </row>
    <row r="7576" customFormat="false" ht="15" hidden="false" customHeight="false" outlineLevel="0" collapsed="false">
      <c r="A7576" s="47" t="s">
        <v>19528</v>
      </c>
      <c r="B7576" s="47" t="s">
        <v>1722</v>
      </c>
      <c r="C7576" s="48" t="n">
        <v>46158</v>
      </c>
      <c r="D7576" s="47" t="s">
        <v>65</v>
      </c>
      <c r="E7576" s="47" t="s">
        <v>134</v>
      </c>
      <c r="F7576" s="47" t="s">
        <v>157</v>
      </c>
      <c r="G7576" s="47" t="s">
        <v>138</v>
      </c>
      <c r="H7576" s="47" t="n">
        <v>85</v>
      </c>
      <c r="I7576" s="57" t="n">
        <f aca="false">IFERROR(H7576/INDEX(Rate_Master!$C$2:$C$13,MATCH(F7576,Rate_Master!$A$2:$A$13,0)),0)</f>
        <v>0.386363636363636</v>
      </c>
    </row>
    <row r="7577" customFormat="false" ht="15" hidden="false" customHeight="false" outlineLevel="0" collapsed="false">
      <c r="A7577" s="47" t="s">
        <v>19529</v>
      </c>
      <c r="B7577" s="47" t="s">
        <v>1723</v>
      </c>
      <c r="C7577" s="48" t="n">
        <v>46160</v>
      </c>
      <c r="D7577" s="47" t="s">
        <v>62</v>
      </c>
      <c r="E7577" s="47" t="s">
        <v>120</v>
      </c>
      <c r="F7577" s="47" t="s">
        <v>148</v>
      </c>
      <c r="G7577" s="47" t="s">
        <v>119</v>
      </c>
      <c r="H7577" s="47" t="n">
        <v>1587</v>
      </c>
      <c r="I7577" s="57" t="n">
        <f aca="false">IFERROR(H7577/INDEX(Rate_Master!$C$2:$C$13,MATCH(F7577,Rate_Master!$A$2:$A$13,0)),0)</f>
        <v>1.76333333333333</v>
      </c>
    </row>
    <row r="7578" customFormat="false" ht="15" hidden="false" customHeight="false" outlineLevel="0" collapsed="false">
      <c r="A7578" s="47" t="s">
        <v>19530</v>
      </c>
      <c r="B7578" s="47" t="s">
        <v>1723</v>
      </c>
      <c r="C7578" s="48" t="n">
        <v>46160</v>
      </c>
      <c r="D7578" s="47" t="s">
        <v>62</v>
      </c>
      <c r="E7578" s="47" t="s">
        <v>120</v>
      </c>
      <c r="F7578" s="47" t="s">
        <v>148</v>
      </c>
      <c r="G7578" s="47" t="s">
        <v>121</v>
      </c>
      <c r="H7578" s="47" t="n">
        <v>1445</v>
      </c>
      <c r="I7578" s="57" t="n">
        <f aca="false">IFERROR(H7578/INDEX(Rate_Master!$C$2:$C$13,MATCH(F7578,Rate_Master!$A$2:$A$13,0)),0)</f>
        <v>1.60555555555556</v>
      </c>
    </row>
    <row r="7579" customFormat="false" ht="15" hidden="false" customHeight="false" outlineLevel="0" collapsed="false">
      <c r="A7579" s="47" t="s">
        <v>19531</v>
      </c>
      <c r="B7579" s="47" t="s">
        <v>1723</v>
      </c>
      <c r="C7579" s="48" t="n">
        <v>46160</v>
      </c>
      <c r="D7579" s="47" t="s">
        <v>62</v>
      </c>
      <c r="E7579" s="47" t="s">
        <v>120</v>
      </c>
      <c r="F7579" s="47" t="s">
        <v>148</v>
      </c>
      <c r="G7579" s="47" t="s">
        <v>122</v>
      </c>
      <c r="H7579" s="47" t="n">
        <v>1577</v>
      </c>
      <c r="I7579" s="57" t="n">
        <f aca="false">IFERROR(H7579/INDEX(Rate_Master!$C$2:$C$13,MATCH(F7579,Rate_Master!$A$2:$A$13,0)),0)</f>
        <v>1.75222222222222</v>
      </c>
    </row>
    <row r="7580" customFormat="false" ht="15" hidden="false" customHeight="false" outlineLevel="0" collapsed="false">
      <c r="A7580" s="47" t="s">
        <v>19532</v>
      </c>
      <c r="B7580" s="47" t="s">
        <v>1723</v>
      </c>
      <c r="C7580" s="48" t="n">
        <v>46160</v>
      </c>
      <c r="D7580" s="47" t="s">
        <v>62</v>
      </c>
      <c r="E7580" s="47" t="s">
        <v>120</v>
      </c>
      <c r="F7580" s="47" t="s">
        <v>148</v>
      </c>
      <c r="G7580" s="47" t="s">
        <v>123</v>
      </c>
      <c r="H7580" s="47" t="n">
        <v>1112</v>
      </c>
      <c r="I7580" s="57" t="n">
        <f aca="false">IFERROR(H7580/INDEX(Rate_Master!$C$2:$C$13,MATCH(F7580,Rate_Master!$A$2:$A$13,0)),0)</f>
        <v>1.23555555555556</v>
      </c>
    </row>
    <row r="7581" customFormat="false" ht="15" hidden="false" customHeight="false" outlineLevel="0" collapsed="false">
      <c r="A7581" s="47" t="s">
        <v>19533</v>
      </c>
      <c r="B7581" s="47" t="s">
        <v>1723</v>
      </c>
      <c r="C7581" s="48" t="n">
        <v>46160</v>
      </c>
      <c r="D7581" s="47" t="s">
        <v>62</v>
      </c>
      <c r="E7581" s="47" t="s">
        <v>120</v>
      </c>
      <c r="F7581" s="47" t="s">
        <v>148</v>
      </c>
      <c r="G7581" s="47" t="s">
        <v>124</v>
      </c>
      <c r="H7581" s="47" t="n">
        <v>709</v>
      </c>
      <c r="I7581" s="57" t="n">
        <f aca="false">IFERROR(H7581/INDEX(Rate_Master!$C$2:$C$13,MATCH(F7581,Rate_Master!$A$2:$A$13,0)),0)</f>
        <v>0.787777777777778</v>
      </c>
    </row>
    <row r="7582" customFormat="false" ht="15" hidden="false" customHeight="false" outlineLevel="0" collapsed="false">
      <c r="A7582" s="47" t="s">
        <v>19534</v>
      </c>
      <c r="B7582" s="47" t="s">
        <v>1723</v>
      </c>
      <c r="C7582" s="48" t="n">
        <v>46160</v>
      </c>
      <c r="D7582" s="47" t="s">
        <v>62</v>
      </c>
      <c r="E7582" s="47" t="s">
        <v>120</v>
      </c>
      <c r="F7582" s="47" t="s">
        <v>148</v>
      </c>
      <c r="G7582" s="47" t="s">
        <v>125</v>
      </c>
      <c r="H7582" s="47" t="n">
        <v>443</v>
      </c>
      <c r="I7582" s="57" t="n">
        <f aca="false">IFERROR(H7582/INDEX(Rate_Master!$C$2:$C$13,MATCH(F7582,Rate_Master!$A$2:$A$13,0)),0)</f>
        <v>0.492222222222222</v>
      </c>
    </row>
    <row r="7583" customFormat="false" ht="15" hidden="false" customHeight="false" outlineLevel="0" collapsed="false">
      <c r="A7583" s="47" t="s">
        <v>19535</v>
      </c>
      <c r="B7583" s="47" t="s">
        <v>1723</v>
      </c>
      <c r="C7583" s="48" t="n">
        <v>46160</v>
      </c>
      <c r="D7583" s="47" t="s">
        <v>62</v>
      </c>
      <c r="E7583" s="47" t="s">
        <v>120</v>
      </c>
      <c r="F7583" s="47" t="s">
        <v>148</v>
      </c>
      <c r="G7583" s="47" t="s">
        <v>126</v>
      </c>
      <c r="H7583" s="47" t="n">
        <v>320</v>
      </c>
      <c r="I7583" s="57" t="n">
        <f aca="false">IFERROR(H7583/INDEX(Rate_Master!$C$2:$C$13,MATCH(F7583,Rate_Master!$A$2:$A$13,0)),0)</f>
        <v>0.355555555555556</v>
      </c>
    </row>
    <row r="7584" customFormat="false" ht="15" hidden="false" customHeight="false" outlineLevel="0" collapsed="false">
      <c r="A7584" s="47" t="s">
        <v>19536</v>
      </c>
      <c r="B7584" s="47" t="s">
        <v>1724</v>
      </c>
      <c r="C7584" s="48" t="n">
        <v>46160</v>
      </c>
      <c r="D7584" s="47" t="s">
        <v>62</v>
      </c>
      <c r="E7584" s="47" t="s">
        <v>120</v>
      </c>
      <c r="F7584" s="47" t="s">
        <v>148</v>
      </c>
      <c r="G7584" s="47" t="s">
        <v>119</v>
      </c>
      <c r="H7584" s="47" t="n">
        <v>1202</v>
      </c>
      <c r="I7584" s="57" t="n">
        <f aca="false">IFERROR(H7584/INDEX(Rate_Master!$C$2:$C$13,MATCH(F7584,Rate_Master!$A$2:$A$13,0)),0)</f>
        <v>1.33555555555556</v>
      </c>
    </row>
    <row r="7585" customFormat="false" ht="15" hidden="false" customHeight="false" outlineLevel="0" collapsed="false">
      <c r="A7585" s="47" t="s">
        <v>19537</v>
      </c>
      <c r="B7585" s="47" t="s">
        <v>1724</v>
      </c>
      <c r="C7585" s="48" t="n">
        <v>46160</v>
      </c>
      <c r="D7585" s="47" t="s">
        <v>62</v>
      </c>
      <c r="E7585" s="47" t="s">
        <v>120</v>
      </c>
      <c r="F7585" s="47" t="s">
        <v>148</v>
      </c>
      <c r="G7585" s="47" t="s">
        <v>121</v>
      </c>
      <c r="H7585" s="47" t="n">
        <v>1120</v>
      </c>
      <c r="I7585" s="57" t="n">
        <f aca="false">IFERROR(H7585/INDEX(Rate_Master!$C$2:$C$13,MATCH(F7585,Rate_Master!$A$2:$A$13,0)),0)</f>
        <v>1.24444444444444</v>
      </c>
    </row>
    <row r="7586" customFormat="false" ht="15" hidden="false" customHeight="false" outlineLevel="0" collapsed="false">
      <c r="A7586" s="47" t="s">
        <v>19538</v>
      </c>
      <c r="B7586" s="47" t="s">
        <v>1724</v>
      </c>
      <c r="C7586" s="48" t="n">
        <v>46160</v>
      </c>
      <c r="D7586" s="47" t="s">
        <v>62</v>
      </c>
      <c r="E7586" s="47" t="s">
        <v>120</v>
      </c>
      <c r="F7586" s="47" t="s">
        <v>148</v>
      </c>
      <c r="G7586" s="47" t="s">
        <v>122</v>
      </c>
      <c r="H7586" s="47" t="n">
        <v>1264</v>
      </c>
      <c r="I7586" s="57" t="n">
        <f aca="false">IFERROR(H7586/INDEX(Rate_Master!$C$2:$C$13,MATCH(F7586,Rate_Master!$A$2:$A$13,0)),0)</f>
        <v>1.40444444444444</v>
      </c>
    </row>
    <row r="7587" customFormat="false" ht="15" hidden="false" customHeight="false" outlineLevel="0" collapsed="false">
      <c r="A7587" s="47" t="s">
        <v>19539</v>
      </c>
      <c r="B7587" s="47" t="s">
        <v>1724</v>
      </c>
      <c r="C7587" s="48" t="n">
        <v>46160</v>
      </c>
      <c r="D7587" s="47" t="s">
        <v>62</v>
      </c>
      <c r="E7587" s="47" t="s">
        <v>120</v>
      </c>
      <c r="F7587" s="47" t="s">
        <v>148</v>
      </c>
      <c r="G7587" s="47" t="s">
        <v>123</v>
      </c>
      <c r="H7587" s="47" t="n">
        <v>938</v>
      </c>
      <c r="I7587" s="57" t="n">
        <f aca="false">IFERROR(H7587/INDEX(Rate_Master!$C$2:$C$13,MATCH(F7587,Rate_Master!$A$2:$A$13,0)),0)</f>
        <v>1.04222222222222</v>
      </c>
    </row>
    <row r="7588" customFormat="false" ht="15" hidden="false" customHeight="false" outlineLevel="0" collapsed="false">
      <c r="A7588" s="47" t="s">
        <v>19540</v>
      </c>
      <c r="B7588" s="47" t="s">
        <v>1724</v>
      </c>
      <c r="C7588" s="48" t="n">
        <v>46160</v>
      </c>
      <c r="D7588" s="47" t="s">
        <v>62</v>
      </c>
      <c r="E7588" s="47" t="s">
        <v>120</v>
      </c>
      <c r="F7588" s="47" t="s">
        <v>148</v>
      </c>
      <c r="G7588" s="47" t="s">
        <v>124</v>
      </c>
      <c r="H7588" s="47" t="n">
        <v>534</v>
      </c>
      <c r="I7588" s="57" t="n">
        <f aca="false">IFERROR(H7588/INDEX(Rate_Master!$C$2:$C$13,MATCH(F7588,Rate_Master!$A$2:$A$13,0)),0)</f>
        <v>0.593333333333333</v>
      </c>
    </row>
    <row r="7589" customFormat="false" ht="15" hidden="false" customHeight="false" outlineLevel="0" collapsed="false">
      <c r="A7589" s="47" t="s">
        <v>19541</v>
      </c>
      <c r="B7589" s="47" t="s">
        <v>1724</v>
      </c>
      <c r="C7589" s="48" t="n">
        <v>46160</v>
      </c>
      <c r="D7589" s="47" t="s">
        <v>62</v>
      </c>
      <c r="E7589" s="47" t="s">
        <v>120</v>
      </c>
      <c r="F7589" s="47" t="s">
        <v>148</v>
      </c>
      <c r="G7589" s="47" t="s">
        <v>125</v>
      </c>
      <c r="H7589" s="47" t="n">
        <v>312</v>
      </c>
      <c r="I7589" s="57" t="n">
        <f aca="false">IFERROR(H7589/INDEX(Rate_Master!$C$2:$C$13,MATCH(F7589,Rate_Master!$A$2:$A$13,0)),0)</f>
        <v>0.346666666666667</v>
      </c>
    </row>
    <row r="7590" customFormat="false" ht="15" hidden="false" customHeight="false" outlineLevel="0" collapsed="false">
      <c r="A7590" s="47" t="s">
        <v>19542</v>
      </c>
      <c r="B7590" s="47" t="s">
        <v>1724</v>
      </c>
      <c r="C7590" s="48" t="n">
        <v>46160</v>
      </c>
      <c r="D7590" s="47" t="s">
        <v>62</v>
      </c>
      <c r="E7590" s="47" t="s">
        <v>120</v>
      </c>
      <c r="F7590" s="47" t="s">
        <v>148</v>
      </c>
      <c r="G7590" s="47" t="s">
        <v>126</v>
      </c>
      <c r="H7590" s="47" t="n">
        <v>244</v>
      </c>
      <c r="I7590" s="57" t="n">
        <f aca="false">IFERROR(H7590/INDEX(Rate_Master!$C$2:$C$13,MATCH(F7590,Rate_Master!$A$2:$A$13,0)),0)</f>
        <v>0.271111111111111</v>
      </c>
    </row>
    <row r="7591" customFormat="false" ht="15" hidden="false" customHeight="false" outlineLevel="0" collapsed="false">
      <c r="A7591" s="47" t="s">
        <v>19543</v>
      </c>
      <c r="B7591" s="47" t="s">
        <v>1725</v>
      </c>
      <c r="C7591" s="48" t="n">
        <v>46160</v>
      </c>
      <c r="D7591" s="47" t="s">
        <v>62</v>
      </c>
      <c r="E7591" s="47" t="s">
        <v>120</v>
      </c>
      <c r="F7591" s="47" t="s">
        <v>148</v>
      </c>
      <c r="G7591" s="47" t="s">
        <v>119</v>
      </c>
      <c r="H7591" s="47" t="n">
        <v>1198</v>
      </c>
      <c r="I7591" s="57" t="n">
        <f aca="false">IFERROR(H7591/INDEX(Rate_Master!$C$2:$C$13,MATCH(F7591,Rate_Master!$A$2:$A$13,0)),0)</f>
        <v>1.33111111111111</v>
      </c>
    </row>
    <row r="7592" customFormat="false" ht="15" hidden="false" customHeight="false" outlineLevel="0" collapsed="false">
      <c r="A7592" s="47" t="s">
        <v>19544</v>
      </c>
      <c r="B7592" s="47" t="s">
        <v>1725</v>
      </c>
      <c r="C7592" s="48" t="n">
        <v>46160</v>
      </c>
      <c r="D7592" s="47" t="s">
        <v>62</v>
      </c>
      <c r="E7592" s="47" t="s">
        <v>120</v>
      </c>
      <c r="F7592" s="47" t="s">
        <v>148</v>
      </c>
      <c r="G7592" s="47" t="s">
        <v>121</v>
      </c>
      <c r="H7592" s="47" t="n">
        <v>1083</v>
      </c>
      <c r="I7592" s="57" t="n">
        <f aca="false">IFERROR(H7592/INDEX(Rate_Master!$C$2:$C$13,MATCH(F7592,Rate_Master!$A$2:$A$13,0)),0)</f>
        <v>1.20333333333333</v>
      </c>
    </row>
    <row r="7593" customFormat="false" ht="15" hidden="false" customHeight="false" outlineLevel="0" collapsed="false">
      <c r="A7593" s="47" t="s">
        <v>19545</v>
      </c>
      <c r="B7593" s="47" t="s">
        <v>1725</v>
      </c>
      <c r="C7593" s="48" t="n">
        <v>46160</v>
      </c>
      <c r="D7593" s="47" t="s">
        <v>62</v>
      </c>
      <c r="E7593" s="47" t="s">
        <v>120</v>
      </c>
      <c r="F7593" s="47" t="s">
        <v>148</v>
      </c>
      <c r="G7593" s="47" t="s">
        <v>122</v>
      </c>
      <c r="H7593" s="47" t="n">
        <v>1224</v>
      </c>
      <c r="I7593" s="57" t="n">
        <f aca="false">IFERROR(H7593/INDEX(Rate_Master!$C$2:$C$13,MATCH(F7593,Rate_Master!$A$2:$A$13,0)),0)</f>
        <v>1.36</v>
      </c>
    </row>
    <row r="7594" customFormat="false" ht="15" hidden="false" customHeight="false" outlineLevel="0" collapsed="false">
      <c r="A7594" s="47" t="s">
        <v>19546</v>
      </c>
      <c r="B7594" s="47" t="s">
        <v>1725</v>
      </c>
      <c r="C7594" s="48" t="n">
        <v>46160</v>
      </c>
      <c r="D7594" s="47" t="s">
        <v>62</v>
      </c>
      <c r="E7594" s="47" t="s">
        <v>120</v>
      </c>
      <c r="F7594" s="47" t="s">
        <v>148</v>
      </c>
      <c r="G7594" s="47" t="s">
        <v>123</v>
      </c>
      <c r="H7594" s="47" t="n">
        <v>860</v>
      </c>
      <c r="I7594" s="57" t="n">
        <f aca="false">IFERROR(H7594/INDEX(Rate_Master!$C$2:$C$13,MATCH(F7594,Rate_Master!$A$2:$A$13,0)),0)</f>
        <v>0.955555555555556</v>
      </c>
    </row>
    <row r="7595" customFormat="false" ht="15" hidden="false" customHeight="false" outlineLevel="0" collapsed="false">
      <c r="A7595" s="47" t="s">
        <v>19547</v>
      </c>
      <c r="B7595" s="47" t="s">
        <v>1725</v>
      </c>
      <c r="C7595" s="48" t="n">
        <v>46160</v>
      </c>
      <c r="D7595" s="47" t="s">
        <v>62</v>
      </c>
      <c r="E7595" s="47" t="s">
        <v>120</v>
      </c>
      <c r="F7595" s="47" t="s">
        <v>148</v>
      </c>
      <c r="G7595" s="47" t="s">
        <v>124</v>
      </c>
      <c r="H7595" s="47" t="n">
        <v>577</v>
      </c>
      <c r="I7595" s="57" t="n">
        <f aca="false">IFERROR(H7595/INDEX(Rate_Master!$C$2:$C$13,MATCH(F7595,Rate_Master!$A$2:$A$13,0)),0)</f>
        <v>0.641111111111111</v>
      </c>
    </row>
    <row r="7596" customFormat="false" ht="15" hidden="false" customHeight="false" outlineLevel="0" collapsed="false">
      <c r="A7596" s="47" t="s">
        <v>19548</v>
      </c>
      <c r="B7596" s="47" t="s">
        <v>1725</v>
      </c>
      <c r="C7596" s="48" t="n">
        <v>46160</v>
      </c>
      <c r="D7596" s="47" t="s">
        <v>62</v>
      </c>
      <c r="E7596" s="47" t="s">
        <v>120</v>
      </c>
      <c r="F7596" s="47" t="s">
        <v>148</v>
      </c>
      <c r="G7596" s="47" t="s">
        <v>125</v>
      </c>
      <c r="H7596" s="47" t="n">
        <v>292</v>
      </c>
      <c r="I7596" s="57" t="n">
        <f aca="false">IFERROR(H7596/INDEX(Rate_Master!$C$2:$C$13,MATCH(F7596,Rate_Master!$A$2:$A$13,0)),0)</f>
        <v>0.324444444444444</v>
      </c>
    </row>
    <row r="7597" customFormat="false" ht="15" hidden="false" customHeight="false" outlineLevel="0" collapsed="false">
      <c r="A7597" s="47" t="s">
        <v>19549</v>
      </c>
      <c r="B7597" s="47" t="s">
        <v>1725</v>
      </c>
      <c r="C7597" s="48" t="n">
        <v>46160</v>
      </c>
      <c r="D7597" s="47" t="s">
        <v>62</v>
      </c>
      <c r="E7597" s="47" t="s">
        <v>120</v>
      </c>
      <c r="F7597" s="47" t="s">
        <v>148</v>
      </c>
      <c r="G7597" s="47" t="s">
        <v>126</v>
      </c>
      <c r="H7597" s="47" t="n">
        <v>243</v>
      </c>
      <c r="I7597" s="57" t="n">
        <f aca="false">IFERROR(H7597/INDEX(Rate_Master!$C$2:$C$13,MATCH(F7597,Rate_Master!$A$2:$A$13,0)),0)</f>
        <v>0.27</v>
      </c>
    </row>
    <row r="7598" customFormat="false" ht="15" hidden="false" customHeight="false" outlineLevel="0" collapsed="false">
      <c r="A7598" s="47" t="s">
        <v>19550</v>
      </c>
      <c r="B7598" s="47" t="s">
        <v>1726</v>
      </c>
      <c r="C7598" s="48" t="n">
        <v>46160</v>
      </c>
      <c r="D7598" s="47" t="s">
        <v>63</v>
      </c>
      <c r="E7598" s="47" t="s">
        <v>120</v>
      </c>
      <c r="F7598" s="47" t="s">
        <v>151</v>
      </c>
      <c r="G7598" s="47" t="s">
        <v>119</v>
      </c>
      <c r="H7598" s="47" t="n">
        <v>1279</v>
      </c>
      <c r="I7598" s="57" t="n">
        <f aca="false">IFERROR(H7598/INDEX(Rate_Master!$C$2:$C$13,MATCH(F7598,Rate_Master!$A$2:$A$13,0)),0)</f>
        <v>1.82714285714286</v>
      </c>
    </row>
    <row r="7599" customFormat="false" ht="15" hidden="false" customHeight="false" outlineLevel="0" collapsed="false">
      <c r="A7599" s="47" t="s">
        <v>19551</v>
      </c>
      <c r="B7599" s="47" t="s">
        <v>1726</v>
      </c>
      <c r="C7599" s="48" t="n">
        <v>46160</v>
      </c>
      <c r="D7599" s="47" t="s">
        <v>63</v>
      </c>
      <c r="E7599" s="47" t="s">
        <v>120</v>
      </c>
      <c r="F7599" s="47" t="s">
        <v>151</v>
      </c>
      <c r="G7599" s="47" t="s">
        <v>121</v>
      </c>
      <c r="H7599" s="47" t="n">
        <v>1139</v>
      </c>
      <c r="I7599" s="57" t="n">
        <f aca="false">IFERROR(H7599/INDEX(Rate_Master!$C$2:$C$13,MATCH(F7599,Rate_Master!$A$2:$A$13,0)),0)</f>
        <v>1.62714285714286</v>
      </c>
    </row>
    <row r="7600" customFormat="false" ht="15" hidden="false" customHeight="false" outlineLevel="0" collapsed="false">
      <c r="A7600" s="47" t="s">
        <v>19552</v>
      </c>
      <c r="B7600" s="47" t="s">
        <v>1726</v>
      </c>
      <c r="C7600" s="48" t="n">
        <v>46160</v>
      </c>
      <c r="D7600" s="47" t="s">
        <v>63</v>
      </c>
      <c r="E7600" s="47" t="s">
        <v>120</v>
      </c>
      <c r="F7600" s="47" t="s">
        <v>151</v>
      </c>
      <c r="G7600" s="47" t="s">
        <v>122</v>
      </c>
      <c r="H7600" s="47" t="n">
        <v>2738</v>
      </c>
      <c r="I7600" s="57" t="n">
        <f aca="false">IFERROR(H7600/INDEX(Rate_Master!$C$2:$C$13,MATCH(F7600,Rate_Master!$A$2:$A$13,0)),0)</f>
        <v>3.91142857142857</v>
      </c>
    </row>
    <row r="7601" customFormat="false" ht="15" hidden="false" customHeight="false" outlineLevel="0" collapsed="false">
      <c r="A7601" s="47" t="s">
        <v>19553</v>
      </c>
      <c r="B7601" s="47" t="s">
        <v>1726</v>
      </c>
      <c r="C7601" s="48" t="n">
        <v>46160</v>
      </c>
      <c r="D7601" s="47" t="s">
        <v>63</v>
      </c>
      <c r="E7601" s="47" t="s">
        <v>120</v>
      </c>
      <c r="F7601" s="47" t="s">
        <v>151</v>
      </c>
      <c r="G7601" s="47" t="s">
        <v>123</v>
      </c>
      <c r="H7601" s="47" t="n">
        <v>892</v>
      </c>
      <c r="I7601" s="57" t="n">
        <f aca="false">IFERROR(H7601/INDEX(Rate_Master!$C$2:$C$13,MATCH(F7601,Rate_Master!$A$2:$A$13,0)),0)</f>
        <v>1.27428571428571</v>
      </c>
    </row>
    <row r="7602" customFormat="false" ht="15" hidden="false" customHeight="false" outlineLevel="0" collapsed="false">
      <c r="A7602" s="47" t="s">
        <v>19554</v>
      </c>
      <c r="B7602" s="47" t="s">
        <v>1726</v>
      </c>
      <c r="C7602" s="48" t="n">
        <v>46160</v>
      </c>
      <c r="D7602" s="47" t="s">
        <v>63</v>
      </c>
      <c r="E7602" s="47" t="s">
        <v>120</v>
      </c>
      <c r="F7602" s="47" t="s">
        <v>151</v>
      </c>
      <c r="G7602" s="47" t="s">
        <v>124</v>
      </c>
      <c r="H7602" s="47" t="n">
        <v>558</v>
      </c>
      <c r="I7602" s="57" t="n">
        <f aca="false">IFERROR(H7602/INDEX(Rate_Master!$C$2:$C$13,MATCH(F7602,Rate_Master!$A$2:$A$13,0)),0)</f>
        <v>0.797142857142857</v>
      </c>
    </row>
    <row r="7603" customFormat="false" ht="15" hidden="false" customHeight="false" outlineLevel="0" collapsed="false">
      <c r="A7603" s="47" t="s">
        <v>19555</v>
      </c>
      <c r="B7603" s="47" t="s">
        <v>1726</v>
      </c>
      <c r="C7603" s="48" t="n">
        <v>46160</v>
      </c>
      <c r="D7603" s="47" t="s">
        <v>63</v>
      </c>
      <c r="E7603" s="47" t="s">
        <v>120</v>
      </c>
      <c r="F7603" s="47" t="s">
        <v>151</v>
      </c>
      <c r="G7603" s="47" t="s">
        <v>125</v>
      </c>
      <c r="H7603" s="47" t="n">
        <v>338</v>
      </c>
      <c r="I7603" s="57" t="n">
        <f aca="false">IFERROR(H7603/INDEX(Rate_Master!$C$2:$C$13,MATCH(F7603,Rate_Master!$A$2:$A$13,0)),0)</f>
        <v>0.482857142857143</v>
      </c>
    </row>
    <row r="7604" customFormat="false" ht="15" hidden="false" customHeight="false" outlineLevel="0" collapsed="false">
      <c r="A7604" s="47" t="s">
        <v>19556</v>
      </c>
      <c r="B7604" s="47" t="s">
        <v>1726</v>
      </c>
      <c r="C7604" s="48" t="n">
        <v>46160</v>
      </c>
      <c r="D7604" s="47" t="s">
        <v>63</v>
      </c>
      <c r="E7604" s="47" t="s">
        <v>120</v>
      </c>
      <c r="F7604" s="47" t="s">
        <v>151</v>
      </c>
      <c r="G7604" s="47" t="s">
        <v>126</v>
      </c>
      <c r="H7604" s="47" t="n">
        <v>225</v>
      </c>
      <c r="I7604" s="57" t="n">
        <f aca="false">IFERROR(H7604/INDEX(Rate_Master!$C$2:$C$13,MATCH(F7604,Rate_Master!$A$2:$A$13,0)),0)</f>
        <v>0.321428571428571</v>
      </c>
    </row>
    <row r="7605" customFormat="false" ht="15" hidden="false" customHeight="false" outlineLevel="0" collapsed="false">
      <c r="A7605" s="47" t="s">
        <v>19557</v>
      </c>
      <c r="B7605" s="47" t="s">
        <v>1727</v>
      </c>
      <c r="C7605" s="48" t="n">
        <v>46160</v>
      </c>
      <c r="D7605" s="47" t="s">
        <v>63</v>
      </c>
      <c r="E7605" s="47" t="s">
        <v>120</v>
      </c>
      <c r="F7605" s="47" t="s">
        <v>152</v>
      </c>
      <c r="G7605" s="47" t="s">
        <v>119</v>
      </c>
      <c r="H7605" s="47" t="n">
        <v>933</v>
      </c>
      <c r="I7605" s="57" t="n">
        <f aca="false">IFERROR(H7605/INDEX(Rate_Master!$C$2:$C$13,MATCH(F7605,Rate_Master!$A$2:$A$13,0)),0)</f>
        <v>1.03666666666667</v>
      </c>
    </row>
    <row r="7606" customFormat="false" ht="15" hidden="false" customHeight="false" outlineLevel="0" collapsed="false">
      <c r="A7606" s="47" t="s">
        <v>19558</v>
      </c>
      <c r="B7606" s="47" t="s">
        <v>1727</v>
      </c>
      <c r="C7606" s="48" t="n">
        <v>46160</v>
      </c>
      <c r="D7606" s="47" t="s">
        <v>63</v>
      </c>
      <c r="E7606" s="47" t="s">
        <v>120</v>
      </c>
      <c r="F7606" s="47" t="s">
        <v>152</v>
      </c>
      <c r="G7606" s="47" t="s">
        <v>121</v>
      </c>
      <c r="H7606" s="47" t="n">
        <v>894</v>
      </c>
      <c r="I7606" s="57" t="n">
        <f aca="false">IFERROR(H7606/INDEX(Rate_Master!$C$2:$C$13,MATCH(F7606,Rate_Master!$A$2:$A$13,0)),0)</f>
        <v>0.993333333333333</v>
      </c>
    </row>
    <row r="7607" customFormat="false" ht="15" hidden="false" customHeight="false" outlineLevel="0" collapsed="false">
      <c r="A7607" s="47" t="s">
        <v>19559</v>
      </c>
      <c r="B7607" s="47" t="s">
        <v>1727</v>
      </c>
      <c r="C7607" s="48" t="n">
        <v>46160</v>
      </c>
      <c r="D7607" s="47" t="s">
        <v>63</v>
      </c>
      <c r="E7607" s="47" t="s">
        <v>120</v>
      </c>
      <c r="F7607" s="47" t="s">
        <v>152</v>
      </c>
      <c r="G7607" s="47" t="s">
        <v>122</v>
      </c>
      <c r="H7607" s="47" t="n">
        <v>996</v>
      </c>
      <c r="I7607" s="57" t="n">
        <f aca="false">IFERROR(H7607/INDEX(Rate_Master!$C$2:$C$13,MATCH(F7607,Rate_Master!$A$2:$A$13,0)),0)</f>
        <v>1.10666666666667</v>
      </c>
    </row>
    <row r="7608" customFormat="false" ht="15" hidden="false" customHeight="false" outlineLevel="0" collapsed="false">
      <c r="A7608" s="47" t="s">
        <v>19560</v>
      </c>
      <c r="B7608" s="47" t="s">
        <v>1727</v>
      </c>
      <c r="C7608" s="48" t="n">
        <v>46160</v>
      </c>
      <c r="D7608" s="47" t="s">
        <v>63</v>
      </c>
      <c r="E7608" s="47" t="s">
        <v>120</v>
      </c>
      <c r="F7608" s="47" t="s">
        <v>152</v>
      </c>
      <c r="G7608" s="47" t="s">
        <v>123</v>
      </c>
      <c r="H7608" s="47" t="n">
        <v>756</v>
      </c>
      <c r="I7608" s="57" t="n">
        <f aca="false">IFERROR(H7608/INDEX(Rate_Master!$C$2:$C$13,MATCH(F7608,Rate_Master!$A$2:$A$13,0)),0)</f>
        <v>0.84</v>
      </c>
    </row>
    <row r="7609" customFormat="false" ht="15" hidden="false" customHeight="false" outlineLevel="0" collapsed="false">
      <c r="A7609" s="47" t="s">
        <v>19561</v>
      </c>
      <c r="B7609" s="47" t="s">
        <v>1727</v>
      </c>
      <c r="C7609" s="48" t="n">
        <v>46160</v>
      </c>
      <c r="D7609" s="47" t="s">
        <v>63</v>
      </c>
      <c r="E7609" s="47" t="s">
        <v>120</v>
      </c>
      <c r="F7609" s="47" t="s">
        <v>152</v>
      </c>
      <c r="G7609" s="47" t="s">
        <v>124</v>
      </c>
      <c r="H7609" s="47" t="n">
        <v>491</v>
      </c>
      <c r="I7609" s="57" t="n">
        <f aca="false">IFERROR(H7609/INDEX(Rate_Master!$C$2:$C$13,MATCH(F7609,Rate_Master!$A$2:$A$13,0)),0)</f>
        <v>0.545555555555556</v>
      </c>
    </row>
    <row r="7610" customFormat="false" ht="15" hidden="false" customHeight="false" outlineLevel="0" collapsed="false">
      <c r="A7610" s="47" t="s">
        <v>19562</v>
      </c>
      <c r="B7610" s="47" t="s">
        <v>1727</v>
      </c>
      <c r="C7610" s="48" t="n">
        <v>46160</v>
      </c>
      <c r="D7610" s="47" t="s">
        <v>63</v>
      </c>
      <c r="E7610" s="47" t="s">
        <v>120</v>
      </c>
      <c r="F7610" s="47" t="s">
        <v>152</v>
      </c>
      <c r="G7610" s="47" t="s">
        <v>125</v>
      </c>
      <c r="H7610" s="47" t="n">
        <v>249</v>
      </c>
      <c r="I7610" s="57" t="n">
        <f aca="false">IFERROR(H7610/INDEX(Rate_Master!$C$2:$C$13,MATCH(F7610,Rate_Master!$A$2:$A$13,0)),0)</f>
        <v>0.276666666666667</v>
      </c>
    </row>
    <row r="7611" customFormat="false" ht="15" hidden="false" customHeight="false" outlineLevel="0" collapsed="false">
      <c r="A7611" s="47" t="s">
        <v>19563</v>
      </c>
      <c r="B7611" s="47" t="s">
        <v>1727</v>
      </c>
      <c r="C7611" s="48" t="n">
        <v>46160</v>
      </c>
      <c r="D7611" s="47" t="s">
        <v>63</v>
      </c>
      <c r="E7611" s="47" t="s">
        <v>120</v>
      </c>
      <c r="F7611" s="47" t="s">
        <v>152</v>
      </c>
      <c r="G7611" s="47" t="s">
        <v>126</v>
      </c>
      <c r="H7611" s="47" t="n">
        <v>165</v>
      </c>
      <c r="I7611" s="57" t="n">
        <f aca="false">IFERROR(H7611/INDEX(Rate_Master!$C$2:$C$13,MATCH(F7611,Rate_Master!$A$2:$A$13,0)),0)</f>
        <v>0.183333333333333</v>
      </c>
    </row>
    <row r="7612" customFormat="false" ht="15" hidden="false" customHeight="false" outlineLevel="0" collapsed="false">
      <c r="A7612" s="47" t="s">
        <v>19564</v>
      </c>
      <c r="B7612" s="47" t="s">
        <v>1729</v>
      </c>
      <c r="C7612" s="48" t="n">
        <v>46160</v>
      </c>
      <c r="D7612" s="47" t="s">
        <v>63</v>
      </c>
      <c r="E7612" s="47" t="s">
        <v>120</v>
      </c>
      <c r="F7612" s="47" t="s">
        <v>152</v>
      </c>
      <c r="G7612" s="47" t="s">
        <v>119</v>
      </c>
      <c r="H7612" s="47" t="n">
        <v>1765</v>
      </c>
      <c r="I7612" s="57" t="n">
        <f aca="false">IFERROR(H7612/INDEX(Rate_Master!$C$2:$C$13,MATCH(F7612,Rate_Master!$A$2:$A$13,0)),0)</f>
        <v>1.96111111111111</v>
      </c>
    </row>
    <row r="7613" customFormat="false" ht="15" hidden="false" customHeight="false" outlineLevel="0" collapsed="false">
      <c r="A7613" s="47" t="s">
        <v>19565</v>
      </c>
      <c r="B7613" s="47" t="s">
        <v>1729</v>
      </c>
      <c r="C7613" s="48" t="n">
        <v>46160</v>
      </c>
      <c r="D7613" s="47" t="s">
        <v>63</v>
      </c>
      <c r="E7613" s="47" t="s">
        <v>120</v>
      </c>
      <c r="F7613" s="47" t="s">
        <v>152</v>
      </c>
      <c r="G7613" s="47" t="s">
        <v>121</v>
      </c>
      <c r="H7613" s="47" t="n">
        <v>1566</v>
      </c>
      <c r="I7613" s="57" t="n">
        <f aca="false">IFERROR(H7613/INDEX(Rate_Master!$C$2:$C$13,MATCH(F7613,Rate_Master!$A$2:$A$13,0)),0)</f>
        <v>1.74</v>
      </c>
    </row>
    <row r="7614" customFormat="false" ht="15" hidden="false" customHeight="false" outlineLevel="0" collapsed="false">
      <c r="A7614" s="47" t="s">
        <v>19566</v>
      </c>
      <c r="B7614" s="47" t="s">
        <v>1729</v>
      </c>
      <c r="C7614" s="48" t="n">
        <v>46160</v>
      </c>
      <c r="D7614" s="47" t="s">
        <v>63</v>
      </c>
      <c r="E7614" s="47" t="s">
        <v>120</v>
      </c>
      <c r="F7614" s="47" t="s">
        <v>152</v>
      </c>
      <c r="G7614" s="47" t="s">
        <v>122</v>
      </c>
      <c r="H7614" s="47" t="n">
        <v>1862</v>
      </c>
      <c r="I7614" s="57" t="n">
        <f aca="false">IFERROR(H7614/INDEX(Rate_Master!$C$2:$C$13,MATCH(F7614,Rate_Master!$A$2:$A$13,0)),0)</f>
        <v>2.06888888888889</v>
      </c>
    </row>
    <row r="7615" customFormat="false" ht="15" hidden="false" customHeight="false" outlineLevel="0" collapsed="false">
      <c r="A7615" s="47" t="s">
        <v>19567</v>
      </c>
      <c r="B7615" s="47" t="s">
        <v>1729</v>
      </c>
      <c r="C7615" s="48" t="n">
        <v>46160</v>
      </c>
      <c r="D7615" s="47" t="s">
        <v>63</v>
      </c>
      <c r="E7615" s="47" t="s">
        <v>120</v>
      </c>
      <c r="F7615" s="47" t="s">
        <v>152</v>
      </c>
      <c r="G7615" s="47" t="s">
        <v>123</v>
      </c>
      <c r="H7615" s="47" t="n">
        <v>1245</v>
      </c>
      <c r="I7615" s="57" t="n">
        <f aca="false">IFERROR(H7615/INDEX(Rate_Master!$C$2:$C$13,MATCH(F7615,Rate_Master!$A$2:$A$13,0)),0)</f>
        <v>1.38333333333333</v>
      </c>
    </row>
    <row r="7616" customFormat="false" ht="15" hidden="false" customHeight="false" outlineLevel="0" collapsed="false">
      <c r="A7616" s="47" t="s">
        <v>19568</v>
      </c>
      <c r="B7616" s="47" t="s">
        <v>1729</v>
      </c>
      <c r="C7616" s="48" t="n">
        <v>46160</v>
      </c>
      <c r="D7616" s="47" t="s">
        <v>63</v>
      </c>
      <c r="E7616" s="47" t="s">
        <v>120</v>
      </c>
      <c r="F7616" s="47" t="s">
        <v>152</v>
      </c>
      <c r="G7616" s="47" t="s">
        <v>124</v>
      </c>
      <c r="H7616" s="47" t="n">
        <v>788</v>
      </c>
      <c r="I7616" s="57" t="n">
        <f aca="false">IFERROR(H7616/INDEX(Rate_Master!$C$2:$C$13,MATCH(F7616,Rate_Master!$A$2:$A$13,0)),0)</f>
        <v>0.875555555555556</v>
      </c>
    </row>
    <row r="7617" customFormat="false" ht="15" hidden="false" customHeight="false" outlineLevel="0" collapsed="false">
      <c r="A7617" s="47" t="s">
        <v>19569</v>
      </c>
      <c r="B7617" s="47" t="s">
        <v>1729</v>
      </c>
      <c r="C7617" s="48" t="n">
        <v>46160</v>
      </c>
      <c r="D7617" s="47" t="s">
        <v>63</v>
      </c>
      <c r="E7617" s="47" t="s">
        <v>120</v>
      </c>
      <c r="F7617" s="47" t="s">
        <v>152</v>
      </c>
      <c r="G7617" s="47" t="s">
        <v>125</v>
      </c>
      <c r="H7617" s="47" t="n">
        <v>474</v>
      </c>
      <c r="I7617" s="57" t="n">
        <f aca="false">IFERROR(H7617/INDEX(Rate_Master!$C$2:$C$13,MATCH(F7617,Rate_Master!$A$2:$A$13,0)),0)</f>
        <v>0.526666666666667</v>
      </c>
    </row>
    <row r="7618" customFormat="false" ht="15" hidden="false" customHeight="false" outlineLevel="0" collapsed="false">
      <c r="A7618" s="47" t="s">
        <v>19570</v>
      </c>
      <c r="B7618" s="47" t="s">
        <v>1729</v>
      </c>
      <c r="C7618" s="48" t="n">
        <v>46160</v>
      </c>
      <c r="D7618" s="47" t="s">
        <v>63</v>
      </c>
      <c r="E7618" s="47" t="s">
        <v>120</v>
      </c>
      <c r="F7618" s="47" t="s">
        <v>152</v>
      </c>
      <c r="G7618" s="47" t="s">
        <v>126</v>
      </c>
      <c r="H7618" s="47" t="n">
        <v>327</v>
      </c>
      <c r="I7618" s="57" t="n">
        <f aca="false">IFERROR(H7618/INDEX(Rate_Master!$C$2:$C$13,MATCH(F7618,Rate_Master!$A$2:$A$13,0)),0)</f>
        <v>0.363333333333333</v>
      </c>
    </row>
    <row r="7619" customFormat="false" ht="15" hidden="false" customHeight="false" outlineLevel="0" collapsed="false">
      <c r="A7619" s="47" t="s">
        <v>19571</v>
      </c>
      <c r="B7619" s="47" t="s">
        <v>1730</v>
      </c>
      <c r="C7619" s="48" t="n">
        <v>46160</v>
      </c>
      <c r="D7619" s="47" t="s">
        <v>64</v>
      </c>
      <c r="E7619" s="47" t="s">
        <v>128</v>
      </c>
      <c r="F7619" s="47" t="s">
        <v>154</v>
      </c>
      <c r="G7619" s="47" t="s">
        <v>127</v>
      </c>
      <c r="H7619" s="47" t="n">
        <v>824</v>
      </c>
      <c r="I7619" s="57" t="n">
        <f aca="false">IFERROR(H7619/INDEX(Rate_Master!$C$2:$C$13,MATCH(F7619,Rate_Master!$A$2:$A$13,0)),0)</f>
        <v>1.37333333333333</v>
      </c>
    </row>
    <row r="7620" customFormat="false" ht="15" hidden="false" customHeight="false" outlineLevel="0" collapsed="false">
      <c r="A7620" s="47" t="s">
        <v>19572</v>
      </c>
      <c r="B7620" s="47" t="s">
        <v>1730</v>
      </c>
      <c r="C7620" s="48" t="n">
        <v>46160</v>
      </c>
      <c r="D7620" s="47" t="s">
        <v>64</v>
      </c>
      <c r="E7620" s="47" t="s">
        <v>128</v>
      </c>
      <c r="F7620" s="47" t="s">
        <v>154</v>
      </c>
      <c r="G7620" s="47" t="s">
        <v>129</v>
      </c>
      <c r="H7620" s="47" t="n">
        <v>616</v>
      </c>
      <c r="I7620" s="57" t="n">
        <f aca="false">IFERROR(H7620/INDEX(Rate_Master!$C$2:$C$13,MATCH(F7620,Rate_Master!$A$2:$A$13,0)),0)</f>
        <v>1.02666666666667</v>
      </c>
    </row>
    <row r="7621" customFormat="false" ht="15" hidden="false" customHeight="false" outlineLevel="0" collapsed="false">
      <c r="A7621" s="47" t="s">
        <v>19573</v>
      </c>
      <c r="B7621" s="47" t="s">
        <v>1730</v>
      </c>
      <c r="C7621" s="48" t="n">
        <v>46160</v>
      </c>
      <c r="D7621" s="47" t="s">
        <v>64</v>
      </c>
      <c r="E7621" s="47" t="s">
        <v>128</v>
      </c>
      <c r="F7621" s="47" t="s">
        <v>154</v>
      </c>
      <c r="G7621" s="47" t="s">
        <v>130</v>
      </c>
      <c r="H7621" s="47" t="n">
        <v>558</v>
      </c>
      <c r="I7621" s="57" t="n">
        <f aca="false">IFERROR(H7621/INDEX(Rate_Master!$C$2:$C$13,MATCH(F7621,Rate_Master!$A$2:$A$13,0)),0)</f>
        <v>0.93</v>
      </c>
    </row>
    <row r="7622" customFormat="false" ht="15" hidden="false" customHeight="false" outlineLevel="0" collapsed="false">
      <c r="A7622" s="47" t="s">
        <v>19574</v>
      </c>
      <c r="B7622" s="47" t="s">
        <v>1730</v>
      </c>
      <c r="C7622" s="48" t="n">
        <v>46160</v>
      </c>
      <c r="D7622" s="47" t="s">
        <v>64</v>
      </c>
      <c r="E7622" s="47" t="s">
        <v>128</v>
      </c>
      <c r="F7622" s="47" t="s">
        <v>154</v>
      </c>
      <c r="G7622" s="47" t="s">
        <v>131</v>
      </c>
      <c r="H7622" s="47" t="n">
        <v>271</v>
      </c>
      <c r="I7622" s="57" t="n">
        <f aca="false">IFERROR(H7622/INDEX(Rate_Master!$C$2:$C$13,MATCH(F7622,Rate_Master!$A$2:$A$13,0)),0)</f>
        <v>0.451666666666667</v>
      </c>
    </row>
    <row r="7623" customFormat="false" ht="15" hidden="false" customHeight="false" outlineLevel="0" collapsed="false">
      <c r="A7623" s="47" t="s">
        <v>19575</v>
      </c>
      <c r="B7623" s="47" t="s">
        <v>1730</v>
      </c>
      <c r="C7623" s="48" t="n">
        <v>46160</v>
      </c>
      <c r="D7623" s="47" t="s">
        <v>64</v>
      </c>
      <c r="E7623" s="47" t="s">
        <v>128</v>
      </c>
      <c r="F7623" s="47" t="s">
        <v>154</v>
      </c>
      <c r="G7623" s="47" t="s">
        <v>132</v>
      </c>
      <c r="H7623" s="47" t="n">
        <v>208</v>
      </c>
      <c r="I7623" s="57" t="n">
        <f aca="false">IFERROR(H7623/INDEX(Rate_Master!$C$2:$C$13,MATCH(F7623,Rate_Master!$A$2:$A$13,0)),0)</f>
        <v>0.346666666666667</v>
      </c>
    </row>
    <row r="7624" customFormat="false" ht="15" hidden="false" customHeight="false" outlineLevel="0" collapsed="false">
      <c r="A7624" s="47" t="s">
        <v>19576</v>
      </c>
      <c r="B7624" s="47" t="s">
        <v>1731</v>
      </c>
      <c r="C7624" s="48" t="n">
        <v>46160</v>
      </c>
      <c r="D7624" s="47" t="s">
        <v>64</v>
      </c>
      <c r="E7624" s="47" t="s">
        <v>128</v>
      </c>
      <c r="F7624" s="47" t="s">
        <v>154</v>
      </c>
      <c r="G7624" s="47" t="s">
        <v>127</v>
      </c>
      <c r="H7624" s="47" t="n">
        <v>1778</v>
      </c>
      <c r="I7624" s="57" t="n">
        <f aca="false">IFERROR(H7624/INDEX(Rate_Master!$C$2:$C$13,MATCH(F7624,Rate_Master!$A$2:$A$13,0)),0)</f>
        <v>2.96333333333333</v>
      </c>
    </row>
    <row r="7625" customFormat="false" ht="15" hidden="false" customHeight="false" outlineLevel="0" collapsed="false">
      <c r="A7625" s="47" t="s">
        <v>19577</v>
      </c>
      <c r="B7625" s="47" t="s">
        <v>1731</v>
      </c>
      <c r="C7625" s="48" t="n">
        <v>46160</v>
      </c>
      <c r="D7625" s="47" t="s">
        <v>64</v>
      </c>
      <c r="E7625" s="47" t="s">
        <v>128</v>
      </c>
      <c r="F7625" s="47" t="s">
        <v>154</v>
      </c>
      <c r="G7625" s="47" t="s">
        <v>129</v>
      </c>
      <c r="H7625" s="47" t="n">
        <v>1247</v>
      </c>
      <c r="I7625" s="57" t="n">
        <f aca="false">IFERROR(H7625/INDEX(Rate_Master!$C$2:$C$13,MATCH(F7625,Rate_Master!$A$2:$A$13,0)),0)</f>
        <v>2.07833333333333</v>
      </c>
    </row>
    <row r="7626" customFormat="false" ht="15" hidden="false" customHeight="false" outlineLevel="0" collapsed="false">
      <c r="A7626" s="47" t="s">
        <v>19578</v>
      </c>
      <c r="B7626" s="47" t="s">
        <v>1731</v>
      </c>
      <c r="C7626" s="48" t="n">
        <v>46160</v>
      </c>
      <c r="D7626" s="47" t="s">
        <v>64</v>
      </c>
      <c r="E7626" s="47" t="s">
        <v>128</v>
      </c>
      <c r="F7626" s="47" t="s">
        <v>154</v>
      </c>
      <c r="G7626" s="47" t="s">
        <v>130</v>
      </c>
      <c r="H7626" s="47" t="n">
        <v>1119</v>
      </c>
      <c r="I7626" s="57" t="n">
        <f aca="false">IFERROR(H7626/INDEX(Rate_Master!$C$2:$C$13,MATCH(F7626,Rate_Master!$A$2:$A$13,0)),0)</f>
        <v>1.865</v>
      </c>
    </row>
    <row r="7627" customFormat="false" ht="15" hidden="false" customHeight="false" outlineLevel="0" collapsed="false">
      <c r="A7627" s="47" t="s">
        <v>19579</v>
      </c>
      <c r="B7627" s="47" t="s">
        <v>1731</v>
      </c>
      <c r="C7627" s="48" t="n">
        <v>46160</v>
      </c>
      <c r="D7627" s="47" t="s">
        <v>64</v>
      </c>
      <c r="E7627" s="47" t="s">
        <v>128</v>
      </c>
      <c r="F7627" s="47" t="s">
        <v>154</v>
      </c>
      <c r="G7627" s="47" t="s">
        <v>131</v>
      </c>
      <c r="H7627" s="47" t="n">
        <v>564</v>
      </c>
      <c r="I7627" s="57" t="n">
        <f aca="false">IFERROR(H7627/INDEX(Rate_Master!$C$2:$C$13,MATCH(F7627,Rate_Master!$A$2:$A$13,0)),0)</f>
        <v>0.94</v>
      </c>
    </row>
    <row r="7628" customFormat="false" ht="15" hidden="false" customHeight="false" outlineLevel="0" collapsed="false">
      <c r="A7628" s="47" t="s">
        <v>19580</v>
      </c>
      <c r="B7628" s="47" t="s">
        <v>1731</v>
      </c>
      <c r="C7628" s="48" t="n">
        <v>46160</v>
      </c>
      <c r="D7628" s="47" t="s">
        <v>64</v>
      </c>
      <c r="E7628" s="47" t="s">
        <v>128</v>
      </c>
      <c r="F7628" s="47" t="s">
        <v>154</v>
      </c>
      <c r="G7628" s="47" t="s">
        <v>132</v>
      </c>
      <c r="H7628" s="47" t="n">
        <v>393</v>
      </c>
      <c r="I7628" s="57" t="n">
        <f aca="false">IFERROR(H7628/INDEX(Rate_Master!$C$2:$C$13,MATCH(F7628,Rate_Master!$A$2:$A$13,0)),0)</f>
        <v>0.655</v>
      </c>
    </row>
    <row r="7629" customFormat="false" ht="15" hidden="false" customHeight="false" outlineLevel="0" collapsed="false">
      <c r="A7629" s="47" t="s">
        <v>19581</v>
      </c>
      <c r="B7629" s="47" t="s">
        <v>1732</v>
      </c>
      <c r="C7629" s="48" t="n">
        <v>46160</v>
      </c>
      <c r="D7629" s="47" t="s">
        <v>65</v>
      </c>
      <c r="E7629" s="47" t="s">
        <v>134</v>
      </c>
      <c r="F7629" s="47" t="s">
        <v>159</v>
      </c>
      <c r="G7629" s="47" t="s">
        <v>133</v>
      </c>
      <c r="H7629" s="47" t="n">
        <v>964</v>
      </c>
      <c r="I7629" s="57" t="n">
        <f aca="false">IFERROR(H7629/INDEX(Rate_Master!$C$2:$C$13,MATCH(F7629,Rate_Master!$A$2:$A$13,0)),0)</f>
        <v>4.01666666666667</v>
      </c>
    </row>
    <row r="7630" customFormat="false" ht="15" hidden="false" customHeight="false" outlineLevel="0" collapsed="false">
      <c r="A7630" s="47" t="s">
        <v>19582</v>
      </c>
      <c r="B7630" s="47" t="s">
        <v>1732</v>
      </c>
      <c r="C7630" s="48" t="n">
        <v>46160</v>
      </c>
      <c r="D7630" s="47" t="s">
        <v>65</v>
      </c>
      <c r="E7630" s="47" t="s">
        <v>134</v>
      </c>
      <c r="F7630" s="47" t="s">
        <v>159</v>
      </c>
      <c r="G7630" s="47" t="s">
        <v>135</v>
      </c>
      <c r="H7630" s="47" t="n">
        <v>767</v>
      </c>
      <c r="I7630" s="57" t="n">
        <f aca="false">IFERROR(H7630/INDEX(Rate_Master!$C$2:$C$13,MATCH(F7630,Rate_Master!$A$2:$A$13,0)),0)</f>
        <v>3.19583333333333</v>
      </c>
    </row>
    <row r="7631" customFormat="false" ht="15" hidden="false" customHeight="false" outlineLevel="0" collapsed="false">
      <c r="A7631" s="47" t="s">
        <v>19583</v>
      </c>
      <c r="B7631" s="47" t="s">
        <v>1732</v>
      </c>
      <c r="C7631" s="48" t="n">
        <v>46160</v>
      </c>
      <c r="D7631" s="47" t="s">
        <v>65</v>
      </c>
      <c r="E7631" s="47" t="s">
        <v>134</v>
      </c>
      <c r="F7631" s="47" t="s">
        <v>159</v>
      </c>
      <c r="G7631" s="47" t="s">
        <v>136</v>
      </c>
      <c r="H7631" s="47" t="n">
        <v>587</v>
      </c>
      <c r="I7631" s="57" t="n">
        <f aca="false">IFERROR(H7631/INDEX(Rate_Master!$C$2:$C$13,MATCH(F7631,Rate_Master!$A$2:$A$13,0)),0)</f>
        <v>2.44583333333333</v>
      </c>
    </row>
    <row r="7632" customFormat="false" ht="15" hidden="false" customHeight="false" outlineLevel="0" collapsed="false">
      <c r="A7632" s="47" t="s">
        <v>19584</v>
      </c>
      <c r="B7632" s="47" t="s">
        <v>1732</v>
      </c>
      <c r="C7632" s="48" t="n">
        <v>46160</v>
      </c>
      <c r="D7632" s="47" t="s">
        <v>65</v>
      </c>
      <c r="E7632" s="47" t="s">
        <v>134</v>
      </c>
      <c r="F7632" s="47" t="s">
        <v>159</v>
      </c>
      <c r="G7632" s="47" t="s">
        <v>137</v>
      </c>
      <c r="H7632" s="47" t="n">
        <v>385</v>
      </c>
      <c r="I7632" s="57" t="n">
        <f aca="false">IFERROR(H7632/INDEX(Rate_Master!$C$2:$C$13,MATCH(F7632,Rate_Master!$A$2:$A$13,0)),0)</f>
        <v>1.60416666666667</v>
      </c>
    </row>
    <row r="7633" customFormat="false" ht="15" hidden="false" customHeight="false" outlineLevel="0" collapsed="false">
      <c r="A7633" s="47" t="s">
        <v>19585</v>
      </c>
      <c r="B7633" s="47" t="s">
        <v>1732</v>
      </c>
      <c r="C7633" s="48" t="n">
        <v>46160</v>
      </c>
      <c r="D7633" s="47" t="s">
        <v>65</v>
      </c>
      <c r="E7633" s="47" t="s">
        <v>134</v>
      </c>
      <c r="F7633" s="47" t="s">
        <v>159</v>
      </c>
      <c r="G7633" s="47" t="s">
        <v>138</v>
      </c>
      <c r="H7633" s="47" t="n">
        <v>233</v>
      </c>
      <c r="I7633" s="57" t="n">
        <f aca="false">IFERROR(H7633/INDEX(Rate_Master!$C$2:$C$13,MATCH(F7633,Rate_Master!$A$2:$A$13,0)),0)</f>
        <v>0.970833333333333</v>
      </c>
    </row>
    <row r="7634" customFormat="false" ht="15" hidden="false" customHeight="false" outlineLevel="0" collapsed="false">
      <c r="A7634" s="47" t="s">
        <v>19586</v>
      </c>
      <c r="B7634" s="47" t="s">
        <v>1734</v>
      </c>
      <c r="C7634" s="48" t="n">
        <v>46160</v>
      </c>
      <c r="D7634" s="47" t="s">
        <v>65</v>
      </c>
      <c r="E7634" s="47" t="s">
        <v>134</v>
      </c>
      <c r="F7634" s="47" t="s">
        <v>159</v>
      </c>
      <c r="G7634" s="47" t="s">
        <v>133</v>
      </c>
      <c r="H7634" s="47" t="n">
        <v>285</v>
      </c>
      <c r="I7634" s="57" t="n">
        <f aca="false">IFERROR(H7634/INDEX(Rate_Master!$C$2:$C$13,MATCH(F7634,Rate_Master!$A$2:$A$13,0)),0)</f>
        <v>1.1875</v>
      </c>
    </row>
    <row r="7635" customFormat="false" ht="15" hidden="false" customHeight="false" outlineLevel="0" collapsed="false">
      <c r="A7635" s="47" t="s">
        <v>19587</v>
      </c>
      <c r="B7635" s="47" t="s">
        <v>1734</v>
      </c>
      <c r="C7635" s="48" t="n">
        <v>46160</v>
      </c>
      <c r="D7635" s="47" t="s">
        <v>65</v>
      </c>
      <c r="E7635" s="47" t="s">
        <v>134</v>
      </c>
      <c r="F7635" s="47" t="s">
        <v>159</v>
      </c>
      <c r="G7635" s="47" t="s">
        <v>135</v>
      </c>
      <c r="H7635" s="47" t="n">
        <v>212</v>
      </c>
      <c r="I7635" s="57" t="n">
        <f aca="false">IFERROR(H7635/INDEX(Rate_Master!$C$2:$C$13,MATCH(F7635,Rate_Master!$A$2:$A$13,0)),0)</f>
        <v>0.883333333333333</v>
      </c>
    </row>
    <row r="7636" customFormat="false" ht="15" hidden="false" customHeight="false" outlineLevel="0" collapsed="false">
      <c r="A7636" s="47" t="s">
        <v>19588</v>
      </c>
      <c r="B7636" s="47" t="s">
        <v>1734</v>
      </c>
      <c r="C7636" s="48" t="n">
        <v>46160</v>
      </c>
      <c r="D7636" s="47" t="s">
        <v>65</v>
      </c>
      <c r="E7636" s="47" t="s">
        <v>134</v>
      </c>
      <c r="F7636" s="47" t="s">
        <v>159</v>
      </c>
      <c r="G7636" s="47" t="s">
        <v>136</v>
      </c>
      <c r="H7636" s="47" t="n">
        <v>179</v>
      </c>
      <c r="I7636" s="57" t="n">
        <f aca="false">IFERROR(H7636/INDEX(Rate_Master!$C$2:$C$13,MATCH(F7636,Rate_Master!$A$2:$A$13,0)),0)</f>
        <v>0.745833333333333</v>
      </c>
    </row>
    <row r="7637" customFormat="false" ht="15" hidden="false" customHeight="false" outlineLevel="0" collapsed="false">
      <c r="A7637" s="47" t="s">
        <v>19589</v>
      </c>
      <c r="B7637" s="47" t="s">
        <v>1734</v>
      </c>
      <c r="C7637" s="48" t="n">
        <v>46160</v>
      </c>
      <c r="D7637" s="47" t="s">
        <v>65</v>
      </c>
      <c r="E7637" s="47" t="s">
        <v>134</v>
      </c>
      <c r="F7637" s="47" t="s">
        <v>159</v>
      </c>
      <c r="G7637" s="47" t="s">
        <v>137</v>
      </c>
      <c r="H7637" s="47" t="n">
        <v>155</v>
      </c>
      <c r="I7637" s="57" t="n">
        <f aca="false">IFERROR(H7637/INDEX(Rate_Master!$C$2:$C$13,MATCH(F7637,Rate_Master!$A$2:$A$13,0)),0)</f>
        <v>0.645833333333333</v>
      </c>
    </row>
    <row r="7638" customFormat="false" ht="15" hidden="false" customHeight="false" outlineLevel="0" collapsed="false">
      <c r="A7638" s="47" t="s">
        <v>19590</v>
      </c>
      <c r="B7638" s="47" t="s">
        <v>1734</v>
      </c>
      <c r="C7638" s="48" t="n">
        <v>46160</v>
      </c>
      <c r="D7638" s="47" t="s">
        <v>65</v>
      </c>
      <c r="E7638" s="47" t="s">
        <v>134</v>
      </c>
      <c r="F7638" s="47" t="s">
        <v>159</v>
      </c>
      <c r="G7638" s="47" t="s">
        <v>138</v>
      </c>
      <c r="H7638" s="47" t="n">
        <v>59</v>
      </c>
      <c r="I7638" s="57" t="n">
        <f aca="false">IFERROR(H7638/INDEX(Rate_Master!$C$2:$C$13,MATCH(F7638,Rate_Master!$A$2:$A$13,0)),0)</f>
        <v>0.245833333333333</v>
      </c>
    </row>
    <row r="7639" customFormat="false" ht="15" hidden="false" customHeight="false" outlineLevel="0" collapsed="false">
      <c r="A7639" s="47" t="s">
        <v>19591</v>
      </c>
      <c r="B7639" s="47" t="s">
        <v>1735</v>
      </c>
      <c r="C7639" s="48" t="n">
        <v>46160</v>
      </c>
      <c r="D7639" s="47" t="s">
        <v>65</v>
      </c>
      <c r="E7639" s="47" t="s">
        <v>134</v>
      </c>
      <c r="F7639" s="47" t="s">
        <v>159</v>
      </c>
      <c r="G7639" s="47" t="s">
        <v>133</v>
      </c>
      <c r="H7639" s="47" t="n">
        <v>283</v>
      </c>
      <c r="I7639" s="57" t="n">
        <f aca="false">IFERROR(H7639/INDEX(Rate_Master!$C$2:$C$13,MATCH(F7639,Rate_Master!$A$2:$A$13,0)),0)</f>
        <v>1.17916666666667</v>
      </c>
    </row>
    <row r="7640" customFormat="false" ht="15" hidden="false" customHeight="false" outlineLevel="0" collapsed="false">
      <c r="A7640" s="47" t="s">
        <v>19592</v>
      </c>
      <c r="B7640" s="47" t="s">
        <v>1735</v>
      </c>
      <c r="C7640" s="48" t="n">
        <v>46160</v>
      </c>
      <c r="D7640" s="47" t="s">
        <v>65</v>
      </c>
      <c r="E7640" s="47" t="s">
        <v>134</v>
      </c>
      <c r="F7640" s="47" t="s">
        <v>159</v>
      </c>
      <c r="G7640" s="47" t="s">
        <v>135</v>
      </c>
      <c r="H7640" s="47" t="n">
        <v>233</v>
      </c>
      <c r="I7640" s="57" t="n">
        <f aca="false">IFERROR(H7640/INDEX(Rate_Master!$C$2:$C$13,MATCH(F7640,Rate_Master!$A$2:$A$13,0)),0)</f>
        <v>0.970833333333333</v>
      </c>
    </row>
    <row r="7641" customFormat="false" ht="15" hidden="false" customHeight="false" outlineLevel="0" collapsed="false">
      <c r="A7641" s="47" t="s">
        <v>19593</v>
      </c>
      <c r="B7641" s="47" t="s">
        <v>1735</v>
      </c>
      <c r="C7641" s="48" t="n">
        <v>46160</v>
      </c>
      <c r="D7641" s="47" t="s">
        <v>65</v>
      </c>
      <c r="E7641" s="47" t="s">
        <v>134</v>
      </c>
      <c r="F7641" s="47" t="s">
        <v>159</v>
      </c>
      <c r="G7641" s="47" t="s">
        <v>136</v>
      </c>
      <c r="H7641" s="47" t="n">
        <v>186</v>
      </c>
      <c r="I7641" s="57" t="n">
        <f aca="false">IFERROR(H7641/INDEX(Rate_Master!$C$2:$C$13,MATCH(F7641,Rate_Master!$A$2:$A$13,0)),0)</f>
        <v>0.775</v>
      </c>
    </row>
    <row r="7642" customFormat="false" ht="15" hidden="false" customHeight="false" outlineLevel="0" collapsed="false">
      <c r="A7642" s="47" t="s">
        <v>19594</v>
      </c>
      <c r="B7642" s="47" t="s">
        <v>1735</v>
      </c>
      <c r="C7642" s="48" t="n">
        <v>46160</v>
      </c>
      <c r="D7642" s="47" t="s">
        <v>65</v>
      </c>
      <c r="E7642" s="47" t="s">
        <v>134</v>
      </c>
      <c r="F7642" s="47" t="s">
        <v>159</v>
      </c>
      <c r="G7642" s="47" t="s">
        <v>137</v>
      </c>
      <c r="H7642" s="47" t="n">
        <v>139</v>
      </c>
      <c r="I7642" s="57" t="n">
        <f aca="false">IFERROR(H7642/INDEX(Rate_Master!$C$2:$C$13,MATCH(F7642,Rate_Master!$A$2:$A$13,0)),0)</f>
        <v>0.579166666666667</v>
      </c>
    </row>
    <row r="7643" customFormat="false" ht="15" hidden="false" customHeight="false" outlineLevel="0" collapsed="false">
      <c r="A7643" s="47" t="s">
        <v>19595</v>
      </c>
      <c r="B7643" s="47" t="s">
        <v>1735</v>
      </c>
      <c r="C7643" s="48" t="n">
        <v>46160</v>
      </c>
      <c r="D7643" s="47" t="s">
        <v>65</v>
      </c>
      <c r="E7643" s="47" t="s">
        <v>134</v>
      </c>
      <c r="F7643" s="47" t="s">
        <v>159</v>
      </c>
      <c r="G7643" s="47" t="s">
        <v>138</v>
      </c>
      <c r="H7643" s="47" t="n">
        <v>78</v>
      </c>
      <c r="I7643" s="57" t="n">
        <f aca="false">IFERROR(H7643/INDEX(Rate_Master!$C$2:$C$13,MATCH(F7643,Rate_Master!$A$2:$A$13,0)),0)</f>
        <v>0.325</v>
      </c>
    </row>
    <row r="7644" customFormat="false" ht="15" hidden="false" customHeight="false" outlineLevel="0" collapsed="false">
      <c r="A7644" s="47" t="s">
        <v>19596</v>
      </c>
      <c r="B7644" s="47" t="s">
        <v>1736</v>
      </c>
      <c r="C7644" s="48" t="n">
        <v>46161</v>
      </c>
      <c r="D7644" s="47" t="s">
        <v>62</v>
      </c>
      <c r="E7644" s="47" t="s">
        <v>120</v>
      </c>
      <c r="F7644" s="47" t="s">
        <v>148</v>
      </c>
      <c r="G7644" s="47" t="s">
        <v>119</v>
      </c>
      <c r="H7644" s="47" t="n">
        <v>1367</v>
      </c>
      <c r="I7644" s="57" t="n">
        <f aca="false">IFERROR(H7644/INDEX(Rate_Master!$C$2:$C$13,MATCH(F7644,Rate_Master!$A$2:$A$13,0)),0)</f>
        <v>1.51888888888889</v>
      </c>
    </row>
    <row r="7645" customFormat="false" ht="15" hidden="false" customHeight="false" outlineLevel="0" collapsed="false">
      <c r="A7645" s="47" t="s">
        <v>19597</v>
      </c>
      <c r="B7645" s="47" t="s">
        <v>1736</v>
      </c>
      <c r="C7645" s="48" t="n">
        <v>46161</v>
      </c>
      <c r="D7645" s="47" t="s">
        <v>62</v>
      </c>
      <c r="E7645" s="47" t="s">
        <v>120</v>
      </c>
      <c r="F7645" s="47" t="s">
        <v>148</v>
      </c>
      <c r="G7645" s="47" t="s">
        <v>121</v>
      </c>
      <c r="H7645" s="47" t="n">
        <v>1371</v>
      </c>
      <c r="I7645" s="57" t="n">
        <f aca="false">IFERROR(H7645/INDEX(Rate_Master!$C$2:$C$13,MATCH(F7645,Rate_Master!$A$2:$A$13,0)),0)</f>
        <v>1.52333333333333</v>
      </c>
    </row>
    <row r="7646" customFormat="false" ht="15" hidden="false" customHeight="false" outlineLevel="0" collapsed="false">
      <c r="A7646" s="47" t="s">
        <v>19598</v>
      </c>
      <c r="B7646" s="47" t="s">
        <v>1736</v>
      </c>
      <c r="C7646" s="48" t="n">
        <v>46161</v>
      </c>
      <c r="D7646" s="47" t="s">
        <v>62</v>
      </c>
      <c r="E7646" s="47" t="s">
        <v>120</v>
      </c>
      <c r="F7646" s="47" t="s">
        <v>148</v>
      </c>
      <c r="G7646" s="47" t="s">
        <v>122</v>
      </c>
      <c r="H7646" s="47" t="n">
        <v>1493</v>
      </c>
      <c r="I7646" s="57" t="n">
        <f aca="false">IFERROR(H7646/INDEX(Rate_Master!$C$2:$C$13,MATCH(F7646,Rate_Master!$A$2:$A$13,0)),0)</f>
        <v>1.65888888888889</v>
      </c>
    </row>
    <row r="7647" customFormat="false" ht="15" hidden="false" customHeight="false" outlineLevel="0" collapsed="false">
      <c r="A7647" s="47" t="s">
        <v>19599</v>
      </c>
      <c r="B7647" s="47" t="s">
        <v>1736</v>
      </c>
      <c r="C7647" s="48" t="n">
        <v>46161</v>
      </c>
      <c r="D7647" s="47" t="s">
        <v>62</v>
      </c>
      <c r="E7647" s="47" t="s">
        <v>120</v>
      </c>
      <c r="F7647" s="47" t="s">
        <v>148</v>
      </c>
      <c r="G7647" s="47" t="s">
        <v>123</v>
      </c>
      <c r="H7647" s="47" t="n">
        <v>1086</v>
      </c>
      <c r="I7647" s="57" t="n">
        <f aca="false">IFERROR(H7647/INDEX(Rate_Master!$C$2:$C$13,MATCH(F7647,Rate_Master!$A$2:$A$13,0)),0)</f>
        <v>1.20666666666667</v>
      </c>
    </row>
    <row r="7648" customFormat="false" ht="15" hidden="false" customHeight="false" outlineLevel="0" collapsed="false">
      <c r="A7648" s="47" t="s">
        <v>19600</v>
      </c>
      <c r="B7648" s="47" t="s">
        <v>1736</v>
      </c>
      <c r="C7648" s="48" t="n">
        <v>46161</v>
      </c>
      <c r="D7648" s="47" t="s">
        <v>62</v>
      </c>
      <c r="E7648" s="47" t="s">
        <v>120</v>
      </c>
      <c r="F7648" s="47" t="s">
        <v>148</v>
      </c>
      <c r="G7648" s="47" t="s">
        <v>124</v>
      </c>
      <c r="H7648" s="47" t="n">
        <v>608</v>
      </c>
      <c r="I7648" s="57" t="n">
        <f aca="false">IFERROR(H7648/INDEX(Rate_Master!$C$2:$C$13,MATCH(F7648,Rate_Master!$A$2:$A$13,0)),0)</f>
        <v>0.675555555555556</v>
      </c>
    </row>
    <row r="7649" customFormat="false" ht="15" hidden="false" customHeight="false" outlineLevel="0" collapsed="false">
      <c r="A7649" s="47" t="s">
        <v>19601</v>
      </c>
      <c r="B7649" s="47" t="s">
        <v>1736</v>
      </c>
      <c r="C7649" s="48" t="n">
        <v>46161</v>
      </c>
      <c r="D7649" s="47" t="s">
        <v>62</v>
      </c>
      <c r="E7649" s="47" t="s">
        <v>120</v>
      </c>
      <c r="F7649" s="47" t="s">
        <v>148</v>
      </c>
      <c r="G7649" s="47" t="s">
        <v>125</v>
      </c>
      <c r="H7649" s="47" t="n">
        <v>391</v>
      </c>
      <c r="I7649" s="57" t="n">
        <f aca="false">IFERROR(H7649/INDEX(Rate_Master!$C$2:$C$13,MATCH(F7649,Rate_Master!$A$2:$A$13,0)),0)</f>
        <v>0.434444444444444</v>
      </c>
    </row>
    <row r="7650" customFormat="false" ht="15" hidden="false" customHeight="false" outlineLevel="0" collapsed="false">
      <c r="A7650" s="47" t="s">
        <v>19602</v>
      </c>
      <c r="B7650" s="47" t="s">
        <v>1736</v>
      </c>
      <c r="C7650" s="48" t="n">
        <v>46161</v>
      </c>
      <c r="D7650" s="47" t="s">
        <v>62</v>
      </c>
      <c r="E7650" s="47" t="s">
        <v>120</v>
      </c>
      <c r="F7650" s="47" t="s">
        <v>148</v>
      </c>
      <c r="G7650" s="47" t="s">
        <v>126</v>
      </c>
      <c r="H7650" s="47" t="n">
        <v>306</v>
      </c>
      <c r="I7650" s="57" t="n">
        <f aca="false">IFERROR(H7650/INDEX(Rate_Master!$C$2:$C$13,MATCH(F7650,Rate_Master!$A$2:$A$13,0)),0)</f>
        <v>0.34</v>
      </c>
    </row>
    <row r="7651" customFormat="false" ht="15" hidden="false" customHeight="false" outlineLevel="0" collapsed="false">
      <c r="A7651" s="47" t="s">
        <v>19603</v>
      </c>
      <c r="B7651" s="47" t="s">
        <v>1738</v>
      </c>
      <c r="C7651" s="48" t="n">
        <v>46161</v>
      </c>
      <c r="D7651" s="47" t="s">
        <v>62</v>
      </c>
      <c r="E7651" s="47" t="s">
        <v>120</v>
      </c>
      <c r="F7651" s="47" t="s">
        <v>148</v>
      </c>
      <c r="G7651" s="47" t="s">
        <v>119</v>
      </c>
      <c r="H7651" s="47" t="n">
        <v>1035</v>
      </c>
      <c r="I7651" s="57" t="n">
        <f aca="false">IFERROR(H7651/INDEX(Rate_Master!$C$2:$C$13,MATCH(F7651,Rate_Master!$A$2:$A$13,0)),0)</f>
        <v>1.15</v>
      </c>
    </row>
    <row r="7652" customFormat="false" ht="15" hidden="false" customHeight="false" outlineLevel="0" collapsed="false">
      <c r="A7652" s="47" t="s">
        <v>19604</v>
      </c>
      <c r="B7652" s="47" t="s">
        <v>1738</v>
      </c>
      <c r="C7652" s="48" t="n">
        <v>46161</v>
      </c>
      <c r="D7652" s="47" t="s">
        <v>62</v>
      </c>
      <c r="E7652" s="47" t="s">
        <v>120</v>
      </c>
      <c r="F7652" s="47" t="s">
        <v>148</v>
      </c>
      <c r="G7652" s="47" t="s">
        <v>121</v>
      </c>
      <c r="H7652" s="47" t="n">
        <v>974</v>
      </c>
      <c r="I7652" s="57" t="n">
        <f aca="false">IFERROR(H7652/INDEX(Rate_Master!$C$2:$C$13,MATCH(F7652,Rate_Master!$A$2:$A$13,0)),0)</f>
        <v>1.08222222222222</v>
      </c>
    </row>
    <row r="7653" customFormat="false" ht="15" hidden="false" customHeight="false" outlineLevel="0" collapsed="false">
      <c r="A7653" s="47" t="s">
        <v>19605</v>
      </c>
      <c r="B7653" s="47" t="s">
        <v>1738</v>
      </c>
      <c r="C7653" s="48" t="n">
        <v>46161</v>
      </c>
      <c r="D7653" s="47" t="s">
        <v>62</v>
      </c>
      <c r="E7653" s="47" t="s">
        <v>120</v>
      </c>
      <c r="F7653" s="47" t="s">
        <v>148</v>
      </c>
      <c r="G7653" s="47" t="s">
        <v>122</v>
      </c>
      <c r="H7653" s="47" t="n">
        <v>963</v>
      </c>
      <c r="I7653" s="57" t="n">
        <f aca="false">IFERROR(H7653/INDEX(Rate_Master!$C$2:$C$13,MATCH(F7653,Rate_Master!$A$2:$A$13,0)),0)</f>
        <v>1.07</v>
      </c>
    </row>
    <row r="7654" customFormat="false" ht="15" hidden="false" customHeight="false" outlineLevel="0" collapsed="false">
      <c r="A7654" s="47" t="s">
        <v>19606</v>
      </c>
      <c r="B7654" s="47" t="s">
        <v>1738</v>
      </c>
      <c r="C7654" s="48" t="n">
        <v>46161</v>
      </c>
      <c r="D7654" s="47" t="s">
        <v>62</v>
      </c>
      <c r="E7654" s="47" t="s">
        <v>120</v>
      </c>
      <c r="F7654" s="47" t="s">
        <v>148</v>
      </c>
      <c r="G7654" s="47" t="s">
        <v>123</v>
      </c>
      <c r="H7654" s="47" t="n">
        <v>761</v>
      </c>
      <c r="I7654" s="57" t="n">
        <f aca="false">IFERROR(H7654/INDEX(Rate_Master!$C$2:$C$13,MATCH(F7654,Rate_Master!$A$2:$A$13,0)),0)</f>
        <v>0.845555555555556</v>
      </c>
    </row>
    <row r="7655" customFormat="false" ht="15" hidden="false" customHeight="false" outlineLevel="0" collapsed="false">
      <c r="A7655" s="47" t="s">
        <v>19607</v>
      </c>
      <c r="B7655" s="47" t="s">
        <v>1738</v>
      </c>
      <c r="C7655" s="48" t="n">
        <v>46161</v>
      </c>
      <c r="D7655" s="47" t="s">
        <v>62</v>
      </c>
      <c r="E7655" s="47" t="s">
        <v>120</v>
      </c>
      <c r="F7655" s="47" t="s">
        <v>148</v>
      </c>
      <c r="G7655" s="47" t="s">
        <v>124</v>
      </c>
      <c r="H7655" s="47" t="n">
        <v>439</v>
      </c>
      <c r="I7655" s="57" t="n">
        <f aca="false">IFERROR(H7655/INDEX(Rate_Master!$C$2:$C$13,MATCH(F7655,Rate_Master!$A$2:$A$13,0)),0)</f>
        <v>0.487777777777778</v>
      </c>
    </row>
    <row r="7656" customFormat="false" ht="15" hidden="false" customHeight="false" outlineLevel="0" collapsed="false">
      <c r="A7656" s="47" t="s">
        <v>19608</v>
      </c>
      <c r="B7656" s="47" t="s">
        <v>1738</v>
      </c>
      <c r="C7656" s="48" t="n">
        <v>46161</v>
      </c>
      <c r="D7656" s="47" t="s">
        <v>62</v>
      </c>
      <c r="E7656" s="47" t="s">
        <v>120</v>
      </c>
      <c r="F7656" s="47" t="s">
        <v>148</v>
      </c>
      <c r="G7656" s="47" t="s">
        <v>125</v>
      </c>
      <c r="H7656" s="47" t="n">
        <v>295</v>
      </c>
      <c r="I7656" s="57" t="n">
        <f aca="false">IFERROR(H7656/INDEX(Rate_Master!$C$2:$C$13,MATCH(F7656,Rate_Master!$A$2:$A$13,0)),0)</f>
        <v>0.327777777777778</v>
      </c>
    </row>
    <row r="7657" customFormat="false" ht="15" hidden="false" customHeight="false" outlineLevel="0" collapsed="false">
      <c r="A7657" s="47" t="s">
        <v>19609</v>
      </c>
      <c r="B7657" s="47" t="s">
        <v>1738</v>
      </c>
      <c r="C7657" s="48" t="n">
        <v>46161</v>
      </c>
      <c r="D7657" s="47" t="s">
        <v>62</v>
      </c>
      <c r="E7657" s="47" t="s">
        <v>120</v>
      </c>
      <c r="F7657" s="47" t="s">
        <v>148</v>
      </c>
      <c r="G7657" s="47" t="s">
        <v>126</v>
      </c>
      <c r="H7657" s="47" t="n">
        <v>204</v>
      </c>
      <c r="I7657" s="57" t="n">
        <f aca="false">IFERROR(H7657/INDEX(Rate_Master!$C$2:$C$13,MATCH(F7657,Rate_Master!$A$2:$A$13,0)),0)</f>
        <v>0.226666666666667</v>
      </c>
    </row>
    <row r="7658" customFormat="false" ht="15" hidden="false" customHeight="false" outlineLevel="0" collapsed="false">
      <c r="A7658" s="47" t="s">
        <v>19610</v>
      </c>
      <c r="B7658" s="47" t="s">
        <v>1739</v>
      </c>
      <c r="C7658" s="48" t="n">
        <v>46161</v>
      </c>
      <c r="D7658" s="47" t="s">
        <v>62</v>
      </c>
      <c r="E7658" s="47" t="s">
        <v>120</v>
      </c>
      <c r="F7658" s="47" t="s">
        <v>148</v>
      </c>
      <c r="G7658" s="47" t="s">
        <v>119</v>
      </c>
      <c r="H7658" s="47" t="n">
        <v>887</v>
      </c>
      <c r="I7658" s="57" t="n">
        <f aca="false">IFERROR(H7658/INDEX(Rate_Master!$C$2:$C$13,MATCH(F7658,Rate_Master!$A$2:$A$13,0)),0)</f>
        <v>0.985555555555556</v>
      </c>
    </row>
    <row r="7659" customFormat="false" ht="15" hidden="false" customHeight="false" outlineLevel="0" collapsed="false">
      <c r="A7659" s="47" t="s">
        <v>19611</v>
      </c>
      <c r="B7659" s="47" t="s">
        <v>1739</v>
      </c>
      <c r="C7659" s="48" t="n">
        <v>46161</v>
      </c>
      <c r="D7659" s="47" t="s">
        <v>62</v>
      </c>
      <c r="E7659" s="47" t="s">
        <v>120</v>
      </c>
      <c r="F7659" s="47" t="s">
        <v>148</v>
      </c>
      <c r="G7659" s="47" t="s">
        <v>121</v>
      </c>
      <c r="H7659" s="47" t="n">
        <v>811</v>
      </c>
      <c r="I7659" s="57" t="n">
        <f aca="false">IFERROR(H7659/INDEX(Rate_Master!$C$2:$C$13,MATCH(F7659,Rate_Master!$A$2:$A$13,0)),0)</f>
        <v>0.901111111111111</v>
      </c>
    </row>
    <row r="7660" customFormat="false" ht="15" hidden="false" customHeight="false" outlineLevel="0" collapsed="false">
      <c r="A7660" s="47" t="s">
        <v>19612</v>
      </c>
      <c r="B7660" s="47" t="s">
        <v>1739</v>
      </c>
      <c r="C7660" s="48" t="n">
        <v>46161</v>
      </c>
      <c r="D7660" s="47" t="s">
        <v>62</v>
      </c>
      <c r="E7660" s="47" t="s">
        <v>120</v>
      </c>
      <c r="F7660" s="47" t="s">
        <v>148</v>
      </c>
      <c r="G7660" s="47" t="s">
        <v>122</v>
      </c>
      <c r="H7660" s="47" t="n">
        <v>810</v>
      </c>
      <c r="I7660" s="57" t="n">
        <f aca="false">IFERROR(H7660/INDEX(Rate_Master!$C$2:$C$13,MATCH(F7660,Rate_Master!$A$2:$A$13,0)),0)</f>
        <v>0.9</v>
      </c>
    </row>
    <row r="7661" customFormat="false" ht="15" hidden="false" customHeight="false" outlineLevel="0" collapsed="false">
      <c r="A7661" s="47" t="s">
        <v>19613</v>
      </c>
      <c r="B7661" s="47" t="s">
        <v>1739</v>
      </c>
      <c r="C7661" s="48" t="n">
        <v>46161</v>
      </c>
      <c r="D7661" s="47" t="s">
        <v>62</v>
      </c>
      <c r="E7661" s="47" t="s">
        <v>120</v>
      </c>
      <c r="F7661" s="47" t="s">
        <v>148</v>
      </c>
      <c r="G7661" s="47" t="s">
        <v>123</v>
      </c>
      <c r="H7661" s="47" t="n">
        <v>563</v>
      </c>
      <c r="I7661" s="57" t="n">
        <f aca="false">IFERROR(H7661/INDEX(Rate_Master!$C$2:$C$13,MATCH(F7661,Rate_Master!$A$2:$A$13,0)),0)</f>
        <v>0.625555555555556</v>
      </c>
    </row>
    <row r="7662" customFormat="false" ht="15" hidden="false" customHeight="false" outlineLevel="0" collapsed="false">
      <c r="A7662" s="47" t="s">
        <v>19614</v>
      </c>
      <c r="B7662" s="47" t="s">
        <v>1739</v>
      </c>
      <c r="C7662" s="48" t="n">
        <v>46161</v>
      </c>
      <c r="D7662" s="47" t="s">
        <v>62</v>
      </c>
      <c r="E7662" s="47" t="s">
        <v>120</v>
      </c>
      <c r="F7662" s="47" t="s">
        <v>148</v>
      </c>
      <c r="G7662" s="47" t="s">
        <v>124</v>
      </c>
      <c r="H7662" s="47" t="n">
        <v>342</v>
      </c>
      <c r="I7662" s="57" t="n">
        <f aca="false">IFERROR(H7662/INDEX(Rate_Master!$C$2:$C$13,MATCH(F7662,Rate_Master!$A$2:$A$13,0)),0)</f>
        <v>0.38</v>
      </c>
    </row>
    <row r="7663" customFormat="false" ht="15" hidden="false" customHeight="false" outlineLevel="0" collapsed="false">
      <c r="A7663" s="47" t="s">
        <v>19615</v>
      </c>
      <c r="B7663" s="47" t="s">
        <v>1739</v>
      </c>
      <c r="C7663" s="48" t="n">
        <v>46161</v>
      </c>
      <c r="D7663" s="47" t="s">
        <v>62</v>
      </c>
      <c r="E7663" s="47" t="s">
        <v>120</v>
      </c>
      <c r="F7663" s="47" t="s">
        <v>148</v>
      </c>
      <c r="G7663" s="47" t="s">
        <v>125</v>
      </c>
      <c r="H7663" s="47" t="n">
        <v>254</v>
      </c>
      <c r="I7663" s="57" t="n">
        <f aca="false">IFERROR(H7663/INDEX(Rate_Master!$C$2:$C$13,MATCH(F7663,Rate_Master!$A$2:$A$13,0)),0)</f>
        <v>0.282222222222222</v>
      </c>
    </row>
    <row r="7664" customFormat="false" ht="15" hidden="false" customHeight="false" outlineLevel="0" collapsed="false">
      <c r="A7664" s="47" t="s">
        <v>19616</v>
      </c>
      <c r="B7664" s="47" t="s">
        <v>1739</v>
      </c>
      <c r="C7664" s="48" t="n">
        <v>46161</v>
      </c>
      <c r="D7664" s="47" t="s">
        <v>62</v>
      </c>
      <c r="E7664" s="47" t="s">
        <v>120</v>
      </c>
      <c r="F7664" s="47" t="s">
        <v>148</v>
      </c>
      <c r="G7664" s="47" t="s">
        <v>126</v>
      </c>
      <c r="H7664" s="47" t="n">
        <v>178</v>
      </c>
      <c r="I7664" s="57" t="n">
        <f aca="false">IFERROR(H7664/INDEX(Rate_Master!$C$2:$C$13,MATCH(F7664,Rate_Master!$A$2:$A$13,0)),0)</f>
        <v>0.197777777777778</v>
      </c>
    </row>
    <row r="7665" customFormat="false" ht="15" hidden="false" customHeight="false" outlineLevel="0" collapsed="false">
      <c r="A7665" s="47" t="s">
        <v>19617</v>
      </c>
      <c r="B7665" s="47" t="s">
        <v>1740</v>
      </c>
      <c r="C7665" s="48" t="n">
        <v>46161</v>
      </c>
      <c r="D7665" s="47" t="s">
        <v>63</v>
      </c>
      <c r="E7665" s="47" t="s">
        <v>120</v>
      </c>
      <c r="F7665" s="47" t="s">
        <v>152</v>
      </c>
      <c r="G7665" s="47" t="s">
        <v>119</v>
      </c>
      <c r="H7665" s="47" t="n">
        <v>1465</v>
      </c>
      <c r="I7665" s="57" t="n">
        <f aca="false">IFERROR(H7665/INDEX(Rate_Master!$C$2:$C$13,MATCH(F7665,Rate_Master!$A$2:$A$13,0)),0)</f>
        <v>1.62777777777778</v>
      </c>
    </row>
    <row r="7666" customFormat="false" ht="15" hidden="false" customHeight="false" outlineLevel="0" collapsed="false">
      <c r="A7666" s="47" t="s">
        <v>19618</v>
      </c>
      <c r="B7666" s="47" t="s">
        <v>1740</v>
      </c>
      <c r="C7666" s="48" t="n">
        <v>46161</v>
      </c>
      <c r="D7666" s="47" t="s">
        <v>63</v>
      </c>
      <c r="E7666" s="47" t="s">
        <v>120</v>
      </c>
      <c r="F7666" s="47" t="s">
        <v>152</v>
      </c>
      <c r="G7666" s="47" t="s">
        <v>121</v>
      </c>
      <c r="H7666" s="47" t="n">
        <v>1297</v>
      </c>
      <c r="I7666" s="57" t="n">
        <f aca="false">IFERROR(H7666/INDEX(Rate_Master!$C$2:$C$13,MATCH(F7666,Rate_Master!$A$2:$A$13,0)),0)</f>
        <v>1.44111111111111</v>
      </c>
    </row>
    <row r="7667" customFormat="false" ht="15" hidden="false" customHeight="false" outlineLevel="0" collapsed="false">
      <c r="A7667" s="47" t="s">
        <v>19619</v>
      </c>
      <c r="B7667" s="47" t="s">
        <v>1740</v>
      </c>
      <c r="C7667" s="48" t="n">
        <v>46161</v>
      </c>
      <c r="D7667" s="47" t="s">
        <v>63</v>
      </c>
      <c r="E7667" s="47" t="s">
        <v>120</v>
      </c>
      <c r="F7667" s="47" t="s">
        <v>152</v>
      </c>
      <c r="G7667" s="47" t="s">
        <v>122</v>
      </c>
      <c r="H7667" s="47" t="n">
        <v>1506</v>
      </c>
      <c r="I7667" s="57" t="n">
        <f aca="false">IFERROR(H7667/INDEX(Rate_Master!$C$2:$C$13,MATCH(F7667,Rate_Master!$A$2:$A$13,0)),0)</f>
        <v>1.67333333333333</v>
      </c>
    </row>
    <row r="7668" customFormat="false" ht="15" hidden="false" customHeight="false" outlineLevel="0" collapsed="false">
      <c r="A7668" s="47" t="s">
        <v>19620</v>
      </c>
      <c r="B7668" s="47" t="s">
        <v>1740</v>
      </c>
      <c r="C7668" s="48" t="n">
        <v>46161</v>
      </c>
      <c r="D7668" s="47" t="s">
        <v>63</v>
      </c>
      <c r="E7668" s="47" t="s">
        <v>120</v>
      </c>
      <c r="F7668" s="47" t="s">
        <v>152</v>
      </c>
      <c r="G7668" s="47" t="s">
        <v>123</v>
      </c>
      <c r="H7668" s="47" t="n">
        <v>1037</v>
      </c>
      <c r="I7668" s="57" t="n">
        <f aca="false">IFERROR(H7668/INDEX(Rate_Master!$C$2:$C$13,MATCH(F7668,Rate_Master!$A$2:$A$13,0)),0)</f>
        <v>1.15222222222222</v>
      </c>
    </row>
    <row r="7669" customFormat="false" ht="15" hidden="false" customHeight="false" outlineLevel="0" collapsed="false">
      <c r="A7669" s="47" t="s">
        <v>19621</v>
      </c>
      <c r="B7669" s="47" t="s">
        <v>1740</v>
      </c>
      <c r="C7669" s="48" t="n">
        <v>46161</v>
      </c>
      <c r="D7669" s="47" t="s">
        <v>63</v>
      </c>
      <c r="E7669" s="47" t="s">
        <v>120</v>
      </c>
      <c r="F7669" s="47" t="s">
        <v>152</v>
      </c>
      <c r="G7669" s="47" t="s">
        <v>124</v>
      </c>
      <c r="H7669" s="47" t="n">
        <v>697</v>
      </c>
      <c r="I7669" s="57" t="n">
        <f aca="false">IFERROR(H7669/INDEX(Rate_Master!$C$2:$C$13,MATCH(F7669,Rate_Master!$A$2:$A$13,0)),0)</f>
        <v>0.774444444444445</v>
      </c>
    </row>
    <row r="7670" customFormat="false" ht="15" hidden="false" customHeight="false" outlineLevel="0" collapsed="false">
      <c r="A7670" s="47" t="s">
        <v>19622</v>
      </c>
      <c r="B7670" s="47" t="s">
        <v>1740</v>
      </c>
      <c r="C7670" s="48" t="n">
        <v>46161</v>
      </c>
      <c r="D7670" s="47" t="s">
        <v>63</v>
      </c>
      <c r="E7670" s="47" t="s">
        <v>120</v>
      </c>
      <c r="F7670" s="47" t="s">
        <v>152</v>
      </c>
      <c r="G7670" s="47" t="s">
        <v>125</v>
      </c>
      <c r="H7670" s="47" t="n">
        <v>389</v>
      </c>
      <c r="I7670" s="57" t="n">
        <f aca="false">IFERROR(H7670/INDEX(Rate_Master!$C$2:$C$13,MATCH(F7670,Rate_Master!$A$2:$A$13,0)),0)</f>
        <v>0.432222222222222</v>
      </c>
    </row>
    <row r="7671" customFormat="false" ht="15" hidden="false" customHeight="false" outlineLevel="0" collapsed="false">
      <c r="A7671" s="47" t="s">
        <v>19623</v>
      </c>
      <c r="B7671" s="47" t="s">
        <v>1740</v>
      </c>
      <c r="C7671" s="48" t="n">
        <v>46161</v>
      </c>
      <c r="D7671" s="47" t="s">
        <v>63</v>
      </c>
      <c r="E7671" s="47" t="s">
        <v>120</v>
      </c>
      <c r="F7671" s="47" t="s">
        <v>152</v>
      </c>
      <c r="G7671" s="47" t="s">
        <v>126</v>
      </c>
      <c r="H7671" s="47" t="n">
        <v>263</v>
      </c>
      <c r="I7671" s="57" t="n">
        <f aca="false">IFERROR(H7671/INDEX(Rate_Master!$C$2:$C$13,MATCH(F7671,Rate_Master!$A$2:$A$13,0)),0)</f>
        <v>0.292222222222222</v>
      </c>
    </row>
    <row r="7672" customFormat="false" ht="15" hidden="false" customHeight="false" outlineLevel="0" collapsed="false">
      <c r="A7672" s="47" t="s">
        <v>19624</v>
      </c>
      <c r="B7672" s="47" t="s">
        <v>1741</v>
      </c>
      <c r="C7672" s="48" t="n">
        <v>46161</v>
      </c>
      <c r="D7672" s="47" t="s">
        <v>63</v>
      </c>
      <c r="E7672" s="47" t="s">
        <v>120</v>
      </c>
      <c r="F7672" s="47" t="s">
        <v>152</v>
      </c>
      <c r="G7672" s="47" t="s">
        <v>119</v>
      </c>
      <c r="H7672" s="47" t="n">
        <v>1288</v>
      </c>
      <c r="I7672" s="57" t="n">
        <f aca="false">IFERROR(H7672/INDEX(Rate_Master!$C$2:$C$13,MATCH(F7672,Rate_Master!$A$2:$A$13,0)),0)</f>
        <v>1.43111111111111</v>
      </c>
    </row>
    <row r="7673" customFormat="false" ht="15" hidden="false" customHeight="false" outlineLevel="0" collapsed="false">
      <c r="A7673" s="47" t="s">
        <v>19625</v>
      </c>
      <c r="B7673" s="47" t="s">
        <v>1741</v>
      </c>
      <c r="C7673" s="48" t="n">
        <v>46161</v>
      </c>
      <c r="D7673" s="47" t="s">
        <v>63</v>
      </c>
      <c r="E7673" s="47" t="s">
        <v>120</v>
      </c>
      <c r="F7673" s="47" t="s">
        <v>152</v>
      </c>
      <c r="G7673" s="47" t="s">
        <v>121</v>
      </c>
      <c r="H7673" s="47" t="n">
        <v>1313</v>
      </c>
      <c r="I7673" s="57" t="n">
        <f aca="false">IFERROR(H7673/INDEX(Rate_Master!$C$2:$C$13,MATCH(F7673,Rate_Master!$A$2:$A$13,0)),0)</f>
        <v>1.45888888888889</v>
      </c>
    </row>
    <row r="7674" customFormat="false" ht="15" hidden="false" customHeight="false" outlineLevel="0" collapsed="false">
      <c r="A7674" s="47" t="s">
        <v>19626</v>
      </c>
      <c r="B7674" s="47" t="s">
        <v>1741</v>
      </c>
      <c r="C7674" s="48" t="n">
        <v>46161</v>
      </c>
      <c r="D7674" s="47" t="s">
        <v>63</v>
      </c>
      <c r="E7674" s="47" t="s">
        <v>120</v>
      </c>
      <c r="F7674" s="47" t="s">
        <v>152</v>
      </c>
      <c r="G7674" s="47" t="s">
        <v>122</v>
      </c>
      <c r="H7674" s="47" t="n">
        <v>1402</v>
      </c>
      <c r="I7674" s="57" t="n">
        <f aca="false">IFERROR(H7674/INDEX(Rate_Master!$C$2:$C$13,MATCH(F7674,Rate_Master!$A$2:$A$13,0)),0)</f>
        <v>1.55777777777778</v>
      </c>
    </row>
    <row r="7675" customFormat="false" ht="15" hidden="false" customHeight="false" outlineLevel="0" collapsed="false">
      <c r="A7675" s="47" t="s">
        <v>19627</v>
      </c>
      <c r="B7675" s="47" t="s">
        <v>1741</v>
      </c>
      <c r="C7675" s="48" t="n">
        <v>46161</v>
      </c>
      <c r="D7675" s="47" t="s">
        <v>63</v>
      </c>
      <c r="E7675" s="47" t="s">
        <v>120</v>
      </c>
      <c r="F7675" s="47" t="s">
        <v>152</v>
      </c>
      <c r="G7675" s="47" t="s">
        <v>123</v>
      </c>
      <c r="H7675" s="47" t="n">
        <v>1018</v>
      </c>
      <c r="I7675" s="57" t="n">
        <f aca="false">IFERROR(H7675/INDEX(Rate_Master!$C$2:$C$13,MATCH(F7675,Rate_Master!$A$2:$A$13,0)),0)</f>
        <v>1.13111111111111</v>
      </c>
    </row>
    <row r="7676" customFormat="false" ht="15" hidden="false" customHeight="false" outlineLevel="0" collapsed="false">
      <c r="A7676" s="47" t="s">
        <v>19628</v>
      </c>
      <c r="B7676" s="47" t="s">
        <v>1741</v>
      </c>
      <c r="C7676" s="48" t="n">
        <v>46161</v>
      </c>
      <c r="D7676" s="47" t="s">
        <v>63</v>
      </c>
      <c r="E7676" s="47" t="s">
        <v>120</v>
      </c>
      <c r="F7676" s="47" t="s">
        <v>152</v>
      </c>
      <c r="G7676" s="47" t="s">
        <v>124</v>
      </c>
      <c r="H7676" s="47" t="n">
        <v>583</v>
      </c>
      <c r="I7676" s="57" t="n">
        <f aca="false">IFERROR(H7676/INDEX(Rate_Master!$C$2:$C$13,MATCH(F7676,Rate_Master!$A$2:$A$13,0)),0)</f>
        <v>0.647777777777778</v>
      </c>
    </row>
    <row r="7677" customFormat="false" ht="15" hidden="false" customHeight="false" outlineLevel="0" collapsed="false">
      <c r="A7677" s="47" t="s">
        <v>19629</v>
      </c>
      <c r="B7677" s="47" t="s">
        <v>1741</v>
      </c>
      <c r="C7677" s="48" t="n">
        <v>46161</v>
      </c>
      <c r="D7677" s="47" t="s">
        <v>63</v>
      </c>
      <c r="E7677" s="47" t="s">
        <v>120</v>
      </c>
      <c r="F7677" s="47" t="s">
        <v>152</v>
      </c>
      <c r="G7677" s="47" t="s">
        <v>125</v>
      </c>
      <c r="H7677" s="47" t="n">
        <v>380</v>
      </c>
      <c r="I7677" s="57" t="n">
        <f aca="false">IFERROR(H7677/INDEX(Rate_Master!$C$2:$C$13,MATCH(F7677,Rate_Master!$A$2:$A$13,0)),0)</f>
        <v>0.422222222222222</v>
      </c>
    </row>
    <row r="7678" customFormat="false" ht="15" hidden="false" customHeight="false" outlineLevel="0" collapsed="false">
      <c r="A7678" s="47" t="s">
        <v>19630</v>
      </c>
      <c r="B7678" s="47" t="s">
        <v>1741</v>
      </c>
      <c r="C7678" s="48" t="n">
        <v>46161</v>
      </c>
      <c r="D7678" s="47" t="s">
        <v>63</v>
      </c>
      <c r="E7678" s="47" t="s">
        <v>120</v>
      </c>
      <c r="F7678" s="47" t="s">
        <v>152</v>
      </c>
      <c r="G7678" s="47" t="s">
        <v>126</v>
      </c>
      <c r="H7678" s="47" t="n">
        <v>261</v>
      </c>
      <c r="I7678" s="57" t="n">
        <f aca="false">IFERROR(H7678/INDEX(Rate_Master!$C$2:$C$13,MATCH(F7678,Rate_Master!$A$2:$A$13,0)),0)</f>
        <v>0.29</v>
      </c>
    </row>
    <row r="7679" customFormat="false" ht="15" hidden="false" customHeight="false" outlineLevel="0" collapsed="false">
      <c r="A7679" s="47" t="s">
        <v>19631</v>
      </c>
      <c r="B7679" s="47" t="s">
        <v>1742</v>
      </c>
      <c r="C7679" s="48" t="n">
        <v>46161</v>
      </c>
      <c r="D7679" s="47" t="s">
        <v>63</v>
      </c>
      <c r="E7679" s="47" t="s">
        <v>120</v>
      </c>
      <c r="F7679" s="47" t="s">
        <v>152</v>
      </c>
      <c r="G7679" s="47" t="s">
        <v>119</v>
      </c>
      <c r="H7679" s="47" t="n">
        <v>2471</v>
      </c>
      <c r="I7679" s="57" t="n">
        <f aca="false">IFERROR(H7679/INDEX(Rate_Master!$C$2:$C$13,MATCH(F7679,Rate_Master!$A$2:$A$13,0)),0)</f>
        <v>2.74555555555556</v>
      </c>
    </row>
    <row r="7680" customFormat="false" ht="15" hidden="false" customHeight="false" outlineLevel="0" collapsed="false">
      <c r="A7680" s="47" t="s">
        <v>19632</v>
      </c>
      <c r="B7680" s="47" t="s">
        <v>1742</v>
      </c>
      <c r="C7680" s="48" t="n">
        <v>46161</v>
      </c>
      <c r="D7680" s="47" t="s">
        <v>63</v>
      </c>
      <c r="E7680" s="47" t="s">
        <v>120</v>
      </c>
      <c r="F7680" s="47" t="s">
        <v>152</v>
      </c>
      <c r="G7680" s="47" t="s">
        <v>121</v>
      </c>
      <c r="H7680" s="47" t="n">
        <v>2344</v>
      </c>
      <c r="I7680" s="57" t="n">
        <f aca="false">IFERROR(H7680/INDEX(Rate_Master!$C$2:$C$13,MATCH(F7680,Rate_Master!$A$2:$A$13,0)),0)</f>
        <v>2.60444444444444</v>
      </c>
    </row>
    <row r="7681" customFormat="false" ht="15" hidden="false" customHeight="false" outlineLevel="0" collapsed="false">
      <c r="A7681" s="47" t="s">
        <v>19633</v>
      </c>
      <c r="B7681" s="47" t="s">
        <v>1742</v>
      </c>
      <c r="C7681" s="48" t="n">
        <v>46161</v>
      </c>
      <c r="D7681" s="47" t="s">
        <v>63</v>
      </c>
      <c r="E7681" s="47" t="s">
        <v>120</v>
      </c>
      <c r="F7681" s="47" t="s">
        <v>152</v>
      </c>
      <c r="G7681" s="47" t="s">
        <v>122</v>
      </c>
      <c r="H7681" s="47" t="n">
        <v>2615</v>
      </c>
      <c r="I7681" s="57" t="n">
        <f aca="false">IFERROR(H7681/INDEX(Rate_Master!$C$2:$C$13,MATCH(F7681,Rate_Master!$A$2:$A$13,0)),0)</f>
        <v>2.90555555555556</v>
      </c>
    </row>
    <row r="7682" customFormat="false" ht="15" hidden="false" customHeight="false" outlineLevel="0" collapsed="false">
      <c r="A7682" s="47" t="s">
        <v>19634</v>
      </c>
      <c r="B7682" s="47" t="s">
        <v>1742</v>
      </c>
      <c r="C7682" s="48" t="n">
        <v>46161</v>
      </c>
      <c r="D7682" s="47" t="s">
        <v>63</v>
      </c>
      <c r="E7682" s="47" t="s">
        <v>120</v>
      </c>
      <c r="F7682" s="47" t="s">
        <v>152</v>
      </c>
      <c r="G7682" s="47" t="s">
        <v>123</v>
      </c>
      <c r="H7682" s="47" t="n">
        <v>1865</v>
      </c>
      <c r="I7682" s="57" t="n">
        <f aca="false">IFERROR(H7682/INDEX(Rate_Master!$C$2:$C$13,MATCH(F7682,Rate_Master!$A$2:$A$13,0)),0)</f>
        <v>2.07222222222222</v>
      </c>
    </row>
    <row r="7683" customFormat="false" ht="15" hidden="false" customHeight="false" outlineLevel="0" collapsed="false">
      <c r="A7683" s="47" t="s">
        <v>19635</v>
      </c>
      <c r="B7683" s="47" t="s">
        <v>1742</v>
      </c>
      <c r="C7683" s="48" t="n">
        <v>46161</v>
      </c>
      <c r="D7683" s="47" t="s">
        <v>63</v>
      </c>
      <c r="E7683" s="47" t="s">
        <v>120</v>
      </c>
      <c r="F7683" s="47" t="s">
        <v>152</v>
      </c>
      <c r="G7683" s="47" t="s">
        <v>124</v>
      </c>
      <c r="H7683" s="47" t="n">
        <v>1234</v>
      </c>
      <c r="I7683" s="57" t="n">
        <f aca="false">IFERROR(H7683/INDEX(Rate_Master!$C$2:$C$13,MATCH(F7683,Rate_Master!$A$2:$A$13,0)),0)</f>
        <v>1.37111111111111</v>
      </c>
    </row>
    <row r="7684" customFormat="false" ht="15" hidden="false" customHeight="false" outlineLevel="0" collapsed="false">
      <c r="A7684" s="47" t="s">
        <v>19636</v>
      </c>
      <c r="B7684" s="47" t="s">
        <v>1742</v>
      </c>
      <c r="C7684" s="48" t="n">
        <v>46161</v>
      </c>
      <c r="D7684" s="47" t="s">
        <v>63</v>
      </c>
      <c r="E7684" s="47" t="s">
        <v>120</v>
      </c>
      <c r="F7684" s="47" t="s">
        <v>152</v>
      </c>
      <c r="G7684" s="47" t="s">
        <v>125</v>
      </c>
      <c r="H7684" s="47" t="n">
        <v>695</v>
      </c>
      <c r="I7684" s="57" t="n">
        <f aca="false">IFERROR(H7684/INDEX(Rate_Master!$C$2:$C$13,MATCH(F7684,Rate_Master!$A$2:$A$13,0)),0)</f>
        <v>0.772222222222222</v>
      </c>
    </row>
    <row r="7685" customFormat="false" ht="15" hidden="false" customHeight="false" outlineLevel="0" collapsed="false">
      <c r="A7685" s="47" t="s">
        <v>19637</v>
      </c>
      <c r="B7685" s="47" t="s">
        <v>1742</v>
      </c>
      <c r="C7685" s="48" t="n">
        <v>46161</v>
      </c>
      <c r="D7685" s="47" t="s">
        <v>63</v>
      </c>
      <c r="E7685" s="47" t="s">
        <v>120</v>
      </c>
      <c r="F7685" s="47" t="s">
        <v>152</v>
      </c>
      <c r="G7685" s="47" t="s">
        <v>126</v>
      </c>
      <c r="H7685" s="47" t="n">
        <v>471</v>
      </c>
      <c r="I7685" s="57" t="n">
        <f aca="false">IFERROR(H7685/INDEX(Rate_Master!$C$2:$C$13,MATCH(F7685,Rate_Master!$A$2:$A$13,0)),0)</f>
        <v>0.523333333333333</v>
      </c>
    </row>
    <row r="7686" customFormat="false" ht="15" hidden="false" customHeight="false" outlineLevel="0" collapsed="false">
      <c r="A7686" s="47" t="s">
        <v>19638</v>
      </c>
      <c r="B7686" s="47" t="s">
        <v>1743</v>
      </c>
      <c r="C7686" s="48" t="n">
        <v>46161</v>
      </c>
      <c r="D7686" s="47" t="s">
        <v>64</v>
      </c>
      <c r="E7686" s="47" t="s">
        <v>128</v>
      </c>
      <c r="F7686" s="47" t="s">
        <v>154</v>
      </c>
      <c r="G7686" s="47" t="s">
        <v>127</v>
      </c>
      <c r="H7686" s="47" t="n">
        <v>838</v>
      </c>
      <c r="I7686" s="57" t="n">
        <f aca="false">IFERROR(H7686/INDEX(Rate_Master!$C$2:$C$13,MATCH(F7686,Rate_Master!$A$2:$A$13,0)),0)</f>
        <v>1.39666666666667</v>
      </c>
    </row>
    <row r="7687" customFormat="false" ht="15" hidden="false" customHeight="false" outlineLevel="0" collapsed="false">
      <c r="A7687" s="47" t="s">
        <v>19639</v>
      </c>
      <c r="B7687" s="47" t="s">
        <v>1743</v>
      </c>
      <c r="C7687" s="48" t="n">
        <v>46161</v>
      </c>
      <c r="D7687" s="47" t="s">
        <v>64</v>
      </c>
      <c r="E7687" s="47" t="s">
        <v>128</v>
      </c>
      <c r="F7687" s="47" t="s">
        <v>154</v>
      </c>
      <c r="G7687" s="47" t="s">
        <v>129</v>
      </c>
      <c r="H7687" s="47" t="n">
        <v>615</v>
      </c>
      <c r="I7687" s="57" t="n">
        <f aca="false">IFERROR(H7687/INDEX(Rate_Master!$C$2:$C$13,MATCH(F7687,Rate_Master!$A$2:$A$13,0)),0)</f>
        <v>1.025</v>
      </c>
    </row>
    <row r="7688" customFormat="false" ht="15" hidden="false" customHeight="false" outlineLevel="0" collapsed="false">
      <c r="A7688" s="47" t="s">
        <v>19640</v>
      </c>
      <c r="B7688" s="47" t="s">
        <v>1743</v>
      </c>
      <c r="C7688" s="48" t="n">
        <v>46161</v>
      </c>
      <c r="D7688" s="47" t="s">
        <v>64</v>
      </c>
      <c r="E7688" s="47" t="s">
        <v>128</v>
      </c>
      <c r="F7688" s="47" t="s">
        <v>154</v>
      </c>
      <c r="G7688" s="47" t="s">
        <v>130</v>
      </c>
      <c r="H7688" s="47" t="n">
        <v>534</v>
      </c>
      <c r="I7688" s="57" t="n">
        <f aca="false">IFERROR(H7688/INDEX(Rate_Master!$C$2:$C$13,MATCH(F7688,Rate_Master!$A$2:$A$13,0)),0)</f>
        <v>0.89</v>
      </c>
    </row>
    <row r="7689" customFormat="false" ht="15" hidden="false" customHeight="false" outlineLevel="0" collapsed="false">
      <c r="A7689" s="47" t="s">
        <v>19641</v>
      </c>
      <c r="B7689" s="47" t="s">
        <v>1743</v>
      </c>
      <c r="C7689" s="48" t="n">
        <v>46161</v>
      </c>
      <c r="D7689" s="47" t="s">
        <v>64</v>
      </c>
      <c r="E7689" s="47" t="s">
        <v>128</v>
      </c>
      <c r="F7689" s="47" t="s">
        <v>154</v>
      </c>
      <c r="G7689" s="47" t="s">
        <v>131</v>
      </c>
      <c r="H7689" s="47" t="n">
        <v>264</v>
      </c>
      <c r="I7689" s="57" t="n">
        <f aca="false">IFERROR(H7689/INDEX(Rate_Master!$C$2:$C$13,MATCH(F7689,Rate_Master!$A$2:$A$13,0)),0)</f>
        <v>0.44</v>
      </c>
    </row>
    <row r="7690" customFormat="false" ht="15" hidden="false" customHeight="false" outlineLevel="0" collapsed="false">
      <c r="A7690" s="47" t="s">
        <v>19642</v>
      </c>
      <c r="B7690" s="47" t="s">
        <v>1743</v>
      </c>
      <c r="C7690" s="48" t="n">
        <v>46161</v>
      </c>
      <c r="D7690" s="47" t="s">
        <v>64</v>
      </c>
      <c r="E7690" s="47" t="s">
        <v>128</v>
      </c>
      <c r="F7690" s="47" t="s">
        <v>154</v>
      </c>
      <c r="G7690" s="47" t="s">
        <v>132</v>
      </c>
      <c r="H7690" s="47" t="n">
        <v>211</v>
      </c>
      <c r="I7690" s="57" t="n">
        <f aca="false">IFERROR(H7690/INDEX(Rate_Master!$C$2:$C$13,MATCH(F7690,Rate_Master!$A$2:$A$13,0)),0)</f>
        <v>0.351666666666667</v>
      </c>
    </row>
    <row r="7691" customFormat="false" ht="15" hidden="false" customHeight="false" outlineLevel="0" collapsed="false">
      <c r="A7691" s="47" t="s">
        <v>19643</v>
      </c>
      <c r="B7691" s="47" t="s">
        <v>1745</v>
      </c>
      <c r="C7691" s="48" t="n">
        <v>46161</v>
      </c>
      <c r="D7691" s="47" t="s">
        <v>64</v>
      </c>
      <c r="E7691" s="47" t="s">
        <v>128</v>
      </c>
      <c r="F7691" s="47" t="s">
        <v>154</v>
      </c>
      <c r="G7691" s="47" t="s">
        <v>127</v>
      </c>
      <c r="H7691" s="47" t="n">
        <v>929</v>
      </c>
      <c r="I7691" s="57" t="n">
        <f aca="false">IFERROR(H7691/INDEX(Rate_Master!$C$2:$C$13,MATCH(F7691,Rate_Master!$A$2:$A$13,0)),0)</f>
        <v>1.54833333333333</v>
      </c>
    </row>
    <row r="7692" customFormat="false" ht="15" hidden="false" customHeight="false" outlineLevel="0" collapsed="false">
      <c r="A7692" s="47" t="s">
        <v>19644</v>
      </c>
      <c r="B7692" s="47" t="s">
        <v>1745</v>
      </c>
      <c r="C7692" s="48" t="n">
        <v>46161</v>
      </c>
      <c r="D7692" s="47" t="s">
        <v>64</v>
      </c>
      <c r="E7692" s="47" t="s">
        <v>128</v>
      </c>
      <c r="F7692" s="47" t="s">
        <v>154</v>
      </c>
      <c r="G7692" s="47" t="s">
        <v>129</v>
      </c>
      <c r="H7692" s="47" t="n">
        <v>598</v>
      </c>
      <c r="I7692" s="57" t="n">
        <f aca="false">IFERROR(H7692/INDEX(Rate_Master!$C$2:$C$13,MATCH(F7692,Rate_Master!$A$2:$A$13,0)),0)</f>
        <v>0.996666666666667</v>
      </c>
    </row>
    <row r="7693" customFormat="false" ht="15" hidden="false" customHeight="false" outlineLevel="0" collapsed="false">
      <c r="A7693" s="47" t="s">
        <v>19645</v>
      </c>
      <c r="B7693" s="47" t="s">
        <v>1745</v>
      </c>
      <c r="C7693" s="48" t="n">
        <v>46161</v>
      </c>
      <c r="D7693" s="47" t="s">
        <v>64</v>
      </c>
      <c r="E7693" s="47" t="s">
        <v>128</v>
      </c>
      <c r="F7693" s="47" t="s">
        <v>154</v>
      </c>
      <c r="G7693" s="47" t="s">
        <v>130</v>
      </c>
      <c r="H7693" s="47" t="n">
        <v>571</v>
      </c>
      <c r="I7693" s="57" t="n">
        <f aca="false">IFERROR(H7693/INDEX(Rate_Master!$C$2:$C$13,MATCH(F7693,Rate_Master!$A$2:$A$13,0)),0)</f>
        <v>0.951666666666667</v>
      </c>
    </row>
    <row r="7694" customFormat="false" ht="15" hidden="false" customHeight="false" outlineLevel="0" collapsed="false">
      <c r="A7694" s="47" t="s">
        <v>19646</v>
      </c>
      <c r="B7694" s="47" t="s">
        <v>1745</v>
      </c>
      <c r="C7694" s="48" t="n">
        <v>46161</v>
      </c>
      <c r="D7694" s="47" t="s">
        <v>64</v>
      </c>
      <c r="E7694" s="47" t="s">
        <v>128</v>
      </c>
      <c r="F7694" s="47" t="s">
        <v>154</v>
      </c>
      <c r="G7694" s="47" t="s">
        <v>131</v>
      </c>
      <c r="H7694" s="47" t="n">
        <v>260</v>
      </c>
      <c r="I7694" s="57" t="n">
        <f aca="false">IFERROR(H7694/INDEX(Rate_Master!$C$2:$C$13,MATCH(F7694,Rate_Master!$A$2:$A$13,0)),0)</f>
        <v>0.433333333333333</v>
      </c>
    </row>
    <row r="7695" customFormat="false" ht="15" hidden="false" customHeight="false" outlineLevel="0" collapsed="false">
      <c r="A7695" s="47" t="s">
        <v>19647</v>
      </c>
      <c r="B7695" s="47" t="s">
        <v>1745</v>
      </c>
      <c r="C7695" s="48" t="n">
        <v>46161</v>
      </c>
      <c r="D7695" s="47" t="s">
        <v>64</v>
      </c>
      <c r="E7695" s="47" t="s">
        <v>128</v>
      </c>
      <c r="F7695" s="47" t="s">
        <v>154</v>
      </c>
      <c r="G7695" s="47" t="s">
        <v>132</v>
      </c>
      <c r="H7695" s="47" t="n">
        <v>213</v>
      </c>
      <c r="I7695" s="57" t="n">
        <f aca="false">IFERROR(H7695/INDEX(Rate_Master!$C$2:$C$13,MATCH(F7695,Rate_Master!$A$2:$A$13,0)),0)</f>
        <v>0.355</v>
      </c>
    </row>
    <row r="7696" customFormat="false" ht="15" hidden="false" customHeight="false" outlineLevel="0" collapsed="false">
      <c r="A7696" s="47" t="s">
        <v>19648</v>
      </c>
      <c r="B7696" s="47" t="s">
        <v>1746</v>
      </c>
      <c r="C7696" s="48" t="n">
        <v>46161</v>
      </c>
      <c r="D7696" s="47" t="s">
        <v>65</v>
      </c>
      <c r="E7696" s="47" t="s">
        <v>134</v>
      </c>
      <c r="F7696" s="47" t="s">
        <v>159</v>
      </c>
      <c r="G7696" s="47" t="s">
        <v>133</v>
      </c>
      <c r="H7696" s="47" t="n">
        <v>444</v>
      </c>
      <c r="I7696" s="57" t="n">
        <f aca="false">IFERROR(H7696/INDEX(Rate_Master!$C$2:$C$13,MATCH(F7696,Rate_Master!$A$2:$A$13,0)),0)</f>
        <v>1.85</v>
      </c>
    </row>
    <row r="7697" customFormat="false" ht="15" hidden="false" customHeight="false" outlineLevel="0" collapsed="false">
      <c r="A7697" s="47" t="s">
        <v>19649</v>
      </c>
      <c r="B7697" s="47" t="s">
        <v>1746</v>
      </c>
      <c r="C7697" s="48" t="n">
        <v>46161</v>
      </c>
      <c r="D7697" s="47" t="s">
        <v>65</v>
      </c>
      <c r="E7697" s="47" t="s">
        <v>134</v>
      </c>
      <c r="F7697" s="47" t="s">
        <v>159</v>
      </c>
      <c r="G7697" s="47" t="s">
        <v>135</v>
      </c>
      <c r="H7697" s="47" t="n">
        <v>375</v>
      </c>
      <c r="I7697" s="57" t="n">
        <f aca="false">IFERROR(H7697/INDEX(Rate_Master!$C$2:$C$13,MATCH(F7697,Rate_Master!$A$2:$A$13,0)),0)</f>
        <v>1.5625</v>
      </c>
    </row>
    <row r="7698" customFormat="false" ht="15" hidden="false" customHeight="false" outlineLevel="0" collapsed="false">
      <c r="A7698" s="47" t="s">
        <v>19650</v>
      </c>
      <c r="B7698" s="47" t="s">
        <v>1746</v>
      </c>
      <c r="C7698" s="48" t="n">
        <v>46161</v>
      </c>
      <c r="D7698" s="47" t="s">
        <v>65</v>
      </c>
      <c r="E7698" s="47" t="s">
        <v>134</v>
      </c>
      <c r="F7698" s="47" t="s">
        <v>159</v>
      </c>
      <c r="G7698" s="47" t="s">
        <v>136</v>
      </c>
      <c r="H7698" s="47" t="n">
        <v>266</v>
      </c>
      <c r="I7698" s="57" t="n">
        <f aca="false">IFERROR(H7698/INDEX(Rate_Master!$C$2:$C$13,MATCH(F7698,Rate_Master!$A$2:$A$13,0)),0)</f>
        <v>1.10833333333333</v>
      </c>
    </row>
    <row r="7699" customFormat="false" ht="15" hidden="false" customHeight="false" outlineLevel="0" collapsed="false">
      <c r="A7699" s="47" t="s">
        <v>19651</v>
      </c>
      <c r="B7699" s="47" t="s">
        <v>1746</v>
      </c>
      <c r="C7699" s="48" t="n">
        <v>46161</v>
      </c>
      <c r="D7699" s="47" t="s">
        <v>65</v>
      </c>
      <c r="E7699" s="47" t="s">
        <v>134</v>
      </c>
      <c r="F7699" s="47" t="s">
        <v>159</v>
      </c>
      <c r="G7699" s="47" t="s">
        <v>137</v>
      </c>
      <c r="H7699" s="47" t="n">
        <v>227</v>
      </c>
      <c r="I7699" s="57" t="n">
        <f aca="false">IFERROR(H7699/INDEX(Rate_Master!$C$2:$C$13,MATCH(F7699,Rate_Master!$A$2:$A$13,0)),0)</f>
        <v>0.945833333333333</v>
      </c>
    </row>
    <row r="7700" customFormat="false" ht="15" hidden="false" customHeight="false" outlineLevel="0" collapsed="false">
      <c r="A7700" s="47" t="s">
        <v>19652</v>
      </c>
      <c r="B7700" s="47" t="s">
        <v>1746</v>
      </c>
      <c r="C7700" s="48" t="n">
        <v>46161</v>
      </c>
      <c r="D7700" s="47" t="s">
        <v>65</v>
      </c>
      <c r="E7700" s="47" t="s">
        <v>134</v>
      </c>
      <c r="F7700" s="47" t="s">
        <v>159</v>
      </c>
      <c r="G7700" s="47" t="s">
        <v>138</v>
      </c>
      <c r="H7700" s="47" t="n">
        <v>83</v>
      </c>
      <c r="I7700" s="57" t="n">
        <f aca="false">IFERROR(H7700/INDEX(Rate_Master!$C$2:$C$13,MATCH(F7700,Rate_Master!$A$2:$A$13,0)),0)</f>
        <v>0.345833333333333</v>
      </c>
    </row>
    <row r="7701" customFormat="false" ht="15" hidden="false" customHeight="false" outlineLevel="0" collapsed="false">
      <c r="A7701" s="47" t="s">
        <v>19653</v>
      </c>
      <c r="B7701" s="47" t="s">
        <v>1747</v>
      </c>
      <c r="C7701" s="48" t="n">
        <v>46161</v>
      </c>
      <c r="D7701" s="47" t="s">
        <v>65</v>
      </c>
      <c r="E7701" s="47" t="s">
        <v>134</v>
      </c>
      <c r="F7701" s="47" t="s">
        <v>159</v>
      </c>
      <c r="G7701" s="47" t="s">
        <v>133</v>
      </c>
      <c r="H7701" s="47" t="n">
        <v>518</v>
      </c>
      <c r="I7701" s="57" t="n">
        <f aca="false">IFERROR(H7701/INDEX(Rate_Master!$C$2:$C$13,MATCH(F7701,Rate_Master!$A$2:$A$13,0)),0)</f>
        <v>2.15833333333333</v>
      </c>
    </row>
    <row r="7702" customFormat="false" ht="15" hidden="false" customHeight="false" outlineLevel="0" collapsed="false">
      <c r="A7702" s="47" t="s">
        <v>19654</v>
      </c>
      <c r="B7702" s="47" t="s">
        <v>1747</v>
      </c>
      <c r="C7702" s="48" t="n">
        <v>46161</v>
      </c>
      <c r="D7702" s="47" t="s">
        <v>65</v>
      </c>
      <c r="E7702" s="47" t="s">
        <v>134</v>
      </c>
      <c r="F7702" s="47" t="s">
        <v>159</v>
      </c>
      <c r="G7702" s="47" t="s">
        <v>135</v>
      </c>
      <c r="H7702" s="47" t="n">
        <v>380</v>
      </c>
      <c r="I7702" s="57" t="n">
        <f aca="false">IFERROR(H7702/INDEX(Rate_Master!$C$2:$C$13,MATCH(F7702,Rate_Master!$A$2:$A$13,0)),0)</f>
        <v>1.58333333333333</v>
      </c>
    </row>
    <row r="7703" customFormat="false" ht="15" hidden="false" customHeight="false" outlineLevel="0" collapsed="false">
      <c r="A7703" s="47" t="s">
        <v>19655</v>
      </c>
      <c r="B7703" s="47" t="s">
        <v>1747</v>
      </c>
      <c r="C7703" s="48" t="n">
        <v>46161</v>
      </c>
      <c r="D7703" s="47" t="s">
        <v>65</v>
      </c>
      <c r="E7703" s="47" t="s">
        <v>134</v>
      </c>
      <c r="F7703" s="47" t="s">
        <v>159</v>
      </c>
      <c r="G7703" s="47" t="s">
        <v>136</v>
      </c>
      <c r="H7703" s="47" t="n">
        <v>288</v>
      </c>
      <c r="I7703" s="57" t="n">
        <f aca="false">IFERROR(H7703/INDEX(Rate_Master!$C$2:$C$13,MATCH(F7703,Rate_Master!$A$2:$A$13,0)),0)</f>
        <v>1.2</v>
      </c>
    </row>
    <row r="7704" customFormat="false" ht="15" hidden="false" customHeight="false" outlineLevel="0" collapsed="false">
      <c r="A7704" s="47" t="s">
        <v>19656</v>
      </c>
      <c r="B7704" s="47" t="s">
        <v>1747</v>
      </c>
      <c r="C7704" s="48" t="n">
        <v>46161</v>
      </c>
      <c r="D7704" s="47" t="s">
        <v>65</v>
      </c>
      <c r="E7704" s="47" t="s">
        <v>134</v>
      </c>
      <c r="F7704" s="47" t="s">
        <v>159</v>
      </c>
      <c r="G7704" s="47" t="s">
        <v>137</v>
      </c>
      <c r="H7704" s="47" t="n">
        <v>243</v>
      </c>
      <c r="I7704" s="57" t="n">
        <f aca="false">IFERROR(H7704/INDEX(Rate_Master!$C$2:$C$13,MATCH(F7704,Rate_Master!$A$2:$A$13,0)),0)</f>
        <v>1.0125</v>
      </c>
    </row>
    <row r="7705" customFormat="false" ht="15" hidden="false" customHeight="false" outlineLevel="0" collapsed="false">
      <c r="A7705" s="47" t="s">
        <v>19657</v>
      </c>
      <c r="B7705" s="47" t="s">
        <v>1747</v>
      </c>
      <c r="C7705" s="48" t="n">
        <v>46161</v>
      </c>
      <c r="D7705" s="47" t="s">
        <v>65</v>
      </c>
      <c r="E7705" s="47" t="s">
        <v>134</v>
      </c>
      <c r="F7705" s="47" t="s">
        <v>159</v>
      </c>
      <c r="G7705" s="47" t="s">
        <v>138</v>
      </c>
      <c r="H7705" s="47" t="n">
        <v>121</v>
      </c>
      <c r="I7705" s="57" t="n">
        <f aca="false">IFERROR(H7705/INDEX(Rate_Master!$C$2:$C$13,MATCH(F7705,Rate_Master!$A$2:$A$13,0)),0)</f>
        <v>0.504166666666667</v>
      </c>
    </row>
    <row r="7706" customFormat="false" ht="15" hidden="false" customHeight="false" outlineLevel="0" collapsed="false">
      <c r="A7706" s="47" t="s">
        <v>19658</v>
      </c>
      <c r="B7706" s="47" t="s">
        <v>1748</v>
      </c>
      <c r="C7706" s="48" t="n">
        <v>46161</v>
      </c>
      <c r="D7706" s="47" t="s">
        <v>65</v>
      </c>
      <c r="E7706" s="47" t="s">
        <v>134</v>
      </c>
      <c r="F7706" s="47" t="s">
        <v>159</v>
      </c>
      <c r="G7706" s="47" t="s">
        <v>133</v>
      </c>
      <c r="H7706" s="47" t="n">
        <v>561</v>
      </c>
      <c r="I7706" s="57" t="n">
        <f aca="false">IFERROR(H7706/INDEX(Rate_Master!$C$2:$C$13,MATCH(F7706,Rate_Master!$A$2:$A$13,0)),0)</f>
        <v>2.3375</v>
      </c>
    </row>
    <row r="7707" customFormat="false" ht="15" hidden="false" customHeight="false" outlineLevel="0" collapsed="false">
      <c r="A7707" s="47" t="s">
        <v>19659</v>
      </c>
      <c r="B7707" s="47" t="s">
        <v>1748</v>
      </c>
      <c r="C7707" s="48" t="n">
        <v>46161</v>
      </c>
      <c r="D7707" s="47" t="s">
        <v>65</v>
      </c>
      <c r="E7707" s="47" t="s">
        <v>134</v>
      </c>
      <c r="F7707" s="47" t="s">
        <v>159</v>
      </c>
      <c r="G7707" s="47" t="s">
        <v>135</v>
      </c>
      <c r="H7707" s="47" t="n">
        <v>454</v>
      </c>
      <c r="I7707" s="57" t="n">
        <f aca="false">IFERROR(H7707/INDEX(Rate_Master!$C$2:$C$13,MATCH(F7707,Rate_Master!$A$2:$A$13,0)),0)</f>
        <v>1.89166666666667</v>
      </c>
    </row>
    <row r="7708" customFormat="false" ht="15" hidden="false" customHeight="false" outlineLevel="0" collapsed="false">
      <c r="A7708" s="47" t="s">
        <v>19660</v>
      </c>
      <c r="B7708" s="47" t="s">
        <v>1748</v>
      </c>
      <c r="C7708" s="48" t="n">
        <v>46161</v>
      </c>
      <c r="D7708" s="47" t="s">
        <v>65</v>
      </c>
      <c r="E7708" s="47" t="s">
        <v>134</v>
      </c>
      <c r="F7708" s="47" t="s">
        <v>159</v>
      </c>
      <c r="G7708" s="47" t="s">
        <v>136</v>
      </c>
      <c r="H7708" s="47" t="n">
        <v>345</v>
      </c>
      <c r="I7708" s="57" t="n">
        <f aca="false">IFERROR(H7708/INDEX(Rate_Master!$C$2:$C$13,MATCH(F7708,Rate_Master!$A$2:$A$13,0)),0)</f>
        <v>1.4375</v>
      </c>
    </row>
    <row r="7709" customFormat="false" ht="15" hidden="false" customHeight="false" outlineLevel="0" collapsed="false">
      <c r="A7709" s="47" t="s">
        <v>19661</v>
      </c>
      <c r="B7709" s="47" t="s">
        <v>1748</v>
      </c>
      <c r="C7709" s="48" t="n">
        <v>46161</v>
      </c>
      <c r="D7709" s="47" t="s">
        <v>65</v>
      </c>
      <c r="E7709" s="47" t="s">
        <v>134</v>
      </c>
      <c r="F7709" s="47" t="s">
        <v>159</v>
      </c>
      <c r="G7709" s="47" t="s">
        <v>137</v>
      </c>
      <c r="H7709" s="47" t="n">
        <v>254</v>
      </c>
      <c r="I7709" s="57" t="n">
        <f aca="false">IFERROR(H7709/INDEX(Rate_Master!$C$2:$C$13,MATCH(F7709,Rate_Master!$A$2:$A$13,0)),0)</f>
        <v>1.05833333333333</v>
      </c>
    </row>
    <row r="7710" customFormat="false" ht="15" hidden="false" customHeight="false" outlineLevel="0" collapsed="false">
      <c r="A7710" s="47" t="s">
        <v>19662</v>
      </c>
      <c r="B7710" s="47" t="s">
        <v>1748</v>
      </c>
      <c r="C7710" s="48" t="n">
        <v>46161</v>
      </c>
      <c r="D7710" s="47" t="s">
        <v>65</v>
      </c>
      <c r="E7710" s="47" t="s">
        <v>134</v>
      </c>
      <c r="F7710" s="47" t="s">
        <v>159</v>
      </c>
      <c r="G7710" s="47" t="s">
        <v>138</v>
      </c>
      <c r="H7710" s="47" t="n">
        <v>131</v>
      </c>
      <c r="I7710" s="57" t="n">
        <f aca="false">IFERROR(H7710/INDEX(Rate_Master!$C$2:$C$13,MATCH(F7710,Rate_Master!$A$2:$A$13,0)),0)</f>
        <v>0.545833333333333</v>
      </c>
    </row>
    <row r="7711" customFormat="false" ht="15" hidden="false" customHeight="false" outlineLevel="0" collapsed="false">
      <c r="A7711" s="47" t="s">
        <v>19663</v>
      </c>
      <c r="B7711" s="47" t="s">
        <v>1749</v>
      </c>
      <c r="C7711" s="48" t="n">
        <v>46162</v>
      </c>
      <c r="D7711" s="47" t="s">
        <v>62</v>
      </c>
      <c r="E7711" s="47" t="s">
        <v>120</v>
      </c>
      <c r="F7711" s="47" t="s">
        <v>148</v>
      </c>
      <c r="G7711" s="47" t="s">
        <v>119</v>
      </c>
      <c r="H7711" s="47" t="n">
        <v>2264</v>
      </c>
      <c r="I7711" s="57" t="n">
        <f aca="false">IFERROR(H7711/INDEX(Rate_Master!$C$2:$C$13,MATCH(F7711,Rate_Master!$A$2:$A$13,0)),0)</f>
        <v>2.51555555555556</v>
      </c>
    </row>
    <row r="7712" customFormat="false" ht="15" hidden="false" customHeight="false" outlineLevel="0" collapsed="false">
      <c r="A7712" s="47" t="s">
        <v>19664</v>
      </c>
      <c r="B7712" s="47" t="s">
        <v>1749</v>
      </c>
      <c r="C7712" s="48" t="n">
        <v>46162</v>
      </c>
      <c r="D7712" s="47" t="s">
        <v>62</v>
      </c>
      <c r="E7712" s="47" t="s">
        <v>120</v>
      </c>
      <c r="F7712" s="47" t="s">
        <v>148</v>
      </c>
      <c r="G7712" s="47" t="s">
        <v>121</v>
      </c>
      <c r="H7712" s="47" t="n">
        <v>2133</v>
      </c>
      <c r="I7712" s="57" t="n">
        <f aca="false">IFERROR(H7712/INDEX(Rate_Master!$C$2:$C$13,MATCH(F7712,Rate_Master!$A$2:$A$13,0)),0)</f>
        <v>2.37</v>
      </c>
    </row>
    <row r="7713" customFormat="false" ht="15" hidden="false" customHeight="false" outlineLevel="0" collapsed="false">
      <c r="A7713" s="47" t="s">
        <v>19665</v>
      </c>
      <c r="B7713" s="47" t="s">
        <v>1749</v>
      </c>
      <c r="C7713" s="48" t="n">
        <v>46162</v>
      </c>
      <c r="D7713" s="47" t="s">
        <v>62</v>
      </c>
      <c r="E7713" s="47" t="s">
        <v>120</v>
      </c>
      <c r="F7713" s="47" t="s">
        <v>148</v>
      </c>
      <c r="G7713" s="47" t="s">
        <v>122</v>
      </c>
      <c r="H7713" s="47" t="n">
        <v>2312</v>
      </c>
      <c r="I7713" s="57" t="n">
        <f aca="false">IFERROR(H7713/INDEX(Rate_Master!$C$2:$C$13,MATCH(F7713,Rate_Master!$A$2:$A$13,0)),0)</f>
        <v>2.56888888888889</v>
      </c>
    </row>
    <row r="7714" customFormat="false" ht="15" hidden="false" customHeight="false" outlineLevel="0" collapsed="false">
      <c r="A7714" s="47" t="s">
        <v>19666</v>
      </c>
      <c r="B7714" s="47" t="s">
        <v>1749</v>
      </c>
      <c r="C7714" s="48" t="n">
        <v>46162</v>
      </c>
      <c r="D7714" s="47" t="s">
        <v>62</v>
      </c>
      <c r="E7714" s="47" t="s">
        <v>120</v>
      </c>
      <c r="F7714" s="47" t="s">
        <v>148</v>
      </c>
      <c r="G7714" s="47" t="s">
        <v>123</v>
      </c>
      <c r="H7714" s="47" t="n">
        <v>1651</v>
      </c>
      <c r="I7714" s="57" t="n">
        <f aca="false">IFERROR(H7714/INDEX(Rate_Master!$C$2:$C$13,MATCH(F7714,Rate_Master!$A$2:$A$13,0)),0)</f>
        <v>1.83444444444444</v>
      </c>
    </row>
    <row r="7715" customFormat="false" ht="15" hidden="false" customHeight="false" outlineLevel="0" collapsed="false">
      <c r="A7715" s="47" t="s">
        <v>19667</v>
      </c>
      <c r="B7715" s="47" t="s">
        <v>1749</v>
      </c>
      <c r="C7715" s="48" t="n">
        <v>46162</v>
      </c>
      <c r="D7715" s="47" t="s">
        <v>62</v>
      </c>
      <c r="E7715" s="47" t="s">
        <v>120</v>
      </c>
      <c r="F7715" s="47" t="s">
        <v>148</v>
      </c>
      <c r="G7715" s="47" t="s">
        <v>124</v>
      </c>
      <c r="H7715" s="47" t="n">
        <v>1094</v>
      </c>
      <c r="I7715" s="57" t="n">
        <f aca="false">IFERROR(H7715/INDEX(Rate_Master!$C$2:$C$13,MATCH(F7715,Rate_Master!$A$2:$A$13,0)),0)</f>
        <v>1.21555555555556</v>
      </c>
    </row>
    <row r="7716" customFormat="false" ht="15" hidden="false" customHeight="false" outlineLevel="0" collapsed="false">
      <c r="A7716" s="47" t="s">
        <v>19668</v>
      </c>
      <c r="B7716" s="47" t="s">
        <v>1749</v>
      </c>
      <c r="C7716" s="48" t="n">
        <v>46162</v>
      </c>
      <c r="D7716" s="47" t="s">
        <v>62</v>
      </c>
      <c r="E7716" s="47" t="s">
        <v>120</v>
      </c>
      <c r="F7716" s="47" t="s">
        <v>148</v>
      </c>
      <c r="G7716" s="47" t="s">
        <v>125</v>
      </c>
      <c r="H7716" s="47" t="n">
        <v>622</v>
      </c>
      <c r="I7716" s="57" t="n">
        <f aca="false">IFERROR(H7716/INDEX(Rate_Master!$C$2:$C$13,MATCH(F7716,Rate_Master!$A$2:$A$13,0)),0)</f>
        <v>0.691111111111111</v>
      </c>
    </row>
    <row r="7717" customFormat="false" ht="15" hidden="false" customHeight="false" outlineLevel="0" collapsed="false">
      <c r="A7717" s="47" t="s">
        <v>19669</v>
      </c>
      <c r="B7717" s="47" t="s">
        <v>1749</v>
      </c>
      <c r="C7717" s="48" t="n">
        <v>46162</v>
      </c>
      <c r="D7717" s="47" t="s">
        <v>62</v>
      </c>
      <c r="E7717" s="47" t="s">
        <v>120</v>
      </c>
      <c r="F7717" s="47" t="s">
        <v>148</v>
      </c>
      <c r="G7717" s="47" t="s">
        <v>126</v>
      </c>
      <c r="H7717" s="47" t="n">
        <v>411</v>
      </c>
      <c r="I7717" s="57" t="n">
        <f aca="false">IFERROR(H7717/INDEX(Rate_Master!$C$2:$C$13,MATCH(F7717,Rate_Master!$A$2:$A$13,0)),0)</f>
        <v>0.456666666666667</v>
      </c>
    </row>
    <row r="7718" customFormat="false" ht="15" hidden="false" customHeight="false" outlineLevel="0" collapsed="false">
      <c r="A7718" s="47" t="s">
        <v>19670</v>
      </c>
      <c r="B7718" s="47" t="s">
        <v>1750</v>
      </c>
      <c r="C7718" s="48" t="n">
        <v>46162</v>
      </c>
      <c r="D7718" s="47" t="s">
        <v>62</v>
      </c>
      <c r="E7718" s="47" t="s">
        <v>120</v>
      </c>
      <c r="F7718" s="47" t="s">
        <v>148</v>
      </c>
      <c r="G7718" s="47" t="s">
        <v>119</v>
      </c>
      <c r="H7718" s="47" t="n">
        <v>1770</v>
      </c>
      <c r="I7718" s="57" t="n">
        <f aca="false">IFERROR(H7718/INDEX(Rate_Master!$C$2:$C$13,MATCH(F7718,Rate_Master!$A$2:$A$13,0)),0)</f>
        <v>1.96666666666667</v>
      </c>
    </row>
    <row r="7719" customFormat="false" ht="15" hidden="false" customHeight="false" outlineLevel="0" collapsed="false">
      <c r="A7719" s="47" t="s">
        <v>19671</v>
      </c>
      <c r="B7719" s="47" t="s">
        <v>1750</v>
      </c>
      <c r="C7719" s="48" t="n">
        <v>46162</v>
      </c>
      <c r="D7719" s="47" t="s">
        <v>62</v>
      </c>
      <c r="E7719" s="47" t="s">
        <v>120</v>
      </c>
      <c r="F7719" s="47" t="s">
        <v>148</v>
      </c>
      <c r="G7719" s="47" t="s">
        <v>121</v>
      </c>
      <c r="H7719" s="47" t="n">
        <v>1715</v>
      </c>
      <c r="I7719" s="57" t="n">
        <f aca="false">IFERROR(H7719/INDEX(Rate_Master!$C$2:$C$13,MATCH(F7719,Rate_Master!$A$2:$A$13,0)),0)</f>
        <v>1.90555555555556</v>
      </c>
    </row>
    <row r="7720" customFormat="false" ht="15" hidden="false" customHeight="false" outlineLevel="0" collapsed="false">
      <c r="A7720" s="47" t="s">
        <v>19672</v>
      </c>
      <c r="B7720" s="47" t="s">
        <v>1750</v>
      </c>
      <c r="C7720" s="48" t="n">
        <v>46162</v>
      </c>
      <c r="D7720" s="47" t="s">
        <v>62</v>
      </c>
      <c r="E7720" s="47" t="s">
        <v>120</v>
      </c>
      <c r="F7720" s="47" t="s">
        <v>148</v>
      </c>
      <c r="G7720" s="47" t="s">
        <v>122</v>
      </c>
      <c r="H7720" s="47" t="n">
        <v>1834</v>
      </c>
      <c r="I7720" s="57" t="n">
        <f aca="false">IFERROR(H7720/INDEX(Rate_Master!$C$2:$C$13,MATCH(F7720,Rate_Master!$A$2:$A$13,0)),0)</f>
        <v>2.03777777777778</v>
      </c>
    </row>
    <row r="7721" customFormat="false" ht="15" hidden="false" customHeight="false" outlineLevel="0" collapsed="false">
      <c r="A7721" s="47" t="s">
        <v>19673</v>
      </c>
      <c r="B7721" s="47" t="s">
        <v>1750</v>
      </c>
      <c r="C7721" s="48" t="n">
        <v>46162</v>
      </c>
      <c r="D7721" s="47" t="s">
        <v>62</v>
      </c>
      <c r="E7721" s="47" t="s">
        <v>120</v>
      </c>
      <c r="F7721" s="47" t="s">
        <v>148</v>
      </c>
      <c r="G7721" s="47" t="s">
        <v>123</v>
      </c>
      <c r="H7721" s="47" t="n">
        <v>1373</v>
      </c>
      <c r="I7721" s="57" t="n">
        <f aca="false">IFERROR(H7721/INDEX(Rate_Master!$C$2:$C$13,MATCH(F7721,Rate_Master!$A$2:$A$13,0)),0)</f>
        <v>1.52555555555556</v>
      </c>
    </row>
    <row r="7722" customFormat="false" ht="15" hidden="false" customHeight="false" outlineLevel="0" collapsed="false">
      <c r="A7722" s="47" t="s">
        <v>19674</v>
      </c>
      <c r="B7722" s="47" t="s">
        <v>1750</v>
      </c>
      <c r="C7722" s="48" t="n">
        <v>46162</v>
      </c>
      <c r="D7722" s="47" t="s">
        <v>62</v>
      </c>
      <c r="E7722" s="47" t="s">
        <v>120</v>
      </c>
      <c r="F7722" s="47" t="s">
        <v>148</v>
      </c>
      <c r="G7722" s="47" t="s">
        <v>124</v>
      </c>
      <c r="H7722" s="47" t="n">
        <v>821</v>
      </c>
      <c r="I7722" s="57" t="n">
        <f aca="false">IFERROR(H7722/INDEX(Rate_Master!$C$2:$C$13,MATCH(F7722,Rate_Master!$A$2:$A$13,0)),0)</f>
        <v>0.912222222222222</v>
      </c>
    </row>
    <row r="7723" customFormat="false" ht="15" hidden="false" customHeight="false" outlineLevel="0" collapsed="false">
      <c r="A7723" s="47" t="s">
        <v>19675</v>
      </c>
      <c r="B7723" s="47" t="s">
        <v>1750</v>
      </c>
      <c r="C7723" s="48" t="n">
        <v>46162</v>
      </c>
      <c r="D7723" s="47" t="s">
        <v>62</v>
      </c>
      <c r="E7723" s="47" t="s">
        <v>120</v>
      </c>
      <c r="F7723" s="47" t="s">
        <v>148</v>
      </c>
      <c r="G7723" s="47" t="s">
        <v>125</v>
      </c>
      <c r="H7723" s="47" t="n">
        <v>475</v>
      </c>
      <c r="I7723" s="57" t="n">
        <f aca="false">IFERROR(H7723/INDEX(Rate_Master!$C$2:$C$13,MATCH(F7723,Rate_Master!$A$2:$A$13,0)),0)</f>
        <v>0.527777777777778</v>
      </c>
    </row>
    <row r="7724" customFormat="false" ht="15" hidden="false" customHeight="false" outlineLevel="0" collapsed="false">
      <c r="A7724" s="47" t="s">
        <v>19676</v>
      </c>
      <c r="B7724" s="47" t="s">
        <v>1750</v>
      </c>
      <c r="C7724" s="48" t="n">
        <v>46162</v>
      </c>
      <c r="D7724" s="47" t="s">
        <v>62</v>
      </c>
      <c r="E7724" s="47" t="s">
        <v>120</v>
      </c>
      <c r="F7724" s="47" t="s">
        <v>148</v>
      </c>
      <c r="G7724" s="47" t="s">
        <v>126</v>
      </c>
      <c r="H7724" s="47" t="n">
        <v>315</v>
      </c>
      <c r="I7724" s="57" t="n">
        <f aca="false">IFERROR(H7724/INDEX(Rate_Master!$C$2:$C$13,MATCH(F7724,Rate_Master!$A$2:$A$13,0)),0)</f>
        <v>0.35</v>
      </c>
    </row>
    <row r="7725" customFormat="false" ht="15" hidden="false" customHeight="false" outlineLevel="0" collapsed="false">
      <c r="A7725" s="47" t="s">
        <v>19677</v>
      </c>
      <c r="B7725" s="47" t="s">
        <v>1751</v>
      </c>
      <c r="C7725" s="48" t="n">
        <v>46162</v>
      </c>
      <c r="D7725" s="47" t="s">
        <v>62</v>
      </c>
      <c r="E7725" s="47" t="s">
        <v>120</v>
      </c>
      <c r="F7725" s="47" t="s">
        <v>148</v>
      </c>
      <c r="G7725" s="47" t="s">
        <v>119</v>
      </c>
      <c r="H7725" s="47" t="n">
        <v>439</v>
      </c>
      <c r="I7725" s="57" t="n">
        <f aca="false">IFERROR(H7725/INDEX(Rate_Master!$C$2:$C$13,MATCH(F7725,Rate_Master!$A$2:$A$13,0)),0)</f>
        <v>0.487777777777778</v>
      </c>
    </row>
    <row r="7726" customFormat="false" ht="15" hidden="false" customHeight="false" outlineLevel="0" collapsed="false">
      <c r="A7726" s="47" t="s">
        <v>19678</v>
      </c>
      <c r="B7726" s="47" t="s">
        <v>1751</v>
      </c>
      <c r="C7726" s="48" t="n">
        <v>46162</v>
      </c>
      <c r="D7726" s="47" t="s">
        <v>62</v>
      </c>
      <c r="E7726" s="47" t="s">
        <v>120</v>
      </c>
      <c r="F7726" s="47" t="s">
        <v>148</v>
      </c>
      <c r="G7726" s="47" t="s">
        <v>121</v>
      </c>
      <c r="H7726" s="47" t="n">
        <v>453</v>
      </c>
      <c r="I7726" s="57" t="n">
        <f aca="false">IFERROR(H7726/INDEX(Rate_Master!$C$2:$C$13,MATCH(F7726,Rate_Master!$A$2:$A$13,0)),0)</f>
        <v>0.503333333333333</v>
      </c>
    </row>
    <row r="7727" customFormat="false" ht="15" hidden="false" customHeight="false" outlineLevel="0" collapsed="false">
      <c r="A7727" s="47" t="s">
        <v>19679</v>
      </c>
      <c r="B7727" s="47" t="s">
        <v>1751</v>
      </c>
      <c r="C7727" s="48" t="n">
        <v>46162</v>
      </c>
      <c r="D7727" s="47" t="s">
        <v>62</v>
      </c>
      <c r="E7727" s="47" t="s">
        <v>120</v>
      </c>
      <c r="F7727" s="47" t="s">
        <v>148</v>
      </c>
      <c r="G7727" s="47" t="s">
        <v>122</v>
      </c>
      <c r="H7727" s="47" t="n">
        <v>442</v>
      </c>
      <c r="I7727" s="57" t="n">
        <f aca="false">IFERROR(H7727/INDEX(Rate_Master!$C$2:$C$13,MATCH(F7727,Rate_Master!$A$2:$A$13,0)),0)</f>
        <v>0.491111111111111</v>
      </c>
    </row>
    <row r="7728" customFormat="false" ht="15" hidden="false" customHeight="false" outlineLevel="0" collapsed="false">
      <c r="A7728" s="47" t="s">
        <v>19680</v>
      </c>
      <c r="B7728" s="47" t="s">
        <v>1751</v>
      </c>
      <c r="C7728" s="48" t="n">
        <v>46162</v>
      </c>
      <c r="D7728" s="47" t="s">
        <v>62</v>
      </c>
      <c r="E7728" s="47" t="s">
        <v>120</v>
      </c>
      <c r="F7728" s="47" t="s">
        <v>148</v>
      </c>
      <c r="G7728" s="47" t="s">
        <v>123</v>
      </c>
      <c r="H7728" s="47" t="n">
        <v>319</v>
      </c>
      <c r="I7728" s="57" t="n">
        <f aca="false">IFERROR(H7728/INDEX(Rate_Master!$C$2:$C$13,MATCH(F7728,Rate_Master!$A$2:$A$13,0)),0)</f>
        <v>0.354444444444444</v>
      </c>
    </row>
    <row r="7729" customFormat="false" ht="15" hidden="false" customHeight="false" outlineLevel="0" collapsed="false">
      <c r="A7729" s="47" t="s">
        <v>19681</v>
      </c>
      <c r="B7729" s="47" t="s">
        <v>1751</v>
      </c>
      <c r="C7729" s="48" t="n">
        <v>46162</v>
      </c>
      <c r="D7729" s="47" t="s">
        <v>62</v>
      </c>
      <c r="E7729" s="47" t="s">
        <v>120</v>
      </c>
      <c r="F7729" s="47" t="s">
        <v>148</v>
      </c>
      <c r="G7729" s="47" t="s">
        <v>124</v>
      </c>
      <c r="H7729" s="47" t="n">
        <v>195</v>
      </c>
      <c r="I7729" s="57" t="n">
        <f aca="false">IFERROR(H7729/INDEX(Rate_Master!$C$2:$C$13,MATCH(F7729,Rate_Master!$A$2:$A$13,0)),0)</f>
        <v>0.216666666666667</v>
      </c>
    </row>
    <row r="7730" customFormat="false" ht="15" hidden="false" customHeight="false" outlineLevel="0" collapsed="false">
      <c r="A7730" s="47" t="s">
        <v>19682</v>
      </c>
      <c r="B7730" s="47" t="s">
        <v>1751</v>
      </c>
      <c r="C7730" s="48" t="n">
        <v>46162</v>
      </c>
      <c r="D7730" s="47" t="s">
        <v>62</v>
      </c>
      <c r="E7730" s="47" t="s">
        <v>120</v>
      </c>
      <c r="F7730" s="47" t="s">
        <v>148</v>
      </c>
      <c r="G7730" s="47" t="s">
        <v>125</v>
      </c>
      <c r="H7730" s="47" t="n">
        <v>143</v>
      </c>
      <c r="I7730" s="57" t="n">
        <f aca="false">IFERROR(H7730/INDEX(Rate_Master!$C$2:$C$13,MATCH(F7730,Rate_Master!$A$2:$A$13,0)),0)</f>
        <v>0.158888888888889</v>
      </c>
    </row>
    <row r="7731" customFormat="false" ht="15" hidden="false" customHeight="false" outlineLevel="0" collapsed="false">
      <c r="A7731" s="47" t="s">
        <v>19683</v>
      </c>
      <c r="B7731" s="47" t="s">
        <v>1751</v>
      </c>
      <c r="C7731" s="48" t="n">
        <v>46162</v>
      </c>
      <c r="D7731" s="47" t="s">
        <v>62</v>
      </c>
      <c r="E7731" s="47" t="s">
        <v>120</v>
      </c>
      <c r="F7731" s="47" t="s">
        <v>148</v>
      </c>
      <c r="G7731" s="47" t="s">
        <v>126</v>
      </c>
      <c r="H7731" s="47" t="n">
        <v>91</v>
      </c>
      <c r="I7731" s="57" t="n">
        <f aca="false">IFERROR(H7731/INDEX(Rate_Master!$C$2:$C$13,MATCH(F7731,Rate_Master!$A$2:$A$13,0)),0)</f>
        <v>0.101111111111111</v>
      </c>
    </row>
    <row r="7732" customFormat="false" ht="15" hidden="false" customHeight="false" outlineLevel="0" collapsed="false">
      <c r="A7732" s="47" t="s">
        <v>19684</v>
      </c>
      <c r="B7732" s="47" t="s">
        <v>1752</v>
      </c>
      <c r="C7732" s="48" t="n">
        <v>46162</v>
      </c>
      <c r="D7732" s="47" t="s">
        <v>63</v>
      </c>
      <c r="E7732" s="47" t="s">
        <v>120</v>
      </c>
      <c r="F7732" s="47" t="s">
        <v>152</v>
      </c>
      <c r="G7732" s="47" t="s">
        <v>119</v>
      </c>
      <c r="H7732" s="47" t="n">
        <v>1924</v>
      </c>
      <c r="I7732" s="57" t="n">
        <f aca="false">IFERROR(H7732/INDEX(Rate_Master!$C$2:$C$13,MATCH(F7732,Rate_Master!$A$2:$A$13,0)),0)</f>
        <v>2.13777777777778</v>
      </c>
    </row>
    <row r="7733" customFormat="false" ht="15" hidden="false" customHeight="false" outlineLevel="0" collapsed="false">
      <c r="A7733" s="47" t="s">
        <v>19685</v>
      </c>
      <c r="B7733" s="47" t="s">
        <v>1752</v>
      </c>
      <c r="C7733" s="48" t="n">
        <v>46162</v>
      </c>
      <c r="D7733" s="47" t="s">
        <v>63</v>
      </c>
      <c r="E7733" s="47" t="s">
        <v>120</v>
      </c>
      <c r="F7733" s="47" t="s">
        <v>152</v>
      </c>
      <c r="G7733" s="47" t="s">
        <v>121</v>
      </c>
      <c r="H7733" s="47" t="n">
        <v>1730</v>
      </c>
      <c r="I7733" s="57" t="n">
        <f aca="false">IFERROR(H7733/INDEX(Rate_Master!$C$2:$C$13,MATCH(F7733,Rate_Master!$A$2:$A$13,0)),0)</f>
        <v>1.92222222222222</v>
      </c>
    </row>
    <row r="7734" customFormat="false" ht="15" hidden="false" customHeight="false" outlineLevel="0" collapsed="false">
      <c r="A7734" s="47" t="s">
        <v>19686</v>
      </c>
      <c r="B7734" s="47" t="s">
        <v>1752</v>
      </c>
      <c r="C7734" s="48" t="n">
        <v>46162</v>
      </c>
      <c r="D7734" s="47" t="s">
        <v>63</v>
      </c>
      <c r="E7734" s="47" t="s">
        <v>120</v>
      </c>
      <c r="F7734" s="47" t="s">
        <v>152</v>
      </c>
      <c r="G7734" s="47" t="s">
        <v>122</v>
      </c>
      <c r="H7734" s="47" t="n">
        <v>1949</v>
      </c>
      <c r="I7734" s="57" t="n">
        <f aca="false">IFERROR(H7734/INDEX(Rate_Master!$C$2:$C$13,MATCH(F7734,Rate_Master!$A$2:$A$13,0)),0)</f>
        <v>2.16555555555556</v>
      </c>
    </row>
    <row r="7735" customFormat="false" ht="15" hidden="false" customHeight="false" outlineLevel="0" collapsed="false">
      <c r="A7735" s="47" t="s">
        <v>19687</v>
      </c>
      <c r="B7735" s="47" t="s">
        <v>1752</v>
      </c>
      <c r="C7735" s="48" t="n">
        <v>46162</v>
      </c>
      <c r="D7735" s="47" t="s">
        <v>63</v>
      </c>
      <c r="E7735" s="47" t="s">
        <v>120</v>
      </c>
      <c r="F7735" s="47" t="s">
        <v>152</v>
      </c>
      <c r="G7735" s="47" t="s">
        <v>123</v>
      </c>
      <c r="H7735" s="47" t="n">
        <v>1389</v>
      </c>
      <c r="I7735" s="57" t="n">
        <f aca="false">IFERROR(H7735/INDEX(Rate_Master!$C$2:$C$13,MATCH(F7735,Rate_Master!$A$2:$A$13,0)),0)</f>
        <v>1.54333333333333</v>
      </c>
    </row>
    <row r="7736" customFormat="false" ht="15" hidden="false" customHeight="false" outlineLevel="0" collapsed="false">
      <c r="A7736" s="47" t="s">
        <v>19688</v>
      </c>
      <c r="B7736" s="47" t="s">
        <v>1752</v>
      </c>
      <c r="C7736" s="48" t="n">
        <v>46162</v>
      </c>
      <c r="D7736" s="47" t="s">
        <v>63</v>
      </c>
      <c r="E7736" s="47" t="s">
        <v>120</v>
      </c>
      <c r="F7736" s="47" t="s">
        <v>152</v>
      </c>
      <c r="G7736" s="47" t="s">
        <v>124</v>
      </c>
      <c r="H7736" s="47" t="n">
        <v>897</v>
      </c>
      <c r="I7736" s="57" t="n">
        <f aca="false">IFERROR(H7736/INDEX(Rate_Master!$C$2:$C$13,MATCH(F7736,Rate_Master!$A$2:$A$13,0)),0)</f>
        <v>0.996666666666667</v>
      </c>
    </row>
    <row r="7737" customFormat="false" ht="15" hidden="false" customHeight="false" outlineLevel="0" collapsed="false">
      <c r="A7737" s="47" t="s">
        <v>19689</v>
      </c>
      <c r="B7737" s="47" t="s">
        <v>1752</v>
      </c>
      <c r="C7737" s="48" t="n">
        <v>46162</v>
      </c>
      <c r="D7737" s="47" t="s">
        <v>63</v>
      </c>
      <c r="E7737" s="47" t="s">
        <v>120</v>
      </c>
      <c r="F7737" s="47" t="s">
        <v>152</v>
      </c>
      <c r="G7737" s="47" t="s">
        <v>125</v>
      </c>
      <c r="H7737" s="47" t="n">
        <v>542</v>
      </c>
      <c r="I7737" s="57" t="n">
        <f aca="false">IFERROR(H7737/INDEX(Rate_Master!$C$2:$C$13,MATCH(F7737,Rate_Master!$A$2:$A$13,0)),0)</f>
        <v>0.602222222222222</v>
      </c>
    </row>
    <row r="7738" customFormat="false" ht="15" hidden="false" customHeight="false" outlineLevel="0" collapsed="false">
      <c r="A7738" s="47" t="s">
        <v>19690</v>
      </c>
      <c r="B7738" s="47" t="s">
        <v>1752</v>
      </c>
      <c r="C7738" s="48" t="n">
        <v>46162</v>
      </c>
      <c r="D7738" s="47" t="s">
        <v>63</v>
      </c>
      <c r="E7738" s="47" t="s">
        <v>120</v>
      </c>
      <c r="F7738" s="47" t="s">
        <v>152</v>
      </c>
      <c r="G7738" s="47" t="s">
        <v>126</v>
      </c>
      <c r="H7738" s="47" t="n">
        <v>388</v>
      </c>
      <c r="I7738" s="57" t="n">
        <f aca="false">IFERROR(H7738/INDEX(Rate_Master!$C$2:$C$13,MATCH(F7738,Rate_Master!$A$2:$A$13,0)),0)</f>
        <v>0.431111111111111</v>
      </c>
    </row>
    <row r="7739" customFormat="false" ht="15" hidden="false" customHeight="false" outlineLevel="0" collapsed="false">
      <c r="A7739" s="47" t="s">
        <v>19691</v>
      </c>
      <c r="B7739" s="47" t="s">
        <v>1754</v>
      </c>
      <c r="C7739" s="48" t="n">
        <v>46162</v>
      </c>
      <c r="D7739" s="47" t="s">
        <v>63</v>
      </c>
      <c r="E7739" s="47" t="s">
        <v>120</v>
      </c>
      <c r="F7739" s="47" t="s">
        <v>152</v>
      </c>
      <c r="G7739" s="47" t="s">
        <v>119</v>
      </c>
      <c r="H7739" s="47" t="n">
        <v>1310</v>
      </c>
      <c r="I7739" s="57" t="n">
        <f aca="false">IFERROR(H7739/INDEX(Rate_Master!$C$2:$C$13,MATCH(F7739,Rate_Master!$A$2:$A$13,0)),0)</f>
        <v>1.45555555555556</v>
      </c>
    </row>
    <row r="7740" customFormat="false" ht="15" hidden="false" customHeight="false" outlineLevel="0" collapsed="false">
      <c r="A7740" s="47" t="s">
        <v>19692</v>
      </c>
      <c r="B7740" s="47" t="s">
        <v>1754</v>
      </c>
      <c r="C7740" s="48" t="n">
        <v>46162</v>
      </c>
      <c r="D7740" s="47" t="s">
        <v>63</v>
      </c>
      <c r="E7740" s="47" t="s">
        <v>120</v>
      </c>
      <c r="F7740" s="47" t="s">
        <v>152</v>
      </c>
      <c r="G7740" s="47" t="s">
        <v>121</v>
      </c>
      <c r="H7740" s="47" t="n">
        <v>1181</v>
      </c>
      <c r="I7740" s="57" t="n">
        <f aca="false">IFERROR(H7740/INDEX(Rate_Master!$C$2:$C$13,MATCH(F7740,Rate_Master!$A$2:$A$13,0)),0)</f>
        <v>1.31222222222222</v>
      </c>
    </row>
    <row r="7741" customFormat="false" ht="15" hidden="false" customHeight="false" outlineLevel="0" collapsed="false">
      <c r="A7741" s="47" t="s">
        <v>19693</v>
      </c>
      <c r="B7741" s="47" t="s">
        <v>1754</v>
      </c>
      <c r="C7741" s="48" t="n">
        <v>46162</v>
      </c>
      <c r="D7741" s="47" t="s">
        <v>63</v>
      </c>
      <c r="E7741" s="47" t="s">
        <v>120</v>
      </c>
      <c r="F7741" s="47" t="s">
        <v>152</v>
      </c>
      <c r="G7741" s="47" t="s">
        <v>122</v>
      </c>
      <c r="H7741" s="47" t="n">
        <v>1291</v>
      </c>
      <c r="I7741" s="57" t="n">
        <f aca="false">IFERROR(H7741/INDEX(Rate_Master!$C$2:$C$13,MATCH(F7741,Rate_Master!$A$2:$A$13,0)),0)</f>
        <v>1.43444444444444</v>
      </c>
    </row>
    <row r="7742" customFormat="false" ht="15" hidden="false" customHeight="false" outlineLevel="0" collapsed="false">
      <c r="A7742" s="47" t="s">
        <v>19694</v>
      </c>
      <c r="B7742" s="47" t="s">
        <v>1754</v>
      </c>
      <c r="C7742" s="48" t="n">
        <v>46162</v>
      </c>
      <c r="D7742" s="47" t="s">
        <v>63</v>
      </c>
      <c r="E7742" s="47" t="s">
        <v>120</v>
      </c>
      <c r="F7742" s="47" t="s">
        <v>152</v>
      </c>
      <c r="G7742" s="47" t="s">
        <v>123</v>
      </c>
      <c r="H7742" s="47" t="n">
        <v>956</v>
      </c>
      <c r="I7742" s="57" t="n">
        <f aca="false">IFERROR(H7742/INDEX(Rate_Master!$C$2:$C$13,MATCH(F7742,Rate_Master!$A$2:$A$13,0)),0)</f>
        <v>1.06222222222222</v>
      </c>
    </row>
    <row r="7743" customFormat="false" ht="15" hidden="false" customHeight="false" outlineLevel="0" collapsed="false">
      <c r="A7743" s="47" t="s">
        <v>19695</v>
      </c>
      <c r="B7743" s="47" t="s">
        <v>1754</v>
      </c>
      <c r="C7743" s="48" t="n">
        <v>46162</v>
      </c>
      <c r="D7743" s="47" t="s">
        <v>63</v>
      </c>
      <c r="E7743" s="47" t="s">
        <v>120</v>
      </c>
      <c r="F7743" s="47" t="s">
        <v>152</v>
      </c>
      <c r="G7743" s="47" t="s">
        <v>124</v>
      </c>
      <c r="H7743" s="47" t="n">
        <v>630</v>
      </c>
      <c r="I7743" s="57" t="n">
        <f aca="false">IFERROR(H7743/INDEX(Rate_Master!$C$2:$C$13,MATCH(F7743,Rate_Master!$A$2:$A$13,0)),0)</f>
        <v>0.7</v>
      </c>
    </row>
    <row r="7744" customFormat="false" ht="15" hidden="false" customHeight="false" outlineLevel="0" collapsed="false">
      <c r="A7744" s="47" t="s">
        <v>19696</v>
      </c>
      <c r="B7744" s="47" t="s">
        <v>1754</v>
      </c>
      <c r="C7744" s="48" t="n">
        <v>46162</v>
      </c>
      <c r="D7744" s="47" t="s">
        <v>63</v>
      </c>
      <c r="E7744" s="47" t="s">
        <v>120</v>
      </c>
      <c r="F7744" s="47" t="s">
        <v>152</v>
      </c>
      <c r="G7744" s="47" t="s">
        <v>125</v>
      </c>
      <c r="H7744" s="47" t="n">
        <v>321</v>
      </c>
      <c r="I7744" s="57" t="n">
        <f aca="false">IFERROR(H7744/INDEX(Rate_Master!$C$2:$C$13,MATCH(F7744,Rate_Master!$A$2:$A$13,0)),0)</f>
        <v>0.356666666666667</v>
      </c>
    </row>
    <row r="7745" customFormat="false" ht="15" hidden="false" customHeight="false" outlineLevel="0" collapsed="false">
      <c r="A7745" s="47" t="s">
        <v>19697</v>
      </c>
      <c r="B7745" s="47" t="s">
        <v>1754</v>
      </c>
      <c r="C7745" s="48" t="n">
        <v>46162</v>
      </c>
      <c r="D7745" s="47" t="s">
        <v>63</v>
      </c>
      <c r="E7745" s="47" t="s">
        <v>120</v>
      </c>
      <c r="F7745" s="47" t="s">
        <v>152</v>
      </c>
      <c r="G7745" s="47" t="s">
        <v>126</v>
      </c>
      <c r="H7745" s="47" t="n">
        <v>234</v>
      </c>
      <c r="I7745" s="57" t="n">
        <f aca="false">IFERROR(H7745/INDEX(Rate_Master!$C$2:$C$13,MATCH(F7745,Rate_Master!$A$2:$A$13,0)),0)</f>
        <v>0.26</v>
      </c>
    </row>
    <row r="7746" customFormat="false" ht="15" hidden="false" customHeight="false" outlineLevel="0" collapsed="false">
      <c r="A7746" s="47" t="s">
        <v>19698</v>
      </c>
      <c r="B7746" s="47" t="s">
        <v>1755</v>
      </c>
      <c r="C7746" s="48" t="n">
        <v>46162</v>
      </c>
      <c r="D7746" s="47" t="s">
        <v>63</v>
      </c>
      <c r="E7746" s="47" t="s">
        <v>120</v>
      </c>
      <c r="F7746" s="47" t="s">
        <v>152</v>
      </c>
      <c r="G7746" s="47" t="s">
        <v>119</v>
      </c>
      <c r="H7746" s="47" t="n">
        <v>1314</v>
      </c>
      <c r="I7746" s="57" t="n">
        <f aca="false">IFERROR(H7746/INDEX(Rate_Master!$C$2:$C$13,MATCH(F7746,Rate_Master!$A$2:$A$13,0)),0)</f>
        <v>1.46</v>
      </c>
    </row>
    <row r="7747" customFormat="false" ht="15" hidden="false" customHeight="false" outlineLevel="0" collapsed="false">
      <c r="A7747" s="47" t="s">
        <v>19699</v>
      </c>
      <c r="B7747" s="47" t="s">
        <v>1755</v>
      </c>
      <c r="C7747" s="48" t="n">
        <v>46162</v>
      </c>
      <c r="D7747" s="47" t="s">
        <v>63</v>
      </c>
      <c r="E7747" s="47" t="s">
        <v>120</v>
      </c>
      <c r="F7747" s="47" t="s">
        <v>152</v>
      </c>
      <c r="G7747" s="47" t="s">
        <v>121</v>
      </c>
      <c r="H7747" s="47" t="n">
        <v>1161</v>
      </c>
      <c r="I7747" s="57" t="n">
        <f aca="false">IFERROR(H7747/INDEX(Rate_Master!$C$2:$C$13,MATCH(F7747,Rate_Master!$A$2:$A$13,0)),0)</f>
        <v>1.29</v>
      </c>
    </row>
    <row r="7748" customFormat="false" ht="15" hidden="false" customHeight="false" outlineLevel="0" collapsed="false">
      <c r="A7748" s="47" t="s">
        <v>19700</v>
      </c>
      <c r="B7748" s="47" t="s">
        <v>1755</v>
      </c>
      <c r="C7748" s="48" t="n">
        <v>46162</v>
      </c>
      <c r="D7748" s="47" t="s">
        <v>63</v>
      </c>
      <c r="E7748" s="47" t="s">
        <v>120</v>
      </c>
      <c r="F7748" s="47" t="s">
        <v>152</v>
      </c>
      <c r="G7748" s="47" t="s">
        <v>122</v>
      </c>
      <c r="H7748" s="47" t="n">
        <v>1317</v>
      </c>
      <c r="I7748" s="57" t="n">
        <f aca="false">IFERROR(H7748/INDEX(Rate_Master!$C$2:$C$13,MATCH(F7748,Rate_Master!$A$2:$A$13,0)),0)</f>
        <v>1.46333333333333</v>
      </c>
    </row>
    <row r="7749" customFormat="false" ht="15" hidden="false" customHeight="false" outlineLevel="0" collapsed="false">
      <c r="A7749" s="47" t="s">
        <v>19701</v>
      </c>
      <c r="B7749" s="47" t="s">
        <v>1755</v>
      </c>
      <c r="C7749" s="48" t="n">
        <v>46162</v>
      </c>
      <c r="D7749" s="47" t="s">
        <v>63</v>
      </c>
      <c r="E7749" s="47" t="s">
        <v>120</v>
      </c>
      <c r="F7749" s="47" t="s">
        <v>152</v>
      </c>
      <c r="G7749" s="47" t="s">
        <v>123</v>
      </c>
      <c r="H7749" s="47" t="n">
        <v>951</v>
      </c>
      <c r="I7749" s="57" t="n">
        <f aca="false">IFERROR(H7749/INDEX(Rate_Master!$C$2:$C$13,MATCH(F7749,Rate_Master!$A$2:$A$13,0)),0)</f>
        <v>1.05666666666667</v>
      </c>
    </row>
    <row r="7750" customFormat="false" ht="15" hidden="false" customHeight="false" outlineLevel="0" collapsed="false">
      <c r="A7750" s="47" t="s">
        <v>19702</v>
      </c>
      <c r="B7750" s="47" t="s">
        <v>1755</v>
      </c>
      <c r="C7750" s="48" t="n">
        <v>46162</v>
      </c>
      <c r="D7750" s="47" t="s">
        <v>63</v>
      </c>
      <c r="E7750" s="47" t="s">
        <v>120</v>
      </c>
      <c r="F7750" s="47" t="s">
        <v>152</v>
      </c>
      <c r="G7750" s="47" t="s">
        <v>124</v>
      </c>
      <c r="H7750" s="47" t="n">
        <v>582</v>
      </c>
      <c r="I7750" s="57" t="n">
        <f aca="false">IFERROR(H7750/INDEX(Rate_Master!$C$2:$C$13,MATCH(F7750,Rate_Master!$A$2:$A$13,0)),0)</f>
        <v>0.646666666666667</v>
      </c>
    </row>
    <row r="7751" customFormat="false" ht="15" hidden="false" customHeight="false" outlineLevel="0" collapsed="false">
      <c r="A7751" s="47" t="s">
        <v>19703</v>
      </c>
      <c r="B7751" s="47" t="s">
        <v>1755</v>
      </c>
      <c r="C7751" s="48" t="n">
        <v>46162</v>
      </c>
      <c r="D7751" s="47" t="s">
        <v>63</v>
      </c>
      <c r="E7751" s="47" t="s">
        <v>120</v>
      </c>
      <c r="F7751" s="47" t="s">
        <v>152</v>
      </c>
      <c r="G7751" s="47" t="s">
        <v>125</v>
      </c>
      <c r="H7751" s="47" t="n">
        <v>329</v>
      </c>
      <c r="I7751" s="57" t="n">
        <f aca="false">IFERROR(H7751/INDEX(Rate_Master!$C$2:$C$13,MATCH(F7751,Rate_Master!$A$2:$A$13,0)),0)</f>
        <v>0.365555555555556</v>
      </c>
    </row>
    <row r="7752" customFormat="false" ht="15" hidden="false" customHeight="false" outlineLevel="0" collapsed="false">
      <c r="A7752" s="47" t="s">
        <v>19704</v>
      </c>
      <c r="B7752" s="47" t="s">
        <v>1755</v>
      </c>
      <c r="C7752" s="48" t="n">
        <v>46162</v>
      </c>
      <c r="D7752" s="47" t="s">
        <v>63</v>
      </c>
      <c r="E7752" s="47" t="s">
        <v>120</v>
      </c>
      <c r="F7752" s="47" t="s">
        <v>152</v>
      </c>
      <c r="G7752" s="47" t="s">
        <v>126</v>
      </c>
      <c r="H7752" s="47" t="n">
        <v>225</v>
      </c>
      <c r="I7752" s="57" t="n">
        <f aca="false">IFERROR(H7752/INDEX(Rate_Master!$C$2:$C$13,MATCH(F7752,Rate_Master!$A$2:$A$13,0)),0)</f>
        <v>0.25</v>
      </c>
    </row>
    <row r="7753" customFormat="false" ht="15" hidden="false" customHeight="false" outlineLevel="0" collapsed="false">
      <c r="A7753" s="47" t="s">
        <v>19705</v>
      </c>
      <c r="B7753" s="47" t="s">
        <v>1756</v>
      </c>
      <c r="C7753" s="48" t="n">
        <v>46162</v>
      </c>
      <c r="D7753" s="47" t="s">
        <v>64</v>
      </c>
      <c r="E7753" s="47" t="s">
        <v>128</v>
      </c>
      <c r="F7753" s="47" t="s">
        <v>154</v>
      </c>
      <c r="G7753" s="47" t="s">
        <v>127</v>
      </c>
      <c r="H7753" s="47" t="n">
        <v>733</v>
      </c>
      <c r="I7753" s="57" t="n">
        <f aca="false">IFERROR(H7753/INDEX(Rate_Master!$C$2:$C$13,MATCH(F7753,Rate_Master!$A$2:$A$13,0)),0)</f>
        <v>1.22166666666667</v>
      </c>
    </row>
    <row r="7754" customFormat="false" ht="15" hidden="false" customHeight="false" outlineLevel="0" collapsed="false">
      <c r="A7754" s="47" t="s">
        <v>19706</v>
      </c>
      <c r="B7754" s="47" t="s">
        <v>1756</v>
      </c>
      <c r="C7754" s="48" t="n">
        <v>46162</v>
      </c>
      <c r="D7754" s="47" t="s">
        <v>64</v>
      </c>
      <c r="E7754" s="47" t="s">
        <v>128</v>
      </c>
      <c r="F7754" s="47" t="s">
        <v>154</v>
      </c>
      <c r="G7754" s="47" t="s">
        <v>129</v>
      </c>
      <c r="H7754" s="47" t="n">
        <v>495</v>
      </c>
      <c r="I7754" s="57" t="n">
        <f aca="false">IFERROR(H7754/INDEX(Rate_Master!$C$2:$C$13,MATCH(F7754,Rate_Master!$A$2:$A$13,0)),0)</f>
        <v>0.825</v>
      </c>
    </row>
    <row r="7755" customFormat="false" ht="15" hidden="false" customHeight="false" outlineLevel="0" collapsed="false">
      <c r="A7755" s="47" t="s">
        <v>19707</v>
      </c>
      <c r="B7755" s="47" t="s">
        <v>1756</v>
      </c>
      <c r="C7755" s="48" t="n">
        <v>46162</v>
      </c>
      <c r="D7755" s="47" t="s">
        <v>64</v>
      </c>
      <c r="E7755" s="47" t="s">
        <v>128</v>
      </c>
      <c r="F7755" s="47" t="s">
        <v>154</v>
      </c>
      <c r="G7755" s="47" t="s">
        <v>130</v>
      </c>
      <c r="H7755" s="47" t="n">
        <v>470</v>
      </c>
      <c r="I7755" s="57" t="n">
        <f aca="false">IFERROR(H7755/INDEX(Rate_Master!$C$2:$C$13,MATCH(F7755,Rate_Master!$A$2:$A$13,0)),0)</f>
        <v>0.783333333333333</v>
      </c>
    </row>
    <row r="7756" customFormat="false" ht="15" hidden="false" customHeight="false" outlineLevel="0" collapsed="false">
      <c r="A7756" s="47" t="s">
        <v>19708</v>
      </c>
      <c r="B7756" s="47" t="s">
        <v>1756</v>
      </c>
      <c r="C7756" s="48" t="n">
        <v>46162</v>
      </c>
      <c r="D7756" s="47" t="s">
        <v>64</v>
      </c>
      <c r="E7756" s="47" t="s">
        <v>128</v>
      </c>
      <c r="F7756" s="47" t="s">
        <v>154</v>
      </c>
      <c r="G7756" s="47" t="s">
        <v>131</v>
      </c>
      <c r="H7756" s="47" t="n">
        <v>217</v>
      </c>
      <c r="I7756" s="57" t="n">
        <f aca="false">IFERROR(H7756/INDEX(Rate_Master!$C$2:$C$13,MATCH(F7756,Rate_Master!$A$2:$A$13,0)),0)</f>
        <v>0.361666666666667</v>
      </c>
    </row>
    <row r="7757" customFormat="false" ht="15" hidden="false" customHeight="false" outlineLevel="0" collapsed="false">
      <c r="A7757" s="47" t="s">
        <v>19709</v>
      </c>
      <c r="B7757" s="47" t="s">
        <v>1756</v>
      </c>
      <c r="C7757" s="48" t="n">
        <v>46162</v>
      </c>
      <c r="D7757" s="47" t="s">
        <v>64</v>
      </c>
      <c r="E7757" s="47" t="s">
        <v>128</v>
      </c>
      <c r="F7757" s="47" t="s">
        <v>154</v>
      </c>
      <c r="G7757" s="47" t="s">
        <v>132</v>
      </c>
      <c r="H7757" s="47" t="n">
        <v>163</v>
      </c>
      <c r="I7757" s="57" t="n">
        <f aca="false">IFERROR(H7757/INDEX(Rate_Master!$C$2:$C$13,MATCH(F7757,Rate_Master!$A$2:$A$13,0)),0)</f>
        <v>0.271666666666667</v>
      </c>
    </row>
    <row r="7758" customFormat="false" ht="15" hidden="false" customHeight="false" outlineLevel="0" collapsed="false">
      <c r="A7758" s="47" t="s">
        <v>19710</v>
      </c>
      <c r="B7758" s="47" t="s">
        <v>1757</v>
      </c>
      <c r="C7758" s="48" t="n">
        <v>46162</v>
      </c>
      <c r="D7758" s="47" t="s">
        <v>64</v>
      </c>
      <c r="E7758" s="47" t="s">
        <v>128</v>
      </c>
      <c r="F7758" s="47" t="s">
        <v>154</v>
      </c>
      <c r="G7758" s="47" t="s">
        <v>127</v>
      </c>
      <c r="H7758" s="47" t="n">
        <v>1112</v>
      </c>
      <c r="I7758" s="57" t="n">
        <f aca="false">IFERROR(H7758/INDEX(Rate_Master!$C$2:$C$13,MATCH(F7758,Rate_Master!$A$2:$A$13,0)),0)</f>
        <v>1.85333333333333</v>
      </c>
    </row>
    <row r="7759" customFormat="false" ht="15" hidden="false" customHeight="false" outlineLevel="0" collapsed="false">
      <c r="A7759" s="47" t="s">
        <v>19711</v>
      </c>
      <c r="B7759" s="47" t="s">
        <v>1757</v>
      </c>
      <c r="C7759" s="48" t="n">
        <v>46162</v>
      </c>
      <c r="D7759" s="47" t="s">
        <v>64</v>
      </c>
      <c r="E7759" s="47" t="s">
        <v>128</v>
      </c>
      <c r="F7759" s="47" t="s">
        <v>154</v>
      </c>
      <c r="G7759" s="47" t="s">
        <v>129</v>
      </c>
      <c r="H7759" s="47" t="n">
        <v>850</v>
      </c>
      <c r="I7759" s="57" t="n">
        <f aca="false">IFERROR(H7759/INDEX(Rate_Master!$C$2:$C$13,MATCH(F7759,Rate_Master!$A$2:$A$13,0)),0)</f>
        <v>1.41666666666667</v>
      </c>
    </row>
    <row r="7760" customFormat="false" ht="15" hidden="false" customHeight="false" outlineLevel="0" collapsed="false">
      <c r="A7760" s="47" t="s">
        <v>19712</v>
      </c>
      <c r="B7760" s="47" t="s">
        <v>1757</v>
      </c>
      <c r="C7760" s="48" t="n">
        <v>46162</v>
      </c>
      <c r="D7760" s="47" t="s">
        <v>64</v>
      </c>
      <c r="E7760" s="47" t="s">
        <v>128</v>
      </c>
      <c r="F7760" s="47" t="s">
        <v>154</v>
      </c>
      <c r="G7760" s="47" t="s">
        <v>130</v>
      </c>
      <c r="H7760" s="47" t="n">
        <v>774</v>
      </c>
      <c r="I7760" s="57" t="n">
        <f aca="false">IFERROR(H7760/INDEX(Rate_Master!$C$2:$C$13,MATCH(F7760,Rate_Master!$A$2:$A$13,0)),0)</f>
        <v>1.29</v>
      </c>
    </row>
    <row r="7761" customFormat="false" ht="15" hidden="false" customHeight="false" outlineLevel="0" collapsed="false">
      <c r="A7761" s="47" t="s">
        <v>19713</v>
      </c>
      <c r="B7761" s="47" t="s">
        <v>1757</v>
      </c>
      <c r="C7761" s="48" t="n">
        <v>46162</v>
      </c>
      <c r="D7761" s="47" t="s">
        <v>64</v>
      </c>
      <c r="E7761" s="47" t="s">
        <v>128</v>
      </c>
      <c r="F7761" s="47" t="s">
        <v>154</v>
      </c>
      <c r="G7761" s="47" t="s">
        <v>131</v>
      </c>
      <c r="H7761" s="47" t="n">
        <v>310</v>
      </c>
      <c r="I7761" s="57" t="n">
        <f aca="false">IFERROR(H7761/INDEX(Rate_Master!$C$2:$C$13,MATCH(F7761,Rate_Master!$A$2:$A$13,0)),0)</f>
        <v>0.516666666666667</v>
      </c>
    </row>
    <row r="7762" customFormat="false" ht="15" hidden="false" customHeight="false" outlineLevel="0" collapsed="false">
      <c r="A7762" s="47" t="s">
        <v>19714</v>
      </c>
      <c r="B7762" s="47" t="s">
        <v>1757</v>
      </c>
      <c r="C7762" s="48" t="n">
        <v>46162</v>
      </c>
      <c r="D7762" s="47" t="s">
        <v>64</v>
      </c>
      <c r="E7762" s="47" t="s">
        <v>128</v>
      </c>
      <c r="F7762" s="47" t="s">
        <v>154</v>
      </c>
      <c r="G7762" s="47" t="s">
        <v>132</v>
      </c>
      <c r="H7762" s="47" t="n">
        <v>287</v>
      </c>
      <c r="I7762" s="57" t="n">
        <f aca="false">IFERROR(H7762/INDEX(Rate_Master!$C$2:$C$13,MATCH(F7762,Rate_Master!$A$2:$A$13,0)),0)</f>
        <v>0.478333333333333</v>
      </c>
    </row>
    <row r="7763" customFormat="false" ht="15" hidden="false" customHeight="false" outlineLevel="0" collapsed="false">
      <c r="A7763" s="47" t="s">
        <v>19715</v>
      </c>
      <c r="B7763" s="47" t="s">
        <v>1758</v>
      </c>
      <c r="C7763" s="48" t="n">
        <v>46162</v>
      </c>
      <c r="D7763" s="47" t="s">
        <v>65</v>
      </c>
      <c r="E7763" s="47" t="s">
        <v>134</v>
      </c>
      <c r="F7763" s="47" t="s">
        <v>159</v>
      </c>
      <c r="G7763" s="47" t="s">
        <v>133</v>
      </c>
      <c r="H7763" s="47" t="n">
        <v>647</v>
      </c>
      <c r="I7763" s="57" t="n">
        <f aca="false">IFERROR(H7763/INDEX(Rate_Master!$C$2:$C$13,MATCH(F7763,Rate_Master!$A$2:$A$13,0)),0)</f>
        <v>2.69583333333333</v>
      </c>
    </row>
    <row r="7764" customFormat="false" ht="15" hidden="false" customHeight="false" outlineLevel="0" collapsed="false">
      <c r="A7764" s="47" t="s">
        <v>19716</v>
      </c>
      <c r="B7764" s="47" t="s">
        <v>1758</v>
      </c>
      <c r="C7764" s="48" t="n">
        <v>46162</v>
      </c>
      <c r="D7764" s="47" t="s">
        <v>65</v>
      </c>
      <c r="E7764" s="47" t="s">
        <v>134</v>
      </c>
      <c r="F7764" s="47" t="s">
        <v>159</v>
      </c>
      <c r="G7764" s="47" t="s">
        <v>135</v>
      </c>
      <c r="H7764" s="47" t="n">
        <v>590</v>
      </c>
      <c r="I7764" s="57" t="n">
        <f aca="false">IFERROR(H7764/INDEX(Rate_Master!$C$2:$C$13,MATCH(F7764,Rate_Master!$A$2:$A$13,0)),0)</f>
        <v>2.45833333333333</v>
      </c>
    </row>
    <row r="7765" customFormat="false" ht="15" hidden="false" customHeight="false" outlineLevel="0" collapsed="false">
      <c r="A7765" s="47" t="s">
        <v>19717</v>
      </c>
      <c r="B7765" s="47" t="s">
        <v>1758</v>
      </c>
      <c r="C7765" s="48" t="n">
        <v>46162</v>
      </c>
      <c r="D7765" s="47" t="s">
        <v>65</v>
      </c>
      <c r="E7765" s="47" t="s">
        <v>134</v>
      </c>
      <c r="F7765" s="47" t="s">
        <v>159</v>
      </c>
      <c r="G7765" s="47" t="s">
        <v>136</v>
      </c>
      <c r="H7765" s="47" t="n">
        <v>408</v>
      </c>
      <c r="I7765" s="57" t="n">
        <f aca="false">IFERROR(H7765/INDEX(Rate_Master!$C$2:$C$13,MATCH(F7765,Rate_Master!$A$2:$A$13,0)),0)</f>
        <v>1.7</v>
      </c>
    </row>
    <row r="7766" customFormat="false" ht="15" hidden="false" customHeight="false" outlineLevel="0" collapsed="false">
      <c r="A7766" s="47" t="s">
        <v>19718</v>
      </c>
      <c r="B7766" s="47" t="s">
        <v>1758</v>
      </c>
      <c r="C7766" s="48" t="n">
        <v>46162</v>
      </c>
      <c r="D7766" s="47" t="s">
        <v>65</v>
      </c>
      <c r="E7766" s="47" t="s">
        <v>134</v>
      </c>
      <c r="F7766" s="47" t="s">
        <v>159</v>
      </c>
      <c r="G7766" s="47" t="s">
        <v>137</v>
      </c>
      <c r="H7766" s="47" t="n">
        <v>313</v>
      </c>
      <c r="I7766" s="57" t="n">
        <f aca="false">IFERROR(H7766/INDEX(Rate_Master!$C$2:$C$13,MATCH(F7766,Rate_Master!$A$2:$A$13,0)),0)</f>
        <v>1.30416666666667</v>
      </c>
    </row>
    <row r="7767" customFormat="false" ht="15" hidden="false" customHeight="false" outlineLevel="0" collapsed="false">
      <c r="A7767" s="47" t="s">
        <v>19719</v>
      </c>
      <c r="B7767" s="47" t="s">
        <v>1758</v>
      </c>
      <c r="C7767" s="48" t="n">
        <v>46162</v>
      </c>
      <c r="D7767" s="47" t="s">
        <v>65</v>
      </c>
      <c r="E7767" s="47" t="s">
        <v>134</v>
      </c>
      <c r="F7767" s="47" t="s">
        <v>159</v>
      </c>
      <c r="G7767" s="47" t="s">
        <v>138</v>
      </c>
      <c r="H7767" s="47" t="n">
        <v>163</v>
      </c>
      <c r="I7767" s="57" t="n">
        <f aca="false">IFERROR(H7767/INDEX(Rate_Master!$C$2:$C$13,MATCH(F7767,Rate_Master!$A$2:$A$13,0)),0)</f>
        <v>0.679166666666667</v>
      </c>
    </row>
    <row r="7768" customFormat="false" ht="15" hidden="false" customHeight="false" outlineLevel="0" collapsed="false">
      <c r="A7768" s="47" t="s">
        <v>19720</v>
      </c>
      <c r="B7768" s="47" t="s">
        <v>1759</v>
      </c>
      <c r="C7768" s="48" t="n">
        <v>46162</v>
      </c>
      <c r="D7768" s="47" t="s">
        <v>65</v>
      </c>
      <c r="E7768" s="47" t="s">
        <v>134</v>
      </c>
      <c r="F7768" s="47" t="s">
        <v>159</v>
      </c>
      <c r="G7768" s="47" t="s">
        <v>133</v>
      </c>
      <c r="H7768" s="47" t="n">
        <v>791</v>
      </c>
      <c r="I7768" s="57" t="n">
        <f aca="false">IFERROR(H7768/INDEX(Rate_Master!$C$2:$C$13,MATCH(F7768,Rate_Master!$A$2:$A$13,0)),0)</f>
        <v>3.29583333333333</v>
      </c>
    </row>
    <row r="7769" customFormat="false" ht="15" hidden="false" customHeight="false" outlineLevel="0" collapsed="false">
      <c r="A7769" s="47" t="s">
        <v>19721</v>
      </c>
      <c r="B7769" s="47" t="s">
        <v>1759</v>
      </c>
      <c r="C7769" s="48" t="n">
        <v>46162</v>
      </c>
      <c r="D7769" s="47" t="s">
        <v>65</v>
      </c>
      <c r="E7769" s="47" t="s">
        <v>134</v>
      </c>
      <c r="F7769" s="47" t="s">
        <v>159</v>
      </c>
      <c r="G7769" s="47" t="s">
        <v>135</v>
      </c>
      <c r="H7769" s="47" t="n">
        <v>598</v>
      </c>
      <c r="I7769" s="57" t="n">
        <f aca="false">IFERROR(H7769/INDEX(Rate_Master!$C$2:$C$13,MATCH(F7769,Rate_Master!$A$2:$A$13,0)),0)</f>
        <v>2.49166666666667</v>
      </c>
    </row>
    <row r="7770" customFormat="false" ht="15" hidden="false" customHeight="false" outlineLevel="0" collapsed="false">
      <c r="A7770" s="47" t="s">
        <v>19722</v>
      </c>
      <c r="B7770" s="47" t="s">
        <v>1759</v>
      </c>
      <c r="C7770" s="48" t="n">
        <v>46162</v>
      </c>
      <c r="D7770" s="47" t="s">
        <v>65</v>
      </c>
      <c r="E7770" s="47" t="s">
        <v>134</v>
      </c>
      <c r="F7770" s="47" t="s">
        <v>159</v>
      </c>
      <c r="G7770" s="47" t="s">
        <v>136</v>
      </c>
      <c r="H7770" s="47" t="n">
        <v>507</v>
      </c>
      <c r="I7770" s="57" t="n">
        <f aca="false">IFERROR(H7770/INDEX(Rate_Master!$C$2:$C$13,MATCH(F7770,Rate_Master!$A$2:$A$13,0)),0)</f>
        <v>2.1125</v>
      </c>
    </row>
    <row r="7771" customFormat="false" ht="15" hidden="false" customHeight="false" outlineLevel="0" collapsed="false">
      <c r="A7771" s="47" t="s">
        <v>19723</v>
      </c>
      <c r="B7771" s="47" t="s">
        <v>1759</v>
      </c>
      <c r="C7771" s="48" t="n">
        <v>46162</v>
      </c>
      <c r="D7771" s="47" t="s">
        <v>65</v>
      </c>
      <c r="E7771" s="47" t="s">
        <v>134</v>
      </c>
      <c r="F7771" s="47" t="s">
        <v>159</v>
      </c>
      <c r="G7771" s="47" t="s">
        <v>137</v>
      </c>
      <c r="H7771" s="47" t="n">
        <v>357</v>
      </c>
      <c r="I7771" s="57" t="n">
        <f aca="false">IFERROR(H7771/INDEX(Rate_Master!$C$2:$C$13,MATCH(F7771,Rate_Master!$A$2:$A$13,0)),0)</f>
        <v>1.4875</v>
      </c>
    </row>
    <row r="7772" customFormat="false" ht="15" hidden="false" customHeight="false" outlineLevel="0" collapsed="false">
      <c r="A7772" s="47" t="s">
        <v>19724</v>
      </c>
      <c r="B7772" s="47" t="s">
        <v>1759</v>
      </c>
      <c r="C7772" s="48" t="n">
        <v>46162</v>
      </c>
      <c r="D7772" s="47" t="s">
        <v>65</v>
      </c>
      <c r="E7772" s="47" t="s">
        <v>134</v>
      </c>
      <c r="F7772" s="47" t="s">
        <v>159</v>
      </c>
      <c r="G7772" s="47" t="s">
        <v>138</v>
      </c>
      <c r="H7772" s="47" t="n">
        <v>212</v>
      </c>
      <c r="I7772" s="57" t="n">
        <f aca="false">IFERROR(H7772/INDEX(Rate_Master!$C$2:$C$13,MATCH(F7772,Rate_Master!$A$2:$A$13,0)),0)</f>
        <v>0.883333333333333</v>
      </c>
    </row>
    <row r="7773" customFormat="false" ht="15" hidden="false" customHeight="false" outlineLevel="0" collapsed="false">
      <c r="A7773" s="47" t="s">
        <v>19725</v>
      </c>
      <c r="B7773" s="47" t="s">
        <v>1760</v>
      </c>
      <c r="C7773" s="48" t="n">
        <v>46162</v>
      </c>
      <c r="D7773" s="47" t="s">
        <v>65</v>
      </c>
      <c r="E7773" s="47" t="s">
        <v>134</v>
      </c>
      <c r="F7773" s="47" t="s">
        <v>157</v>
      </c>
      <c r="G7773" s="47" t="s">
        <v>133</v>
      </c>
      <c r="H7773" s="47" t="n">
        <v>978</v>
      </c>
      <c r="I7773" s="57" t="n">
        <f aca="false">IFERROR(H7773/INDEX(Rate_Master!$C$2:$C$13,MATCH(F7773,Rate_Master!$A$2:$A$13,0)),0)</f>
        <v>4.44545454545455</v>
      </c>
    </row>
    <row r="7774" customFormat="false" ht="15" hidden="false" customHeight="false" outlineLevel="0" collapsed="false">
      <c r="A7774" s="47" t="s">
        <v>19726</v>
      </c>
      <c r="B7774" s="47" t="s">
        <v>1760</v>
      </c>
      <c r="C7774" s="48" t="n">
        <v>46162</v>
      </c>
      <c r="D7774" s="47" t="s">
        <v>65</v>
      </c>
      <c r="E7774" s="47" t="s">
        <v>134</v>
      </c>
      <c r="F7774" s="47" t="s">
        <v>157</v>
      </c>
      <c r="G7774" s="47" t="s">
        <v>135</v>
      </c>
      <c r="H7774" s="47" t="n">
        <v>547</v>
      </c>
      <c r="I7774" s="57" t="n">
        <f aca="false">IFERROR(H7774/INDEX(Rate_Master!$C$2:$C$13,MATCH(F7774,Rate_Master!$A$2:$A$13,0)),0)</f>
        <v>2.48636363636364</v>
      </c>
    </row>
    <row r="7775" customFormat="false" ht="15" hidden="false" customHeight="false" outlineLevel="0" collapsed="false">
      <c r="A7775" s="47" t="s">
        <v>19727</v>
      </c>
      <c r="B7775" s="47" t="s">
        <v>1760</v>
      </c>
      <c r="C7775" s="48" t="n">
        <v>46162</v>
      </c>
      <c r="D7775" s="47" t="s">
        <v>65</v>
      </c>
      <c r="E7775" s="47" t="s">
        <v>134</v>
      </c>
      <c r="F7775" s="47" t="s">
        <v>157</v>
      </c>
      <c r="G7775" s="47" t="s">
        <v>136</v>
      </c>
      <c r="H7775" s="47" t="n">
        <v>393</v>
      </c>
      <c r="I7775" s="57" t="n">
        <f aca="false">IFERROR(H7775/INDEX(Rate_Master!$C$2:$C$13,MATCH(F7775,Rate_Master!$A$2:$A$13,0)),0)</f>
        <v>1.78636363636364</v>
      </c>
    </row>
    <row r="7776" customFormat="false" ht="15" hidden="false" customHeight="false" outlineLevel="0" collapsed="false">
      <c r="A7776" s="47" t="s">
        <v>19728</v>
      </c>
      <c r="B7776" s="47" t="s">
        <v>1760</v>
      </c>
      <c r="C7776" s="48" t="n">
        <v>46162</v>
      </c>
      <c r="D7776" s="47" t="s">
        <v>65</v>
      </c>
      <c r="E7776" s="47" t="s">
        <v>134</v>
      </c>
      <c r="F7776" s="47" t="s">
        <v>157</v>
      </c>
      <c r="G7776" s="47" t="s">
        <v>137</v>
      </c>
      <c r="H7776" s="47" t="n">
        <v>323</v>
      </c>
      <c r="I7776" s="57" t="n">
        <f aca="false">IFERROR(H7776/INDEX(Rate_Master!$C$2:$C$13,MATCH(F7776,Rate_Master!$A$2:$A$13,0)),0)</f>
        <v>1.46818181818182</v>
      </c>
    </row>
    <row r="7777" customFormat="false" ht="15" hidden="false" customHeight="false" outlineLevel="0" collapsed="false">
      <c r="A7777" s="47" t="s">
        <v>19729</v>
      </c>
      <c r="B7777" s="47" t="s">
        <v>1760</v>
      </c>
      <c r="C7777" s="48" t="n">
        <v>46162</v>
      </c>
      <c r="D7777" s="47" t="s">
        <v>65</v>
      </c>
      <c r="E7777" s="47" t="s">
        <v>134</v>
      </c>
      <c r="F7777" s="47" t="s">
        <v>157</v>
      </c>
      <c r="G7777" s="47" t="s">
        <v>138</v>
      </c>
      <c r="H7777" s="47" t="n">
        <v>148</v>
      </c>
      <c r="I7777" s="57" t="n">
        <f aca="false">IFERROR(H7777/INDEX(Rate_Master!$C$2:$C$13,MATCH(F7777,Rate_Master!$A$2:$A$13,0)),0)</f>
        <v>0.672727272727273</v>
      </c>
    </row>
    <row r="7778" customFormat="false" ht="15" hidden="false" customHeight="false" outlineLevel="0" collapsed="false">
      <c r="A7778" s="47" t="s">
        <v>19730</v>
      </c>
      <c r="B7778" s="47" t="s">
        <v>1762</v>
      </c>
      <c r="C7778" s="48" t="n">
        <v>46163</v>
      </c>
      <c r="D7778" s="47" t="s">
        <v>62</v>
      </c>
      <c r="E7778" s="47" t="s">
        <v>120</v>
      </c>
      <c r="F7778" s="47" t="s">
        <v>148</v>
      </c>
      <c r="G7778" s="47" t="s">
        <v>119</v>
      </c>
      <c r="H7778" s="47" t="n">
        <v>1273</v>
      </c>
      <c r="I7778" s="57" t="n">
        <f aca="false">IFERROR(H7778/INDEX(Rate_Master!$C$2:$C$13,MATCH(F7778,Rate_Master!$A$2:$A$13,0)),0)</f>
        <v>1.41444444444444</v>
      </c>
    </row>
    <row r="7779" customFormat="false" ht="15" hidden="false" customHeight="false" outlineLevel="0" collapsed="false">
      <c r="A7779" s="47" t="s">
        <v>19731</v>
      </c>
      <c r="B7779" s="47" t="s">
        <v>1762</v>
      </c>
      <c r="C7779" s="48" t="n">
        <v>46163</v>
      </c>
      <c r="D7779" s="47" t="s">
        <v>62</v>
      </c>
      <c r="E7779" s="47" t="s">
        <v>120</v>
      </c>
      <c r="F7779" s="47" t="s">
        <v>148</v>
      </c>
      <c r="G7779" s="47" t="s">
        <v>121</v>
      </c>
      <c r="H7779" s="47" t="n">
        <v>1150</v>
      </c>
      <c r="I7779" s="57" t="n">
        <f aca="false">IFERROR(H7779/INDEX(Rate_Master!$C$2:$C$13,MATCH(F7779,Rate_Master!$A$2:$A$13,0)),0)</f>
        <v>1.27777777777778</v>
      </c>
    </row>
    <row r="7780" customFormat="false" ht="15" hidden="false" customHeight="false" outlineLevel="0" collapsed="false">
      <c r="A7780" s="47" t="s">
        <v>19732</v>
      </c>
      <c r="B7780" s="47" t="s">
        <v>1762</v>
      </c>
      <c r="C7780" s="48" t="n">
        <v>46163</v>
      </c>
      <c r="D7780" s="47" t="s">
        <v>62</v>
      </c>
      <c r="E7780" s="47" t="s">
        <v>120</v>
      </c>
      <c r="F7780" s="47" t="s">
        <v>148</v>
      </c>
      <c r="G7780" s="47" t="s">
        <v>122</v>
      </c>
      <c r="H7780" s="47" t="n">
        <v>1270</v>
      </c>
      <c r="I7780" s="57" t="n">
        <f aca="false">IFERROR(H7780/INDEX(Rate_Master!$C$2:$C$13,MATCH(F7780,Rate_Master!$A$2:$A$13,0)),0)</f>
        <v>1.41111111111111</v>
      </c>
    </row>
    <row r="7781" customFormat="false" ht="15" hidden="false" customHeight="false" outlineLevel="0" collapsed="false">
      <c r="A7781" s="47" t="s">
        <v>19733</v>
      </c>
      <c r="B7781" s="47" t="s">
        <v>1762</v>
      </c>
      <c r="C7781" s="48" t="n">
        <v>46163</v>
      </c>
      <c r="D7781" s="47" t="s">
        <v>62</v>
      </c>
      <c r="E7781" s="47" t="s">
        <v>120</v>
      </c>
      <c r="F7781" s="47" t="s">
        <v>148</v>
      </c>
      <c r="G7781" s="47" t="s">
        <v>123</v>
      </c>
      <c r="H7781" s="47" t="n">
        <v>898</v>
      </c>
      <c r="I7781" s="57" t="n">
        <f aca="false">IFERROR(H7781/INDEX(Rate_Master!$C$2:$C$13,MATCH(F7781,Rate_Master!$A$2:$A$13,0)),0)</f>
        <v>0.997777777777778</v>
      </c>
    </row>
    <row r="7782" customFormat="false" ht="15" hidden="false" customHeight="false" outlineLevel="0" collapsed="false">
      <c r="A7782" s="47" t="s">
        <v>19734</v>
      </c>
      <c r="B7782" s="47" t="s">
        <v>1762</v>
      </c>
      <c r="C7782" s="48" t="n">
        <v>46163</v>
      </c>
      <c r="D7782" s="47" t="s">
        <v>62</v>
      </c>
      <c r="E7782" s="47" t="s">
        <v>120</v>
      </c>
      <c r="F7782" s="47" t="s">
        <v>148</v>
      </c>
      <c r="G7782" s="47" t="s">
        <v>124</v>
      </c>
      <c r="H7782" s="47" t="n">
        <v>551</v>
      </c>
      <c r="I7782" s="57" t="n">
        <f aca="false">IFERROR(H7782/INDEX(Rate_Master!$C$2:$C$13,MATCH(F7782,Rate_Master!$A$2:$A$13,0)),0)</f>
        <v>0.612222222222222</v>
      </c>
    </row>
    <row r="7783" customFormat="false" ht="15" hidden="false" customHeight="false" outlineLevel="0" collapsed="false">
      <c r="A7783" s="47" t="s">
        <v>19735</v>
      </c>
      <c r="B7783" s="47" t="s">
        <v>1762</v>
      </c>
      <c r="C7783" s="48" t="n">
        <v>46163</v>
      </c>
      <c r="D7783" s="47" t="s">
        <v>62</v>
      </c>
      <c r="E7783" s="47" t="s">
        <v>120</v>
      </c>
      <c r="F7783" s="47" t="s">
        <v>148</v>
      </c>
      <c r="G7783" s="47" t="s">
        <v>125</v>
      </c>
      <c r="H7783" s="47" t="n">
        <v>345</v>
      </c>
      <c r="I7783" s="57" t="n">
        <f aca="false">IFERROR(H7783/INDEX(Rate_Master!$C$2:$C$13,MATCH(F7783,Rate_Master!$A$2:$A$13,0)),0)</f>
        <v>0.383333333333333</v>
      </c>
    </row>
    <row r="7784" customFormat="false" ht="15" hidden="false" customHeight="false" outlineLevel="0" collapsed="false">
      <c r="A7784" s="47" t="s">
        <v>19736</v>
      </c>
      <c r="B7784" s="47" t="s">
        <v>1762</v>
      </c>
      <c r="C7784" s="48" t="n">
        <v>46163</v>
      </c>
      <c r="D7784" s="47" t="s">
        <v>62</v>
      </c>
      <c r="E7784" s="47" t="s">
        <v>120</v>
      </c>
      <c r="F7784" s="47" t="s">
        <v>148</v>
      </c>
      <c r="G7784" s="47" t="s">
        <v>126</v>
      </c>
      <c r="H7784" s="47" t="n">
        <v>205</v>
      </c>
      <c r="I7784" s="57" t="n">
        <f aca="false">IFERROR(H7784/INDEX(Rate_Master!$C$2:$C$13,MATCH(F7784,Rate_Master!$A$2:$A$13,0)),0)</f>
        <v>0.227777777777778</v>
      </c>
    </row>
    <row r="7785" customFormat="false" ht="15" hidden="false" customHeight="false" outlineLevel="0" collapsed="false">
      <c r="A7785" s="47" t="s">
        <v>19737</v>
      </c>
      <c r="B7785" s="47" t="s">
        <v>1764</v>
      </c>
      <c r="C7785" s="48" t="n">
        <v>46163</v>
      </c>
      <c r="D7785" s="47" t="s">
        <v>62</v>
      </c>
      <c r="E7785" s="47" t="s">
        <v>120</v>
      </c>
      <c r="F7785" s="47" t="s">
        <v>148</v>
      </c>
      <c r="G7785" s="47" t="s">
        <v>119</v>
      </c>
      <c r="H7785" s="47" t="n">
        <v>897</v>
      </c>
      <c r="I7785" s="57" t="n">
        <f aca="false">IFERROR(H7785/INDEX(Rate_Master!$C$2:$C$13,MATCH(F7785,Rate_Master!$A$2:$A$13,0)),0)</f>
        <v>0.996666666666667</v>
      </c>
    </row>
    <row r="7786" customFormat="false" ht="15" hidden="false" customHeight="false" outlineLevel="0" collapsed="false">
      <c r="A7786" s="47" t="s">
        <v>19738</v>
      </c>
      <c r="B7786" s="47" t="s">
        <v>1764</v>
      </c>
      <c r="C7786" s="48" t="n">
        <v>46163</v>
      </c>
      <c r="D7786" s="47" t="s">
        <v>62</v>
      </c>
      <c r="E7786" s="47" t="s">
        <v>120</v>
      </c>
      <c r="F7786" s="47" t="s">
        <v>148</v>
      </c>
      <c r="G7786" s="47" t="s">
        <v>121</v>
      </c>
      <c r="H7786" s="47" t="n">
        <v>837</v>
      </c>
      <c r="I7786" s="57" t="n">
        <f aca="false">IFERROR(H7786/INDEX(Rate_Master!$C$2:$C$13,MATCH(F7786,Rate_Master!$A$2:$A$13,0)),0)</f>
        <v>0.93</v>
      </c>
    </row>
    <row r="7787" customFormat="false" ht="15" hidden="false" customHeight="false" outlineLevel="0" collapsed="false">
      <c r="A7787" s="47" t="s">
        <v>19739</v>
      </c>
      <c r="B7787" s="47" t="s">
        <v>1764</v>
      </c>
      <c r="C7787" s="48" t="n">
        <v>46163</v>
      </c>
      <c r="D7787" s="47" t="s">
        <v>62</v>
      </c>
      <c r="E7787" s="47" t="s">
        <v>120</v>
      </c>
      <c r="F7787" s="47" t="s">
        <v>148</v>
      </c>
      <c r="G7787" s="47" t="s">
        <v>122</v>
      </c>
      <c r="H7787" s="47" t="n">
        <v>924</v>
      </c>
      <c r="I7787" s="57" t="n">
        <f aca="false">IFERROR(H7787/INDEX(Rate_Master!$C$2:$C$13,MATCH(F7787,Rate_Master!$A$2:$A$13,0)),0)</f>
        <v>1.02666666666667</v>
      </c>
    </row>
    <row r="7788" customFormat="false" ht="15" hidden="false" customHeight="false" outlineLevel="0" collapsed="false">
      <c r="A7788" s="47" t="s">
        <v>19740</v>
      </c>
      <c r="B7788" s="47" t="s">
        <v>1764</v>
      </c>
      <c r="C7788" s="48" t="n">
        <v>46163</v>
      </c>
      <c r="D7788" s="47" t="s">
        <v>62</v>
      </c>
      <c r="E7788" s="47" t="s">
        <v>120</v>
      </c>
      <c r="F7788" s="47" t="s">
        <v>148</v>
      </c>
      <c r="G7788" s="47" t="s">
        <v>123</v>
      </c>
      <c r="H7788" s="47" t="n">
        <v>726</v>
      </c>
      <c r="I7788" s="57" t="n">
        <f aca="false">IFERROR(H7788/INDEX(Rate_Master!$C$2:$C$13,MATCH(F7788,Rate_Master!$A$2:$A$13,0)),0)</f>
        <v>0.806666666666667</v>
      </c>
    </row>
    <row r="7789" customFormat="false" ht="15" hidden="false" customHeight="false" outlineLevel="0" collapsed="false">
      <c r="A7789" s="47" t="s">
        <v>19741</v>
      </c>
      <c r="B7789" s="47" t="s">
        <v>1764</v>
      </c>
      <c r="C7789" s="48" t="n">
        <v>46163</v>
      </c>
      <c r="D7789" s="47" t="s">
        <v>62</v>
      </c>
      <c r="E7789" s="47" t="s">
        <v>120</v>
      </c>
      <c r="F7789" s="47" t="s">
        <v>148</v>
      </c>
      <c r="G7789" s="47" t="s">
        <v>124</v>
      </c>
      <c r="H7789" s="47" t="n">
        <v>392</v>
      </c>
      <c r="I7789" s="57" t="n">
        <f aca="false">IFERROR(H7789/INDEX(Rate_Master!$C$2:$C$13,MATCH(F7789,Rate_Master!$A$2:$A$13,0)),0)</f>
        <v>0.435555555555556</v>
      </c>
    </row>
    <row r="7790" customFormat="false" ht="15" hidden="false" customHeight="false" outlineLevel="0" collapsed="false">
      <c r="A7790" s="47" t="s">
        <v>19742</v>
      </c>
      <c r="B7790" s="47" t="s">
        <v>1764</v>
      </c>
      <c r="C7790" s="48" t="n">
        <v>46163</v>
      </c>
      <c r="D7790" s="47" t="s">
        <v>62</v>
      </c>
      <c r="E7790" s="47" t="s">
        <v>120</v>
      </c>
      <c r="F7790" s="47" t="s">
        <v>148</v>
      </c>
      <c r="G7790" s="47" t="s">
        <v>125</v>
      </c>
      <c r="H7790" s="47" t="n">
        <v>247</v>
      </c>
      <c r="I7790" s="57" t="n">
        <f aca="false">IFERROR(H7790/INDEX(Rate_Master!$C$2:$C$13,MATCH(F7790,Rate_Master!$A$2:$A$13,0)),0)</f>
        <v>0.274444444444444</v>
      </c>
    </row>
    <row r="7791" customFormat="false" ht="15" hidden="false" customHeight="false" outlineLevel="0" collapsed="false">
      <c r="A7791" s="47" t="s">
        <v>19743</v>
      </c>
      <c r="B7791" s="47" t="s">
        <v>1764</v>
      </c>
      <c r="C7791" s="48" t="n">
        <v>46163</v>
      </c>
      <c r="D7791" s="47" t="s">
        <v>62</v>
      </c>
      <c r="E7791" s="47" t="s">
        <v>120</v>
      </c>
      <c r="F7791" s="47" t="s">
        <v>148</v>
      </c>
      <c r="G7791" s="47" t="s">
        <v>126</v>
      </c>
      <c r="H7791" s="47" t="n">
        <v>149</v>
      </c>
      <c r="I7791" s="57" t="n">
        <f aca="false">IFERROR(H7791/INDEX(Rate_Master!$C$2:$C$13,MATCH(F7791,Rate_Master!$A$2:$A$13,0)),0)</f>
        <v>0.165555555555556</v>
      </c>
    </row>
    <row r="7792" customFormat="false" ht="15" hidden="false" customHeight="false" outlineLevel="0" collapsed="false">
      <c r="A7792" s="47" t="s">
        <v>19744</v>
      </c>
      <c r="B7792" s="47" t="s">
        <v>1765</v>
      </c>
      <c r="C7792" s="48" t="n">
        <v>46163</v>
      </c>
      <c r="D7792" s="47" t="s">
        <v>62</v>
      </c>
      <c r="E7792" s="47" t="s">
        <v>120</v>
      </c>
      <c r="F7792" s="47" t="s">
        <v>148</v>
      </c>
      <c r="G7792" s="47" t="s">
        <v>119</v>
      </c>
      <c r="H7792" s="47" t="n">
        <v>1613</v>
      </c>
      <c r="I7792" s="57" t="n">
        <f aca="false">IFERROR(H7792/INDEX(Rate_Master!$C$2:$C$13,MATCH(F7792,Rate_Master!$A$2:$A$13,0)),0)</f>
        <v>1.79222222222222</v>
      </c>
    </row>
    <row r="7793" customFormat="false" ht="15" hidden="false" customHeight="false" outlineLevel="0" collapsed="false">
      <c r="A7793" s="47" t="s">
        <v>19745</v>
      </c>
      <c r="B7793" s="47" t="s">
        <v>1765</v>
      </c>
      <c r="C7793" s="48" t="n">
        <v>46163</v>
      </c>
      <c r="D7793" s="47" t="s">
        <v>62</v>
      </c>
      <c r="E7793" s="47" t="s">
        <v>120</v>
      </c>
      <c r="F7793" s="47" t="s">
        <v>148</v>
      </c>
      <c r="G7793" s="47" t="s">
        <v>121</v>
      </c>
      <c r="H7793" s="47" t="n">
        <v>1453</v>
      </c>
      <c r="I7793" s="57" t="n">
        <f aca="false">IFERROR(H7793/INDEX(Rate_Master!$C$2:$C$13,MATCH(F7793,Rate_Master!$A$2:$A$13,0)),0)</f>
        <v>1.61444444444444</v>
      </c>
    </row>
    <row r="7794" customFormat="false" ht="15" hidden="false" customHeight="false" outlineLevel="0" collapsed="false">
      <c r="A7794" s="47" t="s">
        <v>19746</v>
      </c>
      <c r="B7794" s="47" t="s">
        <v>1765</v>
      </c>
      <c r="C7794" s="48" t="n">
        <v>46163</v>
      </c>
      <c r="D7794" s="47" t="s">
        <v>62</v>
      </c>
      <c r="E7794" s="47" t="s">
        <v>120</v>
      </c>
      <c r="F7794" s="47" t="s">
        <v>148</v>
      </c>
      <c r="G7794" s="47" t="s">
        <v>122</v>
      </c>
      <c r="H7794" s="47" t="n">
        <v>1517</v>
      </c>
      <c r="I7794" s="57" t="n">
        <f aca="false">IFERROR(H7794/INDEX(Rate_Master!$C$2:$C$13,MATCH(F7794,Rate_Master!$A$2:$A$13,0)),0)</f>
        <v>1.68555555555556</v>
      </c>
    </row>
    <row r="7795" customFormat="false" ht="15" hidden="false" customHeight="false" outlineLevel="0" collapsed="false">
      <c r="A7795" s="47" t="s">
        <v>19747</v>
      </c>
      <c r="B7795" s="47" t="s">
        <v>1765</v>
      </c>
      <c r="C7795" s="48" t="n">
        <v>46163</v>
      </c>
      <c r="D7795" s="47" t="s">
        <v>62</v>
      </c>
      <c r="E7795" s="47" t="s">
        <v>120</v>
      </c>
      <c r="F7795" s="47" t="s">
        <v>148</v>
      </c>
      <c r="G7795" s="47" t="s">
        <v>123</v>
      </c>
      <c r="H7795" s="47" t="n">
        <v>1149</v>
      </c>
      <c r="I7795" s="57" t="n">
        <f aca="false">IFERROR(H7795/INDEX(Rate_Master!$C$2:$C$13,MATCH(F7795,Rate_Master!$A$2:$A$13,0)),0)</f>
        <v>1.27666666666667</v>
      </c>
    </row>
    <row r="7796" customFormat="false" ht="15" hidden="false" customHeight="false" outlineLevel="0" collapsed="false">
      <c r="A7796" s="47" t="s">
        <v>19748</v>
      </c>
      <c r="B7796" s="47" t="s">
        <v>1765</v>
      </c>
      <c r="C7796" s="48" t="n">
        <v>46163</v>
      </c>
      <c r="D7796" s="47" t="s">
        <v>62</v>
      </c>
      <c r="E7796" s="47" t="s">
        <v>120</v>
      </c>
      <c r="F7796" s="47" t="s">
        <v>148</v>
      </c>
      <c r="G7796" s="47" t="s">
        <v>124</v>
      </c>
      <c r="H7796" s="47" t="n">
        <v>687</v>
      </c>
      <c r="I7796" s="57" t="n">
        <f aca="false">IFERROR(H7796/INDEX(Rate_Master!$C$2:$C$13,MATCH(F7796,Rate_Master!$A$2:$A$13,0)),0)</f>
        <v>0.763333333333333</v>
      </c>
    </row>
    <row r="7797" customFormat="false" ht="15" hidden="false" customHeight="false" outlineLevel="0" collapsed="false">
      <c r="A7797" s="47" t="s">
        <v>19749</v>
      </c>
      <c r="B7797" s="47" t="s">
        <v>1765</v>
      </c>
      <c r="C7797" s="48" t="n">
        <v>46163</v>
      </c>
      <c r="D7797" s="47" t="s">
        <v>62</v>
      </c>
      <c r="E7797" s="47" t="s">
        <v>120</v>
      </c>
      <c r="F7797" s="47" t="s">
        <v>148</v>
      </c>
      <c r="G7797" s="47" t="s">
        <v>125</v>
      </c>
      <c r="H7797" s="47" t="n">
        <v>455</v>
      </c>
      <c r="I7797" s="57" t="n">
        <f aca="false">IFERROR(H7797/INDEX(Rate_Master!$C$2:$C$13,MATCH(F7797,Rate_Master!$A$2:$A$13,0)),0)</f>
        <v>0.505555555555556</v>
      </c>
    </row>
    <row r="7798" customFormat="false" ht="15" hidden="false" customHeight="false" outlineLevel="0" collapsed="false">
      <c r="A7798" s="47" t="s">
        <v>19750</v>
      </c>
      <c r="B7798" s="47" t="s">
        <v>1765</v>
      </c>
      <c r="C7798" s="48" t="n">
        <v>46163</v>
      </c>
      <c r="D7798" s="47" t="s">
        <v>62</v>
      </c>
      <c r="E7798" s="47" t="s">
        <v>120</v>
      </c>
      <c r="F7798" s="47" t="s">
        <v>148</v>
      </c>
      <c r="G7798" s="47" t="s">
        <v>126</v>
      </c>
      <c r="H7798" s="47" t="n">
        <v>255</v>
      </c>
      <c r="I7798" s="57" t="n">
        <f aca="false">IFERROR(H7798/INDEX(Rate_Master!$C$2:$C$13,MATCH(F7798,Rate_Master!$A$2:$A$13,0)),0)</f>
        <v>0.283333333333333</v>
      </c>
    </row>
    <row r="7799" customFormat="false" ht="15" hidden="false" customHeight="false" outlineLevel="0" collapsed="false">
      <c r="A7799" s="47" t="s">
        <v>19751</v>
      </c>
      <c r="B7799" s="47" t="s">
        <v>1766</v>
      </c>
      <c r="C7799" s="48" t="n">
        <v>46163</v>
      </c>
      <c r="D7799" s="47" t="s">
        <v>63</v>
      </c>
      <c r="E7799" s="47" t="s">
        <v>120</v>
      </c>
      <c r="F7799" s="47" t="s">
        <v>152</v>
      </c>
      <c r="G7799" s="47" t="s">
        <v>119</v>
      </c>
      <c r="H7799" s="47" t="n">
        <v>1756</v>
      </c>
      <c r="I7799" s="57" t="n">
        <f aca="false">IFERROR(H7799/INDEX(Rate_Master!$C$2:$C$13,MATCH(F7799,Rate_Master!$A$2:$A$13,0)),0)</f>
        <v>1.95111111111111</v>
      </c>
    </row>
    <row r="7800" customFormat="false" ht="15" hidden="false" customHeight="false" outlineLevel="0" collapsed="false">
      <c r="A7800" s="47" t="s">
        <v>19752</v>
      </c>
      <c r="B7800" s="47" t="s">
        <v>1766</v>
      </c>
      <c r="C7800" s="48" t="n">
        <v>46163</v>
      </c>
      <c r="D7800" s="47" t="s">
        <v>63</v>
      </c>
      <c r="E7800" s="47" t="s">
        <v>120</v>
      </c>
      <c r="F7800" s="47" t="s">
        <v>152</v>
      </c>
      <c r="G7800" s="47" t="s">
        <v>121</v>
      </c>
      <c r="H7800" s="47" t="n">
        <v>1552</v>
      </c>
      <c r="I7800" s="57" t="n">
        <f aca="false">IFERROR(H7800/INDEX(Rate_Master!$C$2:$C$13,MATCH(F7800,Rate_Master!$A$2:$A$13,0)),0)</f>
        <v>1.72444444444444</v>
      </c>
    </row>
    <row r="7801" customFormat="false" ht="15" hidden="false" customHeight="false" outlineLevel="0" collapsed="false">
      <c r="A7801" s="47" t="s">
        <v>19753</v>
      </c>
      <c r="B7801" s="47" t="s">
        <v>1766</v>
      </c>
      <c r="C7801" s="48" t="n">
        <v>46163</v>
      </c>
      <c r="D7801" s="47" t="s">
        <v>63</v>
      </c>
      <c r="E7801" s="47" t="s">
        <v>120</v>
      </c>
      <c r="F7801" s="47" t="s">
        <v>152</v>
      </c>
      <c r="G7801" s="47" t="s">
        <v>122</v>
      </c>
      <c r="H7801" s="47" t="n">
        <v>1697</v>
      </c>
      <c r="I7801" s="57" t="n">
        <f aca="false">IFERROR(H7801/INDEX(Rate_Master!$C$2:$C$13,MATCH(F7801,Rate_Master!$A$2:$A$13,0)),0)</f>
        <v>1.88555555555556</v>
      </c>
    </row>
    <row r="7802" customFormat="false" ht="15" hidden="false" customHeight="false" outlineLevel="0" collapsed="false">
      <c r="A7802" s="47" t="s">
        <v>19754</v>
      </c>
      <c r="B7802" s="47" t="s">
        <v>1766</v>
      </c>
      <c r="C7802" s="48" t="n">
        <v>46163</v>
      </c>
      <c r="D7802" s="47" t="s">
        <v>63</v>
      </c>
      <c r="E7802" s="47" t="s">
        <v>120</v>
      </c>
      <c r="F7802" s="47" t="s">
        <v>152</v>
      </c>
      <c r="G7802" s="47" t="s">
        <v>123</v>
      </c>
      <c r="H7802" s="47" t="n">
        <v>1241</v>
      </c>
      <c r="I7802" s="57" t="n">
        <f aca="false">IFERROR(H7802/INDEX(Rate_Master!$C$2:$C$13,MATCH(F7802,Rate_Master!$A$2:$A$13,0)),0)</f>
        <v>1.37888888888889</v>
      </c>
    </row>
    <row r="7803" customFormat="false" ht="15" hidden="false" customHeight="false" outlineLevel="0" collapsed="false">
      <c r="A7803" s="47" t="s">
        <v>19755</v>
      </c>
      <c r="B7803" s="47" t="s">
        <v>1766</v>
      </c>
      <c r="C7803" s="48" t="n">
        <v>46163</v>
      </c>
      <c r="D7803" s="47" t="s">
        <v>63</v>
      </c>
      <c r="E7803" s="47" t="s">
        <v>120</v>
      </c>
      <c r="F7803" s="47" t="s">
        <v>152</v>
      </c>
      <c r="G7803" s="47" t="s">
        <v>124</v>
      </c>
      <c r="H7803" s="47" t="n">
        <v>771</v>
      </c>
      <c r="I7803" s="57" t="n">
        <f aca="false">IFERROR(H7803/INDEX(Rate_Master!$C$2:$C$13,MATCH(F7803,Rate_Master!$A$2:$A$13,0)),0)</f>
        <v>0.856666666666667</v>
      </c>
    </row>
    <row r="7804" customFormat="false" ht="15" hidden="false" customHeight="false" outlineLevel="0" collapsed="false">
      <c r="A7804" s="47" t="s">
        <v>19756</v>
      </c>
      <c r="B7804" s="47" t="s">
        <v>1766</v>
      </c>
      <c r="C7804" s="48" t="n">
        <v>46163</v>
      </c>
      <c r="D7804" s="47" t="s">
        <v>63</v>
      </c>
      <c r="E7804" s="47" t="s">
        <v>120</v>
      </c>
      <c r="F7804" s="47" t="s">
        <v>152</v>
      </c>
      <c r="G7804" s="47" t="s">
        <v>125</v>
      </c>
      <c r="H7804" s="47" t="n">
        <v>453</v>
      </c>
      <c r="I7804" s="57" t="n">
        <f aca="false">IFERROR(H7804/INDEX(Rate_Master!$C$2:$C$13,MATCH(F7804,Rate_Master!$A$2:$A$13,0)),0)</f>
        <v>0.503333333333333</v>
      </c>
    </row>
    <row r="7805" customFormat="false" ht="15" hidden="false" customHeight="false" outlineLevel="0" collapsed="false">
      <c r="A7805" s="47" t="s">
        <v>19757</v>
      </c>
      <c r="B7805" s="47" t="s">
        <v>1766</v>
      </c>
      <c r="C7805" s="48" t="n">
        <v>46163</v>
      </c>
      <c r="D7805" s="47" t="s">
        <v>63</v>
      </c>
      <c r="E7805" s="47" t="s">
        <v>120</v>
      </c>
      <c r="F7805" s="47" t="s">
        <v>152</v>
      </c>
      <c r="G7805" s="47" t="s">
        <v>126</v>
      </c>
      <c r="H7805" s="47" t="n">
        <v>312</v>
      </c>
      <c r="I7805" s="57" t="n">
        <f aca="false">IFERROR(H7805/INDEX(Rate_Master!$C$2:$C$13,MATCH(F7805,Rate_Master!$A$2:$A$13,0)),0)</f>
        <v>0.346666666666667</v>
      </c>
    </row>
    <row r="7806" customFormat="false" ht="15" hidden="false" customHeight="false" outlineLevel="0" collapsed="false">
      <c r="A7806" s="47" t="s">
        <v>19758</v>
      </c>
      <c r="B7806" s="47" t="s">
        <v>1767</v>
      </c>
      <c r="C7806" s="48" t="n">
        <v>46163</v>
      </c>
      <c r="D7806" s="47" t="s">
        <v>63</v>
      </c>
      <c r="E7806" s="47" t="s">
        <v>120</v>
      </c>
      <c r="F7806" s="47" t="s">
        <v>152</v>
      </c>
      <c r="G7806" s="47" t="s">
        <v>119</v>
      </c>
      <c r="H7806" s="47" t="n">
        <v>1622</v>
      </c>
      <c r="I7806" s="57" t="n">
        <f aca="false">IFERROR(H7806/INDEX(Rate_Master!$C$2:$C$13,MATCH(F7806,Rate_Master!$A$2:$A$13,0)),0)</f>
        <v>1.80222222222222</v>
      </c>
    </row>
    <row r="7807" customFormat="false" ht="15" hidden="false" customHeight="false" outlineLevel="0" collapsed="false">
      <c r="A7807" s="47" t="s">
        <v>19759</v>
      </c>
      <c r="B7807" s="47" t="s">
        <v>1767</v>
      </c>
      <c r="C7807" s="48" t="n">
        <v>46163</v>
      </c>
      <c r="D7807" s="47" t="s">
        <v>63</v>
      </c>
      <c r="E7807" s="47" t="s">
        <v>120</v>
      </c>
      <c r="F7807" s="47" t="s">
        <v>152</v>
      </c>
      <c r="G7807" s="47" t="s">
        <v>121</v>
      </c>
      <c r="H7807" s="47" t="n">
        <v>1467</v>
      </c>
      <c r="I7807" s="57" t="n">
        <f aca="false">IFERROR(H7807/INDEX(Rate_Master!$C$2:$C$13,MATCH(F7807,Rate_Master!$A$2:$A$13,0)),0)</f>
        <v>1.63</v>
      </c>
    </row>
    <row r="7808" customFormat="false" ht="15" hidden="false" customHeight="false" outlineLevel="0" collapsed="false">
      <c r="A7808" s="47" t="s">
        <v>19760</v>
      </c>
      <c r="B7808" s="47" t="s">
        <v>1767</v>
      </c>
      <c r="C7808" s="48" t="n">
        <v>46163</v>
      </c>
      <c r="D7808" s="47" t="s">
        <v>63</v>
      </c>
      <c r="E7808" s="47" t="s">
        <v>120</v>
      </c>
      <c r="F7808" s="47" t="s">
        <v>152</v>
      </c>
      <c r="G7808" s="47" t="s">
        <v>122</v>
      </c>
      <c r="H7808" s="47" t="n">
        <v>1598</v>
      </c>
      <c r="I7808" s="57" t="n">
        <f aca="false">IFERROR(H7808/INDEX(Rate_Master!$C$2:$C$13,MATCH(F7808,Rate_Master!$A$2:$A$13,0)),0)</f>
        <v>1.77555555555556</v>
      </c>
    </row>
    <row r="7809" customFormat="false" ht="15" hidden="false" customHeight="false" outlineLevel="0" collapsed="false">
      <c r="A7809" s="47" t="s">
        <v>19761</v>
      </c>
      <c r="B7809" s="47" t="s">
        <v>1767</v>
      </c>
      <c r="C7809" s="48" t="n">
        <v>46163</v>
      </c>
      <c r="D7809" s="47" t="s">
        <v>63</v>
      </c>
      <c r="E7809" s="47" t="s">
        <v>120</v>
      </c>
      <c r="F7809" s="47" t="s">
        <v>152</v>
      </c>
      <c r="G7809" s="47" t="s">
        <v>123</v>
      </c>
      <c r="H7809" s="47" t="n">
        <v>1207</v>
      </c>
      <c r="I7809" s="57" t="n">
        <f aca="false">IFERROR(H7809/INDEX(Rate_Master!$C$2:$C$13,MATCH(F7809,Rate_Master!$A$2:$A$13,0)),0)</f>
        <v>1.34111111111111</v>
      </c>
    </row>
    <row r="7810" customFormat="false" ht="15" hidden="false" customHeight="false" outlineLevel="0" collapsed="false">
      <c r="A7810" s="47" t="s">
        <v>19762</v>
      </c>
      <c r="B7810" s="47" t="s">
        <v>1767</v>
      </c>
      <c r="C7810" s="48" t="n">
        <v>46163</v>
      </c>
      <c r="D7810" s="47" t="s">
        <v>63</v>
      </c>
      <c r="E7810" s="47" t="s">
        <v>120</v>
      </c>
      <c r="F7810" s="47" t="s">
        <v>152</v>
      </c>
      <c r="G7810" s="47" t="s">
        <v>124</v>
      </c>
      <c r="H7810" s="47" t="n">
        <v>729</v>
      </c>
      <c r="I7810" s="57" t="n">
        <f aca="false">IFERROR(H7810/INDEX(Rate_Master!$C$2:$C$13,MATCH(F7810,Rate_Master!$A$2:$A$13,0)),0)</f>
        <v>0.81</v>
      </c>
    </row>
    <row r="7811" customFormat="false" ht="15" hidden="false" customHeight="false" outlineLevel="0" collapsed="false">
      <c r="A7811" s="47" t="s">
        <v>19763</v>
      </c>
      <c r="B7811" s="47" t="s">
        <v>1767</v>
      </c>
      <c r="C7811" s="48" t="n">
        <v>46163</v>
      </c>
      <c r="D7811" s="47" t="s">
        <v>63</v>
      </c>
      <c r="E7811" s="47" t="s">
        <v>120</v>
      </c>
      <c r="F7811" s="47" t="s">
        <v>152</v>
      </c>
      <c r="G7811" s="47" t="s">
        <v>125</v>
      </c>
      <c r="H7811" s="47" t="n">
        <v>465</v>
      </c>
      <c r="I7811" s="57" t="n">
        <f aca="false">IFERROR(H7811/INDEX(Rate_Master!$C$2:$C$13,MATCH(F7811,Rate_Master!$A$2:$A$13,0)),0)</f>
        <v>0.516666666666667</v>
      </c>
    </row>
    <row r="7812" customFormat="false" ht="15" hidden="false" customHeight="false" outlineLevel="0" collapsed="false">
      <c r="A7812" s="47" t="s">
        <v>19764</v>
      </c>
      <c r="B7812" s="47" t="s">
        <v>1767</v>
      </c>
      <c r="C7812" s="48" t="n">
        <v>46163</v>
      </c>
      <c r="D7812" s="47" t="s">
        <v>63</v>
      </c>
      <c r="E7812" s="47" t="s">
        <v>120</v>
      </c>
      <c r="F7812" s="47" t="s">
        <v>152</v>
      </c>
      <c r="G7812" s="47" t="s">
        <v>126</v>
      </c>
      <c r="H7812" s="47" t="n">
        <v>300</v>
      </c>
      <c r="I7812" s="57" t="n">
        <f aca="false">IFERROR(H7812/INDEX(Rate_Master!$C$2:$C$13,MATCH(F7812,Rate_Master!$A$2:$A$13,0)),0)</f>
        <v>0.333333333333333</v>
      </c>
    </row>
    <row r="7813" customFormat="false" ht="15" hidden="false" customHeight="false" outlineLevel="0" collapsed="false">
      <c r="A7813" s="47" t="s">
        <v>19765</v>
      </c>
      <c r="B7813" s="47" t="s">
        <v>1768</v>
      </c>
      <c r="C7813" s="48" t="n">
        <v>46163</v>
      </c>
      <c r="D7813" s="47" t="s">
        <v>63</v>
      </c>
      <c r="E7813" s="47" t="s">
        <v>120</v>
      </c>
      <c r="F7813" s="47" t="s">
        <v>151</v>
      </c>
      <c r="G7813" s="47" t="s">
        <v>119</v>
      </c>
      <c r="H7813" s="47" t="n">
        <v>1056</v>
      </c>
      <c r="I7813" s="57" t="n">
        <f aca="false">IFERROR(H7813/INDEX(Rate_Master!$C$2:$C$13,MATCH(F7813,Rate_Master!$A$2:$A$13,0)),0)</f>
        <v>1.50857142857143</v>
      </c>
    </row>
    <row r="7814" customFormat="false" ht="15" hidden="false" customHeight="false" outlineLevel="0" collapsed="false">
      <c r="A7814" s="47" t="s">
        <v>19766</v>
      </c>
      <c r="B7814" s="47" t="s">
        <v>1768</v>
      </c>
      <c r="C7814" s="48" t="n">
        <v>46163</v>
      </c>
      <c r="D7814" s="47" t="s">
        <v>63</v>
      </c>
      <c r="E7814" s="47" t="s">
        <v>120</v>
      </c>
      <c r="F7814" s="47" t="s">
        <v>151</v>
      </c>
      <c r="G7814" s="47" t="s">
        <v>121</v>
      </c>
      <c r="H7814" s="47" t="n">
        <v>934</v>
      </c>
      <c r="I7814" s="57" t="n">
        <f aca="false">IFERROR(H7814/INDEX(Rate_Master!$C$2:$C$13,MATCH(F7814,Rate_Master!$A$2:$A$13,0)),0)</f>
        <v>1.33428571428571</v>
      </c>
    </row>
    <row r="7815" customFormat="false" ht="15" hidden="false" customHeight="false" outlineLevel="0" collapsed="false">
      <c r="A7815" s="47" t="s">
        <v>19767</v>
      </c>
      <c r="B7815" s="47" t="s">
        <v>1768</v>
      </c>
      <c r="C7815" s="48" t="n">
        <v>46163</v>
      </c>
      <c r="D7815" s="47" t="s">
        <v>63</v>
      </c>
      <c r="E7815" s="47" t="s">
        <v>120</v>
      </c>
      <c r="F7815" s="47" t="s">
        <v>151</v>
      </c>
      <c r="G7815" s="47" t="s">
        <v>122</v>
      </c>
      <c r="H7815" s="47" t="n">
        <v>2386</v>
      </c>
      <c r="I7815" s="57" t="n">
        <f aca="false">IFERROR(H7815/INDEX(Rate_Master!$C$2:$C$13,MATCH(F7815,Rate_Master!$A$2:$A$13,0)),0)</f>
        <v>3.40857142857143</v>
      </c>
    </row>
    <row r="7816" customFormat="false" ht="15" hidden="false" customHeight="false" outlineLevel="0" collapsed="false">
      <c r="A7816" s="47" t="s">
        <v>19768</v>
      </c>
      <c r="B7816" s="47" t="s">
        <v>1768</v>
      </c>
      <c r="C7816" s="48" t="n">
        <v>46163</v>
      </c>
      <c r="D7816" s="47" t="s">
        <v>63</v>
      </c>
      <c r="E7816" s="47" t="s">
        <v>120</v>
      </c>
      <c r="F7816" s="47" t="s">
        <v>151</v>
      </c>
      <c r="G7816" s="47" t="s">
        <v>123</v>
      </c>
      <c r="H7816" s="47" t="n">
        <v>813</v>
      </c>
      <c r="I7816" s="57" t="n">
        <f aca="false">IFERROR(H7816/INDEX(Rate_Master!$C$2:$C$13,MATCH(F7816,Rate_Master!$A$2:$A$13,0)),0)</f>
        <v>1.16142857142857</v>
      </c>
    </row>
    <row r="7817" customFormat="false" ht="15" hidden="false" customHeight="false" outlineLevel="0" collapsed="false">
      <c r="A7817" s="47" t="s">
        <v>19769</v>
      </c>
      <c r="B7817" s="47" t="s">
        <v>1768</v>
      </c>
      <c r="C7817" s="48" t="n">
        <v>46163</v>
      </c>
      <c r="D7817" s="47" t="s">
        <v>63</v>
      </c>
      <c r="E7817" s="47" t="s">
        <v>120</v>
      </c>
      <c r="F7817" s="47" t="s">
        <v>151</v>
      </c>
      <c r="G7817" s="47" t="s">
        <v>124</v>
      </c>
      <c r="H7817" s="47" t="n">
        <v>458</v>
      </c>
      <c r="I7817" s="57" t="n">
        <f aca="false">IFERROR(H7817/INDEX(Rate_Master!$C$2:$C$13,MATCH(F7817,Rate_Master!$A$2:$A$13,0)),0)</f>
        <v>0.654285714285714</v>
      </c>
    </row>
    <row r="7818" customFormat="false" ht="15" hidden="false" customHeight="false" outlineLevel="0" collapsed="false">
      <c r="A7818" s="47" t="s">
        <v>19770</v>
      </c>
      <c r="B7818" s="47" t="s">
        <v>1768</v>
      </c>
      <c r="C7818" s="48" t="n">
        <v>46163</v>
      </c>
      <c r="D7818" s="47" t="s">
        <v>63</v>
      </c>
      <c r="E7818" s="47" t="s">
        <v>120</v>
      </c>
      <c r="F7818" s="47" t="s">
        <v>151</v>
      </c>
      <c r="G7818" s="47" t="s">
        <v>125</v>
      </c>
      <c r="H7818" s="47" t="n">
        <v>308</v>
      </c>
      <c r="I7818" s="57" t="n">
        <f aca="false">IFERROR(H7818/INDEX(Rate_Master!$C$2:$C$13,MATCH(F7818,Rate_Master!$A$2:$A$13,0)),0)</f>
        <v>0.44</v>
      </c>
    </row>
    <row r="7819" customFormat="false" ht="15" hidden="false" customHeight="false" outlineLevel="0" collapsed="false">
      <c r="A7819" s="47" t="s">
        <v>19771</v>
      </c>
      <c r="B7819" s="47" t="s">
        <v>1768</v>
      </c>
      <c r="C7819" s="48" t="n">
        <v>46163</v>
      </c>
      <c r="D7819" s="47" t="s">
        <v>63</v>
      </c>
      <c r="E7819" s="47" t="s">
        <v>120</v>
      </c>
      <c r="F7819" s="47" t="s">
        <v>151</v>
      </c>
      <c r="G7819" s="47" t="s">
        <v>126</v>
      </c>
      <c r="H7819" s="47" t="n">
        <v>186</v>
      </c>
      <c r="I7819" s="57" t="n">
        <f aca="false">IFERROR(H7819/INDEX(Rate_Master!$C$2:$C$13,MATCH(F7819,Rate_Master!$A$2:$A$13,0)),0)</f>
        <v>0.265714285714286</v>
      </c>
    </row>
    <row r="7820" customFormat="false" ht="15" hidden="false" customHeight="false" outlineLevel="0" collapsed="false">
      <c r="A7820" s="47" t="s">
        <v>19772</v>
      </c>
      <c r="B7820" s="47" t="s">
        <v>1770</v>
      </c>
      <c r="C7820" s="48" t="n">
        <v>46163</v>
      </c>
      <c r="D7820" s="47" t="s">
        <v>64</v>
      </c>
      <c r="E7820" s="47" t="s">
        <v>128</v>
      </c>
      <c r="F7820" s="47" t="s">
        <v>154</v>
      </c>
      <c r="G7820" s="47" t="s">
        <v>127</v>
      </c>
      <c r="H7820" s="47" t="n">
        <v>1258</v>
      </c>
      <c r="I7820" s="57" t="n">
        <f aca="false">IFERROR(H7820/INDEX(Rate_Master!$C$2:$C$13,MATCH(F7820,Rate_Master!$A$2:$A$13,0)),0)</f>
        <v>2.09666666666667</v>
      </c>
    </row>
    <row r="7821" customFormat="false" ht="15" hidden="false" customHeight="false" outlineLevel="0" collapsed="false">
      <c r="A7821" s="47" t="s">
        <v>19773</v>
      </c>
      <c r="B7821" s="47" t="s">
        <v>1770</v>
      </c>
      <c r="C7821" s="48" t="n">
        <v>46163</v>
      </c>
      <c r="D7821" s="47" t="s">
        <v>64</v>
      </c>
      <c r="E7821" s="47" t="s">
        <v>128</v>
      </c>
      <c r="F7821" s="47" t="s">
        <v>154</v>
      </c>
      <c r="G7821" s="47" t="s">
        <v>129</v>
      </c>
      <c r="H7821" s="47" t="n">
        <v>939</v>
      </c>
      <c r="I7821" s="57" t="n">
        <f aca="false">IFERROR(H7821/INDEX(Rate_Master!$C$2:$C$13,MATCH(F7821,Rate_Master!$A$2:$A$13,0)),0)</f>
        <v>1.565</v>
      </c>
    </row>
    <row r="7822" customFormat="false" ht="15" hidden="false" customHeight="false" outlineLevel="0" collapsed="false">
      <c r="A7822" s="47" t="s">
        <v>19774</v>
      </c>
      <c r="B7822" s="47" t="s">
        <v>1770</v>
      </c>
      <c r="C7822" s="48" t="n">
        <v>46163</v>
      </c>
      <c r="D7822" s="47" t="s">
        <v>64</v>
      </c>
      <c r="E7822" s="47" t="s">
        <v>128</v>
      </c>
      <c r="F7822" s="47" t="s">
        <v>154</v>
      </c>
      <c r="G7822" s="47" t="s">
        <v>130</v>
      </c>
      <c r="H7822" s="47" t="n">
        <v>776</v>
      </c>
      <c r="I7822" s="57" t="n">
        <f aca="false">IFERROR(H7822/INDEX(Rate_Master!$C$2:$C$13,MATCH(F7822,Rate_Master!$A$2:$A$13,0)),0)</f>
        <v>1.29333333333333</v>
      </c>
    </row>
    <row r="7823" customFormat="false" ht="15" hidden="false" customHeight="false" outlineLevel="0" collapsed="false">
      <c r="A7823" s="47" t="s">
        <v>19775</v>
      </c>
      <c r="B7823" s="47" t="s">
        <v>1770</v>
      </c>
      <c r="C7823" s="48" t="n">
        <v>46163</v>
      </c>
      <c r="D7823" s="47" t="s">
        <v>64</v>
      </c>
      <c r="E7823" s="47" t="s">
        <v>128</v>
      </c>
      <c r="F7823" s="47" t="s">
        <v>154</v>
      </c>
      <c r="G7823" s="47" t="s">
        <v>131</v>
      </c>
      <c r="H7823" s="47" t="n">
        <v>373</v>
      </c>
      <c r="I7823" s="57" t="n">
        <f aca="false">IFERROR(H7823/INDEX(Rate_Master!$C$2:$C$13,MATCH(F7823,Rate_Master!$A$2:$A$13,0)),0)</f>
        <v>0.621666666666667</v>
      </c>
    </row>
    <row r="7824" customFormat="false" ht="15" hidden="false" customHeight="false" outlineLevel="0" collapsed="false">
      <c r="A7824" s="47" t="s">
        <v>19776</v>
      </c>
      <c r="B7824" s="47" t="s">
        <v>1770</v>
      </c>
      <c r="C7824" s="48" t="n">
        <v>46163</v>
      </c>
      <c r="D7824" s="47" t="s">
        <v>64</v>
      </c>
      <c r="E7824" s="47" t="s">
        <v>128</v>
      </c>
      <c r="F7824" s="47" t="s">
        <v>154</v>
      </c>
      <c r="G7824" s="47" t="s">
        <v>132</v>
      </c>
      <c r="H7824" s="47" t="n">
        <v>262</v>
      </c>
      <c r="I7824" s="57" t="n">
        <f aca="false">IFERROR(H7824/INDEX(Rate_Master!$C$2:$C$13,MATCH(F7824,Rate_Master!$A$2:$A$13,0)),0)</f>
        <v>0.436666666666667</v>
      </c>
    </row>
    <row r="7825" customFormat="false" ht="15" hidden="false" customHeight="false" outlineLevel="0" collapsed="false">
      <c r="A7825" s="47" t="s">
        <v>19777</v>
      </c>
      <c r="B7825" s="47" t="s">
        <v>1772</v>
      </c>
      <c r="C7825" s="48" t="n">
        <v>46163</v>
      </c>
      <c r="D7825" s="47" t="s">
        <v>64</v>
      </c>
      <c r="E7825" s="47" t="s">
        <v>128</v>
      </c>
      <c r="F7825" s="47" t="s">
        <v>154</v>
      </c>
      <c r="G7825" s="47" t="s">
        <v>127</v>
      </c>
      <c r="H7825" s="47" t="n">
        <v>700</v>
      </c>
      <c r="I7825" s="57" t="n">
        <f aca="false">IFERROR(H7825/INDEX(Rate_Master!$C$2:$C$13,MATCH(F7825,Rate_Master!$A$2:$A$13,0)),0)</f>
        <v>1.16666666666667</v>
      </c>
    </row>
    <row r="7826" customFormat="false" ht="15" hidden="false" customHeight="false" outlineLevel="0" collapsed="false">
      <c r="A7826" s="47" t="s">
        <v>19778</v>
      </c>
      <c r="B7826" s="47" t="s">
        <v>1772</v>
      </c>
      <c r="C7826" s="48" t="n">
        <v>46163</v>
      </c>
      <c r="D7826" s="47" t="s">
        <v>64</v>
      </c>
      <c r="E7826" s="47" t="s">
        <v>128</v>
      </c>
      <c r="F7826" s="47" t="s">
        <v>154</v>
      </c>
      <c r="G7826" s="47" t="s">
        <v>129</v>
      </c>
      <c r="H7826" s="47" t="n">
        <v>507</v>
      </c>
      <c r="I7826" s="57" t="n">
        <f aca="false">IFERROR(H7826/INDEX(Rate_Master!$C$2:$C$13,MATCH(F7826,Rate_Master!$A$2:$A$13,0)),0)</f>
        <v>0.845</v>
      </c>
    </row>
    <row r="7827" customFormat="false" ht="15" hidden="false" customHeight="false" outlineLevel="0" collapsed="false">
      <c r="A7827" s="47" t="s">
        <v>19779</v>
      </c>
      <c r="B7827" s="47" t="s">
        <v>1772</v>
      </c>
      <c r="C7827" s="48" t="n">
        <v>46163</v>
      </c>
      <c r="D7827" s="47" t="s">
        <v>64</v>
      </c>
      <c r="E7827" s="47" t="s">
        <v>128</v>
      </c>
      <c r="F7827" s="47" t="s">
        <v>154</v>
      </c>
      <c r="G7827" s="47" t="s">
        <v>130</v>
      </c>
      <c r="H7827" s="47" t="n">
        <v>433</v>
      </c>
      <c r="I7827" s="57" t="n">
        <f aca="false">IFERROR(H7827/INDEX(Rate_Master!$C$2:$C$13,MATCH(F7827,Rate_Master!$A$2:$A$13,0)),0)</f>
        <v>0.721666666666667</v>
      </c>
    </row>
    <row r="7828" customFormat="false" ht="15" hidden="false" customHeight="false" outlineLevel="0" collapsed="false">
      <c r="A7828" s="47" t="s">
        <v>19780</v>
      </c>
      <c r="B7828" s="47" t="s">
        <v>1772</v>
      </c>
      <c r="C7828" s="48" t="n">
        <v>46163</v>
      </c>
      <c r="D7828" s="47" t="s">
        <v>64</v>
      </c>
      <c r="E7828" s="47" t="s">
        <v>128</v>
      </c>
      <c r="F7828" s="47" t="s">
        <v>154</v>
      </c>
      <c r="G7828" s="47" t="s">
        <v>131</v>
      </c>
      <c r="H7828" s="47" t="n">
        <v>181</v>
      </c>
      <c r="I7828" s="57" t="n">
        <f aca="false">IFERROR(H7828/INDEX(Rate_Master!$C$2:$C$13,MATCH(F7828,Rate_Master!$A$2:$A$13,0)),0)</f>
        <v>0.301666666666667</v>
      </c>
    </row>
    <row r="7829" customFormat="false" ht="15" hidden="false" customHeight="false" outlineLevel="0" collapsed="false">
      <c r="A7829" s="47" t="s">
        <v>19781</v>
      </c>
      <c r="B7829" s="47" t="s">
        <v>1772</v>
      </c>
      <c r="C7829" s="48" t="n">
        <v>46163</v>
      </c>
      <c r="D7829" s="47" t="s">
        <v>64</v>
      </c>
      <c r="E7829" s="47" t="s">
        <v>128</v>
      </c>
      <c r="F7829" s="47" t="s">
        <v>154</v>
      </c>
      <c r="G7829" s="47" t="s">
        <v>132</v>
      </c>
      <c r="H7829" s="47" t="n">
        <v>149</v>
      </c>
      <c r="I7829" s="57" t="n">
        <f aca="false">IFERROR(H7829/INDEX(Rate_Master!$C$2:$C$13,MATCH(F7829,Rate_Master!$A$2:$A$13,0)),0)</f>
        <v>0.248333333333333</v>
      </c>
    </row>
    <row r="7830" customFormat="false" ht="15" hidden="false" customHeight="false" outlineLevel="0" collapsed="false">
      <c r="A7830" s="47" t="s">
        <v>19782</v>
      </c>
      <c r="B7830" s="47" t="s">
        <v>1773</v>
      </c>
      <c r="C7830" s="48" t="n">
        <v>46163</v>
      </c>
      <c r="D7830" s="47" t="s">
        <v>65</v>
      </c>
      <c r="E7830" s="47" t="s">
        <v>134</v>
      </c>
      <c r="F7830" s="47" t="s">
        <v>157</v>
      </c>
      <c r="G7830" s="47" t="s">
        <v>133</v>
      </c>
      <c r="H7830" s="47" t="n">
        <v>760</v>
      </c>
      <c r="I7830" s="57" t="n">
        <f aca="false">IFERROR(H7830/INDEX(Rate_Master!$C$2:$C$13,MATCH(F7830,Rate_Master!$A$2:$A$13,0)),0)</f>
        <v>3.45454545454545</v>
      </c>
    </row>
    <row r="7831" customFormat="false" ht="15" hidden="false" customHeight="false" outlineLevel="0" collapsed="false">
      <c r="A7831" s="47" t="s">
        <v>19783</v>
      </c>
      <c r="B7831" s="47" t="s">
        <v>1773</v>
      </c>
      <c r="C7831" s="48" t="n">
        <v>46163</v>
      </c>
      <c r="D7831" s="47" t="s">
        <v>65</v>
      </c>
      <c r="E7831" s="47" t="s">
        <v>134</v>
      </c>
      <c r="F7831" s="47" t="s">
        <v>157</v>
      </c>
      <c r="G7831" s="47" t="s">
        <v>135</v>
      </c>
      <c r="H7831" s="47" t="n">
        <v>409</v>
      </c>
      <c r="I7831" s="57" t="n">
        <f aca="false">IFERROR(H7831/INDEX(Rate_Master!$C$2:$C$13,MATCH(F7831,Rate_Master!$A$2:$A$13,0)),0)</f>
        <v>1.85909090909091</v>
      </c>
    </row>
    <row r="7832" customFormat="false" ht="15" hidden="false" customHeight="false" outlineLevel="0" collapsed="false">
      <c r="A7832" s="47" t="s">
        <v>19784</v>
      </c>
      <c r="B7832" s="47" t="s">
        <v>1773</v>
      </c>
      <c r="C7832" s="48" t="n">
        <v>46163</v>
      </c>
      <c r="D7832" s="47" t="s">
        <v>65</v>
      </c>
      <c r="E7832" s="47" t="s">
        <v>134</v>
      </c>
      <c r="F7832" s="47" t="s">
        <v>157</v>
      </c>
      <c r="G7832" s="47" t="s">
        <v>136</v>
      </c>
      <c r="H7832" s="47" t="n">
        <v>310</v>
      </c>
      <c r="I7832" s="57" t="n">
        <f aca="false">IFERROR(H7832/INDEX(Rate_Master!$C$2:$C$13,MATCH(F7832,Rate_Master!$A$2:$A$13,0)),0)</f>
        <v>1.40909090909091</v>
      </c>
    </row>
    <row r="7833" customFormat="false" ht="15" hidden="false" customHeight="false" outlineLevel="0" collapsed="false">
      <c r="A7833" s="47" t="s">
        <v>19785</v>
      </c>
      <c r="B7833" s="47" t="s">
        <v>1773</v>
      </c>
      <c r="C7833" s="48" t="n">
        <v>46163</v>
      </c>
      <c r="D7833" s="47" t="s">
        <v>65</v>
      </c>
      <c r="E7833" s="47" t="s">
        <v>134</v>
      </c>
      <c r="F7833" s="47" t="s">
        <v>157</v>
      </c>
      <c r="G7833" s="47" t="s">
        <v>137</v>
      </c>
      <c r="H7833" s="47" t="n">
        <v>246</v>
      </c>
      <c r="I7833" s="57" t="n">
        <f aca="false">IFERROR(H7833/INDEX(Rate_Master!$C$2:$C$13,MATCH(F7833,Rate_Master!$A$2:$A$13,0)),0)</f>
        <v>1.11818181818182</v>
      </c>
    </row>
    <row r="7834" customFormat="false" ht="15" hidden="false" customHeight="false" outlineLevel="0" collapsed="false">
      <c r="A7834" s="47" t="s">
        <v>19786</v>
      </c>
      <c r="B7834" s="47" t="s">
        <v>1773</v>
      </c>
      <c r="C7834" s="48" t="n">
        <v>46163</v>
      </c>
      <c r="D7834" s="47" t="s">
        <v>65</v>
      </c>
      <c r="E7834" s="47" t="s">
        <v>134</v>
      </c>
      <c r="F7834" s="47" t="s">
        <v>157</v>
      </c>
      <c r="G7834" s="47" t="s">
        <v>138</v>
      </c>
      <c r="H7834" s="47" t="n">
        <v>129</v>
      </c>
      <c r="I7834" s="57" t="n">
        <f aca="false">IFERROR(H7834/INDEX(Rate_Master!$C$2:$C$13,MATCH(F7834,Rate_Master!$A$2:$A$13,0)),0)</f>
        <v>0.586363636363636</v>
      </c>
    </row>
    <row r="7835" customFormat="false" ht="15" hidden="false" customHeight="false" outlineLevel="0" collapsed="false">
      <c r="A7835" s="47" t="s">
        <v>19787</v>
      </c>
      <c r="B7835" s="47" t="s">
        <v>1774</v>
      </c>
      <c r="C7835" s="48" t="n">
        <v>46163</v>
      </c>
      <c r="D7835" s="47" t="s">
        <v>65</v>
      </c>
      <c r="E7835" s="47" t="s">
        <v>134</v>
      </c>
      <c r="F7835" s="47" t="s">
        <v>157</v>
      </c>
      <c r="G7835" s="47" t="s">
        <v>133</v>
      </c>
      <c r="H7835" s="47" t="n">
        <v>635</v>
      </c>
      <c r="I7835" s="57" t="n">
        <f aca="false">IFERROR(H7835/INDEX(Rate_Master!$C$2:$C$13,MATCH(F7835,Rate_Master!$A$2:$A$13,0)),0)</f>
        <v>2.88636363636364</v>
      </c>
    </row>
    <row r="7836" customFormat="false" ht="15" hidden="false" customHeight="false" outlineLevel="0" collapsed="false">
      <c r="A7836" s="47" t="s">
        <v>19788</v>
      </c>
      <c r="B7836" s="47" t="s">
        <v>1774</v>
      </c>
      <c r="C7836" s="48" t="n">
        <v>46163</v>
      </c>
      <c r="D7836" s="47" t="s">
        <v>65</v>
      </c>
      <c r="E7836" s="47" t="s">
        <v>134</v>
      </c>
      <c r="F7836" s="47" t="s">
        <v>157</v>
      </c>
      <c r="G7836" s="47" t="s">
        <v>135</v>
      </c>
      <c r="H7836" s="47" t="n">
        <v>334</v>
      </c>
      <c r="I7836" s="57" t="n">
        <f aca="false">IFERROR(H7836/INDEX(Rate_Master!$C$2:$C$13,MATCH(F7836,Rate_Master!$A$2:$A$13,0)),0)</f>
        <v>1.51818181818182</v>
      </c>
    </row>
    <row r="7837" customFormat="false" ht="15" hidden="false" customHeight="false" outlineLevel="0" collapsed="false">
      <c r="A7837" s="47" t="s">
        <v>19789</v>
      </c>
      <c r="B7837" s="47" t="s">
        <v>1774</v>
      </c>
      <c r="C7837" s="48" t="n">
        <v>46163</v>
      </c>
      <c r="D7837" s="47" t="s">
        <v>65</v>
      </c>
      <c r="E7837" s="47" t="s">
        <v>134</v>
      </c>
      <c r="F7837" s="47" t="s">
        <v>157</v>
      </c>
      <c r="G7837" s="47" t="s">
        <v>136</v>
      </c>
      <c r="H7837" s="47" t="n">
        <v>240</v>
      </c>
      <c r="I7837" s="57" t="n">
        <f aca="false">IFERROR(H7837/INDEX(Rate_Master!$C$2:$C$13,MATCH(F7837,Rate_Master!$A$2:$A$13,0)),0)</f>
        <v>1.09090909090909</v>
      </c>
    </row>
    <row r="7838" customFormat="false" ht="15" hidden="false" customHeight="false" outlineLevel="0" collapsed="false">
      <c r="A7838" s="47" t="s">
        <v>19790</v>
      </c>
      <c r="B7838" s="47" t="s">
        <v>1774</v>
      </c>
      <c r="C7838" s="48" t="n">
        <v>46163</v>
      </c>
      <c r="D7838" s="47" t="s">
        <v>65</v>
      </c>
      <c r="E7838" s="47" t="s">
        <v>134</v>
      </c>
      <c r="F7838" s="47" t="s">
        <v>157</v>
      </c>
      <c r="G7838" s="47" t="s">
        <v>137</v>
      </c>
      <c r="H7838" s="47" t="n">
        <v>200</v>
      </c>
      <c r="I7838" s="57" t="n">
        <f aca="false">IFERROR(H7838/INDEX(Rate_Master!$C$2:$C$13,MATCH(F7838,Rate_Master!$A$2:$A$13,0)),0)</f>
        <v>0.909090909090909</v>
      </c>
    </row>
    <row r="7839" customFormat="false" ht="15" hidden="false" customHeight="false" outlineLevel="0" collapsed="false">
      <c r="A7839" s="47" t="s">
        <v>19791</v>
      </c>
      <c r="B7839" s="47" t="s">
        <v>1774</v>
      </c>
      <c r="C7839" s="48" t="n">
        <v>46163</v>
      </c>
      <c r="D7839" s="47" t="s">
        <v>65</v>
      </c>
      <c r="E7839" s="47" t="s">
        <v>134</v>
      </c>
      <c r="F7839" s="47" t="s">
        <v>157</v>
      </c>
      <c r="G7839" s="47" t="s">
        <v>138</v>
      </c>
      <c r="H7839" s="47" t="n">
        <v>102</v>
      </c>
      <c r="I7839" s="57" t="n">
        <f aca="false">IFERROR(H7839/INDEX(Rate_Master!$C$2:$C$13,MATCH(F7839,Rate_Master!$A$2:$A$13,0)),0)</f>
        <v>0.463636363636364</v>
      </c>
    </row>
    <row r="7840" customFormat="false" ht="15" hidden="false" customHeight="false" outlineLevel="0" collapsed="false">
      <c r="A7840" s="47" t="s">
        <v>19792</v>
      </c>
      <c r="B7840" s="47" t="s">
        <v>1775</v>
      </c>
      <c r="C7840" s="48" t="n">
        <v>46163</v>
      </c>
      <c r="D7840" s="47" t="s">
        <v>65</v>
      </c>
      <c r="E7840" s="47" t="s">
        <v>134</v>
      </c>
      <c r="F7840" s="47" t="s">
        <v>157</v>
      </c>
      <c r="G7840" s="47" t="s">
        <v>133</v>
      </c>
      <c r="H7840" s="47" t="n">
        <v>709</v>
      </c>
      <c r="I7840" s="57" t="n">
        <f aca="false">IFERROR(H7840/INDEX(Rate_Master!$C$2:$C$13,MATCH(F7840,Rate_Master!$A$2:$A$13,0)),0)</f>
        <v>3.22272727272727</v>
      </c>
    </row>
    <row r="7841" customFormat="false" ht="15" hidden="false" customHeight="false" outlineLevel="0" collapsed="false">
      <c r="A7841" s="47" t="s">
        <v>19793</v>
      </c>
      <c r="B7841" s="47" t="s">
        <v>1775</v>
      </c>
      <c r="C7841" s="48" t="n">
        <v>46163</v>
      </c>
      <c r="D7841" s="47" t="s">
        <v>65</v>
      </c>
      <c r="E7841" s="47" t="s">
        <v>134</v>
      </c>
      <c r="F7841" s="47" t="s">
        <v>157</v>
      </c>
      <c r="G7841" s="47" t="s">
        <v>135</v>
      </c>
      <c r="H7841" s="47" t="n">
        <v>360</v>
      </c>
      <c r="I7841" s="57" t="n">
        <f aca="false">IFERROR(H7841/INDEX(Rate_Master!$C$2:$C$13,MATCH(F7841,Rate_Master!$A$2:$A$13,0)),0)</f>
        <v>1.63636363636364</v>
      </c>
    </row>
    <row r="7842" customFormat="false" ht="15" hidden="false" customHeight="false" outlineLevel="0" collapsed="false">
      <c r="A7842" s="47" t="s">
        <v>19794</v>
      </c>
      <c r="B7842" s="47" t="s">
        <v>1775</v>
      </c>
      <c r="C7842" s="48" t="n">
        <v>46163</v>
      </c>
      <c r="D7842" s="47" t="s">
        <v>65</v>
      </c>
      <c r="E7842" s="47" t="s">
        <v>134</v>
      </c>
      <c r="F7842" s="47" t="s">
        <v>157</v>
      </c>
      <c r="G7842" s="47" t="s">
        <v>136</v>
      </c>
      <c r="H7842" s="47" t="n">
        <v>318</v>
      </c>
      <c r="I7842" s="57" t="n">
        <f aca="false">IFERROR(H7842/INDEX(Rate_Master!$C$2:$C$13,MATCH(F7842,Rate_Master!$A$2:$A$13,0)),0)</f>
        <v>1.44545454545455</v>
      </c>
    </row>
    <row r="7843" customFormat="false" ht="15" hidden="false" customHeight="false" outlineLevel="0" collapsed="false">
      <c r="A7843" s="47" t="s">
        <v>19795</v>
      </c>
      <c r="B7843" s="47" t="s">
        <v>1775</v>
      </c>
      <c r="C7843" s="48" t="n">
        <v>46163</v>
      </c>
      <c r="D7843" s="47" t="s">
        <v>65</v>
      </c>
      <c r="E7843" s="47" t="s">
        <v>134</v>
      </c>
      <c r="F7843" s="47" t="s">
        <v>157</v>
      </c>
      <c r="G7843" s="47" t="s">
        <v>137</v>
      </c>
      <c r="H7843" s="47" t="n">
        <v>224</v>
      </c>
      <c r="I7843" s="57" t="n">
        <f aca="false">IFERROR(H7843/INDEX(Rate_Master!$C$2:$C$13,MATCH(F7843,Rate_Master!$A$2:$A$13,0)),0)</f>
        <v>1.01818181818182</v>
      </c>
    </row>
    <row r="7844" customFormat="false" ht="15" hidden="false" customHeight="false" outlineLevel="0" collapsed="false">
      <c r="A7844" s="47" t="s">
        <v>19796</v>
      </c>
      <c r="B7844" s="47" t="s">
        <v>1775</v>
      </c>
      <c r="C7844" s="48" t="n">
        <v>46163</v>
      </c>
      <c r="D7844" s="47" t="s">
        <v>65</v>
      </c>
      <c r="E7844" s="47" t="s">
        <v>134</v>
      </c>
      <c r="F7844" s="47" t="s">
        <v>157</v>
      </c>
      <c r="G7844" s="47" t="s">
        <v>138</v>
      </c>
      <c r="H7844" s="47" t="n">
        <v>115</v>
      </c>
      <c r="I7844" s="57" t="n">
        <f aca="false">IFERROR(H7844/INDEX(Rate_Master!$C$2:$C$13,MATCH(F7844,Rate_Master!$A$2:$A$13,0)),0)</f>
        <v>0.522727272727273</v>
      </c>
    </row>
    <row r="7845" customFormat="false" ht="15" hidden="false" customHeight="false" outlineLevel="0" collapsed="false">
      <c r="A7845" s="47" t="s">
        <v>19797</v>
      </c>
      <c r="B7845" s="47" t="s">
        <v>1776</v>
      </c>
      <c r="C7845" s="48" t="n">
        <v>46164</v>
      </c>
      <c r="D7845" s="47" t="s">
        <v>62</v>
      </c>
      <c r="E7845" s="47" t="s">
        <v>120</v>
      </c>
      <c r="F7845" s="47" t="s">
        <v>148</v>
      </c>
      <c r="G7845" s="47" t="s">
        <v>119</v>
      </c>
      <c r="H7845" s="47" t="n">
        <v>709</v>
      </c>
      <c r="I7845" s="57" t="n">
        <f aca="false">IFERROR(H7845/INDEX(Rate_Master!$C$2:$C$13,MATCH(F7845,Rate_Master!$A$2:$A$13,0)),0)</f>
        <v>0.787777777777778</v>
      </c>
    </row>
    <row r="7846" customFormat="false" ht="15" hidden="false" customHeight="false" outlineLevel="0" collapsed="false">
      <c r="A7846" s="47" t="s">
        <v>19798</v>
      </c>
      <c r="B7846" s="47" t="s">
        <v>1776</v>
      </c>
      <c r="C7846" s="48" t="n">
        <v>46164</v>
      </c>
      <c r="D7846" s="47" t="s">
        <v>62</v>
      </c>
      <c r="E7846" s="47" t="s">
        <v>120</v>
      </c>
      <c r="F7846" s="47" t="s">
        <v>148</v>
      </c>
      <c r="G7846" s="47" t="s">
        <v>121</v>
      </c>
      <c r="H7846" s="47" t="n">
        <v>620</v>
      </c>
      <c r="I7846" s="57" t="n">
        <f aca="false">IFERROR(H7846/INDEX(Rate_Master!$C$2:$C$13,MATCH(F7846,Rate_Master!$A$2:$A$13,0)),0)</f>
        <v>0.688888888888889</v>
      </c>
    </row>
    <row r="7847" customFormat="false" ht="15" hidden="false" customHeight="false" outlineLevel="0" collapsed="false">
      <c r="A7847" s="47" t="s">
        <v>19799</v>
      </c>
      <c r="B7847" s="47" t="s">
        <v>1776</v>
      </c>
      <c r="C7847" s="48" t="n">
        <v>46164</v>
      </c>
      <c r="D7847" s="47" t="s">
        <v>62</v>
      </c>
      <c r="E7847" s="47" t="s">
        <v>120</v>
      </c>
      <c r="F7847" s="47" t="s">
        <v>148</v>
      </c>
      <c r="G7847" s="47" t="s">
        <v>122</v>
      </c>
      <c r="H7847" s="47" t="n">
        <v>752</v>
      </c>
      <c r="I7847" s="57" t="n">
        <f aca="false">IFERROR(H7847/INDEX(Rate_Master!$C$2:$C$13,MATCH(F7847,Rate_Master!$A$2:$A$13,0)),0)</f>
        <v>0.835555555555556</v>
      </c>
    </row>
    <row r="7848" customFormat="false" ht="15" hidden="false" customHeight="false" outlineLevel="0" collapsed="false">
      <c r="A7848" s="47" t="s">
        <v>19800</v>
      </c>
      <c r="B7848" s="47" t="s">
        <v>1776</v>
      </c>
      <c r="C7848" s="48" t="n">
        <v>46164</v>
      </c>
      <c r="D7848" s="47" t="s">
        <v>62</v>
      </c>
      <c r="E7848" s="47" t="s">
        <v>120</v>
      </c>
      <c r="F7848" s="47" t="s">
        <v>148</v>
      </c>
      <c r="G7848" s="47" t="s">
        <v>123</v>
      </c>
      <c r="H7848" s="47" t="n">
        <v>473</v>
      </c>
      <c r="I7848" s="57" t="n">
        <f aca="false">IFERROR(H7848/INDEX(Rate_Master!$C$2:$C$13,MATCH(F7848,Rate_Master!$A$2:$A$13,0)),0)</f>
        <v>0.525555555555556</v>
      </c>
    </row>
    <row r="7849" customFormat="false" ht="15" hidden="false" customHeight="false" outlineLevel="0" collapsed="false">
      <c r="A7849" s="47" t="s">
        <v>19801</v>
      </c>
      <c r="B7849" s="47" t="s">
        <v>1776</v>
      </c>
      <c r="C7849" s="48" t="n">
        <v>46164</v>
      </c>
      <c r="D7849" s="47" t="s">
        <v>62</v>
      </c>
      <c r="E7849" s="47" t="s">
        <v>120</v>
      </c>
      <c r="F7849" s="47" t="s">
        <v>148</v>
      </c>
      <c r="G7849" s="47" t="s">
        <v>124</v>
      </c>
      <c r="H7849" s="47" t="n">
        <v>321</v>
      </c>
      <c r="I7849" s="57" t="n">
        <f aca="false">IFERROR(H7849/INDEX(Rate_Master!$C$2:$C$13,MATCH(F7849,Rate_Master!$A$2:$A$13,0)),0)</f>
        <v>0.356666666666667</v>
      </c>
    </row>
    <row r="7850" customFormat="false" ht="15" hidden="false" customHeight="false" outlineLevel="0" collapsed="false">
      <c r="A7850" s="47" t="s">
        <v>19802</v>
      </c>
      <c r="B7850" s="47" t="s">
        <v>1776</v>
      </c>
      <c r="C7850" s="48" t="n">
        <v>46164</v>
      </c>
      <c r="D7850" s="47" t="s">
        <v>62</v>
      </c>
      <c r="E7850" s="47" t="s">
        <v>120</v>
      </c>
      <c r="F7850" s="47" t="s">
        <v>148</v>
      </c>
      <c r="G7850" s="47" t="s">
        <v>125</v>
      </c>
      <c r="H7850" s="47" t="n">
        <v>220</v>
      </c>
      <c r="I7850" s="57" t="n">
        <f aca="false">IFERROR(H7850/INDEX(Rate_Master!$C$2:$C$13,MATCH(F7850,Rate_Master!$A$2:$A$13,0)),0)</f>
        <v>0.244444444444444</v>
      </c>
    </row>
    <row r="7851" customFormat="false" ht="15" hidden="false" customHeight="false" outlineLevel="0" collapsed="false">
      <c r="A7851" s="47" t="s">
        <v>19803</v>
      </c>
      <c r="B7851" s="47" t="s">
        <v>1776</v>
      </c>
      <c r="C7851" s="48" t="n">
        <v>46164</v>
      </c>
      <c r="D7851" s="47" t="s">
        <v>62</v>
      </c>
      <c r="E7851" s="47" t="s">
        <v>120</v>
      </c>
      <c r="F7851" s="47" t="s">
        <v>148</v>
      </c>
      <c r="G7851" s="47" t="s">
        <v>126</v>
      </c>
      <c r="H7851" s="47" t="n">
        <v>147</v>
      </c>
      <c r="I7851" s="57" t="n">
        <f aca="false">IFERROR(H7851/INDEX(Rate_Master!$C$2:$C$13,MATCH(F7851,Rate_Master!$A$2:$A$13,0)),0)</f>
        <v>0.163333333333333</v>
      </c>
    </row>
    <row r="7852" customFormat="false" ht="15" hidden="false" customHeight="false" outlineLevel="0" collapsed="false">
      <c r="A7852" s="47" t="s">
        <v>19804</v>
      </c>
      <c r="B7852" s="47" t="s">
        <v>1777</v>
      </c>
      <c r="C7852" s="48" t="n">
        <v>46164</v>
      </c>
      <c r="D7852" s="47" t="s">
        <v>62</v>
      </c>
      <c r="E7852" s="47" t="s">
        <v>120</v>
      </c>
      <c r="F7852" s="47" t="s">
        <v>148</v>
      </c>
      <c r="G7852" s="47" t="s">
        <v>119</v>
      </c>
      <c r="H7852" s="47" t="n">
        <v>1526</v>
      </c>
      <c r="I7852" s="57" t="n">
        <f aca="false">IFERROR(H7852/INDEX(Rate_Master!$C$2:$C$13,MATCH(F7852,Rate_Master!$A$2:$A$13,0)),0)</f>
        <v>1.69555555555556</v>
      </c>
    </row>
    <row r="7853" customFormat="false" ht="15" hidden="false" customHeight="false" outlineLevel="0" collapsed="false">
      <c r="A7853" s="47" t="s">
        <v>19805</v>
      </c>
      <c r="B7853" s="47" t="s">
        <v>1777</v>
      </c>
      <c r="C7853" s="48" t="n">
        <v>46164</v>
      </c>
      <c r="D7853" s="47" t="s">
        <v>62</v>
      </c>
      <c r="E7853" s="47" t="s">
        <v>120</v>
      </c>
      <c r="F7853" s="47" t="s">
        <v>148</v>
      </c>
      <c r="G7853" s="47" t="s">
        <v>121</v>
      </c>
      <c r="H7853" s="47" t="n">
        <v>1506</v>
      </c>
      <c r="I7853" s="57" t="n">
        <f aca="false">IFERROR(H7853/INDEX(Rate_Master!$C$2:$C$13,MATCH(F7853,Rate_Master!$A$2:$A$13,0)),0)</f>
        <v>1.67333333333333</v>
      </c>
    </row>
    <row r="7854" customFormat="false" ht="15" hidden="false" customHeight="false" outlineLevel="0" collapsed="false">
      <c r="A7854" s="47" t="s">
        <v>19806</v>
      </c>
      <c r="B7854" s="47" t="s">
        <v>1777</v>
      </c>
      <c r="C7854" s="48" t="n">
        <v>46164</v>
      </c>
      <c r="D7854" s="47" t="s">
        <v>62</v>
      </c>
      <c r="E7854" s="47" t="s">
        <v>120</v>
      </c>
      <c r="F7854" s="47" t="s">
        <v>148</v>
      </c>
      <c r="G7854" s="47" t="s">
        <v>122</v>
      </c>
      <c r="H7854" s="47" t="n">
        <v>1610</v>
      </c>
      <c r="I7854" s="57" t="n">
        <f aca="false">IFERROR(H7854/INDEX(Rate_Master!$C$2:$C$13,MATCH(F7854,Rate_Master!$A$2:$A$13,0)),0)</f>
        <v>1.78888888888889</v>
      </c>
    </row>
    <row r="7855" customFormat="false" ht="15" hidden="false" customHeight="false" outlineLevel="0" collapsed="false">
      <c r="A7855" s="47" t="s">
        <v>19807</v>
      </c>
      <c r="B7855" s="47" t="s">
        <v>1777</v>
      </c>
      <c r="C7855" s="48" t="n">
        <v>46164</v>
      </c>
      <c r="D7855" s="47" t="s">
        <v>62</v>
      </c>
      <c r="E7855" s="47" t="s">
        <v>120</v>
      </c>
      <c r="F7855" s="47" t="s">
        <v>148</v>
      </c>
      <c r="G7855" s="47" t="s">
        <v>123</v>
      </c>
      <c r="H7855" s="47" t="n">
        <v>1180</v>
      </c>
      <c r="I7855" s="57" t="n">
        <f aca="false">IFERROR(H7855/INDEX(Rate_Master!$C$2:$C$13,MATCH(F7855,Rate_Master!$A$2:$A$13,0)),0)</f>
        <v>1.31111111111111</v>
      </c>
    </row>
    <row r="7856" customFormat="false" ht="15" hidden="false" customHeight="false" outlineLevel="0" collapsed="false">
      <c r="A7856" s="47" t="s">
        <v>19808</v>
      </c>
      <c r="B7856" s="47" t="s">
        <v>1777</v>
      </c>
      <c r="C7856" s="48" t="n">
        <v>46164</v>
      </c>
      <c r="D7856" s="47" t="s">
        <v>62</v>
      </c>
      <c r="E7856" s="47" t="s">
        <v>120</v>
      </c>
      <c r="F7856" s="47" t="s">
        <v>148</v>
      </c>
      <c r="G7856" s="47" t="s">
        <v>124</v>
      </c>
      <c r="H7856" s="47" t="n">
        <v>748</v>
      </c>
      <c r="I7856" s="57" t="n">
        <f aca="false">IFERROR(H7856/INDEX(Rate_Master!$C$2:$C$13,MATCH(F7856,Rate_Master!$A$2:$A$13,0)),0)</f>
        <v>0.831111111111111</v>
      </c>
    </row>
    <row r="7857" customFormat="false" ht="15" hidden="false" customHeight="false" outlineLevel="0" collapsed="false">
      <c r="A7857" s="47" t="s">
        <v>19809</v>
      </c>
      <c r="B7857" s="47" t="s">
        <v>1777</v>
      </c>
      <c r="C7857" s="48" t="n">
        <v>46164</v>
      </c>
      <c r="D7857" s="47" t="s">
        <v>62</v>
      </c>
      <c r="E7857" s="47" t="s">
        <v>120</v>
      </c>
      <c r="F7857" s="47" t="s">
        <v>148</v>
      </c>
      <c r="G7857" s="47" t="s">
        <v>125</v>
      </c>
      <c r="H7857" s="47" t="n">
        <v>402</v>
      </c>
      <c r="I7857" s="57" t="n">
        <f aca="false">IFERROR(H7857/INDEX(Rate_Master!$C$2:$C$13,MATCH(F7857,Rate_Master!$A$2:$A$13,0)),0)</f>
        <v>0.446666666666667</v>
      </c>
    </row>
    <row r="7858" customFormat="false" ht="15" hidden="false" customHeight="false" outlineLevel="0" collapsed="false">
      <c r="A7858" s="47" t="s">
        <v>19810</v>
      </c>
      <c r="B7858" s="47" t="s">
        <v>1777</v>
      </c>
      <c r="C7858" s="48" t="n">
        <v>46164</v>
      </c>
      <c r="D7858" s="47" t="s">
        <v>62</v>
      </c>
      <c r="E7858" s="47" t="s">
        <v>120</v>
      </c>
      <c r="F7858" s="47" t="s">
        <v>148</v>
      </c>
      <c r="G7858" s="47" t="s">
        <v>126</v>
      </c>
      <c r="H7858" s="47" t="n">
        <v>306</v>
      </c>
      <c r="I7858" s="57" t="n">
        <f aca="false">IFERROR(H7858/INDEX(Rate_Master!$C$2:$C$13,MATCH(F7858,Rate_Master!$A$2:$A$13,0)),0)</f>
        <v>0.34</v>
      </c>
    </row>
    <row r="7859" customFormat="false" ht="15" hidden="false" customHeight="false" outlineLevel="0" collapsed="false">
      <c r="A7859" s="47" t="s">
        <v>19811</v>
      </c>
      <c r="B7859" s="47" t="s">
        <v>1778</v>
      </c>
      <c r="C7859" s="48" t="n">
        <v>46164</v>
      </c>
      <c r="D7859" s="47" t="s">
        <v>62</v>
      </c>
      <c r="E7859" s="47" t="s">
        <v>120</v>
      </c>
      <c r="F7859" s="47" t="s">
        <v>148</v>
      </c>
      <c r="G7859" s="47" t="s">
        <v>119</v>
      </c>
      <c r="H7859" s="47" t="n">
        <v>900</v>
      </c>
      <c r="I7859" s="57" t="n">
        <f aca="false">IFERROR(H7859/INDEX(Rate_Master!$C$2:$C$13,MATCH(F7859,Rate_Master!$A$2:$A$13,0)),0)</f>
        <v>1</v>
      </c>
    </row>
    <row r="7860" customFormat="false" ht="15" hidden="false" customHeight="false" outlineLevel="0" collapsed="false">
      <c r="A7860" s="47" t="s">
        <v>19812</v>
      </c>
      <c r="B7860" s="47" t="s">
        <v>1778</v>
      </c>
      <c r="C7860" s="48" t="n">
        <v>46164</v>
      </c>
      <c r="D7860" s="47" t="s">
        <v>62</v>
      </c>
      <c r="E7860" s="47" t="s">
        <v>120</v>
      </c>
      <c r="F7860" s="47" t="s">
        <v>148</v>
      </c>
      <c r="G7860" s="47" t="s">
        <v>121</v>
      </c>
      <c r="H7860" s="47" t="n">
        <v>834</v>
      </c>
      <c r="I7860" s="57" t="n">
        <f aca="false">IFERROR(H7860/INDEX(Rate_Master!$C$2:$C$13,MATCH(F7860,Rate_Master!$A$2:$A$13,0)),0)</f>
        <v>0.926666666666667</v>
      </c>
    </row>
    <row r="7861" customFormat="false" ht="15" hidden="false" customHeight="false" outlineLevel="0" collapsed="false">
      <c r="A7861" s="47" t="s">
        <v>19813</v>
      </c>
      <c r="B7861" s="47" t="s">
        <v>1778</v>
      </c>
      <c r="C7861" s="48" t="n">
        <v>46164</v>
      </c>
      <c r="D7861" s="47" t="s">
        <v>62</v>
      </c>
      <c r="E7861" s="47" t="s">
        <v>120</v>
      </c>
      <c r="F7861" s="47" t="s">
        <v>148</v>
      </c>
      <c r="G7861" s="47" t="s">
        <v>122</v>
      </c>
      <c r="H7861" s="47" t="n">
        <v>897</v>
      </c>
      <c r="I7861" s="57" t="n">
        <f aca="false">IFERROR(H7861/INDEX(Rate_Master!$C$2:$C$13,MATCH(F7861,Rate_Master!$A$2:$A$13,0)),0)</f>
        <v>0.996666666666667</v>
      </c>
    </row>
    <row r="7862" customFormat="false" ht="15" hidden="false" customHeight="false" outlineLevel="0" collapsed="false">
      <c r="A7862" s="47" t="s">
        <v>19814</v>
      </c>
      <c r="B7862" s="47" t="s">
        <v>1778</v>
      </c>
      <c r="C7862" s="48" t="n">
        <v>46164</v>
      </c>
      <c r="D7862" s="47" t="s">
        <v>62</v>
      </c>
      <c r="E7862" s="47" t="s">
        <v>120</v>
      </c>
      <c r="F7862" s="47" t="s">
        <v>148</v>
      </c>
      <c r="G7862" s="47" t="s">
        <v>123</v>
      </c>
      <c r="H7862" s="47" t="n">
        <v>608</v>
      </c>
      <c r="I7862" s="57" t="n">
        <f aca="false">IFERROR(H7862/INDEX(Rate_Master!$C$2:$C$13,MATCH(F7862,Rate_Master!$A$2:$A$13,0)),0)</f>
        <v>0.675555555555556</v>
      </c>
    </row>
    <row r="7863" customFormat="false" ht="15" hidden="false" customHeight="false" outlineLevel="0" collapsed="false">
      <c r="A7863" s="47" t="s">
        <v>19815</v>
      </c>
      <c r="B7863" s="47" t="s">
        <v>1778</v>
      </c>
      <c r="C7863" s="48" t="n">
        <v>46164</v>
      </c>
      <c r="D7863" s="47" t="s">
        <v>62</v>
      </c>
      <c r="E7863" s="47" t="s">
        <v>120</v>
      </c>
      <c r="F7863" s="47" t="s">
        <v>148</v>
      </c>
      <c r="G7863" s="47" t="s">
        <v>124</v>
      </c>
      <c r="H7863" s="47" t="n">
        <v>423</v>
      </c>
      <c r="I7863" s="57" t="n">
        <f aca="false">IFERROR(H7863/INDEX(Rate_Master!$C$2:$C$13,MATCH(F7863,Rate_Master!$A$2:$A$13,0)),0)</f>
        <v>0.47</v>
      </c>
    </row>
    <row r="7864" customFormat="false" ht="15" hidden="false" customHeight="false" outlineLevel="0" collapsed="false">
      <c r="A7864" s="47" t="s">
        <v>19816</v>
      </c>
      <c r="B7864" s="47" t="s">
        <v>1778</v>
      </c>
      <c r="C7864" s="48" t="n">
        <v>46164</v>
      </c>
      <c r="D7864" s="47" t="s">
        <v>62</v>
      </c>
      <c r="E7864" s="47" t="s">
        <v>120</v>
      </c>
      <c r="F7864" s="47" t="s">
        <v>148</v>
      </c>
      <c r="G7864" s="47" t="s">
        <v>125</v>
      </c>
      <c r="H7864" s="47" t="n">
        <v>228</v>
      </c>
      <c r="I7864" s="57" t="n">
        <f aca="false">IFERROR(H7864/INDEX(Rate_Master!$C$2:$C$13,MATCH(F7864,Rate_Master!$A$2:$A$13,0)),0)</f>
        <v>0.253333333333333</v>
      </c>
    </row>
    <row r="7865" customFormat="false" ht="15" hidden="false" customHeight="false" outlineLevel="0" collapsed="false">
      <c r="A7865" s="47" t="s">
        <v>19817</v>
      </c>
      <c r="B7865" s="47" t="s">
        <v>1778</v>
      </c>
      <c r="C7865" s="48" t="n">
        <v>46164</v>
      </c>
      <c r="D7865" s="47" t="s">
        <v>62</v>
      </c>
      <c r="E7865" s="47" t="s">
        <v>120</v>
      </c>
      <c r="F7865" s="47" t="s">
        <v>148</v>
      </c>
      <c r="G7865" s="47" t="s">
        <v>126</v>
      </c>
      <c r="H7865" s="47" t="n">
        <v>167</v>
      </c>
      <c r="I7865" s="57" t="n">
        <f aca="false">IFERROR(H7865/INDEX(Rate_Master!$C$2:$C$13,MATCH(F7865,Rate_Master!$A$2:$A$13,0)),0)</f>
        <v>0.185555555555556</v>
      </c>
    </row>
    <row r="7866" customFormat="false" ht="15" hidden="false" customHeight="false" outlineLevel="0" collapsed="false">
      <c r="A7866" s="47" t="s">
        <v>19818</v>
      </c>
      <c r="B7866" s="47" t="s">
        <v>1779</v>
      </c>
      <c r="C7866" s="48" t="n">
        <v>46164</v>
      </c>
      <c r="D7866" s="47" t="s">
        <v>63</v>
      </c>
      <c r="E7866" s="47" t="s">
        <v>120</v>
      </c>
      <c r="F7866" s="47" t="s">
        <v>151</v>
      </c>
      <c r="G7866" s="47" t="s">
        <v>119</v>
      </c>
      <c r="H7866" s="47" t="n">
        <v>1316</v>
      </c>
      <c r="I7866" s="57" t="n">
        <f aca="false">IFERROR(H7866/INDEX(Rate_Master!$C$2:$C$13,MATCH(F7866,Rate_Master!$A$2:$A$13,0)),0)</f>
        <v>1.88</v>
      </c>
    </row>
    <row r="7867" customFormat="false" ht="15" hidden="false" customHeight="false" outlineLevel="0" collapsed="false">
      <c r="A7867" s="47" t="s">
        <v>19819</v>
      </c>
      <c r="B7867" s="47" t="s">
        <v>1779</v>
      </c>
      <c r="C7867" s="48" t="n">
        <v>46164</v>
      </c>
      <c r="D7867" s="47" t="s">
        <v>63</v>
      </c>
      <c r="E7867" s="47" t="s">
        <v>120</v>
      </c>
      <c r="F7867" s="47" t="s">
        <v>151</v>
      </c>
      <c r="G7867" s="47" t="s">
        <v>121</v>
      </c>
      <c r="H7867" s="47" t="n">
        <v>1293</v>
      </c>
      <c r="I7867" s="57" t="n">
        <f aca="false">IFERROR(H7867/INDEX(Rate_Master!$C$2:$C$13,MATCH(F7867,Rate_Master!$A$2:$A$13,0)),0)</f>
        <v>1.84714285714286</v>
      </c>
    </row>
    <row r="7868" customFormat="false" ht="15" hidden="false" customHeight="false" outlineLevel="0" collapsed="false">
      <c r="A7868" s="47" t="s">
        <v>19820</v>
      </c>
      <c r="B7868" s="47" t="s">
        <v>1779</v>
      </c>
      <c r="C7868" s="48" t="n">
        <v>46164</v>
      </c>
      <c r="D7868" s="47" t="s">
        <v>63</v>
      </c>
      <c r="E7868" s="47" t="s">
        <v>120</v>
      </c>
      <c r="F7868" s="47" t="s">
        <v>151</v>
      </c>
      <c r="G7868" s="47" t="s">
        <v>122</v>
      </c>
      <c r="H7868" s="47" t="n">
        <v>3092</v>
      </c>
      <c r="I7868" s="57" t="n">
        <f aca="false">IFERROR(H7868/INDEX(Rate_Master!$C$2:$C$13,MATCH(F7868,Rate_Master!$A$2:$A$13,0)),0)</f>
        <v>4.41714285714286</v>
      </c>
    </row>
    <row r="7869" customFormat="false" ht="15" hidden="false" customHeight="false" outlineLevel="0" collapsed="false">
      <c r="A7869" s="47" t="s">
        <v>19821</v>
      </c>
      <c r="B7869" s="47" t="s">
        <v>1779</v>
      </c>
      <c r="C7869" s="48" t="n">
        <v>46164</v>
      </c>
      <c r="D7869" s="47" t="s">
        <v>63</v>
      </c>
      <c r="E7869" s="47" t="s">
        <v>120</v>
      </c>
      <c r="F7869" s="47" t="s">
        <v>151</v>
      </c>
      <c r="G7869" s="47" t="s">
        <v>123</v>
      </c>
      <c r="H7869" s="47" t="n">
        <v>1038</v>
      </c>
      <c r="I7869" s="57" t="n">
        <f aca="false">IFERROR(H7869/INDEX(Rate_Master!$C$2:$C$13,MATCH(F7869,Rate_Master!$A$2:$A$13,0)),0)</f>
        <v>1.48285714285714</v>
      </c>
    </row>
    <row r="7870" customFormat="false" ht="15" hidden="false" customHeight="false" outlineLevel="0" collapsed="false">
      <c r="A7870" s="47" t="s">
        <v>19822</v>
      </c>
      <c r="B7870" s="47" t="s">
        <v>1779</v>
      </c>
      <c r="C7870" s="48" t="n">
        <v>46164</v>
      </c>
      <c r="D7870" s="47" t="s">
        <v>63</v>
      </c>
      <c r="E7870" s="47" t="s">
        <v>120</v>
      </c>
      <c r="F7870" s="47" t="s">
        <v>151</v>
      </c>
      <c r="G7870" s="47" t="s">
        <v>124</v>
      </c>
      <c r="H7870" s="47" t="n">
        <v>625</v>
      </c>
      <c r="I7870" s="57" t="n">
        <f aca="false">IFERROR(H7870/INDEX(Rate_Master!$C$2:$C$13,MATCH(F7870,Rate_Master!$A$2:$A$13,0)),0)</f>
        <v>0.892857142857143</v>
      </c>
    </row>
    <row r="7871" customFormat="false" ht="15" hidden="false" customHeight="false" outlineLevel="0" collapsed="false">
      <c r="A7871" s="47" t="s">
        <v>19823</v>
      </c>
      <c r="B7871" s="47" t="s">
        <v>1779</v>
      </c>
      <c r="C7871" s="48" t="n">
        <v>46164</v>
      </c>
      <c r="D7871" s="47" t="s">
        <v>63</v>
      </c>
      <c r="E7871" s="47" t="s">
        <v>120</v>
      </c>
      <c r="F7871" s="47" t="s">
        <v>151</v>
      </c>
      <c r="G7871" s="47" t="s">
        <v>125</v>
      </c>
      <c r="H7871" s="47" t="n">
        <v>376</v>
      </c>
      <c r="I7871" s="57" t="n">
        <f aca="false">IFERROR(H7871/INDEX(Rate_Master!$C$2:$C$13,MATCH(F7871,Rate_Master!$A$2:$A$13,0)),0)</f>
        <v>0.537142857142857</v>
      </c>
    </row>
    <row r="7872" customFormat="false" ht="15" hidden="false" customHeight="false" outlineLevel="0" collapsed="false">
      <c r="A7872" s="47" t="s">
        <v>19824</v>
      </c>
      <c r="B7872" s="47" t="s">
        <v>1779</v>
      </c>
      <c r="C7872" s="48" t="n">
        <v>46164</v>
      </c>
      <c r="D7872" s="47" t="s">
        <v>63</v>
      </c>
      <c r="E7872" s="47" t="s">
        <v>120</v>
      </c>
      <c r="F7872" s="47" t="s">
        <v>151</v>
      </c>
      <c r="G7872" s="47" t="s">
        <v>126</v>
      </c>
      <c r="H7872" s="47" t="n">
        <v>249</v>
      </c>
      <c r="I7872" s="57" t="n">
        <f aca="false">IFERROR(H7872/INDEX(Rate_Master!$C$2:$C$13,MATCH(F7872,Rate_Master!$A$2:$A$13,0)),0)</f>
        <v>0.355714285714286</v>
      </c>
    </row>
    <row r="7873" customFormat="false" ht="15" hidden="false" customHeight="false" outlineLevel="0" collapsed="false">
      <c r="A7873" s="47" t="s">
        <v>19825</v>
      </c>
      <c r="B7873" s="47" t="s">
        <v>1780</v>
      </c>
      <c r="C7873" s="48" t="n">
        <v>46164</v>
      </c>
      <c r="D7873" s="47" t="s">
        <v>63</v>
      </c>
      <c r="E7873" s="47" t="s">
        <v>120</v>
      </c>
      <c r="F7873" s="47" t="s">
        <v>151</v>
      </c>
      <c r="G7873" s="47" t="s">
        <v>119</v>
      </c>
      <c r="H7873" s="47" t="n">
        <v>1411</v>
      </c>
      <c r="I7873" s="57" t="n">
        <f aca="false">IFERROR(H7873/INDEX(Rate_Master!$C$2:$C$13,MATCH(F7873,Rate_Master!$A$2:$A$13,0)),0)</f>
        <v>2.01571428571429</v>
      </c>
    </row>
    <row r="7874" customFormat="false" ht="15" hidden="false" customHeight="false" outlineLevel="0" collapsed="false">
      <c r="A7874" s="47" t="s">
        <v>19826</v>
      </c>
      <c r="B7874" s="47" t="s">
        <v>1780</v>
      </c>
      <c r="C7874" s="48" t="n">
        <v>46164</v>
      </c>
      <c r="D7874" s="47" t="s">
        <v>63</v>
      </c>
      <c r="E7874" s="47" t="s">
        <v>120</v>
      </c>
      <c r="F7874" s="47" t="s">
        <v>151</v>
      </c>
      <c r="G7874" s="47" t="s">
        <v>121</v>
      </c>
      <c r="H7874" s="47" t="n">
        <v>1235</v>
      </c>
      <c r="I7874" s="57" t="n">
        <f aca="false">IFERROR(H7874/INDEX(Rate_Master!$C$2:$C$13,MATCH(F7874,Rate_Master!$A$2:$A$13,0)),0)</f>
        <v>1.76428571428571</v>
      </c>
    </row>
    <row r="7875" customFormat="false" ht="15" hidden="false" customHeight="false" outlineLevel="0" collapsed="false">
      <c r="A7875" s="47" t="s">
        <v>19827</v>
      </c>
      <c r="B7875" s="47" t="s">
        <v>1780</v>
      </c>
      <c r="C7875" s="48" t="n">
        <v>46164</v>
      </c>
      <c r="D7875" s="47" t="s">
        <v>63</v>
      </c>
      <c r="E7875" s="47" t="s">
        <v>120</v>
      </c>
      <c r="F7875" s="47" t="s">
        <v>151</v>
      </c>
      <c r="G7875" s="47" t="s">
        <v>122</v>
      </c>
      <c r="H7875" s="47" t="n">
        <v>2975</v>
      </c>
      <c r="I7875" s="57" t="n">
        <f aca="false">IFERROR(H7875/INDEX(Rate_Master!$C$2:$C$13,MATCH(F7875,Rate_Master!$A$2:$A$13,0)),0)</f>
        <v>4.25</v>
      </c>
    </row>
    <row r="7876" customFormat="false" ht="15" hidden="false" customHeight="false" outlineLevel="0" collapsed="false">
      <c r="A7876" s="47" t="s">
        <v>19828</v>
      </c>
      <c r="B7876" s="47" t="s">
        <v>1780</v>
      </c>
      <c r="C7876" s="48" t="n">
        <v>46164</v>
      </c>
      <c r="D7876" s="47" t="s">
        <v>63</v>
      </c>
      <c r="E7876" s="47" t="s">
        <v>120</v>
      </c>
      <c r="F7876" s="47" t="s">
        <v>151</v>
      </c>
      <c r="G7876" s="47" t="s">
        <v>123</v>
      </c>
      <c r="H7876" s="47" t="n">
        <v>1023</v>
      </c>
      <c r="I7876" s="57" t="n">
        <f aca="false">IFERROR(H7876/INDEX(Rate_Master!$C$2:$C$13,MATCH(F7876,Rate_Master!$A$2:$A$13,0)),0)</f>
        <v>1.46142857142857</v>
      </c>
    </row>
    <row r="7877" customFormat="false" ht="15" hidden="false" customHeight="false" outlineLevel="0" collapsed="false">
      <c r="A7877" s="47" t="s">
        <v>19829</v>
      </c>
      <c r="B7877" s="47" t="s">
        <v>1780</v>
      </c>
      <c r="C7877" s="48" t="n">
        <v>46164</v>
      </c>
      <c r="D7877" s="47" t="s">
        <v>63</v>
      </c>
      <c r="E7877" s="47" t="s">
        <v>120</v>
      </c>
      <c r="F7877" s="47" t="s">
        <v>151</v>
      </c>
      <c r="G7877" s="47" t="s">
        <v>124</v>
      </c>
      <c r="H7877" s="47" t="n">
        <v>667</v>
      </c>
      <c r="I7877" s="57" t="n">
        <f aca="false">IFERROR(H7877/INDEX(Rate_Master!$C$2:$C$13,MATCH(F7877,Rate_Master!$A$2:$A$13,0)),0)</f>
        <v>0.952857142857143</v>
      </c>
    </row>
    <row r="7878" customFormat="false" ht="15" hidden="false" customHeight="false" outlineLevel="0" collapsed="false">
      <c r="A7878" s="47" t="s">
        <v>19830</v>
      </c>
      <c r="B7878" s="47" t="s">
        <v>1780</v>
      </c>
      <c r="C7878" s="48" t="n">
        <v>46164</v>
      </c>
      <c r="D7878" s="47" t="s">
        <v>63</v>
      </c>
      <c r="E7878" s="47" t="s">
        <v>120</v>
      </c>
      <c r="F7878" s="47" t="s">
        <v>151</v>
      </c>
      <c r="G7878" s="47" t="s">
        <v>125</v>
      </c>
      <c r="H7878" s="47" t="n">
        <v>426</v>
      </c>
      <c r="I7878" s="57" t="n">
        <f aca="false">IFERROR(H7878/INDEX(Rate_Master!$C$2:$C$13,MATCH(F7878,Rate_Master!$A$2:$A$13,0)),0)</f>
        <v>0.608571428571429</v>
      </c>
    </row>
    <row r="7879" customFormat="false" ht="15" hidden="false" customHeight="false" outlineLevel="0" collapsed="false">
      <c r="A7879" s="47" t="s">
        <v>19831</v>
      </c>
      <c r="B7879" s="47" t="s">
        <v>1780</v>
      </c>
      <c r="C7879" s="48" t="n">
        <v>46164</v>
      </c>
      <c r="D7879" s="47" t="s">
        <v>63</v>
      </c>
      <c r="E7879" s="47" t="s">
        <v>120</v>
      </c>
      <c r="F7879" s="47" t="s">
        <v>151</v>
      </c>
      <c r="G7879" s="47" t="s">
        <v>126</v>
      </c>
      <c r="H7879" s="47" t="n">
        <v>281</v>
      </c>
      <c r="I7879" s="57" t="n">
        <f aca="false">IFERROR(H7879/INDEX(Rate_Master!$C$2:$C$13,MATCH(F7879,Rate_Master!$A$2:$A$13,0)),0)</f>
        <v>0.401428571428571</v>
      </c>
    </row>
    <row r="7880" customFormat="false" ht="15" hidden="false" customHeight="false" outlineLevel="0" collapsed="false">
      <c r="A7880" s="47" t="s">
        <v>19832</v>
      </c>
      <c r="B7880" s="47" t="s">
        <v>1781</v>
      </c>
      <c r="C7880" s="48" t="n">
        <v>46164</v>
      </c>
      <c r="D7880" s="47" t="s">
        <v>63</v>
      </c>
      <c r="E7880" s="47" t="s">
        <v>120</v>
      </c>
      <c r="F7880" s="47" t="s">
        <v>151</v>
      </c>
      <c r="G7880" s="47" t="s">
        <v>119</v>
      </c>
      <c r="H7880" s="47" t="n">
        <v>1589</v>
      </c>
      <c r="I7880" s="57" t="n">
        <f aca="false">IFERROR(H7880/INDEX(Rate_Master!$C$2:$C$13,MATCH(F7880,Rate_Master!$A$2:$A$13,0)),0)</f>
        <v>2.27</v>
      </c>
    </row>
    <row r="7881" customFormat="false" ht="15" hidden="false" customHeight="false" outlineLevel="0" collapsed="false">
      <c r="A7881" s="47" t="s">
        <v>19833</v>
      </c>
      <c r="B7881" s="47" t="s">
        <v>1781</v>
      </c>
      <c r="C7881" s="48" t="n">
        <v>46164</v>
      </c>
      <c r="D7881" s="47" t="s">
        <v>63</v>
      </c>
      <c r="E7881" s="47" t="s">
        <v>120</v>
      </c>
      <c r="F7881" s="47" t="s">
        <v>151</v>
      </c>
      <c r="G7881" s="47" t="s">
        <v>121</v>
      </c>
      <c r="H7881" s="47" t="n">
        <v>1552</v>
      </c>
      <c r="I7881" s="57" t="n">
        <f aca="false">IFERROR(H7881/INDEX(Rate_Master!$C$2:$C$13,MATCH(F7881,Rate_Master!$A$2:$A$13,0)),0)</f>
        <v>2.21714285714286</v>
      </c>
    </row>
    <row r="7882" customFormat="false" ht="15" hidden="false" customHeight="false" outlineLevel="0" collapsed="false">
      <c r="A7882" s="47" t="s">
        <v>19834</v>
      </c>
      <c r="B7882" s="47" t="s">
        <v>1781</v>
      </c>
      <c r="C7882" s="48" t="n">
        <v>46164</v>
      </c>
      <c r="D7882" s="47" t="s">
        <v>63</v>
      </c>
      <c r="E7882" s="47" t="s">
        <v>120</v>
      </c>
      <c r="F7882" s="47" t="s">
        <v>151</v>
      </c>
      <c r="G7882" s="47" t="s">
        <v>122</v>
      </c>
      <c r="H7882" s="47" t="n">
        <v>3595</v>
      </c>
      <c r="I7882" s="57" t="n">
        <f aca="false">IFERROR(H7882/INDEX(Rate_Master!$C$2:$C$13,MATCH(F7882,Rate_Master!$A$2:$A$13,0)),0)</f>
        <v>5.13571428571429</v>
      </c>
    </row>
    <row r="7883" customFormat="false" ht="15" hidden="false" customHeight="false" outlineLevel="0" collapsed="false">
      <c r="A7883" s="47" t="s">
        <v>19835</v>
      </c>
      <c r="B7883" s="47" t="s">
        <v>1781</v>
      </c>
      <c r="C7883" s="48" t="n">
        <v>46164</v>
      </c>
      <c r="D7883" s="47" t="s">
        <v>63</v>
      </c>
      <c r="E7883" s="47" t="s">
        <v>120</v>
      </c>
      <c r="F7883" s="47" t="s">
        <v>151</v>
      </c>
      <c r="G7883" s="47" t="s">
        <v>123</v>
      </c>
      <c r="H7883" s="47" t="n">
        <v>1148</v>
      </c>
      <c r="I7883" s="57" t="n">
        <f aca="false">IFERROR(H7883/INDEX(Rate_Master!$C$2:$C$13,MATCH(F7883,Rate_Master!$A$2:$A$13,0)),0)</f>
        <v>1.64</v>
      </c>
    </row>
    <row r="7884" customFormat="false" ht="15" hidden="false" customHeight="false" outlineLevel="0" collapsed="false">
      <c r="A7884" s="47" t="s">
        <v>19836</v>
      </c>
      <c r="B7884" s="47" t="s">
        <v>1781</v>
      </c>
      <c r="C7884" s="48" t="n">
        <v>46164</v>
      </c>
      <c r="D7884" s="47" t="s">
        <v>63</v>
      </c>
      <c r="E7884" s="47" t="s">
        <v>120</v>
      </c>
      <c r="F7884" s="47" t="s">
        <v>151</v>
      </c>
      <c r="G7884" s="47" t="s">
        <v>124</v>
      </c>
      <c r="H7884" s="47" t="n">
        <v>732</v>
      </c>
      <c r="I7884" s="57" t="n">
        <f aca="false">IFERROR(H7884/INDEX(Rate_Master!$C$2:$C$13,MATCH(F7884,Rate_Master!$A$2:$A$13,0)),0)</f>
        <v>1.04571428571429</v>
      </c>
    </row>
    <row r="7885" customFormat="false" ht="15" hidden="false" customHeight="false" outlineLevel="0" collapsed="false">
      <c r="A7885" s="47" t="s">
        <v>19837</v>
      </c>
      <c r="B7885" s="47" t="s">
        <v>1781</v>
      </c>
      <c r="C7885" s="48" t="n">
        <v>46164</v>
      </c>
      <c r="D7885" s="47" t="s">
        <v>63</v>
      </c>
      <c r="E7885" s="47" t="s">
        <v>120</v>
      </c>
      <c r="F7885" s="47" t="s">
        <v>151</v>
      </c>
      <c r="G7885" s="47" t="s">
        <v>125</v>
      </c>
      <c r="H7885" s="47" t="n">
        <v>432</v>
      </c>
      <c r="I7885" s="57" t="n">
        <f aca="false">IFERROR(H7885/INDEX(Rate_Master!$C$2:$C$13,MATCH(F7885,Rate_Master!$A$2:$A$13,0)),0)</f>
        <v>0.617142857142857</v>
      </c>
    </row>
    <row r="7886" customFormat="false" ht="15" hidden="false" customHeight="false" outlineLevel="0" collapsed="false">
      <c r="A7886" s="47" t="s">
        <v>19838</v>
      </c>
      <c r="B7886" s="47" t="s">
        <v>1781</v>
      </c>
      <c r="C7886" s="48" t="n">
        <v>46164</v>
      </c>
      <c r="D7886" s="47" t="s">
        <v>63</v>
      </c>
      <c r="E7886" s="47" t="s">
        <v>120</v>
      </c>
      <c r="F7886" s="47" t="s">
        <v>151</v>
      </c>
      <c r="G7886" s="47" t="s">
        <v>126</v>
      </c>
      <c r="H7886" s="47" t="n">
        <v>324</v>
      </c>
      <c r="I7886" s="57" t="n">
        <f aca="false">IFERROR(H7886/INDEX(Rate_Master!$C$2:$C$13,MATCH(F7886,Rate_Master!$A$2:$A$13,0)),0)</f>
        <v>0.462857142857143</v>
      </c>
    </row>
    <row r="7887" customFormat="false" ht="15" hidden="false" customHeight="false" outlineLevel="0" collapsed="false">
      <c r="A7887" s="47" t="s">
        <v>19839</v>
      </c>
      <c r="B7887" s="47" t="s">
        <v>1782</v>
      </c>
      <c r="C7887" s="48" t="n">
        <v>46164</v>
      </c>
      <c r="D7887" s="47" t="s">
        <v>64</v>
      </c>
      <c r="E7887" s="47" t="s">
        <v>128</v>
      </c>
      <c r="F7887" s="47" t="s">
        <v>154</v>
      </c>
      <c r="G7887" s="47" t="s">
        <v>127</v>
      </c>
      <c r="H7887" s="47" t="n">
        <v>1230</v>
      </c>
      <c r="I7887" s="57" t="n">
        <f aca="false">IFERROR(H7887/INDEX(Rate_Master!$C$2:$C$13,MATCH(F7887,Rate_Master!$A$2:$A$13,0)),0)</f>
        <v>2.05</v>
      </c>
    </row>
    <row r="7888" customFormat="false" ht="15" hidden="false" customHeight="false" outlineLevel="0" collapsed="false">
      <c r="A7888" s="47" t="s">
        <v>19840</v>
      </c>
      <c r="B7888" s="47" t="s">
        <v>1782</v>
      </c>
      <c r="C7888" s="48" t="n">
        <v>46164</v>
      </c>
      <c r="D7888" s="47" t="s">
        <v>64</v>
      </c>
      <c r="E7888" s="47" t="s">
        <v>128</v>
      </c>
      <c r="F7888" s="47" t="s">
        <v>154</v>
      </c>
      <c r="G7888" s="47" t="s">
        <v>129</v>
      </c>
      <c r="H7888" s="47" t="n">
        <v>816</v>
      </c>
      <c r="I7888" s="57" t="n">
        <f aca="false">IFERROR(H7888/INDEX(Rate_Master!$C$2:$C$13,MATCH(F7888,Rate_Master!$A$2:$A$13,0)),0)</f>
        <v>1.36</v>
      </c>
    </row>
    <row r="7889" customFormat="false" ht="15" hidden="false" customHeight="false" outlineLevel="0" collapsed="false">
      <c r="A7889" s="47" t="s">
        <v>19841</v>
      </c>
      <c r="B7889" s="47" t="s">
        <v>1782</v>
      </c>
      <c r="C7889" s="48" t="n">
        <v>46164</v>
      </c>
      <c r="D7889" s="47" t="s">
        <v>64</v>
      </c>
      <c r="E7889" s="47" t="s">
        <v>128</v>
      </c>
      <c r="F7889" s="47" t="s">
        <v>154</v>
      </c>
      <c r="G7889" s="47" t="s">
        <v>130</v>
      </c>
      <c r="H7889" s="47" t="n">
        <v>692</v>
      </c>
      <c r="I7889" s="57" t="n">
        <f aca="false">IFERROR(H7889/INDEX(Rate_Master!$C$2:$C$13,MATCH(F7889,Rate_Master!$A$2:$A$13,0)),0)</f>
        <v>1.15333333333333</v>
      </c>
    </row>
    <row r="7890" customFormat="false" ht="15" hidden="false" customHeight="false" outlineLevel="0" collapsed="false">
      <c r="A7890" s="47" t="s">
        <v>19842</v>
      </c>
      <c r="B7890" s="47" t="s">
        <v>1782</v>
      </c>
      <c r="C7890" s="48" t="n">
        <v>46164</v>
      </c>
      <c r="D7890" s="47" t="s">
        <v>64</v>
      </c>
      <c r="E7890" s="47" t="s">
        <v>128</v>
      </c>
      <c r="F7890" s="47" t="s">
        <v>154</v>
      </c>
      <c r="G7890" s="47" t="s">
        <v>131</v>
      </c>
      <c r="H7890" s="47" t="n">
        <v>349</v>
      </c>
      <c r="I7890" s="57" t="n">
        <f aca="false">IFERROR(H7890/INDEX(Rate_Master!$C$2:$C$13,MATCH(F7890,Rate_Master!$A$2:$A$13,0)),0)</f>
        <v>0.581666666666667</v>
      </c>
    </row>
    <row r="7891" customFormat="false" ht="15" hidden="false" customHeight="false" outlineLevel="0" collapsed="false">
      <c r="A7891" s="47" t="s">
        <v>19843</v>
      </c>
      <c r="B7891" s="47" t="s">
        <v>1782</v>
      </c>
      <c r="C7891" s="48" t="n">
        <v>46164</v>
      </c>
      <c r="D7891" s="47" t="s">
        <v>64</v>
      </c>
      <c r="E7891" s="47" t="s">
        <v>128</v>
      </c>
      <c r="F7891" s="47" t="s">
        <v>154</v>
      </c>
      <c r="G7891" s="47" t="s">
        <v>132</v>
      </c>
      <c r="H7891" s="47" t="n">
        <v>249</v>
      </c>
      <c r="I7891" s="57" t="n">
        <f aca="false">IFERROR(H7891/INDEX(Rate_Master!$C$2:$C$13,MATCH(F7891,Rate_Master!$A$2:$A$13,0)),0)</f>
        <v>0.415</v>
      </c>
    </row>
    <row r="7892" customFormat="false" ht="15" hidden="false" customHeight="false" outlineLevel="0" collapsed="false">
      <c r="A7892" s="47" t="s">
        <v>19844</v>
      </c>
      <c r="B7892" s="47" t="s">
        <v>1783</v>
      </c>
      <c r="C7892" s="48" t="n">
        <v>46164</v>
      </c>
      <c r="D7892" s="47" t="s">
        <v>64</v>
      </c>
      <c r="E7892" s="47" t="s">
        <v>128</v>
      </c>
      <c r="F7892" s="47" t="s">
        <v>154</v>
      </c>
      <c r="G7892" s="47" t="s">
        <v>127</v>
      </c>
      <c r="H7892" s="47" t="n">
        <v>1337</v>
      </c>
      <c r="I7892" s="57" t="n">
        <f aca="false">IFERROR(H7892/INDEX(Rate_Master!$C$2:$C$13,MATCH(F7892,Rate_Master!$A$2:$A$13,0)),0)</f>
        <v>2.22833333333333</v>
      </c>
    </row>
    <row r="7893" customFormat="false" ht="15" hidden="false" customHeight="false" outlineLevel="0" collapsed="false">
      <c r="A7893" s="47" t="s">
        <v>19845</v>
      </c>
      <c r="B7893" s="47" t="s">
        <v>1783</v>
      </c>
      <c r="C7893" s="48" t="n">
        <v>46164</v>
      </c>
      <c r="D7893" s="47" t="s">
        <v>64</v>
      </c>
      <c r="E7893" s="47" t="s">
        <v>128</v>
      </c>
      <c r="F7893" s="47" t="s">
        <v>154</v>
      </c>
      <c r="G7893" s="47" t="s">
        <v>129</v>
      </c>
      <c r="H7893" s="47" t="n">
        <v>905</v>
      </c>
      <c r="I7893" s="57" t="n">
        <f aca="false">IFERROR(H7893/INDEX(Rate_Master!$C$2:$C$13,MATCH(F7893,Rate_Master!$A$2:$A$13,0)),0)</f>
        <v>1.50833333333333</v>
      </c>
    </row>
    <row r="7894" customFormat="false" ht="15" hidden="false" customHeight="false" outlineLevel="0" collapsed="false">
      <c r="A7894" s="47" t="s">
        <v>19846</v>
      </c>
      <c r="B7894" s="47" t="s">
        <v>1783</v>
      </c>
      <c r="C7894" s="48" t="n">
        <v>46164</v>
      </c>
      <c r="D7894" s="47" t="s">
        <v>64</v>
      </c>
      <c r="E7894" s="47" t="s">
        <v>128</v>
      </c>
      <c r="F7894" s="47" t="s">
        <v>154</v>
      </c>
      <c r="G7894" s="47" t="s">
        <v>130</v>
      </c>
      <c r="H7894" s="47" t="n">
        <v>823</v>
      </c>
      <c r="I7894" s="57" t="n">
        <f aca="false">IFERROR(H7894/INDEX(Rate_Master!$C$2:$C$13,MATCH(F7894,Rate_Master!$A$2:$A$13,0)),0)</f>
        <v>1.37166666666667</v>
      </c>
    </row>
    <row r="7895" customFormat="false" ht="15" hidden="false" customHeight="false" outlineLevel="0" collapsed="false">
      <c r="A7895" s="47" t="s">
        <v>19847</v>
      </c>
      <c r="B7895" s="47" t="s">
        <v>1783</v>
      </c>
      <c r="C7895" s="48" t="n">
        <v>46164</v>
      </c>
      <c r="D7895" s="47" t="s">
        <v>64</v>
      </c>
      <c r="E7895" s="47" t="s">
        <v>128</v>
      </c>
      <c r="F7895" s="47" t="s">
        <v>154</v>
      </c>
      <c r="G7895" s="47" t="s">
        <v>131</v>
      </c>
      <c r="H7895" s="47" t="n">
        <v>364</v>
      </c>
      <c r="I7895" s="57" t="n">
        <f aca="false">IFERROR(H7895/INDEX(Rate_Master!$C$2:$C$13,MATCH(F7895,Rate_Master!$A$2:$A$13,0)),0)</f>
        <v>0.606666666666667</v>
      </c>
    </row>
    <row r="7896" customFormat="false" ht="15" hidden="false" customHeight="false" outlineLevel="0" collapsed="false">
      <c r="A7896" s="47" t="s">
        <v>19848</v>
      </c>
      <c r="B7896" s="47" t="s">
        <v>1783</v>
      </c>
      <c r="C7896" s="48" t="n">
        <v>46164</v>
      </c>
      <c r="D7896" s="47" t="s">
        <v>64</v>
      </c>
      <c r="E7896" s="47" t="s">
        <v>128</v>
      </c>
      <c r="F7896" s="47" t="s">
        <v>154</v>
      </c>
      <c r="G7896" s="47" t="s">
        <v>132</v>
      </c>
      <c r="H7896" s="47" t="n">
        <v>299</v>
      </c>
      <c r="I7896" s="57" t="n">
        <f aca="false">IFERROR(H7896/INDEX(Rate_Master!$C$2:$C$13,MATCH(F7896,Rate_Master!$A$2:$A$13,0)),0)</f>
        <v>0.498333333333333</v>
      </c>
    </row>
    <row r="7897" customFormat="false" ht="15" hidden="false" customHeight="false" outlineLevel="0" collapsed="false">
      <c r="A7897" s="47" t="s">
        <v>19849</v>
      </c>
      <c r="B7897" s="47" t="s">
        <v>1784</v>
      </c>
      <c r="C7897" s="48" t="n">
        <v>46164</v>
      </c>
      <c r="D7897" s="47" t="s">
        <v>65</v>
      </c>
      <c r="E7897" s="47" t="s">
        <v>134</v>
      </c>
      <c r="F7897" s="47" t="s">
        <v>157</v>
      </c>
      <c r="G7897" s="47" t="s">
        <v>133</v>
      </c>
      <c r="H7897" s="47" t="n">
        <v>1008</v>
      </c>
      <c r="I7897" s="57" t="n">
        <f aca="false">IFERROR(H7897/INDEX(Rate_Master!$C$2:$C$13,MATCH(F7897,Rate_Master!$A$2:$A$13,0)),0)</f>
        <v>4.58181818181818</v>
      </c>
    </row>
    <row r="7898" customFormat="false" ht="15" hidden="false" customHeight="false" outlineLevel="0" collapsed="false">
      <c r="A7898" s="47" t="s">
        <v>19850</v>
      </c>
      <c r="B7898" s="47" t="s">
        <v>1784</v>
      </c>
      <c r="C7898" s="48" t="n">
        <v>46164</v>
      </c>
      <c r="D7898" s="47" t="s">
        <v>65</v>
      </c>
      <c r="E7898" s="47" t="s">
        <v>134</v>
      </c>
      <c r="F7898" s="47" t="s">
        <v>157</v>
      </c>
      <c r="G7898" s="47" t="s">
        <v>135</v>
      </c>
      <c r="H7898" s="47" t="n">
        <v>590</v>
      </c>
      <c r="I7898" s="57" t="n">
        <f aca="false">IFERROR(H7898/INDEX(Rate_Master!$C$2:$C$13,MATCH(F7898,Rate_Master!$A$2:$A$13,0)),0)</f>
        <v>2.68181818181818</v>
      </c>
    </row>
    <row r="7899" customFormat="false" ht="15" hidden="false" customHeight="false" outlineLevel="0" collapsed="false">
      <c r="A7899" s="47" t="s">
        <v>19851</v>
      </c>
      <c r="B7899" s="47" t="s">
        <v>1784</v>
      </c>
      <c r="C7899" s="48" t="n">
        <v>46164</v>
      </c>
      <c r="D7899" s="47" t="s">
        <v>65</v>
      </c>
      <c r="E7899" s="47" t="s">
        <v>134</v>
      </c>
      <c r="F7899" s="47" t="s">
        <v>157</v>
      </c>
      <c r="G7899" s="47" t="s">
        <v>136</v>
      </c>
      <c r="H7899" s="47" t="n">
        <v>465</v>
      </c>
      <c r="I7899" s="57" t="n">
        <f aca="false">IFERROR(H7899/INDEX(Rate_Master!$C$2:$C$13,MATCH(F7899,Rate_Master!$A$2:$A$13,0)),0)</f>
        <v>2.11363636363636</v>
      </c>
    </row>
    <row r="7900" customFormat="false" ht="15" hidden="false" customHeight="false" outlineLevel="0" collapsed="false">
      <c r="A7900" s="47" t="s">
        <v>19852</v>
      </c>
      <c r="B7900" s="47" t="s">
        <v>1784</v>
      </c>
      <c r="C7900" s="48" t="n">
        <v>46164</v>
      </c>
      <c r="D7900" s="47" t="s">
        <v>65</v>
      </c>
      <c r="E7900" s="47" t="s">
        <v>134</v>
      </c>
      <c r="F7900" s="47" t="s">
        <v>157</v>
      </c>
      <c r="G7900" s="47" t="s">
        <v>137</v>
      </c>
      <c r="H7900" s="47" t="n">
        <v>334</v>
      </c>
      <c r="I7900" s="57" t="n">
        <f aca="false">IFERROR(H7900/INDEX(Rate_Master!$C$2:$C$13,MATCH(F7900,Rate_Master!$A$2:$A$13,0)),0)</f>
        <v>1.51818181818182</v>
      </c>
    </row>
    <row r="7901" customFormat="false" ht="15" hidden="false" customHeight="false" outlineLevel="0" collapsed="false">
      <c r="A7901" s="47" t="s">
        <v>19853</v>
      </c>
      <c r="B7901" s="47" t="s">
        <v>1784</v>
      </c>
      <c r="C7901" s="48" t="n">
        <v>46164</v>
      </c>
      <c r="D7901" s="47" t="s">
        <v>65</v>
      </c>
      <c r="E7901" s="47" t="s">
        <v>134</v>
      </c>
      <c r="F7901" s="47" t="s">
        <v>157</v>
      </c>
      <c r="G7901" s="47" t="s">
        <v>138</v>
      </c>
      <c r="H7901" s="47" t="n">
        <v>158</v>
      </c>
      <c r="I7901" s="57" t="n">
        <f aca="false">IFERROR(H7901/INDEX(Rate_Master!$C$2:$C$13,MATCH(F7901,Rate_Master!$A$2:$A$13,0)),0)</f>
        <v>0.718181818181818</v>
      </c>
    </row>
    <row r="7902" customFormat="false" ht="15" hidden="false" customHeight="false" outlineLevel="0" collapsed="false">
      <c r="A7902" s="47" t="s">
        <v>19854</v>
      </c>
      <c r="B7902" s="47" t="s">
        <v>1786</v>
      </c>
      <c r="C7902" s="48" t="n">
        <v>46164</v>
      </c>
      <c r="D7902" s="47" t="s">
        <v>65</v>
      </c>
      <c r="E7902" s="47" t="s">
        <v>134</v>
      </c>
      <c r="F7902" s="47" t="s">
        <v>157</v>
      </c>
      <c r="G7902" s="47" t="s">
        <v>133</v>
      </c>
      <c r="H7902" s="47" t="n">
        <v>628</v>
      </c>
      <c r="I7902" s="57" t="n">
        <f aca="false">IFERROR(H7902/INDEX(Rate_Master!$C$2:$C$13,MATCH(F7902,Rate_Master!$A$2:$A$13,0)),0)</f>
        <v>2.85454545454545</v>
      </c>
    </row>
    <row r="7903" customFormat="false" ht="15" hidden="false" customHeight="false" outlineLevel="0" collapsed="false">
      <c r="A7903" s="47" t="s">
        <v>19855</v>
      </c>
      <c r="B7903" s="47" t="s">
        <v>1786</v>
      </c>
      <c r="C7903" s="48" t="n">
        <v>46164</v>
      </c>
      <c r="D7903" s="47" t="s">
        <v>65</v>
      </c>
      <c r="E7903" s="47" t="s">
        <v>134</v>
      </c>
      <c r="F7903" s="47" t="s">
        <v>157</v>
      </c>
      <c r="G7903" s="47" t="s">
        <v>135</v>
      </c>
      <c r="H7903" s="47" t="n">
        <v>337</v>
      </c>
      <c r="I7903" s="57" t="n">
        <f aca="false">IFERROR(H7903/INDEX(Rate_Master!$C$2:$C$13,MATCH(F7903,Rate_Master!$A$2:$A$13,0)),0)</f>
        <v>1.53181818181818</v>
      </c>
    </row>
    <row r="7904" customFormat="false" ht="15" hidden="false" customHeight="false" outlineLevel="0" collapsed="false">
      <c r="A7904" s="47" t="s">
        <v>19856</v>
      </c>
      <c r="B7904" s="47" t="s">
        <v>1786</v>
      </c>
      <c r="C7904" s="48" t="n">
        <v>46164</v>
      </c>
      <c r="D7904" s="47" t="s">
        <v>65</v>
      </c>
      <c r="E7904" s="47" t="s">
        <v>134</v>
      </c>
      <c r="F7904" s="47" t="s">
        <v>157</v>
      </c>
      <c r="G7904" s="47" t="s">
        <v>136</v>
      </c>
      <c r="H7904" s="47" t="n">
        <v>288</v>
      </c>
      <c r="I7904" s="57" t="n">
        <f aca="false">IFERROR(H7904/INDEX(Rate_Master!$C$2:$C$13,MATCH(F7904,Rate_Master!$A$2:$A$13,0)),0)</f>
        <v>1.30909090909091</v>
      </c>
    </row>
    <row r="7905" customFormat="false" ht="15" hidden="false" customHeight="false" outlineLevel="0" collapsed="false">
      <c r="A7905" s="47" t="s">
        <v>19857</v>
      </c>
      <c r="B7905" s="47" t="s">
        <v>1786</v>
      </c>
      <c r="C7905" s="48" t="n">
        <v>46164</v>
      </c>
      <c r="D7905" s="47" t="s">
        <v>65</v>
      </c>
      <c r="E7905" s="47" t="s">
        <v>134</v>
      </c>
      <c r="F7905" s="47" t="s">
        <v>157</v>
      </c>
      <c r="G7905" s="47" t="s">
        <v>137</v>
      </c>
      <c r="H7905" s="47" t="n">
        <v>196</v>
      </c>
      <c r="I7905" s="57" t="n">
        <f aca="false">IFERROR(H7905/INDEX(Rate_Master!$C$2:$C$13,MATCH(F7905,Rate_Master!$A$2:$A$13,0)),0)</f>
        <v>0.890909090909091</v>
      </c>
    </row>
    <row r="7906" customFormat="false" ht="15" hidden="false" customHeight="false" outlineLevel="0" collapsed="false">
      <c r="A7906" s="47" t="s">
        <v>19858</v>
      </c>
      <c r="B7906" s="47" t="s">
        <v>1786</v>
      </c>
      <c r="C7906" s="48" t="n">
        <v>46164</v>
      </c>
      <c r="D7906" s="47" t="s">
        <v>65</v>
      </c>
      <c r="E7906" s="47" t="s">
        <v>134</v>
      </c>
      <c r="F7906" s="47" t="s">
        <v>157</v>
      </c>
      <c r="G7906" s="47" t="s">
        <v>138</v>
      </c>
      <c r="H7906" s="47" t="n">
        <v>97</v>
      </c>
      <c r="I7906" s="57" t="n">
        <f aca="false">IFERROR(H7906/INDEX(Rate_Master!$C$2:$C$13,MATCH(F7906,Rate_Master!$A$2:$A$13,0)),0)</f>
        <v>0.440909090909091</v>
      </c>
    </row>
    <row r="7907" customFormat="false" ht="15" hidden="false" customHeight="false" outlineLevel="0" collapsed="false">
      <c r="A7907" s="47" t="s">
        <v>19859</v>
      </c>
      <c r="B7907" s="47" t="s">
        <v>1787</v>
      </c>
      <c r="C7907" s="48" t="n">
        <v>46164</v>
      </c>
      <c r="D7907" s="47" t="s">
        <v>65</v>
      </c>
      <c r="E7907" s="47" t="s">
        <v>134</v>
      </c>
      <c r="F7907" s="47" t="s">
        <v>157</v>
      </c>
      <c r="G7907" s="47" t="s">
        <v>133</v>
      </c>
      <c r="H7907" s="47" t="n">
        <v>487</v>
      </c>
      <c r="I7907" s="57" t="n">
        <f aca="false">IFERROR(H7907/INDEX(Rate_Master!$C$2:$C$13,MATCH(F7907,Rate_Master!$A$2:$A$13,0)),0)</f>
        <v>2.21363636363636</v>
      </c>
    </row>
    <row r="7908" customFormat="false" ht="15" hidden="false" customHeight="false" outlineLevel="0" collapsed="false">
      <c r="A7908" s="47" t="s">
        <v>19860</v>
      </c>
      <c r="B7908" s="47" t="s">
        <v>1787</v>
      </c>
      <c r="C7908" s="48" t="n">
        <v>46164</v>
      </c>
      <c r="D7908" s="47" t="s">
        <v>65</v>
      </c>
      <c r="E7908" s="47" t="s">
        <v>134</v>
      </c>
      <c r="F7908" s="47" t="s">
        <v>157</v>
      </c>
      <c r="G7908" s="47" t="s">
        <v>135</v>
      </c>
      <c r="H7908" s="47" t="n">
        <v>257</v>
      </c>
      <c r="I7908" s="57" t="n">
        <f aca="false">IFERROR(H7908/INDEX(Rate_Master!$C$2:$C$13,MATCH(F7908,Rate_Master!$A$2:$A$13,0)),0)</f>
        <v>1.16818181818182</v>
      </c>
    </row>
    <row r="7909" customFormat="false" ht="15" hidden="false" customHeight="false" outlineLevel="0" collapsed="false">
      <c r="A7909" s="47" t="s">
        <v>19861</v>
      </c>
      <c r="B7909" s="47" t="s">
        <v>1787</v>
      </c>
      <c r="C7909" s="48" t="n">
        <v>46164</v>
      </c>
      <c r="D7909" s="47" t="s">
        <v>65</v>
      </c>
      <c r="E7909" s="47" t="s">
        <v>134</v>
      </c>
      <c r="F7909" s="47" t="s">
        <v>157</v>
      </c>
      <c r="G7909" s="47" t="s">
        <v>136</v>
      </c>
      <c r="H7909" s="47" t="n">
        <v>212</v>
      </c>
      <c r="I7909" s="57" t="n">
        <f aca="false">IFERROR(H7909/INDEX(Rate_Master!$C$2:$C$13,MATCH(F7909,Rate_Master!$A$2:$A$13,0)),0)</f>
        <v>0.963636363636364</v>
      </c>
    </row>
    <row r="7910" customFormat="false" ht="15" hidden="false" customHeight="false" outlineLevel="0" collapsed="false">
      <c r="A7910" s="47" t="s">
        <v>19862</v>
      </c>
      <c r="B7910" s="47" t="s">
        <v>1787</v>
      </c>
      <c r="C7910" s="48" t="n">
        <v>46164</v>
      </c>
      <c r="D7910" s="47" t="s">
        <v>65</v>
      </c>
      <c r="E7910" s="47" t="s">
        <v>134</v>
      </c>
      <c r="F7910" s="47" t="s">
        <v>157</v>
      </c>
      <c r="G7910" s="47" t="s">
        <v>137</v>
      </c>
      <c r="H7910" s="47" t="n">
        <v>143</v>
      </c>
      <c r="I7910" s="57" t="n">
        <f aca="false">IFERROR(H7910/INDEX(Rate_Master!$C$2:$C$13,MATCH(F7910,Rate_Master!$A$2:$A$13,0)),0)</f>
        <v>0.65</v>
      </c>
    </row>
    <row r="7911" customFormat="false" ht="15" hidden="false" customHeight="false" outlineLevel="0" collapsed="false">
      <c r="A7911" s="47" t="s">
        <v>19863</v>
      </c>
      <c r="B7911" s="47" t="s">
        <v>1787</v>
      </c>
      <c r="C7911" s="48" t="n">
        <v>46164</v>
      </c>
      <c r="D7911" s="47" t="s">
        <v>65</v>
      </c>
      <c r="E7911" s="47" t="s">
        <v>134</v>
      </c>
      <c r="F7911" s="47" t="s">
        <v>157</v>
      </c>
      <c r="G7911" s="47" t="s">
        <v>138</v>
      </c>
      <c r="H7911" s="47" t="n">
        <v>83</v>
      </c>
      <c r="I7911" s="57" t="n">
        <f aca="false">IFERROR(H7911/INDEX(Rate_Master!$C$2:$C$13,MATCH(F7911,Rate_Master!$A$2:$A$13,0)),0)</f>
        <v>0.377272727272727</v>
      </c>
    </row>
    <row r="7912" customFormat="false" ht="15" hidden="false" customHeight="false" outlineLevel="0" collapsed="false">
      <c r="A7912" s="47" t="s">
        <v>19864</v>
      </c>
      <c r="B7912" s="47" t="s">
        <v>1788</v>
      </c>
      <c r="C7912" s="48" t="n">
        <v>46165</v>
      </c>
      <c r="D7912" s="47" t="s">
        <v>62</v>
      </c>
      <c r="E7912" s="47" t="s">
        <v>120</v>
      </c>
      <c r="F7912" s="47" t="s">
        <v>148</v>
      </c>
      <c r="G7912" s="47" t="s">
        <v>119</v>
      </c>
      <c r="H7912" s="47" t="n">
        <v>762</v>
      </c>
      <c r="I7912" s="57" t="n">
        <f aca="false">IFERROR(H7912/INDEX(Rate_Master!$C$2:$C$13,MATCH(F7912,Rate_Master!$A$2:$A$13,0)),0)</f>
        <v>0.846666666666667</v>
      </c>
    </row>
    <row r="7913" customFormat="false" ht="15" hidden="false" customHeight="false" outlineLevel="0" collapsed="false">
      <c r="A7913" s="47" t="s">
        <v>19865</v>
      </c>
      <c r="B7913" s="47" t="s">
        <v>1788</v>
      </c>
      <c r="C7913" s="48" t="n">
        <v>46165</v>
      </c>
      <c r="D7913" s="47" t="s">
        <v>62</v>
      </c>
      <c r="E7913" s="47" t="s">
        <v>120</v>
      </c>
      <c r="F7913" s="47" t="s">
        <v>148</v>
      </c>
      <c r="G7913" s="47" t="s">
        <v>121</v>
      </c>
      <c r="H7913" s="47" t="n">
        <v>719</v>
      </c>
      <c r="I7913" s="57" t="n">
        <f aca="false">IFERROR(H7913/INDEX(Rate_Master!$C$2:$C$13,MATCH(F7913,Rate_Master!$A$2:$A$13,0)),0)</f>
        <v>0.798888888888889</v>
      </c>
    </row>
    <row r="7914" customFormat="false" ht="15" hidden="false" customHeight="false" outlineLevel="0" collapsed="false">
      <c r="A7914" s="47" t="s">
        <v>19866</v>
      </c>
      <c r="B7914" s="47" t="s">
        <v>1788</v>
      </c>
      <c r="C7914" s="48" t="n">
        <v>46165</v>
      </c>
      <c r="D7914" s="47" t="s">
        <v>62</v>
      </c>
      <c r="E7914" s="47" t="s">
        <v>120</v>
      </c>
      <c r="F7914" s="47" t="s">
        <v>148</v>
      </c>
      <c r="G7914" s="47" t="s">
        <v>122</v>
      </c>
      <c r="H7914" s="47" t="n">
        <v>840</v>
      </c>
      <c r="I7914" s="57" t="n">
        <f aca="false">IFERROR(H7914/INDEX(Rate_Master!$C$2:$C$13,MATCH(F7914,Rate_Master!$A$2:$A$13,0)),0)</f>
        <v>0.933333333333333</v>
      </c>
    </row>
    <row r="7915" customFormat="false" ht="15" hidden="false" customHeight="false" outlineLevel="0" collapsed="false">
      <c r="A7915" s="47" t="s">
        <v>19867</v>
      </c>
      <c r="B7915" s="47" t="s">
        <v>1788</v>
      </c>
      <c r="C7915" s="48" t="n">
        <v>46165</v>
      </c>
      <c r="D7915" s="47" t="s">
        <v>62</v>
      </c>
      <c r="E7915" s="47" t="s">
        <v>120</v>
      </c>
      <c r="F7915" s="47" t="s">
        <v>148</v>
      </c>
      <c r="G7915" s="47" t="s">
        <v>123</v>
      </c>
      <c r="H7915" s="47" t="n">
        <v>619</v>
      </c>
      <c r="I7915" s="57" t="n">
        <f aca="false">IFERROR(H7915/INDEX(Rate_Master!$C$2:$C$13,MATCH(F7915,Rate_Master!$A$2:$A$13,0)),0)</f>
        <v>0.687777777777778</v>
      </c>
    </row>
    <row r="7916" customFormat="false" ht="15" hidden="false" customHeight="false" outlineLevel="0" collapsed="false">
      <c r="A7916" s="47" t="s">
        <v>19868</v>
      </c>
      <c r="B7916" s="47" t="s">
        <v>1788</v>
      </c>
      <c r="C7916" s="48" t="n">
        <v>46165</v>
      </c>
      <c r="D7916" s="47" t="s">
        <v>62</v>
      </c>
      <c r="E7916" s="47" t="s">
        <v>120</v>
      </c>
      <c r="F7916" s="47" t="s">
        <v>148</v>
      </c>
      <c r="G7916" s="47" t="s">
        <v>124</v>
      </c>
      <c r="H7916" s="47" t="n">
        <v>407</v>
      </c>
      <c r="I7916" s="57" t="n">
        <f aca="false">IFERROR(H7916/INDEX(Rate_Master!$C$2:$C$13,MATCH(F7916,Rate_Master!$A$2:$A$13,0)),0)</f>
        <v>0.452222222222222</v>
      </c>
    </row>
    <row r="7917" customFormat="false" ht="15" hidden="false" customHeight="false" outlineLevel="0" collapsed="false">
      <c r="A7917" s="47" t="s">
        <v>19869</v>
      </c>
      <c r="B7917" s="47" t="s">
        <v>1788</v>
      </c>
      <c r="C7917" s="48" t="n">
        <v>46165</v>
      </c>
      <c r="D7917" s="47" t="s">
        <v>62</v>
      </c>
      <c r="E7917" s="47" t="s">
        <v>120</v>
      </c>
      <c r="F7917" s="47" t="s">
        <v>148</v>
      </c>
      <c r="G7917" s="47" t="s">
        <v>125</v>
      </c>
      <c r="H7917" s="47" t="n">
        <v>196</v>
      </c>
      <c r="I7917" s="57" t="n">
        <f aca="false">IFERROR(H7917/INDEX(Rate_Master!$C$2:$C$13,MATCH(F7917,Rate_Master!$A$2:$A$13,0)),0)</f>
        <v>0.217777777777778</v>
      </c>
    </row>
    <row r="7918" customFormat="false" ht="15" hidden="false" customHeight="false" outlineLevel="0" collapsed="false">
      <c r="A7918" s="47" t="s">
        <v>19870</v>
      </c>
      <c r="B7918" s="47" t="s">
        <v>1788</v>
      </c>
      <c r="C7918" s="48" t="n">
        <v>46165</v>
      </c>
      <c r="D7918" s="47" t="s">
        <v>62</v>
      </c>
      <c r="E7918" s="47" t="s">
        <v>120</v>
      </c>
      <c r="F7918" s="47" t="s">
        <v>148</v>
      </c>
      <c r="G7918" s="47" t="s">
        <v>126</v>
      </c>
      <c r="H7918" s="47" t="n">
        <v>136</v>
      </c>
      <c r="I7918" s="57" t="n">
        <f aca="false">IFERROR(H7918/INDEX(Rate_Master!$C$2:$C$13,MATCH(F7918,Rate_Master!$A$2:$A$13,0)),0)</f>
        <v>0.151111111111111</v>
      </c>
    </row>
    <row r="7919" customFormat="false" ht="15" hidden="false" customHeight="false" outlineLevel="0" collapsed="false">
      <c r="A7919" s="47" t="s">
        <v>19871</v>
      </c>
      <c r="B7919" s="47" t="s">
        <v>1789</v>
      </c>
      <c r="C7919" s="48" t="n">
        <v>46165</v>
      </c>
      <c r="D7919" s="47" t="s">
        <v>62</v>
      </c>
      <c r="E7919" s="47" t="s">
        <v>120</v>
      </c>
      <c r="F7919" s="47" t="s">
        <v>148</v>
      </c>
      <c r="G7919" s="47" t="s">
        <v>119</v>
      </c>
      <c r="H7919" s="47" t="n">
        <v>1051</v>
      </c>
      <c r="I7919" s="57" t="n">
        <f aca="false">IFERROR(H7919/INDEX(Rate_Master!$C$2:$C$13,MATCH(F7919,Rate_Master!$A$2:$A$13,0)),0)</f>
        <v>1.16777777777778</v>
      </c>
    </row>
    <row r="7920" customFormat="false" ht="15" hidden="false" customHeight="false" outlineLevel="0" collapsed="false">
      <c r="A7920" s="47" t="s">
        <v>19872</v>
      </c>
      <c r="B7920" s="47" t="s">
        <v>1789</v>
      </c>
      <c r="C7920" s="48" t="n">
        <v>46165</v>
      </c>
      <c r="D7920" s="47" t="s">
        <v>62</v>
      </c>
      <c r="E7920" s="47" t="s">
        <v>120</v>
      </c>
      <c r="F7920" s="47" t="s">
        <v>148</v>
      </c>
      <c r="G7920" s="47" t="s">
        <v>121</v>
      </c>
      <c r="H7920" s="47" t="n">
        <v>997</v>
      </c>
      <c r="I7920" s="57" t="n">
        <f aca="false">IFERROR(H7920/INDEX(Rate_Master!$C$2:$C$13,MATCH(F7920,Rate_Master!$A$2:$A$13,0)),0)</f>
        <v>1.10777777777778</v>
      </c>
    </row>
    <row r="7921" customFormat="false" ht="15" hidden="false" customHeight="false" outlineLevel="0" collapsed="false">
      <c r="A7921" s="47" t="s">
        <v>19873</v>
      </c>
      <c r="B7921" s="47" t="s">
        <v>1789</v>
      </c>
      <c r="C7921" s="48" t="n">
        <v>46165</v>
      </c>
      <c r="D7921" s="47" t="s">
        <v>62</v>
      </c>
      <c r="E7921" s="47" t="s">
        <v>120</v>
      </c>
      <c r="F7921" s="47" t="s">
        <v>148</v>
      </c>
      <c r="G7921" s="47" t="s">
        <v>122</v>
      </c>
      <c r="H7921" s="47" t="n">
        <v>1133</v>
      </c>
      <c r="I7921" s="57" t="n">
        <f aca="false">IFERROR(H7921/INDEX(Rate_Master!$C$2:$C$13,MATCH(F7921,Rate_Master!$A$2:$A$13,0)),0)</f>
        <v>1.25888888888889</v>
      </c>
    </row>
    <row r="7922" customFormat="false" ht="15" hidden="false" customHeight="false" outlineLevel="0" collapsed="false">
      <c r="A7922" s="47" t="s">
        <v>19874</v>
      </c>
      <c r="B7922" s="47" t="s">
        <v>1789</v>
      </c>
      <c r="C7922" s="48" t="n">
        <v>46165</v>
      </c>
      <c r="D7922" s="47" t="s">
        <v>62</v>
      </c>
      <c r="E7922" s="47" t="s">
        <v>120</v>
      </c>
      <c r="F7922" s="47" t="s">
        <v>148</v>
      </c>
      <c r="G7922" s="47" t="s">
        <v>123</v>
      </c>
      <c r="H7922" s="47" t="n">
        <v>834</v>
      </c>
      <c r="I7922" s="57" t="n">
        <f aca="false">IFERROR(H7922/INDEX(Rate_Master!$C$2:$C$13,MATCH(F7922,Rate_Master!$A$2:$A$13,0)),0)</f>
        <v>0.926666666666667</v>
      </c>
    </row>
    <row r="7923" customFormat="false" ht="15" hidden="false" customHeight="false" outlineLevel="0" collapsed="false">
      <c r="A7923" s="47" t="s">
        <v>19875</v>
      </c>
      <c r="B7923" s="47" t="s">
        <v>1789</v>
      </c>
      <c r="C7923" s="48" t="n">
        <v>46165</v>
      </c>
      <c r="D7923" s="47" t="s">
        <v>62</v>
      </c>
      <c r="E7923" s="47" t="s">
        <v>120</v>
      </c>
      <c r="F7923" s="47" t="s">
        <v>148</v>
      </c>
      <c r="G7923" s="47" t="s">
        <v>124</v>
      </c>
      <c r="H7923" s="47" t="n">
        <v>480</v>
      </c>
      <c r="I7923" s="57" t="n">
        <f aca="false">IFERROR(H7923/INDEX(Rate_Master!$C$2:$C$13,MATCH(F7923,Rate_Master!$A$2:$A$13,0)),0)</f>
        <v>0.533333333333333</v>
      </c>
    </row>
    <row r="7924" customFormat="false" ht="15" hidden="false" customHeight="false" outlineLevel="0" collapsed="false">
      <c r="A7924" s="47" t="s">
        <v>19876</v>
      </c>
      <c r="B7924" s="47" t="s">
        <v>1789</v>
      </c>
      <c r="C7924" s="48" t="n">
        <v>46165</v>
      </c>
      <c r="D7924" s="47" t="s">
        <v>62</v>
      </c>
      <c r="E7924" s="47" t="s">
        <v>120</v>
      </c>
      <c r="F7924" s="47" t="s">
        <v>148</v>
      </c>
      <c r="G7924" s="47" t="s">
        <v>125</v>
      </c>
      <c r="H7924" s="47" t="n">
        <v>308</v>
      </c>
      <c r="I7924" s="57" t="n">
        <f aca="false">IFERROR(H7924/INDEX(Rate_Master!$C$2:$C$13,MATCH(F7924,Rate_Master!$A$2:$A$13,0)),0)</f>
        <v>0.342222222222222</v>
      </c>
    </row>
    <row r="7925" customFormat="false" ht="15" hidden="false" customHeight="false" outlineLevel="0" collapsed="false">
      <c r="A7925" s="47" t="s">
        <v>19877</v>
      </c>
      <c r="B7925" s="47" t="s">
        <v>1789</v>
      </c>
      <c r="C7925" s="48" t="n">
        <v>46165</v>
      </c>
      <c r="D7925" s="47" t="s">
        <v>62</v>
      </c>
      <c r="E7925" s="47" t="s">
        <v>120</v>
      </c>
      <c r="F7925" s="47" t="s">
        <v>148</v>
      </c>
      <c r="G7925" s="47" t="s">
        <v>126</v>
      </c>
      <c r="H7925" s="47" t="n">
        <v>173</v>
      </c>
      <c r="I7925" s="57" t="n">
        <f aca="false">IFERROR(H7925/INDEX(Rate_Master!$C$2:$C$13,MATCH(F7925,Rate_Master!$A$2:$A$13,0)),0)</f>
        <v>0.192222222222222</v>
      </c>
    </row>
    <row r="7926" customFormat="false" ht="15" hidden="false" customHeight="false" outlineLevel="0" collapsed="false">
      <c r="A7926" s="47" t="s">
        <v>19878</v>
      </c>
      <c r="B7926" s="47" t="s">
        <v>1790</v>
      </c>
      <c r="C7926" s="48" t="n">
        <v>46165</v>
      </c>
      <c r="D7926" s="47" t="s">
        <v>62</v>
      </c>
      <c r="E7926" s="47" t="s">
        <v>120</v>
      </c>
      <c r="F7926" s="47" t="s">
        <v>149</v>
      </c>
      <c r="G7926" s="47" t="s">
        <v>119</v>
      </c>
      <c r="H7926" s="47" t="n">
        <v>851</v>
      </c>
      <c r="I7926" s="57" t="n">
        <f aca="false">IFERROR(H7926/INDEX(Rate_Master!$C$2:$C$13,MATCH(F7926,Rate_Master!$A$2:$A$13,0)),0)</f>
        <v>0.773636363636364</v>
      </c>
    </row>
    <row r="7927" customFormat="false" ht="15" hidden="false" customHeight="false" outlineLevel="0" collapsed="false">
      <c r="A7927" s="47" t="s">
        <v>19879</v>
      </c>
      <c r="B7927" s="47" t="s">
        <v>1790</v>
      </c>
      <c r="C7927" s="48" t="n">
        <v>46165</v>
      </c>
      <c r="D7927" s="47" t="s">
        <v>62</v>
      </c>
      <c r="E7927" s="47" t="s">
        <v>120</v>
      </c>
      <c r="F7927" s="47" t="s">
        <v>149</v>
      </c>
      <c r="G7927" s="47" t="s">
        <v>121</v>
      </c>
      <c r="H7927" s="47" t="n">
        <v>835</v>
      </c>
      <c r="I7927" s="57" t="n">
        <f aca="false">IFERROR(H7927/INDEX(Rate_Master!$C$2:$C$13,MATCH(F7927,Rate_Master!$A$2:$A$13,0)),0)</f>
        <v>0.759090909090909</v>
      </c>
    </row>
    <row r="7928" customFormat="false" ht="15" hidden="false" customHeight="false" outlineLevel="0" collapsed="false">
      <c r="A7928" s="47" t="s">
        <v>19880</v>
      </c>
      <c r="B7928" s="47" t="s">
        <v>1790</v>
      </c>
      <c r="C7928" s="48" t="n">
        <v>46165</v>
      </c>
      <c r="D7928" s="47" t="s">
        <v>62</v>
      </c>
      <c r="E7928" s="47" t="s">
        <v>120</v>
      </c>
      <c r="F7928" s="47" t="s">
        <v>149</v>
      </c>
      <c r="G7928" s="47" t="s">
        <v>122</v>
      </c>
      <c r="H7928" s="47" t="n">
        <v>893</v>
      </c>
      <c r="I7928" s="57" t="n">
        <f aca="false">IFERROR(H7928/INDEX(Rate_Master!$C$2:$C$13,MATCH(F7928,Rate_Master!$A$2:$A$13,0)),0)</f>
        <v>0.811818181818182</v>
      </c>
    </row>
    <row r="7929" customFormat="false" ht="15" hidden="false" customHeight="false" outlineLevel="0" collapsed="false">
      <c r="A7929" s="47" t="s">
        <v>19881</v>
      </c>
      <c r="B7929" s="47" t="s">
        <v>1790</v>
      </c>
      <c r="C7929" s="48" t="n">
        <v>46165</v>
      </c>
      <c r="D7929" s="47" t="s">
        <v>62</v>
      </c>
      <c r="E7929" s="47" t="s">
        <v>120</v>
      </c>
      <c r="F7929" s="47" t="s">
        <v>149</v>
      </c>
      <c r="G7929" s="47" t="s">
        <v>123</v>
      </c>
      <c r="H7929" s="47" t="n">
        <v>685</v>
      </c>
      <c r="I7929" s="57" t="n">
        <f aca="false">IFERROR(H7929/INDEX(Rate_Master!$C$2:$C$13,MATCH(F7929,Rate_Master!$A$2:$A$13,0)),0)</f>
        <v>0.622727272727273</v>
      </c>
    </row>
    <row r="7930" customFormat="false" ht="15" hidden="false" customHeight="false" outlineLevel="0" collapsed="false">
      <c r="A7930" s="47" t="s">
        <v>19882</v>
      </c>
      <c r="B7930" s="47" t="s">
        <v>1790</v>
      </c>
      <c r="C7930" s="48" t="n">
        <v>46165</v>
      </c>
      <c r="D7930" s="47" t="s">
        <v>62</v>
      </c>
      <c r="E7930" s="47" t="s">
        <v>120</v>
      </c>
      <c r="F7930" s="47" t="s">
        <v>149</v>
      </c>
      <c r="G7930" s="47" t="s">
        <v>124</v>
      </c>
      <c r="H7930" s="47" t="n">
        <v>403</v>
      </c>
      <c r="I7930" s="57" t="n">
        <f aca="false">IFERROR(H7930/INDEX(Rate_Master!$C$2:$C$13,MATCH(F7930,Rate_Master!$A$2:$A$13,0)),0)</f>
        <v>0.366363636363636</v>
      </c>
    </row>
    <row r="7931" customFormat="false" ht="15" hidden="false" customHeight="false" outlineLevel="0" collapsed="false">
      <c r="A7931" s="47" t="s">
        <v>19883</v>
      </c>
      <c r="B7931" s="47" t="s">
        <v>1790</v>
      </c>
      <c r="C7931" s="48" t="n">
        <v>46165</v>
      </c>
      <c r="D7931" s="47" t="s">
        <v>62</v>
      </c>
      <c r="E7931" s="47" t="s">
        <v>120</v>
      </c>
      <c r="F7931" s="47" t="s">
        <v>149</v>
      </c>
      <c r="G7931" s="47" t="s">
        <v>125</v>
      </c>
      <c r="H7931" s="47" t="n">
        <v>259</v>
      </c>
      <c r="I7931" s="57" t="n">
        <f aca="false">IFERROR(H7931/INDEX(Rate_Master!$C$2:$C$13,MATCH(F7931,Rate_Master!$A$2:$A$13,0)),0)</f>
        <v>0.235454545454545</v>
      </c>
    </row>
    <row r="7932" customFormat="false" ht="15" hidden="false" customHeight="false" outlineLevel="0" collapsed="false">
      <c r="A7932" s="47" t="s">
        <v>19884</v>
      </c>
      <c r="B7932" s="47" t="s">
        <v>1790</v>
      </c>
      <c r="C7932" s="48" t="n">
        <v>46165</v>
      </c>
      <c r="D7932" s="47" t="s">
        <v>62</v>
      </c>
      <c r="E7932" s="47" t="s">
        <v>120</v>
      </c>
      <c r="F7932" s="47" t="s">
        <v>149</v>
      </c>
      <c r="G7932" s="47" t="s">
        <v>126</v>
      </c>
      <c r="H7932" s="47" t="n">
        <v>152</v>
      </c>
      <c r="I7932" s="57" t="n">
        <f aca="false">IFERROR(H7932/INDEX(Rate_Master!$C$2:$C$13,MATCH(F7932,Rate_Master!$A$2:$A$13,0)),0)</f>
        <v>0.138181818181818</v>
      </c>
    </row>
    <row r="7933" customFormat="false" ht="15" hidden="false" customHeight="false" outlineLevel="0" collapsed="false">
      <c r="A7933" s="47" t="s">
        <v>19885</v>
      </c>
      <c r="B7933" s="47" t="s">
        <v>1792</v>
      </c>
      <c r="C7933" s="48" t="n">
        <v>46165</v>
      </c>
      <c r="D7933" s="47" t="s">
        <v>63</v>
      </c>
      <c r="E7933" s="47" t="s">
        <v>120</v>
      </c>
      <c r="F7933" s="47" t="s">
        <v>151</v>
      </c>
      <c r="G7933" s="47" t="s">
        <v>119</v>
      </c>
      <c r="H7933" s="47" t="n">
        <v>1126</v>
      </c>
      <c r="I7933" s="57" t="n">
        <f aca="false">IFERROR(H7933/INDEX(Rate_Master!$C$2:$C$13,MATCH(F7933,Rate_Master!$A$2:$A$13,0)),0)</f>
        <v>1.60857142857143</v>
      </c>
    </row>
    <row r="7934" customFormat="false" ht="15" hidden="false" customHeight="false" outlineLevel="0" collapsed="false">
      <c r="A7934" s="47" t="s">
        <v>19886</v>
      </c>
      <c r="B7934" s="47" t="s">
        <v>1792</v>
      </c>
      <c r="C7934" s="48" t="n">
        <v>46165</v>
      </c>
      <c r="D7934" s="47" t="s">
        <v>63</v>
      </c>
      <c r="E7934" s="47" t="s">
        <v>120</v>
      </c>
      <c r="F7934" s="47" t="s">
        <v>151</v>
      </c>
      <c r="G7934" s="47" t="s">
        <v>121</v>
      </c>
      <c r="H7934" s="47" t="n">
        <v>1039</v>
      </c>
      <c r="I7934" s="57" t="n">
        <f aca="false">IFERROR(H7934/INDEX(Rate_Master!$C$2:$C$13,MATCH(F7934,Rate_Master!$A$2:$A$13,0)),0)</f>
        <v>1.48428571428571</v>
      </c>
    </row>
    <row r="7935" customFormat="false" ht="15" hidden="false" customHeight="false" outlineLevel="0" collapsed="false">
      <c r="A7935" s="47" t="s">
        <v>19887</v>
      </c>
      <c r="B7935" s="47" t="s">
        <v>1792</v>
      </c>
      <c r="C7935" s="48" t="n">
        <v>46165</v>
      </c>
      <c r="D7935" s="47" t="s">
        <v>63</v>
      </c>
      <c r="E7935" s="47" t="s">
        <v>120</v>
      </c>
      <c r="F7935" s="47" t="s">
        <v>151</v>
      </c>
      <c r="G7935" s="47" t="s">
        <v>122</v>
      </c>
      <c r="H7935" s="47" t="n">
        <v>2588</v>
      </c>
      <c r="I7935" s="57" t="n">
        <f aca="false">IFERROR(H7935/INDEX(Rate_Master!$C$2:$C$13,MATCH(F7935,Rate_Master!$A$2:$A$13,0)),0)</f>
        <v>3.69714285714286</v>
      </c>
    </row>
    <row r="7936" customFormat="false" ht="15" hidden="false" customHeight="false" outlineLevel="0" collapsed="false">
      <c r="A7936" s="47" t="s">
        <v>19888</v>
      </c>
      <c r="B7936" s="47" t="s">
        <v>1792</v>
      </c>
      <c r="C7936" s="48" t="n">
        <v>46165</v>
      </c>
      <c r="D7936" s="47" t="s">
        <v>63</v>
      </c>
      <c r="E7936" s="47" t="s">
        <v>120</v>
      </c>
      <c r="F7936" s="47" t="s">
        <v>151</v>
      </c>
      <c r="G7936" s="47" t="s">
        <v>123</v>
      </c>
      <c r="H7936" s="47" t="n">
        <v>874</v>
      </c>
      <c r="I7936" s="57" t="n">
        <f aca="false">IFERROR(H7936/INDEX(Rate_Master!$C$2:$C$13,MATCH(F7936,Rate_Master!$A$2:$A$13,0)),0)</f>
        <v>1.24857142857143</v>
      </c>
    </row>
    <row r="7937" customFormat="false" ht="15" hidden="false" customHeight="false" outlineLevel="0" collapsed="false">
      <c r="A7937" s="47" t="s">
        <v>19889</v>
      </c>
      <c r="B7937" s="47" t="s">
        <v>1792</v>
      </c>
      <c r="C7937" s="48" t="n">
        <v>46165</v>
      </c>
      <c r="D7937" s="47" t="s">
        <v>63</v>
      </c>
      <c r="E7937" s="47" t="s">
        <v>120</v>
      </c>
      <c r="F7937" s="47" t="s">
        <v>151</v>
      </c>
      <c r="G7937" s="47" t="s">
        <v>124</v>
      </c>
      <c r="H7937" s="47" t="n">
        <v>491</v>
      </c>
      <c r="I7937" s="57" t="n">
        <f aca="false">IFERROR(H7937/INDEX(Rate_Master!$C$2:$C$13,MATCH(F7937,Rate_Master!$A$2:$A$13,0)),0)</f>
        <v>0.701428571428571</v>
      </c>
    </row>
    <row r="7938" customFormat="false" ht="15" hidden="false" customHeight="false" outlineLevel="0" collapsed="false">
      <c r="A7938" s="47" t="s">
        <v>19890</v>
      </c>
      <c r="B7938" s="47" t="s">
        <v>1792</v>
      </c>
      <c r="C7938" s="48" t="n">
        <v>46165</v>
      </c>
      <c r="D7938" s="47" t="s">
        <v>63</v>
      </c>
      <c r="E7938" s="47" t="s">
        <v>120</v>
      </c>
      <c r="F7938" s="47" t="s">
        <v>151</v>
      </c>
      <c r="G7938" s="47" t="s">
        <v>125</v>
      </c>
      <c r="H7938" s="47" t="n">
        <v>324</v>
      </c>
      <c r="I7938" s="57" t="n">
        <f aca="false">IFERROR(H7938/INDEX(Rate_Master!$C$2:$C$13,MATCH(F7938,Rate_Master!$A$2:$A$13,0)),0)</f>
        <v>0.462857142857143</v>
      </c>
    </row>
    <row r="7939" customFormat="false" ht="15" hidden="false" customHeight="false" outlineLevel="0" collapsed="false">
      <c r="A7939" s="47" t="s">
        <v>19891</v>
      </c>
      <c r="B7939" s="47" t="s">
        <v>1792</v>
      </c>
      <c r="C7939" s="48" t="n">
        <v>46165</v>
      </c>
      <c r="D7939" s="47" t="s">
        <v>63</v>
      </c>
      <c r="E7939" s="47" t="s">
        <v>120</v>
      </c>
      <c r="F7939" s="47" t="s">
        <v>151</v>
      </c>
      <c r="G7939" s="47" t="s">
        <v>126</v>
      </c>
      <c r="H7939" s="47" t="n">
        <v>199</v>
      </c>
      <c r="I7939" s="57" t="n">
        <f aca="false">IFERROR(H7939/INDEX(Rate_Master!$C$2:$C$13,MATCH(F7939,Rate_Master!$A$2:$A$13,0)),0)</f>
        <v>0.284285714285714</v>
      </c>
    </row>
    <row r="7940" customFormat="false" ht="15" hidden="false" customHeight="false" outlineLevel="0" collapsed="false">
      <c r="A7940" s="47" t="s">
        <v>19892</v>
      </c>
      <c r="B7940" s="47" t="s">
        <v>1794</v>
      </c>
      <c r="C7940" s="48" t="n">
        <v>46165</v>
      </c>
      <c r="D7940" s="47" t="s">
        <v>63</v>
      </c>
      <c r="E7940" s="47" t="s">
        <v>120</v>
      </c>
      <c r="F7940" s="47" t="s">
        <v>151</v>
      </c>
      <c r="G7940" s="47" t="s">
        <v>119</v>
      </c>
      <c r="H7940" s="47" t="n">
        <v>1016</v>
      </c>
      <c r="I7940" s="57" t="n">
        <f aca="false">IFERROR(H7940/INDEX(Rate_Master!$C$2:$C$13,MATCH(F7940,Rate_Master!$A$2:$A$13,0)),0)</f>
        <v>1.45142857142857</v>
      </c>
    </row>
    <row r="7941" customFormat="false" ht="15" hidden="false" customHeight="false" outlineLevel="0" collapsed="false">
      <c r="A7941" s="47" t="s">
        <v>19893</v>
      </c>
      <c r="B7941" s="47" t="s">
        <v>1794</v>
      </c>
      <c r="C7941" s="48" t="n">
        <v>46165</v>
      </c>
      <c r="D7941" s="47" t="s">
        <v>63</v>
      </c>
      <c r="E7941" s="47" t="s">
        <v>120</v>
      </c>
      <c r="F7941" s="47" t="s">
        <v>151</v>
      </c>
      <c r="G7941" s="47" t="s">
        <v>121</v>
      </c>
      <c r="H7941" s="47" t="n">
        <v>890</v>
      </c>
      <c r="I7941" s="57" t="n">
        <f aca="false">IFERROR(H7941/INDEX(Rate_Master!$C$2:$C$13,MATCH(F7941,Rate_Master!$A$2:$A$13,0)),0)</f>
        <v>1.27142857142857</v>
      </c>
    </row>
    <row r="7942" customFormat="false" ht="15" hidden="false" customHeight="false" outlineLevel="0" collapsed="false">
      <c r="A7942" s="47" t="s">
        <v>19894</v>
      </c>
      <c r="B7942" s="47" t="s">
        <v>1794</v>
      </c>
      <c r="C7942" s="48" t="n">
        <v>46165</v>
      </c>
      <c r="D7942" s="47" t="s">
        <v>63</v>
      </c>
      <c r="E7942" s="47" t="s">
        <v>120</v>
      </c>
      <c r="F7942" s="47" t="s">
        <v>151</v>
      </c>
      <c r="G7942" s="47" t="s">
        <v>122</v>
      </c>
      <c r="H7942" s="47" t="n">
        <v>2195</v>
      </c>
      <c r="I7942" s="57" t="n">
        <f aca="false">IFERROR(H7942/INDEX(Rate_Master!$C$2:$C$13,MATCH(F7942,Rate_Master!$A$2:$A$13,0)),0)</f>
        <v>3.13571428571429</v>
      </c>
    </row>
    <row r="7943" customFormat="false" ht="15" hidden="false" customHeight="false" outlineLevel="0" collapsed="false">
      <c r="A7943" s="47" t="s">
        <v>19895</v>
      </c>
      <c r="B7943" s="47" t="s">
        <v>1794</v>
      </c>
      <c r="C7943" s="48" t="n">
        <v>46165</v>
      </c>
      <c r="D7943" s="47" t="s">
        <v>63</v>
      </c>
      <c r="E7943" s="47" t="s">
        <v>120</v>
      </c>
      <c r="F7943" s="47" t="s">
        <v>151</v>
      </c>
      <c r="G7943" s="47" t="s">
        <v>123</v>
      </c>
      <c r="H7943" s="47" t="n">
        <v>730</v>
      </c>
      <c r="I7943" s="57" t="n">
        <f aca="false">IFERROR(H7943/INDEX(Rate_Master!$C$2:$C$13,MATCH(F7943,Rate_Master!$A$2:$A$13,0)),0)</f>
        <v>1.04285714285714</v>
      </c>
    </row>
    <row r="7944" customFormat="false" ht="15" hidden="false" customHeight="false" outlineLevel="0" collapsed="false">
      <c r="A7944" s="47" t="s">
        <v>19896</v>
      </c>
      <c r="B7944" s="47" t="s">
        <v>1794</v>
      </c>
      <c r="C7944" s="48" t="n">
        <v>46165</v>
      </c>
      <c r="D7944" s="47" t="s">
        <v>63</v>
      </c>
      <c r="E7944" s="47" t="s">
        <v>120</v>
      </c>
      <c r="F7944" s="47" t="s">
        <v>151</v>
      </c>
      <c r="G7944" s="47" t="s">
        <v>124</v>
      </c>
      <c r="H7944" s="47" t="n">
        <v>473</v>
      </c>
      <c r="I7944" s="57" t="n">
        <f aca="false">IFERROR(H7944/INDEX(Rate_Master!$C$2:$C$13,MATCH(F7944,Rate_Master!$A$2:$A$13,0)),0)</f>
        <v>0.675714285714286</v>
      </c>
    </row>
    <row r="7945" customFormat="false" ht="15" hidden="false" customHeight="false" outlineLevel="0" collapsed="false">
      <c r="A7945" s="47" t="s">
        <v>19897</v>
      </c>
      <c r="B7945" s="47" t="s">
        <v>1794</v>
      </c>
      <c r="C7945" s="48" t="n">
        <v>46165</v>
      </c>
      <c r="D7945" s="47" t="s">
        <v>63</v>
      </c>
      <c r="E7945" s="47" t="s">
        <v>120</v>
      </c>
      <c r="F7945" s="47" t="s">
        <v>151</v>
      </c>
      <c r="G7945" s="47" t="s">
        <v>125</v>
      </c>
      <c r="H7945" s="47" t="n">
        <v>246</v>
      </c>
      <c r="I7945" s="57" t="n">
        <f aca="false">IFERROR(H7945/INDEX(Rate_Master!$C$2:$C$13,MATCH(F7945,Rate_Master!$A$2:$A$13,0)),0)</f>
        <v>0.351428571428571</v>
      </c>
    </row>
    <row r="7946" customFormat="false" ht="15" hidden="false" customHeight="false" outlineLevel="0" collapsed="false">
      <c r="A7946" s="47" t="s">
        <v>19898</v>
      </c>
      <c r="B7946" s="47" t="s">
        <v>1794</v>
      </c>
      <c r="C7946" s="48" t="n">
        <v>46165</v>
      </c>
      <c r="D7946" s="47" t="s">
        <v>63</v>
      </c>
      <c r="E7946" s="47" t="s">
        <v>120</v>
      </c>
      <c r="F7946" s="47" t="s">
        <v>151</v>
      </c>
      <c r="G7946" s="47" t="s">
        <v>126</v>
      </c>
      <c r="H7946" s="47" t="n">
        <v>182</v>
      </c>
      <c r="I7946" s="57" t="n">
        <f aca="false">IFERROR(H7946/INDEX(Rate_Master!$C$2:$C$13,MATCH(F7946,Rate_Master!$A$2:$A$13,0)),0)</f>
        <v>0.26</v>
      </c>
    </row>
    <row r="7947" customFormat="false" ht="15" hidden="false" customHeight="false" outlineLevel="0" collapsed="false">
      <c r="A7947" s="47" t="s">
        <v>19899</v>
      </c>
      <c r="B7947" s="47" t="s">
        <v>1795</v>
      </c>
      <c r="C7947" s="48" t="n">
        <v>46165</v>
      </c>
      <c r="D7947" s="47" t="s">
        <v>63</v>
      </c>
      <c r="E7947" s="47" t="s">
        <v>120</v>
      </c>
      <c r="F7947" s="47" t="s">
        <v>151</v>
      </c>
      <c r="G7947" s="47" t="s">
        <v>119</v>
      </c>
      <c r="H7947" s="47" t="n">
        <v>1534</v>
      </c>
      <c r="I7947" s="57" t="n">
        <f aca="false">IFERROR(H7947/INDEX(Rate_Master!$C$2:$C$13,MATCH(F7947,Rate_Master!$A$2:$A$13,0)),0)</f>
        <v>2.19142857142857</v>
      </c>
    </row>
    <row r="7948" customFormat="false" ht="15" hidden="false" customHeight="false" outlineLevel="0" collapsed="false">
      <c r="A7948" s="47" t="s">
        <v>19900</v>
      </c>
      <c r="B7948" s="47" t="s">
        <v>1795</v>
      </c>
      <c r="C7948" s="48" t="n">
        <v>46165</v>
      </c>
      <c r="D7948" s="47" t="s">
        <v>63</v>
      </c>
      <c r="E7948" s="47" t="s">
        <v>120</v>
      </c>
      <c r="F7948" s="47" t="s">
        <v>151</v>
      </c>
      <c r="G7948" s="47" t="s">
        <v>121</v>
      </c>
      <c r="H7948" s="47" t="n">
        <v>1354</v>
      </c>
      <c r="I7948" s="57" t="n">
        <f aca="false">IFERROR(H7948/INDEX(Rate_Master!$C$2:$C$13,MATCH(F7948,Rate_Master!$A$2:$A$13,0)),0)</f>
        <v>1.93428571428571</v>
      </c>
    </row>
    <row r="7949" customFormat="false" ht="15" hidden="false" customHeight="false" outlineLevel="0" collapsed="false">
      <c r="A7949" s="47" t="s">
        <v>19901</v>
      </c>
      <c r="B7949" s="47" t="s">
        <v>1795</v>
      </c>
      <c r="C7949" s="48" t="n">
        <v>46165</v>
      </c>
      <c r="D7949" s="47" t="s">
        <v>63</v>
      </c>
      <c r="E7949" s="47" t="s">
        <v>120</v>
      </c>
      <c r="F7949" s="47" t="s">
        <v>151</v>
      </c>
      <c r="G7949" s="47" t="s">
        <v>122</v>
      </c>
      <c r="H7949" s="47" t="n">
        <v>3375</v>
      </c>
      <c r="I7949" s="57" t="n">
        <f aca="false">IFERROR(H7949/INDEX(Rate_Master!$C$2:$C$13,MATCH(F7949,Rate_Master!$A$2:$A$13,0)),0)</f>
        <v>4.82142857142857</v>
      </c>
    </row>
    <row r="7950" customFormat="false" ht="15" hidden="false" customHeight="false" outlineLevel="0" collapsed="false">
      <c r="A7950" s="47" t="s">
        <v>19902</v>
      </c>
      <c r="B7950" s="47" t="s">
        <v>1795</v>
      </c>
      <c r="C7950" s="48" t="n">
        <v>46165</v>
      </c>
      <c r="D7950" s="47" t="s">
        <v>63</v>
      </c>
      <c r="E7950" s="47" t="s">
        <v>120</v>
      </c>
      <c r="F7950" s="47" t="s">
        <v>151</v>
      </c>
      <c r="G7950" s="47" t="s">
        <v>123</v>
      </c>
      <c r="H7950" s="47" t="n">
        <v>1102</v>
      </c>
      <c r="I7950" s="57" t="n">
        <f aca="false">IFERROR(H7950/INDEX(Rate_Master!$C$2:$C$13,MATCH(F7950,Rate_Master!$A$2:$A$13,0)),0)</f>
        <v>1.57428571428571</v>
      </c>
    </row>
    <row r="7951" customFormat="false" ht="15" hidden="false" customHeight="false" outlineLevel="0" collapsed="false">
      <c r="A7951" s="47" t="s">
        <v>19903</v>
      </c>
      <c r="B7951" s="47" t="s">
        <v>1795</v>
      </c>
      <c r="C7951" s="48" t="n">
        <v>46165</v>
      </c>
      <c r="D7951" s="47" t="s">
        <v>63</v>
      </c>
      <c r="E7951" s="47" t="s">
        <v>120</v>
      </c>
      <c r="F7951" s="47" t="s">
        <v>151</v>
      </c>
      <c r="G7951" s="47" t="s">
        <v>124</v>
      </c>
      <c r="H7951" s="47" t="n">
        <v>724</v>
      </c>
      <c r="I7951" s="57" t="n">
        <f aca="false">IFERROR(H7951/INDEX(Rate_Master!$C$2:$C$13,MATCH(F7951,Rate_Master!$A$2:$A$13,0)),0)</f>
        <v>1.03428571428571</v>
      </c>
    </row>
    <row r="7952" customFormat="false" ht="15" hidden="false" customHeight="false" outlineLevel="0" collapsed="false">
      <c r="A7952" s="47" t="s">
        <v>19904</v>
      </c>
      <c r="B7952" s="47" t="s">
        <v>1795</v>
      </c>
      <c r="C7952" s="48" t="n">
        <v>46165</v>
      </c>
      <c r="D7952" s="47" t="s">
        <v>63</v>
      </c>
      <c r="E7952" s="47" t="s">
        <v>120</v>
      </c>
      <c r="F7952" s="47" t="s">
        <v>151</v>
      </c>
      <c r="G7952" s="47" t="s">
        <v>125</v>
      </c>
      <c r="H7952" s="47" t="n">
        <v>432</v>
      </c>
      <c r="I7952" s="57" t="n">
        <f aca="false">IFERROR(H7952/INDEX(Rate_Master!$C$2:$C$13,MATCH(F7952,Rate_Master!$A$2:$A$13,0)),0)</f>
        <v>0.617142857142857</v>
      </c>
    </row>
    <row r="7953" customFormat="false" ht="15" hidden="false" customHeight="false" outlineLevel="0" collapsed="false">
      <c r="A7953" s="47" t="s">
        <v>19905</v>
      </c>
      <c r="B7953" s="47" t="s">
        <v>1795</v>
      </c>
      <c r="C7953" s="48" t="n">
        <v>46165</v>
      </c>
      <c r="D7953" s="47" t="s">
        <v>63</v>
      </c>
      <c r="E7953" s="47" t="s">
        <v>120</v>
      </c>
      <c r="F7953" s="47" t="s">
        <v>151</v>
      </c>
      <c r="G7953" s="47" t="s">
        <v>126</v>
      </c>
      <c r="H7953" s="47" t="n">
        <v>285</v>
      </c>
      <c r="I7953" s="57" t="n">
        <f aca="false">IFERROR(H7953/INDEX(Rate_Master!$C$2:$C$13,MATCH(F7953,Rate_Master!$A$2:$A$13,0)),0)</f>
        <v>0.407142857142857</v>
      </c>
    </row>
    <row r="7954" customFormat="false" ht="15" hidden="false" customHeight="false" outlineLevel="0" collapsed="false">
      <c r="A7954" s="47" t="s">
        <v>19906</v>
      </c>
      <c r="B7954" s="47" t="s">
        <v>1796</v>
      </c>
      <c r="C7954" s="48" t="n">
        <v>46165</v>
      </c>
      <c r="D7954" s="47" t="s">
        <v>64</v>
      </c>
      <c r="E7954" s="47" t="s">
        <v>128</v>
      </c>
      <c r="F7954" s="47" t="s">
        <v>155</v>
      </c>
      <c r="G7954" s="47" t="s">
        <v>127</v>
      </c>
      <c r="H7954" s="47" t="n">
        <v>1570</v>
      </c>
      <c r="I7954" s="57" t="n">
        <f aca="false">IFERROR(H7954/INDEX(Rate_Master!$C$2:$C$13,MATCH(F7954,Rate_Master!$A$2:$A$13,0)),0)</f>
        <v>2.85454545454545</v>
      </c>
    </row>
    <row r="7955" customFormat="false" ht="15" hidden="false" customHeight="false" outlineLevel="0" collapsed="false">
      <c r="A7955" s="47" t="s">
        <v>19907</v>
      </c>
      <c r="B7955" s="47" t="s">
        <v>1796</v>
      </c>
      <c r="C7955" s="48" t="n">
        <v>46165</v>
      </c>
      <c r="D7955" s="47" t="s">
        <v>64</v>
      </c>
      <c r="E7955" s="47" t="s">
        <v>128</v>
      </c>
      <c r="F7955" s="47" t="s">
        <v>155</v>
      </c>
      <c r="G7955" s="47" t="s">
        <v>129</v>
      </c>
      <c r="H7955" s="47" t="n">
        <v>1114</v>
      </c>
      <c r="I7955" s="57" t="n">
        <f aca="false">IFERROR(H7955/INDEX(Rate_Master!$C$2:$C$13,MATCH(F7955,Rate_Master!$A$2:$A$13,0)),0)</f>
        <v>2.02545454545455</v>
      </c>
    </row>
    <row r="7956" customFormat="false" ht="15" hidden="false" customHeight="false" outlineLevel="0" collapsed="false">
      <c r="A7956" s="47" t="s">
        <v>19908</v>
      </c>
      <c r="B7956" s="47" t="s">
        <v>1796</v>
      </c>
      <c r="C7956" s="48" t="n">
        <v>46165</v>
      </c>
      <c r="D7956" s="47" t="s">
        <v>64</v>
      </c>
      <c r="E7956" s="47" t="s">
        <v>128</v>
      </c>
      <c r="F7956" s="47" t="s">
        <v>155</v>
      </c>
      <c r="G7956" s="47" t="s">
        <v>130</v>
      </c>
      <c r="H7956" s="47" t="n">
        <v>969</v>
      </c>
      <c r="I7956" s="57" t="n">
        <f aca="false">IFERROR(H7956/INDEX(Rate_Master!$C$2:$C$13,MATCH(F7956,Rate_Master!$A$2:$A$13,0)),0)</f>
        <v>1.76181818181818</v>
      </c>
    </row>
    <row r="7957" customFormat="false" ht="15" hidden="false" customHeight="false" outlineLevel="0" collapsed="false">
      <c r="A7957" s="47" t="s">
        <v>19909</v>
      </c>
      <c r="B7957" s="47" t="s">
        <v>1796</v>
      </c>
      <c r="C7957" s="48" t="n">
        <v>46165</v>
      </c>
      <c r="D7957" s="47" t="s">
        <v>64</v>
      </c>
      <c r="E7957" s="47" t="s">
        <v>128</v>
      </c>
      <c r="F7957" s="47" t="s">
        <v>155</v>
      </c>
      <c r="G7957" s="47" t="s">
        <v>131</v>
      </c>
      <c r="H7957" s="47" t="n">
        <v>439</v>
      </c>
      <c r="I7957" s="57" t="n">
        <f aca="false">IFERROR(H7957/INDEX(Rate_Master!$C$2:$C$13,MATCH(F7957,Rate_Master!$A$2:$A$13,0)),0)</f>
        <v>0.798181818181818</v>
      </c>
    </row>
    <row r="7958" customFormat="false" ht="15" hidden="false" customHeight="false" outlineLevel="0" collapsed="false">
      <c r="A7958" s="47" t="s">
        <v>19910</v>
      </c>
      <c r="B7958" s="47" t="s">
        <v>1796</v>
      </c>
      <c r="C7958" s="48" t="n">
        <v>46165</v>
      </c>
      <c r="D7958" s="47" t="s">
        <v>64</v>
      </c>
      <c r="E7958" s="47" t="s">
        <v>128</v>
      </c>
      <c r="F7958" s="47" t="s">
        <v>155</v>
      </c>
      <c r="G7958" s="47" t="s">
        <v>132</v>
      </c>
      <c r="H7958" s="47" t="n">
        <v>362</v>
      </c>
      <c r="I7958" s="57" t="n">
        <f aca="false">IFERROR(H7958/INDEX(Rate_Master!$C$2:$C$13,MATCH(F7958,Rate_Master!$A$2:$A$13,0)),0)</f>
        <v>0.658181818181818</v>
      </c>
    </row>
    <row r="7959" customFormat="false" ht="15" hidden="false" customHeight="false" outlineLevel="0" collapsed="false">
      <c r="A7959" s="47" t="s">
        <v>19911</v>
      </c>
      <c r="B7959" s="47" t="s">
        <v>1798</v>
      </c>
      <c r="C7959" s="48" t="n">
        <v>46165</v>
      </c>
      <c r="D7959" s="47" t="s">
        <v>64</v>
      </c>
      <c r="E7959" s="47" t="s">
        <v>128</v>
      </c>
      <c r="F7959" s="47" t="s">
        <v>155</v>
      </c>
      <c r="G7959" s="47" t="s">
        <v>127</v>
      </c>
      <c r="H7959" s="47" t="n">
        <v>1065</v>
      </c>
      <c r="I7959" s="57" t="n">
        <f aca="false">IFERROR(H7959/INDEX(Rate_Master!$C$2:$C$13,MATCH(F7959,Rate_Master!$A$2:$A$13,0)),0)</f>
        <v>1.93636363636364</v>
      </c>
    </row>
    <row r="7960" customFormat="false" ht="15" hidden="false" customHeight="false" outlineLevel="0" collapsed="false">
      <c r="A7960" s="47" t="s">
        <v>19912</v>
      </c>
      <c r="B7960" s="47" t="s">
        <v>1798</v>
      </c>
      <c r="C7960" s="48" t="n">
        <v>46165</v>
      </c>
      <c r="D7960" s="47" t="s">
        <v>64</v>
      </c>
      <c r="E7960" s="47" t="s">
        <v>128</v>
      </c>
      <c r="F7960" s="47" t="s">
        <v>155</v>
      </c>
      <c r="G7960" s="47" t="s">
        <v>129</v>
      </c>
      <c r="H7960" s="47" t="n">
        <v>679</v>
      </c>
      <c r="I7960" s="57" t="n">
        <f aca="false">IFERROR(H7960/INDEX(Rate_Master!$C$2:$C$13,MATCH(F7960,Rate_Master!$A$2:$A$13,0)),0)</f>
        <v>1.23454545454545</v>
      </c>
    </row>
    <row r="7961" customFormat="false" ht="15" hidden="false" customHeight="false" outlineLevel="0" collapsed="false">
      <c r="A7961" s="47" t="s">
        <v>19913</v>
      </c>
      <c r="B7961" s="47" t="s">
        <v>1798</v>
      </c>
      <c r="C7961" s="48" t="n">
        <v>46165</v>
      </c>
      <c r="D7961" s="47" t="s">
        <v>64</v>
      </c>
      <c r="E7961" s="47" t="s">
        <v>128</v>
      </c>
      <c r="F7961" s="47" t="s">
        <v>155</v>
      </c>
      <c r="G7961" s="47" t="s">
        <v>130</v>
      </c>
      <c r="H7961" s="47" t="n">
        <v>682</v>
      </c>
      <c r="I7961" s="57" t="n">
        <f aca="false">IFERROR(H7961/INDEX(Rate_Master!$C$2:$C$13,MATCH(F7961,Rate_Master!$A$2:$A$13,0)),0)</f>
        <v>1.24</v>
      </c>
    </row>
    <row r="7962" customFormat="false" ht="15" hidden="false" customHeight="false" outlineLevel="0" collapsed="false">
      <c r="A7962" s="47" t="s">
        <v>19914</v>
      </c>
      <c r="B7962" s="47" t="s">
        <v>1798</v>
      </c>
      <c r="C7962" s="48" t="n">
        <v>46165</v>
      </c>
      <c r="D7962" s="47" t="s">
        <v>64</v>
      </c>
      <c r="E7962" s="47" t="s">
        <v>128</v>
      </c>
      <c r="F7962" s="47" t="s">
        <v>155</v>
      </c>
      <c r="G7962" s="47" t="s">
        <v>131</v>
      </c>
      <c r="H7962" s="47" t="n">
        <v>285</v>
      </c>
      <c r="I7962" s="57" t="n">
        <f aca="false">IFERROR(H7962/INDEX(Rate_Master!$C$2:$C$13,MATCH(F7962,Rate_Master!$A$2:$A$13,0)),0)</f>
        <v>0.518181818181818</v>
      </c>
    </row>
    <row r="7963" customFormat="false" ht="15" hidden="false" customHeight="false" outlineLevel="0" collapsed="false">
      <c r="A7963" s="47" t="s">
        <v>19915</v>
      </c>
      <c r="B7963" s="47" t="s">
        <v>1798</v>
      </c>
      <c r="C7963" s="48" t="n">
        <v>46165</v>
      </c>
      <c r="D7963" s="47" t="s">
        <v>64</v>
      </c>
      <c r="E7963" s="47" t="s">
        <v>128</v>
      </c>
      <c r="F7963" s="47" t="s">
        <v>155</v>
      </c>
      <c r="G7963" s="47" t="s">
        <v>132</v>
      </c>
      <c r="H7963" s="47" t="n">
        <v>217</v>
      </c>
      <c r="I7963" s="57" t="n">
        <f aca="false">IFERROR(H7963/INDEX(Rate_Master!$C$2:$C$13,MATCH(F7963,Rate_Master!$A$2:$A$13,0)),0)</f>
        <v>0.394545454545455</v>
      </c>
    </row>
    <row r="7964" customFormat="false" ht="15" hidden="false" customHeight="false" outlineLevel="0" collapsed="false">
      <c r="A7964" s="47" t="s">
        <v>19916</v>
      </c>
      <c r="B7964" s="47" t="s">
        <v>1799</v>
      </c>
      <c r="C7964" s="48" t="n">
        <v>46165</v>
      </c>
      <c r="D7964" s="47" t="s">
        <v>65</v>
      </c>
      <c r="E7964" s="47" t="s">
        <v>134</v>
      </c>
      <c r="F7964" s="47" t="s">
        <v>157</v>
      </c>
      <c r="G7964" s="47" t="s">
        <v>133</v>
      </c>
      <c r="H7964" s="47" t="n">
        <v>448</v>
      </c>
      <c r="I7964" s="57" t="n">
        <f aca="false">IFERROR(H7964/INDEX(Rate_Master!$C$2:$C$13,MATCH(F7964,Rate_Master!$A$2:$A$13,0)),0)</f>
        <v>2.03636363636364</v>
      </c>
    </row>
    <row r="7965" customFormat="false" ht="15" hidden="false" customHeight="false" outlineLevel="0" collapsed="false">
      <c r="A7965" s="47" t="s">
        <v>19917</v>
      </c>
      <c r="B7965" s="47" t="s">
        <v>1799</v>
      </c>
      <c r="C7965" s="48" t="n">
        <v>46165</v>
      </c>
      <c r="D7965" s="47" t="s">
        <v>65</v>
      </c>
      <c r="E7965" s="47" t="s">
        <v>134</v>
      </c>
      <c r="F7965" s="47" t="s">
        <v>157</v>
      </c>
      <c r="G7965" s="47" t="s">
        <v>135</v>
      </c>
      <c r="H7965" s="47" t="n">
        <v>208</v>
      </c>
      <c r="I7965" s="57" t="n">
        <f aca="false">IFERROR(H7965/INDEX(Rate_Master!$C$2:$C$13,MATCH(F7965,Rate_Master!$A$2:$A$13,0)),0)</f>
        <v>0.945454545454545</v>
      </c>
    </row>
    <row r="7966" customFormat="false" ht="15" hidden="false" customHeight="false" outlineLevel="0" collapsed="false">
      <c r="A7966" s="47" t="s">
        <v>19918</v>
      </c>
      <c r="B7966" s="47" t="s">
        <v>1799</v>
      </c>
      <c r="C7966" s="48" t="n">
        <v>46165</v>
      </c>
      <c r="D7966" s="47" t="s">
        <v>65</v>
      </c>
      <c r="E7966" s="47" t="s">
        <v>134</v>
      </c>
      <c r="F7966" s="47" t="s">
        <v>157</v>
      </c>
      <c r="G7966" s="47" t="s">
        <v>136</v>
      </c>
      <c r="H7966" s="47" t="n">
        <v>180</v>
      </c>
      <c r="I7966" s="57" t="n">
        <f aca="false">IFERROR(H7966/INDEX(Rate_Master!$C$2:$C$13,MATCH(F7966,Rate_Master!$A$2:$A$13,0)),0)</f>
        <v>0.818181818181818</v>
      </c>
    </row>
    <row r="7967" customFormat="false" ht="15" hidden="false" customHeight="false" outlineLevel="0" collapsed="false">
      <c r="A7967" s="47" t="s">
        <v>19919</v>
      </c>
      <c r="B7967" s="47" t="s">
        <v>1799</v>
      </c>
      <c r="C7967" s="48" t="n">
        <v>46165</v>
      </c>
      <c r="D7967" s="47" t="s">
        <v>65</v>
      </c>
      <c r="E7967" s="47" t="s">
        <v>134</v>
      </c>
      <c r="F7967" s="47" t="s">
        <v>157</v>
      </c>
      <c r="G7967" s="47" t="s">
        <v>137</v>
      </c>
      <c r="H7967" s="47" t="n">
        <v>136</v>
      </c>
      <c r="I7967" s="57" t="n">
        <f aca="false">IFERROR(H7967/INDEX(Rate_Master!$C$2:$C$13,MATCH(F7967,Rate_Master!$A$2:$A$13,0)),0)</f>
        <v>0.618181818181818</v>
      </c>
    </row>
    <row r="7968" customFormat="false" ht="15" hidden="false" customHeight="false" outlineLevel="0" collapsed="false">
      <c r="A7968" s="47" t="s">
        <v>19920</v>
      </c>
      <c r="B7968" s="47" t="s">
        <v>1799</v>
      </c>
      <c r="C7968" s="48" t="n">
        <v>46165</v>
      </c>
      <c r="D7968" s="47" t="s">
        <v>65</v>
      </c>
      <c r="E7968" s="47" t="s">
        <v>134</v>
      </c>
      <c r="F7968" s="47" t="s">
        <v>157</v>
      </c>
      <c r="G7968" s="47" t="s">
        <v>138</v>
      </c>
      <c r="H7968" s="47" t="n">
        <v>58</v>
      </c>
      <c r="I7968" s="57" t="n">
        <f aca="false">IFERROR(H7968/INDEX(Rate_Master!$C$2:$C$13,MATCH(F7968,Rate_Master!$A$2:$A$13,0)),0)</f>
        <v>0.263636363636364</v>
      </c>
    </row>
    <row r="7969" customFormat="false" ht="15" hidden="false" customHeight="false" outlineLevel="0" collapsed="false">
      <c r="A7969" s="47" t="s">
        <v>19921</v>
      </c>
      <c r="B7969" s="47" t="s">
        <v>1800</v>
      </c>
      <c r="C7969" s="48" t="n">
        <v>46165</v>
      </c>
      <c r="D7969" s="47" t="s">
        <v>65</v>
      </c>
      <c r="E7969" s="47" t="s">
        <v>134</v>
      </c>
      <c r="F7969" s="47" t="s">
        <v>157</v>
      </c>
      <c r="G7969" s="47" t="s">
        <v>133</v>
      </c>
      <c r="H7969" s="47" t="n">
        <v>809</v>
      </c>
      <c r="I7969" s="57" t="n">
        <f aca="false">IFERROR(H7969/INDEX(Rate_Master!$C$2:$C$13,MATCH(F7969,Rate_Master!$A$2:$A$13,0)),0)</f>
        <v>3.67727272727273</v>
      </c>
    </row>
    <row r="7970" customFormat="false" ht="15" hidden="false" customHeight="false" outlineLevel="0" collapsed="false">
      <c r="A7970" s="47" t="s">
        <v>19922</v>
      </c>
      <c r="B7970" s="47" t="s">
        <v>1800</v>
      </c>
      <c r="C7970" s="48" t="n">
        <v>46165</v>
      </c>
      <c r="D7970" s="47" t="s">
        <v>65</v>
      </c>
      <c r="E7970" s="47" t="s">
        <v>134</v>
      </c>
      <c r="F7970" s="47" t="s">
        <v>157</v>
      </c>
      <c r="G7970" s="47" t="s">
        <v>135</v>
      </c>
      <c r="H7970" s="47" t="n">
        <v>454</v>
      </c>
      <c r="I7970" s="57" t="n">
        <f aca="false">IFERROR(H7970/INDEX(Rate_Master!$C$2:$C$13,MATCH(F7970,Rate_Master!$A$2:$A$13,0)),0)</f>
        <v>2.06363636363636</v>
      </c>
    </row>
    <row r="7971" customFormat="false" ht="15" hidden="false" customHeight="false" outlineLevel="0" collapsed="false">
      <c r="A7971" s="47" t="s">
        <v>19923</v>
      </c>
      <c r="B7971" s="47" t="s">
        <v>1800</v>
      </c>
      <c r="C7971" s="48" t="n">
        <v>46165</v>
      </c>
      <c r="D7971" s="47" t="s">
        <v>65</v>
      </c>
      <c r="E7971" s="47" t="s">
        <v>134</v>
      </c>
      <c r="F7971" s="47" t="s">
        <v>157</v>
      </c>
      <c r="G7971" s="47" t="s">
        <v>136</v>
      </c>
      <c r="H7971" s="47" t="n">
        <v>339</v>
      </c>
      <c r="I7971" s="57" t="n">
        <f aca="false">IFERROR(H7971/INDEX(Rate_Master!$C$2:$C$13,MATCH(F7971,Rate_Master!$A$2:$A$13,0)),0)</f>
        <v>1.54090909090909</v>
      </c>
    </row>
    <row r="7972" customFormat="false" ht="15" hidden="false" customHeight="false" outlineLevel="0" collapsed="false">
      <c r="A7972" s="47" t="s">
        <v>19924</v>
      </c>
      <c r="B7972" s="47" t="s">
        <v>1800</v>
      </c>
      <c r="C7972" s="48" t="n">
        <v>46165</v>
      </c>
      <c r="D7972" s="47" t="s">
        <v>65</v>
      </c>
      <c r="E7972" s="47" t="s">
        <v>134</v>
      </c>
      <c r="F7972" s="47" t="s">
        <v>157</v>
      </c>
      <c r="G7972" s="47" t="s">
        <v>137</v>
      </c>
      <c r="H7972" s="47" t="n">
        <v>244</v>
      </c>
      <c r="I7972" s="57" t="n">
        <f aca="false">IFERROR(H7972/INDEX(Rate_Master!$C$2:$C$13,MATCH(F7972,Rate_Master!$A$2:$A$13,0)),0)</f>
        <v>1.10909090909091</v>
      </c>
    </row>
    <row r="7973" customFormat="false" ht="15" hidden="false" customHeight="false" outlineLevel="0" collapsed="false">
      <c r="A7973" s="47" t="s">
        <v>19925</v>
      </c>
      <c r="B7973" s="47" t="s">
        <v>1800</v>
      </c>
      <c r="C7973" s="48" t="n">
        <v>46165</v>
      </c>
      <c r="D7973" s="47" t="s">
        <v>65</v>
      </c>
      <c r="E7973" s="47" t="s">
        <v>134</v>
      </c>
      <c r="F7973" s="47" t="s">
        <v>157</v>
      </c>
      <c r="G7973" s="47" t="s">
        <v>138</v>
      </c>
      <c r="H7973" s="47" t="n">
        <v>118</v>
      </c>
      <c r="I7973" s="57" t="n">
        <f aca="false">IFERROR(H7973/INDEX(Rate_Master!$C$2:$C$13,MATCH(F7973,Rate_Master!$A$2:$A$13,0)),0)</f>
        <v>0.536363636363636</v>
      </c>
    </row>
    <row r="7974" customFormat="false" ht="15" hidden="false" customHeight="false" outlineLevel="0" collapsed="false">
      <c r="A7974" s="47" t="s">
        <v>19926</v>
      </c>
      <c r="B7974" s="47" t="s">
        <v>1801</v>
      </c>
      <c r="C7974" s="48" t="n">
        <v>46165</v>
      </c>
      <c r="D7974" s="47" t="s">
        <v>65</v>
      </c>
      <c r="E7974" s="47" t="s">
        <v>134</v>
      </c>
      <c r="F7974" s="47" t="s">
        <v>157</v>
      </c>
      <c r="G7974" s="47" t="s">
        <v>133</v>
      </c>
      <c r="H7974" s="47" t="n">
        <v>915</v>
      </c>
      <c r="I7974" s="57" t="n">
        <f aca="false">IFERROR(H7974/INDEX(Rate_Master!$C$2:$C$13,MATCH(F7974,Rate_Master!$A$2:$A$13,0)),0)</f>
        <v>4.15909090909091</v>
      </c>
    </row>
    <row r="7975" customFormat="false" ht="15" hidden="false" customHeight="false" outlineLevel="0" collapsed="false">
      <c r="A7975" s="47" t="s">
        <v>19927</v>
      </c>
      <c r="B7975" s="47" t="s">
        <v>1801</v>
      </c>
      <c r="C7975" s="48" t="n">
        <v>46165</v>
      </c>
      <c r="D7975" s="47" t="s">
        <v>65</v>
      </c>
      <c r="E7975" s="47" t="s">
        <v>134</v>
      </c>
      <c r="F7975" s="47" t="s">
        <v>157</v>
      </c>
      <c r="G7975" s="47" t="s">
        <v>135</v>
      </c>
      <c r="H7975" s="47" t="n">
        <v>531</v>
      </c>
      <c r="I7975" s="57" t="n">
        <f aca="false">IFERROR(H7975/INDEX(Rate_Master!$C$2:$C$13,MATCH(F7975,Rate_Master!$A$2:$A$13,0)),0)</f>
        <v>2.41363636363636</v>
      </c>
    </row>
    <row r="7976" customFormat="false" ht="15" hidden="false" customHeight="false" outlineLevel="0" collapsed="false">
      <c r="A7976" s="47" t="s">
        <v>19928</v>
      </c>
      <c r="B7976" s="47" t="s">
        <v>1801</v>
      </c>
      <c r="C7976" s="48" t="n">
        <v>46165</v>
      </c>
      <c r="D7976" s="47" t="s">
        <v>65</v>
      </c>
      <c r="E7976" s="47" t="s">
        <v>134</v>
      </c>
      <c r="F7976" s="47" t="s">
        <v>157</v>
      </c>
      <c r="G7976" s="47" t="s">
        <v>136</v>
      </c>
      <c r="H7976" s="47" t="n">
        <v>401</v>
      </c>
      <c r="I7976" s="57" t="n">
        <f aca="false">IFERROR(H7976/INDEX(Rate_Master!$C$2:$C$13,MATCH(F7976,Rate_Master!$A$2:$A$13,0)),0)</f>
        <v>1.82272727272727</v>
      </c>
    </row>
    <row r="7977" customFormat="false" ht="15" hidden="false" customHeight="false" outlineLevel="0" collapsed="false">
      <c r="A7977" s="47" t="s">
        <v>19929</v>
      </c>
      <c r="B7977" s="47" t="s">
        <v>1801</v>
      </c>
      <c r="C7977" s="48" t="n">
        <v>46165</v>
      </c>
      <c r="D7977" s="47" t="s">
        <v>65</v>
      </c>
      <c r="E7977" s="47" t="s">
        <v>134</v>
      </c>
      <c r="F7977" s="47" t="s">
        <v>157</v>
      </c>
      <c r="G7977" s="47" t="s">
        <v>137</v>
      </c>
      <c r="H7977" s="47" t="n">
        <v>280</v>
      </c>
      <c r="I7977" s="57" t="n">
        <f aca="false">IFERROR(H7977/INDEX(Rate_Master!$C$2:$C$13,MATCH(F7977,Rate_Master!$A$2:$A$13,0)),0)</f>
        <v>1.27272727272727</v>
      </c>
    </row>
    <row r="7978" customFormat="false" ht="15" hidden="false" customHeight="false" outlineLevel="0" collapsed="false">
      <c r="A7978" s="47" t="s">
        <v>19930</v>
      </c>
      <c r="B7978" s="47" t="s">
        <v>1801</v>
      </c>
      <c r="C7978" s="48" t="n">
        <v>46165</v>
      </c>
      <c r="D7978" s="47" t="s">
        <v>65</v>
      </c>
      <c r="E7978" s="47" t="s">
        <v>134</v>
      </c>
      <c r="F7978" s="47" t="s">
        <v>157</v>
      </c>
      <c r="G7978" s="47" t="s">
        <v>138</v>
      </c>
      <c r="H7978" s="47" t="n">
        <v>155</v>
      </c>
      <c r="I7978" s="57" t="n">
        <f aca="false">IFERROR(H7978/INDEX(Rate_Master!$C$2:$C$13,MATCH(F7978,Rate_Master!$A$2:$A$13,0)),0)</f>
        <v>0.704545454545455</v>
      </c>
    </row>
    <row r="7979" customFormat="false" ht="15" hidden="false" customHeight="false" outlineLevel="0" collapsed="false">
      <c r="A7979" s="47" t="s">
        <v>19931</v>
      </c>
      <c r="B7979" s="47" t="s">
        <v>1802</v>
      </c>
      <c r="C7979" s="48" t="n">
        <v>46167</v>
      </c>
      <c r="D7979" s="47" t="s">
        <v>62</v>
      </c>
      <c r="E7979" s="47" t="s">
        <v>120</v>
      </c>
      <c r="F7979" s="47" t="s">
        <v>149</v>
      </c>
      <c r="G7979" s="47" t="s">
        <v>119</v>
      </c>
      <c r="H7979" s="47" t="n">
        <v>2098</v>
      </c>
      <c r="I7979" s="57" t="n">
        <f aca="false">IFERROR(H7979/INDEX(Rate_Master!$C$2:$C$13,MATCH(F7979,Rate_Master!$A$2:$A$13,0)),0)</f>
        <v>1.90727272727273</v>
      </c>
    </row>
    <row r="7980" customFormat="false" ht="15" hidden="false" customHeight="false" outlineLevel="0" collapsed="false">
      <c r="A7980" s="47" t="s">
        <v>19932</v>
      </c>
      <c r="B7980" s="47" t="s">
        <v>1802</v>
      </c>
      <c r="C7980" s="48" t="n">
        <v>46167</v>
      </c>
      <c r="D7980" s="47" t="s">
        <v>62</v>
      </c>
      <c r="E7980" s="47" t="s">
        <v>120</v>
      </c>
      <c r="F7980" s="47" t="s">
        <v>149</v>
      </c>
      <c r="G7980" s="47" t="s">
        <v>121</v>
      </c>
      <c r="H7980" s="47" t="n">
        <v>1905</v>
      </c>
      <c r="I7980" s="57" t="n">
        <f aca="false">IFERROR(H7980/INDEX(Rate_Master!$C$2:$C$13,MATCH(F7980,Rate_Master!$A$2:$A$13,0)),0)</f>
        <v>1.73181818181818</v>
      </c>
    </row>
    <row r="7981" customFormat="false" ht="15" hidden="false" customHeight="false" outlineLevel="0" collapsed="false">
      <c r="A7981" s="47" t="s">
        <v>19933</v>
      </c>
      <c r="B7981" s="47" t="s">
        <v>1802</v>
      </c>
      <c r="C7981" s="48" t="n">
        <v>46167</v>
      </c>
      <c r="D7981" s="47" t="s">
        <v>62</v>
      </c>
      <c r="E7981" s="47" t="s">
        <v>120</v>
      </c>
      <c r="F7981" s="47" t="s">
        <v>149</v>
      </c>
      <c r="G7981" s="47" t="s">
        <v>122</v>
      </c>
      <c r="H7981" s="47" t="n">
        <v>2142</v>
      </c>
      <c r="I7981" s="57" t="n">
        <f aca="false">IFERROR(H7981/INDEX(Rate_Master!$C$2:$C$13,MATCH(F7981,Rate_Master!$A$2:$A$13,0)),0)</f>
        <v>1.94727272727273</v>
      </c>
    </row>
    <row r="7982" customFormat="false" ht="15" hidden="false" customHeight="false" outlineLevel="0" collapsed="false">
      <c r="A7982" s="47" t="s">
        <v>19934</v>
      </c>
      <c r="B7982" s="47" t="s">
        <v>1802</v>
      </c>
      <c r="C7982" s="48" t="n">
        <v>46167</v>
      </c>
      <c r="D7982" s="47" t="s">
        <v>62</v>
      </c>
      <c r="E7982" s="47" t="s">
        <v>120</v>
      </c>
      <c r="F7982" s="47" t="s">
        <v>149</v>
      </c>
      <c r="G7982" s="47" t="s">
        <v>123</v>
      </c>
      <c r="H7982" s="47" t="n">
        <v>1566</v>
      </c>
      <c r="I7982" s="57" t="n">
        <f aca="false">IFERROR(H7982/INDEX(Rate_Master!$C$2:$C$13,MATCH(F7982,Rate_Master!$A$2:$A$13,0)),0)</f>
        <v>1.42363636363636</v>
      </c>
    </row>
    <row r="7983" customFormat="false" ht="15" hidden="false" customHeight="false" outlineLevel="0" collapsed="false">
      <c r="A7983" s="47" t="s">
        <v>19935</v>
      </c>
      <c r="B7983" s="47" t="s">
        <v>1802</v>
      </c>
      <c r="C7983" s="48" t="n">
        <v>46167</v>
      </c>
      <c r="D7983" s="47" t="s">
        <v>62</v>
      </c>
      <c r="E7983" s="47" t="s">
        <v>120</v>
      </c>
      <c r="F7983" s="47" t="s">
        <v>149</v>
      </c>
      <c r="G7983" s="47" t="s">
        <v>124</v>
      </c>
      <c r="H7983" s="47" t="n">
        <v>965</v>
      </c>
      <c r="I7983" s="57" t="n">
        <f aca="false">IFERROR(H7983/INDEX(Rate_Master!$C$2:$C$13,MATCH(F7983,Rate_Master!$A$2:$A$13,0)),0)</f>
        <v>0.877272727272727</v>
      </c>
    </row>
    <row r="7984" customFormat="false" ht="15" hidden="false" customHeight="false" outlineLevel="0" collapsed="false">
      <c r="A7984" s="47" t="s">
        <v>19936</v>
      </c>
      <c r="B7984" s="47" t="s">
        <v>1802</v>
      </c>
      <c r="C7984" s="48" t="n">
        <v>46167</v>
      </c>
      <c r="D7984" s="47" t="s">
        <v>62</v>
      </c>
      <c r="E7984" s="47" t="s">
        <v>120</v>
      </c>
      <c r="F7984" s="47" t="s">
        <v>149</v>
      </c>
      <c r="G7984" s="47" t="s">
        <v>125</v>
      </c>
      <c r="H7984" s="47" t="n">
        <v>585</v>
      </c>
      <c r="I7984" s="57" t="n">
        <f aca="false">IFERROR(H7984/INDEX(Rate_Master!$C$2:$C$13,MATCH(F7984,Rate_Master!$A$2:$A$13,0)),0)</f>
        <v>0.531818181818182</v>
      </c>
    </row>
    <row r="7985" customFormat="false" ht="15" hidden="false" customHeight="false" outlineLevel="0" collapsed="false">
      <c r="A7985" s="47" t="s">
        <v>19937</v>
      </c>
      <c r="B7985" s="47" t="s">
        <v>1802</v>
      </c>
      <c r="C7985" s="48" t="n">
        <v>46167</v>
      </c>
      <c r="D7985" s="47" t="s">
        <v>62</v>
      </c>
      <c r="E7985" s="47" t="s">
        <v>120</v>
      </c>
      <c r="F7985" s="47" t="s">
        <v>149</v>
      </c>
      <c r="G7985" s="47" t="s">
        <v>126</v>
      </c>
      <c r="H7985" s="47" t="n">
        <v>377</v>
      </c>
      <c r="I7985" s="57" t="n">
        <f aca="false">IFERROR(H7985/INDEX(Rate_Master!$C$2:$C$13,MATCH(F7985,Rate_Master!$A$2:$A$13,0)),0)</f>
        <v>0.342727272727273</v>
      </c>
    </row>
    <row r="7986" customFormat="false" ht="15" hidden="false" customHeight="false" outlineLevel="0" collapsed="false">
      <c r="A7986" s="47" t="s">
        <v>19938</v>
      </c>
      <c r="B7986" s="47" t="s">
        <v>1803</v>
      </c>
      <c r="C7986" s="48" t="n">
        <v>46167</v>
      </c>
      <c r="D7986" s="47" t="s">
        <v>62</v>
      </c>
      <c r="E7986" s="47" t="s">
        <v>120</v>
      </c>
      <c r="F7986" s="47" t="s">
        <v>149</v>
      </c>
      <c r="G7986" s="47" t="s">
        <v>119</v>
      </c>
      <c r="H7986" s="47" t="n">
        <v>3017</v>
      </c>
      <c r="I7986" s="57" t="n">
        <f aca="false">IFERROR(H7986/INDEX(Rate_Master!$C$2:$C$13,MATCH(F7986,Rate_Master!$A$2:$A$13,0)),0)</f>
        <v>2.74272727272727</v>
      </c>
    </row>
    <row r="7987" customFormat="false" ht="15" hidden="false" customHeight="false" outlineLevel="0" collapsed="false">
      <c r="A7987" s="47" t="s">
        <v>19939</v>
      </c>
      <c r="B7987" s="47" t="s">
        <v>1803</v>
      </c>
      <c r="C7987" s="48" t="n">
        <v>46167</v>
      </c>
      <c r="D7987" s="47" t="s">
        <v>62</v>
      </c>
      <c r="E7987" s="47" t="s">
        <v>120</v>
      </c>
      <c r="F7987" s="47" t="s">
        <v>149</v>
      </c>
      <c r="G7987" s="47" t="s">
        <v>121</v>
      </c>
      <c r="H7987" s="47" t="n">
        <v>2683</v>
      </c>
      <c r="I7987" s="57" t="n">
        <f aca="false">IFERROR(H7987/INDEX(Rate_Master!$C$2:$C$13,MATCH(F7987,Rate_Master!$A$2:$A$13,0)),0)</f>
        <v>2.43909090909091</v>
      </c>
    </row>
    <row r="7988" customFormat="false" ht="15" hidden="false" customHeight="false" outlineLevel="0" collapsed="false">
      <c r="A7988" s="47" t="s">
        <v>19940</v>
      </c>
      <c r="B7988" s="47" t="s">
        <v>1803</v>
      </c>
      <c r="C7988" s="48" t="n">
        <v>46167</v>
      </c>
      <c r="D7988" s="47" t="s">
        <v>62</v>
      </c>
      <c r="E7988" s="47" t="s">
        <v>120</v>
      </c>
      <c r="F7988" s="47" t="s">
        <v>149</v>
      </c>
      <c r="G7988" s="47" t="s">
        <v>122</v>
      </c>
      <c r="H7988" s="47" t="n">
        <v>2844</v>
      </c>
      <c r="I7988" s="57" t="n">
        <f aca="false">IFERROR(H7988/INDEX(Rate_Master!$C$2:$C$13,MATCH(F7988,Rate_Master!$A$2:$A$13,0)),0)</f>
        <v>2.58545454545455</v>
      </c>
    </row>
    <row r="7989" customFormat="false" ht="15" hidden="false" customHeight="false" outlineLevel="0" collapsed="false">
      <c r="A7989" s="47" t="s">
        <v>19941</v>
      </c>
      <c r="B7989" s="47" t="s">
        <v>1803</v>
      </c>
      <c r="C7989" s="48" t="n">
        <v>46167</v>
      </c>
      <c r="D7989" s="47" t="s">
        <v>62</v>
      </c>
      <c r="E7989" s="47" t="s">
        <v>120</v>
      </c>
      <c r="F7989" s="47" t="s">
        <v>149</v>
      </c>
      <c r="G7989" s="47" t="s">
        <v>123</v>
      </c>
      <c r="H7989" s="47" t="n">
        <v>2025</v>
      </c>
      <c r="I7989" s="57" t="n">
        <f aca="false">IFERROR(H7989/INDEX(Rate_Master!$C$2:$C$13,MATCH(F7989,Rate_Master!$A$2:$A$13,0)),0)</f>
        <v>1.84090909090909</v>
      </c>
    </row>
    <row r="7990" customFormat="false" ht="15" hidden="false" customHeight="false" outlineLevel="0" collapsed="false">
      <c r="A7990" s="47" t="s">
        <v>19942</v>
      </c>
      <c r="B7990" s="47" t="s">
        <v>1803</v>
      </c>
      <c r="C7990" s="48" t="n">
        <v>46167</v>
      </c>
      <c r="D7990" s="47" t="s">
        <v>62</v>
      </c>
      <c r="E7990" s="47" t="s">
        <v>120</v>
      </c>
      <c r="F7990" s="47" t="s">
        <v>149</v>
      </c>
      <c r="G7990" s="47" t="s">
        <v>124</v>
      </c>
      <c r="H7990" s="47" t="n">
        <v>1267</v>
      </c>
      <c r="I7990" s="57" t="n">
        <f aca="false">IFERROR(H7990/INDEX(Rate_Master!$C$2:$C$13,MATCH(F7990,Rate_Master!$A$2:$A$13,0)),0)</f>
        <v>1.15181818181818</v>
      </c>
    </row>
    <row r="7991" customFormat="false" ht="15" hidden="false" customHeight="false" outlineLevel="0" collapsed="false">
      <c r="A7991" s="47" t="s">
        <v>19943</v>
      </c>
      <c r="B7991" s="47" t="s">
        <v>1803</v>
      </c>
      <c r="C7991" s="48" t="n">
        <v>46167</v>
      </c>
      <c r="D7991" s="47" t="s">
        <v>62</v>
      </c>
      <c r="E7991" s="47" t="s">
        <v>120</v>
      </c>
      <c r="F7991" s="47" t="s">
        <v>149</v>
      </c>
      <c r="G7991" s="47" t="s">
        <v>125</v>
      </c>
      <c r="H7991" s="47" t="n">
        <v>739</v>
      </c>
      <c r="I7991" s="57" t="n">
        <f aca="false">IFERROR(H7991/INDEX(Rate_Master!$C$2:$C$13,MATCH(F7991,Rate_Master!$A$2:$A$13,0)),0)</f>
        <v>0.671818181818182</v>
      </c>
    </row>
    <row r="7992" customFormat="false" ht="15" hidden="false" customHeight="false" outlineLevel="0" collapsed="false">
      <c r="A7992" s="47" t="s">
        <v>19944</v>
      </c>
      <c r="B7992" s="47" t="s">
        <v>1803</v>
      </c>
      <c r="C7992" s="48" t="n">
        <v>46167</v>
      </c>
      <c r="D7992" s="47" t="s">
        <v>62</v>
      </c>
      <c r="E7992" s="47" t="s">
        <v>120</v>
      </c>
      <c r="F7992" s="47" t="s">
        <v>149</v>
      </c>
      <c r="G7992" s="47" t="s">
        <v>126</v>
      </c>
      <c r="H7992" s="47" t="n">
        <v>516</v>
      </c>
      <c r="I7992" s="57" t="n">
        <f aca="false">IFERROR(H7992/INDEX(Rate_Master!$C$2:$C$13,MATCH(F7992,Rate_Master!$A$2:$A$13,0)),0)</f>
        <v>0.469090909090909</v>
      </c>
    </row>
    <row r="7993" customFormat="false" ht="15" hidden="false" customHeight="false" outlineLevel="0" collapsed="false">
      <c r="A7993" s="47" t="s">
        <v>19945</v>
      </c>
      <c r="B7993" s="47" t="s">
        <v>1804</v>
      </c>
      <c r="C7993" s="48" t="n">
        <v>46167</v>
      </c>
      <c r="D7993" s="47" t="s">
        <v>62</v>
      </c>
      <c r="E7993" s="47" t="s">
        <v>120</v>
      </c>
      <c r="F7993" s="47" t="s">
        <v>149</v>
      </c>
      <c r="G7993" s="47" t="s">
        <v>119</v>
      </c>
      <c r="H7993" s="47" t="n">
        <v>1059</v>
      </c>
      <c r="I7993" s="57" t="n">
        <f aca="false">IFERROR(H7993/INDEX(Rate_Master!$C$2:$C$13,MATCH(F7993,Rate_Master!$A$2:$A$13,0)),0)</f>
        <v>0.962727272727273</v>
      </c>
    </row>
    <row r="7994" customFormat="false" ht="15" hidden="false" customHeight="false" outlineLevel="0" collapsed="false">
      <c r="A7994" s="47" t="s">
        <v>19946</v>
      </c>
      <c r="B7994" s="47" t="s">
        <v>1804</v>
      </c>
      <c r="C7994" s="48" t="n">
        <v>46167</v>
      </c>
      <c r="D7994" s="47" t="s">
        <v>62</v>
      </c>
      <c r="E7994" s="47" t="s">
        <v>120</v>
      </c>
      <c r="F7994" s="47" t="s">
        <v>149</v>
      </c>
      <c r="G7994" s="47" t="s">
        <v>121</v>
      </c>
      <c r="H7994" s="47" t="n">
        <v>942</v>
      </c>
      <c r="I7994" s="57" t="n">
        <f aca="false">IFERROR(H7994/INDEX(Rate_Master!$C$2:$C$13,MATCH(F7994,Rate_Master!$A$2:$A$13,0)),0)</f>
        <v>0.856363636363636</v>
      </c>
    </row>
    <row r="7995" customFormat="false" ht="15" hidden="false" customHeight="false" outlineLevel="0" collapsed="false">
      <c r="A7995" s="47" t="s">
        <v>19947</v>
      </c>
      <c r="B7995" s="47" t="s">
        <v>1804</v>
      </c>
      <c r="C7995" s="48" t="n">
        <v>46167</v>
      </c>
      <c r="D7995" s="47" t="s">
        <v>62</v>
      </c>
      <c r="E7995" s="47" t="s">
        <v>120</v>
      </c>
      <c r="F7995" s="47" t="s">
        <v>149</v>
      </c>
      <c r="G7995" s="47" t="s">
        <v>122</v>
      </c>
      <c r="H7995" s="47" t="n">
        <v>1006</v>
      </c>
      <c r="I7995" s="57" t="n">
        <f aca="false">IFERROR(H7995/INDEX(Rate_Master!$C$2:$C$13,MATCH(F7995,Rate_Master!$A$2:$A$13,0)),0)</f>
        <v>0.914545454545455</v>
      </c>
    </row>
    <row r="7996" customFormat="false" ht="15" hidden="false" customHeight="false" outlineLevel="0" collapsed="false">
      <c r="A7996" s="47" t="s">
        <v>19948</v>
      </c>
      <c r="B7996" s="47" t="s">
        <v>1804</v>
      </c>
      <c r="C7996" s="48" t="n">
        <v>46167</v>
      </c>
      <c r="D7996" s="47" t="s">
        <v>62</v>
      </c>
      <c r="E7996" s="47" t="s">
        <v>120</v>
      </c>
      <c r="F7996" s="47" t="s">
        <v>149</v>
      </c>
      <c r="G7996" s="47" t="s">
        <v>123</v>
      </c>
      <c r="H7996" s="47" t="n">
        <v>778</v>
      </c>
      <c r="I7996" s="57" t="n">
        <f aca="false">IFERROR(H7996/INDEX(Rate_Master!$C$2:$C$13,MATCH(F7996,Rate_Master!$A$2:$A$13,0)),0)</f>
        <v>0.707272727272727</v>
      </c>
    </row>
    <row r="7997" customFormat="false" ht="15" hidden="false" customHeight="false" outlineLevel="0" collapsed="false">
      <c r="A7997" s="47" t="s">
        <v>19949</v>
      </c>
      <c r="B7997" s="47" t="s">
        <v>1804</v>
      </c>
      <c r="C7997" s="48" t="n">
        <v>46167</v>
      </c>
      <c r="D7997" s="47" t="s">
        <v>62</v>
      </c>
      <c r="E7997" s="47" t="s">
        <v>120</v>
      </c>
      <c r="F7997" s="47" t="s">
        <v>149</v>
      </c>
      <c r="G7997" s="47" t="s">
        <v>124</v>
      </c>
      <c r="H7997" s="47" t="n">
        <v>456</v>
      </c>
      <c r="I7997" s="57" t="n">
        <f aca="false">IFERROR(H7997/INDEX(Rate_Master!$C$2:$C$13,MATCH(F7997,Rate_Master!$A$2:$A$13,0)),0)</f>
        <v>0.414545454545455</v>
      </c>
    </row>
    <row r="7998" customFormat="false" ht="15" hidden="false" customHeight="false" outlineLevel="0" collapsed="false">
      <c r="A7998" s="47" t="s">
        <v>19950</v>
      </c>
      <c r="B7998" s="47" t="s">
        <v>1804</v>
      </c>
      <c r="C7998" s="48" t="n">
        <v>46167</v>
      </c>
      <c r="D7998" s="47" t="s">
        <v>62</v>
      </c>
      <c r="E7998" s="47" t="s">
        <v>120</v>
      </c>
      <c r="F7998" s="47" t="s">
        <v>149</v>
      </c>
      <c r="G7998" s="47" t="s">
        <v>125</v>
      </c>
      <c r="H7998" s="47" t="n">
        <v>291</v>
      </c>
      <c r="I7998" s="57" t="n">
        <f aca="false">IFERROR(H7998/INDEX(Rate_Master!$C$2:$C$13,MATCH(F7998,Rate_Master!$A$2:$A$13,0)),0)</f>
        <v>0.264545454545455</v>
      </c>
    </row>
    <row r="7999" customFormat="false" ht="15" hidden="false" customHeight="false" outlineLevel="0" collapsed="false">
      <c r="A7999" s="47" t="s">
        <v>19951</v>
      </c>
      <c r="B7999" s="47" t="s">
        <v>1804</v>
      </c>
      <c r="C7999" s="48" t="n">
        <v>46167</v>
      </c>
      <c r="D7999" s="47" t="s">
        <v>62</v>
      </c>
      <c r="E7999" s="47" t="s">
        <v>120</v>
      </c>
      <c r="F7999" s="47" t="s">
        <v>149</v>
      </c>
      <c r="G7999" s="47" t="s">
        <v>126</v>
      </c>
      <c r="H7999" s="47" t="n">
        <v>171</v>
      </c>
      <c r="I7999" s="57" t="n">
        <f aca="false">IFERROR(H7999/INDEX(Rate_Master!$C$2:$C$13,MATCH(F7999,Rate_Master!$A$2:$A$13,0)),0)</f>
        <v>0.155454545454545</v>
      </c>
    </row>
    <row r="8000" customFormat="false" ht="15" hidden="false" customHeight="false" outlineLevel="0" collapsed="false">
      <c r="A8000" s="47" t="s">
        <v>19952</v>
      </c>
      <c r="B8000" s="47" t="s">
        <v>1805</v>
      </c>
      <c r="C8000" s="48" t="n">
        <v>46167</v>
      </c>
      <c r="D8000" s="47" t="s">
        <v>63</v>
      </c>
      <c r="E8000" s="47" t="s">
        <v>120</v>
      </c>
      <c r="F8000" s="47" t="s">
        <v>151</v>
      </c>
      <c r="G8000" s="47" t="s">
        <v>119</v>
      </c>
      <c r="H8000" s="47" t="n">
        <v>967</v>
      </c>
      <c r="I8000" s="57" t="n">
        <f aca="false">IFERROR(H8000/INDEX(Rate_Master!$C$2:$C$13,MATCH(F8000,Rate_Master!$A$2:$A$13,0)),0)</f>
        <v>1.38142857142857</v>
      </c>
    </row>
    <row r="8001" customFormat="false" ht="15" hidden="false" customHeight="false" outlineLevel="0" collapsed="false">
      <c r="A8001" s="47" t="s">
        <v>19953</v>
      </c>
      <c r="B8001" s="47" t="s">
        <v>1805</v>
      </c>
      <c r="C8001" s="48" t="n">
        <v>46167</v>
      </c>
      <c r="D8001" s="47" t="s">
        <v>63</v>
      </c>
      <c r="E8001" s="47" t="s">
        <v>120</v>
      </c>
      <c r="F8001" s="47" t="s">
        <v>151</v>
      </c>
      <c r="G8001" s="47" t="s">
        <v>121</v>
      </c>
      <c r="H8001" s="47" t="n">
        <v>866</v>
      </c>
      <c r="I8001" s="57" t="n">
        <f aca="false">IFERROR(H8001/INDEX(Rate_Master!$C$2:$C$13,MATCH(F8001,Rate_Master!$A$2:$A$13,0)),0)</f>
        <v>1.23714285714286</v>
      </c>
    </row>
    <row r="8002" customFormat="false" ht="15" hidden="false" customHeight="false" outlineLevel="0" collapsed="false">
      <c r="A8002" s="47" t="s">
        <v>19954</v>
      </c>
      <c r="B8002" s="47" t="s">
        <v>1805</v>
      </c>
      <c r="C8002" s="48" t="n">
        <v>46167</v>
      </c>
      <c r="D8002" s="47" t="s">
        <v>63</v>
      </c>
      <c r="E8002" s="47" t="s">
        <v>120</v>
      </c>
      <c r="F8002" s="47" t="s">
        <v>151</v>
      </c>
      <c r="G8002" s="47" t="s">
        <v>122</v>
      </c>
      <c r="H8002" s="47" t="n">
        <v>2070</v>
      </c>
      <c r="I8002" s="57" t="n">
        <f aca="false">IFERROR(H8002/INDEX(Rate_Master!$C$2:$C$13,MATCH(F8002,Rate_Master!$A$2:$A$13,0)),0)</f>
        <v>2.95714285714286</v>
      </c>
    </row>
    <row r="8003" customFormat="false" ht="15" hidden="false" customHeight="false" outlineLevel="0" collapsed="false">
      <c r="A8003" s="47" t="s">
        <v>19955</v>
      </c>
      <c r="B8003" s="47" t="s">
        <v>1805</v>
      </c>
      <c r="C8003" s="48" t="n">
        <v>46167</v>
      </c>
      <c r="D8003" s="47" t="s">
        <v>63</v>
      </c>
      <c r="E8003" s="47" t="s">
        <v>120</v>
      </c>
      <c r="F8003" s="47" t="s">
        <v>151</v>
      </c>
      <c r="G8003" s="47" t="s">
        <v>123</v>
      </c>
      <c r="H8003" s="47" t="n">
        <v>680</v>
      </c>
      <c r="I8003" s="57" t="n">
        <f aca="false">IFERROR(H8003/INDEX(Rate_Master!$C$2:$C$13,MATCH(F8003,Rate_Master!$A$2:$A$13,0)),0)</f>
        <v>0.971428571428571</v>
      </c>
    </row>
    <row r="8004" customFormat="false" ht="15" hidden="false" customHeight="false" outlineLevel="0" collapsed="false">
      <c r="A8004" s="47" t="s">
        <v>19956</v>
      </c>
      <c r="B8004" s="47" t="s">
        <v>1805</v>
      </c>
      <c r="C8004" s="48" t="n">
        <v>46167</v>
      </c>
      <c r="D8004" s="47" t="s">
        <v>63</v>
      </c>
      <c r="E8004" s="47" t="s">
        <v>120</v>
      </c>
      <c r="F8004" s="47" t="s">
        <v>151</v>
      </c>
      <c r="G8004" s="47" t="s">
        <v>124</v>
      </c>
      <c r="H8004" s="47" t="n">
        <v>435</v>
      </c>
      <c r="I8004" s="57" t="n">
        <f aca="false">IFERROR(H8004/INDEX(Rate_Master!$C$2:$C$13,MATCH(F8004,Rate_Master!$A$2:$A$13,0)),0)</f>
        <v>0.621428571428571</v>
      </c>
    </row>
    <row r="8005" customFormat="false" ht="15" hidden="false" customHeight="false" outlineLevel="0" collapsed="false">
      <c r="A8005" s="47" t="s">
        <v>19957</v>
      </c>
      <c r="B8005" s="47" t="s">
        <v>1805</v>
      </c>
      <c r="C8005" s="48" t="n">
        <v>46167</v>
      </c>
      <c r="D8005" s="47" t="s">
        <v>63</v>
      </c>
      <c r="E8005" s="47" t="s">
        <v>120</v>
      </c>
      <c r="F8005" s="47" t="s">
        <v>151</v>
      </c>
      <c r="G8005" s="47" t="s">
        <v>125</v>
      </c>
      <c r="H8005" s="47" t="n">
        <v>224</v>
      </c>
      <c r="I8005" s="57" t="n">
        <f aca="false">IFERROR(H8005/INDEX(Rate_Master!$C$2:$C$13,MATCH(F8005,Rate_Master!$A$2:$A$13,0)),0)</f>
        <v>0.32</v>
      </c>
    </row>
    <row r="8006" customFormat="false" ht="15" hidden="false" customHeight="false" outlineLevel="0" collapsed="false">
      <c r="A8006" s="47" t="s">
        <v>19958</v>
      </c>
      <c r="B8006" s="47" t="s">
        <v>1805</v>
      </c>
      <c r="C8006" s="48" t="n">
        <v>46167</v>
      </c>
      <c r="D8006" s="47" t="s">
        <v>63</v>
      </c>
      <c r="E8006" s="47" t="s">
        <v>120</v>
      </c>
      <c r="F8006" s="47" t="s">
        <v>151</v>
      </c>
      <c r="G8006" s="47" t="s">
        <v>126</v>
      </c>
      <c r="H8006" s="47" t="n">
        <v>141</v>
      </c>
      <c r="I8006" s="57" t="n">
        <f aca="false">IFERROR(H8006/INDEX(Rate_Master!$C$2:$C$13,MATCH(F8006,Rate_Master!$A$2:$A$13,0)),0)</f>
        <v>0.201428571428571</v>
      </c>
    </row>
    <row r="8007" customFormat="false" ht="15" hidden="false" customHeight="false" outlineLevel="0" collapsed="false">
      <c r="A8007" s="47" t="s">
        <v>19959</v>
      </c>
      <c r="B8007" s="47" t="s">
        <v>1806</v>
      </c>
      <c r="C8007" s="48" t="n">
        <v>46167</v>
      </c>
      <c r="D8007" s="47" t="s">
        <v>63</v>
      </c>
      <c r="E8007" s="47" t="s">
        <v>120</v>
      </c>
      <c r="F8007" s="47" t="s">
        <v>151</v>
      </c>
      <c r="G8007" s="47" t="s">
        <v>119</v>
      </c>
      <c r="H8007" s="47" t="n">
        <v>1593</v>
      </c>
      <c r="I8007" s="57" t="n">
        <f aca="false">IFERROR(H8007/INDEX(Rate_Master!$C$2:$C$13,MATCH(F8007,Rate_Master!$A$2:$A$13,0)),0)</f>
        <v>2.27571428571429</v>
      </c>
    </row>
    <row r="8008" customFormat="false" ht="15" hidden="false" customHeight="false" outlineLevel="0" collapsed="false">
      <c r="A8008" s="47" t="s">
        <v>19960</v>
      </c>
      <c r="B8008" s="47" t="s">
        <v>1806</v>
      </c>
      <c r="C8008" s="48" t="n">
        <v>46167</v>
      </c>
      <c r="D8008" s="47" t="s">
        <v>63</v>
      </c>
      <c r="E8008" s="47" t="s">
        <v>120</v>
      </c>
      <c r="F8008" s="47" t="s">
        <v>151</v>
      </c>
      <c r="G8008" s="47" t="s">
        <v>121</v>
      </c>
      <c r="H8008" s="47" t="n">
        <v>1473</v>
      </c>
      <c r="I8008" s="57" t="n">
        <f aca="false">IFERROR(H8008/INDEX(Rate_Master!$C$2:$C$13,MATCH(F8008,Rate_Master!$A$2:$A$13,0)),0)</f>
        <v>2.10428571428571</v>
      </c>
    </row>
    <row r="8009" customFormat="false" ht="15" hidden="false" customHeight="false" outlineLevel="0" collapsed="false">
      <c r="A8009" s="47" t="s">
        <v>19961</v>
      </c>
      <c r="B8009" s="47" t="s">
        <v>1806</v>
      </c>
      <c r="C8009" s="48" t="n">
        <v>46167</v>
      </c>
      <c r="D8009" s="47" t="s">
        <v>63</v>
      </c>
      <c r="E8009" s="47" t="s">
        <v>120</v>
      </c>
      <c r="F8009" s="47" t="s">
        <v>151</v>
      </c>
      <c r="G8009" s="47" t="s">
        <v>122</v>
      </c>
      <c r="H8009" s="47" t="n">
        <v>3511</v>
      </c>
      <c r="I8009" s="57" t="n">
        <f aca="false">IFERROR(H8009/INDEX(Rate_Master!$C$2:$C$13,MATCH(F8009,Rate_Master!$A$2:$A$13,0)),0)</f>
        <v>5.01571428571429</v>
      </c>
    </row>
    <row r="8010" customFormat="false" ht="15" hidden="false" customHeight="false" outlineLevel="0" collapsed="false">
      <c r="A8010" s="47" t="s">
        <v>19962</v>
      </c>
      <c r="B8010" s="47" t="s">
        <v>1806</v>
      </c>
      <c r="C8010" s="48" t="n">
        <v>46167</v>
      </c>
      <c r="D8010" s="47" t="s">
        <v>63</v>
      </c>
      <c r="E8010" s="47" t="s">
        <v>120</v>
      </c>
      <c r="F8010" s="47" t="s">
        <v>151</v>
      </c>
      <c r="G8010" s="47" t="s">
        <v>123</v>
      </c>
      <c r="H8010" s="47" t="n">
        <v>1155</v>
      </c>
      <c r="I8010" s="57" t="n">
        <f aca="false">IFERROR(H8010/INDEX(Rate_Master!$C$2:$C$13,MATCH(F8010,Rate_Master!$A$2:$A$13,0)),0)</f>
        <v>1.65</v>
      </c>
    </row>
    <row r="8011" customFormat="false" ht="15" hidden="false" customHeight="false" outlineLevel="0" collapsed="false">
      <c r="A8011" s="47" t="s">
        <v>19963</v>
      </c>
      <c r="B8011" s="47" t="s">
        <v>1806</v>
      </c>
      <c r="C8011" s="48" t="n">
        <v>46167</v>
      </c>
      <c r="D8011" s="47" t="s">
        <v>63</v>
      </c>
      <c r="E8011" s="47" t="s">
        <v>120</v>
      </c>
      <c r="F8011" s="47" t="s">
        <v>151</v>
      </c>
      <c r="G8011" s="47" t="s">
        <v>124</v>
      </c>
      <c r="H8011" s="47" t="n">
        <v>751</v>
      </c>
      <c r="I8011" s="57" t="n">
        <f aca="false">IFERROR(H8011/INDEX(Rate_Master!$C$2:$C$13,MATCH(F8011,Rate_Master!$A$2:$A$13,0)),0)</f>
        <v>1.07285714285714</v>
      </c>
    </row>
    <row r="8012" customFormat="false" ht="15" hidden="false" customHeight="false" outlineLevel="0" collapsed="false">
      <c r="A8012" s="47" t="s">
        <v>19964</v>
      </c>
      <c r="B8012" s="47" t="s">
        <v>1806</v>
      </c>
      <c r="C8012" s="48" t="n">
        <v>46167</v>
      </c>
      <c r="D8012" s="47" t="s">
        <v>63</v>
      </c>
      <c r="E8012" s="47" t="s">
        <v>120</v>
      </c>
      <c r="F8012" s="47" t="s">
        <v>151</v>
      </c>
      <c r="G8012" s="47" t="s">
        <v>125</v>
      </c>
      <c r="H8012" s="47" t="n">
        <v>449</v>
      </c>
      <c r="I8012" s="57" t="n">
        <f aca="false">IFERROR(H8012/INDEX(Rate_Master!$C$2:$C$13,MATCH(F8012,Rate_Master!$A$2:$A$13,0)),0)</f>
        <v>0.641428571428572</v>
      </c>
    </row>
    <row r="8013" customFormat="false" ht="15" hidden="false" customHeight="false" outlineLevel="0" collapsed="false">
      <c r="A8013" s="47" t="s">
        <v>19965</v>
      </c>
      <c r="B8013" s="47" t="s">
        <v>1806</v>
      </c>
      <c r="C8013" s="48" t="n">
        <v>46167</v>
      </c>
      <c r="D8013" s="47" t="s">
        <v>63</v>
      </c>
      <c r="E8013" s="47" t="s">
        <v>120</v>
      </c>
      <c r="F8013" s="47" t="s">
        <v>151</v>
      </c>
      <c r="G8013" s="47" t="s">
        <v>126</v>
      </c>
      <c r="H8013" s="47" t="n">
        <v>283</v>
      </c>
      <c r="I8013" s="57" t="n">
        <f aca="false">IFERROR(H8013/INDEX(Rate_Master!$C$2:$C$13,MATCH(F8013,Rate_Master!$A$2:$A$13,0)),0)</f>
        <v>0.404285714285714</v>
      </c>
    </row>
    <row r="8014" customFormat="false" ht="15" hidden="false" customHeight="false" outlineLevel="0" collapsed="false">
      <c r="A8014" s="47" t="s">
        <v>19966</v>
      </c>
      <c r="B8014" s="47" t="s">
        <v>1807</v>
      </c>
      <c r="C8014" s="48" t="n">
        <v>46167</v>
      </c>
      <c r="D8014" s="47" t="s">
        <v>63</v>
      </c>
      <c r="E8014" s="47" t="s">
        <v>120</v>
      </c>
      <c r="F8014" s="47" t="s">
        <v>153</v>
      </c>
      <c r="G8014" s="47" t="s">
        <v>119</v>
      </c>
      <c r="H8014" s="47" t="n">
        <v>2105</v>
      </c>
      <c r="I8014" s="57" t="n">
        <f aca="false">IFERROR(H8014/INDEX(Rate_Master!$C$2:$C$13,MATCH(F8014,Rate_Master!$A$2:$A$13,0)),0)</f>
        <v>2.105</v>
      </c>
    </row>
    <row r="8015" customFormat="false" ht="15" hidden="false" customHeight="false" outlineLevel="0" collapsed="false">
      <c r="A8015" s="47" t="s">
        <v>19967</v>
      </c>
      <c r="B8015" s="47" t="s">
        <v>1807</v>
      </c>
      <c r="C8015" s="48" t="n">
        <v>46167</v>
      </c>
      <c r="D8015" s="47" t="s">
        <v>63</v>
      </c>
      <c r="E8015" s="47" t="s">
        <v>120</v>
      </c>
      <c r="F8015" s="47" t="s">
        <v>153</v>
      </c>
      <c r="G8015" s="47" t="s">
        <v>121</v>
      </c>
      <c r="H8015" s="47" t="n">
        <v>1875</v>
      </c>
      <c r="I8015" s="57" t="n">
        <f aca="false">IFERROR(H8015/INDEX(Rate_Master!$C$2:$C$13,MATCH(F8015,Rate_Master!$A$2:$A$13,0)),0)</f>
        <v>1.875</v>
      </c>
    </row>
    <row r="8016" customFormat="false" ht="15" hidden="false" customHeight="false" outlineLevel="0" collapsed="false">
      <c r="A8016" s="47" t="s">
        <v>19968</v>
      </c>
      <c r="B8016" s="47" t="s">
        <v>1807</v>
      </c>
      <c r="C8016" s="48" t="n">
        <v>46167</v>
      </c>
      <c r="D8016" s="47" t="s">
        <v>63</v>
      </c>
      <c r="E8016" s="47" t="s">
        <v>120</v>
      </c>
      <c r="F8016" s="47" t="s">
        <v>153</v>
      </c>
      <c r="G8016" s="47" t="s">
        <v>122</v>
      </c>
      <c r="H8016" s="47" t="n">
        <v>2039</v>
      </c>
      <c r="I8016" s="57" t="n">
        <f aca="false">IFERROR(H8016/INDEX(Rate_Master!$C$2:$C$13,MATCH(F8016,Rate_Master!$A$2:$A$13,0)),0)</f>
        <v>2.039</v>
      </c>
    </row>
    <row r="8017" customFormat="false" ht="15" hidden="false" customHeight="false" outlineLevel="0" collapsed="false">
      <c r="A8017" s="47" t="s">
        <v>19969</v>
      </c>
      <c r="B8017" s="47" t="s">
        <v>1807</v>
      </c>
      <c r="C8017" s="48" t="n">
        <v>46167</v>
      </c>
      <c r="D8017" s="47" t="s">
        <v>63</v>
      </c>
      <c r="E8017" s="47" t="s">
        <v>120</v>
      </c>
      <c r="F8017" s="47" t="s">
        <v>153</v>
      </c>
      <c r="G8017" s="47" t="s">
        <v>123</v>
      </c>
      <c r="H8017" s="47" t="n">
        <v>1563</v>
      </c>
      <c r="I8017" s="57" t="n">
        <f aca="false">IFERROR(H8017/INDEX(Rate_Master!$C$2:$C$13,MATCH(F8017,Rate_Master!$A$2:$A$13,0)),0)</f>
        <v>1.563</v>
      </c>
    </row>
    <row r="8018" customFormat="false" ht="15" hidden="false" customHeight="false" outlineLevel="0" collapsed="false">
      <c r="A8018" s="47" t="s">
        <v>19970</v>
      </c>
      <c r="B8018" s="47" t="s">
        <v>1807</v>
      </c>
      <c r="C8018" s="48" t="n">
        <v>46167</v>
      </c>
      <c r="D8018" s="47" t="s">
        <v>63</v>
      </c>
      <c r="E8018" s="47" t="s">
        <v>120</v>
      </c>
      <c r="F8018" s="47" t="s">
        <v>153</v>
      </c>
      <c r="G8018" s="47" t="s">
        <v>124</v>
      </c>
      <c r="H8018" s="47" t="n">
        <v>874</v>
      </c>
      <c r="I8018" s="57" t="n">
        <f aca="false">IFERROR(H8018/INDEX(Rate_Master!$C$2:$C$13,MATCH(F8018,Rate_Master!$A$2:$A$13,0)),0)</f>
        <v>0.874</v>
      </c>
    </row>
    <row r="8019" customFormat="false" ht="15" hidden="false" customHeight="false" outlineLevel="0" collapsed="false">
      <c r="A8019" s="47" t="s">
        <v>19971</v>
      </c>
      <c r="B8019" s="47" t="s">
        <v>1807</v>
      </c>
      <c r="C8019" s="48" t="n">
        <v>46167</v>
      </c>
      <c r="D8019" s="47" t="s">
        <v>63</v>
      </c>
      <c r="E8019" s="47" t="s">
        <v>120</v>
      </c>
      <c r="F8019" s="47" t="s">
        <v>153</v>
      </c>
      <c r="G8019" s="47" t="s">
        <v>125</v>
      </c>
      <c r="H8019" s="47" t="n">
        <v>556</v>
      </c>
      <c r="I8019" s="57" t="n">
        <f aca="false">IFERROR(H8019/INDEX(Rate_Master!$C$2:$C$13,MATCH(F8019,Rate_Master!$A$2:$A$13,0)),0)</f>
        <v>0.556</v>
      </c>
    </row>
    <row r="8020" customFormat="false" ht="15" hidden="false" customHeight="false" outlineLevel="0" collapsed="false">
      <c r="A8020" s="47" t="s">
        <v>19972</v>
      </c>
      <c r="B8020" s="47" t="s">
        <v>1807</v>
      </c>
      <c r="C8020" s="48" t="n">
        <v>46167</v>
      </c>
      <c r="D8020" s="47" t="s">
        <v>63</v>
      </c>
      <c r="E8020" s="47" t="s">
        <v>120</v>
      </c>
      <c r="F8020" s="47" t="s">
        <v>153</v>
      </c>
      <c r="G8020" s="47" t="s">
        <v>126</v>
      </c>
      <c r="H8020" s="47" t="n">
        <v>381</v>
      </c>
      <c r="I8020" s="57" t="n">
        <f aca="false">IFERROR(H8020/INDEX(Rate_Master!$C$2:$C$13,MATCH(F8020,Rate_Master!$A$2:$A$13,0)),0)</f>
        <v>0.381</v>
      </c>
    </row>
    <row r="8021" customFormat="false" ht="15" hidden="false" customHeight="false" outlineLevel="0" collapsed="false">
      <c r="A8021" s="47" t="s">
        <v>19973</v>
      </c>
      <c r="B8021" s="47" t="s">
        <v>1809</v>
      </c>
      <c r="C8021" s="48" t="n">
        <v>46167</v>
      </c>
      <c r="D8021" s="47" t="s">
        <v>64</v>
      </c>
      <c r="E8021" s="47" t="s">
        <v>128</v>
      </c>
      <c r="F8021" s="47" t="s">
        <v>155</v>
      </c>
      <c r="G8021" s="47" t="s">
        <v>127</v>
      </c>
      <c r="H8021" s="47" t="n">
        <v>1319</v>
      </c>
      <c r="I8021" s="57" t="n">
        <f aca="false">IFERROR(H8021/INDEX(Rate_Master!$C$2:$C$13,MATCH(F8021,Rate_Master!$A$2:$A$13,0)),0)</f>
        <v>2.39818181818182</v>
      </c>
    </row>
    <row r="8022" customFormat="false" ht="15" hidden="false" customHeight="false" outlineLevel="0" collapsed="false">
      <c r="A8022" s="47" t="s">
        <v>19974</v>
      </c>
      <c r="B8022" s="47" t="s">
        <v>1809</v>
      </c>
      <c r="C8022" s="48" t="n">
        <v>46167</v>
      </c>
      <c r="D8022" s="47" t="s">
        <v>64</v>
      </c>
      <c r="E8022" s="47" t="s">
        <v>128</v>
      </c>
      <c r="F8022" s="47" t="s">
        <v>155</v>
      </c>
      <c r="G8022" s="47" t="s">
        <v>129</v>
      </c>
      <c r="H8022" s="47" t="n">
        <v>956</v>
      </c>
      <c r="I8022" s="57" t="n">
        <f aca="false">IFERROR(H8022/INDEX(Rate_Master!$C$2:$C$13,MATCH(F8022,Rate_Master!$A$2:$A$13,0)),0)</f>
        <v>1.73818181818182</v>
      </c>
    </row>
    <row r="8023" customFormat="false" ht="15" hidden="false" customHeight="false" outlineLevel="0" collapsed="false">
      <c r="A8023" s="47" t="s">
        <v>19975</v>
      </c>
      <c r="B8023" s="47" t="s">
        <v>1809</v>
      </c>
      <c r="C8023" s="48" t="n">
        <v>46167</v>
      </c>
      <c r="D8023" s="47" t="s">
        <v>64</v>
      </c>
      <c r="E8023" s="47" t="s">
        <v>128</v>
      </c>
      <c r="F8023" s="47" t="s">
        <v>155</v>
      </c>
      <c r="G8023" s="47" t="s">
        <v>130</v>
      </c>
      <c r="H8023" s="47" t="n">
        <v>835</v>
      </c>
      <c r="I8023" s="57" t="n">
        <f aca="false">IFERROR(H8023/INDEX(Rate_Master!$C$2:$C$13,MATCH(F8023,Rate_Master!$A$2:$A$13,0)),0)</f>
        <v>1.51818181818182</v>
      </c>
    </row>
    <row r="8024" customFormat="false" ht="15" hidden="false" customHeight="false" outlineLevel="0" collapsed="false">
      <c r="A8024" s="47" t="s">
        <v>19976</v>
      </c>
      <c r="B8024" s="47" t="s">
        <v>1809</v>
      </c>
      <c r="C8024" s="48" t="n">
        <v>46167</v>
      </c>
      <c r="D8024" s="47" t="s">
        <v>64</v>
      </c>
      <c r="E8024" s="47" t="s">
        <v>128</v>
      </c>
      <c r="F8024" s="47" t="s">
        <v>155</v>
      </c>
      <c r="G8024" s="47" t="s">
        <v>131</v>
      </c>
      <c r="H8024" s="47" t="n">
        <v>383</v>
      </c>
      <c r="I8024" s="57" t="n">
        <f aca="false">IFERROR(H8024/INDEX(Rate_Master!$C$2:$C$13,MATCH(F8024,Rate_Master!$A$2:$A$13,0)),0)</f>
        <v>0.696363636363636</v>
      </c>
    </row>
    <row r="8025" customFormat="false" ht="15" hidden="false" customHeight="false" outlineLevel="0" collapsed="false">
      <c r="A8025" s="47" t="s">
        <v>19977</v>
      </c>
      <c r="B8025" s="47" t="s">
        <v>1809</v>
      </c>
      <c r="C8025" s="48" t="n">
        <v>46167</v>
      </c>
      <c r="D8025" s="47" t="s">
        <v>64</v>
      </c>
      <c r="E8025" s="47" t="s">
        <v>128</v>
      </c>
      <c r="F8025" s="47" t="s">
        <v>155</v>
      </c>
      <c r="G8025" s="47" t="s">
        <v>132</v>
      </c>
      <c r="H8025" s="47" t="n">
        <v>326</v>
      </c>
      <c r="I8025" s="57" t="n">
        <f aca="false">IFERROR(H8025/INDEX(Rate_Master!$C$2:$C$13,MATCH(F8025,Rate_Master!$A$2:$A$13,0)),0)</f>
        <v>0.592727272727273</v>
      </c>
    </row>
    <row r="8026" customFormat="false" ht="15" hidden="false" customHeight="false" outlineLevel="0" collapsed="false">
      <c r="A8026" s="47" t="s">
        <v>19978</v>
      </c>
      <c r="B8026" s="47" t="s">
        <v>1810</v>
      </c>
      <c r="C8026" s="48" t="n">
        <v>46167</v>
      </c>
      <c r="D8026" s="47" t="s">
        <v>64</v>
      </c>
      <c r="E8026" s="47" t="s">
        <v>128</v>
      </c>
      <c r="F8026" s="47" t="s">
        <v>155</v>
      </c>
      <c r="G8026" s="47" t="s">
        <v>127</v>
      </c>
      <c r="H8026" s="47" t="n">
        <v>1037</v>
      </c>
      <c r="I8026" s="57" t="n">
        <f aca="false">IFERROR(H8026/INDEX(Rate_Master!$C$2:$C$13,MATCH(F8026,Rate_Master!$A$2:$A$13,0)),0)</f>
        <v>1.88545454545455</v>
      </c>
    </row>
    <row r="8027" customFormat="false" ht="15" hidden="false" customHeight="false" outlineLevel="0" collapsed="false">
      <c r="A8027" s="47" t="s">
        <v>19979</v>
      </c>
      <c r="B8027" s="47" t="s">
        <v>1810</v>
      </c>
      <c r="C8027" s="48" t="n">
        <v>46167</v>
      </c>
      <c r="D8027" s="47" t="s">
        <v>64</v>
      </c>
      <c r="E8027" s="47" t="s">
        <v>128</v>
      </c>
      <c r="F8027" s="47" t="s">
        <v>155</v>
      </c>
      <c r="G8027" s="47" t="s">
        <v>129</v>
      </c>
      <c r="H8027" s="47" t="n">
        <v>692</v>
      </c>
      <c r="I8027" s="57" t="n">
        <f aca="false">IFERROR(H8027/INDEX(Rate_Master!$C$2:$C$13,MATCH(F8027,Rate_Master!$A$2:$A$13,0)),0)</f>
        <v>1.25818181818182</v>
      </c>
    </row>
    <row r="8028" customFormat="false" ht="15" hidden="false" customHeight="false" outlineLevel="0" collapsed="false">
      <c r="A8028" s="47" t="s">
        <v>19980</v>
      </c>
      <c r="B8028" s="47" t="s">
        <v>1810</v>
      </c>
      <c r="C8028" s="48" t="n">
        <v>46167</v>
      </c>
      <c r="D8028" s="47" t="s">
        <v>64</v>
      </c>
      <c r="E8028" s="47" t="s">
        <v>128</v>
      </c>
      <c r="F8028" s="47" t="s">
        <v>155</v>
      </c>
      <c r="G8028" s="47" t="s">
        <v>130</v>
      </c>
      <c r="H8028" s="47" t="n">
        <v>663</v>
      </c>
      <c r="I8028" s="57" t="n">
        <f aca="false">IFERROR(H8028/INDEX(Rate_Master!$C$2:$C$13,MATCH(F8028,Rate_Master!$A$2:$A$13,0)),0)</f>
        <v>1.20545454545455</v>
      </c>
    </row>
    <row r="8029" customFormat="false" ht="15" hidden="false" customHeight="false" outlineLevel="0" collapsed="false">
      <c r="A8029" s="47" t="s">
        <v>19981</v>
      </c>
      <c r="B8029" s="47" t="s">
        <v>1810</v>
      </c>
      <c r="C8029" s="48" t="n">
        <v>46167</v>
      </c>
      <c r="D8029" s="47" t="s">
        <v>64</v>
      </c>
      <c r="E8029" s="47" t="s">
        <v>128</v>
      </c>
      <c r="F8029" s="47" t="s">
        <v>155</v>
      </c>
      <c r="G8029" s="47" t="s">
        <v>131</v>
      </c>
      <c r="H8029" s="47" t="n">
        <v>331</v>
      </c>
      <c r="I8029" s="57" t="n">
        <f aca="false">IFERROR(H8029/INDEX(Rate_Master!$C$2:$C$13,MATCH(F8029,Rate_Master!$A$2:$A$13,0)),0)</f>
        <v>0.601818181818182</v>
      </c>
    </row>
    <row r="8030" customFormat="false" ht="15" hidden="false" customHeight="false" outlineLevel="0" collapsed="false">
      <c r="A8030" s="47" t="s">
        <v>19982</v>
      </c>
      <c r="B8030" s="47" t="s">
        <v>1810</v>
      </c>
      <c r="C8030" s="48" t="n">
        <v>46167</v>
      </c>
      <c r="D8030" s="47" t="s">
        <v>64</v>
      </c>
      <c r="E8030" s="47" t="s">
        <v>128</v>
      </c>
      <c r="F8030" s="47" t="s">
        <v>155</v>
      </c>
      <c r="G8030" s="47" t="s">
        <v>132</v>
      </c>
      <c r="H8030" s="47" t="n">
        <v>225</v>
      </c>
      <c r="I8030" s="57" t="n">
        <f aca="false">IFERROR(H8030/INDEX(Rate_Master!$C$2:$C$13,MATCH(F8030,Rate_Master!$A$2:$A$13,0)),0)</f>
        <v>0.409090909090909</v>
      </c>
    </row>
    <row r="8031" customFormat="false" ht="15" hidden="false" customHeight="false" outlineLevel="0" collapsed="false">
      <c r="A8031" s="47" t="s">
        <v>19983</v>
      </c>
      <c r="B8031" s="47" t="s">
        <v>1811</v>
      </c>
      <c r="C8031" s="48" t="n">
        <v>46167</v>
      </c>
      <c r="D8031" s="47" t="s">
        <v>65</v>
      </c>
      <c r="E8031" s="47" t="s">
        <v>134</v>
      </c>
      <c r="F8031" s="47" t="s">
        <v>157</v>
      </c>
      <c r="G8031" s="47" t="s">
        <v>133</v>
      </c>
      <c r="H8031" s="47" t="n">
        <v>821</v>
      </c>
      <c r="I8031" s="57" t="n">
        <f aca="false">IFERROR(H8031/INDEX(Rate_Master!$C$2:$C$13,MATCH(F8031,Rate_Master!$A$2:$A$13,0)),0)</f>
        <v>3.73181818181818</v>
      </c>
    </row>
    <row r="8032" customFormat="false" ht="15" hidden="false" customHeight="false" outlineLevel="0" collapsed="false">
      <c r="A8032" s="47" t="s">
        <v>19984</v>
      </c>
      <c r="B8032" s="47" t="s">
        <v>1811</v>
      </c>
      <c r="C8032" s="48" t="n">
        <v>46167</v>
      </c>
      <c r="D8032" s="47" t="s">
        <v>65</v>
      </c>
      <c r="E8032" s="47" t="s">
        <v>134</v>
      </c>
      <c r="F8032" s="47" t="s">
        <v>157</v>
      </c>
      <c r="G8032" s="47" t="s">
        <v>135</v>
      </c>
      <c r="H8032" s="47" t="n">
        <v>393</v>
      </c>
      <c r="I8032" s="57" t="n">
        <f aca="false">IFERROR(H8032/INDEX(Rate_Master!$C$2:$C$13,MATCH(F8032,Rate_Master!$A$2:$A$13,0)),0)</f>
        <v>1.78636363636364</v>
      </c>
    </row>
    <row r="8033" customFormat="false" ht="15" hidden="false" customHeight="false" outlineLevel="0" collapsed="false">
      <c r="A8033" s="47" t="s">
        <v>19985</v>
      </c>
      <c r="B8033" s="47" t="s">
        <v>1811</v>
      </c>
      <c r="C8033" s="48" t="n">
        <v>46167</v>
      </c>
      <c r="D8033" s="47" t="s">
        <v>65</v>
      </c>
      <c r="E8033" s="47" t="s">
        <v>134</v>
      </c>
      <c r="F8033" s="47" t="s">
        <v>157</v>
      </c>
      <c r="G8033" s="47" t="s">
        <v>136</v>
      </c>
      <c r="H8033" s="47" t="n">
        <v>358</v>
      </c>
      <c r="I8033" s="57" t="n">
        <f aca="false">IFERROR(H8033/INDEX(Rate_Master!$C$2:$C$13,MATCH(F8033,Rate_Master!$A$2:$A$13,0)),0)</f>
        <v>1.62727272727273</v>
      </c>
    </row>
    <row r="8034" customFormat="false" ht="15" hidden="false" customHeight="false" outlineLevel="0" collapsed="false">
      <c r="A8034" s="47" t="s">
        <v>19986</v>
      </c>
      <c r="B8034" s="47" t="s">
        <v>1811</v>
      </c>
      <c r="C8034" s="48" t="n">
        <v>46167</v>
      </c>
      <c r="D8034" s="47" t="s">
        <v>65</v>
      </c>
      <c r="E8034" s="47" t="s">
        <v>134</v>
      </c>
      <c r="F8034" s="47" t="s">
        <v>157</v>
      </c>
      <c r="G8034" s="47" t="s">
        <v>137</v>
      </c>
      <c r="H8034" s="47" t="n">
        <v>256</v>
      </c>
      <c r="I8034" s="57" t="n">
        <f aca="false">IFERROR(H8034/INDEX(Rate_Master!$C$2:$C$13,MATCH(F8034,Rate_Master!$A$2:$A$13,0)),0)</f>
        <v>1.16363636363636</v>
      </c>
    </row>
    <row r="8035" customFormat="false" ht="15" hidden="false" customHeight="false" outlineLevel="0" collapsed="false">
      <c r="A8035" s="47" t="s">
        <v>19987</v>
      </c>
      <c r="B8035" s="47" t="s">
        <v>1811</v>
      </c>
      <c r="C8035" s="48" t="n">
        <v>46167</v>
      </c>
      <c r="D8035" s="47" t="s">
        <v>65</v>
      </c>
      <c r="E8035" s="47" t="s">
        <v>134</v>
      </c>
      <c r="F8035" s="47" t="s">
        <v>157</v>
      </c>
      <c r="G8035" s="47" t="s">
        <v>138</v>
      </c>
      <c r="H8035" s="47" t="n">
        <v>122</v>
      </c>
      <c r="I8035" s="57" t="n">
        <f aca="false">IFERROR(H8035/INDEX(Rate_Master!$C$2:$C$13,MATCH(F8035,Rate_Master!$A$2:$A$13,0)),0)</f>
        <v>0.554545454545455</v>
      </c>
    </row>
    <row r="8036" customFormat="false" ht="15" hidden="false" customHeight="false" outlineLevel="0" collapsed="false">
      <c r="A8036" s="47" t="s">
        <v>19988</v>
      </c>
      <c r="B8036" s="47" t="s">
        <v>1812</v>
      </c>
      <c r="C8036" s="48" t="n">
        <v>46167</v>
      </c>
      <c r="D8036" s="47" t="s">
        <v>65</v>
      </c>
      <c r="E8036" s="47" t="s">
        <v>134</v>
      </c>
      <c r="F8036" s="47" t="s">
        <v>157</v>
      </c>
      <c r="G8036" s="47" t="s">
        <v>133</v>
      </c>
      <c r="H8036" s="47" t="n">
        <v>603</v>
      </c>
      <c r="I8036" s="57" t="n">
        <f aca="false">IFERROR(H8036/INDEX(Rate_Master!$C$2:$C$13,MATCH(F8036,Rate_Master!$A$2:$A$13,0)),0)</f>
        <v>2.74090909090909</v>
      </c>
    </row>
    <row r="8037" customFormat="false" ht="15" hidden="false" customHeight="false" outlineLevel="0" collapsed="false">
      <c r="A8037" s="47" t="s">
        <v>19989</v>
      </c>
      <c r="B8037" s="47" t="s">
        <v>1812</v>
      </c>
      <c r="C8037" s="48" t="n">
        <v>46167</v>
      </c>
      <c r="D8037" s="47" t="s">
        <v>65</v>
      </c>
      <c r="E8037" s="47" t="s">
        <v>134</v>
      </c>
      <c r="F8037" s="47" t="s">
        <v>157</v>
      </c>
      <c r="G8037" s="47" t="s">
        <v>135</v>
      </c>
      <c r="H8037" s="47" t="n">
        <v>360</v>
      </c>
      <c r="I8037" s="57" t="n">
        <f aca="false">IFERROR(H8037/INDEX(Rate_Master!$C$2:$C$13,MATCH(F8037,Rate_Master!$A$2:$A$13,0)),0)</f>
        <v>1.63636363636364</v>
      </c>
    </row>
    <row r="8038" customFormat="false" ht="15" hidden="false" customHeight="false" outlineLevel="0" collapsed="false">
      <c r="A8038" s="47" t="s">
        <v>19990</v>
      </c>
      <c r="B8038" s="47" t="s">
        <v>1812</v>
      </c>
      <c r="C8038" s="48" t="n">
        <v>46167</v>
      </c>
      <c r="D8038" s="47" t="s">
        <v>65</v>
      </c>
      <c r="E8038" s="47" t="s">
        <v>134</v>
      </c>
      <c r="F8038" s="47" t="s">
        <v>157</v>
      </c>
      <c r="G8038" s="47" t="s">
        <v>136</v>
      </c>
      <c r="H8038" s="47" t="n">
        <v>266</v>
      </c>
      <c r="I8038" s="57" t="n">
        <f aca="false">IFERROR(H8038/INDEX(Rate_Master!$C$2:$C$13,MATCH(F8038,Rate_Master!$A$2:$A$13,0)),0)</f>
        <v>1.20909090909091</v>
      </c>
    </row>
    <row r="8039" customFormat="false" ht="15" hidden="false" customHeight="false" outlineLevel="0" collapsed="false">
      <c r="A8039" s="47" t="s">
        <v>19991</v>
      </c>
      <c r="B8039" s="47" t="s">
        <v>1812</v>
      </c>
      <c r="C8039" s="48" t="n">
        <v>46167</v>
      </c>
      <c r="D8039" s="47" t="s">
        <v>65</v>
      </c>
      <c r="E8039" s="47" t="s">
        <v>134</v>
      </c>
      <c r="F8039" s="47" t="s">
        <v>157</v>
      </c>
      <c r="G8039" s="47" t="s">
        <v>137</v>
      </c>
      <c r="H8039" s="47" t="n">
        <v>211</v>
      </c>
      <c r="I8039" s="57" t="n">
        <f aca="false">IFERROR(H8039/INDEX(Rate_Master!$C$2:$C$13,MATCH(F8039,Rate_Master!$A$2:$A$13,0)),0)</f>
        <v>0.959090909090909</v>
      </c>
    </row>
    <row r="8040" customFormat="false" ht="15" hidden="false" customHeight="false" outlineLevel="0" collapsed="false">
      <c r="A8040" s="47" t="s">
        <v>19992</v>
      </c>
      <c r="B8040" s="47" t="s">
        <v>1812</v>
      </c>
      <c r="C8040" s="48" t="n">
        <v>46167</v>
      </c>
      <c r="D8040" s="47" t="s">
        <v>65</v>
      </c>
      <c r="E8040" s="47" t="s">
        <v>134</v>
      </c>
      <c r="F8040" s="47" t="s">
        <v>157</v>
      </c>
      <c r="G8040" s="47" t="s">
        <v>138</v>
      </c>
      <c r="H8040" s="47" t="n">
        <v>94</v>
      </c>
      <c r="I8040" s="57" t="n">
        <f aca="false">IFERROR(H8040/INDEX(Rate_Master!$C$2:$C$13,MATCH(F8040,Rate_Master!$A$2:$A$13,0)),0)</f>
        <v>0.427272727272727</v>
      </c>
    </row>
    <row r="8041" customFormat="false" ht="15" hidden="false" customHeight="false" outlineLevel="0" collapsed="false">
      <c r="A8041" s="47" t="s">
        <v>19993</v>
      </c>
      <c r="B8041" s="47" t="s">
        <v>1813</v>
      </c>
      <c r="C8041" s="48" t="n">
        <v>46167</v>
      </c>
      <c r="D8041" s="47" t="s">
        <v>65</v>
      </c>
      <c r="E8041" s="47" t="s">
        <v>134</v>
      </c>
      <c r="F8041" s="47" t="s">
        <v>158</v>
      </c>
      <c r="G8041" s="47" t="s">
        <v>133</v>
      </c>
      <c r="H8041" s="47" t="n">
        <v>494</v>
      </c>
      <c r="I8041" s="57" t="n">
        <f aca="false">IFERROR(H8041/INDEX(Rate_Master!$C$2:$C$13,MATCH(F8041,Rate_Master!$A$2:$A$13,0)),0)</f>
        <v>2.47</v>
      </c>
    </row>
    <row r="8042" customFormat="false" ht="15" hidden="false" customHeight="false" outlineLevel="0" collapsed="false">
      <c r="A8042" s="47" t="s">
        <v>19994</v>
      </c>
      <c r="B8042" s="47" t="s">
        <v>1813</v>
      </c>
      <c r="C8042" s="48" t="n">
        <v>46167</v>
      </c>
      <c r="D8042" s="47" t="s">
        <v>65</v>
      </c>
      <c r="E8042" s="47" t="s">
        <v>134</v>
      </c>
      <c r="F8042" s="47" t="s">
        <v>158</v>
      </c>
      <c r="G8042" s="47" t="s">
        <v>135</v>
      </c>
      <c r="H8042" s="47" t="n">
        <v>369</v>
      </c>
      <c r="I8042" s="57" t="n">
        <f aca="false">IFERROR(H8042/INDEX(Rate_Master!$C$2:$C$13,MATCH(F8042,Rate_Master!$A$2:$A$13,0)),0)</f>
        <v>1.845</v>
      </c>
    </row>
    <row r="8043" customFormat="false" ht="15" hidden="false" customHeight="false" outlineLevel="0" collapsed="false">
      <c r="A8043" s="47" t="s">
        <v>19995</v>
      </c>
      <c r="B8043" s="47" t="s">
        <v>1813</v>
      </c>
      <c r="C8043" s="48" t="n">
        <v>46167</v>
      </c>
      <c r="D8043" s="47" t="s">
        <v>65</v>
      </c>
      <c r="E8043" s="47" t="s">
        <v>134</v>
      </c>
      <c r="F8043" s="47" t="s">
        <v>158</v>
      </c>
      <c r="G8043" s="47" t="s">
        <v>136</v>
      </c>
      <c r="H8043" s="47" t="n">
        <v>294</v>
      </c>
      <c r="I8043" s="57" t="n">
        <f aca="false">IFERROR(H8043/INDEX(Rate_Master!$C$2:$C$13,MATCH(F8043,Rate_Master!$A$2:$A$13,0)),0)</f>
        <v>1.47</v>
      </c>
    </row>
    <row r="8044" customFormat="false" ht="15" hidden="false" customHeight="false" outlineLevel="0" collapsed="false">
      <c r="A8044" s="47" t="s">
        <v>19996</v>
      </c>
      <c r="B8044" s="47" t="s">
        <v>1813</v>
      </c>
      <c r="C8044" s="48" t="n">
        <v>46167</v>
      </c>
      <c r="D8044" s="47" t="s">
        <v>65</v>
      </c>
      <c r="E8044" s="47" t="s">
        <v>134</v>
      </c>
      <c r="F8044" s="47" t="s">
        <v>158</v>
      </c>
      <c r="G8044" s="47" t="s">
        <v>137</v>
      </c>
      <c r="H8044" s="47" t="n">
        <v>214</v>
      </c>
      <c r="I8044" s="57" t="n">
        <f aca="false">IFERROR(H8044/INDEX(Rate_Master!$C$2:$C$13,MATCH(F8044,Rate_Master!$A$2:$A$13,0)),0)</f>
        <v>1.07</v>
      </c>
    </row>
    <row r="8045" customFormat="false" ht="15" hidden="false" customHeight="false" outlineLevel="0" collapsed="false">
      <c r="A8045" s="47" t="s">
        <v>19997</v>
      </c>
      <c r="B8045" s="47" t="s">
        <v>1813</v>
      </c>
      <c r="C8045" s="48" t="n">
        <v>46167</v>
      </c>
      <c r="D8045" s="47" t="s">
        <v>65</v>
      </c>
      <c r="E8045" s="47" t="s">
        <v>134</v>
      </c>
      <c r="F8045" s="47" t="s">
        <v>158</v>
      </c>
      <c r="G8045" s="47" t="s">
        <v>138</v>
      </c>
      <c r="H8045" s="47" t="n">
        <v>121</v>
      </c>
      <c r="I8045" s="57" t="n">
        <f aca="false">IFERROR(H8045/INDEX(Rate_Master!$C$2:$C$13,MATCH(F8045,Rate_Master!$A$2:$A$13,0)),0)</f>
        <v>0.605</v>
      </c>
    </row>
    <row r="8046" customFormat="false" ht="15" hidden="false" customHeight="false" outlineLevel="0" collapsed="false">
      <c r="A8046" s="47" t="s">
        <v>19998</v>
      </c>
      <c r="B8046" s="47" t="s">
        <v>1815</v>
      </c>
      <c r="C8046" s="48" t="n">
        <v>46168</v>
      </c>
      <c r="D8046" s="47" t="s">
        <v>62</v>
      </c>
      <c r="E8046" s="47" t="s">
        <v>120</v>
      </c>
      <c r="F8046" s="47" t="s">
        <v>149</v>
      </c>
      <c r="G8046" s="47" t="s">
        <v>119</v>
      </c>
      <c r="H8046" s="47" t="n">
        <v>1098</v>
      </c>
      <c r="I8046" s="57" t="n">
        <f aca="false">IFERROR(H8046/INDEX(Rate_Master!$C$2:$C$13,MATCH(F8046,Rate_Master!$A$2:$A$13,0)),0)</f>
        <v>0.998181818181818</v>
      </c>
    </row>
    <row r="8047" customFormat="false" ht="15" hidden="false" customHeight="false" outlineLevel="0" collapsed="false">
      <c r="A8047" s="47" t="s">
        <v>19999</v>
      </c>
      <c r="B8047" s="47" t="s">
        <v>1815</v>
      </c>
      <c r="C8047" s="48" t="n">
        <v>46168</v>
      </c>
      <c r="D8047" s="47" t="s">
        <v>62</v>
      </c>
      <c r="E8047" s="47" t="s">
        <v>120</v>
      </c>
      <c r="F8047" s="47" t="s">
        <v>149</v>
      </c>
      <c r="G8047" s="47" t="s">
        <v>121</v>
      </c>
      <c r="H8047" s="47" t="n">
        <v>995</v>
      </c>
      <c r="I8047" s="57" t="n">
        <f aca="false">IFERROR(H8047/INDEX(Rate_Master!$C$2:$C$13,MATCH(F8047,Rate_Master!$A$2:$A$13,0)),0)</f>
        <v>0.904545454545455</v>
      </c>
    </row>
    <row r="8048" customFormat="false" ht="15" hidden="false" customHeight="false" outlineLevel="0" collapsed="false">
      <c r="A8048" s="47" t="s">
        <v>20000</v>
      </c>
      <c r="B8048" s="47" t="s">
        <v>1815</v>
      </c>
      <c r="C8048" s="48" t="n">
        <v>46168</v>
      </c>
      <c r="D8048" s="47" t="s">
        <v>62</v>
      </c>
      <c r="E8048" s="47" t="s">
        <v>120</v>
      </c>
      <c r="F8048" s="47" t="s">
        <v>149</v>
      </c>
      <c r="G8048" s="47" t="s">
        <v>122</v>
      </c>
      <c r="H8048" s="47" t="n">
        <v>1092</v>
      </c>
      <c r="I8048" s="57" t="n">
        <f aca="false">IFERROR(H8048/INDEX(Rate_Master!$C$2:$C$13,MATCH(F8048,Rate_Master!$A$2:$A$13,0)),0)</f>
        <v>0.992727272727273</v>
      </c>
    </row>
    <row r="8049" customFormat="false" ht="15" hidden="false" customHeight="false" outlineLevel="0" collapsed="false">
      <c r="A8049" s="47" t="s">
        <v>20001</v>
      </c>
      <c r="B8049" s="47" t="s">
        <v>1815</v>
      </c>
      <c r="C8049" s="48" t="n">
        <v>46168</v>
      </c>
      <c r="D8049" s="47" t="s">
        <v>62</v>
      </c>
      <c r="E8049" s="47" t="s">
        <v>120</v>
      </c>
      <c r="F8049" s="47" t="s">
        <v>149</v>
      </c>
      <c r="G8049" s="47" t="s">
        <v>123</v>
      </c>
      <c r="H8049" s="47" t="n">
        <v>863</v>
      </c>
      <c r="I8049" s="57" t="n">
        <f aca="false">IFERROR(H8049/INDEX(Rate_Master!$C$2:$C$13,MATCH(F8049,Rate_Master!$A$2:$A$13,0)),0)</f>
        <v>0.784545454545455</v>
      </c>
    </row>
    <row r="8050" customFormat="false" ht="15" hidden="false" customHeight="false" outlineLevel="0" collapsed="false">
      <c r="A8050" s="47" t="s">
        <v>20002</v>
      </c>
      <c r="B8050" s="47" t="s">
        <v>1815</v>
      </c>
      <c r="C8050" s="48" t="n">
        <v>46168</v>
      </c>
      <c r="D8050" s="47" t="s">
        <v>62</v>
      </c>
      <c r="E8050" s="47" t="s">
        <v>120</v>
      </c>
      <c r="F8050" s="47" t="s">
        <v>149</v>
      </c>
      <c r="G8050" s="47" t="s">
        <v>124</v>
      </c>
      <c r="H8050" s="47" t="n">
        <v>539</v>
      </c>
      <c r="I8050" s="57" t="n">
        <f aca="false">IFERROR(H8050/INDEX(Rate_Master!$C$2:$C$13,MATCH(F8050,Rate_Master!$A$2:$A$13,0)),0)</f>
        <v>0.49</v>
      </c>
    </row>
    <row r="8051" customFormat="false" ht="15" hidden="false" customHeight="false" outlineLevel="0" collapsed="false">
      <c r="A8051" s="47" t="s">
        <v>20003</v>
      </c>
      <c r="B8051" s="47" t="s">
        <v>1815</v>
      </c>
      <c r="C8051" s="48" t="n">
        <v>46168</v>
      </c>
      <c r="D8051" s="47" t="s">
        <v>62</v>
      </c>
      <c r="E8051" s="47" t="s">
        <v>120</v>
      </c>
      <c r="F8051" s="47" t="s">
        <v>149</v>
      </c>
      <c r="G8051" s="47" t="s">
        <v>125</v>
      </c>
      <c r="H8051" s="47" t="n">
        <v>367</v>
      </c>
      <c r="I8051" s="57" t="n">
        <f aca="false">IFERROR(H8051/INDEX(Rate_Master!$C$2:$C$13,MATCH(F8051,Rate_Master!$A$2:$A$13,0)),0)</f>
        <v>0.333636363636364</v>
      </c>
    </row>
    <row r="8052" customFormat="false" ht="15" hidden="false" customHeight="false" outlineLevel="0" collapsed="false">
      <c r="A8052" s="47" t="s">
        <v>20004</v>
      </c>
      <c r="B8052" s="47" t="s">
        <v>1815</v>
      </c>
      <c r="C8052" s="48" t="n">
        <v>46168</v>
      </c>
      <c r="D8052" s="47" t="s">
        <v>62</v>
      </c>
      <c r="E8052" s="47" t="s">
        <v>120</v>
      </c>
      <c r="F8052" s="47" t="s">
        <v>149</v>
      </c>
      <c r="G8052" s="47" t="s">
        <v>126</v>
      </c>
      <c r="H8052" s="47" t="n">
        <v>195</v>
      </c>
      <c r="I8052" s="57" t="n">
        <f aca="false">IFERROR(H8052/INDEX(Rate_Master!$C$2:$C$13,MATCH(F8052,Rate_Master!$A$2:$A$13,0)),0)</f>
        <v>0.177272727272727</v>
      </c>
    </row>
    <row r="8053" customFormat="false" ht="15" hidden="false" customHeight="false" outlineLevel="0" collapsed="false">
      <c r="A8053" s="47" t="s">
        <v>20005</v>
      </c>
      <c r="B8053" s="47" t="s">
        <v>1817</v>
      </c>
      <c r="C8053" s="48" t="n">
        <v>46168</v>
      </c>
      <c r="D8053" s="47" t="s">
        <v>62</v>
      </c>
      <c r="E8053" s="47" t="s">
        <v>120</v>
      </c>
      <c r="F8053" s="47" t="s">
        <v>149</v>
      </c>
      <c r="G8053" s="47" t="s">
        <v>119</v>
      </c>
      <c r="H8053" s="47" t="n">
        <v>1332</v>
      </c>
      <c r="I8053" s="57" t="n">
        <f aca="false">IFERROR(H8053/INDEX(Rate_Master!$C$2:$C$13,MATCH(F8053,Rate_Master!$A$2:$A$13,0)),0)</f>
        <v>1.21090909090909</v>
      </c>
    </row>
    <row r="8054" customFormat="false" ht="15" hidden="false" customHeight="false" outlineLevel="0" collapsed="false">
      <c r="A8054" s="47" t="s">
        <v>20006</v>
      </c>
      <c r="B8054" s="47" t="s">
        <v>1817</v>
      </c>
      <c r="C8054" s="48" t="n">
        <v>46168</v>
      </c>
      <c r="D8054" s="47" t="s">
        <v>62</v>
      </c>
      <c r="E8054" s="47" t="s">
        <v>120</v>
      </c>
      <c r="F8054" s="47" t="s">
        <v>149</v>
      </c>
      <c r="G8054" s="47" t="s">
        <v>121</v>
      </c>
      <c r="H8054" s="47" t="n">
        <v>1246</v>
      </c>
      <c r="I8054" s="57" t="n">
        <f aca="false">IFERROR(H8054/INDEX(Rate_Master!$C$2:$C$13,MATCH(F8054,Rate_Master!$A$2:$A$13,0)),0)</f>
        <v>1.13272727272727</v>
      </c>
    </row>
    <row r="8055" customFormat="false" ht="15" hidden="false" customHeight="false" outlineLevel="0" collapsed="false">
      <c r="A8055" s="47" t="s">
        <v>20007</v>
      </c>
      <c r="B8055" s="47" t="s">
        <v>1817</v>
      </c>
      <c r="C8055" s="48" t="n">
        <v>46168</v>
      </c>
      <c r="D8055" s="47" t="s">
        <v>62</v>
      </c>
      <c r="E8055" s="47" t="s">
        <v>120</v>
      </c>
      <c r="F8055" s="47" t="s">
        <v>149</v>
      </c>
      <c r="G8055" s="47" t="s">
        <v>122</v>
      </c>
      <c r="H8055" s="47" t="n">
        <v>1334</v>
      </c>
      <c r="I8055" s="57" t="n">
        <f aca="false">IFERROR(H8055/INDEX(Rate_Master!$C$2:$C$13,MATCH(F8055,Rate_Master!$A$2:$A$13,0)),0)</f>
        <v>1.21272727272727</v>
      </c>
    </row>
    <row r="8056" customFormat="false" ht="15" hidden="false" customHeight="false" outlineLevel="0" collapsed="false">
      <c r="A8056" s="47" t="s">
        <v>20008</v>
      </c>
      <c r="B8056" s="47" t="s">
        <v>1817</v>
      </c>
      <c r="C8056" s="48" t="n">
        <v>46168</v>
      </c>
      <c r="D8056" s="47" t="s">
        <v>62</v>
      </c>
      <c r="E8056" s="47" t="s">
        <v>120</v>
      </c>
      <c r="F8056" s="47" t="s">
        <v>149</v>
      </c>
      <c r="G8056" s="47" t="s">
        <v>123</v>
      </c>
      <c r="H8056" s="47" t="n">
        <v>983</v>
      </c>
      <c r="I8056" s="57" t="n">
        <f aca="false">IFERROR(H8056/INDEX(Rate_Master!$C$2:$C$13,MATCH(F8056,Rate_Master!$A$2:$A$13,0)),0)</f>
        <v>0.893636363636364</v>
      </c>
    </row>
    <row r="8057" customFormat="false" ht="15" hidden="false" customHeight="false" outlineLevel="0" collapsed="false">
      <c r="A8057" s="47" t="s">
        <v>20009</v>
      </c>
      <c r="B8057" s="47" t="s">
        <v>1817</v>
      </c>
      <c r="C8057" s="48" t="n">
        <v>46168</v>
      </c>
      <c r="D8057" s="47" t="s">
        <v>62</v>
      </c>
      <c r="E8057" s="47" t="s">
        <v>120</v>
      </c>
      <c r="F8057" s="47" t="s">
        <v>149</v>
      </c>
      <c r="G8057" s="47" t="s">
        <v>124</v>
      </c>
      <c r="H8057" s="47" t="n">
        <v>647</v>
      </c>
      <c r="I8057" s="57" t="n">
        <f aca="false">IFERROR(H8057/INDEX(Rate_Master!$C$2:$C$13,MATCH(F8057,Rate_Master!$A$2:$A$13,0)),0)</f>
        <v>0.588181818181818</v>
      </c>
    </row>
    <row r="8058" customFormat="false" ht="15" hidden="false" customHeight="false" outlineLevel="0" collapsed="false">
      <c r="A8058" s="47" t="s">
        <v>20010</v>
      </c>
      <c r="B8058" s="47" t="s">
        <v>1817</v>
      </c>
      <c r="C8058" s="48" t="n">
        <v>46168</v>
      </c>
      <c r="D8058" s="47" t="s">
        <v>62</v>
      </c>
      <c r="E8058" s="47" t="s">
        <v>120</v>
      </c>
      <c r="F8058" s="47" t="s">
        <v>149</v>
      </c>
      <c r="G8058" s="47" t="s">
        <v>125</v>
      </c>
      <c r="H8058" s="47" t="n">
        <v>352</v>
      </c>
      <c r="I8058" s="57" t="n">
        <f aca="false">IFERROR(H8058/INDEX(Rate_Master!$C$2:$C$13,MATCH(F8058,Rate_Master!$A$2:$A$13,0)),0)</f>
        <v>0.32</v>
      </c>
    </row>
    <row r="8059" customFormat="false" ht="15" hidden="false" customHeight="false" outlineLevel="0" collapsed="false">
      <c r="A8059" s="47" t="s">
        <v>20011</v>
      </c>
      <c r="B8059" s="47" t="s">
        <v>1817</v>
      </c>
      <c r="C8059" s="48" t="n">
        <v>46168</v>
      </c>
      <c r="D8059" s="47" t="s">
        <v>62</v>
      </c>
      <c r="E8059" s="47" t="s">
        <v>120</v>
      </c>
      <c r="F8059" s="47" t="s">
        <v>149</v>
      </c>
      <c r="G8059" s="47" t="s">
        <v>126</v>
      </c>
      <c r="H8059" s="47" t="n">
        <v>261</v>
      </c>
      <c r="I8059" s="57" t="n">
        <f aca="false">IFERROR(H8059/INDEX(Rate_Master!$C$2:$C$13,MATCH(F8059,Rate_Master!$A$2:$A$13,0)),0)</f>
        <v>0.237272727272727</v>
      </c>
    </row>
    <row r="8060" customFormat="false" ht="15" hidden="false" customHeight="false" outlineLevel="0" collapsed="false">
      <c r="A8060" s="47" t="s">
        <v>20012</v>
      </c>
      <c r="B8060" s="47" t="s">
        <v>1818</v>
      </c>
      <c r="C8060" s="48" t="n">
        <v>46168</v>
      </c>
      <c r="D8060" s="47" t="s">
        <v>62</v>
      </c>
      <c r="E8060" s="47" t="s">
        <v>120</v>
      </c>
      <c r="F8060" s="47" t="s">
        <v>149</v>
      </c>
      <c r="G8060" s="47" t="s">
        <v>119</v>
      </c>
      <c r="H8060" s="47" t="n">
        <v>1599</v>
      </c>
      <c r="I8060" s="57" t="n">
        <f aca="false">IFERROR(H8060/INDEX(Rate_Master!$C$2:$C$13,MATCH(F8060,Rate_Master!$A$2:$A$13,0)),0)</f>
        <v>1.45363636363636</v>
      </c>
    </row>
    <row r="8061" customFormat="false" ht="15" hidden="false" customHeight="false" outlineLevel="0" collapsed="false">
      <c r="A8061" s="47" t="s">
        <v>20013</v>
      </c>
      <c r="B8061" s="47" t="s">
        <v>1818</v>
      </c>
      <c r="C8061" s="48" t="n">
        <v>46168</v>
      </c>
      <c r="D8061" s="47" t="s">
        <v>62</v>
      </c>
      <c r="E8061" s="47" t="s">
        <v>120</v>
      </c>
      <c r="F8061" s="47" t="s">
        <v>149</v>
      </c>
      <c r="G8061" s="47" t="s">
        <v>121</v>
      </c>
      <c r="H8061" s="47" t="n">
        <v>1446</v>
      </c>
      <c r="I8061" s="57" t="n">
        <f aca="false">IFERROR(H8061/INDEX(Rate_Master!$C$2:$C$13,MATCH(F8061,Rate_Master!$A$2:$A$13,0)),0)</f>
        <v>1.31454545454545</v>
      </c>
    </row>
    <row r="8062" customFormat="false" ht="15" hidden="false" customHeight="false" outlineLevel="0" collapsed="false">
      <c r="A8062" s="47" t="s">
        <v>20014</v>
      </c>
      <c r="B8062" s="47" t="s">
        <v>1818</v>
      </c>
      <c r="C8062" s="48" t="n">
        <v>46168</v>
      </c>
      <c r="D8062" s="47" t="s">
        <v>62</v>
      </c>
      <c r="E8062" s="47" t="s">
        <v>120</v>
      </c>
      <c r="F8062" s="47" t="s">
        <v>149</v>
      </c>
      <c r="G8062" s="47" t="s">
        <v>122</v>
      </c>
      <c r="H8062" s="47" t="n">
        <v>1654</v>
      </c>
      <c r="I8062" s="57" t="n">
        <f aca="false">IFERROR(H8062/INDEX(Rate_Master!$C$2:$C$13,MATCH(F8062,Rate_Master!$A$2:$A$13,0)),0)</f>
        <v>1.50363636363636</v>
      </c>
    </row>
    <row r="8063" customFormat="false" ht="15" hidden="false" customHeight="false" outlineLevel="0" collapsed="false">
      <c r="A8063" s="47" t="s">
        <v>20015</v>
      </c>
      <c r="B8063" s="47" t="s">
        <v>1818</v>
      </c>
      <c r="C8063" s="48" t="n">
        <v>46168</v>
      </c>
      <c r="D8063" s="47" t="s">
        <v>62</v>
      </c>
      <c r="E8063" s="47" t="s">
        <v>120</v>
      </c>
      <c r="F8063" s="47" t="s">
        <v>149</v>
      </c>
      <c r="G8063" s="47" t="s">
        <v>123</v>
      </c>
      <c r="H8063" s="47" t="n">
        <v>1189</v>
      </c>
      <c r="I8063" s="57" t="n">
        <f aca="false">IFERROR(H8063/INDEX(Rate_Master!$C$2:$C$13,MATCH(F8063,Rate_Master!$A$2:$A$13,0)),0)</f>
        <v>1.08090909090909</v>
      </c>
    </row>
    <row r="8064" customFormat="false" ht="15" hidden="false" customHeight="false" outlineLevel="0" collapsed="false">
      <c r="A8064" s="47" t="s">
        <v>20016</v>
      </c>
      <c r="B8064" s="47" t="s">
        <v>1818</v>
      </c>
      <c r="C8064" s="48" t="n">
        <v>46168</v>
      </c>
      <c r="D8064" s="47" t="s">
        <v>62</v>
      </c>
      <c r="E8064" s="47" t="s">
        <v>120</v>
      </c>
      <c r="F8064" s="47" t="s">
        <v>149</v>
      </c>
      <c r="G8064" s="47" t="s">
        <v>124</v>
      </c>
      <c r="H8064" s="47" t="n">
        <v>772</v>
      </c>
      <c r="I8064" s="57" t="n">
        <f aca="false">IFERROR(H8064/INDEX(Rate_Master!$C$2:$C$13,MATCH(F8064,Rate_Master!$A$2:$A$13,0)),0)</f>
        <v>0.701818181818182</v>
      </c>
    </row>
    <row r="8065" customFormat="false" ht="15" hidden="false" customHeight="false" outlineLevel="0" collapsed="false">
      <c r="A8065" s="47" t="s">
        <v>20017</v>
      </c>
      <c r="B8065" s="47" t="s">
        <v>1818</v>
      </c>
      <c r="C8065" s="48" t="n">
        <v>46168</v>
      </c>
      <c r="D8065" s="47" t="s">
        <v>62</v>
      </c>
      <c r="E8065" s="47" t="s">
        <v>120</v>
      </c>
      <c r="F8065" s="47" t="s">
        <v>149</v>
      </c>
      <c r="G8065" s="47" t="s">
        <v>125</v>
      </c>
      <c r="H8065" s="47" t="n">
        <v>396</v>
      </c>
      <c r="I8065" s="57" t="n">
        <f aca="false">IFERROR(H8065/INDEX(Rate_Master!$C$2:$C$13,MATCH(F8065,Rate_Master!$A$2:$A$13,0)),0)</f>
        <v>0.36</v>
      </c>
    </row>
    <row r="8066" customFormat="false" ht="15" hidden="false" customHeight="false" outlineLevel="0" collapsed="false">
      <c r="A8066" s="47" t="s">
        <v>20018</v>
      </c>
      <c r="B8066" s="47" t="s">
        <v>1818</v>
      </c>
      <c r="C8066" s="48" t="n">
        <v>46168</v>
      </c>
      <c r="D8066" s="47" t="s">
        <v>62</v>
      </c>
      <c r="E8066" s="47" t="s">
        <v>120</v>
      </c>
      <c r="F8066" s="47" t="s">
        <v>149</v>
      </c>
      <c r="G8066" s="47" t="s">
        <v>126</v>
      </c>
      <c r="H8066" s="47" t="n">
        <v>325</v>
      </c>
      <c r="I8066" s="57" t="n">
        <f aca="false">IFERROR(H8066/INDEX(Rate_Master!$C$2:$C$13,MATCH(F8066,Rate_Master!$A$2:$A$13,0)),0)</f>
        <v>0.295454545454545</v>
      </c>
    </row>
    <row r="8067" customFormat="false" ht="15" hidden="false" customHeight="false" outlineLevel="0" collapsed="false">
      <c r="A8067" s="47" t="s">
        <v>20019</v>
      </c>
      <c r="B8067" s="47" t="s">
        <v>1819</v>
      </c>
      <c r="C8067" s="48" t="n">
        <v>46168</v>
      </c>
      <c r="D8067" s="47" t="s">
        <v>63</v>
      </c>
      <c r="E8067" s="47" t="s">
        <v>120</v>
      </c>
      <c r="F8067" s="47" t="s">
        <v>153</v>
      </c>
      <c r="G8067" s="47" t="s">
        <v>119</v>
      </c>
      <c r="H8067" s="47" t="n">
        <v>1439</v>
      </c>
      <c r="I8067" s="57" t="n">
        <f aca="false">IFERROR(H8067/INDEX(Rate_Master!$C$2:$C$13,MATCH(F8067,Rate_Master!$A$2:$A$13,0)),0)</f>
        <v>1.439</v>
      </c>
    </row>
    <row r="8068" customFormat="false" ht="15" hidden="false" customHeight="false" outlineLevel="0" collapsed="false">
      <c r="A8068" s="47" t="s">
        <v>20020</v>
      </c>
      <c r="B8068" s="47" t="s">
        <v>1819</v>
      </c>
      <c r="C8068" s="48" t="n">
        <v>46168</v>
      </c>
      <c r="D8068" s="47" t="s">
        <v>63</v>
      </c>
      <c r="E8068" s="47" t="s">
        <v>120</v>
      </c>
      <c r="F8068" s="47" t="s">
        <v>153</v>
      </c>
      <c r="G8068" s="47" t="s">
        <v>121</v>
      </c>
      <c r="H8068" s="47" t="n">
        <v>1367</v>
      </c>
      <c r="I8068" s="57" t="n">
        <f aca="false">IFERROR(H8068/INDEX(Rate_Master!$C$2:$C$13,MATCH(F8068,Rate_Master!$A$2:$A$13,0)),0)</f>
        <v>1.367</v>
      </c>
    </row>
    <row r="8069" customFormat="false" ht="15" hidden="false" customHeight="false" outlineLevel="0" collapsed="false">
      <c r="A8069" s="47" t="s">
        <v>20021</v>
      </c>
      <c r="B8069" s="47" t="s">
        <v>1819</v>
      </c>
      <c r="C8069" s="48" t="n">
        <v>46168</v>
      </c>
      <c r="D8069" s="47" t="s">
        <v>63</v>
      </c>
      <c r="E8069" s="47" t="s">
        <v>120</v>
      </c>
      <c r="F8069" s="47" t="s">
        <v>153</v>
      </c>
      <c r="G8069" s="47" t="s">
        <v>122</v>
      </c>
      <c r="H8069" s="47" t="n">
        <v>1419</v>
      </c>
      <c r="I8069" s="57" t="n">
        <f aca="false">IFERROR(H8069/INDEX(Rate_Master!$C$2:$C$13,MATCH(F8069,Rate_Master!$A$2:$A$13,0)),0)</f>
        <v>1.419</v>
      </c>
    </row>
    <row r="8070" customFormat="false" ht="15" hidden="false" customHeight="false" outlineLevel="0" collapsed="false">
      <c r="A8070" s="47" t="s">
        <v>20022</v>
      </c>
      <c r="B8070" s="47" t="s">
        <v>1819</v>
      </c>
      <c r="C8070" s="48" t="n">
        <v>46168</v>
      </c>
      <c r="D8070" s="47" t="s">
        <v>63</v>
      </c>
      <c r="E8070" s="47" t="s">
        <v>120</v>
      </c>
      <c r="F8070" s="47" t="s">
        <v>153</v>
      </c>
      <c r="G8070" s="47" t="s">
        <v>123</v>
      </c>
      <c r="H8070" s="47" t="n">
        <v>1079</v>
      </c>
      <c r="I8070" s="57" t="n">
        <f aca="false">IFERROR(H8070/INDEX(Rate_Master!$C$2:$C$13,MATCH(F8070,Rate_Master!$A$2:$A$13,0)),0)</f>
        <v>1.079</v>
      </c>
    </row>
    <row r="8071" customFormat="false" ht="15" hidden="false" customHeight="false" outlineLevel="0" collapsed="false">
      <c r="A8071" s="47" t="s">
        <v>20023</v>
      </c>
      <c r="B8071" s="47" t="s">
        <v>1819</v>
      </c>
      <c r="C8071" s="48" t="n">
        <v>46168</v>
      </c>
      <c r="D8071" s="47" t="s">
        <v>63</v>
      </c>
      <c r="E8071" s="47" t="s">
        <v>120</v>
      </c>
      <c r="F8071" s="47" t="s">
        <v>153</v>
      </c>
      <c r="G8071" s="47" t="s">
        <v>124</v>
      </c>
      <c r="H8071" s="47" t="n">
        <v>646</v>
      </c>
      <c r="I8071" s="57" t="n">
        <f aca="false">IFERROR(H8071/INDEX(Rate_Master!$C$2:$C$13,MATCH(F8071,Rate_Master!$A$2:$A$13,0)),0)</f>
        <v>0.646</v>
      </c>
    </row>
    <row r="8072" customFormat="false" ht="15" hidden="false" customHeight="false" outlineLevel="0" collapsed="false">
      <c r="A8072" s="47" t="s">
        <v>20024</v>
      </c>
      <c r="B8072" s="47" t="s">
        <v>1819</v>
      </c>
      <c r="C8072" s="48" t="n">
        <v>46168</v>
      </c>
      <c r="D8072" s="47" t="s">
        <v>63</v>
      </c>
      <c r="E8072" s="47" t="s">
        <v>120</v>
      </c>
      <c r="F8072" s="47" t="s">
        <v>153</v>
      </c>
      <c r="G8072" s="47" t="s">
        <v>125</v>
      </c>
      <c r="H8072" s="47" t="n">
        <v>423</v>
      </c>
      <c r="I8072" s="57" t="n">
        <f aca="false">IFERROR(H8072/INDEX(Rate_Master!$C$2:$C$13,MATCH(F8072,Rate_Master!$A$2:$A$13,0)),0)</f>
        <v>0.423</v>
      </c>
    </row>
    <row r="8073" customFormat="false" ht="15" hidden="false" customHeight="false" outlineLevel="0" collapsed="false">
      <c r="A8073" s="47" t="s">
        <v>20025</v>
      </c>
      <c r="B8073" s="47" t="s">
        <v>1819</v>
      </c>
      <c r="C8073" s="48" t="n">
        <v>46168</v>
      </c>
      <c r="D8073" s="47" t="s">
        <v>63</v>
      </c>
      <c r="E8073" s="47" t="s">
        <v>120</v>
      </c>
      <c r="F8073" s="47" t="s">
        <v>153</v>
      </c>
      <c r="G8073" s="47" t="s">
        <v>126</v>
      </c>
      <c r="H8073" s="47" t="n">
        <v>239</v>
      </c>
      <c r="I8073" s="57" t="n">
        <f aca="false">IFERROR(H8073/INDEX(Rate_Master!$C$2:$C$13,MATCH(F8073,Rate_Master!$A$2:$A$13,0)),0)</f>
        <v>0.239</v>
      </c>
    </row>
    <row r="8074" customFormat="false" ht="15" hidden="false" customHeight="false" outlineLevel="0" collapsed="false">
      <c r="A8074" s="47" t="s">
        <v>20026</v>
      </c>
      <c r="B8074" s="47" t="s">
        <v>1820</v>
      </c>
      <c r="C8074" s="48" t="n">
        <v>46168</v>
      </c>
      <c r="D8074" s="47" t="s">
        <v>63</v>
      </c>
      <c r="E8074" s="47" t="s">
        <v>120</v>
      </c>
      <c r="F8074" s="47" t="s">
        <v>153</v>
      </c>
      <c r="G8074" s="47" t="s">
        <v>119</v>
      </c>
      <c r="H8074" s="47" t="n">
        <v>1721</v>
      </c>
      <c r="I8074" s="57" t="n">
        <f aca="false">IFERROR(H8074/INDEX(Rate_Master!$C$2:$C$13,MATCH(F8074,Rate_Master!$A$2:$A$13,0)),0)</f>
        <v>1.721</v>
      </c>
    </row>
    <row r="8075" customFormat="false" ht="15" hidden="false" customHeight="false" outlineLevel="0" collapsed="false">
      <c r="A8075" s="47" t="s">
        <v>20027</v>
      </c>
      <c r="B8075" s="47" t="s">
        <v>1820</v>
      </c>
      <c r="C8075" s="48" t="n">
        <v>46168</v>
      </c>
      <c r="D8075" s="47" t="s">
        <v>63</v>
      </c>
      <c r="E8075" s="47" t="s">
        <v>120</v>
      </c>
      <c r="F8075" s="47" t="s">
        <v>153</v>
      </c>
      <c r="G8075" s="47" t="s">
        <v>121</v>
      </c>
      <c r="H8075" s="47" t="n">
        <v>1577</v>
      </c>
      <c r="I8075" s="57" t="n">
        <f aca="false">IFERROR(H8075/INDEX(Rate_Master!$C$2:$C$13,MATCH(F8075,Rate_Master!$A$2:$A$13,0)),0)</f>
        <v>1.577</v>
      </c>
    </row>
    <row r="8076" customFormat="false" ht="15" hidden="false" customHeight="false" outlineLevel="0" collapsed="false">
      <c r="A8076" s="47" t="s">
        <v>20028</v>
      </c>
      <c r="B8076" s="47" t="s">
        <v>1820</v>
      </c>
      <c r="C8076" s="48" t="n">
        <v>46168</v>
      </c>
      <c r="D8076" s="47" t="s">
        <v>63</v>
      </c>
      <c r="E8076" s="47" t="s">
        <v>120</v>
      </c>
      <c r="F8076" s="47" t="s">
        <v>153</v>
      </c>
      <c r="G8076" s="47" t="s">
        <v>122</v>
      </c>
      <c r="H8076" s="47" t="n">
        <v>1773</v>
      </c>
      <c r="I8076" s="57" t="n">
        <f aca="false">IFERROR(H8076/INDEX(Rate_Master!$C$2:$C$13,MATCH(F8076,Rate_Master!$A$2:$A$13,0)),0)</f>
        <v>1.773</v>
      </c>
    </row>
    <row r="8077" customFormat="false" ht="15" hidden="false" customHeight="false" outlineLevel="0" collapsed="false">
      <c r="A8077" s="47" t="s">
        <v>20029</v>
      </c>
      <c r="B8077" s="47" t="s">
        <v>1820</v>
      </c>
      <c r="C8077" s="48" t="n">
        <v>46168</v>
      </c>
      <c r="D8077" s="47" t="s">
        <v>63</v>
      </c>
      <c r="E8077" s="47" t="s">
        <v>120</v>
      </c>
      <c r="F8077" s="47" t="s">
        <v>153</v>
      </c>
      <c r="G8077" s="47" t="s">
        <v>123</v>
      </c>
      <c r="H8077" s="47" t="n">
        <v>1222</v>
      </c>
      <c r="I8077" s="57" t="n">
        <f aca="false">IFERROR(H8077/INDEX(Rate_Master!$C$2:$C$13,MATCH(F8077,Rate_Master!$A$2:$A$13,0)),0)</f>
        <v>1.222</v>
      </c>
    </row>
    <row r="8078" customFormat="false" ht="15" hidden="false" customHeight="false" outlineLevel="0" collapsed="false">
      <c r="A8078" s="47" t="s">
        <v>20030</v>
      </c>
      <c r="B8078" s="47" t="s">
        <v>1820</v>
      </c>
      <c r="C8078" s="48" t="n">
        <v>46168</v>
      </c>
      <c r="D8078" s="47" t="s">
        <v>63</v>
      </c>
      <c r="E8078" s="47" t="s">
        <v>120</v>
      </c>
      <c r="F8078" s="47" t="s">
        <v>153</v>
      </c>
      <c r="G8078" s="47" t="s">
        <v>124</v>
      </c>
      <c r="H8078" s="47" t="n">
        <v>842</v>
      </c>
      <c r="I8078" s="57" t="n">
        <f aca="false">IFERROR(H8078/INDEX(Rate_Master!$C$2:$C$13,MATCH(F8078,Rate_Master!$A$2:$A$13,0)),0)</f>
        <v>0.842</v>
      </c>
    </row>
    <row r="8079" customFormat="false" ht="15" hidden="false" customHeight="false" outlineLevel="0" collapsed="false">
      <c r="A8079" s="47" t="s">
        <v>20031</v>
      </c>
      <c r="B8079" s="47" t="s">
        <v>1820</v>
      </c>
      <c r="C8079" s="48" t="n">
        <v>46168</v>
      </c>
      <c r="D8079" s="47" t="s">
        <v>63</v>
      </c>
      <c r="E8079" s="47" t="s">
        <v>120</v>
      </c>
      <c r="F8079" s="47" t="s">
        <v>153</v>
      </c>
      <c r="G8079" s="47" t="s">
        <v>125</v>
      </c>
      <c r="H8079" s="47" t="n">
        <v>484</v>
      </c>
      <c r="I8079" s="57" t="n">
        <f aca="false">IFERROR(H8079/INDEX(Rate_Master!$C$2:$C$13,MATCH(F8079,Rate_Master!$A$2:$A$13,0)),0)</f>
        <v>0.484</v>
      </c>
    </row>
    <row r="8080" customFormat="false" ht="15" hidden="false" customHeight="false" outlineLevel="0" collapsed="false">
      <c r="A8080" s="47" t="s">
        <v>20032</v>
      </c>
      <c r="B8080" s="47" t="s">
        <v>1820</v>
      </c>
      <c r="C8080" s="48" t="n">
        <v>46168</v>
      </c>
      <c r="D8080" s="47" t="s">
        <v>63</v>
      </c>
      <c r="E8080" s="47" t="s">
        <v>120</v>
      </c>
      <c r="F8080" s="47" t="s">
        <v>153</v>
      </c>
      <c r="G8080" s="47" t="s">
        <v>126</v>
      </c>
      <c r="H8080" s="47" t="n">
        <v>285</v>
      </c>
      <c r="I8080" s="57" t="n">
        <f aca="false">IFERROR(H8080/INDEX(Rate_Master!$C$2:$C$13,MATCH(F8080,Rate_Master!$A$2:$A$13,0)),0)</f>
        <v>0.285</v>
      </c>
    </row>
    <row r="8081" customFormat="false" ht="15" hidden="false" customHeight="false" outlineLevel="0" collapsed="false">
      <c r="A8081" s="47" t="s">
        <v>20033</v>
      </c>
      <c r="B8081" s="47" t="s">
        <v>1821</v>
      </c>
      <c r="C8081" s="48" t="n">
        <v>46168</v>
      </c>
      <c r="D8081" s="47" t="s">
        <v>63</v>
      </c>
      <c r="E8081" s="47" t="s">
        <v>120</v>
      </c>
      <c r="F8081" s="47" t="s">
        <v>153</v>
      </c>
      <c r="G8081" s="47" t="s">
        <v>119</v>
      </c>
      <c r="H8081" s="47" t="n">
        <v>2126</v>
      </c>
      <c r="I8081" s="57" t="n">
        <f aca="false">IFERROR(H8081/INDEX(Rate_Master!$C$2:$C$13,MATCH(F8081,Rate_Master!$A$2:$A$13,0)),0)</f>
        <v>2.126</v>
      </c>
    </row>
    <row r="8082" customFormat="false" ht="15" hidden="false" customHeight="false" outlineLevel="0" collapsed="false">
      <c r="A8082" s="47" t="s">
        <v>20034</v>
      </c>
      <c r="B8082" s="47" t="s">
        <v>1821</v>
      </c>
      <c r="C8082" s="48" t="n">
        <v>46168</v>
      </c>
      <c r="D8082" s="47" t="s">
        <v>63</v>
      </c>
      <c r="E8082" s="47" t="s">
        <v>120</v>
      </c>
      <c r="F8082" s="47" t="s">
        <v>153</v>
      </c>
      <c r="G8082" s="47" t="s">
        <v>121</v>
      </c>
      <c r="H8082" s="47" t="n">
        <v>1978</v>
      </c>
      <c r="I8082" s="57" t="n">
        <f aca="false">IFERROR(H8082/INDEX(Rate_Master!$C$2:$C$13,MATCH(F8082,Rate_Master!$A$2:$A$13,0)),0)</f>
        <v>1.978</v>
      </c>
    </row>
    <row r="8083" customFormat="false" ht="15" hidden="false" customHeight="false" outlineLevel="0" collapsed="false">
      <c r="A8083" s="47" t="s">
        <v>20035</v>
      </c>
      <c r="B8083" s="47" t="s">
        <v>1821</v>
      </c>
      <c r="C8083" s="48" t="n">
        <v>46168</v>
      </c>
      <c r="D8083" s="47" t="s">
        <v>63</v>
      </c>
      <c r="E8083" s="47" t="s">
        <v>120</v>
      </c>
      <c r="F8083" s="47" t="s">
        <v>153</v>
      </c>
      <c r="G8083" s="47" t="s">
        <v>122</v>
      </c>
      <c r="H8083" s="47" t="n">
        <v>2199</v>
      </c>
      <c r="I8083" s="57" t="n">
        <f aca="false">IFERROR(H8083/INDEX(Rate_Master!$C$2:$C$13,MATCH(F8083,Rate_Master!$A$2:$A$13,0)),0)</f>
        <v>2.199</v>
      </c>
    </row>
    <row r="8084" customFormat="false" ht="15" hidden="false" customHeight="false" outlineLevel="0" collapsed="false">
      <c r="A8084" s="47" t="s">
        <v>20036</v>
      </c>
      <c r="B8084" s="47" t="s">
        <v>1821</v>
      </c>
      <c r="C8084" s="48" t="n">
        <v>46168</v>
      </c>
      <c r="D8084" s="47" t="s">
        <v>63</v>
      </c>
      <c r="E8084" s="47" t="s">
        <v>120</v>
      </c>
      <c r="F8084" s="47" t="s">
        <v>153</v>
      </c>
      <c r="G8084" s="47" t="s">
        <v>123</v>
      </c>
      <c r="H8084" s="47" t="n">
        <v>1504</v>
      </c>
      <c r="I8084" s="57" t="n">
        <f aca="false">IFERROR(H8084/INDEX(Rate_Master!$C$2:$C$13,MATCH(F8084,Rate_Master!$A$2:$A$13,0)),0)</f>
        <v>1.504</v>
      </c>
    </row>
    <row r="8085" customFormat="false" ht="15" hidden="false" customHeight="false" outlineLevel="0" collapsed="false">
      <c r="A8085" s="47" t="s">
        <v>20037</v>
      </c>
      <c r="B8085" s="47" t="s">
        <v>1821</v>
      </c>
      <c r="C8085" s="48" t="n">
        <v>46168</v>
      </c>
      <c r="D8085" s="47" t="s">
        <v>63</v>
      </c>
      <c r="E8085" s="47" t="s">
        <v>120</v>
      </c>
      <c r="F8085" s="47" t="s">
        <v>153</v>
      </c>
      <c r="G8085" s="47" t="s">
        <v>124</v>
      </c>
      <c r="H8085" s="47" t="n">
        <v>1004</v>
      </c>
      <c r="I8085" s="57" t="n">
        <f aca="false">IFERROR(H8085/INDEX(Rate_Master!$C$2:$C$13,MATCH(F8085,Rate_Master!$A$2:$A$13,0)),0)</f>
        <v>1.004</v>
      </c>
    </row>
    <row r="8086" customFormat="false" ht="15" hidden="false" customHeight="false" outlineLevel="0" collapsed="false">
      <c r="A8086" s="47" t="s">
        <v>20038</v>
      </c>
      <c r="B8086" s="47" t="s">
        <v>1821</v>
      </c>
      <c r="C8086" s="48" t="n">
        <v>46168</v>
      </c>
      <c r="D8086" s="47" t="s">
        <v>63</v>
      </c>
      <c r="E8086" s="47" t="s">
        <v>120</v>
      </c>
      <c r="F8086" s="47" t="s">
        <v>153</v>
      </c>
      <c r="G8086" s="47" t="s">
        <v>125</v>
      </c>
      <c r="H8086" s="47" t="n">
        <v>595</v>
      </c>
      <c r="I8086" s="57" t="n">
        <f aca="false">IFERROR(H8086/INDEX(Rate_Master!$C$2:$C$13,MATCH(F8086,Rate_Master!$A$2:$A$13,0)),0)</f>
        <v>0.595</v>
      </c>
    </row>
    <row r="8087" customFormat="false" ht="15" hidden="false" customHeight="false" outlineLevel="0" collapsed="false">
      <c r="A8087" s="47" t="s">
        <v>20039</v>
      </c>
      <c r="B8087" s="47" t="s">
        <v>1821</v>
      </c>
      <c r="C8087" s="48" t="n">
        <v>46168</v>
      </c>
      <c r="D8087" s="47" t="s">
        <v>63</v>
      </c>
      <c r="E8087" s="47" t="s">
        <v>120</v>
      </c>
      <c r="F8087" s="47" t="s">
        <v>153</v>
      </c>
      <c r="G8087" s="47" t="s">
        <v>126</v>
      </c>
      <c r="H8087" s="47" t="n">
        <v>394</v>
      </c>
      <c r="I8087" s="57" t="n">
        <f aca="false">IFERROR(H8087/INDEX(Rate_Master!$C$2:$C$13,MATCH(F8087,Rate_Master!$A$2:$A$13,0)),0)</f>
        <v>0.394</v>
      </c>
    </row>
    <row r="8088" customFormat="false" ht="15" hidden="false" customHeight="false" outlineLevel="0" collapsed="false">
      <c r="A8088" s="47" t="s">
        <v>20040</v>
      </c>
      <c r="B8088" s="47" t="s">
        <v>1822</v>
      </c>
      <c r="C8088" s="48" t="n">
        <v>46168</v>
      </c>
      <c r="D8088" s="47" t="s">
        <v>64</v>
      </c>
      <c r="E8088" s="47" t="s">
        <v>128</v>
      </c>
      <c r="F8088" s="47" t="s">
        <v>155</v>
      </c>
      <c r="G8088" s="47" t="s">
        <v>127</v>
      </c>
      <c r="H8088" s="47" t="n">
        <v>969</v>
      </c>
      <c r="I8088" s="57" t="n">
        <f aca="false">IFERROR(H8088/INDEX(Rate_Master!$C$2:$C$13,MATCH(F8088,Rate_Master!$A$2:$A$13,0)),0)</f>
        <v>1.76181818181818</v>
      </c>
    </row>
    <row r="8089" customFormat="false" ht="15" hidden="false" customHeight="false" outlineLevel="0" collapsed="false">
      <c r="A8089" s="47" t="s">
        <v>20041</v>
      </c>
      <c r="B8089" s="47" t="s">
        <v>1822</v>
      </c>
      <c r="C8089" s="48" t="n">
        <v>46168</v>
      </c>
      <c r="D8089" s="47" t="s">
        <v>64</v>
      </c>
      <c r="E8089" s="47" t="s">
        <v>128</v>
      </c>
      <c r="F8089" s="47" t="s">
        <v>155</v>
      </c>
      <c r="G8089" s="47" t="s">
        <v>129</v>
      </c>
      <c r="H8089" s="47" t="n">
        <v>686</v>
      </c>
      <c r="I8089" s="57" t="n">
        <f aca="false">IFERROR(H8089/INDEX(Rate_Master!$C$2:$C$13,MATCH(F8089,Rate_Master!$A$2:$A$13,0)),0)</f>
        <v>1.24727272727273</v>
      </c>
    </row>
    <row r="8090" customFormat="false" ht="15" hidden="false" customHeight="false" outlineLevel="0" collapsed="false">
      <c r="A8090" s="47" t="s">
        <v>20042</v>
      </c>
      <c r="B8090" s="47" t="s">
        <v>1822</v>
      </c>
      <c r="C8090" s="48" t="n">
        <v>46168</v>
      </c>
      <c r="D8090" s="47" t="s">
        <v>64</v>
      </c>
      <c r="E8090" s="47" t="s">
        <v>128</v>
      </c>
      <c r="F8090" s="47" t="s">
        <v>155</v>
      </c>
      <c r="G8090" s="47" t="s">
        <v>130</v>
      </c>
      <c r="H8090" s="47" t="n">
        <v>604</v>
      </c>
      <c r="I8090" s="57" t="n">
        <f aca="false">IFERROR(H8090/INDEX(Rate_Master!$C$2:$C$13,MATCH(F8090,Rate_Master!$A$2:$A$13,0)),0)</f>
        <v>1.09818181818182</v>
      </c>
    </row>
    <row r="8091" customFormat="false" ht="15" hidden="false" customHeight="false" outlineLevel="0" collapsed="false">
      <c r="A8091" s="47" t="s">
        <v>20043</v>
      </c>
      <c r="B8091" s="47" t="s">
        <v>1822</v>
      </c>
      <c r="C8091" s="48" t="n">
        <v>46168</v>
      </c>
      <c r="D8091" s="47" t="s">
        <v>64</v>
      </c>
      <c r="E8091" s="47" t="s">
        <v>128</v>
      </c>
      <c r="F8091" s="47" t="s">
        <v>155</v>
      </c>
      <c r="G8091" s="47" t="s">
        <v>131</v>
      </c>
      <c r="H8091" s="47" t="n">
        <v>317</v>
      </c>
      <c r="I8091" s="57" t="n">
        <f aca="false">IFERROR(H8091/INDEX(Rate_Master!$C$2:$C$13,MATCH(F8091,Rate_Master!$A$2:$A$13,0)),0)</f>
        <v>0.576363636363636</v>
      </c>
    </row>
    <row r="8092" customFormat="false" ht="15" hidden="false" customHeight="false" outlineLevel="0" collapsed="false">
      <c r="A8092" s="47" t="s">
        <v>20044</v>
      </c>
      <c r="B8092" s="47" t="s">
        <v>1822</v>
      </c>
      <c r="C8092" s="48" t="n">
        <v>46168</v>
      </c>
      <c r="D8092" s="47" t="s">
        <v>64</v>
      </c>
      <c r="E8092" s="47" t="s">
        <v>128</v>
      </c>
      <c r="F8092" s="47" t="s">
        <v>155</v>
      </c>
      <c r="G8092" s="47" t="s">
        <v>132</v>
      </c>
      <c r="H8092" s="47" t="n">
        <v>239</v>
      </c>
      <c r="I8092" s="57" t="n">
        <f aca="false">IFERROR(H8092/INDEX(Rate_Master!$C$2:$C$13,MATCH(F8092,Rate_Master!$A$2:$A$13,0)),0)</f>
        <v>0.434545454545455</v>
      </c>
    </row>
    <row r="8093" customFormat="false" ht="15" hidden="false" customHeight="false" outlineLevel="0" collapsed="false">
      <c r="A8093" s="47" t="s">
        <v>20045</v>
      </c>
      <c r="B8093" s="47" t="s">
        <v>1824</v>
      </c>
      <c r="C8093" s="48" t="n">
        <v>46168</v>
      </c>
      <c r="D8093" s="47" t="s">
        <v>64</v>
      </c>
      <c r="E8093" s="47" t="s">
        <v>128</v>
      </c>
      <c r="F8093" s="47" t="s">
        <v>155</v>
      </c>
      <c r="G8093" s="47" t="s">
        <v>127</v>
      </c>
      <c r="H8093" s="47" t="n">
        <v>1200</v>
      </c>
      <c r="I8093" s="57" t="n">
        <f aca="false">IFERROR(H8093/INDEX(Rate_Master!$C$2:$C$13,MATCH(F8093,Rate_Master!$A$2:$A$13,0)),0)</f>
        <v>2.18181818181818</v>
      </c>
    </row>
    <row r="8094" customFormat="false" ht="15" hidden="false" customHeight="false" outlineLevel="0" collapsed="false">
      <c r="A8094" s="47" t="s">
        <v>20046</v>
      </c>
      <c r="B8094" s="47" t="s">
        <v>1824</v>
      </c>
      <c r="C8094" s="48" t="n">
        <v>46168</v>
      </c>
      <c r="D8094" s="47" t="s">
        <v>64</v>
      </c>
      <c r="E8094" s="47" t="s">
        <v>128</v>
      </c>
      <c r="F8094" s="47" t="s">
        <v>155</v>
      </c>
      <c r="G8094" s="47" t="s">
        <v>129</v>
      </c>
      <c r="H8094" s="47" t="n">
        <v>835</v>
      </c>
      <c r="I8094" s="57" t="n">
        <f aca="false">IFERROR(H8094/INDEX(Rate_Master!$C$2:$C$13,MATCH(F8094,Rate_Master!$A$2:$A$13,0)),0)</f>
        <v>1.51818181818182</v>
      </c>
    </row>
    <row r="8095" customFormat="false" ht="15" hidden="false" customHeight="false" outlineLevel="0" collapsed="false">
      <c r="A8095" s="47" t="s">
        <v>20047</v>
      </c>
      <c r="B8095" s="47" t="s">
        <v>1824</v>
      </c>
      <c r="C8095" s="48" t="n">
        <v>46168</v>
      </c>
      <c r="D8095" s="47" t="s">
        <v>64</v>
      </c>
      <c r="E8095" s="47" t="s">
        <v>128</v>
      </c>
      <c r="F8095" s="47" t="s">
        <v>155</v>
      </c>
      <c r="G8095" s="47" t="s">
        <v>130</v>
      </c>
      <c r="H8095" s="47" t="n">
        <v>767</v>
      </c>
      <c r="I8095" s="57" t="n">
        <f aca="false">IFERROR(H8095/INDEX(Rate_Master!$C$2:$C$13,MATCH(F8095,Rate_Master!$A$2:$A$13,0)),0)</f>
        <v>1.39454545454545</v>
      </c>
    </row>
    <row r="8096" customFormat="false" ht="15" hidden="false" customHeight="false" outlineLevel="0" collapsed="false">
      <c r="A8096" s="47" t="s">
        <v>20048</v>
      </c>
      <c r="B8096" s="47" t="s">
        <v>1824</v>
      </c>
      <c r="C8096" s="48" t="n">
        <v>46168</v>
      </c>
      <c r="D8096" s="47" t="s">
        <v>64</v>
      </c>
      <c r="E8096" s="47" t="s">
        <v>128</v>
      </c>
      <c r="F8096" s="47" t="s">
        <v>155</v>
      </c>
      <c r="G8096" s="47" t="s">
        <v>131</v>
      </c>
      <c r="H8096" s="47" t="n">
        <v>359</v>
      </c>
      <c r="I8096" s="57" t="n">
        <f aca="false">IFERROR(H8096/INDEX(Rate_Master!$C$2:$C$13,MATCH(F8096,Rate_Master!$A$2:$A$13,0)),0)</f>
        <v>0.652727272727273</v>
      </c>
    </row>
    <row r="8097" customFormat="false" ht="15" hidden="false" customHeight="false" outlineLevel="0" collapsed="false">
      <c r="A8097" s="47" t="s">
        <v>20049</v>
      </c>
      <c r="B8097" s="47" t="s">
        <v>1824</v>
      </c>
      <c r="C8097" s="48" t="n">
        <v>46168</v>
      </c>
      <c r="D8097" s="47" t="s">
        <v>64</v>
      </c>
      <c r="E8097" s="47" t="s">
        <v>128</v>
      </c>
      <c r="F8097" s="47" t="s">
        <v>155</v>
      </c>
      <c r="G8097" s="47" t="s">
        <v>132</v>
      </c>
      <c r="H8097" s="47" t="n">
        <v>262</v>
      </c>
      <c r="I8097" s="57" t="n">
        <f aca="false">IFERROR(H8097/INDEX(Rate_Master!$C$2:$C$13,MATCH(F8097,Rate_Master!$A$2:$A$13,0)),0)</f>
        <v>0.476363636363636</v>
      </c>
    </row>
    <row r="8098" customFormat="false" ht="15" hidden="false" customHeight="false" outlineLevel="0" collapsed="false">
      <c r="A8098" s="47" t="s">
        <v>20050</v>
      </c>
      <c r="B8098" s="47" t="s">
        <v>1825</v>
      </c>
      <c r="C8098" s="48" t="n">
        <v>46168</v>
      </c>
      <c r="D8098" s="47" t="s">
        <v>65</v>
      </c>
      <c r="E8098" s="47" t="s">
        <v>134</v>
      </c>
      <c r="F8098" s="47" t="s">
        <v>158</v>
      </c>
      <c r="G8098" s="47" t="s">
        <v>133</v>
      </c>
      <c r="H8098" s="47" t="n">
        <v>590</v>
      </c>
      <c r="I8098" s="57" t="n">
        <f aca="false">IFERROR(H8098/INDEX(Rate_Master!$C$2:$C$13,MATCH(F8098,Rate_Master!$A$2:$A$13,0)),0)</f>
        <v>2.95</v>
      </c>
    </row>
    <row r="8099" customFormat="false" ht="15" hidden="false" customHeight="false" outlineLevel="0" collapsed="false">
      <c r="A8099" s="47" t="s">
        <v>20051</v>
      </c>
      <c r="B8099" s="47" t="s">
        <v>1825</v>
      </c>
      <c r="C8099" s="48" t="n">
        <v>46168</v>
      </c>
      <c r="D8099" s="47" t="s">
        <v>65</v>
      </c>
      <c r="E8099" s="47" t="s">
        <v>134</v>
      </c>
      <c r="F8099" s="47" t="s">
        <v>158</v>
      </c>
      <c r="G8099" s="47" t="s">
        <v>135</v>
      </c>
      <c r="H8099" s="47" t="n">
        <v>397</v>
      </c>
      <c r="I8099" s="57" t="n">
        <f aca="false">IFERROR(H8099/INDEX(Rate_Master!$C$2:$C$13,MATCH(F8099,Rate_Master!$A$2:$A$13,0)),0)</f>
        <v>1.985</v>
      </c>
    </row>
    <row r="8100" customFormat="false" ht="15" hidden="false" customHeight="false" outlineLevel="0" collapsed="false">
      <c r="A8100" s="47" t="s">
        <v>20052</v>
      </c>
      <c r="B8100" s="47" t="s">
        <v>1825</v>
      </c>
      <c r="C8100" s="48" t="n">
        <v>46168</v>
      </c>
      <c r="D8100" s="47" t="s">
        <v>65</v>
      </c>
      <c r="E8100" s="47" t="s">
        <v>134</v>
      </c>
      <c r="F8100" s="47" t="s">
        <v>158</v>
      </c>
      <c r="G8100" s="47" t="s">
        <v>136</v>
      </c>
      <c r="H8100" s="47" t="n">
        <v>347</v>
      </c>
      <c r="I8100" s="57" t="n">
        <f aca="false">IFERROR(H8100/INDEX(Rate_Master!$C$2:$C$13,MATCH(F8100,Rate_Master!$A$2:$A$13,0)),0)</f>
        <v>1.735</v>
      </c>
    </row>
    <row r="8101" customFormat="false" ht="15" hidden="false" customHeight="false" outlineLevel="0" collapsed="false">
      <c r="A8101" s="47" t="s">
        <v>20053</v>
      </c>
      <c r="B8101" s="47" t="s">
        <v>1825</v>
      </c>
      <c r="C8101" s="48" t="n">
        <v>46168</v>
      </c>
      <c r="D8101" s="47" t="s">
        <v>65</v>
      </c>
      <c r="E8101" s="47" t="s">
        <v>134</v>
      </c>
      <c r="F8101" s="47" t="s">
        <v>158</v>
      </c>
      <c r="G8101" s="47" t="s">
        <v>137</v>
      </c>
      <c r="H8101" s="47" t="n">
        <v>266</v>
      </c>
      <c r="I8101" s="57" t="n">
        <f aca="false">IFERROR(H8101/INDEX(Rate_Master!$C$2:$C$13,MATCH(F8101,Rate_Master!$A$2:$A$13,0)),0)</f>
        <v>1.33</v>
      </c>
    </row>
    <row r="8102" customFormat="false" ht="15" hidden="false" customHeight="false" outlineLevel="0" collapsed="false">
      <c r="A8102" s="47" t="s">
        <v>20054</v>
      </c>
      <c r="B8102" s="47" t="s">
        <v>1825</v>
      </c>
      <c r="C8102" s="48" t="n">
        <v>46168</v>
      </c>
      <c r="D8102" s="47" t="s">
        <v>65</v>
      </c>
      <c r="E8102" s="47" t="s">
        <v>134</v>
      </c>
      <c r="F8102" s="47" t="s">
        <v>158</v>
      </c>
      <c r="G8102" s="47" t="s">
        <v>138</v>
      </c>
      <c r="H8102" s="47" t="n">
        <v>137</v>
      </c>
      <c r="I8102" s="57" t="n">
        <f aca="false">IFERROR(H8102/INDEX(Rate_Master!$C$2:$C$13,MATCH(F8102,Rate_Master!$A$2:$A$13,0)),0)</f>
        <v>0.685</v>
      </c>
    </row>
    <row r="8103" customFormat="false" ht="15" hidden="false" customHeight="false" outlineLevel="0" collapsed="false">
      <c r="A8103" s="47" t="s">
        <v>20055</v>
      </c>
      <c r="B8103" s="47" t="s">
        <v>1826</v>
      </c>
      <c r="C8103" s="48" t="n">
        <v>46168</v>
      </c>
      <c r="D8103" s="47" t="s">
        <v>65</v>
      </c>
      <c r="E8103" s="47" t="s">
        <v>134</v>
      </c>
      <c r="F8103" s="47" t="s">
        <v>158</v>
      </c>
      <c r="G8103" s="47" t="s">
        <v>133</v>
      </c>
      <c r="H8103" s="47" t="n">
        <v>369</v>
      </c>
      <c r="I8103" s="57" t="n">
        <f aca="false">IFERROR(H8103/INDEX(Rate_Master!$C$2:$C$13,MATCH(F8103,Rate_Master!$A$2:$A$13,0)),0)</f>
        <v>1.845</v>
      </c>
    </row>
    <row r="8104" customFormat="false" ht="15" hidden="false" customHeight="false" outlineLevel="0" collapsed="false">
      <c r="A8104" s="47" t="s">
        <v>20056</v>
      </c>
      <c r="B8104" s="47" t="s">
        <v>1826</v>
      </c>
      <c r="C8104" s="48" t="n">
        <v>46168</v>
      </c>
      <c r="D8104" s="47" t="s">
        <v>65</v>
      </c>
      <c r="E8104" s="47" t="s">
        <v>134</v>
      </c>
      <c r="F8104" s="47" t="s">
        <v>158</v>
      </c>
      <c r="G8104" s="47" t="s">
        <v>135</v>
      </c>
      <c r="H8104" s="47" t="n">
        <v>288</v>
      </c>
      <c r="I8104" s="57" t="n">
        <f aca="false">IFERROR(H8104/INDEX(Rate_Master!$C$2:$C$13,MATCH(F8104,Rate_Master!$A$2:$A$13,0)),0)</f>
        <v>1.44</v>
      </c>
    </row>
    <row r="8105" customFormat="false" ht="15" hidden="false" customHeight="false" outlineLevel="0" collapsed="false">
      <c r="A8105" s="47" t="s">
        <v>20057</v>
      </c>
      <c r="B8105" s="47" t="s">
        <v>1826</v>
      </c>
      <c r="C8105" s="48" t="n">
        <v>46168</v>
      </c>
      <c r="D8105" s="47" t="s">
        <v>65</v>
      </c>
      <c r="E8105" s="47" t="s">
        <v>134</v>
      </c>
      <c r="F8105" s="47" t="s">
        <v>158</v>
      </c>
      <c r="G8105" s="47" t="s">
        <v>136</v>
      </c>
      <c r="H8105" s="47" t="n">
        <v>228</v>
      </c>
      <c r="I8105" s="57" t="n">
        <f aca="false">IFERROR(H8105/INDEX(Rate_Master!$C$2:$C$13,MATCH(F8105,Rate_Master!$A$2:$A$13,0)),0)</f>
        <v>1.14</v>
      </c>
    </row>
    <row r="8106" customFormat="false" ht="15" hidden="false" customHeight="false" outlineLevel="0" collapsed="false">
      <c r="A8106" s="47" t="s">
        <v>20058</v>
      </c>
      <c r="B8106" s="47" t="s">
        <v>1826</v>
      </c>
      <c r="C8106" s="48" t="n">
        <v>46168</v>
      </c>
      <c r="D8106" s="47" t="s">
        <v>65</v>
      </c>
      <c r="E8106" s="47" t="s">
        <v>134</v>
      </c>
      <c r="F8106" s="47" t="s">
        <v>158</v>
      </c>
      <c r="G8106" s="47" t="s">
        <v>137</v>
      </c>
      <c r="H8106" s="47" t="n">
        <v>166</v>
      </c>
      <c r="I8106" s="57" t="n">
        <f aca="false">IFERROR(H8106/INDEX(Rate_Master!$C$2:$C$13,MATCH(F8106,Rate_Master!$A$2:$A$13,0)),0)</f>
        <v>0.83</v>
      </c>
    </row>
    <row r="8107" customFormat="false" ht="15" hidden="false" customHeight="false" outlineLevel="0" collapsed="false">
      <c r="A8107" s="47" t="s">
        <v>20059</v>
      </c>
      <c r="B8107" s="47" t="s">
        <v>1826</v>
      </c>
      <c r="C8107" s="48" t="n">
        <v>46168</v>
      </c>
      <c r="D8107" s="47" t="s">
        <v>65</v>
      </c>
      <c r="E8107" s="47" t="s">
        <v>134</v>
      </c>
      <c r="F8107" s="47" t="s">
        <v>158</v>
      </c>
      <c r="G8107" s="47" t="s">
        <v>138</v>
      </c>
      <c r="H8107" s="47" t="n">
        <v>91</v>
      </c>
      <c r="I8107" s="57" t="n">
        <f aca="false">IFERROR(H8107/INDEX(Rate_Master!$C$2:$C$13,MATCH(F8107,Rate_Master!$A$2:$A$13,0)),0)</f>
        <v>0.455</v>
      </c>
    </row>
    <row r="8108" customFormat="false" ht="15" hidden="false" customHeight="false" outlineLevel="0" collapsed="false">
      <c r="A8108" s="47" t="s">
        <v>20060</v>
      </c>
      <c r="B8108" s="47" t="s">
        <v>1827</v>
      </c>
      <c r="C8108" s="48" t="n">
        <v>46168</v>
      </c>
      <c r="D8108" s="47" t="s">
        <v>65</v>
      </c>
      <c r="E8108" s="47" t="s">
        <v>134</v>
      </c>
      <c r="F8108" s="47" t="s">
        <v>158</v>
      </c>
      <c r="G8108" s="47" t="s">
        <v>133</v>
      </c>
      <c r="H8108" s="47" t="n">
        <v>384</v>
      </c>
      <c r="I8108" s="57" t="n">
        <f aca="false">IFERROR(H8108/INDEX(Rate_Master!$C$2:$C$13,MATCH(F8108,Rate_Master!$A$2:$A$13,0)),0)</f>
        <v>1.92</v>
      </c>
    </row>
    <row r="8109" customFormat="false" ht="15" hidden="false" customHeight="false" outlineLevel="0" collapsed="false">
      <c r="A8109" s="47" t="s">
        <v>20061</v>
      </c>
      <c r="B8109" s="47" t="s">
        <v>1827</v>
      </c>
      <c r="C8109" s="48" t="n">
        <v>46168</v>
      </c>
      <c r="D8109" s="47" t="s">
        <v>65</v>
      </c>
      <c r="E8109" s="47" t="s">
        <v>134</v>
      </c>
      <c r="F8109" s="47" t="s">
        <v>158</v>
      </c>
      <c r="G8109" s="47" t="s">
        <v>135</v>
      </c>
      <c r="H8109" s="47" t="n">
        <v>300</v>
      </c>
      <c r="I8109" s="57" t="n">
        <f aca="false">IFERROR(H8109/INDEX(Rate_Master!$C$2:$C$13,MATCH(F8109,Rate_Master!$A$2:$A$13,0)),0)</f>
        <v>1.5</v>
      </c>
    </row>
    <row r="8110" customFormat="false" ht="15" hidden="false" customHeight="false" outlineLevel="0" collapsed="false">
      <c r="A8110" s="47" t="s">
        <v>20062</v>
      </c>
      <c r="B8110" s="47" t="s">
        <v>1827</v>
      </c>
      <c r="C8110" s="48" t="n">
        <v>46168</v>
      </c>
      <c r="D8110" s="47" t="s">
        <v>65</v>
      </c>
      <c r="E8110" s="47" t="s">
        <v>134</v>
      </c>
      <c r="F8110" s="47" t="s">
        <v>158</v>
      </c>
      <c r="G8110" s="47" t="s">
        <v>136</v>
      </c>
      <c r="H8110" s="47" t="n">
        <v>232</v>
      </c>
      <c r="I8110" s="57" t="n">
        <f aca="false">IFERROR(H8110/INDEX(Rate_Master!$C$2:$C$13,MATCH(F8110,Rate_Master!$A$2:$A$13,0)),0)</f>
        <v>1.16</v>
      </c>
    </row>
    <row r="8111" customFormat="false" ht="15" hidden="false" customHeight="false" outlineLevel="0" collapsed="false">
      <c r="A8111" s="47" t="s">
        <v>20063</v>
      </c>
      <c r="B8111" s="47" t="s">
        <v>1827</v>
      </c>
      <c r="C8111" s="48" t="n">
        <v>46168</v>
      </c>
      <c r="D8111" s="47" t="s">
        <v>65</v>
      </c>
      <c r="E8111" s="47" t="s">
        <v>134</v>
      </c>
      <c r="F8111" s="47" t="s">
        <v>158</v>
      </c>
      <c r="G8111" s="47" t="s">
        <v>137</v>
      </c>
      <c r="H8111" s="47" t="n">
        <v>184</v>
      </c>
      <c r="I8111" s="57" t="n">
        <f aca="false">IFERROR(H8111/INDEX(Rate_Master!$C$2:$C$13,MATCH(F8111,Rate_Master!$A$2:$A$13,0)),0)</f>
        <v>0.92</v>
      </c>
    </row>
    <row r="8112" customFormat="false" ht="15" hidden="false" customHeight="false" outlineLevel="0" collapsed="false">
      <c r="A8112" s="47" t="s">
        <v>20064</v>
      </c>
      <c r="B8112" s="47" t="s">
        <v>1827</v>
      </c>
      <c r="C8112" s="48" t="n">
        <v>46168</v>
      </c>
      <c r="D8112" s="47" t="s">
        <v>65</v>
      </c>
      <c r="E8112" s="47" t="s">
        <v>134</v>
      </c>
      <c r="F8112" s="47" t="s">
        <v>158</v>
      </c>
      <c r="G8112" s="47" t="s">
        <v>138</v>
      </c>
      <c r="H8112" s="47" t="n">
        <v>105</v>
      </c>
      <c r="I8112" s="57" t="n">
        <f aca="false">IFERROR(H8112/INDEX(Rate_Master!$C$2:$C$13,MATCH(F8112,Rate_Master!$A$2:$A$13,0)),0)</f>
        <v>0.525</v>
      </c>
    </row>
    <row r="8113" customFormat="false" ht="15" hidden="false" customHeight="false" outlineLevel="0" collapsed="false">
      <c r="A8113" s="47" t="s">
        <v>20065</v>
      </c>
      <c r="B8113" s="47" t="s">
        <v>1828</v>
      </c>
      <c r="C8113" s="48" t="n">
        <v>46169</v>
      </c>
      <c r="D8113" s="47" t="s">
        <v>62</v>
      </c>
      <c r="E8113" s="47" t="s">
        <v>120</v>
      </c>
      <c r="F8113" s="47" t="s">
        <v>150</v>
      </c>
      <c r="G8113" s="47" t="s">
        <v>119</v>
      </c>
      <c r="H8113" s="47" t="n">
        <v>1026</v>
      </c>
      <c r="I8113" s="57" t="n">
        <f aca="false">IFERROR(H8113/INDEX(Rate_Master!$C$2:$C$13,MATCH(F8113,Rate_Master!$A$2:$A$13,0)),0)</f>
        <v>1.2825</v>
      </c>
    </row>
    <row r="8114" customFormat="false" ht="15" hidden="false" customHeight="false" outlineLevel="0" collapsed="false">
      <c r="A8114" s="47" t="s">
        <v>20066</v>
      </c>
      <c r="B8114" s="47" t="s">
        <v>1828</v>
      </c>
      <c r="C8114" s="48" t="n">
        <v>46169</v>
      </c>
      <c r="D8114" s="47" t="s">
        <v>62</v>
      </c>
      <c r="E8114" s="47" t="s">
        <v>120</v>
      </c>
      <c r="F8114" s="47" t="s">
        <v>150</v>
      </c>
      <c r="G8114" s="47" t="s">
        <v>121</v>
      </c>
      <c r="H8114" s="47" t="n">
        <v>985</v>
      </c>
      <c r="I8114" s="57" t="n">
        <f aca="false">IFERROR(H8114/INDEX(Rate_Master!$C$2:$C$13,MATCH(F8114,Rate_Master!$A$2:$A$13,0)),0)</f>
        <v>1.23125</v>
      </c>
    </row>
    <row r="8115" customFormat="false" ht="15" hidden="false" customHeight="false" outlineLevel="0" collapsed="false">
      <c r="A8115" s="47" t="s">
        <v>20067</v>
      </c>
      <c r="B8115" s="47" t="s">
        <v>1828</v>
      </c>
      <c r="C8115" s="48" t="n">
        <v>46169</v>
      </c>
      <c r="D8115" s="47" t="s">
        <v>62</v>
      </c>
      <c r="E8115" s="47" t="s">
        <v>120</v>
      </c>
      <c r="F8115" s="47" t="s">
        <v>150</v>
      </c>
      <c r="G8115" s="47" t="s">
        <v>122</v>
      </c>
      <c r="H8115" s="47" t="n">
        <v>1696</v>
      </c>
      <c r="I8115" s="57" t="n">
        <f aca="false">IFERROR(H8115/INDEX(Rate_Master!$C$2:$C$13,MATCH(F8115,Rate_Master!$A$2:$A$13,0)),0)</f>
        <v>2.12</v>
      </c>
    </row>
    <row r="8116" customFormat="false" ht="15" hidden="false" customHeight="false" outlineLevel="0" collapsed="false">
      <c r="A8116" s="47" t="s">
        <v>20068</v>
      </c>
      <c r="B8116" s="47" t="s">
        <v>1828</v>
      </c>
      <c r="C8116" s="48" t="n">
        <v>46169</v>
      </c>
      <c r="D8116" s="47" t="s">
        <v>62</v>
      </c>
      <c r="E8116" s="47" t="s">
        <v>120</v>
      </c>
      <c r="F8116" s="47" t="s">
        <v>150</v>
      </c>
      <c r="G8116" s="47" t="s">
        <v>123</v>
      </c>
      <c r="H8116" s="47" t="n">
        <v>750</v>
      </c>
      <c r="I8116" s="57" t="n">
        <f aca="false">IFERROR(H8116/INDEX(Rate_Master!$C$2:$C$13,MATCH(F8116,Rate_Master!$A$2:$A$13,0)),0)</f>
        <v>0.9375</v>
      </c>
    </row>
    <row r="8117" customFormat="false" ht="15" hidden="false" customHeight="false" outlineLevel="0" collapsed="false">
      <c r="A8117" s="47" t="s">
        <v>20069</v>
      </c>
      <c r="B8117" s="47" t="s">
        <v>1828</v>
      </c>
      <c r="C8117" s="48" t="n">
        <v>46169</v>
      </c>
      <c r="D8117" s="47" t="s">
        <v>62</v>
      </c>
      <c r="E8117" s="47" t="s">
        <v>120</v>
      </c>
      <c r="F8117" s="47" t="s">
        <v>150</v>
      </c>
      <c r="G8117" s="47" t="s">
        <v>124</v>
      </c>
      <c r="H8117" s="47" t="n">
        <v>461</v>
      </c>
      <c r="I8117" s="57" t="n">
        <f aca="false">IFERROR(H8117/INDEX(Rate_Master!$C$2:$C$13,MATCH(F8117,Rate_Master!$A$2:$A$13,0)),0)</f>
        <v>0.57625</v>
      </c>
    </row>
    <row r="8118" customFormat="false" ht="15" hidden="false" customHeight="false" outlineLevel="0" collapsed="false">
      <c r="A8118" s="47" t="s">
        <v>20070</v>
      </c>
      <c r="B8118" s="47" t="s">
        <v>1828</v>
      </c>
      <c r="C8118" s="48" t="n">
        <v>46169</v>
      </c>
      <c r="D8118" s="47" t="s">
        <v>62</v>
      </c>
      <c r="E8118" s="47" t="s">
        <v>120</v>
      </c>
      <c r="F8118" s="47" t="s">
        <v>150</v>
      </c>
      <c r="G8118" s="47" t="s">
        <v>125</v>
      </c>
      <c r="H8118" s="47" t="n">
        <v>271</v>
      </c>
      <c r="I8118" s="57" t="n">
        <f aca="false">IFERROR(H8118/INDEX(Rate_Master!$C$2:$C$13,MATCH(F8118,Rate_Master!$A$2:$A$13,0)),0)</f>
        <v>0.33875</v>
      </c>
    </row>
    <row r="8119" customFormat="false" ht="15" hidden="false" customHeight="false" outlineLevel="0" collapsed="false">
      <c r="A8119" s="47" t="s">
        <v>20071</v>
      </c>
      <c r="B8119" s="47" t="s">
        <v>1828</v>
      </c>
      <c r="C8119" s="48" t="n">
        <v>46169</v>
      </c>
      <c r="D8119" s="47" t="s">
        <v>62</v>
      </c>
      <c r="E8119" s="47" t="s">
        <v>120</v>
      </c>
      <c r="F8119" s="47" t="s">
        <v>150</v>
      </c>
      <c r="G8119" s="47" t="s">
        <v>126</v>
      </c>
      <c r="H8119" s="47" t="n">
        <v>205</v>
      </c>
      <c r="I8119" s="57" t="n">
        <f aca="false">IFERROR(H8119/INDEX(Rate_Master!$C$2:$C$13,MATCH(F8119,Rate_Master!$A$2:$A$13,0)),0)</f>
        <v>0.25625</v>
      </c>
    </row>
    <row r="8120" customFormat="false" ht="15" hidden="false" customHeight="false" outlineLevel="0" collapsed="false">
      <c r="A8120" s="47" t="s">
        <v>20072</v>
      </c>
      <c r="B8120" s="47" t="s">
        <v>1830</v>
      </c>
      <c r="C8120" s="48" t="n">
        <v>46169</v>
      </c>
      <c r="D8120" s="47" t="s">
        <v>62</v>
      </c>
      <c r="E8120" s="47" t="s">
        <v>120</v>
      </c>
      <c r="F8120" s="47" t="s">
        <v>150</v>
      </c>
      <c r="G8120" s="47" t="s">
        <v>119</v>
      </c>
      <c r="H8120" s="47" t="n">
        <v>1242</v>
      </c>
      <c r="I8120" s="57" t="n">
        <f aca="false">IFERROR(H8120/INDEX(Rate_Master!$C$2:$C$13,MATCH(F8120,Rate_Master!$A$2:$A$13,0)),0)</f>
        <v>1.5525</v>
      </c>
    </row>
    <row r="8121" customFormat="false" ht="15" hidden="false" customHeight="false" outlineLevel="0" collapsed="false">
      <c r="A8121" s="47" t="s">
        <v>20073</v>
      </c>
      <c r="B8121" s="47" t="s">
        <v>1830</v>
      </c>
      <c r="C8121" s="48" t="n">
        <v>46169</v>
      </c>
      <c r="D8121" s="47" t="s">
        <v>62</v>
      </c>
      <c r="E8121" s="47" t="s">
        <v>120</v>
      </c>
      <c r="F8121" s="47" t="s">
        <v>150</v>
      </c>
      <c r="G8121" s="47" t="s">
        <v>121</v>
      </c>
      <c r="H8121" s="47" t="n">
        <v>1135</v>
      </c>
      <c r="I8121" s="57" t="n">
        <f aca="false">IFERROR(H8121/INDEX(Rate_Master!$C$2:$C$13,MATCH(F8121,Rate_Master!$A$2:$A$13,0)),0)</f>
        <v>1.41875</v>
      </c>
    </row>
    <row r="8122" customFormat="false" ht="15" hidden="false" customHeight="false" outlineLevel="0" collapsed="false">
      <c r="A8122" s="47" t="s">
        <v>20074</v>
      </c>
      <c r="B8122" s="47" t="s">
        <v>1830</v>
      </c>
      <c r="C8122" s="48" t="n">
        <v>46169</v>
      </c>
      <c r="D8122" s="47" t="s">
        <v>62</v>
      </c>
      <c r="E8122" s="47" t="s">
        <v>120</v>
      </c>
      <c r="F8122" s="47" t="s">
        <v>150</v>
      </c>
      <c r="G8122" s="47" t="s">
        <v>122</v>
      </c>
      <c r="H8122" s="47" t="n">
        <v>2139</v>
      </c>
      <c r="I8122" s="57" t="n">
        <f aca="false">IFERROR(H8122/INDEX(Rate_Master!$C$2:$C$13,MATCH(F8122,Rate_Master!$A$2:$A$13,0)),0)</f>
        <v>2.67375</v>
      </c>
    </row>
    <row r="8123" customFormat="false" ht="15" hidden="false" customHeight="false" outlineLevel="0" collapsed="false">
      <c r="A8123" s="47" t="s">
        <v>20075</v>
      </c>
      <c r="B8123" s="47" t="s">
        <v>1830</v>
      </c>
      <c r="C8123" s="48" t="n">
        <v>46169</v>
      </c>
      <c r="D8123" s="47" t="s">
        <v>62</v>
      </c>
      <c r="E8123" s="47" t="s">
        <v>120</v>
      </c>
      <c r="F8123" s="47" t="s">
        <v>150</v>
      </c>
      <c r="G8123" s="47" t="s">
        <v>123</v>
      </c>
      <c r="H8123" s="47" t="n">
        <v>845</v>
      </c>
      <c r="I8123" s="57" t="n">
        <f aca="false">IFERROR(H8123/INDEX(Rate_Master!$C$2:$C$13,MATCH(F8123,Rate_Master!$A$2:$A$13,0)),0)</f>
        <v>1.05625</v>
      </c>
    </row>
    <row r="8124" customFormat="false" ht="15" hidden="false" customHeight="false" outlineLevel="0" collapsed="false">
      <c r="A8124" s="47" t="s">
        <v>20076</v>
      </c>
      <c r="B8124" s="47" t="s">
        <v>1830</v>
      </c>
      <c r="C8124" s="48" t="n">
        <v>46169</v>
      </c>
      <c r="D8124" s="47" t="s">
        <v>62</v>
      </c>
      <c r="E8124" s="47" t="s">
        <v>120</v>
      </c>
      <c r="F8124" s="47" t="s">
        <v>150</v>
      </c>
      <c r="G8124" s="47" t="s">
        <v>124</v>
      </c>
      <c r="H8124" s="47" t="n">
        <v>600</v>
      </c>
      <c r="I8124" s="57" t="n">
        <f aca="false">IFERROR(H8124/INDEX(Rate_Master!$C$2:$C$13,MATCH(F8124,Rate_Master!$A$2:$A$13,0)),0)</f>
        <v>0.75</v>
      </c>
    </row>
    <row r="8125" customFormat="false" ht="15" hidden="false" customHeight="false" outlineLevel="0" collapsed="false">
      <c r="A8125" s="47" t="s">
        <v>20077</v>
      </c>
      <c r="B8125" s="47" t="s">
        <v>1830</v>
      </c>
      <c r="C8125" s="48" t="n">
        <v>46169</v>
      </c>
      <c r="D8125" s="47" t="s">
        <v>62</v>
      </c>
      <c r="E8125" s="47" t="s">
        <v>120</v>
      </c>
      <c r="F8125" s="47" t="s">
        <v>150</v>
      </c>
      <c r="G8125" s="47" t="s">
        <v>125</v>
      </c>
      <c r="H8125" s="47" t="n">
        <v>371</v>
      </c>
      <c r="I8125" s="57" t="n">
        <f aca="false">IFERROR(H8125/INDEX(Rate_Master!$C$2:$C$13,MATCH(F8125,Rate_Master!$A$2:$A$13,0)),0)</f>
        <v>0.46375</v>
      </c>
    </row>
    <row r="8126" customFormat="false" ht="15" hidden="false" customHeight="false" outlineLevel="0" collapsed="false">
      <c r="A8126" s="47" t="s">
        <v>20078</v>
      </c>
      <c r="B8126" s="47" t="s">
        <v>1830</v>
      </c>
      <c r="C8126" s="48" t="n">
        <v>46169</v>
      </c>
      <c r="D8126" s="47" t="s">
        <v>62</v>
      </c>
      <c r="E8126" s="47" t="s">
        <v>120</v>
      </c>
      <c r="F8126" s="47" t="s">
        <v>150</v>
      </c>
      <c r="G8126" s="47" t="s">
        <v>126</v>
      </c>
      <c r="H8126" s="47" t="n">
        <v>245</v>
      </c>
      <c r="I8126" s="57" t="n">
        <f aca="false">IFERROR(H8126/INDEX(Rate_Master!$C$2:$C$13,MATCH(F8126,Rate_Master!$A$2:$A$13,0)),0)</f>
        <v>0.30625</v>
      </c>
    </row>
    <row r="8127" customFormat="false" ht="15" hidden="false" customHeight="false" outlineLevel="0" collapsed="false">
      <c r="A8127" s="47" t="s">
        <v>20079</v>
      </c>
      <c r="B8127" s="47" t="s">
        <v>1831</v>
      </c>
      <c r="C8127" s="48" t="n">
        <v>46169</v>
      </c>
      <c r="D8127" s="47" t="s">
        <v>62</v>
      </c>
      <c r="E8127" s="47" t="s">
        <v>120</v>
      </c>
      <c r="F8127" s="47" t="s">
        <v>150</v>
      </c>
      <c r="G8127" s="47" t="s">
        <v>119</v>
      </c>
      <c r="H8127" s="47" t="n">
        <v>1126</v>
      </c>
      <c r="I8127" s="57" t="n">
        <f aca="false">IFERROR(H8127/INDEX(Rate_Master!$C$2:$C$13,MATCH(F8127,Rate_Master!$A$2:$A$13,0)),0)</f>
        <v>1.4075</v>
      </c>
    </row>
    <row r="8128" customFormat="false" ht="15" hidden="false" customHeight="false" outlineLevel="0" collapsed="false">
      <c r="A8128" s="47" t="s">
        <v>20080</v>
      </c>
      <c r="B8128" s="47" t="s">
        <v>1831</v>
      </c>
      <c r="C8128" s="48" t="n">
        <v>46169</v>
      </c>
      <c r="D8128" s="47" t="s">
        <v>62</v>
      </c>
      <c r="E8128" s="47" t="s">
        <v>120</v>
      </c>
      <c r="F8128" s="47" t="s">
        <v>150</v>
      </c>
      <c r="G8128" s="47" t="s">
        <v>121</v>
      </c>
      <c r="H8128" s="47" t="n">
        <v>1064</v>
      </c>
      <c r="I8128" s="57" t="n">
        <f aca="false">IFERROR(H8128/INDEX(Rate_Master!$C$2:$C$13,MATCH(F8128,Rate_Master!$A$2:$A$13,0)),0)</f>
        <v>1.33</v>
      </c>
    </row>
    <row r="8129" customFormat="false" ht="15" hidden="false" customHeight="false" outlineLevel="0" collapsed="false">
      <c r="A8129" s="47" t="s">
        <v>20081</v>
      </c>
      <c r="B8129" s="47" t="s">
        <v>1831</v>
      </c>
      <c r="C8129" s="48" t="n">
        <v>46169</v>
      </c>
      <c r="D8129" s="47" t="s">
        <v>62</v>
      </c>
      <c r="E8129" s="47" t="s">
        <v>120</v>
      </c>
      <c r="F8129" s="47" t="s">
        <v>150</v>
      </c>
      <c r="G8129" s="47" t="s">
        <v>122</v>
      </c>
      <c r="H8129" s="47" t="n">
        <v>1772</v>
      </c>
      <c r="I8129" s="57" t="n">
        <f aca="false">IFERROR(H8129/INDEX(Rate_Master!$C$2:$C$13,MATCH(F8129,Rate_Master!$A$2:$A$13,0)),0)</f>
        <v>2.215</v>
      </c>
    </row>
    <row r="8130" customFormat="false" ht="15" hidden="false" customHeight="false" outlineLevel="0" collapsed="false">
      <c r="A8130" s="47" t="s">
        <v>20082</v>
      </c>
      <c r="B8130" s="47" t="s">
        <v>1831</v>
      </c>
      <c r="C8130" s="48" t="n">
        <v>46169</v>
      </c>
      <c r="D8130" s="47" t="s">
        <v>62</v>
      </c>
      <c r="E8130" s="47" t="s">
        <v>120</v>
      </c>
      <c r="F8130" s="47" t="s">
        <v>150</v>
      </c>
      <c r="G8130" s="47" t="s">
        <v>123</v>
      </c>
      <c r="H8130" s="47" t="n">
        <v>811</v>
      </c>
      <c r="I8130" s="57" t="n">
        <f aca="false">IFERROR(H8130/INDEX(Rate_Master!$C$2:$C$13,MATCH(F8130,Rate_Master!$A$2:$A$13,0)),0)</f>
        <v>1.01375</v>
      </c>
    </row>
    <row r="8131" customFormat="false" ht="15" hidden="false" customHeight="false" outlineLevel="0" collapsed="false">
      <c r="A8131" s="47" t="s">
        <v>20083</v>
      </c>
      <c r="B8131" s="47" t="s">
        <v>1831</v>
      </c>
      <c r="C8131" s="48" t="n">
        <v>46169</v>
      </c>
      <c r="D8131" s="47" t="s">
        <v>62</v>
      </c>
      <c r="E8131" s="47" t="s">
        <v>120</v>
      </c>
      <c r="F8131" s="47" t="s">
        <v>150</v>
      </c>
      <c r="G8131" s="47" t="s">
        <v>124</v>
      </c>
      <c r="H8131" s="47" t="n">
        <v>494</v>
      </c>
      <c r="I8131" s="57" t="n">
        <f aca="false">IFERROR(H8131/INDEX(Rate_Master!$C$2:$C$13,MATCH(F8131,Rate_Master!$A$2:$A$13,0)),0)</f>
        <v>0.6175</v>
      </c>
    </row>
    <row r="8132" customFormat="false" ht="15" hidden="false" customHeight="false" outlineLevel="0" collapsed="false">
      <c r="A8132" s="47" t="s">
        <v>20084</v>
      </c>
      <c r="B8132" s="47" t="s">
        <v>1831</v>
      </c>
      <c r="C8132" s="48" t="n">
        <v>46169</v>
      </c>
      <c r="D8132" s="47" t="s">
        <v>62</v>
      </c>
      <c r="E8132" s="47" t="s">
        <v>120</v>
      </c>
      <c r="F8132" s="47" t="s">
        <v>150</v>
      </c>
      <c r="G8132" s="47" t="s">
        <v>125</v>
      </c>
      <c r="H8132" s="47" t="n">
        <v>282</v>
      </c>
      <c r="I8132" s="57" t="n">
        <f aca="false">IFERROR(H8132/INDEX(Rate_Master!$C$2:$C$13,MATCH(F8132,Rate_Master!$A$2:$A$13,0)),0)</f>
        <v>0.3525</v>
      </c>
    </row>
    <row r="8133" customFormat="false" ht="15" hidden="false" customHeight="false" outlineLevel="0" collapsed="false">
      <c r="A8133" s="47" t="s">
        <v>20085</v>
      </c>
      <c r="B8133" s="47" t="s">
        <v>1831</v>
      </c>
      <c r="C8133" s="48" t="n">
        <v>46169</v>
      </c>
      <c r="D8133" s="47" t="s">
        <v>62</v>
      </c>
      <c r="E8133" s="47" t="s">
        <v>120</v>
      </c>
      <c r="F8133" s="47" t="s">
        <v>150</v>
      </c>
      <c r="G8133" s="47" t="s">
        <v>126</v>
      </c>
      <c r="H8133" s="47" t="n">
        <v>196</v>
      </c>
      <c r="I8133" s="57" t="n">
        <f aca="false">IFERROR(H8133/INDEX(Rate_Master!$C$2:$C$13,MATCH(F8133,Rate_Master!$A$2:$A$13,0)),0)</f>
        <v>0.245</v>
      </c>
    </row>
    <row r="8134" customFormat="false" ht="15" hidden="false" customHeight="false" outlineLevel="0" collapsed="false">
      <c r="A8134" s="47" t="s">
        <v>20086</v>
      </c>
      <c r="B8134" s="47" t="s">
        <v>1832</v>
      </c>
      <c r="C8134" s="48" t="n">
        <v>46169</v>
      </c>
      <c r="D8134" s="47" t="s">
        <v>63</v>
      </c>
      <c r="E8134" s="47" t="s">
        <v>120</v>
      </c>
      <c r="F8134" s="47" t="s">
        <v>153</v>
      </c>
      <c r="G8134" s="47" t="s">
        <v>119</v>
      </c>
      <c r="H8134" s="47" t="n">
        <v>1063</v>
      </c>
      <c r="I8134" s="57" t="n">
        <f aca="false">IFERROR(H8134/INDEX(Rate_Master!$C$2:$C$13,MATCH(F8134,Rate_Master!$A$2:$A$13,0)),0)</f>
        <v>1.063</v>
      </c>
    </row>
    <row r="8135" customFormat="false" ht="15" hidden="false" customHeight="false" outlineLevel="0" collapsed="false">
      <c r="A8135" s="47" t="s">
        <v>20087</v>
      </c>
      <c r="B8135" s="47" t="s">
        <v>1832</v>
      </c>
      <c r="C8135" s="48" t="n">
        <v>46169</v>
      </c>
      <c r="D8135" s="47" t="s">
        <v>63</v>
      </c>
      <c r="E8135" s="47" t="s">
        <v>120</v>
      </c>
      <c r="F8135" s="47" t="s">
        <v>153</v>
      </c>
      <c r="G8135" s="47" t="s">
        <v>121</v>
      </c>
      <c r="H8135" s="47" t="n">
        <v>990</v>
      </c>
      <c r="I8135" s="57" t="n">
        <f aca="false">IFERROR(H8135/INDEX(Rate_Master!$C$2:$C$13,MATCH(F8135,Rate_Master!$A$2:$A$13,0)),0)</f>
        <v>0.99</v>
      </c>
    </row>
    <row r="8136" customFormat="false" ht="15" hidden="false" customHeight="false" outlineLevel="0" collapsed="false">
      <c r="A8136" s="47" t="s">
        <v>20088</v>
      </c>
      <c r="B8136" s="47" t="s">
        <v>1832</v>
      </c>
      <c r="C8136" s="48" t="n">
        <v>46169</v>
      </c>
      <c r="D8136" s="47" t="s">
        <v>63</v>
      </c>
      <c r="E8136" s="47" t="s">
        <v>120</v>
      </c>
      <c r="F8136" s="47" t="s">
        <v>153</v>
      </c>
      <c r="G8136" s="47" t="s">
        <v>122</v>
      </c>
      <c r="H8136" s="47" t="n">
        <v>1096</v>
      </c>
      <c r="I8136" s="57" t="n">
        <f aca="false">IFERROR(H8136/INDEX(Rate_Master!$C$2:$C$13,MATCH(F8136,Rate_Master!$A$2:$A$13,0)),0)</f>
        <v>1.096</v>
      </c>
    </row>
    <row r="8137" customFormat="false" ht="15" hidden="false" customHeight="false" outlineLevel="0" collapsed="false">
      <c r="A8137" s="47" t="s">
        <v>20089</v>
      </c>
      <c r="B8137" s="47" t="s">
        <v>1832</v>
      </c>
      <c r="C8137" s="48" t="n">
        <v>46169</v>
      </c>
      <c r="D8137" s="47" t="s">
        <v>63</v>
      </c>
      <c r="E8137" s="47" t="s">
        <v>120</v>
      </c>
      <c r="F8137" s="47" t="s">
        <v>153</v>
      </c>
      <c r="G8137" s="47" t="s">
        <v>123</v>
      </c>
      <c r="H8137" s="47" t="n">
        <v>783</v>
      </c>
      <c r="I8137" s="57" t="n">
        <f aca="false">IFERROR(H8137/INDEX(Rate_Master!$C$2:$C$13,MATCH(F8137,Rate_Master!$A$2:$A$13,0)),0)</f>
        <v>0.783</v>
      </c>
    </row>
    <row r="8138" customFormat="false" ht="15" hidden="false" customHeight="false" outlineLevel="0" collapsed="false">
      <c r="A8138" s="47" t="s">
        <v>20090</v>
      </c>
      <c r="B8138" s="47" t="s">
        <v>1832</v>
      </c>
      <c r="C8138" s="48" t="n">
        <v>46169</v>
      </c>
      <c r="D8138" s="47" t="s">
        <v>63</v>
      </c>
      <c r="E8138" s="47" t="s">
        <v>120</v>
      </c>
      <c r="F8138" s="47" t="s">
        <v>153</v>
      </c>
      <c r="G8138" s="47" t="s">
        <v>124</v>
      </c>
      <c r="H8138" s="47" t="n">
        <v>487</v>
      </c>
      <c r="I8138" s="57" t="n">
        <f aca="false">IFERROR(H8138/INDEX(Rate_Master!$C$2:$C$13,MATCH(F8138,Rate_Master!$A$2:$A$13,0)),0)</f>
        <v>0.487</v>
      </c>
    </row>
    <row r="8139" customFormat="false" ht="15" hidden="false" customHeight="false" outlineLevel="0" collapsed="false">
      <c r="A8139" s="47" t="s">
        <v>20091</v>
      </c>
      <c r="B8139" s="47" t="s">
        <v>1832</v>
      </c>
      <c r="C8139" s="48" t="n">
        <v>46169</v>
      </c>
      <c r="D8139" s="47" t="s">
        <v>63</v>
      </c>
      <c r="E8139" s="47" t="s">
        <v>120</v>
      </c>
      <c r="F8139" s="47" t="s">
        <v>153</v>
      </c>
      <c r="G8139" s="47" t="s">
        <v>125</v>
      </c>
      <c r="H8139" s="47" t="n">
        <v>303</v>
      </c>
      <c r="I8139" s="57" t="n">
        <f aca="false">IFERROR(H8139/INDEX(Rate_Master!$C$2:$C$13,MATCH(F8139,Rate_Master!$A$2:$A$13,0)),0)</f>
        <v>0.303</v>
      </c>
    </row>
    <row r="8140" customFormat="false" ht="15" hidden="false" customHeight="false" outlineLevel="0" collapsed="false">
      <c r="A8140" s="47" t="s">
        <v>20092</v>
      </c>
      <c r="B8140" s="47" t="s">
        <v>1832</v>
      </c>
      <c r="C8140" s="48" t="n">
        <v>46169</v>
      </c>
      <c r="D8140" s="47" t="s">
        <v>63</v>
      </c>
      <c r="E8140" s="47" t="s">
        <v>120</v>
      </c>
      <c r="F8140" s="47" t="s">
        <v>153</v>
      </c>
      <c r="G8140" s="47" t="s">
        <v>126</v>
      </c>
      <c r="H8140" s="47" t="n">
        <v>181</v>
      </c>
      <c r="I8140" s="57" t="n">
        <f aca="false">IFERROR(H8140/INDEX(Rate_Master!$C$2:$C$13,MATCH(F8140,Rate_Master!$A$2:$A$13,0)),0)</f>
        <v>0.181</v>
      </c>
    </row>
    <row r="8141" customFormat="false" ht="15" hidden="false" customHeight="false" outlineLevel="0" collapsed="false">
      <c r="A8141" s="47" t="s">
        <v>20093</v>
      </c>
      <c r="B8141" s="47" t="s">
        <v>1834</v>
      </c>
      <c r="C8141" s="48" t="n">
        <v>46169</v>
      </c>
      <c r="D8141" s="47" t="s">
        <v>63</v>
      </c>
      <c r="E8141" s="47" t="s">
        <v>120</v>
      </c>
      <c r="F8141" s="47" t="s">
        <v>153</v>
      </c>
      <c r="G8141" s="47" t="s">
        <v>119</v>
      </c>
      <c r="H8141" s="47" t="n">
        <v>1047</v>
      </c>
      <c r="I8141" s="57" t="n">
        <f aca="false">IFERROR(H8141/INDEX(Rate_Master!$C$2:$C$13,MATCH(F8141,Rate_Master!$A$2:$A$13,0)),0)</f>
        <v>1.047</v>
      </c>
    </row>
    <row r="8142" customFormat="false" ht="15" hidden="false" customHeight="false" outlineLevel="0" collapsed="false">
      <c r="A8142" s="47" t="s">
        <v>20094</v>
      </c>
      <c r="B8142" s="47" t="s">
        <v>1834</v>
      </c>
      <c r="C8142" s="48" t="n">
        <v>46169</v>
      </c>
      <c r="D8142" s="47" t="s">
        <v>63</v>
      </c>
      <c r="E8142" s="47" t="s">
        <v>120</v>
      </c>
      <c r="F8142" s="47" t="s">
        <v>153</v>
      </c>
      <c r="G8142" s="47" t="s">
        <v>121</v>
      </c>
      <c r="H8142" s="47" t="n">
        <v>987</v>
      </c>
      <c r="I8142" s="57" t="n">
        <f aca="false">IFERROR(H8142/INDEX(Rate_Master!$C$2:$C$13,MATCH(F8142,Rate_Master!$A$2:$A$13,0)),0)</f>
        <v>0.987</v>
      </c>
    </row>
    <row r="8143" customFormat="false" ht="15" hidden="false" customHeight="false" outlineLevel="0" collapsed="false">
      <c r="A8143" s="47" t="s">
        <v>20095</v>
      </c>
      <c r="B8143" s="47" t="s">
        <v>1834</v>
      </c>
      <c r="C8143" s="48" t="n">
        <v>46169</v>
      </c>
      <c r="D8143" s="47" t="s">
        <v>63</v>
      </c>
      <c r="E8143" s="47" t="s">
        <v>120</v>
      </c>
      <c r="F8143" s="47" t="s">
        <v>153</v>
      </c>
      <c r="G8143" s="47" t="s">
        <v>122</v>
      </c>
      <c r="H8143" s="47" t="n">
        <v>1045</v>
      </c>
      <c r="I8143" s="57" t="n">
        <f aca="false">IFERROR(H8143/INDEX(Rate_Master!$C$2:$C$13,MATCH(F8143,Rate_Master!$A$2:$A$13,0)),0)</f>
        <v>1.045</v>
      </c>
    </row>
    <row r="8144" customFormat="false" ht="15" hidden="false" customHeight="false" outlineLevel="0" collapsed="false">
      <c r="A8144" s="47" t="s">
        <v>20096</v>
      </c>
      <c r="B8144" s="47" t="s">
        <v>1834</v>
      </c>
      <c r="C8144" s="48" t="n">
        <v>46169</v>
      </c>
      <c r="D8144" s="47" t="s">
        <v>63</v>
      </c>
      <c r="E8144" s="47" t="s">
        <v>120</v>
      </c>
      <c r="F8144" s="47" t="s">
        <v>153</v>
      </c>
      <c r="G8144" s="47" t="s">
        <v>123</v>
      </c>
      <c r="H8144" s="47" t="n">
        <v>839</v>
      </c>
      <c r="I8144" s="57" t="n">
        <f aca="false">IFERROR(H8144/INDEX(Rate_Master!$C$2:$C$13,MATCH(F8144,Rate_Master!$A$2:$A$13,0)),0)</f>
        <v>0.839</v>
      </c>
    </row>
    <row r="8145" customFormat="false" ht="15" hidden="false" customHeight="false" outlineLevel="0" collapsed="false">
      <c r="A8145" s="47" t="s">
        <v>20097</v>
      </c>
      <c r="B8145" s="47" t="s">
        <v>1834</v>
      </c>
      <c r="C8145" s="48" t="n">
        <v>46169</v>
      </c>
      <c r="D8145" s="47" t="s">
        <v>63</v>
      </c>
      <c r="E8145" s="47" t="s">
        <v>120</v>
      </c>
      <c r="F8145" s="47" t="s">
        <v>153</v>
      </c>
      <c r="G8145" s="47" t="s">
        <v>124</v>
      </c>
      <c r="H8145" s="47" t="n">
        <v>494</v>
      </c>
      <c r="I8145" s="57" t="n">
        <f aca="false">IFERROR(H8145/INDEX(Rate_Master!$C$2:$C$13,MATCH(F8145,Rate_Master!$A$2:$A$13,0)),0)</f>
        <v>0.494</v>
      </c>
    </row>
    <row r="8146" customFormat="false" ht="15" hidden="false" customHeight="false" outlineLevel="0" collapsed="false">
      <c r="A8146" s="47" t="s">
        <v>20098</v>
      </c>
      <c r="B8146" s="47" t="s">
        <v>1834</v>
      </c>
      <c r="C8146" s="48" t="n">
        <v>46169</v>
      </c>
      <c r="D8146" s="47" t="s">
        <v>63</v>
      </c>
      <c r="E8146" s="47" t="s">
        <v>120</v>
      </c>
      <c r="F8146" s="47" t="s">
        <v>153</v>
      </c>
      <c r="G8146" s="47" t="s">
        <v>125</v>
      </c>
      <c r="H8146" s="47" t="n">
        <v>294</v>
      </c>
      <c r="I8146" s="57" t="n">
        <f aca="false">IFERROR(H8146/INDEX(Rate_Master!$C$2:$C$13,MATCH(F8146,Rate_Master!$A$2:$A$13,0)),0)</f>
        <v>0.294</v>
      </c>
    </row>
    <row r="8147" customFormat="false" ht="15" hidden="false" customHeight="false" outlineLevel="0" collapsed="false">
      <c r="A8147" s="47" t="s">
        <v>20099</v>
      </c>
      <c r="B8147" s="47" t="s">
        <v>1834</v>
      </c>
      <c r="C8147" s="48" t="n">
        <v>46169</v>
      </c>
      <c r="D8147" s="47" t="s">
        <v>63</v>
      </c>
      <c r="E8147" s="47" t="s">
        <v>120</v>
      </c>
      <c r="F8147" s="47" t="s">
        <v>153</v>
      </c>
      <c r="G8147" s="47" t="s">
        <v>126</v>
      </c>
      <c r="H8147" s="47" t="n">
        <v>204</v>
      </c>
      <c r="I8147" s="57" t="n">
        <f aca="false">IFERROR(H8147/INDEX(Rate_Master!$C$2:$C$13,MATCH(F8147,Rate_Master!$A$2:$A$13,0)),0)</f>
        <v>0.204</v>
      </c>
    </row>
    <row r="8148" customFormat="false" ht="15" hidden="false" customHeight="false" outlineLevel="0" collapsed="false">
      <c r="A8148" s="47" t="s">
        <v>20100</v>
      </c>
      <c r="B8148" s="47" t="s">
        <v>1835</v>
      </c>
      <c r="C8148" s="48" t="n">
        <v>46169</v>
      </c>
      <c r="D8148" s="47" t="s">
        <v>63</v>
      </c>
      <c r="E8148" s="47" t="s">
        <v>120</v>
      </c>
      <c r="F8148" s="47" t="s">
        <v>153</v>
      </c>
      <c r="G8148" s="47" t="s">
        <v>119</v>
      </c>
      <c r="H8148" s="47" t="n">
        <v>1966</v>
      </c>
      <c r="I8148" s="57" t="n">
        <f aca="false">IFERROR(H8148/INDEX(Rate_Master!$C$2:$C$13,MATCH(F8148,Rate_Master!$A$2:$A$13,0)),0)</f>
        <v>1.966</v>
      </c>
    </row>
    <row r="8149" customFormat="false" ht="15" hidden="false" customHeight="false" outlineLevel="0" collapsed="false">
      <c r="A8149" s="47" t="s">
        <v>20101</v>
      </c>
      <c r="B8149" s="47" t="s">
        <v>1835</v>
      </c>
      <c r="C8149" s="48" t="n">
        <v>46169</v>
      </c>
      <c r="D8149" s="47" t="s">
        <v>63</v>
      </c>
      <c r="E8149" s="47" t="s">
        <v>120</v>
      </c>
      <c r="F8149" s="47" t="s">
        <v>153</v>
      </c>
      <c r="G8149" s="47" t="s">
        <v>121</v>
      </c>
      <c r="H8149" s="47" t="n">
        <v>1698</v>
      </c>
      <c r="I8149" s="57" t="n">
        <f aca="false">IFERROR(H8149/INDEX(Rate_Master!$C$2:$C$13,MATCH(F8149,Rate_Master!$A$2:$A$13,0)),0)</f>
        <v>1.698</v>
      </c>
    </row>
    <row r="8150" customFormat="false" ht="15" hidden="false" customHeight="false" outlineLevel="0" collapsed="false">
      <c r="A8150" s="47" t="s">
        <v>20102</v>
      </c>
      <c r="B8150" s="47" t="s">
        <v>1835</v>
      </c>
      <c r="C8150" s="48" t="n">
        <v>46169</v>
      </c>
      <c r="D8150" s="47" t="s">
        <v>63</v>
      </c>
      <c r="E8150" s="47" t="s">
        <v>120</v>
      </c>
      <c r="F8150" s="47" t="s">
        <v>153</v>
      </c>
      <c r="G8150" s="47" t="s">
        <v>122</v>
      </c>
      <c r="H8150" s="47" t="n">
        <v>1934</v>
      </c>
      <c r="I8150" s="57" t="n">
        <f aca="false">IFERROR(H8150/INDEX(Rate_Master!$C$2:$C$13,MATCH(F8150,Rate_Master!$A$2:$A$13,0)),0)</f>
        <v>1.934</v>
      </c>
    </row>
    <row r="8151" customFormat="false" ht="15" hidden="false" customHeight="false" outlineLevel="0" collapsed="false">
      <c r="A8151" s="47" t="s">
        <v>20103</v>
      </c>
      <c r="B8151" s="47" t="s">
        <v>1835</v>
      </c>
      <c r="C8151" s="48" t="n">
        <v>46169</v>
      </c>
      <c r="D8151" s="47" t="s">
        <v>63</v>
      </c>
      <c r="E8151" s="47" t="s">
        <v>120</v>
      </c>
      <c r="F8151" s="47" t="s">
        <v>153</v>
      </c>
      <c r="G8151" s="47" t="s">
        <v>123</v>
      </c>
      <c r="H8151" s="47" t="n">
        <v>1449</v>
      </c>
      <c r="I8151" s="57" t="n">
        <f aca="false">IFERROR(H8151/INDEX(Rate_Master!$C$2:$C$13,MATCH(F8151,Rate_Master!$A$2:$A$13,0)),0)</f>
        <v>1.449</v>
      </c>
    </row>
    <row r="8152" customFormat="false" ht="15" hidden="false" customHeight="false" outlineLevel="0" collapsed="false">
      <c r="A8152" s="47" t="s">
        <v>20104</v>
      </c>
      <c r="B8152" s="47" t="s">
        <v>1835</v>
      </c>
      <c r="C8152" s="48" t="n">
        <v>46169</v>
      </c>
      <c r="D8152" s="47" t="s">
        <v>63</v>
      </c>
      <c r="E8152" s="47" t="s">
        <v>120</v>
      </c>
      <c r="F8152" s="47" t="s">
        <v>153</v>
      </c>
      <c r="G8152" s="47" t="s">
        <v>124</v>
      </c>
      <c r="H8152" s="47" t="n">
        <v>861</v>
      </c>
      <c r="I8152" s="57" t="n">
        <f aca="false">IFERROR(H8152/INDEX(Rate_Master!$C$2:$C$13,MATCH(F8152,Rate_Master!$A$2:$A$13,0)),0)</f>
        <v>0.861</v>
      </c>
    </row>
    <row r="8153" customFormat="false" ht="15" hidden="false" customHeight="false" outlineLevel="0" collapsed="false">
      <c r="A8153" s="47" t="s">
        <v>20105</v>
      </c>
      <c r="B8153" s="47" t="s">
        <v>1835</v>
      </c>
      <c r="C8153" s="48" t="n">
        <v>46169</v>
      </c>
      <c r="D8153" s="47" t="s">
        <v>63</v>
      </c>
      <c r="E8153" s="47" t="s">
        <v>120</v>
      </c>
      <c r="F8153" s="47" t="s">
        <v>153</v>
      </c>
      <c r="G8153" s="47" t="s">
        <v>125</v>
      </c>
      <c r="H8153" s="47" t="n">
        <v>494</v>
      </c>
      <c r="I8153" s="57" t="n">
        <f aca="false">IFERROR(H8153/INDEX(Rate_Master!$C$2:$C$13,MATCH(F8153,Rate_Master!$A$2:$A$13,0)),0)</f>
        <v>0.494</v>
      </c>
    </row>
    <row r="8154" customFormat="false" ht="15" hidden="false" customHeight="false" outlineLevel="0" collapsed="false">
      <c r="A8154" s="47" t="s">
        <v>20106</v>
      </c>
      <c r="B8154" s="47" t="s">
        <v>1835</v>
      </c>
      <c r="C8154" s="48" t="n">
        <v>46169</v>
      </c>
      <c r="D8154" s="47" t="s">
        <v>63</v>
      </c>
      <c r="E8154" s="47" t="s">
        <v>120</v>
      </c>
      <c r="F8154" s="47" t="s">
        <v>153</v>
      </c>
      <c r="G8154" s="47" t="s">
        <v>126</v>
      </c>
      <c r="H8154" s="47" t="n">
        <v>343</v>
      </c>
      <c r="I8154" s="57" t="n">
        <f aca="false">IFERROR(H8154/INDEX(Rate_Master!$C$2:$C$13,MATCH(F8154,Rate_Master!$A$2:$A$13,0)),0)</f>
        <v>0.343</v>
      </c>
    </row>
    <row r="8155" customFormat="false" ht="15" hidden="false" customHeight="false" outlineLevel="0" collapsed="false">
      <c r="A8155" s="47" t="s">
        <v>20107</v>
      </c>
      <c r="B8155" s="47" t="s">
        <v>1836</v>
      </c>
      <c r="C8155" s="48" t="n">
        <v>46169</v>
      </c>
      <c r="D8155" s="47" t="s">
        <v>64</v>
      </c>
      <c r="E8155" s="47" t="s">
        <v>128</v>
      </c>
      <c r="F8155" s="47" t="s">
        <v>155</v>
      </c>
      <c r="G8155" s="47" t="s">
        <v>127</v>
      </c>
      <c r="H8155" s="47" t="n">
        <v>691</v>
      </c>
      <c r="I8155" s="57" t="n">
        <f aca="false">IFERROR(H8155/INDEX(Rate_Master!$C$2:$C$13,MATCH(F8155,Rate_Master!$A$2:$A$13,0)),0)</f>
        <v>1.25636363636364</v>
      </c>
    </row>
    <row r="8156" customFormat="false" ht="15" hidden="false" customHeight="false" outlineLevel="0" collapsed="false">
      <c r="A8156" s="47" t="s">
        <v>20108</v>
      </c>
      <c r="B8156" s="47" t="s">
        <v>1836</v>
      </c>
      <c r="C8156" s="48" t="n">
        <v>46169</v>
      </c>
      <c r="D8156" s="47" t="s">
        <v>64</v>
      </c>
      <c r="E8156" s="47" t="s">
        <v>128</v>
      </c>
      <c r="F8156" s="47" t="s">
        <v>155</v>
      </c>
      <c r="G8156" s="47" t="s">
        <v>129</v>
      </c>
      <c r="H8156" s="47" t="n">
        <v>586</v>
      </c>
      <c r="I8156" s="57" t="n">
        <f aca="false">IFERROR(H8156/INDEX(Rate_Master!$C$2:$C$13,MATCH(F8156,Rate_Master!$A$2:$A$13,0)),0)</f>
        <v>1.06545454545455</v>
      </c>
    </row>
    <row r="8157" customFormat="false" ht="15" hidden="false" customHeight="false" outlineLevel="0" collapsed="false">
      <c r="A8157" s="47" t="s">
        <v>20109</v>
      </c>
      <c r="B8157" s="47" t="s">
        <v>1836</v>
      </c>
      <c r="C8157" s="48" t="n">
        <v>46169</v>
      </c>
      <c r="D8157" s="47" t="s">
        <v>64</v>
      </c>
      <c r="E8157" s="47" t="s">
        <v>128</v>
      </c>
      <c r="F8157" s="47" t="s">
        <v>155</v>
      </c>
      <c r="G8157" s="47" t="s">
        <v>130</v>
      </c>
      <c r="H8157" s="47" t="n">
        <v>471</v>
      </c>
      <c r="I8157" s="57" t="n">
        <f aca="false">IFERROR(H8157/INDEX(Rate_Master!$C$2:$C$13,MATCH(F8157,Rate_Master!$A$2:$A$13,0)),0)</f>
        <v>0.856363636363636</v>
      </c>
    </row>
    <row r="8158" customFormat="false" ht="15" hidden="false" customHeight="false" outlineLevel="0" collapsed="false">
      <c r="A8158" s="47" t="s">
        <v>20110</v>
      </c>
      <c r="B8158" s="47" t="s">
        <v>1836</v>
      </c>
      <c r="C8158" s="48" t="n">
        <v>46169</v>
      </c>
      <c r="D8158" s="47" t="s">
        <v>64</v>
      </c>
      <c r="E8158" s="47" t="s">
        <v>128</v>
      </c>
      <c r="F8158" s="47" t="s">
        <v>155</v>
      </c>
      <c r="G8158" s="47" t="s">
        <v>131</v>
      </c>
      <c r="H8158" s="47" t="n">
        <v>218</v>
      </c>
      <c r="I8158" s="57" t="n">
        <f aca="false">IFERROR(H8158/INDEX(Rate_Master!$C$2:$C$13,MATCH(F8158,Rate_Master!$A$2:$A$13,0)),0)</f>
        <v>0.396363636363636</v>
      </c>
    </row>
    <row r="8159" customFormat="false" ht="15" hidden="false" customHeight="false" outlineLevel="0" collapsed="false">
      <c r="A8159" s="47" t="s">
        <v>20111</v>
      </c>
      <c r="B8159" s="47" t="s">
        <v>1836</v>
      </c>
      <c r="C8159" s="48" t="n">
        <v>46169</v>
      </c>
      <c r="D8159" s="47" t="s">
        <v>64</v>
      </c>
      <c r="E8159" s="47" t="s">
        <v>128</v>
      </c>
      <c r="F8159" s="47" t="s">
        <v>155</v>
      </c>
      <c r="G8159" s="47" t="s">
        <v>132</v>
      </c>
      <c r="H8159" s="47" t="n">
        <v>152</v>
      </c>
      <c r="I8159" s="57" t="n">
        <f aca="false">IFERROR(H8159/INDEX(Rate_Master!$C$2:$C$13,MATCH(F8159,Rate_Master!$A$2:$A$13,0)),0)</f>
        <v>0.276363636363636</v>
      </c>
    </row>
    <row r="8160" customFormat="false" ht="15" hidden="false" customHeight="false" outlineLevel="0" collapsed="false">
      <c r="A8160" s="47" t="s">
        <v>20112</v>
      </c>
      <c r="B8160" s="47" t="s">
        <v>1837</v>
      </c>
      <c r="C8160" s="48" t="n">
        <v>46169</v>
      </c>
      <c r="D8160" s="47" t="s">
        <v>64</v>
      </c>
      <c r="E8160" s="47" t="s">
        <v>128</v>
      </c>
      <c r="F8160" s="47" t="s">
        <v>155</v>
      </c>
      <c r="G8160" s="47" t="s">
        <v>127</v>
      </c>
      <c r="H8160" s="47" t="n">
        <v>892</v>
      </c>
      <c r="I8160" s="57" t="n">
        <f aca="false">IFERROR(H8160/INDEX(Rate_Master!$C$2:$C$13,MATCH(F8160,Rate_Master!$A$2:$A$13,0)),0)</f>
        <v>1.62181818181818</v>
      </c>
    </row>
    <row r="8161" customFormat="false" ht="15" hidden="false" customHeight="false" outlineLevel="0" collapsed="false">
      <c r="A8161" s="47" t="s">
        <v>20113</v>
      </c>
      <c r="B8161" s="47" t="s">
        <v>1837</v>
      </c>
      <c r="C8161" s="48" t="n">
        <v>46169</v>
      </c>
      <c r="D8161" s="47" t="s">
        <v>64</v>
      </c>
      <c r="E8161" s="47" t="s">
        <v>128</v>
      </c>
      <c r="F8161" s="47" t="s">
        <v>155</v>
      </c>
      <c r="G8161" s="47" t="s">
        <v>129</v>
      </c>
      <c r="H8161" s="47" t="n">
        <v>598</v>
      </c>
      <c r="I8161" s="57" t="n">
        <f aca="false">IFERROR(H8161/INDEX(Rate_Master!$C$2:$C$13,MATCH(F8161,Rate_Master!$A$2:$A$13,0)),0)</f>
        <v>1.08727272727273</v>
      </c>
    </row>
    <row r="8162" customFormat="false" ht="15" hidden="false" customHeight="false" outlineLevel="0" collapsed="false">
      <c r="A8162" s="47" t="s">
        <v>20114</v>
      </c>
      <c r="B8162" s="47" t="s">
        <v>1837</v>
      </c>
      <c r="C8162" s="48" t="n">
        <v>46169</v>
      </c>
      <c r="D8162" s="47" t="s">
        <v>64</v>
      </c>
      <c r="E8162" s="47" t="s">
        <v>128</v>
      </c>
      <c r="F8162" s="47" t="s">
        <v>155</v>
      </c>
      <c r="G8162" s="47" t="s">
        <v>130</v>
      </c>
      <c r="H8162" s="47" t="n">
        <v>529</v>
      </c>
      <c r="I8162" s="57" t="n">
        <f aca="false">IFERROR(H8162/INDEX(Rate_Master!$C$2:$C$13,MATCH(F8162,Rate_Master!$A$2:$A$13,0)),0)</f>
        <v>0.961818181818182</v>
      </c>
    </row>
    <row r="8163" customFormat="false" ht="15" hidden="false" customHeight="false" outlineLevel="0" collapsed="false">
      <c r="A8163" s="47" t="s">
        <v>20115</v>
      </c>
      <c r="B8163" s="47" t="s">
        <v>1837</v>
      </c>
      <c r="C8163" s="48" t="n">
        <v>46169</v>
      </c>
      <c r="D8163" s="47" t="s">
        <v>64</v>
      </c>
      <c r="E8163" s="47" t="s">
        <v>128</v>
      </c>
      <c r="F8163" s="47" t="s">
        <v>155</v>
      </c>
      <c r="G8163" s="47" t="s">
        <v>131</v>
      </c>
      <c r="H8163" s="47" t="n">
        <v>231</v>
      </c>
      <c r="I8163" s="57" t="n">
        <f aca="false">IFERROR(H8163/INDEX(Rate_Master!$C$2:$C$13,MATCH(F8163,Rate_Master!$A$2:$A$13,0)),0)</f>
        <v>0.42</v>
      </c>
    </row>
    <row r="8164" customFormat="false" ht="15" hidden="false" customHeight="false" outlineLevel="0" collapsed="false">
      <c r="A8164" s="47" t="s">
        <v>20116</v>
      </c>
      <c r="B8164" s="47" t="s">
        <v>1837</v>
      </c>
      <c r="C8164" s="48" t="n">
        <v>46169</v>
      </c>
      <c r="D8164" s="47" t="s">
        <v>64</v>
      </c>
      <c r="E8164" s="47" t="s">
        <v>128</v>
      </c>
      <c r="F8164" s="47" t="s">
        <v>155</v>
      </c>
      <c r="G8164" s="47" t="s">
        <v>132</v>
      </c>
      <c r="H8164" s="47" t="n">
        <v>163</v>
      </c>
      <c r="I8164" s="57" t="n">
        <f aca="false">IFERROR(H8164/INDEX(Rate_Master!$C$2:$C$13,MATCH(F8164,Rate_Master!$A$2:$A$13,0)),0)</f>
        <v>0.296363636363636</v>
      </c>
    </row>
    <row r="8165" customFormat="false" ht="15" hidden="false" customHeight="false" outlineLevel="0" collapsed="false">
      <c r="A8165" s="47" t="s">
        <v>20117</v>
      </c>
      <c r="B8165" s="47" t="s">
        <v>1838</v>
      </c>
      <c r="C8165" s="48" t="n">
        <v>46169</v>
      </c>
      <c r="D8165" s="47" t="s">
        <v>65</v>
      </c>
      <c r="E8165" s="47" t="s">
        <v>134</v>
      </c>
      <c r="F8165" s="47" t="s">
        <v>159</v>
      </c>
      <c r="G8165" s="47" t="s">
        <v>133</v>
      </c>
      <c r="H8165" s="47" t="n">
        <v>640</v>
      </c>
      <c r="I8165" s="57" t="n">
        <f aca="false">IFERROR(H8165/INDEX(Rate_Master!$C$2:$C$13,MATCH(F8165,Rate_Master!$A$2:$A$13,0)),0)</f>
        <v>2.66666666666667</v>
      </c>
    </row>
    <row r="8166" customFormat="false" ht="15" hidden="false" customHeight="false" outlineLevel="0" collapsed="false">
      <c r="A8166" s="47" t="s">
        <v>20118</v>
      </c>
      <c r="B8166" s="47" t="s">
        <v>1838</v>
      </c>
      <c r="C8166" s="48" t="n">
        <v>46169</v>
      </c>
      <c r="D8166" s="47" t="s">
        <v>65</v>
      </c>
      <c r="E8166" s="47" t="s">
        <v>134</v>
      </c>
      <c r="F8166" s="47" t="s">
        <v>159</v>
      </c>
      <c r="G8166" s="47" t="s">
        <v>135</v>
      </c>
      <c r="H8166" s="47" t="n">
        <v>503</v>
      </c>
      <c r="I8166" s="57" t="n">
        <f aca="false">IFERROR(H8166/INDEX(Rate_Master!$C$2:$C$13,MATCH(F8166,Rate_Master!$A$2:$A$13,0)),0)</f>
        <v>2.09583333333333</v>
      </c>
    </row>
    <row r="8167" customFormat="false" ht="15" hidden="false" customHeight="false" outlineLevel="0" collapsed="false">
      <c r="A8167" s="47" t="s">
        <v>20119</v>
      </c>
      <c r="B8167" s="47" t="s">
        <v>1838</v>
      </c>
      <c r="C8167" s="48" t="n">
        <v>46169</v>
      </c>
      <c r="D8167" s="47" t="s">
        <v>65</v>
      </c>
      <c r="E8167" s="47" t="s">
        <v>134</v>
      </c>
      <c r="F8167" s="47" t="s">
        <v>159</v>
      </c>
      <c r="G8167" s="47" t="s">
        <v>136</v>
      </c>
      <c r="H8167" s="47" t="n">
        <v>353</v>
      </c>
      <c r="I8167" s="57" t="n">
        <f aca="false">IFERROR(H8167/INDEX(Rate_Master!$C$2:$C$13,MATCH(F8167,Rate_Master!$A$2:$A$13,0)),0)</f>
        <v>1.47083333333333</v>
      </c>
    </row>
    <row r="8168" customFormat="false" ht="15" hidden="false" customHeight="false" outlineLevel="0" collapsed="false">
      <c r="A8168" s="47" t="s">
        <v>20120</v>
      </c>
      <c r="B8168" s="47" t="s">
        <v>1838</v>
      </c>
      <c r="C8168" s="48" t="n">
        <v>46169</v>
      </c>
      <c r="D8168" s="47" t="s">
        <v>65</v>
      </c>
      <c r="E8168" s="47" t="s">
        <v>134</v>
      </c>
      <c r="F8168" s="47" t="s">
        <v>159</v>
      </c>
      <c r="G8168" s="47" t="s">
        <v>137</v>
      </c>
      <c r="H8168" s="47" t="n">
        <v>267</v>
      </c>
      <c r="I8168" s="57" t="n">
        <f aca="false">IFERROR(H8168/INDEX(Rate_Master!$C$2:$C$13,MATCH(F8168,Rate_Master!$A$2:$A$13,0)),0)</f>
        <v>1.1125</v>
      </c>
    </row>
    <row r="8169" customFormat="false" ht="15" hidden="false" customHeight="false" outlineLevel="0" collapsed="false">
      <c r="A8169" s="47" t="s">
        <v>20121</v>
      </c>
      <c r="B8169" s="47" t="s">
        <v>1838</v>
      </c>
      <c r="C8169" s="48" t="n">
        <v>46169</v>
      </c>
      <c r="D8169" s="47" t="s">
        <v>65</v>
      </c>
      <c r="E8169" s="47" t="s">
        <v>134</v>
      </c>
      <c r="F8169" s="47" t="s">
        <v>159</v>
      </c>
      <c r="G8169" s="47" t="s">
        <v>138</v>
      </c>
      <c r="H8169" s="47" t="n">
        <v>153</v>
      </c>
      <c r="I8169" s="57" t="n">
        <f aca="false">IFERROR(H8169/INDEX(Rate_Master!$C$2:$C$13,MATCH(F8169,Rate_Master!$A$2:$A$13,0)),0)</f>
        <v>0.6375</v>
      </c>
    </row>
    <row r="8170" customFormat="false" ht="15" hidden="false" customHeight="false" outlineLevel="0" collapsed="false">
      <c r="A8170" s="47" t="s">
        <v>20122</v>
      </c>
      <c r="B8170" s="47" t="s">
        <v>1840</v>
      </c>
      <c r="C8170" s="48" t="n">
        <v>46169</v>
      </c>
      <c r="D8170" s="47" t="s">
        <v>65</v>
      </c>
      <c r="E8170" s="47" t="s">
        <v>134</v>
      </c>
      <c r="F8170" s="47" t="s">
        <v>159</v>
      </c>
      <c r="G8170" s="47" t="s">
        <v>133</v>
      </c>
      <c r="H8170" s="47" t="n">
        <v>564</v>
      </c>
      <c r="I8170" s="57" t="n">
        <f aca="false">IFERROR(H8170/INDEX(Rate_Master!$C$2:$C$13,MATCH(F8170,Rate_Master!$A$2:$A$13,0)),0)</f>
        <v>2.35</v>
      </c>
    </row>
    <row r="8171" customFormat="false" ht="15" hidden="false" customHeight="false" outlineLevel="0" collapsed="false">
      <c r="A8171" s="47" t="s">
        <v>20123</v>
      </c>
      <c r="B8171" s="47" t="s">
        <v>1840</v>
      </c>
      <c r="C8171" s="48" t="n">
        <v>46169</v>
      </c>
      <c r="D8171" s="47" t="s">
        <v>65</v>
      </c>
      <c r="E8171" s="47" t="s">
        <v>134</v>
      </c>
      <c r="F8171" s="47" t="s">
        <v>159</v>
      </c>
      <c r="G8171" s="47" t="s">
        <v>135</v>
      </c>
      <c r="H8171" s="47" t="n">
        <v>437</v>
      </c>
      <c r="I8171" s="57" t="n">
        <f aca="false">IFERROR(H8171/INDEX(Rate_Master!$C$2:$C$13,MATCH(F8171,Rate_Master!$A$2:$A$13,0)),0)</f>
        <v>1.82083333333333</v>
      </c>
    </row>
    <row r="8172" customFormat="false" ht="15" hidden="false" customHeight="false" outlineLevel="0" collapsed="false">
      <c r="A8172" s="47" t="s">
        <v>20124</v>
      </c>
      <c r="B8172" s="47" t="s">
        <v>1840</v>
      </c>
      <c r="C8172" s="48" t="n">
        <v>46169</v>
      </c>
      <c r="D8172" s="47" t="s">
        <v>65</v>
      </c>
      <c r="E8172" s="47" t="s">
        <v>134</v>
      </c>
      <c r="F8172" s="47" t="s">
        <v>159</v>
      </c>
      <c r="G8172" s="47" t="s">
        <v>136</v>
      </c>
      <c r="H8172" s="47" t="n">
        <v>357</v>
      </c>
      <c r="I8172" s="57" t="n">
        <f aca="false">IFERROR(H8172/INDEX(Rate_Master!$C$2:$C$13,MATCH(F8172,Rate_Master!$A$2:$A$13,0)),0)</f>
        <v>1.4875</v>
      </c>
    </row>
    <row r="8173" customFormat="false" ht="15" hidden="false" customHeight="false" outlineLevel="0" collapsed="false">
      <c r="A8173" s="47" t="s">
        <v>20125</v>
      </c>
      <c r="B8173" s="47" t="s">
        <v>1840</v>
      </c>
      <c r="C8173" s="48" t="n">
        <v>46169</v>
      </c>
      <c r="D8173" s="47" t="s">
        <v>65</v>
      </c>
      <c r="E8173" s="47" t="s">
        <v>134</v>
      </c>
      <c r="F8173" s="47" t="s">
        <v>159</v>
      </c>
      <c r="G8173" s="47" t="s">
        <v>137</v>
      </c>
      <c r="H8173" s="47" t="n">
        <v>261</v>
      </c>
      <c r="I8173" s="57" t="n">
        <f aca="false">IFERROR(H8173/INDEX(Rate_Master!$C$2:$C$13,MATCH(F8173,Rate_Master!$A$2:$A$13,0)),0)</f>
        <v>1.0875</v>
      </c>
    </row>
    <row r="8174" customFormat="false" ht="15" hidden="false" customHeight="false" outlineLevel="0" collapsed="false">
      <c r="A8174" s="47" t="s">
        <v>20126</v>
      </c>
      <c r="B8174" s="47" t="s">
        <v>1840</v>
      </c>
      <c r="C8174" s="48" t="n">
        <v>46169</v>
      </c>
      <c r="D8174" s="47" t="s">
        <v>65</v>
      </c>
      <c r="E8174" s="47" t="s">
        <v>134</v>
      </c>
      <c r="F8174" s="47" t="s">
        <v>159</v>
      </c>
      <c r="G8174" s="47" t="s">
        <v>138</v>
      </c>
      <c r="H8174" s="47" t="n">
        <v>159</v>
      </c>
      <c r="I8174" s="57" t="n">
        <f aca="false">IFERROR(H8174/INDEX(Rate_Master!$C$2:$C$13,MATCH(F8174,Rate_Master!$A$2:$A$13,0)),0)</f>
        <v>0.6625</v>
      </c>
    </row>
    <row r="8175" customFormat="false" ht="15" hidden="false" customHeight="false" outlineLevel="0" collapsed="false">
      <c r="A8175" s="47" t="s">
        <v>20127</v>
      </c>
      <c r="B8175" s="47" t="s">
        <v>1841</v>
      </c>
      <c r="C8175" s="48" t="n">
        <v>46169</v>
      </c>
      <c r="D8175" s="47" t="s">
        <v>65</v>
      </c>
      <c r="E8175" s="47" t="s">
        <v>134</v>
      </c>
      <c r="F8175" s="47" t="s">
        <v>159</v>
      </c>
      <c r="G8175" s="47" t="s">
        <v>133</v>
      </c>
      <c r="H8175" s="47" t="n">
        <v>337</v>
      </c>
      <c r="I8175" s="57" t="n">
        <f aca="false">IFERROR(H8175/INDEX(Rate_Master!$C$2:$C$13,MATCH(F8175,Rate_Master!$A$2:$A$13,0)),0)</f>
        <v>1.40416666666667</v>
      </c>
    </row>
    <row r="8176" customFormat="false" ht="15" hidden="false" customHeight="false" outlineLevel="0" collapsed="false">
      <c r="A8176" s="47" t="s">
        <v>20128</v>
      </c>
      <c r="B8176" s="47" t="s">
        <v>1841</v>
      </c>
      <c r="C8176" s="48" t="n">
        <v>46169</v>
      </c>
      <c r="D8176" s="47" t="s">
        <v>65</v>
      </c>
      <c r="E8176" s="47" t="s">
        <v>134</v>
      </c>
      <c r="F8176" s="47" t="s">
        <v>159</v>
      </c>
      <c r="G8176" s="47" t="s">
        <v>135</v>
      </c>
      <c r="H8176" s="47" t="n">
        <v>274</v>
      </c>
      <c r="I8176" s="57" t="n">
        <f aca="false">IFERROR(H8176/INDEX(Rate_Master!$C$2:$C$13,MATCH(F8176,Rate_Master!$A$2:$A$13,0)),0)</f>
        <v>1.14166666666667</v>
      </c>
    </row>
    <row r="8177" customFormat="false" ht="15" hidden="false" customHeight="false" outlineLevel="0" collapsed="false">
      <c r="A8177" s="47" t="s">
        <v>20129</v>
      </c>
      <c r="B8177" s="47" t="s">
        <v>1841</v>
      </c>
      <c r="C8177" s="48" t="n">
        <v>46169</v>
      </c>
      <c r="D8177" s="47" t="s">
        <v>65</v>
      </c>
      <c r="E8177" s="47" t="s">
        <v>134</v>
      </c>
      <c r="F8177" s="47" t="s">
        <v>159</v>
      </c>
      <c r="G8177" s="47" t="s">
        <v>136</v>
      </c>
      <c r="H8177" s="47" t="n">
        <v>174</v>
      </c>
      <c r="I8177" s="57" t="n">
        <f aca="false">IFERROR(H8177/INDEX(Rate_Master!$C$2:$C$13,MATCH(F8177,Rate_Master!$A$2:$A$13,0)),0)</f>
        <v>0.725</v>
      </c>
    </row>
    <row r="8178" customFormat="false" ht="15" hidden="false" customHeight="false" outlineLevel="0" collapsed="false">
      <c r="A8178" s="47" t="s">
        <v>20130</v>
      </c>
      <c r="B8178" s="47" t="s">
        <v>1841</v>
      </c>
      <c r="C8178" s="48" t="n">
        <v>46169</v>
      </c>
      <c r="D8178" s="47" t="s">
        <v>65</v>
      </c>
      <c r="E8178" s="47" t="s">
        <v>134</v>
      </c>
      <c r="F8178" s="47" t="s">
        <v>159</v>
      </c>
      <c r="G8178" s="47" t="s">
        <v>137</v>
      </c>
      <c r="H8178" s="47" t="n">
        <v>158</v>
      </c>
      <c r="I8178" s="57" t="n">
        <f aca="false">IFERROR(H8178/INDEX(Rate_Master!$C$2:$C$13,MATCH(F8178,Rate_Master!$A$2:$A$13,0)),0)</f>
        <v>0.658333333333333</v>
      </c>
    </row>
    <row r="8179" customFormat="false" ht="15" hidden="false" customHeight="false" outlineLevel="0" collapsed="false">
      <c r="A8179" s="47" t="s">
        <v>20131</v>
      </c>
      <c r="B8179" s="47" t="s">
        <v>1841</v>
      </c>
      <c r="C8179" s="48" t="n">
        <v>46169</v>
      </c>
      <c r="D8179" s="47" t="s">
        <v>65</v>
      </c>
      <c r="E8179" s="47" t="s">
        <v>134</v>
      </c>
      <c r="F8179" s="47" t="s">
        <v>159</v>
      </c>
      <c r="G8179" s="47" t="s">
        <v>138</v>
      </c>
      <c r="H8179" s="47" t="n">
        <v>97</v>
      </c>
      <c r="I8179" s="57" t="n">
        <f aca="false">IFERROR(H8179/INDEX(Rate_Master!$C$2:$C$13,MATCH(F8179,Rate_Master!$A$2:$A$13,0)),0)</f>
        <v>0.404166666666667</v>
      </c>
    </row>
    <row r="8180" customFormat="false" ht="15" hidden="false" customHeight="false" outlineLevel="0" collapsed="false">
      <c r="A8180" s="47" t="s">
        <v>20132</v>
      </c>
      <c r="B8180" s="47" t="s">
        <v>1842</v>
      </c>
      <c r="C8180" s="48" t="n">
        <v>46170</v>
      </c>
      <c r="D8180" s="47" t="s">
        <v>62</v>
      </c>
      <c r="E8180" s="47" t="s">
        <v>120</v>
      </c>
      <c r="F8180" s="47" t="s">
        <v>150</v>
      </c>
      <c r="G8180" s="47" t="s">
        <v>119</v>
      </c>
      <c r="H8180" s="47" t="n">
        <v>1060</v>
      </c>
      <c r="I8180" s="57" t="n">
        <f aca="false">IFERROR(H8180/INDEX(Rate_Master!$C$2:$C$13,MATCH(F8180,Rate_Master!$A$2:$A$13,0)),0)</f>
        <v>1.325</v>
      </c>
    </row>
    <row r="8181" customFormat="false" ht="15" hidden="false" customHeight="false" outlineLevel="0" collapsed="false">
      <c r="A8181" s="47" t="s">
        <v>20133</v>
      </c>
      <c r="B8181" s="47" t="s">
        <v>1842</v>
      </c>
      <c r="C8181" s="48" t="n">
        <v>46170</v>
      </c>
      <c r="D8181" s="47" t="s">
        <v>62</v>
      </c>
      <c r="E8181" s="47" t="s">
        <v>120</v>
      </c>
      <c r="F8181" s="47" t="s">
        <v>150</v>
      </c>
      <c r="G8181" s="47" t="s">
        <v>121</v>
      </c>
      <c r="H8181" s="47" t="n">
        <v>993</v>
      </c>
      <c r="I8181" s="57" t="n">
        <f aca="false">IFERROR(H8181/INDEX(Rate_Master!$C$2:$C$13,MATCH(F8181,Rate_Master!$A$2:$A$13,0)),0)</f>
        <v>1.24125</v>
      </c>
    </row>
    <row r="8182" customFormat="false" ht="15" hidden="false" customHeight="false" outlineLevel="0" collapsed="false">
      <c r="A8182" s="47" t="s">
        <v>20134</v>
      </c>
      <c r="B8182" s="47" t="s">
        <v>1842</v>
      </c>
      <c r="C8182" s="48" t="n">
        <v>46170</v>
      </c>
      <c r="D8182" s="47" t="s">
        <v>62</v>
      </c>
      <c r="E8182" s="47" t="s">
        <v>120</v>
      </c>
      <c r="F8182" s="47" t="s">
        <v>150</v>
      </c>
      <c r="G8182" s="47" t="s">
        <v>122</v>
      </c>
      <c r="H8182" s="47" t="n">
        <v>1776</v>
      </c>
      <c r="I8182" s="57" t="n">
        <f aca="false">IFERROR(H8182/INDEX(Rate_Master!$C$2:$C$13,MATCH(F8182,Rate_Master!$A$2:$A$13,0)),0)</f>
        <v>2.22</v>
      </c>
    </row>
    <row r="8183" customFormat="false" ht="15" hidden="false" customHeight="false" outlineLevel="0" collapsed="false">
      <c r="A8183" s="47" t="s">
        <v>20135</v>
      </c>
      <c r="B8183" s="47" t="s">
        <v>1842</v>
      </c>
      <c r="C8183" s="48" t="n">
        <v>46170</v>
      </c>
      <c r="D8183" s="47" t="s">
        <v>62</v>
      </c>
      <c r="E8183" s="47" t="s">
        <v>120</v>
      </c>
      <c r="F8183" s="47" t="s">
        <v>150</v>
      </c>
      <c r="G8183" s="47" t="s">
        <v>123</v>
      </c>
      <c r="H8183" s="47" t="n">
        <v>812</v>
      </c>
      <c r="I8183" s="57" t="n">
        <f aca="false">IFERROR(H8183/INDEX(Rate_Master!$C$2:$C$13,MATCH(F8183,Rate_Master!$A$2:$A$13,0)),0)</f>
        <v>1.015</v>
      </c>
    </row>
    <row r="8184" customFormat="false" ht="15" hidden="false" customHeight="false" outlineLevel="0" collapsed="false">
      <c r="A8184" s="47" t="s">
        <v>20136</v>
      </c>
      <c r="B8184" s="47" t="s">
        <v>1842</v>
      </c>
      <c r="C8184" s="48" t="n">
        <v>46170</v>
      </c>
      <c r="D8184" s="47" t="s">
        <v>62</v>
      </c>
      <c r="E8184" s="47" t="s">
        <v>120</v>
      </c>
      <c r="F8184" s="47" t="s">
        <v>150</v>
      </c>
      <c r="G8184" s="47" t="s">
        <v>124</v>
      </c>
      <c r="H8184" s="47" t="n">
        <v>512</v>
      </c>
      <c r="I8184" s="57" t="n">
        <f aca="false">IFERROR(H8184/INDEX(Rate_Master!$C$2:$C$13,MATCH(F8184,Rate_Master!$A$2:$A$13,0)),0)</f>
        <v>0.64</v>
      </c>
    </row>
    <row r="8185" customFormat="false" ht="15" hidden="false" customHeight="false" outlineLevel="0" collapsed="false">
      <c r="A8185" s="47" t="s">
        <v>20137</v>
      </c>
      <c r="B8185" s="47" t="s">
        <v>1842</v>
      </c>
      <c r="C8185" s="48" t="n">
        <v>46170</v>
      </c>
      <c r="D8185" s="47" t="s">
        <v>62</v>
      </c>
      <c r="E8185" s="47" t="s">
        <v>120</v>
      </c>
      <c r="F8185" s="47" t="s">
        <v>150</v>
      </c>
      <c r="G8185" s="47" t="s">
        <v>125</v>
      </c>
      <c r="H8185" s="47" t="n">
        <v>299</v>
      </c>
      <c r="I8185" s="57" t="n">
        <f aca="false">IFERROR(H8185/INDEX(Rate_Master!$C$2:$C$13,MATCH(F8185,Rate_Master!$A$2:$A$13,0)),0)</f>
        <v>0.37375</v>
      </c>
    </row>
    <row r="8186" customFormat="false" ht="15" hidden="false" customHeight="false" outlineLevel="0" collapsed="false">
      <c r="A8186" s="47" t="s">
        <v>20138</v>
      </c>
      <c r="B8186" s="47" t="s">
        <v>1842</v>
      </c>
      <c r="C8186" s="48" t="n">
        <v>46170</v>
      </c>
      <c r="D8186" s="47" t="s">
        <v>62</v>
      </c>
      <c r="E8186" s="47" t="s">
        <v>120</v>
      </c>
      <c r="F8186" s="47" t="s">
        <v>150</v>
      </c>
      <c r="G8186" s="47" t="s">
        <v>126</v>
      </c>
      <c r="H8186" s="47" t="n">
        <v>213</v>
      </c>
      <c r="I8186" s="57" t="n">
        <f aca="false">IFERROR(H8186/INDEX(Rate_Master!$C$2:$C$13,MATCH(F8186,Rate_Master!$A$2:$A$13,0)),0)</f>
        <v>0.26625</v>
      </c>
    </row>
    <row r="8187" customFormat="false" ht="15" hidden="false" customHeight="false" outlineLevel="0" collapsed="false">
      <c r="A8187" s="47" t="s">
        <v>20139</v>
      </c>
      <c r="B8187" s="47" t="s">
        <v>1843</v>
      </c>
      <c r="C8187" s="48" t="n">
        <v>46170</v>
      </c>
      <c r="D8187" s="47" t="s">
        <v>62</v>
      </c>
      <c r="E8187" s="47" t="s">
        <v>120</v>
      </c>
      <c r="F8187" s="47" t="s">
        <v>150</v>
      </c>
      <c r="G8187" s="47" t="s">
        <v>119</v>
      </c>
      <c r="H8187" s="47" t="n">
        <v>1380</v>
      </c>
      <c r="I8187" s="57" t="n">
        <f aca="false">IFERROR(H8187/INDEX(Rate_Master!$C$2:$C$13,MATCH(F8187,Rate_Master!$A$2:$A$13,0)),0)</f>
        <v>1.725</v>
      </c>
    </row>
    <row r="8188" customFormat="false" ht="15" hidden="false" customHeight="false" outlineLevel="0" collapsed="false">
      <c r="A8188" s="47" t="s">
        <v>20140</v>
      </c>
      <c r="B8188" s="47" t="s">
        <v>1843</v>
      </c>
      <c r="C8188" s="48" t="n">
        <v>46170</v>
      </c>
      <c r="D8188" s="47" t="s">
        <v>62</v>
      </c>
      <c r="E8188" s="47" t="s">
        <v>120</v>
      </c>
      <c r="F8188" s="47" t="s">
        <v>150</v>
      </c>
      <c r="G8188" s="47" t="s">
        <v>121</v>
      </c>
      <c r="H8188" s="47" t="n">
        <v>1286</v>
      </c>
      <c r="I8188" s="57" t="n">
        <f aca="false">IFERROR(H8188/INDEX(Rate_Master!$C$2:$C$13,MATCH(F8188,Rate_Master!$A$2:$A$13,0)),0)</f>
        <v>1.6075</v>
      </c>
    </row>
    <row r="8189" customFormat="false" ht="15" hidden="false" customHeight="false" outlineLevel="0" collapsed="false">
      <c r="A8189" s="47" t="s">
        <v>20141</v>
      </c>
      <c r="B8189" s="47" t="s">
        <v>1843</v>
      </c>
      <c r="C8189" s="48" t="n">
        <v>46170</v>
      </c>
      <c r="D8189" s="47" t="s">
        <v>62</v>
      </c>
      <c r="E8189" s="47" t="s">
        <v>120</v>
      </c>
      <c r="F8189" s="47" t="s">
        <v>150</v>
      </c>
      <c r="G8189" s="47" t="s">
        <v>122</v>
      </c>
      <c r="H8189" s="47" t="n">
        <v>2147</v>
      </c>
      <c r="I8189" s="57" t="n">
        <f aca="false">IFERROR(H8189/INDEX(Rate_Master!$C$2:$C$13,MATCH(F8189,Rate_Master!$A$2:$A$13,0)),0)</f>
        <v>2.68375</v>
      </c>
    </row>
    <row r="8190" customFormat="false" ht="15" hidden="false" customHeight="false" outlineLevel="0" collapsed="false">
      <c r="A8190" s="47" t="s">
        <v>20142</v>
      </c>
      <c r="B8190" s="47" t="s">
        <v>1843</v>
      </c>
      <c r="C8190" s="48" t="n">
        <v>46170</v>
      </c>
      <c r="D8190" s="47" t="s">
        <v>62</v>
      </c>
      <c r="E8190" s="47" t="s">
        <v>120</v>
      </c>
      <c r="F8190" s="47" t="s">
        <v>150</v>
      </c>
      <c r="G8190" s="47" t="s">
        <v>123</v>
      </c>
      <c r="H8190" s="47" t="n">
        <v>1041</v>
      </c>
      <c r="I8190" s="57" t="n">
        <f aca="false">IFERROR(H8190/INDEX(Rate_Master!$C$2:$C$13,MATCH(F8190,Rate_Master!$A$2:$A$13,0)),0)</f>
        <v>1.30125</v>
      </c>
    </row>
    <row r="8191" customFormat="false" ht="15" hidden="false" customHeight="false" outlineLevel="0" collapsed="false">
      <c r="A8191" s="47" t="s">
        <v>20143</v>
      </c>
      <c r="B8191" s="47" t="s">
        <v>1843</v>
      </c>
      <c r="C8191" s="48" t="n">
        <v>46170</v>
      </c>
      <c r="D8191" s="47" t="s">
        <v>62</v>
      </c>
      <c r="E8191" s="47" t="s">
        <v>120</v>
      </c>
      <c r="F8191" s="47" t="s">
        <v>150</v>
      </c>
      <c r="G8191" s="47" t="s">
        <v>124</v>
      </c>
      <c r="H8191" s="47" t="n">
        <v>634</v>
      </c>
      <c r="I8191" s="57" t="n">
        <f aca="false">IFERROR(H8191/INDEX(Rate_Master!$C$2:$C$13,MATCH(F8191,Rate_Master!$A$2:$A$13,0)),0)</f>
        <v>0.7925</v>
      </c>
    </row>
    <row r="8192" customFormat="false" ht="15" hidden="false" customHeight="false" outlineLevel="0" collapsed="false">
      <c r="A8192" s="47" t="s">
        <v>20144</v>
      </c>
      <c r="B8192" s="47" t="s">
        <v>1843</v>
      </c>
      <c r="C8192" s="48" t="n">
        <v>46170</v>
      </c>
      <c r="D8192" s="47" t="s">
        <v>62</v>
      </c>
      <c r="E8192" s="47" t="s">
        <v>120</v>
      </c>
      <c r="F8192" s="47" t="s">
        <v>150</v>
      </c>
      <c r="G8192" s="47" t="s">
        <v>125</v>
      </c>
      <c r="H8192" s="47" t="n">
        <v>400</v>
      </c>
      <c r="I8192" s="57" t="n">
        <f aca="false">IFERROR(H8192/INDEX(Rate_Master!$C$2:$C$13,MATCH(F8192,Rate_Master!$A$2:$A$13,0)),0)</f>
        <v>0.5</v>
      </c>
    </row>
    <row r="8193" customFormat="false" ht="15" hidden="false" customHeight="false" outlineLevel="0" collapsed="false">
      <c r="A8193" s="47" t="s">
        <v>20145</v>
      </c>
      <c r="B8193" s="47" t="s">
        <v>1843</v>
      </c>
      <c r="C8193" s="48" t="n">
        <v>46170</v>
      </c>
      <c r="D8193" s="47" t="s">
        <v>62</v>
      </c>
      <c r="E8193" s="47" t="s">
        <v>120</v>
      </c>
      <c r="F8193" s="47" t="s">
        <v>150</v>
      </c>
      <c r="G8193" s="47" t="s">
        <v>126</v>
      </c>
      <c r="H8193" s="47" t="n">
        <v>247</v>
      </c>
      <c r="I8193" s="57" t="n">
        <f aca="false">IFERROR(H8193/INDEX(Rate_Master!$C$2:$C$13,MATCH(F8193,Rate_Master!$A$2:$A$13,0)),0)</f>
        <v>0.30875</v>
      </c>
    </row>
    <row r="8194" customFormat="false" ht="15" hidden="false" customHeight="false" outlineLevel="0" collapsed="false">
      <c r="A8194" s="47" t="s">
        <v>20146</v>
      </c>
      <c r="B8194" s="47" t="s">
        <v>1844</v>
      </c>
      <c r="C8194" s="48" t="n">
        <v>46170</v>
      </c>
      <c r="D8194" s="47" t="s">
        <v>62</v>
      </c>
      <c r="E8194" s="47" t="s">
        <v>120</v>
      </c>
      <c r="F8194" s="47" t="s">
        <v>150</v>
      </c>
      <c r="G8194" s="47" t="s">
        <v>119</v>
      </c>
      <c r="H8194" s="47" t="n">
        <v>1190</v>
      </c>
      <c r="I8194" s="57" t="n">
        <f aca="false">IFERROR(H8194/INDEX(Rate_Master!$C$2:$C$13,MATCH(F8194,Rate_Master!$A$2:$A$13,0)),0)</f>
        <v>1.4875</v>
      </c>
    </row>
    <row r="8195" customFormat="false" ht="15" hidden="false" customHeight="false" outlineLevel="0" collapsed="false">
      <c r="A8195" s="47" t="s">
        <v>20147</v>
      </c>
      <c r="B8195" s="47" t="s">
        <v>1844</v>
      </c>
      <c r="C8195" s="48" t="n">
        <v>46170</v>
      </c>
      <c r="D8195" s="47" t="s">
        <v>62</v>
      </c>
      <c r="E8195" s="47" t="s">
        <v>120</v>
      </c>
      <c r="F8195" s="47" t="s">
        <v>150</v>
      </c>
      <c r="G8195" s="47" t="s">
        <v>121</v>
      </c>
      <c r="H8195" s="47" t="n">
        <v>1131</v>
      </c>
      <c r="I8195" s="57" t="n">
        <f aca="false">IFERROR(H8195/INDEX(Rate_Master!$C$2:$C$13,MATCH(F8195,Rate_Master!$A$2:$A$13,0)),0)</f>
        <v>1.41375</v>
      </c>
    </row>
    <row r="8196" customFormat="false" ht="15" hidden="false" customHeight="false" outlineLevel="0" collapsed="false">
      <c r="A8196" s="47" t="s">
        <v>20148</v>
      </c>
      <c r="B8196" s="47" t="s">
        <v>1844</v>
      </c>
      <c r="C8196" s="48" t="n">
        <v>46170</v>
      </c>
      <c r="D8196" s="47" t="s">
        <v>62</v>
      </c>
      <c r="E8196" s="47" t="s">
        <v>120</v>
      </c>
      <c r="F8196" s="47" t="s">
        <v>150</v>
      </c>
      <c r="G8196" s="47" t="s">
        <v>122</v>
      </c>
      <c r="H8196" s="47" t="n">
        <v>2086</v>
      </c>
      <c r="I8196" s="57" t="n">
        <f aca="false">IFERROR(H8196/INDEX(Rate_Master!$C$2:$C$13,MATCH(F8196,Rate_Master!$A$2:$A$13,0)),0)</f>
        <v>2.6075</v>
      </c>
    </row>
    <row r="8197" customFormat="false" ht="15" hidden="false" customHeight="false" outlineLevel="0" collapsed="false">
      <c r="A8197" s="47" t="s">
        <v>20149</v>
      </c>
      <c r="B8197" s="47" t="s">
        <v>1844</v>
      </c>
      <c r="C8197" s="48" t="n">
        <v>46170</v>
      </c>
      <c r="D8197" s="47" t="s">
        <v>62</v>
      </c>
      <c r="E8197" s="47" t="s">
        <v>120</v>
      </c>
      <c r="F8197" s="47" t="s">
        <v>150</v>
      </c>
      <c r="G8197" s="47" t="s">
        <v>123</v>
      </c>
      <c r="H8197" s="47" t="n">
        <v>964</v>
      </c>
      <c r="I8197" s="57" t="n">
        <f aca="false">IFERROR(H8197/INDEX(Rate_Master!$C$2:$C$13,MATCH(F8197,Rate_Master!$A$2:$A$13,0)),0)</f>
        <v>1.205</v>
      </c>
    </row>
    <row r="8198" customFormat="false" ht="15" hidden="false" customHeight="false" outlineLevel="0" collapsed="false">
      <c r="A8198" s="47" t="s">
        <v>20150</v>
      </c>
      <c r="B8198" s="47" t="s">
        <v>1844</v>
      </c>
      <c r="C8198" s="48" t="n">
        <v>46170</v>
      </c>
      <c r="D8198" s="47" t="s">
        <v>62</v>
      </c>
      <c r="E8198" s="47" t="s">
        <v>120</v>
      </c>
      <c r="F8198" s="47" t="s">
        <v>150</v>
      </c>
      <c r="G8198" s="47" t="s">
        <v>124</v>
      </c>
      <c r="H8198" s="47" t="n">
        <v>579</v>
      </c>
      <c r="I8198" s="57" t="n">
        <f aca="false">IFERROR(H8198/INDEX(Rate_Master!$C$2:$C$13,MATCH(F8198,Rate_Master!$A$2:$A$13,0)),0)</f>
        <v>0.72375</v>
      </c>
    </row>
    <row r="8199" customFormat="false" ht="15" hidden="false" customHeight="false" outlineLevel="0" collapsed="false">
      <c r="A8199" s="47" t="s">
        <v>20151</v>
      </c>
      <c r="B8199" s="47" t="s">
        <v>1844</v>
      </c>
      <c r="C8199" s="48" t="n">
        <v>46170</v>
      </c>
      <c r="D8199" s="47" t="s">
        <v>62</v>
      </c>
      <c r="E8199" s="47" t="s">
        <v>120</v>
      </c>
      <c r="F8199" s="47" t="s">
        <v>150</v>
      </c>
      <c r="G8199" s="47" t="s">
        <v>125</v>
      </c>
      <c r="H8199" s="47" t="n">
        <v>354</v>
      </c>
      <c r="I8199" s="57" t="n">
        <f aca="false">IFERROR(H8199/INDEX(Rate_Master!$C$2:$C$13,MATCH(F8199,Rate_Master!$A$2:$A$13,0)),0)</f>
        <v>0.4425</v>
      </c>
    </row>
    <row r="8200" customFormat="false" ht="15" hidden="false" customHeight="false" outlineLevel="0" collapsed="false">
      <c r="A8200" s="47" t="s">
        <v>20152</v>
      </c>
      <c r="B8200" s="47" t="s">
        <v>1844</v>
      </c>
      <c r="C8200" s="48" t="n">
        <v>46170</v>
      </c>
      <c r="D8200" s="47" t="s">
        <v>62</v>
      </c>
      <c r="E8200" s="47" t="s">
        <v>120</v>
      </c>
      <c r="F8200" s="47" t="s">
        <v>150</v>
      </c>
      <c r="G8200" s="47" t="s">
        <v>126</v>
      </c>
      <c r="H8200" s="47" t="n">
        <v>251</v>
      </c>
      <c r="I8200" s="57" t="n">
        <f aca="false">IFERROR(H8200/INDEX(Rate_Master!$C$2:$C$13,MATCH(F8200,Rate_Master!$A$2:$A$13,0)),0)</f>
        <v>0.31375</v>
      </c>
    </row>
    <row r="8201" customFormat="false" ht="15" hidden="false" customHeight="false" outlineLevel="0" collapsed="false">
      <c r="A8201" s="47" t="s">
        <v>20153</v>
      </c>
      <c r="B8201" s="47" t="s">
        <v>1845</v>
      </c>
      <c r="C8201" s="48" t="n">
        <v>46170</v>
      </c>
      <c r="D8201" s="47" t="s">
        <v>63</v>
      </c>
      <c r="E8201" s="47" t="s">
        <v>120</v>
      </c>
      <c r="F8201" s="47" t="s">
        <v>153</v>
      </c>
      <c r="G8201" s="47" t="s">
        <v>119</v>
      </c>
      <c r="H8201" s="47" t="n">
        <v>1758</v>
      </c>
      <c r="I8201" s="57" t="n">
        <f aca="false">IFERROR(H8201/INDEX(Rate_Master!$C$2:$C$13,MATCH(F8201,Rate_Master!$A$2:$A$13,0)),0)</f>
        <v>1.758</v>
      </c>
    </row>
    <row r="8202" customFormat="false" ht="15" hidden="false" customHeight="false" outlineLevel="0" collapsed="false">
      <c r="A8202" s="47" t="s">
        <v>20154</v>
      </c>
      <c r="B8202" s="47" t="s">
        <v>1845</v>
      </c>
      <c r="C8202" s="48" t="n">
        <v>46170</v>
      </c>
      <c r="D8202" s="47" t="s">
        <v>63</v>
      </c>
      <c r="E8202" s="47" t="s">
        <v>120</v>
      </c>
      <c r="F8202" s="47" t="s">
        <v>153</v>
      </c>
      <c r="G8202" s="47" t="s">
        <v>121</v>
      </c>
      <c r="H8202" s="47" t="n">
        <v>1606</v>
      </c>
      <c r="I8202" s="57" t="n">
        <f aca="false">IFERROR(H8202/INDEX(Rate_Master!$C$2:$C$13,MATCH(F8202,Rate_Master!$A$2:$A$13,0)),0)</f>
        <v>1.606</v>
      </c>
    </row>
    <row r="8203" customFormat="false" ht="15" hidden="false" customHeight="false" outlineLevel="0" collapsed="false">
      <c r="A8203" s="47" t="s">
        <v>20155</v>
      </c>
      <c r="B8203" s="47" t="s">
        <v>1845</v>
      </c>
      <c r="C8203" s="48" t="n">
        <v>46170</v>
      </c>
      <c r="D8203" s="47" t="s">
        <v>63</v>
      </c>
      <c r="E8203" s="47" t="s">
        <v>120</v>
      </c>
      <c r="F8203" s="47" t="s">
        <v>153</v>
      </c>
      <c r="G8203" s="47" t="s">
        <v>122</v>
      </c>
      <c r="H8203" s="47" t="n">
        <v>1744</v>
      </c>
      <c r="I8203" s="57" t="n">
        <f aca="false">IFERROR(H8203/INDEX(Rate_Master!$C$2:$C$13,MATCH(F8203,Rate_Master!$A$2:$A$13,0)),0)</f>
        <v>1.744</v>
      </c>
    </row>
    <row r="8204" customFormat="false" ht="15" hidden="false" customHeight="false" outlineLevel="0" collapsed="false">
      <c r="A8204" s="47" t="s">
        <v>20156</v>
      </c>
      <c r="B8204" s="47" t="s">
        <v>1845</v>
      </c>
      <c r="C8204" s="48" t="n">
        <v>46170</v>
      </c>
      <c r="D8204" s="47" t="s">
        <v>63</v>
      </c>
      <c r="E8204" s="47" t="s">
        <v>120</v>
      </c>
      <c r="F8204" s="47" t="s">
        <v>153</v>
      </c>
      <c r="G8204" s="47" t="s">
        <v>123</v>
      </c>
      <c r="H8204" s="47" t="n">
        <v>1307</v>
      </c>
      <c r="I8204" s="57" t="n">
        <f aca="false">IFERROR(H8204/INDEX(Rate_Master!$C$2:$C$13,MATCH(F8204,Rate_Master!$A$2:$A$13,0)),0)</f>
        <v>1.307</v>
      </c>
    </row>
    <row r="8205" customFormat="false" ht="15" hidden="false" customHeight="false" outlineLevel="0" collapsed="false">
      <c r="A8205" s="47" t="s">
        <v>20157</v>
      </c>
      <c r="B8205" s="47" t="s">
        <v>1845</v>
      </c>
      <c r="C8205" s="48" t="n">
        <v>46170</v>
      </c>
      <c r="D8205" s="47" t="s">
        <v>63</v>
      </c>
      <c r="E8205" s="47" t="s">
        <v>120</v>
      </c>
      <c r="F8205" s="47" t="s">
        <v>153</v>
      </c>
      <c r="G8205" s="47" t="s">
        <v>124</v>
      </c>
      <c r="H8205" s="47" t="n">
        <v>827</v>
      </c>
      <c r="I8205" s="57" t="n">
        <f aca="false">IFERROR(H8205/INDEX(Rate_Master!$C$2:$C$13,MATCH(F8205,Rate_Master!$A$2:$A$13,0)),0)</f>
        <v>0.827</v>
      </c>
    </row>
    <row r="8206" customFormat="false" ht="15" hidden="false" customHeight="false" outlineLevel="0" collapsed="false">
      <c r="A8206" s="47" t="s">
        <v>20158</v>
      </c>
      <c r="B8206" s="47" t="s">
        <v>1845</v>
      </c>
      <c r="C8206" s="48" t="n">
        <v>46170</v>
      </c>
      <c r="D8206" s="47" t="s">
        <v>63</v>
      </c>
      <c r="E8206" s="47" t="s">
        <v>120</v>
      </c>
      <c r="F8206" s="47" t="s">
        <v>153</v>
      </c>
      <c r="G8206" s="47" t="s">
        <v>125</v>
      </c>
      <c r="H8206" s="47" t="n">
        <v>476</v>
      </c>
      <c r="I8206" s="57" t="n">
        <f aca="false">IFERROR(H8206/INDEX(Rate_Master!$C$2:$C$13,MATCH(F8206,Rate_Master!$A$2:$A$13,0)),0)</f>
        <v>0.476</v>
      </c>
    </row>
    <row r="8207" customFormat="false" ht="15" hidden="false" customHeight="false" outlineLevel="0" collapsed="false">
      <c r="A8207" s="47" t="s">
        <v>20159</v>
      </c>
      <c r="B8207" s="47" t="s">
        <v>1845</v>
      </c>
      <c r="C8207" s="48" t="n">
        <v>46170</v>
      </c>
      <c r="D8207" s="47" t="s">
        <v>63</v>
      </c>
      <c r="E8207" s="47" t="s">
        <v>120</v>
      </c>
      <c r="F8207" s="47" t="s">
        <v>153</v>
      </c>
      <c r="G8207" s="47" t="s">
        <v>126</v>
      </c>
      <c r="H8207" s="47" t="n">
        <v>302</v>
      </c>
      <c r="I8207" s="57" t="n">
        <f aca="false">IFERROR(H8207/INDEX(Rate_Master!$C$2:$C$13,MATCH(F8207,Rate_Master!$A$2:$A$13,0)),0)</f>
        <v>0.302</v>
      </c>
    </row>
    <row r="8208" customFormat="false" ht="15" hidden="false" customHeight="false" outlineLevel="0" collapsed="false">
      <c r="A8208" s="47" t="s">
        <v>20160</v>
      </c>
      <c r="B8208" s="47" t="s">
        <v>1846</v>
      </c>
      <c r="C8208" s="48" t="n">
        <v>46170</v>
      </c>
      <c r="D8208" s="47" t="s">
        <v>63</v>
      </c>
      <c r="E8208" s="47" t="s">
        <v>120</v>
      </c>
      <c r="F8208" s="47" t="s">
        <v>153</v>
      </c>
      <c r="G8208" s="47" t="s">
        <v>119</v>
      </c>
      <c r="H8208" s="47" t="n">
        <v>1371</v>
      </c>
      <c r="I8208" s="57" t="n">
        <f aca="false">IFERROR(H8208/INDEX(Rate_Master!$C$2:$C$13,MATCH(F8208,Rate_Master!$A$2:$A$13,0)),0)</f>
        <v>1.371</v>
      </c>
    </row>
    <row r="8209" customFormat="false" ht="15" hidden="false" customHeight="false" outlineLevel="0" collapsed="false">
      <c r="A8209" s="47" t="s">
        <v>20161</v>
      </c>
      <c r="B8209" s="47" t="s">
        <v>1846</v>
      </c>
      <c r="C8209" s="48" t="n">
        <v>46170</v>
      </c>
      <c r="D8209" s="47" t="s">
        <v>63</v>
      </c>
      <c r="E8209" s="47" t="s">
        <v>120</v>
      </c>
      <c r="F8209" s="47" t="s">
        <v>153</v>
      </c>
      <c r="G8209" s="47" t="s">
        <v>121</v>
      </c>
      <c r="H8209" s="47" t="n">
        <v>1250</v>
      </c>
      <c r="I8209" s="57" t="n">
        <f aca="false">IFERROR(H8209/INDEX(Rate_Master!$C$2:$C$13,MATCH(F8209,Rate_Master!$A$2:$A$13,0)),0)</f>
        <v>1.25</v>
      </c>
    </row>
    <row r="8210" customFormat="false" ht="15" hidden="false" customHeight="false" outlineLevel="0" collapsed="false">
      <c r="A8210" s="47" t="s">
        <v>20162</v>
      </c>
      <c r="B8210" s="47" t="s">
        <v>1846</v>
      </c>
      <c r="C8210" s="48" t="n">
        <v>46170</v>
      </c>
      <c r="D8210" s="47" t="s">
        <v>63</v>
      </c>
      <c r="E8210" s="47" t="s">
        <v>120</v>
      </c>
      <c r="F8210" s="47" t="s">
        <v>153</v>
      </c>
      <c r="G8210" s="47" t="s">
        <v>122</v>
      </c>
      <c r="H8210" s="47" t="n">
        <v>1366</v>
      </c>
      <c r="I8210" s="57" t="n">
        <f aca="false">IFERROR(H8210/INDEX(Rate_Master!$C$2:$C$13,MATCH(F8210,Rate_Master!$A$2:$A$13,0)),0)</f>
        <v>1.366</v>
      </c>
    </row>
    <row r="8211" customFormat="false" ht="15" hidden="false" customHeight="false" outlineLevel="0" collapsed="false">
      <c r="A8211" s="47" t="s">
        <v>20163</v>
      </c>
      <c r="B8211" s="47" t="s">
        <v>1846</v>
      </c>
      <c r="C8211" s="48" t="n">
        <v>46170</v>
      </c>
      <c r="D8211" s="47" t="s">
        <v>63</v>
      </c>
      <c r="E8211" s="47" t="s">
        <v>120</v>
      </c>
      <c r="F8211" s="47" t="s">
        <v>153</v>
      </c>
      <c r="G8211" s="47" t="s">
        <v>123</v>
      </c>
      <c r="H8211" s="47" t="n">
        <v>1051</v>
      </c>
      <c r="I8211" s="57" t="n">
        <f aca="false">IFERROR(H8211/INDEX(Rate_Master!$C$2:$C$13,MATCH(F8211,Rate_Master!$A$2:$A$13,0)),0)</f>
        <v>1.051</v>
      </c>
    </row>
    <row r="8212" customFormat="false" ht="15" hidden="false" customHeight="false" outlineLevel="0" collapsed="false">
      <c r="A8212" s="47" t="s">
        <v>20164</v>
      </c>
      <c r="B8212" s="47" t="s">
        <v>1846</v>
      </c>
      <c r="C8212" s="48" t="n">
        <v>46170</v>
      </c>
      <c r="D8212" s="47" t="s">
        <v>63</v>
      </c>
      <c r="E8212" s="47" t="s">
        <v>120</v>
      </c>
      <c r="F8212" s="47" t="s">
        <v>153</v>
      </c>
      <c r="G8212" s="47" t="s">
        <v>124</v>
      </c>
      <c r="H8212" s="47" t="n">
        <v>639</v>
      </c>
      <c r="I8212" s="57" t="n">
        <f aca="false">IFERROR(H8212/INDEX(Rate_Master!$C$2:$C$13,MATCH(F8212,Rate_Master!$A$2:$A$13,0)),0)</f>
        <v>0.639</v>
      </c>
    </row>
    <row r="8213" customFormat="false" ht="15" hidden="false" customHeight="false" outlineLevel="0" collapsed="false">
      <c r="A8213" s="47" t="s">
        <v>20165</v>
      </c>
      <c r="B8213" s="47" t="s">
        <v>1846</v>
      </c>
      <c r="C8213" s="48" t="n">
        <v>46170</v>
      </c>
      <c r="D8213" s="47" t="s">
        <v>63</v>
      </c>
      <c r="E8213" s="47" t="s">
        <v>120</v>
      </c>
      <c r="F8213" s="47" t="s">
        <v>153</v>
      </c>
      <c r="G8213" s="47" t="s">
        <v>125</v>
      </c>
      <c r="H8213" s="47" t="n">
        <v>365</v>
      </c>
      <c r="I8213" s="57" t="n">
        <f aca="false">IFERROR(H8213/INDEX(Rate_Master!$C$2:$C$13,MATCH(F8213,Rate_Master!$A$2:$A$13,0)),0)</f>
        <v>0.365</v>
      </c>
    </row>
    <row r="8214" customFormat="false" ht="15" hidden="false" customHeight="false" outlineLevel="0" collapsed="false">
      <c r="A8214" s="47" t="s">
        <v>20166</v>
      </c>
      <c r="B8214" s="47" t="s">
        <v>1846</v>
      </c>
      <c r="C8214" s="48" t="n">
        <v>46170</v>
      </c>
      <c r="D8214" s="47" t="s">
        <v>63</v>
      </c>
      <c r="E8214" s="47" t="s">
        <v>120</v>
      </c>
      <c r="F8214" s="47" t="s">
        <v>153</v>
      </c>
      <c r="G8214" s="47" t="s">
        <v>126</v>
      </c>
      <c r="H8214" s="47" t="n">
        <v>251</v>
      </c>
      <c r="I8214" s="57" t="n">
        <f aca="false">IFERROR(H8214/INDEX(Rate_Master!$C$2:$C$13,MATCH(F8214,Rate_Master!$A$2:$A$13,0)),0)</f>
        <v>0.251</v>
      </c>
    </row>
    <row r="8215" customFormat="false" ht="15" hidden="false" customHeight="false" outlineLevel="0" collapsed="false">
      <c r="A8215" s="47" t="s">
        <v>20167</v>
      </c>
      <c r="B8215" s="47" t="s">
        <v>1847</v>
      </c>
      <c r="C8215" s="48" t="n">
        <v>46170</v>
      </c>
      <c r="D8215" s="47" t="s">
        <v>63</v>
      </c>
      <c r="E8215" s="47" t="s">
        <v>120</v>
      </c>
      <c r="F8215" s="47" t="s">
        <v>153</v>
      </c>
      <c r="G8215" s="47" t="s">
        <v>119</v>
      </c>
      <c r="H8215" s="47" t="n">
        <v>1521</v>
      </c>
      <c r="I8215" s="57" t="n">
        <f aca="false">IFERROR(H8215/INDEX(Rate_Master!$C$2:$C$13,MATCH(F8215,Rate_Master!$A$2:$A$13,0)),0)</f>
        <v>1.521</v>
      </c>
    </row>
    <row r="8216" customFormat="false" ht="15" hidden="false" customHeight="false" outlineLevel="0" collapsed="false">
      <c r="A8216" s="47" t="s">
        <v>20168</v>
      </c>
      <c r="B8216" s="47" t="s">
        <v>1847</v>
      </c>
      <c r="C8216" s="48" t="n">
        <v>46170</v>
      </c>
      <c r="D8216" s="47" t="s">
        <v>63</v>
      </c>
      <c r="E8216" s="47" t="s">
        <v>120</v>
      </c>
      <c r="F8216" s="47" t="s">
        <v>153</v>
      </c>
      <c r="G8216" s="47" t="s">
        <v>121</v>
      </c>
      <c r="H8216" s="47" t="n">
        <v>1412</v>
      </c>
      <c r="I8216" s="57" t="n">
        <f aca="false">IFERROR(H8216/INDEX(Rate_Master!$C$2:$C$13,MATCH(F8216,Rate_Master!$A$2:$A$13,0)),0)</f>
        <v>1.412</v>
      </c>
    </row>
    <row r="8217" customFormat="false" ht="15" hidden="false" customHeight="false" outlineLevel="0" collapsed="false">
      <c r="A8217" s="47" t="s">
        <v>20169</v>
      </c>
      <c r="B8217" s="47" t="s">
        <v>1847</v>
      </c>
      <c r="C8217" s="48" t="n">
        <v>46170</v>
      </c>
      <c r="D8217" s="47" t="s">
        <v>63</v>
      </c>
      <c r="E8217" s="47" t="s">
        <v>120</v>
      </c>
      <c r="F8217" s="47" t="s">
        <v>153</v>
      </c>
      <c r="G8217" s="47" t="s">
        <v>122</v>
      </c>
      <c r="H8217" s="47" t="n">
        <v>1561</v>
      </c>
      <c r="I8217" s="57" t="n">
        <f aca="false">IFERROR(H8217/INDEX(Rate_Master!$C$2:$C$13,MATCH(F8217,Rate_Master!$A$2:$A$13,0)),0)</f>
        <v>1.561</v>
      </c>
    </row>
    <row r="8218" customFormat="false" ht="15" hidden="false" customHeight="false" outlineLevel="0" collapsed="false">
      <c r="A8218" s="47" t="s">
        <v>20170</v>
      </c>
      <c r="B8218" s="47" t="s">
        <v>1847</v>
      </c>
      <c r="C8218" s="48" t="n">
        <v>46170</v>
      </c>
      <c r="D8218" s="47" t="s">
        <v>63</v>
      </c>
      <c r="E8218" s="47" t="s">
        <v>120</v>
      </c>
      <c r="F8218" s="47" t="s">
        <v>153</v>
      </c>
      <c r="G8218" s="47" t="s">
        <v>123</v>
      </c>
      <c r="H8218" s="47" t="n">
        <v>1174</v>
      </c>
      <c r="I8218" s="57" t="n">
        <f aca="false">IFERROR(H8218/INDEX(Rate_Master!$C$2:$C$13,MATCH(F8218,Rate_Master!$A$2:$A$13,0)),0)</f>
        <v>1.174</v>
      </c>
    </row>
    <row r="8219" customFormat="false" ht="15" hidden="false" customHeight="false" outlineLevel="0" collapsed="false">
      <c r="A8219" s="47" t="s">
        <v>20171</v>
      </c>
      <c r="B8219" s="47" t="s">
        <v>1847</v>
      </c>
      <c r="C8219" s="48" t="n">
        <v>46170</v>
      </c>
      <c r="D8219" s="47" t="s">
        <v>63</v>
      </c>
      <c r="E8219" s="47" t="s">
        <v>120</v>
      </c>
      <c r="F8219" s="47" t="s">
        <v>153</v>
      </c>
      <c r="G8219" s="47" t="s">
        <v>124</v>
      </c>
      <c r="H8219" s="47" t="n">
        <v>743</v>
      </c>
      <c r="I8219" s="57" t="n">
        <f aca="false">IFERROR(H8219/INDEX(Rate_Master!$C$2:$C$13,MATCH(F8219,Rate_Master!$A$2:$A$13,0)),0)</f>
        <v>0.743</v>
      </c>
    </row>
    <row r="8220" customFormat="false" ht="15" hidden="false" customHeight="false" outlineLevel="0" collapsed="false">
      <c r="A8220" s="47" t="s">
        <v>20172</v>
      </c>
      <c r="B8220" s="47" t="s">
        <v>1847</v>
      </c>
      <c r="C8220" s="48" t="n">
        <v>46170</v>
      </c>
      <c r="D8220" s="47" t="s">
        <v>63</v>
      </c>
      <c r="E8220" s="47" t="s">
        <v>120</v>
      </c>
      <c r="F8220" s="47" t="s">
        <v>153</v>
      </c>
      <c r="G8220" s="47" t="s">
        <v>125</v>
      </c>
      <c r="H8220" s="47" t="n">
        <v>450</v>
      </c>
      <c r="I8220" s="57" t="n">
        <f aca="false">IFERROR(H8220/INDEX(Rate_Master!$C$2:$C$13,MATCH(F8220,Rate_Master!$A$2:$A$13,0)),0)</f>
        <v>0.45</v>
      </c>
    </row>
    <row r="8221" customFormat="false" ht="15" hidden="false" customHeight="false" outlineLevel="0" collapsed="false">
      <c r="A8221" s="47" t="s">
        <v>20173</v>
      </c>
      <c r="B8221" s="47" t="s">
        <v>1847</v>
      </c>
      <c r="C8221" s="48" t="n">
        <v>46170</v>
      </c>
      <c r="D8221" s="47" t="s">
        <v>63</v>
      </c>
      <c r="E8221" s="47" t="s">
        <v>120</v>
      </c>
      <c r="F8221" s="47" t="s">
        <v>153</v>
      </c>
      <c r="G8221" s="47" t="s">
        <v>126</v>
      </c>
      <c r="H8221" s="47" t="n">
        <v>298</v>
      </c>
      <c r="I8221" s="57" t="n">
        <f aca="false">IFERROR(H8221/INDEX(Rate_Master!$C$2:$C$13,MATCH(F8221,Rate_Master!$A$2:$A$13,0)),0)</f>
        <v>0.298</v>
      </c>
    </row>
    <row r="8222" customFormat="false" ht="15" hidden="false" customHeight="false" outlineLevel="0" collapsed="false">
      <c r="A8222" s="47" t="s">
        <v>20174</v>
      </c>
      <c r="B8222" s="47" t="s">
        <v>1848</v>
      </c>
      <c r="C8222" s="48" t="n">
        <v>46170</v>
      </c>
      <c r="D8222" s="47" t="s">
        <v>64</v>
      </c>
      <c r="E8222" s="47" t="s">
        <v>128</v>
      </c>
      <c r="F8222" s="47" t="s">
        <v>155</v>
      </c>
      <c r="G8222" s="47" t="s">
        <v>127</v>
      </c>
      <c r="H8222" s="47" t="n">
        <v>1222</v>
      </c>
      <c r="I8222" s="57" t="n">
        <f aca="false">IFERROR(H8222/INDEX(Rate_Master!$C$2:$C$13,MATCH(F8222,Rate_Master!$A$2:$A$13,0)),0)</f>
        <v>2.22181818181818</v>
      </c>
    </row>
    <row r="8223" customFormat="false" ht="15" hidden="false" customHeight="false" outlineLevel="0" collapsed="false">
      <c r="A8223" s="47" t="s">
        <v>20175</v>
      </c>
      <c r="B8223" s="47" t="s">
        <v>1848</v>
      </c>
      <c r="C8223" s="48" t="n">
        <v>46170</v>
      </c>
      <c r="D8223" s="47" t="s">
        <v>64</v>
      </c>
      <c r="E8223" s="47" t="s">
        <v>128</v>
      </c>
      <c r="F8223" s="47" t="s">
        <v>155</v>
      </c>
      <c r="G8223" s="47" t="s">
        <v>129</v>
      </c>
      <c r="H8223" s="47" t="n">
        <v>902</v>
      </c>
      <c r="I8223" s="57" t="n">
        <f aca="false">IFERROR(H8223/INDEX(Rate_Master!$C$2:$C$13,MATCH(F8223,Rate_Master!$A$2:$A$13,0)),0)</f>
        <v>1.64</v>
      </c>
    </row>
    <row r="8224" customFormat="false" ht="15" hidden="false" customHeight="false" outlineLevel="0" collapsed="false">
      <c r="A8224" s="47" t="s">
        <v>20176</v>
      </c>
      <c r="B8224" s="47" t="s">
        <v>1848</v>
      </c>
      <c r="C8224" s="48" t="n">
        <v>46170</v>
      </c>
      <c r="D8224" s="47" t="s">
        <v>64</v>
      </c>
      <c r="E8224" s="47" t="s">
        <v>128</v>
      </c>
      <c r="F8224" s="47" t="s">
        <v>155</v>
      </c>
      <c r="G8224" s="47" t="s">
        <v>130</v>
      </c>
      <c r="H8224" s="47" t="n">
        <v>825</v>
      </c>
      <c r="I8224" s="57" t="n">
        <f aca="false">IFERROR(H8224/INDEX(Rate_Master!$C$2:$C$13,MATCH(F8224,Rate_Master!$A$2:$A$13,0)),0)</f>
        <v>1.5</v>
      </c>
    </row>
    <row r="8225" customFormat="false" ht="15" hidden="false" customHeight="false" outlineLevel="0" collapsed="false">
      <c r="A8225" s="47" t="s">
        <v>20177</v>
      </c>
      <c r="B8225" s="47" t="s">
        <v>1848</v>
      </c>
      <c r="C8225" s="48" t="n">
        <v>46170</v>
      </c>
      <c r="D8225" s="47" t="s">
        <v>64</v>
      </c>
      <c r="E8225" s="47" t="s">
        <v>128</v>
      </c>
      <c r="F8225" s="47" t="s">
        <v>155</v>
      </c>
      <c r="G8225" s="47" t="s">
        <v>131</v>
      </c>
      <c r="H8225" s="47" t="n">
        <v>331</v>
      </c>
      <c r="I8225" s="57" t="n">
        <f aca="false">IFERROR(H8225/INDEX(Rate_Master!$C$2:$C$13,MATCH(F8225,Rate_Master!$A$2:$A$13,0)),0)</f>
        <v>0.601818181818182</v>
      </c>
    </row>
    <row r="8226" customFormat="false" ht="15" hidden="false" customHeight="false" outlineLevel="0" collapsed="false">
      <c r="A8226" s="47" t="s">
        <v>20178</v>
      </c>
      <c r="B8226" s="47" t="s">
        <v>1848</v>
      </c>
      <c r="C8226" s="48" t="n">
        <v>46170</v>
      </c>
      <c r="D8226" s="47" t="s">
        <v>64</v>
      </c>
      <c r="E8226" s="47" t="s">
        <v>128</v>
      </c>
      <c r="F8226" s="47" t="s">
        <v>155</v>
      </c>
      <c r="G8226" s="47" t="s">
        <v>132</v>
      </c>
      <c r="H8226" s="47" t="n">
        <v>287</v>
      </c>
      <c r="I8226" s="57" t="n">
        <f aca="false">IFERROR(H8226/INDEX(Rate_Master!$C$2:$C$13,MATCH(F8226,Rate_Master!$A$2:$A$13,0)),0)</f>
        <v>0.521818181818182</v>
      </c>
    </row>
    <row r="8227" customFormat="false" ht="15" hidden="false" customHeight="false" outlineLevel="0" collapsed="false">
      <c r="A8227" s="47" t="s">
        <v>20179</v>
      </c>
      <c r="B8227" s="47" t="s">
        <v>1850</v>
      </c>
      <c r="C8227" s="48" t="n">
        <v>46170</v>
      </c>
      <c r="D8227" s="47" t="s">
        <v>64</v>
      </c>
      <c r="E8227" s="47" t="s">
        <v>128</v>
      </c>
      <c r="F8227" s="47" t="s">
        <v>155</v>
      </c>
      <c r="G8227" s="47" t="s">
        <v>127</v>
      </c>
      <c r="H8227" s="47" t="n">
        <v>1149</v>
      </c>
      <c r="I8227" s="57" t="n">
        <f aca="false">IFERROR(H8227/INDEX(Rate_Master!$C$2:$C$13,MATCH(F8227,Rate_Master!$A$2:$A$13,0)),0)</f>
        <v>2.08909090909091</v>
      </c>
    </row>
    <row r="8228" customFormat="false" ht="15" hidden="false" customHeight="false" outlineLevel="0" collapsed="false">
      <c r="A8228" s="47" t="s">
        <v>20180</v>
      </c>
      <c r="B8228" s="47" t="s">
        <v>1850</v>
      </c>
      <c r="C8228" s="48" t="n">
        <v>46170</v>
      </c>
      <c r="D8228" s="47" t="s">
        <v>64</v>
      </c>
      <c r="E8228" s="47" t="s">
        <v>128</v>
      </c>
      <c r="F8228" s="47" t="s">
        <v>155</v>
      </c>
      <c r="G8228" s="47" t="s">
        <v>129</v>
      </c>
      <c r="H8228" s="47" t="n">
        <v>799</v>
      </c>
      <c r="I8228" s="57" t="n">
        <f aca="false">IFERROR(H8228/INDEX(Rate_Master!$C$2:$C$13,MATCH(F8228,Rate_Master!$A$2:$A$13,0)),0)</f>
        <v>1.45272727272727</v>
      </c>
    </row>
    <row r="8229" customFormat="false" ht="15" hidden="false" customHeight="false" outlineLevel="0" collapsed="false">
      <c r="A8229" s="47" t="s">
        <v>20181</v>
      </c>
      <c r="B8229" s="47" t="s">
        <v>1850</v>
      </c>
      <c r="C8229" s="48" t="n">
        <v>46170</v>
      </c>
      <c r="D8229" s="47" t="s">
        <v>64</v>
      </c>
      <c r="E8229" s="47" t="s">
        <v>128</v>
      </c>
      <c r="F8229" s="47" t="s">
        <v>155</v>
      </c>
      <c r="G8229" s="47" t="s">
        <v>130</v>
      </c>
      <c r="H8229" s="47" t="n">
        <v>659</v>
      </c>
      <c r="I8229" s="57" t="n">
        <f aca="false">IFERROR(H8229/INDEX(Rate_Master!$C$2:$C$13,MATCH(F8229,Rate_Master!$A$2:$A$13,0)),0)</f>
        <v>1.19818181818182</v>
      </c>
    </row>
    <row r="8230" customFormat="false" ht="15" hidden="false" customHeight="false" outlineLevel="0" collapsed="false">
      <c r="A8230" s="47" t="s">
        <v>20182</v>
      </c>
      <c r="B8230" s="47" t="s">
        <v>1850</v>
      </c>
      <c r="C8230" s="48" t="n">
        <v>46170</v>
      </c>
      <c r="D8230" s="47" t="s">
        <v>64</v>
      </c>
      <c r="E8230" s="47" t="s">
        <v>128</v>
      </c>
      <c r="F8230" s="47" t="s">
        <v>155</v>
      </c>
      <c r="G8230" s="47" t="s">
        <v>131</v>
      </c>
      <c r="H8230" s="47" t="n">
        <v>309</v>
      </c>
      <c r="I8230" s="57" t="n">
        <f aca="false">IFERROR(H8230/INDEX(Rate_Master!$C$2:$C$13,MATCH(F8230,Rate_Master!$A$2:$A$13,0)),0)</f>
        <v>0.561818181818182</v>
      </c>
    </row>
    <row r="8231" customFormat="false" ht="15" hidden="false" customHeight="false" outlineLevel="0" collapsed="false">
      <c r="A8231" s="47" t="s">
        <v>20183</v>
      </c>
      <c r="B8231" s="47" t="s">
        <v>1850</v>
      </c>
      <c r="C8231" s="48" t="n">
        <v>46170</v>
      </c>
      <c r="D8231" s="47" t="s">
        <v>64</v>
      </c>
      <c r="E8231" s="47" t="s">
        <v>128</v>
      </c>
      <c r="F8231" s="47" t="s">
        <v>155</v>
      </c>
      <c r="G8231" s="47" t="s">
        <v>132</v>
      </c>
      <c r="H8231" s="47" t="n">
        <v>268</v>
      </c>
      <c r="I8231" s="57" t="n">
        <f aca="false">IFERROR(H8231/INDEX(Rate_Master!$C$2:$C$13,MATCH(F8231,Rate_Master!$A$2:$A$13,0)),0)</f>
        <v>0.487272727272727</v>
      </c>
    </row>
    <row r="8232" customFormat="false" ht="15" hidden="false" customHeight="false" outlineLevel="0" collapsed="false">
      <c r="A8232" s="47" t="s">
        <v>20184</v>
      </c>
      <c r="B8232" s="47" t="s">
        <v>1851</v>
      </c>
      <c r="C8232" s="48" t="n">
        <v>46170</v>
      </c>
      <c r="D8232" s="47" t="s">
        <v>65</v>
      </c>
      <c r="E8232" s="47" t="s">
        <v>134</v>
      </c>
      <c r="F8232" s="47" t="s">
        <v>159</v>
      </c>
      <c r="G8232" s="47" t="s">
        <v>133</v>
      </c>
      <c r="H8232" s="47" t="n">
        <v>429</v>
      </c>
      <c r="I8232" s="57" t="n">
        <f aca="false">IFERROR(H8232/INDEX(Rate_Master!$C$2:$C$13,MATCH(F8232,Rate_Master!$A$2:$A$13,0)),0)</f>
        <v>1.7875</v>
      </c>
    </row>
    <row r="8233" customFormat="false" ht="15" hidden="false" customHeight="false" outlineLevel="0" collapsed="false">
      <c r="A8233" s="47" t="s">
        <v>20185</v>
      </c>
      <c r="B8233" s="47" t="s">
        <v>1851</v>
      </c>
      <c r="C8233" s="48" t="n">
        <v>46170</v>
      </c>
      <c r="D8233" s="47" t="s">
        <v>65</v>
      </c>
      <c r="E8233" s="47" t="s">
        <v>134</v>
      </c>
      <c r="F8233" s="47" t="s">
        <v>159</v>
      </c>
      <c r="G8233" s="47" t="s">
        <v>135</v>
      </c>
      <c r="H8233" s="47" t="n">
        <v>340</v>
      </c>
      <c r="I8233" s="57" t="n">
        <f aca="false">IFERROR(H8233/INDEX(Rate_Master!$C$2:$C$13,MATCH(F8233,Rate_Master!$A$2:$A$13,0)),0)</f>
        <v>1.41666666666667</v>
      </c>
    </row>
    <row r="8234" customFormat="false" ht="15" hidden="false" customHeight="false" outlineLevel="0" collapsed="false">
      <c r="A8234" s="47" t="s">
        <v>20186</v>
      </c>
      <c r="B8234" s="47" t="s">
        <v>1851</v>
      </c>
      <c r="C8234" s="48" t="n">
        <v>46170</v>
      </c>
      <c r="D8234" s="47" t="s">
        <v>65</v>
      </c>
      <c r="E8234" s="47" t="s">
        <v>134</v>
      </c>
      <c r="F8234" s="47" t="s">
        <v>159</v>
      </c>
      <c r="G8234" s="47" t="s">
        <v>136</v>
      </c>
      <c r="H8234" s="47" t="n">
        <v>245</v>
      </c>
      <c r="I8234" s="57" t="n">
        <f aca="false">IFERROR(H8234/INDEX(Rate_Master!$C$2:$C$13,MATCH(F8234,Rate_Master!$A$2:$A$13,0)),0)</f>
        <v>1.02083333333333</v>
      </c>
    </row>
    <row r="8235" customFormat="false" ht="15" hidden="false" customHeight="false" outlineLevel="0" collapsed="false">
      <c r="A8235" s="47" t="s">
        <v>20187</v>
      </c>
      <c r="B8235" s="47" t="s">
        <v>1851</v>
      </c>
      <c r="C8235" s="48" t="n">
        <v>46170</v>
      </c>
      <c r="D8235" s="47" t="s">
        <v>65</v>
      </c>
      <c r="E8235" s="47" t="s">
        <v>134</v>
      </c>
      <c r="F8235" s="47" t="s">
        <v>159</v>
      </c>
      <c r="G8235" s="47" t="s">
        <v>137</v>
      </c>
      <c r="H8235" s="47" t="n">
        <v>185</v>
      </c>
      <c r="I8235" s="57" t="n">
        <f aca="false">IFERROR(H8235/INDEX(Rate_Master!$C$2:$C$13,MATCH(F8235,Rate_Master!$A$2:$A$13,0)),0)</f>
        <v>0.770833333333333</v>
      </c>
    </row>
    <row r="8236" customFormat="false" ht="15" hidden="false" customHeight="false" outlineLevel="0" collapsed="false">
      <c r="A8236" s="47" t="s">
        <v>20188</v>
      </c>
      <c r="B8236" s="47" t="s">
        <v>1851</v>
      </c>
      <c r="C8236" s="48" t="n">
        <v>46170</v>
      </c>
      <c r="D8236" s="47" t="s">
        <v>65</v>
      </c>
      <c r="E8236" s="47" t="s">
        <v>134</v>
      </c>
      <c r="F8236" s="47" t="s">
        <v>159</v>
      </c>
      <c r="G8236" s="47" t="s">
        <v>138</v>
      </c>
      <c r="H8236" s="47" t="n">
        <v>110</v>
      </c>
      <c r="I8236" s="57" t="n">
        <f aca="false">IFERROR(H8236/INDEX(Rate_Master!$C$2:$C$13,MATCH(F8236,Rate_Master!$A$2:$A$13,0)),0)</f>
        <v>0.458333333333333</v>
      </c>
    </row>
    <row r="8237" customFormat="false" ht="15" hidden="false" customHeight="false" outlineLevel="0" collapsed="false">
      <c r="A8237" s="47" t="s">
        <v>20189</v>
      </c>
      <c r="B8237" s="47" t="s">
        <v>1852</v>
      </c>
      <c r="C8237" s="48" t="n">
        <v>46170</v>
      </c>
      <c r="D8237" s="47" t="s">
        <v>65</v>
      </c>
      <c r="E8237" s="47" t="s">
        <v>134</v>
      </c>
      <c r="F8237" s="47" t="s">
        <v>159</v>
      </c>
      <c r="G8237" s="47" t="s">
        <v>133</v>
      </c>
      <c r="H8237" s="47" t="n">
        <v>707</v>
      </c>
      <c r="I8237" s="57" t="n">
        <f aca="false">IFERROR(H8237/INDEX(Rate_Master!$C$2:$C$13,MATCH(F8237,Rate_Master!$A$2:$A$13,0)),0)</f>
        <v>2.94583333333333</v>
      </c>
    </row>
    <row r="8238" customFormat="false" ht="15" hidden="false" customHeight="false" outlineLevel="0" collapsed="false">
      <c r="A8238" s="47" t="s">
        <v>20190</v>
      </c>
      <c r="B8238" s="47" t="s">
        <v>1852</v>
      </c>
      <c r="C8238" s="48" t="n">
        <v>46170</v>
      </c>
      <c r="D8238" s="47" t="s">
        <v>65</v>
      </c>
      <c r="E8238" s="47" t="s">
        <v>134</v>
      </c>
      <c r="F8238" s="47" t="s">
        <v>159</v>
      </c>
      <c r="G8238" s="47" t="s">
        <v>135</v>
      </c>
      <c r="H8238" s="47" t="n">
        <v>570</v>
      </c>
      <c r="I8238" s="57" t="n">
        <f aca="false">IFERROR(H8238/INDEX(Rate_Master!$C$2:$C$13,MATCH(F8238,Rate_Master!$A$2:$A$13,0)),0)</f>
        <v>2.375</v>
      </c>
    </row>
    <row r="8239" customFormat="false" ht="15" hidden="false" customHeight="false" outlineLevel="0" collapsed="false">
      <c r="A8239" s="47" t="s">
        <v>20191</v>
      </c>
      <c r="B8239" s="47" t="s">
        <v>1852</v>
      </c>
      <c r="C8239" s="48" t="n">
        <v>46170</v>
      </c>
      <c r="D8239" s="47" t="s">
        <v>65</v>
      </c>
      <c r="E8239" s="47" t="s">
        <v>134</v>
      </c>
      <c r="F8239" s="47" t="s">
        <v>159</v>
      </c>
      <c r="G8239" s="47" t="s">
        <v>136</v>
      </c>
      <c r="H8239" s="47" t="n">
        <v>457</v>
      </c>
      <c r="I8239" s="57" t="n">
        <f aca="false">IFERROR(H8239/INDEX(Rate_Master!$C$2:$C$13,MATCH(F8239,Rate_Master!$A$2:$A$13,0)),0)</f>
        <v>1.90416666666667</v>
      </c>
    </row>
    <row r="8240" customFormat="false" ht="15" hidden="false" customHeight="false" outlineLevel="0" collapsed="false">
      <c r="A8240" s="47" t="s">
        <v>20192</v>
      </c>
      <c r="B8240" s="47" t="s">
        <v>1852</v>
      </c>
      <c r="C8240" s="48" t="n">
        <v>46170</v>
      </c>
      <c r="D8240" s="47" t="s">
        <v>65</v>
      </c>
      <c r="E8240" s="47" t="s">
        <v>134</v>
      </c>
      <c r="F8240" s="47" t="s">
        <v>159</v>
      </c>
      <c r="G8240" s="47" t="s">
        <v>137</v>
      </c>
      <c r="H8240" s="47" t="n">
        <v>312</v>
      </c>
      <c r="I8240" s="57" t="n">
        <f aca="false">IFERROR(H8240/INDEX(Rate_Master!$C$2:$C$13,MATCH(F8240,Rate_Master!$A$2:$A$13,0)),0)</f>
        <v>1.3</v>
      </c>
    </row>
    <row r="8241" customFormat="false" ht="15" hidden="false" customHeight="false" outlineLevel="0" collapsed="false">
      <c r="A8241" s="47" t="s">
        <v>20193</v>
      </c>
      <c r="B8241" s="47" t="s">
        <v>1852</v>
      </c>
      <c r="C8241" s="48" t="n">
        <v>46170</v>
      </c>
      <c r="D8241" s="47" t="s">
        <v>65</v>
      </c>
      <c r="E8241" s="47" t="s">
        <v>134</v>
      </c>
      <c r="F8241" s="47" t="s">
        <v>159</v>
      </c>
      <c r="G8241" s="47" t="s">
        <v>138</v>
      </c>
      <c r="H8241" s="47" t="n">
        <v>149</v>
      </c>
      <c r="I8241" s="57" t="n">
        <f aca="false">IFERROR(H8241/INDEX(Rate_Master!$C$2:$C$13,MATCH(F8241,Rate_Master!$A$2:$A$13,0)),0)</f>
        <v>0.620833333333333</v>
      </c>
    </row>
    <row r="8242" customFormat="false" ht="15" hidden="false" customHeight="false" outlineLevel="0" collapsed="false">
      <c r="A8242" s="47" t="s">
        <v>20194</v>
      </c>
      <c r="B8242" s="47" t="s">
        <v>1853</v>
      </c>
      <c r="C8242" s="48" t="n">
        <v>46170</v>
      </c>
      <c r="D8242" s="47" t="s">
        <v>65</v>
      </c>
      <c r="E8242" s="47" t="s">
        <v>134</v>
      </c>
      <c r="F8242" s="47" t="s">
        <v>159</v>
      </c>
      <c r="G8242" s="47" t="s">
        <v>133</v>
      </c>
      <c r="H8242" s="47" t="n">
        <v>369</v>
      </c>
      <c r="I8242" s="57" t="n">
        <f aca="false">IFERROR(H8242/INDEX(Rate_Master!$C$2:$C$13,MATCH(F8242,Rate_Master!$A$2:$A$13,0)),0)</f>
        <v>1.5375</v>
      </c>
    </row>
    <row r="8243" customFormat="false" ht="15" hidden="false" customHeight="false" outlineLevel="0" collapsed="false">
      <c r="A8243" s="47" t="s">
        <v>20195</v>
      </c>
      <c r="B8243" s="47" t="s">
        <v>1853</v>
      </c>
      <c r="C8243" s="48" t="n">
        <v>46170</v>
      </c>
      <c r="D8243" s="47" t="s">
        <v>65</v>
      </c>
      <c r="E8243" s="47" t="s">
        <v>134</v>
      </c>
      <c r="F8243" s="47" t="s">
        <v>159</v>
      </c>
      <c r="G8243" s="47" t="s">
        <v>135</v>
      </c>
      <c r="H8243" s="47" t="n">
        <v>299</v>
      </c>
      <c r="I8243" s="57" t="n">
        <f aca="false">IFERROR(H8243/INDEX(Rate_Master!$C$2:$C$13,MATCH(F8243,Rate_Master!$A$2:$A$13,0)),0)</f>
        <v>1.24583333333333</v>
      </c>
    </row>
    <row r="8244" customFormat="false" ht="15" hidden="false" customHeight="false" outlineLevel="0" collapsed="false">
      <c r="A8244" s="47" t="s">
        <v>20196</v>
      </c>
      <c r="B8244" s="47" t="s">
        <v>1853</v>
      </c>
      <c r="C8244" s="48" t="n">
        <v>46170</v>
      </c>
      <c r="D8244" s="47" t="s">
        <v>65</v>
      </c>
      <c r="E8244" s="47" t="s">
        <v>134</v>
      </c>
      <c r="F8244" s="47" t="s">
        <v>159</v>
      </c>
      <c r="G8244" s="47" t="s">
        <v>136</v>
      </c>
      <c r="H8244" s="47" t="n">
        <v>230</v>
      </c>
      <c r="I8244" s="57" t="n">
        <f aca="false">IFERROR(H8244/INDEX(Rate_Master!$C$2:$C$13,MATCH(F8244,Rate_Master!$A$2:$A$13,0)),0)</f>
        <v>0.958333333333333</v>
      </c>
    </row>
    <row r="8245" customFormat="false" ht="15" hidden="false" customHeight="false" outlineLevel="0" collapsed="false">
      <c r="A8245" s="47" t="s">
        <v>20197</v>
      </c>
      <c r="B8245" s="47" t="s">
        <v>1853</v>
      </c>
      <c r="C8245" s="48" t="n">
        <v>46170</v>
      </c>
      <c r="D8245" s="47" t="s">
        <v>65</v>
      </c>
      <c r="E8245" s="47" t="s">
        <v>134</v>
      </c>
      <c r="F8245" s="47" t="s">
        <v>159</v>
      </c>
      <c r="G8245" s="47" t="s">
        <v>137</v>
      </c>
      <c r="H8245" s="47" t="n">
        <v>152</v>
      </c>
      <c r="I8245" s="57" t="n">
        <f aca="false">IFERROR(H8245/INDEX(Rate_Master!$C$2:$C$13,MATCH(F8245,Rate_Master!$A$2:$A$13,0)),0)</f>
        <v>0.633333333333333</v>
      </c>
    </row>
    <row r="8246" customFormat="false" ht="15" hidden="false" customHeight="false" outlineLevel="0" collapsed="false">
      <c r="A8246" s="47" t="s">
        <v>20198</v>
      </c>
      <c r="B8246" s="47" t="s">
        <v>1853</v>
      </c>
      <c r="C8246" s="48" t="n">
        <v>46170</v>
      </c>
      <c r="D8246" s="47" t="s">
        <v>65</v>
      </c>
      <c r="E8246" s="47" t="s">
        <v>134</v>
      </c>
      <c r="F8246" s="47" t="s">
        <v>159</v>
      </c>
      <c r="G8246" s="47" t="s">
        <v>138</v>
      </c>
      <c r="H8246" s="47" t="n">
        <v>82</v>
      </c>
      <c r="I8246" s="57" t="n">
        <f aca="false">IFERROR(H8246/INDEX(Rate_Master!$C$2:$C$13,MATCH(F8246,Rate_Master!$A$2:$A$13,0)),0)</f>
        <v>0.341666666666667</v>
      </c>
    </row>
    <row r="8247" customFormat="false" ht="15" hidden="false" customHeight="false" outlineLevel="0" collapsed="false">
      <c r="A8247" s="47" t="s">
        <v>20199</v>
      </c>
      <c r="B8247" s="47" t="s">
        <v>1854</v>
      </c>
      <c r="C8247" s="48" t="n">
        <v>46171</v>
      </c>
      <c r="D8247" s="47" t="s">
        <v>62</v>
      </c>
      <c r="E8247" s="47" t="s">
        <v>120</v>
      </c>
      <c r="F8247" s="47" t="s">
        <v>150</v>
      </c>
      <c r="G8247" s="47" t="s">
        <v>119</v>
      </c>
      <c r="H8247" s="47" t="n">
        <v>1271</v>
      </c>
      <c r="I8247" s="57" t="n">
        <f aca="false">IFERROR(H8247/INDEX(Rate_Master!$C$2:$C$13,MATCH(F8247,Rate_Master!$A$2:$A$13,0)),0)</f>
        <v>1.58875</v>
      </c>
    </row>
    <row r="8248" customFormat="false" ht="15" hidden="false" customHeight="false" outlineLevel="0" collapsed="false">
      <c r="A8248" s="47" t="s">
        <v>20200</v>
      </c>
      <c r="B8248" s="47" t="s">
        <v>1854</v>
      </c>
      <c r="C8248" s="48" t="n">
        <v>46171</v>
      </c>
      <c r="D8248" s="47" t="s">
        <v>62</v>
      </c>
      <c r="E8248" s="47" t="s">
        <v>120</v>
      </c>
      <c r="F8248" s="47" t="s">
        <v>150</v>
      </c>
      <c r="G8248" s="47" t="s">
        <v>121</v>
      </c>
      <c r="H8248" s="47" t="n">
        <v>1111</v>
      </c>
      <c r="I8248" s="57" t="n">
        <f aca="false">IFERROR(H8248/INDEX(Rate_Master!$C$2:$C$13,MATCH(F8248,Rate_Master!$A$2:$A$13,0)),0)</f>
        <v>1.38875</v>
      </c>
    </row>
    <row r="8249" customFormat="false" ht="15" hidden="false" customHeight="false" outlineLevel="0" collapsed="false">
      <c r="A8249" s="47" t="s">
        <v>20201</v>
      </c>
      <c r="B8249" s="47" t="s">
        <v>1854</v>
      </c>
      <c r="C8249" s="48" t="n">
        <v>46171</v>
      </c>
      <c r="D8249" s="47" t="s">
        <v>62</v>
      </c>
      <c r="E8249" s="47" t="s">
        <v>120</v>
      </c>
      <c r="F8249" s="47" t="s">
        <v>150</v>
      </c>
      <c r="G8249" s="47" t="s">
        <v>122</v>
      </c>
      <c r="H8249" s="47" t="n">
        <v>2087</v>
      </c>
      <c r="I8249" s="57" t="n">
        <f aca="false">IFERROR(H8249/INDEX(Rate_Master!$C$2:$C$13,MATCH(F8249,Rate_Master!$A$2:$A$13,0)),0)</f>
        <v>2.60875</v>
      </c>
    </row>
    <row r="8250" customFormat="false" ht="15" hidden="false" customHeight="false" outlineLevel="0" collapsed="false">
      <c r="A8250" s="47" t="s">
        <v>20202</v>
      </c>
      <c r="B8250" s="47" t="s">
        <v>1854</v>
      </c>
      <c r="C8250" s="48" t="n">
        <v>46171</v>
      </c>
      <c r="D8250" s="47" t="s">
        <v>62</v>
      </c>
      <c r="E8250" s="47" t="s">
        <v>120</v>
      </c>
      <c r="F8250" s="47" t="s">
        <v>150</v>
      </c>
      <c r="G8250" s="47" t="s">
        <v>123</v>
      </c>
      <c r="H8250" s="47" t="n">
        <v>916</v>
      </c>
      <c r="I8250" s="57" t="n">
        <f aca="false">IFERROR(H8250/INDEX(Rate_Master!$C$2:$C$13,MATCH(F8250,Rate_Master!$A$2:$A$13,0)),0)</f>
        <v>1.145</v>
      </c>
    </row>
    <row r="8251" customFormat="false" ht="15" hidden="false" customHeight="false" outlineLevel="0" collapsed="false">
      <c r="A8251" s="47" t="s">
        <v>20203</v>
      </c>
      <c r="B8251" s="47" t="s">
        <v>1854</v>
      </c>
      <c r="C8251" s="48" t="n">
        <v>46171</v>
      </c>
      <c r="D8251" s="47" t="s">
        <v>62</v>
      </c>
      <c r="E8251" s="47" t="s">
        <v>120</v>
      </c>
      <c r="F8251" s="47" t="s">
        <v>150</v>
      </c>
      <c r="G8251" s="47" t="s">
        <v>124</v>
      </c>
      <c r="H8251" s="47" t="n">
        <v>599</v>
      </c>
      <c r="I8251" s="57" t="n">
        <f aca="false">IFERROR(H8251/INDEX(Rate_Master!$C$2:$C$13,MATCH(F8251,Rate_Master!$A$2:$A$13,0)),0)</f>
        <v>0.74875</v>
      </c>
    </row>
    <row r="8252" customFormat="false" ht="15" hidden="false" customHeight="false" outlineLevel="0" collapsed="false">
      <c r="A8252" s="47" t="s">
        <v>20204</v>
      </c>
      <c r="B8252" s="47" t="s">
        <v>1854</v>
      </c>
      <c r="C8252" s="48" t="n">
        <v>46171</v>
      </c>
      <c r="D8252" s="47" t="s">
        <v>62</v>
      </c>
      <c r="E8252" s="47" t="s">
        <v>120</v>
      </c>
      <c r="F8252" s="47" t="s">
        <v>150</v>
      </c>
      <c r="G8252" s="47" t="s">
        <v>125</v>
      </c>
      <c r="H8252" s="47" t="n">
        <v>356</v>
      </c>
      <c r="I8252" s="57" t="n">
        <f aca="false">IFERROR(H8252/INDEX(Rate_Master!$C$2:$C$13,MATCH(F8252,Rate_Master!$A$2:$A$13,0)),0)</f>
        <v>0.445</v>
      </c>
    </row>
    <row r="8253" customFormat="false" ht="15" hidden="false" customHeight="false" outlineLevel="0" collapsed="false">
      <c r="A8253" s="47" t="s">
        <v>20205</v>
      </c>
      <c r="B8253" s="47" t="s">
        <v>1854</v>
      </c>
      <c r="C8253" s="48" t="n">
        <v>46171</v>
      </c>
      <c r="D8253" s="47" t="s">
        <v>62</v>
      </c>
      <c r="E8253" s="47" t="s">
        <v>120</v>
      </c>
      <c r="F8253" s="47" t="s">
        <v>150</v>
      </c>
      <c r="G8253" s="47" t="s">
        <v>126</v>
      </c>
      <c r="H8253" s="47" t="n">
        <v>220</v>
      </c>
      <c r="I8253" s="57" t="n">
        <f aca="false">IFERROR(H8253/INDEX(Rate_Master!$C$2:$C$13,MATCH(F8253,Rate_Master!$A$2:$A$13,0)),0)</f>
        <v>0.275</v>
      </c>
    </row>
    <row r="8254" customFormat="false" ht="15" hidden="false" customHeight="false" outlineLevel="0" collapsed="false">
      <c r="A8254" s="47" t="s">
        <v>20206</v>
      </c>
      <c r="B8254" s="47" t="s">
        <v>1856</v>
      </c>
      <c r="C8254" s="48" t="n">
        <v>46171</v>
      </c>
      <c r="D8254" s="47" t="s">
        <v>62</v>
      </c>
      <c r="E8254" s="47" t="s">
        <v>120</v>
      </c>
      <c r="F8254" s="47" t="s">
        <v>150</v>
      </c>
      <c r="G8254" s="47" t="s">
        <v>119</v>
      </c>
      <c r="H8254" s="47" t="n">
        <v>1449</v>
      </c>
      <c r="I8254" s="57" t="n">
        <f aca="false">IFERROR(H8254/INDEX(Rate_Master!$C$2:$C$13,MATCH(F8254,Rate_Master!$A$2:$A$13,0)),0)</f>
        <v>1.81125</v>
      </c>
    </row>
    <row r="8255" customFormat="false" ht="15" hidden="false" customHeight="false" outlineLevel="0" collapsed="false">
      <c r="A8255" s="47" t="s">
        <v>20207</v>
      </c>
      <c r="B8255" s="47" t="s">
        <v>1856</v>
      </c>
      <c r="C8255" s="48" t="n">
        <v>46171</v>
      </c>
      <c r="D8255" s="47" t="s">
        <v>62</v>
      </c>
      <c r="E8255" s="47" t="s">
        <v>120</v>
      </c>
      <c r="F8255" s="47" t="s">
        <v>150</v>
      </c>
      <c r="G8255" s="47" t="s">
        <v>121</v>
      </c>
      <c r="H8255" s="47" t="n">
        <v>1234</v>
      </c>
      <c r="I8255" s="57" t="n">
        <f aca="false">IFERROR(H8255/INDEX(Rate_Master!$C$2:$C$13,MATCH(F8255,Rate_Master!$A$2:$A$13,0)),0)</f>
        <v>1.5425</v>
      </c>
    </row>
    <row r="8256" customFormat="false" ht="15" hidden="false" customHeight="false" outlineLevel="0" collapsed="false">
      <c r="A8256" s="47" t="s">
        <v>20208</v>
      </c>
      <c r="B8256" s="47" t="s">
        <v>1856</v>
      </c>
      <c r="C8256" s="48" t="n">
        <v>46171</v>
      </c>
      <c r="D8256" s="47" t="s">
        <v>62</v>
      </c>
      <c r="E8256" s="47" t="s">
        <v>120</v>
      </c>
      <c r="F8256" s="47" t="s">
        <v>150</v>
      </c>
      <c r="G8256" s="47" t="s">
        <v>122</v>
      </c>
      <c r="H8256" s="47" t="n">
        <v>2203</v>
      </c>
      <c r="I8256" s="57" t="n">
        <f aca="false">IFERROR(H8256/INDEX(Rate_Master!$C$2:$C$13,MATCH(F8256,Rate_Master!$A$2:$A$13,0)),0)</f>
        <v>2.75375</v>
      </c>
    </row>
    <row r="8257" customFormat="false" ht="15" hidden="false" customHeight="false" outlineLevel="0" collapsed="false">
      <c r="A8257" s="47" t="s">
        <v>20209</v>
      </c>
      <c r="B8257" s="47" t="s">
        <v>1856</v>
      </c>
      <c r="C8257" s="48" t="n">
        <v>46171</v>
      </c>
      <c r="D8257" s="47" t="s">
        <v>62</v>
      </c>
      <c r="E8257" s="47" t="s">
        <v>120</v>
      </c>
      <c r="F8257" s="47" t="s">
        <v>150</v>
      </c>
      <c r="G8257" s="47" t="s">
        <v>123</v>
      </c>
      <c r="H8257" s="47" t="n">
        <v>1015</v>
      </c>
      <c r="I8257" s="57" t="n">
        <f aca="false">IFERROR(H8257/INDEX(Rate_Master!$C$2:$C$13,MATCH(F8257,Rate_Master!$A$2:$A$13,0)),0)</f>
        <v>1.26875</v>
      </c>
    </row>
    <row r="8258" customFormat="false" ht="15" hidden="false" customHeight="false" outlineLevel="0" collapsed="false">
      <c r="A8258" s="47" t="s">
        <v>20210</v>
      </c>
      <c r="B8258" s="47" t="s">
        <v>1856</v>
      </c>
      <c r="C8258" s="48" t="n">
        <v>46171</v>
      </c>
      <c r="D8258" s="47" t="s">
        <v>62</v>
      </c>
      <c r="E8258" s="47" t="s">
        <v>120</v>
      </c>
      <c r="F8258" s="47" t="s">
        <v>150</v>
      </c>
      <c r="G8258" s="47" t="s">
        <v>124</v>
      </c>
      <c r="H8258" s="47" t="n">
        <v>607</v>
      </c>
      <c r="I8258" s="57" t="n">
        <f aca="false">IFERROR(H8258/INDEX(Rate_Master!$C$2:$C$13,MATCH(F8258,Rate_Master!$A$2:$A$13,0)),0)</f>
        <v>0.75875</v>
      </c>
    </row>
    <row r="8259" customFormat="false" ht="15" hidden="false" customHeight="false" outlineLevel="0" collapsed="false">
      <c r="A8259" s="47" t="s">
        <v>20211</v>
      </c>
      <c r="B8259" s="47" t="s">
        <v>1856</v>
      </c>
      <c r="C8259" s="48" t="n">
        <v>46171</v>
      </c>
      <c r="D8259" s="47" t="s">
        <v>62</v>
      </c>
      <c r="E8259" s="47" t="s">
        <v>120</v>
      </c>
      <c r="F8259" s="47" t="s">
        <v>150</v>
      </c>
      <c r="G8259" s="47" t="s">
        <v>125</v>
      </c>
      <c r="H8259" s="47" t="n">
        <v>399</v>
      </c>
      <c r="I8259" s="57" t="n">
        <f aca="false">IFERROR(H8259/INDEX(Rate_Master!$C$2:$C$13,MATCH(F8259,Rate_Master!$A$2:$A$13,0)),0)</f>
        <v>0.49875</v>
      </c>
    </row>
    <row r="8260" customFormat="false" ht="15" hidden="false" customHeight="false" outlineLevel="0" collapsed="false">
      <c r="A8260" s="47" t="s">
        <v>20212</v>
      </c>
      <c r="B8260" s="47" t="s">
        <v>1856</v>
      </c>
      <c r="C8260" s="48" t="n">
        <v>46171</v>
      </c>
      <c r="D8260" s="47" t="s">
        <v>62</v>
      </c>
      <c r="E8260" s="47" t="s">
        <v>120</v>
      </c>
      <c r="F8260" s="47" t="s">
        <v>150</v>
      </c>
      <c r="G8260" s="47" t="s">
        <v>126</v>
      </c>
      <c r="H8260" s="47" t="n">
        <v>248</v>
      </c>
      <c r="I8260" s="57" t="n">
        <f aca="false">IFERROR(H8260/INDEX(Rate_Master!$C$2:$C$13,MATCH(F8260,Rate_Master!$A$2:$A$13,0)),0)</f>
        <v>0.31</v>
      </c>
    </row>
    <row r="8261" customFormat="false" ht="15" hidden="false" customHeight="false" outlineLevel="0" collapsed="false">
      <c r="A8261" s="47" t="s">
        <v>20213</v>
      </c>
      <c r="B8261" s="47" t="s">
        <v>1857</v>
      </c>
      <c r="C8261" s="48" t="n">
        <v>46171</v>
      </c>
      <c r="D8261" s="47" t="s">
        <v>62</v>
      </c>
      <c r="E8261" s="47" t="s">
        <v>120</v>
      </c>
      <c r="F8261" s="47" t="s">
        <v>150</v>
      </c>
      <c r="G8261" s="47" t="s">
        <v>119</v>
      </c>
      <c r="H8261" s="47" t="n">
        <v>939</v>
      </c>
      <c r="I8261" s="57" t="n">
        <f aca="false">IFERROR(H8261/INDEX(Rate_Master!$C$2:$C$13,MATCH(F8261,Rate_Master!$A$2:$A$13,0)),0)</f>
        <v>1.17375</v>
      </c>
    </row>
    <row r="8262" customFormat="false" ht="15" hidden="false" customHeight="false" outlineLevel="0" collapsed="false">
      <c r="A8262" s="47" t="s">
        <v>20214</v>
      </c>
      <c r="B8262" s="47" t="s">
        <v>1857</v>
      </c>
      <c r="C8262" s="48" t="n">
        <v>46171</v>
      </c>
      <c r="D8262" s="47" t="s">
        <v>62</v>
      </c>
      <c r="E8262" s="47" t="s">
        <v>120</v>
      </c>
      <c r="F8262" s="47" t="s">
        <v>150</v>
      </c>
      <c r="G8262" s="47" t="s">
        <v>121</v>
      </c>
      <c r="H8262" s="47" t="n">
        <v>829</v>
      </c>
      <c r="I8262" s="57" t="n">
        <f aca="false">IFERROR(H8262/INDEX(Rate_Master!$C$2:$C$13,MATCH(F8262,Rate_Master!$A$2:$A$13,0)),0)</f>
        <v>1.03625</v>
      </c>
    </row>
    <row r="8263" customFormat="false" ht="15" hidden="false" customHeight="false" outlineLevel="0" collapsed="false">
      <c r="A8263" s="47" t="s">
        <v>20215</v>
      </c>
      <c r="B8263" s="47" t="s">
        <v>1857</v>
      </c>
      <c r="C8263" s="48" t="n">
        <v>46171</v>
      </c>
      <c r="D8263" s="47" t="s">
        <v>62</v>
      </c>
      <c r="E8263" s="47" t="s">
        <v>120</v>
      </c>
      <c r="F8263" s="47" t="s">
        <v>150</v>
      </c>
      <c r="G8263" s="47" t="s">
        <v>122</v>
      </c>
      <c r="H8263" s="47" t="n">
        <v>1489</v>
      </c>
      <c r="I8263" s="57" t="n">
        <f aca="false">IFERROR(H8263/INDEX(Rate_Master!$C$2:$C$13,MATCH(F8263,Rate_Master!$A$2:$A$13,0)),0)</f>
        <v>1.86125</v>
      </c>
    </row>
    <row r="8264" customFormat="false" ht="15" hidden="false" customHeight="false" outlineLevel="0" collapsed="false">
      <c r="A8264" s="47" t="s">
        <v>20216</v>
      </c>
      <c r="B8264" s="47" t="s">
        <v>1857</v>
      </c>
      <c r="C8264" s="48" t="n">
        <v>46171</v>
      </c>
      <c r="D8264" s="47" t="s">
        <v>62</v>
      </c>
      <c r="E8264" s="47" t="s">
        <v>120</v>
      </c>
      <c r="F8264" s="47" t="s">
        <v>150</v>
      </c>
      <c r="G8264" s="47" t="s">
        <v>123</v>
      </c>
      <c r="H8264" s="47" t="n">
        <v>697</v>
      </c>
      <c r="I8264" s="57" t="n">
        <f aca="false">IFERROR(H8264/INDEX(Rate_Master!$C$2:$C$13,MATCH(F8264,Rate_Master!$A$2:$A$13,0)),0)</f>
        <v>0.87125</v>
      </c>
    </row>
    <row r="8265" customFormat="false" ht="15" hidden="false" customHeight="false" outlineLevel="0" collapsed="false">
      <c r="A8265" s="47" t="s">
        <v>20217</v>
      </c>
      <c r="B8265" s="47" t="s">
        <v>1857</v>
      </c>
      <c r="C8265" s="48" t="n">
        <v>46171</v>
      </c>
      <c r="D8265" s="47" t="s">
        <v>62</v>
      </c>
      <c r="E8265" s="47" t="s">
        <v>120</v>
      </c>
      <c r="F8265" s="47" t="s">
        <v>150</v>
      </c>
      <c r="G8265" s="47" t="s">
        <v>124</v>
      </c>
      <c r="H8265" s="47" t="n">
        <v>403</v>
      </c>
      <c r="I8265" s="57" t="n">
        <f aca="false">IFERROR(H8265/INDEX(Rate_Master!$C$2:$C$13,MATCH(F8265,Rate_Master!$A$2:$A$13,0)),0)</f>
        <v>0.50375</v>
      </c>
    </row>
    <row r="8266" customFormat="false" ht="15" hidden="false" customHeight="false" outlineLevel="0" collapsed="false">
      <c r="A8266" s="47" t="s">
        <v>20218</v>
      </c>
      <c r="B8266" s="47" t="s">
        <v>1857</v>
      </c>
      <c r="C8266" s="48" t="n">
        <v>46171</v>
      </c>
      <c r="D8266" s="47" t="s">
        <v>62</v>
      </c>
      <c r="E8266" s="47" t="s">
        <v>120</v>
      </c>
      <c r="F8266" s="47" t="s">
        <v>150</v>
      </c>
      <c r="G8266" s="47" t="s">
        <v>125</v>
      </c>
      <c r="H8266" s="47" t="n">
        <v>251</v>
      </c>
      <c r="I8266" s="57" t="n">
        <f aca="false">IFERROR(H8266/INDEX(Rate_Master!$C$2:$C$13,MATCH(F8266,Rate_Master!$A$2:$A$13,0)),0)</f>
        <v>0.31375</v>
      </c>
    </row>
    <row r="8267" customFormat="false" ht="15" hidden="false" customHeight="false" outlineLevel="0" collapsed="false">
      <c r="A8267" s="47" t="s">
        <v>20219</v>
      </c>
      <c r="B8267" s="47" t="s">
        <v>1857</v>
      </c>
      <c r="C8267" s="48" t="n">
        <v>46171</v>
      </c>
      <c r="D8267" s="47" t="s">
        <v>62</v>
      </c>
      <c r="E8267" s="47" t="s">
        <v>120</v>
      </c>
      <c r="F8267" s="47" t="s">
        <v>150</v>
      </c>
      <c r="G8267" s="47" t="s">
        <v>126</v>
      </c>
      <c r="H8267" s="47" t="n">
        <v>163</v>
      </c>
      <c r="I8267" s="57" t="n">
        <f aca="false">IFERROR(H8267/INDEX(Rate_Master!$C$2:$C$13,MATCH(F8267,Rate_Master!$A$2:$A$13,0)),0)</f>
        <v>0.20375</v>
      </c>
    </row>
    <row r="8268" customFormat="false" ht="15" hidden="false" customHeight="false" outlineLevel="0" collapsed="false">
      <c r="A8268" s="47" t="s">
        <v>20220</v>
      </c>
      <c r="B8268" s="47" t="s">
        <v>1858</v>
      </c>
      <c r="C8268" s="48" t="n">
        <v>46171</v>
      </c>
      <c r="D8268" s="47" t="s">
        <v>63</v>
      </c>
      <c r="E8268" s="47" t="s">
        <v>120</v>
      </c>
      <c r="F8268" s="47" t="s">
        <v>153</v>
      </c>
      <c r="G8268" s="47" t="s">
        <v>119</v>
      </c>
      <c r="H8268" s="47" t="n">
        <v>1554</v>
      </c>
      <c r="I8268" s="57" t="n">
        <f aca="false">IFERROR(H8268/INDEX(Rate_Master!$C$2:$C$13,MATCH(F8268,Rate_Master!$A$2:$A$13,0)),0)</f>
        <v>1.554</v>
      </c>
    </row>
    <row r="8269" customFormat="false" ht="15" hidden="false" customHeight="false" outlineLevel="0" collapsed="false">
      <c r="A8269" s="47" t="s">
        <v>20221</v>
      </c>
      <c r="B8269" s="47" t="s">
        <v>1858</v>
      </c>
      <c r="C8269" s="48" t="n">
        <v>46171</v>
      </c>
      <c r="D8269" s="47" t="s">
        <v>63</v>
      </c>
      <c r="E8269" s="47" t="s">
        <v>120</v>
      </c>
      <c r="F8269" s="47" t="s">
        <v>153</v>
      </c>
      <c r="G8269" s="47" t="s">
        <v>121</v>
      </c>
      <c r="H8269" s="47" t="n">
        <v>1298</v>
      </c>
      <c r="I8269" s="57" t="n">
        <f aca="false">IFERROR(H8269/INDEX(Rate_Master!$C$2:$C$13,MATCH(F8269,Rate_Master!$A$2:$A$13,0)),0)</f>
        <v>1.298</v>
      </c>
    </row>
    <row r="8270" customFormat="false" ht="15" hidden="false" customHeight="false" outlineLevel="0" collapsed="false">
      <c r="A8270" s="47" t="s">
        <v>20222</v>
      </c>
      <c r="B8270" s="47" t="s">
        <v>1858</v>
      </c>
      <c r="C8270" s="48" t="n">
        <v>46171</v>
      </c>
      <c r="D8270" s="47" t="s">
        <v>63</v>
      </c>
      <c r="E8270" s="47" t="s">
        <v>120</v>
      </c>
      <c r="F8270" s="47" t="s">
        <v>153</v>
      </c>
      <c r="G8270" s="47" t="s">
        <v>122</v>
      </c>
      <c r="H8270" s="47" t="n">
        <v>1458</v>
      </c>
      <c r="I8270" s="57" t="n">
        <f aca="false">IFERROR(H8270/INDEX(Rate_Master!$C$2:$C$13,MATCH(F8270,Rate_Master!$A$2:$A$13,0)),0)</f>
        <v>1.458</v>
      </c>
    </row>
    <row r="8271" customFormat="false" ht="15" hidden="false" customHeight="false" outlineLevel="0" collapsed="false">
      <c r="A8271" s="47" t="s">
        <v>20223</v>
      </c>
      <c r="B8271" s="47" t="s">
        <v>1858</v>
      </c>
      <c r="C8271" s="48" t="n">
        <v>46171</v>
      </c>
      <c r="D8271" s="47" t="s">
        <v>63</v>
      </c>
      <c r="E8271" s="47" t="s">
        <v>120</v>
      </c>
      <c r="F8271" s="47" t="s">
        <v>153</v>
      </c>
      <c r="G8271" s="47" t="s">
        <v>123</v>
      </c>
      <c r="H8271" s="47" t="n">
        <v>1075</v>
      </c>
      <c r="I8271" s="57" t="n">
        <f aca="false">IFERROR(H8271/INDEX(Rate_Master!$C$2:$C$13,MATCH(F8271,Rate_Master!$A$2:$A$13,0)),0)</f>
        <v>1.075</v>
      </c>
    </row>
    <row r="8272" customFormat="false" ht="15" hidden="false" customHeight="false" outlineLevel="0" collapsed="false">
      <c r="A8272" s="47" t="s">
        <v>20224</v>
      </c>
      <c r="B8272" s="47" t="s">
        <v>1858</v>
      </c>
      <c r="C8272" s="48" t="n">
        <v>46171</v>
      </c>
      <c r="D8272" s="47" t="s">
        <v>63</v>
      </c>
      <c r="E8272" s="47" t="s">
        <v>120</v>
      </c>
      <c r="F8272" s="47" t="s">
        <v>153</v>
      </c>
      <c r="G8272" s="47" t="s">
        <v>124</v>
      </c>
      <c r="H8272" s="47" t="n">
        <v>696</v>
      </c>
      <c r="I8272" s="57" t="n">
        <f aca="false">IFERROR(H8272/INDEX(Rate_Master!$C$2:$C$13,MATCH(F8272,Rate_Master!$A$2:$A$13,0)),0)</f>
        <v>0.696</v>
      </c>
    </row>
    <row r="8273" customFormat="false" ht="15" hidden="false" customHeight="false" outlineLevel="0" collapsed="false">
      <c r="A8273" s="47" t="s">
        <v>20225</v>
      </c>
      <c r="B8273" s="47" t="s">
        <v>1858</v>
      </c>
      <c r="C8273" s="48" t="n">
        <v>46171</v>
      </c>
      <c r="D8273" s="47" t="s">
        <v>63</v>
      </c>
      <c r="E8273" s="47" t="s">
        <v>120</v>
      </c>
      <c r="F8273" s="47" t="s">
        <v>153</v>
      </c>
      <c r="G8273" s="47" t="s">
        <v>125</v>
      </c>
      <c r="H8273" s="47" t="n">
        <v>414</v>
      </c>
      <c r="I8273" s="57" t="n">
        <f aca="false">IFERROR(H8273/INDEX(Rate_Master!$C$2:$C$13,MATCH(F8273,Rate_Master!$A$2:$A$13,0)),0)</f>
        <v>0.414</v>
      </c>
    </row>
    <row r="8274" customFormat="false" ht="15" hidden="false" customHeight="false" outlineLevel="0" collapsed="false">
      <c r="A8274" s="47" t="s">
        <v>20226</v>
      </c>
      <c r="B8274" s="47" t="s">
        <v>1858</v>
      </c>
      <c r="C8274" s="48" t="n">
        <v>46171</v>
      </c>
      <c r="D8274" s="47" t="s">
        <v>63</v>
      </c>
      <c r="E8274" s="47" t="s">
        <v>120</v>
      </c>
      <c r="F8274" s="47" t="s">
        <v>153</v>
      </c>
      <c r="G8274" s="47" t="s">
        <v>126</v>
      </c>
      <c r="H8274" s="47" t="n">
        <v>277</v>
      </c>
      <c r="I8274" s="57" t="n">
        <f aca="false">IFERROR(H8274/INDEX(Rate_Master!$C$2:$C$13,MATCH(F8274,Rate_Master!$A$2:$A$13,0)),0)</f>
        <v>0.277</v>
      </c>
    </row>
    <row r="8275" customFormat="false" ht="15" hidden="false" customHeight="false" outlineLevel="0" collapsed="false">
      <c r="A8275" s="47" t="s">
        <v>20227</v>
      </c>
      <c r="B8275" s="47" t="s">
        <v>1860</v>
      </c>
      <c r="C8275" s="48" t="n">
        <v>46171</v>
      </c>
      <c r="D8275" s="47" t="s">
        <v>63</v>
      </c>
      <c r="E8275" s="47" t="s">
        <v>120</v>
      </c>
      <c r="F8275" s="47" t="s">
        <v>153</v>
      </c>
      <c r="G8275" s="47" t="s">
        <v>119</v>
      </c>
      <c r="H8275" s="47" t="n">
        <v>1798</v>
      </c>
      <c r="I8275" s="57" t="n">
        <f aca="false">IFERROR(H8275/INDEX(Rate_Master!$C$2:$C$13,MATCH(F8275,Rate_Master!$A$2:$A$13,0)),0)</f>
        <v>1.798</v>
      </c>
    </row>
    <row r="8276" customFormat="false" ht="15" hidden="false" customHeight="false" outlineLevel="0" collapsed="false">
      <c r="A8276" s="47" t="s">
        <v>20228</v>
      </c>
      <c r="B8276" s="47" t="s">
        <v>1860</v>
      </c>
      <c r="C8276" s="48" t="n">
        <v>46171</v>
      </c>
      <c r="D8276" s="47" t="s">
        <v>63</v>
      </c>
      <c r="E8276" s="47" t="s">
        <v>120</v>
      </c>
      <c r="F8276" s="47" t="s">
        <v>153</v>
      </c>
      <c r="G8276" s="47" t="s">
        <v>121</v>
      </c>
      <c r="H8276" s="47" t="n">
        <v>1752</v>
      </c>
      <c r="I8276" s="57" t="n">
        <f aca="false">IFERROR(H8276/INDEX(Rate_Master!$C$2:$C$13,MATCH(F8276,Rate_Master!$A$2:$A$13,0)),0)</f>
        <v>1.752</v>
      </c>
    </row>
    <row r="8277" customFormat="false" ht="15" hidden="false" customHeight="false" outlineLevel="0" collapsed="false">
      <c r="A8277" s="47" t="s">
        <v>20229</v>
      </c>
      <c r="B8277" s="47" t="s">
        <v>1860</v>
      </c>
      <c r="C8277" s="48" t="n">
        <v>46171</v>
      </c>
      <c r="D8277" s="47" t="s">
        <v>63</v>
      </c>
      <c r="E8277" s="47" t="s">
        <v>120</v>
      </c>
      <c r="F8277" s="47" t="s">
        <v>153</v>
      </c>
      <c r="G8277" s="47" t="s">
        <v>122</v>
      </c>
      <c r="H8277" s="47" t="n">
        <v>1769</v>
      </c>
      <c r="I8277" s="57" t="n">
        <f aca="false">IFERROR(H8277/INDEX(Rate_Master!$C$2:$C$13,MATCH(F8277,Rate_Master!$A$2:$A$13,0)),0)</f>
        <v>1.769</v>
      </c>
    </row>
    <row r="8278" customFormat="false" ht="15" hidden="false" customHeight="false" outlineLevel="0" collapsed="false">
      <c r="A8278" s="47" t="s">
        <v>20230</v>
      </c>
      <c r="B8278" s="47" t="s">
        <v>1860</v>
      </c>
      <c r="C8278" s="48" t="n">
        <v>46171</v>
      </c>
      <c r="D8278" s="47" t="s">
        <v>63</v>
      </c>
      <c r="E8278" s="47" t="s">
        <v>120</v>
      </c>
      <c r="F8278" s="47" t="s">
        <v>153</v>
      </c>
      <c r="G8278" s="47" t="s">
        <v>123</v>
      </c>
      <c r="H8278" s="47" t="n">
        <v>1280</v>
      </c>
      <c r="I8278" s="57" t="n">
        <f aca="false">IFERROR(H8278/INDEX(Rate_Master!$C$2:$C$13,MATCH(F8278,Rate_Master!$A$2:$A$13,0)),0)</f>
        <v>1.28</v>
      </c>
    </row>
    <row r="8279" customFormat="false" ht="15" hidden="false" customHeight="false" outlineLevel="0" collapsed="false">
      <c r="A8279" s="47" t="s">
        <v>20231</v>
      </c>
      <c r="B8279" s="47" t="s">
        <v>1860</v>
      </c>
      <c r="C8279" s="48" t="n">
        <v>46171</v>
      </c>
      <c r="D8279" s="47" t="s">
        <v>63</v>
      </c>
      <c r="E8279" s="47" t="s">
        <v>120</v>
      </c>
      <c r="F8279" s="47" t="s">
        <v>153</v>
      </c>
      <c r="G8279" s="47" t="s">
        <v>124</v>
      </c>
      <c r="H8279" s="47" t="n">
        <v>833</v>
      </c>
      <c r="I8279" s="57" t="n">
        <f aca="false">IFERROR(H8279/INDEX(Rate_Master!$C$2:$C$13,MATCH(F8279,Rate_Master!$A$2:$A$13,0)),0)</f>
        <v>0.833</v>
      </c>
    </row>
    <row r="8280" customFormat="false" ht="15" hidden="false" customHeight="false" outlineLevel="0" collapsed="false">
      <c r="A8280" s="47" t="s">
        <v>20232</v>
      </c>
      <c r="B8280" s="47" t="s">
        <v>1860</v>
      </c>
      <c r="C8280" s="48" t="n">
        <v>46171</v>
      </c>
      <c r="D8280" s="47" t="s">
        <v>63</v>
      </c>
      <c r="E8280" s="47" t="s">
        <v>120</v>
      </c>
      <c r="F8280" s="47" t="s">
        <v>153</v>
      </c>
      <c r="G8280" s="47" t="s">
        <v>125</v>
      </c>
      <c r="H8280" s="47" t="n">
        <v>500</v>
      </c>
      <c r="I8280" s="57" t="n">
        <f aca="false">IFERROR(H8280/INDEX(Rate_Master!$C$2:$C$13,MATCH(F8280,Rate_Master!$A$2:$A$13,0)),0)</f>
        <v>0.5</v>
      </c>
    </row>
    <row r="8281" customFormat="false" ht="15" hidden="false" customHeight="false" outlineLevel="0" collapsed="false">
      <c r="A8281" s="47" t="s">
        <v>20233</v>
      </c>
      <c r="B8281" s="47" t="s">
        <v>1860</v>
      </c>
      <c r="C8281" s="48" t="n">
        <v>46171</v>
      </c>
      <c r="D8281" s="47" t="s">
        <v>63</v>
      </c>
      <c r="E8281" s="47" t="s">
        <v>120</v>
      </c>
      <c r="F8281" s="47" t="s">
        <v>153</v>
      </c>
      <c r="G8281" s="47" t="s">
        <v>126</v>
      </c>
      <c r="H8281" s="47" t="n">
        <v>315</v>
      </c>
      <c r="I8281" s="57" t="n">
        <f aca="false">IFERROR(H8281/INDEX(Rate_Master!$C$2:$C$13,MATCH(F8281,Rate_Master!$A$2:$A$13,0)),0)</f>
        <v>0.315</v>
      </c>
    </row>
    <row r="8282" customFormat="false" ht="15" hidden="false" customHeight="false" outlineLevel="0" collapsed="false">
      <c r="A8282" s="47" t="s">
        <v>20234</v>
      </c>
      <c r="B8282" s="47" t="s">
        <v>1861</v>
      </c>
      <c r="C8282" s="48" t="n">
        <v>46171</v>
      </c>
      <c r="D8282" s="47" t="s">
        <v>63</v>
      </c>
      <c r="E8282" s="47" t="s">
        <v>120</v>
      </c>
      <c r="F8282" s="47" t="s">
        <v>153</v>
      </c>
      <c r="G8282" s="47" t="s">
        <v>119</v>
      </c>
      <c r="H8282" s="47" t="n">
        <v>2259</v>
      </c>
      <c r="I8282" s="57" t="n">
        <f aca="false">IFERROR(H8282/INDEX(Rate_Master!$C$2:$C$13,MATCH(F8282,Rate_Master!$A$2:$A$13,0)),0)</f>
        <v>2.259</v>
      </c>
    </row>
    <row r="8283" customFormat="false" ht="15" hidden="false" customHeight="false" outlineLevel="0" collapsed="false">
      <c r="A8283" s="47" t="s">
        <v>20235</v>
      </c>
      <c r="B8283" s="47" t="s">
        <v>1861</v>
      </c>
      <c r="C8283" s="48" t="n">
        <v>46171</v>
      </c>
      <c r="D8283" s="47" t="s">
        <v>63</v>
      </c>
      <c r="E8283" s="47" t="s">
        <v>120</v>
      </c>
      <c r="F8283" s="47" t="s">
        <v>153</v>
      </c>
      <c r="G8283" s="47" t="s">
        <v>121</v>
      </c>
      <c r="H8283" s="47" t="n">
        <v>2055</v>
      </c>
      <c r="I8283" s="57" t="n">
        <f aca="false">IFERROR(H8283/INDEX(Rate_Master!$C$2:$C$13,MATCH(F8283,Rate_Master!$A$2:$A$13,0)),0)</f>
        <v>2.055</v>
      </c>
    </row>
    <row r="8284" customFormat="false" ht="15" hidden="false" customHeight="false" outlineLevel="0" collapsed="false">
      <c r="A8284" s="47" t="s">
        <v>20236</v>
      </c>
      <c r="B8284" s="47" t="s">
        <v>1861</v>
      </c>
      <c r="C8284" s="48" t="n">
        <v>46171</v>
      </c>
      <c r="D8284" s="47" t="s">
        <v>63</v>
      </c>
      <c r="E8284" s="47" t="s">
        <v>120</v>
      </c>
      <c r="F8284" s="47" t="s">
        <v>153</v>
      </c>
      <c r="G8284" s="47" t="s">
        <v>122</v>
      </c>
      <c r="H8284" s="47" t="n">
        <v>2176</v>
      </c>
      <c r="I8284" s="57" t="n">
        <f aca="false">IFERROR(H8284/INDEX(Rate_Master!$C$2:$C$13,MATCH(F8284,Rate_Master!$A$2:$A$13,0)),0)</f>
        <v>2.176</v>
      </c>
    </row>
    <row r="8285" customFormat="false" ht="15" hidden="false" customHeight="false" outlineLevel="0" collapsed="false">
      <c r="A8285" s="47" t="s">
        <v>20237</v>
      </c>
      <c r="B8285" s="47" t="s">
        <v>1861</v>
      </c>
      <c r="C8285" s="48" t="n">
        <v>46171</v>
      </c>
      <c r="D8285" s="47" t="s">
        <v>63</v>
      </c>
      <c r="E8285" s="47" t="s">
        <v>120</v>
      </c>
      <c r="F8285" s="47" t="s">
        <v>153</v>
      </c>
      <c r="G8285" s="47" t="s">
        <v>123</v>
      </c>
      <c r="H8285" s="47" t="n">
        <v>1614</v>
      </c>
      <c r="I8285" s="57" t="n">
        <f aca="false">IFERROR(H8285/INDEX(Rate_Master!$C$2:$C$13,MATCH(F8285,Rate_Master!$A$2:$A$13,0)),0)</f>
        <v>1.614</v>
      </c>
    </row>
    <row r="8286" customFormat="false" ht="15" hidden="false" customHeight="false" outlineLevel="0" collapsed="false">
      <c r="A8286" s="47" t="s">
        <v>20238</v>
      </c>
      <c r="B8286" s="47" t="s">
        <v>1861</v>
      </c>
      <c r="C8286" s="48" t="n">
        <v>46171</v>
      </c>
      <c r="D8286" s="47" t="s">
        <v>63</v>
      </c>
      <c r="E8286" s="47" t="s">
        <v>120</v>
      </c>
      <c r="F8286" s="47" t="s">
        <v>153</v>
      </c>
      <c r="G8286" s="47" t="s">
        <v>124</v>
      </c>
      <c r="H8286" s="47" t="n">
        <v>975</v>
      </c>
      <c r="I8286" s="57" t="n">
        <f aca="false">IFERROR(H8286/INDEX(Rate_Master!$C$2:$C$13,MATCH(F8286,Rate_Master!$A$2:$A$13,0)),0)</f>
        <v>0.975</v>
      </c>
    </row>
    <row r="8287" customFormat="false" ht="15" hidden="false" customHeight="false" outlineLevel="0" collapsed="false">
      <c r="A8287" s="47" t="s">
        <v>20239</v>
      </c>
      <c r="B8287" s="47" t="s">
        <v>1861</v>
      </c>
      <c r="C8287" s="48" t="n">
        <v>46171</v>
      </c>
      <c r="D8287" s="47" t="s">
        <v>63</v>
      </c>
      <c r="E8287" s="47" t="s">
        <v>120</v>
      </c>
      <c r="F8287" s="47" t="s">
        <v>153</v>
      </c>
      <c r="G8287" s="47" t="s">
        <v>125</v>
      </c>
      <c r="H8287" s="47" t="n">
        <v>570</v>
      </c>
      <c r="I8287" s="57" t="n">
        <f aca="false">IFERROR(H8287/INDEX(Rate_Master!$C$2:$C$13,MATCH(F8287,Rate_Master!$A$2:$A$13,0)),0)</f>
        <v>0.57</v>
      </c>
    </row>
    <row r="8288" customFormat="false" ht="15" hidden="false" customHeight="false" outlineLevel="0" collapsed="false">
      <c r="A8288" s="47" t="s">
        <v>20240</v>
      </c>
      <c r="B8288" s="47" t="s">
        <v>1861</v>
      </c>
      <c r="C8288" s="48" t="n">
        <v>46171</v>
      </c>
      <c r="D8288" s="47" t="s">
        <v>63</v>
      </c>
      <c r="E8288" s="47" t="s">
        <v>120</v>
      </c>
      <c r="F8288" s="47" t="s">
        <v>153</v>
      </c>
      <c r="G8288" s="47" t="s">
        <v>126</v>
      </c>
      <c r="H8288" s="47" t="n">
        <v>424</v>
      </c>
      <c r="I8288" s="57" t="n">
        <f aca="false">IFERROR(H8288/INDEX(Rate_Master!$C$2:$C$13,MATCH(F8288,Rate_Master!$A$2:$A$13,0)),0)</f>
        <v>0.424</v>
      </c>
    </row>
    <row r="8289" customFormat="false" ht="15" hidden="false" customHeight="false" outlineLevel="0" collapsed="false">
      <c r="A8289" s="47" t="s">
        <v>20241</v>
      </c>
      <c r="B8289" s="47" t="s">
        <v>1862</v>
      </c>
      <c r="C8289" s="48" t="n">
        <v>46171</v>
      </c>
      <c r="D8289" s="47" t="s">
        <v>64</v>
      </c>
      <c r="E8289" s="47" t="s">
        <v>128</v>
      </c>
      <c r="F8289" s="47" t="s">
        <v>155</v>
      </c>
      <c r="G8289" s="47" t="s">
        <v>127</v>
      </c>
      <c r="H8289" s="47" t="n">
        <v>1455</v>
      </c>
      <c r="I8289" s="57" t="n">
        <f aca="false">IFERROR(H8289/INDEX(Rate_Master!$C$2:$C$13,MATCH(F8289,Rate_Master!$A$2:$A$13,0)),0)</f>
        <v>2.64545454545455</v>
      </c>
    </row>
    <row r="8290" customFormat="false" ht="15" hidden="false" customHeight="false" outlineLevel="0" collapsed="false">
      <c r="A8290" s="47" t="s">
        <v>20242</v>
      </c>
      <c r="B8290" s="47" t="s">
        <v>1862</v>
      </c>
      <c r="C8290" s="48" t="n">
        <v>46171</v>
      </c>
      <c r="D8290" s="47" t="s">
        <v>64</v>
      </c>
      <c r="E8290" s="47" t="s">
        <v>128</v>
      </c>
      <c r="F8290" s="47" t="s">
        <v>155</v>
      </c>
      <c r="G8290" s="47" t="s">
        <v>129</v>
      </c>
      <c r="H8290" s="47" t="n">
        <v>1088</v>
      </c>
      <c r="I8290" s="57" t="n">
        <f aca="false">IFERROR(H8290/INDEX(Rate_Master!$C$2:$C$13,MATCH(F8290,Rate_Master!$A$2:$A$13,0)),0)</f>
        <v>1.97818181818182</v>
      </c>
    </row>
    <row r="8291" customFormat="false" ht="15" hidden="false" customHeight="false" outlineLevel="0" collapsed="false">
      <c r="A8291" s="47" t="s">
        <v>20243</v>
      </c>
      <c r="B8291" s="47" t="s">
        <v>1862</v>
      </c>
      <c r="C8291" s="48" t="n">
        <v>46171</v>
      </c>
      <c r="D8291" s="47" t="s">
        <v>64</v>
      </c>
      <c r="E8291" s="47" t="s">
        <v>128</v>
      </c>
      <c r="F8291" s="47" t="s">
        <v>155</v>
      </c>
      <c r="G8291" s="47" t="s">
        <v>130</v>
      </c>
      <c r="H8291" s="47" t="n">
        <v>958</v>
      </c>
      <c r="I8291" s="57" t="n">
        <f aca="false">IFERROR(H8291/INDEX(Rate_Master!$C$2:$C$13,MATCH(F8291,Rate_Master!$A$2:$A$13,0)),0)</f>
        <v>1.74181818181818</v>
      </c>
    </row>
    <row r="8292" customFormat="false" ht="15" hidden="false" customHeight="false" outlineLevel="0" collapsed="false">
      <c r="A8292" s="47" t="s">
        <v>20244</v>
      </c>
      <c r="B8292" s="47" t="s">
        <v>1862</v>
      </c>
      <c r="C8292" s="48" t="n">
        <v>46171</v>
      </c>
      <c r="D8292" s="47" t="s">
        <v>64</v>
      </c>
      <c r="E8292" s="47" t="s">
        <v>128</v>
      </c>
      <c r="F8292" s="47" t="s">
        <v>155</v>
      </c>
      <c r="G8292" s="47" t="s">
        <v>131</v>
      </c>
      <c r="H8292" s="47" t="n">
        <v>388</v>
      </c>
      <c r="I8292" s="57" t="n">
        <f aca="false">IFERROR(H8292/INDEX(Rate_Master!$C$2:$C$13,MATCH(F8292,Rate_Master!$A$2:$A$13,0)),0)</f>
        <v>0.705454545454545</v>
      </c>
    </row>
    <row r="8293" customFormat="false" ht="15" hidden="false" customHeight="false" outlineLevel="0" collapsed="false">
      <c r="A8293" s="47" t="s">
        <v>20245</v>
      </c>
      <c r="B8293" s="47" t="s">
        <v>1862</v>
      </c>
      <c r="C8293" s="48" t="n">
        <v>46171</v>
      </c>
      <c r="D8293" s="47" t="s">
        <v>64</v>
      </c>
      <c r="E8293" s="47" t="s">
        <v>128</v>
      </c>
      <c r="F8293" s="47" t="s">
        <v>155</v>
      </c>
      <c r="G8293" s="47" t="s">
        <v>132</v>
      </c>
      <c r="H8293" s="47" t="n">
        <v>313</v>
      </c>
      <c r="I8293" s="57" t="n">
        <f aca="false">IFERROR(H8293/INDEX(Rate_Master!$C$2:$C$13,MATCH(F8293,Rate_Master!$A$2:$A$13,0)),0)</f>
        <v>0.569090909090909</v>
      </c>
    </row>
    <row r="8294" customFormat="false" ht="15" hidden="false" customHeight="false" outlineLevel="0" collapsed="false">
      <c r="A8294" s="47" t="s">
        <v>20246</v>
      </c>
      <c r="B8294" s="47" t="s">
        <v>1863</v>
      </c>
      <c r="C8294" s="48" t="n">
        <v>46171</v>
      </c>
      <c r="D8294" s="47" t="s">
        <v>64</v>
      </c>
      <c r="E8294" s="47" t="s">
        <v>128</v>
      </c>
      <c r="F8294" s="47" t="s">
        <v>155</v>
      </c>
      <c r="G8294" s="47" t="s">
        <v>127</v>
      </c>
      <c r="H8294" s="47" t="n">
        <v>1165</v>
      </c>
      <c r="I8294" s="57" t="n">
        <f aca="false">IFERROR(H8294/INDEX(Rate_Master!$C$2:$C$13,MATCH(F8294,Rate_Master!$A$2:$A$13,0)),0)</f>
        <v>2.11818181818182</v>
      </c>
    </row>
    <row r="8295" customFormat="false" ht="15" hidden="false" customHeight="false" outlineLevel="0" collapsed="false">
      <c r="A8295" s="47" t="s">
        <v>20247</v>
      </c>
      <c r="B8295" s="47" t="s">
        <v>1863</v>
      </c>
      <c r="C8295" s="48" t="n">
        <v>46171</v>
      </c>
      <c r="D8295" s="47" t="s">
        <v>64</v>
      </c>
      <c r="E8295" s="47" t="s">
        <v>128</v>
      </c>
      <c r="F8295" s="47" t="s">
        <v>155</v>
      </c>
      <c r="G8295" s="47" t="s">
        <v>129</v>
      </c>
      <c r="H8295" s="47" t="n">
        <v>859</v>
      </c>
      <c r="I8295" s="57" t="n">
        <f aca="false">IFERROR(H8295/INDEX(Rate_Master!$C$2:$C$13,MATCH(F8295,Rate_Master!$A$2:$A$13,0)),0)</f>
        <v>1.56181818181818</v>
      </c>
    </row>
    <row r="8296" customFormat="false" ht="15" hidden="false" customHeight="false" outlineLevel="0" collapsed="false">
      <c r="A8296" s="47" t="s">
        <v>20248</v>
      </c>
      <c r="B8296" s="47" t="s">
        <v>1863</v>
      </c>
      <c r="C8296" s="48" t="n">
        <v>46171</v>
      </c>
      <c r="D8296" s="47" t="s">
        <v>64</v>
      </c>
      <c r="E8296" s="47" t="s">
        <v>128</v>
      </c>
      <c r="F8296" s="47" t="s">
        <v>155</v>
      </c>
      <c r="G8296" s="47" t="s">
        <v>130</v>
      </c>
      <c r="H8296" s="47" t="n">
        <v>713</v>
      </c>
      <c r="I8296" s="57" t="n">
        <f aca="false">IFERROR(H8296/INDEX(Rate_Master!$C$2:$C$13,MATCH(F8296,Rate_Master!$A$2:$A$13,0)),0)</f>
        <v>1.29636363636364</v>
      </c>
    </row>
    <row r="8297" customFormat="false" ht="15" hidden="false" customHeight="false" outlineLevel="0" collapsed="false">
      <c r="A8297" s="47" t="s">
        <v>20249</v>
      </c>
      <c r="B8297" s="47" t="s">
        <v>1863</v>
      </c>
      <c r="C8297" s="48" t="n">
        <v>46171</v>
      </c>
      <c r="D8297" s="47" t="s">
        <v>64</v>
      </c>
      <c r="E8297" s="47" t="s">
        <v>128</v>
      </c>
      <c r="F8297" s="47" t="s">
        <v>155</v>
      </c>
      <c r="G8297" s="47" t="s">
        <v>131</v>
      </c>
      <c r="H8297" s="47" t="n">
        <v>312</v>
      </c>
      <c r="I8297" s="57" t="n">
        <f aca="false">IFERROR(H8297/INDEX(Rate_Master!$C$2:$C$13,MATCH(F8297,Rate_Master!$A$2:$A$13,0)),0)</f>
        <v>0.567272727272727</v>
      </c>
    </row>
    <row r="8298" customFormat="false" ht="15" hidden="false" customHeight="false" outlineLevel="0" collapsed="false">
      <c r="A8298" s="47" t="s">
        <v>20250</v>
      </c>
      <c r="B8298" s="47" t="s">
        <v>1863</v>
      </c>
      <c r="C8298" s="48" t="n">
        <v>46171</v>
      </c>
      <c r="D8298" s="47" t="s">
        <v>64</v>
      </c>
      <c r="E8298" s="47" t="s">
        <v>128</v>
      </c>
      <c r="F8298" s="47" t="s">
        <v>155</v>
      </c>
      <c r="G8298" s="47" t="s">
        <v>132</v>
      </c>
      <c r="H8298" s="47" t="n">
        <v>262</v>
      </c>
      <c r="I8298" s="57" t="n">
        <f aca="false">IFERROR(H8298/INDEX(Rate_Master!$C$2:$C$13,MATCH(F8298,Rate_Master!$A$2:$A$13,0)),0)</f>
        <v>0.476363636363636</v>
      </c>
    </row>
    <row r="8299" customFormat="false" ht="15" hidden="false" customHeight="false" outlineLevel="0" collapsed="false">
      <c r="A8299" s="47" t="s">
        <v>20251</v>
      </c>
      <c r="B8299" s="47" t="s">
        <v>1864</v>
      </c>
      <c r="C8299" s="48" t="n">
        <v>46171</v>
      </c>
      <c r="D8299" s="47" t="s">
        <v>65</v>
      </c>
      <c r="E8299" s="47" t="s">
        <v>134</v>
      </c>
      <c r="F8299" s="47" t="s">
        <v>159</v>
      </c>
      <c r="G8299" s="47" t="s">
        <v>133</v>
      </c>
      <c r="H8299" s="47" t="n">
        <v>505</v>
      </c>
      <c r="I8299" s="57" t="n">
        <f aca="false">IFERROR(H8299/INDEX(Rate_Master!$C$2:$C$13,MATCH(F8299,Rate_Master!$A$2:$A$13,0)),0)</f>
        <v>2.10416666666667</v>
      </c>
    </row>
    <row r="8300" customFormat="false" ht="15" hidden="false" customHeight="false" outlineLevel="0" collapsed="false">
      <c r="A8300" s="47" t="s">
        <v>20252</v>
      </c>
      <c r="B8300" s="47" t="s">
        <v>1864</v>
      </c>
      <c r="C8300" s="48" t="n">
        <v>46171</v>
      </c>
      <c r="D8300" s="47" t="s">
        <v>65</v>
      </c>
      <c r="E8300" s="47" t="s">
        <v>134</v>
      </c>
      <c r="F8300" s="47" t="s">
        <v>159</v>
      </c>
      <c r="G8300" s="47" t="s">
        <v>135</v>
      </c>
      <c r="H8300" s="47" t="n">
        <v>389</v>
      </c>
      <c r="I8300" s="57" t="n">
        <f aca="false">IFERROR(H8300/INDEX(Rate_Master!$C$2:$C$13,MATCH(F8300,Rate_Master!$A$2:$A$13,0)),0)</f>
        <v>1.62083333333333</v>
      </c>
    </row>
    <row r="8301" customFormat="false" ht="15" hidden="false" customHeight="false" outlineLevel="0" collapsed="false">
      <c r="A8301" s="47" t="s">
        <v>20253</v>
      </c>
      <c r="B8301" s="47" t="s">
        <v>1864</v>
      </c>
      <c r="C8301" s="48" t="n">
        <v>46171</v>
      </c>
      <c r="D8301" s="47" t="s">
        <v>65</v>
      </c>
      <c r="E8301" s="47" t="s">
        <v>134</v>
      </c>
      <c r="F8301" s="47" t="s">
        <v>159</v>
      </c>
      <c r="G8301" s="47" t="s">
        <v>136</v>
      </c>
      <c r="H8301" s="47" t="n">
        <v>307</v>
      </c>
      <c r="I8301" s="57" t="n">
        <f aca="false">IFERROR(H8301/INDEX(Rate_Master!$C$2:$C$13,MATCH(F8301,Rate_Master!$A$2:$A$13,0)),0)</f>
        <v>1.27916666666667</v>
      </c>
    </row>
    <row r="8302" customFormat="false" ht="15" hidden="false" customHeight="false" outlineLevel="0" collapsed="false">
      <c r="A8302" s="47" t="s">
        <v>20254</v>
      </c>
      <c r="B8302" s="47" t="s">
        <v>1864</v>
      </c>
      <c r="C8302" s="48" t="n">
        <v>46171</v>
      </c>
      <c r="D8302" s="47" t="s">
        <v>65</v>
      </c>
      <c r="E8302" s="47" t="s">
        <v>134</v>
      </c>
      <c r="F8302" s="47" t="s">
        <v>159</v>
      </c>
      <c r="G8302" s="47" t="s">
        <v>137</v>
      </c>
      <c r="H8302" s="47" t="n">
        <v>221</v>
      </c>
      <c r="I8302" s="57" t="n">
        <f aca="false">IFERROR(H8302/INDEX(Rate_Master!$C$2:$C$13,MATCH(F8302,Rate_Master!$A$2:$A$13,0)),0)</f>
        <v>0.920833333333333</v>
      </c>
    </row>
    <row r="8303" customFormat="false" ht="15" hidden="false" customHeight="false" outlineLevel="0" collapsed="false">
      <c r="A8303" s="47" t="s">
        <v>20255</v>
      </c>
      <c r="B8303" s="47" t="s">
        <v>1864</v>
      </c>
      <c r="C8303" s="48" t="n">
        <v>46171</v>
      </c>
      <c r="D8303" s="47" t="s">
        <v>65</v>
      </c>
      <c r="E8303" s="47" t="s">
        <v>134</v>
      </c>
      <c r="F8303" s="47" t="s">
        <v>159</v>
      </c>
      <c r="G8303" s="47" t="s">
        <v>138</v>
      </c>
      <c r="H8303" s="47" t="n">
        <v>123</v>
      </c>
      <c r="I8303" s="57" t="n">
        <f aca="false">IFERROR(H8303/INDEX(Rate_Master!$C$2:$C$13,MATCH(F8303,Rate_Master!$A$2:$A$13,0)),0)</f>
        <v>0.5125</v>
      </c>
    </row>
    <row r="8304" customFormat="false" ht="15" hidden="false" customHeight="false" outlineLevel="0" collapsed="false">
      <c r="A8304" s="47" t="s">
        <v>20256</v>
      </c>
      <c r="B8304" s="47" t="s">
        <v>1865</v>
      </c>
      <c r="C8304" s="48" t="n">
        <v>46171</v>
      </c>
      <c r="D8304" s="47" t="s">
        <v>65</v>
      </c>
      <c r="E8304" s="47" t="s">
        <v>134</v>
      </c>
      <c r="F8304" s="47" t="s">
        <v>159</v>
      </c>
      <c r="G8304" s="47" t="s">
        <v>133</v>
      </c>
      <c r="H8304" s="47" t="n">
        <v>533</v>
      </c>
      <c r="I8304" s="57" t="n">
        <f aca="false">IFERROR(H8304/INDEX(Rate_Master!$C$2:$C$13,MATCH(F8304,Rate_Master!$A$2:$A$13,0)),0)</f>
        <v>2.22083333333333</v>
      </c>
    </row>
    <row r="8305" customFormat="false" ht="15" hidden="false" customHeight="false" outlineLevel="0" collapsed="false">
      <c r="A8305" s="47" t="s">
        <v>20257</v>
      </c>
      <c r="B8305" s="47" t="s">
        <v>1865</v>
      </c>
      <c r="C8305" s="48" t="n">
        <v>46171</v>
      </c>
      <c r="D8305" s="47" t="s">
        <v>65</v>
      </c>
      <c r="E8305" s="47" t="s">
        <v>134</v>
      </c>
      <c r="F8305" s="47" t="s">
        <v>159</v>
      </c>
      <c r="G8305" s="47" t="s">
        <v>135</v>
      </c>
      <c r="H8305" s="47" t="n">
        <v>411</v>
      </c>
      <c r="I8305" s="57" t="n">
        <f aca="false">IFERROR(H8305/INDEX(Rate_Master!$C$2:$C$13,MATCH(F8305,Rate_Master!$A$2:$A$13,0)),0)</f>
        <v>1.7125</v>
      </c>
    </row>
    <row r="8306" customFormat="false" ht="15" hidden="false" customHeight="false" outlineLevel="0" collapsed="false">
      <c r="A8306" s="47" t="s">
        <v>20258</v>
      </c>
      <c r="B8306" s="47" t="s">
        <v>1865</v>
      </c>
      <c r="C8306" s="48" t="n">
        <v>46171</v>
      </c>
      <c r="D8306" s="47" t="s">
        <v>65</v>
      </c>
      <c r="E8306" s="47" t="s">
        <v>134</v>
      </c>
      <c r="F8306" s="47" t="s">
        <v>159</v>
      </c>
      <c r="G8306" s="47" t="s">
        <v>136</v>
      </c>
      <c r="H8306" s="47" t="n">
        <v>282</v>
      </c>
      <c r="I8306" s="57" t="n">
        <f aca="false">IFERROR(H8306/INDEX(Rate_Master!$C$2:$C$13,MATCH(F8306,Rate_Master!$A$2:$A$13,0)),0)</f>
        <v>1.175</v>
      </c>
    </row>
    <row r="8307" customFormat="false" ht="15" hidden="false" customHeight="false" outlineLevel="0" collapsed="false">
      <c r="A8307" s="47" t="s">
        <v>20259</v>
      </c>
      <c r="B8307" s="47" t="s">
        <v>1865</v>
      </c>
      <c r="C8307" s="48" t="n">
        <v>46171</v>
      </c>
      <c r="D8307" s="47" t="s">
        <v>65</v>
      </c>
      <c r="E8307" s="47" t="s">
        <v>134</v>
      </c>
      <c r="F8307" s="47" t="s">
        <v>159</v>
      </c>
      <c r="G8307" s="47" t="s">
        <v>137</v>
      </c>
      <c r="H8307" s="47" t="n">
        <v>254</v>
      </c>
      <c r="I8307" s="57" t="n">
        <f aca="false">IFERROR(H8307/INDEX(Rate_Master!$C$2:$C$13,MATCH(F8307,Rate_Master!$A$2:$A$13,0)),0)</f>
        <v>1.05833333333333</v>
      </c>
    </row>
    <row r="8308" customFormat="false" ht="15" hidden="false" customHeight="false" outlineLevel="0" collapsed="false">
      <c r="A8308" s="47" t="s">
        <v>20260</v>
      </c>
      <c r="B8308" s="47" t="s">
        <v>1865</v>
      </c>
      <c r="C8308" s="48" t="n">
        <v>46171</v>
      </c>
      <c r="D8308" s="47" t="s">
        <v>65</v>
      </c>
      <c r="E8308" s="47" t="s">
        <v>134</v>
      </c>
      <c r="F8308" s="47" t="s">
        <v>159</v>
      </c>
      <c r="G8308" s="47" t="s">
        <v>138</v>
      </c>
      <c r="H8308" s="47" t="n">
        <v>120</v>
      </c>
      <c r="I8308" s="57" t="n">
        <f aca="false">IFERROR(H8308/INDEX(Rate_Master!$C$2:$C$13,MATCH(F8308,Rate_Master!$A$2:$A$13,0)),0)</f>
        <v>0.5</v>
      </c>
    </row>
    <row r="8309" customFormat="false" ht="15" hidden="false" customHeight="false" outlineLevel="0" collapsed="false">
      <c r="A8309" s="47" t="s">
        <v>20261</v>
      </c>
      <c r="B8309" s="47" t="s">
        <v>1866</v>
      </c>
      <c r="C8309" s="48" t="n">
        <v>46171</v>
      </c>
      <c r="D8309" s="47" t="s">
        <v>65</v>
      </c>
      <c r="E8309" s="47" t="s">
        <v>134</v>
      </c>
      <c r="F8309" s="47" t="s">
        <v>158</v>
      </c>
      <c r="G8309" s="47" t="s">
        <v>133</v>
      </c>
      <c r="H8309" s="47" t="n">
        <v>219</v>
      </c>
      <c r="I8309" s="57" t="n">
        <f aca="false">IFERROR(H8309/INDEX(Rate_Master!$C$2:$C$13,MATCH(F8309,Rate_Master!$A$2:$A$13,0)),0)</f>
        <v>1.095</v>
      </c>
    </row>
    <row r="8310" customFormat="false" ht="15" hidden="false" customHeight="false" outlineLevel="0" collapsed="false">
      <c r="A8310" s="47" t="s">
        <v>20262</v>
      </c>
      <c r="B8310" s="47" t="s">
        <v>1866</v>
      </c>
      <c r="C8310" s="48" t="n">
        <v>46171</v>
      </c>
      <c r="D8310" s="47" t="s">
        <v>65</v>
      </c>
      <c r="E8310" s="47" t="s">
        <v>134</v>
      </c>
      <c r="F8310" s="47" t="s">
        <v>158</v>
      </c>
      <c r="G8310" s="47" t="s">
        <v>135</v>
      </c>
      <c r="H8310" s="47" t="n">
        <v>187</v>
      </c>
      <c r="I8310" s="57" t="n">
        <f aca="false">IFERROR(H8310/INDEX(Rate_Master!$C$2:$C$13,MATCH(F8310,Rate_Master!$A$2:$A$13,0)),0)</f>
        <v>0.935</v>
      </c>
    </row>
    <row r="8311" customFormat="false" ht="15" hidden="false" customHeight="false" outlineLevel="0" collapsed="false">
      <c r="A8311" s="47" t="s">
        <v>20263</v>
      </c>
      <c r="B8311" s="47" t="s">
        <v>1866</v>
      </c>
      <c r="C8311" s="48" t="n">
        <v>46171</v>
      </c>
      <c r="D8311" s="47" t="s">
        <v>65</v>
      </c>
      <c r="E8311" s="47" t="s">
        <v>134</v>
      </c>
      <c r="F8311" s="47" t="s">
        <v>158</v>
      </c>
      <c r="G8311" s="47" t="s">
        <v>136</v>
      </c>
      <c r="H8311" s="47" t="n">
        <v>111</v>
      </c>
      <c r="I8311" s="57" t="n">
        <f aca="false">IFERROR(H8311/INDEX(Rate_Master!$C$2:$C$13,MATCH(F8311,Rate_Master!$A$2:$A$13,0)),0)</f>
        <v>0.555</v>
      </c>
    </row>
    <row r="8312" customFormat="false" ht="15" hidden="false" customHeight="false" outlineLevel="0" collapsed="false">
      <c r="A8312" s="47" t="s">
        <v>20264</v>
      </c>
      <c r="B8312" s="47" t="s">
        <v>1866</v>
      </c>
      <c r="C8312" s="48" t="n">
        <v>46171</v>
      </c>
      <c r="D8312" s="47" t="s">
        <v>65</v>
      </c>
      <c r="E8312" s="47" t="s">
        <v>134</v>
      </c>
      <c r="F8312" s="47" t="s">
        <v>158</v>
      </c>
      <c r="G8312" s="47" t="s">
        <v>137</v>
      </c>
      <c r="H8312" s="47" t="n">
        <v>107</v>
      </c>
      <c r="I8312" s="57" t="n">
        <f aca="false">IFERROR(H8312/INDEX(Rate_Master!$C$2:$C$13,MATCH(F8312,Rate_Master!$A$2:$A$13,0)),0)</f>
        <v>0.535</v>
      </c>
    </row>
    <row r="8313" customFormat="false" ht="15" hidden="false" customHeight="false" outlineLevel="0" collapsed="false">
      <c r="A8313" s="47" t="s">
        <v>20265</v>
      </c>
      <c r="B8313" s="47" t="s">
        <v>1866</v>
      </c>
      <c r="C8313" s="48" t="n">
        <v>46171</v>
      </c>
      <c r="D8313" s="47" t="s">
        <v>65</v>
      </c>
      <c r="E8313" s="47" t="s">
        <v>134</v>
      </c>
      <c r="F8313" s="47" t="s">
        <v>158</v>
      </c>
      <c r="G8313" s="47" t="s">
        <v>138</v>
      </c>
      <c r="H8313" s="47" t="n">
        <v>53</v>
      </c>
      <c r="I8313" s="57" t="n">
        <f aca="false">IFERROR(H8313/INDEX(Rate_Master!$C$2:$C$13,MATCH(F8313,Rate_Master!$A$2:$A$13,0)),0)</f>
        <v>0.265</v>
      </c>
    </row>
    <row r="8314" customFormat="false" ht="15" hidden="false" customHeight="false" outlineLevel="0" collapsed="false">
      <c r="A8314" s="47" t="s">
        <v>20266</v>
      </c>
      <c r="B8314" s="47" t="s">
        <v>1868</v>
      </c>
      <c r="C8314" s="48" t="n">
        <v>46172</v>
      </c>
      <c r="D8314" s="47" t="s">
        <v>62</v>
      </c>
      <c r="E8314" s="47" t="s">
        <v>120</v>
      </c>
      <c r="F8314" s="47" t="s">
        <v>150</v>
      </c>
      <c r="G8314" s="47" t="s">
        <v>119</v>
      </c>
      <c r="H8314" s="47" t="n">
        <v>625</v>
      </c>
      <c r="I8314" s="57" t="n">
        <f aca="false">IFERROR(H8314/INDEX(Rate_Master!$C$2:$C$13,MATCH(F8314,Rate_Master!$A$2:$A$13,0)),0)</f>
        <v>0.78125</v>
      </c>
    </row>
    <row r="8315" customFormat="false" ht="15" hidden="false" customHeight="false" outlineLevel="0" collapsed="false">
      <c r="A8315" s="47" t="s">
        <v>20267</v>
      </c>
      <c r="B8315" s="47" t="s">
        <v>1868</v>
      </c>
      <c r="C8315" s="48" t="n">
        <v>46172</v>
      </c>
      <c r="D8315" s="47" t="s">
        <v>62</v>
      </c>
      <c r="E8315" s="47" t="s">
        <v>120</v>
      </c>
      <c r="F8315" s="47" t="s">
        <v>150</v>
      </c>
      <c r="G8315" s="47" t="s">
        <v>121</v>
      </c>
      <c r="H8315" s="47" t="n">
        <v>554</v>
      </c>
      <c r="I8315" s="57" t="n">
        <f aca="false">IFERROR(H8315/INDEX(Rate_Master!$C$2:$C$13,MATCH(F8315,Rate_Master!$A$2:$A$13,0)),0)</f>
        <v>0.6925</v>
      </c>
    </row>
    <row r="8316" customFormat="false" ht="15" hidden="false" customHeight="false" outlineLevel="0" collapsed="false">
      <c r="A8316" s="47" t="s">
        <v>20268</v>
      </c>
      <c r="B8316" s="47" t="s">
        <v>1868</v>
      </c>
      <c r="C8316" s="48" t="n">
        <v>46172</v>
      </c>
      <c r="D8316" s="47" t="s">
        <v>62</v>
      </c>
      <c r="E8316" s="47" t="s">
        <v>120</v>
      </c>
      <c r="F8316" s="47" t="s">
        <v>150</v>
      </c>
      <c r="G8316" s="47" t="s">
        <v>122</v>
      </c>
      <c r="H8316" s="47" t="n">
        <v>961</v>
      </c>
      <c r="I8316" s="57" t="n">
        <f aca="false">IFERROR(H8316/INDEX(Rate_Master!$C$2:$C$13,MATCH(F8316,Rate_Master!$A$2:$A$13,0)),0)</f>
        <v>1.20125</v>
      </c>
    </row>
    <row r="8317" customFormat="false" ht="15" hidden="false" customHeight="false" outlineLevel="0" collapsed="false">
      <c r="A8317" s="47" t="s">
        <v>20269</v>
      </c>
      <c r="B8317" s="47" t="s">
        <v>1868</v>
      </c>
      <c r="C8317" s="48" t="n">
        <v>46172</v>
      </c>
      <c r="D8317" s="47" t="s">
        <v>62</v>
      </c>
      <c r="E8317" s="47" t="s">
        <v>120</v>
      </c>
      <c r="F8317" s="47" t="s">
        <v>150</v>
      </c>
      <c r="G8317" s="47" t="s">
        <v>123</v>
      </c>
      <c r="H8317" s="47" t="n">
        <v>456</v>
      </c>
      <c r="I8317" s="57" t="n">
        <f aca="false">IFERROR(H8317/INDEX(Rate_Master!$C$2:$C$13,MATCH(F8317,Rate_Master!$A$2:$A$13,0)),0)</f>
        <v>0.57</v>
      </c>
    </row>
    <row r="8318" customFormat="false" ht="15" hidden="false" customHeight="false" outlineLevel="0" collapsed="false">
      <c r="A8318" s="47" t="s">
        <v>20270</v>
      </c>
      <c r="B8318" s="47" t="s">
        <v>1868</v>
      </c>
      <c r="C8318" s="48" t="n">
        <v>46172</v>
      </c>
      <c r="D8318" s="47" t="s">
        <v>62</v>
      </c>
      <c r="E8318" s="47" t="s">
        <v>120</v>
      </c>
      <c r="F8318" s="47" t="s">
        <v>150</v>
      </c>
      <c r="G8318" s="47" t="s">
        <v>124</v>
      </c>
      <c r="H8318" s="47" t="n">
        <v>282</v>
      </c>
      <c r="I8318" s="57" t="n">
        <f aca="false">IFERROR(H8318/INDEX(Rate_Master!$C$2:$C$13,MATCH(F8318,Rate_Master!$A$2:$A$13,0)),0)</f>
        <v>0.3525</v>
      </c>
    </row>
    <row r="8319" customFormat="false" ht="15" hidden="false" customHeight="false" outlineLevel="0" collapsed="false">
      <c r="A8319" s="47" t="s">
        <v>20271</v>
      </c>
      <c r="B8319" s="47" t="s">
        <v>1868</v>
      </c>
      <c r="C8319" s="48" t="n">
        <v>46172</v>
      </c>
      <c r="D8319" s="47" t="s">
        <v>62</v>
      </c>
      <c r="E8319" s="47" t="s">
        <v>120</v>
      </c>
      <c r="F8319" s="47" t="s">
        <v>150</v>
      </c>
      <c r="G8319" s="47" t="s">
        <v>125</v>
      </c>
      <c r="H8319" s="47" t="n">
        <v>159</v>
      </c>
      <c r="I8319" s="57" t="n">
        <f aca="false">IFERROR(H8319/INDEX(Rate_Master!$C$2:$C$13,MATCH(F8319,Rate_Master!$A$2:$A$13,0)),0)</f>
        <v>0.19875</v>
      </c>
    </row>
    <row r="8320" customFormat="false" ht="15" hidden="false" customHeight="false" outlineLevel="0" collapsed="false">
      <c r="A8320" s="47" t="s">
        <v>20272</v>
      </c>
      <c r="B8320" s="47" t="s">
        <v>1868</v>
      </c>
      <c r="C8320" s="48" t="n">
        <v>46172</v>
      </c>
      <c r="D8320" s="47" t="s">
        <v>62</v>
      </c>
      <c r="E8320" s="47" t="s">
        <v>120</v>
      </c>
      <c r="F8320" s="47" t="s">
        <v>150</v>
      </c>
      <c r="G8320" s="47" t="s">
        <v>126</v>
      </c>
      <c r="H8320" s="47" t="n">
        <v>109</v>
      </c>
      <c r="I8320" s="57" t="n">
        <f aca="false">IFERROR(H8320/INDEX(Rate_Master!$C$2:$C$13,MATCH(F8320,Rate_Master!$A$2:$A$13,0)),0)</f>
        <v>0.13625</v>
      </c>
    </row>
    <row r="8321" customFormat="false" ht="15" hidden="false" customHeight="false" outlineLevel="0" collapsed="false">
      <c r="A8321" s="47" t="s">
        <v>20273</v>
      </c>
      <c r="B8321" s="47" t="s">
        <v>1869</v>
      </c>
      <c r="C8321" s="48" t="n">
        <v>46172</v>
      </c>
      <c r="D8321" s="47" t="s">
        <v>62</v>
      </c>
      <c r="E8321" s="47" t="s">
        <v>120</v>
      </c>
      <c r="F8321" s="47" t="s">
        <v>150</v>
      </c>
      <c r="G8321" s="47" t="s">
        <v>119</v>
      </c>
      <c r="H8321" s="47" t="n">
        <v>1451</v>
      </c>
      <c r="I8321" s="57" t="n">
        <f aca="false">IFERROR(H8321/INDEX(Rate_Master!$C$2:$C$13,MATCH(F8321,Rate_Master!$A$2:$A$13,0)),0)</f>
        <v>1.81375</v>
      </c>
    </row>
    <row r="8322" customFormat="false" ht="15" hidden="false" customHeight="false" outlineLevel="0" collapsed="false">
      <c r="A8322" s="47" t="s">
        <v>20274</v>
      </c>
      <c r="B8322" s="47" t="s">
        <v>1869</v>
      </c>
      <c r="C8322" s="48" t="n">
        <v>46172</v>
      </c>
      <c r="D8322" s="47" t="s">
        <v>62</v>
      </c>
      <c r="E8322" s="47" t="s">
        <v>120</v>
      </c>
      <c r="F8322" s="47" t="s">
        <v>150</v>
      </c>
      <c r="G8322" s="47" t="s">
        <v>121</v>
      </c>
      <c r="H8322" s="47" t="n">
        <v>1289</v>
      </c>
      <c r="I8322" s="57" t="n">
        <f aca="false">IFERROR(H8322/INDEX(Rate_Master!$C$2:$C$13,MATCH(F8322,Rate_Master!$A$2:$A$13,0)),0)</f>
        <v>1.61125</v>
      </c>
    </row>
    <row r="8323" customFormat="false" ht="15" hidden="false" customHeight="false" outlineLevel="0" collapsed="false">
      <c r="A8323" s="47" t="s">
        <v>20275</v>
      </c>
      <c r="B8323" s="47" t="s">
        <v>1869</v>
      </c>
      <c r="C8323" s="48" t="n">
        <v>46172</v>
      </c>
      <c r="D8323" s="47" t="s">
        <v>62</v>
      </c>
      <c r="E8323" s="47" t="s">
        <v>120</v>
      </c>
      <c r="F8323" s="47" t="s">
        <v>150</v>
      </c>
      <c r="G8323" s="47" t="s">
        <v>122</v>
      </c>
      <c r="H8323" s="47" t="n">
        <v>2339</v>
      </c>
      <c r="I8323" s="57" t="n">
        <f aca="false">IFERROR(H8323/INDEX(Rate_Master!$C$2:$C$13,MATCH(F8323,Rate_Master!$A$2:$A$13,0)),0)</f>
        <v>2.92375</v>
      </c>
    </row>
    <row r="8324" customFormat="false" ht="15" hidden="false" customHeight="false" outlineLevel="0" collapsed="false">
      <c r="A8324" s="47" t="s">
        <v>20276</v>
      </c>
      <c r="B8324" s="47" t="s">
        <v>1869</v>
      </c>
      <c r="C8324" s="48" t="n">
        <v>46172</v>
      </c>
      <c r="D8324" s="47" t="s">
        <v>62</v>
      </c>
      <c r="E8324" s="47" t="s">
        <v>120</v>
      </c>
      <c r="F8324" s="47" t="s">
        <v>150</v>
      </c>
      <c r="G8324" s="47" t="s">
        <v>123</v>
      </c>
      <c r="H8324" s="47" t="n">
        <v>1062</v>
      </c>
      <c r="I8324" s="57" t="n">
        <f aca="false">IFERROR(H8324/INDEX(Rate_Master!$C$2:$C$13,MATCH(F8324,Rate_Master!$A$2:$A$13,0)),0)</f>
        <v>1.3275</v>
      </c>
    </row>
    <row r="8325" customFormat="false" ht="15" hidden="false" customHeight="false" outlineLevel="0" collapsed="false">
      <c r="A8325" s="47" t="s">
        <v>20277</v>
      </c>
      <c r="B8325" s="47" t="s">
        <v>1869</v>
      </c>
      <c r="C8325" s="48" t="n">
        <v>46172</v>
      </c>
      <c r="D8325" s="47" t="s">
        <v>62</v>
      </c>
      <c r="E8325" s="47" t="s">
        <v>120</v>
      </c>
      <c r="F8325" s="47" t="s">
        <v>150</v>
      </c>
      <c r="G8325" s="47" t="s">
        <v>124</v>
      </c>
      <c r="H8325" s="47" t="n">
        <v>689</v>
      </c>
      <c r="I8325" s="57" t="n">
        <f aca="false">IFERROR(H8325/INDEX(Rate_Master!$C$2:$C$13,MATCH(F8325,Rate_Master!$A$2:$A$13,0)),0)</f>
        <v>0.86125</v>
      </c>
    </row>
    <row r="8326" customFormat="false" ht="15" hidden="false" customHeight="false" outlineLevel="0" collapsed="false">
      <c r="A8326" s="47" t="s">
        <v>20278</v>
      </c>
      <c r="B8326" s="47" t="s">
        <v>1869</v>
      </c>
      <c r="C8326" s="48" t="n">
        <v>46172</v>
      </c>
      <c r="D8326" s="47" t="s">
        <v>62</v>
      </c>
      <c r="E8326" s="47" t="s">
        <v>120</v>
      </c>
      <c r="F8326" s="47" t="s">
        <v>150</v>
      </c>
      <c r="G8326" s="47" t="s">
        <v>125</v>
      </c>
      <c r="H8326" s="47" t="n">
        <v>411</v>
      </c>
      <c r="I8326" s="57" t="n">
        <f aca="false">IFERROR(H8326/INDEX(Rate_Master!$C$2:$C$13,MATCH(F8326,Rate_Master!$A$2:$A$13,0)),0)</f>
        <v>0.51375</v>
      </c>
    </row>
    <row r="8327" customFormat="false" ht="15" hidden="false" customHeight="false" outlineLevel="0" collapsed="false">
      <c r="A8327" s="47" t="s">
        <v>20279</v>
      </c>
      <c r="B8327" s="47" t="s">
        <v>1869</v>
      </c>
      <c r="C8327" s="48" t="n">
        <v>46172</v>
      </c>
      <c r="D8327" s="47" t="s">
        <v>62</v>
      </c>
      <c r="E8327" s="47" t="s">
        <v>120</v>
      </c>
      <c r="F8327" s="47" t="s">
        <v>150</v>
      </c>
      <c r="G8327" s="47" t="s">
        <v>126</v>
      </c>
      <c r="H8327" s="47" t="n">
        <v>255</v>
      </c>
      <c r="I8327" s="57" t="n">
        <f aca="false">IFERROR(H8327/INDEX(Rate_Master!$C$2:$C$13,MATCH(F8327,Rate_Master!$A$2:$A$13,0)),0)</f>
        <v>0.31875</v>
      </c>
    </row>
    <row r="8328" customFormat="false" ht="15" hidden="false" customHeight="false" outlineLevel="0" collapsed="false">
      <c r="A8328" s="47" t="s">
        <v>20280</v>
      </c>
      <c r="B8328" s="47" t="s">
        <v>1870</v>
      </c>
      <c r="C8328" s="48" t="n">
        <v>46172</v>
      </c>
      <c r="D8328" s="47" t="s">
        <v>62</v>
      </c>
      <c r="E8328" s="47" t="s">
        <v>120</v>
      </c>
      <c r="F8328" s="47" t="s">
        <v>150</v>
      </c>
      <c r="G8328" s="47" t="s">
        <v>119</v>
      </c>
      <c r="H8328" s="47" t="n">
        <v>1326</v>
      </c>
      <c r="I8328" s="57" t="n">
        <f aca="false">IFERROR(H8328/INDEX(Rate_Master!$C$2:$C$13,MATCH(F8328,Rate_Master!$A$2:$A$13,0)),0)</f>
        <v>1.6575</v>
      </c>
    </row>
    <row r="8329" customFormat="false" ht="15" hidden="false" customHeight="false" outlineLevel="0" collapsed="false">
      <c r="A8329" s="47" t="s">
        <v>20281</v>
      </c>
      <c r="B8329" s="47" t="s">
        <v>1870</v>
      </c>
      <c r="C8329" s="48" t="n">
        <v>46172</v>
      </c>
      <c r="D8329" s="47" t="s">
        <v>62</v>
      </c>
      <c r="E8329" s="47" t="s">
        <v>120</v>
      </c>
      <c r="F8329" s="47" t="s">
        <v>150</v>
      </c>
      <c r="G8329" s="47" t="s">
        <v>121</v>
      </c>
      <c r="H8329" s="47" t="n">
        <v>1162</v>
      </c>
      <c r="I8329" s="57" t="n">
        <f aca="false">IFERROR(H8329/INDEX(Rate_Master!$C$2:$C$13,MATCH(F8329,Rate_Master!$A$2:$A$13,0)),0)</f>
        <v>1.4525</v>
      </c>
    </row>
    <row r="8330" customFormat="false" ht="15" hidden="false" customHeight="false" outlineLevel="0" collapsed="false">
      <c r="A8330" s="47" t="s">
        <v>20282</v>
      </c>
      <c r="B8330" s="47" t="s">
        <v>1870</v>
      </c>
      <c r="C8330" s="48" t="n">
        <v>46172</v>
      </c>
      <c r="D8330" s="47" t="s">
        <v>62</v>
      </c>
      <c r="E8330" s="47" t="s">
        <v>120</v>
      </c>
      <c r="F8330" s="47" t="s">
        <v>150</v>
      </c>
      <c r="G8330" s="47" t="s">
        <v>122</v>
      </c>
      <c r="H8330" s="47" t="n">
        <v>2152</v>
      </c>
      <c r="I8330" s="57" t="n">
        <f aca="false">IFERROR(H8330/INDEX(Rate_Master!$C$2:$C$13,MATCH(F8330,Rate_Master!$A$2:$A$13,0)),0)</f>
        <v>2.69</v>
      </c>
    </row>
    <row r="8331" customFormat="false" ht="15" hidden="false" customHeight="false" outlineLevel="0" collapsed="false">
      <c r="A8331" s="47" t="s">
        <v>20283</v>
      </c>
      <c r="B8331" s="47" t="s">
        <v>1870</v>
      </c>
      <c r="C8331" s="48" t="n">
        <v>46172</v>
      </c>
      <c r="D8331" s="47" t="s">
        <v>62</v>
      </c>
      <c r="E8331" s="47" t="s">
        <v>120</v>
      </c>
      <c r="F8331" s="47" t="s">
        <v>150</v>
      </c>
      <c r="G8331" s="47" t="s">
        <v>123</v>
      </c>
      <c r="H8331" s="47" t="n">
        <v>914</v>
      </c>
      <c r="I8331" s="57" t="n">
        <f aca="false">IFERROR(H8331/INDEX(Rate_Master!$C$2:$C$13,MATCH(F8331,Rate_Master!$A$2:$A$13,0)),0)</f>
        <v>1.1425</v>
      </c>
    </row>
    <row r="8332" customFormat="false" ht="15" hidden="false" customHeight="false" outlineLevel="0" collapsed="false">
      <c r="A8332" s="47" t="s">
        <v>20284</v>
      </c>
      <c r="B8332" s="47" t="s">
        <v>1870</v>
      </c>
      <c r="C8332" s="48" t="n">
        <v>46172</v>
      </c>
      <c r="D8332" s="47" t="s">
        <v>62</v>
      </c>
      <c r="E8332" s="47" t="s">
        <v>120</v>
      </c>
      <c r="F8332" s="47" t="s">
        <v>150</v>
      </c>
      <c r="G8332" s="47" t="s">
        <v>124</v>
      </c>
      <c r="H8332" s="47" t="n">
        <v>594</v>
      </c>
      <c r="I8332" s="57" t="n">
        <f aca="false">IFERROR(H8332/INDEX(Rate_Master!$C$2:$C$13,MATCH(F8332,Rate_Master!$A$2:$A$13,0)),0)</f>
        <v>0.7425</v>
      </c>
    </row>
    <row r="8333" customFormat="false" ht="15" hidden="false" customHeight="false" outlineLevel="0" collapsed="false">
      <c r="A8333" s="47" t="s">
        <v>20285</v>
      </c>
      <c r="B8333" s="47" t="s">
        <v>1870</v>
      </c>
      <c r="C8333" s="48" t="n">
        <v>46172</v>
      </c>
      <c r="D8333" s="47" t="s">
        <v>62</v>
      </c>
      <c r="E8333" s="47" t="s">
        <v>120</v>
      </c>
      <c r="F8333" s="47" t="s">
        <v>150</v>
      </c>
      <c r="G8333" s="47" t="s">
        <v>125</v>
      </c>
      <c r="H8333" s="47" t="n">
        <v>367</v>
      </c>
      <c r="I8333" s="57" t="n">
        <f aca="false">IFERROR(H8333/INDEX(Rate_Master!$C$2:$C$13,MATCH(F8333,Rate_Master!$A$2:$A$13,0)),0)</f>
        <v>0.45875</v>
      </c>
    </row>
    <row r="8334" customFormat="false" ht="15" hidden="false" customHeight="false" outlineLevel="0" collapsed="false">
      <c r="A8334" s="47" t="s">
        <v>20286</v>
      </c>
      <c r="B8334" s="47" t="s">
        <v>1870</v>
      </c>
      <c r="C8334" s="48" t="n">
        <v>46172</v>
      </c>
      <c r="D8334" s="47" t="s">
        <v>62</v>
      </c>
      <c r="E8334" s="47" t="s">
        <v>120</v>
      </c>
      <c r="F8334" s="47" t="s">
        <v>150</v>
      </c>
      <c r="G8334" s="47" t="s">
        <v>126</v>
      </c>
      <c r="H8334" s="47" t="n">
        <v>212</v>
      </c>
      <c r="I8334" s="57" t="n">
        <f aca="false">IFERROR(H8334/INDEX(Rate_Master!$C$2:$C$13,MATCH(F8334,Rate_Master!$A$2:$A$13,0)),0)</f>
        <v>0.265</v>
      </c>
    </row>
    <row r="8335" customFormat="false" ht="15" hidden="false" customHeight="false" outlineLevel="0" collapsed="false">
      <c r="A8335" s="47" t="s">
        <v>20287</v>
      </c>
      <c r="B8335" s="47" t="s">
        <v>1871</v>
      </c>
      <c r="C8335" s="48" t="n">
        <v>46172</v>
      </c>
      <c r="D8335" s="47" t="s">
        <v>63</v>
      </c>
      <c r="E8335" s="47" t="s">
        <v>120</v>
      </c>
      <c r="F8335" s="47" t="s">
        <v>153</v>
      </c>
      <c r="G8335" s="47" t="s">
        <v>119</v>
      </c>
      <c r="H8335" s="47" t="n">
        <v>1914</v>
      </c>
      <c r="I8335" s="57" t="n">
        <f aca="false">IFERROR(H8335/INDEX(Rate_Master!$C$2:$C$13,MATCH(F8335,Rate_Master!$A$2:$A$13,0)),0)</f>
        <v>1.914</v>
      </c>
    </row>
    <row r="8336" customFormat="false" ht="15" hidden="false" customHeight="false" outlineLevel="0" collapsed="false">
      <c r="A8336" s="47" t="s">
        <v>20288</v>
      </c>
      <c r="B8336" s="47" t="s">
        <v>1871</v>
      </c>
      <c r="C8336" s="48" t="n">
        <v>46172</v>
      </c>
      <c r="D8336" s="47" t="s">
        <v>63</v>
      </c>
      <c r="E8336" s="47" t="s">
        <v>120</v>
      </c>
      <c r="F8336" s="47" t="s">
        <v>153</v>
      </c>
      <c r="G8336" s="47" t="s">
        <v>121</v>
      </c>
      <c r="H8336" s="47" t="n">
        <v>1735</v>
      </c>
      <c r="I8336" s="57" t="n">
        <f aca="false">IFERROR(H8336/INDEX(Rate_Master!$C$2:$C$13,MATCH(F8336,Rate_Master!$A$2:$A$13,0)),0)</f>
        <v>1.735</v>
      </c>
    </row>
    <row r="8337" customFormat="false" ht="15" hidden="false" customHeight="false" outlineLevel="0" collapsed="false">
      <c r="A8337" s="47" t="s">
        <v>20289</v>
      </c>
      <c r="B8337" s="47" t="s">
        <v>1871</v>
      </c>
      <c r="C8337" s="48" t="n">
        <v>46172</v>
      </c>
      <c r="D8337" s="47" t="s">
        <v>63</v>
      </c>
      <c r="E8337" s="47" t="s">
        <v>120</v>
      </c>
      <c r="F8337" s="47" t="s">
        <v>153</v>
      </c>
      <c r="G8337" s="47" t="s">
        <v>122</v>
      </c>
      <c r="H8337" s="47" t="n">
        <v>1899</v>
      </c>
      <c r="I8337" s="57" t="n">
        <f aca="false">IFERROR(H8337/INDEX(Rate_Master!$C$2:$C$13,MATCH(F8337,Rate_Master!$A$2:$A$13,0)),0)</f>
        <v>1.899</v>
      </c>
    </row>
    <row r="8338" customFormat="false" ht="15" hidden="false" customHeight="false" outlineLevel="0" collapsed="false">
      <c r="A8338" s="47" t="s">
        <v>20290</v>
      </c>
      <c r="B8338" s="47" t="s">
        <v>1871</v>
      </c>
      <c r="C8338" s="48" t="n">
        <v>46172</v>
      </c>
      <c r="D8338" s="47" t="s">
        <v>63</v>
      </c>
      <c r="E8338" s="47" t="s">
        <v>120</v>
      </c>
      <c r="F8338" s="47" t="s">
        <v>153</v>
      </c>
      <c r="G8338" s="47" t="s">
        <v>123</v>
      </c>
      <c r="H8338" s="47" t="n">
        <v>1439</v>
      </c>
      <c r="I8338" s="57" t="n">
        <f aca="false">IFERROR(H8338/INDEX(Rate_Master!$C$2:$C$13,MATCH(F8338,Rate_Master!$A$2:$A$13,0)),0)</f>
        <v>1.439</v>
      </c>
    </row>
    <row r="8339" customFormat="false" ht="15" hidden="false" customHeight="false" outlineLevel="0" collapsed="false">
      <c r="A8339" s="47" t="s">
        <v>20291</v>
      </c>
      <c r="B8339" s="47" t="s">
        <v>1871</v>
      </c>
      <c r="C8339" s="48" t="n">
        <v>46172</v>
      </c>
      <c r="D8339" s="47" t="s">
        <v>63</v>
      </c>
      <c r="E8339" s="47" t="s">
        <v>120</v>
      </c>
      <c r="F8339" s="47" t="s">
        <v>153</v>
      </c>
      <c r="G8339" s="47" t="s">
        <v>124</v>
      </c>
      <c r="H8339" s="47" t="n">
        <v>844</v>
      </c>
      <c r="I8339" s="57" t="n">
        <f aca="false">IFERROR(H8339/INDEX(Rate_Master!$C$2:$C$13,MATCH(F8339,Rate_Master!$A$2:$A$13,0)),0)</f>
        <v>0.844</v>
      </c>
    </row>
    <row r="8340" customFormat="false" ht="15" hidden="false" customHeight="false" outlineLevel="0" collapsed="false">
      <c r="A8340" s="47" t="s">
        <v>20292</v>
      </c>
      <c r="B8340" s="47" t="s">
        <v>1871</v>
      </c>
      <c r="C8340" s="48" t="n">
        <v>46172</v>
      </c>
      <c r="D8340" s="47" t="s">
        <v>63</v>
      </c>
      <c r="E8340" s="47" t="s">
        <v>120</v>
      </c>
      <c r="F8340" s="47" t="s">
        <v>153</v>
      </c>
      <c r="G8340" s="47" t="s">
        <v>125</v>
      </c>
      <c r="H8340" s="47" t="n">
        <v>520</v>
      </c>
      <c r="I8340" s="57" t="n">
        <f aca="false">IFERROR(H8340/INDEX(Rate_Master!$C$2:$C$13,MATCH(F8340,Rate_Master!$A$2:$A$13,0)),0)</f>
        <v>0.52</v>
      </c>
    </row>
    <row r="8341" customFormat="false" ht="15" hidden="false" customHeight="false" outlineLevel="0" collapsed="false">
      <c r="A8341" s="47" t="s">
        <v>20293</v>
      </c>
      <c r="B8341" s="47" t="s">
        <v>1871</v>
      </c>
      <c r="C8341" s="48" t="n">
        <v>46172</v>
      </c>
      <c r="D8341" s="47" t="s">
        <v>63</v>
      </c>
      <c r="E8341" s="47" t="s">
        <v>120</v>
      </c>
      <c r="F8341" s="47" t="s">
        <v>153</v>
      </c>
      <c r="G8341" s="47" t="s">
        <v>126</v>
      </c>
      <c r="H8341" s="47" t="n">
        <v>353</v>
      </c>
      <c r="I8341" s="57" t="n">
        <f aca="false">IFERROR(H8341/INDEX(Rate_Master!$C$2:$C$13,MATCH(F8341,Rate_Master!$A$2:$A$13,0)),0)</f>
        <v>0.353</v>
      </c>
    </row>
    <row r="8342" customFormat="false" ht="15" hidden="false" customHeight="false" outlineLevel="0" collapsed="false">
      <c r="A8342" s="47" t="s">
        <v>20294</v>
      </c>
      <c r="B8342" s="47" t="s">
        <v>1872</v>
      </c>
      <c r="C8342" s="48" t="n">
        <v>46172</v>
      </c>
      <c r="D8342" s="47" t="s">
        <v>63</v>
      </c>
      <c r="E8342" s="47" t="s">
        <v>120</v>
      </c>
      <c r="F8342" s="47" t="s">
        <v>153</v>
      </c>
      <c r="G8342" s="47" t="s">
        <v>119</v>
      </c>
      <c r="H8342" s="47" t="n">
        <v>2395</v>
      </c>
      <c r="I8342" s="57" t="n">
        <f aca="false">IFERROR(H8342/INDEX(Rate_Master!$C$2:$C$13,MATCH(F8342,Rate_Master!$A$2:$A$13,0)),0)</f>
        <v>2.395</v>
      </c>
    </row>
    <row r="8343" customFormat="false" ht="15" hidden="false" customHeight="false" outlineLevel="0" collapsed="false">
      <c r="A8343" s="47" t="s">
        <v>20295</v>
      </c>
      <c r="B8343" s="47" t="s">
        <v>1872</v>
      </c>
      <c r="C8343" s="48" t="n">
        <v>46172</v>
      </c>
      <c r="D8343" s="47" t="s">
        <v>63</v>
      </c>
      <c r="E8343" s="47" t="s">
        <v>120</v>
      </c>
      <c r="F8343" s="47" t="s">
        <v>153</v>
      </c>
      <c r="G8343" s="47" t="s">
        <v>121</v>
      </c>
      <c r="H8343" s="47" t="n">
        <v>2138</v>
      </c>
      <c r="I8343" s="57" t="n">
        <f aca="false">IFERROR(H8343/INDEX(Rate_Master!$C$2:$C$13,MATCH(F8343,Rate_Master!$A$2:$A$13,0)),0)</f>
        <v>2.138</v>
      </c>
    </row>
    <row r="8344" customFormat="false" ht="15" hidden="false" customHeight="false" outlineLevel="0" collapsed="false">
      <c r="A8344" s="47" t="s">
        <v>20296</v>
      </c>
      <c r="B8344" s="47" t="s">
        <v>1872</v>
      </c>
      <c r="C8344" s="48" t="n">
        <v>46172</v>
      </c>
      <c r="D8344" s="47" t="s">
        <v>63</v>
      </c>
      <c r="E8344" s="47" t="s">
        <v>120</v>
      </c>
      <c r="F8344" s="47" t="s">
        <v>153</v>
      </c>
      <c r="G8344" s="47" t="s">
        <v>122</v>
      </c>
      <c r="H8344" s="47" t="n">
        <v>2385</v>
      </c>
      <c r="I8344" s="57" t="n">
        <f aca="false">IFERROR(H8344/INDEX(Rate_Master!$C$2:$C$13,MATCH(F8344,Rate_Master!$A$2:$A$13,0)),0)</f>
        <v>2.385</v>
      </c>
    </row>
    <row r="8345" customFormat="false" ht="15" hidden="false" customHeight="false" outlineLevel="0" collapsed="false">
      <c r="A8345" s="47" t="s">
        <v>20297</v>
      </c>
      <c r="B8345" s="47" t="s">
        <v>1872</v>
      </c>
      <c r="C8345" s="48" t="n">
        <v>46172</v>
      </c>
      <c r="D8345" s="47" t="s">
        <v>63</v>
      </c>
      <c r="E8345" s="47" t="s">
        <v>120</v>
      </c>
      <c r="F8345" s="47" t="s">
        <v>153</v>
      </c>
      <c r="G8345" s="47" t="s">
        <v>123</v>
      </c>
      <c r="H8345" s="47" t="n">
        <v>1703</v>
      </c>
      <c r="I8345" s="57" t="n">
        <f aca="false">IFERROR(H8345/INDEX(Rate_Master!$C$2:$C$13,MATCH(F8345,Rate_Master!$A$2:$A$13,0)),0)</f>
        <v>1.703</v>
      </c>
    </row>
    <row r="8346" customFormat="false" ht="15" hidden="false" customHeight="false" outlineLevel="0" collapsed="false">
      <c r="A8346" s="47" t="s">
        <v>20298</v>
      </c>
      <c r="B8346" s="47" t="s">
        <v>1872</v>
      </c>
      <c r="C8346" s="48" t="n">
        <v>46172</v>
      </c>
      <c r="D8346" s="47" t="s">
        <v>63</v>
      </c>
      <c r="E8346" s="47" t="s">
        <v>120</v>
      </c>
      <c r="F8346" s="47" t="s">
        <v>153</v>
      </c>
      <c r="G8346" s="47" t="s">
        <v>124</v>
      </c>
      <c r="H8346" s="47" t="n">
        <v>1112</v>
      </c>
      <c r="I8346" s="57" t="n">
        <f aca="false">IFERROR(H8346/INDEX(Rate_Master!$C$2:$C$13,MATCH(F8346,Rate_Master!$A$2:$A$13,0)),0)</f>
        <v>1.112</v>
      </c>
    </row>
    <row r="8347" customFormat="false" ht="15" hidden="false" customHeight="false" outlineLevel="0" collapsed="false">
      <c r="A8347" s="47" t="s">
        <v>20299</v>
      </c>
      <c r="B8347" s="47" t="s">
        <v>1872</v>
      </c>
      <c r="C8347" s="48" t="n">
        <v>46172</v>
      </c>
      <c r="D8347" s="47" t="s">
        <v>63</v>
      </c>
      <c r="E8347" s="47" t="s">
        <v>120</v>
      </c>
      <c r="F8347" s="47" t="s">
        <v>153</v>
      </c>
      <c r="G8347" s="47" t="s">
        <v>125</v>
      </c>
      <c r="H8347" s="47" t="n">
        <v>664</v>
      </c>
      <c r="I8347" s="57" t="n">
        <f aca="false">IFERROR(H8347/INDEX(Rate_Master!$C$2:$C$13,MATCH(F8347,Rate_Master!$A$2:$A$13,0)),0)</f>
        <v>0.664</v>
      </c>
    </row>
    <row r="8348" customFormat="false" ht="15" hidden="false" customHeight="false" outlineLevel="0" collapsed="false">
      <c r="A8348" s="47" t="s">
        <v>20300</v>
      </c>
      <c r="B8348" s="47" t="s">
        <v>1872</v>
      </c>
      <c r="C8348" s="48" t="n">
        <v>46172</v>
      </c>
      <c r="D8348" s="47" t="s">
        <v>63</v>
      </c>
      <c r="E8348" s="47" t="s">
        <v>120</v>
      </c>
      <c r="F8348" s="47" t="s">
        <v>153</v>
      </c>
      <c r="G8348" s="47" t="s">
        <v>126</v>
      </c>
      <c r="H8348" s="47" t="n">
        <v>417</v>
      </c>
      <c r="I8348" s="57" t="n">
        <f aca="false">IFERROR(H8348/INDEX(Rate_Master!$C$2:$C$13,MATCH(F8348,Rate_Master!$A$2:$A$13,0)),0)</f>
        <v>0.417</v>
      </c>
    </row>
    <row r="8349" customFormat="false" ht="15" hidden="false" customHeight="false" outlineLevel="0" collapsed="false">
      <c r="A8349" s="47" t="s">
        <v>20301</v>
      </c>
      <c r="B8349" s="47" t="s">
        <v>1873</v>
      </c>
      <c r="C8349" s="48" t="n">
        <v>46172</v>
      </c>
      <c r="D8349" s="47" t="s">
        <v>63</v>
      </c>
      <c r="E8349" s="47" t="s">
        <v>120</v>
      </c>
      <c r="F8349" s="47" t="s">
        <v>153</v>
      </c>
      <c r="G8349" s="47" t="s">
        <v>119</v>
      </c>
      <c r="H8349" s="47" t="n">
        <v>1525</v>
      </c>
      <c r="I8349" s="57" t="n">
        <f aca="false">IFERROR(H8349/INDEX(Rate_Master!$C$2:$C$13,MATCH(F8349,Rate_Master!$A$2:$A$13,0)),0)</f>
        <v>1.525</v>
      </c>
    </row>
    <row r="8350" customFormat="false" ht="15" hidden="false" customHeight="false" outlineLevel="0" collapsed="false">
      <c r="A8350" s="47" t="s">
        <v>20302</v>
      </c>
      <c r="B8350" s="47" t="s">
        <v>1873</v>
      </c>
      <c r="C8350" s="48" t="n">
        <v>46172</v>
      </c>
      <c r="D8350" s="47" t="s">
        <v>63</v>
      </c>
      <c r="E8350" s="47" t="s">
        <v>120</v>
      </c>
      <c r="F8350" s="47" t="s">
        <v>153</v>
      </c>
      <c r="G8350" s="47" t="s">
        <v>121</v>
      </c>
      <c r="H8350" s="47" t="n">
        <v>1373</v>
      </c>
      <c r="I8350" s="57" t="n">
        <f aca="false">IFERROR(H8350/INDEX(Rate_Master!$C$2:$C$13,MATCH(F8350,Rate_Master!$A$2:$A$13,0)),0)</f>
        <v>1.373</v>
      </c>
    </row>
    <row r="8351" customFormat="false" ht="15" hidden="false" customHeight="false" outlineLevel="0" collapsed="false">
      <c r="A8351" s="47" t="s">
        <v>20303</v>
      </c>
      <c r="B8351" s="47" t="s">
        <v>1873</v>
      </c>
      <c r="C8351" s="48" t="n">
        <v>46172</v>
      </c>
      <c r="D8351" s="47" t="s">
        <v>63</v>
      </c>
      <c r="E8351" s="47" t="s">
        <v>120</v>
      </c>
      <c r="F8351" s="47" t="s">
        <v>153</v>
      </c>
      <c r="G8351" s="47" t="s">
        <v>122</v>
      </c>
      <c r="H8351" s="47" t="n">
        <v>1454</v>
      </c>
      <c r="I8351" s="57" t="n">
        <f aca="false">IFERROR(H8351/INDEX(Rate_Master!$C$2:$C$13,MATCH(F8351,Rate_Master!$A$2:$A$13,0)),0)</f>
        <v>1.454</v>
      </c>
    </row>
    <row r="8352" customFormat="false" ht="15" hidden="false" customHeight="false" outlineLevel="0" collapsed="false">
      <c r="A8352" s="47" t="s">
        <v>20304</v>
      </c>
      <c r="B8352" s="47" t="s">
        <v>1873</v>
      </c>
      <c r="C8352" s="48" t="n">
        <v>46172</v>
      </c>
      <c r="D8352" s="47" t="s">
        <v>63</v>
      </c>
      <c r="E8352" s="47" t="s">
        <v>120</v>
      </c>
      <c r="F8352" s="47" t="s">
        <v>153</v>
      </c>
      <c r="G8352" s="47" t="s">
        <v>123</v>
      </c>
      <c r="H8352" s="47" t="n">
        <v>1079</v>
      </c>
      <c r="I8352" s="57" t="n">
        <f aca="false">IFERROR(H8352/INDEX(Rate_Master!$C$2:$C$13,MATCH(F8352,Rate_Master!$A$2:$A$13,0)),0)</f>
        <v>1.079</v>
      </c>
    </row>
    <row r="8353" customFormat="false" ht="15" hidden="false" customHeight="false" outlineLevel="0" collapsed="false">
      <c r="A8353" s="47" t="s">
        <v>20305</v>
      </c>
      <c r="B8353" s="47" t="s">
        <v>1873</v>
      </c>
      <c r="C8353" s="48" t="n">
        <v>46172</v>
      </c>
      <c r="D8353" s="47" t="s">
        <v>63</v>
      </c>
      <c r="E8353" s="47" t="s">
        <v>120</v>
      </c>
      <c r="F8353" s="47" t="s">
        <v>153</v>
      </c>
      <c r="G8353" s="47" t="s">
        <v>124</v>
      </c>
      <c r="H8353" s="47" t="n">
        <v>702</v>
      </c>
      <c r="I8353" s="57" t="n">
        <f aca="false">IFERROR(H8353/INDEX(Rate_Master!$C$2:$C$13,MATCH(F8353,Rate_Master!$A$2:$A$13,0)),0)</f>
        <v>0.702</v>
      </c>
    </row>
    <row r="8354" customFormat="false" ht="15" hidden="false" customHeight="false" outlineLevel="0" collapsed="false">
      <c r="A8354" s="47" t="s">
        <v>20306</v>
      </c>
      <c r="B8354" s="47" t="s">
        <v>1873</v>
      </c>
      <c r="C8354" s="48" t="n">
        <v>46172</v>
      </c>
      <c r="D8354" s="47" t="s">
        <v>63</v>
      </c>
      <c r="E8354" s="47" t="s">
        <v>120</v>
      </c>
      <c r="F8354" s="47" t="s">
        <v>153</v>
      </c>
      <c r="G8354" s="47" t="s">
        <v>125</v>
      </c>
      <c r="H8354" s="47" t="n">
        <v>442</v>
      </c>
      <c r="I8354" s="57" t="n">
        <f aca="false">IFERROR(H8354/INDEX(Rate_Master!$C$2:$C$13,MATCH(F8354,Rate_Master!$A$2:$A$13,0)),0)</f>
        <v>0.442</v>
      </c>
    </row>
    <row r="8355" customFormat="false" ht="15" hidden="false" customHeight="false" outlineLevel="0" collapsed="false">
      <c r="A8355" s="47" t="s">
        <v>20307</v>
      </c>
      <c r="B8355" s="47" t="s">
        <v>1873</v>
      </c>
      <c r="C8355" s="48" t="n">
        <v>46172</v>
      </c>
      <c r="D8355" s="47" t="s">
        <v>63</v>
      </c>
      <c r="E8355" s="47" t="s">
        <v>120</v>
      </c>
      <c r="F8355" s="47" t="s">
        <v>153</v>
      </c>
      <c r="G8355" s="47" t="s">
        <v>126</v>
      </c>
      <c r="H8355" s="47" t="n">
        <v>280</v>
      </c>
      <c r="I8355" s="57" t="n">
        <f aca="false">IFERROR(H8355/INDEX(Rate_Master!$C$2:$C$13,MATCH(F8355,Rate_Master!$A$2:$A$13,0)),0)</f>
        <v>0.28</v>
      </c>
    </row>
    <row r="8356" customFormat="false" ht="15" hidden="false" customHeight="false" outlineLevel="0" collapsed="false">
      <c r="A8356" s="47" t="s">
        <v>20308</v>
      </c>
      <c r="B8356" s="47" t="s">
        <v>1874</v>
      </c>
      <c r="C8356" s="48" t="n">
        <v>46172</v>
      </c>
      <c r="D8356" s="47" t="s">
        <v>64</v>
      </c>
      <c r="E8356" s="47" t="s">
        <v>128</v>
      </c>
      <c r="F8356" s="47" t="s">
        <v>154</v>
      </c>
      <c r="G8356" s="47" t="s">
        <v>127</v>
      </c>
      <c r="H8356" s="47" t="n">
        <v>944</v>
      </c>
      <c r="I8356" s="57" t="n">
        <f aca="false">IFERROR(H8356/INDEX(Rate_Master!$C$2:$C$13,MATCH(F8356,Rate_Master!$A$2:$A$13,0)),0)</f>
        <v>1.57333333333333</v>
      </c>
    </row>
    <row r="8357" customFormat="false" ht="15" hidden="false" customHeight="false" outlineLevel="0" collapsed="false">
      <c r="A8357" s="47" t="s">
        <v>20309</v>
      </c>
      <c r="B8357" s="47" t="s">
        <v>1874</v>
      </c>
      <c r="C8357" s="48" t="n">
        <v>46172</v>
      </c>
      <c r="D8357" s="47" t="s">
        <v>64</v>
      </c>
      <c r="E8357" s="47" t="s">
        <v>128</v>
      </c>
      <c r="F8357" s="47" t="s">
        <v>154</v>
      </c>
      <c r="G8357" s="47" t="s">
        <v>129</v>
      </c>
      <c r="H8357" s="47" t="n">
        <v>645</v>
      </c>
      <c r="I8357" s="57" t="n">
        <f aca="false">IFERROR(H8357/INDEX(Rate_Master!$C$2:$C$13,MATCH(F8357,Rate_Master!$A$2:$A$13,0)),0)</f>
        <v>1.075</v>
      </c>
    </row>
    <row r="8358" customFormat="false" ht="15" hidden="false" customHeight="false" outlineLevel="0" collapsed="false">
      <c r="A8358" s="47" t="s">
        <v>20310</v>
      </c>
      <c r="B8358" s="47" t="s">
        <v>1874</v>
      </c>
      <c r="C8358" s="48" t="n">
        <v>46172</v>
      </c>
      <c r="D8358" s="47" t="s">
        <v>64</v>
      </c>
      <c r="E8358" s="47" t="s">
        <v>128</v>
      </c>
      <c r="F8358" s="47" t="s">
        <v>154</v>
      </c>
      <c r="G8358" s="47" t="s">
        <v>130</v>
      </c>
      <c r="H8358" s="47" t="n">
        <v>600</v>
      </c>
      <c r="I8358" s="57" t="n">
        <f aca="false">IFERROR(H8358/INDEX(Rate_Master!$C$2:$C$13,MATCH(F8358,Rate_Master!$A$2:$A$13,0)),0)</f>
        <v>1</v>
      </c>
    </row>
    <row r="8359" customFormat="false" ht="15" hidden="false" customHeight="false" outlineLevel="0" collapsed="false">
      <c r="A8359" s="47" t="s">
        <v>20311</v>
      </c>
      <c r="B8359" s="47" t="s">
        <v>1874</v>
      </c>
      <c r="C8359" s="48" t="n">
        <v>46172</v>
      </c>
      <c r="D8359" s="47" t="s">
        <v>64</v>
      </c>
      <c r="E8359" s="47" t="s">
        <v>128</v>
      </c>
      <c r="F8359" s="47" t="s">
        <v>154</v>
      </c>
      <c r="G8359" s="47" t="s">
        <v>131</v>
      </c>
      <c r="H8359" s="47" t="n">
        <v>252</v>
      </c>
      <c r="I8359" s="57" t="n">
        <f aca="false">IFERROR(H8359/INDEX(Rate_Master!$C$2:$C$13,MATCH(F8359,Rate_Master!$A$2:$A$13,0)),0)</f>
        <v>0.42</v>
      </c>
    </row>
    <row r="8360" customFormat="false" ht="15" hidden="false" customHeight="false" outlineLevel="0" collapsed="false">
      <c r="A8360" s="47" t="s">
        <v>20312</v>
      </c>
      <c r="B8360" s="47" t="s">
        <v>1874</v>
      </c>
      <c r="C8360" s="48" t="n">
        <v>46172</v>
      </c>
      <c r="D8360" s="47" t="s">
        <v>64</v>
      </c>
      <c r="E8360" s="47" t="s">
        <v>128</v>
      </c>
      <c r="F8360" s="47" t="s">
        <v>154</v>
      </c>
      <c r="G8360" s="47" t="s">
        <v>132</v>
      </c>
      <c r="H8360" s="47" t="n">
        <v>202</v>
      </c>
      <c r="I8360" s="57" t="n">
        <f aca="false">IFERROR(H8360/INDEX(Rate_Master!$C$2:$C$13,MATCH(F8360,Rate_Master!$A$2:$A$13,0)),0)</f>
        <v>0.336666666666667</v>
      </c>
    </row>
    <row r="8361" customFormat="false" ht="15" hidden="false" customHeight="false" outlineLevel="0" collapsed="false">
      <c r="A8361" s="47" t="s">
        <v>20313</v>
      </c>
      <c r="B8361" s="47" t="s">
        <v>1876</v>
      </c>
      <c r="C8361" s="48" t="n">
        <v>46172</v>
      </c>
      <c r="D8361" s="47" t="s">
        <v>64</v>
      </c>
      <c r="E8361" s="47" t="s">
        <v>128</v>
      </c>
      <c r="F8361" s="47" t="s">
        <v>154</v>
      </c>
      <c r="G8361" s="47" t="s">
        <v>127</v>
      </c>
      <c r="H8361" s="47" t="n">
        <v>1573</v>
      </c>
      <c r="I8361" s="57" t="n">
        <f aca="false">IFERROR(H8361/INDEX(Rate_Master!$C$2:$C$13,MATCH(F8361,Rate_Master!$A$2:$A$13,0)),0)</f>
        <v>2.62166666666667</v>
      </c>
    </row>
    <row r="8362" customFormat="false" ht="15" hidden="false" customHeight="false" outlineLevel="0" collapsed="false">
      <c r="A8362" s="47" t="s">
        <v>20314</v>
      </c>
      <c r="B8362" s="47" t="s">
        <v>1876</v>
      </c>
      <c r="C8362" s="48" t="n">
        <v>46172</v>
      </c>
      <c r="D8362" s="47" t="s">
        <v>64</v>
      </c>
      <c r="E8362" s="47" t="s">
        <v>128</v>
      </c>
      <c r="F8362" s="47" t="s">
        <v>154</v>
      </c>
      <c r="G8362" s="47" t="s">
        <v>129</v>
      </c>
      <c r="H8362" s="47" t="n">
        <v>1055</v>
      </c>
      <c r="I8362" s="57" t="n">
        <f aca="false">IFERROR(H8362/INDEX(Rate_Master!$C$2:$C$13,MATCH(F8362,Rate_Master!$A$2:$A$13,0)),0)</f>
        <v>1.75833333333333</v>
      </c>
    </row>
    <row r="8363" customFormat="false" ht="15" hidden="false" customHeight="false" outlineLevel="0" collapsed="false">
      <c r="A8363" s="47" t="s">
        <v>20315</v>
      </c>
      <c r="B8363" s="47" t="s">
        <v>1876</v>
      </c>
      <c r="C8363" s="48" t="n">
        <v>46172</v>
      </c>
      <c r="D8363" s="47" t="s">
        <v>64</v>
      </c>
      <c r="E8363" s="47" t="s">
        <v>128</v>
      </c>
      <c r="F8363" s="47" t="s">
        <v>154</v>
      </c>
      <c r="G8363" s="47" t="s">
        <v>130</v>
      </c>
      <c r="H8363" s="47" t="n">
        <v>944</v>
      </c>
      <c r="I8363" s="57" t="n">
        <f aca="false">IFERROR(H8363/INDEX(Rate_Master!$C$2:$C$13,MATCH(F8363,Rate_Master!$A$2:$A$13,0)),0)</f>
        <v>1.57333333333333</v>
      </c>
    </row>
    <row r="8364" customFormat="false" ht="15" hidden="false" customHeight="false" outlineLevel="0" collapsed="false">
      <c r="A8364" s="47" t="s">
        <v>20316</v>
      </c>
      <c r="B8364" s="47" t="s">
        <v>1876</v>
      </c>
      <c r="C8364" s="48" t="n">
        <v>46172</v>
      </c>
      <c r="D8364" s="47" t="s">
        <v>64</v>
      </c>
      <c r="E8364" s="47" t="s">
        <v>128</v>
      </c>
      <c r="F8364" s="47" t="s">
        <v>154</v>
      </c>
      <c r="G8364" s="47" t="s">
        <v>131</v>
      </c>
      <c r="H8364" s="47" t="n">
        <v>459</v>
      </c>
      <c r="I8364" s="57" t="n">
        <f aca="false">IFERROR(H8364/INDEX(Rate_Master!$C$2:$C$13,MATCH(F8364,Rate_Master!$A$2:$A$13,0)),0)</f>
        <v>0.765</v>
      </c>
    </row>
    <row r="8365" customFormat="false" ht="15" hidden="false" customHeight="false" outlineLevel="0" collapsed="false">
      <c r="A8365" s="47" t="s">
        <v>20317</v>
      </c>
      <c r="B8365" s="47" t="s">
        <v>1876</v>
      </c>
      <c r="C8365" s="48" t="n">
        <v>46172</v>
      </c>
      <c r="D8365" s="47" t="s">
        <v>64</v>
      </c>
      <c r="E8365" s="47" t="s">
        <v>128</v>
      </c>
      <c r="F8365" s="47" t="s">
        <v>154</v>
      </c>
      <c r="G8365" s="47" t="s">
        <v>132</v>
      </c>
      <c r="H8365" s="47" t="n">
        <v>339</v>
      </c>
      <c r="I8365" s="57" t="n">
        <f aca="false">IFERROR(H8365/INDEX(Rate_Master!$C$2:$C$13,MATCH(F8365,Rate_Master!$A$2:$A$13,0)),0)</f>
        <v>0.565</v>
      </c>
    </row>
    <row r="8366" customFormat="false" ht="15" hidden="false" customHeight="false" outlineLevel="0" collapsed="false">
      <c r="A8366" s="47" t="s">
        <v>20318</v>
      </c>
      <c r="B8366" s="47" t="s">
        <v>1877</v>
      </c>
      <c r="C8366" s="48" t="n">
        <v>46172</v>
      </c>
      <c r="D8366" s="47" t="s">
        <v>65</v>
      </c>
      <c r="E8366" s="47" t="s">
        <v>134</v>
      </c>
      <c r="F8366" s="47" t="s">
        <v>158</v>
      </c>
      <c r="G8366" s="47" t="s">
        <v>133</v>
      </c>
      <c r="H8366" s="47" t="n">
        <v>491</v>
      </c>
      <c r="I8366" s="57" t="n">
        <f aca="false">IFERROR(H8366/INDEX(Rate_Master!$C$2:$C$13,MATCH(F8366,Rate_Master!$A$2:$A$13,0)),0)</f>
        <v>2.455</v>
      </c>
    </row>
    <row r="8367" customFormat="false" ht="15" hidden="false" customHeight="false" outlineLevel="0" collapsed="false">
      <c r="A8367" s="47" t="s">
        <v>20319</v>
      </c>
      <c r="B8367" s="47" t="s">
        <v>1877</v>
      </c>
      <c r="C8367" s="48" t="n">
        <v>46172</v>
      </c>
      <c r="D8367" s="47" t="s">
        <v>65</v>
      </c>
      <c r="E8367" s="47" t="s">
        <v>134</v>
      </c>
      <c r="F8367" s="47" t="s">
        <v>158</v>
      </c>
      <c r="G8367" s="47" t="s">
        <v>135</v>
      </c>
      <c r="H8367" s="47" t="n">
        <v>391</v>
      </c>
      <c r="I8367" s="57" t="n">
        <f aca="false">IFERROR(H8367/INDEX(Rate_Master!$C$2:$C$13,MATCH(F8367,Rate_Master!$A$2:$A$13,0)),0)</f>
        <v>1.955</v>
      </c>
    </row>
    <row r="8368" customFormat="false" ht="15" hidden="false" customHeight="false" outlineLevel="0" collapsed="false">
      <c r="A8368" s="47" t="s">
        <v>20320</v>
      </c>
      <c r="B8368" s="47" t="s">
        <v>1877</v>
      </c>
      <c r="C8368" s="48" t="n">
        <v>46172</v>
      </c>
      <c r="D8368" s="47" t="s">
        <v>65</v>
      </c>
      <c r="E8368" s="47" t="s">
        <v>134</v>
      </c>
      <c r="F8368" s="47" t="s">
        <v>158</v>
      </c>
      <c r="G8368" s="47" t="s">
        <v>136</v>
      </c>
      <c r="H8368" s="47" t="n">
        <v>319</v>
      </c>
      <c r="I8368" s="57" t="n">
        <f aca="false">IFERROR(H8368/INDEX(Rate_Master!$C$2:$C$13,MATCH(F8368,Rate_Master!$A$2:$A$13,0)),0)</f>
        <v>1.595</v>
      </c>
    </row>
    <row r="8369" customFormat="false" ht="15" hidden="false" customHeight="false" outlineLevel="0" collapsed="false">
      <c r="A8369" s="47" t="s">
        <v>20321</v>
      </c>
      <c r="B8369" s="47" t="s">
        <v>1877</v>
      </c>
      <c r="C8369" s="48" t="n">
        <v>46172</v>
      </c>
      <c r="D8369" s="47" t="s">
        <v>65</v>
      </c>
      <c r="E8369" s="47" t="s">
        <v>134</v>
      </c>
      <c r="F8369" s="47" t="s">
        <v>158</v>
      </c>
      <c r="G8369" s="47" t="s">
        <v>137</v>
      </c>
      <c r="H8369" s="47" t="n">
        <v>212</v>
      </c>
      <c r="I8369" s="57" t="n">
        <f aca="false">IFERROR(H8369/INDEX(Rate_Master!$C$2:$C$13,MATCH(F8369,Rate_Master!$A$2:$A$13,0)),0)</f>
        <v>1.06</v>
      </c>
    </row>
    <row r="8370" customFormat="false" ht="15" hidden="false" customHeight="false" outlineLevel="0" collapsed="false">
      <c r="A8370" s="47" t="s">
        <v>20322</v>
      </c>
      <c r="B8370" s="47" t="s">
        <v>1877</v>
      </c>
      <c r="C8370" s="48" t="n">
        <v>46172</v>
      </c>
      <c r="D8370" s="47" t="s">
        <v>65</v>
      </c>
      <c r="E8370" s="47" t="s">
        <v>134</v>
      </c>
      <c r="F8370" s="47" t="s">
        <v>158</v>
      </c>
      <c r="G8370" s="47" t="s">
        <v>138</v>
      </c>
      <c r="H8370" s="47" t="n">
        <v>122</v>
      </c>
      <c r="I8370" s="57" t="n">
        <f aca="false">IFERROR(H8370/INDEX(Rate_Master!$C$2:$C$13,MATCH(F8370,Rate_Master!$A$2:$A$13,0)),0)</f>
        <v>0.61</v>
      </c>
    </row>
    <row r="8371" customFormat="false" ht="15" hidden="false" customHeight="false" outlineLevel="0" collapsed="false">
      <c r="A8371" s="47" t="s">
        <v>20323</v>
      </c>
      <c r="B8371" s="47" t="s">
        <v>1878</v>
      </c>
      <c r="C8371" s="48" t="n">
        <v>46172</v>
      </c>
      <c r="D8371" s="47" t="s">
        <v>65</v>
      </c>
      <c r="E8371" s="47" t="s">
        <v>134</v>
      </c>
      <c r="F8371" s="47" t="s">
        <v>158</v>
      </c>
      <c r="G8371" s="47" t="s">
        <v>133</v>
      </c>
      <c r="H8371" s="47" t="n">
        <v>324</v>
      </c>
      <c r="I8371" s="57" t="n">
        <f aca="false">IFERROR(H8371/INDEX(Rate_Master!$C$2:$C$13,MATCH(F8371,Rate_Master!$A$2:$A$13,0)),0)</f>
        <v>1.62</v>
      </c>
    </row>
    <row r="8372" customFormat="false" ht="15" hidden="false" customHeight="false" outlineLevel="0" collapsed="false">
      <c r="A8372" s="47" t="s">
        <v>20324</v>
      </c>
      <c r="B8372" s="47" t="s">
        <v>1878</v>
      </c>
      <c r="C8372" s="48" t="n">
        <v>46172</v>
      </c>
      <c r="D8372" s="47" t="s">
        <v>65</v>
      </c>
      <c r="E8372" s="47" t="s">
        <v>134</v>
      </c>
      <c r="F8372" s="47" t="s">
        <v>158</v>
      </c>
      <c r="G8372" s="47" t="s">
        <v>135</v>
      </c>
      <c r="H8372" s="47" t="n">
        <v>281</v>
      </c>
      <c r="I8372" s="57" t="n">
        <f aca="false">IFERROR(H8372/INDEX(Rate_Master!$C$2:$C$13,MATCH(F8372,Rate_Master!$A$2:$A$13,0)),0)</f>
        <v>1.405</v>
      </c>
    </row>
    <row r="8373" customFormat="false" ht="15" hidden="false" customHeight="false" outlineLevel="0" collapsed="false">
      <c r="A8373" s="47" t="s">
        <v>20325</v>
      </c>
      <c r="B8373" s="47" t="s">
        <v>1878</v>
      </c>
      <c r="C8373" s="48" t="n">
        <v>46172</v>
      </c>
      <c r="D8373" s="47" t="s">
        <v>65</v>
      </c>
      <c r="E8373" s="47" t="s">
        <v>134</v>
      </c>
      <c r="F8373" s="47" t="s">
        <v>158</v>
      </c>
      <c r="G8373" s="47" t="s">
        <v>136</v>
      </c>
      <c r="H8373" s="47" t="n">
        <v>212</v>
      </c>
      <c r="I8373" s="57" t="n">
        <f aca="false">IFERROR(H8373/INDEX(Rate_Master!$C$2:$C$13,MATCH(F8373,Rate_Master!$A$2:$A$13,0)),0)</f>
        <v>1.06</v>
      </c>
    </row>
    <row r="8374" customFormat="false" ht="15" hidden="false" customHeight="false" outlineLevel="0" collapsed="false">
      <c r="A8374" s="47" t="s">
        <v>20326</v>
      </c>
      <c r="B8374" s="47" t="s">
        <v>1878</v>
      </c>
      <c r="C8374" s="48" t="n">
        <v>46172</v>
      </c>
      <c r="D8374" s="47" t="s">
        <v>65</v>
      </c>
      <c r="E8374" s="47" t="s">
        <v>134</v>
      </c>
      <c r="F8374" s="47" t="s">
        <v>158</v>
      </c>
      <c r="G8374" s="47" t="s">
        <v>137</v>
      </c>
      <c r="H8374" s="47" t="n">
        <v>193</v>
      </c>
      <c r="I8374" s="57" t="n">
        <f aca="false">IFERROR(H8374/INDEX(Rate_Master!$C$2:$C$13,MATCH(F8374,Rate_Master!$A$2:$A$13,0)),0)</f>
        <v>0.965</v>
      </c>
    </row>
    <row r="8375" customFormat="false" ht="15" hidden="false" customHeight="false" outlineLevel="0" collapsed="false">
      <c r="A8375" s="47" t="s">
        <v>20327</v>
      </c>
      <c r="B8375" s="47" t="s">
        <v>1878</v>
      </c>
      <c r="C8375" s="48" t="n">
        <v>46172</v>
      </c>
      <c r="D8375" s="47" t="s">
        <v>65</v>
      </c>
      <c r="E8375" s="47" t="s">
        <v>134</v>
      </c>
      <c r="F8375" s="47" t="s">
        <v>158</v>
      </c>
      <c r="G8375" s="47" t="s">
        <v>138</v>
      </c>
      <c r="H8375" s="47" t="n">
        <v>94</v>
      </c>
      <c r="I8375" s="57" t="n">
        <f aca="false">IFERROR(H8375/INDEX(Rate_Master!$C$2:$C$13,MATCH(F8375,Rate_Master!$A$2:$A$13,0)),0)</f>
        <v>0.47</v>
      </c>
    </row>
    <row r="8376" customFormat="false" ht="15" hidden="false" customHeight="false" outlineLevel="0" collapsed="false">
      <c r="A8376" s="47" t="s">
        <v>20328</v>
      </c>
      <c r="B8376" s="47" t="s">
        <v>1879</v>
      </c>
      <c r="C8376" s="48" t="n">
        <v>46172</v>
      </c>
      <c r="D8376" s="47" t="s">
        <v>65</v>
      </c>
      <c r="E8376" s="47" t="s">
        <v>134</v>
      </c>
      <c r="F8376" s="47" t="s">
        <v>158</v>
      </c>
      <c r="G8376" s="47" t="s">
        <v>133</v>
      </c>
      <c r="H8376" s="47" t="n">
        <v>651</v>
      </c>
      <c r="I8376" s="57" t="n">
        <f aca="false">IFERROR(H8376/INDEX(Rate_Master!$C$2:$C$13,MATCH(F8376,Rate_Master!$A$2:$A$13,0)),0)</f>
        <v>3.255</v>
      </c>
    </row>
    <row r="8377" customFormat="false" ht="15" hidden="false" customHeight="false" outlineLevel="0" collapsed="false">
      <c r="A8377" s="47" t="s">
        <v>20329</v>
      </c>
      <c r="B8377" s="47" t="s">
        <v>1879</v>
      </c>
      <c r="C8377" s="48" t="n">
        <v>46172</v>
      </c>
      <c r="D8377" s="47" t="s">
        <v>65</v>
      </c>
      <c r="E8377" s="47" t="s">
        <v>134</v>
      </c>
      <c r="F8377" s="47" t="s">
        <v>158</v>
      </c>
      <c r="G8377" s="47" t="s">
        <v>135</v>
      </c>
      <c r="H8377" s="47" t="n">
        <v>530</v>
      </c>
      <c r="I8377" s="57" t="n">
        <f aca="false">IFERROR(H8377/INDEX(Rate_Master!$C$2:$C$13,MATCH(F8377,Rate_Master!$A$2:$A$13,0)),0)</f>
        <v>2.65</v>
      </c>
    </row>
    <row r="8378" customFormat="false" ht="15" hidden="false" customHeight="false" outlineLevel="0" collapsed="false">
      <c r="A8378" s="47" t="s">
        <v>20330</v>
      </c>
      <c r="B8378" s="47" t="s">
        <v>1879</v>
      </c>
      <c r="C8378" s="48" t="n">
        <v>46172</v>
      </c>
      <c r="D8378" s="47" t="s">
        <v>65</v>
      </c>
      <c r="E8378" s="47" t="s">
        <v>134</v>
      </c>
      <c r="F8378" s="47" t="s">
        <v>158</v>
      </c>
      <c r="G8378" s="47" t="s">
        <v>136</v>
      </c>
      <c r="H8378" s="47" t="n">
        <v>429</v>
      </c>
      <c r="I8378" s="57" t="n">
        <f aca="false">IFERROR(H8378/INDEX(Rate_Master!$C$2:$C$13,MATCH(F8378,Rate_Master!$A$2:$A$13,0)),0)</f>
        <v>2.145</v>
      </c>
    </row>
    <row r="8379" customFormat="false" ht="15" hidden="false" customHeight="false" outlineLevel="0" collapsed="false">
      <c r="A8379" s="47" t="s">
        <v>20331</v>
      </c>
      <c r="B8379" s="47" t="s">
        <v>1879</v>
      </c>
      <c r="C8379" s="48" t="n">
        <v>46172</v>
      </c>
      <c r="D8379" s="47" t="s">
        <v>65</v>
      </c>
      <c r="E8379" s="47" t="s">
        <v>134</v>
      </c>
      <c r="F8379" s="47" t="s">
        <v>158</v>
      </c>
      <c r="G8379" s="47" t="s">
        <v>137</v>
      </c>
      <c r="H8379" s="47" t="n">
        <v>311</v>
      </c>
      <c r="I8379" s="57" t="n">
        <f aca="false">IFERROR(H8379/INDEX(Rate_Master!$C$2:$C$13,MATCH(F8379,Rate_Master!$A$2:$A$13,0)),0)</f>
        <v>1.555</v>
      </c>
    </row>
    <row r="8380" customFormat="false" ht="15" hidden="false" customHeight="false" outlineLevel="0" collapsed="false">
      <c r="A8380" s="47" t="s">
        <v>20332</v>
      </c>
      <c r="B8380" s="47" t="s">
        <v>1879</v>
      </c>
      <c r="C8380" s="48" t="n">
        <v>46172</v>
      </c>
      <c r="D8380" s="47" t="s">
        <v>65</v>
      </c>
      <c r="E8380" s="47" t="s">
        <v>134</v>
      </c>
      <c r="F8380" s="47" t="s">
        <v>158</v>
      </c>
      <c r="G8380" s="47" t="s">
        <v>138</v>
      </c>
      <c r="H8380" s="47" t="n">
        <v>178</v>
      </c>
      <c r="I8380" s="57" t="n">
        <f aca="false">IFERROR(H8380/INDEX(Rate_Master!$C$2:$C$13,MATCH(F8380,Rate_Master!$A$2:$A$13,0)),0)</f>
        <v>0.89</v>
      </c>
    </row>
    <row r="8381" customFormat="false" ht="15" hidden="false" customHeight="false" outlineLevel="0" collapsed="false">
      <c r="A8381" s="47" t="s">
        <v>20333</v>
      </c>
      <c r="B8381" s="47" t="s">
        <v>1880</v>
      </c>
      <c r="C8381" s="48" t="n">
        <v>46174</v>
      </c>
      <c r="D8381" s="47" t="s">
        <v>62</v>
      </c>
      <c r="E8381" s="47" t="s">
        <v>120</v>
      </c>
      <c r="F8381" s="47" t="s">
        <v>148</v>
      </c>
      <c r="G8381" s="47" t="s">
        <v>119</v>
      </c>
      <c r="H8381" s="47" t="n">
        <v>1217</v>
      </c>
      <c r="I8381" s="57" t="n">
        <f aca="false">IFERROR(H8381/INDEX(Rate_Master!$C$2:$C$13,MATCH(F8381,Rate_Master!$A$2:$A$13,0)),0)</f>
        <v>1.35222222222222</v>
      </c>
    </row>
    <row r="8382" customFormat="false" ht="15" hidden="false" customHeight="false" outlineLevel="0" collapsed="false">
      <c r="A8382" s="47" t="s">
        <v>20334</v>
      </c>
      <c r="B8382" s="47" t="s">
        <v>1880</v>
      </c>
      <c r="C8382" s="48" t="n">
        <v>46174</v>
      </c>
      <c r="D8382" s="47" t="s">
        <v>62</v>
      </c>
      <c r="E8382" s="47" t="s">
        <v>120</v>
      </c>
      <c r="F8382" s="47" t="s">
        <v>148</v>
      </c>
      <c r="G8382" s="47" t="s">
        <v>121</v>
      </c>
      <c r="H8382" s="47" t="n">
        <v>1126</v>
      </c>
      <c r="I8382" s="57" t="n">
        <f aca="false">IFERROR(H8382/INDEX(Rate_Master!$C$2:$C$13,MATCH(F8382,Rate_Master!$A$2:$A$13,0)),0)</f>
        <v>1.25111111111111</v>
      </c>
    </row>
    <row r="8383" customFormat="false" ht="15" hidden="false" customHeight="false" outlineLevel="0" collapsed="false">
      <c r="A8383" s="47" t="s">
        <v>20335</v>
      </c>
      <c r="B8383" s="47" t="s">
        <v>1880</v>
      </c>
      <c r="C8383" s="48" t="n">
        <v>46174</v>
      </c>
      <c r="D8383" s="47" t="s">
        <v>62</v>
      </c>
      <c r="E8383" s="47" t="s">
        <v>120</v>
      </c>
      <c r="F8383" s="47" t="s">
        <v>148</v>
      </c>
      <c r="G8383" s="47" t="s">
        <v>122</v>
      </c>
      <c r="H8383" s="47" t="n">
        <v>1217</v>
      </c>
      <c r="I8383" s="57" t="n">
        <f aca="false">IFERROR(H8383/INDEX(Rate_Master!$C$2:$C$13,MATCH(F8383,Rate_Master!$A$2:$A$13,0)),0)</f>
        <v>1.35222222222222</v>
      </c>
    </row>
    <row r="8384" customFormat="false" ht="15" hidden="false" customHeight="false" outlineLevel="0" collapsed="false">
      <c r="A8384" s="47" t="s">
        <v>20336</v>
      </c>
      <c r="B8384" s="47" t="s">
        <v>1880</v>
      </c>
      <c r="C8384" s="48" t="n">
        <v>46174</v>
      </c>
      <c r="D8384" s="47" t="s">
        <v>62</v>
      </c>
      <c r="E8384" s="47" t="s">
        <v>120</v>
      </c>
      <c r="F8384" s="47" t="s">
        <v>148</v>
      </c>
      <c r="G8384" s="47" t="s">
        <v>123</v>
      </c>
      <c r="H8384" s="47" t="n">
        <v>865</v>
      </c>
      <c r="I8384" s="57" t="n">
        <f aca="false">IFERROR(H8384/INDEX(Rate_Master!$C$2:$C$13,MATCH(F8384,Rate_Master!$A$2:$A$13,0)),0)</f>
        <v>0.961111111111111</v>
      </c>
    </row>
    <row r="8385" customFormat="false" ht="15" hidden="false" customHeight="false" outlineLevel="0" collapsed="false">
      <c r="A8385" s="47" t="s">
        <v>20337</v>
      </c>
      <c r="B8385" s="47" t="s">
        <v>1880</v>
      </c>
      <c r="C8385" s="48" t="n">
        <v>46174</v>
      </c>
      <c r="D8385" s="47" t="s">
        <v>62</v>
      </c>
      <c r="E8385" s="47" t="s">
        <v>120</v>
      </c>
      <c r="F8385" s="47" t="s">
        <v>148</v>
      </c>
      <c r="G8385" s="47" t="s">
        <v>124</v>
      </c>
      <c r="H8385" s="47" t="n">
        <v>531</v>
      </c>
      <c r="I8385" s="57" t="n">
        <f aca="false">IFERROR(H8385/INDEX(Rate_Master!$C$2:$C$13,MATCH(F8385,Rate_Master!$A$2:$A$13,0)),0)</f>
        <v>0.59</v>
      </c>
    </row>
    <row r="8386" customFormat="false" ht="15" hidden="false" customHeight="false" outlineLevel="0" collapsed="false">
      <c r="A8386" s="47" t="s">
        <v>20338</v>
      </c>
      <c r="B8386" s="47" t="s">
        <v>1880</v>
      </c>
      <c r="C8386" s="48" t="n">
        <v>46174</v>
      </c>
      <c r="D8386" s="47" t="s">
        <v>62</v>
      </c>
      <c r="E8386" s="47" t="s">
        <v>120</v>
      </c>
      <c r="F8386" s="47" t="s">
        <v>148</v>
      </c>
      <c r="G8386" s="47" t="s">
        <v>125</v>
      </c>
      <c r="H8386" s="47" t="n">
        <v>336</v>
      </c>
      <c r="I8386" s="57" t="n">
        <f aca="false">IFERROR(H8386/INDEX(Rate_Master!$C$2:$C$13,MATCH(F8386,Rate_Master!$A$2:$A$13,0)),0)</f>
        <v>0.373333333333333</v>
      </c>
    </row>
    <row r="8387" customFormat="false" ht="15" hidden="false" customHeight="false" outlineLevel="0" collapsed="false">
      <c r="A8387" s="47" t="s">
        <v>20339</v>
      </c>
      <c r="B8387" s="47" t="s">
        <v>1880</v>
      </c>
      <c r="C8387" s="48" t="n">
        <v>46174</v>
      </c>
      <c r="D8387" s="47" t="s">
        <v>62</v>
      </c>
      <c r="E8387" s="47" t="s">
        <v>120</v>
      </c>
      <c r="F8387" s="47" t="s">
        <v>148</v>
      </c>
      <c r="G8387" s="47" t="s">
        <v>126</v>
      </c>
      <c r="H8387" s="47" t="n">
        <v>212</v>
      </c>
      <c r="I8387" s="57" t="n">
        <f aca="false">IFERROR(H8387/INDEX(Rate_Master!$C$2:$C$13,MATCH(F8387,Rate_Master!$A$2:$A$13,0)),0)</f>
        <v>0.235555555555556</v>
      </c>
    </row>
    <row r="8388" customFormat="false" ht="15" hidden="false" customHeight="false" outlineLevel="0" collapsed="false">
      <c r="A8388" s="47" t="s">
        <v>20340</v>
      </c>
      <c r="B8388" s="47" t="s">
        <v>1882</v>
      </c>
      <c r="C8388" s="48" t="n">
        <v>46174</v>
      </c>
      <c r="D8388" s="47" t="s">
        <v>62</v>
      </c>
      <c r="E8388" s="47" t="s">
        <v>120</v>
      </c>
      <c r="F8388" s="47" t="s">
        <v>148</v>
      </c>
      <c r="G8388" s="47" t="s">
        <v>119</v>
      </c>
      <c r="H8388" s="47" t="n">
        <v>929</v>
      </c>
      <c r="I8388" s="57" t="n">
        <f aca="false">IFERROR(H8388/INDEX(Rate_Master!$C$2:$C$13,MATCH(F8388,Rate_Master!$A$2:$A$13,0)),0)</f>
        <v>1.03222222222222</v>
      </c>
    </row>
    <row r="8389" customFormat="false" ht="15" hidden="false" customHeight="false" outlineLevel="0" collapsed="false">
      <c r="A8389" s="47" t="s">
        <v>20341</v>
      </c>
      <c r="B8389" s="47" t="s">
        <v>1882</v>
      </c>
      <c r="C8389" s="48" t="n">
        <v>46174</v>
      </c>
      <c r="D8389" s="47" t="s">
        <v>62</v>
      </c>
      <c r="E8389" s="47" t="s">
        <v>120</v>
      </c>
      <c r="F8389" s="47" t="s">
        <v>148</v>
      </c>
      <c r="G8389" s="47" t="s">
        <v>121</v>
      </c>
      <c r="H8389" s="47" t="n">
        <v>880</v>
      </c>
      <c r="I8389" s="57" t="n">
        <f aca="false">IFERROR(H8389/INDEX(Rate_Master!$C$2:$C$13,MATCH(F8389,Rate_Master!$A$2:$A$13,0)),0)</f>
        <v>0.977777777777778</v>
      </c>
    </row>
    <row r="8390" customFormat="false" ht="15" hidden="false" customHeight="false" outlineLevel="0" collapsed="false">
      <c r="A8390" s="47" t="s">
        <v>20342</v>
      </c>
      <c r="B8390" s="47" t="s">
        <v>1882</v>
      </c>
      <c r="C8390" s="48" t="n">
        <v>46174</v>
      </c>
      <c r="D8390" s="47" t="s">
        <v>62</v>
      </c>
      <c r="E8390" s="47" t="s">
        <v>120</v>
      </c>
      <c r="F8390" s="47" t="s">
        <v>148</v>
      </c>
      <c r="G8390" s="47" t="s">
        <v>122</v>
      </c>
      <c r="H8390" s="47" t="n">
        <v>965</v>
      </c>
      <c r="I8390" s="57" t="n">
        <f aca="false">IFERROR(H8390/INDEX(Rate_Master!$C$2:$C$13,MATCH(F8390,Rate_Master!$A$2:$A$13,0)),0)</f>
        <v>1.07222222222222</v>
      </c>
    </row>
    <row r="8391" customFormat="false" ht="15" hidden="false" customHeight="false" outlineLevel="0" collapsed="false">
      <c r="A8391" s="47" t="s">
        <v>20343</v>
      </c>
      <c r="B8391" s="47" t="s">
        <v>1882</v>
      </c>
      <c r="C8391" s="48" t="n">
        <v>46174</v>
      </c>
      <c r="D8391" s="47" t="s">
        <v>62</v>
      </c>
      <c r="E8391" s="47" t="s">
        <v>120</v>
      </c>
      <c r="F8391" s="47" t="s">
        <v>148</v>
      </c>
      <c r="G8391" s="47" t="s">
        <v>123</v>
      </c>
      <c r="H8391" s="47" t="n">
        <v>697</v>
      </c>
      <c r="I8391" s="57" t="n">
        <f aca="false">IFERROR(H8391/INDEX(Rate_Master!$C$2:$C$13,MATCH(F8391,Rate_Master!$A$2:$A$13,0)),0)</f>
        <v>0.774444444444445</v>
      </c>
    </row>
    <row r="8392" customFormat="false" ht="15" hidden="false" customHeight="false" outlineLevel="0" collapsed="false">
      <c r="A8392" s="47" t="s">
        <v>20344</v>
      </c>
      <c r="B8392" s="47" t="s">
        <v>1882</v>
      </c>
      <c r="C8392" s="48" t="n">
        <v>46174</v>
      </c>
      <c r="D8392" s="47" t="s">
        <v>62</v>
      </c>
      <c r="E8392" s="47" t="s">
        <v>120</v>
      </c>
      <c r="F8392" s="47" t="s">
        <v>148</v>
      </c>
      <c r="G8392" s="47" t="s">
        <v>124</v>
      </c>
      <c r="H8392" s="47" t="n">
        <v>450</v>
      </c>
      <c r="I8392" s="57" t="n">
        <f aca="false">IFERROR(H8392/INDEX(Rate_Master!$C$2:$C$13,MATCH(F8392,Rate_Master!$A$2:$A$13,0)),0)</f>
        <v>0.5</v>
      </c>
    </row>
    <row r="8393" customFormat="false" ht="15" hidden="false" customHeight="false" outlineLevel="0" collapsed="false">
      <c r="A8393" s="47" t="s">
        <v>20345</v>
      </c>
      <c r="B8393" s="47" t="s">
        <v>1882</v>
      </c>
      <c r="C8393" s="48" t="n">
        <v>46174</v>
      </c>
      <c r="D8393" s="47" t="s">
        <v>62</v>
      </c>
      <c r="E8393" s="47" t="s">
        <v>120</v>
      </c>
      <c r="F8393" s="47" t="s">
        <v>148</v>
      </c>
      <c r="G8393" s="47" t="s">
        <v>125</v>
      </c>
      <c r="H8393" s="47" t="n">
        <v>232</v>
      </c>
      <c r="I8393" s="57" t="n">
        <f aca="false">IFERROR(H8393/INDEX(Rate_Master!$C$2:$C$13,MATCH(F8393,Rate_Master!$A$2:$A$13,0)),0)</f>
        <v>0.257777777777778</v>
      </c>
    </row>
    <row r="8394" customFormat="false" ht="15" hidden="false" customHeight="false" outlineLevel="0" collapsed="false">
      <c r="A8394" s="47" t="s">
        <v>20346</v>
      </c>
      <c r="B8394" s="47" t="s">
        <v>1882</v>
      </c>
      <c r="C8394" s="48" t="n">
        <v>46174</v>
      </c>
      <c r="D8394" s="47" t="s">
        <v>62</v>
      </c>
      <c r="E8394" s="47" t="s">
        <v>120</v>
      </c>
      <c r="F8394" s="47" t="s">
        <v>148</v>
      </c>
      <c r="G8394" s="47" t="s">
        <v>126</v>
      </c>
      <c r="H8394" s="47" t="n">
        <v>171</v>
      </c>
      <c r="I8394" s="57" t="n">
        <f aca="false">IFERROR(H8394/INDEX(Rate_Master!$C$2:$C$13,MATCH(F8394,Rate_Master!$A$2:$A$13,0)),0)</f>
        <v>0.19</v>
      </c>
    </row>
    <row r="8395" customFormat="false" ht="15" hidden="false" customHeight="false" outlineLevel="0" collapsed="false">
      <c r="A8395" s="47" t="s">
        <v>20347</v>
      </c>
      <c r="B8395" s="47" t="s">
        <v>1883</v>
      </c>
      <c r="C8395" s="48" t="n">
        <v>46174</v>
      </c>
      <c r="D8395" s="47" t="s">
        <v>62</v>
      </c>
      <c r="E8395" s="47" t="s">
        <v>120</v>
      </c>
      <c r="F8395" s="47" t="s">
        <v>148</v>
      </c>
      <c r="G8395" s="47" t="s">
        <v>119</v>
      </c>
      <c r="H8395" s="47" t="n">
        <v>1243</v>
      </c>
      <c r="I8395" s="57" t="n">
        <f aca="false">IFERROR(H8395/INDEX(Rate_Master!$C$2:$C$13,MATCH(F8395,Rate_Master!$A$2:$A$13,0)),0)</f>
        <v>1.38111111111111</v>
      </c>
    </row>
    <row r="8396" customFormat="false" ht="15" hidden="false" customHeight="false" outlineLevel="0" collapsed="false">
      <c r="A8396" s="47" t="s">
        <v>20348</v>
      </c>
      <c r="B8396" s="47" t="s">
        <v>1883</v>
      </c>
      <c r="C8396" s="48" t="n">
        <v>46174</v>
      </c>
      <c r="D8396" s="47" t="s">
        <v>62</v>
      </c>
      <c r="E8396" s="47" t="s">
        <v>120</v>
      </c>
      <c r="F8396" s="47" t="s">
        <v>148</v>
      </c>
      <c r="G8396" s="47" t="s">
        <v>121</v>
      </c>
      <c r="H8396" s="47" t="n">
        <v>1130</v>
      </c>
      <c r="I8396" s="57" t="n">
        <f aca="false">IFERROR(H8396/INDEX(Rate_Master!$C$2:$C$13,MATCH(F8396,Rate_Master!$A$2:$A$13,0)),0)</f>
        <v>1.25555555555556</v>
      </c>
    </row>
    <row r="8397" customFormat="false" ht="15" hidden="false" customHeight="false" outlineLevel="0" collapsed="false">
      <c r="A8397" s="47" t="s">
        <v>20349</v>
      </c>
      <c r="B8397" s="47" t="s">
        <v>1883</v>
      </c>
      <c r="C8397" s="48" t="n">
        <v>46174</v>
      </c>
      <c r="D8397" s="47" t="s">
        <v>62</v>
      </c>
      <c r="E8397" s="47" t="s">
        <v>120</v>
      </c>
      <c r="F8397" s="47" t="s">
        <v>148</v>
      </c>
      <c r="G8397" s="47" t="s">
        <v>122</v>
      </c>
      <c r="H8397" s="47" t="n">
        <v>1269</v>
      </c>
      <c r="I8397" s="57" t="n">
        <f aca="false">IFERROR(H8397/INDEX(Rate_Master!$C$2:$C$13,MATCH(F8397,Rate_Master!$A$2:$A$13,0)),0)</f>
        <v>1.41</v>
      </c>
    </row>
    <row r="8398" customFormat="false" ht="15" hidden="false" customHeight="false" outlineLevel="0" collapsed="false">
      <c r="A8398" s="47" t="s">
        <v>20350</v>
      </c>
      <c r="B8398" s="47" t="s">
        <v>1883</v>
      </c>
      <c r="C8398" s="48" t="n">
        <v>46174</v>
      </c>
      <c r="D8398" s="47" t="s">
        <v>62</v>
      </c>
      <c r="E8398" s="47" t="s">
        <v>120</v>
      </c>
      <c r="F8398" s="47" t="s">
        <v>148</v>
      </c>
      <c r="G8398" s="47" t="s">
        <v>123</v>
      </c>
      <c r="H8398" s="47" t="n">
        <v>907</v>
      </c>
      <c r="I8398" s="57" t="n">
        <f aca="false">IFERROR(H8398/INDEX(Rate_Master!$C$2:$C$13,MATCH(F8398,Rate_Master!$A$2:$A$13,0)),0)</f>
        <v>1.00777777777778</v>
      </c>
    </row>
    <row r="8399" customFormat="false" ht="15" hidden="false" customHeight="false" outlineLevel="0" collapsed="false">
      <c r="A8399" s="47" t="s">
        <v>20351</v>
      </c>
      <c r="B8399" s="47" t="s">
        <v>1883</v>
      </c>
      <c r="C8399" s="48" t="n">
        <v>46174</v>
      </c>
      <c r="D8399" s="47" t="s">
        <v>62</v>
      </c>
      <c r="E8399" s="47" t="s">
        <v>120</v>
      </c>
      <c r="F8399" s="47" t="s">
        <v>148</v>
      </c>
      <c r="G8399" s="47" t="s">
        <v>124</v>
      </c>
      <c r="H8399" s="47" t="n">
        <v>595</v>
      </c>
      <c r="I8399" s="57" t="n">
        <f aca="false">IFERROR(H8399/INDEX(Rate_Master!$C$2:$C$13,MATCH(F8399,Rate_Master!$A$2:$A$13,0)),0)</f>
        <v>0.661111111111111</v>
      </c>
    </row>
    <row r="8400" customFormat="false" ht="15" hidden="false" customHeight="false" outlineLevel="0" collapsed="false">
      <c r="A8400" s="47" t="s">
        <v>20352</v>
      </c>
      <c r="B8400" s="47" t="s">
        <v>1883</v>
      </c>
      <c r="C8400" s="48" t="n">
        <v>46174</v>
      </c>
      <c r="D8400" s="47" t="s">
        <v>62</v>
      </c>
      <c r="E8400" s="47" t="s">
        <v>120</v>
      </c>
      <c r="F8400" s="47" t="s">
        <v>148</v>
      </c>
      <c r="G8400" s="47" t="s">
        <v>125</v>
      </c>
      <c r="H8400" s="47" t="n">
        <v>383</v>
      </c>
      <c r="I8400" s="57" t="n">
        <f aca="false">IFERROR(H8400/INDEX(Rate_Master!$C$2:$C$13,MATCH(F8400,Rate_Master!$A$2:$A$13,0)),0)</f>
        <v>0.425555555555556</v>
      </c>
    </row>
    <row r="8401" customFormat="false" ht="15" hidden="false" customHeight="false" outlineLevel="0" collapsed="false">
      <c r="A8401" s="47" t="s">
        <v>20353</v>
      </c>
      <c r="B8401" s="47" t="s">
        <v>1883</v>
      </c>
      <c r="C8401" s="48" t="n">
        <v>46174</v>
      </c>
      <c r="D8401" s="47" t="s">
        <v>62</v>
      </c>
      <c r="E8401" s="47" t="s">
        <v>120</v>
      </c>
      <c r="F8401" s="47" t="s">
        <v>148</v>
      </c>
      <c r="G8401" s="47" t="s">
        <v>126</v>
      </c>
      <c r="H8401" s="47" t="n">
        <v>238</v>
      </c>
      <c r="I8401" s="57" t="n">
        <f aca="false">IFERROR(H8401/INDEX(Rate_Master!$C$2:$C$13,MATCH(F8401,Rate_Master!$A$2:$A$13,0)),0)</f>
        <v>0.264444444444444</v>
      </c>
    </row>
    <row r="8402" customFormat="false" ht="15" hidden="false" customHeight="false" outlineLevel="0" collapsed="false">
      <c r="A8402" s="47" t="s">
        <v>20354</v>
      </c>
      <c r="B8402" s="47" t="s">
        <v>1884</v>
      </c>
      <c r="C8402" s="48" t="n">
        <v>46174</v>
      </c>
      <c r="D8402" s="47" t="s">
        <v>63</v>
      </c>
      <c r="E8402" s="47" t="s">
        <v>120</v>
      </c>
      <c r="F8402" s="47" t="s">
        <v>153</v>
      </c>
      <c r="G8402" s="47" t="s">
        <v>119</v>
      </c>
      <c r="H8402" s="47" t="n">
        <v>1559</v>
      </c>
      <c r="I8402" s="57" t="n">
        <f aca="false">IFERROR(H8402/INDEX(Rate_Master!$C$2:$C$13,MATCH(F8402,Rate_Master!$A$2:$A$13,0)),0)</f>
        <v>1.559</v>
      </c>
    </row>
    <row r="8403" customFormat="false" ht="15" hidden="false" customHeight="false" outlineLevel="0" collapsed="false">
      <c r="A8403" s="47" t="s">
        <v>20355</v>
      </c>
      <c r="B8403" s="47" t="s">
        <v>1884</v>
      </c>
      <c r="C8403" s="48" t="n">
        <v>46174</v>
      </c>
      <c r="D8403" s="47" t="s">
        <v>63</v>
      </c>
      <c r="E8403" s="47" t="s">
        <v>120</v>
      </c>
      <c r="F8403" s="47" t="s">
        <v>153</v>
      </c>
      <c r="G8403" s="47" t="s">
        <v>121</v>
      </c>
      <c r="H8403" s="47" t="n">
        <v>1425</v>
      </c>
      <c r="I8403" s="57" t="n">
        <f aca="false">IFERROR(H8403/INDEX(Rate_Master!$C$2:$C$13,MATCH(F8403,Rate_Master!$A$2:$A$13,0)),0)</f>
        <v>1.425</v>
      </c>
    </row>
    <row r="8404" customFormat="false" ht="15" hidden="false" customHeight="false" outlineLevel="0" collapsed="false">
      <c r="A8404" s="47" t="s">
        <v>20356</v>
      </c>
      <c r="B8404" s="47" t="s">
        <v>1884</v>
      </c>
      <c r="C8404" s="48" t="n">
        <v>46174</v>
      </c>
      <c r="D8404" s="47" t="s">
        <v>63</v>
      </c>
      <c r="E8404" s="47" t="s">
        <v>120</v>
      </c>
      <c r="F8404" s="47" t="s">
        <v>153</v>
      </c>
      <c r="G8404" s="47" t="s">
        <v>122</v>
      </c>
      <c r="H8404" s="47" t="n">
        <v>1538</v>
      </c>
      <c r="I8404" s="57" t="n">
        <f aca="false">IFERROR(H8404/INDEX(Rate_Master!$C$2:$C$13,MATCH(F8404,Rate_Master!$A$2:$A$13,0)),0)</f>
        <v>1.538</v>
      </c>
    </row>
    <row r="8405" customFormat="false" ht="15" hidden="false" customHeight="false" outlineLevel="0" collapsed="false">
      <c r="A8405" s="47" t="s">
        <v>20357</v>
      </c>
      <c r="B8405" s="47" t="s">
        <v>1884</v>
      </c>
      <c r="C8405" s="48" t="n">
        <v>46174</v>
      </c>
      <c r="D8405" s="47" t="s">
        <v>63</v>
      </c>
      <c r="E8405" s="47" t="s">
        <v>120</v>
      </c>
      <c r="F8405" s="47" t="s">
        <v>153</v>
      </c>
      <c r="G8405" s="47" t="s">
        <v>123</v>
      </c>
      <c r="H8405" s="47" t="n">
        <v>1087</v>
      </c>
      <c r="I8405" s="57" t="n">
        <f aca="false">IFERROR(H8405/INDEX(Rate_Master!$C$2:$C$13,MATCH(F8405,Rate_Master!$A$2:$A$13,0)),0)</f>
        <v>1.087</v>
      </c>
    </row>
    <row r="8406" customFormat="false" ht="15" hidden="false" customHeight="false" outlineLevel="0" collapsed="false">
      <c r="A8406" s="47" t="s">
        <v>20358</v>
      </c>
      <c r="B8406" s="47" t="s">
        <v>1884</v>
      </c>
      <c r="C8406" s="48" t="n">
        <v>46174</v>
      </c>
      <c r="D8406" s="47" t="s">
        <v>63</v>
      </c>
      <c r="E8406" s="47" t="s">
        <v>120</v>
      </c>
      <c r="F8406" s="47" t="s">
        <v>153</v>
      </c>
      <c r="G8406" s="47" t="s">
        <v>124</v>
      </c>
      <c r="H8406" s="47" t="n">
        <v>677</v>
      </c>
      <c r="I8406" s="57" t="n">
        <f aca="false">IFERROR(H8406/INDEX(Rate_Master!$C$2:$C$13,MATCH(F8406,Rate_Master!$A$2:$A$13,0)),0)</f>
        <v>0.677</v>
      </c>
    </row>
    <row r="8407" customFormat="false" ht="15" hidden="false" customHeight="false" outlineLevel="0" collapsed="false">
      <c r="A8407" s="47" t="s">
        <v>20359</v>
      </c>
      <c r="B8407" s="47" t="s">
        <v>1884</v>
      </c>
      <c r="C8407" s="48" t="n">
        <v>46174</v>
      </c>
      <c r="D8407" s="47" t="s">
        <v>63</v>
      </c>
      <c r="E8407" s="47" t="s">
        <v>120</v>
      </c>
      <c r="F8407" s="47" t="s">
        <v>153</v>
      </c>
      <c r="G8407" s="47" t="s">
        <v>125</v>
      </c>
      <c r="H8407" s="47" t="n">
        <v>398</v>
      </c>
      <c r="I8407" s="57" t="n">
        <f aca="false">IFERROR(H8407/INDEX(Rate_Master!$C$2:$C$13,MATCH(F8407,Rate_Master!$A$2:$A$13,0)),0)</f>
        <v>0.398</v>
      </c>
    </row>
    <row r="8408" customFormat="false" ht="15" hidden="false" customHeight="false" outlineLevel="0" collapsed="false">
      <c r="A8408" s="47" t="s">
        <v>20360</v>
      </c>
      <c r="B8408" s="47" t="s">
        <v>1884</v>
      </c>
      <c r="C8408" s="48" t="n">
        <v>46174</v>
      </c>
      <c r="D8408" s="47" t="s">
        <v>63</v>
      </c>
      <c r="E8408" s="47" t="s">
        <v>120</v>
      </c>
      <c r="F8408" s="47" t="s">
        <v>153</v>
      </c>
      <c r="G8408" s="47" t="s">
        <v>126</v>
      </c>
      <c r="H8408" s="47" t="n">
        <v>291</v>
      </c>
      <c r="I8408" s="57" t="n">
        <f aca="false">IFERROR(H8408/INDEX(Rate_Master!$C$2:$C$13,MATCH(F8408,Rate_Master!$A$2:$A$13,0)),0)</f>
        <v>0.291</v>
      </c>
    </row>
    <row r="8409" customFormat="false" ht="15" hidden="false" customHeight="false" outlineLevel="0" collapsed="false">
      <c r="A8409" s="47" t="s">
        <v>20361</v>
      </c>
      <c r="B8409" s="47" t="s">
        <v>1885</v>
      </c>
      <c r="C8409" s="48" t="n">
        <v>46174</v>
      </c>
      <c r="D8409" s="47" t="s">
        <v>63</v>
      </c>
      <c r="E8409" s="47" t="s">
        <v>120</v>
      </c>
      <c r="F8409" s="47" t="s">
        <v>153</v>
      </c>
      <c r="G8409" s="47" t="s">
        <v>119</v>
      </c>
      <c r="H8409" s="47" t="n">
        <v>2077</v>
      </c>
      <c r="I8409" s="57" t="n">
        <f aca="false">IFERROR(H8409/INDEX(Rate_Master!$C$2:$C$13,MATCH(F8409,Rate_Master!$A$2:$A$13,0)),0)</f>
        <v>2.077</v>
      </c>
    </row>
    <row r="8410" customFormat="false" ht="15" hidden="false" customHeight="false" outlineLevel="0" collapsed="false">
      <c r="A8410" s="47" t="s">
        <v>20362</v>
      </c>
      <c r="B8410" s="47" t="s">
        <v>1885</v>
      </c>
      <c r="C8410" s="48" t="n">
        <v>46174</v>
      </c>
      <c r="D8410" s="47" t="s">
        <v>63</v>
      </c>
      <c r="E8410" s="47" t="s">
        <v>120</v>
      </c>
      <c r="F8410" s="47" t="s">
        <v>153</v>
      </c>
      <c r="G8410" s="47" t="s">
        <v>121</v>
      </c>
      <c r="H8410" s="47" t="n">
        <v>1902</v>
      </c>
      <c r="I8410" s="57" t="n">
        <f aca="false">IFERROR(H8410/INDEX(Rate_Master!$C$2:$C$13,MATCH(F8410,Rate_Master!$A$2:$A$13,0)),0)</f>
        <v>1.902</v>
      </c>
    </row>
    <row r="8411" customFormat="false" ht="15" hidden="false" customHeight="false" outlineLevel="0" collapsed="false">
      <c r="A8411" s="47" t="s">
        <v>20363</v>
      </c>
      <c r="B8411" s="47" t="s">
        <v>1885</v>
      </c>
      <c r="C8411" s="48" t="n">
        <v>46174</v>
      </c>
      <c r="D8411" s="47" t="s">
        <v>63</v>
      </c>
      <c r="E8411" s="47" t="s">
        <v>120</v>
      </c>
      <c r="F8411" s="47" t="s">
        <v>153</v>
      </c>
      <c r="G8411" s="47" t="s">
        <v>122</v>
      </c>
      <c r="H8411" s="47" t="n">
        <v>2135</v>
      </c>
      <c r="I8411" s="57" t="n">
        <f aca="false">IFERROR(H8411/INDEX(Rate_Master!$C$2:$C$13,MATCH(F8411,Rate_Master!$A$2:$A$13,0)),0)</f>
        <v>2.135</v>
      </c>
    </row>
    <row r="8412" customFormat="false" ht="15" hidden="false" customHeight="false" outlineLevel="0" collapsed="false">
      <c r="A8412" s="47" t="s">
        <v>20364</v>
      </c>
      <c r="B8412" s="47" t="s">
        <v>1885</v>
      </c>
      <c r="C8412" s="48" t="n">
        <v>46174</v>
      </c>
      <c r="D8412" s="47" t="s">
        <v>63</v>
      </c>
      <c r="E8412" s="47" t="s">
        <v>120</v>
      </c>
      <c r="F8412" s="47" t="s">
        <v>153</v>
      </c>
      <c r="G8412" s="47" t="s">
        <v>123</v>
      </c>
      <c r="H8412" s="47" t="n">
        <v>1538</v>
      </c>
      <c r="I8412" s="57" t="n">
        <f aca="false">IFERROR(H8412/INDEX(Rate_Master!$C$2:$C$13,MATCH(F8412,Rate_Master!$A$2:$A$13,0)),0)</f>
        <v>1.538</v>
      </c>
    </row>
    <row r="8413" customFormat="false" ht="15" hidden="false" customHeight="false" outlineLevel="0" collapsed="false">
      <c r="A8413" s="47" t="s">
        <v>20365</v>
      </c>
      <c r="B8413" s="47" t="s">
        <v>1885</v>
      </c>
      <c r="C8413" s="48" t="n">
        <v>46174</v>
      </c>
      <c r="D8413" s="47" t="s">
        <v>63</v>
      </c>
      <c r="E8413" s="47" t="s">
        <v>120</v>
      </c>
      <c r="F8413" s="47" t="s">
        <v>153</v>
      </c>
      <c r="G8413" s="47" t="s">
        <v>124</v>
      </c>
      <c r="H8413" s="47" t="n">
        <v>957</v>
      </c>
      <c r="I8413" s="57" t="n">
        <f aca="false">IFERROR(H8413/INDEX(Rate_Master!$C$2:$C$13,MATCH(F8413,Rate_Master!$A$2:$A$13,0)),0)</f>
        <v>0.957</v>
      </c>
    </row>
    <row r="8414" customFormat="false" ht="15" hidden="false" customHeight="false" outlineLevel="0" collapsed="false">
      <c r="A8414" s="47" t="s">
        <v>20366</v>
      </c>
      <c r="B8414" s="47" t="s">
        <v>1885</v>
      </c>
      <c r="C8414" s="48" t="n">
        <v>46174</v>
      </c>
      <c r="D8414" s="47" t="s">
        <v>63</v>
      </c>
      <c r="E8414" s="47" t="s">
        <v>120</v>
      </c>
      <c r="F8414" s="47" t="s">
        <v>153</v>
      </c>
      <c r="G8414" s="47" t="s">
        <v>125</v>
      </c>
      <c r="H8414" s="47" t="n">
        <v>558</v>
      </c>
      <c r="I8414" s="57" t="n">
        <f aca="false">IFERROR(H8414/INDEX(Rate_Master!$C$2:$C$13,MATCH(F8414,Rate_Master!$A$2:$A$13,0)),0)</f>
        <v>0.558</v>
      </c>
    </row>
    <row r="8415" customFormat="false" ht="15" hidden="false" customHeight="false" outlineLevel="0" collapsed="false">
      <c r="A8415" s="47" t="s">
        <v>20367</v>
      </c>
      <c r="B8415" s="47" t="s">
        <v>1885</v>
      </c>
      <c r="C8415" s="48" t="n">
        <v>46174</v>
      </c>
      <c r="D8415" s="47" t="s">
        <v>63</v>
      </c>
      <c r="E8415" s="47" t="s">
        <v>120</v>
      </c>
      <c r="F8415" s="47" t="s">
        <v>153</v>
      </c>
      <c r="G8415" s="47" t="s">
        <v>126</v>
      </c>
      <c r="H8415" s="47" t="n">
        <v>371</v>
      </c>
      <c r="I8415" s="57" t="n">
        <f aca="false">IFERROR(H8415/INDEX(Rate_Master!$C$2:$C$13,MATCH(F8415,Rate_Master!$A$2:$A$13,0)),0)</f>
        <v>0.371</v>
      </c>
    </row>
    <row r="8416" customFormat="false" ht="15" hidden="false" customHeight="false" outlineLevel="0" collapsed="false">
      <c r="A8416" s="47" t="s">
        <v>20368</v>
      </c>
      <c r="B8416" s="47" t="s">
        <v>1886</v>
      </c>
      <c r="C8416" s="48" t="n">
        <v>46174</v>
      </c>
      <c r="D8416" s="47" t="s">
        <v>63</v>
      </c>
      <c r="E8416" s="47" t="s">
        <v>120</v>
      </c>
      <c r="F8416" s="47" t="s">
        <v>152</v>
      </c>
      <c r="G8416" s="47" t="s">
        <v>119</v>
      </c>
      <c r="H8416" s="47" t="n">
        <v>1278</v>
      </c>
      <c r="I8416" s="57" t="n">
        <f aca="false">IFERROR(H8416/INDEX(Rate_Master!$C$2:$C$13,MATCH(F8416,Rate_Master!$A$2:$A$13,0)),0)</f>
        <v>1.42</v>
      </c>
    </row>
    <row r="8417" customFormat="false" ht="15" hidden="false" customHeight="false" outlineLevel="0" collapsed="false">
      <c r="A8417" s="47" t="s">
        <v>20369</v>
      </c>
      <c r="B8417" s="47" t="s">
        <v>1886</v>
      </c>
      <c r="C8417" s="48" t="n">
        <v>46174</v>
      </c>
      <c r="D8417" s="47" t="s">
        <v>63</v>
      </c>
      <c r="E8417" s="47" t="s">
        <v>120</v>
      </c>
      <c r="F8417" s="47" t="s">
        <v>152</v>
      </c>
      <c r="G8417" s="47" t="s">
        <v>121</v>
      </c>
      <c r="H8417" s="47" t="n">
        <v>1145</v>
      </c>
      <c r="I8417" s="57" t="n">
        <f aca="false">IFERROR(H8417/INDEX(Rate_Master!$C$2:$C$13,MATCH(F8417,Rate_Master!$A$2:$A$13,0)),0)</f>
        <v>1.27222222222222</v>
      </c>
    </row>
    <row r="8418" customFormat="false" ht="15" hidden="false" customHeight="false" outlineLevel="0" collapsed="false">
      <c r="A8418" s="47" t="s">
        <v>20370</v>
      </c>
      <c r="B8418" s="47" t="s">
        <v>1886</v>
      </c>
      <c r="C8418" s="48" t="n">
        <v>46174</v>
      </c>
      <c r="D8418" s="47" t="s">
        <v>63</v>
      </c>
      <c r="E8418" s="47" t="s">
        <v>120</v>
      </c>
      <c r="F8418" s="47" t="s">
        <v>152</v>
      </c>
      <c r="G8418" s="47" t="s">
        <v>122</v>
      </c>
      <c r="H8418" s="47" t="n">
        <v>1270</v>
      </c>
      <c r="I8418" s="57" t="n">
        <f aca="false">IFERROR(H8418/INDEX(Rate_Master!$C$2:$C$13,MATCH(F8418,Rate_Master!$A$2:$A$13,0)),0)</f>
        <v>1.41111111111111</v>
      </c>
    </row>
    <row r="8419" customFormat="false" ht="15" hidden="false" customHeight="false" outlineLevel="0" collapsed="false">
      <c r="A8419" s="47" t="s">
        <v>20371</v>
      </c>
      <c r="B8419" s="47" t="s">
        <v>1886</v>
      </c>
      <c r="C8419" s="48" t="n">
        <v>46174</v>
      </c>
      <c r="D8419" s="47" t="s">
        <v>63</v>
      </c>
      <c r="E8419" s="47" t="s">
        <v>120</v>
      </c>
      <c r="F8419" s="47" t="s">
        <v>152</v>
      </c>
      <c r="G8419" s="47" t="s">
        <v>123</v>
      </c>
      <c r="H8419" s="47" t="n">
        <v>944</v>
      </c>
      <c r="I8419" s="57" t="n">
        <f aca="false">IFERROR(H8419/INDEX(Rate_Master!$C$2:$C$13,MATCH(F8419,Rate_Master!$A$2:$A$13,0)),0)</f>
        <v>1.04888888888889</v>
      </c>
    </row>
    <row r="8420" customFormat="false" ht="15" hidden="false" customHeight="false" outlineLevel="0" collapsed="false">
      <c r="A8420" s="47" t="s">
        <v>20372</v>
      </c>
      <c r="B8420" s="47" t="s">
        <v>1886</v>
      </c>
      <c r="C8420" s="48" t="n">
        <v>46174</v>
      </c>
      <c r="D8420" s="47" t="s">
        <v>63</v>
      </c>
      <c r="E8420" s="47" t="s">
        <v>120</v>
      </c>
      <c r="F8420" s="47" t="s">
        <v>152</v>
      </c>
      <c r="G8420" s="47" t="s">
        <v>124</v>
      </c>
      <c r="H8420" s="47" t="n">
        <v>596</v>
      </c>
      <c r="I8420" s="57" t="n">
        <f aca="false">IFERROR(H8420/INDEX(Rate_Master!$C$2:$C$13,MATCH(F8420,Rate_Master!$A$2:$A$13,0)),0)</f>
        <v>0.662222222222222</v>
      </c>
    </row>
    <row r="8421" customFormat="false" ht="15" hidden="false" customHeight="false" outlineLevel="0" collapsed="false">
      <c r="A8421" s="47" t="s">
        <v>20373</v>
      </c>
      <c r="B8421" s="47" t="s">
        <v>1886</v>
      </c>
      <c r="C8421" s="48" t="n">
        <v>46174</v>
      </c>
      <c r="D8421" s="47" t="s">
        <v>63</v>
      </c>
      <c r="E8421" s="47" t="s">
        <v>120</v>
      </c>
      <c r="F8421" s="47" t="s">
        <v>152</v>
      </c>
      <c r="G8421" s="47" t="s">
        <v>125</v>
      </c>
      <c r="H8421" s="47" t="n">
        <v>331</v>
      </c>
      <c r="I8421" s="57" t="n">
        <f aca="false">IFERROR(H8421/INDEX(Rate_Master!$C$2:$C$13,MATCH(F8421,Rate_Master!$A$2:$A$13,0)),0)</f>
        <v>0.367777777777778</v>
      </c>
    </row>
    <row r="8422" customFormat="false" ht="15" hidden="false" customHeight="false" outlineLevel="0" collapsed="false">
      <c r="A8422" s="47" t="s">
        <v>20374</v>
      </c>
      <c r="B8422" s="47" t="s">
        <v>1886</v>
      </c>
      <c r="C8422" s="48" t="n">
        <v>46174</v>
      </c>
      <c r="D8422" s="47" t="s">
        <v>63</v>
      </c>
      <c r="E8422" s="47" t="s">
        <v>120</v>
      </c>
      <c r="F8422" s="47" t="s">
        <v>152</v>
      </c>
      <c r="G8422" s="47" t="s">
        <v>126</v>
      </c>
      <c r="H8422" s="47" t="n">
        <v>249</v>
      </c>
      <c r="I8422" s="57" t="n">
        <f aca="false">IFERROR(H8422/INDEX(Rate_Master!$C$2:$C$13,MATCH(F8422,Rate_Master!$A$2:$A$13,0)),0)</f>
        <v>0.276666666666667</v>
      </c>
    </row>
    <row r="8423" customFormat="false" ht="15" hidden="false" customHeight="false" outlineLevel="0" collapsed="false">
      <c r="A8423" s="47" t="s">
        <v>20375</v>
      </c>
      <c r="B8423" s="47" t="s">
        <v>1888</v>
      </c>
      <c r="C8423" s="48" t="n">
        <v>46174</v>
      </c>
      <c r="D8423" s="47" t="s">
        <v>64</v>
      </c>
      <c r="E8423" s="47" t="s">
        <v>128</v>
      </c>
      <c r="F8423" s="47" t="s">
        <v>154</v>
      </c>
      <c r="G8423" s="47" t="s">
        <v>127</v>
      </c>
      <c r="H8423" s="47" t="n">
        <v>1218</v>
      </c>
      <c r="I8423" s="57" t="n">
        <f aca="false">IFERROR(H8423/INDEX(Rate_Master!$C$2:$C$13,MATCH(F8423,Rate_Master!$A$2:$A$13,0)),0)</f>
        <v>2.03</v>
      </c>
    </row>
    <row r="8424" customFormat="false" ht="15" hidden="false" customHeight="false" outlineLevel="0" collapsed="false">
      <c r="A8424" s="47" t="s">
        <v>20376</v>
      </c>
      <c r="B8424" s="47" t="s">
        <v>1888</v>
      </c>
      <c r="C8424" s="48" t="n">
        <v>46174</v>
      </c>
      <c r="D8424" s="47" t="s">
        <v>64</v>
      </c>
      <c r="E8424" s="47" t="s">
        <v>128</v>
      </c>
      <c r="F8424" s="47" t="s">
        <v>154</v>
      </c>
      <c r="G8424" s="47" t="s">
        <v>129</v>
      </c>
      <c r="H8424" s="47" t="n">
        <v>926</v>
      </c>
      <c r="I8424" s="57" t="n">
        <f aca="false">IFERROR(H8424/INDEX(Rate_Master!$C$2:$C$13,MATCH(F8424,Rate_Master!$A$2:$A$13,0)),0)</f>
        <v>1.54333333333333</v>
      </c>
    </row>
    <row r="8425" customFormat="false" ht="15" hidden="false" customHeight="false" outlineLevel="0" collapsed="false">
      <c r="A8425" s="47" t="s">
        <v>20377</v>
      </c>
      <c r="B8425" s="47" t="s">
        <v>1888</v>
      </c>
      <c r="C8425" s="48" t="n">
        <v>46174</v>
      </c>
      <c r="D8425" s="47" t="s">
        <v>64</v>
      </c>
      <c r="E8425" s="47" t="s">
        <v>128</v>
      </c>
      <c r="F8425" s="47" t="s">
        <v>154</v>
      </c>
      <c r="G8425" s="47" t="s">
        <v>130</v>
      </c>
      <c r="H8425" s="47" t="n">
        <v>747</v>
      </c>
      <c r="I8425" s="57" t="n">
        <f aca="false">IFERROR(H8425/INDEX(Rate_Master!$C$2:$C$13,MATCH(F8425,Rate_Master!$A$2:$A$13,0)),0)</f>
        <v>1.245</v>
      </c>
    </row>
    <row r="8426" customFormat="false" ht="15" hidden="false" customHeight="false" outlineLevel="0" collapsed="false">
      <c r="A8426" s="47" t="s">
        <v>20378</v>
      </c>
      <c r="B8426" s="47" t="s">
        <v>1888</v>
      </c>
      <c r="C8426" s="48" t="n">
        <v>46174</v>
      </c>
      <c r="D8426" s="47" t="s">
        <v>64</v>
      </c>
      <c r="E8426" s="47" t="s">
        <v>128</v>
      </c>
      <c r="F8426" s="47" t="s">
        <v>154</v>
      </c>
      <c r="G8426" s="47" t="s">
        <v>131</v>
      </c>
      <c r="H8426" s="47" t="n">
        <v>323</v>
      </c>
      <c r="I8426" s="57" t="n">
        <f aca="false">IFERROR(H8426/INDEX(Rate_Master!$C$2:$C$13,MATCH(F8426,Rate_Master!$A$2:$A$13,0)),0)</f>
        <v>0.538333333333333</v>
      </c>
    </row>
    <row r="8427" customFormat="false" ht="15" hidden="false" customHeight="false" outlineLevel="0" collapsed="false">
      <c r="A8427" s="47" t="s">
        <v>20379</v>
      </c>
      <c r="B8427" s="47" t="s">
        <v>1888</v>
      </c>
      <c r="C8427" s="48" t="n">
        <v>46174</v>
      </c>
      <c r="D8427" s="47" t="s">
        <v>64</v>
      </c>
      <c r="E8427" s="47" t="s">
        <v>128</v>
      </c>
      <c r="F8427" s="47" t="s">
        <v>154</v>
      </c>
      <c r="G8427" s="47" t="s">
        <v>132</v>
      </c>
      <c r="H8427" s="47" t="n">
        <v>242</v>
      </c>
      <c r="I8427" s="57" t="n">
        <f aca="false">IFERROR(H8427/INDEX(Rate_Master!$C$2:$C$13,MATCH(F8427,Rate_Master!$A$2:$A$13,0)),0)</f>
        <v>0.403333333333333</v>
      </c>
    </row>
    <row r="8428" customFormat="false" ht="15" hidden="false" customHeight="false" outlineLevel="0" collapsed="false">
      <c r="A8428" s="47" t="s">
        <v>20380</v>
      </c>
      <c r="B8428" s="47" t="s">
        <v>1889</v>
      </c>
      <c r="C8428" s="48" t="n">
        <v>46174</v>
      </c>
      <c r="D8428" s="47" t="s">
        <v>64</v>
      </c>
      <c r="E8428" s="47" t="s">
        <v>128</v>
      </c>
      <c r="F8428" s="47" t="s">
        <v>154</v>
      </c>
      <c r="G8428" s="47" t="s">
        <v>127</v>
      </c>
      <c r="H8428" s="47" t="n">
        <v>538</v>
      </c>
      <c r="I8428" s="57" t="n">
        <f aca="false">IFERROR(H8428/INDEX(Rate_Master!$C$2:$C$13,MATCH(F8428,Rate_Master!$A$2:$A$13,0)),0)</f>
        <v>0.896666666666667</v>
      </c>
    </row>
    <row r="8429" customFormat="false" ht="15" hidden="false" customHeight="false" outlineLevel="0" collapsed="false">
      <c r="A8429" s="47" t="s">
        <v>20381</v>
      </c>
      <c r="B8429" s="47" t="s">
        <v>1889</v>
      </c>
      <c r="C8429" s="48" t="n">
        <v>46174</v>
      </c>
      <c r="D8429" s="47" t="s">
        <v>64</v>
      </c>
      <c r="E8429" s="47" t="s">
        <v>128</v>
      </c>
      <c r="F8429" s="47" t="s">
        <v>154</v>
      </c>
      <c r="G8429" s="47" t="s">
        <v>129</v>
      </c>
      <c r="H8429" s="47" t="n">
        <v>342</v>
      </c>
      <c r="I8429" s="57" t="n">
        <f aca="false">IFERROR(H8429/INDEX(Rate_Master!$C$2:$C$13,MATCH(F8429,Rate_Master!$A$2:$A$13,0)),0)</f>
        <v>0.57</v>
      </c>
    </row>
    <row r="8430" customFormat="false" ht="15" hidden="false" customHeight="false" outlineLevel="0" collapsed="false">
      <c r="A8430" s="47" t="s">
        <v>20382</v>
      </c>
      <c r="B8430" s="47" t="s">
        <v>1889</v>
      </c>
      <c r="C8430" s="48" t="n">
        <v>46174</v>
      </c>
      <c r="D8430" s="47" t="s">
        <v>64</v>
      </c>
      <c r="E8430" s="47" t="s">
        <v>128</v>
      </c>
      <c r="F8430" s="47" t="s">
        <v>154</v>
      </c>
      <c r="G8430" s="47" t="s">
        <v>130</v>
      </c>
      <c r="H8430" s="47" t="n">
        <v>321</v>
      </c>
      <c r="I8430" s="57" t="n">
        <f aca="false">IFERROR(H8430/INDEX(Rate_Master!$C$2:$C$13,MATCH(F8430,Rate_Master!$A$2:$A$13,0)),0)</f>
        <v>0.535</v>
      </c>
    </row>
    <row r="8431" customFormat="false" ht="15" hidden="false" customHeight="false" outlineLevel="0" collapsed="false">
      <c r="A8431" s="47" t="s">
        <v>20383</v>
      </c>
      <c r="B8431" s="47" t="s">
        <v>1889</v>
      </c>
      <c r="C8431" s="48" t="n">
        <v>46174</v>
      </c>
      <c r="D8431" s="47" t="s">
        <v>64</v>
      </c>
      <c r="E8431" s="47" t="s">
        <v>128</v>
      </c>
      <c r="F8431" s="47" t="s">
        <v>154</v>
      </c>
      <c r="G8431" s="47" t="s">
        <v>131</v>
      </c>
      <c r="H8431" s="47" t="n">
        <v>163</v>
      </c>
      <c r="I8431" s="57" t="n">
        <f aca="false">IFERROR(H8431/INDEX(Rate_Master!$C$2:$C$13,MATCH(F8431,Rate_Master!$A$2:$A$13,0)),0)</f>
        <v>0.271666666666667</v>
      </c>
    </row>
    <row r="8432" customFormat="false" ht="15" hidden="false" customHeight="false" outlineLevel="0" collapsed="false">
      <c r="A8432" s="47" t="s">
        <v>20384</v>
      </c>
      <c r="B8432" s="47" t="s">
        <v>1889</v>
      </c>
      <c r="C8432" s="48" t="n">
        <v>46174</v>
      </c>
      <c r="D8432" s="47" t="s">
        <v>64</v>
      </c>
      <c r="E8432" s="47" t="s">
        <v>128</v>
      </c>
      <c r="F8432" s="47" t="s">
        <v>154</v>
      </c>
      <c r="G8432" s="47" t="s">
        <v>132</v>
      </c>
      <c r="H8432" s="47" t="n">
        <v>107</v>
      </c>
      <c r="I8432" s="57" t="n">
        <f aca="false">IFERROR(H8432/INDEX(Rate_Master!$C$2:$C$13,MATCH(F8432,Rate_Master!$A$2:$A$13,0)),0)</f>
        <v>0.178333333333333</v>
      </c>
    </row>
    <row r="8433" customFormat="false" ht="15" hidden="false" customHeight="false" outlineLevel="0" collapsed="false">
      <c r="A8433" s="47" t="s">
        <v>20385</v>
      </c>
      <c r="B8433" s="47" t="s">
        <v>1890</v>
      </c>
      <c r="C8433" s="48" t="n">
        <v>46174</v>
      </c>
      <c r="D8433" s="47" t="s">
        <v>65</v>
      </c>
      <c r="E8433" s="47" t="s">
        <v>134</v>
      </c>
      <c r="F8433" s="47" t="s">
        <v>158</v>
      </c>
      <c r="G8433" s="47" t="s">
        <v>133</v>
      </c>
      <c r="H8433" s="47" t="n">
        <v>463</v>
      </c>
      <c r="I8433" s="57" t="n">
        <f aca="false">IFERROR(H8433/INDEX(Rate_Master!$C$2:$C$13,MATCH(F8433,Rate_Master!$A$2:$A$13,0)),0)</f>
        <v>2.315</v>
      </c>
    </row>
    <row r="8434" customFormat="false" ht="15" hidden="false" customHeight="false" outlineLevel="0" collapsed="false">
      <c r="A8434" s="47" t="s">
        <v>20386</v>
      </c>
      <c r="B8434" s="47" t="s">
        <v>1890</v>
      </c>
      <c r="C8434" s="48" t="n">
        <v>46174</v>
      </c>
      <c r="D8434" s="47" t="s">
        <v>65</v>
      </c>
      <c r="E8434" s="47" t="s">
        <v>134</v>
      </c>
      <c r="F8434" s="47" t="s">
        <v>158</v>
      </c>
      <c r="G8434" s="47" t="s">
        <v>135</v>
      </c>
      <c r="H8434" s="47" t="n">
        <v>361</v>
      </c>
      <c r="I8434" s="57" t="n">
        <f aca="false">IFERROR(H8434/INDEX(Rate_Master!$C$2:$C$13,MATCH(F8434,Rate_Master!$A$2:$A$13,0)),0)</f>
        <v>1.805</v>
      </c>
    </row>
    <row r="8435" customFormat="false" ht="15" hidden="false" customHeight="false" outlineLevel="0" collapsed="false">
      <c r="A8435" s="47" t="s">
        <v>20387</v>
      </c>
      <c r="B8435" s="47" t="s">
        <v>1890</v>
      </c>
      <c r="C8435" s="48" t="n">
        <v>46174</v>
      </c>
      <c r="D8435" s="47" t="s">
        <v>65</v>
      </c>
      <c r="E8435" s="47" t="s">
        <v>134</v>
      </c>
      <c r="F8435" s="47" t="s">
        <v>158</v>
      </c>
      <c r="G8435" s="47" t="s">
        <v>136</v>
      </c>
      <c r="H8435" s="47" t="n">
        <v>282</v>
      </c>
      <c r="I8435" s="57" t="n">
        <f aca="false">IFERROR(H8435/INDEX(Rate_Master!$C$2:$C$13,MATCH(F8435,Rate_Master!$A$2:$A$13,0)),0)</f>
        <v>1.41</v>
      </c>
    </row>
    <row r="8436" customFormat="false" ht="15" hidden="false" customHeight="false" outlineLevel="0" collapsed="false">
      <c r="A8436" s="47" t="s">
        <v>20388</v>
      </c>
      <c r="B8436" s="47" t="s">
        <v>1890</v>
      </c>
      <c r="C8436" s="48" t="n">
        <v>46174</v>
      </c>
      <c r="D8436" s="47" t="s">
        <v>65</v>
      </c>
      <c r="E8436" s="47" t="s">
        <v>134</v>
      </c>
      <c r="F8436" s="47" t="s">
        <v>158</v>
      </c>
      <c r="G8436" s="47" t="s">
        <v>137</v>
      </c>
      <c r="H8436" s="47" t="n">
        <v>221</v>
      </c>
      <c r="I8436" s="57" t="n">
        <f aca="false">IFERROR(H8436/INDEX(Rate_Master!$C$2:$C$13,MATCH(F8436,Rate_Master!$A$2:$A$13,0)),0)</f>
        <v>1.105</v>
      </c>
    </row>
    <row r="8437" customFormat="false" ht="15" hidden="false" customHeight="false" outlineLevel="0" collapsed="false">
      <c r="A8437" s="47" t="s">
        <v>20389</v>
      </c>
      <c r="B8437" s="47" t="s">
        <v>1890</v>
      </c>
      <c r="C8437" s="48" t="n">
        <v>46174</v>
      </c>
      <c r="D8437" s="47" t="s">
        <v>65</v>
      </c>
      <c r="E8437" s="47" t="s">
        <v>134</v>
      </c>
      <c r="F8437" s="47" t="s">
        <v>158</v>
      </c>
      <c r="G8437" s="47" t="s">
        <v>138</v>
      </c>
      <c r="H8437" s="47" t="n">
        <v>92</v>
      </c>
      <c r="I8437" s="57" t="n">
        <f aca="false">IFERROR(H8437/INDEX(Rate_Master!$C$2:$C$13,MATCH(F8437,Rate_Master!$A$2:$A$13,0)),0)</f>
        <v>0.46</v>
      </c>
    </row>
    <row r="8438" customFormat="false" ht="15" hidden="false" customHeight="false" outlineLevel="0" collapsed="false">
      <c r="A8438" s="47" t="s">
        <v>20390</v>
      </c>
      <c r="B8438" s="47" t="s">
        <v>1891</v>
      </c>
      <c r="C8438" s="48" t="n">
        <v>46174</v>
      </c>
      <c r="D8438" s="47" t="s">
        <v>65</v>
      </c>
      <c r="E8438" s="47" t="s">
        <v>134</v>
      </c>
      <c r="F8438" s="47" t="s">
        <v>159</v>
      </c>
      <c r="G8438" s="47" t="s">
        <v>133</v>
      </c>
      <c r="H8438" s="47" t="n">
        <v>571</v>
      </c>
      <c r="I8438" s="57" t="n">
        <f aca="false">IFERROR(H8438/INDEX(Rate_Master!$C$2:$C$13,MATCH(F8438,Rate_Master!$A$2:$A$13,0)),0)</f>
        <v>2.37916666666667</v>
      </c>
    </row>
    <row r="8439" customFormat="false" ht="15" hidden="false" customHeight="false" outlineLevel="0" collapsed="false">
      <c r="A8439" s="47" t="s">
        <v>20391</v>
      </c>
      <c r="B8439" s="47" t="s">
        <v>1891</v>
      </c>
      <c r="C8439" s="48" t="n">
        <v>46174</v>
      </c>
      <c r="D8439" s="47" t="s">
        <v>65</v>
      </c>
      <c r="E8439" s="47" t="s">
        <v>134</v>
      </c>
      <c r="F8439" s="47" t="s">
        <v>159</v>
      </c>
      <c r="G8439" s="47" t="s">
        <v>135</v>
      </c>
      <c r="H8439" s="47" t="n">
        <v>458</v>
      </c>
      <c r="I8439" s="57" t="n">
        <f aca="false">IFERROR(H8439/INDEX(Rate_Master!$C$2:$C$13,MATCH(F8439,Rate_Master!$A$2:$A$13,0)),0)</f>
        <v>1.90833333333333</v>
      </c>
    </row>
    <row r="8440" customFormat="false" ht="15" hidden="false" customHeight="false" outlineLevel="0" collapsed="false">
      <c r="A8440" s="47" t="s">
        <v>20392</v>
      </c>
      <c r="B8440" s="47" t="s">
        <v>1891</v>
      </c>
      <c r="C8440" s="48" t="n">
        <v>46174</v>
      </c>
      <c r="D8440" s="47" t="s">
        <v>65</v>
      </c>
      <c r="E8440" s="47" t="s">
        <v>134</v>
      </c>
      <c r="F8440" s="47" t="s">
        <v>159</v>
      </c>
      <c r="G8440" s="47" t="s">
        <v>136</v>
      </c>
      <c r="H8440" s="47" t="n">
        <v>385</v>
      </c>
      <c r="I8440" s="57" t="n">
        <f aca="false">IFERROR(H8440/INDEX(Rate_Master!$C$2:$C$13,MATCH(F8440,Rate_Master!$A$2:$A$13,0)),0)</f>
        <v>1.60416666666667</v>
      </c>
    </row>
    <row r="8441" customFormat="false" ht="15" hidden="false" customHeight="false" outlineLevel="0" collapsed="false">
      <c r="A8441" s="47" t="s">
        <v>20393</v>
      </c>
      <c r="B8441" s="47" t="s">
        <v>1891</v>
      </c>
      <c r="C8441" s="48" t="n">
        <v>46174</v>
      </c>
      <c r="D8441" s="47" t="s">
        <v>65</v>
      </c>
      <c r="E8441" s="47" t="s">
        <v>134</v>
      </c>
      <c r="F8441" s="47" t="s">
        <v>159</v>
      </c>
      <c r="G8441" s="47" t="s">
        <v>137</v>
      </c>
      <c r="H8441" s="47" t="n">
        <v>232</v>
      </c>
      <c r="I8441" s="57" t="n">
        <f aca="false">IFERROR(H8441/INDEX(Rate_Master!$C$2:$C$13,MATCH(F8441,Rate_Master!$A$2:$A$13,0)),0)</f>
        <v>0.966666666666667</v>
      </c>
    </row>
    <row r="8442" customFormat="false" ht="15" hidden="false" customHeight="false" outlineLevel="0" collapsed="false">
      <c r="A8442" s="47" t="s">
        <v>20394</v>
      </c>
      <c r="B8442" s="47" t="s">
        <v>1891</v>
      </c>
      <c r="C8442" s="48" t="n">
        <v>46174</v>
      </c>
      <c r="D8442" s="47" t="s">
        <v>65</v>
      </c>
      <c r="E8442" s="47" t="s">
        <v>134</v>
      </c>
      <c r="F8442" s="47" t="s">
        <v>159</v>
      </c>
      <c r="G8442" s="47" t="s">
        <v>138</v>
      </c>
      <c r="H8442" s="47" t="n">
        <v>155</v>
      </c>
      <c r="I8442" s="57" t="n">
        <f aca="false">IFERROR(H8442/INDEX(Rate_Master!$C$2:$C$13,MATCH(F8442,Rate_Master!$A$2:$A$13,0)),0)</f>
        <v>0.645833333333333</v>
      </c>
    </row>
    <row r="8443" customFormat="false" ht="15" hidden="false" customHeight="false" outlineLevel="0" collapsed="false">
      <c r="A8443" s="47" t="s">
        <v>20395</v>
      </c>
      <c r="B8443" s="47" t="s">
        <v>1893</v>
      </c>
      <c r="C8443" s="48" t="n">
        <v>46174</v>
      </c>
      <c r="D8443" s="47" t="s">
        <v>65</v>
      </c>
      <c r="E8443" s="47" t="s">
        <v>134</v>
      </c>
      <c r="F8443" s="47" t="s">
        <v>159</v>
      </c>
      <c r="G8443" s="47" t="s">
        <v>133</v>
      </c>
      <c r="H8443" s="47" t="n">
        <v>480</v>
      </c>
      <c r="I8443" s="57" t="n">
        <f aca="false">IFERROR(H8443/INDEX(Rate_Master!$C$2:$C$13,MATCH(F8443,Rate_Master!$A$2:$A$13,0)),0)</f>
        <v>2</v>
      </c>
    </row>
    <row r="8444" customFormat="false" ht="15" hidden="false" customHeight="false" outlineLevel="0" collapsed="false">
      <c r="A8444" s="47" t="s">
        <v>20396</v>
      </c>
      <c r="B8444" s="47" t="s">
        <v>1893</v>
      </c>
      <c r="C8444" s="48" t="n">
        <v>46174</v>
      </c>
      <c r="D8444" s="47" t="s">
        <v>65</v>
      </c>
      <c r="E8444" s="47" t="s">
        <v>134</v>
      </c>
      <c r="F8444" s="47" t="s">
        <v>159</v>
      </c>
      <c r="G8444" s="47" t="s">
        <v>135</v>
      </c>
      <c r="H8444" s="47" t="n">
        <v>412</v>
      </c>
      <c r="I8444" s="57" t="n">
        <f aca="false">IFERROR(H8444/INDEX(Rate_Master!$C$2:$C$13,MATCH(F8444,Rate_Master!$A$2:$A$13,0)),0)</f>
        <v>1.71666666666667</v>
      </c>
    </row>
    <row r="8445" customFormat="false" ht="15" hidden="false" customHeight="false" outlineLevel="0" collapsed="false">
      <c r="A8445" s="47" t="s">
        <v>20397</v>
      </c>
      <c r="B8445" s="47" t="s">
        <v>1893</v>
      </c>
      <c r="C8445" s="48" t="n">
        <v>46174</v>
      </c>
      <c r="D8445" s="47" t="s">
        <v>65</v>
      </c>
      <c r="E8445" s="47" t="s">
        <v>134</v>
      </c>
      <c r="F8445" s="47" t="s">
        <v>159</v>
      </c>
      <c r="G8445" s="47" t="s">
        <v>136</v>
      </c>
      <c r="H8445" s="47" t="n">
        <v>377</v>
      </c>
      <c r="I8445" s="57" t="n">
        <f aca="false">IFERROR(H8445/INDEX(Rate_Master!$C$2:$C$13,MATCH(F8445,Rate_Master!$A$2:$A$13,0)),0)</f>
        <v>1.57083333333333</v>
      </c>
    </row>
    <row r="8446" customFormat="false" ht="15" hidden="false" customHeight="false" outlineLevel="0" collapsed="false">
      <c r="A8446" s="47" t="s">
        <v>20398</v>
      </c>
      <c r="B8446" s="47" t="s">
        <v>1893</v>
      </c>
      <c r="C8446" s="48" t="n">
        <v>46174</v>
      </c>
      <c r="D8446" s="47" t="s">
        <v>65</v>
      </c>
      <c r="E8446" s="47" t="s">
        <v>134</v>
      </c>
      <c r="F8446" s="47" t="s">
        <v>159</v>
      </c>
      <c r="G8446" s="47" t="s">
        <v>137</v>
      </c>
      <c r="H8446" s="47" t="n">
        <v>250</v>
      </c>
      <c r="I8446" s="57" t="n">
        <f aca="false">IFERROR(H8446/INDEX(Rate_Master!$C$2:$C$13,MATCH(F8446,Rate_Master!$A$2:$A$13,0)),0)</f>
        <v>1.04166666666667</v>
      </c>
    </row>
    <row r="8447" customFormat="false" ht="15" hidden="false" customHeight="false" outlineLevel="0" collapsed="false">
      <c r="A8447" s="47" t="s">
        <v>20399</v>
      </c>
      <c r="B8447" s="47" t="s">
        <v>1893</v>
      </c>
      <c r="C8447" s="48" t="n">
        <v>46174</v>
      </c>
      <c r="D8447" s="47" t="s">
        <v>65</v>
      </c>
      <c r="E8447" s="47" t="s">
        <v>134</v>
      </c>
      <c r="F8447" s="47" t="s">
        <v>159</v>
      </c>
      <c r="G8447" s="47" t="s">
        <v>138</v>
      </c>
      <c r="H8447" s="47" t="n">
        <v>122</v>
      </c>
      <c r="I8447" s="57" t="n">
        <f aca="false">IFERROR(H8447/INDEX(Rate_Master!$C$2:$C$13,MATCH(F8447,Rate_Master!$A$2:$A$13,0)),0)</f>
        <v>0.508333333333333</v>
      </c>
    </row>
    <row r="8448" customFormat="false" ht="15" hidden="false" customHeight="false" outlineLevel="0" collapsed="false">
      <c r="A8448" s="47" t="s">
        <v>20400</v>
      </c>
      <c r="B8448" s="47" t="s">
        <v>1894</v>
      </c>
      <c r="C8448" s="48" t="n">
        <v>46175</v>
      </c>
      <c r="D8448" s="47" t="s">
        <v>62</v>
      </c>
      <c r="E8448" s="47" t="s">
        <v>120</v>
      </c>
      <c r="F8448" s="47" t="s">
        <v>148</v>
      </c>
      <c r="G8448" s="47" t="s">
        <v>119</v>
      </c>
      <c r="H8448" s="47" t="n">
        <v>884</v>
      </c>
      <c r="I8448" s="57" t="n">
        <f aca="false">IFERROR(H8448/INDEX(Rate_Master!$C$2:$C$13,MATCH(F8448,Rate_Master!$A$2:$A$13,0)),0)</f>
        <v>0.982222222222222</v>
      </c>
    </row>
    <row r="8449" customFormat="false" ht="15" hidden="false" customHeight="false" outlineLevel="0" collapsed="false">
      <c r="A8449" s="47" t="s">
        <v>20401</v>
      </c>
      <c r="B8449" s="47" t="s">
        <v>1894</v>
      </c>
      <c r="C8449" s="48" t="n">
        <v>46175</v>
      </c>
      <c r="D8449" s="47" t="s">
        <v>62</v>
      </c>
      <c r="E8449" s="47" t="s">
        <v>120</v>
      </c>
      <c r="F8449" s="47" t="s">
        <v>148</v>
      </c>
      <c r="G8449" s="47" t="s">
        <v>121</v>
      </c>
      <c r="H8449" s="47" t="n">
        <v>797</v>
      </c>
      <c r="I8449" s="57" t="n">
        <f aca="false">IFERROR(H8449/INDEX(Rate_Master!$C$2:$C$13,MATCH(F8449,Rate_Master!$A$2:$A$13,0)),0)</f>
        <v>0.885555555555556</v>
      </c>
    </row>
    <row r="8450" customFormat="false" ht="15" hidden="false" customHeight="false" outlineLevel="0" collapsed="false">
      <c r="A8450" s="47" t="s">
        <v>20402</v>
      </c>
      <c r="B8450" s="47" t="s">
        <v>1894</v>
      </c>
      <c r="C8450" s="48" t="n">
        <v>46175</v>
      </c>
      <c r="D8450" s="47" t="s">
        <v>62</v>
      </c>
      <c r="E8450" s="47" t="s">
        <v>120</v>
      </c>
      <c r="F8450" s="47" t="s">
        <v>148</v>
      </c>
      <c r="G8450" s="47" t="s">
        <v>122</v>
      </c>
      <c r="H8450" s="47" t="n">
        <v>871</v>
      </c>
      <c r="I8450" s="57" t="n">
        <f aca="false">IFERROR(H8450/INDEX(Rate_Master!$C$2:$C$13,MATCH(F8450,Rate_Master!$A$2:$A$13,0)),0)</f>
        <v>0.967777777777778</v>
      </c>
    </row>
    <row r="8451" customFormat="false" ht="15" hidden="false" customHeight="false" outlineLevel="0" collapsed="false">
      <c r="A8451" s="47" t="s">
        <v>20403</v>
      </c>
      <c r="B8451" s="47" t="s">
        <v>1894</v>
      </c>
      <c r="C8451" s="48" t="n">
        <v>46175</v>
      </c>
      <c r="D8451" s="47" t="s">
        <v>62</v>
      </c>
      <c r="E8451" s="47" t="s">
        <v>120</v>
      </c>
      <c r="F8451" s="47" t="s">
        <v>148</v>
      </c>
      <c r="G8451" s="47" t="s">
        <v>123</v>
      </c>
      <c r="H8451" s="47" t="n">
        <v>633</v>
      </c>
      <c r="I8451" s="57" t="n">
        <f aca="false">IFERROR(H8451/INDEX(Rate_Master!$C$2:$C$13,MATCH(F8451,Rate_Master!$A$2:$A$13,0)),0)</f>
        <v>0.703333333333333</v>
      </c>
    </row>
    <row r="8452" customFormat="false" ht="15" hidden="false" customHeight="false" outlineLevel="0" collapsed="false">
      <c r="A8452" s="47" t="s">
        <v>20404</v>
      </c>
      <c r="B8452" s="47" t="s">
        <v>1894</v>
      </c>
      <c r="C8452" s="48" t="n">
        <v>46175</v>
      </c>
      <c r="D8452" s="47" t="s">
        <v>62</v>
      </c>
      <c r="E8452" s="47" t="s">
        <v>120</v>
      </c>
      <c r="F8452" s="47" t="s">
        <v>148</v>
      </c>
      <c r="G8452" s="47" t="s">
        <v>124</v>
      </c>
      <c r="H8452" s="47" t="n">
        <v>383</v>
      </c>
      <c r="I8452" s="57" t="n">
        <f aca="false">IFERROR(H8452/INDEX(Rate_Master!$C$2:$C$13,MATCH(F8452,Rate_Master!$A$2:$A$13,0)),0)</f>
        <v>0.425555555555556</v>
      </c>
    </row>
    <row r="8453" customFormat="false" ht="15" hidden="false" customHeight="false" outlineLevel="0" collapsed="false">
      <c r="A8453" s="47" t="s">
        <v>20405</v>
      </c>
      <c r="B8453" s="47" t="s">
        <v>1894</v>
      </c>
      <c r="C8453" s="48" t="n">
        <v>46175</v>
      </c>
      <c r="D8453" s="47" t="s">
        <v>62</v>
      </c>
      <c r="E8453" s="47" t="s">
        <v>120</v>
      </c>
      <c r="F8453" s="47" t="s">
        <v>148</v>
      </c>
      <c r="G8453" s="47" t="s">
        <v>125</v>
      </c>
      <c r="H8453" s="47" t="n">
        <v>236</v>
      </c>
      <c r="I8453" s="57" t="n">
        <f aca="false">IFERROR(H8453/INDEX(Rate_Master!$C$2:$C$13,MATCH(F8453,Rate_Master!$A$2:$A$13,0)),0)</f>
        <v>0.262222222222222</v>
      </c>
    </row>
    <row r="8454" customFormat="false" ht="15" hidden="false" customHeight="false" outlineLevel="0" collapsed="false">
      <c r="A8454" s="47" t="s">
        <v>20406</v>
      </c>
      <c r="B8454" s="47" t="s">
        <v>1894</v>
      </c>
      <c r="C8454" s="48" t="n">
        <v>46175</v>
      </c>
      <c r="D8454" s="47" t="s">
        <v>62</v>
      </c>
      <c r="E8454" s="47" t="s">
        <v>120</v>
      </c>
      <c r="F8454" s="47" t="s">
        <v>148</v>
      </c>
      <c r="G8454" s="47" t="s">
        <v>126</v>
      </c>
      <c r="H8454" s="47" t="n">
        <v>198</v>
      </c>
      <c r="I8454" s="57" t="n">
        <f aca="false">IFERROR(H8454/INDEX(Rate_Master!$C$2:$C$13,MATCH(F8454,Rate_Master!$A$2:$A$13,0)),0)</f>
        <v>0.22</v>
      </c>
    </row>
    <row r="8455" customFormat="false" ht="15" hidden="false" customHeight="false" outlineLevel="0" collapsed="false">
      <c r="A8455" s="47" t="s">
        <v>20407</v>
      </c>
      <c r="B8455" s="47" t="s">
        <v>1895</v>
      </c>
      <c r="C8455" s="48" t="n">
        <v>46175</v>
      </c>
      <c r="D8455" s="47" t="s">
        <v>62</v>
      </c>
      <c r="E8455" s="47" t="s">
        <v>120</v>
      </c>
      <c r="F8455" s="47" t="s">
        <v>148</v>
      </c>
      <c r="G8455" s="47" t="s">
        <v>119</v>
      </c>
      <c r="H8455" s="47" t="n">
        <v>1502</v>
      </c>
      <c r="I8455" s="57" t="n">
        <f aca="false">IFERROR(H8455/INDEX(Rate_Master!$C$2:$C$13,MATCH(F8455,Rate_Master!$A$2:$A$13,0)),0)</f>
        <v>1.66888888888889</v>
      </c>
    </row>
    <row r="8456" customFormat="false" ht="15" hidden="false" customHeight="false" outlineLevel="0" collapsed="false">
      <c r="A8456" s="47" t="s">
        <v>20408</v>
      </c>
      <c r="B8456" s="47" t="s">
        <v>1895</v>
      </c>
      <c r="C8456" s="48" t="n">
        <v>46175</v>
      </c>
      <c r="D8456" s="47" t="s">
        <v>62</v>
      </c>
      <c r="E8456" s="47" t="s">
        <v>120</v>
      </c>
      <c r="F8456" s="47" t="s">
        <v>148</v>
      </c>
      <c r="G8456" s="47" t="s">
        <v>121</v>
      </c>
      <c r="H8456" s="47" t="n">
        <v>1360</v>
      </c>
      <c r="I8456" s="57" t="n">
        <f aca="false">IFERROR(H8456/INDEX(Rate_Master!$C$2:$C$13,MATCH(F8456,Rate_Master!$A$2:$A$13,0)),0)</f>
        <v>1.51111111111111</v>
      </c>
    </row>
    <row r="8457" customFormat="false" ht="15" hidden="false" customHeight="false" outlineLevel="0" collapsed="false">
      <c r="A8457" s="47" t="s">
        <v>20409</v>
      </c>
      <c r="B8457" s="47" t="s">
        <v>1895</v>
      </c>
      <c r="C8457" s="48" t="n">
        <v>46175</v>
      </c>
      <c r="D8457" s="47" t="s">
        <v>62</v>
      </c>
      <c r="E8457" s="47" t="s">
        <v>120</v>
      </c>
      <c r="F8457" s="47" t="s">
        <v>148</v>
      </c>
      <c r="G8457" s="47" t="s">
        <v>122</v>
      </c>
      <c r="H8457" s="47" t="n">
        <v>1443</v>
      </c>
      <c r="I8457" s="57" t="n">
        <f aca="false">IFERROR(H8457/INDEX(Rate_Master!$C$2:$C$13,MATCH(F8457,Rate_Master!$A$2:$A$13,0)),0)</f>
        <v>1.60333333333333</v>
      </c>
    </row>
    <row r="8458" customFormat="false" ht="15" hidden="false" customHeight="false" outlineLevel="0" collapsed="false">
      <c r="A8458" s="47" t="s">
        <v>20410</v>
      </c>
      <c r="B8458" s="47" t="s">
        <v>1895</v>
      </c>
      <c r="C8458" s="48" t="n">
        <v>46175</v>
      </c>
      <c r="D8458" s="47" t="s">
        <v>62</v>
      </c>
      <c r="E8458" s="47" t="s">
        <v>120</v>
      </c>
      <c r="F8458" s="47" t="s">
        <v>148</v>
      </c>
      <c r="G8458" s="47" t="s">
        <v>123</v>
      </c>
      <c r="H8458" s="47" t="n">
        <v>1073</v>
      </c>
      <c r="I8458" s="57" t="n">
        <f aca="false">IFERROR(H8458/INDEX(Rate_Master!$C$2:$C$13,MATCH(F8458,Rate_Master!$A$2:$A$13,0)),0)</f>
        <v>1.19222222222222</v>
      </c>
    </row>
    <row r="8459" customFormat="false" ht="15" hidden="false" customHeight="false" outlineLevel="0" collapsed="false">
      <c r="A8459" s="47" t="s">
        <v>20411</v>
      </c>
      <c r="B8459" s="47" t="s">
        <v>1895</v>
      </c>
      <c r="C8459" s="48" t="n">
        <v>46175</v>
      </c>
      <c r="D8459" s="47" t="s">
        <v>62</v>
      </c>
      <c r="E8459" s="47" t="s">
        <v>120</v>
      </c>
      <c r="F8459" s="47" t="s">
        <v>148</v>
      </c>
      <c r="G8459" s="47" t="s">
        <v>124</v>
      </c>
      <c r="H8459" s="47" t="n">
        <v>684</v>
      </c>
      <c r="I8459" s="57" t="n">
        <f aca="false">IFERROR(H8459/INDEX(Rate_Master!$C$2:$C$13,MATCH(F8459,Rate_Master!$A$2:$A$13,0)),0)</f>
        <v>0.76</v>
      </c>
    </row>
    <row r="8460" customFormat="false" ht="15" hidden="false" customHeight="false" outlineLevel="0" collapsed="false">
      <c r="A8460" s="47" t="s">
        <v>20412</v>
      </c>
      <c r="B8460" s="47" t="s">
        <v>1895</v>
      </c>
      <c r="C8460" s="48" t="n">
        <v>46175</v>
      </c>
      <c r="D8460" s="47" t="s">
        <v>62</v>
      </c>
      <c r="E8460" s="47" t="s">
        <v>120</v>
      </c>
      <c r="F8460" s="47" t="s">
        <v>148</v>
      </c>
      <c r="G8460" s="47" t="s">
        <v>125</v>
      </c>
      <c r="H8460" s="47" t="n">
        <v>389</v>
      </c>
      <c r="I8460" s="57" t="n">
        <f aca="false">IFERROR(H8460/INDEX(Rate_Master!$C$2:$C$13,MATCH(F8460,Rate_Master!$A$2:$A$13,0)),0)</f>
        <v>0.432222222222222</v>
      </c>
    </row>
    <row r="8461" customFormat="false" ht="15" hidden="false" customHeight="false" outlineLevel="0" collapsed="false">
      <c r="A8461" s="47" t="s">
        <v>20413</v>
      </c>
      <c r="B8461" s="47" t="s">
        <v>1895</v>
      </c>
      <c r="C8461" s="48" t="n">
        <v>46175</v>
      </c>
      <c r="D8461" s="47" t="s">
        <v>62</v>
      </c>
      <c r="E8461" s="47" t="s">
        <v>120</v>
      </c>
      <c r="F8461" s="47" t="s">
        <v>148</v>
      </c>
      <c r="G8461" s="47" t="s">
        <v>126</v>
      </c>
      <c r="H8461" s="47" t="n">
        <v>237</v>
      </c>
      <c r="I8461" s="57" t="n">
        <f aca="false">IFERROR(H8461/INDEX(Rate_Master!$C$2:$C$13,MATCH(F8461,Rate_Master!$A$2:$A$13,0)),0)</f>
        <v>0.263333333333333</v>
      </c>
    </row>
    <row r="8462" customFormat="false" ht="15" hidden="false" customHeight="false" outlineLevel="0" collapsed="false">
      <c r="A8462" s="47" t="s">
        <v>20414</v>
      </c>
      <c r="B8462" s="47" t="s">
        <v>1896</v>
      </c>
      <c r="C8462" s="48" t="n">
        <v>46175</v>
      </c>
      <c r="D8462" s="47" t="s">
        <v>62</v>
      </c>
      <c r="E8462" s="47" t="s">
        <v>120</v>
      </c>
      <c r="F8462" s="47" t="s">
        <v>148</v>
      </c>
      <c r="G8462" s="47" t="s">
        <v>119</v>
      </c>
      <c r="H8462" s="47" t="n">
        <v>1594</v>
      </c>
      <c r="I8462" s="57" t="n">
        <f aca="false">IFERROR(H8462/INDEX(Rate_Master!$C$2:$C$13,MATCH(F8462,Rate_Master!$A$2:$A$13,0)),0)</f>
        <v>1.77111111111111</v>
      </c>
    </row>
    <row r="8463" customFormat="false" ht="15" hidden="false" customHeight="false" outlineLevel="0" collapsed="false">
      <c r="A8463" s="47" t="s">
        <v>20415</v>
      </c>
      <c r="B8463" s="47" t="s">
        <v>1896</v>
      </c>
      <c r="C8463" s="48" t="n">
        <v>46175</v>
      </c>
      <c r="D8463" s="47" t="s">
        <v>62</v>
      </c>
      <c r="E8463" s="47" t="s">
        <v>120</v>
      </c>
      <c r="F8463" s="47" t="s">
        <v>148</v>
      </c>
      <c r="G8463" s="47" t="s">
        <v>121</v>
      </c>
      <c r="H8463" s="47" t="n">
        <v>1440</v>
      </c>
      <c r="I8463" s="57" t="n">
        <f aca="false">IFERROR(H8463/INDEX(Rate_Master!$C$2:$C$13,MATCH(F8463,Rate_Master!$A$2:$A$13,0)),0)</f>
        <v>1.6</v>
      </c>
    </row>
    <row r="8464" customFormat="false" ht="15" hidden="false" customHeight="false" outlineLevel="0" collapsed="false">
      <c r="A8464" s="47" t="s">
        <v>20416</v>
      </c>
      <c r="B8464" s="47" t="s">
        <v>1896</v>
      </c>
      <c r="C8464" s="48" t="n">
        <v>46175</v>
      </c>
      <c r="D8464" s="47" t="s">
        <v>62</v>
      </c>
      <c r="E8464" s="47" t="s">
        <v>120</v>
      </c>
      <c r="F8464" s="47" t="s">
        <v>148</v>
      </c>
      <c r="G8464" s="47" t="s">
        <v>122</v>
      </c>
      <c r="H8464" s="47" t="n">
        <v>1566</v>
      </c>
      <c r="I8464" s="57" t="n">
        <f aca="false">IFERROR(H8464/INDEX(Rate_Master!$C$2:$C$13,MATCH(F8464,Rate_Master!$A$2:$A$13,0)),0)</f>
        <v>1.74</v>
      </c>
    </row>
    <row r="8465" customFormat="false" ht="15" hidden="false" customHeight="false" outlineLevel="0" collapsed="false">
      <c r="A8465" s="47" t="s">
        <v>20417</v>
      </c>
      <c r="B8465" s="47" t="s">
        <v>1896</v>
      </c>
      <c r="C8465" s="48" t="n">
        <v>46175</v>
      </c>
      <c r="D8465" s="47" t="s">
        <v>62</v>
      </c>
      <c r="E8465" s="47" t="s">
        <v>120</v>
      </c>
      <c r="F8465" s="47" t="s">
        <v>148</v>
      </c>
      <c r="G8465" s="47" t="s">
        <v>123</v>
      </c>
      <c r="H8465" s="47" t="n">
        <v>1139</v>
      </c>
      <c r="I8465" s="57" t="n">
        <f aca="false">IFERROR(H8465/INDEX(Rate_Master!$C$2:$C$13,MATCH(F8465,Rate_Master!$A$2:$A$13,0)),0)</f>
        <v>1.26555555555556</v>
      </c>
    </row>
    <row r="8466" customFormat="false" ht="15" hidden="false" customHeight="false" outlineLevel="0" collapsed="false">
      <c r="A8466" s="47" t="s">
        <v>20418</v>
      </c>
      <c r="B8466" s="47" t="s">
        <v>1896</v>
      </c>
      <c r="C8466" s="48" t="n">
        <v>46175</v>
      </c>
      <c r="D8466" s="47" t="s">
        <v>62</v>
      </c>
      <c r="E8466" s="47" t="s">
        <v>120</v>
      </c>
      <c r="F8466" s="47" t="s">
        <v>148</v>
      </c>
      <c r="G8466" s="47" t="s">
        <v>124</v>
      </c>
      <c r="H8466" s="47" t="n">
        <v>762</v>
      </c>
      <c r="I8466" s="57" t="n">
        <f aca="false">IFERROR(H8466/INDEX(Rate_Master!$C$2:$C$13,MATCH(F8466,Rate_Master!$A$2:$A$13,0)),0)</f>
        <v>0.846666666666667</v>
      </c>
    </row>
    <row r="8467" customFormat="false" ht="15" hidden="false" customHeight="false" outlineLevel="0" collapsed="false">
      <c r="A8467" s="47" t="s">
        <v>20419</v>
      </c>
      <c r="B8467" s="47" t="s">
        <v>1896</v>
      </c>
      <c r="C8467" s="48" t="n">
        <v>46175</v>
      </c>
      <c r="D8467" s="47" t="s">
        <v>62</v>
      </c>
      <c r="E8467" s="47" t="s">
        <v>120</v>
      </c>
      <c r="F8467" s="47" t="s">
        <v>148</v>
      </c>
      <c r="G8467" s="47" t="s">
        <v>125</v>
      </c>
      <c r="H8467" s="47" t="n">
        <v>418</v>
      </c>
      <c r="I8467" s="57" t="n">
        <f aca="false">IFERROR(H8467/INDEX(Rate_Master!$C$2:$C$13,MATCH(F8467,Rate_Master!$A$2:$A$13,0)),0)</f>
        <v>0.464444444444444</v>
      </c>
    </row>
    <row r="8468" customFormat="false" ht="15" hidden="false" customHeight="false" outlineLevel="0" collapsed="false">
      <c r="A8468" s="47" t="s">
        <v>20420</v>
      </c>
      <c r="B8468" s="47" t="s">
        <v>1896</v>
      </c>
      <c r="C8468" s="48" t="n">
        <v>46175</v>
      </c>
      <c r="D8468" s="47" t="s">
        <v>62</v>
      </c>
      <c r="E8468" s="47" t="s">
        <v>120</v>
      </c>
      <c r="F8468" s="47" t="s">
        <v>148</v>
      </c>
      <c r="G8468" s="47" t="s">
        <v>126</v>
      </c>
      <c r="H8468" s="47" t="n">
        <v>259</v>
      </c>
      <c r="I8468" s="57" t="n">
        <f aca="false">IFERROR(H8468/INDEX(Rate_Master!$C$2:$C$13,MATCH(F8468,Rate_Master!$A$2:$A$13,0)),0)</f>
        <v>0.287777777777778</v>
      </c>
    </row>
    <row r="8469" customFormat="false" ht="15" hidden="false" customHeight="false" outlineLevel="0" collapsed="false">
      <c r="A8469" s="47" t="s">
        <v>20421</v>
      </c>
      <c r="B8469" s="47" t="s">
        <v>1897</v>
      </c>
      <c r="C8469" s="48" t="n">
        <v>46175</v>
      </c>
      <c r="D8469" s="47" t="s">
        <v>63</v>
      </c>
      <c r="E8469" s="47" t="s">
        <v>120</v>
      </c>
      <c r="F8469" s="47" t="s">
        <v>152</v>
      </c>
      <c r="G8469" s="47" t="s">
        <v>119</v>
      </c>
      <c r="H8469" s="47" t="n">
        <v>2442</v>
      </c>
      <c r="I8469" s="57" t="n">
        <f aca="false">IFERROR(H8469/INDEX(Rate_Master!$C$2:$C$13,MATCH(F8469,Rate_Master!$A$2:$A$13,0)),0)</f>
        <v>2.71333333333333</v>
      </c>
    </row>
    <row r="8470" customFormat="false" ht="15" hidden="false" customHeight="false" outlineLevel="0" collapsed="false">
      <c r="A8470" s="47" t="s">
        <v>20422</v>
      </c>
      <c r="B8470" s="47" t="s">
        <v>1897</v>
      </c>
      <c r="C8470" s="48" t="n">
        <v>46175</v>
      </c>
      <c r="D8470" s="47" t="s">
        <v>63</v>
      </c>
      <c r="E8470" s="47" t="s">
        <v>120</v>
      </c>
      <c r="F8470" s="47" t="s">
        <v>152</v>
      </c>
      <c r="G8470" s="47" t="s">
        <v>121</v>
      </c>
      <c r="H8470" s="47" t="n">
        <v>2336</v>
      </c>
      <c r="I8470" s="57" t="n">
        <f aca="false">IFERROR(H8470/INDEX(Rate_Master!$C$2:$C$13,MATCH(F8470,Rate_Master!$A$2:$A$13,0)),0)</f>
        <v>2.59555555555556</v>
      </c>
    </row>
    <row r="8471" customFormat="false" ht="15" hidden="false" customHeight="false" outlineLevel="0" collapsed="false">
      <c r="A8471" s="47" t="s">
        <v>20423</v>
      </c>
      <c r="B8471" s="47" t="s">
        <v>1897</v>
      </c>
      <c r="C8471" s="48" t="n">
        <v>46175</v>
      </c>
      <c r="D8471" s="47" t="s">
        <v>63</v>
      </c>
      <c r="E8471" s="47" t="s">
        <v>120</v>
      </c>
      <c r="F8471" s="47" t="s">
        <v>152</v>
      </c>
      <c r="G8471" s="47" t="s">
        <v>122</v>
      </c>
      <c r="H8471" s="47" t="n">
        <v>2541</v>
      </c>
      <c r="I8471" s="57" t="n">
        <f aca="false">IFERROR(H8471/INDEX(Rate_Master!$C$2:$C$13,MATCH(F8471,Rate_Master!$A$2:$A$13,0)),0)</f>
        <v>2.82333333333333</v>
      </c>
    </row>
    <row r="8472" customFormat="false" ht="15" hidden="false" customHeight="false" outlineLevel="0" collapsed="false">
      <c r="A8472" s="47" t="s">
        <v>20424</v>
      </c>
      <c r="B8472" s="47" t="s">
        <v>1897</v>
      </c>
      <c r="C8472" s="48" t="n">
        <v>46175</v>
      </c>
      <c r="D8472" s="47" t="s">
        <v>63</v>
      </c>
      <c r="E8472" s="47" t="s">
        <v>120</v>
      </c>
      <c r="F8472" s="47" t="s">
        <v>152</v>
      </c>
      <c r="G8472" s="47" t="s">
        <v>123</v>
      </c>
      <c r="H8472" s="47" t="n">
        <v>1797</v>
      </c>
      <c r="I8472" s="57" t="n">
        <f aca="false">IFERROR(H8472/INDEX(Rate_Master!$C$2:$C$13,MATCH(F8472,Rate_Master!$A$2:$A$13,0)),0)</f>
        <v>1.99666666666667</v>
      </c>
    </row>
    <row r="8473" customFormat="false" ht="15" hidden="false" customHeight="false" outlineLevel="0" collapsed="false">
      <c r="A8473" s="47" t="s">
        <v>20425</v>
      </c>
      <c r="B8473" s="47" t="s">
        <v>1897</v>
      </c>
      <c r="C8473" s="48" t="n">
        <v>46175</v>
      </c>
      <c r="D8473" s="47" t="s">
        <v>63</v>
      </c>
      <c r="E8473" s="47" t="s">
        <v>120</v>
      </c>
      <c r="F8473" s="47" t="s">
        <v>152</v>
      </c>
      <c r="G8473" s="47" t="s">
        <v>124</v>
      </c>
      <c r="H8473" s="47" t="n">
        <v>1185</v>
      </c>
      <c r="I8473" s="57" t="n">
        <f aca="false">IFERROR(H8473/INDEX(Rate_Master!$C$2:$C$13,MATCH(F8473,Rate_Master!$A$2:$A$13,0)),0)</f>
        <v>1.31666666666667</v>
      </c>
    </row>
    <row r="8474" customFormat="false" ht="15" hidden="false" customHeight="false" outlineLevel="0" collapsed="false">
      <c r="A8474" s="47" t="s">
        <v>20426</v>
      </c>
      <c r="B8474" s="47" t="s">
        <v>1897</v>
      </c>
      <c r="C8474" s="48" t="n">
        <v>46175</v>
      </c>
      <c r="D8474" s="47" t="s">
        <v>63</v>
      </c>
      <c r="E8474" s="47" t="s">
        <v>120</v>
      </c>
      <c r="F8474" s="47" t="s">
        <v>152</v>
      </c>
      <c r="G8474" s="47" t="s">
        <v>125</v>
      </c>
      <c r="H8474" s="47" t="n">
        <v>704</v>
      </c>
      <c r="I8474" s="57" t="n">
        <f aca="false">IFERROR(H8474/INDEX(Rate_Master!$C$2:$C$13,MATCH(F8474,Rate_Master!$A$2:$A$13,0)),0)</f>
        <v>0.782222222222222</v>
      </c>
    </row>
    <row r="8475" customFormat="false" ht="15" hidden="false" customHeight="false" outlineLevel="0" collapsed="false">
      <c r="A8475" s="47" t="s">
        <v>20427</v>
      </c>
      <c r="B8475" s="47" t="s">
        <v>1897</v>
      </c>
      <c r="C8475" s="48" t="n">
        <v>46175</v>
      </c>
      <c r="D8475" s="47" t="s">
        <v>63</v>
      </c>
      <c r="E8475" s="47" t="s">
        <v>120</v>
      </c>
      <c r="F8475" s="47" t="s">
        <v>152</v>
      </c>
      <c r="G8475" s="47" t="s">
        <v>126</v>
      </c>
      <c r="H8475" s="47" t="n">
        <v>460</v>
      </c>
      <c r="I8475" s="57" t="n">
        <f aca="false">IFERROR(H8475/INDEX(Rate_Master!$C$2:$C$13,MATCH(F8475,Rate_Master!$A$2:$A$13,0)),0)</f>
        <v>0.511111111111111</v>
      </c>
    </row>
    <row r="8476" customFormat="false" ht="15" hidden="false" customHeight="false" outlineLevel="0" collapsed="false">
      <c r="A8476" s="47" t="s">
        <v>20428</v>
      </c>
      <c r="B8476" s="47" t="s">
        <v>1898</v>
      </c>
      <c r="C8476" s="48" t="n">
        <v>46175</v>
      </c>
      <c r="D8476" s="47" t="s">
        <v>63</v>
      </c>
      <c r="E8476" s="47" t="s">
        <v>120</v>
      </c>
      <c r="F8476" s="47" t="s">
        <v>152</v>
      </c>
      <c r="G8476" s="47" t="s">
        <v>119</v>
      </c>
      <c r="H8476" s="47" t="n">
        <v>1191</v>
      </c>
      <c r="I8476" s="57" t="n">
        <f aca="false">IFERROR(H8476/INDEX(Rate_Master!$C$2:$C$13,MATCH(F8476,Rate_Master!$A$2:$A$13,0)),0)</f>
        <v>1.32333333333333</v>
      </c>
    </row>
    <row r="8477" customFormat="false" ht="15" hidden="false" customHeight="false" outlineLevel="0" collapsed="false">
      <c r="A8477" s="47" t="s">
        <v>20429</v>
      </c>
      <c r="B8477" s="47" t="s">
        <v>1898</v>
      </c>
      <c r="C8477" s="48" t="n">
        <v>46175</v>
      </c>
      <c r="D8477" s="47" t="s">
        <v>63</v>
      </c>
      <c r="E8477" s="47" t="s">
        <v>120</v>
      </c>
      <c r="F8477" s="47" t="s">
        <v>152</v>
      </c>
      <c r="G8477" s="47" t="s">
        <v>121</v>
      </c>
      <c r="H8477" s="47" t="n">
        <v>1030</v>
      </c>
      <c r="I8477" s="57" t="n">
        <f aca="false">IFERROR(H8477/INDEX(Rate_Master!$C$2:$C$13,MATCH(F8477,Rate_Master!$A$2:$A$13,0)),0)</f>
        <v>1.14444444444444</v>
      </c>
    </row>
    <row r="8478" customFormat="false" ht="15" hidden="false" customHeight="false" outlineLevel="0" collapsed="false">
      <c r="A8478" s="47" t="s">
        <v>20430</v>
      </c>
      <c r="B8478" s="47" t="s">
        <v>1898</v>
      </c>
      <c r="C8478" s="48" t="n">
        <v>46175</v>
      </c>
      <c r="D8478" s="47" t="s">
        <v>63</v>
      </c>
      <c r="E8478" s="47" t="s">
        <v>120</v>
      </c>
      <c r="F8478" s="47" t="s">
        <v>152</v>
      </c>
      <c r="G8478" s="47" t="s">
        <v>122</v>
      </c>
      <c r="H8478" s="47" t="n">
        <v>1180</v>
      </c>
      <c r="I8478" s="57" t="n">
        <f aca="false">IFERROR(H8478/INDEX(Rate_Master!$C$2:$C$13,MATCH(F8478,Rate_Master!$A$2:$A$13,0)),0)</f>
        <v>1.31111111111111</v>
      </c>
    </row>
    <row r="8479" customFormat="false" ht="15" hidden="false" customHeight="false" outlineLevel="0" collapsed="false">
      <c r="A8479" s="47" t="s">
        <v>20431</v>
      </c>
      <c r="B8479" s="47" t="s">
        <v>1898</v>
      </c>
      <c r="C8479" s="48" t="n">
        <v>46175</v>
      </c>
      <c r="D8479" s="47" t="s">
        <v>63</v>
      </c>
      <c r="E8479" s="47" t="s">
        <v>120</v>
      </c>
      <c r="F8479" s="47" t="s">
        <v>152</v>
      </c>
      <c r="G8479" s="47" t="s">
        <v>123</v>
      </c>
      <c r="H8479" s="47" t="n">
        <v>856</v>
      </c>
      <c r="I8479" s="57" t="n">
        <f aca="false">IFERROR(H8479/INDEX(Rate_Master!$C$2:$C$13,MATCH(F8479,Rate_Master!$A$2:$A$13,0)),0)</f>
        <v>0.951111111111111</v>
      </c>
    </row>
    <row r="8480" customFormat="false" ht="15" hidden="false" customHeight="false" outlineLevel="0" collapsed="false">
      <c r="A8480" s="47" t="s">
        <v>20432</v>
      </c>
      <c r="B8480" s="47" t="s">
        <v>1898</v>
      </c>
      <c r="C8480" s="48" t="n">
        <v>46175</v>
      </c>
      <c r="D8480" s="47" t="s">
        <v>63</v>
      </c>
      <c r="E8480" s="47" t="s">
        <v>120</v>
      </c>
      <c r="F8480" s="47" t="s">
        <v>152</v>
      </c>
      <c r="G8480" s="47" t="s">
        <v>124</v>
      </c>
      <c r="H8480" s="47" t="n">
        <v>554</v>
      </c>
      <c r="I8480" s="57" t="n">
        <f aca="false">IFERROR(H8480/INDEX(Rate_Master!$C$2:$C$13,MATCH(F8480,Rate_Master!$A$2:$A$13,0)),0)</f>
        <v>0.615555555555556</v>
      </c>
    </row>
    <row r="8481" customFormat="false" ht="15" hidden="false" customHeight="false" outlineLevel="0" collapsed="false">
      <c r="A8481" s="47" t="s">
        <v>20433</v>
      </c>
      <c r="B8481" s="47" t="s">
        <v>1898</v>
      </c>
      <c r="C8481" s="48" t="n">
        <v>46175</v>
      </c>
      <c r="D8481" s="47" t="s">
        <v>63</v>
      </c>
      <c r="E8481" s="47" t="s">
        <v>120</v>
      </c>
      <c r="F8481" s="47" t="s">
        <v>152</v>
      </c>
      <c r="G8481" s="47" t="s">
        <v>125</v>
      </c>
      <c r="H8481" s="47" t="n">
        <v>339</v>
      </c>
      <c r="I8481" s="57" t="n">
        <f aca="false">IFERROR(H8481/INDEX(Rate_Master!$C$2:$C$13,MATCH(F8481,Rate_Master!$A$2:$A$13,0)),0)</f>
        <v>0.376666666666667</v>
      </c>
    </row>
    <row r="8482" customFormat="false" ht="15" hidden="false" customHeight="false" outlineLevel="0" collapsed="false">
      <c r="A8482" s="47" t="s">
        <v>20434</v>
      </c>
      <c r="B8482" s="47" t="s">
        <v>1898</v>
      </c>
      <c r="C8482" s="48" t="n">
        <v>46175</v>
      </c>
      <c r="D8482" s="47" t="s">
        <v>63</v>
      </c>
      <c r="E8482" s="47" t="s">
        <v>120</v>
      </c>
      <c r="F8482" s="47" t="s">
        <v>152</v>
      </c>
      <c r="G8482" s="47" t="s">
        <v>126</v>
      </c>
      <c r="H8482" s="47" t="n">
        <v>228</v>
      </c>
      <c r="I8482" s="57" t="n">
        <f aca="false">IFERROR(H8482/INDEX(Rate_Master!$C$2:$C$13,MATCH(F8482,Rate_Master!$A$2:$A$13,0)),0)</f>
        <v>0.253333333333333</v>
      </c>
    </row>
    <row r="8483" customFormat="false" ht="15" hidden="false" customHeight="false" outlineLevel="0" collapsed="false">
      <c r="A8483" s="47" t="s">
        <v>20435</v>
      </c>
      <c r="B8483" s="47" t="s">
        <v>1899</v>
      </c>
      <c r="C8483" s="48" t="n">
        <v>46175</v>
      </c>
      <c r="D8483" s="47" t="s">
        <v>63</v>
      </c>
      <c r="E8483" s="47" t="s">
        <v>120</v>
      </c>
      <c r="F8483" s="47" t="s">
        <v>152</v>
      </c>
      <c r="G8483" s="47" t="s">
        <v>119</v>
      </c>
      <c r="H8483" s="47" t="n">
        <v>1973</v>
      </c>
      <c r="I8483" s="57" t="n">
        <f aca="false">IFERROR(H8483/INDEX(Rate_Master!$C$2:$C$13,MATCH(F8483,Rate_Master!$A$2:$A$13,0)),0)</f>
        <v>2.19222222222222</v>
      </c>
    </row>
    <row r="8484" customFormat="false" ht="15" hidden="false" customHeight="false" outlineLevel="0" collapsed="false">
      <c r="A8484" s="47" t="s">
        <v>20436</v>
      </c>
      <c r="B8484" s="47" t="s">
        <v>1899</v>
      </c>
      <c r="C8484" s="48" t="n">
        <v>46175</v>
      </c>
      <c r="D8484" s="47" t="s">
        <v>63</v>
      </c>
      <c r="E8484" s="47" t="s">
        <v>120</v>
      </c>
      <c r="F8484" s="47" t="s">
        <v>152</v>
      </c>
      <c r="G8484" s="47" t="s">
        <v>121</v>
      </c>
      <c r="H8484" s="47" t="n">
        <v>1845</v>
      </c>
      <c r="I8484" s="57" t="n">
        <f aca="false">IFERROR(H8484/INDEX(Rate_Master!$C$2:$C$13,MATCH(F8484,Rate_Master!$A$2:$A$13,0)),0)</f>
        <v>2.05</v>
      </c>
    </row>
    <row r="8485" customFormat="false" ht="15" hidden="false" customHeight="false" outlineLevel="0" collapsed="false">
      <c r="A8485" s="47" t="s">
        <v>20437</v>
      </c>
      <c r="B8485" s="47" t="s">
        <v>1899</v>
      </c>
      <c r="C8485" s="48" t="n">
        <v>46175</v>
      </c>
      <c r="D8485" s="47" t="s">
        <v>63</v>
      </c>
      <c r="E8485" s="47" t="s">
        <v>120</v>
      </c>
      <c r="F8485" s="47" t="s">
        <v>152</v>
      </c>
      <c r="G8485" s="47" t="s">
        <v>122</v>
      </c>
      <c r="H8485" s="47" t="n">
        <v>1927</v>
      </c>
      <c r="I8485" s="57" t="n">
        <f aca="false">IFERROR(H8485/INDEX(Rate_Master!$C$2:$C$13,MATCH(F8485,Rate_Master!$A$2:$A$13,0)),0)</f>
        <v>2.14111111111111</v>
      </c>
    </row>
    <row r="8486" customFormat="false" ht="15" hidden="false" customHeight="false" outlineLevel="0" collapsed="false">
      <c r="A8486" s="47" t="s">
        <v>20438</v>
      </c>
      <c r="B8486" s="47" t="s">
        <v>1899</v>
      </c>
      <c r="C8486" s="48" t="n">
        <v>46175</v>
      </c>
      <c r="D8486" s="47" t="s">
        <v>63</v>
      </c>
      <c r="E8486" s="47" t="s">
        <v>120</v>
      </c>
      <c r="F8486" s="47" t="s">
        <v>152</v>
      </c>
      <c r="G8486" s="47" t="s">
        <v>123</v>
      </c>
      <c r="H8486" s="47" t="n">
        <v>1393</v>
      </c>
      <c r="I8486" s="57" t="n">
        <f aca="false">IFERROR(H8486/INDEX(Rate_Master!$C$2:$C$13,MATCH(F8486,Rate_Master!$A$2:$A$13,0)),0)</f>
        <v>1.54777777777778</v>
      </c>
    </row>
    <row r="8487" customFormat="false" ht="15" hidden="false" customHeight="false" outlineLevel="0" collapsed="false">
      <c r="A8487" s="47" t="s">
        <v>20439</v>
      </c>
      <c r="B8487" s="47" t="s">
        <v>1899</v>
      </c>
      <c r="C8487" s="48" t="n">
        <v>46175</v>
      </c>
      <c r="D8487" s="47" t="s">
        <v>63</v>
      </c>
      <c r="E8487" s="47" t="s">
        <v>120</v>
      </c>
      <c r="F8487" s="47" t="s">
        <v>152</v>
      </c>
      <c r="G8487" s="47" t="s">
        <v>124</v>
      </c>
      <c r="H8487" s="47" t="n">
        <v>865</v>
      </c>
      <c r="I8487" s="57" t="n">
        <f aca="false">IFERROR(H8487/INDEX(Rate_Master!$C$2:$C$13,MATCH(F8487,Rate_Master!$A$2:$A$13,0)),0)</f>
        <v>0.961111111111111</v>
      </c>
    </row>
    <row r="8488" customFormat="false" ht="15" hidden="false" customHeight="false" outlineLevel="0" collapsed="false">
      <c r="A8488" s="47" t="s">
        <v>20440</v>
      </c>
      <c r="B8488" s="47" t="s">
        <v>1899</v>
      </c>
      <c r="C8488" s="48" t="n">
        <v>46175</v>
      </c>
      <c r="D8488" s="47" t="s">
        <v>63</v>
      </c>
      <c r="E8488" s="47" t="s">
        <v>120</v>
      </c>
      <c r="F8488" s="47" t="s">
        <v>152</v>
      </c>
      <c r="G8488" s="47" t="s">
        <v>125</v>
      </c>
      <c r="H8488" s="47" t="n">
        <v>507</v>
      </c>
      <c r="I8488" s="57" t="n">
        <f aca="false">IFERROR(H8488/INDEX(Rate_Master!$C$2:$C$13,MATCH(F8488,Rate_Master!$A$2:$A$13,0)),0)</f>
        <v>0.563333333333333</v>
      </c>
    </row>
    <row r="8489" customFormat="false" ht="15" hidden="false" customHeight="false" outlineLevel="0" collapsed="false">
      <c r="A8489" s="47" t="s">
        <v>20441</v>
      </c>
      <c r="B8489" s="47" t="s">
        <v>1899</v>
      </c>
      <c r="C8489" s="48" t="n">
        <v>46175</v>
      </c>
      <c r="D8489" s="47" t="s">
        <v>63</v>
      </c>
      <c r="E8489" s="47" t="s">
        <v>120</v>
      </c>
      <c r="F8489" s="47" t="s">
        <v>152</v>
      </c>
      <c r="G8489" s="47" t="s">
        <v>126</v>
      </c>
      <c r="H8489" s="47" t="n">
        <v>357</v>
      </c>
      <c r="I8489" s="57" t="n">
        <f aca="false">IFERROR(H8489/INDEX(Rate_Master!$C$2:$C$13,MATCH(F8489,Rate_Master!$A$2:$A$13,0)),0)</f>
        <v>0.396666666666667</v>
      </c>
    </row>
    <row r="8490" customFormat="false" ht="15" hidden="false" customHeight="false" outlineLevel="0" collapsed="false">
      <c r="A8490" s="47" t="s">
        <v>20442</v>
      </c>
      <c r="B8490" s="47" t="s">
        <v>1900</v>
      </c>
      <c r="C8490" s="48" t="n">
        <v>46175</v>
      </c>
      <c r="D8490" s="47" t="s">
        <v>64</v>
      </c>
      <c r="E8490" s="47" t="s">
        <v>128</v>
      </c>
      <c r="F8490" s="47" t="s">
        <v>154</v>
      </c>
      <c r="G8490" s="47" t="s">
        <v>127</v>
      </c>
      <c r="H8490" s="47" t="n">
        <v>1334</v>
      </c>
      <c r="I8490" s="57" t="n">
        <f aca="false">IFERROR(H8490/INDEX(Rate_Master!$C$2:$C$13,MATCH(F8490,Rate_Master!$A$2:$A$13,0)),0)</f>
        <v>2.22333333333333</v>
      </c>
    </row>
    <row r="8491" customFormat="false" ht="15" hidden="false" customHeight="false" outlineLevel="0" collapsed="false">
      <c r="A8491" s="47" t="s">
        <v>20443</v>
      </c>
      <c r="B8491" s="47" t="s">
        <v>1900</v>
      </c>
      <c r="C8491" s="48" t="n">
        <v>46175</v>
      </c>
      <c r="D8491" s="47" t="s">
        <v>64</v>
      </c>
      <c r="E8491" s="47" t="s">
        <v>128</v>
      </c>
      <c r="F8491" s="47" t="s">
        <v>154</v>
      </c>
      <c r="G8491" s="47" t="s">
        <v>129</v>
      </c>
      <c r="H8491" s="47" t="n">
        <v>916</v>
      </c>
      <c r="I8491" s="57" t="n">
        <f aca="false">IFERROR(H8491/INDEX(Rate_Master!$C$2:$C$13,MATCH(F8491,Rate_Master!$A$2:$A$13,0)),0)</f>
        <v>1.52666666666667</v>
      </c>
    </row>
    <row r="8492" customFormat="false" ht="15" hidden="false" customHeight="false" outlineLevel="0" collapsed="false">
      <c r="A8492" s="47" t="s">
        <v>20444</v>
      </c>
      <c r="B8492" s="47" t="s">
        <v>1900</v>
      </c>
      <c r="C8492" s="48" t="n">
        <v>46175</v>
      </c>
      <c r="D8492" s="47" t="s">
        <v>64</v>
      </c>
      <c r="E8492" s="47" t="s">
        <v>128</v>
      </c>
      <c r="F8492" s="47" t="s">
        <v>154</v>
      </c>
      <c r="G8492" s="47" t="s">
        <v>130</v>
      </c>
      <c r="H8492" s="47" t="n">
        <v>781</v>
      </c>
      <c r="I8492" s="57" t="n">
        <f aca="false">IFERROR(H8492/INDEX(Rate_Master!$C$2:$C$13,MATCH(F8492,Rate_Master!$A$2:$A$13,0)),0)</f>
        <v>1.30166666666667</v>
      </c>
    </row>
    <row r="8493" customFormat="false" ht="15" hidden="false" customHeight="false" outlineLevel="0" collapsed="false">
      <c r="A8493" s="47" t="s">
        <v>20445</v>
      </c>
      <c r="B8493" s="47" t="s">
        <v>1900</v>
      </c>
      <c r="C8493" s="48" t="n">
        <v>46175</v>
      </c>
      <c r="D8493" s="47" t="s">
        <v>64</v>
      </c>
      <c r="E8493" s="47" t="s">
        <v>128</v>
      </c>
      <c r="F8493" s="47" t="s">
        <v>154</v>
      </c>
      <c r="G8493" s="47" t="s">
        <v>131</v>
      </c>
      <c r="H8493" s="47" t="n">
        <v>373</v>
      </c>
      <c r="I8493" s="57" t="n">
        <f aca="false">IFERROR(H8493/INDEX(Rate_Master!$C$2:$C$13,MATCH(F8493,Rate_Master!$A$2:$A$13,0)),0)</f>
        <v>0.621666666666667</v>
      </c>
    </row>
    <row r="8494" customFormat="false" ht="15" hidden="false" customHeight="false" outlineLevel="0" collapsed="false">
      <c r="A8494" s="47" t="s">
        <v>20446</v>
      </c>
      <c r="B8494" s="47" t="s">
        <v>1900</v>
      </c>
      <c r="C8494" s="48" t="n">
        <v>46175</v>
      </c>
      <c r="D8494" s="47" t="s">
        <v>64</v>
      </c>
      <c r="E8494" s="47" t="s">
        <v>128</v>
      </c>
      <c r="F8494" s="47" t="s">
        <v>154</v>
      </c>
      <c r="G8494" s="47" t="s">
        <v>132</v>
      </c>
      <c r="H8494" s="47" t="n">
        <v>292</v>
      </c>
      <c r="I8494" s="57" t="n">
        <f aca="false">IFERROR(H8494/INDEX(Rate_Master!$C$2:$C$13,MATCH(F8494,Rate_Master!$A$2:$A$13,0)),0)</f>
        <v>0.486666666666667</v>
      </c>
    </row>
    <row r="8495" customFormat="false" ht="15" hidden="false" customHeight="false" outlineLevel="0" collapsed="false">
      <c r="A8495" s="47" t="s">
        <v>20447</v>
      </c>
      <c r="B8495" s="47" t="s">
        <v>1902</v>
      </c>
      <c r="C8495" s="48" t="n">
        <v>46175</v>
      </c>
      <c r="D8495" s="47" t="s">
        <v>64</v>
      </c>
      <c r="E8495" s="47" t="s">
        <v>128</v>
      </c>
      <c r="F8495" s="47" t="s">
        <v>154</v>
      </c>
      <c r="G8495" s="47" t="s">
        <v>127</v>
      </c>
      <c r="H8495" s="47" t="n">
        <v>1125</v>
      </c>
      <c r="I8495" s="57" t="n">
        <f aca="false">IFERROR(H8495/INDEX(Rate_Master!$C$2:$C$13,MATCH(F8495,Rate_Master!$A$2:$A$13,0)),0)</f>
        <v>1.875</v>
      </c>
    </row>
    <row r="8496" customFormat="false" ht="15" hidden="false" customHeight="false" outlineLevel="0" collapsed="false">
      <c r="A8496" s="47" t="s">
        <v>20448</v>
      </c>
      <c r="B8496" s="47" t="s">
        <v>1902</v>
      </c>
      <c r="C8496" s="48" t="n">
        <v>46175</v>
      </c>
      <c r="D8496" s="47" t="s">
        <v>64</v>
      </c>
      <c r="E8496" s="47" t="s">
        <v>128</v>
      </c>
      <c r="F8496" s="47" t="s">
        <v>154</v>
      </c>
      <c r="G8496" s="47" t="s">
        <v>129</v>
      </c>
      <c r="H8496" s="47" t="n">
        <v>801</v>
      </c>
      <c r="I8496" s="57" t="n">
        <f aca="false">IFERROR(H8496/INDEX(Rate_Master!$C$2:$C$13,MATCH(F8496,Rate_Master!$A$2:$A$13,0)),0)</f>
        <v>1.335</v>
      </c>
    </row>
    <row r="8497" customFormat="false" ht="15" hidden="false" customHeight="false" outlineLevel="0" collapsed="false">
      <c r="A8497" s="47" t="s">
        <v>20449</v>
      </c>
      <c r="B8497" s="47" t="s">
        <v>1902</v>
      </c>
      <c r="C8497" s="48" t="n">
        <v>46175</v>
      </c>
      <c r="D8497" s="47" t="s">
        <v>64</v>
      </c>
      <c r="E8497" s="47" t="s">
        <v>128</v>
      </c>
      <c r="F8497" s="47" t="s">
        <v>154</v>
      </c>
      <c r="G8497" s="47" t="s">
        <v>130</v>
      </c>
      <c r="H8497" s="47" t="n">
        <v>727</v>
      </c>
      <c r="I8497" s="57" t="n">
        <f aca="false">IFERROR(H8497/INDEX(Rate_Master!$C$2:$C$13,MATCH(F8497,Rate_Master!$A$2:$A$13,0)),0)</f>
        <v>1.21166666666667</v>
      </c>
    </row>
    <row r="8498" customFormat="false" ht="15" hidden="false" customHeight="false" outlineLevel="0" collapsed="false">
      <c r="A8498" s="47" t="s">
        <v>20450</v>
      </c>
      <c r="B8498" s="47" t="s">
        <v>1902</v>
      </c>
      <c r="C8498" s="48" t="n">
        <v>46175</v>
      </c>
      <c r="D8498" s="47" t="s">
        <v>64</v>
      </c>
      <c r="E8498" s="47" t="s">
        <v>128</v>
      </c>
      <c r="F8498" s="47" t="s">
        <v>154</v>
      </c>
      <c r="G8498" s="47" t="s">
        <v>131</v>
      </c>
      <c r="H8498" s="47" t="n">
        <v>318</v>
      </c>
      <c r="I8498" s="57" t="n">
        <f aca="false">IFERROR(H8498/INDEX(Rate_Master!$C$2:$C$13,MATCH(F8498,Rate_Master!$A$2:$A$13,0)),0)</f>
        <v>0.53</v>
      </c>
    </row>
    <row r="8499" customFormat="false" ht="15" hidden="false" customHeight="false" outlineLevel="0" collapsed="false">
      <c r="A8499" s="47" t="s">
        <v>20451</v>
      </c>
      <c r="B8499" s="47" t="s">
        <v>1902</v>
      </c>
      <c r="C8499" s="48" t="n">
        <v>46175</v>
      </c>
      <c r="D8499" s="47" t="s">
        <v>64</v>
      </c>
      <c r="E8499" s="47" t="s">
        <v>128</v>
      </c>
      <c r="F8499" s="47" t="s">
        <v>154</v>
      </c>
      <c r="G8499" s="47" t="s">
        <v>132</v>
      </c>
      <c r="H8499" s="47" t="n">
        <v>282</v>
      </c>
      <c r="I8499" s="57" t="n">
        <f aca="false">IFERROR(H8499/INDEX(Rate_Master!$C$2:$C$13,MATCH(F8499,Rate_Master!$A$2:$A$13,0)),0)</f>
        <v>0.47</v>
      </c>
    </row>
    <row r="8500" customFormat="false" ht="15" hidden="false" customHeight="false" outlineLevel="0" collapsed="false">
      <c r="A8500" s="47" t="s">
        <v>20452</v>
      </c>
      <c r="B8500" s="47" t="s">
        <v>1903</v>
      </c>
      <c r="C8500" s="48" t="n">
        <v>46175</v>
      </c>
      <c r="D8500" s="47" t="s">
        <v>65</v>
      </c>
      <c r="E8500" s="47" t="s">
        <v>134</v>
      </c>
      <c r="F8500" s="47" t="s">
        <v>159</v>
      </c>
      <c r="G8500" s="47" t="s">
        <v>133</v>
      </c>
      <c r="H8500" s="47" t="n">
        <v>736</v>
      </c>
      <c r="I8500" s="57" t="n">
        <f aca="false">IFERROR(H8500/INDEX(Rate_Master!$C$2:$C$13,MATCH(F8500,Rate_Master!$A$2:$A$13,0)),0)</f>
        <v>3.06666666666667</v>
      </c>
    </row>
    <row r="8501" customFormat="false" ht="15" hidden="false" customHeight="false" outlineLevel="0" collapsed="false">
      <c r="A8501" s="47" t="s">
        <v>20453</v>
      </c>
      <c r="B8501" s="47" t="s">
        <v>1903</v>
      </c>
      <c r="C8501" s="48" t="n">
        <v>46175</v>
      </c>
      <c r="D8501" s="47" t="s">
        <v>65</v>
      </c>
      <c r="E8501" s="47" t="s">
        <v>134</v>
      </c>
      <c r="F8501" s="47" t="s">
        <v>159</v>
      </c>
      <c r="G8501" s="47" t="s">
        <v>135</v>
      </c>
      <c r="H8501" s="47" t="n">
        <v>587</v>
      </c>
      <c r="I8501" s="57" t="n">
        <f aca="false">IFERROR(H8501/INDEX(Rate_Master!$C$2:$C$13,MATCH(F8501,Rate_Master!$A$2:$A$13,0)),0)</f>
        <v>2.44583333333333</v>
      </c>
    </row>
    <row r="8502" customFormat="false" ht="15" hidden="false" customHeight="false" outlineLevel="0" collapsed="false">
      <c r="A8502" s="47" t="s">
        <v>20454</v>
      </c>
      <c r="B8502" s="47" t="s">
        <v>1903</v>
      </c>
      <c r="C8502" s="48" t="n">
        <v>46175</v>
      </c>
      <c r="D8502" s="47" t="s">
        <v>65</v>
      </c>
      <c r="E8502" s="47" t="s">
        <v>134</v>
      </c>
      <c r="F8502" s="47" t="s">
        <v>159</v>
      </c>
      <c r="G8502" s="47" t="s">
        <v>136</v>
      </c>
      <c r="H8502" s="47" t="n">
        <v>431</v>
      </c>
      <c r="I8502" s="57" t="n">
        <f aca="false">IFERROR(H8502/INDEX(Rate_Master!$C$2:$C$13,MATCH(F8502,Rate_Master!$A$2:$A$13,0)),0)</f>
        <v>1.79583333333333</v>
      </c>
    </row>
    <row r="8503" customFormat="false" ht="15" hidden="false" customHeight="false" outlineLevel="0" collapsed="false">
      <c r="A8503" s="47" t="s">
        <v>20455</v>
      </c>
      <c r="B8503" s="47" t="s">
        <v>1903</v>
      </c>
      <c r="C8503" s="48" t="n">
        <v>46175</v>
      </c>
      <c r="D8503" s="47" t="s">
        <v>65</v>
      </c>
      <c r="E8503" s="47" t="s">
        <v>134</v>
      </c>
      <c r="F8503" s="47" t="s">
        <v>159</v>
      </c>
      <c r="G8503" s="47" t="s">
        <v>137</v>
      </c>
      <c r="H8503" s="47" t="n">
        <v>324</v>
      </c>
      <c r="I8503" s="57" t="n">
        <f aca="false">IFERROR(H8503/INDEX(Rate_Master!$C$2:$C$13,MATCH(F8503,Rate_Master!$A$2:$A$13,0)),0)</f>
        <v>1.35</v>
      </c>
    </row>
    <row r="8504" customFormat="false" ht="15" hidden="false" customHeight="false" outlineLevel="0" collapsed="false">
      <c r="A8504" s="47" t="s">
        <v>20456</v>
      </c>
      <c r="B8504" s="47" t="s">
        <v>1903</v>
      </c>
      <c r="C8504" s="48" t="n">
        <v>46175</v>
      </c>
      <c r="D8504" s="47" t="s">
        <v>65</v>
      </c>
      <c r="E8504" s="47" t="s">
        <v>134</v>
      </c>
      <c r="F8504" s="47" t="s">
        <v>159</v>
      </c>
      <c r="G8504" s="47" t="s">
        <v>138</v>
      </c>
      <c r="H8504" s="47" t="n">
        <v>204</v>
      </c>
      <c r="I8504" s="57" t="n">
        <f aca="false">IFERROR(H8504/INDEX(Rate_Master!$C$2:$C$13,MATCH(F8504,Rate_Master!$A$2:$A$13,0)),0)</f>
        <v>0.85</v>
      </c>
    </row>
    <row r="8505" customFormat="false" ht="15" hidden="false" customHeight="false" outlineLevel="0" collapsed="false">
      <c r="A8505" s="47" t="s">
        <v>20457</v>
      </c>
      <c r="B8505" s="47" t="s">
        <v>1904</v>
      </c>
      <c r="C8505" s="48" t="n">
        <v>46175</v>
      </c>
      <c r="D8505" s="47" t="s">
        <v>65</v>
      </c>
      <c r="E8505" s="47" t="s">
        <v>134</v>
      </c>
      <c r="F8505" s="47" t="s">
        <v>159</v>
      </c>
      <c r="G8505" s="47" t="s">
        <v>133</v>
      </c>
      <c r="H8505" s="47" t="n">
        <v>447</v>
      </c>
      <c r="I8505" s="57" t="n">
        <f aca="false">IFERROR(H8505/INDEX(Rate_Master!$C$2:$C$13,MATCH(F8505,Rate_Master!$A$2:$A$13,0)),0)</f>
        <v>1.8625</v>
      </c>
    </row>
    <row r="8506" customFormat="false" ht="15" hidden="false" customHeight="false" outlineLevel="0" collapsed="false">
      <c r="A8506" s="47" t="s">
        <v>20458</v>
      </c>
      <c r="B8506" s="47" t="s">
        <v>1904</v>
      </c>
      <c r="C8506" s="48" t="n">
        <v>46175</v>
      </c>
      <c r="D8506" s="47" t="s">
        <v>65</v>
      </c>
      <c r="E8506" s="47" t="s">
        <v>134</v>
      </c>
      <c r="F8506" s="47" t="s">
        <v>159</v>
      </c>
      <c r="G8506" s="47" t="s">
        <v>135</v>
      </c>
      <c r="H8506" s="47" t="n">
        <v>334</v>
      </c>
      <c r="I8506" s="57" t="n">
        <f aca="false">IFERROR(H8506/INDEX(Rate_Master!$C$2:$C$13,MATCH(F8506,Rate_Master!$A$2:$A$13,0)),0)</f>
        <v>1.39166666666667</v>
      </c>
    </row>
    <row r="8507" customFormat="false" ht="15" hidden="false" customHeight="false" outlineLevel="0" collapsed="false">
      <c r="A8507" s="47" t="s">
        <v>20459</v>
      </c>
      <c r="B8507" s="47" t="s">
        <v>1904</v>
      </c>
      <c r="C8507" s="48" t="n">
        <v>46175</v>
      </c>
      <c r="D8507" s="47" t="s">
        <v>65</v>
      </c>
      <c r="E8507" s="47" t="s">
        <v>134</v>
      </c>
      <c r="F8507" s="47" t="s">
        <v>159</v>
      </c>
      <c r="G8507" s="47" t="s">
        <v>136</v>
      </c>
      <c r="H8507" s="47" t="n">
        <v>304</v>
      </c>
      <c r="I8507" s="57" t="n">
        <f aca="false">IFERROR(H8507/INDEX(Rate_Master!$C$2:$C$13,MATCH(F8507,Rate_Master!$A$2:$A$13,0)),0)</f>
        <v>1.26666666666667</v>
      </c>
    </row>
    <row r="8508" customFormat="false" ht="15" hidden="false" customHeight="false" outlineLevel="0" collapsed="false">
      <c r="A8508" s="47" t="s">
        <v>20460</v>
      </c>
      <c r="B8508" s="47" t="s">
        <v>1904</v>
      </c>
      <c r="C8508" s="48" t="n">
        <v>46175</v>
      </c>
      <c r="D8508" s="47" t="s">
        <v>65</v>
      </c>
      <c r="E8508" s="47" t="s">
        <v>134</v>
      </c>
      <c r="F8508" s="47" t="s">
        <v>159</v>
      </c>
      <c r="G8508" s="47" t="s">
        <v>137</v>
      </c>
      <c r="H8508" s="47" t="n">
        <v>219</v>
      </c>
      <c r="I8508" s="57" t="n">
        <f aca="false">IFERROR(H8508/INDEX(Rate_Master!$C$2:$C$13,MATCH(F8508,Rate_Master!$A$2:$A$13,0)),0)</f>
        <v>0.9125</v>
      </c>
    </row>
    <row r="8509" customFormat="false" ht="15" hidden="false" customHeight="false" outlineLevel="0" collapsed="false">
      <c r="A8509" s="47" t="s">
        <v>20461</v>
      </c>
      <c r="B8509" s="47" t="s">
        <v>1904</v>
      </c>
      <c r="C8509" s="48" t="n">
        <v>46175</v>
      </c>
      <c r="D8509" s="47" t="s">
        <v>65</v>
      </c>
      <c r="E8509" s="47" t="s">
        <v>134</v>
      </c>
      <c r="F8509" s="47" t="s">
        <v>159</v>
      </c>
      <c r="G8509" s="47" t="s">
        <v>138</v>
      </c>
      <c r="H8509" s="47" t="n">
        <v>109</v>
      </c>
      <c r="I8509" s="57" t="n">
        <f aca="false">IFERROR(H8509/INDEX(Rate_Master!$C$2:$C$13,MATCH(F8509,Rate_Master!$A$2:$A$13,0)),0)</f>
        <v>0.454166666666667</v>
      </c>
    </row>
    <row r="8510" customFormat="false" ht="15" hidden="false" customHeight="false" outlineLevel="0" collapsed="false">
      <c r="A8510" s="47" t="s">
        <v>20462</v>
      </c>
      <c r="B8510" s="47" t="s">
        <v>1905</v>
      </c>
      <c r="C8510" s="48" t="n">
        <v>46175</v>
      </c>
      <c r="D8510" s="47" t="s">
        <v>65</v>
      </c>
      <c r="E8510" s="47" t="s">
        <v>134</v>
      </c>
      <c r="F8510" s="47" t="s">
        <v>159</v>
      </c>
      <c r="G8510" s="47" t="s">
        <v>133</v>
      </c>
      <c r="H8510" s="47" t="n">
        <v>538</v>
      </c>
      <c r="I8510" s="57" t="n">
        <f aca="false">IFERROR(H8510/INDEX(Rate_Master!$C$2:$C$13,MATCH(F8510,Rate_Master!$A$2:$A$13,0)),0)</f>
        <v>2.24166666666667</v>
      </c>
    </row>
    <row r="8511" customFormat="false" ht="15" hidden="false" customHeight="false" outlineLevel="0" collapsed="false">
      <c r="A8511" s="47" t="s">
        <v>20463</v>
      </c>
      <c r="B8511" s="47" t="s">
        <v>1905</v>
      </c>
      <c r="C8511" s="48" t="n">
        <v>46175</v>
      </c>
      <c r="D8511" s="47" t="s">
        <v>65</v>
      </c>
      <c r="E8511" s="47" t="s">
        <v>134</v>
      </c>
      <c r="F8511" s="47" t="s">
        <v>159</v>
      </c>
      <c r="G8511" s="47" t="s">
        <v>135</v>
      </c>
      <c r="H8511" s="47" t="n">
        <v>420</v>
      </c>
      <c r="I8511" s="57" t="n">
        <f aca="false">IFERROR(H8511/INDEX(Rate_Master!$C$2:$C$13,MATCH(F8511,Rate_Master!$A$2:$A$13,0)),0)</f>
        <v>1.75</v>
      </c>
    </row>
    <row r="8512" customFormat="false" ht="15" hidden="false" customHeight="false" outlineLevel="0" collapsed="false">
      <c r="A8512" s="47" t="s">
        <v>20464</v>
      </c>
      <c r="B8512" s="47" t="s">
        <v>1905</v>
      </c>
      <c r="C8512" s="48" t="n">
        <v>46175</v>
      </c>
      <c r="D8512" s="47" t="s">
        <v>65</v>
      </c>
      <c r="E8512" s="47" t="s">
        <v>134</v>
      </c>
      <c r="F8512" s="47" t="s">
        <v>159</v>
      </c>
      <c r="G8512" s="47" t="s">
        <v>136</v>
      </c>
      <c r="H8512" s="47" t="n">
        <v>331</v>
      </c>
      <c r="I8512" s="57" t="n">
        <f aca="false">IFERROR(H8512/INDEX(Rate_Master!$C$2:$C$13,MATCH(F8512,Rate_Master!$A$2:$A$13,0)),0)</f>
        <v>1.37916666666667</v>
      </c>
    </row>
    <row r="8513" customFormat="false" ht="15" hidden="false" customHeight="false" outlineLevel="0" collapsed="false">
      <c r="A8513" s="47" t="s">
        <v>20465</v>
      </c>
      <c r="B8513" s="47" t="s">
        <v>1905</v>
      </c>
      <c r="C8513" s="48" t="n">
        <v>46175</v>
      </c>
      <c r="D8513" s="47" t="s">
        <v>65</v>
      </c>
      <c r="E8513" s="47" t="s">
        <v>134</v>
      </c>
      <c r="F8513" s="47" t="s">
        <v>159</v>
      </c>
      <c r="G8513" s="47" t="s">
        <v>137</v>
      </c>
      <c r="H8513" s="47" t="n">
        <v>222</v>
      </c>
      <c r="I8513" s="57" t="n">
        <f aca="false">IFERROR(H8513/INDEX(Rate_Master!$C$2:$C$13,MATCH(F8513,Rate_Master!$A$2:$A$13,0)),0)</f>
        <v>0.925</v>
      </c>
    </row>
    <row r="8514" customFormat="false" ht="15" hidden="false" customHeight="false" outlineLevel="0" collapsed="false">
      <c r="A8514" s="47" t="s">
        <v>20466</v>
      </c>
      <c r="B8514" s="47" t="s">
        <v>1905</v>
      </c>
      <c r="C8514" s="48" t="n">
        <v>46175</v>
      </c>
      <c r="D8514" s="47" t="s">
        <v>65</v>
      </c>
      <c r="E8514" s="47" t="s">
        <v>134</v>
      </c>
      <c r="F8514" s="47" t="s">
        <v>159</v>
      </c>
      <c r="G8514" s="47" t="s">
        <v>138</v>
      </c>
      <c r="H8514" s="47" t="n">
        <v>138</v>
      </c>
      <c r="I8514" s="57" t="n">
        <f aca="false">IFERROR(H8514/INDEX(Rate_Master!$C$2:$C$13,MATCH(F8514,Rate_Master!$A$2:$A$13,0)),0)</f>
        <v>0.575</v>
      </c>
    </row>
    <row r="8515" customFormat="false" ht="15" hidden="false" customHeight="false" outlineLevel="0" collapsed="false">
      <c r="A8515" s="47" t="s">
        <v>20467</v>
      </c>
      <c r="B8515" s="47" t="s">
        <v>1906</v>
      </c>
      <c r="C8515" s="48" t="n">
        <v>46176</v>
      </c>
      <c r="D8515" s="47" t="s">
        <v>62</v>
      </c>
      <c r="E8515" s="47" t="s">
        <v>120</v>
      </c>
      <c r="F8515" s="47" t="s">
        <v>148</v>
      </c>
      <c r="G8515" s="47" t="s">
        <v>119</v>
      </c>
      <c r="H8515" s="47" t="n">
        <v>1162</v>
      </c>
      <c r="I8515" s="57" t="n">
        <f aca="false">IFERROR(H8515/INDEX(Rate_Master!$C$2:$C$13,MATCH(F8515,Rate_Master!$A$2:$A$13,0)),0)</f>
        <v>1.29111111111111</v>
      </c>
    </row>
    <row r="8516" customFormat="false" ht="15" hidden="false" customHeight="false" outlineLevel="0" collapsed="false">
      <c r="A8516" s="47" t="s">
        <v>20468</v>
      </c>
      <c r="B8516" s="47" t="s">
        <v>1906</v>
      </c>
      <c r="C8516" s="48" t="n">
        <v>46176</v>
      </c>
      <c r="D8516" s="47" t="s">
        <v>62</v>
      </c>
      <c r="E8516" s="47" t="s">
        <v>120</v>
      </c>
      <c r="F8516" s="47" t="s">
        <v>148</v>
      </c>
      <c r="G8516" s="47" t="s">
        <v>121</v>
      </c>
      <c r="H8516" s="47" t="n">
        <v>1023</v>
      </c>
      <c r="I8516" s="57" t="n">
        <f aca="false">IFERROR(H8516/INDEX(Rate_Master!$C$2:$C$13,MATCH(F8516,Rate_Master!$A$2:$A$13,0)),0)</f>
        <v>1.13666666666667</v>
      </c>
    </row>
    <row r="8517" customFormat="false" ht="15" hidden="false" customHeight="false" outlineLevel="0" collapsed="false">
      <c r="A8517" s="47" t="s">
        <v>20469</v>
      </c>
      <c r="B8517" s="47" t="s">
        <v>1906</v>
      </c>
      <c r="C8517" s="48" t="n">
        <v>46176</v>
      </c>
      <c r="D8517" s="47" t="s">
        <v>62</v>
      </c>
      <c r="E8517" s="47" t="s">
        <v>120</v>
      </c>
      <c r="F8517" s="47" t="s">
        <v>148</v>
      </c>
      <c r="G8517" s="47" t="s">
        <v>122</v>
      </c>
      <c r="H8517" s="47" t="n">
        <v>1204</v>
      </c>
      <c r="I8517" s="57" t="n">
        <f aca="false">IFERROR(H8517/INDEX(Rate_Master!$C$2:$C$13,MATCH(F8517,Rate_Master!$A$2:$A$13,0)),0)</f>
        <v>1.33777777777778</v>
      </c>
    </row>
    <row r="8518" customFormat="false" ht="15" hidden="false" customHeight="false" outlineLevel="0" collapsed="false">
      <c r="A8518" s="47" t="s">
        <v>20470</v>
      </c>
      <c r="B8518" s="47" t="s">
        <v>1906</v>
      </c>
      <c r="C8518" s="48" t="n">
        <v>46176</v>
      </c>
      <c r="D8518" s="47" t="s">
        <v>62</v>
      </c>
      <c r="E8518" s="47" t="s">
        <v>120</v>
      </c>
      <c r="F8518" s="47" t="s">
        <v>148</v>
      </c>
      <c r="G8518" s="47" t="s">
        <v>123</v>
      </c>
      <c r="H8518" s="47" t="n">
        <v>912</v>
      </c>
      <c r="I8518" s="57" t="n">
        <f aca="false">IFERROR(H8518/INDEX(Rate_Master!$C$2:$C$13,MATCH(F8518,Rate_Master!$A$2:$A$13,0)),0)</f>
        <v>1.01333333333333</v>
      </c>
    </row>
    <row r="8519" customFormat="false" ht="15" hidden="false" customHeight="false" outlineLevel="0" collapsed="false">
      <c r="A8519" s="47" t="s">
        <v>20471</v>
      </c>
      <c r="B8519" s="47" t="s">
        <v>1906</v>
      </c>
      <c r="C8519" s="48" t="n">
        <v>46176</v>
      </c>
      <c r="D8519" s="47" t="s">
        <v>62</v>
      </c>
      <c r="E8519" s="47" t="s">
        <v>120</v>
      </c>
      <c r="F8519" s="47" t="s">
        <v>148</v>
      </c>
      <c r="G8519" s="47" t="s">
        <v>124</v>
      </c>
      <c r="H8519" s="47" t="n">
        <v>518</v>
      </c>
      <c r="I8519" s="57" t="n">
        <f aca="false">IFERROR(H8519/INDEX(Rate_Master!$C$2:$C$13,MATCH(F8519,Rate_Master!$A$2:$A$13,0)),0)</f>
        <v>0.575555555555556</v>
      </c>
    </row>
    <row r="8520" customFormat="false" ht="15" hidden="false" customHeight="false" outlineLevel="0" collapsed="false">
      <c r="A8520" s="47" t="s">
        <v>20472</v>
      </c>
      <c r="B8520" s="47" t="s">
        <v>1906</v>
      </c>
      <c r="C8520" s="48" t="n">
        <v>46176</v>
      </c>
      <c r="D8520" s="47" t="s">
        <v>62</v>
      </c>
      <c r="E8520" s="47" t="s">
        <v>120</v>
      </c>
      <c r="F8520" s="47" t="s">
        <v>148</v>
      </c>
      <c r="G8520" s="47" t="s">
        <v>125</v>
      </c>
      <c r="H8520" s="47" t="n">
        <v>309</v>
      </c>
      <c r="I8520" s="57" t="n">
        <f aca="false">IFERROR(H8520/INDEX(Rate_Master!$C$2:$C$13,MATCH(F8520,Rate_Master!$A$2:$A$13,0)),0)</f>
        <v>0.343333333333333</v>
      </c>
    </row>
    <row r="8521" customFormat="false" ht="15" hidden="false" customHeight="false" outlineLevel="0" collapsed="false">
      <c r="A8521" s="47" t="s">
        <v>20473</v>
      </c>
      <c r="B8521" s="47" t="s">
        <v>1906</v>
      </c>
      <c r="C8521" s="48" t="n">
        <v>46176</v>
      </c>
      <c r="D8521" s="47" t="s">
        <v>62</v>
      </c>
      <c r="E8521" s="47" t="s">
        <v>120</v>
      </c>
      <c r="F8521" s="47" t="s">
        <v>148</v>
      </c>
      <c r="G8521" s="47" t="s">
        <v>126</v>
      </c>
      <c r="H8521" s="47" t="n">
        <v>242</v>
      </c>
      <c r="I8521" s="57" t="n">
        <f aca="false">IFERROR(H8521/INDEX(Rate_Master!$C$2:$C$13,MATCH(F8521,Rate_Master!$A$2:$A$13,0)),0)</f>
        <v>0.268888888888889</v>
      </c>
    </row>
    <row r="8522" customFormat="false" ht="15" hidden="false" customHeight="false" outlineLevel="0" collapsed="false">
      <c r="A8522" s="47" t="s">
        <v>20474</v>
      </c>
      <c r="B8522" s="47" t="s">
        <v>1908</v>
      </c>
      <c r="C8522" s="48" t="n">
        <v>46176</v>
      </c>
      <c r="D8522" s="47" t="s">
        <v>62</v>
      </c>
      <c r="E8522" s="47" t="s">
        <v>120</v>
      </c>
      <c r="F8522" s="47" t="s">
        <v>148</v>
      </c>
      <c r="G8522" s="47" t="s">
        <v>119</v>
      </c>
      <c r="H8522" s="47" t="n">
        <v>1101</v>
      </c>
      <c r="I8522" s="57" t="n">
        <f aca="false">IFERROR(H8522/INDEX(Rate_Master!$C$2:$C$13,MATCH(F8522,Rate_Master!$A$2:$A$13,0)),0)</f>
        <v>1.22333333333333</v>
      </c>
    </row>
    <row r="8523" customFormat="false" ht="15" hidden="false" customHeight="false" outlineLevel="0" collapsed="false">
      <c r="A8523" s="47" t="s">
        <v>20475</v>
      </c>
      <c r="B8523" s="47" t="s">
        <v>1908</v>
      </c>
      <c r="C8523" s="48" t="n">
        <v>46176</v>
      </c>
      <c r="D8523" s="47" t="s">
        <v>62</v>
      </c>
      <c r="E8523" s="47" t="s">
        <v>120</v>
      </c>
      <c r="F8523" s="47" t="s">
        <v>148</v>
      </c>
      <c r="G8523" s="47" t="s">
        <v>121</v>
      </c>
      <c r="H8523" s="47" t="n">
        <v>992</v>
      </c>
      <c r="I8523" s="57" t="n">
        <f aca="false">IFERROR(H8523/INDEX(Rate_Master!$C$2:$C$13,MATCH(F8523,Rate_Master!$A$2:$A$13,0)),0)</f>
        <v>1.10222222222222</v>
      </c>
    </row>
    <row r="8524" customFormat="false" ht="15" hidden="false" customHeight="false" outlineLevel="0" collapsed="false">
      <c r="A8524" s="47" t="s">
        <v>20476</v>
      </c>
      <c r="B8524" s="47" t="s">
        <v>1908</v>
      </c>
      <c r="C8524" s="48" t="n">
        <v>46176</v>
      </c>
      <c r="D8524" s="47" t="s">
        <v>62</v>
      </c>
      <c r="E8524" s="47" t="s">
        <v>120</v>
      </c>
      <c r="F8524" s="47" t="s">
        <v>148</v>
      </c>
      <c r="G8524" s="47" t="s">
        <v>122</v>
      </c>
      <c r="H8524" s="47" t="n">
        <v>973</v>
      </c>
      <c r="I8524" s="57" t="n">
        <f aca="false">IFERROR(H8524/INDEX(Rate_Master!$C$2:$C$13,MATCH(F8524,Rate_Master!$A$2:$A$13,0)),0)</f>
        <v>1.08111111111111</v>
      </c>
    </row>
    <row r="8525" customFormat="false" ht="15" hidden="false" customHeight="false" outlineLevel="0" collapsed="false">
      <c r="A8525" s="47" t="s">
        <v>20477</v>
      </c>
      <c r="B8525" s="47" t="s">
        <v>1908</v>
      </c>
      <c r="C8525" s="48" t="n">
        <v>46176</v>
      </c>
      <c r="D8525" s="47" t="s">
        <v>62</v>
      </c>
      <c r="E8525" s="47" t="s">
        <v>120</v>
      </c>
      <c r="F8525" s="47" t="s">
        <v>148</v>
      </c>
      <c r="G8525" s="47" t="s">
        <v>123</v>
      </c>
      <c r="H8525" s="47" t="n">
        <v>742</v>
      </c>
      <c r="I8525" s="57" t="n">
        <f aca="false">IFERROR(H8525/INDEX(Rate_Master!$C$2:$C$13,MATCH(F8525,Rate_Master!$A$2:$A$13,0)),0)</f>
        <v>0.824444444444444</v>
      </c>
    </row>
    <row r="8526" customFormat="false" ht="15" hidden="false" customHeight="false" outlineLevel="0" collapsed="false">
      <c r="A8526" s="47" t="s">
        <v>20478</v>
      </c>
      <c r="B8526" s="47" t="s">
        <v>1908</v>
      </c>
      <c r="C8526" s="48" t="n">
        <v>46176</v>
      </c>
      <c r="D8526" s="47" t="s">
        <v>62</v>
      </c>
      <c r="E8526" s="47" t="s">
        <v>120</v>
      </c>
      <c r="F8526" s="47" t="s">
        <v>148</v>
      </c>
      <c r="G8526" s="47" t="s">
        <v>124</v>
      </c>
      <c r="H8526" s="47" t="n">
        <v>462</v>
      </c>
      <c r="I8526" s="57" t="n">
        <f aca="false">IFERROR(H8526/INDEX(Rate_Master!$C$2:$C$13,MATCH(F8526,Rate_Master!$A$2:$A$13,0)),0)</f>
        <v>0.513333333333333</v>
      </c>
    </row>
    <row r="8527" customFormat="false" ht="15" hidden="false" customHeight="false" outlineLevel="0" collapsed="false">
      <c r="A8527" s="47" t="s">
        <v>20479</v>
      </c>
      <c r="B8527" s="47" t="s">
        <v>1908</v>
      </c>
      <c r="C8527" s="48" t="n">
        <v>46176</v>
      </c>
      <c r="D8527" s="47" t="s">
        <v>62</v>
      </c>
      <c r="E8527" s="47" t="s">
        <v>120</v>
      </c>
      <c r="F8527" s="47" t="s">
        <v>148</v>
      </c>
      <c r="G8527" s="47" t="s">
        <v>125</v>
      </c>
      <c r="H8527" s="47" t="n">
        <v>284</v>
      </c>
      <c r="I8527" s="57" t="n">
        <f aca="false">IFERROR(H8527/INDEX(Rate_Master!$C$2:$C$13,MATCH(F8527,Rate_Master!$A$2:$A$13,0)),0)</f>
        <v>0.315555555555556</v>
      </c>
    </row>
    <row r="8528" customFormat="false" ht="15" hidden="false" customHeight="false" outlineLevel="0" collapsed="false">
      <c r="A8528" s="47" t="s">
        <v>20480</v>
      </c>
      <c r="B8528" s="47" t="s">
        <v>1908</v>
      </c>
      <c r="C8528" s="48" t="n">
        <v>46176</v>
      </c>
      <c r="D8528" s="47" t="s">
        <v>62</v>
      </c>
      <c r="E8528" s="47" t="s">
        <v>120</v>
      </c>
      <c r="F8528" s="47" t="s">
        <v>148</v>
      </c>
      <c r="G8528" s="47" t="s">
        <v>126</v>
      </c>
      <c r="H8528" s="47" t="n">
        <v>186</v>
      </c>
      <c r="I8528" s="57" t="n">
        <f aca="false">IFERROR(H8528/INDEX(Rate_Master!$C$2:$C$13,MATCH(F8528,Rate_Master!$A$2:$A$13,0)),0)</f>
        <v>0.206666666666667</v>
      </c>
    </row>
    <row r="8529" customFormat="false" ht="15" hidden="false" customHeight="false" outlineLevel="0" collapsed="false">
      <c r="A8529" s="47" t="s">
        <v>20481</v>
      </c>
      <c r="B8529" s="47" t="s">
        <v>1909</v>
      </c>
      <c r="C8529" s="48" t="n">
        <v>46176</v>
      </c>
      <c r="D8529" s="47" t="s">
        <v>62</v>
      </c>
      <c r="E8529" s="47" t="s">
        <v>120</v>
      </c>
      <c r="F8529" s="47" t="s">
        <v>148</v>
      </c>
      <c r="G8529" s="47" t="s">
        <v>119</v>
      </c>
      <c r="H8529" s="47" t="n">
        <v>683</v>
      </c>
      <c r="I8529" s="57" t="n">
        <f aca="false">IFERROR(H8529/INDEX(Rate_Master!$C$2:$C$13,MATCH(F8529,Rate_Master!$A$2:$A$13,0)),0)</f>
        <v>0.758888888888889</v>
      </c>
    </row>
    <row r="8530" customFormat="false" ht="15" hidden="false" customHeight="false" outlineLevel="0" collapsed="false">
      <c r="A8530" s="47" t="s">
        <v>20482</v>
      </c>
      <c r="B8530" s="47" t="s">
        <v>1909</v>
      </c>
      <c r="C8530" s="48" t="n">
        <v>46176</v>
      </c>
      <c r="D8530" s="47" t="s">
        <v>62</v>
      </c>
      <c r="E8530" s="47" t="s">
        <v>120</v>
      </c>
      <c r="F8530" s="47" t="s">
        <v>148</v>
      </c>
      <c r="G8530" s="47" t="s">
        <v>121</v>
      </c>
      <c r="H8530" s="47" t="n">
        <v>707</v>
      </c>
      <c r="I8530" s="57" t="n">
        <f aca="false">IFERROR(H8530/INDEX(Rate_Master!$C$2:$C$13,MATCH(F8530,Rate_Master!$A$2:$A$13,0)),0)</f>
        <v>0.785555555555556</v>
      </c>
    </row>
    <row r="8531" customFormat="false" ht="15" hidden="false" customHeight="false" outlineLevel="0" collapsed="false">
      <c r="A8531" s="47" t="s">
        <v>20483</v>
      </c>
      <c r="B8531" s="47" t="s">
        <v>1909</v>
      </c>
      <c r="C8531" s="48" t="n">
        <v>46176</v>
      </c>
      <c r="D8531" s="47" t="s">
        <v>62</v>
      </c>
      <c r="E8531" s="47" t="s">
        <v>120</v>
      </c>
      <c r="F8531" s="47" t="s">
        <v>148</v>
      </c>
      <c r="G8531" s="47" t="s">
        <v>122</v>
      </c>
      <c r="H8531" s="47" t="n">
        <v>750</v>
      </c>
      <c r="I8531" s="57" t="n">
        <f aca="false">IFERROR(H8531/INDEX(Rate_Master!$C$2:$C$13,MATCH(F8531,Rate_Master!$A$2:$A$13,0)),0)</f>
        <v>0.833333333333333</v>
      </c>
    </row>
    <row r="8532" customFormat="false" ht="15" hidden="false" customHeight="false" outlineLevel="0" collapsed="false">
      <c r="A8532" s="47" t="s">
        <v>20484</v>
      </c>
      <c r="B8532" s="47" t="s">
        <v>1909</v>
      </c>
      <c r="C8532" s="48" t="n">
        <v>46176</v>
      </c>
      <c r="D8532" s="47" t="s">
        <v>62</v>
      </c>
      <c r="E8532" s="47" t="s">
        <v>120</v>
      </c>
      <c r="F8532" s="47" t="s">
        <v>148</v>
      </c>
      <c r="G8532" s="47" t="s">
        <v>123</v>
      </c>
      <c r="H8532" s="47" t="n">
        <v>553</v>
      </c>
      <c r="I8532" s="57" t="n">
        <f aca="false">IFERROR(H8532/INDEX(Rate_Master!$C$2:$C$13,MATCH(F8532,Rate_Master!$A$2:$A$13,0)),0)</f>
        <v>0.614444444444445</v>
      </c>
    </row>
    <row r="8533" customFormat="false" ht="15" hidden="false" customHeight="false" outlineLevel="0" collapsed="false">
      <c r="A8533" s="47" t="s">
        <v>20485</v>
      </c>
      <c r="B8533" s="47" t="s">
        <v>1909</v>
      </c>
      <c r="C8533" s="48" t="n">
        <v>46176</v>
      </c>
      <c r="D8533" s="47" t="s">
        <v>62</v>
      </c>
      <c r="E8533" s="47" t="s">
        <v>120</v>
      </c>
      <c r="F8533" s="47" t="s">
        <v>148</v>
      </c>
      <c r="G8533" s="47" t="s">
        <v>124</v>
      </c>
      <c r="H8533" s="47" t="n">
        <v>320</v>
      </c>
      <c r="I8533" s="57" t="n">
        <f aca="false">IFERROR(H8533/INDEX(Rate_Master!$C$2:$C$13,MATCH(F8533,Rate_Master!$A$2:$A$13,0)),0)</f>
        <v>0.355555555555556</v>
      </c>
    </row>
    <row r="8534" customFormat="false" ht="15" hidden="false" customHeight="false" outlineLevel="0" collapsed="false">
      <c r="A8534" s="47" t="s">
        <v>20486</v>
      </c>
      <c r="B8534" s="47" t="s">
        <v>1909</v>
      </c>
      <c r="C8534" s="48" t="n">
        <v>46176</v>
      </c>
      <c r="D8534" s="47" t="s">
        <v>62</v>
      </c>
      <c r="E8534" s="47" t="s">
        <v>120</v>
      </c>
      <c r="F8534" s="47" t="s">
        <v>148</v>
      </c>
      <c r="G8534" s="47" t="s">
        <v>125</v>
      </c>
      <c r="H8534" s="47" t="n">
        <v>212</v>
      </c>
      <c r="I8534" s="57" t="n">
        <f aca="false">IFERROR(H8534/INDEX(Rate_Master!$C$2:$C$13,MATCH(F8534,Rate_Master!$A$2:$A$13,0)),0)</f>
        <v>0.235555555555556</v>
      </c>
    </row>
    <row r="8535" customFormat="false" ht="15" hidden="false" customHeight="false" outlineLevel="0" collapsed="false">
      <c r="A8535" s="47" t="s">
        <v>20487</v>
      </c>
      <c r="B8535" s="47" t="s">
        <v>1909</v>
      </c>
      <c r="C8535" s="48" t="n">
        <v>46176</v>
      </c>
      <c r="D8535" s="47" t="s">
        <v>62</v>
      </c>
      <c r="E8535" s="47" t="s">
        <v>120</v>
      </c>
      <c r="F8535" s="47" t="s">
        <v>148</v>
      </c>
      <c r="G8535" s="47" t="s">
        <v>126</v>
      </c>
      <c r="H8535" s="47" t="n">
        <v>147</v>
      </c>
      <c r="I8535" s="57" t="n">
        <f aca="false">IFERROR(H8535/INDEX(Rate_Master!$C$2:$C$13,MATCH(F8535,Rate_Master!$A$2:$A$13,0)),0)</f>
        <v>0.163333333333333</v>
      </c>
    </row>
    <row r="8536" customFormat="false" ht="15" hidden="false" customHeight="false" outlineLevel="0" collapsed="false">
      <c r="A8536" s="47" t="s">
        <v>20488</v>
      </c>
      <c r="B8536" s="47" t="s">
        <v>1910</v>
      </c>
      <c r="C8536" s="48" t="n">
        <v>46176</v>
      </c>
      <c r="D8536" s="47" t="s">
        <v>63</v>
      </c>
      <c r="E8536" s="47" t="s">
        <v>120</v>
      </c>
      <c r="F8536" s="47" t="s">
        <v>152</v>
      </c>
      <c r="G8536" s="47" t="s">
        <v>119</v>
      </c>
      <c r="H8536" s="47" t="n">
        <v>1800</v>
      </c>
      <c r="I8536" s="57" t="n">
        <f aca="false">IFERROR(H8536/INDEX(Rate_Master!$C$2:$C$13,MATCH(F8536,Rate_Master!$A$2:$A$13,0)),0)</f>
        <v>2</v>
      </c>
    </row>
    <row r="8537" customFormat="false" ht="15" hidden="false" customHeight="false" outlineLevel="0" collapsed="false">
      <c r="A8537" s="47" t="s">
        <v>20489</v>
      </c>
      <c r="B8537" s="47" t="s">
        <v>1910</v>
      </c>
      <c r="C8537" s="48" t="n">
        <v>46176</v>
      </c>
      <c r="D8537" s="47" t="s">
        <v>63</v>
      </c>
      <c r="E8537" s="47" t="s">
        <v>120</v>
      </c>
      <c r="F8537" s="47" t="s">
        <v>152</v>
      </c>
      <c r="G8537" s="47" t="s">
        <v>121</v>
      </c>
      <c r="H8537" s="47" t="n">
        <v>1623</v>
      </c>
      <c r="I8537" s="57" t="n">
        <f aca="false">IFERROR(H8537/INDEX(Rate_Master!$C$2:$C$13,MATCH(F8537,Rate_Master!$A$2:$A$13,0)),0)</f>
        <v>1.80333333333333</v>
      </c>
    </row>
    <row r="8538" customFormat="false" ht="15" hidden="false" customHeight="false" outlineLevel="0" collapsed="false">
      <c r="A8538" s="47" t="s">
        <v>20490</v>
      </c>
      <c r="B8538" s="47" t="s">
        <v>1910</v>
      </c>
      <c r="C8538" s="48" t="n">
        <v>46176</v>
      </c>
      <c r="D8538" s="47" t="s">
        <v>63</v>
      </c>
      <c r="E8538" s="47" t="s">
        <v>120</v>
      </c>
      <c r="F8538" s="47" t="s">
        <v>152</v>
      </c>
      <c r="G8538" s="47" t="s">
        <v>122</v>
      </c>
      <c r="H8538" s="47" t="n">
        <v>1775</v>
      </c>
      <c r="I8538" s="57" t="n">
        <f aca="false">IFERROR(H8538/INDEX(Rate_Master!$C$2:$C$13,MATCH(F8538,Rate_Master!$A$2:$A$13,0)),0)</f>
        <v>1.97222222222222</v>
      </c>
    </row>
    <row r="8539" customFormat="false" ht="15" hidden="false" customHeight="false" outlineLevel="0" collapsed="false">
      <c r="A8539" s="47" t="s">
        <v>20491</v>
      </c>
      <c r="B8539" s="47" t="s">
        <v>1910</v>
      </c>
      <c r="C8539" s="48" t="n">
        <v>46176</v>
      </c>
      <c r="D8539" s="47" t="s">
        <v>63</v>
      </c>
      <c r="E8539" s="47" t="s">
        <v>120</v>
      </c>
      <c r="F8539" s="47" t="s">
        <v>152</v>
      </c>
      <c r="G8539" s="47" t="s">
        <v>123</v>
      </c>
      <c r="H8539" s="47" t="n">
        <v>1299</v>
      </c>
      <c r="I8539" s="57" t="n">
        <f aca="false">IFERROR(H8539/INDEX(Rate_Master!$C$2:$C$13,MATCH(F8539,Rate_Master!$A$2:$A$13,0)),0)</f>
        <v>1.44333333333333</v>
      </c>
    </row>
    <row r="8540" customFormat="false" ht="15" hidden="false" customHeight="false" outlineLevel="0" collapsed="false">
      <c r="A8540" s="47" t="s">
        <v>20492</v>
      </c>
      <c r="B8540" s="47" t="s">
        <v>1910</v>
      </c>
      <c r="C8540" s="48" t="n">
        <v>46176</v>
      </c>
      <c r="D8540" s="47" t="s">
        <v>63</v>
      </c>
      <c r="E8540" s="47" t="s">
        <v>120</v>
      </c>
      <c r="F8540" s="47" t="s">
        <v>152</v>
      </c>
      <c r="G8540" s="47" t="s">
        <v>124</v>
      </c>
      <c r="H8540" s="47" t="n">
        <v>785</v>
      </c>
      <c r="I8540" s="57" t="n">
        <f aca="false">IFERROR(H8540/INDEX(Rate_Master!$C$2:$C$13,MATCH(F8540,Rate_Master!$A$2:$A$13,0)),0)</f>
        <v>0.872222222222222</v>
      </c>
    </row>
    <row r="8541" customFormat="false" ht="15" hidden="false" customHeight="false" outlineLevel="0" collapsed="false">
      <c r="A8541" s="47" t="s">
        <v>20493</v>
      </c>
      <c r="B8541" s="47" t="s">
        <v>1910</v>
      </c>
      <c r="C8541" s="48" t="n">
        <v>46176</v>
      </c>
      <c r="D8541" s="47" t="s">
        <v>63</v>
      </c>
      <c r="E8541" s="47" t="s">
        <v>120</v>
      </c>
      <c r="F8541" s="47" t="s">
        <v>152</v>
      </c>
      <c r="G8541" s="47" t="s">
        <v>125</v>
      </c>
      <c r="H8541" s="47" t="n">
        <v>469</v>
      </c>
      <c r="I8541" s="57" t="n">
        <f aca="false">IFERROR(H8541/INDEX(Rate_Master!$C$2:$C$13,MATCH(F8541,Rate_Master!$A$2:$A$13,0)),0)</f>
        <v>0.521111111111111</v>
      </c>
    </row>
    <row r="8542" customFormat="false" ht="15" hidden="false" customHeight="false" outlineLevel="0" collapsed="false">
      <c r="A8542" s="47" t="s">
        <v>20494</v>
      </c>
      <c r="B8542" s="47" t="s">
        <v>1910</v>
      </c>
      <c r="C8542" s="48" t="n">
        <v>46176</v>
      </c>
      <c r="D8542" s="47" t="s">
        <v>63</v>
      </c>
      <c r="E8542" s="47" t="s">
        <v>120</v>
      </c>
      <c r="F8542" s="47" t="s">
        <v>152</v>
      </c>
      <c r="G8542" s="47" t="s">
        <v>126</v>
      </c>
      <c r="H8542" s="47" t="n">
        <v>305</v>
      </c>
      <c r="I8542" s="57" t="n">
        <f aca="false">IFERROR(H8542/INDEX(Rate_Master!$C$2:$C$13,MATCH(F8542,Rate_Master!$A$2:$A$13,0)),0)</f>
        <v>0.338888888888889</v>
      </c>
    </row>
    <row r="8543" customFormat="false" ht="15" hidden="false" customHeight="false" outlineLevel="0" collapsed="false">
      <c r="A8543" s="47" t="s">
        <v>20495</v>
      </c>
      <c r="B8543" s="47" t="s">
        <v>1912</v>
      </c>
      <c r="C8543" s="48" t="n">
        <v>46176</v>
      </c>
      <c r="D8543" s="47" t="s">
        <v>63</v>
      </c>
      <c r="E8543" s="47" t="s">
        <v>120</v>
      </c>
      <c r="F8543" s="47" t="s">
        <v>152</v>
      </c>
      <c r="G8543" s="47" t="s">
        <v>119</v>
      </c>
      <c r="H8543" s="47" t="n">
        <v>2176</v>
      </c>
      <c r="I8543" s="57" t="n">
        <f aca="false">IFERROR(H8543/INDEX(Rate_Master!$C$2:$C$13,MATCH(F8543,Rate_Master!$A$2:$A$13,0)),0)</f>
        <v>2.41777777777778</v>
      </c>
    </row>
    <row r="8544" customFormat="false" ht="15" hidden="false" customHeight="false" outlineLevel="0" collapsed="false">
      <c r="A8544" s="47" t="s">
        <v>20496</v>
      </c>
      <c r="B8544" s="47" t="s">
        <v>1912</v>
      </c>
      <c r="C8544" s="48" t="n">
        <v>46176</v>
      </c>
      <c r="D8544" s="47" t="s">
        <v>63</v>
      </c>
      <c r="E8544" s="47" t="s">
        <v>120</v>
      </c>
      <c r="F8544" s="47" t="s">
        <v>152</v>
      </c>
      <c r="G8544" s="47" t="s">
        <v>121</v>
      </c>
      <c r="H8544" s="47" t="n">
        <v>2002</v>
      </c>
      <c r="I8544" s="57" t="n">
        <f aca="false">IFERROR(H8544/INDEX(Rate_Master!$C$2:$C$13,MATCH(F8544,Rate_Master!$A$2:$A$13,0)),0)</f>
        <v>2.22444444444444</v>
      </c>
    </row>
    <row r="8545" customFormat="false" ht="15" hidden="false" customHeight="false" outlineLevel="0" collapsed="false">
      <c r="A8545" s="47" t="s">
        <v>20497</v>
      </c>
      <c r="B8545" s="47" t="s">
        <v>1912</v>
      </c>
      <c r="C8545" s="48" t="n">
        <v>46176</v>
      </c>
      <c r="D8545" s="47" t="s">
        <v>63</v>
      </c>
      <c r="E8545" s="47" t="s">
        <v>120</v>
      </c>
      <c r="F8545" s="47" t="s">
        <v>152</v>
      </c>
      <c r="G8545" s="47" t="s">
        <v>122</v>
      </c>
      <c r="H8545" s="47" t="n">
        <v>2235</v>
      </c>
      <c r="I8545" s="57" t="n">
        <f aca="false">IFERROR(H8545/INDEX(Rate_Master!$C$2:$C$13,MATCH(F8545,Rate_Master!$A$2:$A$13,0)),0)</f>
        <v>2.48333333333333</v>
      </c>
    </row>
    <row r="8546" customFormat="false" ht="15" hidden="false" customHeight="false" outlineLevel="0" collapsed="false">
      <c r="A8546" s="47" t="s">
        <v>20498</v>
      </c>
      <c r="B8546" s="47" t="s">
        <v>1912</v>
      </c>
      <c r="C8546" s="48" t="n">
        <v>46176</v>
      </c>
      <c r="D8546" s="47" t="s">
        <v>63</v>
      </c>
      <c r="E8546" s="47" t="s">
        <v>120</v>
      </c>
      <c r="F8546" s="47" t="s">
        <v>152</v>
      </c>
      <c r="G8546" s="47" t="s">
        <v>123</v>
      </c>
      <c r="H8546" s="47" t="n">
        <v>1622</v>
      </c>
      <c r="I8546" s="57" t="n">
        <f aca="false">IFERROR(H8546/INDEX(Rate_Master!$C$2:$C$13,MATCH(F8546,Rate_Master!$A$2:$A$13,0)),0)</f>
        <v>1.80222222222222</v>
      </c>
    </row>
    <row r="8547" customFormat="false" ht="15" hidden="false" customHeight="false" outlineLevel="0" collapsed="false">
      <c r="A8547" s="47" t="s">
        <v>20499</v>
      </c>
      <c r="B8547" s="47" t="s">
        <v>1912</v>
      </c>
      <c r="C8547" s="48" t="n">
        <v>46176</v>
      </c>
      <c r="D8547" s="47" t="s">
        <v>63</v>
      </c>
      <c r="E8547" s="47" t="s">
        <v>120</v>
      </c>
      <c r="F8547" s="47" t="s">
        <v>152</v>
      </c>
      <c r="G8547" s="47" t="s">
        <v>124</v>
      </c>
      <c r="H8547" s="47" t="n">
        <v>956</v>
      </c>
      <c r="I8547" s="57" t="n">
        <f aca="false">IFERROR(H8547/INDEX(Rate_Master!$C$2:$C$13,MATCH(F8547,Rate_Master!$A$2:$A$13,0)),0)</f>
        <v>1.06222222222222</v>
      </c>
    </row>
    <row r="8548" customFormat="false" ht="15" hidden="false" customHeight="false" outlineLevel="0" collapsed="false">
      <c r="A8548" s="47" t="s">
        <v>20500</v>
      </c>
      <c r="B8548" s="47" t="s">
        <v>1912</v>
      </c>
      <c r="C8548" s="48" t="n">
        <v>46176</v>
      </c>
      <c r="D8548" s="47" t="s">
        <v>63</v>
      </c>
      <c r="E8548" s="47" t="s">
        <v>120</v>
      </c>
      <c r="F8548" s="47" t="s">
        <v>152</v>
      </c>
      <c r="G8548" s="47" t="s">
        <v>125</v>
      </c>
      <c r="H8548" s="47" t="n">
        <v>568</v>
      </c>
      <c r="I8548" s="57" t="n">
        <f aca="false">IFERROR(H8548/INDEX(Rate_Master!$C$2:$C$13,MATCH(F8548,Rate_Master!$A$2:$A$13,0)),0)</f>
        <v>0.631111111111111</v>
      </c>
    </row>
    <row r="8549" customFormat="false" ht="15" hidden="false" customHeight="false" outlineLevel="0" collapsed="false">
      <c r="A8549" s="47" t="s">
        <v>20501</v>
      </c>
      <c r="B8549" s="47" t="s">
        <v>1912</v>
      </c>
      <c r="C8549" s="48" t="n">
        <v>46176</v>
      </c>
      <c r="D8549" s="47" t="s">
        <v>63</v>
      </c>
      <c r="E8549" s="47" t="s">
        <v>120</v>
      </c>
      <c r="F8549" s="47" t="s">
        <v>152</v>
      </c>
      <c r="G8549" s="47" t="s">
        <v>126</v>
      </c>
      <c r="H8549" s="47" t="n">
        <v>406</v>
      </c>
      <c r="I8549" s="57" t="n">
        <f aca="false">IFERROR(H8549/INDEX(Rate_Master!$C$2:$C$13,MATCH(F8549,Rate_Master!$A$2:$A$13,0)),0)</f>
        <v>0.451111111111111</v>
      </c>
    </row>
    <row r="8550" customFormat="false" ht="15" hidden="false" customHeight="false" outlineLevel="0" collapsed="false">
      <c r="A8550" s="47" t="s">
        <v>20502</v>
      </c>
      <c r="B8550" s="47" t="s">
        <v>1913</v>
      </c>
      <c r="C8550" s="48" t="n">
        <v>46176</v>
      </c>
      <c r="D8550" s="47" t="s">
        <v>63</v>
      </c>
      <c r="E8550" s="47" t="s">
        <v>120</v>
      </c>
      <c r="F8550" s="47" t="s">
        <v>152</v>
      </c>
      <c r="G8550" s="47" t="s">
        <v>119</v>
      </c>
      <c r="H8550" s="47" t="n">
        <v>1369</v>
      </c>
      <c r="I8550" s="57" t="n">
        <f aca="false">IFERROR(H8550/INDEX(Rate_Master!$C$2:$C$13,MATCH(F8550,Rate_Master!$A$2:$A$13,0)),0)</f>
        <v>1.52111111111111</v>
      </c>
    </row>
    <row r="8551" customFormat="false" ht="15" hidden="false" customHeight="false" outlineLevel="0" collapsed="false">
      <c r="A8551" s="47" t="s">
        <v>20503</v>
      </c>
      <c r="B8551" s="47" t="s">
        <v>1913</v>
      </c>
      <c r="C8551" s="48" t="n">
        <v>46176</v>
      </c>
      <c r="D8551" s="47" t="s">
        <v>63</v>
      </c>
      <c r="E8551" s="47" t="s">
        <v>120</v>
      </c>
      <c r="F8551" s="47" t="s">
        <v>152</v>
      </c>
      <c r="G8551" s="47" t="s">
        <v>121</v>
      </c>
      <c r="H8551" s="47" t="n">
        <v>1259</v>
      </c>
      <c r="I8551" s="57" t="n">
        <f aca="false">IFERROR(H8551/INDEX(Rate_Master!$C$2:$C$13,MATCH(F8551,Rate_Master!$A$2:$A$13,0)),0)</f>
        <v>1.39888888888889</v>
      </c>
    </row>
    <row r="8552" customFormat="false" ht="15" hidden="false" customHeight="false" outlineLevel="0" collapsed="false">
      <c r="A8552" s="47" t="s">
        <v>20504</v>
      </c>
      <c r="B8552" s="47" t="s">
        <v>1913</v>
      </c>
      <c r="C8552" s="48" t="n">
        <v>46176</v>
      </c>
      <c r="D8552" s="47" t="s">
        <v>63</v>
      </c>
      <c r="E8552" s="47" t="s">
        <v>120</v>
      </c>
      <c r="F8552" s="47" t="s">
        <v>152</v>
      </c>
      <c r="G8552" s="47" t="s">
        <v>122</v>
      </c>
      <c r="H8552" s="47" t="n">
        <v>1342</v>
      </c>
      <c r="I8552" s="57" t="n">
        <f aca="false">IFERROR(H8552/INDEX(Rate_Master!$C$2:$C$13,MATCH(F8552,Rate_Master!$A$2:$A$13,0)),0)</f>
        <v>1.49111111111111</v>
      </c>
    </row>
    <row r="8553" customFormat="false" ht="15" hidden="false" customHeight="false" outlineLevel="0" collapsed="false">
      <c r="A8553" s="47" t="s">
        <v>20505</v>
      </c>
      <c r="B8553" s="47" t="s">
        <v>1913</v>
      </c>
      <c r="C8553" s="48" t="n">
        <v>46176</v>
      </c>
      <c r="D8553" s="47" t="s">
        <v>63</v>
      </c>
      <c r="E8553" s="47" t="s">
        <v>120</v>
      </c>
      <c r="F8553" s="47" t="s">
        <v>152</v>
      </c>
      <c r="G8553" s="47" t="s">
        <v>123</v>
      </c>
      <c r="H8553" s="47" t="n">
        <v>964</v>
      </c>
      <c r="I8553" s="57" t="n">
        <f aca="false">IFERROR(H8553/INDEX(Rate_Master!$C$2:$C$13,MATCH(F8553,Rate_Master!$A$2:$A$13,0)),0)</f>
        <v>1.07111111111111</v>
      </c>
    </row>
    <row r="8554" customFormat="false" ht="15" hidden="false" customHeight="false" outlineLevel="0" collapsed="false">
      <c r="A8554" s="47" t="s">
        <v>20506</v>
      </c>
      <c r="B8554" s="47" t="s">
        <v>1913</v>
      </c>
      <c r="C8554" s="48" t="n">
        <v>46176</v>
      </c>
      <c r="D8554" s="47" t="s">
        <v>63</v>
      </c>
      <c r="E8554" s="47" t="s">
        <v>120</v>
      </c>
      <c r="F8554" s="47" t="s">
        <v>152</v>
      </c>
      <c r="G8554" s="47" t="s">
        <v>124</v>
      </c>
      <c r="H8554" s="47" t="n">
        <v>681</v>
      </c>
      <c r="I8554" s="57" t="n">
        <f aca="false">IFERROR(H8554/INDEX(Rate_Master!$C$2:$C$13,MATCH(F8554,Rate_Master!$A$2:$A$13,0)),0)</f>
        <v>0.756666666666667</v>
      </c>
    </row>
    <row r="8555" customFormat="false" ht="15" hidden="false" customHeight="false" outlineLevel="0" collapsed="false">
      <c r="A8555" s="47" t="s">
        <v>20507</v>
      </c>
      <c r="B8555" s="47" t="s">
        <v>1913</v>
      </c>
      <c r="C8555" s="48" t="n">
        <v>46176</v>
      </c>
      <c r="D8555" s="47" t="s">
        <v>63</v>
      </c>
      <c r="E8555" s="47" t="s">
        <v>120</v>
      </c>
      <c r="F8555" s="47" t="s">
        <v>152</v>
      </c>
      <c r="G8555" s="47" t="s">
        <v>125</v>
      </c>
      <c r="H8555" s="47" t="n">
        <v>426</v>
      </c>
      <c r="I8555" s="57" t="n">
        <f aca="false">IFERROR(H8555/INDEX(Rate_Master!$C$2:$C$13,MATCH(F8555,Rate_Master!$A$2:$A$13,0)),0)</f>
        <v>0.473333333333333</v>
      </c>
    </row>
    <row r="8556" customFormat="false" ht="15" hidden="false" customHeight="false" outlineLevel="0" collapsed="false">
      <c r="A8556" s="47" t="s">
        <v>20508</v>
      </c>
      <c r="B8556" s="47" t="s">
        <v>1913</v>
      </c>
      <c r="C8556" s="48" t="n">
        <v>46176</v>
      </c>
      <c r="D8556" s="47" t="s">
        <v>63</v>
      </c>
      <c r="E8556" s="47" t="s">
        <v>120</v>
      </c>
      <c r="F8556" s="47" t="s">
        <v>152</v>
      </c>
      <c r="G8556" s="47" t="s">
        <v>126</v>
      </c>
      <c r="H8556" s="47" t="n">
        <v>244</v>
      </c>
      <c r="I8556" s="57" t="n">
        <f aca="false">IFERROR(H8556/INDEX(Rate_Master!$C$2:$C$13,MATCH(F8556,Rate_Master!$A$2:$A$13,0)),0)</f>
        <v>0.271111111111111</v>
      </c>
    </row>
    <row r="8557" customFormat="false" ht="15" hidden="false" customHeight="false" outlineLevel="0" collapsed="false">
      <c r="A8557" s="47" t="s">
        <v>20509</v>
      </c>
      <c r="B8557" s="47" t="s">
        <v>1914</v>
      </c>
      <c r="C8557" s="48" t="n">
        <v>46176</v>
      </c>
      <c r="D8557" s="47" t="s">
        <v>64</v>
      </c>
      <c r="E8557" s="47" t="s">
        <v>128</v>
      </c>
      <c r="F8557" s="47" t="s">
        <v>154</v>
      </c>
      <c r="G8557" s="47" t="s">
        <v>127</v>
      </c>
      <c r="H8557" s="47" t="n">
        <v>1387</v>
      </c>
      <c r="I8557" s="57" t="n">
        <f aca="false">IFERROR(H8557/INDEX(Rate_Master!$C$2:$C$13,MATCH(F8557,Rate_Master!$A$2:$A$13,0)),0)</f>
        <v>2.31166666666667</v>
      </c>
    </row>
    <row r="8558" customFormat="false" ht="15" hidden="false" customHeight="false" outlineLevel="0" collapsed="false">
      <c r="A8558" s="47" t="s">
        <v>20510</v>
      </c>
      <c r="B8558" s="47" t="s">
        <v>1914</v>
      </c>
      <c r="C8558" s="48" t="n">
        <v>46176</v>
      </c>
      <c r="D8558" s="47" t="s">
        <v>64</v>
      </c>
      <c r="E8558" s="47" t="s">
        <v>128</v>
      </c>
      <c r="F8558" s="47" t="s">
        <v>154</v>
      </c>
      <c r="G8558" s="47" t="s">
        <v>129</v>
      </c>
      <c r="H8558" s="47" t="n">
        <v>975</v>
      </c>
      <c r="I8558" s="57" t="n">
        <f aca="false">IFERROR(H8558/INDEX(Rate_Master!$C$2:$C$13,MATCH(F8558,Rate_Master!$A$2:$A$13,0)),0)</f>
        <v>1.625</v>
      </c>
    </row>
    <row r="8559" customFormat="false" ht="15" hidden="false" customHeight="false" outlineLevel="0" collapsed="false">
      <c r="A8559" s="47" t="s">
        <v>20511</v>
      </c>
      <c r="B8559" s="47" t="s">
        <v>1914</v>
      </c>
      <c r="C8559" s="48" t="n">
        <v>46176</v>
      </c>
      <c r="D8559" s="47" t="s">
        <v>64</v>
      </c>
      <c r="E8559" s="47" t="s">
        <v>128</v>
      </c>
      <c r="F8559" s="47" t="s">
        <v>154</v>
      </c>
      <c r="G8559" s="47" t="s">
        <v>130</v>
      </c>
      <c r="H8559" s="47" t="n">
        <v>836</v>
      </c>
      <c r="I8559" s="57" t="n">
        <f aca="false">IFERROR(H8559/INDEX(Rate_Master!$C$2:$C$13,MATCH(F8559,Rate_Master!$A$2:$A$13,0)),0)</f>
        <v>1.39333333333333</v>
      </c>
    </row>
    <row r="8560" customFormat="false" ht="15" hidden="false" customHeight="false" outlineLevel="0" collapsed="false">
      <c r="A8560" s="47" t="s">
        <v>20512</v>
      </c>
      <c r="B8560" s="47" t="s">
        <v>1914</v>
      </c>
      <c r="C8560" s="48" t="n">
        <v>46176</v>
      </c>
      <c r="D8560" s="47" t="s">
        <v>64</v>
      </c>
      <c r="E8560" s="47" t="s">
        <v>128</v>
      </c>
      <c r="F8560" s="47" t="s">
        <v>154</v>
      </c>
      <c r="G8560" s="47" t="s">
        <v>131</v>
      </c>
      <c r="H8560" s="47" t="n">
        <v>397</v>
      </c>
      <c r="I8560" s="57" t="n">
        <f aca="false">IFERROR(H8560/INDEX(Rate_Master!$C$2:$C$13,MATCH(F8560,Rate_Master!$A$2:$A$13,0)),0)</f>
        <v>0.661666666666667</v>
      </c>
    </row>
    <row r="8561" customFormat="false" ht="15" hidden="false" customHeight="false" outlineLevel="0" collapsed="false">
      <c r="A8561" s="47" t="s">
        <v>20513</v>
      </c>
      <c r="B8561" s="47" t="s">
        <v>1914</v>
      </c>
      <c r="C8561" s="48" t="n">
        <v>46176</v>
      </c>
      <c r="D8561" s="47" t="s">
        <v>64</v>
      </c>
      <c r="E8561" s="47" t="s">
        <v>128</v>
      </c>
      <c r="F8561" s="47" t="s">
        <v>154</v>
      </c>
      <c r="G8561" s="47" t="s">
        <v>132</v>
      </c>
      <c r="H8561" s="47" t="n">
        <v>317</v>
      </c>
      <c r="I8561" s="57" t="n">
        <f aca="false">IFERROR(H8561/INDEX(Rate_Master!$C$2:$C$13,MATCH(F8561,Rate_Master!$A$2:$A$13,0)),0)</f>
        <v>0.528333333333333</v>
      </c>
    </row>
    <row r="8562" customFormat="false" ht="15" hidden="false" customHeight="false" outlineLevel="0" collapsed="false">
      <c r="A8562" s="47" t="s">
        <v>20514</v>
      </c>
      <c r="B8562" s="47" t="s">
        <v>1915</v>
      </c>
      <c r="C8562" s="48" t="n">
        <v>46176</v>
      </c>
      <c r="D8562" s="47" t="s">
        <v>64</v>
      </c>
      <c r="E8562" s="47" t="s">
        <v>128</v>
      </c>
      <c r="F8562" s="47" t="s">
        <v>154</v>
      </c>
      <c r="G8562" s="47" t="s">
        <v>127</v>
      </c>
      <c r="H8562" s="47" t="n">
        <v>574</v>
      </c>
      <c r="I8562" s="57" t="n">
        <f aca="false">IFERROR(H8562/INDEX(Rate_Master!$C$2:$C$13,MATCH(F8562,Rate_Master!$A$2:$A$13,0)),0)</f>
        <v>0.956666666666667</v>
      </c>
    </row>
    <row r="8563" customFormat="false" ht="15" hidden="false" customHeight="false" outlineLevel="0" collapsed="false">
      <c r="A8563" s="47" t="s">
        <v>20515</v>
      </c>
      <c r="B8563" s="47" t="s">
        <v>1915</v>
      </c>
      <c r="C8563" s="48" t="n">
        <v>46176</v>
      </c>
      <c r="D8563" s="47" t="s">
        <v>64</v>
      </c>
      <c r="E8563" s="47" t="s">
        <v>128</v>
      </c>
      <c r="F8563" s="47" t="s">
        <v>154</v>
      </c>
      <c r="G8563" s="47" t="s">
        <v>129</v>
      </c>
      <c r="H8563" s="47" t="n">
        <v>419</v>
      </c>
      <c r="I8563" s="57" t="n">
        <f aca="false">IFERROR(H8563/INDEX(Rate_Master!$C$2:$C$13,MATCH(F8563,Rate_Master!$A$2:$A$13,0)),0)</f>
        <v>0.698333333333333</v>
      </c>
    </row>
    <row r="8564" customFormat="false" ht="15" hidden="false" customHeight="false" outlineLevel="0" collapsed="false">
      <c r="A8564" s="47" t="s">
        <v>20516</v>
      </c>
      <c r="B8564" s="47" t="s">
        <v>1915</v>
      </c>
      <c r="C8564" s="48" t="n">
        <v>46176</v>
      </c>
      <c r="D8564" s="47" t="s">
        <v>64</v>
      </c>
      <c r="E8564" s="47" t="s">
        <v>128</v>
      </c>
      <c r="F8564" s="47" t="s">
        <v>154</v>
      </c>
      <c r="G8564" s="47" t="s">
        <v>130</v>
      </c>
      <c r="H8564" s="47" t="n">
        <v>351</v>
      </c>
      <c r="I8564" s="57" t="n">
        <f aca="false">IFERROR(H8564/INDEX(Rate_Master!$C$2:$C$13,MATCH(F8564,Rate_Master!$A$2:$A$13,0)),0)</f>
        <v>0.585</v>
      </c>
    </row>
    <row r="8565" customFormat="false" ht="15" hidden="false" customHeight="false" outlineLevel="0" collapsed="false">
      <c r="A8565" s="47" t="s">
        <v>20517</v>
      </c>
      <c r="B8565" s="47" t="s">
        <v>1915</v>
      </c>
      <c r="C8565" s="48" t="n">
        <v>46176</v>
      </c>
      <c r="D8565" s="47" t="s">
        <v>64</v>
      </c>
      <c r="E8565" s="47" t="s">
        <v>128</v>
      </c>
      <c r="F8565" s="47" t="s">
        <v>154</v>
      </c>
      <c r="G8565" s="47" t="s">
        <v>131</v>
      </c>
      <c r="H8565" s="47" t="n">
        <v>161</v>
      </c>
      <c r="I8565" s="57" t="n">
        <f aca="false">IFERROR(H8565/INDEX(Rate_Master!$C$2:$C$13,MATCH(F8565,Rate_Master!$A$2:$A$13,0)),0)</f>
        <v>0.268333333333333</v>
      </c>
    </row>
    <row r="8566" customFormat="false" ht="15" hidden="false" customHeight="false" outlineLevel="0" collapsed="false">
      <c r="A8566" s="47" t="s">
        <v>20518</v>
      </c>
      <c r="B8566" s="47" t="s">
        <v>1915</v>
      </c>
      <c r="C8566" s="48" t="n">
        <v>46176</v>
      </c>
      <c r="D8566" s="47" t="s">
        <v>64</v>
      </c>
      <c r="E8566" s="47" t="s">
        <v>128</v>
      </c>
      <c r="F8566" s="47" t="s">
        <v>154</v>
      </c>
      <c r="G8566" s="47" t="s">
        <v>132</v>
      </c>
      <c r="H8566" s="47" t="n">
        <v>133</v>
      </c>
      <c r="I8566" s="57" t="n">
        <f aca="false">IFERROR(H8566/INDEX(Rate_Master!$C$2:$C$13,MATCH(F8566,Rate_Master!$A$2:$A$13,0)),0)</f>
        <v>0.221666666666667</v>
      </c>
    </row>
    <row r="8567" customFormat="false" ht="15" hidden="false" customHeight="false" outlineLevel="0" collapsed="false">
      <c r="A8567" s="47" t="s">
        <v>20519</v>
      </c>
      <c r="B8567" s="47" t="s">
        <v>1916</v>
      </c>
      <c r="C8567" s="48" t="n">
        <v>46176</v>
      </c>
      <c r="D8567" s="47" t="s">
        <v>65</v>
      </c>
      <c r="E8567" s="47" t="s">
        <v>134</v>
      </c>
      <c r="F8567" s="47" t="s">
        <v>159</v>
      </c>
      <c r="G8567" s="47" t="s">
        <v>133</v>
      </c>
      <c r="H8567" s="47" t="n">
        <v>719</v>
      </c>
      <c r="I8567" s="57" t="n">
        <f aca="false">IFERROR(H8567/INDEX(Rate_Master!$C$2:$C$13,MATCH(F8567,Rate_Master!$A$2:$A$13,0)),0)</f>
        <v>2.99583333333333</v>
      </c>
    </row>
    <row r="8568" customFormat="false" ht="15" hidden="false" customHeight="false" outlineLevel="0" collapsed="false">
      <c r="A8568" s="47" t="s">
        <v>20520</v>
      </c>
      <c r="B8568" s="47" t="s">
        <v>1916</v>
      </c>
      <c r="C8568" s="48" t="n">
        <v>46176</v>
      </c>
      <c r="D8568" s="47" t="s">
        <v>65</v>
      </c>
      <c r="E8568" s="47" t="s">
        <v>134</v>
      </c>
      <c r="F8568" s="47" t="s">
        <v>159</v>
      </c>
      <c r="G8568" s="47" t="s">
        <v>135</v>
      </c>
      <c r="H8568" s="47" t="n">
        <v>546</v>
      </c>
      <c r="I8568" s="57" t="n">
        <f aca="false">IFERROR(H8568/INDEX(Rate_Master!$C$2:$C$13,MATCH(F8568,Rate_Master!$A$2:$A$13,0)),0)</f>
        <v>2.275</v>
      </c>
    </row>
    <row r="8569" customFormat="false" ht="15" hidden="false" customHeight="false" outlineLevel="0" collapsed="false">
      <c r="A8569" s="47" t="s">
        <v>20521</v>
      </c>
      <c r="B8569" s="47" t="s">
        <v>1916</v>
      </c>
      <c r="C8569" s="48" t="n">
        <v>46176</v>
      </c>
      <c r="D8569" s="47" t="s">
        <v>65</v>
      </c>
      <c r="E8569" s="47" t="s">
        <v>134</v>
      </c>
      <c r="F8569" s="47" t="s">
        <v>159</v>
      </c>
      <c r="G8569" s="47" t="s">
        <v>136</v>
      </c>
      <c r="H8569" s="47" t="n">
        <v>427</v>
      </c>
      <c r="I8569" s="57" t="n">
        <f aca="false">IFERROR(H8569/INDEX(Rate_Master!$C$2:$C$13,MATCH(F8569,Rate_Master!$A$2:$A$13,0)),0)</f>
        <v>1.77916666666667</v>
      </c>
    </row>
    <row r="8570" customFormat="false" ht="15" hidden="false" customHeight="false" outlineLevel="0" collapsed="false">
      <c r="A8570" s="47" t="s">
        <v>20522</v>
      </c>
      <c r="B8570" s="47" t="s">
        <v>1916</v>
      </c>
      <c r="C8570" s="48" t="n">
        <v>46176</v>
      </c>
      <c r="D8570" s="47" t="s">
        <v>65</v>
      </c>
      <c r="E8570" s="47" t="s">
        <v>134</v>
      </c>
      <c r="F8570" s="47" t="s">
        <v>159</v>
      </c>
      <c r="G8570" s="47" t="s">
        <v>137</v>
      </c>
      <c r="H8570" s="47" t="n">
        <v>339</v>
      </c>
      <c r="I8570" s="57" t="n">
        <f aca="false">IFERROR(H8570/INDEX(Rate_Master!$C$2:$C$13,MATCH(F8570,Rate_Master!$A$2:$A$13,0)),0)</f>
        <v>1.4125</v>
      </c>
    </row>
    <row r="8571" customFormat="false" ht="15" hidden="false" customHeight="false" outlineLevel="0" collapsed="false">
      <c r="A8571" s="47" t="s">
        <v>20523</v>
      </c>
      <c r="B8571" s="47" t="s">
        <v>1916</v>
      </c>
      <c r="C8571" s="48" t="n">
        <v>46176</v>
      </c>
      <c r="D8571" s="47" t="s">
        <v>65</v>
      </c>
      <c r="E8571" s="47" t="s">
        <v>134</v>
      </c>
      <c r="F8571" s="47" t="s">
        <v>159</v>
      </c>
      <c r="G8571" s="47" t="s">
        <v>138</v>
      </c>
      <c r="H8571" s="47" t="n">
        <v>185</v>
      </c>
      <c r="I8571" s="57" t="n">
        <f aca="false">IFERROR(H8571/INDEX(Rate_Master!$C$2:$C$13,MATCH(F8571,Rate_Master!$A$2:$A$13,0)),0)</f>
        <v>0.770833333333333</v>
      </c>
    </row>
    <row r="8572" customFormat="false" ht="15" hidden="false" customHeight="false" outlineLevel="0" collapsed="false">
      <c r="A8572" s="47" t="s">
        <v>20524</v>
      </c>
      <c r="B8572" s="47" t="s">
        <v>1918</v>
      </c>
      <c r="C8572" s="48" t="n">
        <v>46176</v>
      </c>
      <c r="D8572" s="47" t="s">
        <v>65</v>
      </c>
      <c r="E8572" s="47" t="s">
        <v>134</v>
      </c>
      <c r="F8572" s="47" t="s">
        <v>159</v>
      </c>
      <c r="G8572" s="47" t="s">
        <v>133</v>
      </c>
      <c r="H8572" s="47" t="n">
        <v>569</v>
      </c>
      <c r="I8572" s="57" t="n">
        <f aca="false">IFERROR(H8572/INDEX(Rate_Master!$C$2:$C$13,MATCH(F8572,Rate_Master!$A$2:$A$13,0)),0)</f>
        <v>2.37083333333333</v>
      </c>
    </row>
    <row r="8573" customFormat="false" ht="15" hidden="false" customHeight="false" outlineLevel="0" collapsed="false">
      <c r="A8573" s="47" t="s">
        <v>20525</v>
      </c>
      <c r="B8573" s="47" t="s">
        <v>1918</v>
      </c>
      <c r="C8573" s="48" t="n">
        <v>46176</v>
      </c>
      <c r="D8573" s="47" t="s">
        <v>65</v>
      </c>
      <c r="E8573" s="47" t="s">
        <v>134</v>
      </c>
      <c r="F8573" s="47" t="s">
        <v>159</v>
      </c>
      <c r="G8573" s="47" t="s">
        <v>135</v>
      </c>
      <c r="H8573" s="47" t="n">
        <v>478</v>
      </c>
      <c r="I8573" s="57" t="n">
        <f aca="false">IFERROR(H8573/INDEX(Rate_Master!$C$2:$C$13,MATCH(F8573,Rate_Master!$A$2:$A$13,0)),0)</f>
        <v>1.99166666666667</v>
      </c>
    </row>
    <row r="8574" customFormat="false" ht="15" hidden="false" customHeight="false" outlineLevel="0" collapsed="false">
      <c r="A8574" s="47" t="s">
        <v>20526</v>
      </c>
      <c r="B8574" s="47" t="s">
        <v>1918</v>
      </c>
      <c r="C8574" s="48" t="n">
        <v>46176</v>
      </c>
      <c r="D8574" s="47" t="s">
        <v>65</v>
      </c>
      <c r="E8574" s="47" t="s">
        <v>134</v>
      </c>
      <c r="F8574" s="47" t="s">
        <v>159</v>
      </c>
      <c r="G8574" s="47" t="s">
        <v>136</v>
      </c>
      <c r="H8574" s="47" t="n">
        <v>365</v>
      </c>
      <c r="I8574" s="57" t="n">
        <f aca="false">IFERROR(H8574/INDEX(Rate_Master!$C$2:$C$13,MATCH(F8574,Rate_Master!$A$2:$A$13,0)),0)</f>
        <v>1.52083333333333</v>
      </c>
    </row>
    <row r="8575" customFormat="false" ht="15" hidden="false" customHeight="false" outlineLevel="0" collapsed="false">
      <c r="A8575" s="47" t="s">
        <v>20527</v>
      </c>
      <c r="B8575" s="47" t="s">
        <v>1918</v>
      </c>
      <c r="C8575" s="48" t="n">
        <v>46176</v>
      </c>
      <c r="D8575" s="47" t="s">
        <v>65</v>
      </c>
      <c r="E8575" s="47" t="s">
        <v>134</v>
      </c>
      <c r="F8575" s="47" t="s">
        <v>159</v>
      </c>
      <c r="G8575" s="47" t="s">
        <v>137</v>
      </c>
      <c r="H8575" s="47" t="n">
        <v>257</v>
      </c>
      <c r="I8575" s="57" t="n">
        <f aca="false">IFERROR(H8575/INDEX(Rate_Master!$C$2:$C$13,MATCH(F8575,Rate_Master!$A$2:$A$13,0)),0)</f>
        <v>1.07083333333333</v>
      </c>
    </row>
    <row r="8576" customFormat="false" ht="15" hidden="false" customHeight="false" outlineLevel="0" collapsed="false">
      <c r="A8576" s="47" t="s">
        <v>20528</v>
      </c>
      <c r="B8576" s="47" t="s">
        <v>1918</v>
      </c>
      <c r="C8576" s="48" t="n">
        <v>46176</v>
      </c>
      <c r="D8576" s="47" t="s">
        <v>65</v>
      </c>
      <c r="E8576" s="47" t="s">
        <v>134</v>
      </c>
      <c r="F8576" s="47" t="s">
        <v>159</v>
      </c>
      <c r="G8576" s="47" t="s">
        <v>138</v>
      </c>
      <c r="H8576" s="47" t="n">
        <v>117</v>
      </c>
      <c r="I8576" s="57" t="n">
        <f aca="false">IFERROR(H8576/INDEX(Rate_Master!$C$2:$C$13,MATCH(F8576,Rate_Master!$A$2:$A$13,0)),0)</f>
        <v>0.4875</v>
      </c>
    </row>
    <row r="8577" customFormat="false" ht="15" hidden="false" customHeight="false" outlineLevel="0" collapsed="false">
      <c r="A8577" s="47" t="s">
        <v>20529</v>
      </c>
      <c r="B8577" s="47" t="s">
        <v>1919</v>
      </c>
      <c r="C8577" s="48" t="n">
        <v>46176</v>
      </c>
      <c r="D8577" s="47" t="s">
        <v>65</v>
      </c>
      <c r="E8577" s="47" t="s">
        <v>134</v>
      </c>
      <c r="F8577" s="47" t="s">
        <v>159</v>
      </c>
      <c r="G8577" s="47" t="s">
        <v>133</v>
      </c>
      <c r="H8577" s="47" t="n">
        <v>381</v>
      </c>
      <c r="I8577" s="57" t="n">
        <f aca="false">IFERROR(H8577/INDEX(Rate_Master!$C$2:$C$13,MATCH(F8577,Rate_Master!$A$2:$A$13,0)),0)</f>
        <v>1.5875</v>
      </c>
    </row>
    <row r="8578" customFormat="false" ht="15" hidden="false" customHeight="false" outlineLevel="0" collapsed="false">
      <c r="A8578" s="47" t="s">
        <v>20530</v>
      </c>
      <c r="B8578" s="47" t="s">
        <v>1919</v>
      </c>
      <c r="C8578" s="48" t="n">
        <v>46176</v>
      </c>
      <c r="D8578" s="47" t="s">
        <v>65</v>
      </c>
      <c r="E8578" s="47" t="s">
        <v>134</v>
      </c>
      <c r="F8578" s="47" t="s">
        <v>159</v>
      </c>
      <c r="G8578" s="47" t="s">
        <v>135</v>
      </c>
      <c r="H8578" s="47" t="n">
        <v>290</v>
      </c>
      <c r="I8578" s="57" t="n">
        <f aca="false">IFERROR(H8578/INDEX(Rate_Master!$C$2:$C$13,MATCH(F8578,Rate_Master!$A$2:$A$13,0)),0)</f>
        <v>1.20833333333333</v>
      </c>
    </row>
    <row r="8579" customFormat="false" ht="15" hidden="false" customHeight="false" outlineLevel="0" collapsed="false">
      <c r="A8579" s="47" t="s">
        <v>20531</v>
      </c>
      <c r="B8579" s="47" t="s">
        <v>1919</v>
      </c>
      <c r="C8579" s="48" t="n">
        <v>46176</v>
      </c>
      <c r="D8579" s="47" t="s">
        <v>65</v>
      </c>
      <c r="E8579" s="47" t="s">
        <v>134</v>
      </c>
      <c r="F8579" s="47" t="s">
        <v>159</v>
      </c>
      <c r="G8579" s="47" t="s">
        <v>136</v>
      </c>
      <c r="H8579" s="47" t="n">
        <v>212</v>
      </c>
      <c r="I8579" s="57" t="n">
        <f aca="false">IFERROR(H8579/INDEX(Rate_Master!$C$2:$C$13,MATCH(F8579,Rate_Master!$A$2:$A$13,0)),0)</f>
        <v>0.883333333333333</v>
      </c>
    </row>
    <row r="8580" customFormat="false" ht="15" hidden="false" customHeight="false" outlineLevel="0" collapsed="false">
      <c r="A8580" s="47" t="s">
        <v>20532</v>
      </c>
      <c r="B8580" s="47" t="s">
        <v>1919</v>
      </c>
      <c r="C8580" s="48" t="n">
        <v>46176</v>
      </c>
      <c r="D8580" s="47" t="s">
        <v>65</v>
      </c>
      <c r="E8580" s="47" t="s">
        <v>134</v>
      </c>
      <c r="F8580" s="47" t="s">
        <v>159</v>
      </c>
      <c r="G8580" s="47" t="s">
        <v>137</v>
      </c>
      <c r="H8580" s="47" t="n">
        <v>181</v>
      </c>
      <c r="I8580" s="57" t="n">
        <f aca="false">IFERROR(H8580/INDEX(Rate_Master!$C$2:$C$13,MATCH(F8580,Rate_Master!$A$2:$A$13,0)),0)</f>
        <v>0.754166666666667</v>
      </c>
    </row>
    <row r="8581" customFormat="false" ht="15" hidden="false" customHeight="false" outlineLevel="0" collapsed="false">
      <c r="A8581" s="47" t="s">
        <v>20533</v>
      </c>
      <c r="B8581" s="47" t="s">
        <v>1919</v>
      </c>
      <c r="C8581" s="48" t="n">
        <v>46176</v>
      </c>
      <c r="D8581" s="47" t="s">
        <v>65</v>
      </c>
      <c r="E8581" s="47" t="s">
        <v>134</v>
      </c>
      <c r="F8581" s="47" t="s">
        <v>159</v>
      </c>
      <c r="G8581" s="47" t="s">
        <v>138</v>
      </c>
      <c r="H8581" s="47" t="n">
        <v>89</v>
      </c>
      <c r="I8581" s="57" t="n">
        <f aca="false">IFERROR(H8581/INDEX(Rate_Master!$C$2:$C$13,MATCH(F8581,Rate_Master!$A$2:$A$13,0)),0)</f>
        <v>0.370833333333333</v>
      </c>
    </row>
    <row r="8582" customFormat="false" ht="15" hidden="false" customHeight="false" outlineLevel="0" collapsed="false">
      <c r="A8582" s="47" t="s">
        <v>20534</v>
      </c>
      <c r="B8582" s="47" t="s">
        <v>1920</v>
      </c>
      <c r="C8582" s="48" t="n">
        <v>46177</v>
      </c>
      <c r="D8582" s="47" t="s">
        <v>62</v>
      </c>
      <c r="E8582" s="47" t="s">
        <v>120</v>
      </c>
      <c r="F8582" s="47" t="s">
        <v>148</v>
      </c>
      <c r="G8582" s="47" t="s">
        <v>119</v>
      </c>
      <c r="H8582" s="47" t="n">
        <v>1529</v>
      </c>
      <c r="I8582" s="57" t="n">
        <f aca="false">IFERROR(H8582/INDEX(Rate_Master!$C$2:$C$13,MATCH(F8582,Rate_Master!$A$2:$A$13,0)),0)</f>
        <v>1.69888888888889</v>
      </c>
    </row>
    <row r="8583" customFormat="false" ht="15" hidden="false" customHeight="false" outlineLevel="0" collapsed="false">
      <c r="A8583" s="47" t="s">
        <v>20535</v>
      </c>
      <c r="B8583" s="47" t="s">
        <v>1920</v>
      </c>
      <c r="C8583" s="48" t="n">
        <v>46177</v>
      </c>
      <c r="D8583" s="47" t="s">
        <v>62</v>
      </c>
      <c r="E8583" s="47" t="s">
        <v>120</v>
      </c>
      <c r="F8583" s="47" t="s">
        <v>148</v>
      </c>
      <c r="G8583" s="47" t="s">
        <v>121</v>
      </c>
      <c r="H8583" s="47" t="n">
        <v>1342</v>
      </c>
      <c r="I8583" s="57" t="n">
        <f aca="false">IFERROR(H8583/INDEX(Rate_Master!$C$2:$C$13,MATCH(F8583,Rate_Master!$A$2:$A$13,0)),0)</f>
        <v>1.49111111111111</v>
      </c>
    </row>
    <row r="8584" customFormat="false" ht="15" hidden="false" customHeight="false" outlineLevel="0" collapsed="false">
      <c r="A8584" s="47" t="s">
        <v>20536</v>
      </c>
      <c r="B8584" s="47" t="s">
        <v>1920</v>
      </c>
      <c r="C8584" s="48" t="n">
        <v>46177</v>
      </c>
      <c r="D8584" s="47" t="s">
        <v>62</v>
      </c>
      <c r="E8584" s="47" t="s">
        <v>120</v>
      </c>
      <c r="F8584" s="47" t="s">
        <v>148</v>
      </c>
      <c r="G8584" s="47" t="s">
        <v>122</v>
      </c>
      <c r="H8584" s="47" t="n">
        <v>1528</v>
      </c>
      <c r="I8584" s="57" t="n">
        <f aca="false">IFERROR(H8584/INDEX(Rate_Master!$C$2:$C$13,MATCH(F8584,Rate_Master!$A$2:$A$13,0)),0)</f>
        <v>1.69777777777778</v>
      </c>
    </row>
    <row r="8585" customFormat="false" ht="15" hidden="false" customHeight="false" outlineLevel="0" collapsed="false">
      <c r="A8585" s="47" t="s">
        <v>20537</v>
      </c>
      <c r="B8585" s="47" t="s">
        <v>1920</v>
      </c>
      <c r="C8585" s="48" t="n">
        <v>46177</v>
      </c>
      <c r="D8585" s="47" t="s">
        <v>62</v>
      </c>
      <c r="E8585" s="47" t="s">
        <v>120</v>
      </c>
      <c r="F8585" s="47" t="s">
        <v>148</v>
      </c>
      <c r="G8585" s="47" t="s">
        <v>123</v>
      </c>
      <c r="H8585" s="47" t="n">
        <v>1120</v>
      </c>
      <c r="I8585" s="57" t="n">
        <f aca="false">IFERROR(H8585/INDEX(Rate_Master!$C$2:$C$13,MATCH(F8585,Rate_Master!$A$2:$A$13,0)),0)</f>
        <v>1.24444444444444</v>
      </c>
    </row>
    <row r="8586" customFormat="false" ht="15" hidden="false" customHeight="false" outlineLevel="0" collapsed="false">
      <c r="A8586" s="47" t="s">
        <v>20538</v>
      </c>
      <c r="B8586" s="47" t="s">
        <v>1920</v>
      </c>
      <c r="C8586" s="48" t="n">
        <v>46177</v>
      </c>
      <c r="D8586" s="47" t="s">
        <v>62</v>
      </c>
      <c r="E8586" s="47" t="s">
        <v>120</v>
      </c>
      <c r="F8586" s="47" t="s">
        <v>148</v>
      </c>
      <c r="G8586" s="47" t="s">
        <v>124</v>
      </c>
      <c r="H8586" s="47" t="n">
        <v>712</v>
      </c>
      <c r="I8586" s="57" t="n">
        <f aca="false">IFERROR(H8586/INDEX(Rate_Master!$C$2:$C$13,MATCH(F8586,Rate_Master!$A$2:$A$13,0)),0)</f>
        <v>0.791111111111111</v>
      </c>
    </row>
    <row r="8587" customFormat="false" ht="15" hidden="false" customHeight="false" outlineLevel="0" collapsed="false">
      <c r="A8587" s="47" t="s">
        <v>20539</v>
      </c>
      <c r="B8587" s="47" t="s">
        <v>1920</v>
      </c>
      <c r="C8587" s="48" t="n">
        <v>46177</v>
      </c>
      <c r="D8587" s="47" t="s">
        <v>62</v>
      </c>
      <c r="E8587" s="47" t="s">
        <v>120</v>
      </c>
      <c r="F8587" s="47" t="s">
        <v>148</v>
      </c>
      <c r="G8587" s="47" t="s">
        <v>125</v>
      </c>
      <c r="H8587" s="47" t="n">
        <v>380</v>
      </c>
      <c r="I8587" s="57" t="n">
        <f aca="false">IFERROR(H8587/INDEX(Rate_Master!$C$2:$C$13,MATCH(F8587,Rate_Master!$A$2:$A$13,0)),0)</f>
        <v>0.422222222222222</v>
      </c>
    </row>
    <row r="8588" customFormat="false" ht="15" hidden="false" customHeight="false" outlineLevel="0" collapsed="false">
      <c r="A8588" s="47" t="s">
        <v>20540</v>
      </c>
      <c r="B8588" s="47" t="s">
        <v>1920</v>
      </c>
      <c r="C8588" s="48" t="n">
        <v>46177</v>
      </c>
      <c r="D8588" s="47" t="s">
        <v>62</v>
      </c>
      <c r="E8588" s="47" t="s">
        <v>120</v>
      </c>
      <c r="F8588" s="47" t="s">
        <v>148</v>
      </c>
      <c r="G8588" s="47" t="s">
        <v>126</v>
      </c>
      <c r="H8588" s="47" t="n">
        <v>267</v>
      </c>
      <c r="I8588" s="57" t="n">
        <f aca="false">IFERROR(H8588/INDEX(Rate_Master!$C$2:$C$13,MATCH(F8588,Rate_Master!$A$2:$A$13,0)),0)</f>
        <v>0.296666666666667</v>
      </c>
    </row>
    <row r="8589" customFormat="false" ht="15" hidden="false" customHeight="false" outlineLevel="0" collapsed="false">
      <c r="A8589" s="47" t="s">
        <v>20541</v>
      </c>
      <c r="B8589" s="47" t="s">
        <v>1921</v>
      </c>
      <c r="C8589" s="48" t="n">
        <v>46177</v>
      </c>
      <c r="D8589" s="47" t="s">
        <v>62</v>
      </c>
      <c r="E8589" s="47" t="s">
        <v>120</v>
      </c>
      <c r="F8589" s="47" t="s">
        <v>148</v>
      </c>
      <c r="G8589" s="47" t="s">
        <v>119</v>
      </c>
      <c r="H8589" s="47" t="n">
        <v>779</v>
      </c>
      <c r="I8589" s="57" t="n">
        <f aca="false">IFERROR(H8589/INDEX(Rate_Master!$C$2:$C$13,MATCH(F8589,Rate_Master!$A$2:$A$13,0)),0)</f>
        <v>0.865555555555556</v>
      </c>
    </row>
    <row r="8590" customFormat="false" ht="15" hidden="false" customHeight="false" outlineLevel="0" collapsed="false">
      <c r="A8590" s="47" t="s">
        <v>20542</v>
      </c>
      <c r="B8590" s="47" t="s">
        <v>1921</v>
      </c>
      <c r="C8590" s="48" t="n">
        <v>46177</v>
      </c>
      <c r="D8590" s="47" t="s">
        <v>62</v>
      </c>
      <c r="E8590" s="47" t="s">
        <v>120</v>
      </c>
      <c r="F8590" s="47" t="s">
        <v>148</v>
      </c>
      <c r="G8590" s="47" t="s">
        <v>121</v>
      </c>
      <c r="H8590" s="47" t="n">
        <v>684</v>
      </c>
      <c r="I8590" s="57" t="n">
        <f aca="false">IFERROR(H8590/INDEX(Rate_Master!$C$2:$C$13,MATCH(F8590,Rate_Master!$A$2:$A$13,0)),0)</f>
        <v>0.76</v>
      </c>
    </row>
    <row r="8591" customFormat="false" ht="15" hidden="false" customHeight="false" outlineLevel="0" collapsed="false">
      <c r="A8591" s="47" t="s">
        <v>20543</v>
      </c>
      <c r="B8591" s="47" t="s">
        <v>1921</v>
      </c>
      <c r="C8591" s="48" t="n">
        <v>46177</v>
      </c>
      <c r="D8591" s="47" t="s">
        <v>62</v>
      </c>
      <c r="E8591" s="47" t="s">
        <v>120</v>
      </c>
      <c r="F8591" s="47" t="s">
        <v>148</v>
      </c>
      <c r="G8591" s="47" t="s">
        <v>122</v>
      </c>
      <c r="H8591" s="47" t="n">
        <v>769</v>
      </c>
      <c r="I8591" s="57" t="n">
        <f aca="false">IFERROR(H8591/INDEX(Rate_Master!$C$2:$C$13,MATCH(F8591,Rate_Master!$A$2:$A$13,0)),0)</f>
        <v>0.854444444444445</v>
      </c>
    </row>
    <row r="8592" customFormat="false" ht="15" hidden="false" customHeight="false" outlineLevel="0" collapsed="false">
      <c r="A8592" s="47" t="s">
        <v>20544</v>
      </c>
      <c r="B8592" s="47" t="s">
        <v>1921</v>
      </c>
      <c r="C8592" s="48" t="n">
        <v>46177</v>
      </c>
      <c r="D8592" s="47" t="s">
        <v>62</v>
      </c>
      <c r="E8592" s="47" t="s">
        <v>120</v>
      </c>
      <c r="F8592" s="47" t="s">
        <v>148</v>
      </c>
      <c r="G8592" s="47" t="s">
        <v>123</v>
      </c>
      <c r="H8592" s="47" t="n">
        <v>586</v>
      </c>
      <c r="I8592" s="57" t="n">
        <f aca="false">IFERROR(H8592/INDEX(Rate_Master!$C$2:$C$13,MATCH(F8592,Rate_Master!$A$2:$A$13,0)),0)</f>
        <v>0.651111111111111</v>
      </c>
    </row>
    <row r="8593" customFormat="false" ht="15" hidden="false" customHeight="false" outlineLevel="0" collapsed="false">
      <c r="A8593" s="47" t="s">
        <v>20545</v>
      </c>
      <c r="B8593" s="47" t="s">
        <v>1921</v>
      </c>
      <c r="C8593" s="48" t="n">
        <v>46177</v>
      </c>
      <c r="D8593" s="47" t="s">
        <v>62</v>
      </c>
      <c r="E8593" s="47" t="s">
        <v>120</v>
      </c>
      <c r="F8593" s="47" t="s">
        <v>148</v>
      </c>
      <c r="G8593" s="47" t="s">
        <v>124</v>
      </c>
      <c r="H8593" s="47" t="n">
        <v>324</v>
      </c>
      <c r="I8593" s="57" t="n">
        <f aca="false">IFERROR(H8593/INDEX(Rate_Master!$C$2:$C$13,MATCH(F8593,Rate_Master!$A$2:$A$13,0)),0)</f>
        <v>0.36</v>
      </c>
    </row>
    <row r="8594" customFormat="false" ht="15" hidden="false" customHeight="false" outlineLevel="0" collapsed="false">
      <c r="A8594" s="47" t="s">
        <v>20546</v>
      </c>
      <c r="B8594" s="47" t="s">
        <v>1921</v>
      </c>
      <c r="C8594" s="48" t="n">
        <v>46177</v>
      </c>
      <c r="D8594" s="47" t="s">
        <v>62</v>
      </c>
      <c r="E8594" s="47" t="s">
        <v>120</v>
      </c>
      <c r="F8594" s="47" t="s">
        <v>148</v>
      </c>
      <c r="G8594" s="47" t="s">
        <v>125</v>
      </c>
      <c r="H8594" s="47" t="n">
        <v>260</v>
      </c>
      <c r="I8594" s="57" t="n">
        <f aca="false">IFERROR(H8594/INDEX(Rate_Master!$C$2:$C$13,MATCH(F8594,Rate_Master!$A$2:$A$13,0)),0)</f>
        <v>0.288888888888889</v>
      </c>
    </row>
    <row r="8595" customFormat="false" ht="15" hidden="false" customHeight="false" outlineLevel="0" collapsed="false">
      <c r="A8595" s="47" t="s">
        <v>20547</v>
      </c>
      <c r="B8595" s="47" t="s">
        <v>1921</v>
      </c>
      <c r="C8595" s="48" t="n">
        <v>46177</v>
      </c>
      <c r="D8595" s="47" t="s">
        <v>62</v>
      </c>
      <c r="E8595" s="47" t="s">
        <v>120</v>
      </c>
      <c r="F8595" s="47" t="s">
        <v>148</v>
      </c>
      <c r="G8595" s="47" t="s">
        <v>126</v>
      </c>
      <c r="H8595" s="47" t="n">
        <v>139</v>
      </c>
      <c r="I8595" s="57" t="n">
        <f aca="false">IFERROR(H8595/INDEX(Rate_Master!$C$2:$C$13,MATCH(F8595,Rate_Master!$A$2:$A$13,0)),0)</f>
        <v>0.154444444444444</v>
      </c>
    </row>
    <row r="8596" customFormat="false" ht="15" hidden="false" customHeight="false" outlineLevel="0" collapsed="false">
      <c r="A8596" s="47" t="s">
        <v>20548</v>
      </c>
      <c r="B8596" s="47" t="s">
        <v>1922</v>
      </c>
      <c r="C8596" s="48" t="n">
        <v>46177</v>
      </c>
      <c r="D8596" s="47" t="s">
        <v>62</v>
      </c>
      <c r="E8596" s="47" t="s">
        <v>120</v>
      </c>
      <c r="F8596" s="47" t="s">
        <v>148</v>
      </c>
      <c r="G8596" s="47" t="s">
        <v>119</v>
      </c>
      <c r="H8596" s="47" t="n">
        <v>954</v>
      </c>
      <c r="I8596" s="57" t="n">
        <f aca="false">IFERROR(H8596/INDEX(Rate_Master!$C$2:$C$13,MATCH(F8596,Rate_Master!$A$2:$A$13,0)),0)</f>
        <v>1.06</v>
      </c>
    </row>
    <row r="8597" customFormat="false" ht="15" hidden="false" customHeight="false" outlineLevel="0" collapsed="false">
      <c r="A8597" s="47" t="s">
        <v>20549</v>
      </c>
      <c r="B8597" s="47" t="s">
        <v>1922</v>
      </c>
      <c r="C8597" s="48" t="n">
        <v>46177</v>
      </c>
      <c r="D8597" s="47" t="s">
        <v>62</v>
      </c>
      <c r="E8597" s="47" t="s">
        <v>120</v>
      </c>
      <c r="F8597" s="47" t="s">
        <v>148</v>
      </c>
      <c r="G8597" s="47" t="s">
        <v>121</v>
      </c>
      <c r="H8597" s="47" t="n">
        <v>780</v>
      </c>
      <c r="I8597" s="57" t="n">
        <f aca="false">IFERROR(H8597/INDEX(Rate_Master!$C$2:$C$13,MATCH(F8597,Rate_Master!$A$2:$A$13,0)),0)</f>
        <v>0.866666666666667</v>
      </c>
    </row>
    <row r="8598" customFormat="false" ht="15" hidden="false" customHeight="false" outlineLevel="0" collapsed="false">
      <c r="A8598" s="47" t="s">
        <v>20550</v>
      </c>
      <c r="B8598" s="47" t="s">
        <v>1922</v>
      </c>
      <c r="C8598" s="48" t="n">
        <v>46177</v>
      </c>
      <c r="D8598" s="47" t="s">
        <v>62</v>
      </c>
      <c r="E8598" s="47" t="s">
        <v>120</v>
      </c>
      <c r="F8598" s="47" t="s">
        <v>148</v>
      </c>
      <c r="G8598" s="47" t="s">
        <v>122</v>
      </c>
      <c r="H8598" s="47" t="n">
        <v>879</v>
      </c>
      <c r="I8598" s="57" t="n">
        <f aca="false">IFERROR(H8598/INDEX(Rate_Master!$C$2:$C$13,MATCH(F8598,Rate_Master!$A$2:$A$13,0)),0)</f>
        <v>0.976666666666667</v>
      </c>
    </row>
    <row r="8599" customFormat="false" ht="15" hidden="false" customHeight="false" outlineLevel="0" collapsed="false">
      <c r="A8599" s="47" t="s">
        <v>20551</v>
      </c>
      <c r="B8599" s="47" t="s">
        <v>1922</v>
      </c>
      <c r="C8599" s="48" t="n">
        <v>46177</v>
      </c>
      <c r="D8599" s="47" t="s">
        <v>62</v>
      </c>
      <c r="E8599" s="47" t="s">
        <v>120</v>
      </c>
      <c r="F8599" s="47" t="s">
        <v>148</v>
      </c>
      <c r="G8599" s="47" t="s">
        <v>123</v>
      </c>
      <c r="H8599" s="47" t="n">
        <v>683</v>
      </c>
      <c r="I8599" s="57" t="n">
        <f aca="false">IFERROR(H8599/INDEX(Rate_Master!$C$2:$C$13,MATCH(F8599,Rate_Master!$A$2:$A$13,0)),0)</f>
        <v>0.758888888888889</v>
      </c>
    </row>
    <row r="8600" customFormat="false" ht="15" hidden="false" customHeight="false" outlineLevel="0" collapsed="false">
      <c r="A8600" s="47" t="s">
        <v>20552</v>
      </c>
      <c r="B8600" s="47" t="s">
        <v>1922</v>
      </c>
      <c r="C8600" s="48" t="n">
        <v>46177</v>
      </c>
      <c r="D8600" s="47" t="s">
        <v>62</v>
      </c>
      <c r="E8600" s="47" t="s">
        <v>120</v>
      </c>
      <c r="F8600" s="47" t="s">
        <v>148</v>
      </c>
      <c r="G8600" s="47" t="s">
        <v>124</v>
      </c>
      <c r="H8600" s="47" t="n">
        <v>435</v>
      </c>
      <c r="I8600" s="57" t="n">
        <f aca="false">IFERROR(H8600/INDEX(Rate_Master!$C$2:$C$13,MATCH(F8600,Rate_Master!$A$2:$A$13,0)),0)</f>
        <v>0.483333333333333</v>
      </c>
    </row>
    <row r="8601" customFormat="false" ht="15" hidden="false" customHeight="false" outlineLevel="0" collapsed="false">
      <c r="A8601" s="47" t="s">
        <v>20553</v>
      </c>
      <c r="B8601" s="47" t="s">
        <v>1922</v>
      </c>
      <c r="C8601" s="48" t="n">
        <v>46177</v>
      </c>
      <c r="D8601" s="47" t="s">
        <v>62</v>
      </c>
      <c r="E8601" s="47" t="s">
        <v>120</v>
      </c>
      <c r="F8601" s="47" t="s">
        <v>148</v>
      </c>
      <c r="G8601" s="47" t="s">
        <v>125</v>
      </c>
      <c r="H8601" s="47" t="n">
        <v>226</v>
      </c>
      <c r="I8601" s="57" t="n">
        <f aca="false">IFERROR(H8601/INDEX(Rate_Master!$C$2:$C$13,MATCH(F8601,Rate_Master!$A$2:$A$13,0)),0)</f>
        <v>0.251111111111111</v>
      </c>
    </row>
    <row r="8602" customFormat="false" ht="15" hidden="false" customHeight="false" outlineLevel="0" collapsed="false">
      <c r="A8602" s="47" t="s">
        <v>20554</v>
      </c>
      <c r="B8602" s="47" t="s">
        <v>1922</v>
      </c>
      <c r="C8602" s="48" t="n">
        <v>46177</v>
      </c>
      <c r="D8602" s="47" t="s">
        <v>62</v>
      </c>
      <c r="E8602" s="47" t="s">
        <v>120</v>
      </c>
      <c r="F8602" s="47" t="s">
        <v>148</v>
      </c>
      <c r="G8602" s="47" t="s">
        <v>126</v>
      </c>
      <c r="H8602" s="47" t="n">
        <v>169</v>
      </c>
      <c r="I8602" s="57" t="n">
        <f aca="false">IFERROR(H8602/INDEX(Rate_Master!$C$2:$C$13,MATCH(F8602,Rate_Master!$A$2:$A$13,0)),0)</f>
        <v>0.187777777777778</v>
      </c>
    </row>
    <row r="8603" customFormat="false" ht="15" hidden="false" customHeight="false" outlineLevel="0" collapsed="false">
      <c r="A8603" s="47" t="s">
        <v>20555</v>
      </c>
      <c r="B8603" s="47" t="s">
        <v>1923</v>
      </c>
      <c r="C8603" s="48" t="n">
        <v>46177</v>
      </c>
      <c r="D8603" s="47" t="s">
        <v>63</v>
      </c>
      <c r="E8603" s="47" t="s">
        <v>120</v>
      </c>
      <c r="F8603" s="47" t="s">
        <v>152</v>
      </c>
      <c r="G8603" s="47" t="s">
        <v>119</v>
      </c>
      <c r="H8603" s="47" t="n">
        <v>1582</v>
      </c>
      <c r="I8603" s="57" t="n">
        <f aca="false">IFERROR(H8603/INDEX(Rate_Master!$C$2:$C$13,MATCH(F8603,Rate_Master!$A$2:$A$13,0)),0)</f>
        <v>1.75777777777778</v>
      </c>
    </row>
    <row r="8604" customFormat="false" ht="15" hidden="false" customHeight="false" outlineLevel="0" collapsed="false">
      <c r="A8604" s="47" t="s">
        <v>20556</v>
      </c>
      <c r="B8604" s="47" t="s">
        <v>1923</v>
      </c>
      <c r="C8604" s="48" t="n">
        <v>46177</v>
      </c>
      <c r="D8604" s="47" t="s">
        <v>63</v>
      </c>
      <c r="E8604" s="47" t="s">
        <v>120</v>
      </c>
      <c r="F8604" s="47" t="s">
        <v>152</v>
      </c>
      <c r="G8604" s="47" t="s">
        <v>121</v>
      </c>
      <c r="H8604" s="47" t="n">
        <v>1467</v>
      </c>
      <c r="I8604" s="57" t="n">
        <f aca="false">IFERROR(H8604/INDEX(Rate_Master!$C$2:$C$13,MATCH(F8604,Rate_Master!$A$2:$A$13,0)),0)</f>
        <v>1.63</v>
      </c>
    </row>
    <row r="8605" customFormat="false" ht="15" hidden="false" customHeight="false" outlineLevel="0" collapsed="false">
      <c r="A8605" s="47" t="s">
        <v>20557</v>
      </c>
      <c r="B8605" s="47" t="s">
        <v>1923</v>
      </c>
      <c r="C8605" s="48" t="n">
        <v>46177</v>
      </c>
      <c r="D8605" s="47" t="s">
        <v>63</v>
      </c>
      <c r="E8605" s="47" t="s">
        <v>120</v>
      </c>
      <c r="F8605" s="47" t="s">
        <v>152</v>
      </c>
      <c r="G8605" s="47" t="s">
        <v>122</v>
      </c>
      <c r="H8605" s="47" t="n">
        <v>1517</v>
      </c>
      <c r="I8605" s="57" t="n">
        <f aca="false">IFERROR(H8605/INDEX(Rate_Master!$C$2:$C$13,MATCH(F8605,Rate_Master!$A$2:$A$13,0)),0)</f>
        <v>1.68555555555556</v>
      </c>
    </row>
    <row r="8606" customFormat="false" ht="15" hidden="false" customHeight="false" outlineLevel="0" collapsed="false">
      <c r="A8606" s="47" t="s">
        <v>20558</v>
      </c>
      <c r="B8606" s="47" t="s">
        <v>1923</v>
      </c>
      <c r="C8606" s="48" t="n">
        <v>46177</v>
      </c>
      <c r="D8606" s="47" t="s">
        <v>63</v>
      </c>
      <c r="E8606" s="47" t="s">
        <v>120</v>
      </c>
      <c r="F8606" s="47" t="s">
        <v>152</v>
      </c>
      <c r="G8606" s="47" t="s">
        <v>123</v>
      </c>
      <c r="H8606" s="47" t="n">
        <v>1162</v>
      </c>
      <c r="I8606" s="57" t="n">
        <f aca="false">IFERROR(H8606/INDEX(Rate_Master!$C$2:$C$13,MATCH(F8606,Rate_Master!$A$2:$A$13,0)),0)</f>
        <v>1.29111111111111</v>
      </c>
    </row>
    <row r="8607" customFormat="false" ht="15" hidden="false" customHeight="false" outlineLevel="0" collapsed="false">
      <c r="A8607" s="47" t="s">
        <v>20559</v>
      </c>
      <c r="B8607" s="47" t="s">
        <v>1923</v>
      </c>
      <c r="C8607" s="48" t="n">
        <v>46177</v>
      </c>
      <c r="D8607" s="47" t="s">
        <v>63</v>
      </c>
      <c r="E8607" s="47" t="s">
        <v>120</v>
      </c>
      <c r="F8607" s="47" t="s">
        <v>152</v>
      </c>
      <c r="G8607" s="47" t="s">
        <v>124</v>
      </c>
      <c r="H8607" s="47" t="n">
        <v>722</v>
      </c>
      <c r="I8607" s="57" t="n">
        <f aca="false">IFERROR(H8607/INDEX(Rate_Master!$C$2:$C$13,MATCH(F8607,Rate_Master!$A$2:$A$13,0)),0)</f>
        <v>0.802222222222222</v>
      </c>
    </row>
    <row r="8608" customFormat="false" ht="15" hidden="false" customHeight="false" outlineLevel="0" collapsed="false">
      <c r="A8608" s="47" t="s">
        <v>20560</v>
      </c>
      <c r="B8608" s="47" t="s">
        <v>1923</v>
      </c>
      <c r="C8608" s="48" t="n">
        <v>46177</v>
      </c>
      <c r="D8608" s="47" t="s">
        <v>63</v>
      </c>
      <c r="E8608" s="47" t="s">
        <v>120</v>
      </c>
      <c r="F8608" s="47" t="s">
        <v>152</v>
      </c>
      <c r="G8608" s="47" t="s">
        <v>125</v>
      </c>
      <c r="H8608" s="47" t="n">
        <v>448</v>
      </c>
      <c r="I8608" s="57" t="n">
        <f aca="false">IFERROR(H8608/INDEX(Rate_Master!$C$2:$C$13,MATCH(F8608,Rate_Master!$A$2:$A$13,0)),0)</f>
        <v>0.497777777777778</v>
      </c>
    </row>
    <row r="8609" customFormat="false" ht="15" hidden="false" customHeight="false" outlineLevel="0" collapsed="false">
      <c r="A8609" s="47" t="s">
        <v>20561</v>
      </c>
      <c r="B8609" s="47" t="s">
        <v>1923</v>
      </c>
      <c r="C8609" s="48" t="n">
        <v>46177</v>
      </c>
      <c r="D8609" s="47" t="s">
        <v>63</v>
      </c>
      <c r="E8609" s="47" t="s">
        <v>120</v>
      </c>
      <c r="F8609" s="47" t="s">
        <v>152</v>
      </c>
      <c r="G8609" s="47" t="s">
        <v>126</v>
      </c>
      <c r="H8609" s="47" t="n">
        <v>315</v>
      </c>
      <c r="I8609" s="57" t="n">
        <f aca="false">IFERROR(H8609/INDEX(Rate_Master!$C$2:$C$13,MATCH(F8609,Rate_Master!$A$2:$A$13,0)),0)</f>
        <v>0.35</v>
      </c>
    </row>
    <row r="8610" customFormat="false" ht="15" hidden="false" customHeight="false" outlineLevel="0" collapsed="false">
      <c r="A8610" s="47" t="s">
        <v>20562</v>
      </c>
      <c r="B8610" s="47" t="s">
        <v>1924</v>
      </c>
      <c r="C8610" s="48" t="n">
        <v>46177</v>
      </c>
      <c r="D8610" s="47" t="s">
        <v>63</v>
      </c>
      <c r="E8610" s="47" t="s">
        <v>120</v>
      </c>
      <c r="F8610" s="47" t="s">
        <v>152</v>
      </c>
      <c r="G8610" s="47" t="s">
        <v>119</v>
      </c>
      <c r="H8610" s="47" t="n">
        <v>2059</v>
      </c>
      <c r="I8610" s="57" t="n">
        <f aca="false">IFERROR(H8610/INDEX(Rate_Master!$C$2:$C$13,MATCH(F8610,Rate_Master!$A$2:$A$13,0)),0)</f>
        <v>2.28777777777778</v>
      </c>
    </row>
    <row r="8611" customFormat="false" ht="15" hidden="false" customHeight="false" outlineLevel="0" collapsed="false">
      <c r="A8611" s="47" t="s">
        <v>20563</v>
      </c>
      <c r="B8611" s="47" t="s">
        <v>1924</v>
      </c>
      <c r="C8611" s="48" t="n">
        <v>46177</v>
      </c>
      <c r="D8611" s="47" t="s">
        <v>63</v>
      </c>
      <c r="E8611" s="47" t="s">
        <v>120</v>
      </c>
      <c r="F8611" s="47" t="s">
        <v>152</v>
      </c>
      <c r="G8611" s="47" t="s">
        <v>121</v>
      </c>
      <c r="H8611" s="47" t="n">
        <v>1848</v>
      </c>
      <c r="I8611" s="57" t="n">
        <f aca="false">IFERROR(H8611/INDEX(Rate_Master!$C$2:$C$13,MATCH(F8611,Rate_Master!$A$2:$A$13,0)),0)</f>
        <v>2.05333333333333</v>
      </c>
    </row>
    <row r="8612" customFormat="false" ht="15" hidden="false" customHeight="false" outlineLevel="0" collapsed="false">
      <c r="A8612" s="47" t="s">
        <v>20564</v>
      </c>
      <c r="B8612" s="47" t="s">
        <v>1924</v>
      </c>
      <c r="C8612" s="48" t="n">
        <v>46177</v>
      </c>
      <c r="D8612" s="47" t="s">
        <v>63</v>
      </c>
      <c r="E8612" s="47" t="s">
        <v>120</v>
      </c>
      <c r="F8612" s="47" t="s">
        <v>152</v>
      </c>
      <c r="G8612" s="47" t="s">
        <v>122</v>
      </c>
      <c r="H8612" s="47" t="n">
        <v>2092</v>
      </c>
      <c r="I8612" s="57" t="n">
        <f aca="false">IFERROR(H8612/INDEX(Rate_Master!$C$2:$C$13,MATCH(F8612,Rate_Master!$A$2:$A$13,0)),0)</f>
        <v>2.32444444444444</v>
      </c>
    </row>
    <row r="8613" customFormat="false" ht="15" hidden="false" customHeight="false" outlineLevel="0" collapsed="false">
      <c r="A8613" s="47" t="s">
        <v>20565</v>
      </c>
      <c r="B8613" s="47" t="s">
        <v>1924</v>
      </c>
      <c r="C8613" s="48" t="n">
        <v>46177</v>
      </c>
      <c r="D8613" s="47" t="s">
        <v>63</v>
      </c>
      <c r="E8613" s="47" t="s">
        <v>120</v>
      </c>
      <c r="F8613" s="47" t="s">
        <v>152</v>
      </c>
      <c r="G8613" s="47" t="s">
        <v>123</v>
      </c>
      <c r="H8613" s="47" t="n">
        <v>1457</v>
      </c>
      <c r="I8613" s="57" t="n">
        <f aca="false">IFERROR(H8613/INDEX(Rate_Master!$C$2:$C$13,MATCH(F8613,Rate_Master!$A$2:$A$13,0)),0)</f>
        <v>1.61888888888889</v>
      </c>
    </row>
    <row r="8614" customFormat="false" ht="15" hidden="false" customHeight="false" outlineLevel="0" collapsed="false">
      <c r="A8614" s="47" t="s">
        <v>20566</v>
      </c>
      <c r="B8614" s="47" t="s">
        <v>1924</v>
      </c>
      <c r="C8614" s="48" t="n">
        <v>46177</v>
      </c>
      <c r="D8614" s="47" t="s">
        <v>63</v>
      </c>
      <c r="E8614" s="47" t="s">
        <v>120</v>
      </c>
      <c r="F8614" s="47" t="s">
        <v>152</v>
      </c>
      <c r="G8614" s="47" t="s">
        <v>124</v>
      </c>
      <c r="H8614" s="47" t="n">
        <v>942</v>
      </c>
      <c r="I8614" s="57" t="n">
        <f aca="false">IFERROR(H8614/INDEX(Rate_Master!$C$2:$C$13,MATCH(F8614,Rate_Master!$A$2:$A$13,0)),0)</f>
        <v>1.04666666666667</v>
      </c>
    </row>
    <row r="8615" customFormat="false" ht="15" hidden="false" customHeight="false" outlineLevel="0" collapsed="false">
      <c r="A8615" s="47" t="s">
        <v>20567</v>
      </c>
      <c r="B8615" s="47" t="s">
        <v>1924</v>
      </c>
      <c r="C8615" s="48" t="n">
        <v>46177</v>
      </c>
      <c r="D8615" s="47" t="s">
        <v>63</v>
      </c>
      <c r="E8615" s="47" t="s">
        <v>120</v>
      </c>
      <c r="F8615" s="47" t="s">
        <v>152</v>
      </c>
      <c r="G8615" s="47" t="s">
        <v>125</v>
      </c>
      <c r="H8615" s="47" t="n">
        <v>598</v>
      </c>
      <c r="I8615" s="57" t="n">
        <f aca="false">IFERROR(H8615/INDEX(Rate_Master!$C$2:$C$13,MATCH(F8615,Rate_Master!$A$2:$A$13,0)),0)</f>
        <v>0.664444444444444</v>
      </c>
    </row>
    <row r="8616" customFormat="false" ht="15" hidden="false" customHeight="false" outlineLevel="0" collapsed="false">
      <c r="A8616" s="47" t="s">
        <v>20568</v>
      </c>
      <c r="B8616" s="47" t="s">
        <v>1924</v>
      </c>
      <c r="C8616" s="48" t="n">
        <v>46177</v>
      </c>
      <c r="D8616" s="47" t="s">
        <v>63</v>
      </c>
      <c r="E8616" s="47" t="s">
        <v>120</v>
      </c>
      <c r="F8616" s="47" t="s">
        <v>152</v>
      </c>
      <c r="G8616" s="47" t="s">
        <v>126</v>
      </c>
      <c r="H8616" s="47" t="n">
        <v>380</v>
      </c>
      <c r="I8616" s="57" t="n">
        <f aca="false">IFERROR(H8616/INDEX(Rate_Master!$C$2:$C$13,MATCH(F8616,Rate_Master!$A$2:$A$13,0)),0)</f>
        <v>0.422222222222222</v>
      </c>
    </row>
    <row r="8617" customFormat="false" ht="15" hidden="false" customHeight="false" outlineLevel="0" collapsed="false">
      <c r="A8617" s="47" t="s">
        <v>20569</v>
      </c>
      <c r="B8617" s="47" t="s">
        <v>1925</v>
      </c>
      <c r="C8617" s="48" t="n">
        <v>46177</v>
      </c>
      <c r="D8617" s="47" t="s">
        <v>63</v>
      </c>
      <c r="E8617" s="47" t="s">
        <v>120</v>
      </c>
      <c r="F8617" s="47" t="s">
        <v>152</v>
      </c>
      <c r="G8617" s="47" t="s">
        <v>119</v>
      </c>
      <c r="H8617" s="47" t="n">
        <v>2156</v>
      </c>
      <c r="I8617" s="57" t="n">
        <f aca="false">IFERROR(H8617/INDEX(Rate_Master!$C$2:$C$13,MATCH(F8617,Rate_Master!$A$2:$A$13,0)),0)</f>
        <v>2.39555555555556</v>
      </c>
    </row>
    <row r="8618" customFormat="false" ht="15" hidden="false" customHeight="false" outlineLevel="0" collapsed="false">
      <c r="A8618" s="47" t="s">
        <v>20570</v>
      </c>
      <c r="B8618" s="47" t="s">
        <v>1925</v>
      </c>
      <c r="C8618" s="48" t="n">
        <v>46177</v>
      </c>
      <c r="D8618" s="47" t="s">
        <v>63</v>
      </c>
      <c r="E8618" s="47" t="s">
        <v>120</v>
      </c>
      <c r="F8618" s="47" t="s">
        <v>152</v>
      </c>
      <c r="G8618" s="47" t="s">
        <v>121</v>
      </c>
      <c r="H8618" s="47" t="n">
        <v>1918</v>
      </c>
      <c r="I8618" s="57" t="n">
        <f aca="false">IFERROR(H8618/INDEX(Rate_Master!$C$2:$C$13,MATCH(F8618,Rate_Master!$A$2:$A$13,0)),0)</f>
        <v>2.13111111111111</v>
      </c>
    </row>
    <row r="8619" customFormat="false" ht="15" hidden="false" customHeight="false" outlineLevel="0" collapsed="false">
      <c r="A8619" s="47" t="s">
        <v>20571</v>
      </c>
      <c r="B8619" s="47" t="s">
        <v>1925</v>
      </c>
      <c r="C8619" s="48" t="n">
        <v>46177</v>
      </c>
      <c r="D8619" s="47" t="s">
        <v>63</v>
      </c>
      <c r="E8619" s="47" t="s">
        <v>120</v>
      </c>
      <c r="F8619" s="47" t="s">
        <v>152</v>
      </c>
      <c r="G8619" s="47" t="s">
        <v>122</v>
      </c>
      <c r="H8619" s="47" t="n">
        <v>2082</v>
      </c>
      <c r="I8619" s="57" t="n">
        <f aca="false">IFERROR(H8619/INDEX(Rate_Master!$C$2:$C$13,MATCH(F8619,Rate_Master!$A$2:$A$13,0)),0)</f>
        <v>2.31333333333333</v>
      </c>
    </row>
    <row r="8620" customFormat="false" ht="15" hidden="false" customHeight="false" outlineLevel="0" collapsed="false">
      <c r="A8620" s="47" t="s">
        <v>20572</v>
      </c>
      <c r="B8620" s="47" t="s">
        <v>1925</v>
      </c>
      <c r="C8620" s="48" t="n">
        <v>46177</v>
      </c>
      <c r="D8620" s="47" t="s">
        <v>63</v>
      </c>
      <c r="E8620" s="47" t="s">
        <v>120</v>
      </c>
      <c r="F8620" s="47" t="s">
        <v>152</v>
      </c>
      <c r="G8620" s="47" t="s">
        <v>123</v>
      </c>
      <c r="H8620" s="47" t="n">
        <v>1457</v>
      </c>
      <c r="I8620" s="57" t="n">
        <f aca="false">IFERROR(H8620/INDEX(Rate_Master!$C$2:$C$13,MATCH(F8620,Rate_Master!$A$2:$A$13,0)),0)</f>
        <v>1.61888888888889</v>
      </c>
    </row>
    <row r="8621" customFormat="false" ht="15" hidden="false" customHeight="false" outlineLevel="0" collapsed="false">
      <c r="A8621" s="47" t="s">
        <v>20573</v>
      </c>
      <c r="B8621" s="47" t="s">
        <v>1925</v>
      </c>
      <c r="C8621" s="48" t="n">
        <v>46177</v>
      </c>
      <c r="D8621" s="47" t="s">
        <v>63</v>
      </c>
      <c r="E8621" s="47" t="s">
        <v>120</v>
      </c>
      <c r="F8621" s="47" t="s">
        <v>152</v>
      </c>
      <c r="G8621" s="47" t="s">
        <v>124</v>
      </c>
      <c r="H8621" s="47" t="n">
        <v>983</v>
      </c>
      <c r="I8621" s="57" t="n">
        <f aca="false">IFERROR(H8621/INDEX(Rate_Master!$C$2:$C$13,MATCH(F8621,Rate_Master!$A$2:$A$13,0)),0)</f>
        <v>1.09222222222222</v>
      </c>
    </row>
    <row r="8622" customFormat="false" ht="15" hidden="false" customHeight="false" outlineLevel="0" collapsed="false">
      <c r="A8622" s="47" t="s">
        <v>20574</v>
      </c>
      <c r="B8622" s="47" t="s">
        <v>1925</v>
      </c>
      <c r="C8622" s="48" t="n">
        <v>46177</v>
      </c>
      <c r="D8622" s="47" t="s">
        <v>63</v>
      </c>
      <c r="E8622" s="47" t="s">
        <v>120</v>
      </c>
      <c r="F8622" s="47" t="s">
        <v>152</v>
      </c>
      <c r="G8622" s="47" t="s">
        <v>125</v>
      </c>
      <c r="H8622" s="47" t="n">
        <v>535</v>
      </c>
      <c r="I8622" s="57" t="n">
        <f aca="false">IFERROR(H8622/INDEX(Rate_Master!$C$2:$C$13,MATCH(F8622,Rate_Master!$A$2:$A$13,0)),0)</f>
        <v>0.594444444444444</v>
      </c>
    </row>
    <row r="8623" customFormat="false" ht="15" hidden="false" customHeight="false" outlineLevel="0" collapsed="false">
      <c r="A8623" s="47" t="s">
        <v>20575</v>
      </c>
      <c r="B8623" s="47" t="s">
        <v>1925</v>
      </c>
      <c r="C8623" s="48" t="n">
        <v>46177</v>
      </c>
      <c r="D8623" s="47" t="s">
        <v>63</v>
      </c>
      <c r="E8623" s="47" t="s">
        <v>120</v>
      </c>
      <c r="F8623" s="47" t="s">
        <v>152</v>
      </c>
      <c r="G8623" s="47" t="s">
        <v>126</v>
      </c>
      <c r="H8623" s="47" t="n">
        <v>382</v>
      </c>
      <c r="I8623" s="57" t="n">
        <f aca="false">IFERROR(H8623/INDEX(Rate_Master!$C$2:$C$13,MATCH(F8623,Rate_Master!$A$2:$A$13,0)),0)</f>
        <v>0.424444444444444</v>
      </c>
    </row>
    <row r="8624" customFormat="false" ht="15" hidden="false" customHeight="false" outlineLevel="0" collapsed="false">
      <c r="A8624" s="47" t="s">
        <v>20576</v>
      </c>
      <c r="B8624" s="47" t="s">
        <v>1926</v>
      </c>
      <c r="C8624" s="48" t="n">
        <v>46177</v>
      </c>
      <c r="D8624" s="47" t="s">
        <v>64</v>
      </c>
      <c r="E8624" s="47" t="s">
        <v>128</v>
      </c>
      <c r="F8624" s="47" t="s">
        <v>155</v>
      </c>
      <c r="G8624" s="47" t="s">
        <v>127</v>
      </c>
      <c r="H8624" s="47" t="n">
        <v>881</v>
      </c>
      <c r="I8624" s="57" t="n">
        <f aca="false">IFERROR(H8624/INDEX(Rate_Master!$C$2:$C$13,MATCH(F8624,Rate_Master!$A$2:$A$13,0)),0)</f>
        <v>1.60181818181818</v>
      </c>
    </row>
    <row r="8625" customFormat="false" ht="15" hidden="false" customHeight="false" outlineLevel="0" collapsed="false">
      <c r="A8625" s="47" t="s">
        <v>20577</v>
      </c>
      <c r="B8625" s="47" t="s">
        <v>1926</v>
      </c>
      <c r="C8625" s="48" t="n">
        <v>46177</v>
      </c>
      <c r="D8625" s="47" t="s">
        <v>64</v>
      </c>
      <c r="E8625" s="47" t="s">
        <v>128</v>
      </c>
      <c r="F8625" s="47" t="s">
        <v>155</v>
      </c>
      <c r="G8625" s="47" t="s">
        <v>129</v>
      </c>
      <c r="H8625" s="47" t="n">
        <v>681</v>
      </c>
      <c r="I8625" s="57" t="n">
        <f aca="false">IFERROR(H8625/INDEX(Rate_Master!$C$2:$C$13,MATCH(F8625,Rate_Master!$A$2:$A$13,0)),0)</f>
        <v>1.23818181818182</v>
      </c>
    </row>
    <row r="8626" customFormat="false" ht="15" hidden="false" customHeight="false" outlineLevel="0" collapsed="false">
      <c r="A8626" s="47" t="s">
        <v>20578</v>
      </c>
      <c r="B8626" s="47" t="s">
        <v>1926</v>
      </c>
      <c r="C8626" s="48" t="n">
        <v>46177</v>
      </c>
      <c r="D8626" s="47" t="s">
        <v>64</v>
      </c>
      <c r="E8626" s="47" t="s">
        <v>128</v>
      </c>
      <c r="F8626" s="47" t="s">
        <v>155</v>
      </c>
      <c r="G8626" s="47" t="s">
        <v>130</v>
      </c>
      <c r="H8626" s="47" t="n">
        <v>522</v>
      </c>
      <c r="I8626" s="57" t="n">
        <f aca="false">IFERROR(H8626/INDEX(Rate_Master!$C$2:$C$13,MATCH(F8626,Rate_Master!$A$2:$A$13,0)),0)</f>
        <v>0.949090909090909</v>
      </c>
    </row>
    <row r="8627" customFormat="false" ht="15" hidden="false" customHeight="false" outlineLevel="0" collapsed="false">
      <c r="A8627" s="47" t="s">
        <v>20579</v>
      </c>
      <c r="B8627" s="47" t="s">
        <v>1926</v>
      </c>
      <c r="C8627" s="48" t="n">
        <v>46177</v>
      </c>
      <c r="D8627" s="47" t="s">
        <v>64</v>
      </c>
      <c r="E8627" s="47" t="s">
        <v>128</v>
      </c>
      <c r="F8627" s="47" t="s">
        <v>155</v>
      </c>
      <c r="G8627" s="47" t="s">
        <v>131</v>
      </c>
      <c r="H8627" s="47" t="n">
        <v>253</v>
      </c>
      <c r="I8627" s="57" t="n">
        <f aca="false">IFERROR(H8627/INDEX(Rate_Master!$C$2:$C$13,MATCH(F8627,Rate_Master!$A$2:$A$13,0)),0)</f>
        <v>0.46</v>
      </c>
    </row>
    <row r="8628" customFormat="false" ht="15" hidden="false" customHeight="false" outlineLevel="0" collapsed="false">
      <c r="A8628" s="47" t="s">
        <v>20580</v>
      </c>
      <c r="B8628" s="47" t="s">
        <v>1926</v>
      </c>
      <c r="C8628" s="48" t="n">
        <v>46177</v>
      </c>
      <c r="D8628" s="47" t="s">
        <v>64</v>
      </c>
      <c r="E8628" s="47" t="s">
        <v>128</v>
      </c>
      <c r="F8628" s="47" t="s">
        <v>155</v>
      </c>
      <c r="G8628" s="47" t="s">
        <v>132</v>
      </c>
      <c r="H8628" s="47" t="n">
        <v>182</v>
      </c>
      <c r="I8628" s="57" t="n">
        <f aca="false">IFERROR(H8628/INDEX(Rate_Master!$C$2:$C$13,MATCH(F8628,Rate_Master!$A$2:$A$13,0)),0)</f>
        <v>0.330909090909091</v>
      </c>
    </row>
    <row r="8629" customFormat="false" ht="15" hidden="false" customHeight="false" outlineLevel="0" collapsed="false">
      <c r="A8629" s="47" t="s">
        <v>20581</v>
      </c>
      <c r="B8629" s="47" t="s">
        <v>1928</v>
      </c>
      <c r="C8629" s="48" t="n">
        <v>46177</v>
      </c>
      <c r="D8629" s="47" t="s">
        <v>64</v>
      </c>
      <c r="E8629" s="47" t="s">
        <v>128</v>
      </c>
      <c r="F8629" s="47" t="s">
        <v>155</v>
      </c>
      <c r="G8629" s="47" t="s">
        <v>127</v>
      </c>
      <c r="H8629" s="47" t="n">
        <v>817</v>
      </c>
      <c r="I8629" s="57" t="n">
        <f aca="false">IFERROR(H8629/INDEX(Rate_Master!$C$2:$C$13,MATCH(F8629,Rate_Master!$A$2:$A$13,0)),0)</f>
        <v>1.48545454545455</v>
      </c>
    </row>
    <row r="8630" customFormat="false" ht="15" hidden="false" customHeight="false" outlineLevel="0" collapsed="false">
      <c r="A8630" s="47" t="s">
        <v>20582</v>
      </c>
      <c r="B8630" s="47" t="s">
        <v>1928</v>
      </c>
      <c r="C8630" s="48" t="n">
        <v>46177</v>
      </c>
      <c r="D8630" s="47" t="s">
        <v>64</v>
      </c>
      <c r="E8630" s="47" t="s">
        <v>128</v>
      </c>
      <c r="F8630" s="47" t="s">
        <v>155</v>
      </c>
      <c r="G8630" s="47" t="s">
        <v>129</v>
      </c>
      <c r="H8630" s="47" t="n">
        <v>568</v>
      </c>
      <c r="I8630" s="57" t="n">
        <f aca="false">IFERROR(H8630/INDEX(Rate_Master!$C$2:$C$13,MATCH(F8630,Rate_Master!$A$2:$A$13,0)),0)</f>
        <v>1.03272727272727</v>
      </c>
    </row>
    <row r="8631" customFormat="false" ht="15" hidden="false" customHeight="false" outlineLevel="0" collapsed="false">
      <c r="A8631" s="47" t="s">
        <v>20583</v>
      </c>
      <c r="B8631" s="47" t="s">
        <v>1928</v>
      </c>
      <c r="C8631" s="48" t="n">
        <v>46177</v>
      </c>
      <c r="D8631" s="47" t="s">
        <v>64</v>
      </c>
      <c r="E8631" s="47" t="s">
        <v>128</v>
      </c>
      <c r="F8631" s="47" t="s">
        <v>155</v>
      </c>
      <c r="G8631" s="47" t="s">
        <v>130</v>
      </c>
      <c r="H8631" s="47" t="n">
        <v>494</v>
      </c>
      <c r="I8631" s="57" t="n">
        <f aca="false">IFERROR(H8631/INDEX(Rate_Master!$C$2:$C$13,MATCH(F8631,Rate_Master!$A$2:$A$13,0)),0)</f>
        <v>0.898181818181818</v>
      </c>
    </row>
    <row r="8632" customFormat="false" ht="15" hidden="false" customHeight="false" outlineLevel="0" collapsed="false">
      <c r="A8632" s="47" t="s">
        <v>20584</v>
      </c>
      <c r="B8632" s="47" t="s">
        <v>1928</v>
      </c>
      <c r="C8632" s="48" t="n">
        <v>46177</v>
      </c>
      <c r="D8632" s="47" t="s">
        <v>64</v>
      </c>
      <c r="E8632" s="47" t="s">
        <v>128</v>
      </c>
      <c r="F8632" s="47" t="s">
        <v>155</v>
      </c>
      <c r="G8632" s="47" t="s">
        <v>131</v>
      </c>
      <c r="H8632" s="47" t="n">
        <v>226</v>
      </c>
      <c r="I8632" s="57" t="n">
        <f aca="false">IFERROR(H8632/INDEX(Rate_Master!$C$2:$C$13,MATCH(F8632,Rate_Master!$A$2:$A$13,0)),0)</f>
        <v>0.410909090909091</v>
      </c>
    </row>
    <row r="8633" customFormat="false" ht="15" hidden="false" customHeight="false" outlineLevel="0" collapsed="false">
      <c r="A8633" s="47" t="s">
        <v>20585</v>
      </c>
      <c r="B8633" s="47" t="s">
        <v>1928</v>
      </c>
      <c r="C8633" s="48" t="n">
        <v>46177</v>
      </c>
      <c r="D8633" s="47" t="s">
        <v>64</v>
      </c>
      <c r="E8633" s="47" t="s">
        <v>128</v>
      </c>
      <c r="F8633" s="47" t="s">
        <v>155</v>
      </c>
      <c r="G8633" s="47" t="s">
        <v>132</v>
      </c>
      <c r="H8633" s="47" t="n">
        <v>158</v>
      </c>
      <c r="I8633" s="57" t="n">
        <f aca="false">IFERROR(H8633/INDEX(Rate_Master!$C$2:$C$13,MATCH(F8633,Rate_Master!$A$2:$A$13,0)),0)</f>
        <v>0.287272727272727</v>
      </c>
    </row>
    <row r="8634" customFormat="false" ht="15" hidden="false" customHeight="false" outlineLevel="0" collapsed="false">
      <c r="A8634" s="47" t="s">
        <v>20586</v>
      </c>
      <c r="B8634" s="47" t="s">
        <v>1929</v>
      </c>
      <c r="C8634" s="48" t="n">
        <v>46177</v>
      </c>
      <c r="D8634" s="47" t="s">
        <v>65</v>
      </c>
      <c r="E8634" s="47" t="s">
        <v>134</v>
      </c>
      <c r="F8634" s="47" t="s">
        <v>159</v>
      </c>
      <c r="G8634" s="47" t="s">
        <v>133</v>
      </c>
      <c r="H8634" s="47" t="n">
        <v>366</v>
      </c>
      <c r="I8634" s="57" t="n">
        <f aca="false">IFERROR(H8634/INDEX(Rate_Master!$C$2:$C$13,MATCH(F8634,Rate_Master!$A$2:$A$13,0)),0)</f>
        <v>1.525</v>
      </c>
    </row>
    <row r="8635" customFormat="false" ht="15" hidden="false" customHeight="false" outlineLevel="0" collapsed="false">
      <c r="A8635" s="47" t="s">
        <v>20587</v>
      </c>
      <c r="B8635" s="47" t="s">
        <v>1929</v>
      </c>
      <c r="C8635" s="48" t="n">
        <v>46177</v>
      </c>
      <c r="D8635" s="47" t="s">
        <v>65</v>
      </c>
      <c r="E8635" s="47" t="s">
        <v>134</v>
      </c>
      <c r="F8635" s="47" t="s">
        <v>159</v>
      </c>
      <c r="G8635" s="47" t="s">
        <v>135</v>
      </c>
      <c r="H8635" s="47" t="n">
        <v>272</v>
      </c>
      <c r="I8635" s="57" t="n">
        <f aca="false">IFERROR(H8635/INDEX(Rate_Master!$C$2:$C$13,MATCH(F8635,Rate_Master!$A$2:$A$13,0)),0)</f>
        <v>1.13333333333333</v>
      </c>
    </row>
    <row r="8636" customFormat="false" ht="15" hidden="false" customHeight="false" outlineLevel="0" collapsed="false">
      <c r="A8636" s="47" t="s">
        <v>20588</v>
      </c>
      <c r="B8636" s="47" t="s">
        <v>1929</v>
      </c>
      <c r="C8636" s="48" t="n">
        <v>46177</v>
      </c>
      <c r="D8636" s="47" t="s">
        <v>65</v>
      </c>
      <c r="E8636" s="47" t="s">
        <v>134</v>
      </c>
      <c r="F8636" s="47" t="s">
        <v>159</v>
      </c>
      <c r="G8636" s="47" t="s">
        <v>136</v>
      </c>
      <c r="H8636" s="47" t="n">
        <v>205</v>
      </c>
      <c r="I8636" s="57" t="n">
        <f aca="false">IFERROR(H8636/INDEX(Rate_Master!$C$2:$C$13,MATCH(F8636,Rate_Master!$A$2:$A$13,0)),0)</f>
        <v>0.854166666666667</v>
      </c>
    </row>
    <row r="8637" customFormat="false" ht="15" hidden="false" customHeight="false" outlineLevel="0" collapsed="false">
      <c r="A8637" s="47" t="s">
        <v>20589</v>
      </c>
      <c r="B8637" s="47" t="s">
        <v>1929</v>
      </c>
      <c r="C8637" s="48" t="n">
        <v>46177</v>
      </c>
      <c r="D8637" s="47" t="s">
        <v>65</v>
      </c>
      <c r="E8637" s="47" t="s">
        <v>134</v>
      </c>
      <c r="F8637" s="47" t="s">
        <v>159</v>
      </c>
      <c r="G8637" s="47" t="s">
        <v>137</v>
      </c>
      <c r="H8637" s="47" t="n">
        <v>169</v>
      </c>
      <c r="I8637" s="57" t="n">
        <f aca="false">IFERROR(H8637/INDEX(Rate_Master!$C$2:$C$13,MATCH(F8637,Rate_Master!$A$2:$A$13,0)),0)</f>
        <v>0.704166666666667</v>
      </c>
    </row>
    <row r="8638" customFormat="false" ht="15" hidden="false" customHeight="false" outlineLevel="0" collapsed="false">
      <c r="A8638" s="47" t="s">
        <v>20590</v>
      </c>
      <c r="B8638" s="47" t="s">
        <v>1929</v>
      </c>
      <c r="C8638" s="48" t="n">
        <v>46177</v>
      </c>
      <c r="D8638" s="47" t="s">
        <v>65</v>
      </c>
      <c r="E8638" s="47" t="s">
        <v>134</v>
      </c>
      <c r="F8638" s="47" t="s">
        <v>159</v>
      </c>
      <c r="G8638" s="47" t="s">
        <v>138</v>
      </c>
      <c r="H8638" s="47" t="n">
        <v>81</v>
      </c>
      <c r="I8638" s="57" t="n">
        <f aca="false">IFERROR(H8638/INDEX(Rate_Master!$C$2:$C$13,MATCH(F8638,Rate_Master!$A$2:$A$13,0)),0)</f>
        <v>0.3375</v>
      </c>
    </row>
    <row r="8639" customFormat="false" ht="15" hidden="false" customHeight="false" outlineLevel="0" collapsed="false">
      <c r="A8639" s="47" t="s">
        <v>20591</v>
      </c>
      <c r="B8639" s="47" t="s">
        <v>1930</v>
      </c>
      <c r="C8639" s="48" t="n">
        <v>46177</v>
      </c>
      <c r="D8639" s="47" t="s">
        <v>65</v>
      </c>
      <c r="E8639" s="47" t="s">
        <v>134</v>
      </c>
      <c r="F8639" s="47" t="s">
        <v>159</v>
      </c>
      <c r="G8639" s="47" t="s">
        <v>133</v>
      </c>
      <c r="H8639" s="47" t="n">
        <v>422</v>
      </c>
      <c r="I8639" s="57" t="n">
        <f aca="false">IFERROR(H8639/INDEX(Rate_Master!$C$2:$C$13,MATCH(F8639,Rate_Master!$A$2:$A$13,0)),0)</f>
        <v>1.75833333333333</v>
      </c>
    </row>
    <row r="8640" customFormat="false" ht="15" hidden="false" customHeight="false" outlineLevel="0" collapsed="false">
      <c r="A8640" s="47" t="s">
        <v>20592</v>
      </c>
      <c r="B8640" s="47" t="s">
        <v>1930</v>
      </c>
      <c r="C8640" s="48" t="n">
        <v>46177</v>
      </c>
      <c r="D8640" s="47" t="s">
        <v>65</v>
      </c>
      <c r="E8640" s="47" t="s">
        <v>134</v>
      </c>
      <c r="F8640" s="47" t="s">
        <v>159</v>
      </c>
      <c r="G8640" s="47" t="s">
        <v>135</v>
      </c>
      <c r="H8640" s="47" t="n">
        <v>330</v>
      </c>
      <c r="I8640" s="57" t="n">
        <f aca="false">IFERROR(H8640/INDEX(Rate_Master!$C$2:$C$13,MATCH(F8640,Rate_Master!$A$2:$A$13,0)),0)</f>
        <v>1.375</v>
      </c>
    </row>
    <row r="8641" customFormat="false" ht="15" hidden="false" customHeight="false" outlineLevel="0" collapsed="false">
      <c r="A8641" s="47" t="s">
        <v>20593</v>
      </c>
      <c r="B8641" s="47" t="s">
        <v>1930</v>
      </c>
      <c r="C8641" s="48" t="n">
        <v>46177</v>
      </c>
      <c r="D8641" s="47" t="s">
        <v>65</v>
      </c>
      <c r="E8641" s="47" t="s">
        <v>134</v>
      </c>
      <c r="F8641" s="47" t="s">
        <v>159</v>
      </c>
      <c r="G8641" s="47" t="s">
        <v>136</v>
      </c>
      <c r="H8641" s="47" t="n">
        <v>258</v>
      </c>
      <c r="I8641" s="57" t="n">
        <f aca="false">IFERROR(H8641/INDEX(Rate_Master!$C$2:$C$13,MATCH(F8641,Rate_Master!$A$2:$A$13,0)),0)</f>
        <v>1.075</v>
      </c>
    </row>
    <row r="8642" customFormat="false" ht="15" hidden="false" customHeight="false" outlineLevel="0" collapsed="false">
      <c r="A8642" s="47" t="s">
        <v>20594</v>
      </c>
      <c r="B8642" s="47" t="s">
        <v>1930</v>
      </c>
      <c r="C8642" s="48" t="n">
        <v>46177</v>
      </c>
      <c r="D8642" s="47" t="s">
        <v>65</v>
      </c>
      <c r="E8642" s="47" t="s">
        <v>134</v>
      </c>
      <c r="F8642" s="47" t="s">
        <v>159</v>
      </c>
      <c r="G8642" s="47" t="s">
        <v>137</v>
      </c>
      <c r="H8642" s="47" t="n">
        <v>214</v>
      </c>
      <c r="I8642" s="57" t="n">
        <f aca="false">IFERROR(H8642/INDEX(Rate_Master!$C$2:$C$13,MATCH(F8642,Rate_Master!$A$2:$A$13,0)),0)</f>
        <v>0.891666666666667</v>
      </c>
    </row>
    <row r="8643" customFormat="false" ht="15" hidden="false" customHeight="false" outlineLevel="0" collapsed="false">
      <c r="A8643" s="47" t="s">
        <v>20595</v>
      </c>
      <c r="B8643" s="47" t="s">
        <v>1930</v>
      </c>
      <c r="C8643" s="48" t="n">
        <v>46177</v>
      </c>
      <c r="D8643" s="47" t="s">
        <v>65</v>
      </c>
      <c r="E8643" s="47" t="s">
        <v>134</v>
      </c>
      <c r="F8643" s="47" t="s">
        <v>159</v>
      </c>
      <c r="G8643" s="47" t="s">
        <v>138</v>
      </c>
      <c r="H8643" s="47" t="n">
        <v>106</v>
      </c>
      <c r="I8643" s="57" t="n">
        <f aca="false">IFERROR(H8643/INDEX(Rate_Master!$C$2:$C$13,MATCH(F8643,Rate_Master!$A$2:$A$13,0)),0)</f>
        <v>0.441666666666667</v>
      </c>
    </row>
    <row r="8644" customFormat="false" ht="15" hidden="false" customHeight="false" outlineLevel="0" collapsed="false">
      <c r="A8644" s="47" t="s">
        <v>20596</v>
      </c>
      <c r="B8644" s="47" t="s">
        <v>1931</v>
      </c>
      <c r="C8644" s="48" t="n">
        <v>46177</v>
      </c>
      <c r="D8644" s="47" t="s">
        <v>65</v>
      </c>
      <c r="E8644" s="47" t="s">
        <v>134</v>
      </c>
      <c r="F8644" s="47" t="s">
        <v>159</v>
      </c>
      <c r="G8644" s="47" t="s">
        <v>133</v>
      </c>
      <c r="H8644" s="47" t="n">
        <v>442</v>
      </c>
      <c r="I8644" s="57" t="n">
        <f aca="false">IFERROR(H8644/INDEX(Rate_Master!$C$2:$C$13,MATCH(F8644,Rate_Master!$A$2:$A$13,0)),0)</f>
        <v>1.84166666666667</v>
      </c>
    </row>
    <row r="8645" customFormat="false" ht="15" hidden="false" customHeight="false" outlineLevel="0" collapsed="false">
      <c r="A8645" s="47" t="s">
        <v>20597</v>
      </c>
      <c r="B8645" s="47" t="s">
        <v>1931</v>
      </c>
      <c r="C8645" s="48" t="n">
        <v>46177</v>
      </c>
      <c r="D8645" s="47" t="s">
        <v>65</v>
      </c>
      <c r="E8645" s="47" t="s">
        <v>134</v>
      </c>
      <c r="F8645" s="47" t="s">
        <v>159</v>
      </c>
      <c r="G8645" s="47" t="s">
        <v>135</v>
      </c>
      <c r="H8645" s="47" t="n">
        <v>357</v>
      </c>
      <c r="I8645" s="57" t="n">
        <f aca="false">IFERROR(H8645/INDEX(Rate_Master!$C$2:$C$13,MATCH(F8645,Rate_Master!$A$2:$A$13,0)),0)</f>
        <v>1.4875</v>
      </c>
    </row>
    <row r="8646" customFormat="false" ht="15" hidden="false" customHeight="false" outlineLevel="0" collapsed="false">
      <c r="A8646" s="47" t="s">
        <v>20598</v>
      </c>
      <c r="B8646" s="47" t="s">
        <v>1931</v>
      </c>
      <c r="C8646" s="48" t="n">
        <v>46177</v>
      </c>
      <c r="D8646" s="47" t="s">
        <v>65</v>
      </c>
      <c r="E8646" s="47" t="s">
        <v>134</v>
      </c>
      <c r="F8646" s="47" t="s">
        <v>159</v>
      </c>
      <c r="G8646" s="47" t="s">
        <v>136</v>
      </c>
      <c r="H8646" s="47" t="n">
        <v>277</v>
      </c>
      <c r="I8646" s="57" t="n">
        <f aca="false">IFERROR(H8646/INDEX(Rate_Master!$C$2:$C$13,MATCH(F8646,Rate_Master!$A$2:$A$13,0)),0)</f>
        <v>1.15416666666667</v>
      </c>
    </row>
    <row r="8647" customFormat="false" ht="15" hidden="false" customHeight="false" outlineLevel="0" collapsed="false">
      <c r="A8647" s="47" t="s">
        <v>20599</v>
      </c>
      <c r="B8647" s="47" t="s">
        <v>1931</v>
      </c>
      <c r="C8647" s="48" t="n">
        <v>46177</v>
      </c>
      <c r="D8647" s="47" t="s">
        <v>65</v>
      </c>
      <c r="E8647" s="47" t="s">
        <v>134</v>
      </c>
      <c r="F8647" s="47" t="s">
        <v>159</v>
      </c>
      <c r="G8647" s="47" t="s">
        <v>137</v>
      </c>
      <c r="H8647" s="47" t="n">
        <v>202</v>
      </c>
      <c r="I8647" s="57" t="n">
        <f aca="false">IFERROR(H8647/INDEX(Rate_Master!$C$2:$C$13,MATCH(F8647,Rate_Master!$A$2:$A$13,0)),0)</f>
        <v>0.841666666666667</v>
      </c>
    </row>
    <row r="8648" customFormat="false" ht="15" hidden="false" customHeight="false" outlineLevel="0" collapsed="false">
      <c r="A8648" s="47" t="s">
        <v>20600</v>
      </c>
      <c r="B8648" s="47" t="s">
        <v>1931</v>
      </c>
      <c r="C8648" s="48" t="n">
        <v>46177</v>
      </c>
      <c r="D8648" s="47" t="s">
        <v>65</v>
      </c>
      <c r="E8648" s="47" t="s">
        <v>134</v>
      </c>
      <c r="F8648" s="47" t="s">
        <v>159</v>
      </c>
      <c r="G8648" s="47" t="s">
        <v>138</v>
      </c>
      <c r="H8648" s="47" t="n">
        <v>137</v>
      </c>
      <c r="I8648" s="57" t="n">
        <f aca="false">IFERROR(H8648/INDEX(Rate_Master!$C$2:$C$13,MATCH(F8648,Rate_Master!$A$2:$A$13,0)),0)</f>
        <v>0.570833333333333</v>
      </c>
    </row>
    <row r="8649" customFormat="false" ht="15" hidden="false" customHeight="false" outlineLevel="0" collapsed="false">
      <c r="A8649" s="47" t="s">
        <v>20601</v>
      </c>
      <c r="B8649" s="47" t="s">
        <v>1932</v>
      </c>
      <c r="C8649" s="48" t="n">
        <v>46178</v>
      </c>
      <c r="D8649" s="47" t="s">
        <v>62</v>
      </c>
      <c r="E8649" s="47" t="s">
        <v>120</v>
      </c>
      <c r="F8649" s="47" t="s">
        <v>148</v>
      </c>
      <c r="G8649" s="47" t="s">
        <v>119</v>
      </c>
      <c r="H8649" s="47" t="n">
        <v>842</v>
      </c>
      <c r="I8649" s="57" t="n">
        <f aca="false">IFERROR(H8649/INDEX(Rate_Master!$C$2:$C$13,MATCH(F8649,Rate_Master!$A$2:$A$13,0)),0)</f>
        <v>0.935555555555556</v>
      </c>
    </row>
    <row r="8650" customFormat="false" ht="15" hidden="false" customHeight="false" outlineLevel="0" collapsed="false">
      <c r="A8650" s="47" t="s">
        <v>20602</v>
      </c>
      <c r="B8650" s="47" t="s">
        <v>1932</v>
      </c>
      <c r="C8650" s="48" t="n">
        <v>46178</v>
      </c>
      <c r="D8650" s="47" t="s">
        <v>62</v>
      </c>
      <c r="E8650" s="47" t="s">
        <v>120</v>
      </c>
      <c r="F8650" s="47" t="s">
        <v>148</v>
      </c>
      <c r="G8650" s="47" t="s">
        <v>121</v>
      </c>
      <c r="H8650" s="47" t="n">
        <v>717</v>
      </c>
      <c r="I8650" s="57" t="n">
        <f aca="false">IFERROR(H8650/INDEX(Rate_Master!$C$2:$C$13,MATCH(F8650,Rate_Master!$A$2:$A$13,0)),0)</f>
        <v>0.796666666666667</v>
      </c>
    </row>
    <row r="8651" customFormat="false" ht="15" hidden="false" customHeight="false" outlineLevel="0" collapsed="false">
      <c r="A8651" s="47" t="s">
        <v>20603</v>
      </c>
      <c r="B8651" s="47" t="s">
        <v>1932</v>
      </c>
      <c r="C8651" s="48" t="n">
        <v>46178</v>
      </c>
      <c r="D8651" s="47" t="s">
        <v>62</v>
      </c>
      <c r="E8651" s="47" t="s">
        <v>120</v>
      </c>
      <c r="F8651" s="47" t="s">
        <v>148</v>
      </c>
      <c r="G8651" s="47" t="s">
        <v>122</v>
      </c>
      <c r="H8651" s="47" t="n">
        <v>806</v>
      </c>
      <c r="I8651" s="57" t="n">
        <f aca="false">IFERROR(H8651/INDEX(Rate_Master!$C$2:$C$13,MATCH(F8651,Rate_Master!$A$2:$A$13,0)),0)</f>
        <v>0.895555555555556</v>
      </c>
    </row>
    <row r="8652" customFormat="false" ht="15" hidden="false" customHeight="false" outlineLevel="0" collapsed="false">
      <c r="A8652" s="47" t="s">
        <v>20604</v>
      </c>
      <c r="B8652" s="47" t="s">
        <v>1932</v>
      </c>
      <c r="C8652" s="48" t="n">
        <v>46178</v>
      </c>
      <c r="D8652" s="47" t="s">
        <v>62</v>
      </c>
      <c r="E8652" s="47" t="s">
        <v>120</v>
      </c>
      <c r="F8652" s="47" t="s">
        <v>148</v>
      </c>
      <c r="G8652" s="47" t="s">
        <v>123</v>
      </c>
      <c r="H8652" s="47" t="n">
        <v>598</v>
      </c>
      <c r="I8652" s="57" t="n">
        <f aca="false">IFERROR(H8652/INDEX(Rate_Master!$C$2:$C$13,MATCH(F8652,Rate_Master!$A$2:$A$13,0)),0)</f>
        <v>0.664444444444444</v>
      </c>
    </row>
    <row r="8653" customFormat="false" ht="15" hidden="false" customHeight="false" outlineLevel="0" collapsed="false">
      <c r="A8653" s="47" t="s">
        <v>20605</v>
      </c>
      <c r="B8653" s="47" t="s">
        <v>1932</v>
      </c>
      <c r="C8653" s="48" t="n">
        <v>46178</v>
      </c>
      <c r="D8653" s="47" t="s">
        <v>62</v>
      </c>
      <c r="E8653" s="47" t="s">
        <v>120</v>
      </c>
      <c r="F8653" s="47" t="s">
        <v>148</v>
      </c>
      <c r="G8653" s="47" t="s">
        <v>124</v>
      </c>
      <c r="H8653" s="47" t="n">
        <v>384</v>
      </c>
      <c r="I8653" s="57" t="n">
        <f aca="false">IFERROR(H8653/INDEX(Rate_Master!$C$2:$C$13,MATCH(F8653,Rate_Master!$A$2:$A$13,0)),0)</f>
        <v>0.426666666666667</v>
      </c>
    </row>
    <row r="8654" customFormat="false" ht="15" hidden="false" customHeight="false" outlineLevel="0" collapsed="false">
      <c r="A8654" s="47" t="s">
        <v>20606</v>
      </c>
      <c r="B8654" s="47" t="s">
        <v>1932</v>
      </c>
      <c r="C8654" s="48" t="n">
        <v>46178</v>
      </c>
      <c r="D8654" s="47" t="s">
        <v>62</v>
      </c>
      <c r="E8654" s="47" t="s">
        <v>120</v>
      </c>
      <c r="F8654" s="47" t="s">
        <v>148</v>
      </c>
      <c r="G8654" s="47" t="s">
        <v>125</v>
      </c>
      <c r="H8654" s="47" t="n">
        <v>221</v>
      </c>
      <c r="I8654" s="57" t="n">
        <f aca="false">IFERROR(H8654/INDEX(Rate_Master!$C$2:$C$13,MATCH(F8654,Rate_Master!$A$2:$A$13,0)),0)</f>
        <v>0.245555555555556</v>
      </c>
    </row>
    <row r="8655" customFormat="false" ht="15" hidden="false" customHeight="false" outlineLevel="0" collapsed="false">
      <c r="A8655" s="47" t="s">
        <v>20607</v>
      </c>
      <c r="B8655" s="47" t="s">
        <v>1932</v>
      </c>
      <c r="C8655" s="48" t="n">
        <v>46178</v>
      </c>
      <c r="D8655" s="47" t="s">
        <v>62</v>
      </c>
      <c r="E8655" s="47" t="s">
        <v>120</v>
      </c>
      <c r="F8655" s="47" t="s">
        <v>148</v>
      </c>
      <c r="G8655" s="47" t="s">
        <v>126</v>
      </c>
      <c r="H8655" s="47" t="n">
        <v>156</v>
      </c>
      <c r="I8655" s="57" t="n">
        <f aca="false">IFERROR(H8655/INDEX(Rate_Master!$C$2:$C$13,MATCH(F8655,Rate_Master!$A$2:$A$13,0)),0)</f>
        <v>0.173333333333333</v>
      </c>
    </row>
    <row r="8656" customFormat="false" ht="15" hidden="false" customHeight="false" outlineLevel="0" collapsed="false">
      <c r="A8656" s="47" t="s">
        <v>20608</v>
      </c>
      <c r="B8656" s="47" t="s">
        <v>1934</v>
      </c>
      <c r="C8656" s="48" t="n">
        <v>46178</v>
      </c>
      <c r="D8656" s="47" t="s">
        <v>62</v>
      </c>
      <c r="E8656" s="47" t="s">
        <v>120</v>
      </c>
      <c r="F8656" s="47" t="s">
        <v>148</v>
      </c>
      <c r="G8656" s="47" t="s">
        <v>119</v>
      </c>
      <c r="H8656" s="47" t="n">
        <v>733</v>
      </c>
      <c r="I8656" s="57" t="n">
        <f aca="false">IFERROR(H8656/INDEX(Rate_Master!$C$2:$C$13,MATCH(F8656,Rate_Master!$A$2:$A$13,0)),0)</f>
        <v>0.814444444444444</v>
      </c>
    </row>
    <row r="8657" customFormat="false" ht="15" hidden="false" customHeight="false" outlineLevel="0" collapsed="false">
      <c r="A8657" s="47" t="s">
        <v>20609</v>
      </c>
      <c r="B8657" s="47" t="s">
        <v>1934</v>
      </c>
      <c r="C8657" s="48" t="n">
        <v>46178</v>
      </c>
      <c r="D8657" s="47" t="s">
        <v>62</v>
      </c>
      <c r="E8657" s="47" t="s">
        <v>120</v>
      </c>
      <c r="F8657" s="47" t="s">
        <v>148</v>
      </c>
      <c r="G8657" s="47" t="s">
        <v>121</v>
      </c>
      <c r="H8657" s="47" t="n">
        <v>646</v>
      </c>
      <c r="I8657" s="57" t="n">
        <f aca="false">IFERROR(H8657/INDEX(Rate_Master!$C$2:$C$13,MATCH(F8657,Rate_Master!$A$2:$A$13,0)),0)</f>
        <v>0.717777777777778</v>
      </c>
    </row>
    <row r="8658" customFormat="false" ht="15" hidden="false" customHeight="false" outlineLevel="0" collapsed="false">
      <c r="A8658" s="47" t="s">
        <v>20610</v>
      </c>
      <c r="B8658" s="47" t="s">
        <v>1934</v>
      </c>
      <c r="C8658" s="48" t="n">
        <v>46178</v>
      </c>
      <c r="D8658" s="47" t="s">
        <v>62</v>
      </c>
      <c r="E8658" s="47" t="s">
        <v>120</v>
      </c>
      <c r="F8658" s="47" t="s">
        <v>148</v>
      </c>
      <c r="G8658" s="47" t="s">
        <v>122</v>
      </c>
      <c r="H8658" s="47" t="n">
        <v>752</v>
      </c>
      <c r="I8658" s="57" t="n">
        <f aca="false">IFERROR(H8658/INDEX(Rate_Master!$C$2:$C$13,MATCH(F8658,Rate_Master!$A$2:$A$13,0)),0)</f>
        <v>0.835555555555556</v>
      </c>
    </row>
    <row r="8659" customFormat="false" ht="15" hidden="false" customHeight="false" outlineLevel="0" collapsed="false">
      <c r="A8659" s="47" t="s">
        <v>20611</v>
      </c>
      <c r="B8659" s="47" t="s">
        <v>1934</v>
      </c>
      <c r="C8659" s="48" t="n">
        <v>46178</v>
      </c>
      <c r="D8659" s="47" t="s">
        <v>62</v>
      </c>
      <c r="E8659" s="47" t="s">
        <v>120</v>
      </c>
      <c r="F8659" s="47" t="s">
        <v>148</v>
      </c>
      <c r="G8659" s="47" t="s">
        <v>123</v>
      </c>
      <c r="H8659" s="47" t="n">
        <v>532</v>
      </c>
      <c r="I8659" s="57" t="n">
        <f aca="false">IFERROR(H8659/INDEX(Rate_Master!$C$2:$C$13,MATCH(F8659,Rate_Master!$A$2:$A$13,0)),0)</f>
        <v>0.591111111111111</v>
      </c>
    </row>
    <row r="8660" customFormat="false" ht="15" hidden="false" customHeight="false" outlineLevel="0" collapsed="false">
      <c r="A8660" s="47" t="s">
        <v>20612</v>
      </c>
      <c r="B8660" s="47" t="s">
        <v>1934</v>
      </c>
      <c r="C8660" s="48" t="n">
        <v>46178</v>
      </c>
      <c r="D8660" s="47" t="s">
        <v>62</v>
      </c>
      <c r="E8660" s="47" t="s">
        <v>120</v>
      </c>
      <c r="F8660" s="47" t="s">
        <v>148</v>
      </c>
      <c r="G8660" s="47" t="s">
        <v>124</v>
      </c>
      <c r="H8660" s="47" t="n">
        <v>350</v>
      </c>
      <c r="I8660" s="57" t="n">
        <f aca="false">IFERROR(H8660/INDEX(Rate_Master!$C$2:$C$13,MATCH(F8660,Rate_Master!$A$2:$A$13,0)),0)</f>
        <v>0.388888888888889</v>
      </c>
    </row>
    <row r="8661" customFormat="false" ht="15" hidden="false" customHeight="false" outlineLevel="0" collapsed="false">
      <c r="A8661" s="47" t="s">
        <v>20613</v>
      </c>
      <c r="B8661" s="47" t="s">
        <v>1934</v>
      </c>
      <c r="C8661" s="48" t="n">
        <v>46178</v>
      </c>
      <c r="D8661" s="47" t="s">
        <v>62</v>
      </c>
      <c r="E8661" s="47" t="s">
        <v>120</v>
      </c>
      <c r="F8661" s="47" t="s">
        <v>148</v>
      </c>
      <c r="G8661" s="47" t="s">
        <v>125</v>
      </c>
      <c r="H8661" s="47" t="n">
        <v>226</v>
      </c>
      <c r="I8661" s="57" t="n">
        <f aca="false">IFERROR(H8661/INDEX(Rate_Master!$C$2:$C$13,MATCH(F8661,Rate_Master!$A$2:$A$13,0)),0)</f>
        <v>0.251111111111111</v>
      </c>
    </row>
    <row r="8662" customFormat="false" ht="15" hidden="false" customHeight="false" outlineLevel="0" collapsed="false">
      <c r="A8662" s="47" t="s">
        <v>20614</v>
      </c>
      <c r="B8662" s="47" t="s">
        <v>1934</v>
      </c>
      <c r="C8662" s="48" t="n">
        <v>46178</v>
      </c>
      <c r="D8662" s="47" t="s">
        <v>62</v>
      </c>
      <c r="E8662" s="47" t="s">
        <v>120</v>
      </c>
      <c r="F8662" s="47" t="s">
        <v>148</v>
      </c>
      <c r="G8662" s="47" t="s">
        <v>126</v>
      </c>
      <c r="H8662" s="47" t="n">
        <v>121</v>
      </c>
      <c r="I8662" s="57" t="n">
        <f aca="false">IFERROR(H8662/INDEX(Rate_Master!$C$2:$C$13,MATCH(F8662,Rate_Master!$A$2:$A$13,0)),0)</f>
        <v>0.134444444444444</v>
      </c>
    </row>
    <row r="8663" customFormat="false" ht="15" hidden="false" customHeight="false" outlineLevel="0" collapsed="false">
      <c r="A8663" s="47" t="s">
        <v>20615</v>
      </c>
      <c r="B8663" s="47" t="s">
        <v>1935</v>
      </c>
      <c r="C8663" s="48" t="n">
        <v>46178</v>
      </c>
      <c r="D8663" s="47" t="s">
        <v>62</v>
      </c>
      <c r="E8663" s="47" t="s">
        <v>120</v>
      </c>
      <c r="F8663" s="47" t="s">
        <v>148</v>
      </c>
      <c r="G8663" s="47" t="s">
        <v>119</v>
      </c>
      <c r="H8663" s="47" t="n">
        <v>1088</v>
      </c>
      <c r="I8663" s="57" t="n">
        <f aca="false">IFERROR(H8663/INDEX(Rate_Master!$C$2:$C$13,MATCH(F8663,Rate_Master!$A$2:$A$13,0)),0)</f>
        <v>1.20888888888889</v>
      </c>
    </row>
    <row r="8664" customFormat="false" ht="15" hidden="false" customHeight="false" outlineLevel="0" collapsed="false">
      <c r="A8664" s="47" t="s">
        <v>20616</v>
      </c>
      <c r="B8664" s="47" t="s">
        <v>1935</v>
      </c>
      <c r="C8664" s="48" t="n">
        <v>46178</v>
      </c>
      <c r="D8664" s="47" t="s">
        <v>62</v>
      </c>
      <c r="E8664" s="47" t="s">
        <v>120</v>
      </c>
      <c r="F8664" s="47" t="s">
        <v>148</v>
      </c>
      <c r="G8664" s="47" t="s">
        <v>121</v>
      </c>
      <c r="H8664" s="47" t="n">
        <v>1079</v>
      </c>
      <c r="I8664" s="57" t="n">
        <f aca="false">IFERROR(H8664/INDEX(Rate_Master!$C$2:$C$13,MATCH(F8664,Rate_Master!$A$2:$A$13,0)),0)</f>
        <v>1.19888888888889</v>
      </c>
    </row>
    <row r="8665" customFormat="false" ht="15" hidden="false" customHeight="false" outlineLevel="0" collapsed="false">
      <c r="A8665" s="47" t="s">
        <v>20617</v>
      </c>
      <c r="B8665" s="47" t="s">
        <v>1935</v>
      </c>
      <c r="C8665" s="48" t="n">
        <v>46178</v>
      </c>
      <c r="D8665" s="47" t="s">
        <v>62</v>
      </c>
      <c r="E8665" s="47" t="s">
        <v>120</v>
      </c>
      <c r="F8665" s="47" t="s">
        <v>148</v>
      </c>
      <c r="G8665" s="47" t="s">
        <v>122</v>
      </c>
      <c r="H8665" s="47" t="n">
        <v>1123</v>
      </c>
      <c r="I8665" s="57" t="n">
        <f aca="false">IFERROR(H8665/INDEX(Rate_Master!$C$2:$C$13,MATCH(F8665,Rate_Master!$A$2:$A$13,0)),0)</f>
        <v>1.24777777777778</v>
      </c>
    </row>
    <row r="8666" customFormat="false" ht="15" hidden="false" customHeight="false" outlineLevel="0" collapsed="false">
      <c r="A8666" s="47" t="s">
        <v>20618</v>
      </c>
      <c r="B8666" s="47" t="s">
        <v>1935</v>
      </c>
      <c r="C8666" s="48" t="n">
        <v>46178</v>
      </c>
      <c r="D8666" s="47" t="s">
        <v>62</v>
      </c>
      <c r="E8666" s="47" t="s">
        <v>120</v>
      </c>
      <c r="F8666" s="47" t="s">
        <v>148</v>
      </c>
      <c r="G8666" s="47" t="s">
        <v>123</v>
      </c>
      <c r="H8666" s="47" t="n">
        <v>848</v>
      </c>
      <c r="I8666" s="57" t="n">
        <f aca="false">IFERROR(H8666/INDEX(Rate_Master!$C$2:$C$13,MATCH(F8666,Rate_Master!$A$2:$A$13,0)),0)</f>
        <v>0.942222222222222</v>
      </c>
    </row>
    <row r="8667" customFormat="false" ht="15" hidden="false" customHeight="false" outlineLevel="0" collapsed="false">
      <c r="A8667" s="47" t="s">
        <v>20619</v>
      </c>
      <c r="B8667" s="47" t="s">
        <v>1935</v>
      </c>
      <c r="C8667" s="48" t="n">
        <v>46178</v>
      </c>
      <c r="D8667" s="47" t="s">
        <v>62</v>
      </c>
      <c r="E8667" s="47" t="s">
        <v>120</v>
      </c>
      <c r="F8667" s="47" t="s">
        <v>148</v>
      </c>
      <c r="G8667" s="47" t="s">
        <v>124</v>
      </c>
      <c r="H8667" s="47" t="n">
        <v>490</v>
      </c>
      <c r="I8667" s="57" t="n">
        <f aca="false">IFERROR(H8667/INDEX(Rate_Master!$C$2:$C$13,MATCH(F8667,Rate_Master!$A$2:$A$13,0)),0)</f>
        <v>0.544444444444444</v>
      </c>
    </row>
    <row r="8668" customFormat="false" ht="15" hidden="false" customHeight="false" outlineLevel="0" collapsed="false">
      <c r="A8668" s="47" t="s">
        <v>20620</v>
      </c>
      <c r="B8668" s="47" t="s">
        <v>1935</v>
      </c>
      <c r="C8668" s="48" t="n">
        <v>46178</v>
      </c>
      <c r="D8668" s="47" t="s">
        <v>62</v>
      </c>
      <c r="E8668" s="47" t="s">
        <v>120</v>
      </c>
      <c r="F8668" s="47" t="s">
        <v>148</v>
      </c>
      <c r="G8668" s="47" t="s">
        <v>125</v>
      </c>
      <c r="H8668" s="47" t="n">
        <v>338</v>
      </c>
      <c r="I8668" s="57" t="n">
        <f aca="false">IFERROR(H8668/INDEX(Rate_Master!$C$2:$C$13,MATCH(F8668,Rate_Master!$A$2:$A$13,0)),0)</f>
        <v>0.375555555555556</v>
      </c>
    </row>
    <row r="8669" customFormat="false" ht="15" hidden="false" customHeight="false" outlineLevel="0" collapsed="false">
      <c r="A8669" s="47" t="s">
        <v>20621</v>
      </c>
      <c r="B8669" s="47" t="s">
        <v>1935</v>
      </c>
      <c r="C8669" s="48" t="n">
        <v>46178</v>
      </c>
      <c r="D8669" s="47" t="s">
        <v>62</v>
      </c>
      <c r="E8669" s="47" t="s">
        <v>120</v>
      </c>
      <c r="F8669" s="47" t="s">
        <v>148</v>
      </c>
      <c r="G8669" s="47" t="s">
        <v>126</v>
      </c>
      <c r="H8669" s="47" t="n">
        <v>210</v>
      </c>
      <c r="I8669" s="57" t="n">
        <f aca="false">IFERROR(H8669/INDEX(Rate_Master!$C$2:$C$13,MATCH(F8669,Rate_Master!$A$2:$A$13,0)),0)</f>
        <v>0.233333333333333</v>
      </c>
    </row>
    <row r="8670" customFormat="false" ht="15" hidden="false" customHeight="false" outlineLevel="0" collapsed="false">
      <c r="A8670" s="47" t="s">
        <v>20622</v>
      </c>
      <c r="B8670" s="47" t="s">
        <v>1936</v>
      </c>
      <c r="C8670" s="48" t="n">
        <v>46178</v>
      </c>
      <c r="D8670" s="47" t="s">
        <v>63</v>
      </c>
      <c r="E8670" s="47" t="s">
        <v>120</v>
      </c>
      <c r="F8670" s="47" t="s">
        <v>153</v>
      </c>
      <c r="G8670" s="47" t="s">
        <v>119</v>
      </c>
      <c r="H8670" s="47" t="n">
        <v>2137</v>
      </c>
      <c r="I8670" s="57" t="n">
        <f aca="false">IFERROR(H8670/INDEX(Rate_Master!$C$2:$C$13,MATCH(F8670,Rate_Master!$A$2:$A$13,0)),0)</f>
        <v>2.137</v>
      </c>
    </row>
    <row r="8671" customFormat="false" ht="15" hidden="false" customHeight="false" outlineLevel="0" collapsed="false">
      <c r="A8671" s="47" t="s">
        <v>20623</v>
      </c>
      <c r="B8671" s="47" t="s">
        <v>1936</v>
      </c>
      <c r="C8671" s="48" t="n">
        <v>46178</v>
      </c>
      <c r="D8671" s="47" t="s">
        <v>63</v>
      </c>
      <c r="E8671" s="47" t="s">
        <v>120</v>
      </c>
      <c r="F8671" s="47" t="s">
        <v>153</v>
      </c>
      <c r="G8671" s="47" t="s">
        <v>121</v>
      </c>
      <c r="H8671" s="47" t="n">
        <v>1942</v>
      </c>
      <c r="I8671" s="57" t="n">
        <f aca="false">IFERROR(H8671/INDEX(Rate_Master!$C$2:$C$13,MATCH(F8671,Rate_Master!$A$2:$A$13,0)),0)</f>
        <v>1.942</v>
      </c>
    </row>
    <row r="8672" customFormat="false" ht="15" hidden="false" customHeight="false" outlineLevel="0" collapsed="false">
      <c r="A8672" s="47" t="s">
        <v>20624</v>
      </c>
      <c r="B8672" s="47" t="s">
        <v>1936</v>
      </c>
      <c r="C8672" s="48" t="n">
        <v>46178</v>
      </c>
      <c r="D8672" s="47" t="s">
        <v>63</v>
      </c>
      <c r="E8672" s="47" t="s">
        <v>120</v>
      </c>
      <c r="F8672" s="47" t="s">
        <v>153</v>
      </c>
      <c r="G8672" s="47" t="s">
        <v>122</v>
      </c>
      <c r="H8672" s="47" t="n">
        <v>2123</v>
      </c>
      <c r="I8672" s="57" t="n">
        <f aca="false">IFERROR(H8672/INDEX(Rate_Master!$C$2:$C$13,MATCH(F8672,Rate_Master!$A$2:$A$13,0)),0)</f>
        <v>2.123</v>
      </c>
    </row>
    <row r="8673" customFormat="false" ht="15" hidden="false" customHeight="false" outlineLevel="0" collapsed="false">
      <c r="A8673" s="47" t="s">
        <v>20625</v>
      </c>
      <c r="B8673" s="47" t="s">
        <v>1936</v>
      </c>
      <c r="C8673" s="48" t="n">
        <v>46178</v>
      </c>
      <c r="D8673" s="47" t="s">
        <v>63</v>
      </c>
      <c r="E8673" s="47" t="s">
        <v>120</v>
      </c>
      <c r="F8673" s="47" t="s">
        <v>153</v>
      </c>
      <c r="G8673" s="47" t="s">
        <v>123</v>
      </c>
      <c r="H8673" s="47" t="n">
        <v>1583</v>
      </c>
      <c r="I8673" s="57" t="n">
        <f aca="false">IFERROR(H8673/INDEX(Rate_Master!$C$2:$C$13,MATCH(F8673,Rate_Master!$A$2:$A$13,0)),0)</f>
        <v>1.583</v>
      </c>
    </row>
    <row r="8674" customFormat="false" ht="15" hidden="false" customHeight="false" outlineLevel="0" collapsed="false">
      <c r="A8674" s="47" t="s">
        <v>20626</v>
      </c>
      <c r="B8674" s="47" t="s">
        <v>1936</v>
      </c>
      <c r="C8674" s="48" t="n">
        <v>46178</v>
      </c>
      <c r="D8674" s="47" t="s">
        <v>63</v>
      </c>
      <c r="E8674" s="47" t="s">
        <v>120</v>
      </c>
      <c r="F8674" s="47" t="s">
        <v>153</v>
      </c>
      <c r="G8674" s="47" t="s">
        <v>124</v>
      </c>
      <c r="H8674" s="47" t="n">
        <v>938</v>
      </c>
      <c r="I8674" s="57" t="n">
        <f aca="false">IFERROR(H8674/INDEX(Rate_Master!$C$2:$C$13,MATCH(F8674,Rate_Master!$A$2:$A$13,0)),0)</f>
        <v>0.938</v>
      </c>
    </row>
    <row r="8675" customFormat="false" ht="15" hidden="false" customHeight="false" outlineLevel="0" collapsed="false">
      <c r="A8675" s="47" t="s">
        <v>20627</v>
      </c>
      <c r="B8675" s="47" t="s">
        <v>1936</v>
      </c>
      <c r="C8675" s="48" t="n">
        <v>46178</v>
      </c>
      <c r="D8675" s="47" t="s">
        <v>63</v>
      </c>
      <c r="E8675" s="47" t="s">
        <v>120</v>
      </c>
      <c r="F8675" s="47" t="s">
        <v>153</v>
      </c>
      <c r="G8675" s="47" t="s">
        <v>125</v>
      </c>
      <c r="H8675" s="47" t="n">
        <v>591</v>
      </c>
      <c r="I8675" s="57" t="n">
        <f aca="false">IFERROR(H8675/INDEX(Rate_Master!$C$2:$C$13,MATCH(F8675,Rate_Master!$A$2:$A$13,0)),0)</f>
        <v>0.591</v>
      </c>
    </row>
    <row r="8676" customFormat="false" ht="15" hidden="false" customHeight="false" outlineLevel="0" collapsed="false">
      <c r="A8676" s="47" t="s">
        <v>20628</v>
      </c>
      <c r="B8676" s="47" t="s">
        <v>1936</v>
      </c>
      <c r="C8676" s="48" t="n">
        <v>46178</v>
      </c>
      <c r="D8676" s="47" t="s">
        <v>63</v>
      </c>
      <c r="E8676" s="47" t="s">
        <v>120</v>
      </c>
      <c r="F8676" s="47" t="s">
        <v>153</v>
      </c>
      <c r="G8676" s="47" t="s">
        <v>126</v>
      </c>
      <c r="H8676" s="47" t="n">
        <v>413</v>
      </c>
      <c r="I8676" s="57" t="n">
        <f aca="false">IFERROR(H8676/INDEX(Rate_Master!$C$2:$C$13,MATCH(F8676,Rate_Master!$A$2:$A$13,0)),0)</f>
        <v>0.413</v>
      </c>
    </row>
    <row r="8677" customFormat="false" ht="15" hidden="false" customHeight="false" outlineLevel="0" collapsed="false">
      <c r="A8677" s="47" t="s">
        <v>20629</v>
      </c>
      <c r="B8677" s="47" t="s">
        <v>1938</v>
      </c>
      <c r="C8677" s="48" t="n">
        <v>46178</v>
      </c>
      <c r="D8677" s="47" t="s">
        <v>63</v>
      </c>
      <c r="E8677" s="47" t="s">
        <v>120</v>
      </c>
      <c r="F8677" s="47" t="s">
        <v>153</v>
      </c>
      <c r="G8677" s="47" t="s">
        <v>119</v>
      </c>
      <c r="H8677" s="47" t="n">
        <v>1618</v>
      </c>
      <c r="I8677" s="57" t="n">
        <f aca="false">IFERROR(H8677/INDEX(Rate_Master!$C$2:$C$13,MATCH(F8677,Rate_Master!$A$2:$A$13,0)),0)</f>
        <v>1.618</v>
      </c>
    </row>
    <row r="8678" customFormat="false" ht="15" hidden="false" customHeight="false" outlineLevel="0" collapsed="false">
      <c r="A8678" s="47" t="s">
        <v>20630</v>
      </c>
      <c r="B8678" s="47" t="s">
        <v>1938</v>
      </c>
      <c r="C8678" s="48" t="n">
        <v>46178</v>
      </c>
      <c r="D8678" s="47" t="s">
        <v>63</v>
      </c>
      <c r="E8678" s="47" t="s">
        <v>120</v>
      </c>
      <c r="F8678" s="47" t="s">
        <v>153</v>
      </c>
      <c r="G8678" s="47" t="s">
        <v>121</v>
      </c>
      <c r="H8678" s="47" t="n">
        <v>1568</v>
      </c>
      <c r="I8678" s="57" t="n">
        <f aca="false">IFERROR(H8678/INDEX(Rate_Master!$C$2:$C$13,MATCH(F8678,Rate_Master!$A$2:$A$13,0)),0)</f>
        <v>1.568</v>
      </c>
    </row>
    <row r="8679" customFormat="false" ht="15" hidden="false" customHeight="false" outlineLevel="0" collapsed="false">
      <c r="A8679" s="47" t="s">
        <v>20631</v>
      </c>
      <c r="B8679" s="47" t="s">
        <v>1938</v>
      </c>
      <c r="C8679" s="48" t="n">
        <v>46178</v>
      </c>
      <c r="D8679" s="47" t="s">
        <v>63</v>
      </c>
      <c r="E8679" s="47" t="s">
        <v>120</v>
      </c>
      <c r="F8679" s="47" t="s">
        <v>153</v>
      </c>
      <c r="G8679" s="47" t="s">
        <v>122</v>
      </c>
      <c r="H8679" s="47" t="n">
        <v>1640</v>
      </c>
      <c r="I8679" s="57" t="n">
        <f aca="false">IFERROR(H8679/INDEX(Rate_Master!$C$2:$C$13,MATCH(F8679,Rate_Master!$A$2:$A$13,0)),0)</f>
        <v>1.64</v>
      </c>
    </row>
    <row r="8680" customFormat="false" ht="15" hidden="false" customHeight="false" outlineLevel="0" collapsed="false">
      <c r="A8680" s="47" t="s">
        <v>20632</v>
      </c>
      <c r="B8680" s="47" t="s">
        <v>1938</v>
      </c>
      <c r="C8680" s="48" t="n">
        <v>46178</v>
      </c>
      <c r="D8680" s="47" t="s">
        <v>63</v>
      </c>
      <c r="E8680" s="47" t="s">
        <v>120</v>
      </c>
      <c r="F8680" s="47" t="s">
        <v>153</v>
      </c>
      <c r="G8680" s="47" t="s">
        <v>123</v>
      </c>
      <c r="H8680" s="47" t="n">
        <v>1210</v>
      </c>
      <c r="I8680" s="57" t="n">
        <f aca="false">IFERROR(H8680/INDEX(Rate_Master!$C$2:$C$13,MATCH(F8680,Rate_Master!$A$2:$A$13,0)),0)</f>
        <v>1.21</v>
      </c>
    </row>
    <row r="8681" customFormat="false" ht="15" hidden="false" customHeight="false" outlineLevel="0" collapsed="false">
      <c r="A8681" s="47" t="s">
        <v>20633</v>
      </c>
      <c r="B8681" s="47" t="s">
        <v>1938</v>
      </c>
      <c r="C8681" s="48" t="n">
        <v>46178</v>
      </c>
      <c r="D8681" s="47" t="s">
        <v>63</v>
      </c>
      <c r="E8681" s="47" t="s">
        <v>120</v>
      </c>
      <c r="F8681" s="47" t="s">
        <v>153</v>
      </c>
      <c r="G8681" s="47" t="s">
        <v>124</v>
      </c>
      <c r="H8681" s="47" t="n">
        <v>694</v>
      </c>
      <c r="I8681" s="57" t="n">
        <f aca="false">IFERROR(H8681/INDEX(Rate_Master!$C$2:$C$13,MATCH(F8681,Rate_Master!$A$2:$A$13,0)),0)</f>
        <v>0.694</v>
      </c>
    </row>
    <row r="8682" customFormat="false" ht="15" hidden="false" customHeight="false" outlineLevel="0" collapsed="false">
      <c r="A8682" s="47" t="s">
        <v>20634</v>
      </c>
      <c r="B8682" s="47" t="s">
        <v>1938</v>
      </c>
      <c r="C8682" s="48" t="n">
        <v>46178</v>
      </c>
      <c r="D8682" s="47" t="s">
        <v>63</v>
      </c>
      <c r="E8682" s="47" t="s">
        <v>120</v>
      </c>
      <c r="F8682" s="47" t="s">
        <v>153</v>
      </c>
      <c r="G8682" s="47" t="s">
        <v>125</v>
      </c>
      <c r="H8682" s="47" t="n">
        <v>425</v>
      </c>
      <c r="I8682" s="57" t="n">
        <f aca="false">IFERROR(H8682/INDEX(Rate_Master!$C$2:$C$13,MATCH(F8682,Rate_Master!$A$2:$A$13,0)),0)</f>
        <v>0.425</v>
      </c>
    </row>
    <row r="8683" customFormat="false" ht="15" hidden="false" customHeight="false" outlineLevel="0" collapsed="false">
      <c r="A8683" s="47" t="s">
        <v>20635</v>
      </c>
      <c r="B8683" s="47" t="s">
        <v>1938</v>
      </c>
      <c r="C8683" s="48" t="n">
        <v>46178</v>
      </c>
      <c r="D8683" s="47" t="s">
        <v>63</v>
      </c>
      <c r="E8683" s="47" t="s">
        <v>120</v>
      </c>
      <c r="F8683" s="47" t="s">
        <v>153</v>
      </c>
      <c r="G8683" s="47" t="s">
        <v>126</v>
      </c>
      <c r="H8683" s="47" t="n">
        <v>287</v>
      </c>
      <c r="I8683" s="57" t="n">
        <f aca="false">IFERROR(H8683/INDEX(Rate_Master!$C$2:$C$13,MATCH(F8683,Rate_Master!$A$2:$A$13,0)),0)</f>
        <v>0.287</v>
      </c>
    </row>
    <row r="8684" customFormat="false" ht="15" hidden="false" customHeight="false" outlineLevel="0" collapsed="false">
      <c r="A8684" s="47" t="s">
        <v>20636</v>
      </c>
      <c r="B8684" s="47" t="s">
        <v>1939</v>
      </c>
      <c r="C8684" s="48" t="n">
        <v>46178</v>
      </c>
      <c r="D8684" s="47" t="s">
        <v>63</v>
      </c>
      <c r="E8684" s="47" t="s">
        <v>120</v>
      </c>
      <c r="F8684" s="47" t="s">
        <v>153</v>
      </c>
      <c r="G8684" s="47" t="s">
        <v>119</v>
      </c>
      <c r="H8684" s="47" t="n">
        <v>2026</v>
      </c>
      <c r="I8684" s="57" t="n">
        <f aca="false">IFERROR(H8684/INDEX(Rate_Master!$C$2:$C$13,MATCH(F8684,Rate_Master!$A$2:$A$13,0)),0)</f>
        <v>2.026</v>
      </c>
    </row>
    <row r="8685" customFormat="false" ht="15" hidden="false" customHeight="false" outlineLevel="0" collapsed="false">
      <c r="A8685" s="47" t="s">
        <v>20637</v>
      </c>
      <c r="B8685" s="47" t="s">
        <v>1939</v>
      </c>
      <c r="C8685" s="48" t="n">
        <v>46178</v>
      </c>
      <c r="D8685" s="47" t="s">
        <v>63</v>
      </c>
      <c r="E8685" s="47" t="s">
        <v>120</v>
      </c>
      <c r="F8685" s="47" t="s">
        <v>153</v>
      </c>
      <c r="G8685" s="47" t="s">
        <v>121</v>
      </c>
      <c r="H8685" s="47" t="n">
        <v>1788</v>
      </c>
      <c r="I8685" s="57" t="n">
        <f aca="false">IFERROR(H8685/INDEX(Rate_Master!$C$2:$C$13,MATCH(F8685,Rate_Master!$A$2:$A$13,0)),0)</f>
        <v>1.788</v>
      </c>
    </row>
    <row r="8686" customFormat="false" ht="15" hidden="false" customHeight="false" outlineLevel="0" collapsed="false">
      <c r="A8686" s="47" t="s">
        <v>20638</v>
      </c>
      <c r="B8686" s="47" t="s">
        <v>1939</v>
      </c>
      <c r="C8686" s="48" t="n">
        <v>46178</v>
      </c>
      <c r="D8686" s="47" t="s">
        <v>63</v>
      </c>
      <c r="E8686" s="47" t="s">
        <v>120</v>
      </c>
      <c r="F8686" s="47" t="s">
        <v>153</v>
      </c>
      <c r="G8686" s="47" t="s">
        <v>122</v>
      </c>
      <c r="H8686" s="47" t="n">
        <v>2006</v>
      </c>
      <c r="I8686" s="57" t="n">
        <f aca="false">IFERROR(H8686/INDEX(Rate_Master!$C$2:$C$13,MATCH(F8686,Rate_Master!$A$2:$A$13,0)),0)</f>
        <v>2.006</v>
      </c>
    </row>
    <row r="8687" customFormat="false" ht="15" hidden="false" customHeight="false" outlineLevel="0" collapsed="false">
      <c r="A8687" s="47" t="s">
        <v>20639</v>
      </c>
      <c r="B8687" s="47" t="s">
        <v>1939</v>
      </c>
      <c r="C8687" s="48" t="n">
        <v>46178</v>
      </c>
      <c r="D8687" s="47" t="s">
        <v>63</v>
      </c>
      <c r="E8687" s="47" t="s">
        <v>120</v>
      </c>
      <c r="F8687" s="47" t="s">
        <v>153</v>
      </c>
      <c r="G8687" s="47" t="s">
        <v>123</v>
      </c>
      <c r="H8687" s="47" t="n">
        <v>1502</v>
      </c>
      <c r="I8687" s="57" t="n">
        <f aca="false">IFERROR(H8687/INDEX(Rate_Master!$C$2:$C$13,MATCH(F8687,Rate_Master!$A$2:$A$13,0)),0)</f>
        <v>1.502</v>
      </c>
    </row>
    <row r="8688" customFormat="false" ht="15" hidden="false" customHeight="false" outlineLevel="0" collapsed="false">
      <c r="A8688" s="47" t="s">
        <v>20640</v>
      </c>
      <c r="B8688" s="47" t="s">
        <v>1939</v>
      </c>
      <c r="C8688" s="48" t="n">
        <v>46178</v>
      </c>
      <c r="D8688" s="47" t="s">
        <v>63</v>
      </c>
      <c r="E8688" s="47" t="s">
        <v>120</v>
      </c>
      <c r="F8688" s="47" t="s">
        <v>153</v>
      </c>
      <c r="G8688" s="47" t="s">
        <v>124</v>
      </c>
      <c r="H8688" s="47" t="n">
        <v>924</v>
      </c>
      <c r="I8688" s="57" t="n">
        <f aca="false">IFERROR(H8688/INDEX(Rate_Master!$C$2:$C$13,MATCH(F8688,Rate_Master!$A$2:$A$13,0)),0)</f>
        <v>0.924</v>
      </c>
    </row>
    <row r="8689" customFormat="false" ht="15" hidden="false" customHeight="false" outlineLevel="0" collapsed="false">
      <c r="A8689" s="47" t="s">
        <v>20641</v>
      </c>
      <c r="B8689" s="47" t="s">
        <v>1939</v>
      </c>
      <c r="C8689" s="48" t="n">
        <v>46178</v>
      </c>
      <c r="D8689" s="47" t="s">
        <v>63</v>
      </c>
      <c r="E8689" s="47" t="s">
        <v>120</v>
      </c>
      <c r="F8689" s="47" t="s">
        <v>153</v>
      </c>
      <c r="G8689" s="47" t="s">
        <v>125</v>
      </c>
      <c r="H8689" s="47" t="n">
        <v>542</v>
      </c>
      <c r="I8689" s="57" t="n">
        <f aca="false">IFERROR(H8689/INDEX(Rate_Master!$C$2:$C$13,MATCH(F8689,Rate_Master!$A$2:$A$13,0)),0)</f>
        <v>0.542</v>
      </c>
    </row>
    <row r="8690" customFormat="false" ht="15" hidden="false" customHeight="false" outlineLevel="0" collapsed="false">
      <c r="A8690" s="47" t="s">
        <v>20642</v>
      </c>
      <c r="B8690" s="47" t="s">
        <v>1939</v>
      </c>
      <c r="C8690" s="48" t="n">
        <v>46178</v>
      </c>
      <c r="D8690" s="47" t="s">
        <v>63</v>
      </c>
      <c r="E8690" s="47" t="s">
        <v>120</v>
      </c>
      <c r="F8690" s="47" t="s">
        <v>153</v>
      </c>
      <c r="G8690" s="47" t="s">
        <v>126</v>
      </c>
      <c r="H8690" s="47" t="n">
        <v>370</v>
      </c>
      <c r="I8690" s="57" t="n">
        <f aca="false">IFERROR(H8690/INDEX(Rate_Master!$C$2:$C$13,MATCH(F8690,Rate_Master!$A$2:$A$13,0)),0)</f>
        <v>0.37</v>
      </c>
    </row>
    <row r="8691" customFormat="false" ht="15" hidden="false" customHeight="false" outlineLevel="0" collapsed="false">
      <c r="A8691" s="47" t="s">
        <v>20643</v>
      </c>
      <c r="B8691" s="47" t="s">
        <v>1940</v>
      </c>
      <c r="C8691" s="48" t="n">
        <v>46178</v>
      </c>
      <c r="D8691" s="47" t="s">
        <v>64</v>
      </c>
      <c r="E8691" s="47" t="s">
        <v>128</v>
      </c>
      <c r="F8691" s="47" t="s">
        <v>155</v>
      </c>
      <c r="G8691" s="47" t="s">
        <v>127</v>
      </c>
      <c r="H8691" s="47" t="n">
        <v>820</v>
      </c>
      <c r="I8691" s="57" t="n">
        <f aca="false">IFERROR(H8691/INDEX(Rate_Master!$C$2:$C$13,MATCH(F8691,Rate_Master!$A$2:$A$13,0)),0)</f>
        <v>1.49090909090909</v>
      </c>
    </row>
    <row r="8692" customFormat="false" ht="15" hidden="false" customHeight="false" outlineLevel="0" collapsed="false">
      <c r="A8692" s="47" t="s">
        <v>20644</v>
      </c>
      <c r="B8692" s="47" t="s">
        <v>1940</v>
      </c>
      <c r="C8692" s="48" t="n">
        <v>46178</v>
      </c>
      <c r="D8692" s="47" t="s">
        <v>64</v>
      </c>
      <c r="E8692" s="47" t="s">
        <v>128</v>
      </c>
      <c r="F8692" s="47" t="s">
        <v>155</v>
      </c>
      <c r="G8692" s="47" t="s">
        <v>129</v>
      </c>
      <c r="H8692" s="47" t="n">
        <v>537</v>
      </c>
      <c r="I8692" s="57" t="n">
        <f aca="false">IFERROR(H8692/INDEX(Rate_Master!$C$2:$C$13,MATCH(F8692,Rate_Master!$A$2:$A$13,0)),0)</f>
        <v>0.976363636363636</v>
      </c>
    </row>
    <row r="8693" customFormat="false" ht="15" hidden="false" customHeight="false" outlineLevel="0" collapsed="false">
      <c r="A8693" s="47" t="s">
        <v>20645</v>
      </c>
      <c r="B8693" s="47" t="s">
        <v>1940</v>
      </c>
      <c r="C8693" s="48" t="n">
        <v>46178</v>
      </c>
      <c r="D8693" s="47" t="s">
        <v>64</v>
      </c>
      <c r="E8693" s="47" t="s">
        <v>128</v>
      </c>
      <c r="F8693" s="47" t="s">
        <v>155</v>
      </c>
      <c r="G8693" s="47" t="s">
        <v>130</v>
      </c>
      <c r="H8693" s="47" t="n">
        <v>487</v>
      </c>
      <c r="I8693" s="57" t="n">
        <f aca="false">IFERROR(H8693/INDEX(Rate_Master!$C$2:$C$13,MATCH(F8693,Rate_Master!$A$2:$A$13,0)),0)</f>
        <v>0.885454545454546</v>
      </c>
    </row>
    <row r="8694" customFormat="false" ht="15" hidden="false" customHeight="false" outlineLevel="0" collapsed="false">
      <c r="A8694" s="47" t="s">
        <v>20646</v>
      </c>
      <c r="B8694" s="47" t="s">
        <v>1940</v>
      </c>
      <c r="C8694" s="48" t="n">
        <v>46178</v>
      </c>
      <c r="D8694" s="47" t="s">
        <v>64</v>
      </c>
      <c r="E8694" s="47" t="s">
        <v>128</v>
      </c>
      <c r="F8694" s="47" t="s">
        <v>155</v>
      </c>
      <c r="G8694" s="47" t="s">
        <v>131</v>
      </c>
      <c r="H8694" s="47" t="n">
        <v>219</v>
      </c>
      <c r="I8694" s="57" t="n">
        <f aca="false">IFERROR(H8694/INDEX(Rate_Master!$C$2:$C$13,MATCH(F8694,Rate_Master!$A$2:$A$13,0)),0)</f>
        <v>0.398181818181818</v>
      </c>
    </row>
    <row r="8695" customFormat="false" ht="15" hidden="false" customHeight="false" outlineLevel="0" collapsed="false">
      <c r="A8695" s="47" t="s">
        <v>20647</v>
      </c>
      <c r="B8695" s="47" t="s">
        <v>1940</v>
      </c>
      <c r="C8695" s="48" t="n">
        <v>46178</v>
      </c>
      <c r="D8695" s="47" t="s">
        <v>64</v>
      </c>
      <c r="E8695" s="47" t="s">
        <v>128</v>
      </c>
      <c r="F8695" s="47" t="s">
        <v>155</v>
      </c>
      <c r="G8695" s="47" t="s">
        <v>132</v>
      </c>
      <c r="H8695" s="47" t="n">
        <v>193</v>
      </c>
      <c r="I8695" s="57" t="n">
        <f aca="false">IFERROR(H8695/INDEX(Rate_Master!$C$2:$C$13,MATCH(F8695,Rate_Master!$A$2:$A$13,0)),0)</f>
        <v>0.350909090909091</v>
      </c>
    </row>
    <row r="8696" customFormat="false" ht="15" hidden="false" customHeight="false" outlineLevel="0" collapsed="false">
      <c r="A8696" s="47" t="s">
        <v>20648</v>
      </c>
      <c r="B8696" s="47" t="s">
        <v>1941</v>
      </c>
      <c r="C8696" s="48" t="n">
        <v>46178</v>
      </c>
      <c r="D8696" s="47" t="s">
        <v>64</v>
      </c>
      <c r="E8696" s="47" t="s">
        <v>128</v>
      </c>
      <c r="F8696" s="47" t="s">
        <v>155</v>
      </c>
      <c r="G8696" s="47" t="s">
        <v>127</v>
      </c>
      <c r="H8696" s="47" t="n">
        <v>1134</v>
      </c>
      <c r="I8696" s="57" t="n">
        <f aca="false">IFERROR(H8696/INDEX(Rate_Master!$C$2:$C$13,MATCH(F8696,Rate_Master!$A$2:$A$13,0)),0)</f>
        <v>2.06181818181818</v>
      </c>
    </row>
    <row r="8697" customFormat="false" ht="15" hidden="false" customHeight="false" outlineLevel="0" collapsed="false">
      <c r="A8697" s="47" t="s">
        <v>20649</v>
      </c>
      <c r="B8697" s="47" t="s">
        <v>1941</v>
      </c>
      <c r="C8697" s="48" t="n">
        <v>46178</v>
      </c>
      <c r="D8697" s="47" t="s">
        <v>64</v>
      </c>
      <c r="E8697" s="47" t="s">
        <v>128</v>
      </c>
      <c r="F8697" s="47" t="s">
        <v>155</v>
      </c>
      <c r="G8697" s="47" t="s">
        <v>129</v>
      </c>
      <c r="H8697" s="47" t="n">
        <v>747</v>
      </c>
      <c r="I8697" s="57" t="n">
        <f aca="false">IFERROR(H8697/INDEX(Rate_Master!$C$2:$C$13,MATCH(F8697,Rate_Master!$A$2:$A$13,0)),0)</f>
        <v>1.35818181818182</v>
      </c>
    </row>
    <row r="8698" customFormat="false" ht="15" hidden="false" customHeight="false" outlineLevel="0" collapsed="false">
      <c r="A8698" s="47" t="s">
        <v>20650</v>
      </c>
      <c r="B8698" s="47" t="s">
        <v>1941</v>
      </c>
      <c r="C8698" s="48" t="n">
        <v>46178</v>
      </c>
      <c r="D8698" s="47" t="s">
        <v>64</v>
      </c>
      <c r="E8698" s="47" t="s">
        <v>128</v>
      </c>
      <c r="F8698" s="47" t="s">
        <v>155</v>
      </c>
      <c r="G8698" s="47" t="s">
        <v>130</v>
      </c>
      <c r="H8698" s="47" t="n">
        <v>733</v>
      </c>
      <c r="I8698" s="57" t="n">
        <f aca="false">IFERROR(H8698/INDEX(Rate_Master!$C$2:$C$13,MATCH(F8698,Rate_Master!$A$2:$A$13,0)),0)</f>
        <v>1.33272727272727</v>
      </c>
    </row>
    <row r="8699" customFormat="false" ht="15" hidden="false" customHeight="false" outlineLevel="0" collapsed="false">
      <c r="A8699" s="47" t="s">
        <v>20651</v>
      </c>
      <c r="B8699" s="47" t="s">
        <v>1941</v>
      </c>
      <c r="C8699" s="48" t="n">
        <v>46178</v>
      </c>
      <c r="D8699" s="47" t="s">
        <v>64</v>
      </c>
      <c r="E8699" s="47" t="s">
        <v>128</v>
      </c>
      <c r="F8699" s="47" t="s">
        <v>155</v>
      </c>
      <c r="G8699" s="47" t="s">
        <v>131</v>
      </c>
      <c r="H8699" s="47" t="n">
        <v>308</v>
      </c>
      <c r="I8699" s="57" t="n">
        <f aca="false">IFERROR(H8699/INDEX(Rate_Master!$C$2:$C$13,MATCH(F8699,Rate_Master!$A$2:$A$13,0)),0)</f>
        <v>0.56</v>
      </c>
    </row>
    <row r="8700" customFormat="false" ht="15" hidden="false" customHeight="false" outlineLevel="0" collapsed="false">
      <c r="A8700" s="47" t="s">
        <v>20652</v>
      </c>
      <c r="B8700" s="47" t="s">
        <v>1941</v>
      </c>
      <c r="C8700" s="48" t="n">
        <v>46178</v>
      </c>
      <c r="D8700" s="47" t="s">
        <v>64</v>
      </c>
      <c r="E8700" s="47" t="s">
        <v>128</v>
      </c>
      <c r="F8700" s="47" t="s">
        <v>155</v>
      </c>
      <c r="G8700" s="47" t="s">
        <v>132</v>
      </c>
      <c r="H8700" s="47" t="n">
        <v>292</v>
      </c>
      <c r="I8700" s="57" t="n">
        <f aca="false">IFERROR(H8700/INDEX(Rate_Master!$C$2:$C$13,MATCH(F8700,Rate_Master!$A$2:$A$13,0)),0)</f>
        <v>0.530909090909091</v>
      </c>
    </row>
    <row r="8701" customFormat="false" ht="15" hidden="false" customHeight="false" outlineLevel="0" collapsed="false">
      <c r="A8701" s="47" t="s">
        <v>20653</v>
      </c>
      <c r="B8701" s="47" t="s">
        <v>1942</v>
      </c>
      <c r="C8701" s="48" t="n">
        <v>46178</v>
      </c>
      <c r="D8701" s="47" t="s">
        <v>65</v>
      </c>
      <c r="E8701" s="47" t="s">
        <v>134</v>
      </c>
      <c r="F8701" s="47" t="s">
        <v>159</v>
      </c>
      <c r="G8701" s="47" t="s">
        <v>133</v>
      </c>
      <c r="H8701" s="47" t="n">
        <v>536</v>
      </c>
      <c r="I8701" s="57" t="n">
        <f aca="false">IFERROR(H8701/INDEX(Rate_Master!$C$2:$C$13,MATCH(F8701,Rate_Master!$A$2:$A$13,0)),0)</f>
        <v>2.23333333333333</v>
      </c>
    </row>
    <row r="8702" customFormat="false" ht="15" hidden="false" customHeight="false" outlineLevel="0" collapsed="false">
      <c r="A8702" s="47" t="s">
        <v>20654</v>
      </c>
      <c r="B8702" s="47" t="s">
        <v>1942</v>
      </c>
      <c r="C8702" s="48" t="n">
        <v>46178</v>
      </c>
      <c r="D8702" s="47" t="s">
        <v>65</v>
      </c>
      <c r="E8702" s="47" t="s">
        <v>134</v>
      </c>
      <c r="F8702" s="47" t="s">
        <v>159</v>
      </c>
      <c r="G8702" s="47" t="s">
        <v>135</v>
      </c>
      <c r="H8702" s="47" t="n">
        <v>422</v>
      </c>
      <c r="I8702" s="57" t="n">
        <f aca="false">IFERROR(H8702/INDEX(Rate_Master!$C$2:$C$13,MATCH(F8702,Rate_Master!$A$2:$A$13,0)),0)</f>
        <v>1.75833333333333</v>
      </c>
    </row>
    <row r="8703" customFormat="false" ht="15" hidden="false" customHeight="false" outlineLevel="0" collapsed="false">
      <c r="A8703" s="47" t="s">
        <v>20655</v>
      </c>
      <c r="B8703" s="47" t="s">
        <v>1942</v>
      </c>
      <c r="C8703" s="48" t="n">
        <v>46178</v>
      </c>
      <c r="D8703" s="47" t="s">
        <v>65</v>
      </c>
      <c r="E8703" s="47" t="s">
        <v>134</v>
      </c>
      <c r="F8703" s="47" t="s">
        <v>159</v>
      </c>
      <c r="G8703" s="47" t="s">
        <v>136</v>
      </c>
      <c r="H8703" s="47" t="n">
        <v>323</v>
      </c>
      <c r="I8703" s="57" t="n">
        <f aca="false">IFERROR(H8703/INDEX(Rate_Master!$C$2:$C$13,MATCH(F8703,Rate_Master!$A$2:$A$13,0)),0)</f>
        <v>1.34583333333333</v>
      </c>
    </row>
    <row r="8704" customFormat="false" ht="15" hidden="false" customHeight="false" outlineLevel="0" collapsed="false">
      <c r="A8704" s="47" t="s">
        <v>20656</v>
      </c>
      <c r="B8704" s="47" t="s">
        <v>1942</v>
      </c>
      <c r="C8704" s="48" t="n">
        <v>46178</v>
      </c>
      <c r="D8704" s="47" t="s">
        <v>65</v>
      </c>
      <c r="E8704" s="47" t="s">
        <v>134</v>
      </c>
      <c r="F8704" s="47" t="s">
        <v>159</v>
      </c>
      <c r="G8704" s="47" t="s">
        <v>137</v>
      </c>
      <c r="H8704" s="47" t="n">
        <v>257</v>
      </c>
      <c r="I8704" s="57" t="n">
        <f aca="false">IFERROR(H8704/INDEX(Rate_Master!$C$2:$C$13,MATCH(F8704,Rate_Master!$A$2:$A$13,0)),0)</f>
        <v>1.07083333333333</v>
      </c>
    </row>
    <row r="8705" customFormat="false" ht="15" hidden="false" customHeight="false" outlineLevel="0" collapsed="false">
      <c r="A8705" s="47" t="s">
        <v>20657</v>
      </c>
      <c r="B8705" s="47" t="s">
        <v>1942</v>
      </c>
      <c r="C8705" s="48" t="n">
        <v>46178</v>
      </c>
      <c r="D8705" s="47" t="s">
        <v>65</v>
      </c>
      <c r="E8705" s="47" t="s">
        <v>134</v>
      </c>
      <c r="F8705" s="47" t="s">
        <v>159</v>
      </c>
      <c r="G8705" s="47" t="s">
        <v>138</v>
      </c>
      <c r="H8705" s="47" t="n">
        <v>134</v>
      </c>
      <c r="I8705" s="57" t="n">
        <f aca="false">IFERROR(H8705/INDEX(Rate_Master!$C$2:$C$13,MATCH(F8705,Rate_Master!$A$2:$A$13,0)),0)</f>
        <v>0.558333333333333</v>
      </c>
    </row>
    <row r="8706" customFormat="false" ht="15" hidden="false" customHeight="false" outlineLevel="0" collapsed="false">
      <c r="A8706" s="47" t="s">
        <v>20658</v>
      </c>
      <c r="B8706" s="47" t="s">
        <v>1943</v>
      </c>
      <c r="C8706" s="48" t="n">
        <v>46178</v>
      </c>
      <c r="D8706" s="47" t="s">
        <v>65</v>
      </c>
      <c r="E8706" s="47" t="s">
        <v>134</v>
      </c>
      <c r="F8706" s="47" t="s">
        <v>159</v>
      </c>
      <c r="G8706" s="47" t="s">
        <v>133</v>
      </c>
      <c r="H8706" s="47" t="n">
        <v>372</v>
      </c>
      <c r="I8706" s="57" t="n">
        <f aca="false">IFERROR(H8706/INDEX(Rate_Master!$C$2:$C$13,MATCH(F8706,Rate_Master!$A$2:$A$13,0)),0)</f>
        <v>1.55</v>
      </c>
    </row>
    <row r="8707" customFormat="false" ht="15" hidden="false" customHeight="false" outlineLevel="0" collapsed="false">
      <c r="A8707" s="47" t="s">
        <v>20659</v>
      </c>
      <c r="B8707" s="47" t="s">
        <v>1943</v>
      </c>
      <c r="C8707" s="48" t="n">
        <v>46178</v>
      </c>
      <c r="D8707" s="47" t="s">
        <v>65</v>
      </c>
      <c r="E8707" s="47" t="s">
        <v>134</v>
      </c>
      <c r="F8707" s="47" t="s">
        <v>159</v>
      </c>
      <c r="G8707" s="47" t="s">
        <v>135</v>
      </c>
      <c r="H8707" s="47" t="n">
        <v>274</v>
      </c>
      <c r="I8707" s="57" t="n">
        <f aca="false">IFERROR(H8707/INDEX(Rate_Master!$C$2:$C$13,MATCH(F8707,Rate_Master!$A$2:$A$13,0)),0)</f>
        <v>1.14166666666667</v>
      </c>
    </row>
    <row r="8708" customFormat="false" ht="15" hidden="false" customHeight="false" outlineLevel="0" collapsed="false">
      <c r="A8708" s="47" t="s">
        <v>20660</v>
      </c>
      <c r="B8708" s="47" t="s">
        <v>1943</v>
      </c>
      <c r="C8708" s="48" t="n">
        <v>46178</v>
      </c>
      <c r="D8708" s="47" t="s">
        <v>65</v>
      </c>
      <c r="E8708" s="47" t="s">
        <v>134</v>
      </c>
      <c r="F8708" s="47" t="s">
        <v>159</v>
      </c>
      <c r="G8708" s="47" t="s">
        <v>136</v>
      </c>
      <c r="H8708" s="47" t="n">
        <v>207</v>
      </c>
      <c r="I8708" s="57" t="n">
        <f aca="false">IFERROR(H8708/INDEX(Rate_Master!$C$2:$C$13,MATCH(F8708,Rate_Master!$A$2:$A$13,0)),0)</f>
        <v>0.8625</v>
      </c>
    </row>
    <row r="8709" customFormat="false" ht="15" hidden="false" customHeight="false" outlineLevel="0" collapsed="false">
      <c r="A8709" s="47" t="s">
        <v>20661</v>
      </c>
      <c r="B8709" s="47" t="s">
        <v>1943</v>
      </c>
      <c r="C8709" s="48" t="n">
        <v>46178</v>
      </c>
      <c r="D8709" s="47" t="s">
        <v>65</v>
      </c>
      <c r="E8709" s="47" t="s">
        <v>134</v>
      </c>
      <c r="F8709" s="47" t="s">
        <v>159</v>
      </c>
      <c r="G8709" s="47" t="s">
        <v>137</v>
      </c>
      <c r="H8709" s="47" t="n">
        <v>189</v>
      </c>
      <c r="I8709" s="57" t="n">
        <f aca="false">IFERROR(H8709/INDEX(Rate_Master!$C$2:$C$13,MATCH(F8709,Rate_Master!$A$2:$A$13,0)),0)</f>
        <v>0.7875</v>
      </c>
    </row>
    <row r="8710" customFormat="false" ht="15" hidden="false" customHeight="false" outlineLevel="0" collapsed="false">
      <c r="A8710" s="47" t="s">
        <v>20662</v>
      </c>
      <c r="B8710" s="47" t="s">
        <v>1943</v>
      </c>
      <c r="C8710" s="48" t="n">
        <v>46178</v>
      </c>
      <c r="D8710" s="47" t="s">
        <v>65</v>
      </c>
      <c r="E8710" s="47" t="s">
        <v>134</v>
      </c>
      <c r="F8710" s="47" t="s">
        <v>159</v>
      </c>
      <c r="G8710" s="47" t="s">
        <v>138</v>
      </c>
      <c r="H8710" s="47" t="n">
        <v>83</v>
      </c>
      <c r="I8710" s="57" t="n">
        <f aca="false">IFERROR(H8710/INDEX(Rate_Master!$C$2:$C$13,MATCH(F8710,Rate_Master!$A$2:$A$13,0)),0)</f>
        <v>0.345833333333333</v>
      </c>
    </row>
    <row r="8711" customFormat="false" ht="15" hidden="false" customHeight="false" outlineLevel="0" collapsed="false">
      <c r="A8711" s="47" t="s">
        <v>20663</v>
      </c>
      <c r="B8711" s="47" t="s">
        <v>1944</v>
      </c>
      <c r="C8711" s="48" t="n">
        <v>46178</v>
      </c>
      <c r="D8711" s="47" t="s">
        <v>65</v>
      </c>
      <c r="E8711" s="47" t="s">
        <v>134</v>
      </c>
      <c r="F8711" s="47" t="s">
        <v>158</v>
      </c>
      <c r="G8711" s="47" t="s">
        <v>133</v>
      </c>
      <c r="H8711" s="47" t="n">
        <v>402</v>
      </c>
      <c r="I8711" s="57" t="n">
        <f aca="false">IFERROR(H8711/INDEX(Rate_Master!$C$2:$C$13,MATCH(F8711,Rate_Master!$A$2:$A$13,0)),0)</f>
        <v>2.01</v>
      </c>
    </row>
    <row r="8712" customFormat="false" ht="15" hidden="false" customHeight="false" outlineLevel="0" collapsed="false">
      <c r="A8712" s="47" t="s">
        <v>20664</v>
      </c>
      <c r="B8712" s="47" t="s">
        <v>1944</v>
      </c>
      <c r="C8712" s="48" t="n">
        <v>46178</v>
      </c>
      <c r="D8712" s="47" t="s">
        <v>65</v>
      </c>
      <c r="E8712" s="47" t="s">
        <v>134</v>
      </c>
      <c r="F8712" s="47" t="s">
        <v>158</v>
      </c>
      <c r="G8712" s="47" t="s">
        <v>135</v>
      </c>
      <c r="H8712" s="47" t="n">
        <v>319</v>
      </c>
      <c r="I8712" s="57" t="n">
        <f aca="false">IFERROR(H8712/INDEX(Rate_Master!$C$2:$C$13,MATCH(F8712,Rate_Master!$A$2:$A$13,0)),0)</f>
        <v>1.595</v>
      </c>
    </row>
    <row r="8713" customFormat="false" ht="15" hidden="false" customHeight="false" outlineLevel="0" collapsed="false">
      <c r="A8713" s="47" t="s">
        <v>20665</v>
      </c>
      <c r="B8713" s="47" t="s">
        <v>1944</v>
      </c>
      <c r="C8713" s="48" t="n">
        <v>46178</v>
      </c>
      <c r="D8713" s="47" t="s">
        <v>65</v>
      </c>
      <c r="E8713" s="47" t="s">
        <v>134</v>
      </c>
      <c r="F8713" s="47" t="s">
        <v>158</v>
      </c>
      <c r="G8713" s="47" t="s">
        <v>136</v>
      </c>
      <c r="H8713" s="47" t="n">
        <v>287</v>
      </c>
      <c r="I8713" s="57" t="n">
        <f aca="false">IFERROR(H8713/INDEX(Rate_Master!$C$2:$C$13,MATCH(F8713,Rate_Master!$A$2:$A$13,0)),0)</f>
        <v>1.435</v>
      </c>
    </row>
    <row r="8714" customFormat="false" ht="15" hidden="false" customHeight="false" outlineLevel="0" collapsed="false">
      <c r="A8714" s="47" t="s">
        <v>20666</v>
      </c>
      <c r="B8714" s="47" t="s">
        <v>1944</v>
      </c>
      <c r="C8714" s="48" t="n">
        <v>46178</v>
      </c>
      <c r="D8714" s="47" t="s">
        <v>65</v>
      </c>
      <c r="E8714" s="47" t="s">
        <v>134</v>
      </c>
      <c r="F8714" s="47" t="s">
        <v>158</v>
      </c>
      <c r="G8714" s="47" t="s">
        <v>137</v>
      </c>
      <c r="H8714" s="47" t="n">
        <v>219</v>
      </c>
      <c r="I8714" s="57" t="n">
        <f aca="false">IFERROR(H8714/INDEX(Rate_Master!$C$2:$C$13,MATCH(F8714,Rate_Master!$A$2:$A$13,0)),0)</f>
        <v>1.095</v>
      </c>
    </row>
    <row r="8715" customFormat="false" ht="15" hidden="false" customHeight="false" outlineLevel="0" collapsed="false">
      <c r="A8715" s="47" t="s">
        <v>20667</v>
      </c>
      <c r="B8715" s="47" t="s">
        <v>1944</v>
      </c>
      <c r="C8715" s="48" t="n">
        <v>46178</v>
      </c>
      <c r="D8715" s="47" t="s">
        <v>65</v>
      </c>
      <c r="E8715" s="47" t="s">
        <v>134</v>
      </c>
      <c r="F8715" s="47" t="s">
        <v>158</v>
      </c>
      <c r="G8715" s="47" t="s">
        <v>138</v>
      </c>
      <c r="H8715" s="47" t="n">
        <v>97</v>
      </c>
      <c r="I8715" s="57" t="n">
        <f aca="false">IFERROR(H8715/INDEX(Rate_Master!$C$2:$C$13,MATCH(F8715,Rate_Master!$A$2:$A$13,0)),0)</f>
        <v>0.485</v>
      </c>
    </row>
    <row r="8716" customFormat="false" ht="15" hidden="false" customHeight="false" outlineLevel="0" collapsed="false">
      <c r="A8716" s="47" t="s">
        <v>20668</v>
      </c>
      <c r="B8716" s="47" t="s">
        <v>1946</v>
      </c>
      <c r="C8716" s="48" t="n">
        <v>46179</v>
      </c>
      <c r="D8716" s="47" t="s">
        <v>62</v>
      </c>
      <c r="E8716" s="47" t="s">
        <v>120</v>
      </c>
      <c r="F8716" s="47" t="s">
        <v>148</v>
      </c>
      <c r="G8716" s="47" t="s">
        <v>119</v>
      </c>
      <c r="H8716" s="47" t="n">
        <v>1109</v>
      </c>
      <c r="I8716" s="57" t="n">
        <f aca="false">IFERROR(H8716/INDEX(Rate_Master!$C$2:$C$13,MATCH(F8716,Rate_Master!$A$2:$A$13,0)),0)</f>
        <v>1.23222222222222</v>
      </c>
    </row>
    <row r="8717" customFormat="false" ht="15" hidden="false" customHeight="false" outlineLevel="0" collapsed="false">
      <c r="A8717" s="47" t="s">
        <v>20669</v>
      </c>
      <c r="B8717" s="47" t="s">
        <v>1946</v>
      </c>
      <c r="C8717" s="48" t="n">
        <v>46179</v>
      </c>
      <c r="D8717" s="47" t="s">
        <v>62</v>
      </c>
      <c r="E8717" s="47" t="s">
        <v>120</v>
      </c>
      <c r="F8717" s="47" t="s">
        <v>148</v>
      </c>
      <c r="G8717" s="47" t="s">
        <v>121</v>
      </c>
      <c r="H8717" s="47" t="n">
        <v>1120</v>
      </c>
      <c r="I8717" s="57" t="n">
        <f aca="false">IFERROR(H8717/INDEX(Rate_Master!$C$2:$C$13,MATCH(F8717,Rate_Master!$A$2:$A$13,0)),0)</f>
        <v>1.24444444444444</v>
      </c>
    </row>
    <row r="8718" customFormat="false" ht="15" hidden="false" customHeight="false" outlineLevel="0" collapsed="false">
      <c r="A8718" s="47" t="s">
        <v>20670</v>
      </c>
      <c r="B8718" s="47" t="s">
        <v>1946</v>
      </c>
      <c r="C8718" s="48" t="n">
        <v>46179</v>
      </c>
      <c r="D8718" s="47" t="s">
        <v>62</v>
      </c>
      <c r="E8718" s="47" t="s">
        <v>120</v>
      </c>
      <c r="F8718" s="47" t="s">
        <v>148</v>
      </c>
      <c r="G8718" s="47" t="s">
        <v>122</v>
      </c>
      <c r="H8718" s="47" t="n">
        <v>1110</v>
      </c>
      <c r="I8718" s="57" t="n">
        <f aca="false">IFERROR(H8718/INDEX(Rate_Master!$C$2:$C$13,MATCH(F8718,Rate_Master!$A$2:$A$13,0)),0)</f>
        <v>1.23333333333333</v>
      </c>
    </row>
    <row r="8719" customFormat="false" ht="15" hidden="false" customHeight="false" outlineLevel="0" collapsed="false">
      <c r="A8719" s="47" t="s">
        <v>20671</v>
      </c>
      <c r="B8719" s="47" t="s">
        <v>1946</v>
      </c>
      <c r="C8719" s="48" t="n">
        <v>46179</v>
      </c>
      <c r="D8719" s="47" t="s">
        <v>62</v>
      </c>
      <c r="E8719" s="47" t="s">
        <v>120</v>
      </c>
      <c r="F8719" s="47" t="s">
        <v>148</v>
      </c>
      <c r="G8719" s="47" t="s">
        <v>123</v>
      </c>
      <c r="H8719" s="47" t="n">
        <v>847</v>
      </c>
      <c r="I8719" s="57" t="n">
        <f aca="false">IFERROR(H8719/INDEX(Rate_Master!$C$2:$C$13,MATCH(F8719,Rate_Master!$A$2:$A$13,0)),0)</f>
        <v>0.941111111111111</v>
      </c>
    </row>
    <row r="8720" customFormat="false" ht="15" hidden="false" customHeight="false" outlineLevel="0" collapsed="false">
      <c r="A8720" s="47" t="s">
        <v>20672</v>
      </c>
      <c r="B8720" s="47" t="s">
        <v>1946</v>
      </c>
      <c r="C8720" s="48" t="n">
        <v>46179</v>
      </c>
      <c r="D8720" s="47" t="s">
        <v>62</v>
      </c>
      <c r="E8720" s="47" t="s">
        <v>120</v>
      </c>
      <c r="F8720" s="47" t="s">
        <v>148</v>
      </c>
      <c r="G8720" s="47" t="s">
        <v>124</v>
      </c>
      <c r="H8720" s="47" t="n">
        <v>552</v>
      </c>
      <c r="I8720" s="57" t="n">
        <f aca="false">IFERROR(H8720/INDEX(Rate_Master!$C$2:$C$13,MATCH(F8720,Rate_Master!$A$2:$A$13,0)),0)</f>
        <v>0.613333333333333</v>
      </c>
    </row>
    <row r="8721" customFormat="false" ht="15" hidden="false" customHeight="false" outlineLevel="0" collapsed="false">
      <c r="A8721" s="47" t="s">
        <v>20673</v>
      </c>
      <c r="B8721" s="47" t="s">
        <v>1946</v>
      </c>
      <c r="C8721" s="48" t="n">
        <v>46179</v>
      </c>
      <c r="D8721" s="47" t="s">
        <v>62</v>
      </c>
      <c r="E8721" s="47" t="s">
        <v>120</v>
      </c>
      <c r="F8721" s="47" t="s">
        <v>148</v>
      </c>
      <c r="G8721" s="47" t="s">
        <v>125</v>
      </c>
      <c r="H8721" s="47" t="n">
        <v>287</v>
      </c>
      <c r="I8721" s="57" t="n">
        <f aca="false">IFERROR(H8721/INDEX(Rate_Master!$C$2:$C$13,MATCH(F8721,Rate_Master!$A$2:$A$13,0)),0)</f>
        <v>0.318888888888889</v>
      </c>
    </row>
    <row r="8722" customFormat="false" ht="15" hidden="false" customHeight="false" outlineLevel="0" collapsed="false">
      <c r="A8722" s="47" t="s">
        <v>20674</v>
      </c>
      <c r="B8722" s="47" t="s">
        <v>1946</v>
      </c>
      <c r="C8722" s="48" t="n">
        <v>46179</v>
      </c>
      <c r="D8722" s="47" t="s">
        <v>62</v>
      </c>
      <c r="E8722" s="47" t="s">
        <v>120</v>
      </c>
      <c r="F8722" s="47" t="s">
        <v>148</v>
      </c>
      <c r="G8722" s="47" t="s">
        <v>126</v>
      </c>
      <c r="H8722" s="47" t="n">
        <v>206</v>
      </c>
      <c r="I8722" s="57" t="n">
        <f aca="false">IFERROR(H8722/INDEX(Rate_Master!$C$2:$C$13,MATCH(F8722,Rate_Master!$A$2:$A$13,0)),0)</f>
        <v>0.228888888888889</v>
      </c>
    </row>
    <row r="8723" customFormat="false" ht="15" hidden="false" customHeight="false" outlineLevel="0" collapsed="false">
      <c r="A8723" s="47" t="s">
        <v>20675</v>
      </c>
      <c r="B8723" s="47" t="s">
        <v>1947</v>
      </c>
      <c r="C8723" s="48" t="n">
        <v>46179</v>
      </c>
      <c r="D8723" s="47" t="s">
        <v>62</v>
      </c>
      <c r="E8723" s="47" t="s">
        <v>120</v>
      </c>
      <c r="F8723" s="47" t="s">
        <v>148</v>
      </c>
      <c r="G8723" s="47" t="s">
        <v>119</v>
      </c>
      <c r="H8723" s="47" t="n">
        <v>996</v>
      </c>
      <c r="I8723" s="57" t="n">
        <f aca="false">IFERROR(H8723/INDEX(Rate_Master!$C$2:$C$13,MATCH(F8723,Rate_Master!$A$2:$A$13,0)),0)</f>
        <v>1.10666666666667</v>
      </c>
    </row>
    <row r="8724" customFormat="false" ht="15" hidden="false" customHeight="false" outlineLevel="0" collapsed="false">
      <c r="A8724" s="47" t="s">
        <v>20676</v>
      </c>
      <c r="B8724" s="47" t="s">
        <v>1947</v>
      </c>
      <c r="C8724" s="48" t="n">
        <v>46179</v>
      </c>
      <c r="D8724" s="47" t="s">
        <v>62</v>
      </c>
      <c r="E8724" s="47" t="s">
        <v>120</v>
      </c>
      <c r="F8724" s="47" t="s">
        <v>148</v>
      </c>
      <c r="G8724" s="47" t="s">
        <v>121</v>
      </c>
      <c r="H8724" s="47" t="n">
        <v>852</v>
      </c>
      <c r="I8724" s="57" t="n">
        <f aca="false">IFERROR(H8724/INDEX(Rate_Master!$C$2:$C$13,MATCH(F8724,Rate_Master!$A$2:$A$13,0)),0)</f>
        <v>0.946666666666667</v>
      </c>
    </row>
    <row r="8725" customFormat="false" ht="15" hidden="false" customHeight="false" outlineLevel="0" collapsed="false">
      <c r="A8725" s="47" t="s">
        <v>20677</v>
      </c>
      <c r="B8725" s="47" t="s">
        <v>1947</v>
      </c>
      <c r="C8725" s="48" t="n">
        <v>46179</v>
      </c>
      <c r="D8725" s="47" t="s">
        <v>62</v>
      </c>
      <c r="E8725" s="47" t="s">
        <v>120</v>
      </c>
      <c r="F8725" s="47" t="s">
        <v>148</v>
      </c>
      <c r="G8725" s="47" t="s">
        <v>122</v>
      </c>
      <c r="H8725" s="47" t="n">
        <v>944</v>
      </c>
      <c r="I8725" s="57" t="n">
        <f aca="false">IFERROR(H8725/INDEX(Rate_Master!$C$2:$C$13,MATCH(F8725,Rate_Master!$A$2:$A$13,0)),0)</f>
        <v>1.04888888888889</v>
      </c>
    </row>
    <row r="8726" customFormat="false" ht="15" hidden="false" customHeight="false" outlineLevel="0" collapsed="false">
      <c r="A8726" s="47" t="s">
        <v>20678</v>
      </c>
      <c r="B8726" s="47" t="s">
        <v>1947</v>
      </c>
      <c r="C8726" s="48" t="n">
        <v>46179</v>
      </c>
      <c r="D8726" s="47" t="s">
        <v>62</v>
      </c>
      <c r="E8726" s="47" t="s">
        <v>120</v>
      </c>
      <c r="F8726" s="47" t="s">
        <v>148</v>
      </c>
      <c r="G8726" s="47" t="s">
        <v>123</v>
      </c>
      <c r="H8726" s="47" t="n">
        <v>647</v>
      </c>
      <c r="I8726" s="57" t="n">
        <f aca="false">IFERROR(H8726/INDEX(Rate_Master!$C$2:$C$13,MATCH(F8726,Rate_Master!$A$2:$A$13,0)),0)</f>
        <v>0.718888888888889</v>
      </c>
    </row>
    <row r="8727" customFormat="false" ht="15" hidden="false" customHeight="false" outlineLevel="0" collapsed="false">
      <c r="A8727" s="47" t="s">
        <v>20679</v>
      </c>
      <c r="B8727" s="47" t="s">
        <v>1947</v>
      </c>
      <c r="C8727" s="48" t="n">
        <v>46179</v>
      </c>
      <c r="D8727" s="47" t="s">
        <v>62</v>
      </c>
      <c r="E8727" s="47" t="s">
        <v>120</v>
      </c>
      <c r="F8727" s="47" t="s">
        <v>148</v>
      </c>
      <c r="G8727" s="47" t="s">
        <v>124</v>
      </c>
      <c r="H8727" s="47" t="n">
        <v>438</v>
      </c>
      <c r="I8727" s="57" t="n">
        <f aca="false">IFERROR(H8727/INDEX(Rate_Master!$C$2:$C$13,MATCH(F8727,Rate_Master!$A$2:$A$13,0)),0)</f>
        <v>0.486666666666667</v>
      </c>
    </row>
    <row r="8728" customFormat="false" ht="15" hidden="false" customHeight="false" outlineLevel="0" collapsed="false">
      <c r="A8728" s="47" t="s">
        <v>20680</v>
      </c>
      <c r="B8728" s="47" t="s">
        <v>1947</v>
      </c>
      <c r="C8728" s="48" t="n">
        <v>46179</v>
      </c>
      <c r="D8728" s="47" t="s">
        <v>62</v>
      </c>
      <c r="E8728" s="47" t="s">
        <v>120</v>
      </c>
      <c r="F8728" s="47" t="s">
        <v>148</v>
      </c>
      <c r="G8728" s="47" t="s">
        <v>125</v>
      </c>
      <c r="H8728" s="47" t="n">
        <v>287</v>
      </c>
      <c r="I8728" s="57" t="n">
        <f aca="false">IFERROR(H8728/INDEX(Rate_Master!$C$2:$C$13,MATCH(F8728,Rate_Master!$A$2:$A$13,0)),0)</f>
        <v>0.318888888888889</v>
      </c>
    </row>
    <row r="8729" customFormat="false" ht="15" hidden="false" customHeight="false" outlineLevel="0" collapsed="false">
      <c r="A8729" s="47" t="s">
        <v>20681</v>
      </c>
      <c r="B8729" s="47" t="s">
        <v>1947</v>
      </c>
      <c r="C8729" s="48" t="n">
        <v>46179</v>
      </c>
      <c r="D8729" s="47" t="s">
        <v>62</v>
      </c>
      <c r="E8729" s="47" t="s">
        <v>120</v>
      </c>
      <c r="F8729" s="47" t="s">
        <v>148</v>
      </c>
      <c r="G8729" s="47" t="s">
        <v>126</v>
      </c>
      <c r="H8729" s="47" t="n">
        <v>158</v>
      </c>
      <c r="I8729" s="57" t="n">
        <f aca="false">IFERROR(H8729/INDEX(Rate_Master!$C$2:$C$13,MATCH(F8729,Rate_Master!$A$2:$A$13,0)),0)</f>
        <v>0.175555555555556</v>
      </c>
    </row>
    <row r="8730" customFormat="false" ht="15" hidden="false" customHeight="false" outlineLevel="0" collapsed="false">
      <c r="A8730" s="47" t="s">
        <v>20682</v>
      </c>
      <c r="B8730" s="47" t="s">
        <v>1948</v>
      </c>
      <c r="C8730" s="48" t="n">
        <v>46179</v>
      </c>
      <c r="D8730" s="47" t="s">
        <v>62</v>
      </c>
      <c r="E8730" s="47" t="s">
        <v>120</v>
      </c>
      <c r="F8730" s="47" t="s">
        <v>148</v>
      </c>
      <c r="G8730" s="47" t="s">
        <v>119</v>
      </c>
      <c r="H8730" s="47" t="n">
        <v>1666</v>
      </c>
      <c r="I8730" s="57" t="n">
        <f aca="false">IFERROR(H8730/INDEX(Rate_Master!$C$2:$C$13,MATCH(F8730,Rate_Master!$A$2:$A$13,0)),0)</f>
        <v>1.85111111111111</v>
      </c>
    </row>
    <row r="8731" customFormat="false" ht="15" hidden="false" customHeight="false" outlineLevel="0" collapsed="false">
      <c r="A8731" s="47" t="s">
        <v>20683</v>
      </c>
      <c r="B8731" s="47" t="s">
        <v>1948</v>
      </c>
      <c r="C8731" s="48" t="n">
        <v>46179</v>
      </c>
      <c r="D8731" s="47" t="s">
        <v>62</v>
      </c>
      <c r="E8731" s="47" t="s">
        <v>120</v>
      </c>
      <c r="F8731" s="47" t="s">
        <v>148</v>
      </c>
      <c r="G8731" s="47" t="s">
        <v>121</v>
      </c>
      <c r="H8731" s="47" t="n">
        <v>1511</v>
      </c>
      <c r="I8731" s="57" t="n">
        <f aca="false">IFERROR(H8731/INDEX(Rate_Master!$C$2:$C$13,MATCH(F8731,Rate_Master!$A$2:$A$13,0)),0)</f>
        <v>1.67888888888889</v>
      </c>
    </row>
    <row r="8732" customFormat="false" ht="15" hidden="false" customHeight="false" outlineLevel="0" collapsed="false">
      <c r="A8732" s="47" t="s">
        <v>20684</v>
      </c>
      <c r="B8732" s="47" t="s">
        <v>1948</v>
      </c>
      <c r="C8732" s="48" t="n">
        <v>46179</v>
      </c>
      <c r="D8732" s="47" t="s">
        <v>62</v>
      </c>
      <c r="E8732" s="47" t="s">
        <v>120</v>
      </c>
      <c r="F8732" s="47" t="s">
        <v>148</v>
      </c>
      <c r="G8732" s="47" t="s">
        <v>122</v>
      </c>
      <c r="H8732" s="47" t="n">
        <v>1688</v>
      </c>
      <c r="I8732" s="57" t="n">
        <f aca="false">IFERROR(H8732/INDEX(Rate_Master!$C$2:$C$13,MATCH(F8732,Rate_Master!$A$2:$A$13,0)),0)</f>
        <v>1.87555555555556</v>
      </c>
    </row>
    <row r="8733" customFormat="false" ht="15" hidden="false" customHeight="false" outlineLevel="0" collapsed="false">
      <c r="A8733" s="47" t="s">
        <v>20685</v>
      </c>
      <c r="B8733" s="47" t="s">
        <v>1948</v>
      </c>
      <c r="C8733" s="48" t="n">
        <v>46179</v>
      </c>
      <c r="D8733" s="47" t="s">
        <v>62</v>
      </c>
      <c r="E8733" s="47" t="s">
        <v>120</v>
      </c>
      <c r="F8733" s="47" t="s">
        <v>148</v>
      </c>
      <c r="G8733" s="47" t="s">
        <v>123</v>
      </c>
      <c r="H8733" s="47" t="n">
        <v>1201</v>
      </c>
      <c r="I8733" s="57" t="n">
        <f aca="false">IFERROR(H8733/INDEX(Rate_Master!$C$2:$C$13,MATCH(F8733,Rate_Master!$A$2:$A$13,0)),0)</f>
        <v>1.33444444444444</v>
      </c>
    </row>
    <row r="8734" customFormat="false" ht="15" hidden="false" customHeight="false" outlineLevel="0" collapsed="false">
      <c r="A8734" s="47" t="s">
        <v>20686</v>
      </c>
      <c r="B8734" s="47" t="s">
        <v>1948</v>
      </c>
      <c r="C8734" s="48" t="n">
        <v>46179</v>
      </c>
      <c r="D8734" s="47" t="s">
        <v>62</v>
      </c>
      <c r="E8734" s="47" t="s">
        <v>120</v>
      </c>
      <c r="F8734" s="47" t="s">
        <v>148</v>
      </c>
      <c r="G8734" s="47" t="s">
        <v>124</v>
      </c>
      <c r="H8734" s="47" t="n">
        <v>718</v>
      </c>
      <c r="I8734" s="57" t="n">
        <f aca="false">IFERROR(H8734/INDEX(Rate_Master!$C$2:$C$13,MATCH(F8734,Rate_Master!$A$2:$A$13,0)),0)</f>
        <v>0.797777777777778</v>
      </c>
    </row>
    <row r="8735" customFormat="false" ht="15" hidden="false" customHeight="false" outlineLevel="0" collapsed="false">
      <c r="A8735" s="47" t="s">
        <v>20687</v>
      </c>
      <c r="B8735" s="47" t="s">
        <v>1948</v>
      </c>
      <c r="C8735" s="48" t="n">
        <v>46179</v>
      </c>
      <c r="D8735" s="47" t="s">
        <v>62</v>
      </c>
      <c r="E8735" s="47" t="s">
        <v>120</v>
      </c>
      <c r="F8735" s="47" t="s">
        <v>148</v>
      </c>
      <c r="G8735" s="47" t="s">
        <v>125</v>
      </c>
      <c r="H8735" s="47" t="n">
        <v>431</v>
      </c>
      <c r="I8735" s="57" t="n">
        <f aca="false">IFERROR(H8735/INDEX(Rate_Master!$C$2:$C$13,MATCH(F8735,Rate_Master!$A$2:$A$13,0)),0)</f>
        <v>0.478888888888889</v>
      </c>
    </row>
    <row r="8736" customFormat="false" ht="15" hidden="false" customHeight="false" outlineLevel="0" collapsed="false">
      <c r="A8736" s="47" t="s">
        <v>20688</v>
      </c>
      <c r="B8736" s="47" t="s">
        <v>1948</v>
      </c>
      <c r="C8736" s="48" t="n">
        <v>46179</v>
      </c>
      <c r="D8736" s="47" t="s">
        <v>62</v>
      </c>
      <c r="E8736" s="47" t="s">
        <v>120</v>
      </c>
      <c r="F8736" s="47" t="s">
        <v>148</v>
      </c>
      <c r="G8736" s="47" t="s">
        <v>126</v>
      </c>
      <c r="H8736" s="47" t="n">
        <v>282</v>
      </c>
      <c r="I8736" s="57" t="n">
        <f aca="false">IFERROR(H8736/INDEX(Rate_Master!$C$2:$C$13,MATCH(F8736,Rate_Master!$A$2:$A$13,0)),0)</f>
        <v>0.313333333333333</v>
      </c>
    </row>
    <row r="8737" customFormat="false" ht="15" hidden="false" customHeight="false" outlineLevel="0" collapsed="false">
      <c r="A8737" s="47" t="s">
        <v>20689</v>
      </c>
      <c r="B8737" s="47" t="s">
        <v>1949</v>
      </c>
      <c r="C8737" s="48" t="n">
        <v>46179</v>
      </c>
      <c r="D8737" s="47" t="s">
        <v>63</v>
      </c>
      <c r="E8737" s="47" t="s">
        <v>120</v>
      </c>
      <c r="F8737" s="47" t="s">
        <v>153</v>
      </c>
      <c r="G8737" s="47" t="s">
        <v>119</v>
      </c>
      <c r="H8737" s="47" t="n">
        <v>1031</v>
      </c>
      <c r="I8737" s="57" t="n">
        <f aca="false">IFERROR(H8737/INDEX(Rate_Master!$C$2:$C$13,MATCH(F8737,Rate_Master!$A$2:$A$13,0)),0)</f>
        <v>1.031</v>
      </c>
    </row>
    <row r="8738" customFormat="false" ht="15" hidden="false" customHeight="false" outlineLevel="0" collapsed="false">
      <c r="A8738" s="47" t="s">
        <v>20690</v>
      </c>
      <c r="B8738" s="47" t="s">
        <v>1949</v>
      </c>
      <c r="C8738" s="48" t="n">
        <v>46179</v>
      </c>
      <c r="D8738" s="47" t="s">
        <v>63</v>
      </c>
      <c r="E8738" s="47" t="s">
        <v>120</v>
      </c>
      <c r="F8738" s="47" t="s">
        <v>153</v>
      </c>
      <c r="G8738" s="47" t="s">
        <v>121</v>
      </c>
      <c r="H8738" s="47" t="n">
        <v>867</v>
      </c>
      <c r="I8738" s="57" t="n">
        <f aca="false">IFERROR(H8738/INDEX(Rate_Master!$C$2:$C$13,MATCH(F8738,Rate_Master!$A$2:$A$13,0)),0)</f>
        <v>0.867</v>
      </c>
    </row>
    <row r="8739" customFormat="false" ht="15" hidden="false" customHeight="false" outlineLevel="0" collapsed="false">
      <c r="A8739" s="47" t="s">
        <v>20691</v>
      </c>
      <c r="B8739" s="47" t="s">
        <v>1949</v>
      </c>
      <c r="C8739" s="48" t="n">
        <v>46179</v>
      </c>
      <c r="D8739" s="47" t="s">
        <v>63</v>
      </c>
      <c r="E8739" s="47" t="s">
        <v>120</v>
      </c>
      <c r="F8739" s="47" t="s">
        <v>153</v>
      </c>
      <c r="G8739" s="47" t="s">
        <v>122</v>
      </c>
      <c r="H8739" s="47" t="n">
        <v>1058</v>
      </c>
      <c r="I8739" s="57" t="n">
        <f aca="false">IFERROR(H8739/INDEX(Rate_Master!$C$2:$C$13,MATCH(F8739,Rate_Master!$A$2:$A$13,0)),0)</f>
        <v>1.058</v>
      </c>
    </row>
    <row r="8740" customFormat="false" ht="15" hidden="false" customHeight="false" outlineLevel="0" collapsed="false">
      <c r="A8740" s="47" t="s">
        <v>20692</v>
      </c>
      <c r="B8740" s="47" t="s">
        <v>1949</v>
      </c>
      <c r="C8740" s="48" t="n">
        <v>46179</v>
      </c>
      <c r="D8740" s="47" t="s">
        <v>63</v>
      </c>
      <c r="E8740" s="47" t="s">
        <v>120</v>
      </c>
      <c r="F8740" s="47" t="s">
        <v>153</v>
      </c>
      <c r="G8740" s="47" t="s">
        <v>123</v>
      </c>
      <c r="H8740" s="47" t="n">
        <v>683</v>
      </c>
      <c r="I8740" s="57" t="n">
        <f aca="false">IFERROR(H8740/INDEX(Rate_Master!$C$2:$C$13,MATCH(F8740,Rate_Master!$A$2:$A$13,0)),0)</f>
        <v>0.683</v>
      </c>
    </row>
    <row r="8741" customFormat="false" ht="15" hidden="false" customHeight="false" outlineLevel="0" collapsed="false">
      <c r="A8741" s="47" t="s">
        <v>20693</v>
      </c>
      <c r="B8741" s="47" t="s">
        <v>1949</v>
      </c>
      <c r="C8741" s="48" t="n">
        <v>46179</v>
      </c>
      <c r="D8741" s="47" t="s">
        <v>63</v>
      </c>
      <c r="E8741" s="47" t="s">
        <v>120</v>
      </c>
      <c r="F8741" s="47" t="s">
        <v>153</v>
      </c>
      <c r="G8741" s="47" t="s">
        <v>124</v>
      </c>
      <c r="H8741" s="47" t="n">
        <v>493</v>
      </c>
      <c r="I8741" s="57" t="n">
        <f aca="false">IFERROR(H8741/INDEX(Rate_Master!$C$2:$C$13,MATCH(F8741,Rate_Master!$A$2:$A$13,0)),0)</f>
        <v>0.493</v>
      </c>
    </row>
    <row r="8742" customFormat="false" ht="15" hidden="false" customHeight="false" outlineLevel="0" collapsed="false">
      <c r="A8742" s="47" t="s">
        <v>20694</v>
      </c>
      <c r="B8742" s="47" t="s">
        <v>1949</v>
      </c>
      <c r="C8742" s="48" t="n">
        <v>46179</v>
      </c>
      <c r="D8742" s="47" t="s">
        <v>63</v>
      </c>
      <c r="E8742" s="47" t="s">
        <v>120</v>
      </c>
      <c r="F8742" s="47" t="s">
        <v>153</v>
      </c>
      <c r="G8742" s="47" t="s">
        <v>125</v>
      </c>
      <c r="H8742" s="47" t="n">
        <v>284</v>
      </c>
      <c r="I8742" s="57" t="n">
        <f aca="false">IFERROR(H8742/INDEX(Rate_Master!$C$2:$C$13,MATCH(F8742,Rate_Master!$A$2:$A$13,0)),0)</f>
        <v>0.284</v>
      </c>
    </row>
    <row r="8743" customFormat="false" ht="15" hidden="false" customHeight="false" outlineLevel="0" collapsed="false">
      <c r="A8743" s="47" t="s">
        <v>20695</v>
      </c>
      <c r="B8743" s="47" t="s">
        <v>1949</v>
      </c>
      <c r="C8743" s="48" t="n">
        <v>46179</v>
      </c>
      <c r="D8743" s="47" t="s">
        <v>63</v>
      </c>
      <c r="E8743" s="47" t="s">
        <v>120</v>
      </c>
      <c r="F8743" s="47" t="s">
        <v>153</v>
      </c>
      <c r="G8743" s="47" t="s">
        <v>126</v>
      </c>
      <c r="H8743" s="47" t="n">
        <v>170</v>
      </c>
      <c r="I8743" s="57" t="n">
        <f aca="false">IFERROR(H8743/INDEX(Rate_Master!$C$2:$C$13,MATCH(F8743,Rate_Master!$A$2:$A$13,0)),0)</f>
        <v>0.17</v>
      </c>
    </row>
    <row r="8744" customFormat="false" ht="15" hidden="false" customHeight="false" outlineLevel="0" collapsed="false">
      <c r="A8744" s="47" t="s">
        <v>20696</v>
      </c>
      <c r="B8744" s="47" t="s">
        <v>1950</v>
      </c>
      <c r="C8744" s="48" t="n">
        <v>46179</v>
      </c>
      <c r="D8744" s="47" t="s">
        <v>63</v>
      </c>
      <c r="E8744" s="47" t="s">
        <v>120</v>
      </c>
      <c r="F8744" s="47" t="s">
        <v>153</v>
      </c>
      <c r="G8744" s="47" t="s">
        <v>119</v>
      </c>
      <c r="H8744" s="47" t="n">
        <v>1597</v>
      </c>
      <c r="I8744" s="57" t="n">
        <f aca="false">IFERROR(H8744/INDEX(Rate_Master!$C$2:$C$13,MATCH(F8744,Rate_Master!$A$2:$A$13,0)),0)</f>
        <v>1.597</v>
      </c>
    </row>
    <row r="8745" customFormat="false" ht="15" hidden="false" customHeight="false" outlineLevel="0" collapsed="false">
      <c r="A8745" s="47" t="s">
        <v>20697</v>
      </c>
      <c r="B8745" s="47" t="s">
        <v>1950</v>
      </c>
      <c r="C8745" s="48" t="n">
        <v>46179</v>
      </c>
      <c r="D8745" s="47" t="s">
        <v>63</v>
      </c>
      <c r="E8745" s="47" t="s">
        <v>120</v>
      </c>
      <c r="F8745" s="47" t="s">
        <v>153</v>
      </c>
      <c r="G8745" s="47" t="s">
        <v>121</v>
      </c>
      <c r="H8745" s="47" t="n">
        <v>1376</v>
      </c>
      <c r="I8745" s="57" t="n">
        <f aca="false">IFERROR(H8745/INDEX(Rate_Master!$C$2:$C$13,MATCH(F8745,Rate_Master!$A$2:$A$13,0)),0)</f>
        <v>1.376</v>
      </c>
    </row>
    <row r="8746" customFormat="false" ht="15" hidden="false" customHeight="false" outlineLevel="0" collapsed="false">
      <c r="A8746" s="47" t="s">
        <v>20698</v>
      </c>
      <c r="B8746" s="47" t="s">
        <v>1950</v>
      </c>
      <c r="C8746" s="48" t="n">
        <v>46179</v>
      </c>
      <c r="D8746" s="47" t="s">
        <v>63</v>
      </c>
      <c r="E8746" s="47" t="s">
        <v>120</v>
      </c>
      <c r="F8746" s="47" t="s">
        <v>153</v>
      </c>
      <c r="G8746" s="47" t="s">
        <v>122</v>
      </c>
      <c r="H8746" s="47" t="n">
        <v>1496</v>
      </c>
      <c r="I8746" s="57" t="n">
        <f aca="false">IFERROR(H8746/INDEX(Rate_Master!$C$2:$C$13,MATCH(F8746,Rate_Master!$A$2:$A$13,0)),0)</f>
        <v>1.496</v>
      </c>
    </row>
    <row r="8747" customFormat="false" ht="15" hidden="false" customHeight="false" outlineLevel="0" collapsed="false">
      <c r="A8747" s="47" t="s">
        <v>20699</v>
      </c>
      <c r="B8747" s="47" t="s">
        <v>1950</v>
      </c>
      <c r="C8747" s="48" t="n">
        <v>46179</v>
      </c>
      <c r="D8747" s="47" t="s">
        <v>63</v>
      </c>
      <c r="E8747" s="47" t="s">
        <v>120</v>
      </c>
      <c r="F8747" s="47" t="s">
        <v>153</v>
      </c>
      <c r="G8747" s="47" t="s">
        <v>123</v>
      </c>
      <c r="H8747" s="47" t="n">
        <v>1077</v>
      </c>
      <c r="I8747" s="57" t="n">
        <f aca="false">IFERROR(H8747/INDEX(Rate_Master!$C$2:$C$13,MATCH(F8747,Rate_Master!$A$2:$A$13,0)),0)</f>
        <v>1.077</v>
      </c>
    </row>
    <row r="8748" customFormat="false" ht="15" hidden="false" customHeight="false" outlineLevel="0" collapsed="false">
      <c r="A8748" s="47" t="s">
        <v>20700</v>
      </c>
      <c r="B8748" s="47" t="s">
        <v>1950</v>
      </c>
      <c r="C8748" s="48" t="n">
        <v>46179</v>
      </c>
      <c r="D8748" s="47" t="s">
        <v>63</v>
      </c>
      <c r="E8748" s="47" t="s">
        <v>120</v>
      </c>
      <c r="F8748" s="47" t="s">
        <v>153</v>
      </c>
      <c r="G8748" s="47" t="s">
        <v>124</v>
      </c>
      <c r="H8748" s="47" t="n">
        <v>701</v>
      </c>
      <c r="I8748" s="57" t="n">
        <f aca="false">IFERROR(H8748/INDEX(Rate_Master!$C$2:$C$13,MATCH(F8748,Rate_Master!$A$2:$A$13,0)),0)</f>
        <v>0.701</v>
      </c>
    </row>
    <row r="8749" customFormat="false" ht="15" hidden="false" customHeight="false" outlineLevel="0" collapsed="false">
      <c r="A8749" s="47" t="s">
        <v>20701</v>
      </c>
      <c r="B8749" s="47" t="s">
        <v>1950</v>
      </c>
      <c r="C8749" s="48" t="n">
        <v>46179</v>
      </c>
      <c r="D8749" s="47" t="s">
        <v>63</v>
      </c>
      <c r="E8749" s="47" t="s">
        <v>120</v>
      </c>
      <c r="F8749" s="47" t="s">
        <v>153</v>
      </c>
      <c r="G8749" s="47" t="s">
        <v>125</v>
      </c>
      <c r="H8749" s="47" t="n">
        <v>394</v>
      </c>
      <c r="I8749" s="57" t="n">
        <f aca="false">IFERROR(H8749/INDEX(Rate_Master!$C$2:$C$13,MATCH(F8749,Rate_Master!$A$2:$A$13,0)),0)</f>
        <v>0.394</v>
      </c>
    </row>
    <row r="8750" customFormat="false" ht="15" hidden="false" customHeight="false" outlineLevel="0" collapsed="false">
      <c r="A8750" s="47" t="s">
        <v>20702</v>
      </c>
      <c r="B8750" s="47" t="s">
        <v>1950</v>
      </c>
      <c r="C8750" s="48" t="n">
        <v>46179</v>
      </c>
      <c r="D8750" s="47" t="s">
        <v>63</v>
      </c>
      <c r="E8750" s="47" t="s">
        <v>120</v>
      </c>
      <c r="F8750" s="47" t="s">
        <v>153</v>
      </c>
      <c r="G8750" s="47" t="s">
        <v>126</v>
      </c>
      <c r="H8750" s="47" t="n">
        <v>297</v>
      </c>
      <c r="I8750" s="57" t="n">
        <f aca="false">IFERROR(H8750/INDEX(Rate_Master!$C$2:$C$13,MATCH(F8750,Rate_Master!$A$2:$A$13,0)),0)</f>
        <v>0.297</v>
      </c>
    </row>
    <row r="8751" customFormat="false" ht="15" hidden="false" customHeight="false" outlineLevel="0" collapsed="false">
      <c r="A8751" s="47" t="s">
        <v>20703</v>
      </c>
      <c r="B8751" s="47" t="s">
        <v>1951</v>
      </c>
      <c r="C8751" s="48" t="n">
        <v>46179</v>
      </c>
      <c r="D8751" s="47" t="s">
        <v>63</v>
      </c>
      <c r="E8751" s="47" t="s">
        <v>120</v>
      </c>
      <c r="F8751" s="47" t="s">
        <v>153</v>
      </c>
      <c r="G8751" s="47" t="s">
        <v>119</v>
      </c>
      <c r="H8751" s="47" t="n">
        <v>1306</v>
      </c>
      <c r="I8751" s="57" t="n">
        <f aca="false">IFERROR(H8751/INDEX(Rate_Master!$C$2:$C$13,MATCH(F8751,Rate_Master!$A$2:$A$13,0)),0)</f>
        <v>1.306</v>
      </c>
    </row>
    <row r="8752" customFormat="false" ht="15" hidden="false" customHeight="false" outlineLevel="0" collapsed="false">
      <c r="A8752" s="47" t="s">
        <v>20704</v>
      </c>
      <c r="B8752" s="47" t="s">
        <v>1951</v>
      </c>
      <c r="C8752" s="48" t="n">
        <v>46179</v>
      </c>
      <c r="D8752" s="47" t="s">
        <v>63</v>
      </c>
      <c r="E8752" s="47" t="s">
        <v>120</v>
      </c>
      <c r="F8752" s="47" t="s">
        <v>153</v>
      </c>
      <c r="G8752" s="47" t="s">
        <v>121</v>
      </c>
      <c r="H8752" s="47" t="n">
        <v>1225</v>
      </c>
      <c r="I8752" s="57" t="n">
        <f aca="false">IFERROR(H8752/INDEX(Rate_Master!$C$2:$C$13,MATCH(F8752,Rate_Master!$A$2:$A$13,0)),0)</f>
        <v>1.225</v>
      </c>
    </row>
    <row r="8753" customFormat="false" ht="15" hidden="false" customHeight="false" outlineLevel="0" collapsed="false">
      <c r="A8753" s="47" t="s">
        <v>20705</v>
      </c>
      <c r="B8753" s="47" t="s">
        <v>1951</v>
      </c>
      <c r="C8753" s="48" t="n">
        <v>46179</v>
      </c>
      <c r="D8753" s="47" t="s">
        <v>63</v>
      </c>
      <c r="E8753" s="47" t="s">
        <v>120</v>
      </c>
      <c r="F8753" s="47" t="s">
        <v>153</v>
      </c>
      <c r="G8753" s="47" t="s">
        <v>122</v>
      </c>
      <c r="H8753" s="47" t="n">
        <v>1383</v>
      </c>
      <c r="I8753" s="57" t="n">
        <f aca="false">IFERROR(H8753/INDEX(Rate_Master!$C$2:$C$13,MATCH(F8753,Rate_Master!$A$2:$A$13,0)),0)</f>
        <v>1.383</v>
      </c>
    </row>
    <row r="8754" customFormat="false" ht="15" hidden="false" customHeight="false" outlineLevel="0" collapsed="false">
      <c r="A8754" s="47" t="s">
        <v>20706</v>
      </c>
      <c r="B8754" s="47" t="s">
        <v>1951</v>
      </c>
      <c r="C8754" s="48" t="n">
        <v>46179</v>
      </c>
      <c r="D8754" s="47" t="s">
        <v>63</v>
      </c>
      <c r="E8754" s="47" t="s">
        <v>120</v>
      </c>
      <c r="F8754" s="47" t="s">
        <v>153</v>
      </c>
      <c r="G8754" s="47" t="s">
        <v>123</v>
      </c>
      <c r="H8754" s="47" t="n">
        <v>965</v>
      </c>
      <c r="I8754" s="57" t="n">
        <f aca="false">IFERROR(H8754/INDEX(Rate_Master!$C$2:$C$13,MATCH(F8754,Rate_Master!$A$2:$A$13,0)),0)</f>
        <v>0.965</v>
      </c>
    </row>
    <row r="8755" customFormat="false" ht="15" hidden="false" customHeight="false" outlineLevel="0" collapsed="false">
      <c r="A8755" s="47" t="s">
        <v>20707</v>
      </c>
      <c r="B8755" s="47" t="s">
        <v>1951</v>
      </c>
      <c r="C8755" s="48" t="n">
        <v>46179</v>
      </c>
      <c r="D8755" s="47" t="s">
        <v>63</v>
      </c>
      <c r="E8755" s="47" t="s">
        <v>120</v>
      </c>
      <c r="F8755" s="47" t="s">
        <v>153</v>
      </c>
      <c r="G8755" s="47" t="s">
        <v>124</v>
      </c>
      <c r="H8755" s="47" t="n">
        <v>589</v>
      </c>
      <c r="I8755" s="57" t="n">
        <f aca="false">IFERROR(H8755/INDEX(Rate_Master!$C$2:$C$13,MATCH(F8755,Rate_Master!$A$2:$A$13,0)),0)</f>
        <v>0.589</v>
      </c>
    </row>
    <row r="8756" customFormat="false" ht="15" hidden="false" customHeight="false" outlineLevel="0" collapsed="false">
      <c r="A8756" s="47" t="s">
        <v>20708</v>
      </c>
      <c r="B8756" s="47" t="s">
        <v>1951</v>
      </c>
      <c r="C8756" s="48" t="n">
        <v>46179</v>
      </c>
      <c r="D8756" s="47" t="s">
        <v>63</v>
      </c>
      <c r="E8756" s="47" t="s">
        <v>120</v>
      </c>
      <c r="F8756" s="47" t="s">
        <v>153</v>
      </c>
      <c r="G8756" s="47" t="s">
        <v>125</v>
      </c>
      <c r="H8756" s="47" t="n">
        <v>377</v>
      </c>
      <c r="I8756" s="57" t="n">
        <f aca="false">IFERROR(H8756/INDEX(Rate_Master!$C$2:$C$13,MATCH(F8756,Rate_Master!$A$2:$A$13,0)),0)</f>
        <v>0.377</v>
      </c>
    </row>
    <row r="8757" customFormat="false" ht="15" hidden="false" customHeight="false" outlineLevel="0" collapsed="false">
      <c r="A8757" s="47" t="s">
        <v>20709</v>
      </c>
      <c r="B8757" s="47" t="s">
        <v>1951</v>
      </c>
      <c r="C8757" s="48" t="n">
        <v>46179</v>
      </c>
      <c r="D8757" s="47" t="s">
        <v>63</v>
      </c>
      <c r="E8757" s="47" t="s">
        <v>120</v>
      </c>
      <c r="F8757" s="47" t="s">
        <v>153</v>
      </c>
      <c r="G8757" s="47" t="s">
        <v>126</v>
      </c>
      <c r="H8757" s="47" t="n">
        <v>254</v>
      </c>
      <c r="I8757" s="57" t="n">
        <f aca="false">IFERROR(H8757/INDEX(Rate_Master!$C$2:$C$13,MATCH(F8757,Rate_Master!$A$2:$A$13,0)),0)</f>
        <v>0.254</v>
      </c>
    </row>
    <row r="8758" customFormat="false" ht="15" hidden="false" customHeight="false" outlineLevel="0" collapsed="false">
      <c r="A8758" s="47" t="s">
        <v>20710</v>
      </c>
      <c r="B8758" s="47" t="s">
        <v>1952</v>
      </c>
      <c r="C8758" s="48" t="n">
        <v>46179</v>
      </c>
      <c r="D8758" s="47" t="s">
        <v>64</v>
      </c>
      <c r="E8758" s="47" t="s">
        <v>128</v>
      </c>
      <c r="F8758" s="47" t="s">
        <v>155</v>
      </c>
      <c r="G8758" s="47" t="s">
        <v>127</v>
      </c>
      <c r="H8758" s="47" t="n">
        <v>1200</v>
      </c>
      <c r="I8758" s="57" t="n">
        <f aca="false">IFERROR(H8758/INDEX(Rate_Master!$C$2:$C$13,MATCH(F8758,Rate_Master!$A$2:$A$13,0)),0)</f>
        <v>2.18181818181818</v>
      </c>
    </row>
    <row r="8759" customFormat="false" ht="15" hidden="false" customHeight="false" outlineLevel="0" collapsed="false">
      <c r="A8759" s="47" t="s">
        <v>20711</v>
      </c>
      <c r="B8759" s="47" t="s">
        <v>1952</v>
      </c>
      <c r="C8759" s="48" t="n">
        <v>46179</v>
      </c>
      <c r="D8759" s="47" t="s">
        <v>64</v>
      </c>
      <c r="E8759" s="47" t="s">
        <v>128</v>
      </c>
      <c r="F8759" s="47" t="s">
        <v>155</v>
      </c>
      <c r="G8759" s="47" t="s">
        <v>129</v>
      </c>
      <c r="H8759" s="47" t="n">
        <v>820</v>
      </c>
      <c r="I8759" s="57" t="n">
        <f aca="false">IFERROR(H8759/INDEX(Rate_Master!$C$2:$C$13,MATCH(F8759,Rate_Master!$A$2:$A$13,0)),0)</f>
        <v>1.49090909090909</v>
      </c>
    </row>
    <row r="8760" customFormat="false" ht="15" hidden="false" customHeight="false" outlineLevel="0" collapsed="false">
      <c r="A8760" s="47" t="s">
        <v>20712</v>
      </c>
      <c r="B8760" s="47" t="s">
        <v>1952</v>
      </c>
      <c r="C8760" s="48" t="n">
        <v>46179</v>
      </c>
      <c r="D8760" s="47" t="s">
        <v>64</v>
      </c>
      <c r="E8760" s="47" t="s">
        <v>128</v>
      </c>
      <c r="F8760" s="47" t="s">
        <v>155</v>
      </c>
      <c r="G8760" s="47" t="s">
        <v>130</v>
      </c>
      <c r="H8760" s="47" t="n">
        <v>729</v>
      </c>
      <c r="I8760" s="57" t="n">
        <f aca="false">IFERROR(H8760/INDEX(Rate_Master!$C$2:$C$13,MATCH(F8760,Rate_Master!$A$2:$A$13,0)),0)</f>
        <v>1.32545454545455</v>
      </c>
    </row>
    <row r="8761" customFormat="false" ht="15" hidden="false" customHeight="false" outlineLevel="0" collapsed="false">
      <c r="A8761" s="47" t="s">
        <v>20713</v>
      </c>
      <c r="B8761" s="47" t="s">
        <v>1952</v>
      </c>
      <c r="C8761" s="48" t="n">
        <v>46179</v>
      </c>
      <c r="D8761" s="47" t="s">
        <v>64</v>
      </c>
      <c r="E8761" s="47" t="s">
        <v>128</v>
      </c>
      <c r="F8761" s="47" t="s">
        <v>155</v>
      </c>
      <c r="G8761" s="47" t="s">
        <v>131</v>
      </c>
      <c r="H8761" s="47" t="n">
        <v>371</v>
      </c>
      <c r="I8761" s="57" t="n">
        <f aca="false">IFERROR(H8761/INDEX(Rate_Master!$C$2:$C$13,MATCH(F8761,Rate_Master!$A$2:$A$13,0)),0)</f>
        <v>0.674545454545455</v>
      </c>
    </row>
    <row r="8762" customFormat="false" ht="15" hidden="false" customHeight="false" outlineLevel="0" collapsed="false">
      <c r="A8762" s="47" t="s">
        <v>20714</v>
      </c>
      <c r="B8762" s="47" t="s">
        <v>1952</v>
      </c>
      <c r="C8762" s="48" t="n">
        <v>46179</v>
      </c>
      <c r="D8762" s="47" t="s">
        <v>64</v>
      </c>
      <c r="E8762" s="47" t="s">
        <v>128</v>
      </c>
      <c r="F8762" s="47" t="s">
        <v>155</v>
      </c>
      <c r="G8762" s="47" t="s">
        <v>132</v>
      </c>
      <c r="H8762" s="47" t="n">
        <v>270</v>
      </c>
      <c r="I8762" s="57" t="n">
        <f aca="false">IFERROR(H8762/INDEX(Rate_Master!$C$2:$C$13,MATCH(F8762,Rate_Master!$A$2:$A$13,0)),0)</f>
        <v>0.490909090909091</v>
      </c>
    </row>
    <row r="8763" customFormat="false" ht="15" hidden="false" customHeight="false" outlineLevel="0" collapsed="false">
      <c r="A8763" s="47" t="s">
        <v>20715</v>
      </c>
      <c r="B8763" s="47" t="s">
        <v>1954</v>
      </c>
      <c r="C8763" s="48" t="n">
        <v>46179</v>
      </c>
      <c r="D8763" s="47" t="s">
        <v>64</v>
      </c>
      <c r="E8763" s="47" t="s">
        <v>128</v>
      </c>
      <c r="F8763" s="47" t="s">
        <v>155</v>
      </c>
      <c r="G8763" s="47" t="s">
        <v>127</v>
      </c>
      <c r="H8763" s="47" t="n">
        <v>1600</v>
      </c>
      <c r="I8763" s="57" t="n">
        <f aca="false">IFERROR(H8763/INDEX(Rate_Master!$C$2:$C$13,MATCH(F8763,Rate_Master!$A$2:$A$13,0)),0)</f>
        <v>2.90909090909091</v>
      </c>
    </row>
    <row r="8764" customFormat="false" ht="15" hidden="false" customHeight="false" outlineLevel="0" collapsed="false">
      <c r="A8764" s="47" t="s">
        <v>20716</v>
      </c>
      <c r="B8764" s="47" t="s">
        <v>1954</v>
      </c>
      <c r="C8764" s="48" t="n">
        <v>46179</v>
      </c>
      <c r="D8764" s="47" t="s">
        <v>64</v>
      </c>
      <c r="E8764" s="47" t="s">
        <v>128</v>
      </c>
      <c r="F8764" s="47" t="s">
        <v>155</v>
      </c>
      <c r="G8764" s="47" t="s">
        <v>129</v>
      </c>
      <c r="H8764" s="47" t="n">
        <v>1038</v>
      </c>
      <c r="I8764" s="57" t="n">
        <f aca="false">IFERROR(H8764/INDEX(Rate_Master!$C$2:$C$13,MATCH(F8764,Rate_Master!$A$2:$A$13,0)),0)</f>
        <v>1.88727272727273</v>
      </c>
    </row>
    <row r="8765" customFormat="false" ht="15" hidden="false" customHeight="false" outlineLevel="0" collapsed="false">
      <c r="A8765" s="47" t="s">
        <v>20717</v>
      </c>
      <c r="B8765" s="47" t="s">
        <v>1954</v>
      </c>
      <c r="C8765" s="48" t="n">
        <v>46179</v>
      </c>
      <c r="D8765" s="47" t="s">
        <v>64</v>
      </c>
      <c r="E8765" s="47" t="s">
        <v>128</v>
      </c>
      <c r="F8765" s="47" t="s">
        <v>155</v>
      </c>
      <c r="G8765" s="47" t="s">
        <v>130</v>
      </c>
      <c r="H8765" s="47" t="n">
        <v>977</v>
      </c>
      <c r="I8765" s="57" t="n">
        <f aca="false">IFERROR(H8765/INDEX(Rate_Master!$C$2:$C$13,MATCH(F8765,Rate_Master!$A$2:$A$13,0)),0)</f>
        <v>1.77636363636364</v>
      </c>
    </row>
    <row r="8766" customFormat="false" ht="15" hidden="false" customHeight="false" outlineLevel="0" collapsed="false">
      <c r="A8766" s="47" t="s">
        <v>20718</v>
      </c>
      <c r="B8766" s="47" t="s">
        <v>1954</v>
      </c>
      <c r="C8766" s="48" t="n">
        <v>46179</v>
      </c>
      <c r="D8766" s="47" t="s">
        <v>64</v>
      </c>
      <c r="E8766" s="47" t="s">
        <v>128</v>
      </c>
      <c r="F8766" s="47" t="s">
        <v>155</v>
      </c>
      <c r="G8766" s="47" t="s">
        <v>131</v>
      </c>
      <c r="H8766" s="47" t="n">
        <v>476</v>
      </c>
      <c r="I8766" s="57" t="n">
        <f aca="false">IFERROR(H8766/INDEX(Rate_Master!$C$2:$C$13,MATCH(F8766,Rate_Master!$A$2:$A$13,0)),0)</f>
        <v>0.865454545454546</v>
      </c>
    </row>
    <row r="8767" customFormat="false" ht="15" hidden="false" customHeight="false" outlineLevel="0" collapsed="false">
      <c r="A8767" s="47" t="s">
        <v>20719</v>
      </c>
      <c r="B8767" s="47" t="s">
        <v>1954</v>
      </c>
      <c r="C8767" s="48" t="n">
        <v>46179</v>
      </c>
      <c r="D8767" s="47" t="s">
        <v>64</v>
      </c>
      <c r="E8767" s="47" t="s">
        <v>128</v>
      </c>
      <c r="F8767" s="47" t="s">
        <v>155</v>
      </c>
      <c r="G8767" s="47" t="s">
        <v>132</v>
      </c>
      <c r="H8767" s="47" t="n">
        <v>329</v>
      </c>
      <c r="I8767" s="57" t="n">
        <f aca="false">IFERROR(H8767/INDEX(Rate_Master!$C$2:$C$13,MATCH(F8767,Rate_Master!$A$2:$A$13,0)),0)</f>
        <v>0.598181818181818</v>
      </c>
    </row>
    <row r="8768" customFormat="false" ht="15" hidden="false" customHeight="false" outlineLevel="0" collapsed="false">
      <c r="A8768" s="47" t="s">
        <v>20720</v>
      </c>
      <c r="B8768" s="47" t="s">
        <v>1955</v>
      </c>
      <c r="C8768" s="48" t="n">
        <v>46179</v>
      </c>
      <c r="D8768" s="47" t="s">
        <v>65</v>
      </c>
      <c r="E8768" s="47" t="s">
        <v>134</v>
      </c>
      <c r="F8768" s="47" t="s">
        <v>158</v>
      </c>
      <c r="G8768" s="47" t="s">
        <v>133</v>
      </c>
      <c r="H8768" s="47" t="n">
        <v>376</v>
      </c>
      <c r="I8768" s="57" t="n">
        <f aca="false">IFERROR(H8768/INDEX(Rate_Master!$C$2:$C$13,MATCH(F8768,Rate_Master!$A$2:$A$13,0)),0)</f>
        <v>1.88</v>
      </c>
    </row>
    <row r="8769" customFormat="false" ht="15" hidden="false" customHeight="false" outlineLevel="0" collapsed="false">
      <c r="A8769" s="47" t="s">
        <v>20721</v>
      </c>
      <c r="B8769" s="47" t="s">
        <v>1955</v>
      </c>
      <c r="C8769" s="48" t="n">
        <v>46179</v>
      </c>
      <c r="D8769" s="47" t="s">
        <v>65</v>
      </c>
      <c r="E8769" s="47" t="s">
        <v>134</v>
      </c>
      <c r="F8769" s="47" t="s">
        <v>158</v>
      </c>
      <c r="G8769" s="47" t="s">
        <v>135</v>
      </c>
      <c r="H8769" s="47" t="n">
        <v>293</v>
      </c>
      <c r="I8769" s="57" t="n">
        <f aca="false">IFERROR(H8769/INDEX(Rate_Master!$C$2:$C$13,MATCH(F8769,Rate_Master!$A$2:$A$13,0)),0)</f>
        <v>1.465</v>
      </c>
    </row>
    <row r="8770" customFormat="false" ht="15" hidden="false" customHeight="false" outlineLevel="0" collapsed="false">
      <c r="A8770" s="47" t="s">
        <v>20722</v>
      </c>
      <c r="B8770" s="47" t="s">
        <v>1955</v>
      </c>
      <c r="C8770" s="48" t="n">
        <v>46179</v>
      </c>
      <c r="D8770" s="47" t="s">
        <v>65</v>
      </c>
      <c r="E8770" s="47" t="s">
        <v>134</v>
      </c>
      <c r="F8770" s="47" t="s">
        <v>158</v>
      </c>
      <c r="G8770" s="47" t="s">
        <v>136</v>
      </c>
      <c r="H8770" s="47" t="n">
        <v>197</v>
      </c>
      <c r="I8770" s="57" t="n">
        <f aca="false">IFERROR(H8770/INDEX(Rate_Master!$C$2:$C$13,MATCH(F8770,Rate_Master!$A$2:$A$13,0)),0)</f>
        <v>0.985</v>
      </c>
    </row>
    <row r="8771" customFormat="false" ht="15" hidden="false" customHeight="false" outlineLevel="0" collapsed="false">
      <c r="A8771" s="47" t="s">
        <v>20723</v>
      </c>
      <c r="B8771" s="47" t="s">
        <v>1955</v>
      </c>
      <c r="C8771" s="48" t="n">
        <v>46179</v>
      </c>
      <c r="D8771" s="47" t="s">
        <v>65</v>
      </c>
      <c r="E8771" s="47" t="s">
        <v>134</v>
      </c>
      <c r="F8771" s="47" t="s">
        <v>158</v>
      </c>
      <c r="G8771" s="47" t="s">
        <v>137</v>
      </c>
      <c r="H8771" s="47" t="n">
        <v>190</v>
      </c>
      <c r="I8771" s="57" t="n">
        <f aca="false">IFERROR(H8771/INDEX(Rate_Master!$C$2:$C$13,MATCH(F8771,Rate_Master!$A$2:$A$13,0)),0)</f>
        <v>0.95</v>
      </c>
    </row>
    <row r="8772" customFormat="false" ht="15" hidden="false" customHeight="false" outlineLevel="0" collapsed="false">
      <c r="A8772" s="47" t="s">
        <v>20724</v>
      </c>
      <c r="B8772" s="47" t="s">
        <v>1955</v>
      </c>
      <c r="C8772" s="48" t="n">
        <v>46179</v>
      </c>
      <c r="D8772" s="47" t="s">
        <v>65</v>
      </c>
      <c r="E8772" s="47" t="s">
        <v>134</v>
      </c>
      <c r="F8772" s="47" t="s">
        <v>158</v>
      </c>
      <c r="G8772" s="47" t="s">
        <v>138</v>
      </c>
      <c r="H8772" s="47" t="n">
        <v>86</v>
      </c>
      <c r="I8772" s="57" t="n">
        <f aca="false">IFERROR(H8772/INDEX(Rate_Master!$C$2:$C$13,MATCH(F8772,Rate_Master!$A$2:$A$13,0)),0)</f>
        <v>0.43</v>
      </c>
    </row>
    <row r="8773" customFormat="false" ht="15" hidden="false" customHeight="false" outlineLevel="0" collapsed="false">
      <c r="A8773" s="47" t="s">
        <v>20725</v>
      </c>
      <c r="B8773" s="47" t="s">
        <v>1956</v>
      </c>
      <c r="C8773" s="48" t="n">
        <v>46179</v>
      </c>
      <c r="D8773" s="47" t="s">
        <v>65</v>
      </c>
      <c r="E8773" s="47" t="s">
        <v>134</v>
      </c>
      <c r="F8773" s="47" t="s">
        <v>158</v>
      </c>
      <c r="G8773" s="47" t="s">
        <v>133</v>
      </c>
      <c r="H8773" s="47" t="n">
        <v>524</v>
      </c>
      <c r="I8773" s="57" t="n">
        <f aca="false">IFERROR(H8773/INDEX(Rate_Master!$C$2:$C$13,MATCH(F8773,Rate_Master!$A$2:$A$13,0)),0)</f>
        <v>2.62</v>
      </c>
    </row>
    <row r="8774" customFormat="false" ht="15" hidden="false" customHeight="false" outlineLevel="0" collapsed="false">
      <c r="A8774" s="47" t="s">
        <v>20726</v>
      </c>
      <c r="B8774" s="47" t="s">
        <v>1956</v>
      </c>
      <c r="C8774" s="48" t="n">
        <v>46179</v>
      </c>
      <c r="D8774" s="47" t="s">
        <v>65</v>
      </c>
      <c r="E8774" s="47" t="s">
        <v>134</v>
      </c>
      <c r="F8774" s="47" t="s">
        <v>158</v>
      </c>
      <c r="G8774" s="47" t="s">
        <v>135</v>
      </c>
      <c r="H8774" s="47" t="n">
        <v>401</v>
      </c>
      <c r="I8774" s="57" t="n">
        <f aca="false">IFERROR(H8774/INDEX(Rate_Master!$C$2:$C$13,MATCH(F8774,Rate_Master!$A$2:$A$13,0)),0)</f>
        <v>2.005</v>
      </c>
    </row>
    <row r="8775" customFormat="false" ht="15" hidden="false" customHeight="false" outlineLevel="0" collapsed="false">
      <c r="A8775" s="47" t="s">
        <v>20727</v>
      </c>
      <c r="B8775" s="47" t="s">
        <v>1956</v>
      </c>
      <c r="C8775" s="48" t="n">
        <v>46179</v>
      </c>
      <c r="D8775" s="47" t="s">
        <v>65</v>
      </c>
      <c r="E8775" s="47" t="s">
        <v>134</v>
      </c>
      <c r="F8775" s="47" t="s">
        <v>158</v>
      </c>
      <c r="G8775" s="47" t="s">
        <v>136</v>
      </c>
      <c r="H8775" s="47" t="n">
        <v>314</v>
      </c>
      <c r="I8775" s="57" t="n">
        <f aca="false">IFERROR(H8775/INDEX(Rate_Master!$C$2:$C$13,MATCH(F8775,Rate_Master!$A$2:$A$13,0)),0)</f>
        <v>1.57</v>
      </c>
    </row>
    <row r="8776" customFormat="false" ht="15" hidden="false" customHeight="false" outlineLevel="0" collapsed="false">
      <c r="A8776" s="47" t="s">
        <v>20728</v>
      </c>
      <c r="B8776" s="47" t="s">
        <v>1956</v>
      </c>
      <c r="C8776" s="48" t="n">
        <v>46179</v>
      </c>
      <c r="D8776" s="47" t="s">
        <v>65</v>
      </c>
      <c r="E8776" s="47" t="s">
        <v>134</v>
      </c>
      <c r="F8776" s="47" t="s">
        <v>158</v>
      </c>
      <c r="G8776" s="47" t="s">
        <v>137</v>
      </c>
      <c r="H8776" s="47" t="n">
        <v>234</v>
      </c>
      <c r="I8776" s="57" t="n">
        <f aca="false">IFERROR(H8776/INDEX(Rate_Master!$C$2:$C$13,MATCH(F8776,Rate_Master!$A$2:$A$13,0)),0)</f>
        <v>1.17</v>
      </c>
    </row>
    <row r="8777" customFormat="false" ht="15" hidden="false" customHeight="false" outlineLevel="0" collapsed="false">
      <c r="A8777" s="47" t="s">
        <v>20729</v>
      </c>
      <c r="B8777" s="47" t="s">
        <v>1956</v>
      </c>
      <c r="C8777" s="48" t="n">
        <v>46179</v>
      </c>
      <c r="D8777" s="47" t="s">
        <v>65</v>
      </c>
      <c r="E8777" s="47" t="s">
        <v>134</v>
      </c>
      <c r="F8777" s="47" t="s">
        <v>158</v>
      </c>
      <c r="G8777" s="47" t="s">
        <v>138</v>
      </c>
      <c r="H8777" s="47" t="n">
        <v>135</v>
      </c>
      <c r="I8777" s="57" t="n">
        <f aca="false">IFERROR(H8777/INDEX(Rate_Master!$C$2:$C$13,MATCH(F8777,Rate_Master!$A$2:$A$13,0)),0)</f>
        <v>0.675</v>
      </c>
    </row>
    <row r="8778" customFormat="false" ht="15" hidden="false" customHeight="false" outlineLevel="0" collapsed="false">
      <c r="A8778" s="47" t="s">
        <v>20730</v>
      </c>
      <c r="B8778" s="47" t="s">
        <v>1957</v>
      </c>
      <c r="C8778" s="48" t="n">
        <v>46179</v>
      </c>
      <c r="D8778" s="47" t="s">
        <v>65</v>
      </c>
      <c r="E8778" s="47" t="s">
        <v>134</v>
      </c>
      <c r="F8778" s="47" t="s">
        <v>158</v>
      </c>
      <c r="G8778" s="47" t="s">
        <v>133</v>
      </c>
      <c r="H8778" s="47" t="n">
        <v>287</v>
      </c>
      <c r="I8778" s="57" t="n">
        <f aca="false">IFERROR(H8778/INDEX(Rate_Master!$C$2:$C$13,MATCH(F8778,Rate_Master!$A$2:$A$13,0)),0)</f>
        <v>1.435</v>
      </c>
    </row>
    <row r="8779" customFormat="false" ht="15" hidden="false" customHeight="false" outlineLevel="0" collapsed="false">
      <c r="A8779" s="47" t="s">
        <v>20731</v>
      </c>
      <c r="B8779" s="47" t="s">
        <v>1957</v>
      </c>
      <c r="C8779" s="48" t="n">
        <v>46179</v>
      </c>
      <c r="D8779" s="47" t="s">
        <v>65</v>
      </c>
      <c r="E8779" s="47" t="s">
        <v>134</v>
      </c>
      <c r="F8779" s="47" t="s">
        <v>158</v>
      </c>
      <c r="G8779" s="47" t="s">
        <v>135</v>
      </c>
      <c r="H8779" s="47" t="n">
        <v>245</v>
      </c>
      <c r="I8779" s="57" t="n">
        <f aca="false">IFERROR(H8779/INDEX(Rate_Master!$C$2:$C$13,MATCH(F8779,Rate_Master!$A$2:$A$13,0)),0)</f>
        <v>1.225</v>
      </c>
    </row>
    <row r="8780" customFormat="false" ht="15" hidden="false" customHeight="false" outlineLevel="0" collapsed="false">
      <c r="A8780" s="47" t="s">
        <v>20732</v>
      </c>
      <c r="B8780" s="47" t="s">
        <v>1957</v>
      </c>
      <c r="C8780" s="48" t="n">
        <v>46179</v>
      </c>
      <c r="D8780" s="47" t="s">
        <v>65</v>
      </c>
      <c r="E8780" s="47" t="s">
        <v>134</v>
      </c>
      <c r="F8780" s="47" t="s">
        <v>158</v>
      </c>
      <c r="G8780" s="47" t="s">
        <v>136</v>
      </c>
      <c r="H8780" s="47" t="n">
        <v>211</v>
      </c>
      <c r="I8780" s="57" t="n">
        <f aca="false">IFERROR(H8780/INDEX(Rate_Master!$C$2:$C$13,MATCH(F8780,Rate_Master!$A$2:$A$13,0)),0)</f>
        <v>1.055</v>
      </c>
    </row>
    <row r="8781" customFormat="false" ht="15" hidden="false" customHeight="false" outlineLevel="0" collapsed="false">
      <c r="A8781" s="47" t="s">
        <v>20733</v>
      </c>
      <c r="B8781" s="47" t="s">
        <v>1957</v>
      </c>
      <c r="C8781" s="48" t="n">
        <v>46179</v>
      </c>
      <c r="D8781" s="47" t="s">
        <v>65</v>
      </c>
      <c r="E8781" s="47" t="s">
        <v>134</v>
      </c>
      <c r="F8781" s="47" t="s">
        <v>158</v>
      </c>
      <c r="G8781" s="47" t="s">
        <v>137</v>
      </c>
      <c r="H8781" s="47" t="n">
        <v>148</v>
      </c>
      <c r="I8781" s="57" t="n">
        <f aca="false">IFERROR(H8781/INDEX(Rate_Master!$C$2:$C$13,MATCH(F8781,Rate_Master!$A$2:$A$13,0)),0)</f>
        <v>0.74</v>
      </c>
    </row>
    <row r="8782" customFormat="false" ht="15" hidden="false" customHeight="false" outlineLevel="0" collapsed="false">
      <c r="A8782" s="47" t="s">
        <v>20734</v>
      </c>
      <c r="B8782" s="47" t="s">
        <v>1957</v>
      </c>
      <c r="C8782" s="48" t="n">
        <v>46179</v>
      </c>
      <c r="D8782" s="47" t="s">
        <v>65</v>
      </c>
      <c r="E8782" s="47" t="s">
        <v>134</v>
      </c>
      <c r="F8782" s="47" t="s">
        <v>158</v>
      </c>
      <c r="G8782" s="47" t="s">
        <v>138</v>
      </c>
      <c r="H8782" s="47" t="n">
        <v>79</v>
      </c>
      <c r="I8782" s="57" t="n">
        <f aca="false">IFERROR(H8782/INDEX(Rate_Master!$C$2:$C$13,MATCH(F8782,Rate_Master!$A$2:$A$13,0)),0)</f>
        <v>0.395</v>
      </c>
    </row>
    <row r="8783" customFormat="false" ht="15" hidden="false" customHeight="false" outlineLevel="0" collapsed="false">
      <c r="A8783" s="47" t="s">
        <v>20735</v>
      </c>
      <c r="B8783" s="47" t="s">
        <v>1958</v>
      </c>
      <c r="C8783" s="48" t="n">
        <v>46181</v>
      </c>
      <c r="D8783" s="47" t="s">
        <v>62</v>
      </c>
      <c r="E8783" s="47" t="s">
        <v>120</v>
      </c>
      <c r="F8783" s="47" t="s">
        <v>148</v>
      </c>
      <c r="G8783" s="47" t="s">
        <v>119</v>
      </c>
      <c r="H8783" s="47" t="n">
        <v>926</v>
      </c>
      <c r="I8783" s="57" t="n">
        <f aca="false">IFERROR(H8783/INDEX(Rate_Master!$C$2:$C$13,MATCH(F8783,Rate_Master!$A$2:$A$13,0)),0)</f>
        <v>1.02888888888889</v>
      </c>
    </row>
    <row r="8784" customFormat="false" ht="15" hidden="false" customHeight="false" outlineLevel="0" collapsed="false">
      <c r="A8784" s="47" t="s">
        <v>20736</v>
      </c>
      <c r="B8784" s="47" t="s">
        <v>1958</v>
      </c>
      <c r="C8784" s="48" t="n">
        <v>46181</v>
      </c>
      <c r="D8784" s="47" t="s">
        <v>62</v>
      </c>
      <c r="E8784" s="47" t="s">
        <v>120</v>
      </c>
      <c r="F8784" s="47" t="s">
        <v>148</v>
      </c>
      <c r="G8784" s="47" t="s">
        <v>121</v>
      </c>
      <c r="H8784" s="47" t="n">
        <v>868</v>
      </c>
      <c r="I8784" s="57" t="n">
        <f aca="false">IFERROR(H8784/INDEX(Rate_Master!$C$2:$C$13,MATCH(F8784,Rate_Master!$A$2:$A$13,0)),0)</f>
        <v>0.964444444444444</v>
      </c>
    </row>
    <row r="8785" customFormat="false" ht="15" hidden="false" customHeight="false" outlineLevel="0" collapsed="false">
      <c r="A8785" s="47" t="s">
        <v>20737</v>
      </c>
      <c r="B8785" s="47" t="s">
        <v>1958</v>
      </c>
      <c r="C8785" s="48" t="n">
        <v>46181</v>
      </c>
      <c r="D8785" s="47" t="s">
        <v>62</v>
      </c>
      <c r="E8785" s="47" t="s">
        <v>120</v>
      </c>
      <c r="F8785" s="47" t="s">
        <v>148</v>
      </c>
      <c r="G8785" s="47" t="s">
        <v>122</v>
      </c>
      <c r="H8785" s="47" t="n">
        <v>1001</v>
      </c>
      <c r="I8785" s="57" t="n">
        <f aca="false">IFERROR(H8785/INDEX(Rate_Master!$C$2:$C$13,MATCH(F8785,Rate_Master!$A$2:$A$13,0)),0)</f>
        <v>1.11222222222222</v>
      </c>
    </row>
    <row r="8786" customFormat="false" ht="15" hidden="false" customHeight="false" outlineLevel="0" collapsed="false">
      <c r="A8786" s="47" t="s">
        <v>20738</v>
      </c>
      <c r="B8786" s="47" t="s">
        <v>1958</v>
      </c>
      <c r="C8786" s="48" t="n">
        <v>46181</v>
      </c>
      <c r="D8786" s="47" t="s">
        <v>62</v>
      </c>
      <c r="E8786" s="47" t="s">
        <v>120</v>
      </c>
      <c r="F8786" s="47" t="s">
        <v>148</v>
      </c>
      <c r="G8786" s="47" t="s">
        <v>123</v>
      </c>
      <c r="H8786" s="47" t="n">
        <v>708</v>
      </c>
      <c r="I8786" s="57" t="n">
        <f aca="false">IFERROR(H8786/INDEX(Rate_Master!$C$2:$C$13,MATCH(F8786,Rate_Master!$A$2:$A$13,0)),0)</f>
        <v>0.786666666666667</v>
      </c>
    </row>
    <row r="8787" customFormat="false" ht="15" hidden="false" customHeight="false" outlineLevel="0" collapsed="false">
      <c r="A8787" s="47" t="s">
        <v>20739</v>
      </c>
      <c r="B8787" s="47" t="s">
        <v>1958</v>
      </c>
      <c r="C8787" s="48" t="n">
        <v>46181</v>
      </c>
      <c r="D8787" s="47" t="s">
        <v>62</v>
      </c>
      <c r="E8787" s="47" t="s">
        <v>120</v>
      </c>
      <c r="F8787" s="47" t="s">
        <v>148</v>
      </c>
      <c r="G8787" s="47" t="s">
        <v>124</v>
      </c>
      <c r="H8787" s="47" t="n">
        <v>432</v>
      </c>
      <c r="I8787" s="57" t="n">
        <f aca="false">IFERROR(H8787/INDEX(Rate_Master!$C$2:$C$13,MATCH(F8787,Rate_Master!$A$2:$A$13,0)),0)</f>
        <v>0.48</v>
      </c>
    </row>
    <row r="8788" customFormat="false" ht="15" hidden="false" customHeight="false" outlineLevel="0" collapsed="false">
      <c r="A8788" s="47" t="s">
        <v>20740</v>
      </c>
      <c r="B8788" s="47" t="s">
        <v>1958</v>
      </c>
      <c r="C8788" s="48" t="n">
        <v>46181</v>
      </c>
      <c r="D8788" s="47" t="s">
        <v>62</v>
      </c>
      <c r="E8788" s="47" t="s">
        <v>120</v>
      </c>
      <c r="F8788" s="47" t="s">
        <v>148</v>
      </c>
      <c r="G8788" s="47" t="s">
        <v>125</v>
      </c>
      <c r="H8788" s="47" t="n">
        <v>252</v>
      </c>
      <c r="I8788" s="57" t="n">
        <f aca="false">IFERROR(H8788/INDEX(Rate_Master!$C$2:$C$13,MATCH(F8788,Rate_Master!$A$2:$A$13,0)),0)</f>
        <v>0.28</v>
      </c>
    </row>
    <row r="8789" customFormat="false" ht="15" hidden="false" customHeight="false" outlineLevel="0" collapsed="false">
      <c r="A8789" s="47" t="s">
        <v>20741</v>
      </c>
      <c r="B8789" s="47" t="s">
        <v>1958</v>
      </c>
      <c r="C8789" s="48" t="n">
        <v>46181</v>
      </c>
      <c r="D8789" s="47" t="s">
        <v>62</v>
      </c>
      <c r="E8789" s="47" t="s">
        <v>120</v>
      </c>
      <c r="F8789" s="47" t="s">
        <v>148</v>
      </c>
      <c r="G8789" s="47" t="s">
        <v>126</v>
      </c>
      <c r="H8789" s="47" t="n">
        <v>166</v>
      </c>
      <c r="I8789" s="57" t="n">
        <f aca="false">IFERROR(H8789/INDEX(Rate_Master!$C$2:$C$13,MATCH(F8789,Rate_Master!$A$2:$A$13,0)),0)</f>
        <v>0.184444444444444</v>
      </c>
    </row>
    <row r="8790" customFormat="false" ht="15" hidden="false" customHeight="false" outlineLevel="0" collapsed="false">
      <c r="A8790" s="47" t="s">
        <v>20742</v>
      </c>
      <c r="B8790" s="47" t="s">
        <v>1959</v>
      </c>
      <c r="C8790" s="48" t="n">
        <v>46181</v>
      </c>
      <c r="D8790" s="47" t="s">
        <v>62</v>
      </c>
      <c r="E8790" s="47" t="s">
        <v>120</v>
      </c>
      <c r="F8790" s="47" t="s">
        <v>149</v>
      </c>
      <c r="G8790" s="47" t="s">
        <v>119</v>
      </c>
      <c r="H8790" s="47" t="n">
        <v>1261</v>
      </c>
      <c r="I8790" s="57" t="n">
        <f aca="false">IFERROR(H8790/INDEX(Rate_Master!$C$2:$C$13,MATCH(F8790,Rate_Master!$A$2:$A$13,0)),0)</f>
        <v>1.14636363636364</v>
      </c>
    </row>
    <row r="8791" customFormat="false" ht="15" hidden="false" customHeight="false" outlineLevel="0" collapsed="false">
      <c r="A8791" s="47" t="s">
        <v>20743</v>
      </c>
      <c r="B8791" s="47" t="s">
        <v>1959</v>
      </c>
      <c r="C8791" s="48" t="n">
        <v>46181</v>
      </c>
      <c r="D8791" s="47" t="s">
        <v>62</v>
      </c>
      <c r="E8791" s="47" t="s">
        <v>120</v>
      </c>
      <c r="F8791" s="47" t="s">
        <v>149</v>
      </c>
      <c r="G8791" s="47" t="s">
        <v>121</v>
      </c>
      <c r="H8791" s="47" t="n">
        <v>1151</v>
      </c>
      <c r="I8791" s="57" t="n">
        <f aca="false">IFERROR(H8791/INDEX(Rate_Master!$C$2:$C$13,MATCH(F8791,Rate_Master!$A$2:$A$13,0)),0)</f>
        <v>1.04636363636364</v>
      </c>
    </row>
    <row r="8792" customFormat="false" ht="15" hidden="false" customHeight="false" outlineLevel="0" collapsed="false">
      <c r="A8792" s="47" t="s">
        <v>20744</v>
      </c>
      <c r="B8792" s="47" t="s">
        <v>1959</v>
      </c>
      <c r="C8792" s="48" t="n">
        <v>46181</v>
      </c>
      <c r="D8792" s="47" t="s">
        <v>62</v>
      </c>
      <c r="E8792" s="47" t="s">
        <v>120</v>
      </c>
      <c r="F8792" s="47" t="s">
        <v>149</v>
      </c>
      <c r="G8792" s="47" t="s">
        <v>122</v>
      </c>
      <c r="H8792" s="47" t="n">
        <v>1226</v>
      </c>
      <c r="I8792" s="57" t="n">
        <f aca="false">IFERROR(H8792/INDEX(Rate_Master!$C$2:$C$13,MATCH(F8792,Rate_Master!$A$2:$A$13,0)),0)</f>
        <v>1.11454545454545</v>
      </c>
    </row>
    <row r="8793" customFormat="false" ht="15" hidden="false" customHeight="false" outlineLevel="0" collapsed="false">
      <c r="A8793" s="47" t="s">
        <v>20745</v>
      </c>
      <c r="B8793" s="47" t="s">
        <v>1959</v>
      </c>
      <c r="C8793" s="48" t="n">
        <v>46181</v>
      </c>
      <c r="D8793" s="47" t="s">
        <v>62</v>
      </c>
      <c r="E8793" s="47" t="s">
        <v>120</v>
      </c>
      <c r="F8793" s="47" t="s">
        <v>149</v>
      </c>
      <c r="G8793" s="47" t="s">
        <v>123</v>
      </c>
      <c r="H8793" s="47" t="n">
        <v>927</v>
      </c>
      <c r="I8793" s="57" t="n">
        <f aca="false">IFERROR(H8793/INDEX(Rate_Master!$C$2:$C$13,MATCH(F8793,Rate_Master!$A$2:$A$13,0)),0)</f>
        <v>0.842727272727273</v>
      </c>
    </row>
    <row r="8794" customFormat="false" ht="15" hidden="false" customHeight="false" outlineLevel="0" collapsed="false">
      <c r="A8794" s="47" t="s">
        <v>20746</v>
      </c>
      <c r="B8794" s="47" t="s">
        <v>1959</v>
      </c>
      <c r="C8794" s="48" t="n">
        <v>46181</v>
      </c>
      <c r="D8794" s="47" t="s">
        <v>62</v>
      </c>
      <c r="E8794" s="47" t="s">
        <v>120</v>
      </c>
      <c r="F8794" s="47" t="s">
        <v>149</v>
      </c>
      <c r="G8794" s="47" t="s">
        <v>124</v>
      </c>
      <c r="H8794" s="47" t="n">
        <v>643</v>
      </c>
      <c r="I8794" s="57" t="n">
        <f aca="false">IFERROR(H8794/INDEX(Rate_Master!$C$2:$C$13,MATCH(F8794,Rate_Master!$A$2:$A$13,0)),0)</f>
        <v>0.584545454545455</v>
      </c>
    </row>
    <row r="8795" customFormat="false" ht="15" hidden="false" customHeight="false" outlineLevel="0" collapsed="false">
      <c r="A8795" s="47" t="s">
        <v>20747</v>
      </c>
      <c r="B8795" s="47" t="s">
        <v>1959</v>
      </c>
      <c r="C8795" s="48" t="n">
        <v>46181</v>
      </c>
      <c r="D8795" s="47" t="s">
        <v>62</v>
      </c>
      <c r="E8795" s="47" t="s">
        <v>120</v>
      </c>
      <c r="F8795" s="47" t="s">
        <v>149</v>
      </c>
      <c r="G8795" s="47" t="s">
        <v>125</v>
      </c>
      <c r="H8795" s="47" t="n">
        <v>374</v>
      </c>
      <c r="I8795" s="57" t="n">
        <f aca="false">IFERROR(H8795/INDEX(Rate_Master!$C$2:$C$13,MATCH(F8795,Rate_Master!$A$2:$A$13,0)),0)</f>
        <v>0.34</v>
      </c>
    </row>
    <row r="8796" customFormat="false" ht="15" hidden="false" customHeight="false" outlineLevel="0" collapsed="false">
      <c r="A8796" s="47" t="s">
        <v>20748</v>
      </c>
      <c r="B8796" s="47" t="s">
        <v>1959</v>
      </c>
      <c r="C8796" s="48" t="n">
        <v>46181</v>
      </c>
      <c r="D8796" s="47" t="s">
        <v>62</v>
      </c>
      <c r="E8796" s="47" t="s">
        <v>120</v>
      </c>
      <c r="F8796" s="47" t="s">
        <v>149</v>
      </c>
      <c r="G8796" s="47" t="s">
        <v>126</v>
      </c>
      <c r="H8796" s="47" t="n">
        <v>260</v>
      </c>
      <c r="I8796" s="57" t="n">
        <f aca="false">IFERROR(H8796/INDEX(Rate_Master!$C$2:$C$13,MATCH(F8796,Rate_Master!$A$2:$A$13,0)),0)</f>
        <v>0.236363636363636</v>
      </c>
    </row>
    <row r="8797" customFormat="false" ht="15" hidden="false" customHeight="false" outlineLevel="0" collapsed="false">
      <c r="A8797" s="47" t="s">
        <v>20749</v>
      </c>
      <c r="B8797" s="47" t="s">
        <v>1961</v>
      </c>
      <c r="C8797" s="48" t="n">
        <v>46181</v>
      </c>
      <c r="D8797" s="47" t="s">
        <v>62</v>
      </c>
      <c r="E8797" s="47" t="s">
        <v>120</v>
      </c>
      <c r="F8797" s="47" t="s">
        <v>149</v>
      </c>
      <c r="G8797" s="47" t="s">
        <v>119</v>
      </c>
      <c r="H8797" s="47" t="n">
        <v>1260</v>
      </c>
      <c r="I8797" s="57" t="n">
        <f aca="false">IFERROR(H8797/INDEX(Rate_Master!$C$2:$C$13,MATCH(F8797,Rate_Master!$A$2:$A$13,0)),0)</f>
        <v>1.14545454545455</v>
      </c>
    </row>
    <row r="8798" customFormat="false" ht="15" hidden="false" customHeight="false" outlineLevel="0" collapsed="false">
      <c r="A8798" s="47" t="s">
        <v>20750</v>
      </c>
      <c r="B8798" s="47" t="s">
        <v>1961</v>
      </c>
      <c r="C8798" s="48" t="n">
        <v>46181</v>
      </c>
      <c r="D8798" s="47" t="s">
        <v>62</v>
      </c>
      <c r="E8798" s="47" t="s">
        <v>120</v>
      </c>
      <c r="F8798" s="47" t="s">
        <v>149</v>
      </c>
      <c r="G8798" s="47" t="s">
        <v>121</v>
      </c>
      <c r="H8798" s="47" t="n">
        <v>1196</v>
      </c>
      <c r="I8798" s="57" t="n">
        <f aca="false">IFERROR(H8798/INDEX(Rate_Master!$C$2:$C$13,MATCH(F8798,Rate_Master!$A$2:$A$13,0)),0)</f>
        <v>1.08727272727273</v>
      </c>
    </row>
    <row r="8799" customFormat="false" ht="15" hidden="false" customHeight="false" outlineLevel="0" collapsed="false">
      <c r="A8799" s="47" t="s">
        <v>20751</v>
      </c>
      <c r="B8799" s="47" t="s">
        <v>1961</v>
      </c>
      <c r="C8799" s="48" t="n">
        <v>46181</v>
      </c>
      <c r="D8799" s="47" t="s">
        <v>62</v>
      </c>
      <c r="E8799" s="47" t="s">
        <v>120</v>
      </c>
      <c r="F8799" s="47" t="s">
        <v>149</v>
      </c>
      <c r="G8799" s="47" t="s">
        <v>122</v>
      </c>
      <c r="H8799" s="47" t="n">
        <v>1304</v>
      </c>
      <c r="I8799" s="57" t="n">
        <f aca="false">IFERROR(H8799/INDEX(Rate_Master!$C$2:$C$13,MATCH(F8799,Rate_Master!$A$2:$A$13,0)),0)</f>
        <v>1.18545454545455</v>
      </c>
    </row>
    <row r="8800" customFormat="false" ht="15" hidden="false" customHeight="false" outlineLevel="0" collapsed="false">
      <c r="A8800" s="47" t="s">
        <v>20752</v>
      </c>
      <c r="B8800" s="47" t="s">
        <v>1961</v>
      </c>
      <c r="C8800" s="48" t="n">
        <v>46181</v>
      </c>
      <c r="D8800" s="47" t="s">
        <v>62</v>
      </c>
      <c r="E8800" s="47" t="s">
        <v>120</v>
      </c>
      <c r="F8800" s="47" t="s">
        <v>149</v>
      </c>
      <c r="G8800" s="47" t="s">
        <v>123</v>
      </c>
      <c r="H8800" s="47" t="n">
        <v>931</v>
      </c>
      <c r="I8800" s="57" t="n">
        <f aca="false">IFERROR(H8800/INDEX(Rate_Master!$C$2:$C$13,MATCH(F8800,Rate_Master!$A$2:$A$13,0)),0)</f>
        <v>0.846363636363636</v>
      </c>
    </row>
    <row r="8801" customFormat="false" ht="15" hidden="false" customHeight="false" outlineLevel="0" collapsed="false">
      <c r="A8801" s="47" t="s">
        <v>20753</v>
      </c>
      <c r="B8801" s="47" t="s">
        <v>1961</v>
      </c>
      <c r="C8801" s="48" t="n">
        <v>46181</v>
      </c>
      <c r="D8801" s="47" t="s">
        <v>62</v>
      </c>
      <c r="E8801" s="47" t="s">
        <v>120</v>
      </c>
      <c r="F8801" s="47" t="s">
        <v>149</v>
      </c>
      <c r="G8801" s="47" t="s">
        <v>124</v>
      </c>
      <c r="H8801" s="47" t="n">
        <v>572</v>
      </c>
      <c r="I8801" s="57" t="n">
        <f aca="false">IFERROR(H8801/INDEX(Rate_Master!$C$2:$C$13,MATCH(F8801,Rate_Master!$A$2:$A$13,0)),0)</f>
        <v>0.52</v>
      </c>
    </row>
    <row r="8802" customFormat="false" ht="15" hidden="false" customHeight="false" outlineLevel="0" collapsed="false">
      <c r="A8802" s="47" t="s">
        <v>20754</v>
      </c>
      <c r="B8802" s="47" t="s">
        <v>1961</v>
      </c>
      <c r="C8802" s="48" t="n">
        <v>46181</v>
      </c>
      <c r="D8802" s="47" t="s">
        <v>62</v>
      </c>
      <c r="E8802" s="47" t="s">
        <v>120</v>
      </c>
      <c r="F8802" s="47" t="s">
        <v>149</v>
      </c>
      <c r="G8802" s="47" t="s">
        <v>125</v>
      </c>
      <c r="H8802" s="47" t="n">
        <v>356</v>
      </c>
      <c r="I8802" s="57" t="n">
        <f aca="false">IFERROR(H8802/INDEX(Rate_Master!$C$2:$C$13,MATCH(F8802,Rate_Master!$A$2:$A$13,0)),0)</f>
        <v>0.323636363636364</v>
      </c>
    </row>
    <row r="8803" customFormat="false" ht="15" hidden="false" customHeight="false" outlineLevel="0" collapsed="false">
      <c r="A8803" s="47" t="s">
        <v>20755</v>
      </c>
      <c r="B8803" s="47" t="s">
        <v>1961</v>
      </c>
      <c r="C8803" s="48" t="n">
        <v>46181</v>
      </c>
      <c r="D8803" s="47" t="s">
        <v>62</v>
      </c>
      <c r="E8803" s="47" t="s">
        <v>120</v>
      </c>
      <c r="F8803" s="47" t="s">
        <v>149</v>
      </c>
      <c r="G8803" s="47" t="s">
        <v>126</v>
      </c>
      <c r="H8803" s="47" t="n">
        <v>236</v>
      </c>
      <c r="I8803" s="57" t="n">
        <f aca="false">IFERROR(H8803/INDEX(Rate_Master!$C$2:$C$13,MATCH(F8803,Rate_Master!$A$2:$A$13,0)),0)</f>
        <v>0.214545454545455</v>
      </c>
    </row>
    <row r="8804" customFormat="false" ht="15" hidden="false" customHeight="false" outlineLevel="0" collapsed="false">
      <c r="A8804" s="47" t="s">
        <v>20756</v>
      </c>
      <c r="B8804" s="47" t="s">
        <v>1962</v>
      </c>
      <c r="C8804" s="48" t="n">
        <v>46181</v>
      </c>
      <c r="D8804" s="47" t="s">
        <v>63</v>
      </c>
      <c r="E8804" s="47" t="s">
        <v>120</v>
      </c>
      <c r="F8804" s="47" t="s">
        <v>153</v>
      </c>
      <c r="G8804" s="47" t="s">
        <v>119</v>
      </c>
      <c r="H8804" s="47" t="n">
        <v>1470</v>
      </c>
      <c r="I8804" s="57" t="n">
        <f aca="false">IFERROR(H8804/INDEX(Rate_Master!$C$2:$C$13,MATCH(F8804,Rate_Master!$A$2:$A$13,0)),0)</f>
        <v>1.47</v>
      </c>
    </row>
    <row r="8805" customFormat="false" ht="15" hidden="false" customHeight="false" outlineLevel="0" collapsed="false">
      <c r="A8805" s="47" t="s">
        <v>20757</v>
      </c>
      <c r="B8805" s="47" t="s">
        <v>1962</v>
      </c>
      <c r="C8805" s="48" t="n">
        <v>46181</v>
      </c>
      <c r="D8805" s="47" t="s">
        <v>63</v>
      </c>
      <c r="E8805" s="47" t="s">
        <v>120</v>
      </c>
      <c r="F8805" s="47" t="s">
        <v>153</v>
      </c>
      <c r="G8805" s="47" t="s">
        <v>121</v>
      </c>
      <c r="H8805" s="47" t="n">
        <v>1329</v>
      </c>
      <c r="I8805" s="57" t="n">
        <f aca="false">IFERROR(H8805/INDEX(Rate_Master!$C$2:$C$13,MATCH(F8805,Rate_Master!$A$2:$A$13,0)),0)</f>
        <v>1.329</v>
      </c>
    </row>
    <row r="8806" customFormat="false" ht="15" hidden="false" customHeight="false" outlineLevel="0" collapsed="false">
      <c r="A8806" s="47" t="s">
        <v>20758</v>
      </c>
      <c r="B8806" s="47" t="s">
        <v>1962</v>
      </c>
      <c r="C8806" s="48" t="n">
        <v>46181</v>
      </c>
      <c r="D8806" s="47" t="s">
        <v>63</v>
      </c>
      <c r="E8806" s="47" t="s">
        <v>120</v>
      </c>
      <c r="F8806" s="47" t="s">
        <v>153</v>
      </c>
      <c r="G8806" s="47" t="s">
        <v>122</v>
      </c>
      <c r="H8806" s="47" t="n">
        <v>1459</v>
      </c>
      <c r="I8806" s="57" t="n">
        <f aca="false">IFERROR(H8806/INDEX(Rate_Master!$C$2:$C$13,MATCH(F8806,Rate_Master!$A$2:$A$13,0)),0)</f>
        <v>1.459</v>
      </c>
    </row>
    <row r="8807" customFormat="false" ht="15" hidden="false" customHeight="false" outlineLevel="0" collapsed="false">
      <c r="A8807" s="47" t="s">
        <v>20759</v>
      </c>
      <c r="B8807" s="47" t="s">
        <v>1962</v>
      </c>
      <c r="C8807" s="48" t="n">
        <v>46181</v>
      </c>
      <c r="D8807" s="47" t="s">
        <v>63</v>
      </c>
      <c r="E8807" s="47" t="s">
        <v>120</v>
      </c>
      <c r="F8807" s="47" t="s">
        <v>153</v>
      </c>
      <c r="G8807" s="47" t="s">
        <v>123</v>
      </c>
      <c r="H8807" s="47" t="n">
        <v>1085</v>
      </c>
      <c r="I8807" s="57" t="n">
        <f aca="false">IFERROR(H8807/INDEX(Rate_Master!$C$2:$C$13,MATCH(F8807,Rate_Master!$A$2:$A$13,0)),0)</f>
        <v>1.085</v>
      </c>
    </row>
    <row r="8808" customFormat="false" ht="15" hidden="false" customHeight="false" outlineLevel="0" collapsed="false">
      <c r="A8808" s="47" t="s">
        <v>20760</v>
      </c>
      <c r="B8808" s="47" t="s">
        <v>1962</v>
      </c>
      <c r="C8808" s="48" t="n">
        <v>46181</v>
      </c>
      <c r="D8808" s="47" t="s">
        <v>63</v>
      </c>
      <c r="E8808" s="47" t="s">
        <v>120</v>
      </c>
      <c r="F8808" s="47" t="s">
        <v>153</v>
      </c>
      <c r="G8808" s="47" t="s">
        <v>124</v>
      </c>
      <c r="H8808" s="47" t="n">
        <v>653</v>
      </c>
      <c r="I8808" s="57" t="n">
        <f aca="false">IFERROR(H8808/INDEX(Rate_Master!$C$2:$C$13,MATCH(F8808,Rate_Master!$A$2:$A$13,0)),0)</f>
        <v>0.653</v>
      </c>
    </row>
    <row r="8809" customFormat="false" ht="15" hidden="false" customHeight="false" outlineLevel="0" collapsed="false">
      <c r="A8809" s="47" t="s">
        <v>20761</v>
      </c>
      <c r="B8809" s="47" t="s">
        <v>1962</v>
      </c>
      <c r="C8809" s="48" t="n">
        <v>46181</v>
      </c>
      <c r="D8809" s="47" t="s">
        <v>63</v>
      </c>
      <c r="E8809" s="47" t="s">
        <v>120</v>
      </c>
      <c r="F8809" s="47" t="s">
        <v>153</v>
      </c>
      <c r="G8809" s="47" t="s">
        <v>125</v>
      </c>
      <c r="H8809" s="47" t="n">
        <v>419</v>
      </c>
      <c r="I8809" s="57" t="n">
        <f aca="false">IFERROR(H8809/INDEX(Rate_Master!$C$2:$C$13,MATCH(F8809,Rate_Master!$A$2:$A$13,0)),0)</f>
        <v>0.419</v>
      </c>
    </row>
    <row r="8810" customFormat="false" ht="15" hidden="false" customHeight="false" outlineLevel="0" collapsed="false">
      <c r="A8810" s="47" t="s">
        <v>20762</v>
      </c>
      <c r="B8810" s="47" t="s">
        <v>1962</v>
      </c>
      <c r="C8810" s="48" t="n">
        <v>46181</v>
      </c>
      <c r="D8810" s="47" t="s">
        <v>63</v>
      </c>
      <c r="E8810" s="47" t="s">
        <v>120</v>
      </c>
      <c r="F8810" s="47" t="s">
        <v>153</v>
      </c>
      <c r="G8810" s="47" t="s">
        <v>126</v>
      </c>
      <c r="H8810" s="47" t="n">
        <v>259</v>
      </c>
      <c r="I8810" s="57" t="n">
        <f aca="false">IFERROR(H8810/INDEX(Rate_Master!$C$2:$C$13,MATCH(F8810,Rate_Master!$A$2:$A$13,0)),0)</f>
        <v>0.259</v>
      </c>
    </row>
    <row r="8811" customFormat="false" ht="15" hidden="false" customHeight="false" outlineLevel="0" collapsed="false">
      <c r="A8811" s="47" t="s">
        <v>20763</v>
      </c>
      <c r="B8811" s="47" t="s">
        <v>1964</v>
      </c>
      <c r="C8811" s="48" t="n">
        <v>46181</v>
      </c>
      <c r="D8811" s="47" t="s">
        <v>63</v>
      </c>
      <c r="E8811" s="47" t="s">
        <v>120</v>
      </c>
      <c r="F8811" s="47" t="s">
        <v>153</v>
      </c>
      <c r="G8811" s="47" t="s">
        <v>119</v>
      </c>
      <c r="H8811" s="47" t="n">
        <v>3686</v>
      </c>
      <c r="I8811" s="57" t="n">
        <f aca="false">IFERROR(H8811/INDEX(Rate_Master!$C$2:$C$13,MATCH(F8811,Rate_Master!$A$2:$A$13,0)),0)</f>
        <v>3.686</v>
      </c>
    </row>
    <row r="8812" customFormat="false" ht="15" hidden="false" customHeight="false" outlineLevel="0" collapsed="false">
      <c r="A8812" s="47" t="s">
        <v>20764</v>
      </c>
      <c r="B8812" s="47" t="s">
        <v>1964</v>
      </c>
      <c r="C8812" s="48" t="n">
        <v>46181</v>
      </c>
      <c r="D8812" s="47" t="s">
        <v>63</v>
      </c>
      <c r="E8812" s="47" t="s">
        <v>120</v>
      </c>
      <c r="F8812" s="47" t="s">
        <v>153</v>
      </c>
      <c r="G8812" s="47" t="s">
        <v>121</v>
      </c>
      <c r="H8812" s="47" t="n">
        <v>3448</v>
      </c>
      <c r="I8812" s="57" t="n">
        <f aca="false">IFERROR(H8812/INDEX(Rate_Master!$C$2:$C$13,MATCH(F8812,Rate_Master!$A$2:$A$13,0)),0)</f>
        <v>3.448</v>
      </c>
    </row>
    <row r="8813" customFormat="false" ht="15" hidden="false" customHeight="false" outlineLevel="0" collapsed="false">
      <c r="A8813" s="47" t="s">
        <v>20765</v>
      </c>
      <c r="B8813" s="47" t="s">
        <v>1964</v>
      </c>
      <c r="C8813" s="48" t="n">
        <v>46181</v>
      </c>
      <c r="D8813" s="47" t="s">
        <v>63</v>
      </c>
      <c r="E8813" s="47" t="s">
        <v>120</v>
      </c>
      <c r="F8813" s="47" t="s">
        <v>153</v>
      </c>
      <c r="G8813" s="47" t="s">
        <v>122</v>
      </c>
      <c r="H8813" s="47" t="n">
        <v>3741</v>
      </c>
      <c r="I8813" s="57" t="n">
        <f aca="false">IFERROR(H8813/INDEX(Rate_Master!$C$2:$C$13,MATCH(F8813,Rate_Master!$A$2:$A$13,0)),0)</f>
        <v>3.741</v>
      </c>
    </row>
    <row r="8814" customFormat="false" ht="15" hidden="false" customHeight="false" outlineLevel="0" collapsed="false">
      <c r="A8814" s="47" t="s">
        <v>20766</v>
      </c>
      <c r="B8814" s="47" t="s">
        <v>1964</v>
      </c>
      <c r="C8814" s="48" t="n">
        <v>46181</v>
      </c>
      <c r="D8814" s="47" t="s">
        <v>63</v>
      </c>
      <c r="E8814" s="47" t="s">
        <v>120</v>
      </c>
      <c r="F8814" s="47" t="s">
        <v>153</v>
      </c>
      <c r="G8814" s="47" t="s">
        <v>123</v>
      </c>
      <c r="H8814" s="47" t="n">
        <v>2779</v>
      </c>
      <c r="I8814" s="57" t="n">
        <f aca="false">IFERROR(H8814/INDEX(Rate_Master!$C$2:$C$13,MATCH(F8814,Rate_Master!$A$2:$A$13,0)),0)</f>
        <v>2.779</v>
      </c>
    </row>
    <row r="8815" customFormat="false" ht="15" hidden="false" customHeight="false" outlineLevel="0" collapsed="false">
      <c r="A8815" s="47" t="s">
        <v>20767</v>
      </c>
      <c r="B8815" s="47" t="s">
        <v>1964</v>
      </c>
      <c r="C8815" s="48" t="n">
        <v>46181</v>
      </c>
      <c r="D8815" s="47" t="s">
        <v>63</v>
      </c>
      <c r="E8815" s="47" t="s">
        <v>120</v>
      </c>
      <c r="F8815" s="47" t="s">
        <v>153</v>
      </c>
      <c r="G8815" s="47" t="s">
        <v>124</v>
      </c>
      <c r="H8815" s="47" t="n">
        <v>1742</v>
      </c>
      <c r="I8815" s="57" t="n">
        <f aca="false">IFERROR(H8815/INDEX(Rate_Master!$C$2:$C$13,MATCH(F8815,Rate_Master!$A$2:$A$13,0)),0)</f>
        <v>1.742</v>
      </c>
    </row>
    <row r="8816" customFormat="false" ht="15" hidden="false" customHeight="false" outlineLevel="0" collapsed="false">
      <c r="A8816" s="47" t="s">
        <v>20768</v>
      </c>
      <c r="B8816" s="47" t="s">
        <v>1964</v>
      </c>
      <c r="C8816" s="48" t="n">
        <v>46181</v>
      </c>
      <c r="D8816" s="47" t="s">
        <v>63</v>
      </c>
      <c r="E8816" s="47" t="s">
        <v>120</v>
      </c>
      <c r="F8816" s="47" t="s">
        <v>153</v>
      </c>
      <c r="G8816" s="47" t="s">
        <v>125</v>
      </c>
      <c r="H8816" s="47" t="n">
        <v>1042</v>
      </c>
      <c r="I8816" s="57" t="n">
        <f aca="false">IFERROR(H8816/INDEX(Rate_Master!$C$2:$C$13,MATCH(F8816,Rate_Master!$A$2:$A$13,0)),0)</f>
        <v>1.042</v>
      </c>
    </row>
    <row r="8817" customFormat="false" ht="15" hidden="false" customHeight="false" outlineLevel="0" collapsed="false">
      <c r="A8817" s="47" t="s">
        <v>20769</v>
      </c>
      <c r="B8817" s="47" t="s">
        <v>1964</v>
      </c>
      <c r="C8817" s="48" t="n">
        <v>46181</v>
      </c>
      <c r="D8817" s="47" t="s">
        <v>63</v>
      </c>
      <c r="E8817" s="47" t="s">
        <v>120</v>
      </c>
      <c r="F8817" s="47" t="s">
        <v>153</v>
      </c>
      <c r="G8817" s="47" t="s">
        <v>126</v>
      </c>
      <c r="H8817" s="47" t="n">
        <v>666</v>
      </c>
      <c r="I8817" s="57" t="n">
        <f aca="false">IFERROR(H8817/INDEX(Rate_Master!$C$2:$C$13,MATCH(F8817,Rate_Master!$A$2:$A$13,0)),0)</f>
        <v>0.666</v>
      </c>
    </row>
    <row r="8818" customFormat="false" ht="15" hidden="false" customHeight="false" outlineLevel="0" collapsed="false">
      <c r="A8818" s="47" t="s">
        <v>20770</v>
      </c>
      <c r="B8818" s="47" t="s">
        <v>1965</v>
      </c>
      <c r="C8818" s="48" t="n">
        <v>46181</v>
      </c>
      <c r="D8818" s="47" t="s">
        <v>63</v>
      </c>
      <c r="E8818" s="47" t="s">
        <v>120</v>
      </c>
      <c r="F8818" s="47" t="s">
        <v>153</v>
      </c>
      <c r="G8818" s="47" t="s">
        <v>119</v>
      </c>
      <c r="H8818" s="47" t="n">
        <v>1241</v>
      </c>
      <c r="I8818" s="57" t="n">
        <f aca="false">IFERROR(H8818/INDEX(Rate_Master!$C$2:$C$13,MATCH(F8818,Rate_Master!$A$2:$A$13,0)),0)</f>
        <v>1.241</v>
      </c>
    </row>
    <row r="8819" customFormat="false" ht="15" hidden="false" customHeight="false" outlineLevel="0" collapsed="false">
      <c r="A8819" s="47" t="s">
        <v>20771</v>
      </c>
      <c r="B8819" s="47" t="s">
        <v>1965</v>
      </c>
      <c r="C8819" s="48" t="n">
        <v>46181</v>
      </c>
      <c r="D8819" s="47" t="s">
        <v>63</v>
      </c>
      <c r="E8819" s="47" t="s">
        <v>120</v>
      </c>
      <c r="F8819" s="47" t="s">
        <v>153</v>
      </c>
      <c r="G8819" s="47" t="s">
        <v>121</v>
      </c>
      <c r="H8819" s="47" t="n">
        <v>1110</v>
      </c>
      <c r="I8819" s="57" t="n">
        <f aca="false">IFERROR(H8819/INDEX(Rate_Master!$C$2:$C$13,MATCH(F8819,Rate_Master!$A$2:$A$13,0)),0)</f>
        <v>1.11</v>
      </c>
    </row>
    <row r="8820" customFormat="false" ht="15" hidden="false" customHeight="false" outlineLevel="0" collapsed="false">
      <c r="A8820" s="47" t="s">
        <v>20772</v>
      </c>
      <c r="B8820" s="47" t="s">
        <v>1965</v>
      </c>
      <c r="C8820" s="48" t="n">
        <v>46181</v>
      </c>
      <c r="D8820" s="47" t="s">
        <v>63</v>
      </c>
      <c r="E8820" s="47" t="s">
        <v>120</v>
      </c>
      <c r="F8820" s="47" t="s">
        <v>153</v>
      </c>
      <c r="G8820" s="47" t="s">
        <v>122</v>
      </c>
      <c r="H8820" s="47" t="n">
        <v>1276</v>
      </c>
      <c r="I8820" s="57" t="n">
        <f aca="false">IFERROR(H8820/INDEX(Rate_Master!$C$2:$C$13,MATCH(F8820,Rate_Master!$A$2:$A$13,0)),0)</f>
        <v>1.276</v>
      </c>
    </row>
    <row r="8821" customFormat="false" ht="15" hidden="false" customHeight="false" outlineLevel="0" collapsed="false">
      <c r="A8821" s="47" t="s">
        <v>20773</v>
      </c>
      <c r="B8821" s="47" t="s">
        <v>1965</v>
      </c>
      <c r="C8821" s="48" t="n">
        <v>46181</v>
      </c>
      <c r="D8821" s="47" t="s">
        <v>63</v>
      </c>
      <c r="E8821" s="47" t="s">
        <v>120</v>
      </c>
      <c r="F8821" s="47" t="s">
        <v>153</v>
      </c>
      <c r="G8821" s="47" t="s">
        <v>123</v>
      </c>
      <c r="H8821" s="47" t="n">
        <v>913</v>
      </c>
      <c r="I8821" s="57" t="n">
        <f aca="false">IFERROR(H8821/INDEX(Rate_Master!$C$2:$C$13,MATCH(F8821,Rate_Master!$A$2:$A$13,0)),0)</f>
        <v>0.913</v>
      </c>
    </row>
    <row r="8822" customFormat="false" ht="15" hidden="false" customHeight="false" outlineLevel="0" collapsed="false">
      <c r="A8822" s="47" t="s">
        <v>20774</v>
      </c>
      <c r="B8822" s="47" t="s">
        <v>1965</v>
      </c>
      <c r="C8822" s="48" t="n">
        <v>46181</v>
      </c>
      <c r="D8822" s="47" t="s">
        <v>63</v>
      </c>
      <c r="E8822" s="47" t="s">
        <v>120</v>
      </c>
      <c r="F8822" s="47" t="s">
        <v>153</v>
      </c>
      <c r="G8822" s="47" t="s">
        <v>124</v>
      </c>
      <c r="H8822" s="47" t="n">
        <v>527</v>
      </c>
      <c r="I8822" s="57" t="n">
        <f aca="false">IFERROR(H8822/INDEX(Rate_Master!$C$2:$C$13,MATCH(F8822,Rate_Master!$A$2:$A$13,0)),0)</f>
        <v>0.527</v>
      </c>
    </row>
    <row r="8823" customFormat="false" ht="15" hidden="false" customHeight="false" outlineLevel="0" collapsed="false">
      <c r="A8823" s="47" t="s">
        <v>20775</v>
      </c>
      <c r="B8823" s="47" t="s">
        <v>1965</v>
      </c>
      <c r="C8823" s="48" t="n">
        <v>46181</v>
      </c>
      <c r="D8823" s="47" t="s">
        <v>63</v>
      </c>
      <c r="E8823" s="47" t="s">
        <v>120</v>
      </c>
      <c r="F8823" s="47" t="s">
        <v>153</v>
      </c>
      <c r="G8823" s="47" t="s">
        <v>125</v>
      </c>
      <c r="H8823" s="47" t="n">
        <v>364</v>
      </c>
      <c r="I8823" s="57" t="n">
        <f aca="false">IFERROR(H8823/INDEX(Rate_Master!$C$2:$C$13,MATCH(F8823,Rate_Master!$A$2:$A$13,0)),0)</f>
        <v>0.364</v>
      </c>
    </row>
    <row r="8824" customFormat="false" ht="15" hidden="false" customHeight="false" outlineLevel="0" collapsed="false">
      <c r="A8824" s="47" t="s">
        <v>20776</v>
      </c>
      <c r="B8824" s="47" t="s">
        <v>1965</v>
      </c>
      <c r="C8824" s="48" t="n">
        <v>46181</v>
      </c>
      <c r="D8824" s="47" t="s">
        <v>63</v>
      </c>
      <c r="E8824" s="47" t="s">
        <v>120</v>
      </c>
      <c r="F8824" s="47" t="s">
        <v>153</v>
      </c>
      <c r="G8824" s="47" t="s">
        <v>126</v>
      </c>
      <c r="H8824" s="47" t="n">
        <v>208</v>
      </c>
      <c r="I8824" s="57" t="n">
        <f aca="false">IFERROR(H8824/INDEX(Rate_Master!$C$2:$C$13,MATCH(F8824,Rate_Master!$A$2:$A$13,0)),0)</f>
        <v>0.208</v>
      </c>
    </row>
    <row r="8825" customFormat="false" ht="15" hidden="false" customHeight="false" outlineLevel="0" collapsed="false">
      <c r="A8825" s="47" t="s">
        <v>20777</v>
      </c>
      <c r="B8825" s="47" t="s">
        <v>1966</v>
      </c>
      <c r="C8825" s="48" t="n">
        <v>46181</v>
      </c>
      <c r="D8825" s="47" t="s">
        <v>64</v>
      </c>
      <c r="E8825" s="47" t="s">
        <v>128</v>
      </c>
      <c r="F8825" s="47" t="s">
        <v>155</v>
      </c>
      <c r="G8825" s="47" t="s">
        <v>127</v>
      </c>
      <c r="H8825" s="47" t="n">
        <v>1003</v>
      </c>
      <c r="I8825" s="57" t="n">
        <f aca="false">IFERROR(H8825/INDEX(Rate_Master!$C$2:$C$13,MATCH(F8825,Rate_Master!$A$2:$A$13,0)),0)</f>
        <v>1.82363636363636</v>
      </c>
    </row>
    <row r="8826" customFormat="false" ht="15" hidden="false" customHeight="false" outlineLevel="0" collapsed="false">
      <c r="A8826" s="47" t="s">
        <v>20778</v>
      </c>
      <c r="B8826" s="47" t="s">
        <v>1966</v>
      </c>
      <c r="C8826" s="48" t="n">
        <v>46181</v>
      </c>
      <c r="D8826" s="47" t="s">
        <v>64</v>
      </c>
      <c r="E8826" s="47" t="s">
        <v>128</v>
      </c>
      <c r="F8826" s="47" t="s">
        <v>155</v>
      </c>
      <c r="G8826" s="47" t="s">
        <v>129</v>
      </c>
      <c r="H8826" s="47" t="n">
        <v>683</v>
      </c>
      <c r="I8826" s="57" t="n">
        <f aca="false">IFERROR(H8826/INDEX(Rate_Master!$C$2:$C$13,MATCH(F8826,Rate_Master!$A$2:$A$13,0)),0)</f>
        <v>1.24181818181818</v>
      </c>
    </row>
    <row r="8827" customFormat="false" ht="15" hidden="false" customHeight="false" outlineLevel="0" collapsed="false">
      <c r="A8827" s="47" t="s">
        <v>20779</v>
      </c>
      <c r="B8827" s="47" t="s">
        <v>1966</v>
      </c>
      <c r="C8827" s="48" t="n">
        <v>46181</v>
      </c>
      <c r="D8827" s="47" t="s">
        <v>64</v>
      </c>
      <c r="E8827" s="47" t="s">
        <v>128</v>
      </c>
      <c r="F8827" s="47" t="s">
        <v>155</v>
      </c>
      <c r="G8827" s="47" t="s">
        <v>130</v>
      </c>
      <c r="H8827" s="47" t="n">
        <v>625</v>
      </c>
      <c r="I8827" s="57" t="n">
        <f aca="false">IFERROR(H8827/INDEX(Rate_Master!$C$2:$C$13,MATCH(F8827,Rate_Master!$A$2:$A$13,0)),0)</f>
        <v>1.13636363636364</v>
      </c>
    </row>
    <row r="8828" customFormat="false" ht="15" hidden="false" customHeight="false" outlineLevel="0" collapsed="false">
      <c r="A8828" s="47" t="s">
        <v>20780</v>
      </c>
      <c r="B8828" s="47" t="s">
        <v>1966</v>
      </c>
      <c r="C8828" s="48" t="n">
        <v>46181</v>
      </c>
      <c r="D8828" s="47" t="s">
        <v>64</v>
      </c>
      <c r="E8828" s="47" t="s">
        <v>128</v>
      </c>
      <c r="F8828" s="47" t="s">
        <v>155</v>
      </c>
      <c r="G8828" s="47" t="s">
        <v>131</v>
      </c>
      <c r="H8828" s="47" t="n">
        <v>282</v>
      </c>
      <c r="I8828" s="57" t="n">
        <f aca="false">IFERROR(H8828/INDEX(Rate_Master!$C$2:$C$13,MATCH(F8828,Rate_Master!$A$2:$A$13,0)),0)</f>
        <v>0.512727272727273</v>
      </c>
    </row>
    <row r="8829" customFormat="false" ht="15" hidden="false" customHeight="false" outlineLevel="0" collapsed="false">
      <c r="A8829" s="47" t="s">
        <v>20781</v>
      </c>
      <c r="B8829" s="47" t="s">
        <v>1966</v>
      </c>
      <c r="C8829" s="48" t="n">
        <v>46181</v>
      </c>
      <c r="D8829" s="47" t="s">
        <v>64</v>
      </c>
      <c r="E8829" s="47" t="s">
        <v>128</v>
      </c>
      <c r="F8829" s="47" t="s">
        <v>155</v>
      </c>
      <c r="G8829" s="47" t="s">
        <v>132</v>
      </c>
      <c r="H8829" s="47" t="n">
        <v>239</v>
      </c>
      <c r="I8829" s="57" t="n">
        <f aca="false">IFERROR(H8829/INDEX(Rate_Master!$C$2:$C$13,MATCH(F8829,Rate_Master!$A$2:$A$13,0)),0)</f>
        <v>0.434545454545455</v>
      </c>
    </row>
    <row r="8830" customFormat="false" ht="15" hidden="false" customHeight="false" outlineLevel="0" collapsed="false">
      <c r="A8830" s="47" t="s">
        <v>20782</v>
      </c>
      <c r="B8830" s="47" t="s">
        <v>1967</v>
      </c>
      <c r="C8830" s="48" t="n">
        <v>46181</v>
      </c>
      <c r="D8830" s="47" t="s">
        <v>64</v>
      </c>
      <c r="E8830" s="47" t="s">
        <v>128</v>
      </c>
      <c r="F8830" s="47" t="s">
        <v>155</v>
      </c>
      <c r="G8830" s="47" t="s">
        <v>127</v>
      </c>
      <c r="H8830" s="47" t="n">
        <v>778</v>
      </c>
      <c r="I8830" s="57" t="n">
        <f aca="false">IFERROR(H8830/INDEX(Rate_Master!$C$2:$C$13,MATCH(F8830,Rate_Master!$A$2:$A$13,0)),0)</f>
        <v>1.41454545454545</v>
      </c>
    </row>
    <row r="8831" customFormat="false" ht="15" hidden="false" customHeight="false" outlineLevel="0" collapsed="false">
      <c r="A8831" s="47" t="s">
        <v>20783</v>
      </c>
      <c r="B8831" s="47" t="s">
        <v>1967</v>
      </c>
      <c r="C8831" s="48" t="n">
        <v>46181</v>
      </c>
      <c r="D8831" s="47" t="s">
        <v>64</v>
      </c>
      <c r="E8831" s="47" t="s">
        <v>128</v>
      </c>
      <c r="F8831" s="47" t="s">
        <v>155</v>
      </c>
      <c r="G8831" s="47" t="s">
        <v>129</v>
      </c>
      <c r="H8831" s="47" t="n">
        <v>523</v>
      </c>
      <c r="I8831" s="57" t="n">
        <f aca="false">IFERROR(H8831/INDEX(Rate_Master!$C$2:$C$13,MATCH(F8831,Rate_Master!$A$2:$A$13,0)),0)</f>
        <v>0.950909090909091</v>
      </c>
    </row>
    <row r="8832" customFormat="false" ht="15" hidden="false" customHeight="false" outlineLevel="0" collapsed="false">
      <c r="A8832" s="47" t="s">
        <v>20784</v>
      </c>
      <c r="B8832" s="47" t="s">
        <v>1967</v>
      </c>
      <c r="C8832" s="48" t="n">
        <v>46181</v>
      </c>
      <c r="D8832" s="47" t="s">
        <v>64</v>
      </c>
      <c r="E8832" s="47" t="s">
        <v>128</v>
      </c>
      <c r="F8832" s="47" t="s">
        <v>155</v>
      </c>
      <c r="G8832" s="47" t="s">
        <v>130</v>
      </c>
      <c r="H8832" s="47" t="n">
        <v>472</v>
      </c>
      <c r="I8832" s="57" t="n">
        <f aca="false">IFERROR(H8832/INDEX(Rate_Master!$C$2:$C$13,MATCH(F8832,Rate_Master!$A$2:$A$13,0)),0)</f>
        <v>0.858181818181818</v>
      </c>
    </row>
    <row r="8833" customFormat="false" ht="15" hidden="false" customHeight="false" outlineLevel="0" collapsed="false">
      <c r="A8833" s="47" t="s">
        <v>20785</v>
      </c>
      <c r="B8833" s="47" t="s">
        <v>1967</v>
      </c>
      <c r="C8833" s="48" t="n">
        <v>46181</v>
      </c>
      <c r="D8833" s="47" t="s">
        <v>64</v>
      </c>
      <c r="E8833" s="47" t="s">
        <v>128</v>
      </c>
      <c r="F8833" s="47" t="s">
        <v>155</v>
      </c>
      <c r="G8833" s="47" t="s">
        <v>131</v>
      </c>
      <c r="H8833" s="47" t="n">
        <v>200</v>
      </c>
      <c r="I8833" s="57" t="n">
        <f aca="false">IFERROR(H8833/INDEX(Rate_Master!$C$2:$C$13,MATCH(F8833,Rate_Master!$A$2:$A$13,0)),0)</f>
        <v>0.363636363636364</v>
      </c>
    </row>
    <row r="8834" customFormat="false" ht="15" hidden="false" customHeight="false" outlineLevel="0" collapsed="false">
      <c r="A8834" s="47" t="s">
        <v>20786</v>
      </c>
      <c r="B8834" s="47" t="s">
        <v>1967</v>
      </c>
      <c r="C8834" s="48" t="n">
        <v>46181</v>
      </c>
      <c r="D8834" s="47" t="s">
        <v>64</v>
      </c>
      <c r="E8834" s="47" t="s">
        <v>128</v>
      </c>
      <c r="F8834" s="47" t="s">
        <v>155</v>
      </c>
      <c r="G8834" s="47" t="s">
        <v>132</v>
      </c>
      <c r="H8834" s="47" t="n">
        <v>153</v>
      </c>
      <c r="I8834" s="57" t="n">
        <f aca="false">IFERROR(H8834/INDEX(Rate_Master!$C$2:$C$13,MATCH(F8834,Rate_Master!$A$2:$A$13,0)),0)</f>
        <v>0.278181818181818</v>
      </c>
    </row>
    <row r="8835" customFormat="false" ht="15" hidden="false" customHeight="false" outlineLevel="0" collapsed="false">
      <c r="A8835" s="47" t="s">
        <v>20787</v>
      </c>
      <c r="B8835" s="47" t="s">
        <v>1968</v>
      </c>
      <c r="C8835" s="48" t="n">
        <v>46181</v>
      </c>
      <c r="D8835" s="47" t="s">
        <v>65</v>
      </c>
      <c r="E8835" s="47" t="s">
        <v>134</v>
      </c>
      <c r="F8835" s="47" t="s">
        <v>158</v>
      </c>
      <c r="G8835" s="47" t="s">
        <v>133</v>
      </c>
      <c r="H8835" s="47" t="n">
        <v>343</v>
      </c>
      <c r="I8835" s="57" t="n">
        <f aca="false">IFERROR(H8835/INDEX(Rate_Master!$C$2:$C$13,MATCH(F8835,Rate_Master!$A$2:$A$13,0)),0)</f>
        <v>1.715</v>
      </c>
    </row>
    <row r="8836" customFormat="false" ht="15" hidden="false" customHeight="false" outlineLevel="0" collapsed="false">
      <c r="A8836" s="47" t="s">
        <v>20788</v>
      </c>
      <c r="B8836" s="47" t="s">
        <v>1968</v>
      </c>
      <c r="C8836" s="48" t="n">
        <v>46181</v>
      </c>
      <c r="D8836" s="47" t="s">
        <v>65</v>
      </c>
      <c r="E8836" s="47" t="s">
        <v>134</v>
      </c>
      <c r="F8836" s="47" t="s">
        <v>158</v>
      </c>
      <c r="G8836" s="47" t="s">
        <v>135</v>
      </c>
      <c r="H8836" s="47" t="n">
        <v>231</v>
      </c>
      <c r="I8836" s="57" t="n">
        <f aca="false">IFERROR(H8836/INDEX(Rate_Master!$C$2:$C$13,MATCH(F8836,Rate_Master!$A$2:$A$13,0)),0)</f>
        <v>1.155</v>
      </c>
    </row>
    <row r="8837" customFormat="false" ht="15" hidden="false" customHeight="false" outlineLevel="0" collapsed="false">
      <c r="A8837" s="47" t="s">
        <v>20789</v>
      </c>
      <c r="B8837" s="47" t="s">
        <v>1968</v>
      </c>
      <c r="C8837" s="48" t="n">
        <v>46181</v>
      </c>
      <c r="D8837" s="47" t="s">
        <v>65</v>
      </c>
      <c r="E8837" s="47" t="s">
        <v>134</v>
      </c>
      <c r="F8837" s="47" t="s">
        <v>158</v>
      </c>
      <c r="G8837" s="47" t="s">
        <v>136</v>
      </c>
      <c r="H8837" s="47" t="n">
        <v>187</v>
      </c>
      <c r="I8837" s="57" t="n">
        <f aca="false">IFERROR(H8837/INDEX(Rate_Master!$C$2:$C$13,MATCH(F8837,Rate_Master!$A$2:$A$13,0)),0)</f>
        <v>0.935</v>
      </c>
    </row>
    <row r="8838" customFormat="false" ht="15" hidden="false" customHeight="false" outlineLevel="0" collapsed="false">
      <c r="A8838" s="47" t="s">
        <v>20790</v>
      </c>
      <c r="B8838" s="47" t="s">
        <v>1968</v>
      </c>
      <c r="C8838" s="48" t="n">
        <v>46181</v>
      </c>
      <c r="D8838" s="47" t="s">
        <v>65</v>
      </c>
      <c r="E8838" s="47" t="s">
        <v>134</v>
      </c>
      <c r="F8838" s="47" t="s">
        <v>158</v>
      </c>
      <c r="G8838" s="47" t="s">
        <v>137</v>
      </c>
      <c r="H8838" s="47" t="n">
        <v>144</v>
      </c>
      <c r="I8838" s="57" t="n">
        <f aca="false">IFERROR(H8838/INDEX(Rate_Master!$C$2:$C$13,MATCH(F8838,Rate_Master!$A$2:$A$13,0)),0)</f>
        <v>0.72</v>
      </c>
    </row>
    <row r="8839" customFormat="false" ht="15" hidden="false" customHeight="false" outlineLevel="0" collapsed="false">
      <c r="A8839" s="47" t="s">
        <v>20791</v>
      </c>
      <c r="B8839" s="47" t="s">
        <v>1968</v>
      </c>
      <c r="C8839" s="48" t="n">
        <v>46181</v>
      </c>
      <c r="D8839" s="47" t="s">
        <v>65</v>
      </c>
      <c r="E8839" s="47" t="s">
        <v>134</v>
      </c>
      <c r="F8839" s="47" t="s">
        <v>158</v>
      </c>
      <c r="G8839" s="47" t="s">
        <v>138</v>
      </c>
      <c r="H8839" s="47" t="n">
        <v>102</v>
      </c>
      <c r="I8839" s="57" t="n">
        <f aca="false">IFERROR(H8839/INDEX(Rate_Master!$C$2:$C$13,MATCH(F8839,Rate_Master!$A$2:$A$13,0)),0)</f>
        <v>0.51</v>
      </c>
    </row>
    <row r="8840" customFormat="false" ht="15" hidden="false" customHeight="false" outlineLevel="0" collapsed="false">
      <c r="A8840" s="47" t="s">
        <v>20792</v>
      </c>
      <c r="B8840" s="47" t="s">
        <v>1970</v>
      </c>
      <c r="C8840" s="48" t="n">
        <v>46181</v>
      </c>
      <c r="D8840" s="47" t="s">
        <v>65</v>
      </c>
      <c r="E8840" s="47" t="s">
        <v>134</v>
      </c>
      <c r="F8840" s="47" t="s">
        <v>158</v>
      </c>
      <c r="G8840" s="47" t="s">
        <v>133</v>
      </c>
      <c r="H8840" s="47" t="n">
        <v>576</v>
      </c>
      <c r="I8840" s="57" t="n">
        <f aca="false">IFERROR(H8840/INDEX(Rate_Master!$C$2:$C$13,MATCH(F8840,Rate_Master!$A$2:$A$13,0)),0)</f>
        <v>2.88</v>
      </c>
    </row>
    <row r="8841" customFormat="false" ht="15" hidden="false" customHeight="false" outlineLevel="0" collapsed="false">
      <c r="A8841" s="47" t="s">
        <v>20793</v>
      </c>
      <c r="B8841" s="47" t="s">
        <v>1970</v>
      </c>
      <c r="C8841" s="48" t="n">
        <v>46181</v>
      </c>
      <c r="D8841" s="47" t="s">
        <v>65</v>
      </c>
      <c r="E8841" s="47" t="s">
        <v>134</v>
      </c>
      <c r="F8841" s="47" t="s">
        <v>158</v>
      </c>
      <c r="G8841" s="47" t="s">
        <v>135</v>
      </c>
      <c r="H8841" s="47" t="n">
        <v>484</v>
      </c>
      <c r="I8841" s="57" t="n">
        <f aca="false">IFERROR(H8841/INDEX(Rate_Master!$C$2:$C$13,MATCH(F8841,Rate_Master!$A$2:$A$13,0)),0)</f>
        <v>2.42</v>
      </c>
    </row>
    <row r="8842" customFormat="false" ht="15" hidden="false" customHeight="false" outlineLevel="0" collapsed="false">
      <c r="A8842" s="47" t="s">
        <v>20794</v>
      </c>
      <c r="B8842" s="47" t="s">
        <v>1970</v>
      </c>
      <c r="C8842" s="48" t="n">
        <v>46181</v>
      </c>
      <c r="D8842" s="47" t="s">
        <v>65</v>
      </c>
      <c r="E8842" s="47" t="s">
        <v>134</v>
      </c>
      <c r="F8842" s="47" t="s">
        <v>158</v>
      </c>
      <c r="G8842" s="47" t="s">
        <v>136</v>
      </c>
      <c r="H8842" s="47" t="n">
        <v>388</v>
      </c>
      <c r="I8842" s="57" t="n">
        <f aca="false">IFERROR(H8842/INDEX(Rate_Master!$C$2:$C$13,MATCH(F8842,Rate_Master!$A$2:$A$13,0)),0)</f>
        <v>1.94</v>
      </c>
    </row>
    <row r="8843" customFormat="false" ht="15" hidden="false" customHeight="false" outlineLevel="0" collapsed="false">
      <c r="A8843" s="47" t="s">
        <v>20795</v>
      </c>
      <c r="B8843" s="47" t="s">
        <v>1970</v>
      </c>
      <c r="C8843" s="48" t="n">
        <v>46181</v>
      </c>
      <c r="D8843" s="47" t="s">
        <v>65</v>
      </c>
      <c r="E8843" s="47" t="s">
        <v>134</v>
      </c>
      <c r="F8843" s="47" t="s">
        <v>158</v>
      </c>
      <c r="G8843" s="47" t="s">
        <v>137</v>
      </c>
      <c r="H8843" s="47" t="n">
        <v>291</v>
      </c>
      <c r="I8843" s="57" t="n">
        <f aca="false">IFERROR(H8843/INDEX(Rate_Master!$C$2:$C$13,MATCH(F8843,Rate_Master!$A$2:$A$13,0)),0)</f>
        <v>1.455</v>
      </c>
    </row>
    <row r="8844" customFormat="false" ht="15" hidden="false" customHeight="false" outlineLevel="0" collapsed="false">
      <c r="A8844" s="47" t="s">
        <v>20796</v>
      </c>
      <c r="B8844" s="47" t="s">
        <v>1970</v>
      </c>
      <c r="C8844" s="48" t="n">
        <v>46181</v>
      </c>
      <c r="D8844" s="47" t="s">
        <v>65</v>
      </c>
      <c r="E8844" s="47" t="s">
        <v>134</v>
      </c>
      <c r="F8844" s="47" t="s">
        <v>158</v>
      </c>
      <c r="G8844" s="47" t="s">
        <v>138</v>
      </c>
      <c r="H8844" s="47" t="n">
        <v>159</v>
      </c>
      <c r="I8844" s="57" t="n">
        <f aca="false">IFERROR(H8844/INDEX(Rate_Master!$C$2:$C$13,MATCH(F8844,Rate_Master!$A$2:$A$13,0)),0)</f>
        <v>0.795</v>
      </c>
    </row>
    <row r="8845" customFormat="false" ht="15" hidden="false" customHeight="false" outlineLevel="0" collapsed="false">
      <c r="A8845" s="47" t="s">
        <v>20797</v>
      </c>
      <c r="B8845" s="47" t="s">
        <v>1971</v>
      </c>
      <c r="C8845" s="48" t="n">
        <v>46181</v>
      </c>
      <c r="D8845" s="47" t="s">
        <v>65</v>
      </c>
      <c r="E8845" s="47" t="s">
        <v>134</v>
      </c>
      <c r="F8845" s="47" t="s">
        <v>158</v>
      </c>
      <c r="G8845" s="47" t="s">
        <v>133</v>
      </c>
      <c r="H8845" s="47" t="n">
        <v>358</v>
      </c>
      <c r="I8845" s="57" t="n">
        <f aca="false">IFERROR(H8845/INDEX(Rate_Master!$C$2:$C$13,MATCH(F8845,Rate_Master!$A$2:$A$13,0)),0)</f>
        <v>1.79</v>
      </c>
    </row>
    <row r="8846" customFormat="false" ht="15" hidden="false" customHeight="false" outlineLevel="0" collapsed="false">
      <c r="A8846" s="47" t="s">
        <v>20798</v>
      </c>
      <c r="B8846" s="47" t="s">
        <v>1971</v>
      </c>
      <c r="C8846" s="48" t="n">
        <v>46181</v>
      </c>
      <c r="D8846" s="47" t="s">
        <v>65</v>
      </c>
      <c r="E8846" s="47" t="s">
        <v>134</v>
      </c>
      <c r="F8846" s="47" t="s">
        <v>158</v>
      </c>
      <c r="G8846" s="47" t="s">
        <v>135</v>
      </c>
      <c r="H8846" s="47" t="n">
        <v>252</v>
      </c>
      <c r="I8846" s="57" t="n">
        <f aca="false">IFERROR(H8846/INDEX(Rate_Master!$C$2:$C$13,MATCH(F8846,Rate_Master!$A$2:$A$13,0)),0)</f>
        <v>1.26</v>
      </c>
    </row>
    <row r="8847" customFormat="false" ht="15" hidden="false" customHeight="false" outlineLevel="0" collapsed="false">
      <c r="A8847" s="47" t="s">
        <v>20799</v>
      </c>
      <c r="B8847" s="47" t="s">
        <v>1971</v>
      </c>
      <c r="C8847" s="48" t="n">
        <v>46181</v>
      </c>
      <c r="D8847" s="47" t="s">
        <v>65</v>
      </c>
      <c r="E8847" s="47" t="s">
        <v>134</v>
      </c>
      <c r="F8847" s="47" t="s">
        <v>158</v>
      </c>
      <c r="G8847" s="47" t="s">
        <v>136</v>
      </c>
      <c r="H8847" s="47" t="n">
        <v>237</v>
      </c>
      <c r="I8847" s="57" t="n">
        <f aca="false">IFERROR(H8847/INDEX(Rate_Master!$C$2:$C$13,MATCH(F8847,Rate_Master!$A$2:$A$13,0)),0)</f>
        <v>1.185</v>
      </c>
    </row>
    <row r="8848" customFormat="false" ht="15" hidden="false" customHeight="false" outlineLevel="0" collapsed="false">
      <c r="A8848" s="47" t="s">
        <v>20800</v>
      </c>
      <c r="B8848" s="47" t="s">
        <v>1971</v>
      </c>
      <c r="C8848" s="48" t="n">
        <v>46181</v>
      </c>
      <c r="D8848" s="47" t="s">
        <v>65</v>
      </c>
      <c r="E8848" s="47" t="s">
        <v>134</v>
      </c>
      <c r="F8848" s="47" t="s">
        <v>158</v>
      </c>
      <c r="G8848" s="47" t="s">
        <v>137</v>
      </c>
      <c r="H8848" s="47" t="n">
        <v>158</v>
      </c>
      <c r="I8848" s="57" t="n">
        <f aca="false">IFERROR(H8848/INDEX(Rate_Master!$C$2:$C$13,MATCH(F8848,Rate_Master!$A$2:$A$13,0)),0)</f>
        <v>0.79</v>
      </c>
    </row>
    <row r="8849" customFormat="false" ht="15" hidden="false" customHeight="false" outlineLevel="0" collapsed="false">
      <c r="A8849" s="47" t="s">
        <v>20801</v>
      </c>
      <c r="B8849" s="47" t="s">
        <v>1971</v>
      </c>
      <c r="C8849" s="48" t="n">
        <v>46181</v>
      </c>
      <c r="D8849" s="47" t="s">
        <v>65</v>
      </c>
      <c r="E8849" s="47" t="s">
        <v>134</v>
      </c>
      <c r="F8849" s="47" t="s">
        <v>158</v>
      </c>
      <c r="G8849" s="47" t="s">
        <v>138</v>
      </c>
      <c r="H8849" s="47" t="n">
        <v>81</v>
      </c>
      <c r="I8849" s="57" t="n">
        <f aca="false">IFERROR(H8849/INDEX(Rate_Master!$C$2:$C$13,MATCH(F8849,Rate_Master!$A$2:$A$13,0)),0)</f>
        <v>0.405</v>
      </c>
    </row>
    <row r="8850" customFormat="false" ht="15" hidden="false" customHeight="false" outlineLevel="0" collapsed="false">
      <c r="A8850" s="47" t="s">
        <v>20802</v>
      </c>
      <c r="B8850" s="47" t="s">
        <v>1972</v>
      </c>
      <c r="C8850" s="48" t="n">
        <v>46182</v>
      </c>
      <c r="D8850" s="47" t="s">
        <v>62</v>
      </c>
      <c r="E8850" s="47" t="s">
        <v>120</v>
      </c>
      <c r="F8850" s="47" t="s">
        <v>149</v>
      </c>
      <c r="G8850" s="47" t="s">
        <v>119</v>
      </c>
      <c r="H8850" s="47" t="n">
        <v>1544</v>
      </c>
      <c r="I8850" s="57" t="n">
        <f aca="false">IFERROR(H8850/INDEX(Rate_Master!$C$2:$C$13,MATCH(F8850,Rate_Master!$A$2:$A$13,0)),0)</f>
        <v>1.40363636363636</v>
      </c>
    </row>
    <row r="8851" customFormat="false" ht="15" hidden="false" customHeight="false" outlineLevel="0" collapsed="false">
      <c r="A8851" s="47" t="s">
        <v>20803</v>
      </c>
      <c r="B8851" s="47" t="s">
        <v>1972</v>
      </c>
      <c r="C8851" s="48" t="n">
        <v>46182</v>
      </c>
      <c r="D8851" s="47" t="s">
        <v>62</v>
      </c>
      <c r="E8851" s="47" t="s">
        <v>120</v>
      </c>
      <c r="F8851" s="47" t="s">
        <v>149</v>
      </c>
      <c r="G8851" s="47" t="s">
        <v>121</v>
      </c>
      <c r="H8851" s="47" t="n">
        <v>1376</v>
      </c>
      <c r="I8851" s="57" t="n">
        <f aca="false">IFERROR(H8851/INDEX(Rate_Master!$C$2:$C$13,MATCH(F8851,Rate_Master!$A$2:$A$13,0)),0)</f>
        <v>1.25090909090909</v>
      </c>
    </row>
    <row r="8852" customFormat="false" ht="15" hidden="false" customHeight="false" outlineLevel="0" collapsed="false">
      <c r="A8852" s="47" t="s">
        <v>20804</v>
      </c>
      <c r="B8852" s="47" t="s">
        <v>1972</v>
      </c>
      <c r="C8852" s="48" t="n">
        <v>46182</v>
      </c>
      <c r="D8852" s="47" t="s">
        <v>62</v>
      </c>
      <c r="E8852" s="47" t="s">
        <v>120</v>
      </c>
      <c r="F8852" s="47" t="s">
        <v>149</v>
      </c>
      <c r="G8852" s="47" t="s">
        <v>122</v>
      </c>
      <c r="H8852" s="47" t="n">
        <v>1501</v>
      </c>
      <c r="I8852" s="57" t="n">
        <f aca="false">IFERROR(H8852/INDEX(Rate_Master!$C$2:$C$13,MATCH(F8852,Rate_Master!$A$2:$A$13,0)),0)</f>
        <v>1.36454545454545</v>
      </c>
    </row>
    <row r="8853" customFormat="false" ht="15" hidden="false" customHeight="false" outlineLevel="0" collapsed="false">
      <c r="A8853" s="47" t="s">
        <v>20805</v>
      </c>
      <c r="B8853" s="47" t="s">
        <v>1972</v>
      </c>
      <c r="C8853" s="48" t="n">
        <v>46182</v>
      </c>
      <c r="D8853" s="47" t="s">
        <v>62</v>
      </c>
      <c r="E8853" s="47" t="s">
        <v>120</v>
      </c>
      <c r="F8853" s="47" t="s">
        <v>149</v>
      </c>
      <c r="G8853" s="47" t="s">
        <v>123</v>
      </c>
      <c r="H8853" s="47" t="n">
        <v>1135</v>
      </c>
      <c r="I8853" s="57" t="n">
        <f aca="false">IFERROR(H8853/INDEX(Rate_Master!$C$2:$C$13,MATCH(F8853,Rate_Master!$A$2:$A$13,0)),0)</f>
        <v>1.03181818181818</v>
      </c>
    </row>
    <row r="8854" customFormat="false" ht="15" hidden="false" customHeight="false" outlineLevel="0" collapsed="false">
      <c r="A8854" s="47" t="s">
        <v>20806</v>
      </c>
      <c r="B8854" s="47" t="s">
        <v>1972</v>
      </c>
      <c r="C8854" s="48" t="n">
        <v>46182</v>
      </c>
      <c r="D8854" s="47" t="s">
        <v>62</v>
      </c>
      <c r="E8854" s="47" t="s">
        <v>120</v>
      </c>
      <c r="F8854" s="47" t="s">
        <v>149</v>
      </c>
      <c r="G8854" s="47" t="s">
        <v>124</v>
      </c>
      <c r="H8854" s="47" t="n">
        <v>697</v>
      </c>
      <c r="I8854" s="57" t="n">
        <f aca="false">IFERROR(H8854/INDEX(Rate_Master!$C$2:$C$13,MATCH(F8854,Rate_Master!$A$2:$A$13,0)),0)</f>
        <v>0.633636363636364</v>
      </c>
    </row>
    <row r="8855" customFormat="false" ht="15" hidden="false" customHeight="false" outlineLevel="0" collapsed="false">
      <c r="A8855" s="47" t="s">
        <v>20807</v>
      </c>
      <c r="B8855" s="47" t="s">
        <v>1972</v>
      </c>
      <c r="C8855" s="48" t="n">
        <v>46182</v>
      </c>
      <c r="D8855" s="47" t="s">
        <v>62</v>
      </c>
      <c r="E8855" s="47" t="s">
        <v>120</v>
      </c>
      <c r="F8855" s="47" t="s">
        <v>149</v>
      </c>
      <c r="G8855" s="47" t="s">
        <v>125</v>
      </c>
      <c r="H8855" s="47" t="n">
        <v>417</v>
      </c>
      <c r="I8855" s="57" t="n">
        <f aca="false">IFERROR(H8855/INDEX(Rate_Master!$C$2:$C$13,MATCH(F8855,Rate_Master!$A$2:$A$13,0)),0)</f>
        <v>0.379090909090909</v>
      </c>
    </row>
    <row r="8856" customFormat="false" ht="15" hidden="false" customHeight="false" outlineLevel="0" collapsed="false">
      <c r="A8856" s="47" t="s">
        <v>20808</v>
      </c>
      <c r="B8856" s="47" t="s">
        <v>1972</v>
      </c>
      <c r="C8856" s="48" t="n">
        <v>46182</v>
      </c>
      <c r="D8856" s="47" t="s">
        <v>62</v>
      </c>
      <c r="E8856" s="47" t="s">
        <v>120</v>
      </c>
      <c r="F8856" s="47" t="s">
        <v>149</v>
      </c>
      <c r="G8856" s="47" t="s">
        <v>126</v>
      </c>
      <c r="H8856" s="47" t="n">
        <v>267</v>
      </c>
      <c r="I8856" s="57" t="n">
        <f aca="false">IFERROR(H8856/INDEX(Rate_Master!$C$2:$C$13,MATCH(F8856,Rate_Master!$A$2:$A$13,0)),0)</f>
        <v>0.242727272727273</v>
      </c>
    </row>
    <row r="8857" customFormat="false" ht="15" hidden="false" customHeight="false" outlineLevel="0" collapsed="false">
      <c r="A8857" s="47" t="s">
        <v>20809</v>
      </c>
      <c r="B8857" s="47" t="s">
        <v>1973</v>
      </c>
      <c r="C8857" s="48" t="n">
        <v>46182</v>
      </c>
      <c r="D8857" s="47" t="s">
        <v>62</v>
      </c>
      <c r="E8857" s="47" t="s">
        <v>120</v>
      </c>
      <c r="F8857" s="47" t="s">
        <v>149</v>
      </c>
      <c r="G8857" s="47" t="s">
        <v>119</v>
      </c>
      <c r="H8857" s="47" t="n">
        <v>1439</v>
      </c>
      <c r="I8857" s="57" t="n">
        <f aca="false">IFERROR(H8857/INDEX(Rate_Master!$C$2:$C$13,MATCH(F8857,Rate_Master!$A$2:$A$13,0)),0)</f>
        <v>1.30818181818182</v>
      </c>
    </row>
    <row r="8858" customFormat="false" ht="15" hidden="false" customHeight="false" outlineLevel="0" collapsed="false">
      <c r="A8858" s="47" t="s">
        <v>20810</v>
      </c>
      <c r="B8858" s="47" t="s">
        <v>1973</v>
      </c>
      <c r="C8858" s="48" t="n">
        <v>46182</v>
      </c>
      <c r="D8858" s="47" t="s">
        <v>62</v>
      </c>
      <c r="E8858" s="47" t="s">
        <v>120</v>
      </c>
      <c r="F8858" s="47" t="s">
        <v>149</v>
      </c>
      <c r="G8858" s="47" t="s">
        <v>121</v>
      </c>
      <c r="H8858" s="47" t="n">
        <v>1326</v>
      </c>
      <c r="I8858" s="57" t="n">
        <f aca="false">IFERROR(H8858/INDEX(Rate_Master!$C$2:$C$13,MATCH(F8858,Rate_Master!$A$2:$A$13,0)),0)</f>
        <v>1.20545454545455</v>
      </c>
    </row>
    <row r="8859" customFormat="false" ht="15" hidden="false" customHeight="false" outlineLevel="0" collapsed="false">
      <c r="A8859" s="47" t="s">
        <v>20811</v>
      </c>
      <c r="B8859" s="47" t="s">
        <v>1973</v>
      </c>
      <c r="C8859" s="48" t="n">
        <v>46182</v>
      </c>
      <c r="D8859" s="47" t="s">
        <v>62</v>
      </c>
      <c r="E8859" s="47" t="s">
        <v>120</v>
      </c>
      <c r="F8859" s="47" t="s">
        <v>149</v>
      </c>
      <c r="G8859" s="47" t="s">
        <v>122</v>
      </c>
      <c r="H8859" s="47" t="n">
        <v>1395</v>
      </c>
      <c r="I8859" s="57" t="n">
        <f aca="false">IFERROR(H8859/INDEX(Rate_Master!$C$2:$C$13,MATCH(F8859,Rate_Master!$A$2:$A$13,0)),0)</f>
        <v>1.26818181818182</v>
      </c>
    </row>
    <row r="8860" customFormat="false" ht="15" hidden="false" customHeight="false" outlineLevel="0" collapsed="false">
      <c r="A8860" s="47" t="s">
        <v>20812</v>
      </c>
      <c r="B8860" s="47" t="s">
        <v>1973</v>
      </c>
      <c r="C8860" s="48" t="n">
        <v>46182</v>
      </c>
      <c r="D8860" s="47" t="s">
        <v>62</v>
      </c>
      <c r="E8860" s="47" t="s">
        <v>120</v>
      </c>
      <c r="F8860" s="47" t="s">
        <v>149</v>
      </c>
      <c r="G8860" s="47" t="s">
        <v>123</v>
      </c>
      <c r="H8860" s="47" t="n">
        <v>1061</v>
      </c>
      <c r="I8860" s="57" t="n">
        <f aca="false">IFERROR(H8860/INDEX(Rate_Master!$C$2:$C$13,MATCH(F8860,Rate_Master!$A$2:$A$13,0)),0)</f>
        <v>0.964545454545455</v>
      </c>
    </row>
    <row r="8861" customFormat="false" ht="15" hidden="false" customHeight="false" outlineLevel="0" collapsed="false">
      <c r="A8861" s="47" t="s">
        <v>20813</v>
      </c>
      <c r="B8861" s="47" t="s">
        <v>1973</v>
      </c>
      <c r="C8861" s="48" t="n">
        <v>46182</v>
      </c>
      <c r="D8861" s="47" t="s">
        <v>62</v>
      </c>
      <c r="E8861" s="47" t="s">
        <v>120</v>
      </c>
      <c r="F8861" s="47" t="s">
        <v>149</v>
      </c>
      <c r="G8861" s="47" t="s">
        <v>124</v>
      </c>
      <c r="H8861" s="47" t="n">
        <v>561</v>
      </c>
      <c r="I8861" s="57" t="n">
        <f aca="false">IFERROR(H8861/INDEX(Rate_Master!$C$2:$C$13,MATCH(F8861,Rate_Master!$A$2:$A$13,0)),0)</f>
        <v>0.51</v>
      </c>
    </row>
    <row r="8862" customFormat="false" ht="15" hidden="false" customHeight="false" outlineLevel="0" collapsed="false">
      <c r="A8862" s="47" t="s">
        <v>20814</v>
      </c>
      <c r="B8862" s="47" t="s">
        <v>1973</v>
      </c>
      <c r="C8862" s="48" t="n">
        <v>46182</v>
      </c>
      <c r="D8862" s="47" t="s">
        <v>62</v>
      </c>
      <c r="E8862" s="47" t="s">
        <v>120</v>
      </c>
      <c r="F8862" s="47" t="s">
        <v>149</v>
      </c>
      <c r="G8862" s="47" t="s">
        <v>125</v>
      </c>
      <c r="H8862" s="47" t="n">
        <v>371</v>
      </c>
      <c r="I8862" s="57" t="n">
        <f aca="false">IFERROR(H8862/INDEX(Rate_Master!$C$2:$C$13,MATCH(F8862,Rate_Master!$A$2:$A$13,0)),0)</f>
        <v>0.337272727272727</v>
      </c>
    </row>
    <row r="8863" customFormat="false" ht="15" hidden="false" customHeight="false" outlineLevel="0" collapsed="false">
      <c r="A8863" s="47" t="s">
        <v>20815</v>
      </c>
      <c r="B8863" s="47" t="s">
        <v>1973</v>
      </c>
      <c r="C8863" s="48" t="n">
        <v>46182</v>
      </c>
      <c r="D8863" s="47" t="s">
        <v>62</v>
      </c>
      <c r="E8863" s="47" t="s">
        <v>120</v>
      </c>
      <c r="F8863" s="47" t="s">
        <v>149</v>
      </c>
      <c r="G8863" s="47" t="s">
        <v>126</v>
      </c>
      <c r="H8863" s="47" t="n">
        <v>260</v>
      </c>
      <c r="I8863" s="57" t="n">
        <f aca="false">IFERROR(H8863/INDEX(Rate_Master!$C$2:$C$13,MATCH(F8863,Rate_Master!$A$2:$A$13,0)),0)</f>
        <v>0.236363636363636</v>
      </c>
    </row>
    <row r="8864" customFormat="false" ht="15" hidden="false" customHeight="false" outlineLevel="0" collapsed="false">
      <c r="A8864" s="47" t="s">
        <v>20816</v>
      </c>
      <c r="B8864" s="47" t="s">
        <v>1974</v>
      </c>
      <c r="C8864" s="48" t="n">
        <v>46182</v>
      </c>
      <c r="D8864" s="47" t="s">
        <v>62</v>
      </c>
      <c r="E8864" s="47" t="s">
        <v>120</v>
      </c>
      <c r="F8864" s="47" t="s">
        <v>149</v>
      </c>
      <c r="G8864" s="47" t="s">
        <v>119</v>
      </c>
      <c r="H8864" s="47" t="n">
        <v>1131</v>
      </c>
      <c r="I8864" s="57" t="n">
        <f aca="false">IFERROR(H8864/INDEX(Rate_Master!$C$2:$C$13,MATCH(F8864,Rate_Master!$A$2:$A$13,0)),0)</f>
        <v>1.02818181818182</v>
      </c>
    </row>
    <row r="8865" customFormat="false" ht="15" hidden="false" customHeight="false" outlineLevel="0" collapsed="false">
      <c r="A8865" s="47" t="s">
        <v>20817</v>
      </c>
      <c r="B8865" s="47" t="s">
        <v>1974</v>
      </c>
      <c r="C8865" s="48" t="n">
        <v>46182</v>
      </c>
      <c r="D8865" s="47" t="s">
        <v>62</v>
      </c>
      <c r="E8865" s="47" t="s">
        <v>120</v>
      </c>
      <c r="F8865" s="47" t="s">
        <v>149</v>
      </c>
      <c r="G8865" s="47" t="s">
        <v>121</v>
      </c>
      <c r="H8865" s="47" t="n">
        <v>1073</v>
      </c>
      <c r="I8865" s="57" t="n">
        <f aca="false">IFERROR(H8865/INDEX(Rate_Master!$C$2:$C$13,MATCH(F8865,Rate_Master!$A$2:$A$13,0)),0)</f>
        <v>0.975454545454546</v>
      </c>
    </row>
    <row r="8866" customFormat="false" ht="15" hidden="false" customHeight="false" outlineLevel="0" collapsed="false">
      <c r="A8866" s="47" t="s">
        <v>20818</v>
      </c>
      <c r="B8866" s="47" t="s">
        <v>1974</v>
      </c>
      <c r="C8866" s="48" t="n">
        <v>46182</v>
      </c>
      <c r="D8866" s="47" t="s">
        <v>62</v>
      </c>
      <c r="E8866" s="47" t="s">
        <v>120</v>
      </c>
      <c r="F8866" s="47" t="s">
        <v>149</v>
      </c>
      <c r="G8866" s="47" t="s">
        <v>122</v>
      </c>
      <c r="H8866" s="47" t="n">
        <v>1161</v>
      </c>
      <c r="I8866" s="57" t="n">
        <f aca="false">IFERROR(H8866/INDEX(Rate_Master!$C$2:$C$13,MATCH(F8866,Rate_Master!$A$2:$A$13,0)),0)</f>
        <v>1.05545454545455</v>
      </c>
    </row>
    <row r="8867" customFormat="false" ht="15" hidden="false" customHeight="false" outlineLevel="0" collapsed="false">
      <c r="A8867" s="47" t="s">
        <v>20819</v>
      </c>
      <c r="B8867" s="47" t="s">
        <v>1974</v>
      </c>
      <c r="C8867" s="48" t="n">
        <v>46182</v>
      </c>
      <c r="D8867" s="47" t="s">
        <v>62</v>
      </c>
      <c r="E8867" s="47" t="s">
        <v>120</v>
      </c>
      <c r="F8867" s="47" t="s">
        <v>149</v>
      </c>
      <c r="G8867" s="47" t="s">
        <v>123</v>
      </c>
      <c r="H8867" s="47" t="n">
        <v>872</v>
      </c>
      <c r="I8867" s="57" t="n">
        <f aca="false">IFERROR(H8867/INDEX(Rate_Master!$C$2:$C$13,MATCH(F8867,Rate_Master!$A$2:$A$13,0)),0)</f>
        <v>0.792727272727273</v>
      </c>
    </row>
    <row r="8868" customFormat="false" ht="15" hidden="false" customHeight="false" outlineLevel="0" collapsed="false">
      <c r="A8868" s="47" t="s">
        <v>20820</v>
      </c>
      <c r="B8868" s="47" t="s">
        <v>1974</v>
      </c>
      <c r="C8868" s="48" t="n">
        <v>46182</v>
      </c>
      <c r="D8868" s="47" t="s">
        <v>62</v>
      </c>
      <c r="E8868" s="47" t="s">
        <v>120</v>
      </c>
      <c r="F8868" s="47" t="s">
        <v>149</v>
      </c>
      <c r="G8868" s="47" t="s">
        <v>124</v>
      </c>
      <c r="H8868" s="47" t="n">
        <v>523</v>
      </c>
      <c r="I8868" s="57" t="n">
        <f aca="false">IFERROR(H8868/INDEX(Rate_Master!$C$2:$C$13,MATCH(F8868,Rate_Master!$A$2:$A$13,0)),0)</f>
        <v>0.475454545454545</v>
      </c>
    </row>
    <row r="8869" customFormat="false" ht="15" hidden="false" customHeight="false" outlineLevel="0" collapsed="false">
      <c r="A8869" s="47" t="s">
        <v>20821</v>
      </c>
      <c r="B8869" s="47" t="s">
        <v>1974</v>
      </c>
      <c r="C8869" s="48" t="n">
        <v>46182</v>
      </c>
      <c r="D8869" s="47" t="s">
        <v>62</v>
      </c>
      <c r="E8869" s="47" t="s">
        <v>120</v>
      </c>
      <c r="F8869" s="47" t="s">
        <v>149</v>
      </c>
      <c r="G8869" s="47" t="s">
        <v>125</v>
      </c>
      <c r="H8869" s="47" t="n">
        <v>333</v>
      </c>
      <c r="I8869" s="57" t="n">
        <f aca="false">IFERROR(H8869/INDEX(Rate_Master!$C$2:$C$13,MATCH(F8869,Rate_Master!$A$2:$A$13,0)),0)</f>
        <v>0.302727272727273</v>
      </c>
    </row>
    <row r="8870" customFormat="false" ht="15" hidden="false" customHeight="false" outlineLevel="0" collapsed="false">
      <c r="A8870" s="47" t="s">
        <v>20822</v>
      </c>
      <c r="B8870" s="47" t="s">
        <v>1974</v>
      </c>
      <c r="C8870" s="48" t="n">
        <v>46182</v>
      </c>
      <c r="D8870" s="47" t="s">
        <v>62</v>
      </c>
      <c r="E8870" s="47" t="s">
        <v>120</v>
      </c>
      <c r="F8870" s="47" t="s">
        <v>149</v>
      </c>
      <c r="G8870" s="47" t="s">
        <v>126</v>
      </c>
      <c r="H8870" s="47" t="n">
        <v>190</v>
      </c>
      <c r="I8870" s="57" t="n">
        <f aca="false">IFERROR(H8870/INDEX(Rate_Master!$C$2:$C$13,MATCH(F8870,Rate_Master!$A$2:$A$13,0)),0)</f>
        <v>0.172727272727273</v>
      </c>
    </row>
    <row r="8871" customFormat="false" ht="15" hidden="false" customHeight="false" outlineLevel="0" collapsed="false">
      <c r="A8871" s="47" t="s">
        <v>20823</v>
      </c>
      <c r="B8871" s="47" t="s">
        <v>1975</v>
      </c>
      <c r="C8871" s="48" t="n">
        <v>46182</v>
      </c>
      <c r="D8871" s="47" t="s">
        <v>63</v>
      </c>
      <c r="E8871" s="47" t="s">
        <v>120</v>
      </c>
      <c r="F8871" s="47" t="s">
        <v>153</v>
      </c>
      <c r="G8871" s="47" t="s">
        <v>119</v>
      </c>
      <c r="H8871" s="47" t="n">
        <v>1055</v>
      </c>
      <c r="I8871" s="57" t="n">
        <f aca="false">IFERROR(H8871/INDEX(Rate_Master!$C$2:$C$13,MATCH(F8871,Rate_Master!$A$2:$A$13,0)),0)</f>
        <v>1.055</v>
      </c>
    </row>
    <row r="8872" customFormat="false" ht="15" hidden="false" customHeight="false" outlineLevel="0" collapsed="false">
      <c r="A8872" s="47" t="s">
        <v>20824</v>
      </c>
      <c r="B8872" s="47" t="s">
        <v>1975</v>
      </c>
      <c r="C8872" s="48" t="n">
        <v>46182</v>
      </c>
      <c r="D8872" s="47" t="s">
        <v>63</v>
      </c>
      <c r="E8872" s="47" t="s">
        <v>120</v>
      </c>
      <c r="F8872" s="47" t="s">
        <v>153</v>
      </c>
      <c r="G8872" s="47" t="s">
        <v>121</v>
      </c>
      <c r="H8872" s="47" t="n">
        <v>945</v>
      </c>
      <c r="I8872" s="57" t="n">
        <f aca="false">IFERROR(H8872/INDEX(Rate_Master!$C$2:$C$13,MATCH(F8872,Rate_Master!$A$2:$A$13,0)),0)</f>
        <v>0.945</v>
      </c>
    </row>
    <row r="8873" customFormat="false" ht="15" hidden="false" customHeight="false" outlineLevel="0" collapsed="false">
      <c r="A8873" s="47" t="s">
        <v>20825</v>
      </c>
      <c r="B8873" s="47" t="s">
        <v>1975</v>
      </c>
      <c r="C8873" s="48" t="n">
        <v>46182</v>
      </c>
      <c r="D8873" s="47" t="s">
        <v>63</v>
      </c>
      <c r="E8873" s="47" t="s">
        <v>120</v>
      </c>
      <c r="F8873" s="47" t="s">
        <v>153</v>
      </c>
      <c r="G8873" s="47" t="s">
        <v>122</v>
      </c>
      <c r="H8873" s="47" t="n">
        <v>1103</v>
      </c>
      <c r="I8873" s="57" t="n">
        <f aca="false">IFERROR(H8873/INDEX(Rate_Master!$C$2:$C$13,MATCH(F8873,Rate_Master!$A$2:$A$13,0)),0)</f>
        <v>1.103</v>
      </c>
    </row>
    <row r="8874" customFormat="false" ht="15" hidden="false" customHeight="false" outlineLevel="0" collapsed="false">
      <c r="A8874" s="47" t="s">
        <v>20826</v>
      </c>
      <c r="B8874" s="47" t="s">
        <v>1975</v>
      </c>
      <c r="C8874" s="48" t="n">
        <v>46182</v>
      </c>
      <c r="D8874" s="47" t="s">
        <v>63</v>
      </c>
      <c r="E8874" s="47" t="s">
        <v>120</v>
      </c>
      <c r="F8874" s="47" t="s">
        <v>153</v>
      </c>
      <c r="G8874" s="47" t="s">
        <v>123</v>
      </c>
      <c r="H8874" s="47" t="n">
        <v>778</v>
      </c>
      <c r="I8874" s="57" t="n">
        <f aca="false">IFERROR(H8874/INDEX(Rate_Master!$C$2:$C$13,MATCH(F8874,Rate_Master!$A$2:$A$13,0)),0)</f>
        <v>0.778</v>
      </c>
    </row>
    <row r="8875" customFormat="false" ht="15" hidden="false" customHeight="false" outlineLevel="0" collapsed="false">
      <c r="A8875" s="47" t="s">
        <v>20827</v>
      </c>
      <c r="B8875" s="47" t="s">
        <v>1975</v>
      </c>
      <c r="C8875" s="48" t="n">
        <v>46182</v>
      </c>
      <c r="D8875" s="47" t="s">
        <v>63</v>
      </c>
      <c r="E8875" s="47" t="s">
        <v>120</v>
      </c>
      <c r="F8875" s="47" t="s">
        <v>153</v>
      </c>
      <c r="G8875" s="47" t="s">
        <v>124</v>
      </c>
      <c r="H8875" s="47" t="n">
        <v>496</v>
      </c>
      <c r="I8875" s="57" t="n">
        <f aca="false">IFERROR(H8875/INDEX(Rate_Master!$C$2:$C$13,MATCH(F8875,Rate_Master!$A$2:$A$13,0)),0)</f>
        <v>0.496</v>
      </c>
    </row>
    <row r="8876" customFormat="false" ht="15" hidden="false" customHeight="false" outlineLevel="0" collapsed="false">
      <c r="A8876" s="47" t="s">
        <v>20828</v>
      </c>
      <c r="B8876" s="47" t="s">
        <v>1975</v>
      </c>
      <c r="C8876" s="48" t="n">
        <v>46182</v>
      </c>
      <c r="D8876" s="47" t="s">
        <v>63</v>
      </c>
      <c r="E8876" s="47" t="s">
        <v>120</v>
      </c>
      <c r="F8876" s="47" t="s">
        <v>153</v>
      </c>
      <c r="G8876" s="47" t="s">
        <v>125</v>
      </c>
      <c r="H8876" s="47" t="n">
        <v>317</v>
      </c>
      <c r="I8876" s="57" t="n">
        <f aca="false">IFERROR(H8876/INDEX(Rate_Master!$C$2:$C$13,MATCH(F8876,Rate_Master!$A$2:$A$13,0)),0)</f>
        <v>0.317</v>
      </c>
    </row>
    <row r="8877" customFormat="false" ht="15" hidden="false" customHeight="false" outlineLevel="0" collapsed="false">
      <c r="A8877" s="47" t="s">
        <v>20829</v>
      </c>
      <c r="B8877" s="47" t="s">
        <v>1975</v>
      </c>
      <c r="C8877" s="48" t="n">
        <v>46182</v>
      </c>
      <c r="D8877" s="47" t="s">
        <v>63</v>
      </c>
      <c r="E8877" s="47" t="s">
        <v>120</v>
      </c>
      <c r="F8877" s="47" t="s">
        <v>153</v>
      </c>
      <c r="G8877" s="47" t="s">
        <v>126</v>
      </c>
      <c r="H8877" s="47" t="n">
        <v>195</v>
      </c>
      <c r="I8877" s="57" t="n">
        <f aca="false">IFERROR(H8877/INDEX(Rate_Master!$C$2:$C$13,MATCH(F8877,Rate_Master!$A$2:$A$13,0)),0)</f>
        <v>0.195</v>
      </c>
    </row>
    <row r="8878" customFormat="false" ht="15" hidden="false" customHeight="false" outlineLevel="0" collapsed="false">
      <c r="A8878" s="47" t="s">
        <v>20830</v>
      </c>
      <c r="B8878" s="47" t="s">
        <v>1976</v>
      </c>
      <c r="C8878" s="48" t="n">
        <v>46182</v>
      </c>
      <c r="D8878" s="47" t="s">
        <v>63</v>
      </c>
      <c r="E8878" s="47" t="s">
        <v>120</v>
      </c>
      <c r="F8878" s="47" t="s">
        <v>153</v>
      </c>
      <c r="G8878" s="47" t="s">
        <v>119</v>
      </c>
      <c r="H8878" s="47" t="n">
        <v>1594</v>
      </c>
      <c r="I8878" s="57" t="n">
        <f aca="false">IFERROR(H8878/INDEX(Rate_Master!$C$2:$C$13,MATCH(F8878,Rate_Master!$A$2:$A$13,0)),0)</f>
        <v>1.594</v>
      </c>
    </row>
    <row r="8879" customFormat="false" ht="15" hidden="false" customHeight="false" outlineLevel="0" collapsed="false">
      <c r="A8879" s="47" t="s">
        <v>20831</v>
      </c>
      <c r="B8879" s="47" t="s">
        <v>1976</v>
      </c>
      <c r="C8879" s="48" t="n">
        <v>46182</v>
      </c>
      <c r="D8879" s="47" t="s">
        <v>63</v>
      </c>
      <c r="E8879" s="47" t="s">
        <v>120</v>
      </c>
      <c r="F8879" s="47" t="s">
        <v>153</v>
      </c>
      <c r="G8879" s="47" t="s">
        <v>121</v>
      </c>
      <c r="H8879" s="47" t="n">
        <v>1509</v>
      </c>
      <c r="I8879" s="57" t="n">
        <f aca="false">IFERROR(H8879/INDEX(Rate_Master!$C$2:$C$13,MATCH(F8879,Rate_Master!$A$2:$A$13,0)),0)</f>
        <v>1.509</v>
      </c>
    </row>
    <row r="8880" customFormat="false" ht="15" hidden="false" customHeight="false" outlineLevel="0" collapsed="false">
      <c r="A8880" s="47" t="s">
        <v>20832</v>
      </c>
      <c r="B8880" s="47" t="s">
        <v>1976</v>
      </c>
      <c r="C8880" s="48" t="n">
        <v>46182</v>
      </c>
      <c r="D8880" s="47" t="s">
        <v>63</v>
      </c>
      <c r="E8880" s="47" t="s">
        <v>120</v>
      </c>
      <c r="F8880" s="47" t="s">
        <v>153</v>
      </c>
      <c r="G8880" s="47" t="s">
        <v>122</v>
      </c>
      <c r="H8880" s="47" t="n">
        <v>1696</v>
      </c>
      <c r="I8880" s="57" t="n">
        <f aca="false">IFERROR(H8880/INDEX(Rate_Master!$C$2:$C$13,MATCH(F8880,Rate_Master!$A$2:$A$13,0)),0)</f>
        <v>1.696</v>
      </c>
    </row>
    <row r="8881" customFormat="false" ht="15" hidden="false" customHeight="false" outlineLevel="0" collapsed="false">
      <c r="A8881" s="47" t="s">
        <v>20833</v>
      </c>
      <c r="B8881" s="47" t="s">
        <v>1976</v>
      </c>
      <c r="C8881" s="48" t="n">
        <v>46182</v>
      </c>
      <c r="D8881" s="47" t="s">
        <v>63</v>
      </c>
      <c r="E8881" s="47" t="s">
        <v>120</v>
      </c>
      <c r="F8881" s="47" t="s">
        <v>153</v>
      </c>
      <c r="G8881" s="47" t="s">
        <v>123</v>
      </c>
      <c r="H8881" s="47" t="n">
        <v>1195</v>
      </c>
      <c r="I8881" s="57" t="n">
        <f aca="false">IFERROR(H8881/INDEX(Rate_Master!$C$2:$C$13,MATCH(F8881,Rate_Master!$A$2:$A$13,0)),0)</f>
        <v>1.195</v>
      </c>
    </row>
    <row r="8882" customFormat="false" ht="15" hidden="false" customHeight="false" outlineLevel="0" collapsed="false">
      <c r="A8882" s="47" t="s">
        <v>20834</v>
      </c>
      <c r="B8882" s="47" t="s">
        <v>1976</v>
      </c>
      <c r="C8882" s="48" t="n">
        <v>46182</v>
      </c>
      <c r="D8882" s="47" t="s">
        <v>63</v>
      </c>
      <c r="E8882" s="47" t="s">
        <v>120</v>
      </c>
      <c r="F8882" s="47" t="s">
        <v>153</v>
      </c>
      <c r="G8882" s="47" t="s">
        <v>124</v>
      </c>
      <c r="H8882" s="47" t="n">
        <v>707</v>
      </c>
      <c r="I8882" s="57" t="n">
        <f aca="false">IFERROR(H8882/INDEX(Rate_Master!$C$2:$C$13,MATCH(F8882,Rate_Master!$A$2:$A$13,0)),0)</f>
        <v>0.707</v>
      </c>
    </row>
    <row r="8883" customFormat="false" ht="15" hidden="false" customHeight="false" outlineLevel="0" collapsed="false">
      <c r="A8883" s="47" t="s">
        <v>20835</v>
      </c>
      <c r="B8883" s="47" t="s">
        <v>1976</v>
      </c>
      <c r="C8883" s="48" t="n">
        <v>46182</v>
      </c>
      <c r="D8883" s="47" t="s">
        <v>63</v>
      </c>
      <c r="E8883" s="47" t="s">
        <v>120</v>
      </c>
      <c r="F8883" s="47" t="s">
        <v>153</v>
      </c>
      <c r="G8883" s="47" t="s">
        <v>125</v>
      </c>
      <c r="H8883" s="47" t="n">
        <v>446</v>
      </c>
      <c r="I8883" s="57" t="n">
        <f aca="false">IFERROR(H8883/INDEX(Rate_Master!$C$2:$C$13,MATCH(F8883,Rate_Master!$A$2:$A$13,0)),0)</f>
        <v>0.446</v>
      </c>
    </row>
    <row r="8884" customFormat="false" ht="15" hidden="false" customHeight="false" outlineLevel="0" collapsed="false">
      <c r="A8884" s="47" t="s">
        <v>20836</v>
      </c>
      <c r="B8884" s="47" t="s">
        <v>1976</v>
      </c>
      <c r="C8884" s="48" t="n">
        <v>46182</v>
      </c>
      <c r="D8884" s="47" t="s">
        <v>63</v>
      </c>
      <c r="E8884" s="47" t="s">
        <v>120</v>
      </c>
      <c r="F8884" s="47" t="s">
        <v>153</v>
      </c>
      <c r="G8884" s="47" t="s">
        <v>126</v>
      </c>
      <c r="H8884" s="47" t="n">
        <v>300</v>
      </c>
      <c r="I8884" s="57" t="n">
        <f aca="false">IFERROR(H8884/INDEX(Rate_Master!$C$2:$C$13,MATCH(F8884,Rate_Master!$A$2:$A$13,0)),0)</f>
        <v>0.3</v>
      </c>
    </row>
    <row r="8885" customFormat="false" ht="15" hidden="false" customHeight="false" outlineLevel="0" collapsed="false">
      <c r="A8885" s="47" t="s">
        <v>20837</v>
      </c>
      <c r="B8885" s="47" t="s">
        <v>1977</v>
      </c>
      <c r="C8885" s="48" t="n">
        <v>46182</v>
      </c>
      <c r="D8885" s="47" t="s">
        <v>63</v>
      </c>
      <c r="E8885" s="47" t="s">
        <v>120</v>
      </c>
      <c r="F8885" s="47" t="s">
        <v>153</v>
      </c>
      <c r="G8885" s="47" t="s">
        <v>119</v>
      </c>
      <c r="H8885" s="47" t="n">
        <v>1639</v>
      </c>
      <c r="I8885" s="57" t="n">
        <f aca="false">IFERROR(H8885/INDEX(Rate_Master!$C$2:$C$13,MATCH(F8885,Rate_Master!$A$2:$A$13,0)),0)</f>
        <v>1.639</v>
      </c>
    </row>
    <row r="8886" customFormat="false" ht="15" hidden="false" customHeight="false" outlineLevel="0" collapsed="false">
      <c r="A8886" s="47" t="s">
        <v>20838</v>
      </c>
      <c r="B8886" s="47" t="s">
        <v>1977</v>
      </c>
      <c r="C8886" s="48" t="n">
        <v>46182</v>
      </c>
      <c r="D8886" s="47" t="s">
        <v>63</v>
      </c>
      <c r="E8886" s="47" t="s">
        <v>120</v>
      </c>
      <c r="F8886" s="47" t="s">
        <v>153</v>
      </c>
      <c r="G8886" s="47" t="s">
        <v>121</v>
      </c>
      <c r="H8886" s="47" t="n">
        <v>1465</v>
      </c>
      <c r="I8886" s="57" t="n">
        <f aca="false">IFERROR(H8886/INDEX(Rate_Master!$C$2:$C$13,MATCH(F8886,Rate_Master!$A$2:$A$13,0)),0)</f>
        <v>1.465</v>
      </c>
    </row>
    <row r="8887" customFormat="false" ht="15" hidden="false" customHeight="false" outlineLevel="0" collapsed="false">
      <c r="A8887" s="47" t="s">
        <v>20839</v>
      </c>
      <c r="B8887" s="47" t="s">
        <v>1977</v>
      </c>
      <c r="C8887" s="48" t="n">
        <v>46182</v>
      </c>
      <c r="D8887" s="47" t="s">
        <v>63</v>
      </c>
      <c r="E8887" s="47" t="s">
        <v>120</v>
      </c>
      <c r="F8887" s="47" t="s">
        <v>153</v>
      </c>
      <c r="G8887" s="47" t="s">
        <v>122</v>
      </c>
      <c r="H8887" s="47" t="n">
        <v>1697</v>
      </c>
      <c r="I8887" s="57" t="n">
        <f aca="false">IFERROR(H8887/INDEX(Rate_Master!$C$2:$C$13,MATCH(F8887,Rate_Master!$A$2:$A$13,0)),0)</f>
        <v>1.697</v>
      </c>
    </row>
    <row r="8888" customFormat="false" ht="15" hidden="false" customHeight="false" outlineLevel="0" collapsed="false">
      <c r="A8888" s="47" t="s">
        <v>20840</v>
      </c>
      <c r="B8888" s="47" t="s">
        <v>1977</v>
      </c>
      <c r="C8888" s="48" t="n">
        <v>46182</v>
      </c>
      <c r="D8888" s="47" t="s">
        <v>63</v>
      </c>
      <c r="E8888" s="47" t="s">
        <v>120</v>
      </c>
      <c r="F8888" s="47" t="s">
        <v>153</v>
      </c>
      <c r="G8888" s="47" t="s">
        <v>123</v>
      </c>
      <c r="H8888" s="47" t="n">
        <v>1174</v>
      </c>
      <c r="I8888" s="57" t="n">
        <f aca="false">IFERROR(H8888/INDEX(Rate_Master!$C$2:$C$13,MATCH(F8888,Rate_Master!$A$2:$A$13,0)),0)</f>
        <v>1.174</v>
      </c>
    </row>
    <row r="8889" customFormat="false" ht="15" hidden="false" customHeight="false" outlineLevel="0" collapsed="false">
      <c r="A8889" s="47" t="s">
        <v>20841</v>
      </c>
      <c r="B8889" s="47" t="s">
        <v>1977</v>
      </c>
      <c r="C8889" s="48" t="n">
        <v>46182</v>
      </c>
      <c r="D8889" s="47" t="s">
        <v>63</v>
      </c>
      <c r="E8889" s="47" t="s">
        <v>120</v>
      </c>
      <c r="F8889" s="47" t="s">
        <v>153</v>
      </c>
      <c r="G8889" s="47" t="s">
        <v>124</v>
      </c>
      <c r="H8889" s="47" t="n">
        <v>767</v>
      </c>
      <c r="I8889" s="57" t="n">
        <f aca="false">IFERROR(H8889/INDEX(Rate_Master!$C$2:$C$13,MATCH(F8889,Rate_Master!$A$2:$A$13,0)),0)</f>
        <v>0.767</v>
      </c>
    </row>
    <row r="8890" customFormat="false" ht="15" hidden="false" customHeight="false" outlineLevel="0" collapsed="false">
      <c r="A8890" s="47" t="s">
        <v>20842</v>
      </c>
      <c r="B8890" s="47" t="s">
        <v>1977</v>
      </c>
      <c r="C8890" s="48" t="n">
        <v>46182</v>
      </c>
      <c r="D8890" s="47" t="s">
        <v>63</v>
      </c>
      <c r="E8890" s="47" t="s">
        <v>120</v>
      </c>
      <c r="F8890" s="47" t="s">
        <v>153</v>
      </c>
      <c r="G8890" s="47" t="s">
        <v>125</v>
      </c>
      <c r="H8890" s="47" t="n">
        <v>464</v>
      </c>
      <c r="I8890" s="57" t="n">
        <f aca="false">IFERROR(H8890/INDEX(Rate_Master!$C$2:$C$13,MATCH(F8890,Rate_Master!$A$2:$A$13,0)),0)</f>
        <v>0.464</v>
      </c>
    </row>
    <row r="8891" customFormat="false" ht="15" hidden="false" customHeight="false" outlineLevel="0" collapsed="false">
      <c r="A8891" s="47" t="s">
        <v>20843</v>
      </c>
      <c r="B8891" s="47" t="s">
        <v>1977</v>
      </c>
      <c r="C8891" s="48" t="n">
        <v>46182</v>
      </c>
      <c r="D8891" s="47" t="s">
        <v>63</v>
      </c>
      <c r="E8891" s="47" t="s">
        <v>120</v>
      </c>
      <c r="F8891" s="47" t="s">
        <v>153</v>
      </c>
      <c r="G8891" s="47" t="s">
        <v>126</v>
      </c>
      <c r="H8891" s="47" t="n">
        <v>308</v>
      </c>
      <c r="I8891" s="57" t="n">
        <f aca="false">IFERROR(H8891/INDEX(Rate_Master!$C$2:$C$13,MATCH(F8891,Rate_Master!$A$2:$A$13,0)),0)</f>
        <v>0.308</v>
      </c>
    </row>
    <row r="8892" customFormat="false" ht="15" hidden="false" customHeight="false" outlineLevel="0" collapsed="false">
      <c r="A8892" s="47" t="s">
        <v>20844</v>
      </c>
      <c r="B8892" s="47" t="s">
        <v>1978</v>
      </c>
      <c r="C8892" s="48" t="n">
        <v>46182</v>
      </c>
      <c r="D8892" s="47" t="s">
        <v>64</v>
      </c>
      <c r="E8892" s="47" t="s">
        <v>128</v>
      </c>
      <c r="F8892" s="47" t="s">
        <v>155</v>
      </c>
      <c r="G8892" s="47" t="s">
        <v>127</v>
      </c>
      <c r="H8892" s="47" t="n">
        <v>908</v>
      </c>
      <c r="I8892" s="57" t="n">
        <f aca="false">IFERROR(H8892/INDEX(Rate_Master!$C$2:$C$13,MATCH(F8892,Rate_Master!$A$2:$A$13,0)),0)</f>
        <v>1.65090909090909</v>
      </c>
    </row>
    <row r="8893" customFormat="false" ht="15" hidden="false" customHeight="false" outlineLevel="0" collapsed="false">
      <c r="A8893" s="47" t="s">
        <v>20845</v>
      </c>
      <c r="B8893" s="47" t="s">
        <v>1978</v>
      </c>
      <c r="C8893" s="48" t="n">
        <v>46182</v>
      </c>
      <c r="D8893" s="47" t="s">
        <v>64</v>
      </c>
      <c r="E8893" s="47" t="s">
        <v>128</v>
      </c>
      <c r="F8893" s="47" t="s">
        <v>155</v>
      </c>
      <c r="G8893" s="47" t="s">
        <v>129</v>
      </c>
      <c r="H8893" s="47" t="n">
        <v>637</v>
      </c>
      <c r="I8893" s="57" t="n">
        <f aca="false">IFERROR(H8893/INDEX(Rate_Master!$C$2:$C$13,MATCH(F8893,Rate_Master!$A$2:$A$13,0)),0)</f>
        <v>1.15818181818182</v>
      </c>
    </row>
    <row r="8894" customFormat="false" ht="15" hidden="false" customHeight="false" outlineLevel="0" collapsed="false">
      <c r="A8894" s="47" t="s">
        <v>20846</v>
      </c>
      <c r="B8894" s="47" t="s">
        <v>1978</v>
      </c>
      <c r="C8894" s="48" t="n">
        <v>46182</v>
      </c>
      <c r="D8894" s="47" t="s">
        <v>64</v>
      </c>
      <c r="E8894" s="47" t="s">
        <v>128</v>
      </c>
      <c r="F8894" s="47" t="s">
        <v>155</v>
      </c>
      <c r="G8894" s="47" t="s">
        <v>130</v>
      </c>
      <c r="H8894" s="47" t="n">
        <v>587</v>
      </c>
      <c r="I8894" s="57" t="n">
        <f aca="false">IFERROR(H8894/INDEX(Rate_Master!$C$2:$C$13,MATCH(F8894,Rate_Master!$A$2:$A$13,0)),0)</f>
        <v>1.06727272727273</v>
      </c>
    </row>
    <row r="8895" customFormat="false" ht="15" hidden="false" customHeight="false" outlineLevel="0" collapsed="false">
      <c r="A8895" s="47" t="s">
        <v>20847</v>
      </c>
      <c r="B8895" s="47" t="s">
        <v>1978</v>
      </c>
      <c r="C8895" s="48" t="n">
        <v>46182</v>
      </c>
      <c r="D8895" s="47" t="s">
        <v>64</v>
      </c>
      <c r="E8895" s="47" t="s">
        <v>128</v>
      </c>
      <c r="F8895" s="47" t="s">
        <v>155</v>
      </c>
      <c r="G8895" s="47" t="s">
        <v>131</v>
      </c>
      <c r="H8895" s="47" t="n">
        <v>259</v>
      </c>
      <c r="I8895" s="57" t="n">
        <f aca="false">IFERROR(H8895/INDEX(Rate_Master!$C$2:$C$13,MATCH(F8895,Rate_Master!$A$2:$A$13,0)),0)</f>
        <v>0.470909090909091</v>
      </c>
    </row>
    <row r="8896" customFormat="false" ht="15" hidden="false" customHeight="false" outlineLevel="0" collapsed="false">
      <c r="A8896" s="47" t="s">
        <v>20848</v>
      </c>
      <c r="B8896" s="47" t="s">
        <v>1978</v>
      </c>
      <c r="C8896" s="48" t="n">
        <v>46182</v>
      </c>
      <c r="D8896" s="47" t="s">
        <v>64</v>
      </c>
      <c r="E8896" s="47" t="s">
        <v>128</v>
      </c>
      <c r="F8896" s="47" t="s">
        <v>155</v>
      </c>
      <c r="G8896" s="47" t="s">
        <v>132</v>
      </c>
      <c r="H8896" s="47" t="n">
        <v>206</v>
      </c>
      <c r="I8896" s="57" t="n">
        <f aca="false">IFERROR(H8896/INDEX(Rate_Master!$C$2:$C$13,MATCH(F8896,Rate_Master!$A$2:$A$13,0)),0)</f>
        <v>0.374545454545455</v>
      </c>
    </row>
    <row r="8897" customFormat="false" ht="15" hidden="false" customHeight="false" outlineLevel="0" collapsed="false">
      <c r="A8897" s="47" t="s">
        <v>20849</v>
      </c>
      <c r="B8897" s="47" t="s">
        <v>1980</v>
      </c>
      <c r="C8897" s="48" t="n">
        <v>46182</v>
      </c>
      <c r="D8897" s="47" t="s">
        <v>64</v>
      </c>
      <c r="E8897" s="47" t="s">
        <v>128</v>
      </c>
      <c r="F8897" s="47" t="s">
        <v>155</v>
      </c>
      <c r="G8897" s="47" t="s">
        <v>127</v>
      </c>
      <c r="H8897" s="47" t="n">
        <v>1076</v>
      </c>
      <c r="I8897" s="57" t="n">
        <f aca="false">IFERROR(H8897/INDEX(Rate_Master!$C$2:$C$13,MATCH(F8897,Rate_Master!$A$2:$A$13,0)),0)</f>
        <v>1.95636363636364</v>
      </c>
    </row>
    <row r="8898" customFormat="false" ht="15" hidden="false" customHeight="false" outlineLevel="0" collapsed="false">
      <c r="A8898" s="47" t="s">
        <v>20850</v>
      </c>
      <c r="B8898" s="47" t="s">
        <v>1980</v>
      </c>
      <c r="C8898" s="48" t="n">
        <v>46182</v>
      </c>
      <c r="D8898" s="47" t="s">
        <v>64</v>
      </c>
      <c r="E8898" s="47" t="s">
        <v>128</v>
      </c>
      <c r="F8898" s="47" t="s">
        <v>155</v>
      </c>
      <c r="G8898" s="47" t="s">
        <v>129</v>
      </c>
      <c r="H8898" s="47" t="n">
        <v>775</v>
      </c>
      <c r="I8898" s="57" t="n">
        <f aca="false">IFERROR(H8898/INDEX(Rate_Master!$C$2:$C$13,MATCH(F8898,Rate_Master!$A$2:$A$13,0)),0)</f>
        <v>1.40909090909091</v>
      </c>
    </row>
    <row r="8899" customFormat="false" ht="15" hidden="false" customHeight="false" outlineLevel="0" collapsed="false">
      <c r="A8899" s="47" t="s">
        <v>20851</v>
      </c>
      <c r="B8899" s="47" t="s">
        <v>1980</v>
      </c>
      <c r="C8899" s="48" t="n">
        <v>46182</v>
      </c>
      <c r="D8899" s="47" t="s">
        <v>64</v>
      </c>
      <c r="E8899" s="47" t="s">
        <v>128</v>
      </c>
      <c r="F8899" s="47" t="s">
        <v>155</v>
      </c>
      <c r="G8899" s="47" t="s">
        <v>130</v>
      </c>
      <c r="H8899" s="47" t="n">
        <v>672</v>
      </c>
      <c r="I8899" s="57" t="n">
        <f aca="false">IFERROR(H8899/INDEX(Rate_Master!$C$2:$C$13,MATCH(F8899,Rate_Master!$A$2:$A$13,0)),0)</f>
        <v>1.22181818181818</v>
      </c>
    </row>
    <row r="8900" customFormat="false" ht="15" hidden="false" customHeight="false" outlineLevel="0" collapsed="false">
      <c r="A8900" s="47" t="s">
        <v>20852</v>
      </c>
      <c r="B8900" s="47" t="s">
        <v>1980</v>
      </c>
      <c r="C8900" s="48" t="n">
        <v>46182</v>
      </c>
      <c r="D8900" s="47" t="s">
        <v>64</v>
      </c>
      <c r="E8900" s="47" t="s">
        <v>128</v>
      </c>
      <c r="F8900" s="47" t="s">
        <v>155</v>
      </c>
      <c r="G8900" s="47" t="s">
        <v>131</v>
      </c>
      <c r="H8900" s="47" t="n">
        <v>317</v>
      </c>
      <c r="I8900" s="57" t="n">
        <f aca="false">IFERROR(H8900/INDEX(Rate_Master!$C$2:$C$13,MATCH(F8900,Rate_Master!$A$2:$A$13,0)),0)</f>
        <v>0.576363636363636</v>
      </c>
    </row>
    <row r="8901" customFormat="false" ht="15" hidden="false" customHeight="false" outlineLevel="0" collapsed="false">
      <c r="A8901" s="47" t="s">
        <v>20853</v>
      </c>
      <c r="B8901" s="47" t="s">
        <v>1980</v>
      </c>
      <c r="C8901" s="48" t="n">
        <v>46182</v>
      </c>
      <c r="D8901" s="47" t="s">
        <v>64</v>
      </c>
      <c r="E8901" s="47" t="s">
        <v>128</v>
      </c>
      <c r="F8901" s="47" t="s">
        <v>155</v>
      </c>
      <c r="G8901" s="47" t="s">
        <v>132</v>
      </c>
      <c r="H8901" s="47" t="n">
        <v>253</v>
      </c>
      <c r="I8901" s="57" t="n">
        <f aca="false">IFERROR(H8901/INDEX(Rate_Master!$C$2:$C$13,MATCH(F8901,Rate_Master!$A$2:$A$13,0)),0)</f>
        <v>0.46</v>
      </c>
    </row>
    <row r="8902" customFormat="false" ht="15" hidden="false" customHeight="false" outlineLevel="0" collapsed="false">
      <c r="A8902" s="47" t="s">
        <v>20854</v>
      </c>
      <c r="B8902" s="47" t="s">
        <v>1981</v>
      </c>
      <c r="C8902" s="48" t="n">
        <v>46182</v>
      </c>
      <c r="D8902" s="47" t="s">
        <v>65</v>
      </c>
      <c r="E8902" s="47" t="s">
        <v>134</v>
      </c>
      <c r="F8902" s="47" t="s">
        <v>158</v>
      </c>
      <c r="G8902" s="47" t="s">
        <v>133</v>
      </c>
      <c r="H8902" s="47" t="n">
        <v>453</v>
      </c>
      <c r="I8902" s="57" t="n">
        <f aca="false">IFERROR(H8902/INDEX(Rate_Master!$C$2:$C$13,MATCH(F8902,Rate_Master!$A$2:$A$13,0)),0)</f>
        <v>2.265</v>
      </c>
    </row>
    <row r="8903" customFormat="false" ht="15" hidden="false" customHeight="false" outlineLevel="0" collapsed="false">
      <c r="A8903" s="47" t="s">
        <v>20855</v>
      </c>
      <c r="B8903" s="47" t="s">
        <v>1981</v>
      </c>
      <c r="C8903" s="48" t="n">
        <v>46182</v>
      </c>
      <c r="D8903" s="47" t="s">
        <v>65</v>
      </c>
      <c r="E8903" s="47" t="s">
        <v>134</v>
      </c>
      <c r="F8903" s="47" t="s">
        <v>158</v>
      </c>
      <c r="G8903" s="47" t="s">
        <v>135</v>
      </c>
      <c r="H8903" s="47" t="n">
        <v>358</v>
      </c>
      <c r="I8903" s="57" t="n">
        <f aca="false">IFERROR(H8903/INDEX(Rate_Master!$C$2:$C$13,MATCH(F8903,Rate_Master!$A$2:$A$13,0)),0)</f>
        <v>1.79</v>
      </c>
    </row>
    <row r="8904" customFormat="false" ht="15" hidden="false" customHeight="false" outlineLevel="0" collapsed="false">
      <c r="A8904" s="47" t="s">
        <v>20856</v>
      </c>
      <c r="B8904" s="47" t="s">
        <v>1981</v>
      </c>
      <c r="C8904" s="48" t="n">
        <v>46182</v>
      </c>
      <c r="D8904" s="47" t="s">
        <v>65</v>
      </c>
      <c r="E8904" s="47" t="s">
        <v>134</v>
      </c>
      <c r="F8904" s="47" t="s">
        <v>158</v>
      </c>
      <c r="G8904" s="47" t="s">
        <v>136</v>
      </c>
      <c r="H8904" s="47" t="n">
        <v>304</v>
      </c>
      <c r="I8904" s="57" t="n">
        <f aca="false">IFERROR(H8904/INDEX(Rate_Master!$C$2:$C$13,MATCH(F8904,Rate_Master!$A$2:$A$13,0)),0)</f>
        <v>1.52</v>
      </c>
    </row>
    <row r="8905" customFormat="false" ht="15" hidden="false" customHeight="false" outlineLevel="0" collapsed="false">
      <c r="A8905" s="47" t="s">
        <v>20857</v>
      </c>
      <c r="B8905" s="47" t="s">
        <v>1981</v>
      </c>
      <c r="C8905" s="48" t="n">
        <v>46182</v>
      </c>
      <c r="D8905" s="47" t="s">
        <v>65</v>
      </c>
      <c r="E8905" s="47" t="s">
        <v>134</v>
      </c>
      <c r="F8905" s="47" t="s">
        <v>158</v>
      </c>
      <c r="G8905" s="47" t="s">
        <v>137</v>
      </c>
      <c r="H8905" s="47" t="n">
        <v>217</v>
      </c>
      <c r="I8905" s="57" t="n">
        <f aca="false">IFERROR(H8905/INDEX(Rate_Master!$C$2:$C$13,MATCH(F8905,Rate_Master!$A$2:$A$13,0)),0)</f>
        <v>1.085</v>
      </c>
    </row>
    <row r="8906" customFormat="false" ht="15" hidden="false" customHeight="false" outlineLevel="0" collapsed="false">
      <c r="A8906" s="47" t="s">
        <v>20858</v>
      </c>
      <c r="B8906" s="47" t="s">
        <v>1981</v>
      </c>
      <c r="C8906" s="48" t="n">
        <v>46182</v>
      </c>
      <c r="D8906" s="47" t="s">
        <v>65</v>
      </c>
      <c r="E8906" s="47" t="s">
        <v>134</v>
      </c>
      <c r="F8906" s="47" t="s">
        <v>158</v>
      </c>
      <c r="G8906" s="47" t="s">
        <v>138</v>
      </c>
      <c r="H8906" s="47" t="n">
        <v>131</v>
      </c>
      <c r="I8906" s="57" t="n">
        <f aca="false">IFERROR(H8906/INDEX(Rate_Master!$C$2:$C$13,MATCH(F8906,Rate_Master!$A$2:$A$13,0)),0)</f>
        <v>0.655</v>
      </c>
    </row>
    <row r="8907" customFormat="false" ht="15" hidden="false" customHeight="false" outlineLevel="0" collapsed="false">
      <c r="A8907" s="47" t="s">
        <v>20859</v>
      </c>
      <c r="B8907" s="47" t="s">
        <v>1982</v>
      </c>
      <c r="C8907" s="48" t="n">
        <v>46182</v>
      </c>
      <c r="D8907" s="47" t="s">
        <v>65</v>
      </c>
      <c r="E8907" s="47" t="s">
        <v>134</v>
      </c>
      <c r="F8907" s="47" t="s">
        <v>158</v>
      </c>
      <c r="G8907" s="47" t="s">
        <v>133</v>
      </c>
      <c r="H8907" s="47" t="n">
        <v>423</v>
      </c>
      <c r="I8907" s="57" t="n">
        <f aca="false">IFERROR(H8907/INDEX(Rate_Master!$C$2:$C$13,MATCH(F8907,Rate_Master!$A$2:$A$13,0)),0)</f>
        <v>2.115</v>
      </c>
    </row>
    <row r="8908" customFormat="false" ht="15" hidden="false" customHeight="false" outlineLevel="0" collapsed="false">
      <c r="A8908" s="47" t="s">
        <v>20860</v>
      </c>
      <c r="B8908" s="47" t="s">
        <v>1982</v>
      </c>
      <c r="C8908" s="48" t="n">
        <v>46182</v>
      </c>
      <c r="D8908" s="47" t="s">
        <v>65</v>
      </c>
      <c r="E8908" s="47" t="s">
        <v>134</v>
      </c>
      <c r="F8908" s="47" t="s">
        <v>158</v>
      </c>
      <c r="G8908" s="47" t="s">
        <v>135</v>
      </c>
      <c r="H8908" s="47" t="n">
        <v>294</v>
      </c>
      <c r="I8908" s="57" t="n">
        <f aca="false">IFERROR(H8908/INDEX(Rate_Master!$C$2:$C$13,MATCH(F8908,Rate_Master!$A$2:$A$13,0)),0)</f>
        <v>1.47</v>
      </c>
    </row>
    <row r="8909" customFormat="false" ht="15" hidden="false" customHeight="false" outlineLevel="0" collapsed="false">
      <c r="A8909" s="47" t="s">
        <v>20861</v>
      </c>
      <c r="B8909" s="47" t="s">
        <v>1982</v>
      </c>
      <c r="C8909" s="48" t="n">
        <v>46182</v>
      </c>
      <c r="D8909" s="47" t="s">
        <v>65</v>
      </c>
      <c r="E8909" s="47" t="s">
        <v>134</v>
      </c>
      <c r="F8909" s="47" t="s">
        <v>158</v>
      </c>
      <c r="G8909" s="47" t="s">
        <v>136</v>
      </c>
      <c r="H8909" s="47" t="n">
        <v>254</v>
      </c>
      <c r="I8909" s="57" t="n">
        <f aca="false">IFERROR(H8909/INDEX(Rate_Master!$C$2:$C$13,MATCH(F8909,Rate_Master!$A$2:$A$13,0)),0)</f>
        <v>1.27</v>
      </c>
    </row>
    <row r="8910" customFormat="false" ht="15" hidden="false" customHeight="false" outlineLevel="0" collapsed="false">
      <c r="A8910" s="47" t="s">
        <v>20862</v>
      </c>
      <c r="B8910" s="47" t="s">
        <v>1982</v>
      </c>
      <c r="C8910" s="48" t="n">
        <v>46182</v>
      </c>
      <c r="D8910" s="47" t="s">
        <v>65</v>
      </c>
      <c r="E8910" s="47" t="s">
        <v>134</v>
      </c>
      <c r="F8910" s="47" t="s">
        <v>158</v>
      </c>
      <c r="G8910" s="47" t="s">
        <v>137</v>
      </c>
      <c r="H8910" s="47" t="n">
        <v>196</v>
      </c>
      <c r="I8910" s="57" t="n">
        <f aca="false">IFERROR(H8910/INDEX(Rate_Master!$C$2:$C$13,MATCH(F8910,Rate_Master!$A$2:$A$13,0)),0)</f>
        <v>0.98</v>
      </c>
    </row>
    <row r="8911" customFormat="false" ht="15" hidden="false" customHeight="false" outlineLevel="0" collapsed="false">
      <c r="A8911" s="47" t="s">
        <v>20863</v>
      </c>
      <c r="B8911" s="47" t="s">
        <v>1982</v>
      </c>
      <c r="C8911" s="48" t="n">
        <v>46182</v>
      </c>
      <c r="D8911" s="47" t="s">
        <v>65</v>
      </c>
      <c r="E8911" s="47" t="s">
        <v>134</v>
      </c>
      <c r="F8911" s="47" t="s">
        <v>158</v>
      </c>
      <c r="G8911" s="47" t="s">
        <v>138</v>
      </c>
      <c r="H8911" s="47" t="n">
        <v>85</v>
      </c>
      <c r="I8911" s="57" t="n">
        <f aca="false">IFERROR(H8911/INDEX(Rate_Master!$C$2:$C$13,MATCH(F8911,Rate_Master!$A$2:$A$13,0)),0)</f>
        <v>0.425</v>
      </c>
    </row>
    <row r="8912" customFormat="false" ht="15" hidden="false" customHeight="false" outlineLevel="0" collapsed="false">
      <c r="A8912" s="47" t="s">
        <v>20864</v>
      </c>
      <c r="B8912" s="47" t="s">
        <v>1983</v>
      </c>
      <c r="C8912" s="48" t="n">
        <v>46182</v>
      </c>
      <c r="D8912" s="47" t="s">
        <v>65</v>
      </c>
      <c r="E8912" s="47" t="s">
        <v>134</v>
      </c>
      <c r="F8912" s="47" t="s">
        <v>159</v>
      </c>
      <c r="G8912" s="47" t="s">
        <v>133</v>
      </c>
      <c r="H8912" s="47" t="n">
        <v>419</v>
      </c>
      <c r="I8912" s="57" t="n">
        <f aca="false">IFERROR(H8912/INDEX(Rate_Master!$C$2:$C$13,MATCH(F8912,Rate_Master!$A$2:$A$13,0)),0)</f>
        <v>1.74583333333333</v>
      </c>
    </row>
    <row r="8913" customFormat="false" ht="15" hidden="false" customHeight="false" outlineLevel="0" collapsed="false">
      <c r="A8913" s="47" t="s">
        <v>20865</v>
      </c>
      <c r="B8913" s="47" t="s">
        <v>1983</v>
      </c>
      <c r="C8913" s="48" t="n">
        <v>46182</v>
      </c>
      <c r="D8913" s="47" t="s">
        <v>65</v>
      </c>
      <c r="E8913" s="47" t="s">
        <v>134</v>
      </c>
      <c r="F8913" s="47" t="s">
        <v>159</v>
      </c>
      <c r="G8913" s="47" t="s">
        <v>135</v>
      </c>
      <c r="H8913" s="47" t="n">
        <v>306</v>
      </c>
      <c r="I8913" s="57" t="n">
        <f aca="false">IFERROR(H8913/INDEX(Rate_Master!$C$2:$C$13,MATCH(F8913,Rate_Master!$A$2:$A$13,0)),0)</f>
        <v>1.275</v>
      </c>
    </row>
    <row r="8914" customFormat="false" ht="15" hidden="false" customHeight="false" outlineLevel="0" collapsed="false">
      <c r="A8914" s="47" t="s">
        <v>20866</v>
      </c>
      <c r="B8914" s="47" t="s">
        <v>1983</v>
      </c>
      <c r="C8914" s="48" t="n">
        <v>46182</v>
      </c>
      <c r="D8914" s="47" t="s">
        <v>65</v>
      </c>
      <c r="E8914" s="47" t="s">
        <v>134</v>
      </c>
      <c r="F8914" s="47" t="s">
        <v>159</v>
      </c>
      <c r="G8914" s="47" t="s">
        <v>136</v>
      </c>
      <c r="H8914" s="47" t="n">
        <v>278</v>
      </c>
      <c r="I8914" s="57" t="n">
        <f aca="false">IFERROR(H8914/INDEX(Rate_Master!$C$2:$C$13,MATCH(F8914,Rate_Master!$A$2:$A$13,0)),0)</f>
        <v>1.15833333333333</v>
      </c>
    </row>
    <row r="8915" customFormat="false" ht="15" hidden="false" customHeight="false" outlineLevel="0" collapsed="false">
      <c r="A8915" s="47" t="s">
        <v>20867</v>
      </c>
      <c r="B8915" s="47" t="s">
        <v>1983</v>
      </c>
      <c r="C8915" s="48" t="n">
        <v>46182</v>
      </c>
      <c r="D8915" s="47" t="s">
        <v>65</v>
      </c>
      <c r="E8915" s="47" t="s">
        <v>134</v>
      </c>
      <c r="F8915" s="47" t="s">
        <v>159</v>
      </c>
      <c r="G8915" s="47" t="s">
        <v>137</v>
      </c>
      <c r="H8915" s="47" t="n">
        <v>179</v>
      </c>
      <c r="I8915" s="57" t="n">
        <f aca="false">IFERROR(H8915/INDEX(Rate_Master!$C$2:$C$13,MATCH(F8915,Rate_Master!$A$2:$A$13,0)),0)</f>
        <v>0.745833333333333</v>
      </c>
    </row>
    <row r="8916" customFormat="false" ht="15" hidden="false" customHeight="false" outlineLevel="0" collapsed="false">
      <c r="A8916" s="47" t="s">
        <v>20868</v>
      </c>
      <c r="B8916" s="47" t="s">
        <v>1983</v>
      </c>
      <c r="C8916" s="48" t="n">
        <v>46182</v>
      </c>
      <c r="D8916" s="47" t="s">
        <v>65</v>
      </c>
      <c r="E8916" s="47" t="s">
        <v>134</v>
      </c>
      <c r="F8916" s="47" t="s">
        <v>159</v>
      </c>
      <c r="G8916" s="47" t="s">
        <v>138</v>
      </c>
      <c r="H8916" s="47" t="n">
        <v>100</v>
      </c>
      <c r="I8916" s="57" t="n">
        <f aca="false">IFERROR(H8916/INDEX(Rate_Master!$C$2:$C$13,MATCH(F8916,Rate_Master!$A$2:$A$13,0)),0)</f>
        <v>0.416666666666667</v>
      </c>
    </row>
    <row r="8917" customFormat="false" ht="15" hidden="false" customHeight="false" outlineLevel="0" collapsed="false">
      <c r="A8917" s="47" t="s">
        <v>20869</v>
      </c>
      <c r="B8917" s="47" t="s">
        <v>1985</v>
      </c>
      <c r="C8917" s="48" t="n">
        <v>46183</v>
      </c>
      <c r="D8917" s="47" t="s">
        <v>62</v>
      </c>
      <c r="E8917" s="47" t="s">
        <v>120</v>
      </c>
      <c r="F8917" s="47" t="s">
        <v>149</v>
      </c>
      <c r="G8917" s="47" t="s">
        <v>119</v>
      </c>
      <c r="H8917" s="47" t="n">
        <v>1453</v>
      </c>
      <c r="I8917" s="57" t="n">
        <f aca="false">IFERROR(H8917/INDEX(Rate_Master!$C$2:$C$13,MATCH(F8917,Rate_Master!$A$2:$A$13,0)),0)</f>
        <v>1.32090909090909</v>
      </c>
    </row>
    <row r="8918" customFormat="false" ht="15" hidden="false" customHeight="false" outlineLevel="0" collapsed="false">
      <c r="A8918" s="47" t="s">
        <v>20870</v>
      </c>
      <c r="B8918" s="47" t="s">
        <v>1985</v>
      </c>
      <c r="C8918" s="48" t="n">
        <v>46183</v>
      </c>
      <c r="D8918" s="47" t="s">
        <v>62</v>
      </c>
      <c r="E8918" s="47" t="s">
        <v>120</v>
      </c>
      <c r="F8918" s="47" t="s">
        <v>149</v>
      </c>
      <c r="G8918" s="47" t="s">
        <v>121</v>
      </c>
      <c r="H8918" s="47" t="n">
        <v>1326</v>
      </c>
      <c r="I8918" s="57" t="n">
        <f aca="false">IFERROR(H8918/INDEX(Rate_Master!$C$2:$C$13,MATCH(F8918,Rate_Master!$A$2:$A$13,0)),0)</f>
        <v>1.20545454545455</v>
      </c>
    </row>
    <row r="8919" customFormat="false" ht="15" hidden="false" customHeight="false" outlineLevel="0" collapsed="false">
      <c r="A8919" s="47" t="s">
        <v>20871</v>
      </c>
      <c r="B8919" s="47" t="s">
        <v>1985</v>
      </c>
      <c r="C8919" s="48" t="n">
        <v>46183</v>
      </c>
      <c r="D8919" s="47" t="s">
        <v>62</v>
      </c>
      <c r="E8919" s="47" t="s">
        <v>120</v>
      </c>
      <c r="F8919" s="47" t="s">
        <v>149</v>
      </c>
      <c r="G8919" s="47" t="s">
        <v>122</v>
      </c>
      <c r="H8919" s="47" t="n">
        <v>1375</v>
      </c>
      <c r="I8919" s="57" t="n">
        <f aca="false">IFERROR(H8919/INDEX(Rate_Master!$C$2:$C$13,MATCH(F8919,Rate_Master!$A$2:$A$13,0)),0)</f>
        <v>1.25</v>
      </c>
    </row>
    <row r="8920" customFormat="false" ht="15" hidden="false" customHeight="false" outlineLevel="0" collapsed="false">
      <c r="A8920" s="47" t="s">
        <v>20872</v>
      </c>
      <c r="B8920" s="47" t="s">
        <v>1985</v>
      </c>
      <c r="C8920" s="48" t="n">
        <v>46183</v>
      </c>
      <c r="D8920" s="47" t="s">
        <v>62</v>
      </c>
      <c r="E8920" s="47" t="s">
        <v>120</v>
      </c>
      <c r="F8920" s="47" t="s">
        <v>149</v>
      </c>
      <c r="G8920" s="47" t="s">
        <v>123</v>
      </c>
      <c r="H8920" s="47" t="n">
        <v>1086</v>
      </c>
      <c r="I8920" s="57" t="n">
        <f aca="false">IFERROR(H8920/INDEX(Rate_Master!$C$2:$C$13,MATCH(F8920,Rate_Master!$A$2:$A$13,0)),0)</f>
        <v>0.987272727272727</v>
      </c>
    </row>
    <row r="8921" customFormat="false" ht="15" hidden="false" customHeight="false" outlineLevel="0" collapsed="false">
      <c r="A8921" s="47" t="s">
        <v>20873</v>
      </c>
      <c r="B8921" s="47" t="s">
        <v>1985</v>
      </c>
      <c r="C8921" s="48" t="n">
        <v>46183</v>
      </c>
      <c r="D8921" s="47" t="s">
        <v>62</v>
      </c>
      <c r="E8921" s="47" t="s">
        <v>120</v>
      </c>
      <c r="F8921" s="47" t="s">
        <v>149</v>
      </c>
      <c r="G8921" s="47" t="s">
        <v>124</v>
      </c>
      <c r="H8921" s="47" t="n">
        <v>622</v>
      </c>
      <c r="I8921" s="57" t="n">
        <f aca="false">IFERROR(H8921/INDEX(Rate_Master!$C$2:$C$13,MATCH(F8921,Rate_Master!$A$2:$A$13,0)),0)</f>
        <v>0.565454545454545</v>
      </c>
    </row>
    <row r="8922" customFormat="false" ht="15" hidden="false" customHeight="false" outlineLevel="0" collapsed="false">
      <c r="A8922" s="47" t="s">
        <v>20874</v>
      </c>
      <c r="B8922" s="47" t="s">
        <v>1985</v>
      </c>
      <c r="C8922" s="48" t="n">
        <v>46183</v>
      </c>
      <c r="D8922" s="47" t="s">
        <v>62</v>
      </c>
      <c r="E8922" s="47" t="s">
        <v>120</v>
      </c>
      <c r="F8922" s="47" t="s">
        <v>149</v>
      </c>
      <c r="G8922" s="47" t="s">
        <v>125</v>
      </c>
      <c r="H8922" s="47" t="n">
        <v>403</v>
      </c>
      <c r="I8922" s="57" t="n">
        <f aca="false">IFERROR(H8922/INDEX(Rate_Master!$C$2:$C$13,MATCH(F8922,Rate_Master!$A$2:$A$13,0)),0)</f>
        <v>0.366363636363636</v>
      </c>
    </row>
    <row r="8923" customFormat="false" ht="15" hidden="false" customHeight="false" outlineLevel="0" collapsed="false">
      <c r="A8923" s="47" t="s">
        <v>20875</v>
      </c>
      <c r="B8923" s="47" t="s">
        <v>1985</v>
      </c>
      <c r="C8923" s="48" t="n">
        <v>46183</v>
      </c>
      <c r="D8923" s="47" t="s">
        <v>62</v>
      </c>
      <c r="E8923" s="47" t="s">
        <v>120</v>
      </c>
      <c r="F8923" s="47" t="s">
        <v>149</v>
      </c>
      <c r="G8923" s="47" t="s">
        <v>126</v>
      </c>
      <c r="H8923" s="47" t="n">
        <v>255</v>
      </c>
      <c r="I8923" s="57" t="n">
        <f aca="false">IFERROR(H8923/INDEX(Rate_Master!$C$2:$C$13,MATCH(F8923,Rate_Master!$A$2:$A$13,0)),0)</f>
        <v>0.231818181818182</v>
      </c>
    </row>
    <row r="8924" customFormat="false" ht="15" hidden="false" customHeight="false" outlineLevel="0" collapsed="false">
      <c r="A8924" s="47" t="s">
        <v>20876</v>
      </c>
      <c r="B8924" s="47" t="s">
        <v>1987</v>
      </c>
      <c r="C8924" s="48" t="n">
        <v>46183</v>
      </c>
      <c r="D8924" s="47" t="s">
        <v>62</v>
      </c>
      <c r="E8924" s="47" t="s">
        <v>120</v>
      </c>
      <c r="F8924" s="47" t="s">
        <v>149</v>
      </c>
      <c r="G8924" s="47" t="s">
        <v>119</v>
      </c>
      <c r="H8924" s="47" t="n">
        <v>1832</v>
      </c>
      <c r="I8924" s="57" t="n">
        <f aca="false">IFERROR(H8924/INDEX(Rate_Master!$C$2:$C$13,MATCH(F8924,Rate_Master!$A$2:$A$13,0)),0)</f>
        <v>1.66545454545455</v>
      </c>
    </row>
    <row r="8925" customFormat="false" ht="15" hidden="false" customHeight="false" outlineLevel="0" collapsed="false">
      <c r="A8925" s="47" t="s">
        <v>20877</v>
      </c>
      <c r="B8925" s="47" t="s">
        <v>1987</v>
      </c>
      <c r="C8925" s="48" t="n">
        <v>46183</v>
      </c>
      <c r="D8925" s="47" t="s">
        <v>62</v>
      </c>
      <c r="E8925" s="47" t="s">
        <v>120</v>
      </c>
      <c r="F8925" s="47" t="s">
        <v>149</v>
      </c>
      <c r="G8925" s="47" t="s">
        <v>121</v>
      </c>
      <c r="H8925" s="47" t="n">
        <v>1620</v>
      </c>
      <c r="I8925" s="57" t="n">
        <f aca="false">IFERROR(H8925/INDEX(Rate_Master!$C$2:$C$13,MATCH(F8925,Rate_Master!$A$2:$A$13,0)),0)</f>
        <v>1.47272727272727</v>
      </c>
    </row>
    <row r="8926" customFormat="false" ht="15" hidden="false" customHeight="false" outlineLevel="0" collapsed="false">
      <c r="A8926" s="47" t="s">
        <v>20878</v>
      </c>
      <c r="B8926" s="47" t="s">
        <v>1987</v>
      </c>
      <c r="C8926" s="48" t="n">
        <v>46183</v>
      </c>
      <c r="D8926" s="47" t="s">
        <v>62</v>
      </c>
      <c r="E8926" s="47" t="s">
        <v>120</v>
      </c>
      <c r="F8926" s="47" t="s">
        <v>149</v>
      </c>
      <c r="G8926" s="47" t="s">
        <v>122</v>
      </c>
      <c r="H8926" s="47" t="n">
        <v>1763</v>
      </c>
      <c r="I8926" s="57" t="n">
        <f aca="false">IFERROR(H8926/INDEX(Rate_Master!$C$2:$C$13,MATCH(F8926,Rate_Master!$A$2:$A$13,0)),0)</f>
        <v>1.60272727272727</v>
      </c>
    </row>
    <row r="8927" customFormat="false" ht="15" hidden="false" customHeight="false" outlineLevel="0" collapsed="false">
      <c r="A8927" s="47" t="s">
        <v>20879</v>
      </c>
      <c r="B8927" s="47" t="s">
        <v>1987</v>
      </c>
      <c r="C8927" s="48" t="n">
        <v>46183</v>
      </c>
      <c r="D8927" s="47" t="s">
        <v>62</v>
      </c>
      <c r="E8927" s="47" t="s">
        <v>120</v>
      </c>
      <c r="F8927" s="47" t="s">
        <v>149</v>
      </c>
      <c r="G8927" s="47" t="s">
        <v>123</v>
      </c>
      <c r="H8927" s="47" t="n">
        <v>1338</v>
      </c>
      <c r="I8927" s="57" t="n">
        <f aca="false">IFERROR(H8927/INDEX(Rate_Master!$C$2:$C$13,MATCH(F8927,Rate_Master!$A$2:$A$13,0)),0)</f>
        <v>1.21636363636364</v>
      </c>
    </row>
    <row r="8928" customFormat="false" ht="15" hidden="false" customHeight="false" outlineLevel="0" collapsed="false">
      <c r="A8928" s="47" t="s">
        <v>20880</v>
      </c>
      <c r="B8928" s="47" t="s">
        <v>1987</v>
      </c>
      <c r="C8928" s="48" t="n">
        <v>46183</v>
      </c>
      <c r="D8928" s="47" t="s">
        <v>62</v>
      </c>
      <c r="E8928" s="47" t="s">
        <v>120</v>
      </c>
      <c r="F8928" s="47" t="s">
        <v>149</v>
      </c>
      <c r="G8928" s="47" t="s">
        <v>124</v>
      </c>
      <c r="H8928" s="47" t="n">
        <v>790</v>
      </c>
      <c r="I8928" s="57" t="n">
        <f aca="false">IFERROR(H8928/INDEX(Rate_Master!$C$2:$C$13,MATCH(F8928,Rate_Master!$A$2:$A$13,0)),0)</f>
        <v>0.718181818181818</v>
      </c>
    </row>
    <row r="8929" customFormat="false" ht="15" hidden="false" customHeight="false" outlineLevel="0" collapsed="false">
      <c r="A8929" s="47" t="s">
        <v>20881</v>
      </c>
      <c r="B8929" s="47" t="s">
        <v>1987</v>
      </c>
      <c r="C8929" s="48" t="n">
        <v>46183</v>
      </c>
      <c r="D8929" s="47" t="s">
        <v>62</v>
      </c>
      <c r="E8929" s="47" t="s">
        <v>120</v>
      </c>
      <c r="F8929" s="47" t="s">
        <v>149</v>
      </c>
      <c r="G8929" s="47" t="s">
        <v>125</v>
      </c>
      <c r="H8929" s="47" t="n">
        <v>511</v>
      </c>
      <c r="I8929" s="57" t="n">
        <f aca="false">IFERROR(H8929/INDEX(Rate_Master!$C$2:$C$13,MATCH(F8929,Rate_Master!$A$2:$A$13,0)),0)</f>
        <v>0.464545454545455</v>
      </c>
    </row>
    <row r="8930" customFormat="false" ht="15" hidden="false" customHeight="false" outlineLevel="0" collapsed="false">
      <c r="A8930" s="47" t="s">
        <v>20882</v>
      </c>
      <c r="B8930" s="47" t="s">
        <v>1987</v>
      </c>
      <c r="C8930" s="48" t="n">
        <v>46183</v>
      </c>
      <c r="D8930" s="47" t="s">
        <v>62</v>
      </c>
      <c r="E8930" s="47" t="s">
        <v>120</v>
      </c>
      <c r="F8930" s="47" t="s">
        <v>149</v>
      </c>
      <c r="G8930" s="47" t="s">
        <v>126</v>
      </c>
      <c r="H8930" s="47" t="n">
        <v>325</v>
      </c>
      <c r="I8930" s="57" t="n">
        <f aca="false">IFERROR(H8930/INDEX(Rate_Master!$C$2:$C$13,MATCH(F8930,Rate_Master!$A$2:$A$13,0)),0)</f>
        <v>0.295454545454545</v>
      </c>
    </row>
    <row r="8931" customFormat="false" ht="15" hidden="false" customHeight="false" outlineLevel="0" collapsed="false">
      <c r="A8931" s="47" t="s">
        <v>20883</v>
      </c>
      <c r="B8931" s="47" t="s">
        <v>1988</v>
      </c>
      <c r="C8931" s="48" t="n">
        <v>46183</v>
      </c>
      <c r="D8931" s="47" t="s">
        <v>62</v>
      </c>
      <c r="E8931" s="47" t="s">
        <v>120</v>
      </c>
      <c r="F8931" s="47" t="s">
        <v>149</v>
      </c>
      <c r="G8931" s="47" t="s">
        <v>119</v>
      </c>
      <c r="H8931" s="47" t="n">
        <v>1240</v>
      </c>
      <c r="I8931" s="57" t="n">
        <f aca="false">IFERROR(H8931/INDEX(Rate_Master!$C$2:$C$13,MATCH(F8931,Rate_Master!$A$2:$A$13,0)),0)</f>
        <v>1.12727272727273</v>
      </c>
    </row>
    <row r="8932" customFormat="false" ht="15" hidden="false" customHeight="false" outlineLevel="0" collapsed="false">
      <c r="A8932" s="47" t="s">
        <v>20884</v>
      </c>
      <c r="B8932" s="47" t="s">
        <v>1988</v>
      </c>
      <c r="C8932" s="48" t="n">
        <v>46183</v>
      </c>
      <c r="D8932" s="47" t="s">
        <v>62</v>
      </c>
      <c r="E8932" s="47" t="s">
        <v>120</v>
      </c>
      <c r="F8932" s="47" t="s">
        <v>149</v>
      </c>
      <c r="G8932" s="47" t="s">
        <v>121</v>
      </c>
      <c r="H8932" s="47" t="n">
        <v>1143</v>
      </c>
      <c r="I8932" s="57" t="n">
        <f aca="false">IFERROR(H8932/INDEX(Rate_Master!$C$2:$C$13,MATCH(F8932,Rate_Master!$A$2:$A$13,0)),0)</f>
        <v>1.03909090909091</v>
      </c>
    </row>
    <row r="8933" customFormat="false" ht="15" hidden="false" customHeight="false" outlineLevel="0" collapsed="false">
      <c r="A8933" s="47" t="s">
        <v>20885</v>
      </c>
      <c r="B8933" s="47" t="s">
        <v>1988</v>
      </c>
      <c r="C8933" s="48" t="n">
        <v>46183</v>
      </c>
      <c r="D8933" s="47" t="s">
        <v>62</v>
      </c>
      <c r="E8933" s="47" t="s">
        <v>120</v>
      </c>
      <c r="F8933" s="47" t="s">
        <v>149</v>
      </c>
      <c r="G8933" s="47" t="s">
        <v>122</v>
      </c>
      <c r="H8933" s="47" t="n">
        <v>1254</v>
      </c>
      <c r="I8933" s="57" t="n">
        <f aca="false">IFERROR(H8933/INDEX(Rate_Master!$C$2:$C$13,MATCH(F8933,Rate_Master!$A$2:$A$13,0)),0)</f>
        <v>1.14</v>
      </c>
    </row>
    <row r="8934" customFormat="false" ht="15" hidden="false" customHeight="false" outlineLevel="0" collapsed="false">
      <c r="A8934" s="47" t="s">
        <v>20886</v>
      </c>
      <c r="B8934" s="47" t="s">
        <v>1988</v>
      </c>
      <c r="C8934" s="48" t="n">
        <v>46183</v>
      </c>
      <c r="D8934" s="47" t="s">
        <v>62</v>
      </c>
      <c r="E8934" s="47" t="s">
        <v>120</v>
      </c>
      <c r="F8934" s="47" t="s">
        <v>149</v>
      </c>
      <c r="G8934" s="47" t="s">
        <v>123</v>
      </c>
      <c r="H8934" s="47" t="n">
        <v>916</v>
      </c>
      <c r="I8934" s="57" t="n">
        <f aca="false">IFERROR(H8934/INDEX(Rate_Master!$C$2:$C$13,MATCH(F8934,Rate_Master!$A$2:$A$13,0)),0)</f>
        <v>0.832727272727273</v>
      </c>
    </row>
    <row r="8935" customFormat="false" ht="15" hidden="false" customHeight="false" outlineLevel="0" collapsed="false">
      <c r="A8935" s="47" t="s">
        <v>20887</v>
      </c>
      <c r="B8935" s="47" t="s">
        <v>1988</v>
      </c>
      <c r="C8935" s="48" t="n">
        <v>46183</v>
      </c>
      <c r="D8935" s="47" t="s">
        <v>62</v>
      </c>
      <c r="E8935" s="47" t="s">
        <v>120</v>
      </c>
      <c r="F8935" s="47" t="s">
        <v>149</v>
      </c>
      <c r="G8935" s="47" t="s">
        <v>124</v>
      </c>
      <c r="H8935" s="47" t="n">
        <v>558</v>
      </c>
      <c r="I8935" s="57" t="n">
        <f aca="false">IFERROR(H8935/INDEX(Rate_Master!$C$2:$C$13,MATCH(F8935,Rate_Master!$A$2:$A$13,0)),0)</f>
        <v>0.507272727272727</v>
      </c>
    </row>
    <row r="8936" customFormat="false" ht="15" hidden="false" customHeight="false" outlineLevel="0" collapsed="false">
      <c r="A8936" s="47" t="s">
        <v>20888</v>
      </c>
      <c r="B8936" s="47" t="s">
        <v>1988</v>
      </c>
      <c r="C8936" s="48" t="n">
        <v>46183</v>
      </c>
      <c r="D8936" s="47" t="s">
        <v>62</v>
      </c>
      <c r="E8936" s="47" t="s">
        <v>120</v>
      </c>
      <c r="F8936" s="47" t="s">
        <v>149</v>
      </c>
      <c r="G8936" s="47" t="s">
        <v>125</v>
      </c>
      <c r="H8936" s="47" t="n">
        <v>329</v>
      </c>
      <c r="I8936" s="57" t="n">
        <f aca="false">IFERROR(H8936/INDEX(Rate_Master!$C$2:$C$13,MATCH(F8936,Rate_Master!$A$2:$A$13,0)),0)</f>
        <v>0.299090909090909</v>
      </c>
    </row>
    <row r="8937" customFormat="false" ht="15" hidden="false" customHeight="false" outlineLevel="0" collapsed="false">
      <c r="A8937" s="47" t="s">
        <v>20889</v>
      </c>
      <c r="B8937" s="47" t="s">
        <v>1988</v>
      </c>
      <c r="C8937" s="48" t="n">
        <v>46183</v>
      </c>
      <c r="D8937" s="47" t="s">
        <v>62</v>
      </c>
      <c r="E8937" s="47" t="s">
        <v>120</v>
      </c>
      <c r="F8937" s="47" t="s">
        <v>149</v>
      </c>
      <c r="G8937" s="47" t="s">
        <v>126</v>
      </c>
      <c r="H8937" s="47" t="n">
        <v>242</v>
      </c>
      <c r="I8937" s="57" t="n">
        <f aca="false">IFERROR(H8937/INDEX(Rate_Master!$C$2:$C$13,MATCH(F8937,Rate_Master!$A$2:$A$13,0)),0)</f>
        <v>0.22</v>
      </c>
    </row>
    <row r="8938" customFormat="false" ht="15" hidden="false" customHeight="false" outlineLevel="0" collapsed="false">
      <c r="A8938" s="47" t="s">
        <v>20890</v>
      </c>
      <c r="B8938" s="47" t="s">
        <v>1989</v>
      </c>
      <c r="C8938" s="48" t="n">
        <v>46183</v>
      </c>
      <c r="D8938" s="47" t="s">
        <v>63</v>
      </c>
      <c r="E8938" s="47" t="s">
        <v>120</v>
      </c>
      <c r="F8938" s="47" t="s">
        <v>153</v>
      </c>
      <c r="G8938" s="47" t="s">
        <v>119</v>
      </c>
      <c r="H8938" s="47" t="n">
        <v>2205</v>
      </c>
      <c r="I8938" s="57" t="n">
        <f aca="false">IFERROR(H8938/INDEX(Rate_Master!$C$2:$C$13,MATCH(F8938,Rate_Master!$A$2:$A$13,0)),0)</f>
        <v>2.205</v>
      </c>
    </row>
    <row r="8939" customFormat="false" ht="15" hidden="false" customHeight="false" outlineLevel="0" collapsed="false">
      <c r="A8939" s="47" t="s">
        <v>20891</v>
      </c>
      <c r="B8939" s="47" t="s">
        <v>1989</v>
      </c>
      <c r="C8939" s="48" t="n">
        <v>46183</v>
      </c>
      <c r="D8939" s="47" t="s">
        <v>63</v>
      </c>
      <c r="E8939" s="47" t="s">
        <v>120</v>
      </c>
      <c r="F8939" s="47" t="s">
        <v>153</v>
      </c>
      <c r="G8939" s="47" t="s">
        <v>121</v>
      </c>
      <c r="H8939" s="47" t="n">
        <v>2065</v>
      </c>
      <c r="I8939" s="57" t="n">
        <f aca="false">IFERROR(H8939/INDEX(Rate_Master!$C$2:$C$13,MATCH(F8939,Rate_Master!$A$2:$A$13,0)),0)</f>
        <v>2.065</v>
      </c>
    </row>
    <row r="8940" customFormat="false" ht="15" hidden="false" customHeight="false" outlineLevel="0" collapsed="false">
      <c r="A8940" s="47" t="s">
        <v>20892</v>
      </c>
      <c r="B8940" s="47" t="s">
        <v>1989</v>
      </c>
      <c r="C8940" s="48" t="n">
        <v>46183</v>
      </c>
      <c r="D8940" s="47" t="s">
        <v>63</v>
      </c>
      <c r="E8940" s="47" t="s">
        <v>120</v>
      </c>
      <c r="F8940" s="47" t="s">
        <v>153</v>
      </c>
      <c r="G8940" s="47" t="s">
        <v>122</v>
      </c>
      <c r="H8940" s="47" t="n">
        <v>2208</v>
      </c>
      <c r="I8940" s="57" t="n">
        <f aca="false">IFERROR(H8940/INDEX(Rate_Master!$C$2:$C$13,MATCH(F8940,Rate_Master!$A$2:$A$13,0)),0)</f>
        <v>2.208</v>
      </c>
    </row>
    <row r="8941" customFormat="false" ht="15" hidden="false" customHeight="false" outlineLevel="0" collapsed="false">
      <c r="A8941" s="47" t="s">
        <v>20893</v>
      </c>
      <c r="B8941" s="47" t="s">
        <v>1989</v>
      </c>
      <c r="C8941" s="48" t="n">
        <v>46183</v>
      </c>
      <c r="D8941" s="47" t="s">
        <v>63</v>
      </c>
      <c r="E8941" s="47" t="s">
        <v>120</v>
      </c>
      <c r="F8941" s="47" t="s">
        <v>153</v>
      </c>
      <c r="G8941" s="47" t="s">
        <v>123</v>
      </c>
      <c r="H8941" s="47" t="n">
        <v>1724</v>
      </c>
      <c r="I8941" s="57" t="n">
        <f aca="false">IFERROR(H8941/INDEX(Rate_Master!$C$2:$C$13,MATCH(F8941,Rate_Master!$A$2:$A$13,0)),0)</f>
        <v>1.724</v>
      </c>
    </row>
    <row r="8942" customFormat="false" ht="15" hidden="false" customHeight="false" outlineLevel="0" collapsed="false">
      <c r="A8942" s="47" t="s">
        <v>20894</v>
      </c>
      <c r="B8942" s="47" t="s">
        <v>1989</v>
      </c>
      <c r="C8942" s="48" t="n">
        <v>46183</v>
      </c>
      <c r="D8942" s="47" t="s">
        <v>63</v>
      </c>
      <c r="E8942" s="47" t="s">
        <v>120</v>
      </c>
      <c r="F8942" s="47" t="s">
        <v>153</v>
      </c>
      <c r="G8942" s="47" t="s">
        <v>124</v>
      </c>
      <c r="H8942" s="47" t="n">
        <v>1044</v>
      </c>
      <c r="I8942" s="57" t="n">
        <f aca="false">IFERROR(H8942/INDEX(Rate_Master!$C$2:$C$13,MATCH(F8942,Rate_Master!$A$2:$A$13,0)),0)</f>
        <v>1.044</v>
      </c>
    </row>
    <row r="8943" customFormat="false" ht="15" hidden="false" customHeight="false" outlineLevel="0" collapsed="false">
      <c r="A8943" s="47" t="s">
        <v>20895</v>
      </c>
      <c r="B8943" s="47" t="s">
        <v>1989</v>
      </c>
      <c r="C8943" s="48" t="n">
        <v>46183</v>
      </c>
      <c r="D8943" s="47" t="s">
        <v>63</v>
      </c>
      <c r="E8943" s="47" t="s">
        <v>120</v>
      </c>
      <c r="F8943" s="47" t="s">
        <v>153</v>
      </c>
      <c r="G8943" s="47" t="s">
        <v>125</v>
      </c>
      <c r="H8943" s="47" t="n">
        <v>637</v>
      </c>
      <c r="I8943" s="57" t="n">
        <f aca="false">IFERROR(H8943/INDEX(Rate_Master!$C$2:$C$13,MATCH(F8943,Rate_Master!$A$2:$A$13,0)),0)</f>
        <v>0.637</v>
      </c>
    </row>
    <row r="8944" customFormat="false" ht="15" hidden="false" customHeight="false" outlineLevel="0" collapsed="false">
      <c r="A8944" s="47" t="s">
        <v>20896</v>
      </c>
      <c r="B8944" s="47" t="s">
        <v>1989</v>
      </c>
      <c r="C8944" s="48" t="n">
        <v>46183</v>
      </c>
      <c r="D8944" s="47" t="s">
        <v>63</v>
      </c>
      <c r="E8944" s="47" t="s">
        <v>120</v>
      </c>
      <c r="F8944" s="47" t="s">
        <v>153</v>
      </c>
      <c r="G8944" s="47" t="s">
        <v>126</v>
      </c>
      <c r="H8944" s="47" t="n">
        <v>423</v>
      </c>
      <c r="I8944" s="57" t="n">
        <f aca="false">IFERROR(H8944/INDEX(Rate_Master!$C$2:$C$13,MATCH(F8944,Rate_Master!$A$2:$A$13,0)),0)</f>
        <v>0.423</v>
      </c>
    </row>
    <row r="8945" customFormat="false" ht="15" hidden="false" customHeight="false" outlineLevel="0" collapsed="false">
      <c r="A8945" s="47" t="s">
        <v>20897</v>
      </c>
      <c r="B8945" s="47" t="s">
        <v>1991</v>
      </c>
      <c r="C8945" s="48" t="n">
        <v>46183</v>
      </c>
      <c r="D8945" s="47" t="s">
        <v>63</v>
      </c>
      <c r="E8945" s="47" t="s">
        <v>120</v>
      </c>
      <c r="F8945" s="47" t="s">
        <v>153</v>
      </c>
      <c r="G8945" s="47" t="s">
        <v>119</v>
      </c>
      <c r="H8945" s="47" t="n">
        <v>1093</v>
      </c>
      <c r="I8945" s="57" t="n">
        <f aca="false">IFERROR(H8945/INDEX(Rate_Master!$C$2:$C$13,MATCH(F8945,Rate_Master!$A$2:$A$13,0)),0)</f>
        <v>1.093</v>
      </c>
    </row>
    <row r="8946" customFormat="false" ht="15" hidden="false" customHeight="false" outlineLevel="0" collapsed="false">
      <c r="A8946" s="47" t="s">
        <v>20898</v>
      </c>
      <c r="B8946" s="47" t="s">
        <v>1991</v>
      </c>
      <c r="C8946" s="48" t="n">
        <v>46183</v>
      </c>
      <c r="D8946" s="47" t="s">
        <v>63</v>
      </c>
      <c r="E8946" s="47" t="s">
        <v>120</v>
      </c>
      <c r="F8946" s="47" t="s">
        <v>153</v>
      </c>
      <c r="G8946" s="47" t="s">
        <v>121</v>
      </c>
      <c r="H8946" s="47" t="n">
        <v>1026</v>
      </c>
      <c r="I8946" s="57" t="n">
        <f aca="false">IFERROR(H8946/INDEX(Rate_Master!$C$2:$C$13,MATCH(F8946,Rate_Master!$A$2:$A$13,0)),0)</f>
        <v>1.026</v>
      </c>
    </row>
    <row r="8947" customFormat="false" ht="15" hidden="false" customHeight="false" outlineLevel="0" collapsed="false">
      <c r="A8947" s="47" t="s">
        <v>20899</v>
      </c>
      <c r="B8947" s="47" t="s">
        <v>1991</v>
      </c>
      <c r="C8947" s="48" t="n">
        <v>46183</v>
      </c>
      <c r="D8947" s="47" t="s">
        <v>63</v>
      </c>
      <c r="E8947" s="47" t="s">
        <v>120</v>
      </c>
      <c r="F8947" s="47" t="s">
        <v>153</v>
      </c>
      <c r="G8947" s="47" t="s">
        <v>122</v>
      </c>
      <c r="H8947" s="47" t="n">
        <v>1065</v>
      </c>
      <c r="I8947" s="57" t="n">
        <f aca="false">IFERROR(H8947/INDEX(Rate_Master!$C$2:$C$13,MATCH(F8947,Rate_Master!$A$2:$A$13,0)),0)</f>
        <v>1.065</v>
      </c>
    </row>
    <row r="8948" customFormat="false" ht="15" hidden="false" customHeight="false" outlineLevel="0" collapsed="false">
      <c r="A8948" s="47" t="s">
        <v>20900</v>
      </c>
      <c r="B8948" s="47" t="s">
        <v>1991</v>
      </c>
      <c r="C8948" s="48" t="n">
        <v>46183</v>
      </c>
      <c r="D8948" s="47" t="s">
        <v>63</v>
      </c>
      <c r="E8948" s="47" t="s">
        <v>120</v>
      </c>
      <c r="F8948" s="47" t="s">
        <v>153</v>
      </c>
      <c r="G8948" s="47" t="s">
        <v>123</v>
      </c>
      <c r="H8948" s="47" t="n">
        <v>843</v>
      </c>
      <c r="I8948" s="57" t="n">
        <f aca="false">IFERROR(H8948/INDEX(Rate_Master!$C$2:$C$13,MATCH(F8948,Rate_Master!$A$2:$A$13,0)),0)</f>
        <v>0.843</v>
      </c>
    </row>
    <row r="8949" customFormat="false" ht="15" hidden="false" customHeight="false" outlineLevel="0" collapsed="false">
      <c r="A8949" s="47" t="s">
        <v>20901</v>
      </c>
      <c r="B8949" s="47" t="s">
        <v>1991</v>
      </c>
      <c r="C8949" s="48" t="n">
        <v>46183</v>
      </c>
      <c r="D8949" s="47" t="s">
        <v>63</v>
      </c>
      <c r="E8949" s="47" t="s">
        <v>120</v>
      </c>
      <c r="F8949" s="47" t="s">
        <v>153</v>
      </c>
      <c r="G8949" s="47" t="s">
        <v>124</v>
      </c>
      <c r="H8949" s="47" t="n">
        <v>504</v>
      </c>
      <c r="I8949" s="57" t="n">
        <f aca="false">IFERROR(H8949/INDEX(Rate_Master!$C$2:$C$13,MATCH(F8949,Rate_Master!$A$2:$A$13,0)),0)</f>
        <v>0.504</v>
      </c>
    </row>
    <row r="8950" customFormat="false" ht="15" hidden="false" customHeight="false" outlineLevel="0" collapsed="false">
      <c r="A8950" s="47" t="s">
        <v>20902</v>
      </c>
      <c r="B8950" s="47" t="s">
        <v>1991</v>
      </c>
      <c r="C8950" s="48" t="n">
        <v>46183</v>
      </c>
      <c r="D8950" s="47" t="s">
        <v>63</v>
      </c>
      <c r="E8950" s="47" t="s">
        <v>120</v>
      </c>
      <c r="F8950" s="47" t="s">
        <v>153</v>
      </c>
      <c r="G8950" s="47" t="s">
        <v>125</v>
      </c>
      <c r="H8950" s="47" t="n">
        <v>292</v>
      </c>
      <c r="I8950" s="57" t="n">
        <f aca="false">IFERROR(H8950/INDEX(Rate_Master!$C$2:$C$13,MATCH(F8950,Rate_Master!$A$2:$A$13,0)),0)</f>
        <v>0.292</v>
      </c>
    </row>
    <row r="8951" customFormat="false" ht="15" hidden="false" customHeight="false" outlineLevel="0" collapsed="false">
      <c r="A8951" s="47" t="s">
        <v>20903</v>
      </c>
      <c r="B8951" s="47" t="s">
        <v>1991</v>
      </c>
      <c r="C8951" s="48" t="n">
        <v>46183</v>
      </c>
      <c r="D8951" s="47" t="s">
        <v>63</v>
      </c>
      <c r="E8951" s="47" t="s">
        <v>120</v>
      </c>
      <c r="F8951" s="47" t="s">
        <v>153</v>
      </c>
      <c r="G8951" s="47" t="s">
        <v>126</v>
      </c>
      <c r="H8951" s="47" t="n">
        <v>180</v>
      </c>
      <c r="I8951" s="57" t="n">
        <f aca="false">IFERROR(H8951/INDEX(Rate_Master!$C$2:$C$13,MATCH(F8951,Rate_Master!$A$2:$A$13,0)),0)</f>
        <v>0.18</v>
      </c>
    </row>
    <row r="8952" customFormat="false" ht="15" hidden="false" customHeight="false" outlineLevel="0" collapsed="false">
      <c r="A8952" s="47" t="s">
        <v>20904</v>
      </c>
      <c r="B8952" s="47" t="s">
        <v>1992</v>
      </c>
      <c r="C8952" s="48" t="n">
        <v>46183</v>
      </c>
      <c r="D8952" s="47" t="s">
        <v>63</v>
      </c>
      <c r="E8952" s="47" t="s">
        <v>120</v>
      </c>
      <c r="F8952" s="47" t="s">
        <v>153</v>
      </c>
      <c r="G8952" s="47" t="s">
        <v>119</v>
      </c>
      <c r="H8952" s="47" t="n">
        <v>2056</v>
      </c>
      <c r="I8952" s="57" t="n">
        <f aca="false">IFERROR(H8952/INDEX(Rate_Master!$C$2:$C$13,MATCH(F8952,Rate_Master!$A$2:$A$13,0)),0)</f>
        <v>2.056</v>
      </c>
    </row>
    <row r="8953" customFormat="false" ht="15" hidden="false" customHeight="false" outlineLevel="0" collapsed="false">
      <c r="A8953" s="47" t="s">
        <v>20905</v>
      </c>
      <c r="B8953" s="47" t="s">
        <v>1992</v>
      </c>
      <c r="C8953" s="48" t="n">
        <v>46183</v>
      </c>
      <c r="D8953" s="47" t="s">
        <v>63</v>
      </c>
      <c r="E8953" s="47" t="s">
        <v>120</v>
      </c>
      <c r="F8953" s="47" t="s">
        <v>153</v>
      </c>
      <c r="G8953" s="47" t="s">
        <v>121</v>
      </c>
      <c r="H8953" s="47" t="n">
        <v>1917</v>
      </c>
      <c r="I8953" s="57" t="n">
        <f aca="false">IFERROR(H8953/INDEX(Rate_Master!$C$2:$C$13,MATCH(F8953,Rate_Master!$A$2:$A$13,0)),0)</f>
        <v>1.917</v>
      </c>
    </row>
    <row r="8954" customFormat="false" ht="15" hidden="false" customHeight="false" outlineLevel="0" collapsed="false">
      <c r="A8954" s="47" t="s">
        <v>20906</v>
      </c>
      <c r="B8954" s="47" t="s">
        <v>1992</v>
      </c>
      <c r="C8954" s="48" t="n">
        <v>46183</v>
      </c>
      <c r="D8954" s="47" t="s">
        <v>63</v>
      </c>
      <c r="E8954" s="47" t="s">
        <v>120</v>
      </c>
      <c r="F8954" s="47" t="s">
        <v>153</v>
      </c>
      <c r="G8954" s="47" t="s">
        <v>122</v>
      </c>
      <c r="H8954" s="47" t="n">
        <v>1940</v>
      </c>
      <c r="I8954" s="57" t="n">
        <f aca="false">IFERROR(H8954/INDEX(Rate_Master!$C$2:$C$13,MATCH(F8954,Rate_Master!$A$2:$A$13,0)),0)</f>
        <v>1.94</v>
      </c>
    </row>
    <row r="8955" customFormat="false" ht="15" hidden="false" customHeight="false" outlineLevel="0" collapsed="false">
      <c r="A8955" s="47" t="s">
        <v>20907</v>
      </c>
      <c r="B8955" s="47" t="s">
        <v>1992</v>
      </c>
      <c r="C8955" s="48" t="n">
        <v>46183</v>
      </c>
      <c r="D8955" s="47" t="s">
        <v>63</v>
      </c>
      <c r="E8955" s="47" t="s">
        <v>120</v>
      </c>
      <c r="F8955" s="47" t="s">
        <v>153</v>
      </c>
      <c r="G8955" s="47" t="s">
        <v>123</v>
      </c>
      <c r="H8955" s="47" t="n">
        <v>1438</v>
      </c>
      <c r="I8955" s="57" t="n">
        <f aca="false">IFERROR(H8955/INDEX(Rate_Master!$C$2:$C$13,MATCH(F8955,Rate_Master!$A$2:$A$13,0)),0)</f>
        <v>1.438</v>
      </c>
    </row>
    <row r="8956" customFormat="false" ht="15" hidden="false" customHeight="false" outlineLevel="0" collapsed="false">
      <c r="A8956" s="47" t="s">
        <v>20908</v>
      </c>
      <c r="B8956" s="47" t="s">
        <v>1992</v>
      </c>
      <c r="C8956" s="48" t="n">
        <v>46183</v>
      </c>
      <c r="D8956" s="47" t="s">
        <v>63</v>
      </c>
      <c r="E8956" s="47" t="s">
        <v>120</v>
      </c>
      <c r="F8956" s="47" t="s">
        <v>153</v>
      </c>
      <c r="G8956" s="47" t="s">
        <v>124</v>
      </c>
      <c r="H8956" s="47" t="n">
        <v>959</v>
      </c>
      <c r="I8956" s="57" t="n">
        <f aca="false">IFERROR(H8956/INDEX(Rate_Master!$C$2:$C$13,MATCH(F8956,Rate_Master!$A$2:$A$13,0)),0)</f>
        <v>0.959</v>
      </c>
    </row>
    <row r="8957" customFormat="false" ht="15" hidden="false" customHeight="false" outlineLevel="0" collapsed="false">
      <c r="A8957" s="47" t="s">
        <v>20909</v>
      </c>
      <c r="B8957" s="47" t="s">
        <v>1992</v>
      </c>
      <c r="C8957" s="48" t="n">
        <v>46183</v>
      </c>
      <c r="D8957" s="47" t="s">
        <v>63</v>
      </c>
      <c r="E8957" s="47" t="s">
        <v>120</v>
      </c>
      <c r="F8957" s="47" t="s">
        <v>153</v>
      </c>
      <c r="G8957" s="47" t="s">
        <v>125</v>
      </c>
      <c r="H8957" s="47" t="n">
        <v>536</v>
      </c>
      <c r="I8957" s="57" t="n">
        <f aca="false">IFERROR(H8957/INDEX(Rate_Master!$C$2:$C$13,MATCH(F8957,Rate_Master!$A$2:$A$13,0)),0)</f>
        <v>0.536</v>
      </c>
    </row>
    <row r="8958" customFormat="false" ht="15" hidden="false" customHeight="false" outlineLevel="0" collapsed="false">
      <c r="A8958" s="47" t="s">
        <v>20910</v>
      </c>
      <c r="B8958" s="47" t="s">
        <v>1992</v>
      </c>
      <c r="C8958" s="48" t="n">
        <v>46183</v>
      </c>
      <c r="D8958" s="47" t="s">
        <v>63</v>
      </c>
      <c r="E8958" s="47" t="s">
        <v>120</v>
      </c>
      <c r="F8958" s="47" t="s">
        <v>153</v>
      </c>
      <c r="G8958" s="47" t="s">
        <v>126</v>
      </c>
      <c r="H8958" s="47" t="n">
        <v>329</v>
      </c>
      <c r="I8958" s="57" t="n">
        <f aca="false">IFERROR(H8958/INDEX(Rate_Master!$C$2:$C$13,MATCH(F8958,Rate_Master!$A$2:$A$13,0)),0)</f>
        <v>0.329</v>
      </c>
    </row>
    <row r="8959" customFormat="false" ht="15" hidden="false" customHeight="false" outlineLevel="0" collapsed="false">
      <c r="A8959" s="47" t="s">
        <v>20911</v>
      </c>
      <c r="B8959" s="47" t="s">
        <v>1993</v>
      </c>
      <c r="C8959" s="48" t="n">
        <v>46183</v>
      </c>
      <c r="D8959" s="47" t="s">
        <v>64</v>
      </c>
      <c r="E8959" s="47" t="s">
        <v>128</v>
      </c>
      <c r="F8959" s="47" t="s">
        <v>156</v>
      </c>
      <c r="G8959" s="47" t="s">
        <v>127</v>
      </c>
      <c r="H8959" s="47" t="n">
        <v>1470</v>
      </c>
      <c r="I8959" s="57" t="n">
        <f aca="false">IFERROR(H8959/INDEX(Rate_Master!$C$2:$C$13,MATCH(F8959,Rate_Master!$A$2:$A$13,0)),0)</f>
        <v>3.0625</v>
      </c>
    </row>
    <row r="8960" customFormat="false" ht="15" hidden="false" customHeight="false" outlineLevel="0" collapsed="false">
      <c r="A8960" s="47" t="s">
        <v>20912</v>
      </c>
      <c r="B8960" s="47" t="s">
        <v>1993</v>
      </c>
      <c r="C8960" s="48" t="n">
        <v>46183</v>
      </c>
      <c r="D8960" s="47" t="s">
        <v>64</v>
      </c>
      <c r="E8960" s="47" t="s">
        <v>128</v>
      </c>
      <c r="F8960" s="47" t="s">
        <v>156</v>
      </c>
      <c r="G8960" s="47" t="s">
        <v>129</v>
      </c>
      <c r="H8960" s="47" t="n">
        <v>1779</v>
      </c>
      <c r="I8960" s="57" t="n">
        <f aca="false">IFERROR(H8960/INDEX(Rate_Master!$C$2:$C$13,MATCH(F8960,Rate_Master!$A$2:$A$13,0)),0)</f>
        <v>3.70625</v>
      </c>
    </row>
    <row r="8961" customFormat="false" ht="15" hidden="false" customHeight="false" outlineLevel="0" collapsed="false">
      <c r="A8961" s="47" t="s">
        <v>20913</v>
      </c>
      <c r="B8961" s="47" t="s">
        <v>1993</v>
      </c>
      <c r="C8961" s="48" t="n">
        <v>46183</v>
      </c>
      <c r="D8961" s="47" t="s">
        <v>64</v>
      </c>
      <c r="E8961" s="47" t="s">
        <v>128</v>
      </c>
      <c r="F8961" s="47" t="s">
        <v>156</v>
      </c>
      <c r="G8961" s="47" t="s">
        <v>130</v>
      </c>
      <c r="H8961" s="47" t="n">
        <v>1302</v>
      </c>
      <c r="I8961" s="57" t="n">
        <f aca="false">IFERROR(H8961/INDEX(Rate_Master!$C$2:$C$13,MATCH(F8961,Rate_Master!$A$2:$A$13,0)),0)</f>
        <v>2.7125</v>
      </c>
    </row>
    <row r="8962" customFormat="false" ht="15" hidden="false" customHeight="false" outlineLevel="0" collapsed="false">
      <c r="A8962" s="47" t="s">
        <v>20914</v>
      </c>
      <c r="B8962" s="47" t="s">
        <v>1993</v>
      </c>
      <c r="C8962" s="48" t="n">
        <v>46183</v>
      </c>
      <c r="D8962" s="47" t="s">
        <v>64</v>
      </c>
      <c r="E8962" s="47" t="s">
        <v>128</v>
      </c>
      <c r="F8962" s="47" t="s">
        <v>156</v>
      </c>
      <c r="G8962" s="47" t="s">
        <v>131</v>
      </c>
      <c r="H8962" s="47" t="n">
        <v>420</v>
      </c>
      <c r="I8962" s="57" t="n">
        <f aca="false">IFERROR(H8962/INDEX(Rate_Master!$C$2:$C$13,MATCH(F8962,Rate_Master!$A$2:$A$13,0)),0)</f>
        <v>0.875</v>
      </c>
    </row>
    <row r="8963" customFormat="false" ht="15" hidden="false" customHeight="false" outlineLevel="0" collapsed="false">
      <c r="A8963" s="47" t="s">
        <v>20915</v>
      </c>
      <c r="B8963" s="47" t="s">
        <v>1993</v>
      </c>
      <c r="C8963" s="48" t="n">
        <v>46183</v>
      </c>
      <c r="D8963" s="47" t="s">
        <v>64</v>
      </c>
      <c r="E8963" s="47" t="s">
        <v>128</v>
      </c>
      <c r="F8963" s="47" t="s">
        <v>156</v>
      </c>
      <c r="G8963" s="47" t="s">
        <v>132</v>
      </c>
      <c r="H8963" s="47" t="n">
        <v>325</v>
      </c>
      <c r="I8963" s="57" t="n">
        <f aca="false">IFERROR(H8963/INDEX(Rate_Master!$C$2:$C$13,MATCH(F8963,Rate_Master!$A$2:$A$13,0)),0)</f>
        <v>0.677083333333333</v>
      </c>
    </row>
    <row r="8964" customFormat="false" ht="15" hidden="false" customHeight="false" outlineLevel="0" collapsed="false">
      <c r="A8964" s="47" t="s">
        <v>20916</v>
      </c>
      <c r="B8964" s="47" t="s">
        <v>1995</v>
      </c>
      <c r="C8964" s="48" t="n">
        <v>46183</v>
      </c>
      <c r="D8964" s="47" t="s">
        <v>64</v>
      </c>
      <c r="E8964" s="47" t="s">
        <v>128</v>
      </c>
      <c r="F8964" s="47" t="s">
        <v>156</v>
      </c>
      <c r="G8964" s="47" t="s">
        <v>127</v>
      </c>
      <c r="H8964" s="47" t="n">
        <v>1073</v>
      </c>
      <c r="I8964" s="57" t="n">
        <f aca="false">IFERROR(H8964/INDEX(Rate_Master!$C$2:$C$13,MATCH(F8964,Rate_Master!$A$2:$A$13,0)),0)</f>
        <v>2.23541666666667</v>
      </c>
    </row>
    <row r="8965" customFormat="false" ht="15" hidden="false" customHeight="false" outlineLevel="0" collapsed="false">
      <c r="A8965" s="47" t="s">
        <v>20917</v>
      </c>
      <c r="B8965" s="47" t="s">
        <v>1995</v>
      </c>
      <c r="C8965" s="48" t="n">
        <v>46183</v>
      </c>
      <c r="D8965" s="47" t="s">
        <v>64</v>
      </c>
      <c r="E8965" s="47" t="s">
        <v>128</v>
      </c>
      <c r="F8965" s="47" t="s">
        <v>156</v>
      </c>
      <c r="G8965" s="47" t="s">
        <v>129</v>
      </c>
      <c r="H8965" s="47" t="n">
        <v>1182</v>
      </c>
      <c r="I8965" s="57" t="n">
        <f aca="false">IFERROR(H8965/INDEX(Rate_Master!$C$2:$C$13,MATCH(F8965,Rate_Master!$A$2:$A$13,0)),0)</f>
        <v>2.4625</v>
      </c>
    </row>
    <row r="8966" customFormat="false" ht="15" hidden="false" customHeight="false" outlineLevel="0" collapsed="false">
      <c r="A8966" s="47" t="s">
        <v>20918</v>
      </c>
      <c r="B8966" s="47" t="s">
        <v>1995</v>
      </c>
      <c r="C8966" s="48" t="n">
        <v>46183</v>
      </c>
      <c r="D8966" s="47" t="s">
        <v>64</v>
      </c>
      <c r="E8966" s="47" t="s">
        <v>128</v>
      </c>
      <c r="F8966" s="47" t="s">
        <v>156</v>
      </c>
      <c r="G8966" s="47" t="s">
        <v>130</v>
      </c>
      <c r="H8966" s="47" t="n">
        <v>964</v>
      </c>
      <c r="I8966" s="57" t="n">
        <f aca="false">IFERROR(H8966/INDEX(Rate_Master!$C$2:$C$13,MATCH(F8966,Rate_Master!$A$2:$A$13,0)),0)</f>
        <v>2.00833333333333</v>
      </c>
    </row>
    <row r="8967" customFormat="false" ht="15" hidden="false" customHeight="false" outlineLevel="0" collapsed="false">
      <c r="A8967" s="47" t="s">
        <v>20919</v>
      </c>
      <c r="B8967" s="47" t="s">
        <v>1995</v>
      </c>
      <c r="C8967" s="48" t="n">
        <v>46183</v>
      </c>
      <c r="D8967" s="47" t="s">
        <v>64</v>
      </c>
      <c r="E8967" s="47" t="s">
        <v>128</v>
      </c>
      <c r="F8967" s="47" t="s">
        <v>156</v>
      </c>
      <c r="G8967" s="47" t="s">
        <v>131</v>
      </c>
      <c r="H8967" s="47" t="n">
        <v>253</v>
      </c>
      <c r="I8967" s="57" t="n">
        <f aca="false">IFERROR(H8967/INDEX(Rate_Master!$C$2:$C$13,MATCH(F8967,Rate_Master!$A$2:$A$13,0)),0)</f>
        <v>0.527083333333333</v>
      </c>
    </row>
    <row r="8968" customFormat="false" ht="15" hidden="false" customHeight="false" outlineLevel="0" collapsed="false">
      <c r="A8968" s="47" t="s">
        <v>20920</v>
      </c>
      <c r="B8968" s="47" t="s">
        <v>1995</v>
      </c>
      <c r="C8968" s="48" t="n">
        <v>46183</v>
      </c>
      <c r="D8968" s="47" t="s">
        <v>64</v>
      </c>
      <c r="E8968" s="47" t="s">
        <v>128</v>
      </c>
      <c r="F8968" s="47" t="s">
        <v>156</v>
      </c>
      <c r="G8968" s="47" t="s">
        <v>132</v>
      </c>
      <c r="H8968" s="47" t="n">
        <v>221</v>
      </c>
      <c r="I8968" s="57" t="n">
        <f aca="false">IFERROR(H8968/INDEX(Rate_Master!$C$2:$C$13,MATCH(F8968,Rate_Master!$A$2:$A$13,0)),0)</f>
        <v>0.460416666666667</v>
      </c>
    </row>
    <row r="8969" customFormat="false" ht="15" hidden="false" customHeight="false" outlineLevel="0" collapsed="false">
      <c r="A8969" s="47" t="s">
        <v>20921</v>
      </c>
      <c r="B8969" s="47" t="s">
        <v>1996</v>
      </c>
      <c r="C8969" s="48" t="n">
        <v>46183</v>
      </c>
      <c r="D8969" s="47" t="s">
        <v>65</v>
      </c>
      <c r="E8969" s="47" t="s">
        <v>134</v>
      </c>
      <c r="F8969" s="47" t="s">
        <v>159</v>
      </c>
      <c r="G8969" s="47" t="s">
        <v>133</v>
      </c>
      <c r="H8969" s="47" t="n">
        <v>994</v>
      </c>
      <c r="I8969" s="57" t="n">
        <f aca="false">IFERROR(H8969/INDEX(Rate_Master!$C$2:$C$13,MATCH(F8969,Rate_Master!$A$2:$A$13,0)),0)</f>
        <v>4.14166666666667</v>
      </c>
    </row>
    <row r="8970" customFormat="false" ht="15" hidden="false" customHeight="false" outlineLevel="0" collapsed="false">
      <c r="A8970" s="47" t="s">
        <v>20922</v>
      </c>
      <c r="B8970" s="47" t="s">
        <v>1996</v>
      </c>
      <c r="C8970" s="48" t="n">
        <v>46183</v>
      </c>
      <c r="D8970" s="47" t="s">
        <v>65</v>
      </c>
      <c r="E8970" s="47" t="s">
        <v>134</v>
      </c>
      <c r="F8970" s="47" t="s">
        <v>159</v>
      </c>
      <c r="G8970" s="47" t="s">
        <v>135</v>
      </c>
      <c r="H8970" s="47" t="n">
        <v>771</v>
      </c>
      <c r="I8970" s="57" t="n">
        <f aca="false">IFERROR(H8970/INDEX(Rate_Master!$C$2:$C$13,MATCH(F8970,Rate_Master!$A$2:$A$13,0)),0)</f>
        <v>3.2125</v>
      </c>
    </row>
    <row r="8971" customFormat="false" ht="15" hidden="false" customHeight="false" outlineLevel="0" collapsed="false">
      <c r="A8971" s="47" t="s">
        <v>20923</v>
      </c>
      <c r="B8971" s="47" t="s">
        <v>1996</v>
      </c>
      <c r="C8971" s="48" t="n">
        <v>46183</v>
      </c>
      <c r="D8971" s="47" t="s">
        <v>65</v>
      </c>
      <c r="E8971" s="47" t="s">
        <v>134</v>
      </c>
      <c r="F8971" s="47" t="s">
        <v>159</v>
      </c>
      <c r="G8971" s="47" t="s">
        <v>136</v>
      </c>
      <c r="H8971" s="47" t="n">
        <v>649</v>
      </c>
      <c r="I8971" s="57" t="n">
        <f aca="false">IFERROR(H8971/INDEX(Rate_Master!$C$2:$C$13,MATCH(F8971,Rate_Master!$A$2:$A$13,0)),0)</f>
        <v>2.70416666666667</v>
      </c>
    </row>
    <row r="8972" customFormat="false" ht="15" hidden="false" customHeight="false" outlineLevel="0" collapsed="false">
      <c r="A8972" s="47" t="s">
        <v>20924</v>
      </c>
      <c r="B8972" s="47" t="s">
        <v>1996</v>
      </c>
      <c r="C8972" s="48" t="n">
        <v>46183</v>
      </c>
      <c r="D8972" s="47" t="s">
        <v>65</v>
      </c>
      <c r="E8972" s="47" t="s">
        <v>134</v>
      </c>
      <c r="F8972" s="47" t="s">
        <v>159</v>
      </c>
      <c r="G8972" s="47" t="s">
        <v>137</v>
      </c>
      <c r="H8972" s="47" t="n">
        <v>474</v>
      </c>
      <c r="I8972" s="57" t="n">
        <f aca="false">IFERROR(H8972/INDEX(Rate_Master!$C$2:$C$13,MATCH(F8972,Rate_Master!$A$2:$A$13,0)),0)</f>
        <v>1.975</v>
      </c>
    </row>
    <row r="8973" customFormat="false" ht="15" hidden="false" customHeight="false" outlineLevel="0" collapsed="false">
      <c r="A8973" s="47" t="s">
        <v>20925</v>
      </c>
      <c r="B8973" s="47" t="s">
        <v>1996</v>
      </c>
      <c r="C8973" s="48" t="n">
        <v>46183</v>
      </c>
      <c r="D8973" s="47" t="s">
        <v>65</v>
      </c>
      <c r="E8973" s="47" t="s">
        <v>134</v>
      </c>
      <c r="F8973" s="47" t="s">
        <v>159</v>
      </c>
      <c r="G8973" s="47" t="s">
        <v>138</v>
      </c>
      <c r="H8973" s="47" t="n">
        <v>225</v>
      </c>
      <c r="I8973" s="57" t="n">
        <f aca="false">IFERROR(H8973/INDEX(Rate_Master!$C$2:$C$13,MATCH(F8973,Rate_Master!$A$2:$A$13,0)),0)</f>
        <v>0.9375</v>
      </c>
    </row>
    <row r="8974" customFormat="false" ht="15" hidden="false" customHeight="false" outlineLevel="0" collapsed="false">
      <c r="A8974" s="47" t="s">
        <v>20926</v>
      </c>
      <c r="B8974" s="47" t="s">
        <v>1997</v>
      </c>
      <c r="C8974" s="48" t="n">
        <v>46183</v>
      </c>
      <c r="D8974" s="47" t="s">
        <v>65</v>
      </c>
      <c r="E8974" s="47" t="s">
        <v>134</v>
      </c>
      <c r="F8974" s="47" t="s">
        <v>159</v>
      </c>
      <c r="G8974" s="47" t="s">
        <v>133</v>
      </c>
      <c r="H8974" s="47" t="n">
        <v>506</v>
      </c>
      <c r="I8974" s="57" t="n">
        <f aca="false">IFERROR(H8974/INDEX(Rate_Master!$C$2:$C$13,MATCH(F8974,Rate_Master!$A$2:$A$13,0)),0)</f>
        <v>2.10833333333333</v>
      </c>
    </row>
    <row r="8975" customFormat="false" ht="15" hidden="false" customHeight="false" outlineLevel="0" collapsed="false">
      <c r="A8975" s="47" t="s">
        <v>20927</v>
      </c>
      <c r="B8975" s="47" t="s">
        <v>1997</v>
      </c>
      <c r="C8975" s="48" t="n">
        <v>46183</v>
      </c>
      <c r="D8975" s="47" t="s">
        <v>65</v>
      </c>
      <c r="E8975" s="47" t="s">
        <v>134</v>
      </c>
      <c r="F8975" s="47" t="s">
        <v>159</v>
      </c>
      <c r="G8975" s="47" t="s">
        <v>135</v>
      </c>
      <c r="H8975" s="47" t="n">
        <v>396</v>
      </c>
      <c r="I8975" s="57" t="n">
        <f aca="false">IFERROR(H8975/INDEX(Rate_Master!$C$2:$C$13,MATCH(F8975,Rate_Master!$A$2:$A$13,0)),0)</f>
        <v>1.65</v>
      </c>
    </row>
    <row r="8976" customFormat="false" ht="15" hidden="false" customHeight="false" outlineLevel="0" collapsed="false">
      <c r="A8976" s="47" t="s">
        <v>20928</v>
      </c>
      <c r="B8976" s="47" t="s">
        <v>1997</v>
      </c>
      <c r="C8976" s="48" t="n">
        <v>46183</v>
      </c>
      <c r="D8976" s="47" t="s">
        <v>65</v>
      </c>
      <c r="E8976" s="47" t="s">
        <v>134</v>
      </c>
      <c r="F8976" s="47" t="s">
        <v>159</v>
      </c>
      <c r="G8976" s="47" t="s">
        <v>136</v>
      </c>
      <c r="H8976" s="47" t="n">
        <v>317</v>
      </c>
      <c r="I8976" s="57" t="n">
        <f aca="false">IFERROR(H8976/INDEX(Rate_Master!$C$2:$C$13,MATCH(F8976,Rate_Master!$A$2:$A$13,0)),0)</f>
        <v>1.32083333333333</v>
      </c>
    </row>
    <row r="8977" customFormat="false" ht="15" hidden="false" customHeight="false" outlineLevel="0" collapsed="false">
      <c r="A8977" s="47" t="s">
        <v>20929</v>
      </c>
      <c r="B8977" s="47" t="s">
        <v>1997</v>
      </c>
      <c r="C8977" s="48" t="n">
        <v>46183</v>
      </c>
      <c r="D8977" s="47" t="s">
        <v>65</v>
      </c>
      <c r="E8977" s="47" t="s">
        <v>134</v>
      </c>
      <c r="F8977" s="47" t="s">
        <v>159</v>
      </c>
      <c r="G8977" s="47" t="s">
        <v>137</v>
      </c>
      <c r="H8977" s="47" t="n">
        <v>225</v>
      </c>
      <c r="I8977" s="57" t="n">
        <f aca="false">IFERROR(H8977/INDEX(Rate_Master!$C$2:$C$13,MATCH(F8977,Rate_Master!$A$2:$A$13,0)),0)</f>
        <v>0.9375</v>
      </c>
    </row>
    <row r="8978" customFormat="false" ht="15" hidden="false" customHeight="false" outlineLevel="0" collapsed="false">
      <c r="A8978" s="47" t="s">
        <v>20930</v>
      </c>
      <c r="B8978" s="47" t="s">
        <v>1997</v>
      </c>
      <c r="C8978" s="48" t="n">
        <v>46183</v>
      </c>
      <c r="D8978" s="47" t="s">
        <v>65</v>
      </c>
      <c r="E8978" s="47" t="s">
        <v>134</v>
      </c>
      <c r="F8978" s="47" t="s">
        <v>159</v>
      </c>
      <c r="G8978" s="47" t="s">
        <v>138</v>
      </c>
      <c r="H8978" s="47" t="n">
        <v>120</v>
      </c>
      <c r="I8978" s="57" t="n">
        <f aca="false">IFERROR(H8978/INDEX(Rate_Master!$C$2:$C$13,MATCH(F8978,Rate_Master!$A$2:$A$13,0)),0)</f>
        <v>0.5</v>
      </c>
    </row>
    <row r="8979" customFormat="false" ht="15" hidden="false" customHeight="false" outlineLevel="0" collapsed="false">
      <c r="A8979" s="47" t="s">
        <v>20931</v>
      </c>
      <c r="B8979" s="47" t="s">
        <v>1998</v>
      </c>
      <c r="C8979" s="48" t="n">
        <v>46183</v>
      </c>
      <c r="D8979" s="47" t="s">
        <v>65</v>
      </c>
      <c r="E8979" s="47" t="s">
        <v>134</v>
      </c>
      <c r="F8979" s="47" t="s">
        <v>159</v>
      </c>
      <c r="G8979" s="47" t="s">
        <v>133</v>
      </c>
      <c r="H8979" s="47" t="n">
        <v>398</v>
      </c>
      <c r="I8979" s="57" t="n">
        <f aca="false">IFERROR(H8979/INDEX(Rate_Master!$C$2:$C$13,MATCH(F8979,Rate_Master!$A$2:$A$13,0)),0)</f>
        <v>1.65833333333333</v>
      </c>
    </row>
    <row r="8980" customFormat="false" ht="15" hidden="false" customHeight="false" outlineLevel="0" collapsed="false">
      <c r="A8980" s="47" t="s">
        <v>20932</v>
      </c>
      <c r="B8980" s="47" t="s">
        <v>1998</v>
      </c>
      <c r="C8980" s="48" t="n">
        <v>46183</v>
      </c>
      <c r="D8980" s="47" t="s">
        <v>65</v>
      </c>
      <c r="E8980" s="47" t="s">
        <v>134</v>
      </c>
      <c r="F8980" s="47" t="s">
        <v>159</v>
      </c>
      <c r="G8980" s="47" t="s">
        <v>135</v>
      </c>
      <c r="H8980" s="47" t="n">
        <v>333</v>
      </c>
      <c r="I8980" s="57" t="n">
        <f aca="false">IFERROR(H8980/INDEX(Rate_Master!$C$2:$C$13,MATCH(F8980,Rate_Master!$A$2:$A$13,0)),0)</f>
        <v>1.3875</v>
      </c>
    </row>
    <row r="8981" customFormat="false" ht="15" hidden="false" customHeight="false" outlineLevel="0" collapsed="false">
      <c r="A8981" s="47" t="s">
        <v>20933</v>
      </c>
      <c r="B8981" s="47" t="s">
        <v>1998</v>
      </c>
      <c r="C8981" s="48" t="n">
        <v>46183</v>
      </c>
      <c r="D8981" s="47" t="s">
        <v>65</v>
      </c>
      <c r="E8981" s="47" t="s">
        <v>134</v>
      </c>
      <c r="F8981" s="47" t="s">
        <v>159</v>
      </c>
      <c r="G8981" s="47" t="s">
        <v>136</v>
      </c>
      <c r="H8981" s="47" t="n">
        <v>259</v>
      </c>
      <c r="I8981" s="57" t="n">
        <f aca="false">IFERROR(H8981/INDEX(Rate_Master!$C$2:$C$13,MATCH(F8981,Rate_Master!$A$2:$A$13,0)),0)</f>
        <v>1.07916666666667</v>
      </c>
    </row>
    <row r="8982" customFormat="false" ht="15" hidden="false" customHeight="false" outlineLevel="0" collapsed="false">
      <c r="A8982" s="47" t="s">
        <v>20934</v>
      </c>
      <c r="B8982" s="47" t="s">
        <v>1998</v>
      </c>
      <c r="C8982" s="48" t="n">
        <v>46183</v>
      </c>
      <c r="D8982" s="47" t="s">
        <v>65</v>
      </c>
      <c r="E8982" s="47" t="s">
        <v>134</v>
      </c>
      <c r="F8982" s="47" t="s">
        <v>159</v>
      </c>
      <c r="G8982" s="47" t="s">
        <v>137</v>
      </c>
      <c r="H8982" s="47" t="n">
        <v>188</v>
      </c>
      <c r="I8982" s="57" t="n">
        <f aca="false">IFERROR(H8982/INDEX(Rate_Master!$C$2:$C$13,MATCH(F8982,Rate_Master!$A$2:$A$13,0)),0)</f>
        <v>0.783333333333333</v>
      </c>
    </row>
    <row r="8983" customFormat="false" ht="15" hidden="false" customHeight="false" outlineLevel="0" collapsed="false">
      <c r="A8983" s="47" t="s">
        <v>20935</v>
      </c>
      <c r="B8983" s="47" t="s">
        <v>1998</v>
      </c>
      <c r="C8983" s="48" t="n">
        <v>46183</v>
      </c>
      <c r="D8983" s="47" t="s">
        <v>65</v>
      </c>
      <c r="E8983" s="47" t="s">
        <v>134</v>
      </c>
      <c r="F8983" s="47" t="s">
        <v>159</v>
      </c>
      <c r="G8983" s="47" t="s">
        <v>138</v>
      </c>
      <c r="H8983" s="47" t="n">
        <v>98</v>
      </c>
      <c r="I8983" s="57" t="n">
        <f aca="false">IFERROR(H8983/INDEX(Rate_Master!$C$2:$C$13,MATCH(F8983,Rate_Master!$A$2:$A$13,0)),0)</f>
        <v>0.408333333333333</v>
      </c>
    </row>
    <row r="8984" customFormat="false" ht="15" hidden="false" customHeight="false" outlineLevel="0" collapsed="false">
      <c r="A8984" s="47" t="s">
        <v>20936</v>
      </c>
      <c r="B8984" s="47" t="s">
        <v>1999</v>
      </c>
      <c r="C8984" s="48" t="n">
        <v>46184</v>
      </c>
      <c r="D8984" s="47" t="s">
        <v>62</v>
      </c>
      <c r="E8984" s="47" t="s">
        <v>120</v>
      </c>
      <c r="F8984" s="47" t="s">
        <v>149</v>
      </c>
      <c r="G8984" s="47" t="s">
        <v>119</v>
      </c>
      <c r="H8984" s="47" t="n">
        <v>1514</v>
      </c>
      <c r="I8984" s="57" t="n">
        <f aca="false">IFERROR(H8984/INDEX(Rate_Master!$C$2:$C$13,MATCH(F8984,Rate_Master!$A$2:$A$13,0)),0)</f>
        <v>1.37636363636364</v>
      </c>
    </row>
    <row r="8985" customFormat="false" ht="15" hidden="false" customHeight="false" outlineLevel="0" collapsed="false">
      <c r="A8985" s="47" t="s">
        <v>20937</v>
      </c>
      <c r="B8985" s="47" t="s">
        <v>1999</v>
      </c>
      <c r="C8985" s="48" t="n">
        <v>46184</v>
      </c>
      <c r="D8985" s="47" t="s">
        <v>62</v>
      </c>
      <c r="E8985" s="47" t="s">
        <v>120</v>
      </c>
      <c r="F8985" s="47" t="s">
        <v>149</v>
      </c>
      <c r="G8985" s="47" t="s">
        <v>121</v>
      </c>
      <c r="H8985" s="47" t="n">
        <v>1335</v>
      </c>
      <c r="I8985" s="57" t="n">
        <f aca="false">IFERROR(H8985/INDEX(Rate_Master!$C$2:$C$13,MATCH(F8985,Rate_Master!$A$2:$A$13,0)),0)</f>
        <v>1.21363636363636</v>
      </c>
    </row>
    <row r="8986" customFormat="false" ht="15" hidden="false" customHeight="false" outlineLevel="0" collapsed="false">
      <c r="A8986" s="47" t="s">
        <v>20938</v>
      </c>
      <c r="B8986" s="47" t="s">
        <v>1999</v>
      </c>
      <c r="C8986" s="48" t="n">
        <v>46184</v>
      </c>
      <c r="D8986" s="47" t="s">
        <v>62</v>
      </c>
      <c r="E8986" s="47" t="s">
        <v>120</v>
      </c>
      <c r="F8986" s="47" t="s">
        <v>149</v>
      </c>
      <c r="G8986" s="47" t="s">
        <v>122</v>
      </c>
      <c r="H8986" s="47" t="n">
        <v>1607</v>
      </c>
      <c r="I8986" s="57" t="n">
        <f aca="false">IFERROR(H8986/INDEX(Rate_Master!$C$2:$C$13,MATCH(F8986,Rate_Master!$A$2:$A$13,0)),0)</f>
        <v>1.46090909090909</v>
      </c>
    </row>
    <row r="8987" customFormat="false" ht="15" hidden="false" customHeight="false" outlineLevel="0" collapsed="false">
      <c r="A8987" s="47" t="s">
        <v>20939</v>
      </c>
      <c r="B8987" s="47" t="s">
        <v>1999</v>
      </c>
      <c r="C8987" s="48" t="n">
        <v>46184</v>
      </c>
      <c r="D8987" s="47" t="s">
        <v>62</v>
      </c>
      <c r="E8987" s="47" t="s">
        <v>120</v>
      </c>
      <c r="F8987" s="47" t="s">
        <v>149</v>
      </c>
      <c r="G8987" s="47" t="s">
        <v>123</v>
      </c>
      <c r="H8987" s="47" t="n">
        <v>1084</v>
      </c>
      <c r="I8987" s="57" t="n">
        <f aca="false">IFERROR(H8987/INDEX(Rate_Master!$C$2:$C$13,MATCH(F8987,Rate_Master!$A$2:$A$13,0)),0)</f>
        <v>0.985454545454546</v>
      </c>
    </row>
    <row r="8988" customFormat="false" ht="15" hidden="false" customHeight="false" outlineLevel="0" collapsed="false">
      <c r="A8988" s="47" t="s">
        <v>20940</v>
      </c>
      <c r="B8988" s="47" t="s">
        <v>1999</v>
      </c>
      <c r="C8988" s="48" t="n">
        <v>46184</v>
      </c>
      <c r="D8988" s="47" t="s">
        <v>62</v>
      </c>
      <c r="E8988" s="47" t="s">
        <v>120</v>
      </c>
      <c r="F8988" s="47" t="s">
        <v>149</v>
      </c>
      <c r="G8988" s="47" t="s">
        <v>124</v>
      </c>
      <c r="H8988" s="47" t="n">
        <v>683</v>
      </c>
      <c r="I8988" s="57" t="n">
        <f aca="false">IFERROR(H8988/INDEX(Rate_Master!$C$2:$C$13,MATCH(F8988,Rate_Master!$A$2:$A$13,0)),0)</f>
        <v>0.620909090909091</v>
      </c>
    </row>
    <row r="8989" customFormat="false" ht="15" hidden="false" customHeight="false" outlineLevel="0" collapsed="false">
      <c r="A8989" s="47" t="s">
        <v>20941</v>
      </c>
      <c r="B8989" s="47" t="s">
        <v>1999</v>
      </c>
      <c r="C8989" s="48" t="n">
        <v>46184</v>
      </c>
      <c r="D8989" s="47" t="s">
        <v>62</v>
      </c>
      <c r="E8989" s="47" t="s">
        <v>120</v>
      </c>
      <c r="F8989" s="47" t="s">
        <v>149</v>
      </c>
      <c r="G8989" s="47" t="s">
        <v>125</v>
      </c>
      <c r="H8989" s="47" t="n">
        <v>441</v>
      </c>
      <c r="I8989" s="57" t="n">
        <f aca="false">IFERROR(H8989/INDEX(Rate_Master!$C$2:$C$13,MATCH(F8989,Rate_Master!$A$2:$A$13,0)),0)</f>
        <v>0.400909090909091</v>
      </c>
    </row>
    <row r="8990" customFormat="false" ht="15" hidden="false" customHeight="false" outlineLevel="0" collapsed="false">
      <c r="A8990" s="47" t="s">
        <v>20942</v>
      </c>
      <c r="B8990" s="47" t="s">
        <v>1999</v>
      </c>
      <c r="C8990" s="48" t="n">
        <v>46184</v>
      </c>
      <c r="D8990" s="47" t="s">
        <v>62</v>
      </c>
      <c r="E8990" s="47" t="s">
        <v>120</v>
      </c>
      <c r="F8990" s="47" t="s">
        <v>149</v>
      </c>
      <c r="G8990" s="47" t="s">
        <v>126</v>
      </c>
      <c r="H8990" s="47" t="n">
        <v>264</v>
      </c>
      <c r="I8990" s="57" t="n">
        <f aca="false">IFERROR(H8990/INDEX(Rate_Master!$C$2:$C$13,MATCH(F8990,Rate_Master!$A$2:$A$13,0)),0)</f>
        <v>0.24</v>
      </c>
    </row>
    <row r="8991" customFormat="false" ht="15" hidden="false" customHeight="false" outlineLevel="0" collapsed="false">
      <c r="A8991" s="47" t="s">
        <v>20943</v>
      </c>
      <c r="B8991" s="47" t="s">
        <v>2000</v>
      </c>
      <c r="C8991" s="48" t="n">
        <v>46184</v>
      </c>
      <c r="D8991" s="47" t="s">
        <v>62</v>
      </c>
      <c r="E8991" s="47" t="s">
        <v>120</v>
      </c>
      <c r="F8991" s="47" t="s">
        <v>149</v>
      </c>
      <c r="G8991" s="47" t="s">
        <v>119</v>
      </c>
      <c r="H8991" s="47" t="n">
        <v>1362</v>
      </c>
      <c r="I8991" s="57" t="n">
        <f aca="false">IFERROR(H8991/INDEX(Rate_Master!$C$2:$C$13,MATCH(F8991,Rate_Master!$A$2:$A$13,0)),0)</f>
        <v>1.23818181818182</v>
      </c>
    </row>
    <row r="8992" customFormat="false" ht="15" hidden="false" customHeight="false" outlineLevel="0" collapsed="false">
      <c r="A8992" s="47" t="s">
        <v>20944</v>
      </c>
      <c r="B8992" s="47" t="s">
        <v>2000</v>
      </c>
      <c r="C8992" s="48" t="n">
        <v>46184</v>
      </c>
      <c r="D8992" s="47" t="s">
        <v>62</v>
      </c>
      <c r="E8992" s="47" t="s">
        <v>120</v>
      </c>
      <c r="F8992" s="47" t="s">
        <v>149</v>
      </c>
      <c r="G8992" s="47" t="s">
        <v>121</v>
      </c>
      <c r="H8992" s="47" t="n">
        <v>1240</v>
      </c>
      <c r="I8992" s="57" t="n">
        <f aca="false">IFERROR(H8992/INDEX(Rate_Master!$C$2:$C$13,MATCH(F8992,Rate_Master!$A$2:$A$13,0)),0)</f>
        <v>1.12727272727273</v>
      </c>
    </row>
    <row r="8993" customFormat="false" ht="15" hidden="false" customHeight="false" outlineLevel="0" collapsed="false">
      <c r="A8993" s="47" t="s">
        <v>20945</v>
      </c>
      <c r="B8993" s="47" t="s">
        <v>2000</v>
      </c>
      <c r="C8993" s="48" t="n">
        <v>46184</v>
      </c>
      <c r="D8993" s="47" t="s">
        <v>62</v>
      </c>
      <c r="E8993" s="47" t="s">
        <v>120</v>
      </c>
      <c r="F8993" s="47" t="s">
        <v>149</v>
      </c>
      <c r="G8993" s="47" t="s">
        <v>122</v>
      </c>
      <c r="H8993" s="47" t="n">
        <v>1393</v>
      </c>
      <c r="I8993" s="57" t="n">
        <f aca="false">IFERROR(H8993/INDEX(Rate_Master!$C$2:$C$13,MATCH(F8993,Rate_Master!$A$2:$A$13,0)),0)</f>
        <v>1.26636363636364</v>
      </c>
    </row>
    <row r="8994" customFormat="false" ht="15" hidden="false" customHeight="false" outlineLevel="0" collapsed="false">
      <c r="A8994" s="47" t="s">
        <v>20946</v>
      </c>
      <c r="B8994" s="47" t="s">
        <v>2000</v>
      </c>
      <c r="C8994" s="48" t="n">
        <v>46184</v>
      </c>
      <c r="D8994" s="47" t="s">
        <v>62</v>
      </c>
      <c r="E8994" s="47" t="s">
        <v>120</v>
      </c>
      <c r="F8994" s="47" t="s">
        <v>149</v>
      </c>
      <c r="G8994" s="47" t="s">
        <v>123</v>
      </c>
      <c r="H8994" s="47" t="n">
        <v>1023</v>
      </c>
      <c r="I8994" s="57" t="n">
        <f aca="false">IFERROR(H8994/INDEX(Rate_Master!$C$2:$C$13,MATCH(F8994,Rate_Master!$A$2:$A$13,0)),0)</f>
        <v>0.93</v>
      </c>
    </row>
    <row r="8995" customFormat="false" ht="15" hidden="false" customHeight="false" outlineLevel="0" collapsed="false">
      <c r="A8995" s="47" t="s">
        <v>20947</v>
      </c>
      <c r="B8995" s="47" t="s">
        <v>2000</v>
      </c>
      <c r="C8995" s="48" t="n">
        <v>46184</v>
      </c>
      <c r="D8995" s="47" t="s">
        <v>62</v>
      </c>
      <c r="E8995" s="47" t="s">
        <v>120</v>
      </c>
      <c r="F8995" s="47" t="s">
        <v>149</v>
      </c>
      <c r="G8995" s="47" t="s">
        <v>124</v>
      </c>
      <c r="H8995" s="47" t="n">
        <v>613</v>
      </c>
      <c r="I8995" s="57" t="n">
        <f aca="false">IFERROR(H8995/INDEX(Rate_Master!$C$2:$C$13,MATCH(F8995,Rate_Master!$A$2:$A$13,0)),0)</f>
        <v>0.557272727272727</v>
      </c>
    </row>
    <row r="8996" customFormat="false" ht="15" hidden="false" customHeight="false" outlineLevel="0" collapsed="false">
      <c r="A8996" s="47" t="s">
        <v>20948</v>
      </c>
      <c r="B8996" s="47" t="s">
        <v>2000</v>
      </c>
      <c r="C8996" s="48" t="n">
        <v>46184</v>
      </c>
      <c r="D8996" s="47" t="s">
        <v>62</v>
      </c>
      <c r="E8996" s="47" t="s">
        <v>120</v>
      </c>
      <c r="F8996" s="47" t="s">
        <v>149</v>
      </c>
      <c r="G8996" s="47" t="s">
        <v>125</v>
      </c>
      <c r="H8996" s="47" t="n">
        <v>399</v>
      </c>
      <c r="I8996" s="57" t="n">
        <f aca="false">IFERROR(H8996/INDEX(Rate_Master!$C$2:$C$13,MATCH(F8996,Rate_Master!$A$2:$A$13,0)),0)</f>
        <v>0.362727272727273</v>
      </c>
    </row>
    <row r="8997" customFormat="false" ht="15" hidden="false" customHeight="false" outlineLevel="0" collapsed="false">
      <c r="A8997" s="47" t="s">
        <v>20949</v>
      </c>
      <c r="B8997" s="47" t="s">
        <v>2000</v>
      </c>
      <c r="C8997" s="48" t="n">
        <v>46184</v>
      </c>
      <c r="D8997" s="47" t="s">
        <v>62</v>
      </c>
      <c r="E8997" s="47" t="s">
        <v>120</v>
      </c>
      <c r="F8997" s="47" t="s">
        <v>149</v>
      </c>
      <c r="G8997" s="47" t="s">
        <v>126</v>
      </c>
      <c r="H8997" s="47" t="n">
        <v>218</v>
      </c>
      <c r="I8997" s="57" t="n">
        <f aca="false">IFERROR(H8997/INDEX(Rate_Master!$C$2:$C$13,MATCH(F8997,Rate_Master!$A$2:$A$13,0)),0)</f>
        <v>0.198181818181818</v>
      </c>
    </row>
    <row r="8998" customFormat="false" ht="15" hidden="false" customHeight="false" outlineLevel="0" collapsed="false">
      <c r="A8998" s="47" t="s">
        <v>20950</v>
      </c>
      <c r="B8998" s="47" t="s">
        <v>2001</v>
      </c>
      <c r="C8998" s="48" t="n">
        <v>46184</v>
      </c>
      <c r="D8998" s="47" t="s">
        <v>62</v>
      </c>
      <c r="E8998" s="47" t="s">
        <v>120</v>
      </c>
      <c r="F8998" s="47" t="s">
        <v>149</v>
      </c>
      <c r="G8998" s="47" t="s">
        <v>119</v>
      </c>
      <c r="H8998" s="47" t="n">
        <v>1259</v>
      </c>
      <c r="I8998" s="57" t="n">
        <f aca="false">IFERROR(H8998/INDEX(Rate_Master!$C$2:$C$13,MATCH(F8998,Rate_Master!$A$2:$A$13,0)),0)</f>
        <v>1.14454545454545</v>
      </c>
    </row>
    <row r="8999" customFormat="false" ht="15" hidden="false" customHeight="false" outlineLevel="0" collapsed="false">
      <c r="A8999" s="47" t="s">
        <v>20951</v>
      </c>
      <c r="B8999" s="47" t="s">
        <v>2001</v>
      </c>
      <c r="C8999" s="48" t="n">
        <v>46184</v>
      </c>
      <c r="D8999" s="47" t="s">
        <v>62</v>
      </c>
      <c r="E8999" s="47" t="s">
        <v>120</v>
      </c>
      <c r="F8999" s="47" t="s">
        <v>149</v>
      </c>
      <c r="G8999" s="47" t="s">
        <v>121</v>
      </c>
      <c r="H8999" s="47" t="n">
        <v>1153</v>
      </c>
      <c r="I8999" s="57" t="n">
        <f aca="false">IFERROR(H8999/INDEX(Rate_Master!$C$2:$C$13,MATCH(F8999,Rate_Master!$A$2:$A$13,0)),0)</f>
        <v>1.04818181818182</v>
      </c>
    </row>
    <row r="9000" customFormat="false" ht="15" hidden="false" customHeight="false" outlineLevel="0" collapsed="false">
      <c r="A9000" s="47" t="s">
        <v>20952</v>
      </c>
      <c r="B9000" s="47" t="s">
        <v>2001</v>
      </c>
      <c r="C9000" s="48" t="n">
        <v>46184</v>
      </c>
      <c r="D9000" s="47" t="s">
        <v>62</v>
      </c>
      <c r="E9000" s="47" t="s">
        <v>120</v>
      </c>
      <c r="F9000" s="47" t="s">
        <v>149</v>
      </c>
      <c r="G9000" s="47" t="s">
        <v>122</v>
      </c>
      <c r="H9000" s="47" t="n">
        <v>1236</v>
      </c>
      <c r="I9000" s="57" t="n">
        <f aca="false">IFERROR(H9000/INDEX(Rate_Master!$C$2:$C$13,MATCH(F9000,Rate_Master!$A$2:$A$13,0)),0)</f>
        <v>1.12363636363636</v>
      </c>
    </row>
    <row r="9001" customFormat="false" ht="15" hidden="false" customHeight="false" outlineLevel="0" collapsed="false">
      <c r="A9001" s="47" t="s">
        <v>20953</v>
      </c>
      <c r="B9001" s="47" t="s">
        <v>2001</v>
      </c>
      <c r="C9001" s="48" t="n">
        <v>46184</v>
      </c>
      <c r="D9001" s="47" t="s">
        <v>62</v>
      </c>
      <c r="E9001" s="47" t="s">
        <v>120</v>
      </c>
      <c r="F9001" s="47" t="s">
        <v>149</v>
      </c>
      <c r="G9001" s="47" t="s">
        <v>123</v>
      </c>
      <c r="H9001" s="47" t="n">
        <v>948</v>
      </c>
      <c r="I9001" s="57" t="n">
        <f aca="false">IFERROR(H9001/INDEX(Rate_Master!$C$2:$C$13,MATCH(F9001,Rate_Master!$A$2:$A$13,0)),0)</f>
        <v>0.861818181818182</v>
      </c>
    </row>
    <row r="9002" customFormat="false" ht="15" hidden="false" customHeight="false" outlineLevel="0" collapsed="false">
      <c r="A9002" s="47" t="s">
        <v>20954</v>
      </c>
      <c r="B9002" s="47" t="s">
        <v>2001</v>
      </c>
      <c r="C9002" s="48" t="n">
        <v>46184</v>
      </c>
      <c r="D9002" s="47" t="s">
        <v>62</v>
      </c>
      <c r="E9002" s="47" t="s">
        <v>120</v>
      </c>
      <c r="F9002" s="47" t="s">
        <v>149</v>
      </c>
      <c r="G9002" s="47" t="s">
        <v>124</v>
      </c>
      <c r="H9002" s="47" t="n">
        <v>595</v>
      </c>
      <c r="I9002" s="57" t="n">
        <f aca="false">IFERROR(H9002/INDEX(Rate_Master!$C$2:$C$13,MATCH(F9002,Rate_Master!$A$2:$A$13,0)),0)</f>
        <v>0.540909090909091</v>
      </c>
    </row>
    <row r="9003" customFormat="false" ht="15" hidden="false" customHeight="false" outlineLevel="0" collapsed="false">
      <c r="A9003" s="47" t="s">
        <v>20955</v>
      </c>
      <c r="B9003" s="47" t="s">
        <v>2001</v>
      </c>
      <c r="C9003" s="48" t="n">
        <v>46184</v>
      </c>
      <c r="D9003" s="47" t="s">
        <v>62</v>
      </c>
      <c r="E9003" s="47" t="s">
        <v>120</v>
      </c>
      <c r="F9003" s="47" t="s">
        <v>149</v>
      </c>
      <c r="G9003" s="47" t="s">
        <v>125</v>
      </c>
      <c r="H9003" s="47" t="n">
        <v>348</v>
      </c>
      <c r="I9003" s="57" t="n">
        <f aca="false">IFERROR(H9003/INDEX(Rate_Master!$C$2:$C$13,MATCH(F9003,Rate_Master!$A$2:$A$13,0)),0)</f>
        <v>0.316363636363636</v>
      </c>
    </row>
    <row r="9004" customFormat="false" ht="15" hidden="false" customHeight="false" outlineLevel="0" collapsed="false">
      <c r="A9004" s="47" t="s">
        <v>20956</v>
      </c>
      <c r="B9004" s="47" t="s">
        <v>2001</v>
      </c>
      <c r="C9004" s="48" t="n">
        <v>46184</v>
      </c>
      <c r="D9004" s="47" t="s">
        <v>62</v>
      </c>
      <c r="E9004" s="47" t="s">
        <v>120</v>
      </c>
      <c r="F9004" s="47" t="s">
        <v>149</v>
      </c>
      <c r="G9004" s="47" t="s">
        <v>126</v>
      </c>
      <c r="H9004" s="47" t="n">
        <v>214</v>
      </c>
      <c r="I9004" s="57" t="n">
        <f aca="false">IFERROR(H9004/INDEX(Rate_Master!$C$2:$C$13,MATCH(F9004,Rate_Master!$A$2:$A$13,0)),0)</f>
        <v>0.194545454545455</v>
      </c>
    </row>
    <row r="9005" customFormat="false" ht="15" hidden="false" customHeight="false" outlineLevel="0" collapsed="false">
      <c r="A9005" s="47" t="s">
        <v>20957</v>
      </c>
      <c r="B9005" s="47" t="s">
        <v>2002</v>
      </c>
      <c r="C9005" s="48" t="n">
        <v>46184</v>
      </c>
      <c r="D9005" s="47" t="s">
        <v>63</v>
      </c>
      <c r="E9005" s="47" t="s">
        <v>120</v>
      </c>
      <c r="F9005" s="47" t="s">
        <v>153</v>
      </c>
      <c r="G9005" s="47" t="s">
        <v>119</v>
      </c>
      <c r="H9005" s="47" t="n">
        <v>1522</v>
      </c>
      <c r="I9005" s="57" t="n">
        <f aca="false">IFERROR(H9005/INDEX(Rate_Master!$C$2:$C$13,MATCH(F9005,Rate_Master!$A$2:$A$13,0)),0)</f>
        <v>1.522</v>
      </c>
    </row>
    <row r="9006" customFormat="false" ht="15" hidden="false" customHeight="false" outlineLevel="0" collapsed="false">
      <c r="A9006" s="47" t="s">
        <v>20958</v>
      </c>
      <c r="B9006" s="47" t="s">
        <v>2002</v>
      </c>
      <c r="C9006" s="48" t="n">
        <v>46184</v>
      </c>
      <c r="D9006" s="47" t="s">
        <v>63</v>
      </c>
      <c r="E9006" s="47" t="s">
        <v>120</v>
      </c>
      <c r="F9006" s="47" t="s">
        <v>153</v>
      </c>
      <c r="G9006" s="47" t="s">
        <v>121</v>
      </c>
      <c r="H9006" s="47" t="n">
        <v>1304</v>
      </c>
      <c r="I9006" s="57" t="n">
        <f aca="false">IFERROR(H9006/INDEX(Rate_Master!$C$2:$C$13,MATCH(F9006,Rate_Master!$A$2:$A$13,0)),0)</f>
        <v>1.304</v>
      </c>
    </row>
    <row r="9007" customFormat="false" ht="15" hidden="false" customHeight="false" outlineLevel="0" collapsed="false">
      <c r="A9007" s="47" t="s">
        <v>20959</v>
      </c>
      <c r="B9007" s="47" t="s">
        <v>2002</v>
      </c>
      <c r="C9007" s="48" t="n">
        <v>46184</v>
      </c>
      <c r="D9007" s="47" t="s">
        <v>63</v>
      </c>
      <c r="E9007" s="47" t="s">
        <v>120</v>
      </c>
      <c r="F9007" s="47" t="s">
        <v>153</v>
      </c>
      <c r="G9007" s="47" t="s">
        <v>122</v>
      </c>
      <c r="H9007" s="47" t="n">
        <v>1571</v>
      </c>
      <c r="I9007" s="57" t="n">
        <f aca="false">IFERROR(H9007/INDEX(Rate_Master!$C$2:$C$13,MATCH(F9007,Rate_Master!$A$2:$A$13,0)),0)</f>
        <v>1.571</v>
      </c>
    </row>
    <row r="9008" customFormat="false" ht="15" hidden="false" customHeight="false" outlineLevel="0" collapsed="false">
      <c r="A9008" s="47" t="s">
        <v>20960</v>
      </c>
      <c r="B9008" s="47" t="s">
        <v>2002</v>
      </c>
      <c r="C9008" s="48" t="n">
        <v>46184</v>
      </c>
      <c r="D9008" s="47" t="s">
        <v>63</v>
      </c>
      <c r="E9008" s="47" t="s">
        <v>120</v>
      </c>
      <c r="F9008" s="47" t="s">
        <v>153</v>
      </c>
      <c r="G9008" s="47" t="s">
        <v>123</v>
      </c>
      <c r="H9008" s="47" t="n">
        <v>1037</v>
      </c>
      <c r="I9008" s="57" t="n">
        <f aca="false">IFERROR(H9008/INDEX(Rate_Master!$C$2:$C$13,MATCH(F9008,Rate_Master!$A$2:$A$13,0)),0)</f>
        <v>1.037</v>
      </c>
    </row>
    <row r="9009" customFormat="false" ht="15" hidden="false" customHeight="false" outlineLevel="0" collapsed="false">
      <c r="A9009" s="47" t="s">
        <v>20961</v>
      </c>
      <c r="B9009" s="47" t="s">
        <v>2002</v>
      </c>
      <c r="C9009" s="48" t="n">
        <v>46184</v>
      </c>
      <c r="D9009" s="47" t="s">
        <v>63</v>
      </c>
      <c r="E9009" s="47" t="s">
        <v>120</v>
      </c>
      <c r="F9009" s="47" t="s">
        <v>153</v>
      </c>
      <c r="G9009" s="47" t="s">
        <v>124</v>
      </c>
      <c r="H9009" s="47" t="n">
        <v>656</v>
      </c>
      <c r="I9009" s="57" t="n">
        <f aca="false">IFERROR(H9009/INDEX(Rate_Master!$C$2:$C$13,MATCH(F9009,Rate_Master!$A$2:$A$13,0)),0)</f>
        <v>0.656</v>
      </c>
    </row>
    <row r="9010" customFormat="false" ht="15" hidden="false" customHeight="false" outlineLevel="0" collapsed="false">
      <c r="A9010" s="47" t="s">
        <v>20962</v>
      </c>
      <c r="B9010" s="47" t="s">
        <v>2002</v>
      </c>
      <c r="C9010" s="48" t="n">
        <v>46184</v>
      </c>
      <c r="D9010" s="47" t="s">
        <v>63</v>
      </c>
      <c r="E9010" s="47" t="s">
        <v>120</v>
      </c>
      <c r="F9010" s="47" t="s">
        <v>153</v>
      </c>
      <c r="G9010" s="47" t="s">
        <v>125</v>
      </c>
      <c r="H9010" s="47" t="n">
        <v>433</v>
      </c>
      <c r="I9010" s="57" t="n">
        <f aca="false">IFERROR(H9010/INDEX(Rate_Master!$C$2:$C$13,MATCH(F9010,Rate_Master!$A$2:$A$13,0)),0)</f>
        <v>0.433</v>
      </c>
    </row>
    <row r="9011" customFormat="false" ht="15" hidden="false" customHeight="false" outlineLevel="0" collapsed="false">
      <c r="A9011" s="47" t="s">
        <v>20963</v>
      </c>
      <c r="B9011" s="47" t="s">
        <v>2002</v>
      </c>
      <c r="C9011" s="48" t="n">
        <v>46184</v>
      </c>
      <c r="D9011" s="47" t="s">
        <v>63</v>
      </c>
      <c r="E9011" s="47" t="s">
        <v>120</v>
      </c>
      <c r="F9011" s="47" t="s">
        <v>153</v>
      </c>
      <c r="G9011" s="47" t="s">
        <v>126</v>
      </c>
      <c r="H9011" s="47" t="n">
        <v>255</v>
      </c>
      <c r="I9011" s="57" t="n">
        <f aca="false">IFERROR(H9011/INDEX(Rate_Master!$C$2:$C$13,MATCH(F9011,Rate_Master!$A$2:$A$13,0)),0)</f>
        <v>0.255</v>
      </c>
    </row>
    <row r="9012" customFormat="false" ht="15" hidden="false" customHeight="false" outlineLevel="0" collapsed="false">
      <c r="A9012" s="47" t="s">
        <v>20964</v>
      </c>
      <c r="B9012" s="47" t="s">
        <v>2003</v>
      </c>
      <c r="C9012" s="48" t="n">
        <v>46184</v>
      </c>
      <c r="D9012" s="47" t="s">
        <v>63</v>
      </c>
      <c r="E9012" s="47" t="s">
        <v>120</v>
      </c>
      <c r="F9012" s="47" t="s">
        <v>153</v>
      </c>
      <c r="G9012" s="47" t="s">
        <v>119</v>
      </c>
      <c r="H9012" s="47" t="n">
        <v>675</v>
      </c>
      <c r="I9012" s="57" t="n">
        <f aca="false">IFERROR(H9012/INDEX(Rate_Master!$C$2:$C$13,MATCH(F9012,Rate_Master!$A$2:$A$13,0)),0)</f>
        <v>0.675</v>
      </c>
    </row>
    <row r="9013" customFormat="false" ht="15" hidden="false" customHeight="false" outlineLevel="0" collapsed="false">
      <c r="A9013" s="47" t="s">
        <v>20965</v>
      </c>
      <c r="B9013" s="47" t="s">
        <v>2003</v>
      </c>
      <c r="C9013" s="48" t="n">
        <v>46184</v>
      </c>
      <c r="D9013" s="47" t="s">
        <v>63</v>
      </c>
      <c r="E9013" s="47" t="s">
        <v>120</v>
      </c>
      <c r="F9013" s="47" t="s">
        <v>153</v>
      </c>
      <c r="G9013" s="47" t="s">
        <v>121</v>
      </c>
      <c r="H9013" s="47" t="n">
        <v>611</v>
      </c>
      <c r="I9013" s="57" t="n">
        <f aca="false">IFERROR(H9013/INDEX(Rate_Master!$C$2:$C$13,MATCH(F9013,Rate_Master!$A$2:$A$13,0)),0)</f>
        <v>0.611</v>
      </c>
    </row>
    <row r="9014" customFormat="false" ht="15" hidden="false" customHeight="false" outlineLevel="0" collapsed="false">
      <c r="A9014" s="47" t="s">
        <v>20966</v>
      </c>
      <c r="B9014" s="47" t="s">
        <v>2003</v>
      </c>
      <c r="C9014" s="48" t="n">
        <v>46184</v>
      </c>
      <c r="D9014" s="47" t="s">
        <v>63</v>
      </c>
      <c r="E9014" s="47" t="s">
        <v>120</v>
      </c>
      <c r="F9014" s="47" t="s">
        <v>153</v>
      </c>
      <c r="G9014" s="47" t="s">
        <v>122</v>
      </c>
      <c r="H9014" s="47" t="n">
        <v>646</v>
      </c>
      <c r="I9014" s="57" t="n">
        <f aca="false">IFERROR(H9014/INDEX(Rate_Master!$C$2:$C$13,MATCH(F9014,Rate_Master!$A$2:$A$13,0)),0)</f>
        <v>0.646</v>
      </c>
    </row>
    <row r="9015" customFormat="false" ht="15" hidden="false" customHeight="false" outlineLevel="0" collapsed="false">
      <c r="A9015" s="47" t="s">
        <v>20967</v>
      </c>
      <c r="B9015" s="47" t="s">
        <v>2003</v>
      </c>
      <c r="C9015" s="48" t="n">
        <v>46184</v>
      </c>
      <c r="D9015" s="47" t="s">
        <v>63</v>
      </c>
      <c r="E9015" s="47" t="s">
        <v>120</v>
      </c>
      <c r="F9015" s="47" t="s">
        <v>153</v>
      </c>
      <c r="G9015" s="47" t="s">
        <v>123</v>
      </c>
      <c r="H9015" s="47" t="n">
        <v>459</v>
      </c>
      <c r="I9015" s="57" t="n">
        <f aca="false">IFERROR(H9015/INDEX(Rate_Master!$C$2:$C$13,MATCH(F9015,Rate_Master!$A$2:$A$13,0)),0)</f>
        <v>0.459</v>
      </c>
    </row>
    <row r="9016" customFormat="false" ht="15" hidden="false" customHeight="false" outlineLevel="0" collapsed="false">
      <c r="A9016" s="47" t="s">
        <v>20968</v>
      </c>
      <c r="B9016" s="47" t="s">
        <v>2003</v>
      </c>
      <c r="C9016" s="48" t="n">
        <v>46184</v>
      </c>
      <c r="D9016" s="47" t="s">
        <v>63</v>
      </c>
      <c r="E9016" s="47" t="s">
        <v>120</v>
      </c>
      <c r="F9016" s="47" t="s">
        <v>153</v>
      </c>
      <c r="G9016" s="47" t="s">
        <v>124</v>
      </c>
      <c r="H9016" s="47" t="n">
        <v>311</v>
      </c>
      <c r="I9016" s="57" t="n">
        <f aca="false">IFERROR(H9016/INDEX(Rate_Master!$C$2:$C$13,MATCH(F9016,Rate_Master!$A$2:$A$13,0)),0)</f>
        <v>0.311</v>
      </c>
    </row>
    <row r="9017" customFormat="false" ht="15" hidden="false" customHeight="false" outlineLevel="0" collapsed="false">
      <c r="A9017" s="47" t="s">
        <v>20969</v>
      </c>
      <c r="B9017" s="47" t="s">
        <v>2003</v>
      </c>
      <c r="C9017" s="48" t="n">
        <v>46184</v>
      </c>
      <c r="D9017" s="47" t="s">
        <v>63</v>
      </c>
      <c r="E9017" s="47" t="s">
        <v>120</v>
      </c>
      <c r="F9017" s="47" t="s">
        <v>153</v>
      </c>
      <c r="G9017" s="47" t="s">
        <v>125</v>
      </c>
      <c r="H9017" s="47" t="n">
        <v>168</v>
      </c>
      <c r="I9017" s="57" t="n">
        <f aca="false">IFERROR(H9017/INDEX(Rate_Master!$C$2:$C$13,MATCH(F9017,Rate_Master!$A$2:$A$13,0)),0)</f>
        <v>0.168</v>
      </c>
    </row>
    <row r="9018" customFormat="false" ht="15" hidden="false" customHeight="false" outlineLevel="0" collapsed="false">
      <c r="A9018" s="47" t="s">
        <v>20970</v>
      </c>
      <c r="B9018" s="47" t="s">
        <v>2003</v>
      </c>
      <c r="C9018" s="48" t="n">
        <v>46184</v>
      </c>
      <c r="D9018" s="47" t="s">
        <v>63</v>
      </c>
      <c r="E9018" s="47" t="s">
        <v>120</v>
      </c>
      <c r="F9018" s="47" t="s">
        <v>153</v>
      </c>
      <c r="G9018" s="47" t="s">
        <v>126</v>
      </c>
      <c r="H9018" s="47" t="n">
        <v>114</v>
      </c>
      <c r="I9018" s="57" t="n">
        <f aca="false">IFERROR(H9018/INDEX(Rate_Master!$C$2:$C$13,MATCH(F9018,Rate_Master!$A$2:$A$13,0)),0)</f>
        <v>0.114</v>
      </c>
    </row>
    <row r="9019" customFormat="false" ht="15" hidden="false" customHeight="false" outlineLevel="0" collapsed="false">
      <c r="A9019" s="47" t="s">
        <v>20971</v>
      </c>
      <c r="B9019" s="47" t="s">
        <v>2004</v>
      </c>
      <c r="C9019" s="48" t="n">
        <v>46184</v>
      </c>
      <c r="D9019" s="47" t="s">
        <v>63</v>
      </c>
      <c r="E9019" s="47" t="s">
        <v>120</v>
      </c>
      <c r="F9019" s="47" t="s">
        <v>153</v>
      </c>
      <c r="G9019" s="47" t="s">
        <v>119</v>
      </c>
      <c r="H9019" s="47" t="n">
        <v>3801</v>
      </c>
      <c r="I9019" s="57" t="n">
        <f aca="false">IFERROR(H9019/INDEX(Rate_Master!$C$2:$C$13,MATCH(F9019,Rate_Master!$A$2:$A$13,0)),0)</f>
        <v>3.801</v>
      </c>
    </row>
    <row r="9020" customFormat="false" ht="15" hidden="false" customHeight="false" outlineLevel="0" collapsed="false">
      <c r="A9020" s="47" t="s">
        <v>20972</v>
      </c>
      <c r="B9020" s="47" t="s">
        <v>2004</v>
      </c>
      <c r="C9020" s="48" t="n">
        <v>46184</v>
      </c>
      <c r="D9020" s="47" t="s">
        <v>63</v>
      </c>
      <c r="E9020" s="47" t="s">
        <v>120</v>
      </c>
      <c r="F9020" s="47" t="s">
        <v>153</v>
      </c>
      <c r="G9020" s="47" t="s">
        <v>121</v>
      </c>
      <c r="H9020" s="47" t="n">
        <v>3535</v>
      </c>
      <c r="I9020" s="57" t="n">
        <f aca="false">IFERROR(H9020/INDEX(Rate_Master!$C$2:$C$13,MATCH(F9020,Rate_Master!$A$2:$A$13,0)),0)</f>
        <v>3.535</v>
      </c>
    </row>
    <row r="9021" customFormat="false" ht="15" hidden="false" customHeight="false" outlineLevel="0" collapsed="false">
      <c r="A9021" s="47" t="s">
        <v>20973</v>
      </c>
      <c r="B9021" s="47" t="s">
        <v>2004</v>
      </c>
      <c r="C9021" s="48" t="n">
        <v>46184</v>
      </c>
      <c r="D9021" s="47" t="s">
        <v>63</v>
      </c>
      <c r="E9021" s="47" t="s">
        <v>120</v>
      </c>
      <c r="F9021" s="47" t="s">
        <v>153</v>
      </c>
      <c r="G9021" s="47" t="s">
        <v>122</v>
      </c>
      <c r="H9021" s="47" t="n">
        <v>3812</v>
      </c>
      <c r="I9021" s="57" t="n">
        <f aca="false">IFERROR(H9021/INDEX(Rate_Master!$C$2:$C$13,MATCH(F9021,Rate_Master!$A$2:$A$13,0)),0)</f>
        <v>3.812</v>
      </c>
    </row>
    <row r="9022" customFormat="false" ht="15" hidden="false" customHeight="false" outlineLevel="0" collapsed="false">
      <c r="A9022" s="47" t="s">
        <v>20974</v>
      </c>
      <c r="B9022" s="47" t="s">
        <v>2004</v>
      </c>
      <c r="C9022" s="48" t="n">
        <v>46184</v>
      </c>
      <c r="D9022" s="47" t="s">
        <v>63</v>
      </c>
      <c r="E9022" s="47" t="s">
        <v>120</v>
      </c>
      <c r="F9022" s="47" t="s">
        <v>153</v>
      </c>
      <c r="G9022" s="47" t="s">
        <v>123</v>
      </c>
      <c r="H9022" s="47" t="n">
        <v>2785</v>
      </c>
      <c r="I9022" s="57" t="n">
        <f aca="false">IFERROR(H9022/INDEX(Rate_Master!$C$2:$C$13,MATCH(F9022,Rate_Master!$A$2:$A$13,0)),0)</f>
        <v>2.785</v>
      </c>
    </row>
    <row r="9023" customFormat="false" ht="15" hidden="false" customHeight="false" outlineLevel="0" collapsed="false">
      <c r="A9023" s="47" t="s">
        <v>20975</v>
      </c>
      <c r="B9023" s="47" t="s">
        <v>2004</v>
      </c>
      <c r="C9023" s="48" t="n">
        <v>46184</v>
      </c>
      <c r="D9023" s="47" t="s">
        <v>63</v>
      </c>
      <c r="E9023" s="47" t="s">
        <v>120</v>
      </c>
      <c r="F9023" s="47" t="s">
        <v>153</v>
      </c>
      <c r="G9023" s="47" t="s">
        <v>124</v>
      </c>
      <c r="H9023" s="47" t="n">
        <v>1778</v>
      </c>
      <c r="I9023" s="57" t="n">
        <f aca="false">IFERROR(H9023/INDEX(Rate_Master!$C$2:$C$13,MATCH(F9023,Rate_Master!$A$2:$A$13,0)),0)</f>
        <v>1.778</v>
      </c>
    </row>
    <row r="9024" customFormat="false" ht="15" hidden="false" customHeight="false" outlineLevel="0" collapsed="false">
      <c r="A9024" s="47" t="s">
        <v>20976</v>
      </c>
      <c r="B9024" s="47" t="s">
        <v>2004</v>
      </c>
      <c r="C9024" s="48" t="n">
        <v>46184</v>
      </c>
      <c r="D9024" s="47" t="s">
        <v>63</v>
      </c>
      <c r="E9024" s="47" t="s">
        <v>120</v>
      </c>
      <c r="F9024" s="47" t="s">
        <v>153</v>
      </c>
      <c r="G9024" s="47" t="s">
        <v>125</v>
      </c>
      <c r="H9024" s="47" t="n">
        <v>1053</v>
      </c>
      <c r="I9024" s="57" t="n">
        <f aca="false">IFERROR(H9024/INDEX(Rate_Master!$C$2:$C$13,MATCH(F9024,Rate_Master!$A$2:$A$13,0)),0)</f>
        <v>1.053</v>
      </c>
    </row>
    <row r="9025" customFormat="false" ht="15" hidden="false" customHeight="false" outlineLevel="0" collapsed="false">
      <c r="A9025" s="47" t="s">
        <v>20977</v>
      </c>
      <c r="B9025" s="47" t="s">
        <v>2004</v>
      </c>
      <c r="C9025" s="48" t="n">
        <v>46184</v>
      </c>
      <c r="D9025" s="47" t="s">
        <v>63</v>
      </c>
      <c r="E9025" s="47" t="s">
        <v>120</v>
      </c>
      <c r="F9025" s="47" t="s">
        <v>153</v>
      </c>
      <c r="G9025" s="47" t="s">
        <v>126</v>
      </c>
      <c r="H9025" s="47" t="n">
        <v>710</v>
      </c>
      <c r="I9025" s="57" t="n">
        <f aca="false">IFERROR(H9025/INDEX(Rate_Master!$C$2:$C$13,MATCH(F9025,Rate_Master!$A$2:$A$13,0)),0)</f>
        <v>0.71</v>
      </c>
    </row>
    <row r="9026" customFormat="false" ht="15" hidden="false" customHeight="false" outlineLevel="0" collapsed="false">
      <c r="A9026" s="47" t="s">
        <v>20978</v>
      </c>
      <c r="B9026" s="47" t="s">
        <v>2005</v>
      </c>
      <c r="C9026" s="48" t="n">
        <v>46184</v>
      </c>
      <c r="D9026" s="47" t="s">
        <v>64</v>
      </c>
      <c r="E9026" s="47" t="s">
        <v>128</v>
      </c>
      <c r="F9026" s="47" t="s">
        <v>156</v>
      </c>
      <c r="G9026" s="47" t="s">
        <v>127</v>
      </c>
      <c r="H9026" s="47" t="n">
        <v>945</v>
      </c>
      <c r="I9026" s="57" t="n">
        <f aca="false">IFERROR(H9026/INDEX(Rate_Master!$C$2:$C$13,MATCH(F9026,Rate_Master!$A$2:$A$13,0)),0)</f>
        <v>1.96875</v>
      </c>
    </row>
    <row r="9027" customFormat="false" ht="15" hidden="false" customHeight="false" outlineLevel="0" collapsed="false">
      <c r="A9027" s="47" t="s">
        <v>20979</v>
      </c>
      <c r="B9027" s="47" t="s">
        <v>2005</v>
      </c>
      <c r="C9027" s="48" t="n">
        <v>46184</v>
      </c>
      <c r="D9027" s="47" t="s">
        <v>64</v>
      </c>
      <c r="E9027" s="47" t="s">
        <v>128</v>
      </c>
      <c r="F9027" s="47" t="s">
        <v>156</v>
      </c>
      <c r="G9027" s="47" t="s">
        <v>129</v>
      </c>
      <c r="H9027" s="47" t="n">
        <v>1164</v>
      </c>
      <c r="I9027" s="57" t="n">
        <f aca="false">IFERROR(H9027/INDEX(Rate_Master!$C$2:$C$13,MATCH(F9027,Rate_Master!$A$2:$A$13,0)),0)</f>
        <v>2.425</v>
      </c>
    </row>
    <row r="9028" customFormat="false" ht="15" hidden="false" customHeight="false" outlineLevel="0" collapsed="false">
      <c r="A9028" s="47" t="s">
        <v>20980</v>
      </c>
      <c r="B9028" s="47" t="s">
        <v>2005</v>
      </c>
      <c r="C9028" s="48" t="n">
        <v>46184</v>
      </c>
      <c r="D9028" s="47" t="s">
        <v>64</v>
      </c>
      <c r="E9028" s="47" t="s">
        <v>128</v>
      </c>
      <c r="F9028" s="47" t="s">
        <v>156</v>
      </c>
      <c r="G9028" s="47" t="s">
        <v>130</v>
      </c>
      <c r="H9028" s="47" t="n">
        <v>880</v>
      </c>
      <c r="I9028" s="57" t="n">
        <f aca="false">IFERROR(H9028/INDEX(Rate_Master!$C$2:$C$13,MATCH(F9028,Rate_Master!$A$2:$A$13,0)),0)</f>
        <v>1.83333333333333</v>
      </c>
    </row>
    <row r="9029" customFormat="false" ht="15" hidden="false" customHeight="false" outlineLevel="0" collapsed="false">
      <c r="A9029" s="47" t="s">
        <v>20981</v>
      </c>
      <c r="B9029" s="47" t="s">
        <v>2005</v>
      </c>
      <c r="C9029" s="48" t="n">
        <v>46184</v>
      </c>
      <c r="D9029" s="47" t="s">
        <v>64</v>
      </c>
      <c r="E9029" s="47" t="s">
        <v>128</v>
      </c>
      <c r="F9029" s="47" t="s">
        <v>156</v>
      </c>
      <c r="G9029" s="47" t="s">
        <v>131</v>
      </c>
      <c r="H9029" s="47" t="n">
        <v>281</v>
      </c>
      <c r="I9029" s="57" t="n">
        <f aca="false">IFERROR(H9029/INDEX(Rate_Master!$C$2:$C$13,MATCH(F9029,Rate_Master!$A$2:$A$13,0)),0)</f>
        <v>0.585416666666667</v>
      </c>
    </row>
    <row r="9030" customFormat="false" ht="15" hidden="false" customHeight="false" outlineLevel="0" collapsed="false">
      <c r="A9030" s="47" t="s">
        <v>20982</v>
      </c>
      <c r="B9030" s="47" t="s">
        <v>2005</v>
      </c>
      <c r="C9030" s="48" t="n">
        <v>46184</v>
      </c>
      <c r="D9030" s="47" t="s">
        <v>64</v>
      </c>
      <c r="E9030" s="47" t="s">
        <v>128</v>
      </c>
      <c r="F9030" s="47" t="s">
        <v>156</v>
      </c>
      <c r="G9030" s="47" t="s">
        <v>132</v>
      </c>
      <c r="H9030" s="47" t="n">
        <v>219</v>
      </c>
      <c r="I9030" s="57" t="n">
        <f aca="false">IFERROR(H9030/INDEX(Rate_Master!$C$2:$C$13,MATCH(F9030,Rate_Master!$A$2:$A$13,0)),0)</f>
        <v>0.45625</v>
      </c>
    </row>
    <row r="9031" customFormat="false" ht="15" hidden="false" customHeight="false" outlineLevel="0" collapsed="false">
      <c r="A9031" s="47" t="s">
        <v>20983</v>
      </c>
      <c r="B9031" s="47" t="s">
        <v>2006</v>
      </c>
      <c r="C9031" s="48" t="n">
        <v>46184</v>
      </c>
      <c r="D9031" s="47" t="s">
        <v>64</v>
      </c>
      <c r="E9031" s="47" t="s">
        <v>128</v>
      </c>
      <c r="F9031" s="47" t="s">
        <v>156</v>
      </c>
      <c r="G9031" s="47" t="s">
        <v>127</v>
      </c>
      <c r="H9031" s="47" t="n">
        <v>1376</v>
      </c>
      <c r="I9031" s="57" t="n">
        <f aca="false">IFERROR(H9031/INDEX(Rate_Master!$C$2:$C$13,MATCH(F9031,Rate_Master!$A$2:$A$13,0)),0)</f>
        <v>2.86666666666667</v>
      </c>
    </row>
    <row r="9032" customFormat="false" ht="15" hidden="false" customHeight="false" outlineLevel="0" collapsed="false">
      <c r="A9032" s="47" t="s">
        <v>20984</v>
      </c>
      <c r="B9032" s="47" t="s">
        <v>2006</v>
      </c>
      <c r="C9032" s="48" t="n">
        <v>46184</v>
      </c>
      <c r="D9032" s="47" t="s">
        <v>64</v>
      </c>
      <c r="E9032" s="47" t="s">
        <v>128</v>
      </c>
      <c r="F9032" s="47" t="s">
        <v>156</v>
      </c>
      <c r="G9032" s="47" t="s">
        <v>129</v>
      </c>
      <c r="H9032" s="47" t="n">
        <v>1514</v>
      </c>
      <c r="I9032" s="57" t="n">
        <f aca="false">IFERROR(H9032/INDEX(Rate_Master!$C$2:$C$13,MATCH(F9032,Rate_Master!$A$2:$A$13,0)),0)</f>
        <v>3.15416666666667</v>
      </c>
    </row>
    <row r="9033" customFormat="false" ht="15" hidden="false" customHeight="false" outlineLevel="0" collapsed="false">
      <c r="A9033" s="47" t="s">
        <v>20985</v>
      </c>
      <c r="B9033" s="47" t="s">
        <v>2006</v>
      </c>
      <c r="C9033" s="48" t="n">
        <v>46184</v>
      </c>
      <c r="D9033" s="47" t="s">
        <v>64</v>
      </c>
      <c r="E9033" s="47" t="s">
        <v>128</v>
      </c>
      <c r="F9033" s="47" t="s">
        <v>156</v>
      </c>
      <c r="G9033" s="47" t="s">
        <v>130</v>
      </c>
      <c r="H9033" s="47" t="n">
        <v>1138</v>
      </c>
      <c r="I9033" s="57" t="n">
        <f aca="false">IFERROR(H9033/INDEX(Rate_Master!$C$2:$C$13,MATCH(F9033,Rate_Master!$A$2:$A$13,0)),0)</f>
        <v>2.37083333333333</v>
      </c>
    </row>
    <row r="9034" customFormat="false" ht="15" hidden="false" customHeight="false" outlineLevel="0" collapsed="false">
      <c r="A9034" s="47" t="s">
        <v>20986</v>
      </c>
      <c r="B9034" s="47" t="s">
        <v>2006</v>
      </c>
      <c r="C9034" s="48" t="n">
        <v>46184</v>
      </c>
      <c r="D9034" s="47" t="s">
        <v>64</v>
      </c>
      <c r="E9034" s="47" t="s">
        <v>128</v>
      </c>
      <c r="F9034" s="47" t="s">
        <v>156</v>
      </c>
      <c r="G9034" s="47" t="s">
        <v>131</v>
      </c>
      <c r="H9034" s="47" t="n">
        <v>399</v>
      </c>
      <c r="I9034" s="57" t="n">
        <f aca="false">IFERROR(H9034/INDEX(Rate_Master!$C$2:$C$13,MATCH(F9034,Rate_Master!$A$2:$A$13,0)),0)</f>
        <v>0.83125</v>
      </c>
    </row>
    <row r="9035" customFormat="false" ht="15" hidden="false" customHeight="false" outlineLevel="0" collapsed="false">
      <c r="A9035" s="47" t="s">
        <v>20987</v>
      </c>
      <c r="B9035" s="47" t="s">
        <v>2006</v>
      </c>
      <c r="C9035" s="48" t="n">
        <v>46184</v>
      </c>
      <c r="D9035" s="47" t="s">
        <v>64</v>
      </c>
      <c r="E9035" s="47" t="s">
        <v>128</v>
      </c>
      <c r="F9035" s="47" t="s">
        <v>156</v>
      </c>
      <c r="G9035" s="47" t="s">
        <v>132</v>
      </c>
      <c r="H9035" s="47" t="n">
        <v>312</v>
      </c>
      <c r="I9035" s="57" t="n">
        <f aca="false">IFERROR(H9035/INDEX(Rate_Master!$C$2:$C$13,MATCH(F9035,Rate_Master!$A$2:$A$13,0)),0)</f>
        <v>0.65</v>
      </c>
    </row>
    <row r="9036" customFormat="false" ht="15" hidden="false" customHeight="false" outlineLevel="0" collapsed="false">
      <c r="A9036" s="47" t="s">
        <v>20988</v>
      </c>
      <c r="B9036" s="47" t="s">
        <v>2007</v>
      </c>
      <c r="C9036" s="48" t="n">
        <v>46184</v>
      </c>
      <c r="D9036" s="47" t="s">
        <v>65</v>
      </c>
      <c r="E9036" s="47" t="s">
        <v>134</v>
      </c>
      <c r="F9036" s="47" t="s">
        <v>159</v>
      </c>
      <c r="G9036" s="47" t="s">
        <v>133</v>
      </c>
      <c r="H9036" s="47" t="n">
        <v>569</v>
      </c>
      <c r="I9036" s="57" t="n">
        <f aca="false">IFERROR(H9036/INDEX(Rate_Master!$C$2:$C$13,MATCH(F9036,Rate_Master!$A$2:$A$13,0)),0)</f>
        <v>2.37083333333333</v>
      </c>
    </row>
    <row r="9037" customFormat="false" ht="15" hidden="false" customHeight="false" outlineLevel="0" collapsed="false">
      <c r="A9037" s="47" t="s">
        <v>20989</v>
      </c>
      <c r="B9037" s="47" t="s">
        <v>2007</v>
      </c>
      <c r="C9037" s="48" t="n">
        <v>46184</v>
      </c>
      <c r="D9037" s="47" t="s">
        <v>65</v>
      </c>
      <c r="E9037" s="47" t="s">
        <v>134</v>
      </c>
      <c r="F9037" s="47" t="s">
        <v>159</v>
      </c>
      <c r="G9037" s="47" t="s">
        <v>135</v>
      </c>
      <c r="H9037" s="47" t="n">
        <v>452</v>
      </c>
      <c r="I9037" s="57" t="n">
        <f aca="false">IFERROR(H9037/INDEX(Rate_Master!$C$2:$C$13,MATCH(F9037,Rate_Master!$A$2:$A$13,0)),0)</f>
        <v>1.88333333333333</v>
      </c>
    </row>
    <row r="9038" customFormat="false" ht="15" hidden="false" customHeight="false" outlineLevel="0" collapsed="false">
      <c r="A9038" s="47" t="s">
        <v>20990</v>
      </c>
      <c r="B9038" s="47" t="s">
        <v>2007</v>
      </c>
      <c r="C9038" s="48" t="n">
        <v>46184</v>
      </c>
      <c r="D9038" s="47" t="s">
        <v>65</v>
      </c>
      <c r="E9038" s="47" t="s">
        <v>134</v>
      </c>
      <c r="F9038" s="47" t="s">
        <v>159</v>
      </c>
      <c r="G9038" s="47" t="s">
        <v>136</v>
      </c>
      <c r="H9038" s="47" t="n">
        <v>348</v>
      </c>
      <c r="I9038" s="57" t="n">
        <f aca="false">IFERROR(H9038/INDEX(Rate_Master!$C$2:$C$13,MATCH(F9038,Rate_Master!$A$2:$A$13,0)),0)</f>
        <v>1.45</v>
      </c>
    </row>
    <row r="9039" customFormat="false" ht="15" hidden="false" customHeight="false" outlineLevel="0" collapsed="false">
      <c r="A9039" s="47" t="s">
        <v>20991</v>
      </c>
      <c r="B9039" s="47" t="s">
        <v>2007</v>
      </c>
      <c r="C9039" s="48" t="n">
        <v>46184</v>
      </c>
      <c r="D9039" s="47" t="s">
        <v>65</v>
      </c>
      <c r="E9039" s="47" t="s">
        <v>134</v>
      </c>
      <c r="F9039" s="47" t="s">
        <v>159</v>
      </c>
      <c r="G9039" s="47" t="s">
        <v>137</v>
      </c>
      <c r="H9039" s="47" t="n">
        <v>260</v>
      </c>
      <c r="I9039" s="57" t="n">
        <f aca="false">IFERROR(H9039/INDEX(Rate_Master!$C$2:$C$13,MATCH(F9039,Rate_Master!$A$2:$A$13,0)),0)</f>
        <v>1.08333333333333</v>
      </c>
    </row>
    <row r="9040" customFormat="false" ht="15" hidden="false" customHeight="false" outlineLevel="0" collapsed="false">
      <c r="A9040" s="47" t="s">
        <v>20992</v>
      </c>
      <c r="B9040" s="47" t="s">
        <v>2007</v>
      </c>
      <c r="C9040" s="48" t="n">
        <v>46184</v>
      </c>
      <c r="D9040" s="47" t="s">
        <v>65</v>
      </c>
      <c r="E9040" s="47" t="s">
        <v>134</v>
      </c>
      <c r="F9040" s="47" t="s">
        <v>159</v>
      </c>
      <c r="G9040" s="47" t="s">
        <v>138</v>
      </c>
      <c r="H9040" s="47" t="n">
        <v>148</v>
      </c>
      <c r="I9040" s="57" t="n">
        <f aca="false">IFERROR(H9040/INDEX(Rate_Master!$C$2:$C$13,MATCH(F9040,Rate_Master!$A$2:$A$13,0)),0)</f>
        <v>0.616666666666667</v>
      </c>
    </row>
    <row r="9041" customFormat="false" ht="15" hidden="false" customHeight="false" outlineLevel="0" collapsed="false">
      <c r="A9041" s="47" t="s">
        <v>20993</v>
      </c>
      <c r="B9041" s="47" t="s">
        <v>2009</v>
      </c>
      <c r="C9041" s="48" t="n">
        <v>46184</v>
      </c>
      <c r="D9041" s="47" t="s">
        <v>65</v>
      </c>
      <c r="E9041" s="47" t="s">
        <v>134</v>
      </c>
      <c r="F9041" s="47" t="s">
        <v>159</v>
      </c>
      <c r="G9041" s="47" t="s">
        <v>133</v>
      </c>
      <c r="H9041" s="47" t="n">
        <v>521</v>
      </c>
      <c r="I9041" s="57" t="n">
        <f aca="false">IFERROR(H9041/INDEX(Rate_Master!$C$2:$C$13,MATCH(F9041,Rate_Master!$A$2:$A$13,0)),0)</f>
        <v>2.17083333333333</v>
      </c>
    </row>
    <row r="9042" customFormat="false" ht="15" hidden="false" customHeight="false" outlineLevel="0" collapsed="false">
      <c r="A9042" s="47" t="s">
        <v>20994</v>
      </c>
      <c r="B9042" s="47" t="s">
        <v>2009</v>
      </c>
      <c r="C9042" s="48" t="n">
        <v>46184</v>
      </c>
      <c r="D9042" s="47" t="s">
        <v>65</v>
      </c>
      <c r="E9042" s="47" t="s">
        <v>134</v>
      </c>
      <c r="F9042" s="47" t="s">
        <v>159</v>
      </c>
      <c r="G9042" s="47" t="s">
        <v>135</v>
      </c>
      <c r="H9042" s="47" t="n">
        <v>390</v>
      </c>
      <c r="I9042" s="57" t="n">
        <f aca="false">IFERROR(H9042/INDEX(Rate_Master!$C$2:$C$13,MATCH(F9042,Rate_Master!$A$2:$A$13,0)),0)</f>
        <v>1.625</v>
      </c>
    </row>
    <row r="9043" customFormat="false" ht="15" hidden="false" customHeight="false" outlineLevel="0" collapsed="false">
      <c r="A9043" s="47" t="s">
        <v>20995</v>
      </c>
      <c r="B9043" s="47" t="s">
        <v>2009</v>
      </c>
      <c r="C9043" s="48" t="n">
        <v>46184</v>
      </c>
      <c r="D9043" s="47" t="s">
        <v>65</v>
      </c>
      <c r="E9043" s="47" t="s">
        <v>134</v>
      </c>
      <c r="F9043" s="47" t="s">
        <v>159</v>
      </c>
      <c r="G9043" s="47" t="s">
        <v>136</v>
      </c>
      <c r="H9043" s="47" t="n">
        <v>303</v>
      </c>
      <c r="I9043" s="57" t="n">
        <f aca="false">IFERROR(H9043/INDEX(Rate_Master!$C$2:$C$13,MATCH(F9043,Rate_Master!$A$2:$A$13,0)),0)</f>
        <v>1.2625</v>
      </c>
    </row>
    <row r="9044" customFormat="false" ht="15" hidden="false" customHeight="false" outlineLevel="0" collapsed="false">
      <c r="A9044" s="47" t="s">
        <v>20996</v>
      </c>
      <c r="B9044" s="47" t="s">
        <v>2009</v>
      </c>
      <c r="C9044" s="48" t="n">
        <v>46184</v>
      </c>
      <c r="D9044" s="47" t="s">
        <v>65</v>
      </c>
      <c r="E9044" s="47" t="s">
        <v>134</v>
      </c>
      <c r="F9044" s="47" t="s">
        <v>159</v>
      </c>
      <c r="G9044" s="47" t="s">
        <v>137</v>
      </c>
      <c r="H9044" s="47" t="n">
        <v>238</v>
      </c>
      <c r="I9044" s="57" t="n">
        <f aca="false">IFERROR(H9044/INDEX(Rate_Master!$C$2:$C$13,MATCH(F9044,Rate_Master!$A$2:$A$13,0)),0)</f>
        <v>0.991666666666667</v>
      </c>
    </row>
    <row r="9045" customFormat="false" ht="15" hidden="false" customHeight="false" outlineLevel="0" collapsed="false">
      <c r="A9045" s="47" t="s">
        <v>20997</v>
      </c>
      <c r="B9045" s="47" t="s">
        <v>2009</v>
      </c>
      <c r="C9045" s="48" t="n">
        <v>46184</v>
      </c>
      <c r="D9045" s="47" t="s">
        <v>65</v>
      </c>
      <c r="E9045" s="47" t="s">
        <v>134</v>
      </c>
      <c r="F9045" s="47" t="s">
        <v>159</v>
      </c>
      <c r="G9045" s="47" t="s">
        <v>138</v>
      </c>
      <c r="H9045" s="47" t="n">
        <v>136</v>
      </c>
      <c r="I9045" s="57" t="n">
        <f aca="false">IFERROR(H9045/INDEX(Rate_Master!$C$2:$C$13,MATCH(F9045,Rate_Master!$A$2:$A$13,0)),0)</f>
        <v>0.566666666666667</v>
      </c>
    </row>
    <row r="9046" customFormat="false" ht="15" hidden="false" customHeight="false" outlineLevel="0" collapsed="false">
      <c r="A9046" s="47" t="s">
        <v>20998</v>
      </c>
      <c r="B9046" s="47" t="s">
        <v>2010</v>
      </c>
      <c r="C9046" s="48" t="n">
        <v>46184</v>
      </c>
      <c r="D9046" s="47" t="s">
        <v>65</v>
      </c>
      <c r="E9046" s="47" t="s">
        <v>134</v>
      </c>
      <c r="F9046" s="47" t="s">
        <v>159</v>
      </c>
      <c r="G9046" s="47" t="s">
        <v>133</v>
      </c>
      <c r="H9046" s="47" t="n">
        <v>440</v>
      </c>
      <c r="I9046" s="57" t="n">
        <f aca="false">IFERROR(H9046/INDEX(Rate_Master!$C$2:$C$13,MATCH(F9046,Rate_Master!$A$2:$A$13,0)),0)</f>
        <v>1.83333333333333</v>
      </c>
    </row>
    <row r="9047" customFormat="false" ht="15" hidden="false" customHeight="false" outlineLevel="0" collapsed="false">
      <c r="A9047" s="47" t="s">
        <v>20999</v>
      </c>
      <c r="B9047" s="47" t="s">
        <v>2010</v>
      </c>
      <c r="C9047" s="48" t="n">
        <v>46184</v>
      </c>
      <c r="D9047" s="47" t="s">
        <v>65</v>
      </c>
      <c r="E9047" s="47" t="s">
        <v>134</v>
      </c>
      <c r="F9047" s="47" t="s">
        <v>159</v>
      </c>
      <c r="G9047" s="47" t="s">
        <v>135</v>
      </c>
      <c r="H9047" s="47" t="n">
        <v>336</v>
      </c>
      <c r="I9047" s="57" t="n">
        <f aca="false">IFERROR(H9047/INDEX(Rate_Master!$C$2:$C$13,MATCH(F9047,Rate_Master!$A$2:$A$13,0)),0)</f>
        <v>1.4</v>
      </c>
    </row>
    <row r="9048" customFormat="false" ht="15" hidden="false" customHeight="false" outlineLevel="0" collapsed="false">
      <c r="A9048" s="47" t="s">
        <v>21000</v>
      </c>
      <c r="B9048" s="47" t="s">
        <v>2010</v>
      </c>
      <c r="C9048" s="48" t="n">
        <v>46184</v>
      </c>
      <c r="D9048" s="47" t="s">
        <v>65</v>
      </c>
      <c r="E9048" s="47" t="s">
        <v>134</v>
      </c>
      <c r="F9048" s="47" t="s">
        <v>159</v>
      </c>
      <c r="G9048" s="47" t="s">
        <v>136</v>
      </c>
      <c r="H9048" s="47" t="n">
        <v>255</v>
      </c>
      <c r="I9048" s="57" t="n">
        <f aca="false">IFERROR(H9048/INDEX(Rate_Master!$C$2:$C$13,MATCH(F9048,Rate_Master!$A$2:$A$13,0)),0)</f>
        <v>1.0625</v>
      </c>
    </row>
    <row r="9049" customFormat="false" ht="15" hidden="false" customHeight="false" outlineLevel="0" collapsed="false">
      <c r="A9049" s="47" t="s">
        <v>21001</v>
      </c>
      <c r="B9049" s="47" t="s">
        <v>2010</v>
      </c>
      <c r="C9049" s="48" t="n">
        <v>46184</v>
      </c>
      <c r="D9049" s="47" t="s">
        <v>65</v>
      </c>
      <c r="E9049" s="47" t="s">
        <v>134</v>
      </c>
      <c r="F9049" s="47" t="s">
        <v>159</v>
      </c>
      <c r="G9049" s="47" t="s">
        <v>137</v>
      </c>
      <c r="H9049" s="47" t="n">
        <v>194</v>
      </c>
      <c r="I9049" s="57" t="n">
        <f aca="false">IFERROR(H9049/INDEX(Rate_Master!$C$2:$C$13,MATCH(F9049,Rate_Master!$A$2:$A$13,0)),0)</f>
        <v>0.808333333333333</v>
      </c>
    </row>
    <row r="9050" customFormat="false" ht="15" hidden="false" customHeight="false" outlineLevel="0" collapsed="false">
      <c r="A9050" s="47" t="s">
        <v>21002</v>
      </c>
      <c r="B9050" s="47" t="s">
        <v>2010</v>
      </c>
      <c r="C9050" s="48" t="n">
        <v>46184</v>
      </c>
      <c r="D9050" s="47" t="s">
        <v>65</v>
      </c>
      <c r="E9050" s="47" t="s">
        <v>134</v>
      </c>
      <c r="F9050" s="47" t="s">
        <v>159</v>
      </c>
      <c r="G9050" s="47" t="s">
        <v>138</v>
      </c>
      <c r="H9050" s="47" t="n">
        <v>101</v>
      </c>
      <c r="I9050" s="57" t="n">
        <f aca="false">IFERROR(H9050/INDEX(Rate_Master!$C$2:$C$13,MATCH(F9050,Rate_Master!$A$2:$A$13,0)),0)</f>
        <v>0.420833333333333</v>
      </c>
    </row>
    <row r="9051" customFormat="false" ht="15" hidden="false" customHeight="false" outlineLevel="0" collapsed="false">
      <c r="A9051" s="47" t="s">
        <v>21003</v>
      </c>
      <c r="B9051" s="47" t="s">
        <v>2011</v>
      </c>
      <c r="C9051" s="48" t="n">
        <v>46185</v>
      </c>
      <c r="D9051" s="47" t="s">
        <v>62</v>
      </c>
      <c r="E9051" s="47" t="s">
        <v>120</v>
      </c>
      <c r="F9051" s="47" t="s">
        <v>149</v>
      </c>
      <c r="G9051" s="47" t="s">
        <v>119</v>
      </c>
      <c r="H9051" s="47" t="n">
        <v>1399</v>
      </c>
      <c r="I9051" s="57" t="n">
        <f aca="false">IFERROR(H9051/INDEX(Rate_Master!$C$2:$C$13,MATCH(F9051,Rate_Master!$A$2:$A$13,0)),0)</f>
        <v>1.27181818181818</v>
      </c>
    </row>
    <row r="9052" customFormat="false" ht="15" hidden="false" customHeight="false" outlineLevel="0" collapsed="false">
      <c r="A9052" s="47" t="s">
        <v>21004</v>
      </c>
      <c r="B9052" s="47" t="s">
        <v>2011</v>
      </c>
      <c r="C9052" s="48" t="n">
        <v>46185</v>
      </c>
      <c r="D9052" s="47" t="s">
        <v>62</v>
      </c>
      <c r="E9052" s="47" t="s">
        <v>120</v>
      </c>
      <c r="F9052" s="47" t="s">
        <v>149</v>
      </c>
      <c r="G9052" s="47" t="s">
        <v>121</v>
      </c>
      <c r="H9052" s="47" t="n">
        <v>1257</v>
      </c>
      <c r="I9052" s="57" t="n">
        <f aca="false">IFERROR(H9052/INDEX(Rate_Master!$C$2:$C$13,MATCH(F9052,Rate_Master!$A$2:$A$13,0)),0)</f>
        <v>1.14272727272727</v>
      </c>
    </row>
    <row r="9053" customFormat="false" ht="15" hidden="false" customHeight="false" outlineLevel="0" collapsed="false">
      <c r="A9053" s="47" t="s">
        <v>21005</v>
      </c>
      <c r="B9053" s="47" t="s">
        <v>2011</v>
      </c>
      <c r="C9053" s="48" t="n">
        <v>46185</v>
      </c>
      <c r="D9053" s="47" t="s">
        <v>62</v>
      </c>
      <c r="E9053" s="47" t="s">
        <v>120</v>
      </c>
      <c r="F9053" s="47" t="s">
        <v>149</v>
      </c>
      <c r="G9053" s="47" t="s">
        <v>122</v>
      </c>
      <c r="H9053" s="47" t="n">
        <v>1438</v>
      </c>
      <c r="I9053" s="57" t="n">
        <f aca="false">IFERROR(H9053/INDEX(Rate_Master!$C$2:$C$13,MATCH(F9053,Rate_Master!$A$2:$A$13,0)),0)</f>
        <v>1.30727272727273</v>
      </c>
    </row>
    <row r="9054" customFormat="false" ht="15" hidden="false" customHeight="false" outlineLevel="0" collapsed="false">
      <c r="A9054" s="47" t="s">
        <v>21006</v>
      </c>
      <c r="B9054" s="47" t="s">
        <v>2011</v>
      </c>
      <c r="C9054" s="48" t="n">
        <v>46185</v>
      </c>
      <c r="D9054" s="47" t="s">
        <v>62</v>
      </c>
      <c r="E9054" s="47" t="s">
        <v>120</v>
      </c>
      <c r="F9054" s="47" t="s">
        <v>149</v>
      </c>
      <c r="G9054" s="47" t="s">
        <v>123</v>
      </c>
      <c r="H9054" s="47" t="n">
        <v>999</v>
      </c>
      <c r="I9054" s="57" t="n">
        <f aca="false">IFERROR(H9054/INDEX(Rate_Master!$C$2:$C$13,MATCH(F9054,Rate_Master!$A$2:$A$13,0)),0)</f>
        <v>0.908181818181818</v>
      </c>
    </row>
    <row r="9055" customFormat="false" ht="15" hidden="false" customHeight="false" outlineLevel="0" collapsed="false">
      <c r="A9055" s="47" t="s">
        <v>21007</v>
      </c>
      <c r="B9055" s="47" t="s">
        <v>2011</v>
      </c>
      <c r="C9055" s="48" t="n">
        <v>46185</v>
      </c>
      <c r="D9055" s="47" t="s">
        <v>62</v>
      </c>
      <c r="E9055" s="47" t="s">
        <v>120</v>
      </c>
      <c r="F9055" s="47" t="s">
        <v>149</v>
      </c>
      <c r="G9055" s="47" t="s">
        <v>124</v>
      </c>
      <c r="H9055" s="47" t="n">
        <v>653</v>
      </c>
      <c r="I9055" s="57" t="n">
        <f aca="false">IFERROR(H9055/INDEX(Rate_Master!$C$2:$C$13,MATCH(F9055,Rate_Master!$A$2:$A$13,0)),0)</f>
        <v>0.593636363636364</v>
      </c>
    </row>
    <row r="9056" customFormat="false" ht="15" hidden="false" customHeight="false" outlineLevel="0" collapsed="false">
      <c r="A9056" s="47" t="s">
        <v>21008</v>
      </c>
      <c r="B9056" s="47" t="s">
        <v>2011</v>
      </c>
      <c r="C9056" s="48" t="n">
        <v>46185</v>
      </c>
      <c r="D9056" s="47" t="s">
        <v>62</v>
      </c>
      <c r="E9056" s="47" t="s">
        <v>120</v>
      </c>
      <c r="F9056" s="47" t="s">
        <v>149</v>
      </c>
      <c r="G9056" s="47" t="s">
        <v>125</v>
      </c>
      <c r="H9056" s="47" t="n">
        <v>395</v>
      </c>
      <c r="I9056" s="57" t="n">
        <f aca="false">IFERROR(H9056/INDEX(Rate_Master!$C$2:$C$13,MATCH(F9056,Rate_Master!$A$2:$A$13,0)),0)</f>
        <v>0.359090909090909</v>
      </c>
    </row>
    <row r="9057" customFormat="false" ht="15" hidden="false" customHeight="false" outlineLevel="0" collapsed="false">
      <c r="A9057" s="47" t="s">
        <v>21009</v>
      </c>
      <c r="B9057" s="47" t="s">
        <v>2011</v>
      </c>
      <c r="C9057" s="48" t="n">
        <v>46185</v>
      </c>
      <c r="D9057" s="47" t="s">
        <v>62</v>
      </c>
      <c r="E9057" s="47" t="s">
        <v>120</v>
      </c>
      <c r="F9057" s="47" t="s">
        <v>149</v>
      </c>
      <c r="G9057" s="47" t="s">
        <v>126</v>
      </c>
      <c r="H9057" s="47" t="n">
        <v>263</v>
      </c>
      <c r="I9057" s="57" t="n">
        <f aca="false">IFERROR(H9057/INDEX(Rate_Master!$C$2:$C$13,MATCH(F9057,Rate_Master!$A$2:$A$13,0)),0)</f>
        <v>0.239090909090909</v>
      </c>
    </row>
    <row r="9058" customFormat="false" ht="15" hidden="false" customHeight="false" outlineLevel="0" collapsed="false">
      <c r="A9058" s="47" t="s">
        <v>21010</v>
      </c>
      <c r="B9058" s="47" t="s">
        <v>2013</v>
      </c>
      <c r="C9058" s="48" t="n">
        <v>46185</v>
      </c>
      <c r="D9058" s="47" t="s">
        <v>62</v>
      </c>
      <c r="E9058" s="47" t="s">
        <v>120</v>
      </c>
      <c r="F9058" s="47" t="s">
        <v>149</v>
      </c>
      <c r="G9058" s="47" t="s">
        <v>119</v>
      </c>
      <c r="H9058" s="47" t="n">
        <v>821</v>
      </c>
      <c r="I9058" s="57" t="n">
        <f aca="false">IFERROR(H9058/INDEX(Rate_Master!$C$2:$C$13,MATCH(F9058,Rate_Master!$A$2:$A$13,0)),0)</f>
        <v>0.746363636363636</v>
      </c>
    </row>
    <row r="9059" customFormat="false" ht="15" hidden="false" customHeight="false" outlineLevel="0" collapsed="false">
      <c r="A9059" s="47" t="s">
        <v>21011</v>
      </c>
      <c r="B9059" s="47" t="s">
        <v>2013</v>
      </c>
      <c r="C9059" s="48" t="n">
        <v>46185</v>
      </c>
      <c r="D9059" s="47" t="s">
        <v>62</v>
      </c>
      <c r="E9059" s="47" t="s">
        <v>120</v>
      </c>
      <c r="F9059" s="47" t="s">
        <v>149</v>
      </c>
      <c r="G9059" s="47" t="s">
        <v>121</v>
      </c>
      <c r="H9059" s="47" t="n">
        <v>762</v>
      </c>
      <c r="I9059" s="57" t="n">
        <f aca="false">IFERROR(H9059/INDEX(Rate_Master!$C$2:$C$13,MATCH(F9059,Rate_Master!$A$2:$A$13,0)),0)</f>
        <v>0.692727272727273</v>
      </c>
    </row>
    <row r="9060" customFormat="false" ht="15" hidden="false" customHeight="false" outlineLevel="0" collapsed="false">
      <c r="A9060" s="47" t="s">
        <v>21012</v>
      </c>
      <c r="B9060" s="47" t="s">
        <v>2013</v>
      </c>
      <c r="C9060" s="48" t="n">
        <v>46185</v>
      </c>
      <c r="D9060" s="47" t="s">
        <v>62</v>
      </c>
      <c r="E9060" s="47" t="s">
        <v>120</v>
      </c>
      <c r="F9060" s="47" t="s">
        <v>149</v>
      </c>
      <c r="G9060" s="47" t="s">
        <v>122</v>
      </c>
      <c r="H9060" s="47" t="n">
        <v>797</v>
      </c>
      <c r="I9060" s="57" t="n">
        <f aca="false">IFERROR(H9060/INDEX(Rate_Master!$C$2:$C$13,MATCH(F9060,Rate_Master!$A$2:$A$13,0)),0)</f>
        <v>0.724545454545455</v>
      </c>
    </row>
    <row r="9061" customFormat="false" ht="15" hidden="false" customHeight="false" outlineLevel="0" collapsed="false">
      <c r="A9061" s="47" t="s">
        <v>21013</v>
      </c>
      <c r="B9061" s="47" t="s">
        <v>2013</v>
      </c>
      <c r="C9061" s="48" t="n">
        <v>46185</v>
      </c>
      <c r="D9061" s="47" t="s">
        <v>62</v>
      </c>
      <c r="E9061" s="47" t="s">
        <v>120</v>
      </c>
      <c r="F9061" s="47" t="s">
        <v>149</v>
      </c>
      <c r="G9061" s="47" t="s">
        <v>123</v>
      </c>
      <c r="H9061" s="47" t="n">
        <v>546</v>
      </c>
      <c r="I9061" s="57" t="n">
        <f aca="false">IFERROR(H9061/INDEX(Rate_Master!$C$2:$C$13,MATCH(F9061,Rate_Master!$A$2:$A$13,0)),0)</f>
        <v>0.496363636363636</v>
      </c>
    </row>
    <row r="9062" customFormat="false" ht="15" hidden="false" customHeight="false" outlineLevel="0" collapsed="false">
      <c r="A9062" s="47" t="s">
        <v>21014</v>
      </c>
      <c r="B9062" s="47" t="s">
        <v>2013</v>
      </c>
      <c r="C9062" s="48" t="n">
        <v>46185</v>
      </c>
      <c r="D9062" s="47" t="s">
        <v>62</v>
      </c>
      <c r="E9062" s="47" t="s">
        <v>120</v>
      </c>
      <c r="F9062" s="47" t="s">
        <v>149</v>
      </c>
      <c r="G9062" s="47" t="s">
        <v>124</v>
      </c>
      <c r="H9062" s="47" t="n">
        <v>342</v>
      </c>
      <c r="I9062" s="57" t="n">
        <f aca="false">IFERROR(H9062/INDEX(Rate_Master!$C$2:$C$13,MATCH(F9062,Rate_Master!$A$2:$A$13,0)),0)</f>
        <v>0.310909090909091</v>
      </c>
    </row>
    <row r="9063" customFormat="false" ht="15" hidden="false" customHeight="false" outlineLevel="0" collapsed="false">
      <c r="A9063" s="47" t="s">
        <v>21015</v>
      </c>
      <c r="B9063" s="47" t="s">
        <v>2013</v>
      </c>
      <c r="C9063" s="48" t="n">
        <v>46185</v>
      </c>
      <c r="D9063" s="47" t="s">
        <v>62</v>
      </c>
      <c r="E9063" s="47" t="s">
        <v>120</v>
      </c>
      <c r="F9063" s="47" t="s">
        <v>149</v>
      </c>
      <c r="G9063" s="47" t="s">
        <v>125</v>
      </c>
      <c r="H9063" s="47" t="n">
        <v>225</v>
      </c>
      <c r="I9063" s="57" t="n">
        <f aca="false">IFERROR(H9063/INDEX(Rate_Master!$C$2:$C$13,MATCH(F9063,Rate_Master!$A$2:$A$13,0)),0)</f>
        <v>0.204545454545455</v>
      </c>
    </row>
    <row r="9064" customFormat="false" ht="15" hidden="false" customHeight="false" outlineLevel="0" collapsed="false">
      <c r="A9064" s="47" t="s">
        <v>21016</v>
      </c>
      <c r="B9064" s="47" t="s">
        <v>2013</v>
      </c>
      <c r="C9064" s="48" t="n">
        <v>46185</v>
      </c>
      <c r="D9064" s="47" t="s">
        <v>62</v>
      </c>
      <c r="E9064" s="47" t="s">
        <v>120</v>
      </c>
      <c r="F9064" s="47" t="s">
        <v>149</v>
      </c>
      <c r="G9064" s="47" t="s">
        <v>126</v>
      </c>
      <c r="H9064" s="47" t="n">
        <v>154</v>
      </c>
      <c r="I9064" s="57" t="n">
        <f aca="false">IFERROR(H9064/INDEX(Rate_Master!$C$2:$C$13,MATCH(F9064,Rate_Master!$A$2:$A$13,0)),0)</f>
        <v>0.14</v>
      </c>
    </row>
    <row r="9065" customFormat="false" ht="15" hidden="false" customHeight="false" outlineLevel="0" collapsed="false">
      <c r="A9065" s="47" t="s">
        <v>21017</v>
      </c>
      <c r="B9065" s="47" t="s">
        <v>2014</v>
      </c>
      <c r="C9065" s="48" t="n">
        <v>46185</v>
      </c>
      <c r="D9065" s="47" t="s">
        <v>62</v>
      </c>
      <c r="E9065" s="47" t="s">
        <v>120</v>
      </c>
      <c r="F9065" s="47" t="s">
        <v>149</v>
      </c>
      <c r="G9065" s="47" t="s">
        <v>119</v>
      </c>
      <c r="H9065" s="47" t="n">
        <v>1435</v>
      </c>
      <c r="I9065" s="57" t="n">
        <f aca="false">IFERROR(H9065/INDEX(Rate_Master!$C$2:$C$13,MATCH(F9065,Rate_Master!$A$2:$A$13,0)),0)</f>
        <v>1.30454545454545</v>
      </c>
    </row>
    <row r="9066" customFormat="false" ht="15" hidden="false" customHeight="false" outlineLevel="0" collapsed="false">
      <c r="A9066" s="47" t="s">
        <v>21018</v>
      </c>
      <c r="B9066" s="47" t="s">
        <v>2014</v>
      </c>
      <c r="C9066" s="48" t="n">
        <v>46185</v>
      </c>
      <c r="D9066" s="47" t="s">
        <v>62</v>
      </c>
      <c r="E9066" s="47" t="s">
        <v>120</v>
      </c>
      <c r="F9066" s="47" t="s">
        <v>149</v>
      </c>
      <c r="G9066" s="47" t="s">
        <v>121</v>
      </c>
      <c r="H9066" s="47" t="n">
        <v>1358</v>
      </c>
      <c r="I9066" s="57" t="n">
        <f aca="false">IFERROR(H9066/INDEX(Rate_Master!$C$2:$C$13,MATCH(F9066,Rate_Master!$A$2:$A$13,0)),0)</f>
        <v>1.23454545454545</v>
      </c>
    </row>
    <row r="9067" customFormat="false" ht="15" hidden="false" customHeight="false" outlineLevel="0" collapsed="false">
      <c r="A9067" s="47" t="s">
        <v>21019</v>
      </c>
      <c r="B9067" s="47" t="s">
        <v>2014</v>
      </c>
      <c r="C9067" s="48" t="n">
        <v>46185</v>
      </c>
      <c r="D9067" s="47" t="s">
        <v>62</v>
      </c>
      <c r="E9067" s="47" t="s">
        <v>120</v>
      </c>
      <c r="F9067" s="47" t="s">
        <v>149</v>
      </c>
      <c r="G9067" s="47" t="s">
        <v>122</v>
      </c>
      <c r="H9067" s="47" t="n">
        <v>1529</v>
      </c>
      <c r="I9067" s="57" t="n">
        <f aca="false">IFERROR(H9067/INDEX(Rate_Master!$C$2:$C$13,MATCH(F9067,Rate_Master!$A$2:$A$13,0)),0)</f>
        <v>1.39</v>
      </c>
    </row>
    <row r="9068" customFormat="false" ht="15" hidden="false" customHeight="false" outlineLevel="0" collapsed="false">
      <c r="A9068" s="47" t="s">
        <v>21020</v>
      </c>
      <c r="B9068" s="47" t="s">
        <v>2014</v>
      </c>
      <c r="C9068" s="48" t="n">
        <v>46185</v>
      </c>
      <c r="D9068" s="47" t="s">
        <v>62</v>
      </c>
      <c r="E9068" s="47" t="s">
        <v>120</v>
      </c>
      <c r="F9068" s="47" t="s">
        <v>149</v>
      </c>
      <c r="G9068" s="47" t="s">
        <v>123</v>
      </c>
      <c r="H9068" s="47" t="n">
        <v>1072</v>
      </c>
      <c r="I9068" s="57" t="n">
        <f aca="false">IFERROR(H9068/INDEX(Rate_Master!$C$2:$C$13,MATCH(F9068,Rate_Master!$A$2:$A$13,0)),0)</f>
        <v>0.974545454545455</v>
      </c>
    </row>
    <row r="9069" customFormat="false" ht="15" hidden="false" customHeight="false" outlineLevel="0" collapsed="false">
      <c r="A9069" s="47" t="s">
        <v>21021</v>
      </c>
      <c r="B9069" s="47" t="s">
        <v>2014</v>
      </c>
      <c r="C9069" s="48" t="n">
        <v>46185</v>
      </c>
      <c r="D9069" s="47" t="s">
        <v>62</v>
      </c>
      <c r="E9069" s="47" t="s">
        <v>120</v>
      </c>
      <c r="F9069" s="47" t="s">
        <v>149</v>
      </c>
      <c r="G9069" s="47" t="s">
        <v>124</v>
      </c>
      <c r="H9069" s="47" t="n">
        <v>675</v>
      </c>
      <c r="I9069" s="57" t="n">
        <f aca="false">IFERROR(H9069/INDEX(Rate_Master!$C$2:$C$13,MATCH(F9069,Rate_Master!$A$2:$A$13,0)),0)</f>
        <v>0.613636363636364</v>
      </c>
    </row>
    <row r="9070" customFormat="false" ht="15" hidden="false" customHeight="false" outlineLevel="0" collapsed="false">
      <c r="A9070" s="47" t="s">
        <v>21022</v>
      </c>
      <c r="B9070" s="47" t="s">
        <v>2014</v>
      </c>
      <c r="C9070" s="48" t="n">
        <v>46185</v>
      </c>
      <c r="D9070" s="47" t="s">
        <v>62</v>
      </c>
      <c r="E9070" s="47" t="s">
        <v>120</v>
      </c>
      <c r="F9070" s="47" t="s">
        <v>149</v>
      </c>
      <c r="G9070" s="47" t="s">
        <v>125</v>
      </c>
      <c r="H9070" s="47" t="n">
        <v>401</v>
      </c>
      <c r="I9070" s="57" t="n">
        <f aca="false">IFERROR(H9070/INDEX(Rate_Master!$C$2:$C$13,MATCH(F9070,Rate_Master!$A$2:$A$13,0)),0)</f>
        <v>0.364545454545455</v>
      </c>
    </row>
    <row r="9071" customFormat="false" ht="15" hidden="false" customHeight="false" outlineLevel="0" collapsed="false">
      <c r="A9071" s="47" t="s">
        <v>21023</v>
      </c>
      <c r="B9071" s="47" t="s">
        <v>2014</v>
      </c>
      <c r="C9071" s="48" t="n">
        <v>46185</v>
      </c>
      <c r="D9071" s="47" t="s">
        <v>62</v>
      </c>
      <c r="E9071" s="47" t="s">
        <v>120</v>
      </c>
      <c r="F9071" s="47" t="s">
        <v>149</v>
      </c>
      <c r="G9071" s="47" t="s">
        <v>126</v>
      </c>
      <c r="H9071" s="47" t="n">
        <v>242</v>
      </c>
      <c r="I9071" s="57" t="n">
        <f aca="false">IFERROR(H9071/INDEX(Rate_Master!$C$2:$C$13,MATCH(F9071,Rate_Master!$A$2:$A$13,0)),0)</f>
        <v>0.22</v>
      </c>
    </row>
    <row r="9072" customFormat="false" ht="15" hidden="false" customHeight="false" outlineLevel="0" collapsed="false">
      <c r="A9072" s="47" t="s">
        <v>21024</v>
      </c>
      <c r="B9072" s="47" t="s">
        <v>2015</v>
      </c>
      <c r="C9072" s="48" t="n">
        <v>46185</v>
      </c>
      <c r="D9072" s="47" t="s">
        <v>63</v>
      </c>
      <c r="E9072" s="47" t="s">
        <v>120</v>
      </c>
      <c r="F9072" s="47" t="s">
        <v>151</v>
      </c>
      <c r="G9072" s="47" t="s">
        <v>119</v>
      </c>
      <c r="H9072" s="47" t="n">
        <v>1295</v>
      </c>
      <c r="I9072" s="57" t="n">
        <f aca="false">IFERROR(H9072/INDEX(Rate_Master!$C$2:$C$13,MATCH(F9072,Rate_Master!$A$2:$A$13,0)),0)</f>
        <v>1.85</v>
      </c>
    </row>
    <row r="9073" customFormat="false" ht="15" hidden="false" customHeight="false" outlineLevel="0" collapsed="false">
      <c r="A9073" s="47" t="s">
        <v>21025</v>
      </c>
      <c r="B9073" s="47" t="s">
        <v>2015</v>
      </c>
      <c r="C9073" s="48" t="n">
        <v>46185</v>
      </c>
      <c r="D9073" s="47" t="s">
        <v>63</v>
      </c>
      <c r="E9073" s="47" t="s">
        <v>120</v>
      </c>
      <c r="F9073" s="47" t="s">
        <v>151</v>
      </c>
      <c r="G9073" s="47" t="s">
        <v>121</v>
      </c>
      <c r="H9073" s="47" t="n">
        <v>1282</v>
      </c>
      <c r="I9073" s="57" t="n">
        <f aca="false">IFERROR(H9073/INDEX(Rate_Master!$C$2:$C$13,MATCH(F9073,Rate_Master!$A$2:$A$13,0)),0)</f>
        <v>1.83142857142857</v>
      </c>
    </row>
    <row r="9074" customFormat="false" ht="15" hidden="false" customHeight="false" outlineLevel="0" collapsed="false">
      <c r="A9074" s="47" t="s">
        <v>21026</v>
      </c>
      <c r="B9074" s="47" t="s">
        <v>2015</v>
      </c>
      <c r="C9074" s="48" t="n">
        <v>46185</v>
      </c>
      <c r="D9074" s="47" t="s">
        <v>63</v>
      </c>
      <c r="E9074" s="47" t="s">
        <v>120</v>
      </c>
      <c r="F9074" s="47" t="s">
        <v>151</v>
      </c>
      <c r="G9074" s="47" t="s">
        <v>122</v>
      </c>
      <c r="H9074" s="47" t="n">
        <v>2892</v>
      </c>
      <c r="I9074" s="57" t="n">
        <f aca="false">IFERROR(H9074/INDEX(Rate_Master!$C$2:$C$13,MATCH(F9074,Rate_Master!$A$2:$A$13,0)),0)</f>
        <v>4.13142857142857</v>
      </c>
    </row>
    <row r="9075" customFormat="false" ht="15" hidden="false" customHeight="false" outlineLevel="0" collapsed="false">
      <c r="A9075" s="47" t="s">
        <v>21027</v>
      </c>
      <c r="B9075" s="47" t="s">
        <v>2015</v>
      </c>
      <c r="C9075" s="48" t="n">
        <v>46185</v>
      </c>
      <c r="D9075" s="47" t="s">
        <v>63</v>
      </c>
      <c r="E9075" s="47" t="s">
        <v>120</v>
      </c>
      <c r="F9075" s="47" t="s">
        <v>151</v>
      </c>
      <c r="G9075" s="47" t="s">
        <v>123</v>
      </c>
      <c r="H9075" s="47" t="n">
        <v>984</v>
      </c>
      <c r="I9075" s="57" t="n">
        <f aca="false">IFERROR(H9075/INDEX(Rate_Master!$C$2:$C$13,MATCH(F9075,Rate_Master!$A$2:$A$13,0)),0)</f>
        <v>1.40571428571429</v>
      </c>
    </row>
    <row r="9076" customFormat="false" ht="15" hidden="false" customHeight="false" outlineLevel="0" collapsed="false">
      <c r="A9076" s="47" t="s">
        <v>21028</v>
      </c>
      <c r="B9076" s="47" t="s">
        <v>2015</v>
      </c>
      <c r="C9076" s="48" t="n">
        <v>46185</v>
      </c>
      <c r="D9076" s="47" t="s">
        <v>63</v>
      </c>
      <c r="E9076" s="47" t="s">
        <v>120</v>
      </c>
      <c r="F9076" s="47" t="s">
        <v>151</v>
      </c>
      <c r="G9076" s="47" t="s">
        <v>124</v>
      </c>
      <c r="H9076" s="47" t="n">
        <v>608</v>
      </c>
      <c r="I9076" s="57" t="n">
        <f aca="false">IFERROR(H9076/INDEX(Rate_Master!$C$2:$C$13,MATCH(F9076,Rate_Master!$A$2:$A$13,0)),0)</f>
        <v>0.868571428571429</v>
      </c>
    </row>
    <row r="9077" customFormat="false" ht="15" hidden="false" customHeight="false" outlineLevel="0" collapsed="false">
      <c r="A9077" s="47" t="s">
        <v>21029</v>
      </c>
      <c r="B9077" s="47" t="s">
        <v>2015</v>
      </c>
      <c r="C9077" s="48" t="n">
        <v>46185</v>
      </c>
      <c r="D9077" s="47" t="s">
        <v>63</v>
      </c>
      <c r="E9077" s="47" t="s">
        <v>120</v>
      </c>
      <c r="F9077" s="47" t="s">
        <v>151</v>
      </c>
      <c r="G9077" s="47" t="s">
        <v>125</v>
      </c>
      <c r="H9077" s="47" t="n">
        <v>342</v>
      </c>
      <c r="I9077" s="57" t="n">
        <f aca="false">IFERROR(H9077/INDEX(Rate_Master!$C$2:$C$13,MATCH(F9077,Rate_Master!$A$2:$A$13,0)),0)</f>
        <v>0.488571428571429</v>
      </c>
    </row>
    <row r="9078" customFormat="false" ht="15" hidden="false" customHeight="false" outlineLevel="0" collapsed="false">
      <c r="A9078" s="47" t="s">
        <v>21030</v>
      </c>
      <c r="B9078" s="47" t="s">
        <v>2015</v>
      </c>
      <c r="C9078" s="48" t="n">
        <v>46185</v>
      </c>
      <c r="D9078" s="47" t="s">
        <v>63</v>
      </c>
      <c r="E9078" s="47" t="s">
        <v>120</v>
      </c>
      <c r="F9078" s="47" t="s">
        <v>151</v>
      </c>
      <c r="G9078" s="47" t="s">
        <v>126</v>
      </c>
      <c r="H9078" s="47" t="n">
        <v>289</v>
      </c>
      <c r="I9078" s="57" t="n">
        <f aca="false">IFERROR(H9078/INDEX(Rate_Master!$C$2:$C$13,MATCH(F9078,Rate_Master!$A$2:$A$13,0)),0)</f>
        <v>0.412857142857143</v>
      </c>
    </row>
    <row r="9079" customFormat="false" ht="15" hidden="false" customHeight="false" outlineLevel="0" collapsed="false">
      <c r="A9079" s="47" t="s">
        <v>21031</v>
      </c>
      <c r="B9079" s="47" t="s">
        <v>2017</v>
      </c>
      <c r="C9079" s="48" t="n">
        <v>46185</v>
      </c>
      <c r="D9079" s="47" t="s">
        <v>63</v>
      </c>
      <c r="E9079" s="47" t="s">
        <v>120</v>
      </c>
      <c r="F9079" s="47" t="s">
        <v>151</v>
      </c>
      <c r="G9079" s="47" t="s">
        <v>119</v>
      </c>
      <c r="H9079" s="47" t="n">
        <v>2680</v>
      </c>
      <c r="I9079" s="57" t="n">
        <f aca="false">IFERROR(H9079/INDEX(Rate_Master!$C$2:$C$13,MATCH(F9079,Rate_Master!$A$2:$A$13,0)),0)</f>
        <v>3.82857142857143</v>
      </c>
    </row>
    <row r="9080" customFormat="false" ht="15" hidden="false" customHeight="false" outlineLevel="0" collapsed="false">
      <c r="A9080" s="47" t="s">
        <v>21032</v>
      </c>
      <c r="B9080" s="47" t="s">
        <v>2017</v>
      </c>
      <c r="C9080" s="48" t="n">
        <v>46185</v>
      </c>
      <c r="D9080" s="47" t="s">
        <v>63</v>
      </c>
      <c r="E9080" s="47" t="s">
        <v>120</v>
      </c>
      <c r="F9080" s="47" t="s">
        <v>151</v>
      </c>
      <c r="G9080" s="47" t="s">
        <v>121</v>
      </c>
      <c r="H9080" s="47" t="n">
        <v>2541</v>
      </c>
      <c r="I9080" s="57" t="n">
        <f aca="false">IFERROR(H9080/INDEX(Rate_Master!$C$2:$C$13,MATCH(F9080,Rate_Master!$A$2:$A$13,0)),0)</f>
        <v>3.63</v>
      </c>
    </row>
    <row r="9081" customFormat="false" ht="15" hidden="false" customHeight="false" outlineLevel="0" collapsed="false">
      <c r="A9081" s="47" t="s">
        <v>21033</v>
      </c>
      <c r="B9081" s="47" t="s">
        <v>2017</v>
      </c>
      <c r="C9081" s="48" t="n">
        <v>46185</v>
      </c>
      <c r="D9081" s="47" t="s">
        <v>63</v>
      </c>
      <c r="E9081" s="47" t="s">
        <v>120</v>
      </c>
      <c r="F9081" s="47" t="s">
        <v>151</v>
      </c>
      <c r="G9081" s="47" t="s">
        <v>122</v>
      </c>
      <c r="H9081" s="47" t="n">
        <v>6063</v>
      </c>
      <c r="I9081" s="57" t="n">
        <f aca="false">IFERROR(H9081/INDEX(Rate_Master!$C$2:$C$13,MATCH(F9081,Rate_Master!$A$2:$A$13,0)),0)</f>
        <v>8.66142857142857</v>
      </c>
    </row>
    <row r="9082" customFormat="false" ht="15" hidden="false" customHeight="false" outlineLevel="0" collapsed="false">
      <c r="A9082" s="47" t="s">
        <v>21034</v>
      </c>
      <c r="B9082" s="47" t="s">
        <v>2017</v>
      </c>
      <c r="C9082" s="48" t="n">
        <v>46185</v>
      </c>
      <c r="D9082" s="47" t="s">
        <v>63</v>
      </c>
      <c r="E9082" s="47" t="s">
        <v>120</v>
      </c>
      <c r="F9082" s="47" t="s">
        <v>151</v>
      </c>
      <c r="G9082" s="47" t="s">
        <v>123</v>
      </c>
      <c r="H9082" s="47" t="n">
        <v>2009</v>
      </c>
      <c r="I9082" s="57" t="n">
        <f aca="false">IFERROR(H9082/INDEX(Rate_Master!$C$2:$C$13,MATCH(F9082,Rate_Master!$A$2:$A$13,0)),0)</f>
        <v>2.87</v>
      </c>
    </row>
    <row r="9083" customFormat="false" ht="15" hidden="false" customHeight="false" outlineLevel="0" collapsed="false">
      <c r="A9083" s="47" t="s">
        <v>21035</v>
      </c>
      <c r="B9083" s="47" t="s">
        <v>2017</v>
      </c>
      <c r="C9083" s="48" t="n">
        <v>46185</v>
      </c>
      <c r="D9083" s="47" t="s">
        <v>63</v>
      </c>
      <c r="E9083" s="47" t="s">
        <v>120</v>
      </c>
      <c r="F9083" s="47" t="s">
        <v>151</v>
      </c>
      <c r="G9083" s="47" t="s">
        <v>124</v>
      </c>
      <c r="H9083" s="47" t="n">
        <v>1250</v>
      </c>
      <c r="I9083" s="57" t="n">
        <f aca="false">IFERROR(H9083/INDEX(Rate_Master!$C$2:$C$13,MATCH(F9083,Rate_Master!$A$2:$A$13,0)),0)</f>
        <v>1.78571428571429</v>
      </c>
    </row>
    <row r="9084" customFormat="false" ht="15" hidden="false" customHeight="false" outlineLevel="0" collapsed="false">
      <c r="A9084" s="47" t="s">
        <v>21036</v>
      </c>
      <c r="B9084" s="47" t="s">
        <v>2017</v>
      </c>
      <c r="C9084" s="48" t="n">
        <v>46185</v>
      </c>
      <c r="D9084" s="47" t="s">
        <v>63</v>
      </c>
      <c r="E9084" s="47" t="s">
        <v>120</v>
      </c>
      <c r="F9084" s="47" t="s">
        <v>151</v>
      </c>
      <c r="G9084" s="47" t="s">
        <v>125</v>
      </c>
      <c r="H9084" s="47" t="n">
        <v>744</v>
      </c>
      <c r="I9084" s="57" t="n">
        <f aca="false">IFERROR(H9084/INDEX(Rate_Master!$C$2:$C$13,MATCH(F9084,Rate_Master!$A$2:$A$13,0)),0)</f>
        <v>1.06285714285714</v>
      </c>
    </row>
    <row r="9085" customFormat="false" ht="15" hidden="false" customHeight="false" outlineLevel="0" collapsed="false">
      <c r="A9085" s="47" t="s">
        <v>21037</v>
      </c>
      <c r="B9085" s="47" t="s">
        <v>2017</v>
      </c>
      <c r="C9085" s="48" t="n">
        <v>46185</v>
      </c>
      <c r="D9085" s="47" t="s">
        <v>63</v>
      </c>
      <c r="E9085" s="47" t="s">
        <v>120</v>
      </c>
      <c r="F9085" s="47" t="s">
        <v>151</v>
      </c>
      <c r="G9085" s="47" t="s">
        <v>126</v>
      </c>
      <c r="H9085" s="47" t="n">
        <v>473</v>
      </c>
      <c r="I9085" s="57" t="n">
        <f aca="false">IFERROR(H9085/INDEX(Rate_Master!$C$2:$C$13,MATCH(F9085,Rate_Master!$A$2:$A$13,0)),0)</f>
        <v>0.675714285714286</v>
      </c>
    </row>
    <row r="9086" customFormat="false" ht="15" hidden="false" customHeight="false" outlineLevel="0" collapsed="false">
      <c r="A9086" s="47" t="s">
        <v>21038</v>
      </c>
      <c r="B9086" s="47" t="s">
        <v>2018</v>
      </c>
      <c r="C9086" s="48" t="n">
        <v>46185</v>
      </c>
      <c r="D9086" s="47" t="s">
        <v>63</v>
      </c>
      <c r="E9086" s="47" t="s">
        <v>120</v>
      </c>
      <c r="F9086" s="47" t="s">
        <v>151</v>
      </c>
      <c r="G9086" s="47" t="s">
        <v>119</v>
      </c>
      <c r="H9086" s="47" t="n">
        <v>1173</v>
      </c>
      <c r="I9086" s="57" t="n">
        <f aca="false">IFERROR(H9086/INDEX(Rate_Master!$C$2:$C$13,MATCH(F9086,Rate_Master!$A$2:$A$13,0)),0)</f>
        <v>1.67571428571429</v>
      </c>
    </row>
    <row r="9087" customFormat="false" ht="15" hidden="false" customHeight="false" outlineLevel="0" collapsed="false">
      <c r="A9087" s="47" t="s">
        <v>21039</v>
      </c>
      <c r="B9087" s="47" t="s">
        <v>2018</v>
      </c>
      <c r="C9087" s="48" t="n">
        <v>46185</v>
      </c>
      <c r="D9087" s="47" t="s">
        <v>63</v>
      </c>
      <c r="E9087" s="47" t="s">
        <v>120</v>
      </c>
      <c r="F9087" s="47" t="s">
        <v>151</v>
      </c>
      <c r="G9087" s="47" t="s">
        <v>121</v>
      </c>
      <c r="H9087" s="47" t="n">
        <v>1107</v>
      </c>
      <c r="I9087" s="57" t="n">
        <f aca="false">IFERROR(H9087/INDEX(Rate_Master!$C$2:$C$13,MATCH(F9087,Rate_Master!$A$2:$A$13,0)),0)</f>
        <v>1.58142857142857</v>
      </c>
    </row>
    <row r="9088" customFormat="false" ht="15" hidden="false" customHeight="false" outlineLevel="0" collapsed="false">
      <c r="A9088" s="47" t="s">
        <v>21040</v>
      </c>
      <c r="B9088" s="47" t="s">
        <v>2018</v>
      </c>
      <c r="C9088" s="48" t="n">
        <v>46185</v>
      </c>
      <c r="D9088" s="47" t="s">
        <v>63</v>
      </c>
      <c r="E9088" s="47" t="s">
        <v>120</v>
      </c>
      <c r="F9088" s="47" t="s">
        <v>151</v>
      </c>
      <c r="G9088" s="47" t="s">
        <v>122</v>
      </c>
      <c r="H9088" s="47" t="n">
        <v>2747</v>
      </c>
      <c r="I9088" s="57" t="n">
        <f aca="false">IFERROR(H9088/INDEX(Rate_Master!$C$2:$C$13,MATCH(F9088,Rate_Master!$A$2:$A$13,0)),0)</f>
        <v>3.92428571428571</v>
      </c>
    </row>
    <row r="9089" customFormat="false" ht="15" hidden="false" customHeight="false" outlineLevel="0" collapsed="false">
      <c r="A9089" s="47" t="s">
        <v>21041</v>
      </c>
      <c r="B9089" s="47" t="s">
        <v>2018</v>
      </c>
      <c r="C9089" s="48" t="n">
        <v>46185</v>
      </c>
      <c r="D9089" s="47" t="s">
        <v>63</v>
      </c>
      <c r="E9089" s="47" t="s">
        <v>120</v>
      </c>
      <c r="F9089" s="47" t="s">
        <v>151</v>
      </c>
      <c r="G9089" s="47" t="s">
        <v>123</v>
      </c>
      <c r="H9089" s="47" t="n">
        <v>911</v>
      </c>
      <c r="I9089" s="57" t="n">
        <f aca="false">IFERROR(H9089/INDEX(Rate_Master!$C$2:$C$13,MATCH(F9089,Rate_Master!$A$2:$A$13,0)),0)</f>
        <v>1.30142857142857</v>
      </c>
    </row>
    <row r="9090" customFormat="false" ht="15" hidden="false" customHeight="false" outlineLevel="0" collapsed="false">
      <c r="A9090" s="47" t="s">
        <v>21042</v>
      </c>
      <c r="B9090" s="47" t="s">
        <v>2018</v>
      </c>
      <c r="C9090" s="48" t="n">
        <v>46185</v>
      </c>
      <c r="D9090" s="47" t="s">
        <v>63</v>
      </c>
      <c r="E9090" s="47" t="s">
        <v>120</v>
      </c>
      <c r="F9090" s="47" t="s">
        <v>151</v>
      </c>
      <c r="G9090" s="47" t="s">
        <v>124</v>
      </c>
      <c r="H9090" s="47" t="n">
        <v>563</v>
      </c>
      <c r="I9090" s="57" t="n">
        <f aca="false">IFERROR(H9090/INDEX(Rate_Master!$C$2:$C$13,MATCH(F9090,Rate_Master!$A$2:$A$13,0)),0)</f>
        <v>0.804285714285714</v>
      </c>
    </row>
    <row r="9091" customFormat="false" ht="15" hidden="false" customHeight="false" outlineLevel="0" collapsed="false">
      <c r="A9091" s="47" t="s">
        <v>21043</v>
      </c>
      <c r="B9091" s="47" t="s">
        <v>2018</v>
      </c>
      <c r="C9091" s="48" t="n">
        <v>46185</v>
      </c>
      <c r="D9091" s="47" t="s">
        <v>63</v>
      </c>
      <c r="E9091" s="47" t="s">
        <v>120</v>
      </c>
      <c r="F9091" s="47" t="s">
        <v>151</v>
      </c>
      <c r="G9091" s="47" t="s">
        <v>125</v>
      </c>
      <c r="H9091" s="47" t="n">
        <v>328</v>
      </c>
      <c r="I9091" s="57" t="n">
        <f aca="false">IFERROR(H9091/INDEX(Rate_Master!$C$2:$C$13,MATCH(F9091,Rate_Master!$A$2:$A$13,0)),0)</f>
        <v>0.468571428571429</v>
      </c>
    </row>
    <row r="9092" customFormat="false" ht="15" hidden="false" customHeight="false" outlineLevel="0" collapsed="false">
      <c r="A9092" s="47" t="s">
        <v>21044</v>
      </c>
      <c r="B9092" s="47" t="s">
        <v>2018</v>
      </c>
      <c r="C9092" s="48" t="n">
        <v>46185</v>
      </c>
      <c r="D9092" s="47" t="s">
        <v>63</v>
      </c>
      <c r="E9092" s="47" t="s">
        <v>120</v>
      </c>
      <c r="F9092" s="47" t="s">
        <v>151</v>
      </c>
      <c r="G9092" s="47" t="s">
        <v>126</v>
      </c>
      <c r="H9092" s="47" t="n">
        <v>218</v>
      </c>
      <c r="I9092" s="57" t="n">
        <f aca="false">IFERROR(H9092/INDEX(Rate_Master!$C$2:$C$13,MATCH(F9092,Rate_Master!$A$2:$A$13,0)),0)</f>
        <v>0.311428571428571</v>
      </c>
    </row>
    <row r="9093" customFormat="false" ht="15" hidden="false" customHeight="false" outlineLevel="0" collapsed="false">
      <c r="A9093" s="47" t="s">
        <v>21045</v>
      </c>
      <c r="B9093" s="47" t="s">
        <v>2019</v>
      </c>
      <c r="C9093" s="48" t="n">
        <v>46185</v>
      </c>
      <c r="D9093" s="47" t="s">
        <v>64</v>
      </c>
      <c r="E9093" s="47" t="s">
        <v>128</v>
      </c>
      <c r="F9093" s="47" t="s">
        <v>156</v>
      </c>
      <c r="G9093" s="47" t="s">
        <v>127</v>
      </c>
      <c r="H9093" s="47" t="n">
        <v>962</v>
      </c>
      <c r="I9093" s="57" t="n">
        <f aca="false">IFERROR(H9093/INDEX(Rate_Master!$C$2:$C$13,MATCH(F9093,Rate_Master!$A$2:$A$13,0)),0)</f>
        <v>2.00416666666667</v>
      </c>
    </row>
    <row r="9094" customFormat="false" ht="15" hidden="false" customHeight="false" outlineLevel="0" collapsed="false">
      <c r="A9094" s="47" t="s">
        <v>21046</v>
      </c>
      <c r="B9094" s="47" t="s">
        <v>2019</v>
      </c>
      <c r="C9094" s="48" t="n">
        <v>46185</v>
      </c>
      <c r="D9094" s="47" t="s">
        <v>64</v>
      </c>
      <c r="E9094" s="47" t="s">
        <v>128</v>
      </c>
      <c r="F9094" s="47" t="s">
        <v>156</v>
      </c>
      <c r="G9094" s="47" t="s">
        <v>129</v>
      </c>
      <c r="H9094" s="47" t="n">
        <v>1025</v>
      </c>
      <c r="I9094" s="57" t="n">
        <f aca="false">IFERROR(H9094/INDEX(Rate_Master!$C$2:$C$13,MATCH(F9094,Rate_Master!$A$2:$A$13,0)),0)</f>
        <v>2.13541666666667</v>
      </c>
    </row>
    <row r="9095" customFormat="false" ht="15" hidden="false" customHeight="false" outlineLevel="0" collapsed="false">
      <c r="A9095" s="47" t="s">
        <v>21047</v>
      </c>
      <c r="B9095" s="47" t="s">
        <v>2019</v>
      </c>
      <c r="C9095" s="48" t="n">
        <v>46185</v>
      </c>
      <c r="D9095" s="47" t="s">
        <v>64</v>
      </c>
      <c r="E9095" s="47" t="s">
        <v>128</v>
      </c>
      <c r="F9095" s="47" t="s">
        <v>156</v>
      </c>
      <c r="G9095" s="47" t="s">
        <v>130</v>
      </c>
      <c r="H9095" s="47" t="n">
        <v>780</v>
      </c>
      <c r="I9095" s="57" t="n">
        <f aca="false">IFERROR(H9095/INDEX(Rate_Master!$C$2:$C$13,MATCH(F9095,Rate_Master!$A$2:$A$13,0)),0)</f>
        <v>1.625</v>
      </c>
    </row>
    <row r="9096" customFormat="false" ht="15" hidden="false" customHeight="false" outlineLevel="0" collapsed="false">
      <c r="A9096" s="47" t="s">
        <v>21048</v>
      </c>
      <c r="B9096" s="47" t="s">
        <v>2019</v>
      </c>
      <c r="C9096" s="48" t="n">
        <v>46185</v>
      </c>
      <c r="D9096" s="47" t="s">
        <v>64</v>
      </c>
      <c r="E9096" s="47" t="s">
        <v>128</v>
      </c>
      <c r="F9096" s="47" t="s">
        <v>156</v>
      </c>
      <c r="G9096" s="47" t="s">
        <v>131</v>
      </c>
      <c r="H9096" s="47" t="n">
        <v>269</v>
      </c>
      <c r="I9096" s="57" t="n">
        <f aca="false">IFERROR(H9096/INDEX(Rate_Master!$C$2:$C$13,MATCH(F9096,Rate_Master!$A$2:$A$13,0)),0)</f>
        <v>0.560416666666667</v>
      </c>
    </row>
    <row r="9097" customFormat="false" ht="15" hidden="false" customHeight="false" outlineLevel="0" collapsed="false">
      <c r="A9097" s="47" t="s">
        <v>21049</v>
      </c>
      <c r="B9097" s="47" t="s">
        <v>2019</v>
      </c>
      <c r="C9097" s="48" t="n">
        <v>46185</v>
      </c>
      <c r="D9097" s="47" t="s">
        <v>64</v>
      </c>
      <c r="E9097" s="47" t="s">
        <v>128</v>
      </c>
      <c r="F9097" s="47" t="s">
        <v>156</v>
      </c>
      <c r="G9097" s="47" t="s">
        <v>132</v>
      </c>
      <c r="H9097" s="47" t="n">
        <v>216</v>
      </c>
      <c r="I9097" s="57" t="n">
        <f aca="false">IFERROR(H9097/INDEX(Rate_Master!$C$2:$C$13,MATCH(F9097,Rate_Master!$A$2:$A$13,0)),0)</f>
        <v>0.45</v>
      </c>
    </row>
    <row r="9098" customFormat="false" ht="15" hidden="false" customHeight="false" outlineLevel="0" collapsed="false">
      <c r="A9098" s="47" t="s">
        <v>21050</v>
      </c>
      <c r="B9098" s="47" t="s">
        <v>2021</v>
      </c>
      <c r="C9098" s="48" t="n">
        <v>46185</v>
      </c>
      <c r="D9098" s="47" t="s">
        <v>64</v>
      </c>
      <c r="E9098" s="47" t="s">
        <v>128</v>
      </c>
      <c r="F9098" s="47" t="s">
        <v>156</v>
      </c>
      <c r="G9098" s="47" t="s">
        <v>127</v>
      </c>
      <c r="H9098" s="47" t="n">
        <v>896</v>
      </c>
      <c r="I9098" s="57" t="n">
        <f aca="false">IFERROR(H9098/INDEX(Rate_Master!$C$2:$C$13,MATCH(F9098,Rate_Master!$A$2:$A$13,0)),0)</f>
        <v>1.86666666666667</v>
      </c>
    </row>
    <row r="9099" customFormat="false" ht="15" hidden="false" customHeight="false" outlineLevel="0" collapsed="false">
      <c r="A9099" s="47" t="s">
        <v>21051</v>
      </c>
      <c r="B9099" s="47" t="s">
        <v>2021</v>
      </c>
      <c r="C9099" s="48" t="n">
        <v>46185</v>
      </c>
      <c r="D9099" s="47" t="s">
        <v>64</v>
      </c>
      <c r="E9099" s="47" t="s">
        <v>128</v>
      </c>
      <c r="F9099" s="47" t="s">
        <v>156</v>
      </c>
      <c r="G9099" s="47" t="s">
        <v>129</v>
      </c>
      <c r="H9099" s="47" t="n">
        <v>922</v>
      </c>
      <c r="I9099" s="57" t="n">
        <f aca="false">IFERROR(H9099/INDEX(Rate_Master!$C$2:$C$13,MATCH(F9099,Rate_Master!$A$2:$A$13,0)),0)</f>
        <v>1.92083333333333</v>
      </c>
    </row>
    <row r="9100" customFormat="false" ht="15" hidden="false" customHeight="false" outlineLevel="0" collapsed="false">
      <c r="A9100" s="47" t="s">
        <v>21052</v>
      </c>
      <c r="B9100" s="47" t="s">
        <v>2021</v>
      </c>
      <c r="C9100" s="48" t="n">
        <v>46185</v>
      </c>
      <c r="D9100" s="47" t="s">
        <v>64</v>
      </c>
      <c r="E9100" s="47" t="s">
        <v>128</v>
      </c>
      <c r="F9100" s="47" t="s">
        <v>156</v>
      </c>
      <c r="G9100" s="47" t="s">
        <v>130</v>
      </c>
      <c r="H9100" s="47" t="n">
        <v>823</v>
      </c>
      <c r="I9100" s="57" t="n">
        <f aca="false">IFERROR(H9100/INDEX(Rate_Master!$C$2:$C$13,MATCH(F9100,Rate_Master!$A$2:$A$13,0)),0)</f>
        <v>1.71458333333333</v>
      </c>
    </row>
    <row r="9101" customFormat="false" ht="15" hidden="false" customHeight="false" outlineLevel="0" collapsed="false">
      <c r="A9101" s="47" t="s">
        <v>21053</v>
      </c>
      <c r="B9101" s="47" t="s">
        <v>2021</v>
      </c>
      <c r="C9101" s="48" t="n">
        <v>46185</v>
      </c>
      <c r="D9101" s="47" t="s">
        <v>64</v>
      </c>
      <c r="E9101" s="47" t="s">
        <v>128</v>
      </c>
      <c r="F9101" s="47" t="s">
        <v>156</v>
      </c>
      <c r="G9101" s="47" t="s">
        <v>131</v>
      </c>
      <c r="H9101" s="47" t="n">
        <v>274</v>
      </c>
      <c r="I9101" s="57" t="n">
        <f aca="false">IFERROR(H9101/INDEX(Rate_Master!$C$2:$C$13,MATCH(F9101,Rate_Master!$A$2:$A$13,0)),0)</f>
        <v>0.570833333333333</v>
      </c>
    </row>
    <row r="9102" customFormat="false" ht="15" hidden="false" customHeight="false" outlineLevel="0" collapsed="false">
      <c r="A9102" s="47" t="s">
        <v>21054</v>
      </c>
      <c r="B9102" s="47" t="s">
        <v>2021</v>
      </c>
      <c r="C9102" s="48" t="n">
        <v>46185</v>
      </c>
      <c r="D9102" s="47" t="s">
        <v>64</v>
      </c>
      <c r="E9102" s="47" t="s">
        <v>128</v>
      </c>
      <c r="F9102" s="47" t="s">
        <v>156</v>
      </c>
      <c r="G9102" s="47" t="s">
        <v>132</v>
      </c>
      <c r="H9102" s="47" t="n">
        <v>189</v>
      </c>
      <c r="I9102" s="57" t="n">
        <f aca="false">IFERROR(H9102/INDEX(Rate_Master!$C$2:$C$13,MATCH(F9102,Rate_Master!$A$2:$A$13,0)),0)</f>
        <v>0.39375</v>
      </c>
    </row>
    <row r="9103" customFormat="false" ht="15" hidden="false" customHeight="false" outlineLevel="0" collapsed="false">
      <c r="A9103" s="47" t="s">
        <v>21055</v>
      </c>
      <c r="B9103" s="47" t="s">
        <v>2022</v>
      </c>
      <c r="C9103" s="48" t="n">
        <v>46185</v>
      </c>
      <c r="D9103" s="47" t="s">
        <v>65</v>
      </c>
      <c r="E9103" s="47" t="s">
        <v>134</v>
      </c>
      <c r="F9103" s="47" t="s">
        <v>159</v>
      </c>
      <c r="G9103" s="47" t="s">
        <v>133</v>
      </c>
      <c r="H9103" s="47" t="n">
        <v>533</v>
      </c>
      <c r="I9103" s="57" t="n">
        <f aca="false">IFERROR(H9103/INDEX(Rate_Master!$C$2:$C$13,MATCH(F9103,Rate_Master!$A$2:$A$13,0)),0)</f>
        <v>2.22083333333333</v>
      </c>
    </row>
    <row r="9104" customFormat="false" ht="15" hidden="false" customHeight="false" outlineLevel="0" collapsed="false">
      <c r="A9104" s="47" t="s">
        <v>21056</v>
      </c>
      <c r="B9104" s="47" t="s">
        <v>2022</v>
      </c>
      <c r="C9104" s="48" t="n">
        <v>46185</v>
      </c>
      <c r="D9104" s="47" t="s">
        <v>65</v>
      </c>
      <c r="E9104" s="47" t="s">
        <v>134</v>
      </c>
      <c r="F9104" s="47" t="s">
        <v>159</v>
      </c>
      <c r="G9104" s="47" t="s">
        <v>135</v>
      </c>
      <c r="H9104" s="47" t="n">
        <v>419</v>
      </c>
      <c r="I9104" s="57" t="n">
        <f aca="false">IFERROR(H9104/INDEX(Rate_Master!$C$2:$C$13,MATCH(F9104,Rate_Master!$A$2:$A$13,0)),0)</f>
        <v>1.74583333333333</v>
      </c>
    </row>
    <row r="9105" customFormat="false" ht="15" hidden="false" customHeight="false" outlineLevel="0" collapsed="false">
      <c r="A9105" s="47" t="s">
        <v>21057</v>
      </c>
      <c r="B9105" s="47" t="s">
        <v>2022</v>
      </c>
      <c r="C9105" s="48" t="n">
        <v>46185</v>
      </c>
      <c r="D9105" s="47" t="s">
        <v>65</v>
      </c>
      <c r="E9105" s="47" t="s">
        <v>134</v>
      </c>
      <c r="F9105" s="47" t="s">
        <v>159</v>
      </c>
      <c r="G9105" s="47" t="s">
        <v>136</v>
      </c>
      <c r="H9105" s="47" t="n">
        <v>355</v>
      </c>
      <c r="I9105" s="57" t="n">
        <f aca="false">IFERROR(H9105/INDEX(Rate_Master!$C$2:$C$13,MATCH(F9105,Rate_Master!$A$2:$A$13,0)),0)</f>
        <v>1.47916666666667</v>
      </c>
    </row>
    <row r="9106" customFormat="false" ht="15" hidden="false" customHeight="false" outlineLevel="0" collapsed="false">
      <c r="A9106" s="47" t="s">
        <v>21058</v>
      </c>
      <c r="B9106" s="47" t="s">
        <v>2022</v>
      </c>
      <c r="C9106" s="48" t="n">
        <v>46185</v>
      </c>
      <c r="D9106" s="47" t="s">
        <v>65</v>
      </c>
      <c r="E9106" s="47" t="s">
        <v>134</v>
      </c>
      <c r="F9106" s="47" t="s">
        <v>159</v>
      </c>
      <c r="G9106" s="47" t="s">
        <v>137</v>
      </c>
      <c r="H9106" s="47" t="n">
        <v>283</v>
      </c>
      <c r="I9106" s="57" t="n">
        <f aca="false">IFERROR(H9106/INDEX(Rate_Master!$C$2:$C$13,MATCH(F9106,Rate_Master!$A$2:$A$13,0)),0)</f>
        <v>1.17916666666667</v>
      </c>
    </row>
    <row r="9107" customFormat="false" ht="15" hidden="false" customHeight="false" outlineLevel="0" collapsed="false">
      <c r="A9107" s="47" t="s">
        <v>21059</v>
      </c>
      <c r="B9107" s="47" t="s">
        <v>2022</v>
      </c>
      <c r="C9107" s="48" t="n">
        <v>46185</v>
      </c>
      <c r="D9107" s="47" t="s">
        <v>65</v>
      </c>
      <c r="E9107" s="47" t="s">
        <v>134</v>
      </c>
      <c r="F9107" s="47" t="s">
        <v>159</v>
      </c>
      <c r="G9107" s="47" t="s">
        <v>138</v>
      </c>
      <c r="H9107" s="47" t="n">
        <v>139</v>
      </c>
      <c r="I9107" s="57" t="n">
        <f aca="false">IFERROR(H9107/INDEX(Rate_Master!$C$2:$C$13,MATCH(F9107,Rate_Master!$A$2:$A$13,0)),0)</f>
        <v>0.579166666666667</v>
      </c>
    </row>
    <row r="9108" customFormat="false" ht="15" hidden="false" customHeight="false" outlineLevel="0" collapsed="false">
      <c r="A9108" s="47" t="s">
        <v>21060</v>
      </c>
      <c r="B9108" s="47" t="s">
        <v>2023</v>
      </c>
      <c r="C9108" s="48" t="n">
        <v>46185</v>
      </c>
      <c r="D9108" s="47" t="s">
        <v>65</v>
      </c>
      <c r="E9108" s="47" t="s">
        <v>134</v>
      </c>
      <c r="F9108" s="47" t="s">
        <v>159</v>
      </c>
      <c r="G9108" s="47" t="s">
        <v>133</v>
      </c>
      <c r="H9108" s="47" t="n">
        <v>511</v>
      </c>
      <c r="I9108" s="57" t="n">
        <f aca="false">IFERROR(H9108/INDEX(Rate_Master!$C$2:$C$13,MATCH(F9108,Rate_Master!$A$2:$A$13,0)),0)</f>
        <v>2.12916666666667</v>
      </c>
    </row>
    <row r="9109" customFormat="false" ht="15" hidden="false" customHeight="false" outlineLevel="0" collapsed="false">
      <c r="A9109" s="47" t="s">
        <v>21061</v>
      </c>
      <c r="B9109" s="47" t="s">
        <v>2023</v>
      </c>
      <c r="C9109" s="48" t="n">
        <v>46185</v>
      </c>
      <c r="D9109" s="47" t="s">
        <v>65</v>
      </c>
      <c r="E9109" s="47" t="s">
        <v>134</v>
      </c>
      <c r="F9109" s="47" t="s">
        <v>159</v>
      </c>
      <c r="G9109" s="47" t="s">
        <v>135</v>
      </c>
      <c r="H9109" s="47" t="n">
        <v>438</v>
      </c>
      <c r="I9109" s="57" t="n">
        <f aca="false">IFERROR(H9109/INDEX(Rate_Master!$C$2:$C$13,MATCH(F9109,Rate_Master!$A$2:$A$13,0)),0)</f>
        <v>1.825</v>
      </c>
    </row>
    <row r="9110" customFormat="false" ht="15" hidden="false" customHeight="false" outlineLevel="0" collapsed="false">
      <c r="A9110" s="47" t="s">
        <v>21062</v>
      </c>
      <c r="B9110" s="47" t="s">
        <v>2023</v>
      </c>
      <c r="C9110" s="48" t="n">
        <v>46185</v>
      </c>
      <c r="D9110" s="47" t="s">
        <v>65</v>
      </c>
      <c r="E9110" s="47" t="s">
        <v>134</v>
      </c>
      <c r="F9110" s="47" t="s">
        <v>159</v>
      </c>
      <c r="G9110" s="47" t="s">
        <v>136</v>
      </c>
      <c r="H9110" s="47" t="n">
        <v>324</v>
      </c>
      <c r="I9110" s="57" t="n">
        <f aca="false">IFERROR(H9110/INDEX(Rate_Master!$C$2:$C$13,MATCH(F9110,Rate_Master!$A$2:$A$13,0)),0)</f>
        <v>1.35</v>
      </c>
    </row>
    <row r="9111" customFormat="false" ht="15" hidden="false" customHeight="false" outlineLevel="0" collapsed="false">
      <c r="A9111" s="47" t="s">
        <v>21063</v>
      </c>
      <c r="B9111" s="47" t="s">
        <v>2023</v>
      </c>
      <c r="C9111" s="48" t="n">
        <v>46185</v>
      </c>
      <c r="D9111" s="47" t="s">
        <v>65</v>
      </c>
      <c r="E9111" s="47" t="s">
        <v>134</v>
      </c>
      <c r="F9111" s="47" t="s">
        <v>159</v>
      </c>
      <c r="G9111" s="47" t="s">
        <v>137</v>
      </c>
      <c r="H9111" s="47" t="n">
        <v>265</v>
      </c>
      <c r="I9111" s="57" t="n">
        <f aca="false">IFERROR(H9111/INDEX(Rate_Master!$C$2:$C$13,MATCH(F9111,Rate_Master!$A$2:$A$13,0)),0)</f>
        <v>1.10416666666667</v>
      </c>
    </row>
    <row r="9112" customFormat="false" ht="15" hidden="false" customHeight="false" outlineLevel="0" collapsed="false">
      <c r="A9112" s="47" t="s">
        <v>21064</v>
      </c>
      <c r="B9112" s="47" t="s">
        <v>2023</v>
      </c>
      <c r="C9112" s="48" t="n">
        <v>46185</v>
      </c>
      <c r="D9112" s="47" t="s">
        <v>65</v>
      </c>
      <c r="E9112" s="47" t="s">
        <v>134</v>
      </c>
      <c r="F9112" s="47" t="s">
        <v>159</v>
      </c>
      <c r="G9112" s="47" t="s">
        <v>138</v>
      </c>
      <c r="H9112" s="47" t="n">
        <v>119</v>
      </c>
      <c r="I9112" s="57" t="n">
        <f aca="false">IFERROR(H9112/INDEX(Rate_Master!$C$2:$C$13,MATCH(F9112,Rate_Master!$A$2:$A$13,0)),0)</f>
        <v>0.495833333333333</v>
      </c>
    </row>
    <row r="9113" customFormat="false" ht="15" hidden="false" customHeight="false" outlineLevel="0" collapsed="false">
      <c r="A9113" s="47" t="s">
        <v>21065</v>
      </c>
      <c r="B9113" s="47" t="s">
        <v>2024</v>
      </c>
      <c r="C9113" s="48" t="n">
        <v>46185</v>
      </c>
      <c r="D9113" s="47" t="s">
        <v>65</v>
      </c>
      <c r="E9113" s="47" t="s">
        <v>134</v>
      </c>
      <c r="F9113" s="47" t="s">
        <v>158</v>
      </c>
      <c r="G9113" s="47" t="s">
        <v>133</v>
      </c>
      <c r="H9113" s="47" t="n">
        <v>677</v>
      </c>
      <c r="I9113" s="57" t="n">
        <f aca="false">IFERROR(H9113/INDEX(Rate_Master!$C$2:$C$13,MATCH(F9113,Rate_Master!$A$2:$A$13,0)),0)</f>
        <v>3.385</v>
      </c>
    </row>
    <row r="9114" customFormat="false" ht="15" hidden="false" customHeight="false" outlineLevel="0" collapsed="false">
      <c r="A9114" s="47" t="s">
        <v>21066</v>
      </c>
      <c r="B9114" s="47" t="s">
        <v>2024</v>
      </c>
      <c r="C9114" s="48" t="n">
        <v>46185</v>
      </c>
      <c r="D9114" s="47" t="s">
        <v>65</v>
      </c>
      <c r="E9114" s="47" t="s">
        <v>134</v>
      </c>
      <c r="F9114" s="47" t="s">
        <v>158</v>
      </c>
      <c r="G9114" s="47" t="s">
        <v>135</v>
      </c>
      <c r="H9114" s="47" t="n">
        <v>535</v>
      </c>
      <c r="I9114" s="57" t="n">
        <f aca="false">IFERROR(H9114/INDEX(Rate_Master!$C$2:$C$13,MATCH(F9114,Rate_Master!$A$2:$A$13,0)),0)</f>
        <v>2.675</v>
      </c>
    </row>
    <row r="9115" customFormat="false" ht="15" hidden="false" customHeight="false" outlineLevel="0" collapsed="false">
      <c r="A9115" s="47" t="s">
        <v>21067</v>
      </c>
      <c r="B9115" s="47" t="s">
        <v>2024</v>
      </c>
      <c r="C9115" s="48" t="n">
        <v>46185</v>
      </c>
      <c r="D9115" s="47" t="s">
        <v>65</v>
      </c>
      <c r="E9115" s="47" t="s">
        <v>134</v>
      </c>
      <c r="F9115" s="47" t="s">
        <v>158</v>
      </c>
      <c r="G9115" s="47" t="s">
        <v>136</v>
      </c>
      <c r="H9115" s="47" t="n">
        <v>429</v>
      </c>
      <c r="I9115" s="57" t="n">
        <f aca="false">IFERROR(H9115/INDEX(Rate_Master!$C$2:$C$13,MATCH(F9115,Rate_Master!$A$2:$A$13,0)),0)</f>
        <v>2.145</v>
      </c>
    </row>
    <row r="9116" customFormat="false" ht="15" hidden="false" customHeight="false" outlineLevel="0" collapsed="false">
      <c r="A9116" s="47" t="s">
        <v>21068</v>
      </c>
      <c r="B9116" s="47" t="s">
        <v>2024</v>
      </c>
      <c r="C9116" s="48" t="n">
        <v>46185</v>
      </c>
      <c r="D9116" s="47" t="s">
        <v>65</v>
      </c>
      <c r="E9116" s="47" t="s">
        <v>134</v>
      </c>
      <c r="F9116" s="47" t="s">
        <v>158</v>
      </c>
      <c r="G9116" s="47" t="s">
        <v>137</v>
      </c>
      <c r="H9116" s="47" t="n">
        <v>340</v>
      </c>
      <c r="I9116" s="57" t="n">
        <f aca="false">IFERROR(H9116/INDEX(Rate_Master!$C$2:$C$13,MATCH(F9116,Rate_Master!$A$2:$A$13,0)),0)</f>
        <v>1.7</v>
      </c>
    </row>
    <row r="9117" customFormat="false" ht="15" hidden="false" customHeight="false" outlineLevel="0" collapsed="false">
      <c r="A9117" s="47" t="s">
        <v>21069</v>
      </c>
      <c r="B9117" s="47" t="s">
        <v>2024</v>
      </c>
      <c r="C9117" s="48" t="n">
        <v>46185</v>
      </c>
      <c r="D9117" s="47" t="s">
        <v>65</v>
      </c>
      <c r="E9117" s="47" t="s">
        <v>134</v>
      </c>
      <c r="F9117" s="47" t="s">
        <v>158</v>
      </c>
      <c r="G9117" s="47" t="s">
        <v>138</v>
      </c>
      <c r="H9117" s="47" t="n">
        <v>182</v>
      </c>
      <c r="I9117" s="57" t="n">
        <f aca="false">IFERROR(H9117/INDEX(Rate_Master!$C$2:$C$13,MATCH(F9117,Rate_Master!$A$2:$A$13,0)),0)</f>
        <v>0.91</v>
      </c>
    </row>
    <row r="9118" customFormat="false" ht="15" hidden="false" customHeight="false" outlineLevel="0" collapsed="false">
      <c r="A9118" s="47" t="s">
        <v>21070</v>
      </c>
      <c r="B9118" s="47" t="s">
        <v>2026</v>
      </c>
      <c r="C9118" s="48" t="n">
        <v>46186</v>
      </c>
      <c r="D9118" s="47" t="s">
        <v>62</v>
      </c>
      <c r="E9118" s="47" t="s">
        <v>120</v>
      </c>
      <c r="F9118" s="47" t="s">
        <v>149</v>
      </c>
      <c r="G9118" s="47" t="s">
        <v>119</v>
      </c>
      <c r="H9118" s="47" t="n">
        <v>801</v>
      </c>
      <c r="I9118" s="57" t="n">
        <f aca="false">IFERROR(H9118/INDEX(Rate_Master!$C$2:$C$13,MATCH(F9118,Rate_Master!$A$2:$A$13,0)),0)</f>
        <v>0.728181818181818</v>
      </c>
    </row>
    <row r="9119" customFormat="false" ht="15" hidden="false" customHeight="false" outlineLevel="0" collapsed="false">
      <c r="A9119" s="47" t="s">
        <v>21071</v>
      </c>
      <c r="B9119" s="47" t="s">
        <v>2026</v>
      </c>
      <c r="C9119" s="48" t="n">
        <v>46186</v>
      </c>
      <c r="D9119" s="47" t="s">
        <v>62</v>
      </c>
      <c r="E9119" s="47" t="s">
        <v>120</v>
      </c>
      <c r="F9119" s="47" t="s">
        <v>149</v>
      </c>
      <c r="G9119" s="47" t="s">
        <v>121</v>
      </c>
      <c r="H9119" s="47" t="n">
        <v>794</v>
      </c>
      <c r="I9119" s="57" t="n">
        <f aca="false">IFERROR(H9119/INDEX(Rate_Master!$C$2:$C$13,MATCH(F9119,Rate_Master!$A$2:$A$13,0)),0)</f>
        <v>0.721818181818182</v>
      </c>
    </row>
    <row r="9120" customFormat="false" ht="15" hidden="false" customHeight="false" outlineLevel="0" collapsed="false">
      <c r="A9120" s="47" t="s">
        <v>21072</v>
      </c>
      <c r="B9120" s="47" t="s">
        <v>2026</v>
      </c>
      <c r="C9120" s="48" t="n">
        <v>46186</v>
      </c>
      <c r="D9120" s="47" t="s">
        <v>62</v>
      </c>
      <c r="E9120" s="47" t="s">
        <v>120</v>
      </c>
      <c r="F9120" s="47" t="s">
        <v>149</v>
      </c>
      <c r="G9120" s="47" t="s">
        <v>122</v>
      </c>
      <c r="H9120" s="47" t="n">
        <v>789</v>
      </c>
      <c r="I9120" s="57" t="n">
        <f aca="false">IFERROR(H9120/INDEX(Rate_Master!$C$2:$C$13,MATCH(F9120,Rate_Master!$A$2:$A$13,0)),0)</f>
        <v>0.717272727272727</v>
      </c>
    </row>
    <row r="9121" customFormat="false" ht="15" hidden="false" customHeight="false" outlineLevel="0" collapsed="false">
      <c r="A9121" s="47" t="s">
        <v>21073</v>
      </c>
      <c r="B9121" s="47" t="s">
        <v>2026</v>
      </c>
      <c r="C9121" s="48" t="n">
        <v>46186</v>
      </c>
      <c r="D9121" s="47" t="s">
        <v>62</v>
      </c>
      <c r="E9121" s="47" t="s">
        <v>120</v>
      </c>
      <c r="F9121" s="47" t="s">
        <v>149</v>
      </c>
      <c r="G9121" s="47" t="s">
        <v>123</v>
      </c>
      <c r="H9121" s="47" t="n">
        <v>664</v>
      </c>
      <c r="I9121" s="57" t="n">
        <f aca="false">IFERROR(H9121/INDEX(Rate_Master!$C$2:$C$13,MATCH(F9121,Rate_Master!$A$2:$A$13,0)),0)</f>
        <v>0.603636363636364</v>
      </c>
    </row>
    <row r="9122" customFormat="false" ht="15" hidden="false" customHeight="false" outlineLevel="0" collapsed="false">
      <c r="A9122" s="47" t="s">
        <v>21074</v>
      </c>
      <c r="B9122" s="47" t="s">
        <v>2026</v>
      </c>
      <c r="C9122" s="48" t="n">
        <v>46186</v>
      </c>
      <c r="D9122" s="47" t="s">
        <v>62</v>
      </c>
      <c r="E9122" s="47" t="s">
        <v>120</v>
      </c>
      <c r="F9122" s="47" t="s">
        <v>149</v>
      </c>
      <c r="G9122" s="47" t="s">
        <v>124</v>
      </c>
      <c r="H9122" s="47" t="n">
        <v>353</v>
      </c>
      <c r="I9122" s="57" t="n">
        <f aca="false">IFERROR(H9122/INDEX(Rate_Master!$C$2:$C$13,MATCH(F9122,Rate_Master!$A$2:$A$13,0)),0)</f>
        <v>0.320909090909091</v>
      </c>
    </row>
    <row r="9123" customFormat="false" ht="15" hidden="false" customHeight="false" outlineLevel="0" collapsed="false">
      <c r="A9123" s="47" t="s">
        <v>21075</v>
      </c>
      <c r="B9123" s="47" t="s">
        <v>2026</v>
      </c>
      <c r="C9123" s="48" t="n">
        <v>46186</v>
      </c>
      <c r="D9123" s="47" t="s">
        <v>62</v>
      </c>
      <c r="E9123" s="47" t="s">
        <v>120</v>
      </c>
      <c r="F9123" s="47" t="s">
        <v>149</v>
      </c>
      <c r="G9123" s="47" t="s">
        <v>125</v>
      </c>
      <c r="H9123" s="47" t="n">
        <v>247</v>
      </c>
      <c r="I9123" s="57" t="n">
        <f aca="false">IFERROR(H9123/INDEX(Rate_Master!$C$2:$C$13,MATCH(F9123,Rate_Master!$A$2:$A$13,0)),0)</f>
        <v>0.224545454545455</v>
      </c>
    </row>
    <row r="9124" customFormat="false" ht="15" hidden="false" customHeight="false" outlineLevel="0" collapsed="false">
      <c r="A9124" s="47" t="s">
        <v>21076</v>
      </c>
      <c r="B9124" s="47" t="s">
        <v>2026</v>
      </c>
      <c r="C9124" s="48" t="n">
        <v>46186</v>
      </c>
      <c r="D9124" s="47" t="s">
        <v>62</v>
      </c>
      <c r="E9124" s="47" t="s">
        <v>120</v>
      </c>
      <c r="F9124" s="47" t="s">
        <v>149</v>
      </c>
      <c r="G9124" s="47" t="s">
        <v>126</v>
      </c>
      <c r="H9124" s="47" t="n">
        <v>155</v>
      </c>
      <c r="I9124" s="57" t="n">
        <f aca="false">IFERROR(H9124/INDEX(Rate_Master!$C$2:$C$13,MATCH(F9124,Rate_Master!$A$2:$A$13,0)),0)</f>
        <v>0.140909090909091</v>
      </c>
    </row>
    <row r="9125" customFormat="false" ht="15" hidden="false" customHeight="false" outlineLevel="0" collapsed="false">
      <c r="A9125" s="47" t="s">
        <v>21077</v>
      </c>
      <c r="B9125" s="47" t="s">
        <v>2027</v>
      </c>
      <c r="C9125" s="48" t="n">
        <v>46186</v>
      </c>
      <c r="D9125" s="47" t="s">
        <v>62</v>
      </c>
      <c r="E9125" s="47" t="s">
        <v>120</v>
      </c>
      <c r="F9125" s="47" t="s">
        <v>149</v>
      </c>
      <c r="G9125" s="47" t="s">
        <v>119</v>
      </c>
      <c r="H9125" s="47" t="n">
        <v>1940</v>
      </c>
      <c r="I9125" s="57" t="n">
        <f aca="false">IFERROR(H9125/INDEX(Rate_Master!$C$2:$C$13,MATCH(F9125,Rate_Master!$A$2:$A$13,0)),0)</f>
        <v>1.76363636363636</v>
      </c>
    </row>
    <row r="9126" customFormat="false" ht="15" hidden="false" customHeight="false" outlineLevel="0" collapsed="false">
      <c r="A9126" s="47" t="s">
        <v>21078</v>
      </c>
      <c r="B9126" s="47" t="s">
        <v>2027</v>
      </c>
      <c r="C9126" s="48" t="n">
        <v>46186</v>
      </c>
      <c r="D9126" s="47" t="s">
        <v>62</v>
      </c>
      <c r="E9126" s="47" t="s">
        <v>120</v>
      </c>
      <c r="F9126" s="47" t="s">
        <v>149</v>
      </c>
      <c r="G9126" s="47" t="s">
        <v>121</v>
      </c>
      <c r="H9126" s="47" t="n">
        <v>1690</v>
      </c>
      <c r="I9126" s="57" t="n">
        <f aca="false">IFERROR(H9126/INDEX(Rate_Master!$C$2:$C$13,MATCH(F9126,Rate_Master!$A$2:$A$13,0)),0)</f>
        <v>1.53636363636364</v>
      </c>
    </row>
    <row r="9127" customFormat="false" ht="15" hidden="false" customHeight="false" outlineLevel="0" collapsed="false">
      <c r="A9127" s="47" t="s">
        <v>21079</v>
      </c>
      <c r="B9127" s="47" t="s">
        <v>2027</v>
      </c>
      <c r="C9127" s="48" t="n">
        <v>46186</v>
      </c>
      <c r="D9127" s="47" t="s">
        <v>62</v>
      </c>
      <c r="E9127" s="47" t="s">
        <v>120</v>
      </c>
      <c r="F9127" s="47" t="s">
        <v>149</v>
      </c>
      <c r="G9127" s="47" t="s">
        <v>122</v>
      </c>
      <c r="H9127" s="47" t="n">
        <v>1975</v>
      </c>
      <c r="I9127" s="57" t="n">
        <f aca="false">IFERROR(H9127/INDEX(Rate_Master!$C$2:$C$13,MATCH(F9127,Rate_Master!$A$2:$A$13,0)),0)</f>
        <v>1.79545454545455</v>
      </c>
    </row>
    <row r="9128" customFormat="false" ht="15" hidden="false" customHeight="false" outlineLevel="0" collapsed="false">
      <c r="A9128" s="47" t="s">
        <v>21080</v>
      </c>
      <c r="B9128" s="47" t="s">
        <v>2027</v>
      </c>
      <c r="C9128" s="48" t="n">
        <v>46186</v>
      </c>
      <c r="D9128" s="47" t="s">
        <v>62</v>
      </c>
      <c r="E9128" s="47" t="s">
        <v>120</v>
      </c>
      <c r="F9128" s="47" t="s">
        <v>149</v>
      </c>
      <c r="G9128" s="47" t="s">
        <v>123</v>
      </c>
      <c r="H9128" s="47" t="n">
        <v>1368</v>
      </c>
      <c r="I9128" s="57" t="n">
        <f aca="false">IFERROR(H9128/INDEX(Rate_Master!$C$2:$C$13,MATCH(F9128,Rate_Master!$A$2:$A$13,0)),0)</f>
        <v>1.24363636363636</v>
      </c>
    </row>
    <row r="9129" customFormat="false" ht="15" hidden="false" customHeight="false" outlineLevel="0" collapsed="false">
      <c r="A9129" s="47" t="s">
        <v>21081</v>
      </c>
      <c r="B9129" s="47" t="s">
        <v>2027</v>
      </c>
      <c r="C9129" s="48" t="n">
        <v>46186</v>
      </c>
      <c r="D9129" s="47" t="s">
        <v>62</v>
      </c>
      <c r="E9129" s="47" t="s">
        <v>120</v>
      </c>
      <c r="F9129" s="47" t="s">
        <v>149</v>
      </c>
      <c r="G9129" s="47" t="s">
        <v>124</v>
      </c>
      <c r="H9129" s="47" t="n">
        <v>873</v>
      </c>
      <c r="I9129" s="57" t="n">
        <f aca="false">IFERROR(H9129/INDEX(Rate_Master!$C$2:$C$13,MATCH(F9129,Rate_Master!$A$2:$A$13,0)),0)</f>
        <v>0.793636363636364</v>
      </c>
    </row>
    <row r="9130" customFormat="false" ht="15" hidden="false" customHeight="false" outlineLevel="0" collapsed="false">
      <c r="A9130" s="47" t="s">
        <v>21082</v>
      </c>
      <c r="B9130" s="47" t="s">
        <v>2027</v>
      </c>
      <c r="C9130" s="48" t="n">
        <v>46186</v>
      </c>
      <c r="D9130" s="47" t="s">
        <v>62</v>
      </c>
      <c r="E9130" s="47" t="s">
        <v>120</v>
      </c>
      <c r="F9130" s="47" t="s">
        <v>149</v>
      </c>
      <c r="G9130" s="47" t="s">
        <v>125</v>
      </c>
      <c r="H9130" s="47" t="n">
        <v>516</v>
      </c>
      <c r="I9130" s="57" t="n">
        <f aca="false">IFERROR(H9130/INDEX(Rate_Master!$C$2:$C$13,MATCH(F9130,Rate_Master!$A$2:$A$13,0)),0)</f>
        <v>0.469090909090909</v>
      </c>
    </row>
    <row r="9131" customFormat="false" ht="15" hidden="false" customHeight="false" outlineLevel="0" collapsed="false">
      <c r="A9131" s="47" t="s">
        <v>21083</v>
      </c>
      <c r="B9131" s="47" t="s">
        <v>2027</v>
      </c>
      <c r="C9131" s="48" t="n">
        <v>46186</v>
      </c>
      <c r="D9131" s="47" t="s">
        <v>62</v>
      </c>
      <c r="E9131" s="47" t="s">
        <v>120</v>
      </c>
      <c r="F9131" s="47" t="s">
        <v>149</v>
      </c>
      <c r="G9131" s="47" t="s">
        <v>126</v>
      </c>
      <c r="H9131" s="47" t="n">
        <v>344</v>
      </c>
      <c r="I9131" s="57" t="n">
        <f aca="false">IFERROR(H9131/INDEX(Rate_Master!$C$2:$C$13,MATCH(F9131,Rate_Master!$A$2:$A$13,0)),0)</f>
        <v>0.312727272727273</v>
      </c>
    </row>
    <row r="9132" customFormat="false" ht="15" hidden="false" customHeight="false" outlineLevel="0" collapsed="false">
      <c r="A9132" s="47" t="s">
        <v>21084</v>
      </c>
      <c r="B9132" s="47" t="s">
        <v>2028</v>
      </c>
      <c r="C9132" s="48" t="n">
        <v>46186</v>
      </c>
      <c r="D9132" s="47" t="s">
        <v>62</v>
      </c>
      <c r="E9132" s="47" t="s">
        <v>120</v>
      </c>
      <c r="F9132" s="47" t="s">
        <v>149</v>
      </c>
      <c r="G9132" s="47" t="s">
        <v>119</v>
      </c>
      <c r="H9132" s="47" t="n">
        <v>2960</v>
      </c>
      <c r="I9132" s="57" t="n">
        <f aca="false">IFERROR(H9132/INDEX(Rate_Master!$C$2:$C$13,MATCH(F9132,Rate_Master!$A$2:$A$13,0)),0)</f>
        <v>2.69090909090909</v>
      </c>
    </row>
    <row r="9133" customFormat="false" ht="15" hidden="false" customHeight="false" outlineLevel="0" collapsed="false">
      <c r="A9133" s="47" t="s">
        <v>21085</v>
      </c>
      <c r="B9133" s="47" t="s">
        <v>2028</v>
      </c>
      <c r="C9133" s="48" t="n">
        <v>46186</v>
      </c>
      <c r="D9133" s="47" t="s">
        <v>62</v>
      </c>
      <c r="E9133" s="47" t="s">
        <v>120</v>
      </c>
      <c r="F9133" s="47" t="s">
        <v>149</v>
      </c>
      <c r="G9133" s="47" t="s">
        <v>121</v>
      </c>
      <c r="H9133" s="47" t="n">
        <v>2645</v>
      </c>
      <c r="I9133" s="57" t="n">
        <f aca="false">IFERROR(H9133/INDEX(Rate_Master!$C$2:$C$13,MATCH(F9133,Rate_Master!$A$2:$A$13,0)),0)</f>
        <v>2.40454545454545</v>
      </c>
    </row>
    <row r="9134" customFormat="false" ht="15" hidden="false" customHeight="false" outlineLevel="0" collapsed="false">
      <c r="A9134" s="47" t="s">
        <v>21086</v>
      </c>
      <c r="B9134" s="47" t="s">
        <v>2028</v>
      </c>
      <c r="C9134" s="48" t="n">
        <v>46186</v>
      </c>
      <c r="D9134" s="47" t="s">
        <v>62</v>
      </c>
      <c r="E9134" s="47" t="s">
        <v>120</v>
      </c>
      <c r="F9134" s="47" t="s">
        <v>149</v>
      </c>
      <c r="G9134" s="47" t="s">
        <v>122</v>
      </c>
      <c r="H9134" s="47" t="n">
        <v>2937</v>
      </c>
      <c r="I9134" s="57" t="n">
        <f aca="false">IFERROR(H9134/INDEX(Rate_Master!$C$2:$C$13,MATCH(F9134,Rate_Master!$A$2:$A$13,0)),0)</f>
        <v>2.67</v>
      </c>
    </row>
    <row r="9135" customFormat="false" ht="15" hidden="false" customHeight="false" outlineLevel="0" collapsed="false">
      <c r="A9135" s="47" t="s">
        <v>21087</v>
      </c>
      <c r="B9135" s="47" t="s">
        <v>2028</v>
      </c>
      <c r="C9135" s="48" t="n">
        <v>46186</v>
      </c>
      <c r="D9135" s="47" t="s">
        <v>62</v>
      </c>
      <c r="E9135" s="47" t="s">
        <v>120</v>
      </c>
      <c r="F9135" s="47" t="s">
        <v>149</v>
      </c>
      <c r="G9135" s="47" t="s">
        <v>123</v>
      </c>
      <c r="H9135" s="47" t="n">
        <v>2139</v>
      </c>
      <c r="I9135" s="57" t="n">
        <f aca="false">IFERROR(H9135/INDEX(Rate_Master!$C$2:$C$13,MATCH(F9135,Rate_Master!$A$2:$A$13,0)),0)</f>
        <v>1.94454545454545</v>
      </c>
    </row>
    <row r="9136" customFormat="false" ht="15" hidden="false" customHeight="false" outlineLevel="0" collapsed="false">
      <c r="A9136" s="47" t="s">
        <v>21088</v>
      </c>
      <c r="B9136" s="47" t="s">
        <v>2028</v>
      </c>
      <c r="C9136" s="48" t="n">
        <v>46186</v>
      </c>
      <c r="D9136" s="47" t="s">
        <v>62</v>
      </c>
      <c r="E9136" s="47" t="s">
        <v>120</v>
      </c>
      <c r="F9136" s="47" t="s">
        <v>149</v>
      </c>
      <c r="G9136" s="47" t="s">
        <v>124</v>
      </c>
      <c r="H9136" s="47" t="n">
        <v>1377</v>
      </c>
      <c r="I9136" s="57" t="n">
        <f aca="false">IFERROR(H9136/INDEX(Rate_Master!$C$2:$C$13,MATCH(F9136,Rate_Master!$A$2:$A$13,0)),0)</f>
        <v>1.25181818181818</v>
      </c>
    </row>
    <row r="9137" customFormat="false" ht="15" hidden="false" customHeight="false" outlineLevel="0" collapsed="false">
      <c r="A9137" s="47" t="s">
        <v>21089</v>
      </c>
      <c r="B9137" s="47" t="s">
        <v>2028</v>
      </c>
      <c r="C9137" s="48" t="n">
        <v>46186</v>
      </c>
      <c r="D9137" s="47" t="s">
        <v>62</v>
      </c>
      <c r="E9137" s="47" t="s">
        <v>120</v>
      </c>
      <c r="F9137" s="47" t="s">
        <v>149</v>
      </c>
      <c r="G9137" s="47" t="s">
        <v>125</v>
      </c>
      <c r="H9137" s="47" t="n">
        <v>821</v>
      </c>
      <c r="I9137" s="57" t="n">
        <f aca="false">IFERROR(H9137/INDEX(Rate_Master!$C$2:$C$13,MATCH(F9137,Rate_Master!$A$2:$A$13,0)),0)</f>
        <v>0.746363636363636</v>
      </c>
    </row>
    <row r="9138" customFormat="false" ht="15" hidden="false" customHeight="false" outlineLevel="0" collapsed="false">
      <c r="A9138" s="47" t="s">
        <v>21090</v>
      </c>
      <c r="B9138" s="47" t="s">
        <v>2028</v>
      </c>
      <c r="C9138" s="48" t="n">
        <v>46186</v>
      </c>
      <c r="D9138" s="47" t="s">
        <v>62</v>
      </c>
      <c r="E9138" s="47" t="s">
        <v>120</v>
      </c>
      <c r="F9138" s="47" t="s">
        <v>149</v>
      </c>
      <c r="G9138" s="47" t="s">
        <v>126</v>
      </c>
      <c r="H9138" s="47" t="n">
        <v>504</v>
      </c>
      <c r="I9138" s="57" t="n">
        <f aca="false">IFERROR(H9138/INDEX(Rate_Master!$C$2:$C$13,MATCH(F9138,Rate_Master!$A$2:$A$13,0)),0)</f>
        <v>0.458181818181818</v>
      </c>
    </row>
    <row r="9139" customFormat="false" ht="15" hidden="false" customHeight="false" outlineLevel="0" collapsed="false">
      <c r="A9139" s="47" t="s">
        <v>21091</v>
      </c>
      <c r="B9139" s="47" t="s">
        <v>2029</v>
      </c>
      <c r="C9139" s="48" t="n">
        <v>46186</v>
      </c>
      <c r="D9139" s="47" t="s">
        <v>63</v>
      </c>
      <c r="E9139" s="47" t="s">
        <v>120</v>
      </c>
      <c r="F9139" s="47" t="s">
        <v>151</v>
      </c>
      <c r="G9139" s="47" t="s">
        <v>119</v>
      </c>
      <c r="H9139" s="47" t="n">
        <v>1347</v>
      </c>
      <c r="I9139" s="57" t="n">
        <f aca="false">IFERROR(H9139/INDEX(Rate_Master!$C$2:$C$13,MATCH(F9139,Rate_Master!$A$2:$A$13,0)),0)</f>
        <v>1.92428571428571</v>
      </c>
    </row>
    <row r="9140" customFormat="false" ht="15" hidden="false" customHeight="false" outlineLevel="0" collapsed="false">
      <c r="A9140" s="47" t="s">
        <v>21092</v>
      </c>
      <c r="B9140" s="47" t="s">
        <v>2029</v>
      </c>
      <c r="C9140" s="48" t="n">
        <v>46186</v>
      </c>
      <c r="D9140" s="47" t="s">
        <v>63</v>
      </c>
      <c r="E9140" s="47" t="s">
        <v>120</v>
      </c>
      <c r="F9140" s="47" t="s">
        <v>151</v>
      </c>
      <c r="G9140" s="47" t="s">
        <v>121</v>
      </c>
      <c r="H9140" s="47" t="n">
        <v>1230</v>
      </c>
      <c r="I9140" s="57" t="n">
        <f aca="false">IFERROR(H9140/INDEX(Rate_Master!$C$2:$C$13,MATCH(F9140,Rate_Master!$A$2:$A$13,0)),0)</f>
        <v>1.75714285714286</v>
      </c>
    </row>
    <row r="9141" customFormat="false" ht="15" hidden="false" customHeight="false" outlineLevel="0" collapsed="false">
      <c r="A9141" s="47" t="s">
        <v>21093</v>
      </c>
      <c r="B9141" s="47" t="s">
        <v>2029</v>
      </c>
      <c r="C9141" s="48" t="n">
        <v>46186</v>
      </c>
      <c r="D9141" s="47" t="s">
        <v>63</v>
      </c>
      <c r="E9141" s="47" t="s">
        <v>120</v>
      </c>
      <c r="F9141" s="47" t="s">
        <v>151</v>
      </c>
      <c r="G9141" s="47" t="s">
        <v>122</v>
      </c>
      <c r="H9141" s="47" t="n">
        <v>2933</v>
      </c>
      <c r="I9141" s="57" t="n">
        <f aca="false">IFERROR(H9141/INDEX(Rate_Master!$C$2:$C$13,MATCH(F9141,Rate_Master!$A$2:$A$13,0)),0)</f>
        <v>4.19</v>
      </c>
    </row>
    <row r="9142" customFormat="false" ht="15" hidden="false" customHeight="false" outlineLevel="0" collapsed="false">
      <c r="A9142" s="47" t="s">
        <v>21094</v>
      </c>
      <c r="B9142" s="47" t="s">
        <v>2029</v>
      </c>
      <c r="C9142" s="48" t="n">
        <v>46186</v>
      </c>
      <c r="D9142" s="47" t="s">
        <v>63</v>
      </c>
      <c r="E9142" s="47" t="s">
        <v>120</v>
      </c>
      <c r="F9142" s="47" t="s">
        <v>151</v>
      </c>
      <c r="G9142" s="47" t="s">
        <v>123</v>
      </c>
      <c r="H9142" s="47" t="n">
        <v>976</v>
      </c>
      <c r="I9142" s="57" t="n">
        <f aca="false">IFERROR(H9142/INDEX(Rate_Master!$C$2:$C$13,MATCH(F9142,Rate_Master!$A$2:$A$13,0)),0)</f>
        <v>1.39428571428571</v>
      </c>
    </row>
    <row r="9143" customFormat="false" ht="15" hidden="false" customHeight="false" outlineLevel="0" collapsed="false">
      <c r="A9143" s="47" t="s">
        <v>21095</v>
      </c>
      <c r="B9143" s="47" t="s">
        <v>2029</v>
      </c>
      <c r="C9143" s="48" t="n">
        <v>46186</v>
      </c>
      <c r="D9143" s="47" t="s">
        <v>63</v>
      </c>
      <c r="E9143" s="47" t="s">
        <v>120</v>
      </c>
      <c r="F9143" s="47" t="s">
        <v>151</v>
      </c>
      <c r="G9143" s="47" t="s">
        <v>124</v>
      </c>
      <c r="H9143" s="47" t="n">
        <v>627</v>
      </c>
      <c r="I9143" s="57" t="n">
        <f aca="false">IFERROR(H9143/INDEX(Rate_Master!$C$2:$C$13,MATCH(F9143,Rate_Master!$A$2:$A$13,0)),0)</f>
        <v>0.895714285714286</v>
      </c>
    </row>
    <row r="9144" customFormat="false" ht="15" hidden="false" customHeight="false" outlineLevel="0" collapsed="false">
      <c r="A9144" s="47" t="s">
        <v>21096</v>
      </c>
      <c r="B9144" s="47" t="s">
        <v>2029</v>
      </c>
      <c r="C9144" s="48" t="n">
        <v>46186</v>
      </c>
      <c r="D9144" s="47" t="s">
        <v>63</v>
      </c>
      <c r="E9144" s="47" t="s">
        <v>120</v>
      </c>
      <c r="F9144" s="47" t="s">
        <v>151</v>
      </c>
      <c r="G9144" s="47" t="s">
        <v>125</v>
      </c>
      <c r="H9144" s="47" t="n">
        <v>373</v>
      </c>
      <c r="I9144" s="57" t="n">
        <f aca="false">IFERROR(H9144/INDEX(Rate_Master!$C$2:$C$13,MATCH(F9144,Rate_Master!$A$2:$A$13,0)),0)</f>
        <v>0.532857142857143</v>
      </c>
    </row>
    <row r="9145" customFormat="false" ht="15" hidden="false" customHeight="false" outlineLevel="0" collapsed="false">
      <c r="A9145" s="47" t="s">
        <v>21097</v>
      </c>
      <c r="B9145" s="47" t="s">
        <v>2029</v>
      </c>
      <c r="C9145" s="48" t="n">
        <v>46186</v>
      </c>
      <c r="D9145" s="47" t="s">
        <v>63</v>
      </c>
      <c r="E9145" s="47" t="s">
        <v>120</v>
      </c>
      <c r="F9145" s="47" t="s">
        <v>151</v>
      </c>
      <c r="G9145" s="47" t="s">
        <v>126</v>
      </c>
      <c r="H9145" s="47" t="n">
        <v>255</v>
      </c>
      <c r="I9145" s="57" t="n">
        <f aca="false">IFERROR(H9145/INDEX(Rate_Master!$C$2:$C$13,MATCH(F9145,Rate_Master!$A$2:$A$13,0)),0)</f>
        <v>0.364285714285714</v>
      </c>
    </row>
    <row r="9146" customFormat="false" ht="15" hidden="false" customHeight="false" outlineLevel="0" collapsed="false">
      <c r="A9146" s="47" t="s">
        <v>21098</v>
      </c>
      <c r="B9146" s="47" t="s">
        <v>2030</v>
      </c>
      <c r="C9146" s="48" t="n">
        <v>46186</v>
      </c>
      <c r="D9146" s="47" t="s">
        <v>63</v>
      </c>
      <c r="E9146" s="47" t="s">
        <v>120</v>
      </c>
      <c r="F9146" s="47" t="s">
        <v>151</v>
      </c>
      <c r="G9146" s="47" t="s">
        <v>119</v>
      </c>
      <c r="H9146" s="47" t="n">
        <v>2167</v>
      </c>
      <c r="I9146" s="57" t="n">
        <f aca="false">IFERROR(H9146/INDEX(Rate_Master!$C$2:$C$13,MATCH(F9146,Rate_Master!$A$2:$A$13,0)),0)</f>
        <v>3.09571428571429</v>
      </c>
    </row>
    <row r="9147" customFormat="false" ht="15" hidden="false" customHeight="false" outlineLevel="0" collapsed="false">
      <c r="A9147" s="47" t="s">
        <v>21099</v>
      </c>
      <c r="B9147" s="47" t="s">
        <v>2030</v>
      </c>
      <c r="C9147" s="48" t="n">
        <v>46186</v>
      </c>
      <c r="D9147" s="47" t="s">
        <v>63</v>
      </c>
      <c r="E9147" s="47" t="s">
        <v>120</v>
      </c>
      <c r="F9147" s="47" t="s">
        <v>151</v>
      </c>
      <c r="G9147" s="47" t="s">
        <v>121</v>
      </c>
      <c r="H9147" s="47" t="n">
        <v>1913</v>
      </c>
      <c r="I9147" s="57" t="n">
        <f aca="false">IFERROR(H9147/INDEX(Rate_Master!$C$2:$C$13,MATCH(F9147,Rate_Master!$A$2:$A$13,0)),0)</f>
        <v>2.73285714285714</v>
      </c>
    </row>
    <row r="9148" customFormat="false" ht="15" hidden="false" customHeight="false" outlineLevel="0" collapsed="false">
      <c r="A9148" s="47" t="s">
        <v>21100</v>
      </c>
      <c r="B9148" s="47" t="s">
        <v>2030</v>
      </c>
      <c r="C9148" s="48" t="n">
        <v>46186</v>
      </c>
      <c r="D9148" s="47" t="s">
        <v>63</v>
      </c>
      <c r="E9148" s="47" t="s">
        <v>120</v>
      </c>
      <c r="F9148" s="47" t="s">
        <v>151</v>
      </c>
      <c r="G9148" s="47" t="s">
        <v>122</v>
      </c>
      <c r="H9148" s="47" t="n">
        <v>4596</v>
      </c>
      <c r="I9148" s="57" t="n">
        <f aca="false">IFERROR(H9148/INDEX(Rate_Master!$C$2:$C$13,MATCH(F9148,Rate_Master!$A$2:$A$13,0)),0)</f>
        <v>6.56571428571429</v>
      </c>
    </row>
    <row r="9149" customFormat="false" ht="15" hidden="false" customHeight="false" outlineLevel="0" collapsed="false">
      <c r="A9149" s="47" t="s">
        <v>21101</v>
      </c>
      <c r="B9149" s="47" t="s">
        <v>2030</v>
      </c>
      <c r="C9149" s="48" t="n">
        <v>46186</v>
      </c>
      <c r="D9149" s="47" t="s">
        <v>63</v>
      </c>
      <c r="E9149" s="47" t="s">
        <v>120</v>
      </c>
      <c r="F9149" s="47" t="s">
        <v>151</v>
      </c>
      <c r="G9149" s="47" t="s">
        <v>123</v>
      </c>
      <c r="H9149" s="47" t="n">
        <v>1513</v>
      </c>
      <c r="I9149" s="57" t="n">
        <f aca="false">IFERROR(H9149/INDEX(Rate_Master!$C$2:$C$13,MATCH(F9149,Rate_Master!$A$2:$A$13,0)),0)</f>
        <v>2.16142857142857</v>
      </c>
    </row>
    <row r="9150" customFormat="false" ht="15" hidden="false" customHeight="false" outlineLevel="0" collapsed="false">
      <c r="A9150" s="47" t="s">
        <v>21102</v>
      </c>
      <c r="B9150" s="47" t="s">
        <v>2030</v>
      </c>
      <c r="C9150" s="48" t="n">
        <v>46186</v>
      </c>
      <c r="D9150" s="47" t="s">
        <v>63</v>
      </c>
      <c r="E9150" s="47" t="s">
        <v>120</v>
      </c>
      <c r="F9150" s="47" t="s">
        <v>151</v>
      </c>
      <c r="G9150" s="47" t="s">
        <v>124</v>
      </c>
      <c r="H9150" s="47" t="n">
        <v>996</v>
      </c>
      <c r="I9150" s="57" t="n">
        <f aca="false">IFERROR(H9150/INDEX(Rate_Master!$C$2:$C$13,MATCH(F9150,Rate_Master!$A$2:$A$13,0)),0)</f>
        <v>1.42285714285714</v>
      </c>
    </row>
    <row r="9151" customFormat="false" ht="15" hidden="false" customHeight="false" outlineLevel="0" collapsed="false">
      <c r="A9151" s="47" t="s">
        <v>21103</v>
      </c>
      <c r="B9151" s="47" t="s">
        <v>2030</v>
      </c>
      <c r="C9151" s="48" t="n">
        <v>46186</v>
      </c>
      <c r="D9151" s="47" t="s">
        <v>63</v>
      </c>
      <c r="E9151" s="47" t="s">
        <v>120</v>
      </c>
      <c r="F9151" s="47" t="s">
        <v>151</v>
      </c>
      <c r="G9151" s="47" t="s">
        <v>125</v>
      </c>
      <c r="H9151" s="47" t="n">
        <v>561</v>
      </c>
      <c r="I9151" s="57" t="n">
        <f aca="false">IFERROR(H9151/INDEX(Rate_Master!$C$2:$C$13,MATCH(F9151,Rate_Master!$A$2:$A$13,0)),0)</f>
        <v>0.801428571428571</v>
      </c>
    </row>
    <row r="9152" customFormat="false" ht="15" hidden="false" customHeight="false" outlineLevel="0" collapsed="false">
      <c r="A9152" s="47" t="s">
        <v>21104</v>
      </c>
      <c r="B9152" s="47" t="s">
        <v>2030</v>
      </c>
      <c r="C9152" s="48" t="n">
        <v>46186</v>
      </c>
      <c r="D9152" s="47" t="s">
        <v>63</v>
      </c>
      <c r="E9152" s="47" t="s">
        <v>120</v>
      </c>
      <c r="F9152" s="47" t="s">
        <v>151</v>
      </c>
      <c r="G9152" s="47" t="s">
        <v>126</v>
      </c>
      <c r="H9152" s="47" t="n">
        <v>389</v>
      </c>
      <c r="I9152" s="57" t="n">
        <f aca="false">IFERROR(H9152/INDEX(Rate_Master!$C$2:$C$13,MATCH(F9152,Rate_Master!$A$2:$A$13,0)),0)</f>
        <v>0.555714285714286</v>
      </c>
    </row>
    <row r="9153" customFormat="false" ht="15" hidden="false" customHeight="false" outlineLevel="0" collapsed="false">
      <c r="A9153" s="47" t="s">
        <v>21105</v>
      </c>
      <c r="B9153" s="47" t="s">
        <v>2031</v>
      </c>
      <c r="C9153" s="48" t="n">
        <v>46186</v>
      </c>
      <c r="D9153" s="47" t="s">
        <v>63</v>
      </c>
      <c r="E9153" s="47" t="s">
        <v>120</v>
      </c>
      <c r="F9153" s="47" t="s">
        <v>151</v>
      </c>
      <c r="G9153" s="47" t="s">
        <v>119</v>
      </c>
      <c r="H9153" s="47" t="n">
        <v>1285</v>
      </c>
      <c r="I9153" s="57" t="n">
        <f aca="false">IFERROR(H9153/INDEX(Rate_Master!$C$2:$C$13,MATCH(F9153,Rate_Master!$A$2:$A$13,0)),0)</f>
        <v>1.83571428571429</v>
      </c>
    </row>
    <row r="9154" customFormat="false" ht="15" hidden="false" customHeight="false" outlineLevel="0" collapsed="false">
      <c r="A9154" s="47" t="s">
        <v>21106</v>
      </c>
      <c r="B9154" s="47" t="s">
        <v>2031</v>
      </c>
      <c r="C9154" s="48" t="n">
        <v>46186</v>
      </c>
      <c r="D9154" s="47" t="s">
        <v>63</v>
      </c>
      <c r="E9154" s="47" t="s">
        <v>120</v>
      </c>
      <c r="F9154" s="47" t="s">
        <v>151</v>
      </c>
      <c r="G9154" s="47" t="s">
        <v>121</v>
      </c>
      <c r="H9154" s="47" t="n">
        <v>1237</v>
      </c>
      <c r="I9154" s="57" t="n">
        <f aca="false">IFERROR(H9154/INDEX(Rate_Master!$C$2:$C$13,MATCH(F9154,Rate_Master!$A$2:$A$13,0)),0)</f>
        <v>1.76714285714286</v>
      </c>
    </row>
    <row r="9155" customFormat="false" ht="15" hidden="false" customHeight="false" outlineLevel="0" collapsed="false">
      <c r="A9155" s="47" t="s">
        <v>21107</v>
      </c>
      <c r="B9155" s="47" t="s">
        <v>2031</v>
      </c>
      <c r="C9155" s="48" t="n">
        <v>46186</v>
      </c>
      <c r="D9155" s="47" t="s">
        <v>63</v>
      </c>
      <c r="E9155" s="47" t="s">
        <v>120</v>
      </c>
      <c r="F9155" s="47" t="s">
        <v>151</v>
      </c>
      <c r="G9155" s="47" t="s">
        <v>122</v>
      </c>
      <c r="H9155" s="47" t="n">
        <v>2953</v>
      </c>
      <c r="I9155" s="57" t="n">
        <f aca="false">IFERROR(H9155/INDEX(Rate_Master!$C$2:$C$13,MATCH(F9155,Rate_Master!$A$2:$A$13,0)),0)</f>
        <v>4.21857142857143</v>
      </c>
    </row>
    <row r="9156" customFormat="false" ht="15" hidden="false" customHeight="false" outlineLevel="0" collapsed="false">
      <c r="A9156" s="47" t="s">
        <v>21108</v>
      </c>
      <c r="B9156" s="47" t="s">
        <v>2031</v>
      </c>
      <c r="C9156" s="48" t="n">
        <v>46186</v>
      </c>
      <c r="D9156" s="47" t="s">
        <v>63</v>
      </c>
      <c r="E9156" s="47" t="s">
        <v>120</v>
      </c>
      <c r="F9156" s="47" t="s">
        <v>151</v>
      </c>
      <c r="G9156" s="47" t="s">
        <v>123</v>
      </c>
      <c r="H9156" s="47" t="n">
        <v>923</v>
      </c>
      <c r="I9156" s="57" t="n">
        <f aca="false">IFERROR(H9156/INDEX(Rate_Master!$C$2:$C$13,MATCH(F9156,Rate_Master!$A$2:$A$13,0)),0)</f>
        <v>1.31857142857143</v>
      </c>
    </row>
    <row r="9157" customFormat="false" ht="15" hidden="false" customHeight="false" outlineLevel="0" collapsed="false">
      <c r="A9157" s="47" t="s">
        <v>21109</v>
      </c>
      <c r="B9157" s="47" t="s">
        <v>2031</v>
      </c>
      <c r="C9157" s="48" t="n">
        <v>46186</v>
      </c>
      <c r="D9157" s="47" t="s">
        <v>63</v>
      </c>
      <c r="E9157" s="47" t="s">
        <v>120</v>
      </c>
      <c r="F9157" s="47" t="s">
        <v>151</v>
      </c>
      <c r="G9157" s="47" t="s">
        <v>124</v>
      </c>
      <c r="H9157" s="47" t="n">
        <v>629</v>
      </c>
      <c r="I9157" s="57" t="n">
        <f aca="false">IFERROR(H9157/INDEX(Rate_Master!$C$2:$C$13,MATCH(F9157,Rate_Master!$A$2:$A$13,0)),0)</f>
        <v>0.898571428571429</v>
      </c>
    </row>
    <row r="9158" customFormat="false" ht="15" hidden="false" customHeight="false" outlineLevel="0" collapsed="false">
      <c r="A9158" s="47" t="s">
        <v>21110</v>
      </c>
      <c r="B9158" s="47" t="s">
        <v>2031</v>
      </c>
      <c r="C9158" s="48" t="n">
        <v>46186</v>
      </c>
      <c r="D9158" s="47" t="s">
        <v>63</v>
      </c>
      <c r="E9158" s="47" t="s">
        <v>120</v>
      </c>
      <c r="F9158" s="47" t="s">
        <v>151</v>
      </c>
      <c r="G9158" s="47" t="s">
        <v>125</v>
      </c>
      <c r="H9158" s="47" t="n">
        <v>374</v>
      </c>
      <c r="I9158" s="57" t="n">
        <f aca="false">IFERROR(H9158/INDEX(Rate_Master!$C$2:$C$13,MATCH(F9158,Rate_Master!$A$2:$A$13,0)),0)</f>
        <v>0.534285714285714</v>
      </c>
    </row>
    <row r="9159" customFormat="false" ht="15" hidden="false" customHeight="false" outlineLevel="0" collapsed="false">
      <c r="A9159" s="47" t="s">
        <v>21111</v>
      </c>
      <c r="B9159" s="47" t="s">
        <v>2031</v>
      </c>
      <c r="C9159" s="48" t="n">
        <v>46186</v>
      </c>
      <c r="D9159" s="47" t="s">
        <v>63</v>
      </c>
      <c r="E9159" s="47" t="s">
        <v>120</v>
      </c>
      <c r="F9159" s="47" t="s">
        <v>151</v>
      </c>
      <c r="G9159" s="47" t="s">
        <v>126</v>
      </c>
      <c r="H9159" s="47" t="n">
        <v>274</v>
      </c>
      <c r="I9159" s="57" t="n">
        <f aca="false">IFERROR(H9159/INDEX(Rate_Master!$C$2:$C$13,MATCH(F9159,Rate_Master!$A$2:$A$13,0)),0)</f>
        <v>0.391428571428571</v>
      </c>
    </row>
    <row r="9160" customFormat="false" ht="15" hidden="false" customHeight="false" outlineLevel="0" collapsed="false">
      <c r="A9160" s="47" t="s">
        <v>21112</v>
      </c>
      <c r="B9160" s="47" t="s">
        <v>2032</v>
      </c>
      <c r="C9160" s="48" t="n">
        <v>46186</v>
      </c>
      <c r="D9160" s="47" t="s">
        <v>64</v>
      </c>
      <c r="E9160" s="47" t="s">
        <v>128</v>
      </c>
      <c r="F9160" s="47" t="s">
        <v>156</v>
      </c>
      <c r="G9160" s="47" t="s">
        <v>127</v>
      </c>
      <c r="H9160" s="47" t="n">
        <v>946</v>
      </c>
      <c r="I9160" s="57" t="n">
        <f aca="false">IFERROR(H9160/INDEX(Rate_Master!$C$2:$C$13,MATCH(F9160,Rate_Master!$A$2:$A$13,0)),0)</f>
        <v>1.97083333333333</v>
      </c>
    </row>
    <row r="9161" customFormat="false" ht="15" hidden="false" customHeight="false" outlineLevel="0" collapsed="false">
      <c r="A9161" s="47" t="s">
        <v>21113</v>
      </c>
      <c r="B9161" s="47" t="s">
        <v>2032</v>
      </c>
      <c r="C9161" s="48" t="n">
        <v>46186</v>
      </c>
      <c r="D9161" s="47" t="s">
        <v>64</v>
      </c>
      <c r="E9161" s="47" t="s">
        <v>128</v>
      </c>
      <c r="F9161" s="47" t="s">
        <v>156</v>
      </c>
      <c r="G9161" s="47" t="s">
        <v>129</v>
      </c>
      <c r="H9161" s="47" t="n">
        <v>1034</v>
      </c>
      <c r="I9161" s="57" t="n">
        <f aca="false">IFERROR(H9161/INDEX(Rate_Master!$C$2:$C$13,MATCH(F9161,Rate_Master!$A$2:$A$13,0)),0)</f>
        <v>2.15416666666667</v>
      </c>
    </row>
    <row r="9162" customFormat="false" ht="15" hidden="false" customHeight="false" outlineLevel="0" collapsed="false">
      <c r="A9162" s="47" t="s">
        <v>21114</v>
      </c>
      <c r="B9162" s="47" t="s">
        <v>2032</v>
      </c>
      <c r="C9162" s="48" t="n">
        <v>46186</v>
      </c>
      <c r="D9162" s="47" t="s">
        <v>64</v>
      </c>
      <c r="E9162" s="47" t="s">
        <v>128</v>
      </c>
      <c r="F9162" s="47" t="s">
        <v>156</v>
      </c>
      <c r="G9162" s="47" t="s">
        <v>130</v>
      </c>
      <c r="H9162" s="47" t="n">
        <v>795</v>
      </c>
      <c r="I9162" s="57" t="n">
        <f aca="false">IFERROR(H9162/INDEX(Rate_Master!$C$2:$C$13,MATCH(F9162,Rate_Master!$A$2:$A$13,0)),0)</f>
        <v>1.65625</v>
      </c>
    </row>
    <row r="9163" customFormat="false" ht="15" hidden="false" customHeight="false" outlineLevel="0" collapsed="false">
      <c r="A9163" s="47" t="s">
        <v>21115</v>
      </c>
      <c r="B9163" s="47" t="s">
        <v>2032</v>
      </c>
      <c r="C9163" s="48" t="n">
        <v>46186</v>
      </c>
      <c r="D9163" s="47" t="s">
        <v>64</v>
      </c>
      <c r="E9163" s="47" t="s">
        <v>128</v>
      </c>
      <c r="F9163" s="47" t="s">
        <v>156</v>
      </c>
      <c r="G9163" s="47" t="s">
        <v>131</v>
      </c>
      <c r="H9163" s="47" t="n">
        <v>246</v>
      </c>
      <c r="I9163" s="57" t="n">
        <f aca="false">IFERROR(H9163/INDEX(Rate_Master!$C$2:$C$13,MATCH(F9163,Rate_Master!$A$2:$A$13,0)),0)</f>
        <v>0.5125</v>
      </c>
    </row>
    <row r="9164" customFormat="false" ht="15" hidden="false" customHeight="false" outlineLevel="0" collapsed="false">
      <c r="A9164" s="47" t="s">
        <v>21116</v>
      </c>
      <c r="B9164" s="47" t="s">
        <v>2032</v>
      </c>
      <c r="C9164" s="48" t="n">
        <v>46186</v>
      </c>
      <c r="D9164" s="47" t="s">
        <v>64</v>
      </c>
      <c r="E9164" s="47" t="s">
        <v>128</v>
      </c>
      <c r="F9164" s="47" t="s">
        <v>156</v>
      </c>
      <c r="G9164" s="47" t="s">
        <v>132</v>
      </c>
      <c r="H9164" s="47" t="n">
        <v>218</v>
      </c>
      <c r="I9164" s="57" t="n">
        <f aca="false">IFERROR(H9164/INDEX(Rate_Master!$C$2:$C$13,MATCH(F9164,Rate_Master!$A$2:$A$13,0)),0)</f>
        <v>0.454166666666667</v>
      </c>
    </row>
    <row r="9165" customFormat="false" ht="15" hidden="false" customHeight="false" outlineLevel="0" collapsed="false">
      <c r="A9165" s="47" t="s">
        <v>21117</v>
      </c>
      <c r="B9165" s="47" t="s">
        <v>2033</v>
      </c>
      <c r="C9165" s="48" t="n">
        <v>46186</v>
      </c>
      <c r="D9165" s="47" t="s">
        <v>64</v>
      </c>
      <c r="E9165" s="47" t="s">
        <v>128</v>
      </c>
      <c r="F9165" s="47" t="s">
        <v>156</v>
      </c>
      <c r="G9165" s="47" t="s">
        <v>127</v>
      </c>
      <c r="H9165" s="47" t="n">
        <v>1104</v>
      </c>
      <c r="I9165" s="57" t="n">
        <f aca="false">IFERROR(H9165/INDEX(Rate_Master!$C$2:$C$13,MATCH(F9165,Rate_Master!$A$2:$A$13,0)),0)</f>
        <v>2.3</v>
      </c>
    </row>
    <row r="9166" customFormat="false" ht="15" hidden="false" customHeight="false" outlineLevel="0" collapsed="false">
      <c r="A9166" s="47" t="s">
        <v>21118</v>
      </c>
      <c r="B9166" s="47" t="s">
        <v>2033</v>
      </c>
      <c r="C9166" s="48" t="n">
        <v>46186</v>
      </c>
      <c r="D9166" s="47" t="s">
        <v>64</v>
      </c>
      <c r="E9166" s="47" t="s">
        <v>128</v>
      </c>
      <c r="F9166" s="47" t="s">
        <v>156</v>
      </c>
      <c r="G9166" s="47" t="s">
        <v>129</v>
      </c>
      <c r="H9166" s="47" t="n">
        <v>1271</v>
      </c>
      <c r="I9166" s="57" t="n">
        <f aca="false">IFERROR(H9166/INDEX(Rate_Master!$C$2:$C$13,MATCH(F9166,Rate_Master!$A$2:$A$13,0)),0)</f>
        <v>2.64791666666667</v>
      </c>
    </row>
    <row r="9167" customFormat="false" ht="15" hidden="false" customHeight="false" outlineLevel="0" collapsed="false">
      <c r="A9167" s="47" t="s">
        <v>21119</v>
      </c>
      <c r="B9167" s="47" t="s">
        <v>2033</v>
      </c>
      <c r="C9167" s="48" t="n">
        <v>46186</v>
      </c>
      <c r="D9167" s="47" t="s">
        <v>64</v>
      </c>
      <c r="E9167" s="47" t="s">
        <v>128</v>
      </c>
      <c r="F9167" s="47" t="s">
        <v>156</v>
      </c>
      <c r="G9167" s="47" t="s">
        <v>130</v>
      </c>
      <c r="H9167" s="47" t="n">
        <v>989</v>
      </c>
      <c r="I9167" s="57" t="n">
        <f aca="false">IFERROR(H9167/INDEX(Rate_Master!$C$2:$C$13,MATCH(F9167,Rate_Master!$A$2:$A$13,0)),0)</f>
        <v>2.06041666666667</v>
      </c>
    </row>
    <row r="9168" customFormat="false" ht="15" hidden="false" customHeight="false" outlineLevel="0" collapsed="false">
      <c r="A9168" s="47" t="s">
        <v>21120</v>
      </c>
      <c r="B9168" s="47" t="s">
        <v>2033</v>
      </c>
      <c r="C9168" s="48" t="n">
        <v>46186</v>
      </c>
      <c r="D9168" s="47" t="s">
        <v>64</v>
      </c>
      <c r="E9168" s="47" t="s">
        <v>128</v>
      </c>
      <c r="F9168" s="47" t="s">
        <v>156</v>
      </c>
      <c r="G9168" s="47" t="s">
        <v>131</v>
      </c>
      <c r="H9168" s="47" t="n">
        <v>287</v>
      </c>
      <c r="I9168" s="57" t="n">
        <f aca="false">IFERROR(H9168/INDEX(Rate_Master!$C$2:$C$13,MATCH(F9168,Rate_Master!$A$2:$A$13,0)),0)</f>
        <v>0.597916666666667</v>
      </c>
    </row>
    <row r="9169" customFormat="false" ht="15" hidden="false" customHeight="false" outlineLevel="0" collapsed="false">
      <c r="A9169" s="47" t="s">
        <v>21121</v>
      </c>
      <c r="B9169" s="47" t="s">
        <v>2033</v>
      </c>
      <c r="C9169" s="48" t="n">
        <v>46186</v>
      </c>
      <c r="D9169" s="47" t="s">
        <v>64</v>
      </c>
      <c r="E9169" s="47" t="s">
        <v>128</v>
      </c>
      <c r="F9169" s="47" t="s">
        <v>156</v>
      </c>
      <c r="G9169" s="47" t="s">
        <v>132</v>
      </c>
      <c r="H9169" s="47" t="n">
        <v>246</v>
      </c>
      <c r="I9169" s="57" t="n">
        <f aca="false">IFERROR(H9169/INDEX(Rate_Master!$C$2:$C$13,MATCH(F9169,Rate_Master!$A$2:$A$13,0)),0)</f>
        <v>0.5125</v>
      </c>
    </row>
    <row r="9170" customFormat="false" ht="15" hidden="false" customHeight="false" outlineLevel="0" collapsed="false">
      <c r="A9170" s="47" t="s">
        <v>21122</v>
      </c>
      <c r="B9170" s="47" t="s">
        <v>2034</v>
      </c>
      <c r="C9170" s="48" t="n">
        <v>46186</v>
      </c>
      <c r="D9170" s="47" t="s">
        <v>65</v>
      </c>
      <c r="E9170" s="47" t="s">
        <v>134</v>
      </c>
      <c r="F9170" s="47" t="s">
        <v>158</v>
      </c>
      <c r="G9170" s="47" t="s">
        <v>133</v>
      </c>
      <c r="H9170" s="47" t="n">
        <v>282</v>
      </c>
      <c r="I9170" s="57" t="n">
        <f aca="false">IFERROR(H9170/INDEX(Rate_Master!$C$2:$C$13,MATCH(F9170,Rate_Master!$A$2:$A$13,0)),0)</f>
        <v>1.41</v>
      </c>
    </row>
    <row r="9171" customFormat="false" ht="15" hidden="false" customHeight="false" outlineLevel="0" collapsed="false">
      <c r="A9171" s="47" t="s">
        <v>21123</v>
      </c>
      <c r="B9171" s="47" t="s">
        <v>2034</v>
      </c>
      <c r="C9171" s="48" t="n">
        <v>46186</v>
      </c>
      <c r="D9171" s="47" t="s">
        <v>65</v>
      </c>
      <c r="E9171" s="47" t="s">
        <v>134</v>
      </c>
      <c r="F9171" s="47" t="s">
        <v>158</v>
      </c>
      <c r="G9171" s="47" t="s">
        <v>135</v>
      </c>
      <c r="H9171" s="47" t="n">
        <v>235</v>
      </c>
      <c r="I9171" s="57" t="n">
        <f aca="false">IFERROR(H9171/INDEX(Rate_Master!$C$2:$C$13,MATCH(F9171,Rate_Master!$A$2:$A$13,0)),0)</f>
        <v>1.175</v>
      </c>
    </row>
    <row r="9172" customFormat="false" ht="15" hidden="false" customHeight="false" outlineLevel="0" collapsed="false">
      <c r="A9172" s="47" t="s">
        <v>21124</v>
      </c>
      <c r="B9172" s="47" t="s">
        <v>2034</v>
      </c>
      <c r="C9172" s="48" t="n">
        <v>46186</v>
      </c>
      <c r="D9172" s="47" t="s">
        <v>65</v>
      </c>
      <c r="E9172" s="47" t="s">
        <v>134</v>
      </c>
      <c r="F9172" s="47" t="s">
        <v>158</v>
      </c>
      <c r="G9172" s="47" t="s">
        <v>136</v>
      </c>
      <c r="H9172" s="47" t="n">
        <v>217</v>
      </c>
      <c r="I9172" s="57" t="n">
        <f aca="false">IFERROR(H9172/INDEX(Rate_Master!$C$2:$C$13,MATCH(F9172,Rate_Master!$A$2:$A$13,0)),0)</f>
        <v>1.085</v>
      </c>
    </row>
    <row r="9173" customFormat="false" ht="15" hidden="false" customHeight="false" outlineLevel="0" collapsed="false">
      <c r="A9173" s="47" t="s">
        <v>21125</v>
      </c>
      <c r="B9173" s="47" t="s">
        <v>2034</v>
      </c>
      <c r="C9173" s="48" t="n">
        <v>46186</v>
      </c>
      <c r="D9173" s="47" t="s">
        <v>65</v>
      </c>
      <c r="E9173" s="47" t="s">
        <v>134</v>
      </c>
      <c r="F9173" s="47" t="s">
        <v>158</v>
      </c>
      <c r="G9173" s="47" t="s">
        <v>137</v>
      </c>
      <c r="H9173" s="47" t="n">
        <v>134</v>
      </c>
      <c r="I9173" s="57" t="n">
        <f aca="false">IFERROR(H9173/INDEX(Rate_Master!$C$2:$C$13,MATCH(F9173,Rate_Master!$A$2:$A$13,0)),0)</f>
        <v>0.67</v>
      </c>
    </row>
    <row r="9174" customFormat="false" ht="15" hidden="false" customHeight="false" outlineLevel="0" collapsed="false">
      <c r="A9174" s="47" t="s">
        <v>21126</v>
      </c>
      <c r="B9174" s="47" t="s">
        <v>2034</v>
      </c>
      <c r="C9174" s="48" t="n">
        <v>46186</v>
      </c>
      <c r="D9174" s="47" t="s">
        <v>65</v>
      </c>
      <c r="E9174" s="47" t="s">
        <v>134</v>
      </c>
      <c r="F9174" s="47" t="s">
        <v>158</v>
      </c>
      <c r="G9174" s="47" t="s">
        <v>138</v>
      </c>
      <c r="H9174" s="47" t="n">
        <v>91</v>
      </c>
      <c r="I9174" s="57" t="n">
        <f aca="false">IFERROR(H9174/INDEX(Rate_Master!$C$2:$C$13,MATCH(F9174,Rate_Master!$A$2:$A$13,0)),0)</f>
        <v>0.455</v>
      </c>
    </row>
    <row r="9175" customFormat="false" ht="15" hidden="false" customHeight="false" outlineLevel="0" collapsed="false">
      <c r="A9175" s="47" t="s">
        <v>21127</v>
      </c>
      <c r="B9175" s="47" t="s">
        <v>2035</v>
      </c>
      <c r="C9175" s="48" t="n">
        <v>46186</v>
      </c>
      <c r="D9175" s="47" t="s">
        <v>65</v>
      </c>
      <c r="E9175" s="47" t="s">
        <v>134</v>
      </c>
      <c r="F9175" s="47" t="s">
        <v>158</v>
      </c>
      <c r="G9175" s="47" t="s">
        <v>133</v>
      </c>
      <c r="H9175" s="47" t="n">
        <v>486</v>
      </c>
      <c r="I9175" s="57" t="n">
        <f aca="false">IFERROR(H9175/INDEX(Rate_Master!$C$2:$C$13,MATCH(F9175,Rate_Master!$A$2:$A$13,0)),0)</f>
        <v>2.43</v>
      </c>
    </row>
    <row r="9176" customFormat="false" ht="15" hidden="false" customHeight="false" outlineLevel="0" collapsed="false">
      <c r="A9176" s="47" t="s">
        <v>21128</v>
      </c>
      <c r="B9176" s="47" t="s">
        <v>2035</v>
      </c>
      <c r="C9176" s="48" t="n">
        <v>46186</v>
      </c>
      <c r="D9176" s="47" t="s">
        <v>65</v>
      </c>
      <c r="E9176" s="47" t="s">
        <v>134</v>
      </c>
      <c r="F9176" s="47" t="s">
        <v>158</v>
      </c>
      <c r="G9176" s="47" t="s">
        <v>135</v>
      </c>
      <c r="H9176" s="47" t="n">
        <v>367</v>
      </c>
      <c r="I9176" s="57" t="n">
        <f aca="false">IFERROR(H9176/INDEX(Rate_Master!$C$2:$C$13,MATCH(F9176,Rate_Master!$A$2:$A$13,0)),0)</f>
        <v>1.835</v>
      </c>
    </row>
    <row r="9177" customFormat="false" ht="15" hidden="false" customHeight="false" outlineLevel="0" collapsed="false">
      <c r="A9177" s="47" t="s">
        <v>21129</v>
      </c>
      <c r="B9177" s="47" t="s">
        <v>2035</v>
      </c>
      <c r="C9177" s="48" t="n">
        <v>46186</v>
      </c>
      <c r="D9177" s="47" t="s">
        <v>65</v>
      </c>
      <c r="E9177" s="47" t="s">
        <v>134</v>
      </c>
      <c r="F9177" s="47" t="s">
        <v>158</v>
      </c>
      <c r="G9177" s="47" t="s">
        <v>136</v>
      </c>
      <c r="H9177" s="47" t="n">
        <v>276</v>
      </c>
      <c r="I9177" s="57" t="n">
        <f aca="false">IFERROR(H9177/INDEX(Rate_Master!$C$2:$C$13,MATCH(F9177,Rate_Master!$A$2:$A$13,0)),0)</f>
        <v>1.38</v>
      </c>
    </row>
    <row r="9178" customFormat="false" ht="15" hidden="false" customHeight="false" outlineLevel="0" collapsed="false">
      <c r="A9178" s="47" t="s">
        <v>21130</v>
      </c>
      <c r="B9178" s="47" t="s">
        <v>2035</v>
      </c>
      <c r="C9178" s="48" t="n">
        <v>46186</v>
      </c>
      <c r="D9178" s="47" t="s">
        <v>65</v>
      </c>
      <c r="E9178" s="47" t="s">
        <v>134</v>
      </c>
      <c r="F9178" s="47" t="s">
        <v>158</v>
      </c>
      <c r="G9178" s="47" t="s">
        <v>137</v>
      </c>
      <c r="H9178" s="47" t="n">
        <v>200</v>
      </c>
      <c r="I9178" s="57" t="n">
        <f aca="false">IFERROR(H9178/INDEX(Rate_Master!$C$2:$C$13,MATCH(F9178,Rate_Master!$A$2:$A$13,0)),0)</f>
        <v>1</v>
      </c>
    </row>
    <row r="9179" customFormat="false" ht="15" hidden="false" customHeight="false" outlineLevel="0" collapsed="false">
      <c r="A9179" s="47" t="s">
        <v>21131</v>
      </c>
      <c r="B9179" s="47" t="s">
        <v>2035</v>
      </c>
      <c r="C9179" s="48" t="n">
        <v>46186</v>
      </c>
      <c r="D9179" s="47" t="s">
        <v>65</v>
      </c>
      <c r="E9179" s="47" t="s">
        <v>134</v>
      </c>
      <c r="F9179" s="47" t="s">
        <v>158</v>
      </c>
      <c r="G9179" s="47" t="s">
        <v>138</v>
      </c>
      <c r="H9179" s="47" t="n">
        <v>109</v>
      </c>
      <c r="I9179" s="57" t="n">
        <f aca="false">IFERROR(H9179/INDEX(Rate_Master!$C$2:$C$13,MATCH(F9179,Rate_Master!$A$2:$A$13,0)),0)</f>
        <v>0.545</v>
      </c>
    </row>
    <row r="9180" customFormat="false" ht="15" hidden="false" customHeight="false" outlineLevel="0" collapsed="false">
      <c r="A9180" s="47" t="s">
        <v>21132</v>
      </c>
      <c r="B9180" s="47" t="s">
        <v>2036</v>
      </c>
      <c r="C9180" s="48" t="n">
        <v>46186</v>
      </c>
      <c r="D9180" s="47" t="s">
        <v>65</v>
      </c>
      <c r="E9180" s="47" t="s">
        <v>134</v>
      </c>
      <c r="F9180" s="47" t="s">
        <v>158</v>
      </c>
      <c r="G9180" s="47" t="s">
        <v>133</v>
      </c>
      <c r="H9180" s="47" t="n">
        <v>387</v>
      </c>
      <c r="I9180" s="57" t="n">
        <f aca="false">IFERROR(H9180/INDEX(Rate_Master!$C$2:$C$13,MATCH(F9180,Rate_Master!$A$2:$A$13,0)),0)</f>
        <v>1.935</v>
      </c>
    </row>
    <row r="9181" customFormat="false" ht="15" hidden="false" customHeight="false" outlineLevel="0" collapsed="false">
      <c r="A9181" s="47" t="s">
        <v>21133</v>
      </c>
      <c r="B9181" s="47" t="s">
        <v>2036</v>
      </c>
      <c r="C9181" s="48" t="n">
        <v>46186</v>
      </c>
      <c r="D9181" s="47" t="s">
        <v>65</v>
      </c>
      <c r="E9181" s="47" t="s">
        <v>134</v>
      </c>
      <c r="F9181" s="47" t="s">
        <v>158</v>
      </c>
      <c r="G9181" s="47" t="s">
        <v>135</v>
      </c>
      <c r="H9181" s="47" t="n">
        <v>316</v>
      </c>
      <c r="I9181" s="57" t="n">
        <f aca="false">IFERROR(H9181/INDEX(Rate_Master!$C$2:$C$13,MATCH(F9181,Rate_Master!$A$2:$A$13,0)),0)</f>
        <v>1.58</v>
      </c>
    </row>
    <row r="9182" customFormat="false" ht="15" hidden="false" customHeight="false" outlineLevel="0" collapsed="false">
      <c r="A9182" s="47" t="s">
        <v>21134</v>
      </c>
      <c r="B9182" s="47" t="s">
        <v>2036</v>
      </c>
      <c r="C9182" s="48" t="n">
        <v>46186</v>
      </c>
      <c r="D9182" s="47" t="s">
        <v>65</v>
      </c>
      <c r="E9182" s="47" t="s">
        <v>134</v>
      </c>
      <c r="F9182" s="47" t="s">
        <v>158</v>
      </c>
      <c r="G9182" s="47" t="s">
        <v>136</v>
      </c>
      <c r="H9182" s="47" t="n">
        <v>214</v>
      </c>
      <c r="I9182" s="57" t="n">
        <f aca="false">IFERROR(H9182/INDEX(Rate_Master!$C$2:$C$13,MATCH(F9182,Rate_Master!$A$2:$A$13,0)),0)</f>
        <v>1.07</v>
      </c>
    </row>
    <row r="9183" customFormat="false" ht="15" hidden="false" customHeight="false" outlineLevel="0" collapsed="false">
      <c r="A9183" s="47" t="s">
        <v>21135</v>
      </c>
      <c r="B9183" s="47" t="s">
        <v>2036</v>
      </c>
      <c r="C9183" s="48" t="n">
        <v>46186</v>
      </c>
      <c r="D9183" s="47" t="s">
        <v>65</v>
      </c>
      <c r="E9183" s="47" t="s">
        <v>134</v>
      </c>
      <c r="F9183" s="47" t="s">
        <v>158</v>
      </c>
      <c r="G9183" s="47" t="s">
        <v>137</v>
      </c>
      <c r="H9183" s="47" t="n">
        <v>173</v>
      </c>
      <c r="I9183" s="57" t="n">
        <f aca="false">IFERROR(H9183/INDEX(Rate_Master!$C$2:$C$13,MATCH(F9183,Rate_Master!$A$2:$A$13,0)),0)</f>
        <v>0.865</v>
      </c>
    </row>
    <row r="9184" customFormat="false" ht="15" hidden="false" customHeight="false" outlineLevel="0" collapsed="false">
      <c r="A9184" s="47" t="s">
        <v>21136</v>
      </c>
      <c r="B9184" s="47" t="s">
        <v>2036</v>
      </c>
      <c r="C9184" s="48" t="n">
        <v>46186</v>
      </c>
      <c r="D9184" s="47" t="s">
        <v>65</v>
      </c>
      <c r="E9184" s="47" t="s">
        <v>134</v>
      </c>
      <c r="F9184" s="47" t="s">
        <v>158</v>
      </c>
      <c r="G9184" s="47" t="s">
        <v>138</v>
      </c>
      <c r="H9184" s="47" t="n">
        <v>96</v>
      </c>
      <c r="I9184" s="57" t="n">
        <f aca="false">IFERROR(H9184/INDEX(Rate_Master!$C$2:$C$13,MATCH(F9184,Rate_Master!$A$2:$A$13,0)),0)</f>
        <v>0.48</v>
      </c>
    </row>
    <row r="9185" customFormat="false" ht="15" hidden="false" customHeight="false" outlineLevel="0" collapsed="false">
      <c r="A9185" s="47" t="s">
        <v>21137</v>
      </c>
      <c r="B9185" s="47" t="s">
        <v>2037</v>
      </c>
      <c r="C9185" s="48" t="n">
        <v>46188</v>
      </c>
      <c r="D9185" s="47" t="s">
        <v>62</v>
      </c>
      <c r="E9185" s="47" t="s">
        <v>120</v>
      </c>
      <c r="F9185" s="47" t="s">
        <v>150</v>
      </c>
      <c r="G9185" s="47" t="s">
        <v>119</v>
      </c>
      <c r="H9185" s="47" t="n">
        <v>724</v>
      </c>
      <c r="I9185" s="57" t="n">
        <f aca="false">IFERROR(H9185/INDEX(Rate_Master!$C$2:$C$13,MATCH(F9185,Rate_Master!$A$2:$A$13,0)),0)</f>
        <v>0.905</v>
      </c>
    </row>
    <row r="9186" customFormat="false" ht="15" hidden="false" customHeight="false" outlineLevel="0" collapsed="false">
      <c r="A9186" s="47" t="s">
        <v>21138</v>
      </c>
      <c r="B9186" s="47" t="s">
        <v>2037</v>
      </c>
      <c r="C9186" s="48" t="n">
        <v>46188</v>
      </c>
      <c r="D9186" s="47" t="s">
        <v>62</v>
      </c>
      <c r="E9186" s="47" t="s">
        <v>120</v>
      </c>
      <c r="F9186" s="47" t="s">
        <v>150</v>
      </c>
      <c r="G9186" s="47" t="s">
        <v>121</v>
      </c>
      <c r="H9186" s="47" t="n">
        <v>614</v>
      </c>
      <c r="I9186" s="57" t="n">
        <f aca="false">IFERROR(H9186/INDEX(Rate_Master!$C$2:$C$13,MATCH(F9186,Rate_Master!$A$2:$A$13,0)),0)</f>
        <v>0.7675</v>
      </c>
    </row>
    <row r="9187" customFormat="false" ht="15" hidden="false" customHeight="false" outlineLevel="0" collapsed="false">
      <c r="A9187" s="47" t="s">
        <v>21139</v>
      </c>
      <c r="B9187" s="47" t="s">
        <v>2037</v>
      </c>
      <c r="C9187" s="48" t="n">
        <v>46188</v>
      </c>
      <c r="D9187" s="47" t="s">
        <v>62</v>
      </c>
      <c r="E9187" s="47" t="s">
        <v>120</v>
      </c>
      <c r="F9187" s="47" t="s">
        <v>150</v>
      </c>
      <c r="G9187" s="47" t="s">
        <v>122</v>
      </c>
      <c r="H9187" s="47" t="n">
        <v>1078</v>
      </c>
      <c r="I9187" s="57" t="n">
        <f aca="false">IFERROR(H9187/INDEX(Rate_Master!$C$2:$C$13,MATCH(F9187,Rate_Master!$A$2:$A$13,0)),0)</f>
        <v>1.3475</v>
      </c>
    </row>
    <row r="9188" customFormat="false" ht="15" hidden="false" customHeight="false" outlineLevel="0" collapsed="false">
      <c r="A9188" s="47" t="s">
        <v>21140</v>
      </c>
      <c r="B9188" s="47" t="s">
        <v>2037</v>
      </c>
      <c r="C9188" s="48" t="n">
        <v>46188</v>
      </c>
      <c r="D9188" s="47" t="s">
        <v>62</v>
      </c>
      <c r="E9188" s="47" t="s">
        <v>120</v>
      </c>
      <c r="F9188" s="47" t="s">
        <v>150</v>
      </c>
      <c r="G9188" s="47" t="s">
        <v>123</v>
      </c>
      <c r="H9188" s="47" t="n">
        <v>480</v>
      </c>
      <c r="I9188" s="57" t="n">
        <f aca="false">IFERROR(H9188/INDEX(Rate_Master!$C$2:$C$13,MATCH(F9188,Rate_Master!$A$2:$A$13,0)),0)</f>
        <v>0.6</v>
      </c>
    </row>
    <row r="9189" customFormat="false" ht="15" hidden="false" customHeight="false" outlineLevel="0" collapsed="false">
      <c r="A9189" s="47" t="s">
        <v>21141</v>
      </c>
      <c r="B9189" s="47" t="s">
        <v>2037</v>
      </c>
      <c r="C9189" s="48" t="n">
        <v>46188</v>
      </c>
      <c r="D9189" s="47" t="s">
        <v>62</v>
      </c>
      <c r="E9189" s="47" t="s">
        <v>120</v>
      </c>
      <c r="F9189" s="47" t="s">
        <v>150</v>
      </c>
      <c r="G9189" s="47" t="s">
        <v>124</v>
      </c>
      <c r="H9189" s="47" t="n">
        <v>320</v>
      </c>
      <c r="I9189" s="57" t="n">
        <f aca="false">IFERROR(H9189/INDEX(Rate_Master!$C$2:$C$13,MATCH(F9189,Rate_Master!$A$2:$A$13,0)),0)</f>
        <v>0.4</v>
      </c>
    </row>
    <row r="9190" customFormat="false" ht="15" hidden="false" customHeight="false" outlineLevel="0" collapsed="false">
      <c r="A9190" s="47" t="s">
        <v>21142</v>
      </c>
      <c r="B9190" s="47" t="s">
        <v>2037</v>
      </c>
      <c r="C9190" s="48" t="n">
        <v>46188</v>
      </c>
      <c r="D9190" s="47" t="s">
        <v>62</v>
      </c>
      <c r="E9190" s="47" t="s">
        <v>120</v>
      </c>
      <c r="F9190" s="47" t="s">
        <v>150</v>
      </c>
      <c r="G9190" s="47" t="s">
        <v>125</v>
      </c>
      <c r="H9190" s="47" t="n">
        <v>188</v>
      </c>
      <c r="I9190" s="57" t="n">
        <f aca="false">IFERROR(H9190/INDEX(Rate_Master!$C$2:$C$13,MATCH(F9190,Rate_Master!$A$2:$A$13,0)),0)</f>
        <v>0.235</v>
      </c>
    </row>
    <row r="9191" customFormat="false" ht="15" hidden="false" customHeight="false" outlineLevel="0" collapsed="false">
      <c r="A9191" s="47" t="s">
        <v>21143</v>
      </c>
      <c r="B9191" s="47" t="s">
        <v>2037</v>
      </c>
      <c r="C9191" s="48" t="n">
        <v>46188</v>
      </c>
      <c r="D9191" s="47" t="s">
        <v>62</v>
      </c>
      <c r="E9191" s="47" t="s">
        <v>120</v>
      </c>
      <c r="F9191" s="47" t="s">
        <v>150</v>
      </c>
      <c r="G9191" s="47" t="s">
        <v>126</v>
      </c>
      <c r="H9191" s="47" t="n">
        <v>125</v>
      </c>
      <c r="I9191" s="57" t="n">
        <f aca="false">IFERROR(H9191/INDEX(Rate_Master!$C$2:$C$13,MATCH(F9191,Rate_Master!$A$2:$A$13,0)),0)</f>
        <v>0.15625</v>
      </c>
    </row>
    <row r="9192" customFormat="false" ht="15" hidden="false" customHeight="false" outlineLevel="0" collapsed="false">
      <c r="A9192" s="47" t="s">
        <v>21144</v>
      </c>
      <c r="B9192" s="47" t="s">
        <v>2039</v>
      </c>
      <c r="C9192" s="48" t="n">
        <v>46188</v>
      </c>
      <c r="D9192" s="47" t="s">
        <v>62</v>
      </c>
      <c r="E9192" s="47" t="s">
        <v>120</v>
      </c>
      <c r="F9192" s="47" t="s">
        <v>150</v>
      </c>
      <c r="G9192" s="47" t="s">
        <v>119</v>
      </c>
      <c r="H9192" s="47" t="n">
        <v>1266</v>
      </c>
      <c r="I9192" s="57" t="n">
        <f aca="false">IFERROR(H9192/INDEX(Rate_Master!$C$2:$C$13,MATCH(F9192,Rate_Master!$A$2:$A$13,0)),0)</f>
        <v>1.5825</v>
      </c>
    </row>
    <row r="9193" customFormat="false" ht="15" hidden="false" customHeight="false" outlineLevel="0" collapsed="false">
      <c r="A9193" s="47" t="s">
        <v>21145</v>
      </c>
      <c r="B9193" s="47" t="s">
        <v>2039</v>
      </c>
      <c r="C9193" s="48" t="n">
        <v>46188</v>
      </c>
      <c r="D9193" s="47" t="s">
        <v>62</v>
      </c>
      <c r="E9193" s="47" t="s">
        <v>120</v>
      </c>
      <c r="F9193" s="47" t="s">
        <v>150</v>
      </c>
      <c r="G9193" s="47" t="s">
        <v>121</v>
      </c>
      <c r="H9193" s="47" t="n">
        <v>1166</v>
      </c>
      <c r="I9193" s="57" t="n">
        <f aca="false">IFERROR(H9193/INDEX(Rate_Master!$C$2:$C$13,MATCH(F9193,Rate_Master!$A$2:$A$13,0)),0)</f>
        <v>1.4575</v>
      </c>
    </row>
    <row r="9194" customFormat="false" ht="15" hidden="false" customHeight="false" outlineLevel="0" collapsed="false">
      <c r="A9194" s="47" t="s">
        <v>21146</v>
      </c>
      <c r="B9194" s="47" t="s">
        <v>2039</v>
      </c>
      <c r="C9194" s="48" t="n">
        <v>46188</v>
      </c>
      <c r="D9194" s="47" t="s">
        <v>62</v>
      </c>
      <c r="E9194" s="47" t="s">
        <v>120</v>
      </c>
      <c r="F9194" s="47" t="s">
        <v>150</v>
      </c>
      <c r="G9194" s="47" t="s">
        <v>122</v>
      </c>
      <c r="H9194" s="47" t="n">
        <v>2091</v>
      </c>
      <c r="I9194" s="57" t="n">
        <f aca="false">IFERROR(H9194/INDEX(Rate_Master!$C$2:$C$13,MATCH(F9194,Rate_Master!$A$2:$A$13,0)),0)</f>
        <v>2.61375</v>
      </c>
    </row>
    <row r="9195" customFormat="false" ht="15" hidden="false" customHeight="false" outlineLevel="0" collapsed="false">
      <c r="A9195" s="47" t="s">
        <v>21147</v>
      </c>
      <c r="B9195" s="47" t="s">
        <v>2039</v>
      </c>
      <c r="C9195" s="48" t="n">
        <v>46188</v>
      </c>
      <c r="D9195" s="47" t="s">
        <v>62</v>
      </c>
      <c r="E9195" s="47" t="s">
        <v>120</v>
      </c>
      <c r="F9195" s="47" t="s">
        <v>150</v>
      </c>
      <c r="G9195" s="47" t="s">
        <v>123</v>
      </c>
      <c r="H9195" s="47" t="n">
        <v>950</v>
      </c>
      <c r="I9195" s="57" t="n">
        <f aca="false">IFERROR(H9195/INDEX(Rate_Master!$C$2:$C$13,MATCH(F9195,Rate_Master!$A$2:$A$13,0)),0)</f>
        <v>1.1875</v>
      </c>
    </row>
    <row r="9196" customFormat="false" ht="15" hidden="false" customHeight="false" outlineLevel="0" collapsed="false">
      <c r="A9196" s="47" t="s">
        <v>21148</v>
      </c>
      <c r="B9196" s="47" t="s">
        <v>2039</v>
      </c>
      <c r="C9196" s="48" t="n">
        <v>46188</v>
      </c>
      <c r="D9196" s="47" t="s">
        <v>62</v>
      </c>
      <c r="E9196" s="47" t="s">
        <v>120</v>
      </c>
      <c r="F9196" s="47" t="s">
        <v>150</v>
      </c>
      <c r="G9196" s="47" t="s">
        <v>124</v>
      </c>
      <c r="H9196" s="47" t="n">
        <v>576</v>
      </c>
      <c r="I9196" s="57" t="n">
        <f aca="false">IFERROR(H9196/INDEX(Rate_Master!$C$2:$C$13,MATCH(F9196,Rate_Master!$A$2:$A$13,0)),0)</f>
        <v>0.72</v>
      </c>
    </row>
    <row r="9197" customFormat="false" ht="15" hidden="false" customHeight="false" outlineLevel="0" collapsed="false">
      <c r="A9197" s="47" t="s">
        <v>21149</v>
      </c>
      <c r="B9197" s="47" t="s">
        <v>2039</v>
      </c>
      <c r="C9197" s="48" t="n">
        <v>46188</v>
      </c>
      <c r="D9197" s="47" t="s">
        <v>62</v>
      </c>
      <c r="E9197" s="47" t="s">
        <v>120</v>
      </c>
      <c r="F9197" s="47" t="s">
        <v>150</v>
      </c>
      <c r="G9197" s="47" t="s">
        <v>125</v>
      </c>
      <c r="H9197" s="47" t="n">
        <v>377</v>
      </c>
      <c r="I9197" s="57" t="n">
        <f aca="false">IFERROR(H9197/INDEX(Rate_Master!$C$2:$C$13,MATCH(F9197,Rate_Master!$A$2:$A$13,0)),0)</f>
        <v>0.47125</v>
      </c>
    </row>
    <row r="9198" customFormat="false" ht="15" hidden="false" customHeight="false" outlineLevel="0" collapsed="false">
      <c r="A9198" s="47" t="s">
        <v>21150</v>
      </c>
      <c r="B9198" s="47" t="s">
        <v>2039</v>
      </c>
      <c r="C9198" s="48" t="n">
        <v>46188</v>
      </c>
      <c r="D9198" s="47" t="s">
        <v>62</v>
      </c>
      <c r="E9198" s="47" t="s">
        <v>120</v>
      </c>
      <c r="F9198" s="47" t="s">
        <v>150</v>
      </c>
      <c r="G9198" s="47" t="s">
        <v>126</v>
      </c>
      <c r="H9198" s="47" t="n">
        <v>245</v>
      </c>
      <c r="I9198" s="57" t="n">
        <f aca="false">IFERROR(H9198/INDEX(Rate_Master!$C$2:$C$13,MATCH(F9198,Rate_Master!$A$2:$A$13,0)),0)</f>
        <v>0.30625</v>
      </c>
    </row>
    <row r="9199" customFormat="false" ht="15" hidden="false" customHeight="false" outlineLevel="0" collapsed="false">
      <c r="A9199" s="47" t="s">
        <v>21151</v>
      </c>
      <c r="B9199" s="47" t="s">
        <v>2040</v>
      </c>
      <c r="C9199" s="48" t="n">
        <v>46188</v>
      </c>
      <c r="D9199" s="47" t="s">
        <v>62</v>
      </c>
      <c r="E9199" s="47" t="s">
        <v>120</v>
      </c>
      <c r="F9199" s="47" t="s">
        <v>150</v>
      </c>
      <c r="G9199" s="47" t="s">
        <v>119</v>
      </c>
      <c r="H9199" s="47" t="n">
        <v>865</v>
      </c>
      <c r="I9199" s="57" t="n">
        <f aca="false">IFERROR(H9199/INDEX(Rate_Master!$C$2:$C$13,MATCH(F9199,Rate_Master!$A$2:$A$13,0)),0)</f>
        <v>1.08125</v>
      </c>
    </row>
    <row r="9200" customFormat="false" ht="15" hidden="false" customHeight="false" outlineLevel="0" collapsed="false">
      <c r="A9200" s="47" t="s">
        <v>21152</v>
      </c>
      <c r="B9200" s="47" t="s">
        <v>2040</v>
      </c>
      <c r="C9200" s="48" t="n">
        <v>46188</v>
      </c>
      <c r="D9200" s="47" t="s">
        <v>62</v>
      </c>
      <c r="E9200" s="47" t="s">
        <v>120</v>
      </c>
      <c r="F9200" s="47" t="s">
        <v>150</v>
      </c>
      <c r="G9200" s="47" t="s">
        <v>121</v>
      </c>
      <c r="H9200" s="47" t="n">
        <v>740</v>
      </c>
      <c r="I9200" s="57" t="n">
        <f aca="false">IFERROR(H9200/INDEX(Rate_Master!$C$2:$C$13,MATCH(F9200,Rate_Master!$A$2:$A$13,0)),0)</f>
        <v>0.925</v>
      </c>
    </row>
    <row r="9201" customFormat="false" ht="15" hidden="false" customHeight="false" outlineLevel="0" collapsed="false">
      <c r="A9201" s="47" t="s">
        <v>21153</v>
      </c>
      <c r="B9201" s="47" t="s">
        <v>2040</v>
      </c>
      <c r="C9201" s="48" t="n">
        <v>46188</v>
      </c>
      <c r="D9201" s="47" t="s">
        <v>62</v>
      </c>
      <c r="E9201" s="47" t="s">
        <v>120</v>
      </c>
      <c r="F9201" s="47" t="s">
        <v>150</v>
      </c>
      <c r="G9201" s="47" t="s">
        <v>122</v>
      </c>
      <c r="H9201" s="47" t="n">
        <v>1377</v>
      </c>
      <c r="I9201" s="57" t="n">
        <f aca="false">IFERROR(H9201/INDEX(Rate_Master!$C$2:$C$13,MATCH(F9201,Rate_Master!$A$2:$A$13,0)),0)</f>
        <v>1.72125</v>
      </c>
    </row>
    <row r="9202" customFormat="false" ht="15" hidden="false" customHeight="false" outlineLevel="0" collapsed="false">
      <c r="A9202" s="47" t="s">
        <v>21154</v>
      </c>
      <c r="B9202" s="47" t="s">
        <v>2040</v>
      </c>
      <c r="C9202" s="48" t="n">
        <v>46188</v>
      </c>
      <c r="D9202" s="47" t="s">
        <v>62</v>
      </c>
      <c r="E9202" s="47" t="s">
        <v>120</v>
      </c>
      <c r="F9202" s="47" t="s">
        <v>150</v>
      </c>
      <c r="G9202" s="47" t="s">
        <v>123</v>
      </c>
      <c r="H9202" s="47" t="n">
        <v>573</v>
      </c>
      <c r="I9202" s="57" t="n">
        <f aca="false">IFERROR(H9202/INDEX(Rate_Master!$C$2:$C$13,MATCH(F9202,Rate_Master!$A$2:$A$13,0)),0)</f>
        <v>0.71625</v>
      </c>
    </row>
    <row r="9203" customFormat="false" ht="15" hidden="false" customHeight="false" outlineLevel="0" collapsed="false">
      <c r="A9203" s="47" t="s">
        <v>21155</v>
      </c>
      <c r="B9203" s="47" t="s">
        <v>2040</v>
      </c>
      <c r="C9203" s="48" t="n">
        <v>46188</v>
      </c>
      <c r="D9203" s="47" t="s">
        <v>62</v>
      </c>
      <c r="E9203" s="47" t="s">
        <v>120</v>
      </c>
      <c r="F9203" s="47" t="s">
        <v>150</v>
      </c>
      <c r="G9203" s="47" t="s">
        <v>124</v>
      </c>
      <c r="H9203" s="47" t="n">
        <v>374</v>
      </c>
      <c r="I9203" s="57" t="n">
        <f aca="false">IFERROR(H9203/INDEX(Rate_Master!$C$2:$C$13,MATCH(F9203,Rate_Master!$A$2:$A$13,0)),0)</f>
        <v>0.4675</v>
      </c>
    </row>
    <row r="9204" customFormat="false" ht="15" hidden="false" customHeight="false" outlineLevel="0" collapsed="false">
      <c r="A9204" s="47" t="s">
        <v>21156</v>
      </c>
      <c r="B9204" s="47" t="s">
        <v>2040</v>
      </c>
      <c r="C9204" s="48" t="n">
        <v>46188</v>
      </c>
      <c r="D9204" s="47" t="s">
        <v>62</v>
      </c>
      <c r="E9204" s="47" t="s">
        <v>120</v>
      </c>
      <c r="F9204" s="47" t="s">
        <v>150</v>
      </c>
      <c r="G9204" s="47" t="s">
        <v>125</v>
      </c>
      <c r="H9204" s="47" t="n">
        <v>233</v>
      </c>
      <c r="I9204" s="57" t="n">
        <f aca="false">IFERROR(H9204/INDEX(Rate_Master!$C$2:$C$13,MATCH(F9204,Rate_Master!$A$2:$A$13,0)),0)</f>
        <v>0.29125</v>
      </c>
    </row>
    <row r="9205" customFormat="false" ht="15" hidden="false" customHeight="false" outlineLevel="0" collapsed="false">
      <c r="A9205" s="47" t="s">
        <v>21157</v>
      </c>
      <c r="B9205" s="47" t="s">
        <v>2040</v>
      </c>
      <c r="C9205" s="48" t="n">
        <v>46188</v>
      </c>
      <c r="D9205" s="47" t="s">
        <v>62</v>
      </c>
      <c r="E9205" s="47" t="s">
        <v>120</v>
      </c>
      <c r="F9205" s="47" t="s">
        <v>150</v>
      </c>
      <c r="G9205" s="47" t="s">
        <v>126</v>
      </c>
      <c r="H9205" s="47" t="n">
        <v>145</v>
      </c>
      <c r="I9205" s="57" t="n">
        <f aca="false">IFERROR(H9205/INDEX(Rate_Master!$C$2:$C$13,MATCH(F9205,Rate_Master!$A$2:$A$13,0)),0)</f>
        <v>0.18125</v>
      </c>
    </row>
    <row r="9206" customFormat="false" ht="15" hidden="false" customHeight="false" outlineLevel="0" collapsed="false">
      <c r="A9206" s="47" t="s">
        <v>21158</v>
      </c>
      <c r="B9206" s="47" t="s">
        <v>2041</v>
      </c>
      <c r="C9206" s="48" t="n">
        <v>46188</v>
      </c>
      <c r="D9206" s="47" t="s">
        <v>63</v>
      </c>
      <c r="E9206" s="47" t="s">
        <v>120</v>
      </c>
      <c r="F9206" s="47" t="s">
        <v>151</v>
      </c>
      <c r="G9206" s="47" t="s">
        <v>119</v>
      </c>
      <c r="H9206" s="47" t="n">
        <v>1483</v>
      </c>
      <c r="I9206" s="57" t="n">
        <f aca="false">IFERROR(H9206/INDEX(Rate_Master!$C$2:$C$13,MATCH(F9206,Rate_Master!$A$2:$A$13,0)),0)</f>
        <v>2.11857142857143</v>
      </c>
    </row>
    <row r="9207" customFormat="false" ht="15" hidden="false" customHeight="false" outlineLevel="0" collapsed="false">
      <c r="A9207" s="47" t="s">
        <v>21159</v>
      </c>
      <c r="B9207" s="47" t="s">
        <v>2041</v>
      </c>
      <c r="C9207" s="48" t="n">
        <v>46188</v>
      </c>
      <c r="D9207" s="47" t="s">
        <v>63</v>
      </c>
      <c r="E9207" s="47" t="s">
        <v>120</v>
      </c>
      <c r="F9207" s="47" t="s">
        <v>151</v>
      </c>
      <c r="G9207" s="47" t="s">
        <v>121</v>
      </c>
      <c r="H9207" s="47" t="n">
        <v>1322</v>
      </c>
      <c r="I9207" s="57" t="n">
        <f aca="false">IFERROR(H9207/INDEX(Rate_Master!$C$2:$C$13,MATCH(F9207,Rate_Master!$A$2:$A$13,0)),0)</f>
        <v>1.88857142857143</v>
      </c>
    </row>
    <row r="9208" customFormat="false" ht="15" hidden="false" customHeight="false" outlineLevel="0" collapsed="false">
      <c r="A9208" s="47" t="s">
        <v>21160</v>
      </c>
      <c r="B9208" s="47" t="s">
        <v>2041</v>
      </c>
      <c r="C9208" s="48" t="n">
        <v>46188</v>
      </c>
      <c r="D9208" s="47" t="s">
        <v>63</v>
      </c>
      <c r="E9208" s="47" t="s">
        <v>120</v>
      </c>
      <c r="F9208" s="47" t="s">
        <v>151</v>
      </c>
      <c r="G9208" s="47" t="s">
        <v>122</v>
      </c>
      <c r="H9208" s="47" t="n">
        <v>3326</v>
      </c>
      <c r="I9208" s="57" t="n">
        <f aca="false">IFERROR(H9208/INDEX(Rate_Master!$C$2:$C$13,MATCH(F9208,Rate_Master!$A$2:$A$13,0)),0)</f>
        <v>4.75142857142857</v>
      </c>
    </row>
    <row r="9209" customFormat="false" ht="15" hidden="false" customHeight="false" outlineLevel="0" collapsed="false">
      <c r="A9209" s="47" t="s">
        <v>21161</v>
      </c>
      <c r="B9209" s="47" t="s">
        <v>2041</v>
      </c>
      <c r="C9209" s="48" t="n">
        <v>46188</v>
      </c>
      <c r="D9209" s="47" t="s">
        <v>63</v>
      </c>
      <c r="E9209" s="47" t="s">
        <v>120</v>
      </c>
      <c r="F9209" s="47" t="s">
        <v>151</v>
      </c>
      <c r="G9209" s="47" t="s">
        <v>123</v>
      </c>
      <c r="H9209" s="47" t="n">
        <v>1080</v>
      </c>
      <c r="I9209" s="57" t="n">
        <f aca="false">IFERROR(H9209/INDEX(Rate_Master!$C$2:$C$13,MATCH(F9209,Rate_Master!$A$2:$A$13,0)),0)</f>
        <v>1.54285714285714</v>
      </c>
    </row>
    <row r="9210" customFormat="false" ht="15" hidden="false" customHeight="false" outlineLevel="0" collapsed="false">
      <c r="A9210" s="47" t="s">
        <v>21162</v>
      </c>
      <c r="B9210" s="47" t="s">
        <v>2041</v>
      </c>
      <c r="C9210" s="48" t="n">
        <v>46188</v>
      </c>
      <c r="D9210" s="47" t="s">
        <v>63</v>
      </c>
      <c r="E9210" s="47" t="s">
        <v>120</v>
      </c>
      <c r="F9210" s="47" t="s">
        <v>151</v>
      </c>
      <c r="G9210" s="47" t="s">
        <v>124</v>
      </c>
      <c r="H9210" s="47" t="n">
        <v>685</v>
      </c>
      <c r="I9210" s="57" t="n">
        <f aca="false">IFERROR(H9210/INDEX(Rate_Master!$C$2:$C$13,MATCH(F9210,Rate_Master!$A$2:$A$13,0)),0)</f>
        <v>0.978571428571429</v>
      </c>
    </row>
    <row r="9211" customFormat="false" ht="15" hidden="false" customHeight="false" outlineLevel="0" collapsed="false">
      <c r="A9211" s="47" t="s">
        <v>21163</v>
      </c>
      <c r="B9211" s="47" t="s">
        <v>2041</v>
      </c>
      <c r="C9211" s="48" t="n">
        <v>46188</v>
      </c>
      <c r="D9211" s="47" t="s">
        <v>63</v>
      </c>
      <c r="E9211" s="47" t="s">
        <v>120</v>
      </c>
      <c r="F9211" s="47" t="s">
        <v>151</v>
      </c>
      <c r="G9211" s="47" t="s">
        <v>125</v>
      </c>
      <c r="H9211" s="47" t="n">
        <v>400</v>
      </c>
      <c r="I9211" s="57" t="n">
        <f aca="false">IFERROR(H9211/INDEX(Rate_Master!$C$2:$C$13,MATCH(F9211,Rate_Master!$A$2:$A$13,0)),0)</f>
        <v>0.571428571428571</v>
      </c>
    </row>
    <row r="9212" customFormat="false" ht="15" hidden="false" customHeight="false" outlineLevel="0" collapsed="false">
      <c r="A9212" s="47" t="s">
        <v>21164</v>
      </c>
      <c r="B9212" s="47" t="s">
        <v>2041</v>
      </c>
      <c r="C9212" s="48" t="n">
        <v>46188</v>
      </c>
      <c r="D9212" s="47" t="s">
        <v>63</v>
      </c>
      <c r="E9212" s="47" t="s">
        <v>120</v>
      </c>
      <c r="F9212" s="47" t="s">
        <v>151</v>
      </c>
      <c r="G9212" s="47" t="s">
        <v>126</v>
      </c>
      <c r="H9212" s="47" t="n">
        <v>275</v>
      </c>
      <c r="I9212" s="57" t="n">
        <f aca="false">IFERROR(H9212/INDEX(Rate_Master!$C$2:$C$13,MATCH(F9212,Rate_Master!$A$2:$A$13,0)),0)</f>
        <v>0.392857142857143</v>
      </c>
    </row>
    <row r="9213" customFormat="false" ht="15" hidden="false" customHeight="false" outlineLevel="0" collapsed="false">
      <c r="A9213" s="47" t="s">
        <v>21165</v>
      </c>
      <c r="B9213" s="47" t="s">
        <v>2043</v>
      </c>
      <c r="C9213" s="48" t="n">
        <v>46188</v>
      </c>
      <c r="D9213" s="47" t="s">
        <v>63</v>
      </c>
      <c r="E9213" s="47" t="s">
        <v>120</v>
      </c>
      <c r="F9213" s="47" t="s">
        <v>151</v>
      </c>
      <c r="G9213" s="47" t="s">
        <v>119</v>
      </c>
      <c r="H9213" s="47" t="n">
        <v>1485</v>
      </c>
      <c r="I9213" s="57" t="n">
        <f aca="false">IFERROR(H9213/INDEX(Rate_Master!$C$2:$C$13,MATCH(F9213,Rate_Master!$A$2:$A$13,0)),0)</f>
        <v>2.12142857142857</v>
      </c>
    </row>
    <row r="9214" customFormat="false" ht="15" hidden="false" customHeight="false" outlineLevel="0" collapsed="false">
      <c r="A9214" s="47" t="s">
        <v>21166</v>
      </c>
      <c r="B9214" s="47" t="s">
        <v>2043</v>
      </c>
      <c r="C9214" s="48" t="n">
        <v>46188</v>
      </c>
      <c r="D9214" s="47" t="s">
        <v>63</v>
      </c>
      <c r="E9214" s="47" t="s">
        <v>120</v>
      </c>
      <c r="F9214" s="47" t="s">
        <v>151</v>
      </c>
      <c r="G9214" s="47" t="s">
        <v>121</v>
      </c>
      <c r="H9214" s="47" t="n">
        <v>1306</v>
      </c>
      <c r="I9214" s="57" t="n">
        <f aca="false">IFERROR(H9214/INDEX(Rate_Master!$C$2:$C$13,MATCH(F9214,Rate_Master!$A$2:$A$13,0)),0)</f>
        <v>1.86571428571429</v>
      </c>
    </row>
    <row r="9215" customFormat="false" ht="15" hidden="false" customHeight="false" outlineLevel="0" collapsed="false">
      <c r="A9215" s="47" t="s">
        <v>21167</v>
      </c>
      <c r="B9215" s="47" t="s">
        <v>2043</v>
      </c>
      <c r="C9215" s="48" t="n">
        <v>46188</v>
      </c>
      <c r="D9215" s="47" t="s">
        <v>63</v>
      </c>
      <c r="E9215" s="47" t="s">
        <v>120</v>
      </c>
      <c r="F9215" s="47" t="s">
        <v>151</v>
      </c>
      <c r="G9215" s="47" t="s">
        <v>122</v>
      </c>
      <c r="H9215" s="47" t="n">
        <v>3289</v>
      </c>
      <c r="I9215" s="57" t="n">
        <f aca="false">IFERROR(H9215/INDEX(Rate_Master!$C$2:$C$13,MATCH(F9215,Rate_Master!$A$2:$A$13,0)),0)</f>
        <v>4.69857142857143</v>
      </c>
    </row>
    <row r="9216" customFormat="false" ht="15" hidden="false" customHeight="false" outlineLevel="0" collapsed="false">
      <c r="A9216" s="47" t="s">
        <v>21168</v>
      </c>
      <c r="B9216" s="47" t="s">
        <v>2043</v>
      </c>
      <c r="C9216" s="48" t="n">
        <v>46188</v>
      </c>
      <c r="D9216" s="47" t="s">
        <v>63</v>
      </c>
      <c r="E9216" s="47" t="s">
        <v>120</v>
      </c>
      <c r="F9216" s="47" t="s">
        <v>151</v>
      </c>
      <c r="G9216" s="47" t="s">
        <v>123</v>
      </c>
      <c r="H9216" s="47" t="n">
        <v>1105</v>
      </c>
      <c r="I9216" s="57" t="n">
        <f aca="false">IFERROR(H9216/INDEX(Rate_Master!$C$2:$C$13,MATCH(F9216,Rate_Master!$A$2:$A$13,0)),0)</f>
        <v>1.57857142857143</v>
      </c>
    </row>
    <row r="9217" customFormat="false" ht="15" hidden="false" customHeight="false" outlineLevel="0" collapsed="false">
      <c r="A9217" s="47" t="s">
        <v>21169</v>
      </c>
      <c r="B9217" s="47" t="s">
        <v>2043</v>
      </c>
      <c r="C9217" s="48" t="n">
        <v>46188</v>
      </c>
      <c r="D9217" s="47" t="s">
        <v>63</v>
      </c>
      <c r="E9217" s="47" t="s">
        <v>120</v>
      </c>
      <c r="F9217" s="47" t="s">
        <v>151</v>
      </c>
      <c r="G9217" s="47" t="s">
        <v>124</v>
      </c>
      <c r="H9217" s="47" t="n">
        <v>662</v>
      </c>
      <c r="I9217" s="57" t="n">
        <f aca="false">IFERROR(H9217/INDEX(Rate_Master!$C$2:$C$13,MATCH(F9217,Rate_Master!$A$2:$A$13,0)),0)</f>
        <v>0.945714285714286</v>
      </c>
    </row>
    <row r="9218" customFormat="false" ht="15" hidden="false" customHeight="false" outlineLevel="0" collapsed="false">
      <c r="A9218" s="47" t="s">
        <v>21170</v>
      </c>
      <c r="B9218" s="47" t="s">
        <v>2043</v>
      </c>
      <c r="C9218" s="48" t="n">
        <v>46188</v>
      </c>
      <c r="D9218" s="47" t="s">
        <v>63</v>
      </c>
      <c r="E9218" s="47" t="s">
        <v>120</v>
      </c>
      <c r="F9218" s="47" t="s">
        <v>151</v>
      </c>
      <c r="G9218" s="47" t="s">
        <v>125</v>
      </c>
      <c r="H9218" s="47" t="n">
        <v>426</v>
      </c>
      <c r="I9218" s="57" t="n">
        <f aca="false">IFERROR(H9218/INDEX(Rate_Master!$C$2:$C$13,MATCH(F9218,Rate_Master!$A$2:$A$13,0)),0)</f>
        <v>0.608571428571429</v>
      </c>
    </row>
    <row r="9219" customFormat="false" ht="15" hidden="false" customHeight="false" outlineLevel="0" collapsed="false">
      <c r="A9219" s="47" t="s">
        <v>21171</v>
      </c>
      <c r="B9219" s="47" t="s">
        <v>2043</v>
      </c>
      <c r="C9219" s="48" t="n">
        <v>46188</v>
      </c>
      <c r="D9219" s="47" t="s">
        <v>63</v>
      </c>
      <c r="E9219" s="47" t="s">
        <v>120</v>
      </c>
      <c r="F9219" s="47" t="s">
        <v>151</v>
      </c>
      <c r="G9219" s="47" t="s">
        <v>126</v>
      </c>
      <c r="H9219" s="47" t="n">
        <v>263</v>
      </c>
      <c r="I9219" s="57" t="n">
        <f aca="false">IFERROR(H9219/INDEX(Rate_Master!$C$2:$C$13,MATCH(F9219,Rate_Master!$A$2:$A$13,0)),0)</f>
        <v>0.375714285714286</v>
      </c>
    </row>
    <row r="9220" customFormat="false" ht="15" hidden="false" customHeight="false" outlineLevel="0" collapsed="false">
      <c r="A9220" s="47" t="s">
        <v>21172</v>
      </c>
      <c r="B9220" s="47" t="s">
        <v>2044</v>
      </c>
      <c r="C9220" s="48" t="n">
        <v>46188</v>
      </c>
      <c r="D9220" s="47" t="s">
        <v>63</v>
      </c>
      <c r="E9220" s="47" t="s">
        <v>120</v>
      </c>
      <c r="F9220" s="47" t="s">
        <v>151</v>
      </c>
      <c r="G9220" s="47" t="s">
        <v>119</v>
      </c>
      <c r="H9220" s="47" t="n">
        <v>1362</v>
      </c>
      <c r="I9220" s="57" t="n">
        <f aca="false">IFERROR(H9220/INDEX(Rate_Master!$C$2:$C$13,MATCH(F9220,Rate_Master!$A$2:$A$13,0)),0)</f>
        <v>1.94571428571429</v>
      </c>
    </row>
    <row r="9221" customFormat="false" ht="15" hidden="false" customHeight="false" outlineLevel="0" collapsed="false">
      <c r="A9221" s="47" t="s">
        <v>21173</v>
      </c>
      <c r="B9221" s="47" t="s">
        <v>2044</v>
      </c>
      <c r="C9221" s="48" t="n">
        <v>46188</v>
      </c>
      <c r="D9221" s="47" t="s">
        <v>63</v>
      </c>
      <c r="E9221" s="47" t="s">
        <v>120</v>
      </c>
      <c r="F9221" s="47" t="s">
        <v>151</v>
      </c>
      <c r="G9221" s="47" t="s">
        <v>121</v>
      </c>
      <c r="H9221" s="47" t="n">
        <v>1291</v>
      </c>
      <c r="I9221" s="57" t="n">
        <f aca="false">IFERROR(H9221/INDEX(Rate_Master!$C$2:$C$13,MATCH(F9221,Rate_Master!$A$2:$A$13,0)),0)</f>
        <v>1.84428571428571</v>
      </c>
    </row>
    <row r="9222" customFormat="false" ht="15" hidden="false" customHeight="false" outlineLevel="0" collapsed="false">
      <c r="A9222" s="47" t="s">
        <v>21174</v>
      </c>
      <c r="B9222" s="47" t="s">
        <v>2044</v>
      </c>
      <c r="C9222" s="48" t="n">
        <v>46188</v>
      </c>
      <c r="D9222" s="47" t="s">
        <v>63</v>
      </c>
      <c r="E9222" s="47" t="s">
        <v>120</v>
      </c>
      <c r="F9222" s="47" t="s">
        <v>151</v>
      </c>
      <c r="G9222" s="47" t="s">
        <v>122</v>
      </c>
      <c r="H9222" s="47" t="n">
        <v>2966</v>
      </c>
      <c r="I9222" s="57" t="n">
        <f aca="false">IFERROR(H9222/INDEX(Rate_Master!$C$2:$C$13,MATCH(F9222,Rate_Master!$A$2:$A$13,0)),0)</f>
        <v>4.23714285714286</v>
      </c>
    </row>
    <row r="9223" customFormat="false" ht="15" hidden="false" customHeight="false" outlineLevel="0" collapsed="false">
      <c r="A9223" s="47" t="s">
        <v>21175</v>
      </c>
      <c r="B9223" s="47" t="s">
        <v>2044</v>
      </c>
      <c r="C9223" s="48" t="n">
        <v>46188</v>
      </c>
      <c r="D9223" s="47" t="s">
        <v>63</v>
      </c>
      <c r="E9223" s="47" t="s">
        <v>120</v>
      </c>
      <c r="F9223" s="47" t="s">
        <v>151</v>
      </c>
      <c r="G9223" s="47" t="s">
        <v>123</v>
      </c>
      <c r="H9223" s="47" t="n">
        <v>978</v>
      </c>
      <c r="I9223" s="57" t="n">
        <f aca="false">IFERROR(H9223/INDEX(Rate_Master!$C$2:$C$13,MATCH(F9223,Rate_Master!$A$2:$A$13,0)),0)</f>
        <v>1.39714285714286</v>
      </c>
    </row>
    <row r="9224" customFormat="false" ht="15" hidden="false" customHeight="false" outlineLevel="0" collapsed="false">
      <c r="A9224" s="47" t="s">
        <v>21176</v>
      </c>
      <c r="B9224" s="47" t="s">
        <v>2044</v>
      </c>
      <c r="C9224" s="48" t="n">
        <v>46188</v>
      </c>
      <c r="D9224" s="47" t="s">
        <v>63</v>
      </c>
      <c r="E9224" s="47" t="s">
        <v>120</v>
      </c>
      <c r="F9224" s="47" t="s">
        <v>151</v>
      </c>
      <c r="G9224" s="47" t="s">
        <v>124</v>
      </c>
      <c r="H9224" s="47" t="n">
        <v>665</v>
      </c>
      <c r="I9224" s="57" t="n">
        <f aca="false">IFERROR(H9224/INDEX(Rate_Master!$C$2:$C$13,MATCH(F9224,Rate_Master!$A$2:$A$13,0)),0)</f>
        <v>0.95</v>
      </c>
    </row>
    <row r="9225" customFormat="false" ht="15" hidden="false" customHeight="false" outlineLevel="0" collapsed="false">
      <c r="A9225" s="47" t="s">
        <v>21177</v>
      </c>
      <c r="B9225" s="47" t="s">
        <v>2044</v>
      </c>
      <c r="C9225" s="48" t="n">
        <v>46188</v>
      </c>
      <c r="D9225" s="47" t="s">
        <v>63</v>
      </c>
      <c r="E9225" s="47" t="s">
        <v>120</v>
      </c>
      <c r="F9225" s="47" t="s">
        <v>151</v>
      </c>
      <c r="G9225" s="47" t="s">
        <v>125</v>
      </c>
      <c r="H9225" s="47" t="n">
        <v>396</v>
      </c>
      <c r="I9225" s="57" t="n">
        <f aca="false">IFERROR(H9225/INDEX(Rate_Master!$C$2:$C$13,MATCH(F9225,Rate_Master!$A$2:$A$13,0)),0)</f>
        <v>0.565714285714286</v>
      </c>
    </row>
    <row r="9226" customFormat="false" ht="15" hidden="false" customHeight="false" outlineLevel="0" collapsed="false">
      <c r="A9226" s="47" t="s">
        <v>21178</v>
      </c>
      <c r="B9226" s="47" t="s">
        <v>2044</v>
      </c>
      <c r="C9226" s="48" t="n">
        <v>46188</v>
      </c>
      <c r="D9226" s="47" t="s">
        <v>63</v>
      </c>
      <c r="E9226" s="47" t="s">
        <v>120</v>
      </c>
      <c r="F9226" s="47" t="s">
        <v>151</v>
      </c>
      <c r="G9226" s="47" t="s">
        <v>126</v>
      </c>
      <c r="H9226" s="47" t="n">
        <v>236</v>
      </c>
      <c r="I9226" s="57" t="n">
        <f aca="false">IFERROR(H9226/INDEX(Rate_Master!$C$2:$C$13,MATCH(F9226,Rate_Master!$A$2:$A$13,0)),0)</f>
        <v>0.337142857142857</v>
      </c>
    </row>
    <row r="9227" customFormat="false" ht="15" hidden="false" customHeight="false" outlineLevel="0" collapsed="false">
      <c r="A9227" s="47" t="s">
        <v>21179</v>
      </c>
      <c r="B9227" s="47" t="s">
        <v>2045</v>
      </c>
      <c r="C9227" s="48" t="n">
        <v>46188</v>
      </c>
      <c r="D9227" s="47" t="s">
        <v>64</v>
      </c>
      <c r="E9227" s="47" t="s">
        <v>128</v>
      </c>
      <c r="F9227" s="47" t="s">
        <v>156</v>
      </c>
      <c r="G9227" s="47" t="s">
        <v>127</v>
      </c>
      <c r="H9227" s="47" t="n">
        <v>866</v>
      </c>
      <c r="I9227" s="57" t="n">
        <f aca="false">IFERROR(H9227/INDEX(Rate_Master!$C$2:$C$13,MATCH(F9227,Rate_Master!$A$2:$A$13,0)),0)</f>
        <v>1.80416666666667</v>
      </c>
    </row>
    <row r="9228" customFormat="false" ht="15" hidden="false" customHeight="false" outlineLevel="0" collapsed="false">
      <c r="A9228" s="47" t="s">
        <v>21180</v>
      </c>
      <c r="B9228" s="47" t="s">
        <v>2045</v>
      </c>
      <c r="C9228" s="48" t="n">
        <v>46188</v>
      </c>
      <c r="D9228" s="47" t="s">
        <v>64</v>
      </c>
      <c r="E9228" s="47" t="s">
        <v>128</v>
      </c>
      <c r="F9228" s="47" t="s">
        <v>156</v>
      </c>
      <c r="G9228" s="47" t="s">
        <v>129</v>
      </c>
      <c r="H9228" s="47" t="n">
        <v>1129</v>
      </c>
      <c r="I9228" s="57" t="n">
        <f aca="false">IFERROR(H9228/INDEX(Rate_Master!$C$2:$C$13,MATCH(F9228,Rate_Master!$A$2:$A$13,0)),0)</f>
        <v>2.35208333333333</v>
      </c>
    </row>
    <row r="9229" customFormat="false" ht="15" hidden="false" customHeight="false" outlineLevel="0" collapsed="false">
      <c r="A9229" s="47" t="s">
        <v>21181</v>
      </c>
      <c r="B9229" s="47" t="s">
        <v>2045</v>
      </c>
      <c r="C9229" s="48" t="n">
        <v>46188</v>
      </c>
      <c r="D9229" s="47" t="s">
        <v>64</v>
      </c>
      <c r="E9229" s="47" t="s">
        <v>128</v>
      </c>
      <c r="F9229" s="47" t="s">
        <v>156</v>
      </c>
      <c r="G9229" s="47" t="s">
        <v>130</v>
      </c>
      <c r="H9229" s="47" t="n">
        <v>817</v>
      </c>
      <c r="I9229" s="57" t="n">
        <f aca="false">IFERROR(H9229/INDEX(Rate_Master!$C$2:$C$13,MATCH(F9229,Rate_Master!$A$2:$A$13,0)),0)</f>
        <v>1.70208333333333</v>
      </c>
    </row>
    <row r="9230" customFormat="false" ht="15" hidden="false" customHeight="false" outlineLevel="0" collapsed="false">
      <c r="A9230" s="47" t="s">
        <v>21182</v>
      </c>
      <c r="B9230" s="47" t="s">
        <v>2045</v>
      </c>
      <c r="C9230" s="48" t="n">
        <v>46188</v>
      </c>
      <c r="D9230" s="47" t="s">
        <v>64</v>
      </c>
      <c r="E9230" s="47" t="s">
        <v>128</v>
      </c>
      <c r="F9230" s="47" t="s">
        <v>156</v>
      </c>
      <c r="G9230" s="47" t="s">
        <v>131</v>
      </c>
      <c r="H9230" s="47" t="n">
        <v>235</v>
      </c>
      <c r="I9230" s="57" t="n">
        <f aca="false">IFERROR(H9230/INDEX(Rate_Master!$C$2:$C$13,MATCH(F9230,Rate_Master!$A$2:$A$13,0)),0)</f>
        <v>0.489583333333333</v>
      </c>
    </row>
    <row r="9231" customFormat="false" ht="15" hidden="false" customHeight="false" outlineLevel="0" collapsed="false">
      <c r="A9231" s="47" t="s">
        <v>21183</v>
      </c>
      <c r="B9231" s="47" t="s">
        <v>2045</v>
      </c>
      <c r="C9231" s="48" t="n">
        <v>46188</v>
      </c>
      <c r="D9231" s="47" t="s">
        <v>64</v>
      </c>
      <c r="E9231" s="47" t="s">
        <v>128</v>
      </c>
      <c r="F9231" s="47" t="s">
        <v>156</v>
      </c>
      <c r="G9231" s="47" t="s">
        <v>132</v>
      </c>
      <c r="H9231" s="47" t="n">
        <v>200</v>
      </c>
      <c r="I9231" s="57" t="n">
        <f aca="false">IFERROR(H9231/INDEX(Rate_Master!$C$2:$C$13,MATCH(F9231,Rate_Master!$A$2:$A$13,0)),0)</f>
        <v>0.416666666666667</v>
      </c>
    </row>
    <row r="9232" customFormat="false" ht="15" hidden="false" customHeight="false" outlineLevel="0" collapsed="false">
      <c r="A9232" s="47" t="s">
        <v>21184</v>
      </c>
      <c r="B9232" s="47" t="s">
        <v>2047</v>
      </c>
      <c r="C9232" s="48" t="n">
        <v>46188</v>
      </c>
      <c r="D9232" s="47" t="s">
        <v>64</v>
      </c>
      <c r="E9232" s="47" t="s">
        <v>128</v>
      </c>
      <c r="F9232" s="47" t="s">
        <v>156</v>
      </c>
      <c r="G9232" s="47" t="s">
        <v>127</v>
      </c>
      <c r="H9232" s="47" t="n">
        <v>1162</v>
      </c>
      <c r="I9232" s="57" t="n">
        <f aca="false">IFERROR(H9232/INDEX(Rate_Master!$C$2:$C$13,MATCH(F9232,Rate_Master!$A$2:$A$13,0)),0)</f>
        <v>2.42083333333333</v>
      </c>
    </row>
    <row r="9233" customFormat="false" ht="15" hidden="false" customHeight="false" outlineLevel="0" collapsed="false">
      <c r="A9233" s="47" t="s">
        <v>21185</v>
      </c>
      <c r="B9233" s="47" t="s">
        <v>2047</v>
      </c>
      <c r="C9233" s="48" t="n">
        <v>46188</v>
      </c>
      <c r="D9233" s="47" t="s">
        <v>64</v>
      </c>
      <c r="E9233" s="47" t="s">
        <v>128</v>
      </c>
      <c r="F9233" s="47" t="s">
        <v>156</v>
      </c>
      <c r="G9233" s="47" t="s">
        <v>129</v>
      </c>
      <c r="H9233" s="47" t="n">
        <v>1236</v>
      </c>
      <c r="I9233" s="57" t="n">
        <f aca="false">IFERROR(H9233/INDEX(Rate_Master!$C$2:$C$13,MATCH(F9233,Rate_Master!$A$2:$A$13,0)),0)</f>
        <v>2.575</v>
      </c>
    </row>
    <row r="9234" customFormat="false" ht="15" hidden="false" customHeight="false" outlineLevel="0" collapsed="false">
      <c r="A9234" s="47" t="s">
        <v>21186</v>
      </c>
      <c r="B9234" s="47" t="s">
        <v>2047</v>
      </c>
      <c r="C9234" s="48" t="n">
        <v>46188</v>
      </c>
      <c r="D9234" s="47" t="s">
        <v>64</v>
      </c>
      <c r="E9234" s="47" t="s">
        <v>128</v>
      </c>
      <c r="F9234" s="47" t="s">
        <v>156</v>
      </c>
      <c r="G9234" s="47" t="s">
        <v>130</v>
      </c>
      <c r="H9234" s="47" t="n">
        <v>990</v>
      </c>
      <c r="I9234" s="57" t="n">
        <f aca="false">IFERROR(H9234/INDEX(Rate_Master!$C$2:$C$13,MATCH(F9234,Rate_Master!$A$2:$A$13,0)),0)</f>
        <v>2.0625</v>
      </c>
    </row>
    <row r="9235" customFormat="false" ht="15" hidden="false" customHeight="false" outlineLevel="0" collapsed="false">
      <c r="A9235" s="47" t="s">
        <v>21187</v>
      </c>
      <c r="B9235" s="47" t="s">
        <v>2047</v>
      </c>
      <c r="C9235" s="48" t="n">
        <v>46188</v>
      </c>
      <c r="D9235" s="47" t="s">
        <v>64</v>
      </c>
      <c r="E9235" s="47" t="s">
        <v>128</v>
      </c>
      <c r="F9235" s="47" t="s">
        <v>156</v>
      </c>
      <c r="G9235" s="47" t="s">
        <v>131</v>
      </c>
      <c r="H9235" s="47" t="n">
        <v>327</v>
      </c>
      <c r="I9235" s="57" t="n">
        <f aca="false">IFERROR(H9235/INDEX(Rate_Master!$C$2:$C$13,MATCH(F9235,Rate_Master!$A$2:$A$13,0)),0)</f>
        <v>0.68125</v>
      </c>
    </row>
    <row r="9236" customFormat="false" ht="15" hidden="false" customHeight="false" outlineLevel="0" collapsed="false">
      <c r="A9236" s="47" t="s">
        <v>21188</v>
      </c>
      <c r="B9236" s="47" t="s">
        <v>2047</v>
      </c>
      <c r="C9236" s="48" t="n">
        <v>46188</v>
      </c>
      <c r="D9236" s="47" t="s">
        <v>64</v>
      </c>
      <c r="E9236" s="47" t="s">
        <v>128</v>
      </c>
      <c r="F9236" s="47" t="s">
        <v>156</v>
      </c>
      <c r="G9236" s="47" t="s">
        <v>132</v>
      </c>
      <c r="H9236" s="47" t="n">
        <v>242</v>
      </c>
      <c r="I9236" s="57" t="n">
        <f aca="false">IFERROR(H9236/INDEX(Rate_Master!$C$2:$C$13,MATCH(F9236,Rate_Master!$A$2:$A$13,0)),0)</f>
        <v>0.504166666666667</v>
      </c>
    </row>
    <row r="9237" customFormat="false" ht="15" hidden="false" customHeight="false" outlineLevel="0" collapsed="false">
      <c r="A9237" s="47" t="s">
        <v>21189</v>
      </c>
      <c r="B9237" s="47" t="s">
        <v>2048</v>
      </c>
      <c r="C9237" s="48" t="n">
        <v>46188</v>
      </c>
      <c r="D9237" s="47" t="s">
        <v>65</v>
      </c>
      <c r="E9237" s="47" t="s">
        <v>134</v>
      </c>
      <c r="F9237" s="47" t="s">
        <v>158</v>
      </c>
      <c r="G9237" s="47" t="s">
        <v>133</v>
      </c>
      <c r="H9237" s="47" t="n">
        <v>335</v>
      </c>
      <c r="I9237" s="57" t="n">
        <f aca="false">IFERROR(H9237/INDEX(Rate_Master!$C$2:$C$13,MATCH(F9237,Rate_Master!$A$2:$A$13,0)),0)</f>
        <v>1.675</v>
      </c>
    </row>
    <row r="9238" customFormat="false" ht="15" hidden="false" customHeight="false" outlineLevel="0" collapsed="false">
      <c r="A9238" s="47" t="s">
        <v>21190</v>
      </c>
      <c r="B9238" s="47" t="s">
        <v>2048</v>
      </c>
      <c r="C9238" s="48" t="n">
        <v>46188</v>
      </c>
      <c r="D9238" s="47" t="s">
        <v>65</v>
      </c>
      <c r="E9238" s="47" t="s">
        <v>134</v>
      </c>
      <c r="F9238" s="47" t="s">
        <v>158</v>
      </c>
      <c r="G9238" s="47" t="s">
        <v>135</v>
      </c>
      <c r="H9238" s="47" t="n">
        <v>266</v>
      </c>
      <c r="I9238" s="57" t="n">
        <f aca="false">IFERROR(H9238/INDEX(Rate_Master!$C$2:$C$13,MATCH(F9238,Rate_Master!$A$2:$A$13,0)),0)</f>
        <v>1.33</v>
      </c>
    </row>
    <row r="9239" customFormat="false" ht="15" hidden="false" customHeight="false" outlineLevel="0" collapsed="false">
      <c r="A9239" s="47" t="s">
        <v>21191</v>
      </c>
      <c r="B9239" s="47" t="s">
        <v>2048</v>
      </c>
      <c r="C9239" s="48" t="n">
        <v>46188</v>
      </c>
      <c r="D9239" s="47" t="s">
        <v>65</v>
      </c>
      <c r="E9239" s="47" t="s">
        <v>134</v>
      </c>
      <c r="F9239" s="47" t="s">
        <v>158</v>
      </c>
      <c r="G9239" s="47" t="s">
        <v>136</v>
      </c>
      <c r="H9239" s="47" t="n">
        <v>211</v>
      </c>
      <c r="I9239" s="57" t="n">
        <f aca="false">IFERROR(H9239/INDEX(Rate_Master!$C$2:$C$13,MATCH(F9239,Rate_Master!$A$2:$A$13,0)),0)</f>
        <v>1.055</v>
      </c>
    </row>
    <row r="9240" customFormat="false" ht="15" hidden="false" customHeight="false" outlineLevel="0" collapsed="false">
      <c r="A9240" s="47" t="s">
        <v>21192</v>
      </c>
      <c r="B9240" s="47" t="s">
        <v>2048</v>
      </c>
      <c r="C9240" s="48" t="n">
        <v>46188</v>
      </c>
      <c r="D9240" s="47" t="s">
        <v>65</v>
      </c>
      <c r="E9240" s="47" t="s">
        <v>134</v>
      </c>
      <c r="F9240" s="47" t="s">
        <v>158</v>
      </c>
      <c r="G9240" s="47" t="s">
        <v>137</v>
      </c>
      <c r="H9240" s="47" t="n">
        <v>156</v>
      </c>
      <c r="I9240" s="57" t="n">
        <f aca="false">IFERROR(H9240/INDEX(Rate_Master!$C$2:$C$13,MATCH(F9240,Rate_Master!$A$2:$A$13,0)),0)</f>
        <v>0.78</v>
      </c>
    </row>
    <row r="9241" customFormat="false" ht="15" hidden="false" customHeight="false" outlineLevel="0" collapsed="false">
      <c r="A9241" s="47" t="s">
        <v>21193</v>
      </c>
      <c r="B9241" s="47" t="s">
        <v>2048</v>
      </c>
      <c r="C9241" s="48" t="n">
        <v>46188</v>
      </c>
      <c r="D9241" s="47" t="s">
        <v>65</v>
      </c>
      <c r="E9241" s="47" t="s">
        <v>134</v>
      </c>
      <c r="F9241" s="47" t="s">
        <v>158</v>
      </c>
      <c r="G9241" s="47" t="s">
        <v>138</v>
      </c>
      <c r="H9241" s="47" t="n">
        <v>70</v>
      </c>
      <c r="I9241" s="57" t="n">
        <f aca="false">IFERROR(H9241/INDEX(Rate_Master!$C$2:$C$13,MATCH(F9241,Rate_Master!$A$2:$A$13,0)),0)</f>
        <v>0.35</v>
      </c>
    </row>
    <row r="9242" customFormat="false" ht="15" hidden="false" customHeight="false" outlineLevel="0" collapsed="false">
      <c r="A9242" s="47" t="s">
        <v>21194</v>
      </c>
      <c r="B9242" s="47" t="s">
        <v>2049</v>
      </c>
      <c r="C9242" s="48" t="n">
        <v>46188</v>
      </c>
      <c r="D9242" s="47" t="s">
        <v>65</v>
      </c>
      <c r="E9242" s="47" t="s">
        <v>134</v>
      </c>
      <c r="F9242" s="47" t="s">
        <v>159</v>
      </c>
      <c r="G9242" s="47" t="s">
        <v>133</v>
      </c>
      <c r="H9242" s="47" t="n">
        <v>459</v>
      </c>
      <c r="I9242" s="57" t="n">
        <f aca="false">IFERROR(H9242/INDEX(Rate_Master!$C$2:$C$13,MATCH(F9242,Rate_Master!$A$2:$A$13,0)),0)</f>
        <v>1.9125</v>
      </c>
    </row>
    <row r="9243" customFormat="false" ht="15" hidden="false" customHeight="false" outlineLevel="0" collapsed="false">
      <c r="A9243" s="47" t="s">
        <v>21195</v>
      </c>
      <c r="B9243" s="47" t="s">
        <v>2049</v>
      </c>
      <c r="C9243" s="48" t="n">
        <v>46188</v>
      </c>
      <c r="D9243" s="47" t="s">
        <v>65</v>
      </c>
      <c r="E9243" s="47" t="s">
        <v>134</v>
      </c>
      <c r="F9243" s="47" t="s">
        <v>159</v>
      </c>
      <c r="G9243" s="47" t="s">
        <v>135</v>
      </c>
      <c r="H9243" s="47" t="n">
        <v>366</v>
      </c>
      <c r="I9243" s="57" t="n">
        <f aca="false">IFERROR(H9243/INDEX(Rate_Master!$C$2:$C$13,MATCH(F9243,Rate_Master!$A$2:$A$13,0)),0)</f>
        <v>1.525</v>
      </c>
    </row>
    <row r="9244" customFormat="false" ht="15" hidden="false" customHeight="false" outlineLevel="0" collapsed="false">
      <c r="A9244" s="47" t="s">
        <v>21196</v>
      </c>
      <c r="B9244" s="47" t="s">
        <v>2049</v>
      </c>
      <c r="C9244" s="48" t="n">
        <v>46188</v>
      </c>
      <c r="D9244" s="47" t="s">
        <v>65</v>
      </c>
      <c r="E9244" s="47" t="s">
        <v>134</v>
      </c>
      <c r="F9244" s="47" t="s">
        <v>159</v>
      </c>
      <c r="G9244" s="47" t="s">
        <v>136</v>
      </c>
      <c r="H9244" s="47" t="n">
        <v>283</v>
      </c>
      <c r="I9244" s="57" t="n">
        <f aca="false">IFERROR(H9244/INDEX(Rate_Master!$C$2:$C$13,MATCH(F9244,Rate_Master!$A$2:$A$13,0)),0)</f>
        <v>1.17916666666667</v>
      </c>
    </row>
    <row r="9245" customFormat="false" ht="15" hidden="false" customHeight="false" outlineLevel="0" collapsed="false">
      <c r="A9245" s="47" t="s">
        <v>21197</v>
      </c>
      <c r="B9245" s="47" t="s">
        <v>2049</v>
      </c>
      <c r="C9245" s="48" t="n">
        <v>46188</v>
      </c>
      <c r="D9245" s="47" t="s">
        <v>65</v>
      </c>
      <c r="E9245" s="47" t="s">
        <v>134</v>
      </c>
      <c r="F9245" s="47" t="s">
        <v>159</v>
      </c>
      <c r="G9245" s="47" t="s">
        <v>137</v>
      </c>
      <c r="H9245" s="47" t="n">
        <v>185</v>
      </c>
      <c r="I9245" s="57" t="n">
        <f aca="false">IFERROR(H9245/INDEX(Rate_Master!$C$2:$C$13,MATCH(F9245,Rate_Master!$A$2:$A$13,0)),0)</f>
        <v>0.770833333333333</v>
      </c>
    </row>
    <row r="9246" customFormat="false" ht="15" hidden="false" customHeight="false" outlineLevel="0" collapsed="false">
      <c r="A9246" s="47" t="s">
        <v>21198</v>
      </c>
      <c r="B9246" s="47" t="s">
        <v>2049</v>
      </c>
      <c r="C9246" s="48" t="n">
        <v>46188</v>
      </c>
      <c r="D9246" s="47" t="s">
        <v>65</v>
      </c>
      <c r="E9246" s="47" t="s">
        <v>134</v>
      </c>
      <c r="F9246" s="47" t="s">
        <v>159</v>
      </c>
      <c r="G9246" s="47" t="s">
        <v>138</v>
      </c>
      <c r="H9246" s="47" t="n">
        <v>109</v>
      </c>
      <c r="I9246" s="57" t="n">
        <f aca="false">IFERROR(H9246/INDEX(Rate_Master!$C$2:$C$13,MATCH(F9246,Rate_Master!$A$2:$A$13,0)),0)</f>
        <v>0.454166666666667</v>
      </c>
    </row>
    <row r="9247" customFormat="false" ht="15" hidden="false" customHeight="false" outlineLevel="0" collapsed="false">
      <c r="A9247" s="47" t="s">
        <v>21199</v>
      </c>
      <c r="B9247" s="47" t="s">
        <v>2051</v>
      </c>
      <c r="C9247" s="48" t="n">
        <v>46188</v>
      </c>
      <c r="D9247" s="47" t="s">
        <v>65</v>
      </c>
      <c r="E9247" s="47" t="s">
        <v>134</v>
      </c>
      <c r="F9247" s="47" t="s">
        <v>159</v>
      </c>
      <c r="G9247" s="47" t="s">
        <v>133</v>
      </c>
      <c r="H9247" s="47" t="n">
        <v>300</v>
      </c>
      <c r="I9247" s="57" t="n">
        <f aca="false">IFERROR(H9247/INDEX(Rate_Master!$C$2:$C$13,MATCH(F9247,Rate_Master!$A$2:$A$13,0)),0)</f>
        <v>1.25</v>
      </c>
    </row>
    <row r="9248" customFormat="false" ht="15" hidden="false" customHeight="false" outlineLevel="0" collapsed="false">
      <c r="A9248" s="47" t="s">
        <v>21200</v>
      </c>
      <c r="B9248" s="47" t="s">
        <v>2051</v>
      </c>
      <c r="C9248" s="48" t="n">
        <v>46188</v>
      </c>
      <c r="D9248" s="47" t="s">
        <v>65</v>
      </c>
      <c r="E9248" s="47" t="s">
        <v>134</v>
      </c>
      <c r="F9248" s="47" t="s">
        <v>159</v>
      </c>
      <c r="G9248" s="47" t="s">
        <v>135</v>
      </c>
      <c r="H9248" s="47" t="n">
        <v>255</v>
      </c>
      <c r="I9248" s="57" t="n">
        <f aca="false">IFERROR(H9248/INDEX(Rate_Master!$C$2:$C$13,MATCH(F9248,Rate_Master!$A$2:$A$13,0)),0)</f>
        <v>1.0625</v>
      </c>
    </row>
    <row r="9249" customFormat="false" ht="15" hidden="false" customHeight="false" outlineLevel="0" collapsed="false">
      <c r="A9249" s="47" t="s">
        <v>21201</v>
      </c>
      <c r="B9249" s="47" t="s">
        <v>2051</v>
      </c>
      <c r="C9249" s="48" t="n">
        <v>46188</v>
      </c>
      <c r="D9249" s="47" t="s">
        <v>65</v>
      </c>
      <c r="E9249" s="47" t="s">
        <v>134</v>
      </c>
      <c r="F9249" s="47" t="s">
        <v>159</v>
      </c>
      <c r="G9249" s="47" t="s">
        <v>136</v>
      </c>
      <c r="H9249" s="47" t="n">
        <v>191</v>
      </c>
      <c r="I9249" s="57" t="n">
        <f aca="false">IFERROR(H9249/INDEX(Rate_Master!$C$2:$C$13,MATCH(F9249,Rate_Master!$A$2:$A$13,0)),0)</f>
        <v>0.795833333333333</v>
      </c>
    </row>
    <row r="9250" customFormat="false" ht="15" hidden="false" customHeight="false" outlineLevel="0" collapsed="false">
      <c r="A9250" s="47" t="s">
        <v>21202</v>
      </c>
      <c r="B9250" s="47" t="s">
        <v>2051</v>
      </c>
      <c r="C9250" s="48" t="n">
        <v>46188</v>
      </c>
      <c r="D9250" s="47" t="s">
        <v>65</v>
      </c>
      <c r="E9250" s="47" t="s">
        <v>134</v>
      </c>
      <c r="F9250" s="47" t="s">
        <v>159</v>
      </c>
      <c r="G9250" s="47" t="s">
        <v>137</v>
      </c>
      <c r="H9250" s="47" t="n">
        <v>137</v>
      </c>
      <c r="I9250" s="57" t="n">
        <f aca="false">IFERROR(H9250/INDEX(Rate_Master!$C$2:$C$13,MATCH(F9250,Rate_Master!$A$2:$A$13,0)),0)</f>
        <v>0.570833333333333</v>
      </c>
    </row>
    <row r="9251" customFormat="false" ht="15" hidden="false" customHeight="false" outlineLevel="0" collapsed="false">
      <c r="A9251" s="47" t="s">
        <v>21203</v>
      </c>
      <c r="B9251" s="47" t="s">
        <v>2051</v>
      </c>
      <c r="C9251" s="48" t="n">
        <v>46188</v>
      </c>
      <c r="D9251" s="47" t="s">
        <v>65</v>
      </c>
      <c r="E9251" s="47" t="s">
        <v>134</v>
      </c>
      <c r="F9251" s="47" t="s">
        <v>159</v>
      </c>
      <c r="G9251" s="47" t="s">
        <v>138</v>
      </c>
      <c r="H9251" s="47" t="n">
        <v>74</v>
      </c>
      <c r="I9251" s="57" t="n">
        <f aca="false">IFERROR(H9251/INDEX(Rate_Master!$C$2:$C$13,MATCH(F9251,Rate_Master!$A$2:$A$13,0)),0)</f>
        <v>0.308333333333333</v>
      </c>
    </row>
    <row r="9252" customFormat="false" ht="15" hidden="false" customHeight="false" outlineLevel="0" collapsed="false">
      <c r="A9252" s="47" t="s">
        <v>21204</v>
      </c>
      <c r="B9252" s="47" t="s">
        <v>2052</v>
      </c>
      <c r="C9252" s="48" t="n">
        <v>46189</v>
      </c>
      <c r="D9252" s="47" t="s">
        <v>62</v>
      </c>
      <c r="E9252" s="47" t="s">
        <v>120</v>
      </c>
      <c r="F9252" s="47" t="s">
        <v>150</v>
      </c>
      <c r="G9252" s="47" t="s">
        <v>119</v>
      </c>
      <c r="H9252" s="47" t="n">
        <v>1233</v>
      </c>
      <c r="I9252" s="57" t="n">
        <f aca="false">IFERROR(H9252/INDEX(Rate_Master!$C$2:$C$13,MATCH(F9252,Rate_Master!$A$2:$A$13,0)),0)</f>
        <v>1.54125</v>
      </c>
    </row>
    <row r="9253" customFormat="false" ht="15" hidden="false" customHeight="false" outlineLevel="0" collapsed="false">
      <c r="A9253" s="47" t="s">
        <v>21205</v>
      </c>
      <c r="B9253" s="47" t="s">
        <v>2052</v>
      </c>
      <c r="C9253" s="48" t="n">
        <v>46189</v>
      </c>
      <c r="D9253" s="47" t="s">
        <v>62</v>
      </c>
      <c r="E9253" s="47" t="s">
        <v>120</v>
      </c>
      <c r="F9253" s="47" t="s">
        <v>150</v>
      </c>
      <c r="G9253" s="47" t="s">
        <v>121</v>
      </c>
      <c r="H9253" s="47" t="n">
        <v>1203</v>
      </c>
      <c r="I9253" s="57" t="n">
        <f aca="false">IFERROR(H9253/INDEX(Rate_Master!$C$2:$C$13,MATCH(F9253,Rate_Master!$A$2:$A$13,0)),0)</f>
        <v>1.50375</v>
      </c>
    </row>
    <row r="9254" customFormat="false" ht="15" hidden="false" customHeight="false" outlineLevel="0" collapsed="false">
      <c r="A9254" s="47" t="s">
        <v>21206</v>
      </c>
      <c r="B9254" s="47" t="s">
        <v>2052</v>
      </c>
      <c r="C9254" s="48" t="n">
        <v>46189</v>
      </c>
      <c r="D9254" s="47" t="s">
        <v>62</v>
      </c>
      <c r="E9254" s="47" t="s">
        <v>120</v>
      </c>
      <c r="F9254" s="47" t="s">
        <v>150</v>
      </c>
      <c r="G9254" s="47" t="s">
        <v>122</v>
      </c>
      <c r="H9254" s="47" t="n">
        <v>1992</v>
      </c>
      <c r="I9254" s="57" t="n">
        <f aca="false">IFERROR(H9254/INDEX(Rate_Master!$C$2:$C$13,MATCH(F9254,Rate_Master!$A$2:$A$13,0)),0)</f>
        <v>2.49</v>
      </c>
    </row>
    <row r="9255" customFormat="false" ht="15" hidden="false" customHeight="false" outlineLevel="0" collapsed="false">
      <c r="A9255" s="47" t="s">
        <v>21207</v>
      </c>
      <c r="B9255" s="47" t="s">
        <v>2052</v>
      </c>
      <c r="C9255" s="48" t="n">
        <v>46189</v>
      </c>
      <c r="D9255" s="47" t="s">
        <v>62</v>
      </c>
      <c r="E9255" s="47" t="s">
        <v>120</v>
      </c>
      <c r="F9255" s="47" t="s">
        <v>150</v>
      </c>
      <c r="G9255" s="47" t="s">
        <v>123</v>
      </c>
      <c r="H9255" s="47" t="n">
        <v>916</v>
      </c>
      <c r="I9255" s="57" t="n">
        <f aca="false">IFERROR(H9255/INDEX(Rate_Master!$C$2:$C$13,MATCH(F9255,Rate_Master!$A$2:$A$13,0)),0)</f>
        <v>1.145</v>
      </c>
    </row>
    <row r="9256" customFormat="false" ht="15" hidden="false" customHeight="false" outlineLevel="0" collapsed="false">
      <c r="A9256" s="47" t="s">
        <v>21208</v>
      </c>
      <c r="B9256" s="47" t="s">
        <v>2052</v>
      </c>
      <c r="C9256" s="48" t="n">
        <v>46189</v>
      </c>
      <c r="D9256" s="47" t="s">
        <v>62</v>
      </c>
      <c r="E9256" s="47" t="s">
        <v>120</v>
      </c>
      <c r="F9256" s="47" t="s">
        <v>150</v>
      </c>
      <c r="G9256" s="47" t="s">
        <v>124</v>
      </c>
      <c r="H9256" s="47" t="n">
        <v>569</v>
      </c>
      <c r="I9256" s="57" t="n">
        <f aca="false">IFERROR(H9256/INDEX(Rate_Master!$C$2:$C$13,MATCH(F9256,Rate_Master!$A$2:$A$13,0)),0)</f>
        <v>0.71125</v>
      </c>
    </row>
    <row r="9257" customFormat="false" ht="15" hidden="false" customHeight="false" outlineLevel="0" collapsed="false">
      <c r="A9257" s="47" t="s">
        <v>21209</v>
      </c>
      <c r="B9257" s="47" t="s">
        <v>2052</v>
      </c>
      <c r="C9257" s="48" t="n">
        <v>46189</v>
      </c>
      <c r="D9257" s="47" t="s">
        <v>62</v>
      </c>
      <c r="E9257" s="47" t="s">
        <v>120</v>
      </c>
      <c r="F9257" s="47" t="s">
        <v>150</v>
      </c>
      <c r="G9257" s="47" t="s">
        <v>125</v>
      </c>
      <c r="H9257" s="47" t="n">
        <v>394</v>
      </c>
      <c r="I9257" s="57" t="n">
        <f aca="false">IFERROR(H9257/INDEX(Rate_Master!$C$2:$C$13,MATCH(F9257,Rate_Master!$A$2:$A$13,0)),0)</f>
        <v>0.4925</v>
      </c>
    </row>
    <row r="9258" customFormat="false" ht="15" hidden="false" customHeight="false" outlineLevel="0" collapsed="false">
      <c r="A9258" s="47" t="s">
        <v>21210</v>
      </c>
      <c r="B9258" s="47" t="s">
        <v>2052</v>
      </c>
      <c r="C9258" s="48" t="n">
        <v>46189</v>
      </c>
      <c r="D9258" s="47" t="s">
        <v>62</v>
      </c>
      <c r="E9258" s="47" t="s">
        <v>120</v>
      </c>
      <c r="F9258" s="47" t="s">
        <v>150</v>
      </c>
      <c r="G9258" s="47" t="s">
        <v>126</v>
      </c>
      <c r="H9258" s="47" t="n">
        <v>216</v>
      </c>
      <c r="I9258" s="57" t="n">
        <f aca="false">IFERROR(H9258/INDEX(Rate_Master!$C$2:$C$13,MATCH(F9258,Rate_Master!$A$2:$A$13,0)),0)</f>
        <v>0.27</v>
      </c>
    </row>
    <row r="9259" customFormat="false" ht="15" hidden="false" customHeight="false" outlineLevel="0" collapsed="false">
      <c r="A9259" s="47" t="s">
        <v>21211</v>
      </c>
      <c r="B9259" s="47" t="s">
        <v>2053</v>
      </c>
      <c r="C9259" s="48" t="n">
        <v>46189</v>
      </c>
      <c r="D9259" s="47" t="s">
        <v>62</v>
      </c>
      <c r="E9259" s="47" t="s">
        <v>120</v>
      </c>
      <c r="F9259" s="47" t="s">
        <v>150</v>
      </c>
      <c r="G9259" s="47" t="s">
        <v>119</v>
      </c>
      <c r="H9259" s="47" t="n">
        <v>2693</v>
      </c>
      <c r="I9259" s="57" t="n">
        <f aca="false">IFERROR(H9259/INDEX(Rate_Master!$C$2:$C$13,MATCH(F9259,Rate_Master!$A$2:$A$13,0)),0)</f>
        <v>3.36625</v>
      </c>
    </row>
    <row r="9260" customFormat="false" ht="15" hidden="false" customHeight="false" outlineLevel="0" collapsed="false">
      <c r="A9260" s="47" t="s">
        <v>21212</v>
      </c>
      <c r="B9260" s="47" t="s">
        <v>2053</v>
      </c>
      <c r="C9260" s="48" t="n">
        <v>46189</v>
      </c>
      <c r="D9260" s="47" t="s">
        <v>62</v>
      </c>
      <c r="E9260" s="47" t="s">
        <v>120</v>
      </c>
      <c r="F9260" s="47" t="s">
        <v>150</v>
      </c>
      <c r="G9260" s="47" t="s">
        <v>121</v>
      </c>
      <c r="H9260" s="47" t="n">
        <v>2447</v>
      </c>
      <c r="I9260" s="57" t="n">
        <f aca="false">IFERROR(H9260/INDEX(Rate_Master!$C$2:$C$13,MATCH(F9260,Rate_Master!$A$2:$A$13,0)),0)</f>
        <v>3.05875</v>
      </c>
    </row>
    <row r="9261" customFormat="false" ht="15" hidden="false" customHeight="false" outlineLevel="0" collapsed="false">
      <c r="A9261" s="47" t="s">
        <v>21213</v>
      </c>
      <c r="B9261" s="47" t="s">
        <v>2053</v>
      </c>
      <c r="C9261" s="48" t="n">
        <v>46189</v>
      </c>
      <c r="D9261" s="47" t="s">
        <v>62</v>
      </c>
      <c r="E9261" s="47" t="s">
        <v>120</v>
      </c>
      <c r="F9261" s="47" t="s">
        <v>150</v>
      </c>
      <c r="G9261" s="47" t="s">
        <v>122</v>
      </c>
      <c r="H9261" s="47" t="n">
        <v>4372</v>
      </c>
      <c r="I9261" s="57" t="n">
        <f aca="false">IFERROR(H9261/INDEX(Rate_Master!$C$2:$C$13,MATCH(F9261,Rate_Master!$A$2:$A$13,0)),0)</f>
        <v>5.465</v>
      </c>
    </row>
    <row r="9262" customFormat="false" ht="15" hidden="false" customHeight="false" outlineLevel="0" collapsed="false">
      <c r="A9262" s="47" t="s">
        <v>21214</v>
      </c>
      <c r="B9262" s="47" t="s">
        <v>2053</v>
      </c>
      <c r="C9262" s="48" t="n">
        <v>46189</v>
      </c>
      <c r="D9262" s="47" t="s">
        <v>62</v>
      </c>
      <c r="E9262" s="47" t="s">
        <v>120</v>
      </c>
      <c r="F9262" s="47" t="s">
        <v>150</v>
      </c>
      <c r="G9262" s="47" t="s">
        <v>123</v>
      </c>
      <c r="H9262" s="47" t="n">
        <v>2009</v>
      </c>
      <c r="I9262" s="57" t="n">
        <f aca="false">IFERROR(H9262/INDEX(Rate_Master!$C$2:$C$13,MATCH(F9262,Rate_Master!$A$2:$A$13,0)),0)</f>
        <v>2.51125</v>
      </c>
    </row>
    <row r="9263" customFormat="false" ht="15" hidden="false" customHeight="false" outlineLevel="0" collapsed="false">
      <c r="A9263" s="47" t="s">
        <v>21215</v>
      </c>
      <c r="B9263" s="47" t="s">
        <v>2053</v>
      </c>
      <c r="C9263" s="48" t="n">
        <v>46189</v>
      </c>
      <c r="D9263" s="47" t="s">
        <v>62</v>
      </c>
      <c r="E9263" s="47" t="s">
        <v>120</v>
      </c>
      <c r="F9263" s="47" t="s">
        <v>150</v>
      </c>
      <c r="G9263" s="47" t="s">
        <v>124</v>
      </c>
      <c r="H9263" s="47" t="n">
        <v>1213</v>
      </c>
      <c r="I9263" s="57" t="n">
        <f aca="false">IFERROR(H9263/INDEX(Rate_Master!$C$2:$C$13,MATCH(F9263,Rate_Master!$A$2:$A$13,0)),0)</f>
        <v>1.51625</v>
      </c>
    </row>
    <row r="9264" customFormat="false" ht="15" hidden="false" customHeight="false" outlineLevel="0" collapsed="false">
      <c r="A9264" s="47" t="s">
        <v>21216</v>
      </c>
      <c r="B9264" s="47" t="s">
        <v>2053</v>
      </c>
      <c r="C9264" s="48" t="n">
        <v>46189</v>
      </c>
      <c r="D9264" s="47" t="s">
        <v>62</v>
      </c>
      <c r="E9264" s="47" t="s">
        <v>120</v>
      </c>
      <c r="F9264" s="47" t="s">
        <v>150</v>
      </c>
      <c r="G9264" s="47" t="s">
        <v>125</v>
      </c>
      <c r="H9264" s="47" t="n">
        <v>770</v>
      </c>
      <c r="I9264" s="57" t="n">
        <f aca="false">IFERROR(H9264/INDEX(Rate_Master!$C$2:$C$13,MATCH(F9264,Rate_Master!$A$2:$A$13,0)),0)</f>
        <v>0.9625</v>
      </c>
    </row>
    <row r="9265" customFormat="false" ht="15" hidden="false" customHeight="false" outlineLevel="0" collapsed="false">
      <c r="A9265" s="47" t="s">
        <v>21217</v>
      </c>
      <c r="B9265" s="47" t="s">
        <v>2053</v>
      </c>
      <c r="C9265" s="48" t="n">
        <v>46189</v>
      </c>
      <c r="D9265" s="47" t="s">
        <v>62</v>
      </c>
      <c r="E9265" s="47" t="s">
        <v>120</v>
      </c>
      <c r="F9265" s="47" t="s">
        <v>150</v>
      </c>
      <c r="G9265" s="47" t="s">
        <v>126</v>
      </c>
      <c r="H9265" s="47" t="n">
        <v>461</v>
      </c>
      <c r="I9265" s="57" t="n">
        <f aca="false">IFERROR(H9265/INDEX(Rate_Master!$C$2:$C$13,MATCH(F9265,Rate_Master!$A$2:$A$13,0)),0)</f>
        <v>0.57625</v>
      </c>
    </row>
    <row r="9266" customFormat="false" ht="15" hidden="false" customHeight="false" outlineLevel="0" collapsed="false">
      <c r="A9266" s="47" t="s">
        <v>21218</v>
      </c>
      <c r="B9266" s="47" t="s">
        <v>2054</v>
      </c>
      <c r="C9266" s="48" t="n">
        <v>46189</v>
      </c>
      <c r="D9266" s="47" t="s">
        <v>62</v>
      </c>
      <c r="E9266" s="47" t="s">
        <v>120</v>
      </c>
      <c r="F9266" s="47" t="s">
        <v>150</v>
      </c>
      <c r="G9266" s="47" t="s">
        <v>119</v>
      </c>
      <c r="H9266" s="47" t="n">
        <v>1054</v>
      </c>
      <c r="I9266" s="57" t="n">
        <f aca="false">IFERROR(H9266/INDEX(Rate_Master!$C$2:$C$13,MATCH(F9266,Rate_Master!$A$2:$A$13,0)),0)</f>
        <v>1.3175</v>
      </c>
    </row>
    <row r="9267" customFormat="false" ht="15" hidden="false" customHeight="false" outlineLevel="0" collapsed="false">
      <c r="A9267" s="47" t="s">
        <v>21219</v>
      </c>
      <c r="B9267" s="47" t="s">
        <v>2054</v>
      </c>
      <c r="C9267" s="48" t="n">
        <v>46189</v>
      </c>
      <c r="D9267" s="47" t="s">
        <v>62</v>
      </c>
      <c r="E9267" s="47" t="s">
        <v>120</v>
      </c>
      <c r="F9267" s="47" t="s">
        <v>150</v>
      </c>
      <c r="G9267" s="47" t="s">
        <v>121</v>
      </c>
      <c r="H9267" s="47" t="n">
        <v>953</v>
      </c>
      <c r="I9267" s="57" t="n">
        <f aca="false">IFERROR(H9267/INDEX(Rate_Master!$C$2:$C$13,MATCH(F9267,Rate_Master!$A$2:$A$13,0)),0)</f>
        <v>1.19125</v>
      </c>
    </row>
    <row r="9268" customFormat="false" ht="15" hidden="false" customHeight="false" outlineLevel="0" collapsed="false">
      <c r="A9268" s="47" t="s">
        <v>21220</v>
      </c>
      <c r="B9268" s="47" t="s">
        <v>2054</v>
      </c>
      <c r="C9268" s="48" t="n">
        <v>46189</v>
      </c>
      <c r="D9268" s="47" t="s">
        <v>62</v>
      </c>
      <c r="E9268" s="47" t="s">
        <v>120</v>
      </c>
      <c r="F9268" s="47" t="s">
        <v>150</v>
      </c>
      <c r="G9268" s="47" t="s">
        <v>122</v>
      </c>
      <c r="H9268" s="47" t="n">
        <v>1730</v>
      </c>
      <c r="I9268" s="57" t="n">
        <f aca="false">IFERROR(H9268/INDEX(Rate_Master!$C$2:$C$13,MATCH(F9268,Rate_Master!$A$2:$A$13,0)),0)</f>
        <v>2.1625</v>
      </c>
    </row>
    <row r="9269" customFormat="false" ht="15" hidden="false" customHeight="false" outlineLevel="0" collapsed="false">
      <c r="A9269" s="47" t="s">
        <v>21221</v>
      </c>
      <c r="B9269" s="47" t="s">
        <v>2054</v>
      </c>
      <c r="C9269" s="48" t="n">
        <v>46189</v>
      </c>
      <c r="D9269" s="47" t="s">
        <v>62</v>
      </c>
      <c r="E9269" s="47" t="s">
        <v>120</v>
      </c>
      <c r="F9269" s="47" t="s">
        <v>150</v>
      </c>
      <c r="G9269" s="47" t="s">
        <v>123</v>
      </c>
      <c r="H9269" s="47" t="n">
        <v>744</v>
      </c>
      <c r="I9269" s="57" t="n">
        <f aca="false">IFERROR(H9269/INDEX(Rate_Master!$C$2:$C$13,MATCH(F9269,Rate_Master!$A$2:$A$13,0)),0)</f>
        <v>0.93</v>
      </c>
    </row>
    <row r="9270" customFormat="false" ht="15" hidden="false" customHeight="false" outlineLevel="0" collapsed="false">
      <c r="A9270" s="47" t="s">
        <v>21222</v>
      </c>
      <c r="B9270" s="47" t="s">
        <v>2054</v>
      </c>
      <c r="C9270" s="48" t="n">
        <v>46189</v>
      </c>
      <c r="D9270" s="47" t="s">
        <v>62</v>
      </c>
      <c r="E9270" s="47" t="s">
        <v>120</v>
      </c>
      <c r="F9270" s="47" t="s">
        <v>150</v>
      </c>
      <c r="G9270" s="47" t="s">
        <v>124</v>
      </c>
      <c r="H9270" s="47" t="n">
        <v>516</v>
      </c>
      <c r="I9270" s="57" t="n">
        <f aca="false">IFERROR(H9270/INDEX(Rate_Master!$C$2:$C$13,MATCH(F9270,Rate_Master!$A$2:$A$13,0)),0)</f>
        <v>0.645</v>
      </c>
    </row>
    <row r="9271" customFormat="false" ht="15" hidden="false" customHeight="false" outlineLevel="0" collapsed="false">
      <c r="A9271" s="47" t="s">
        <v>21223</v>
      </c>
      <c r="B9271" s="47" t="s">
        <v>2054</v>
      </c>
      <c r="C9271" s="48" t="n">
        <v>46189</v>
      </c>
      <c r="D9271" s="47" t="s">
        <v>62</v>
      </c>
      <c r="E9271" s="47" t="s">
        <v>120</v>
      </c>
      <c r="F9271" s="47" t="s">
        <v>150</v>
      </c>
      <c r="G9271" s="47" t="s">
        <v>125</v>
      </c>
      <c r="H9271" s="47" t="n">
        <v>315</v>
      </c>
      <c r="I9271" s="57" t="n">
        <f aca="false">IFERROR(H9271/INDEX(Rate_Master!$C$2:$C$13,MATCH(F9271,Rate_Master!$A$2:$A$13,0)),0)</f>
        <v>0.39375</v>
      </c>
    </row>
    <row r="9272" customFormat="false" ht="15" hidden="false" customHeight="false" outlineLevel="0" collapsed="false">
      <c r="A9272" s="47" t="s">
        <v>21224</v>
      </c>
      <c r="B9272" s="47" t="s">
        <v>2054</v>
      </c>
      <c r="C9272" s="48" t="n">
        <v>46189</v>
      </c>
      <c r="D9272" s="47" t="s">
        <v>62</v>
      </c>
      <c r="E9272" s="47" t="s">
        <v>120</v>
      </c>
      <c r="F9272" s="47" t="s">
        <v>150</v>
      </c>
      <c r="G9272" s="47" t="s">
        <v>126</v>
      </c>
      <c r="H9272" s="47" t="n">
        <v>216</v>
      </c>
      <c r="I9272" s="57" t="n">
        <f aca="false">IFERROR(H9272/INDEX(Rate_Master!$C$2:$C$13,MATCH(F9272,Rate_Master!$A$2:$A$13,0)),0)</f>
        <v>0.27</v>
      </c>
    </row>
    <row r="9273" customFormat="false" ht="15" hidden="false" customHeight="false" outlineLevel="0" collapsed="false">
      <c r="A9273" s="47" t="s">
        <v>21225</v>
      </c>
      <c r="B9273" s="47" t="s">
        <v>2055</v>
      </c>
      <c r="C9273" s="48" t="n">
        <v>46189</v>
      </c>
      <c r="D9273" s="47" t="s">
        <v>63</v>
      </c>
      <c r="E9273" s="47" t="s">
        <v>120</v>
      </c>
      <c r="F9273" s="47" t="s">
        <v>151</v>
      </c>
      <c r="G9273" s="47" t="s">
        <v>119</v>
      </c>
      <c r="H9273" s="47" t="n">
        <v>1175</v>
      </c>
      <c r="I9273" s="57" t="n">
        <f aca="false">IFERROR(H9273/INDEX(Rate_Master!$C$2:$C$13,MATCH(F9273,Rate_Master!$A$2:$A$13,0)),0)</f>
        <v>1.67857142857143</v>
      </c>
    </row>
    <row r="9274" customFormat="false" ht="15" hidden="false" customHeight="false" outlineLevel="0" collapsed="false">
      <c r="A9274" s="47" t="s">
        <v>21226</v>
      </c>
      <c r="B9274" s="47" t="s">
        <v>2055</v>
      </c>
      <c r="C9274" s="48" t="n">
        <v>46189</v>
      </c>
      <c r="D9274" s="47" t="s">
        <v>63</v>
      </c>
      <c r="E9274" s="47" t="s">
        <v>120</v>
      </c>
      <c r="F9274" s="47" t="s">
        <v>151</v>
      </c>
      <c r="G9274" s="47" t="s">
        <v>121</v>
      </c>
      <c r="H9274" s="47" t="n">
        <v>1076</v>
      </c>
      <c r="I9274" s="57" t="n">
        <f aca="false">IFERROR(H9274/INDEX(Rate_Master!$C$2:$C$13,MATCH(F9274,Rate_Master!$A$2:$A$13,0)),0)</f>
        <v>1.53714285714286</v>
      </c>
    </row>
    <row r="9275" customFormat="false" ht="15" hidden="false" customHeight="false" outlineLevel="0" collapsed="false">
      <c r="A9275" s="47" t="s">
        <v>21227</v>
      </c>
      <c r="B9275" s="47" t="s">
        <v>2055</v>
      </c>
      <c r="C9275" s="48" t="n">
        <v>46189</v>
      </c>
      <c r="D9275" s="47" t="s">
        <v>63</v>
      </c>
      <c r="E9275" s="47" t="s">
        <v>120</v>
      </c>
      <c r="F9275" s="47" t="s">
        <v>151</v>
      </c>
      <c r="G9275" s="47" t="s">
        <v>122</v>
      </c>
      <c r="H9275" s="47" t="n">
        <v>2727</v>
      </c>
      <c r="I9275" s="57" t="n">
        <f aca="false">IFERROR(H9275/INDEX(Rate_Master!$C$2:$C$13,MATCH(F9275,Rate_Master!$A$2:$A$13,0)),0)</f>
        <v>3.89571428571429</v>
      </c>
    </row>
    <row r="9276" customFormat="false" ht="15" hidden="false" customHeight="false" outlineLevel="0" collapsed="false">
      <c r="A9276" s="47" t="s">
        <v>21228</v>
      </c>
      <c r="B9276" s="47" t="s">
        <v>2055</v>
      </c>
      <c r="C9276" s="48" t="n">
        <v>46189</v>
      </c>
      <c r="D9276" s="47" t="s">
        <v>63</v>
      </c>
      <c r="E9276" s="47" t="s">
        <v>120</v>
      </c>
      <c r="F9276" s="47" t="s">
        <v>151</v>
      </c>
      <c r="G9276" s="47" t="s">
        <v>123</v>
      </c>
      <c r="H9276" s="47" t="n">
        <v>891</v>
      </c>
      <c r="I9276" s="57" t="n">
        <f aca="false">IFERROR(H9276/INDEX(Rate_Master!$C$2:$C$13,MATCH(F9276,Rate_Master!$A$2:$A$13,0)),0)</f>
        <v>1.27285714285714</v>
      </c>
    </row>
    <row r="9277" customFormat="false" ht="15" hidden="false" customHeight="false" outlineLevel="0" collapsed="false">
      <c r="A9277" s="47" t="s">
        <v>21229</v>
      </c>
      <c r="B9277" s="47" t="s">
        <v>2055</v>
      </c>
      <c r="C9277" s="48" t="n">
        <v>46189</v>
      </c>
      <c r="D9277" s="47" t="s">
        <v>63</v>
      </c>
      <c r="E9277" s="47" t="s">
        <v>120</v>
      </c>
      <c r="F9277" s="47" t="s">
        <v>151</v>
      </c>
      <c r="G9277" s="47" t="s">
        <v>124</v>
      </c>
      <c r="H9277" s="47" t="n">
        <v>520</v>
      </c>
      <c r="I9277" s="57" t="n">
        <f aca="false">IFERROR(H9277/INDEX(Rate_Master!$C$2:$C$13,MATCH(F9277,Rate_Master!$A$2:$A$13,0)),0)</f>
        <v>0.742857142857143</v>
      </c>
    </row>
    <row r="9278" customFormat="false" ht="15" hidden="false" customHeight="false" outlineLevel="0" collapsed="false">
      <c r="A9278" s="47" t="s">
        <v>21230</v>
      </c>
      <c r="B9278" s="47" t="s">
        <v>2055</v>
      </c>
      <c r="C9278" s="48" t="n">
        <v>46189</v>
      </c>
      <c r="D9278" s="47" t="s">
        <v>63</v>
      </c>
      <c r="E9278" s="47" t="s">
        <v>120</v>
      </c>
      <c r="F9278" s="47" t="s">
        <v>151</v>
      </c>
      <c r="G9278" s="47" t="s">
        <v>125</v>
      </c>
      <c r="H9278" s="47" t="n">
        <v>357</v>
      </c>
      <c r="I9278" s="57" t="n">
        <f aca="false">IFERROR(H9278/INDEX(Rate_Master!$C$2:$C$13,MATCH(F9278,Rate_Master!$A$2:$A$13,0)),0)</f>
        <v>0.51</v>
      </c>
    </row>
    <row r="9279" customFormat="false" ht="15" hidden="false" customHeight="false" outlineLevel="0" collapsed="false">
      <c r="A9279" s="47" t="s">
        <v>21231</v>
      </c>
      <c r="B9279" s="47" t="s">
        <v>2055</v>
      </c>
      <c r="C9279" s="48" t="n">
        <v>46189</v>
      </c>
      <c r="D9279" s="47" t="s">
        <v>63</v>
      </c>
      <c r="E9279" s="47" t="s">
        <v>120</v>
      </c>
      <c r="F9279" s="47" t="s">
        <v>151</v>
      </c>
      <c r="G9279" s="47" t="s">
        <v>126</v>
      </c>
      <c r="H9279" s="47" t="n">
        <v>225</v>
      </c>
      <c r="I9279" s="57" t="n">
        <f aca="false">IFERROR(H9279/INDEX(Rate_Master!$C$2:$C$13,MATCH(F9279,Rate_Master!$A$2:$A$13,0)),0)</f>
        <v>0.321428571428571</v>
      </c>
    </row>
    <row r="9280" customFormat="false" ht="15" hidden="false" customHeight="false" outlineLevel="0" collapsed="false">
      <c r="A9280" s="47" t="s">
        <v>21232</v>
      </c>
      <c r="B9280" s="47" t="s">
        <v>2056</v>
      </c>
      <c r="C9280" s="48" t="n">
        <v>46189</v>
      </c>
      <c r="D9280" s="47" t="s">
        <v>63</v>
      </c>
      <c r="E9280" s="47" t="s">
        <v>120</v>
      </c>
      <c r="F9280" s="47" t="s">
        <v>151</v>
      </c>
      <c r="G9280" s="47" t="s">
        <v>119</v>
      </c>
      <c r="H9280" s="47" t="n">
        <v>2372</v>
      </c>
      <c r="I9280" s="57" t="n">
        <f aca="false">IFERROR(H9280/INDEX(Rate_Master!$C$2:$C$13,MATCH(F9280,Rate_Master!$A$2:$A$13,0)),0)</f>
        <v>3.38857142857143</v>
      </c>
    </row>
    <row r="9281" customFormat="false" ht="15" hidden="false" customHeight="false" outlineLevel="0" collapsed="false">
      <c r="A9281" s="47" t="s">
        <v>21233</v>
      </c>
      <c r="B9281" s="47" t="s">
        <v>2056</v>
      </c>
      <c r="C9281" s="48" t="n">
        <v>46189</v>
      </c>
      <c r="D9281" s="47" t="s">
        <v>63</v>
      </c>
      <c r="E9281" s="47" t="s">
        <v>120</v>
      </c>
      <c r="F9281" s="47" t="s">
        <v>151</v>
      </c>
      <c r="G9281" s="47" t="s">
        <v>121</v>
      </c>
      <c r="H9281" s="47" t="n">
        <v>2217</v>
      </c>
      <c r="I9281" s="57" t="n">
        <f aca="false">IFERROR(H9281/INDEX(Rate_Master!$C$2:$C$13,MATCH(F9281,Rate_Master!$A$2:$A$13,0)),0)</f>
        <v>3.16714285714286</v>
      </c>
    </row>
    <row r="9282" customFormat="false" ht="15" hidden="false" customHeight="false" outlineLevel="0" collapsed="false">
      <c r="A9282" s="47" t="s">
        <v>21234</v>
      </c>
      <c r="B9282" s="47" t="s">
        <v>2056</v>
      </c>
      <c r="C9282" s="48" t="n">
        <v>46189</v>
      </c>
      <c r="D9282" s="47" t="s">
        <v>63</v>
      </c>
      <c r="E9282" s="47" t="s">
        <v>120</v>
      </c>
      <c r="F9282" s="47" t="s">
        <v>151</v>
      </c>
      <c r="G9282" s="47" t="s">
        <v>122</v>
      </c>
      <c r="H9282" s="47" t="n">
        <v>5478</v>
      </c>
      <c r="I9282" s="57" t="n">
        <f aca="false">IFERROR(H9282/INDEX(Rate_Master!$C$2:$C$13,MATCH(F9282,Rate_Master!$A$2:$A$13,0)),0)</f>
        <v>7.82571428571429</v>
      </c>
    </row>
    <row r="9283" customFormat="false" ht="15" hidden="false" customHeight="false" outlineLevel="0" collapsed="false">
      <c r="A9283" s="47" t="s">
        <v>21235</v>
      </c>
      <c r="B9283" s="47" t="s">
        <v>2056</v>
      </c>
      <c r="C9283" s="48" t="n">
        <v>46189</v>
      </c>
      <c r="D9283" s="47" t="s">
        <v>63</v>
      </c>
      <c r="E9283" s="47" t="s">
        <v>120</v>
      </c>
      <c r="F9283" s="47" t="s">
        <v>151</v>
      </c>
      <c r="G9283" s="47" t="s">
        <v>123</v>
      </c>
      <c r="H9283" s="47" t="n">
        <v>1761</v>
      </c>
      <c r="I9283" s="57" t="n">
        <f aca="false">IFERROR(H9283/INDEX(Rate_Master!$C$2:$C$13,MATCH(F9283,Rate_Master!$A$2:$A$13,0)),0)</f>
        <v>2.51571428571429</v>
      </c>
    </row>
    <row r="9284" customFormat="false" ht="15" hidden="false" customHeight="false" outlineLevel="0" collapsed="false">
      <c r="A9284" s="47" t="s">
        <v>21236</v>
      </c>
      <c r="B9284" s="47" t="s">
        <v>2056</v>
      </c>
      <c r="C9284" s="48" t="n">
        <v>46189</v>
      </c>
      <c r="D9284" s="47" t="s">
        <v>63</v>
      </c>
      <c r="E9284" s="47" t="s">
        <v>120</v>
      </c>
      <c r="F9284" s="47" t="s">
        <v>151</v>
      </c>
      <c r="G9284" s="47" t="s">
        <v>124</v>
      </c>
      <c r="H9284" s="47" t="n">
        <v>1100</v>
      </c>
      <c r="I9284" s="57" t="n">
        <f aca="false">IFERROR(H9284/INDEX(Rate_Master!$C$2:$C$13,MATCH(F9284,Rate_Master!$A$2:$A$13,0)),0)</f>
        <v>1.57142857142857</v>
      </c>
    </row>
    <row r="9285" customFormat="false" ht="15" hidden="false" customHeight="false" outlineLevel="0" collapsed="false">
      <c r="A9285" s="47" t="s">
        <v>21237</v>
      </c>
      <c r="B9285" s="47" t="s">
        <v>2056</v>
      </c>
      <c r="C9285" s="48" t="n">
        <v>46189</v>
      </c>
      <c r="D9285" s="47" t="s">
        <v>63</v>
      </c>
      <c r="E9285" s="47" t="s">
        <v>120</v>
      </c>
      <c r="F9285" s="47" t="s">
        <v>151</v>
      </c>
      <c r="G9285" s="47" t="s">
        <v>125</v>
      </c>
      <c r="H9285" s="47" t="n">
        <v>685</v>
      </c>
      <c r="I9285" s="57" t="n">
        <f aca="false">IFERROR(H9285/INDEX(Rate_Master!$C$2:$C$13,MATCH(F9285,Rate_Master!$A$2:$A$13,0)),0)</f>
        <v>0.978571428571429</v>
      </c>
    </row>
    <row r="9286" customFormat="false" ht="15" hidden="false" customHeight="false" outlineLevel="0" collapsed="false">
      <c r="A9286" s="47" t="s">
        <v>21238</v>
      </c>
      <c r="B9286" s="47" t="s">
        <v>2056</v>
      </c>
      <c r="C9286" s="48" t="n">
        <v>46189</v>
      </c>
      <c r="D9286" s="47" t="s">
        <v>63</v>
      </c>
      <c r="E9286" s="47" t="s">
        <v>120</v>
      </c>
      <c r="F9286" s="47" t="s">
        <v>151</v>
      </c>
      <c r="G9286" s="47" t="s">
        <v>126</v>
      </c>
      <c r="H9286" s="47" t="n">
        <v>453</v>
      </c>
      <c r="I9286" s="57" t="n">
        <f aca="false">IFERROR(H9286/INDEX(Rate_Master!$C$2:$C$13,MATCH(F9286,Rate_Master!$A$2:$A$13,0)),0)</f>
        <v>0.647142857142857</v>
      </c>
    </row>
    <row r="9287" customFormat="false" ht="15" hidden="false" customHeight="false" outlineLevel="0" collapsed="false">
      <c r="A9287" s="47" t="s">
        <v>21239</v>
      </c>
      <c r="B9287" s="47" t="s">
        <v>2057</v>
      </c>
      <c r="C9287" s="48" t="n">
        <v>46189</v>
      </c>
      <c r="D9287" s="47" t="s">
        <v>63</v>
      </c>
      <c r="E9287" s="47" t="s">
        <v>120</v>
      </c>
      <c r="F9287" s="47" t="s">
        <v>151</v>
      </c>
      <c r="G9287" s="47" t="s">
        <v>119</v>
      </c>
      <c r="H9287" s="47" t="n">
        <v>1313</v>
      </c>
      <c r="I9287" s="57" t="n">
        <f aca="false">IFERROR(H9287/INDEX(Rate_Master!$C$2:$C$13,MATCH(F9287,Rate_Master!$A$2:$A$13,0)),0)</f>
        <v>1.87571428571429</v>
      </c>
    </row>
    <row r="9288" customFormat="false" ht="15" hidden="false" customHeight="false" outlineLevel="0" collapsed="false">
      <c r="A9288" s="47" t="s">
        <v>21240</v>
      </c>
      <c r="B9288" s="47" t="s">
        <v>2057</v>
      </c>
      <c r="C9288" s="48" t="n">
        <v>46189</v>
      </c>
      <c r="D9288" s="47" t="s">
        <v>63</v>
      </c>
      <c r="E9288" s="47" t="s">
        <v>120</v>
      </c>
      <c r="F9288" s="47" t="s">
        <v>151</v>
      </c>
      <c r="G9288" s="47" t="s">
        <v>121</v>
      </c>
      <c r="H9288" s="47" t="n">
        <v>1130</v>
      </c>
      <c r="I9288" s="57" t="n">
        <f aca="false">IFERROR(H9288/INDEX(Rate_Master!$C$2:$C$13,MATCH(F9288,Rate_Master!$A$2:$A$13,0)),0)</f>
        <v>1.61428571428571</v>
      </c>
    </row>
    <row r="9289" customFormat="false" ht="15" hidden="false" customHeight="false" outlineLevel="0" collapsed="false">
      <c r="A9289" s="47" t="s">
        <v>21241</v>
      </c>
      <c r="B9289" s="47" t="s">
        <v>2057</v>
      </c>
      <c r="C9289" s="48" t="n">
        <v>46189</v>
      </c>
      <c r="D9289" s="47" t="s">
        <v>63</v>
      </c>
      <c r="E9289" s="47" t="s">
        <v>120</v>
      </c>
      <c r="F9289" s="47" t="s">
        <v>151</v>
      </c>
      <c r="G9289" s="47" t="s">
        <v>122</v>
      </c>
      <c r="H9289" s="47" t="n">
        <v>2812</v>
      </c>
      <c r="I9289" s="57" t="n">
        <f aca="false">IFERROR(H9289/INDEX(Rate_Master!$C$2:$C$13,MATCH(F9289,Rate_Master!$A$2:$A$13,0)),0)</f>
        <v>4.01714285714286</v>
      </c>
    </row>
    <row r="9290" customFormat="false" ht="15" hidden="false" customHeight="false" outlineLevel="0" collapsed="false">
      <c r="A9290" s="47" t="s">
        <v>21242</v>
      </c>
      <c r="B9290" s="47" t="s">
        <v>2057</v>
      </c>
      <c r="C9290" s="48" t="n">
        <v>46189</v>
      </c>
      <c r="D9290" s="47" t="s">
        <v>63</v>
      </c>
      <c r="E9290" s="47" t="s">
        <v>120</v>
      </c>
      <c r="F9290" s="47" t="s">
        <v>151</v>
      </c>
      <c r="G9290" s="47" t="s">
        <v>123</v>
      </c>
      <c r="H9290" s="47" t="n">
        <v>982</v>
      </c>
      <c r="I9290" s="57" t="n">
        <f aca="false">IFERROR(H9290/INDEX(Rate_Master!$C$2:$C$13,MATCH(F9290,Rate_Master!$A$2:$A$13,0)),0)</f>
        <v>1.40285714285714</v>
      </c>
    </row>
    <row r="9291" customFormat="false" ht="15" hidden="false" customHeight="false" outlineLevel="0" collapsed="false">
      <c r="A9291" s="47" t="s">
        <v>21243</v>
      </c>
      <c r="B9291" s="47" t="s">
        <v>2057</v>
      </c>
      <c r="C9291" s="48" t="n">
        <v>46189</v>
      </c>
      <c r="D9291" s="47" t="s">
        <v>63</v>
      </c>
      <c r="E9291" s="47" t="s">
        <v>120</v>
      </c>
      <c r="F9291" s="47" t="s">
        <v>151</v>
      </c>
      <c r="G9291" s="47" t="s">
        <v>124</v>
      </c>
      <c r="H9291" s="47" t="n">
        <v>603</v>
      </c>
      <c r="I9291" s="57" t="n">
        <f aca="false">IFERROR(H9291/INDEX(Rate_Master!$C$2:$C$13,MATCH(F9291,Rate_Master!$A$2:$A$13,0)),0)</f>
        <v>0.861428571428571</v>
      </c>
    </row>
    <row r="9292" customFormat="false" ht="15" hidden="false" customHeight="false" outlineLevel="0" collapsed="false">
      <c r="A9292" s="47" t="s">
        <v>21244</v>
      </c>
      <c r="B9292" s="47" t="s">
        <v>2057</v>
      </c>
      <c r="C9292" s="48" t="n">
        <v>46189</v>
      </c>
      <c r="D9292" s="47" t="s">
        <v>63</v>
      </c>
      <c r="E9292" s="47" t="s">
        <v>120</v>
      </c>
      <c r="F9292" s="47" t="s">
        <v>151</v>
      </c>
      <c r="G9292" s="47" t="s">
        <v>125</v>
      </c>
      <c r="H9292" s="47" t="n">
        <v>317</v>
      </c>
      <c r="I9292" s="57" t="n">
        <f aca="false">IFERROR(H9292/INDEX(Rate_Master!$C$2:$C$13,MATCH(F9292,Rate_Master!$A$2:$A$13,0)),0)</f>
        <v>0.452857142857143</v>
      </c>
    </row>
    <row r="9293" customFormat="false" ht="15" hidden="false" customHeight="false" outlineLevel="0" collapsed="false">
      <c r="A9293" s="47" t="s">
        <v>21245</v>
      </c>
      <c r="B9293" s="47" t="s">
        <v>2057</v>
      </c>
      <c r="C9293" s="48" t="n">
        <v>46189</v>
      </c>
      <c r="D9293" s="47" t="s">
        <v>63</v>
      </c>
      <c r="E9293" s="47" t="s">
        <v>120</v>
      </c>
      <c r="F9293" s="47" t="s">
        <v>151</v>
      </c>
      <c r="G9293" s="47" t="s">
        <v>126</v>
      </c>
      <c r="H9293" s="47" t="n">
        <v>264</v>
      </c>
      <c r="I9293" s="57" t="n">
        <f aca="false">IFERROR(H9293/INDEX(Rate_Master!$C$2:$C$13,MATCH(F9293,Rate_Master!$A$2:$A$13,0)),0)</f>
        <v>0.377142857142857</v>
      </c>
    </row>
    <row r="9294" customFormat="false" ht="15" hidden="false" customHeight="false" outlineLevel="0" collapsed="false">
      <c r="A9294" s="47" t="s">
        <v>21246</v>
      </c>
      <c r="B9294" s="47" t="s">
        <v>2058</v>
      </c>
      <c r="C9294" s="48" t="n">
        <v>46189</v>
      </c>
      <c r="D9294" s="47" t="s">
        <v>64</v>
      </c>
      <c r="E9294" s="47" t="s">
        <v>128</v>
      </c>
      <c r="F9294" s="47" t="s">
        <v>154</v>
      </c>
      <c r="G9294" s="47" t="s">
        <v>127</v>
      </c>
      <c r="H9294" s="47" t="n">
        <v>1560</v>
      </c>
      <c r="I9294" s="57" t="n">
        <f aca="false">IFERROR(H9294/INDEX(Rate_Master!$C$2:$C$13,MATCH(F9294,Rate_Master!$A$2:$A$13,0)),0)</f>
        <v>2.6</v>
      </c>
    </row>
    <row r="9295" customFormat="false" ht="15" hidden="false" customHeight="false" outlineLevel="0" collapsed="false">
      <c r="A9295" s="47" t="s">
        <v>21247</v>
      </c>
      <c r="B9295" s="47" t="s">
        <v>2058</v>
      </c>
      <c r="C9295" s="48" t="n">
        <v>46189</v>
      </c>
      <c r="D9295" s="47" t="s">
        <v>64</v>
      </c>
      <c r="E9295" s="47" t="s">
        <v>128</v>
      </c>
      <c r="F9295" s="47" t="s">
        <v>154</v>
      </c>
      <c r="G9295" s="47" t="s">
        <v>129</v>
      </c>
      <c r="H9295" s="47" t="n">
        <v>1016</v>
      </c>
      <c r="I9295" s="57" t="n">
        <f aca="false">IFERROR(H9295/INDEX(Rate_Master!$C$2:$C$13,MATCH(F9295,Rate_Master!$A$2:$A$13,0)),0)</f>
        <v>1.69333333333333</v>
      </c>
    </row>
    <row r="9296" customFormat="false" ht="15" hidden="false" customHeight="false" outlineLevel="0" collapsed="false">
      <c r="A9296" s="47" t="s">
        <v>21248</v>
      </c>
      <c r="B9296" s="47" t="s">
        <v>2058</v>
      </c>
      <c r="C9296" s="48" t="n">
        <v>46189</v>
      </c>
      <c r="D9296" s="47" t="s">
        <v>64</v>
      </c>
      <c r="E9296" s="47" t="s">
        <v>128</v>
      </c>
      <c r="F9296" s="47" t="s">
        <v>154</v>
      </c>
      <c r="G9296" s="47" t="s">
        <v>130</v>
      </c>
      <c r="H9296" s="47" t="n">
        <v>978</v>
      </c>
      <c r="I9296" s="57" t="n">
        <f aca="false">IFERROR(H9296/INDEX(Rate_Master!$C$2:$C$13,MATCH(F9296,Rate_Master!$A$2:$A$13,0)),0)</f>
        <v>1.63</v>
      </c>
    </row>
    <row r="9297" customFormat="false" ht="15" hidden="false" customHeight="false" outlineLevel="0" collapsed="false">
      <c r="A9297" s="47" t="s">
        <v>21249</v>
      </c>
      <c r="B9297" s="47" t="s">
        <v>2058</v>
      </c>
      <c r="C9297" s="48" t="n">
        <v>46189</v>
      </c>
      <c r="D9297" s="47" t="s">
        <v>64</v>
      </c>
      <c r="E9297" s="47" t="s">
        <v>128</v>
      </c>
      <c r="F9297" s="47" t="s">
        <v>154</v>
      </c>
      <c r="G9297" s="47" t="s">
        <v>131</v>
      </c>
      <c r="H9297" s="47" t="n">
        <v>396</v>
      </c>
      <c r="I9297" s="57" t="n">
        <f aca="false">IFERROR(H9297/INDEX(Rate_Master!$C$2:$C$13,MATCH(F9297,Rate_Master!$A$2:$A$13,0)),0)</f>
        <v>0.66</v>
      </c>
    </row>
    <row r="9298" customFormat="false" ht="15" hidden="false" customHeight="false" outlineLevel="0" collapsed="false">
      <c r="A9298" s="47" t="s">
        <v>21250</v>
      </c>
      <c r="B9298" s="47" t="s">
        <v>2058</v>
      </c>
      <c r="C9298" s="48" t="n">
        <v>46189</v>
      </c>
      <c r="D9298" s="47" t="s">
        <v>64</v>
      </c>
      <c r="E9298" s="47" t="s">
        <v>128</v>
      </c>
      <c r="F9298" s="47" t="s">
        <v>154</v>
      </c>
      <c r="G9298" s="47" t="s">
        <v>132</v>
      </c>
      <c r="H9298" s="47" t="n">
        <v>346</v>
      </c>
      <c r="I9298" s="57" t="n">
        <f aca="false">IFERROR(H9298/INDEX(Rate_Master!$C$2:$C$13,MATCH(F9298,Rate_Master!$A$2:$A$13,0)),0)</f>
        <v>0.576666666666667</v>
      </c>
    </row>
    <row r="9299" customFormat="false" ht="15" hidden="false" customHeight="false" outlineLevel="0" collapsed="false">
      <c r="A9299" s="47" t="s">
        <v>21251</v>
      </c>
      <c r="B9299" s="47" t="s">
        <v>2060</v>
      </c>
      <c r="C9299" s="48" t="n">
        <v>46189</v>
      </c>
      <c r="D9299" s="47" t="s">
        <v>64</v>
      </c>
      <c r="E9299" s="47" t="s">
        <v>128</v>
      </c>
      <c r="F9299" s="47" t="s">
        <v>154</v>
      </c>
      <c r="G9299" s="47" t="s">
        <v>127</v>
      </c>
      <c r="H9299" s="47" t="n">
        <v>818</v>
      </c>
      <c r="I9299" s="57" t="n">
        <f aca="false">IFERROR(H9299/INDEX(Rate_Master!$C$2:$C$13,MATCH(F9299,Rate_Master!$A$2:$A$13,0)),0)</f>
        <v>1.36333333333333</v>
      </c>
    </row>
    <row r="9300" customFormat="false" ht="15" hidden="false" customHeight="false" outlineLevel="0" collapsed="false">
      <c r="A9300" s="47" t="s">
        <v>21252</v>
      </c>
      <c r="B9300" s="47" t="s">
        <v>2060</v>
      </c>
      <c r="C9300" s="48" t="n">
        <v>46189</v>
      </c>
      <c r="D9300" s="47" t="s">
        <v>64</v>
      </c>
      <c r="E9300" s="47" t="s">
        <v>128</v>
      </c>
      <c r="F9300" s="47" t="s">
        <v>154</v>
      </c>
      <c r="G9300" s="47" t="s">
        <v>129</v>
      </c>
      <c r="H9300" s="47" t="n">
        <v>612</v>
      </c>
      <c r="I9300" s="57" t="n">
        <f aca="false">IFERROR(H9300/INDEX(Rate_Master!$C$2:$C$13,MATCH(F9300,Rate_Master!$A$2:$A$13,0)),0)</f>
        <v>1.02</v>
      </c>
    </row>
    <row r="9301" customFormat="false" ht="15" hidden="false" customHeight="false" outlineLevel="0" collapsed="false">
      <c r="A9301" s="47" t="s">
        <v>21253</v>
      </c>
      <c r="B9301" s="47" t="s">
        <v>2060</v>
      </c>
      <c r="C9301" s="48" t="n">
        <v>46189</v>
      </c>
      <c r="D9301" s="47" t="s">
        <v>64</v>
      </c>
      <c r="E9301" s="47" t="s">
        <v>128</v>
      </c>
      <c r="F9301" s="47" t="s">
        <v>154</v>
      </c>
      <c r="G9301" s="47" t="s">
        <v>130</v>
      </c>
      <c r="H9301" s="47" t="n">
        <v>547</v>
      </c>
      <c r="I9301" s="57" t="n">
        <f aca="false">IFERROR(H9301/INDEX(Rate_Master!$C$2:$C$13,MATCH(F9301,Rate_Master!$A$2:$A$13,0)),0)</f>
        <v>0.911666666666667</v>
      </c>
    </row>
    <row r="9302" customFormat="false" ht="15" hidden="false" customHeight="false" outlineLevel="0" collapsed="false">
      <c r="A9302" s="47" t="s">
        <v>21254</v>
      </c>
      <c r="B9302" s="47" t="s">
        <v>2060</v>
      </c>
      <c r="C9302" s="48" t="n">
        <v>46189</v>
      </c>
      <c r="D9302" s="47" t="s">
        <v>64</v>
      </c>
      <c r="E9302" s="47" t="s">
        <v>128</v>
      </c>
      <c r="F9302" s="47" t="s">
        <v>154</v>
      </c>
      <c r="G9302" s="47" t="s">
        <v>131</v>
      </c>
      <c r="H9302" s="47" t="n">
        <v>224</v>
      </c>
      <c r="I9302" s="57" t="n">
        <f aca="false">IFERROR(H9302/INDEX(Rate_Master!$C$2:$C$13,MATCH(F9302,Rate_Master!$A$2:$A$13,0)),0)</f>
        <v>0.373333333333333</v>
      </c>
    </row>
    <row r="9303" customFormat="false" ht="15" hidden="false" customHeight="false" outlineLevel="0" collapsed="false">
      <c r="A9303" s="47" t="s">
        <v>21255</v>
      </c>
      <c r="B9303" s="47" t="s">
        <v>2060</v>
      </c>
      <c r="C9303" s="48" t="n">
        <v>46189</v>
      </c>
      <c r="D9303" s="47" t="s">
        <v>64</v>
      </c>
      <c r="E9303" s="47" t="s">
        <v>128</v>
      </c>
      <c r="F9303" s="47" t="s">
        <v>154</v>
      </c>
      <c r="G9303" s="47" t="s">
        <v>132</v>
      </c>
      <c r="H9303" s="47" t="n">
        <v>209</v>
      </c>
      <c r="I9303" s="57" t="n">
        <f aca="false">IFERROR(H9303/INDEX(Rate_Master!$C$2:$C$13,MATCH(F9303,Rate_Master!$A$2:$A$13,0)),0)</f>
        <v>0.348333333333333</v>
      </c>
    </row>
    <row r="9304" customFormat="false" ht="15" hidden="false" customHeight="false" outlineLevel="0" collapsed="false">
      <c r="A9304" s="47" t="s">
        <v>21256</v>
      </c>
      <c r="B9304" s="47" t="s">
        <v>2061</v>
      </c>
      <c r="C9304" s="48" t="n">
        <v>46189</v>
      </c>
      <c r="D9304" s="47" t="s">
        <v>65</v>
      </c>
      <c r="E9304" s="47" t="s">
        <v>134</v>
      </c>
      <c r="F9304" s="47" t="s">
        <v>159</v>
      </c>
      <c r="G9304" s="47" t="s">
        <v>133</v>
      </c>
      <c r="H9304" s="47" t="n">
        <v>296</v>
      </c>
      <c r="I9304" s="57" t="n">
        <f aca="false">IFERROR(H9304/INDEX(Rate_Master!$C$2:$C$13,MATCH(F9304,Rate_Master!$A$2:$A$13,0)),0)</f>
        <v>1.23333333333333</v>
      </c>
    </row>
    <row r="9305" customFormat="false" ht="15" hidden="false" customHeight="false" outlineLevel="0" collapsed="false">
      <c r="A9305" s="47" t="s">
        <v>21257</v>
      </c>
      <c r="B9305" s="47" t="s">
        <v>2061</v>
      </c>
      <c r="C9305" s="48" t="n">
        <v>46189</v>
      </c>
      <c r="D9305" s="47" t="s">
        <v>65</v>
      </c>
      <c r="E9305" s="47" t="s">
        <v>134</v>
      </c>
      <c r="F9305" s="47" t="s">
        <v>159</v>
      </c>
      <c r="G9305" s="47" t="s">
        <v>135</v>
      </c>
      <c r="H9305" s="47" t="n">
        <v>236</v>
      </c>
      <c r="I9305" s="57" t="n">
        <f aca="false">IFERROR(H9305/INDEX(Rate_Master!$C$2:$C$13,MATCH(F9305,Rate_Master!$A$2:$A$13,0)),0)</f>
        <v>0.983333333333333</v>
      </c>
    </row>
    <row r="9306" customFormat="false" ht="15" hidden="false" customHeight="false" outlineLevel="0" collapsed="false">
      <c r="A9306" s="47" t="s">
        <v>21258</v>
      </c>
      <c r="B9306" s="47" t="s">
        <v>2061</v>
      </c>
      <c r="C9306" s="48" t="n">
        <v>46189</v>
      </c>
      <c r="D9306" s="47" t="s">
        <v>65</v>
      </c>
      <c r="E9306" s="47" t="s">
        <v>134</v>
      </c>
      <c r="F9306" s="47" t="s">
        <v>159</v>
      </c>
      <c r="G9306" s="47" t="s">
        <v>136</v>
      </c>
      <c r="H9306" s="47" t="n">
        <v>186</v>
      </c>
      <c r="I9306" s="57" t="n">
        <f aca="false">IFERROR(H9306/INDEX(Rate_Master!$C$2:$C$13,MATCH(F9306,Rate_Master!$A$2:$A$13,0)),0)</f>
        <v>0.775</v>
      </c>
    </row>
    <row r="9307" customFormat="false" ht="15" hidden="false" customHeight="false" outlineLevel="0" collapsed="false">
      <c r="A9307" s="47" t="s">
        <v>21259</v>
      </c>
      <c r="B9307" s="47" t="s">
        <v>2061</v>
      </c>
      <c r="C9307" s="48" t="n">
        <v>46189</v>
      </c>
      <c r="D9307" s="47" t="s">
        <v>65</v>
      </c>
      <c r="E9307" s="47" t="s">
        <v>134</v>
      </c>
      <c r="F9307" s="47" t="s">
        <v>159</v>
      </c>
      <c r="G9307" s="47" t="s">
        <v>137</v>
      </c>
      <c r="H9307" s="47" t="n">
        <v>123</v>
      </c>
      <c r="I9307" s="57" t="n">
        <f aca="false">IFERROR(H9307/INDEX(Rate_Master!$C$2:$C$13,MATCH(F9307,Rate_Master!$A$2:$A$13,0)),0)</f>
        <v>0.5125</v>
      </c>
    </row>
    <row r="9308" customFormat="false" ht="15" hidden="false" customHeight="false" outlineLevel="0" collapsed="false">
      <c r="A9308" s="47" t="s">
        <v>21260</v>
      </c>
      <c r="B9308" s="47" t="s">
        <v>2061</v>
      </c>
      <c r="C9308" s="48" t="n">
        <v>46189</v>
      </c>
      <c r="D9308" s="47" t="s">
        <v>65</v>
      </c>
      <c r="E9308" s="47" t="s">
        <v>134</v>
      </c>
      <c r="F9308" s="47" t="s">
        <v>159</v>
      </c>
      <c r="G9308" s="47" t="s">
        <v>138</v>
      </c>
      <c r="H9308" s="47" t="n">
        <v>80</v>
      </c>
      <c r="I9308" s="57" t="n">
        <f aca="false">IFERROR(H9308/INDEX(Rate_Master!$C$2:$C$13,MATCH(F9308,Rate_Master!$A$2:$A$13,0)),0)</f>
        <v>0.333333333333333</v>
      </c>
    </row>
    <row r="9309" customFormat="false" ht="15" hidden="false" customHeight="false" outlineLevel="0" collapsed="false">
      <c r="A9309" s="47" t="s">
        <v>21261</v>
      </c>
      <c r="B9309" s="47" t="s">
        <v>2062</v>
      </c>
      <c r="C9309" s="48" t="n">
        <v>46189</v>
      </c>
      <c r="D9309" s="47" t="s">
        <v>65</v>
      </c>
      <c r="E9309" s="47" t="s">
        <v>134</v>
      </c>
      <c r="F9309" s="47" t="s">
        <v>159</v>
      </c>
      <c r="G9309" s="47" t="s">
        <v>133</v>
      </c>
      <c r="H9309" s="47" t="n">
        <v>342</v>
      </c>
      <c r="I9309" s="57" t="n">
        <f aca="false">IFERROR(H9309/INDEX(Rate_Master!$C$2:$C$13,MATCH(F9309,Rate_Master!$A$2:$A$13,0)),0)</f>
        <v>1.425</v>
      </c>
    </row>
    <row r="9310" customFormat="false" ht="15" hidden="false" customHeight="false" outlineLevel="0" collapsed="false">
      <c r="A9310" s="47" t="s">
        <v>21262</v>
      </c>
      <c r="B9310" s="47" t="s">
        <v>2062</v>
      </c>
      <c r="C9310" s="48" t="n">
        <v>46189</v>
      </c>
      <c r="D9310" s="47" t="s">
        <v>65</v>
      </c>
      <c r="E9310" s="47" t="s">
        <v>134</v>
      </c>
      <c r="F9310" s="47" t="s">
        <v>159</v>
      </c>
      <c r="G9310" s="47" t="s">
        <v>135</v>
      </c>
      <c r="H9310" s="47" t="n">
        <v>263</v>
      </c>
      <c r="I9310" s="57" t="n">
        <f aca="false">IFERROR(H9310/INDEX(Rate_Master!$C$2:$C$13,MATCH(F9310,Rate_Master!$A$2:$A$13,0)),0)</f>
        <v>1.09583333333333</v>
      </c>
    </row>
    <row r="9311" customFormat="false" ht="15" hidden="false" customHeight="false" outlineLevel="0" collapsed="false">
      <c r="A9311" s="47" t="s">
        <v>21263</v>
      </c>
      <c r="B9311" s="47" t="s">
        <v>2062</v>
      </c>
      <c r="C9311" s="48" t="n">
        <v>46189</v>
      </c>
      <c r="D9311" s="47" t="s">
        <v>65</v>
      </c>
      <c r="E9311" s="47" t="s">
        <v>134</v>
      </c>
      <c r="F9311" s="47" t="s">
        <v>159</v>
      </c>
      <c r="G9311" s="47" t="s">
        <v>136</v>
      </c>
      <c r="H9311" s="47" t="n">
        <v>227</v>
      </c>
      <c r="I9311" s="57" t="n">
        <f aca="false">IFERROR(H9311/INDEX(Rate_Master!$C$2:$C$13,MATCH(F9311,Rate_Master!$A$2:$A$13,0)),0)</f>
        <v>0.945833333333333</v>
      </c>
    </row>
    <row r="9312" customFormat="false" ht="15" hidden="false" customHeight="false" outlineLevel="0" collapsed="false">
      <c r="A9312" s="47" t="s">
        <v>21264</v>
      </c>
      <c r="B9312" s="47" t="s">
        <v>2062</v>
      </c>
      <c r="C9312" s="48" t="n">
        <v>46189</v>
      </c>
      <c r="D9312" s="47" t="s">
        <v>65</v>
      </c>
      <c r="E9312" s="47" t="s">
        <v>134</v>
      </c>
      <c r="F9312" s="47" t="s">
        <v>159</v>
      </c>
      <c r="G9312" s="47" t="s">
        <v>137</v>
      </c>
      <c r="H9312" s="47" t="n">
        <v>172</v>
      </c>
      <c r="I9312" s="57" t="n">
        <f aca="false">IFERROR(H9312/INDEX(Rate_Master!$C$2:$C$13,MATCH(F9312,Rate_Master!$A$2:$A$13,0)),0)</f>
        <v>0.716666666666667</v>
      </c>
    </row>
    <row r="9313" customFormat="false" ht="15" hidden="false" customHeight="false" outlineLevel="0" collapsed="false">
      <c r="A9313" s="47" t="s">
        <v>21265</v>
      </c>
      <c r="B9313" s="47" t="s">
        <v>2062</v>
      </c>
      <c r="C9313" s="48" t="n">
        <v>46189</v>
      </c>
      <c r="D9313" s="47" t="s">
        <v>65</v>
      </c>
      <c r="E9313" s="47" t="s">
        <v>134</v>
      </c>
      <c r="F9313" s="47" t="s">
        <v>159</v>
      </c>
      <c r="G9313" s="47" t="s">
        <v>138</v>
      </c>
      <c r="H9313" s="47" t="n">
        <v>87</v>
      </c>
      <c r="I9313" s="57" t="n">
        <f aca="false">IFERROR(H9313/INDEX(Rate_Master!$C$2:$C$13,MATCH(F9313,Rate_Master!$A$2:$A$13,0)),0)</f>
        <v>0.3625</v>
      </c>
    </row>
    <row r="9314" customFormat="false" ht="15" hidden="false" customHeight="false" outlineLevel="0" collapsed="false">
      <c r="A9314" s="47" t="s">
        <v>21266</v>
      </c>
      <c r="B9314" s="47" t="s">
        <v>2063</v>
      </c>
      <c r="C9314" s="48" t="n">
        <v>46189</v>
      </c>
      <c r="D9314" s="47" t="s">
        <v>65</v>
      </c>
      <c r="E9314" s="47" t="s">
        <v>134</v>
      </c>
      <c r="F9314" s="47" t="s">
        <v>159</v>
      </c>
      <c r="G9314" s="47" t="s">
        <v>133</v>
      </c>
      <c r="H9314" s="47" t="n">
        <v>367</v>
      </c>
      <c r="I9314" s="57" t="n">
        <f aca="false">IFERROR(H9314/INDEX(Rate_Master!$C$2:$C$13,MATCH(F9314,Rate_Master!$A$2:$A$13,0)),0)</f>
        <v>1.52916666666667</v>
      </c>
    </row>
    <row r="9315" customFormat="false" ht="15" hidden="false" customHeight="false" outlineLevel="0" collapsed="false">
      <c r="A9315" s="47" t="s">
        <v>21267</v>
      </c>
      <c r="B9315" s="47" t="s">
        <v>2063</v>
      </c>
      <c r="C9315" s="48" t="n">
        <v>46189</v>
      </c>
      <c r="D9315" s="47" t="s">
        <v>65</v>
      </c>
      <c r="E9315" s="47" t="s">
        <v>134</v>
      </c>
      <c r="F9315" s="47" t="s">
        <v>159</v>
      </c>
      <c r="G9315" s="47" t="s">
        <v>135</v>
      </c>
      <c r="H9315" s="47" t="n">
        <v>301</v>
      </c>
      <c r="I9315" s="57" t="n">
        <f aca="false">IFERROR(H9315/INDEX(Rate_Master!$C$2:$C$13,MATCH(F9315,Rate_Master!$A$2:$A$13,0)),0)</f>
        <v>1.25416666666667</v>
      </c>
    </row>
    <row r="9316" customFormat="false" ht="15" hidden="false" customHeight="false" outlineLevel="0" collapsed="false">
      <c r="A9316" s="47" t="s">
        <v>21268</v>
      </c>
      <c r="B9316" s="47" t="s">
        <v>2063</v>
      </c>
      <c r="C9316" s="48" t="n">
        <v>46189</v>
      </c>
      <c r="D9316" s="47" t="s">
        <v>65</v>
      </c>
      <c r="E9316" s="47" t="s">
        <v>134</v>
      </c>
      <c r="F9316" s="47" t="s">
        <v>159</v>
      </c>
      <c r="G9316" s="47" t="s">
        <v>136</v>
      </c>
      <c r="H9316" s="47" t="n">
        <v>221</v>
      </c>
      <c r="I9316" s="57" t="n">
        <f aca="false">IFERROR(H9316/INDEX(Rate_Master!$C$2:$C$13,MATCH(F9316,Rate_Master!$A$2:$A$13,0)),0)</f>
        <v>0.920833333333333</v>
      </c>
    </row>
    <row r="9317" customFormat="false" ht="15" hidden="false" customHeight="false" outlineLevel="0" collapsed="false">
      <c r="A9317" s="47" t="s">
        <v>21269</v>
      </c>
      <c r="B9317" s="47" t="s">
        <v>2063</v>
      </c>
      <c r="C9317" s="48" t="n">
        <v>46189</v>
      </c>
      <c r="D9317" s="47" t="s">
        <v>65</v>
      </c>
      <c r="E9317" s="47" t="s">
        <v>134</v>
      </c>
      <c r="F9317" s="47" t="s">
        <v>159</v>
      </c>
      <c r="G9317" s="47" t="s">
        <v>137</v>
      </c>
      <c r="H9317" s="47" t="n">
        <v>141</v>
      </c>
      <c r="I9317" s="57" t="n">
        <f aca="false">IFERROR(H9317/INDEX(Rate_Master!$C$2:$C$13,MATCH(F9317,Rate_Master!$A$2:$A$13,0)),0)</f>
        <v>0.5875</v>
      </c>
    </row>
    <row r="9318" customFormat="false" ht="15" hidden="false" customHeight="false" outlineLevel="0" collapsed="false">
      <c r="A9318" s="47" t="s">
        <v>21270</v>
      </c>
      <c r="B9318" s="47" t="s">
        <v>2063</v>
      </c>
      <c r="C9318" s="48" t="n">
        <v>46189</v>
      </c>
      <c r="D9318" s="47" t="s">
        <v>65</v>
      </c>
      <c r="E9318" s="47" t="s">
        <v>134</v>
      </c>
      <c r="F9318" s="47" t="s">
        <v>159</v>
      </c>
      <c r="G9318" s="47" t="s">
        <v>138</v>
      </c>
      <c r="H9318" s="47" t="n">
        <v>88</v>
      </c>
      <c r="I9318" s="57" t="n">
        <f aca="false">IFERROR(H9318/INDEX(Rate_Master!$C$2:$C$13,MATCH(F9318,Rate_Master!$A$2:$A$13,0)),0)</f>
        <v>0.366666666666667</v>
      </c>
    </row>
    <row r="9319" customFormat="false" ht="15" hidden="false" customHeight="false" outlineLevel="0" collapsed="false">
      <c r="A9319" s="47" t="s">
        <v>21271</v>
      </c>
      <c r="B9319" s="47" t="s">
        <v>2064</v>
      </c>
      <c r="C9319" s="48" t="n">
        <v>46190</v>
      </c>
      <c r="D9319" s="47" t="s">
        <v>62</v>
      </c>
      <c r="E9319" s="47" t="s">
        <v>120</v>
      </c>
      <c r="F9319" s="47" t="s">
        <v>150</v>
      </c>
      <c r="G9319" s="47" t="s">
        <v>119</v>
      </c>
      <c r="H9319" s="47" t="n">
        <v>1262</v>
      </c>
      <c r="I9319" s="57" t="n">
        <f aca="false">IFERROR(H9319/INDEX(Rate_Master!$C$2:$C$13,MATCH(F9319,Rate_Master!$A$2:$A$13,0)),0)</f>
        <v>1.5775</v>
      </c>
    </row>
    <row r="9320" customFormat="false" ht="15" hidden="false" customHeight="false" outlineLevel="0" collapsed="false">
      <c r="A9320" s="47" t="s">
        <v>21272</v>
      </c>
      <c r="B9320" s="47" t="s">
        <v>2064</v>
      </c>
      <c r="C9320" s="48" t="n">
        <v>46190</v>
      </c>
      <c r="D9320" s="47" t="s">
        <v>62</v>
      </c>
      <c r="E9320" s="47" t="s">
        <v>120</v>
      </c>
      <c r="F9320" s="47" t="s">
        <v>150</v>
      </c>
      <c r="G9320" s="47" t="s">
        <v>121</v>
      </c>
      <c r="H9320" s="47" t="n">
        <v>1045</v>
      </c>
      <c r="I9320" s="57" t="n">
        <f aca="false">IFERROR(H9320/INDEX(Rate_Master!$C$2:$C$13,MATCH(F9320,Rate_Master!$A$2:$A$13,0)),0)</f>
        <v>1.30625</v>
      </c>
    </row>
    <row r="9321" customFormat="false" ht="15" hidden="false" customHeight="false" outlineLevel="0" collapsed="false">
      <c r="A9321" s="47" t="s">
        <v>21273</v>
      </c>
      <c r="B9321" s="47" t="s">
        <v>2064</v>
      </c>
      <c r="C9321" s="48" t="n">
        <v>46190</v>
      </c>
      <c r="D9321" s="47" t="s">
        <v>62</v>
      </c>
      <c r="E9321" s="47" t="s">
        <v>120</v>
      </c>
      <c r="F9321" s="47" t="s">
        <v>150</v>
      </c>
      <c r="G9321" s="47" t="s">
        <v>122</v>
      </c>
      <c r="H9321" s="47" t="n">
        <v>1861</v>
      </c>
      <c r="I9321" s="57" t="n">
        <f aca="false">IFERROR(H9321/INDEX(Rate_Master!$C$2:$C$13,MATCH(F9321,Rate_Master!$A$2:$A$13,0)),0)</f>
        <v>2.32625</v>
      </c>
    </row>
    <row r="9322" customFormat="false" ht="15" hidden="false" customHeight="false" outlineLevel="0" collapsed="false">
      <c r="A9322" s="47" t="s">
        <v>21274</v>
      </c>
      <c r="B9322" s="47" t="s">
        <v>2064</v>
      </c>
      <c r="C9322" s="48" t="n">
        <v>46190</v>
      </c>
      <c r="D9322" s="47" t="s">
        <v>62</v>
      </c>
      <c r="E9322" s="47" t="s">
        <v>120</v>
      </c>
      <c r="F9322" s="47" t="s">
        <v>150</v>
      </c>
      <c r="G9322" s="47" t="s">
        <v>123</v>
      </c>
      <c r="H9322" s="47" t="n">
        <v>908</v>
      </c>
      <c r="I9322" s="57" t="n">
        <f aca="false">IFERROR(H9322/INDEX(Rate_Master!$C$2:$C$13,MATCH(F9322,Rate_Master!$A$2:$A$13,0)),0)</f>
        <v>1.135</v>
      </c>
    </row>
    <row r="9323" customFormat="false" ht="15" hidden="false" customHeight="false" outlineLevel="0" collapsed="false">
      <c r="A9323" s="47" t="s">
        <v>21275</v>
      </c>
      <c r="B9323" s="47" t="s">
        <v>2064</v>
      </c>
      <c r="C9323" s="48" t="n">
        <v>46190</v>
      </c>
      <c r="D9323" s="47" t="s">
        <v>62</v>
      </c>
      <c r="E9323" s="47" t="s">
        <v>120</v>
      </c>
      <c r="F9323" s="47" t="s">
        <v>150</v>
      </c>
      <c r="G9323" s="47" t="s">
        <v>124</v>
      </c>
      <c r="H9323" s="47" t="n">
        <v>530</v>
      </c>
      <c r="I9323" s="57" t="n">
        <f aca="false">IFERROR(H9323/INDEX(Rate_Master!$C$2:$C$13,MATCH(F9323,Rate_Master!$A$2:$A$13,0)),0)</f>
        <v>0.6625</v>
      </c>
    </row>
    <row r="9324" customFormat="false" ht="15" hidden="false" customHeight="false" outlineLevel="0" collapsed="false">
      <c r="A9324" s="47" t="s">
        <v>21276</v>
      </c>
      <c r="B9324" s="47" t="s">
        <v>2064</v>
      </c>
      <c r="C9324" s="48" t="n">
        <v>46190</v>
      </c>
      <c r="D9324" s="47" t="s">
        <v>62</v>
      </c>
      <c r="E9324" s="47" t="s">
        <v>120</v>
      </c>
      <c r="F9324" s="47" t="s">
        <v>150</v>
      </c>
      <c r="G9324" s="47" t="s">
        <v>125</v>
      </c>
      <c r="H9324" s="47" t="n">
        <v>324</v>
      </c>
      <c r="I9324" s="57" t="n">
        <f aca="false">IFERROR(H9324/INDEX(Rate_Master!$C$2:$C$13,MATCH(F9324,Rate_Master!$A$2:$A$13,0)),0)</f>
        <v>0.405</v>
      </c>
    </row>
    <row r="9325" customFormat="false" ht="15" hidden="false" customHeight="false" outlineLevel="0" collapsed="false">
      <c r="A9325" s="47" t="s">
        <v>21277</v>
      </c>
      <c r="B9325" s="47" t="s">
        <v>2064</v>
      </c>
      <c r="C9325" s="48" t="n">
        <v>46190</v>
      </c>
      <c r="D9325" s="47" t="s">
        <v>62</v>
      </c>
      <c r="E9325" s="47" t="s">
        <v>120</v>
      </c>
      <c r="F9325" s="47" t="s">
        <v>150</v>
      </c>
      <c r="G9325" s="47" t="s">
        <v>126</v>
      </c>
      <c r="H9325" s="47" t="n">
        <v>216</v>
      </c>
      <c r="I9325" s="57" t="n">
        <f aca="false">IFERROR(H9325/INDEX(Rate_Master!$C$2:$C$13,MATCH(F9325,Rate_Master!$A$2:$A$13,0)),0)</f>
        <v>0.27</v>
      </c>
    </row>
    <row r="9326" customFormat="false" ht="15" hidden="false" customHeight="false" outlineLevel="0" collapsed="false">
      <c r="A9326" s="47" t="s">
        <v>21278</v>
      </c>
      <c r="B9326" s="47" t="s">
        <v>2066</v>
      </c>
      <c r="C9326" s="48" t="n">
        <v>46190</v>
      </c>
      <c r="D9326" s="47" t="s">
        <v>62</v>
      </c>
      <c r="E9326" s="47" t="s">
        <v>120</v>
      </c>
      <c r="F9326" s="47" t="s">
        <v>150</v>
      </c>
      <c r="G9326" s="47" t="s">
        <v>119</v>
      </c>
      <c r="H9326" s="47" t="n">
        <v>1166</v>
      </c>
      <c r="I9326" s="57" t="n">
        <f aca="false">IFERROR(H9326/INDEX(Rate_Master!$C$2:$C$13,MATCH(F9326,Rate_Master!$A$2:$A$13,0)),0)</f>
        <v>1.4575</v>
      </c>
    </row>
    <row r="9327" customFormat="false" ht="15" hidden="false" customHeight="false" outlineLevel="0" collapsed="false">
      <c r="A9327" s="47" t="s">
        <v>21279</v>
      </c>
      <c r="B9327" s="47" t="s">
        <v>2066</v>
      </c>
      <c r="C9327" s="48" t="n">
        <v>46190</v>
      </c>
      <c r="D9327" s="47" t="s">
        <v>62</v>
      </c>
      <c r="E9327" s="47" t="s">
        <v>120</v>
      </c>
      <c r="F9327" s="47" t="s">
        <v>150</v>
      </c>
      <c r="G9327" s="47" t="s">
        <v>121</v>
      </c>
      <c r="H9327" s="47" t="n">
        <v>1071</v>
      </c>
      <c r="I9327" s="57" t="n">
        <f aca="false">IFERROR(H9327/INDEX(Rate_Master!$C$2:$C$13,MATCH(F9327,Rate_Master!$A$2:$A$13,0)),0)</f>
        <v>1.33875</v>
      </c>
    </row>
    <row r="9328" customFormat="false" ht="15" hidden="false" customHeight="false" outlineLevel="0" collapsed="false">
      <c r="A9328" s="47" t="s">
        <v>21280</v>
      </c>
      <c r="B9328" s="47" t="s">
        <v>2066</v>
      </c>
      <c r="C9328" s="48" t="n">
        <v>46190</v>
      </c>
      <c r="D9328" s="47" t="s">
        <v>62</v>
      </c>
      <c r="E9328" s="47" t="s">
        <v>120</v>
      </c>
      <c r="F9328" s="47" t="s">
        <v>150</v>
      </c>
      <c r="G9328" s="47" t="s">
        <v>122</v>
      </c>
      <c r="H9328" s="47" t="n">
        <v>1901</v>
      </c>
      <c r="I9328" s="57" t="n">
        <f aca="false">IFERROR(H9328/INDEX(Rate_Master!$C$2:$C$13,MATCH(F9328,Rate_Master!$A$2:$A$13,0)),0)</f>
        <v>2.37625</v>
      </c>
    </row>
    <row r="9329" customFormat="false" ht="15" hidden="false" customHeight="false" outlineLevel="0" collapsed="false">
      <c r="A9329" s="47" t="s">
        <v>21281</v>
      </c>
      <c r="B9329" s="47" t="s">
        <v>2066</v>
      </c>
      <c r="C9329" s="48" t="n">
        <v>46190</v>
      </c>
      <c r="D9329" s="47" t="s">
        <v>62</v>
      </c>
      <c r="E9329" s="47" t="s">
        <v>120</v>
      </c>
      <c r="F9329" s="47" t="s">
        <v>150</v>
      </c>
      <c r="G9329" s="47" t="s">
        <v>123</v>
      </c>
      <c r="H9329" s="47" t="n">
        <v>804</v>
      </c>
      <c r="I9329" s="57" t="n">
        <f aca="false">IFERROR(H9329/INDEX(Rate_Master!$C$2:$C$13,MATCH(F9329,Rate_Master!$A$2:$A$13,0)),0)</f>
        <v>1.005</v>
      </c>
    </row>
    <row r="9330" customFormat="false" ht="15" hidden="false" customHeight="false" outlineLevel="0" collapsed="false">
      <c r="A9330" s="47" t="s">
        <v>21282</v>
      </c>
      <c r="B9330" s="47" t="s">
        <v>2066</v>
      </c>
      <c r="C9330" s="48" t="n">
        <v>46190</v>
      </c>
      <c r="D9330" s="47" t="s">
        <v>62</v>
      </c>
      <c r="E9330" s="47" t="s">
        <v>120</v>
      </c>
      <c r="F9330" s="47" t="s">
        <v>150</v>
      </c>
      <c r="G9330" s="47" t="s">
        <v>124</v>
      </c>
      <c r="H9330" s="47" t="n">
        <v>471</v>
      </c>
      <c r="I9330" s="57" t="n">
        <f aca="false">IFERROR(H9330/INDEX(Rate_Master!$C$2:$C$13,MATCH(F9330,Rate_Master!$A$2:$A$13,0)),0)</f>
        <v>0.58875</v>
      </c>
    </row>
    <row r="9331" customFormat="false" ht="15" hidden="false" customHeight="false" outlineLevel="0" collapsed="false">
      <c r="A9331" s="47" t="s">
        <v>21283</v>
      </c>
      <c r="B9331" s="47" t="s">
        <v>2066</v>
      </c>
      <c r="C9331" s="48" t="n">
        <v>46190</v>
      </c>
      <c r="D9331" s="47" t="s">
        <v>62</v>
      </c>
      <c r="E9331" s="47" t="s">
        <v>120</v>
      </c>
      <c r="F9331" s="47" t="s">
        <v>150</v>
      </c>
      <c r="G9331" s="47" t="s">
        <v>125</v>
      </c>
      <c r="H9331" s="47" t="n">
        <v>313</v>
      </c>
      <c r="I9331" s="57" t="n">
        <f aca="false">IFERROR(H9331/INDEX(Rate_Master!$C$2:$C$13,MATCH(F9331,Rate_Master!$A$2:$A$13,0)),0)</f>
        <v>0.39125</v>
      </c>
    </row>
    <row r="9332" customFormat="false" ht="15" hidden="false" customHeight="false" outlineLevel="0" collapsed="false">
      <c r="A9332" s="47" t="s">
        <v>21284</v>
      </c>
      <c r="B9332" s="47" t="s">
        <v>2066</v>
      </c>
      <c r="C9332" s="48" t="n">
        <v>46190</v>
      </c>
      <c r="D9332" s="47" t="s">
        <v>62</v>
      </c>
      <c r="E9332" s="47" t="s">
        <v>120</v>
      </c>
      <c r="F9332" s="47" t="s">
        <v>150</v>
      </c>
      <c r="G9332" s="47" t="s">
        <v>126</v>
      </c>
      <c r="H9332" s="47" t="n">
        <v>192</v>
      </c>
      <c r="I9332" s="57" t="n">
        <f aca="false">IFERROR(H9332/INDEX(Rate_Master!$C$2:$C$13,MATCH(F9332,Rate_Master!$A$2:$A$13,0)),0)</f>
        <v>0.24</v>
      </c>
    </row>
    <row r="9333" customFormat="false" ht="15" hidden="false" customHeight="false" outlineLevel="0" collapsed="false">
      <c r="A9333" s="47" t="s">
        <v>21285</v>
      </c>
      <c r="B9333" s="47" t="s">
        <v>2067</v>
      </c>
      <c r="C9333" s="48" t="n">
        <v>46190</v>
      </c>
      <c r="D9333" s="47" t="s">
        <v>62</v>
      </c>
      <c r="E9333" s="47" t="s">
        <v>120</v>
      </c>
      <c r="F9333" s="47" t="s">
        <v>150</v>
      </c>
      <c r="G9333" s="47" t="s">
        <v>119</v>
      </c>
      <c r="H9333" s="47" t="n">
        <v>1755</v>
      </c>
      <c r="I9333" s="57" t="n">
        <f aca="false">IFERROR(H9333/INDEX(Rate_Master!$C$2:$C$13,MATCH(F9333,Rate_Master!$A$2:$A$13,0)),0)</f>
        <v>2.19375</v>
      </c>
    </row>
    <row r="9334" customFormat="false" ht="15" hidden="false" customHeight="false" outlineLevel="0" collapsed="false">
      <c r="A9334" s="47" t="s">
        <v>21286</v>
      </c>
      <c r="B9334" s="47" t="s">
        <v>2067</v>
      </c>
      <c r="C9334" s="48" t="n">
        <v>46190</v>
      </c>
      <c r="D9334" s="47" t="s">
        <v>62</v>
      </c>
      <c r="E9334" s="47" t="s">
        <v>120</v>
      </c>
      <c r="F9334" s="47" t="s">
        <v>150</v>
      </c>
      <c r="G9334" s="47" t="s">
        <v>121</v>
      </c>
      <c r="H9334" s="47" t="n">
        <v>1556</v>
      </c>
      <c r="I9334" s="57" t="n">
        <f aca="false">IFERROR(H9334/INDEX(Rate_Master!$C$2:$C$13,MATCH(F9334,Rate_Master!$A$2:$A$13,0)),0)</f>
        <v>1.945</v>
      </c>
    </row>
    <row r="9335" customFormat="false" ht="15" hidden="false" customHeight="false" outlineLevel="0" collapsed="false">
      <c r="A9335" s="47" t="s">
        <v>21287</v>
      </c>
      <c r="B9335" s="47" t="s">
        <v>2067</v>
      </c>
      <c r="C9335" s="48" t="n">
        <v>46190</v>
      </c>
      <c r="D9335" s="47" t="s">
        <v>62</v>
      </c>
      <c r="E9335" s="47" t="s">
        <v>120</v>
      </c>
      <c r="F9335" s="47" t="s">
        <v>150</v>
      </c>
      <c r="G9335" s="47" t="s">
        <v>122</v>
      </c>
      <c r="H9335" s="47" t="n">
        <v>2801</v>
      </c>
      <c r="I9335" s="57" t="n">
        <f aca="false">IFERROR(H9335/INDEX(Rate_Master!$C$2:$C$13,MATCH(F9335,Rate_Master!$A$2:$A$13,0)),0)</f>
        <v>3.50125</v>
      </c>
    </row>
    <row r="9336" customFormat="false" ht="15" hidden="false" customHeight="false" outlineLevel="0" collapsed="false">
      <c r="A9336" s="47" t="s">
        <v>21288</v>
      </c>
      <c r="B9336" s="47" t="s">
        <v>2067</v>
      </c>
      <c r="C9336" s="48" t="n">
        <v>46190</v>
      </c>
      <c r="D9336" s="47" t="s">
        <v>62</v>
      </c>
      <c r="E9336" s="47" t="s">
        <v>120</v>
      </c>
      <c r="F9336" s="47" t="s">
        <v>150</v>
      </c>
      <c r="G9336" s="47" t="s">
        <v>123</v>
      </c>
      <c r="H9336" s="47" t="n">
        <v>1205</v>
      </c>
      <c r="I9336" s="57" t="n">
        <f aca="false">IFERROR(H9336/INDEX(Rate_Master!$C$2:$C$13,MATCH(F9336,Rate_Master!$A$2:$A$13,0)),0)</f>
        <v>1.50625</v>
      </c>
    </row>
    <row r="9337" customFormat="false" ht="15" hidden="false" customHeight="false" outlineLevel="0" collapsed="false">
      <c r="A9337" s="47" t="s">
        <v>21289</v>
      </c>
      <c r="B9337" s="47" t="s">
        <v>2067</v>
      </c>
      <c r="C9337" s="48" t="n">
        <v>46190</v>
      </c>
      <c r="D9337" s="47" t="s">
        <v>62</v>
      </c>
      <c r="E9337" s="47" t="s">
        <v>120</v>
      </c>
      <c r="F9337" s="47" t="s">
        <v>150</v>
      </c>
      <c r="G9337" s="47" t="s">
        <v>124</v>
      </c>
      <c r="H9337" s="47" t="n">
        <v>749</v>
      </c>
      <c r="I9337" s="57" t="n">
        <f aca="false">IFERROR(H9337/INDEX(Rate_Master!$C$2:$C$13,MATCH(F9337,Rate_Master!$A$2:$A$13,0)),0)</f>
        <v>0.93625</v>
      </c>
    </row>
    <row r="9338" customFormat="false" ht="15" hidden="false" customHeight="false" outlineLevel="0" collapsed="false">
      <c r="A9338" s="47" t="s">
        <v>21290</v>
      </c>
      <c r="B9338" s="47" t="s">
        <v>2067</v>
      </c>
      <c r="C9338" s="48" t="n">
        <v>46190</v>
      </c>
      <c r="D9338" s="47" t="s">
        <v>62</v>
      </c>
      <c r="E9338" s="47" t="s">
        <v>120</v>
      </c>
      <c r="F9338" s="47" t="s">
        <v>150</v>
      </c>
      <c r="G9338" s="47" t="s">
        <v>125</v>
      </c>
      <c r="H9338" s="47" t="n">
        <v>477</v>
      </c>
      <c r="I9338" s="57" t="n">
        <f aca="false">IFERROR(H9338/INDEX(Rate_Master!$C$2:$C$13,MATCH(F9338,Rate_Master!$A$2:$A$13,0)),0)</f>
        <v>0.59625</v>
      </c>
    </row>
    <row r="9339" customFormat="false" ht="15" hidden="false" customHeight="false" outlineLevel="0" collapsed="false">
      <c r="A9339" s="47" t="s">
        <v>21291</v>
      </c>
      <c r="B9339" s="47" t="s">
        <v>2067</v>
      </c>
      <c r="C9339" s="48" t="n">
        <v>46190</v>
      </c>
      <c r="D9339" s="47" t="s">
        <v>62</v>
      </c>
      <c r="E9339" s="47" t="s">
        <v>120</v>
      </c>
      <c r="F9339" s="47" t="s">
        <v>150</v>
      </c>
      <c r="G9339" s="47" t="s">
        <v>126</v>
      </c>
      <c r="H9339" s="47" t="n">
        <v>263</v>
      </c>
      <c r="I9339" s="57" t="n">
        <f aca="false">IFERROR(H9339/INDEX(Rate_Master!$C$2:$C$13,MATCH(F9339,Rate_Master!$A$2:$A$13,0)),0)</f>
        <v>0.32875</v>
      </c>
    </row>
    <row r="9340" customFormat="false" ht="15" hidden="false" customHeight="false" outlineLevel="0" collapsed="false">
      <c r="A9340" s="47" t="s">
        <v>21292</v>
      </c>
      <c r="B9340" s="47" t="s">
        <v>2068</v>
      </c>
      <c r="C9340" s="48" t="n">
        <v>46190</v>
      </c>
      <c r="D9340" s="47" t="s">
        <v>63</v>
      </c>
      <c r="E9340" s="47" t="s">
        <v>120</v>
      </c>
      <c r="F9340" s="47" t="s">
        <v>151</v>
      </c>
      <c r="G9340" s="47" t="s">
        <v>119</v>
      </c>
      <c r="H9340" s="47" t="n">
        <v>1637</v>
      </c>
      <c r="I9340" s="57" t="n">
        <f aca="false">IFERROR(H9340/INDEX(Rate_Master!$C$2:$C$13,MATCH(F9340,Rate_Master!$A$2:$A$13,0)),0)</f>
        <v>2.33857142857143</v>
      </c>
    </row>
    <row r="9341" customFormat="false" ht="15" hidden="false" customHeight="false" outlineLevel="0" collapsed="false">
      <c r="A9341" s="47" t="s">
        <v>21293</v>
      </c>
      <c r="B9341" s="47" t="s">
        <v>2068</v>
      </c>
      <c r="C9341" s="48" t="n">
        <v>46190</v>
      </c>
      <c r="D9341" s="47" t="s">
        <v>63</v>
      </c>
      <c r="E9341" s="47" t="s">
        <v>120</v>
      </c>
      <c r="F9341" s="47" t="s">
        <v>151</v>
      </c>
      <c r="G9341" s="47" t="s">
        <v>121</v>
      </c>
      <c r="H9341" s="47" t="n">
        <v>1535</v>
      </c>
      <c r="I9341" s="57" t="n">
        <f aca="false">IFERROR(H9341/INDEX(Rate_Master!$C$2:$C$13,MATCH(F9341,Rate_Master!$A$2:$A$13,0)),0)</f>
        <v>2.19285714285714</v>
      </c>
    </row>
    <row r="9342" customFormat="false" ht="15" hidden="false" customHeight="false" outlineLevel="0" collapsed="false">
      <c r="A9342" s="47" t="s">
        <v>21294</v>
      </c>
      <c r="B9342" s="47" t="s">
        <v>2068</v>
      </c>
      <c r="C9342" s="48" t="n">
        <v>46190</v>
      </c>
      <c r="D9342" s="47" t="s">
        <v>63</v>
      </c>
      <c r="E9342" s="47" t="s">
        <v>120</v>
      </c>
      <c r="F9342" s="47" t="s">
        <v>151</v>
      </c>
      <c r="G9342" s="47" t="s">
        <v>122</v>
      </c>
      <c r="H9342" s="47" t="n">
        <v>3571</v>
      </c>
      <c r="I9342" s="57" t="n">
        <f aca="false">IFERROR(H9342/INDEX(Rate_Master!$C$2:$C$13,MATCH(F9342,Rate_Master!$A$2:$A$13,0)),0)</f>
        <v>5.10142857142857</v>
      </c>
    </row>
    <row r="9343" customFormat="false" ht="15" hidden="false" customHeight="false" outlineLevel="0" collapsed="false">
      <c r="A9343" s="47" t="s">
        <v>21295</v>
      </c>
      <c r="B9343" s="47" t="s">
        <v>2068</v>
      </c>
      <c r="C9343" s="48" t="n">
        <v>46190</v>
      </c>
      <c r="D9343" s="47" t="s">
        <v>63</v>
      </c>
      <c r="E9343" s="47" t="s">
        <v>120</v>
      </c>
      <c r="F9343" s="47" t="s">
        <v>151</v>
      </c>
      <c r="G9343" s="47" t="s">
        <v>123</v>
      </c>
      <c r="H9343" s="47" t="n">
        <v>1216</v>
      </c>
      <c r="I9343" s="57" t="n">
        <f aca="false">IFERROR(H9343/INDEX(Rate_Master!$C$2:$C$13,MATCH(F9343,Rate_Master!$A$2:$A$13,0)),0)</f>
        <v>1.73714285714286</v>
      </c>
    </row>
    <row r="9344" customFormat="false" ht="15" hidden="false" customHeight="false" outlineLevel="0" collapsed="false">
      <c r="A9344" s="47" t="s">
        <v>21296</v>
      </c>
      <c r="B9344" s="47" t="s">
        <v>2068</v>
      </c>
      <c r="C9344" s="48" t="n">
        <v>46190</v>
      </c>
      <c r="D9344" s="47" t="s">
        <v>63</v>
      </c>
      <c r="E9344" s="47" t="s">
        <v>120</v>
      </c>
      <c r="F9344" s="47" t="s">
        <v>151</v>
      </c>
      <c r="G9344" s="47" t="s">
        <v>124</v>
      </c>
      <c r="H9344" s="47" t="n">
        <v>776</v>
      </c>
      <c r="I9344" s="57" t="n">
        <f aca="false">IFERROR(H9344/INDEX(Rate_Master!$C$2:$C$13,MATCH(F9344,Rate_Master!$A$2:$A$13,0)),0)</f>
        <v>1.10857142857143</v>
      </c>
    </row>
    <row r="9345" customFormat="false" ht="15" hidden="false" customHeight="false" outlineLevel="0" collapsed="false">
      <c r="A9345" s="47" t="s">
        <v>21297</v>
      </c>
      <c r="B9345" s="47" t="s">
        <v>2068</v>
      </c>
      <c r="C9345" s="48" t="n">
        <v>46190</v>
      </c>
      <c r="D9345" s="47" t="s">
        <v>63</v>
      </c>
      <c r="E9345" s="47" t="s">
        <v>120</v>
      </c>
      <c r="F9345" s="47" t="s">
        <v>151</v>
      </c>
      <c r="G9345" s="47" t="s">
        <v>125</v>
      </c>
      <c r="H9345" s="47" t="n">
        <v>458</v>
      </c>
      <c r="I9345" s="57" t="n">
        <f aca="false">IFERROR(H9345/INDEX(Rate_Master!$C$2:$C$13,MATCH(F9345,Rate_Master!$A$2:$A$13,0)),0)</f>
        <v>0.654285714285714</v>
      </c>
    </row>
    <row r="9346" customFormat="false" ht="15" hidden="false" customHeight="false" outlineLevel="0" collapsed="false">
      <c r="A9346" s="47" t="s">
        <v>21298</v>
      </c>
      <c r="B9346" s="47" t="s">
        <v>2068</v>
      </c>
      <c r="C9346" s="48" t="n">
        <v>46190</v>
      </c>
      <c r="D9346" s="47" t="s">
        <v>63</v>
      </c>
      <c r="E9346" s="47" t="s">
        <v>120</v>
      </c>
      <c r="F9346" s="47" t="s">
        <v>151</v>
      </c>
      <c r="G9346" s="47" t="s">
        <v>126</v>
      </c>
      <c r="H9346" s="47" t="n">
        <v>319</v>
      </c>
      <c r="I9346" s="57" t="n">
        <f aca="false">IFERROR(H9346/INDEX(Rate_Master!$C$2:$C$13,MATCH(F9346,Rate_Master!$A$2:$A$13,0)),0)</f>
        <v>0.455714285714286</v>
      </c>
    </row>
    <row r="9347" customFormat="false" ht="15" hidden="false" customHeight="false" outlineLevel="0" collapsed="false">
      <c r="A9347" s="47" t="s">
        <v>21299</v>
      </c>
      <c r="B9347" s="47" t="s">
        <v>2070</v>
      </c>
      <c r="C9347" s="48" t="n">
        <v>46190</v>
      </c>
      <c r="D9347" s="47" t="s">
        <v>63</v>
      </c>
      <c r="E9347" s="47" t="s">
        <v>120</v>
      </c>
      <c r="F9347" s="47" t="s">
        <v>151</v>
      </c>
      <c r="G9347" s="47" t="s">
        <v>119</v>
      </c>
      <c r="H9347" s="47" t="n">
        <v>1793</v>
      </c>
      <c r="I9347" s="57" t="n">
        <f aca="false">IFERROR(H9347/INDEX(Rate_Master!$C$2:$C$13,MATCH(F9347,Rate_Master!$A$2:$A$13,0)),0)</f>
        <v>2.56142857142857</v>
      </c>
    </row>
    <row r="9348" customFormat="false" ht="15" hidden="false" customHeight="false" outlineLevel="0" collapsed="false">
      <c r="A9348" s="47" t="s">
        <v>21300</v>
      </c>
      <c r="B9348" s="47" t="s">
        <v>2070</v>
      </c>
      <c r="C9348" s="48" t="n">
        <v>46190</v>
      </c>
      <c r="D9348" s="47" t="s">
        <v>63</v>
      </c>
      <c r="E9348" s="47" t="s">
        <v>120</v>
      </c>
      <c r="F9348" s="47" t="s">
        <v>151</v>
      </c>
      <c r="G9348" s="47" t="s">
        <v>121</v>
      </c>
      <c r="H9348" s="47" t="n">
        <v>1640</v>
      </c>
      <c r="I9348" s="57" t="n">
        <f aca="false">IFERROR(H9348/INDEX(Rate_Master!$C$2:$C$13,MATCH(F9348,Rate_Master!$A$2:$A$13,0)),0)</f>
        <v>2.34285714285714</v>
      </c>
    </row>
    <row r="9349" customFormat="false" ht="15" hidden="false" customHeight="false" outlineLevel="0" collapsed="false">
      <c r="A9349" s="47" t="s">
        <v>21301</v>
      </c>
      <c r="B9349" s="47" t="s">
        <v>2070</v>
      </c>
      <c r="C9349" s="48" t="n">
        <v>46190</v>
      </c>
      <c r="D9349" s="47" t="s">
        <v>63</v>
      </c>
      <c r="E9349" s="47" t="s">
        <v>120</v>
      </c>
      <c r="F9349" s="47" t="s">
        <v>151</v>
      </c>
      <c r="G9349" s="47" t="s">
        <v>122</v>
      </c>
      <c r="H9349" s="47" t="n">
        <v>4033</v>
      </c>
      <c r="I9349" s="57" t="n">
        <f aca="false">IFERROR(H9349/INDEX(Rate_Master!$C$2:$C$13,MATCH(F9349,Rate_Master!$A$2:$A$13,0)),0)</f>
        <v>5.76142857142857</v>
      </c>
    </row>
    <row r="9350" customFormat="false" ht="15" hidden="false" customHeight="false" outlineLevel="0" collapsed="false">
      <c r="A9350" s="47" t="s">
        <v>21302</v>
      </c>
      <c r="B9350" s="47" t="s">
        <v>2070</v>
      </c>
      <c r="C9350" s="48" t="n">
        <v>46190</v>
      </c>
      <c r="D9350" s="47" t="s">
        <v>63</v>
      </c>
      <c r="E9350" s="47" t="s">
        <v>120</v>
      </c>
      <c r="F9350" s="47" t="s">
        <v>151</v>
      </c>
      <c r="G9350" s="47" t="s">
        <v>123</v>
      </c>
      <c r="H9350" s="47" t="n">
        <v>1357</v>
      </c>
      <c r="I9350" s="57" t="n">
        <f aca="false">IFERROR(H9350/INDEX(Rate_Master!$C$2:$C$13,MATCH(F9350,Rate_Master!$A$2:$A$13,0)),0)</f>
        <v>1.93857142857143</v>
      </c>
    </row>
    <row r="9351" customFormat="false" ht="15" hidden="false" customHeight="false" outlineLevel="0" collapsed="false">
      <c r="A9351" s="47" t="s">
        <v>21303</v>
      </c>
      <c r="B9351" s="47" t="s">
        <v>2070</v>
      </c>
      <c r="C9351" s="48" t="n">
        <v>46190</v>
      </c>
      <c r="D9351" s="47" t="s">
        <v>63</v>
      </c>
      <c r="E9351" s="47" t="s">
        <v>120</v>
      </c>
      <c r="F9351" s="47" t="s">
        <v>151</v>
      </c>
      <c r="G9351" s="47" t="s">
        <v>124</v>
      </c>
      <c r="H9351" s="47" t="n">
        <v>782</v>
      </c>
      <c r="I9351" s="57" t="n">
        <f aca="false">IFERROR(H9351/INDEX(Rate_Master!$C$2:$C$13,MATCH(F9351,Rate_Master!$A$2:$A$13,0)),0)</f>
        <v>1.11714285714286</v>
      </c>
    </row>
    <row r="9352" customFormat="false" ht="15" hidden="false" customHeight="false" outlineLevel="0" collapsed="false">
      <c r="A9352" s="47" t="s">
        <v>21304</v>
      </c>
      <c r="B9352" s="47" t="s">
        <v>2070</v>
      </c>
      <c r="C9352" s="48" t="n">
        <v>46190</v>
      </c>
      <c r="D9352" s="47" t="s">
        <v>63</v>
      </c>
      <c r="E9352" s="47" t="s">
        <v>120</v>
      </c>
      <c r="F9352" s="47" t="s">
        <v>151</v>
      </c>
      <c r="G9352" s="47" t="s">
        <v>125</v>
      </c>
      <c r="H9352" s="47" t="n">
        <v>474</v>
      </c>
      <c r="I9352" s="57" t="n">
        <f aca="false">IFERROR(H9352/INDEX(Rate_Master!$C$2:$C$13,MATCH(F9352,Rate_Master!$A$2:$A$13,0)),0)</f>
        <v>0.677142857142857</v>
      </c>
    </row>
    <row r="9353" customFormat="false" ht="15" hidden="false" customHeight="false" outlineLevel="0" collapsed="false">
      <c r="A9353" s="47" t="s">
        <v>21305</v>
      </c>
      <c r="B9353" s="47" t="s">
        <v>2070</v>
      </c>
      <c r="C9353" s="48" t="n">
        <v>46190</v>
      </c>
      <c r="D9353" s="47" t="s">
        <v>63</v>
      </c>
      <c r="E9353" s="47" t="s">
        <v>120</v>
      </c>
      <c r="F9353" s="47" t="s">
        <v>151</v>
      </c>
      <c r="G9353" s="47" t="s">
        <v>126</v>
      </c>
      <c r="H9353" s="47" t="n">
        <v>374</v>
      </c>
      <c r="I9353" s="57" t="n">
        <f aca="false">IFERROR(H9353/INDEX(Rate_Master!$C$2:$C$13,MATCH(F9353,Rate_Master!$A$2:$A$13,0)),0)</f>
        <v>0.534285714285714</v>
      </c>
    </row>
    <row r="9354" customFormat="false" ht="15" hidden="false" customHeight="false" outlineLevel="0" collapsed="false">
      <c r="A9354" s="47" t="s">
        <v>21306</v>
      </c>
      <c r="B9354" s="47" t="s">
        <v>2071</v>
      </c>
      <c r="C9354" s="48" t="n">
        <v>46190</v>
      </c>
      <c r="D9354" s="47" t="s">
        <v>63</v>
      </c>
      <c r="E9354" s="47" t="s">
        <v>120</v>
      </c>
      <c r="F9354" s="47" t="s">
        <v>151</v>
      </c>
      <c r="G9354" s="47" t="s">
        <v>119</v>
      </c>
      <c r="H9354" s="47" t="n">
        <v>685</v>
      </c>
      <c r="I9354" s="57" t="n">
        <f aca="false">IFERROR(H9354/INDEX(Rate_Master!$C$2:$C$13,MATCH(F9354,Rate_Master!$A$2:$A$13,0)),0)</f>
        <v>0.978571428571429</v>
      </c>
    </row>
    <row r="9355" customFormat="false" ht="15" hidden="false" customHeight="false" outlineLevel="0" collapsed="false">
      <c r="A9355" s="47" t="s">
        <v>21307</v>
      </c>
      <c r="B9355" s="47" t="s">
        <v>2071</v>
      </c>
      <c r="C9355" s="48" t="n">
        <v>46190</v>
      </c>
      <c r="D9355" s="47" t="s">
        <v>63</v>
      </c>
      <c r="E9355" s="47" t="s">
        <v>120</v>
      </c>
      <c r="F9355" s="47" t="s">
        <v>151</v>
      </c>
      <c r="G9355" s="47" t="s">
        <v>121</v>
      </c>
      <c r="H9355" s="47" t="n">
        <v>570</v>
      </c>
      <c r="I9355" s="57" t="n">
        <f aca="false">IFERROR(H9355/INDEX(Rate_Master!$C$2:$C$13,MATCH(F9355,Rate_Master!$A$2:$A$13,0)),0)</f>
        <v>0.814285714285714</v>
      </c>
    </row>
    <row r="9356" customFormat="false" ht="15" hidden="false" customHeight="false" outlineLevel="0" collapsed="false">
      <c r="A9356" s="47" t="s">
        <v>21308</v>
      </c>
      <c r="B9356" s="47" t="s">
        <v>2071</v>
      </c>
      <c r="C9356" s="48" t="n">
        <v>46190</v>
      </c>
      <c r="D9356" s="47" t="s">
        <v>63</v>
      </c>
      <c r="E9356" s="47" t="s">
        <v>120</v>
      </c>
      <c r="F9356" s="47" t="s">
        <v>151</v>
      </c>
      <c r="G9356" s="47" t="s">
        <v>122</v>
      </c>
      <c r="H9356" s="47" t="n">
        <v>1441</v>
      </c>
      <c r="I9356" s="57" t="n">
        <f aca="false">IFERROR(H9356/INDEX(Rate_Master!$C$2:$C$13,MATCH(F9356,Rate_Master!$A$2:$A$13,0)),0)</f>
        <v>2.05857142857143</v>
      </c>
    </row>
    <row r="9357" customFormat="false" ht="15" hidden="false" customHeight="false" outlineLevel="0" collapsed="false">
      <c r="A9357" s="47" t="s">
        <v>21309</v>
      </c>
      <c r="B9357" s="47" t="s">
        <v>2071</v>
      </c>
      <c r="C9357" s="48" t="n">
        <v>46190</v>
      </c>
      <c r="D9357" s="47" t="s">
        <v>63</v>
      </c>
      <c r="E9357" s="47" t="s">
        <v>120</v>
      </c>
      <c r="F9357" s="47" t="s">
        <v>151</v>
      </c>
      <c r="G9357" s="47" t="s">
        <v>123</v>
      </c>
      <c r="H9357" s="47" t="n">
        <v>497</v>
      </c>
      <c r="I9357" s="57" t="n">
        <f aca="false">IFERROR(H9357/INDEX(Rate_Master!$C$2:$C$13,MATCH(F9357,Rate_Master!$A$2:$A$13,0)),0)</f>
        <v>0.71</v>
      </c>
    </row>
    <row r="9358" customFormat="false" ht="15" hidden="false" customHeight="false" outlineLevel="0" collapsed="false">
      <c r="A9358" s="47" t="s">
        <v>21310</v>
      </c>
      <c r="B9358" s="47" t="s">
        <v>2071</v>
      </c>
      <c r="C9358" s="48" t="n">
        <v>46190</v>
      </c>
      <c r="D9358" s="47" t="s">
        <v>63</v>
      </c>
      <c r="E9358" s="47" t="s">
        <v>120</v>
      </c>
      <c r="F9358" s="47" t="s">
        <v>151</v>
      </c>
      <c r="G9358" s="47" t="s">
        <v>124</v>
      </c>
      <c r="H9358" s="47" t="n">
        <v>328</v>
      </c>
      <c r="I9358" s="57" t="n">
        <f aca="false">IFERROR(H9358/INDEX(Rate_Master!$C$2:$C$13,MATCH(F9358,Rate_Master!$A$2:$A$13,0)),0)</f>
        <v>0.468571428571429</v>
      </c>
    </row>
    <row r="9359" customFormat="false" ht="15" hidden="false" customHeight="false" outlineLevel="0" collapsed="false">
      <c r="A9359" s="47" t="s">
        <v>21311</v>
      </c>
      <c r="B9359" s="47" t="s">
        <v>2071</v>
      </c>
      <c r="C9359" s="48" t="n">
        <v>46190</v>
      </c>
      <c r="D9359" s="47" t="s">
        <v>63</v>
      </c>
      <c r="E9359" s="47" t="s">
        <v>120</v>
      </c>
      <c r="F9359" s="47" t="s">
        <v>151</v>
      </c>
      <c r="G9359" s="47" t="s">
        <v>125</v>
      </c>
      <c r="H9359" s="47" t="n">
        <v>180</v>
      </c>
      <c r="I9359" s="57" t="n">
        <f aca="false">IFERROR(H9359/INDEX(Rate_Master!$C$2:$C$13,MATCH(F9359,Rate_Master!$A$2:$A$13,0)),0)</f>
        <v>0.257142857142857</v>
      </c>
    </row>
    <row r="9360" customFormat="false" ht="15" hidden="false" customHeight="false" outlineLevel="0" collapsed="false">
      <c r="A9360" s="47" t="s">
        <v>21312</v>
      </c>
      <c r="B9360" s="47" t="s">
        <v>2071</v>
      </c>
      <c r="C9360" s="48" t="n">
        <v>46190</v>
      </c>
      <c r="D9360" s="47" t="s">
        <v>63</v>
      </c>
      <c r="E9360" s="47" t="s">
        <v>120</v>
      </c>
      <c r="F9360" s="47" t="s">
        <v>151</v>
      </c>
      <c r="G9360" s="47" t="s">
        <v>126</v>
      </c>
      <c r="H9360" s="47" t="n">
        <v>128</v>
      </c>
      <c r="I9360" s="57" t="n">
        <f aca="false">IFERROR(H9360/INDEX(Rate_Master!$C$2:$C$13,MATCH(F9360,Rate_Master!$A$2:$A$13,0)),0)</f>
        <v>0.182857142857143</v>
      </c>
    </row>
    <row r="9361" customFormat="false" ht="15" hidden="false" customHeight="false" outlineLevel="0" collapsed="false">
      <c r="A9361" s="47" t="s">
        <v>21313</v>
      </c>
      <c r="B9361" s="47" t="s">
        <v>2072</v>
      </c>
      <c r="C9361" s="48" t="n">
        <v>46190</v>
      </c>
      <c r="D9361" s="47" t="s">
        <v>64</v>
      </c>
      <c r="E9361" s="47" t="s">
        <v>128</v>
      </c>
      <c r="F9361" s="47" t="s">
        <v>154</v>
      </c>
      <c r="G9361" s="47" t="s">
        <v>127</v>
      </c>
      <c r="H9361" s="47" t="n">
        <v>1310</v>
      </c>
      <c r="I9361" s="57" t="n">
        <f aca="false">IFERROR(H9361/INDEX(Rate_Master!$C$2:$C$13,MATCH(F9361,Rate_Master!$A$2:$A$13,0)),0)</f>
        <v>2.18333333333333</v>
      </c>
    </row>
    <row r="9362" customFormat="false" ht="15" hidden="false" customHeight="false" outlineLevel="0" collapsed="false">
      <c r="A9362" s="47" t="s">
        <v>21314</v>
      </c>
      <c r="B9362" s="47" t="s">
        <v>2072</v>
      </c>
      <c r="C9362" s="48" t="n">
        <v>46190</v>
      </c>
      <c r="D9362" s="47" t="s">
        <v>64</v>
      </c>
      <c r="E9362" s="47" t="s">
        <v>128</v>
      </c>
      <c r="F9362" s="47" t="s">
        <v>154</v>
      </c>
      <c r="G9362" s="47" t="s">
        <v>129</v>
      </c>
      <c r="H9362" s="47" t="n">
        <v>952</v>
      </c>
      <c r="I9362" s="57" t="n">
        <f aca="false">IFERROR(H9362/INDEX(Rate_Master!$C$2:$C$13,MATCH(F9362,Rate_Master!$A$2:$A$13,0)),0)</f>
        <v>1.58666666666667</v>
      </c>
    </row>
    <row r="9363" customFormat="false" ht="15" hidden="false" customHeight="false" outlineLevel="0" collapsed="false">
      <c r="A9363" s="47" t="s">
        <v>21315</v>
      </c>
      <c r="B9363" s="47" t="s">
        <v>2072</v>
      </c>
      <c r="C9363" s="48" t="n">
        <v>46190</v>
      </c>
      <c r="D9363" s="47" t="s">
        <v>64</v>
      </c>
      <c r="E9363" s="47" t="s">
        <v>128</v>
      </c>
      <c r="F9363" s="47" t="s">
        <v>154</v>
      </c>
      <c r="G9363" s="47" t="s">
        <v>130</v>
      </c>
      <c r="H9363" s="47" t="n">
        <v>883</v>
      </c>
      <c r="I9363" s="57" t="n">
        <f aca="false">IFERROR(H9363/INDEX(Rate_Master!$C$2:$C$13,MATCH(F9363,Rate_Master!$A$2:$A$13,0)),0)</f>
        <v>1.47166666666667</v>
      </c>
    </row>
    <row r="9364" customFormat="false" ht="15" hidden="false" customHeight="false" outlineLevel="0" collapsed="false">
      <c r="A9364" s="47" t="s">
        <v>21316</v>
      </c>
      <c r="B9364" s="47" t="s">
        <v>2072</v>
      </c>
      <c r="C9364" s="48" t="n">
        <v>46190</v>
      </c>
      <c r="D9364" s="47" t="s">
        <v>64</v>
      </c>
      <c r="E9364" s="47" t="s">
        <v>128</v>
      </c>
      <c r="F9364" s="47" t="s">
        <v>154</v>
      </c>
      <c r="G9364" s="47" t="s">
        <v>131</v>
      </c>
      <c r="H9364" s="47" t="n">
        <v>355</v>
      </c>
      <c r="I9364" s="57" t="n">
        <f aca="false">IFERROR(H9364/INDEX(Rate_Master!$C$2:$C$13,MATCH(F9364,Rate_Master!$A$2:$A$13,0)),0)</f>
        <v>0.591666666666667</v>
      </c>
    </row>
    <row r="9365" customFormat="false" ht="15" hidden="false" customHeight="false" outlineLevel="0" collapsed="false">
      <c r="A9365" s="47" t="s">
        <v>21317</v>
      </c>
      <c r="B9365" s="47" t="s">
        <v>2072</v>
      </c>
      <c r="C9365" s="48" t="n">
        <v>46190</v>
      </c>
      <c r="D9365" s="47" t="s">
        <v>64</v>
      </c>
      <c r="E9365" s="47" t="s">
        <v>128</v>
      </c>
      <c r="F9365" s="47" t="s">
        <v>154</v>
      </c>
      <c r="G9365" s="47" t="s">
        <v>132</v>
      </c>
      <c r="H9365" s="47" t="n">
        <v>311</v>
      </c>
      <c r="I9365" s="57" t="n">
        <f aca="false">IFERROR(H9365/INDEX(Rate_Master!$C$2:$C$13,MATCH(F9365,Rate_Master!$A$2:$A$13,0)),0)</f>
        <v>0.518333333333333</v>
      </c>
    </row>
    <row r="9366" customFormat="false" ht="15" hidden="false" customHeight="false" outlineLevel="0" collapsed="false">
      <c r="A9366" s="47" t="s">
        <v>21318</v>
      </c>
      <c r="B9366" s="47" t="s">
        <v>2073</v>
      </c>
      <c r="C9366" s="48" t="n">
        <v>46190</v>
      </c>
      <c r="D9366" s="47" t="s">
        <v>64</v>
      </c>
      <c r="E9366" s="47" t="s">
        <v>128</v>
      </c>
      <c r="F9366" s="47" t="s">
        <v>154</v>
      </c>
      <c r="G9366" s="47" t="s">
        <v>127</v>
      </c>
      <c r="H9366" s="47" t="n">
        <v>903</v>
      </c>
      <c r="I9366" s="57" t="n">
        <f aca="false">IFERROR(H9366/INDEX(Rate_Master!$C$2:$C$13,MATCH(F9366,Rate_Master!$A$2:$A$13,0)),0)</f>
        <v>1.505</v>
      </c>
    </row>
    <row r="9367" customFormat="false" ht="15" hidden="false" customHeight="false" outlineLevel="0" collapsed="false">
      <c r="A9367" s="47" t="s">
        <v>21319</v>
      </c>
      <c r="B9367" s="47" t="s">
        <v>2073</v>
      </c>
      <c r="C9367" s="48" t="n">
        <v>46190</v>
      </c>
      <c r="D9367" s="47" t="s">
        <v>64</v>
      </c>
      <c r="E9367" s="47" t="s">
        <v>128</v>
      </c>
      <c r="F9367" s="47" t="s">
        <v>154</v>
      </c>
      <c r="G9367" s="47" t="s">
        <v>129</v>
      </c>
      <c r="H9367" s="47" t="n">
        <v>672</v>
      </c>
      <c r="I9367" s="57" t="n">
        <f aca="false">IFERROR(H9367/INDEX(Rate_Master!$C$2:$C$13,MATCH(F9367,Rate_Master!$A$2:$A$13,0)),0)</f>
        <v>1.12</v>
      </c>
    </row>
    <row r="9368" customFormat="false" ht="15" hidden="false" customHeight="false" outlineLevel="0" collapsed="false">
      <c r="A9368" s="47" t="s">
        <v>21320</v>
      </c>
      <c r="B9368" s="47" t="s">
        <v>2073</v>
      </c>
      <c r="C9368" s="48" t="n">
        <v>46190</v>
      </c>
      <c r="D9368" s="47" t="s">
        <v>64</v>
      </c>
      <c r="E9368" s="47" t="s">
        <v>128</v>
      </c>
      <c r="F9368" s="47" t="s">
        <v>154</v>
      </c>
      <c r="G9368" s="47" t="s">
        <v>130</v>
      </c>
      <c r="H9368" s="47" t="n">
        <v>557</v>
      </c>
      <c r="I9368" s="57" t="n">
        <f aca="false">IFERROR(H9368/INDEX(Rate_Master!$C$2:$C$13,MATCH(F9368,Rate_Master!$A$2:$A$13,0)),0)</f>
        <v>0.928333333333333</v>
      </c>
    </row>
    <row r="9369" customFormat="false" ht="15" hidden="false" customHeight="false" outlineLevel="0" collapsed="false">
      <c r="A9369" s="47" t="s">
        <v>21321</v>
      </c>
      <c r="B9369" s="47" t="s">
        <v>2073</v>
      </c>
      <c r="C9369" s="48" t="n">
        <v>46190</v>
      </c>
      <c r="D9369" s="47" t="s">
        <v>64</v>
      </c>
      <c r="E9369" s="47" t="s">
        <v>128</v>
      </c>
      <c r="F9369" s="47" t="s">
        <v>154</v>
      </c>
      <c r="G9369" s="47" t="s">
        <v>131</v>
      </c>
      <c r="H9369" s="47" t="n">
        <v>238</v>
      </c>
      <c r="I9369" s="57" t="n">
        <f aca="false">IFERROR(H9369/INDEX(Rate_Master!$C$2:$C$13,MATCH(F9369,Rate_Master!$A$2:$A$13,0)),0)</f>
        <v>0.396666666666667</v>
      </c>
    </row>
    <row r="9370" customFormat="false" ht="15" hidden="false" customHeight="false" outlineLevel="0" collapsed="false">
      <c r="A9370" s="47" t="s">
        <v>21322</v>
      </c>
      <c r="B9370" s="47" t="s">
        <v>2073</v>
      </c>
      <c r="C9370" s="48" t="n">
        <v>46190</v>
      </c>
      <c r="D9370" s="47" t="s">
        <v>64</v>
      </c>
      <c r="E9370" s="47" t="s">
        <v>128</v>
      </c>
      <c r="F9370" s="47" t="s">
        <v>154</v>
      </c>
      <c r="G9370" s="47" t="s">
        <v>132</v>
      </c>
      <c r="H9370" s="47" t="n">
        <v>196</v>
      </c>
      <c r="I9370" s="57" t="n">
        <f aca="false">IFERROR(H9370/INDEX(Rate_Master!$C$2:$C$13,MATCH(F9370,Rate_Master!$A$2:$A$13,0)),0)</f>
        <v>0.326666666666667</v>
      </c>
    </row>
    <row r="9371" customFormat="false" ht="15" hidden="false" customHeight="false" outlineLevel="0" collapsed="false">
      <c r="A9371" s="47" t="s">
        <v>21323</v>
      </c>
      <c r="B9371" s="47" t="s">
        <v>2074</v>
      </c>
      <c r="C9371" s="48" t="n">
        <v>46190</v>
      </c>
      <c r="D9371" s="47" t="s">
        <v>65</v>
      </c>
      <c r="E9371" s="47" t="s">
        <v>134</v>
      </c>
      <c r="F9371" s="47" t="s">
        <v>159</v>
      </c>
      <c r="G9371" s="47" t="s">
        <v>133</v>
      </c>
      <c r="H9371" s="47" t="n">
        <v>551</v>
      </c>
      <c r="I9371" s="57" t="n">
        <f aca="false">IFERROR(H9371/INDEX(Rate_Master!$C$2:$C$13,MATCH(F9371,Rate_Master!$A$2:$A$13,0)),0)</f>
        <v>2.29583333333333</v>
      </c>
    </row>
    <row r="9372" customFormat="false" ht="15" hidden="false" customHeight="false" outlineLevel="0" collapsed="false">
      <c r="A9372" s="47" t="s">
        <v>21324</v>
      </c>
      <c r="B9372" s="47" t="s">
        <v>2074</v>
      </c>
      <c r="C9372" s="48" t="n">
        <v>46190</v>
      </c>
      <c r="D9372" s="47" t="s">
        <v>65</v>
      </c>
      <c r="E9372" s="47" t="s">
        <v>134</v>
      </c>
      <c r="F9372" s="47" t="s">
        <v>159</v>
      </c>
      <c r="G9372" s="47" t="s">
        <v>135</v>
      </c>
      <c r="H9372" s="47" t="n">
        <v>386</v>
      </c>
      <c r="I9372" s="57" t="n">
        <f aca="false">IFERROR(H9372/INDEX(Rate_Master!$C$2:$C$13,MATCH(F9372,Rate_Master!$A$2:$A$13,0)),0)</f>
        <v>1.60833333333333</v>
      </c>
    </row>
    <row r="9373" customFormat="false" ht="15" hidden="false" customHeight="false" outlineLevel="0" collapsed="false">
      <c r="A9373" s="47" t="s">
        <v>21325</v>
      </c>
      <c r="B9373" s="47" t="s">
        <v>2074</v>
      </c>
      <c r="C9373" s="48" t="n">
        <v>46190</v>
      </c>
      <c r="D9373" s="47" t="s">
        <v>65</v>
      </c>
      <c r="E9373" s="47" t="s">
        <v>134</v>
      </c>
      <c r="F9373" s="47" t="s">
        <v>159</v>
      </c>
      <c r="G9373" s="47" t="s">
        <v>136</v>
      </c>
      <c r="H9373" s="47" t="n">
        <v>294</v>
      </c>
      <c r="I9373" s="57" t="n">
        <f aca="false">IFERROR(H9373/INDEX(Rate_Master!$C$2:$C$13,MATCH(F9373,Rate_Master!$A$2:$A$13,0)),0)</f>
        <v>1.225</v>
      </c>
    </row>
    <row r="9374" customFormat="false" ht="15" hidden="false" customHeight="false" outlineLevel="0" collapsed="false">
      <c r="A9374" s="47" t="s">
        <v>21326</v>
      </c>
      <c r="B9374" s="47" t="s">
        <v>2074</v>
      </c>
      <c r="C9374" s="48" t="n">
        <v>46190</v>
      </c>
      <c r="D9374" s="47" t="s">
        <v>65</v>
      </c>
      <c r="E9374" s="47" t="s">
        <v>134</v>
      </c>
      <c r="F9374" s="47" t="s">
        <v>159</v>
      </c>
      <c r="G9374" s="47" t="s">
        <v>137</v>
      </c>
      <c r="H9374" s="47" t="n">
        <v>265</v>
      </c>
      <c r="I9374" s="57" t="n">
        <f aca="false">IFERROR(H9374/INDEX(Rate_Master!$C$2:$C$13,MATCH(F9374,Rate_Master!$A$2:$A$13,0)),0)</f>
        <v>1.10416666666667</v>
      </c>
    </row>
    <row r="9375" customFormat="false" ht="15" hidden="false" customHeight="false" outlineLevel="0" collapsed="false">
      <c r="A9375" s="47" t="s">
        <v>21327</v>
      </c>
      <c r="B9375" s="47" t="s">
        <v>2074</v>
      </c>
      <c r="C9375" s="48" t="n">
        <v>46190</v>
      </c>
      <c r="D9375" s="47" t="s">
        <v>65</v>
      </c>
      <c r="E9375" s="47" t="s">
        <v>134</v>
      </c>
      <c r="F9375" s="47" t="s">
        <v>159</v>
      </c>
      <c r="G9375" s="47" t="s">
        <v>138</v>
      </c>
      <c r="H9375" s="47" t="n">
        <v>133</v>
      </c>
      <c r="I9375" s="57" t="n">
        <f aca="false">IFERROR(H9375/INDEX(Rate_Master!$C$2:$C$13,MATCH(F9375,Rate_Master!$A$2:$A$13,0)),0)</f>
        <v>0.554166666666667</v>
      </c>
    </row>
    <row r="9376" customFormat="false" ht="15" hidden="false" customHeight="false" outlineLevel="0" collapsed="false">
      <c r="A9376" s="47" t="s">
        <v>21328</v>
      </c>
      <c r="B9376" s="47" t="s">
        <v>2076</v>
      </c>
      <c r="C9376" s="48" t="n">
        <v>46190</v>
      </c>
      <c r="D9376" s="47" t="s">
        <v>65</v>
      </c>
      <c r="E9376" s="47" t="s">
        <v>134</v>
      </c>
      <c r="F9376" s="47" t="s">
        <v>159</v>
      </c>
      <c r="G9376" s="47" t="s">
        <v>133</v>
      </c>
      <c r="H9376" s="47" t="n">
        <v>619</v>
      </c>
      <c r="I9376" s="57" t="n">
        <f aca="false">IFERROR(H9376/INDEX(Rate_Master!$C$2:$C$13,MATCH(F9376,Rate_Master!$A$2:$A$13,0)),0)</f>
        <v>2.57916666666667</v>
      </c>
    </row>
    <row r="9377" customFormat="false" ht="15" hidden="false" customHeight="false" outlineLevel="0" collapsed="false">
      <c r="A9377" s="47" t="s">
        <v>21329</v>
      </c>
      <c r="B9377" s="47" t="s">
        <v>2076</v>
      </c>
      <c r="C9377" s="48" t="n">
        <v>46190</v>
      </c>
      <c r="D9377" s="47" t="s">
        <v>65</v>
      </c>
      <c r="E9377" s="47" t="s">
        <v>134</v>
      </c>
      <c r="F9377" s="47" t="s">
        <v>159</v>
      </c>
      <c r="G9377" s="47" t="s">
        <v>135</v>
      </c>
      <c r="H9377" s="47" t="n">
        <v>541</v>
      </c>
      <c r="I9377" s="57" t="n">
        <f aca="false">IFERROR(H9377/INDEX(Rate_Master!$C$2:$C$13,MATCH(F9377,Rate_Master!$A$2:$A$13,0)),0)</f>
        <v>2.25416666666667</v>
      </c>
    </row>
    <row r="9378" customFormat="false" ht="15" hidden="false" customHeight="false" outlineLevel="0" collapsed="false">
      <c r="A9378" s="47" t="s">
        <v>21330</v>
      </c>
      <c r="B9378" s="47" t="s">
        <v>2076</v>
      </c>
      <c r="C9378" s="48" t="n">
        <v>46190</v>
      </c>
      <c r="D9378" s="47" t="s">
        <v>65</v>
      </c>
      <c r="E9378" s="47" t="s">
        <v>134</v>
      </c>
      <c r="F9378" s="47" t="s">
        <v>159</v>
      </c>
      <c r="G9378" s="47" t="s">
        <v>136</v>
      </c>
      <c r="H9378" s="47" t="n">
        <v>451</v>
      </c>
      <c r="I9378" s="57" t="n">
        <f aca="false">IFERROR(H9378/INDEX(Rate_Master!$C$2:$C$13,MATCH(F9378,Rate_Master!$A$2:$A$13,0)),0)</f>
        <v>1.87916666666667</v>
      </c>
    </row>
    <row r="9379" customFormat="false" ht="15" hidden="false" customHeight="false" outlineLevel="0" collapsed="false">
      <c r="A9379" s="47" t="s">
        <v>21331</v>
      </c>
      <c r="B9379" s="47" t="s">
        <v>2076</v>
      </c>
      <c r="C9379" s="48" t="n">
        <v>46190</v>
      </c>
      <c r="D9379" s="47" t="s">
        <v>65</v>
      </c>
      <c r="E9379" s="47" t="s">
        <v>134</v>
      </c>
      <c r="F9379" s="47" t="s">
        <v>159</v>
      </c>
      <c r="G9379" s="47" t="s">
        <v>137</v>
      </c>
      <c r="H9379" s="47" t="n">
        <v>331</v>
      </c>
      <c r="I9379" s="57" t="n">
        <f aca="false">IFERROR(H9379/INDEX(Rate_Master!$C$2:$C$13,MATCH(F9379,Rate_Master!$A$2:$A$13,0)),0)</f>
        <v>1.37916666666667</v>
      </c>
    </row>
    <row r="9380" customFormat="false" ht="15" hidden="false" customHeight="false" outlineLevel="0" collapsed="false">
      <c r="A9380" s="47" t="s">
        <v>21332</v>
      </c>
      <c r="B9380" s="47" t="s">
        <v>2076</v>
      </c>
      <c r="C9380" s="48" t="n">
        <v>46190</v>
      </c>
      <c r="D9380" s="47" t="s">
        <v>65</v>
      </c>
      <c r="E9380" s="47" t="s">
        <v>134</v>
      </c>
      <c r="F9380" s="47" t="s">
        <v>159</v>
      </c>
      <c r="G9380" s="47" t="s">
        <v>138</v>
      </c>
      <c r="H9380" s="47" t="n">
        <v>168</v>
      </c>
      <c r="I9380" s="57" t="n">
        <f aca="false">IFERROR(H9380/INDEX(Rate_Master!$C$2:$C$13,MATCH(F9380,Rate_Master!$A$2:$A$13,0)),0)</f>
        <v>0.7</v>
      </c>
    </row>
    <row r="9381" customFormat="false" ht="15" hidden="false" customHeight="false" outlineLevel="0" collapsed="false">
      <c r="A9381" s="47" t="s">
        <v>21333</v>
      </c>
      <c r="B9381" s="47" t="s">
        <v>2077</v>
      </c>
      <c r="C9381" s="48" t="n">
        <v>46190</v>
      </c>
      <c r="D9381" s="47" t="s">
        <v>65</v>
      </c>
      <c r="E9381" s="47" t="s">
        <v>134</v>
      </c>
      <c r="F9381" s="47" t="s">
        <v>159</v>
      </c>
      <c r="G9381" s="47" t="s">
        <v>133</v>
      </c>
      <c r="H9381" s="47" t="n">
        <v>564</v>
      </c>
      <c r="I9381" s="57" t="n">
        <f aca="false">IFERROR(H9381/INDEX(Rate_Master!$C$2:$C$13,MATCH(F9381,Rate_Master!$A$2:$A$13,0)),0)</f>
        <v>2.35</v>
      </c>
    </row>
    <row r="9382" customFormat="false" ht="15" hidden="false" customHeight="false" outlineLevel="0" collapsed="false">
      <c r="A9382" s="47" t="s">
        <v>21334</v>
      </c>
      <c r="B9382" s="47" t="s">
        <v>2077</v>
      </c>
      <c r="C9382" s="48" t="n">
        <v>46190</v>
      </c>
      <c r="D9382" s="47" t="s">
        <v>65</v>
      </c>
      <c r="E9382" s="47" t="s">
        <v>134</v>
      </c>
      <c r="F9382" s="47" t="s">
        <v>159</v>
      </c>
      <c r="G9382" s="47" t="s">
        <v>135</v>
      </c>
      <c r="H9382" s="47" t="n">
        <v>429</v>
      </c>
      <c r="I9382" s="57" t="n">
        <f aca="false">IFERROR(H9382/INDEX(Rate_Master!$C$2:$C$13,MATCH(F9382,Rate_Master!$A$2:$A$13,0)),0)</f>
        <v>1.7875</v>
      </c>
    </row>
    <row r="9383" customFormat="false" ht="15" hidden="false" customHeight="false" outlineLevel="0" collapsed="false">
      <c r="A9383" s="47" t="s">
        <v>21335</v>
      </c>
      <c r="B9383" s="47" t="s">
        <v>2077</v>
      </c>
      <c r="C9383" s="48" t="n">
        <v>46190</v>
      </c>
      <c r="D9383" s="47" t="s">
        <v>65</v>
      </c>
      <c r="E9383" s="47" t="s">
        <v>134</v>
      </c>
      <c r="F9383" s="47" t="s">
        <v>159</v>
      </c>
      <c r="G9383" s="47" t="s">
        <v>136</v>
      </c>
      <c r="H9383" s="47" t="n">
        <v>358</v>
      </c>
      <c r="I9383" s="57" t="n">
        <f aca="false">IFERROR(H9383/INDEX(Rate_Master!$C$2:$C$13,MATCH(F9383,Rate_Master!$A$2:$A$13,0)),0)</f>
        <v>1.49166666666667</v>
      </c>
    </row>
    <row r="9384" customFormat="false" ht="15" hidden="false" customHeight="false" outlineLevel="0" collapsed="false">
      <c r="A9384" s="47" t="s">
        <v>21336</v>
      </c>
      <c r="B9384" s="47" t="s">
        <v>2077</v>
      </c>
      <c r="C9384" s="48" t="n">
        <v>46190</v>
      </c>
      <c r="D9384" s="47" t="s">
        <v>65</v>
      </c>
      <c r="E9384" s="47" t="s">
        <v>134</v>
      </c>
      <c r="F9384" s="47" t="s">
        <v>159</v>
      </c>
      <c r="G9384" s="47" t="s">
        <v>137</v>
      </c>
      <c r="H9384" s="47" t="n">
        <v>246</v>
      </c>
      <c r="I9384" s="57" t="n">
        <f aca="false">IFERROR(H9384/INDEX(Rate_Master!$C$2:$C$13,MATCH(F9384,Rate_Master!$A$2:$A$13,0)),0)</f>
        <v>1.025</v>
      </c>
    </row>
    <row r="9385" customFormat="false" ht="15" hidden="false" customHeight="false" outlineLevel="0" collapsed="false">
      <c r="A9385" s="47" t="s">
        <v>21337</v>
      </c>
      <c r="B9385" s="47" t="s">
        <v>2077</v>
      </c>
      <c r="C9385" s="48" t="n">
        <v>46190</v>
      </c>
      <c r="D9385" s="47" t="s">
        <v>65</v>
      </c>
      <c r="E9385" s="47" t="s">
        <v>134</v>
      </c>
      <c r="F9385" s="47" t="s">
        <v>159</v>
      </c>
      <c r="G9385" s="47" t="s">
        <v>138</v>
      </c>
      <c r="H9385" s="47" t="n">
        <v>141</v>
      </c>
      <c r="I9385" s="57" t="n">
        <f aca="false">IFERROR(H9385/INDEX(Rate_Master!$C$2:$C$13,MATCH(F9385,Rate_Master!$A$2:$A$13,0)),0)</f>
        <v>0.5875</v>
      </c>
    </row>
    <row r="9386" customFormat="false" ht="15" hidden="false" customHeight="false" outlineLevel="0" collapsed="false">
      <c r="A9386" s="47" t="s">
        <v>21338</v>
      </c>
      <c r="B9386" s="47" t="s">
        <v>2078</v>
      </c>
      <c r="C9386" s="48" t="n">
        <v>46191</v>
      </c>
      <c r="D9386" s="47" t="s">
        <v>62</v>
      </c>
      <c r="E9386" s="47" t="s">
        <v>120</v>
      </c>
      <c r="F9386" s="47" t="s">
        <v>150</v>
      </c>
      <c r="G9386" s="47" t="s">
        <v>119</v>
      </c>
      <c r="H9386" s="47" t="n">
        <v>1632</v>
      </c>
      <c r="I9386" s="57" t="n">
        <f aca="false">IFERROR(H9386/INDEX(Rate_Master!$C$2:$C$13,MATCH(F9386,Rate_Master!$A$2:$A$13,0)),0)</f>
        <v>2.04</v>
      </c>
    </row>
    <row r="9387" customFormat="false" ht="15" hidden="false" customHeight="false" outlineLevel="0" collapsed="false">
      <c r="A9387" s="47" t="s">
        <v>21339</v>
      </c>
      <c r="B9387" s="47" t="s">
        <v>2078</v>
      </c>
      <c r="C9387" s="48" t="n">
        <v>46191</v>
      </c>
      <c r="D9387" s="47" t="s">
        <v>62</v>
      </c>
      <c r="E9387" s="47" t="s">
        <v>120</v>
      </c>
      <c r="F9387" s="47" t="s">
        <v>150</v>
      </c>
      <c r="G9387" s="47" t="s">
        <v>121</v>
      </c>
      <c r="H9387" s="47" t="n">
        <v>1425</v>
      </c>
      <c r="I9387" s="57" t="n">
        <f aca="false">IFERROR(H9387/INDEX(Rate_Master!$C$2:$C$13,MATCH(F9387,Rate_Master!$A$2:$A$13,0)),0)</f>
        <v>1.78125</v>
      </c>
    </row>
    <row r="9388" customFormat="false" ht="15" hidden="false" customHeight="false" outlineLevel="0" collapsed="false">
      <c r="A9388" s="47" t="s">
        <v>21340</v>
      </c>
      <c r="B9388" s="47" t="s">
        <v>2078</v>
      </c>
      <c r="C9388" s="48" t="n">
        <v>46191</v>
      </c>
      <c r="D9388" s="47" t="s">
        <v>62</v>
      </c>
      <c r="E9388" s="47" t="s">
        <v>120</v>
      </c>
      <c r="F9388" s="47" t="s">
        <v>150</v>
      </c>
      <c r="G9388" s="47" t="s">
        <v>122</v>
      </c>
      <c r="H9388" s="47" t="n">
        <v>2688</v>
      </c>
      <c r="I9388" s="57" t="n">
        <f aca="false">IFERROR(H9388/INDEX(Rate_Master!$C$2:$C$13,MATCH(F9388,Rate_Master!$A$2:$A$13,0)),0)</f>
        <v>3.36</v>
      </c>
    </row>
    <row r="9389" customFormat="false" ht="15" hidden="false" customHeight="false" outlineLevel="0" collapsed="false">
      <c r="A9389" s="47" t="s">
        <v>21341</v>
      </c>
      <c r="B9389" s="47" t="s">
        <v>2078</v>
      </c>
      <c r="C9389" s="48" t="n">
        <v>46191</v>
      </c>
      <c r="D9389" s="47" t="s">
        <v>62</v>
      </c>
      <c r="E9389" s="47" t="s">
        <v>120</v>
      </c>
      <c r="F9389" s="47" t="s">
        <v>150</v>
      </c>
      <c r="G9389" s="47" t="s">
        <v>123</v>
      </c>
      <c r="H9389" s="47" t="n">
        <v>1219</v>
      </c>
      <c r="I9389" s="57" t="n">
        <f aca="false">IFERROR(H9389/INDEX(Rate_Master!$C$2:$C$13,MATCH(F9389,Rate_Master!$A$2:$A$13,0)),0)</f>
        <v>1.52375</v>
      </c>
    </row>
    <row r="9390" customFormat="false" ht="15" hidden="false" customHeight="false" outlineLevel="0" collapsed="false">
      <c r="A9390" s="47" t="s">
        <v>21342</v>
      </c>
      <c r="B9390" s="47" t="s">
        <v>2078</v>
      </c>
      <c r="C9390" s="48" t="n">
        <v>46191</v>
      </c>
      <c r="D9390" s="47" t="s">
        <v>62</v>
      </c>
      <c r="E9390" s="47" t="s">
        <v>120</v>
      </c>
      <c r="F9390" s="47" t="s">
        <v>150</v>
      </c>
      <c r="G9390" s="47" t="s">
        <v>124</v>
      </c>
      <c r="H9390" s="47" t="n">
        <v>787</v>
      </c>
      <c r="I9390" s="57" t="n">
        <f aca="false">IFERROR(H9390/INDEX(Rate_Master!$C$2:$C$13,MATCH(F9390,Rate_Master!$A$2:$A$13,0)),0)</f>
        <v>0.98375</v>
      </c>
    </row>
    <row r="9391" customFormat="false" ht="15" hidden="false" customHeight="false" outlineLevel="0" collapsed="false">
      <c r="A9391" s="47" t="s">
        <v>21343</v>
      </c>
      <c r="B9391" s="47" t="s">
        <v>2078</v>
      </c>
      <c r="C9391" s="48" t="n">
        <v>46191</v>
      </c>
      <c r="D9391" s="47" t="s">
        <v>62</v>
      </c>
      <c r="E9391" s="47" t="s">
        <v>120</v>
      </c>
      <c r="F9391" s="47" t="s">
        <v>150</v>
      </c>
      <c r="G9391" s="47" t="s">
        <v>125</v>
      </c>
      <c r="H9391" s="47" t="n">
        <v>464</v>
      </c>
      <c r="I9391" s="57" t="n">
        <f aca="false">IFERROR(H9391/INDEX(Rate_Master!$C$2:$C$13,MATCH(F9391,Rate_Master!$A$2:$A$13,0)),0)</f>
        <v>0.58</v>
      </c>
    </row>
    <row r="9392" customFormat="false" ht="15" hidden="false" customHeight="false" outlineLevel="0" collapsed="false">
      <c r="A9392" s="47" t="s">
        <v>21344</v>
      </c>
      <c r="B9392" s="47" t="s">
        <v>2078</v>
      </c>
      <c r="C9392" s="48" t="n">
        <v>46191</v>
      </c>
      <c r="D9392" s="47" t="s">
        <v>62</v>
      </c>
      <c r="E9392" s="47" t="s">
        <v>120</v>
      </c>
      <c r="F9392" s="47" t="s">
        <v>150</v>
      </c>
      <c r="G9392" s="47" t="s">
        <v>126</v>
      </c>
      <c r="H9392" s="47" t="n">
        <v>302</v>
      </c>
      <c r="I9392" s="57" t="n">
        <f aca="false">IFERROR(H9392/INDEX(Rate_Master!$C$2:$C$13,MATCH(F9392,Rate_Master!$A$2:$A$13,0)),0)</f>
        <v>0.3775</v>
      </c>
    </row>
    <row r="9393" customFormat="false" ht="15" hidden="false" customHeight="false" outlineLevel="0" collapsed="false">
      <c r="A9393" s="47" t="s">
        <v>21345</v>
      </c>
      <c r="B9393" s="47" t="s">
        <v>2079</v>
      </c>
      <c r="C9393" s="48" t="n">
        <v>46191</v>
      </c>
      <c r="D9393" s="47" t="s">
        <v>62</v>
      </c>
      <c r="E9393" s="47" t="s">
        <v>120</v>
      </c>
      <c r="F9393" s="47" t="s">
        <v>150</v>
      </c>
      <c r="G9393" s="47" t="s">
        <v>119</v>
      </c>
      <c r="H9393" s="47" t="n">
        <v>681</v>
      </c>
      <c r="I9393" s="57" t="n">
        <f aca="false">IFERROR(H9393/INDEX(Rate_Master!$C$2:$C$13,MATCH(F9393,Rate_Master!$A$2:$A$13,0)),0)</f>
        <v>0.85125</v>
      </c>
    </row>
    <row r="9394" customFormat="false" ht="15" hidden="false" customHeight="false" outlineLevel="0" collapsed="false">
      <c r="A9394" s="47" t="s">
        <v>21346</v>
      </c>
      <c r="B9394" s="47" t="s">
        <v>2079</v>
      </c>
      <c r="C9394" s="48" t="n">
        <v>46191</v>
      </c>
      <c r="D9394" s="47" t="s">
        <v>62</v>
      </c>
      <c r="E9394" s="47" t="s">
        <v>120</v>
      </c>
      <c r="F9394" s="47" t="s">
        <v>150</v>
      </c>
      <c r="G9394" s="47" t="s">
        <v>121</v>
      </c>
      <c r="H9394" s="47" t="n">
        <v>641</v>
      </c>
      <c r="I9394" s="57" t="n">
        <f aca="false">IFERROR(H9394/INDEX(Rate_Master!$C$2:$C$13,MATCH(F9394,Rate_Master!$A$2:$A$13,0)),0)</f>
        <v>0.80125</v>
      </c>
    </row>
    <row r="9395" customFormat="false" ht="15" hidden="false" customHeight="false" outlineLevel="0" collapsed="false">
      <c r="A9395" s="47" t="s">
        <v>21347</v>
      </c>
      <c r="B9395" s="47" t="s">
        <v>2079</v>
      </c>
      <c r="C9395" s="48" t="n">
        <v>46191</v>
      </c>
      <c r="D9395" s="47" t="s">
        <v>62</v>
      </c>
      <c r="E9395" s="47" t="s">
        <v>120</v>
      </c>
      <c r="F9395" s="47" t="s">
        <v>150</v>
      </c>
      <c r="G9395" s="47" t="s">
        <v>122</v>
      </c>
      <c r="H9395" s="47" t="n">
        <v>1219</v>
      </c>
      <c r="I9395" s="57" t="n">
        <f aca="false">IFERROR(H9395/INDEX(Rate_Master!$C$2:$C$13,MATCH(F9395,Rate_Master!$A$2:$A$13,0)),0)</f>
        <v>1.52375</v>
      </c>
    </row>
    <row r="9396" customFormat="false" ht="15" hidden="false" customHeight="false" outlineLevel="0" collapsed="false">
      <c r="A9396" s="47" t="s">
        <v>21348</v>
      </c>
      <c r="B9396" s="47" t="s">
        <v>2079</v>
      </c>
      <c r="C9396" s="48" t="n">
        <v>46191</v>
      </c>
      <c r="D9396" s="47" t="s">
        <v>62</v>
      </c>
      <c r="E9396" s="47" t="s">
        <v>120</v>
      </c>
      <c r="F9396" s="47" t="s">
        <v>150</v>
      </c>
      <c r="G9396" s="47" t="s">
        <v>123</v>
      </c>
      <c r="H9396" s="47" t="n">
        <v>521</v>
      </c>
      <c r="I9396" s="57" t="n">
        <f aca="false">IFERROR(H9396/INDEX(Rate_Master!$C$2:$C$13,MATCH(F9396,Rate_Master!$A$2:$A$13,0)),0)</f>
        <v>0.65125</v>
      </c>
    </row>
    <row r="9397" customFormat="false" ht="15" hidden="false" customHeight="false" outlineLevel="0" collapsed="false">
      <c r="A9397" s="47" t="s">
        <v>21349</v>
      </c>
      <c r="B9397" s="47" t="s">
        <v>2079</v>
      </c>
      <c r="C9397" s="48" t="n">
        <v>46191</v>
      </c>
      <c r="D9397" s="47" t="s">
        <v>62</v>
      </c>
      <c r="E9397" s="47" t="s">
        <v>120</v>
      </c>
      <c r="F9397" s="47" t="s">
        <v>150</v>
      </c>
      <c r="G9397" s="47" t="s">
        <v>124</v>
      </c>
      <c r="H9397" s="47" t="n">
        <v>318</v>
      </c>
      <c r="I9397" s="57" t="n">
        <f aca="false">IFERROR(H9397/INDEX(Rate_Master!$C$2:$C$13,MATCH(F9397,Rate_Master!$A$2:$A$13,0)),0)</f>
        <v>0.3975</v>
      </c>
    </row>
    <row r="9398" customFormat="false" ht="15" hidden="false" customHeight="false" outlineLevel="0" collapsed="false">
      <c r="A9398" s="47" t="s">
        <v>21350</v>
      </c>
      <c r="B9398" s="47" t="s">
        <v>2079</v>
      </c>
      <c r="C9398" s="48" t="n">
        <v>46191</v>
      </c>
      <c r="D9398" s="47" t="s">
        <v>62</v>
      </c>
      <c r="E9398" s="47" t="s">
        <v>120</v>
      </c>
      <c r="F9398" s="47" t="s">
        <v>150</v>
      </c>
      <c r="G9398" s="47" t="s">
        <v>125</v>
      </c>
      <c r="H9398" s="47" t="n">
        <v>203</v>
      </c>
      <c r="I9398" s="57" t="n">
        <f aca="false">IFERROR(H9398/INDEX(Rate_Master!$C$2:$C$13,MATCH(F9398,Rate_Master!$A$2:$A$13,0)),0)</f>
        <v>0.25375</v>
      </c>
    </row>
    <row r="9399" customFormat="false" ht="15" hidden="false" customHeight="false" outlineLevel="0" collapsed="false">
      <c r="A9399" s="47" t="s">
        <v>21351</v>
      </c>
      <c r="B9399" s="47" t="s">
        <v>2079</v>
      </c>
      <c r="C9399" s="48" t="n">
        <v>46191</v>
      </c>
      <c r="D9399" s="47" t="s">
        <v>62</v>
      </c>
      <c r="E9399" s="47" t="s">
        <v>120</v>
      </c>
      <c r="F9399" s="47" t="s">
        <v>150</v>
      </c>
      <c r="G9399" s="47" t="s">
        <v>126</v>
      </c>
      <c r="H9399" s="47" t="n">
        <v>122</v>
      </c>
      <c r="I9399" s="57" t="n">
        <f aca="false">IFERROR(H9399/INDEX(Rate_Master!$C$2:$C$13,MATCH(F9399,Rate_Master!$A$2:$A$13,0)),0)</f>
        <v>0.1525</v>
      </c>
    </row>
    <row r="9400" customFormat="false" ht="15" hidden="false" customHeight="false" outlineLevel="0" collapsed="false">
      <c r="A9400" s="47" t="s">
        <v>21352</v>
      </c>
      <c r="B9400" s="47" t="s">
        <v>2080</v>
      </c>
      <c r="C9400" s="48" t="n">
        <v>46191</v>
      </c>
      <c r="D9400" s="47" t="s">
        <v>62</v>
      </c>
      <c r="E9400" s="47" t="s">
        <v>120</v>
      </c>
      <c r="F9400" s="47" t="s">
        <v>150</v>
      </c>
      <c r="G9400" s="47" t="s">
        <v>119</v>
      </c>
      <c r="H9400" s="47" t="n">
        <v>454</v>
      </c>
      <c r="I9400" s="57" t="n">
        <f aca="false">IFERROR(H9400/INDEX(Rate_Master!$C$2:$C$13,MATCH(F9400,Rate_Master!$A$2:$A$13,0)),0)</f>
        <v>0.5675</v>
      </c>
    </row>
    <row r="9401" customFormat="false" ht="15" hidden="false" customHeight="false" outlineLevel="0" collapsed="false">
      <c r="A9401" s="47" t="s">
        <v>21353</v>
      </c>
      <c r="B9401" s="47" t="s">
        <v>2080</v>
      </c>
      <c r="C9401" s="48" t="n">
        <v>46191</v>
      </c>
      <c r="D9401" s="47" t="s">
        <v>62</v>
      </c>
      <c r="E9401" s="47" t="s">
        <v>120</v>
      </c>
      <c r="F9401" s="47" t="s">
        <v>150</v>
      </c>
      <c r="G9401" s="47" t="s">
        <v>121</v>
      </c>
      <c r="H9401" s="47" t="n">
        <v>385</v>
      </c>
      <c r="I9401" s="57" t="n">
        <f aca="false">IFERROR(H9401/INDEX(Rate_Master!$C$2:$C$13,MATCH(F9401,Rate_Master!$A$2:$A$13,0)),0)</f>
        <v>0.48125</v>
      </c>
    </row>
    <row r="9402" customFormat="false" ht="15" hidden="false" customHeight="false" outlineLevel="0" collapsed="false">
      <c r="A9402" s="47" t="s">
        <v>21354</v>
      </c>
      <c r="B9402" s="47" t="s">
        <v>2080</v>
      </c>
      <c r="C9402" s="48" t="n">
        <v>46191</v>
      </c>
      <c r="D9402" s="47" t="s">
        <v>62</v>
      </c>
      <c r="E9402" s="47" t="s">
        <v>120</v>
      </c>
      <c r="F9402" s="47" t="s">
        <v>150</v>
      </c>
      <c r="G9402" s="47" t="s">
        <v>122</v>
      </c>
      <c r="H9402" s="47" t="n">
        <v>711</v>
      </c>
      <c r="I9402" s="57" t="n">
        <f aca="false">IFERROR(H9402/INDEX(Rate_Master!$C$2:$C$13,MATCH(F9402,Rate_Master!$A$2:$A$13,0)),0)</f>
        <v>0.88875</v>
      </c>
    </row>
    <row r="9403" customFormat="false" ht="15" hidden="false" customHeight="false" outlineLevel="0" collapsed="false">
      <c r="A9403" s="47" t="s">
        <v>21355</v>
      </c>
      <c r="B9403" s="47" t="s">
        <v>2080</v>
      </c>
      <c r="C9403" s="48" t="n">
        <v>46191</v>
      </c>
      <c r="D9403" s="47" t="s">
        <v>62</v>
      </c>
      <c r="E9403" s="47" t="s">
        <v>120</v>
      </c>
      <c r="F9403" s="47" t="s">
        <v>150</v>
      </c>
      <c r="G9403" s="47" t="s">
        <v>123</v>
      </c>
      <c r="H9403" s="47" t="n">
        <v>318</v>
      </c>
      <c r="I9403" s="57" t="n">
        <f aca="false">IFERROR(H9403/INDEX(Rate_Master!$C$2:$C$13,MATCH(F9403,Rate_Master!$A$2:$A$13,0)),0)</f>
        <v>0.3975</v>
      </c>
    </row>
    <row r="9404" customFormat="false" ht="15" hidden="false" customHeight="false" outlineLevel="0" collapsed="false">
      <c r="A9404" s="47" t="s">
        <v>21356</v>
      </c>
      <c r="B9404" s="47" t="s">
        <v>2080</v>
      </c>
      <c r="C9404" s="48" t="n">
        <v>46191</v>
      </c>
      <c r="D9404" s="47" t="s">
        <v>62</v>
      </c>
      <c r="E9404" s="47" t="s">
        <v>120</v>
      </c>
      <c r="F9404" s="47" t="s">
        <v>150</v>
      </c>
      <c r="G9404" s="47" t="s">
        <v>124</v>
      </c>
      <c r="H9404" s="47" t="n">
        <v>187</v>
      </c>
      <c r="I9404" s="57" t="n">
        <f aca="false">IFERROR(H9404/INDEX(Rate_Master!$C$2:$C$13,MATCH(F9404,Rate_Master!$A$2:$A$13,0)),0)</f>
        <v>0.23375</v>
      </c>
    </row>
    <row r="9405" customFormat="false" ht="15" hidden="false" customHeight="false" outlineLevel="0" collapsed="false">
      <c r="A9405" s="47" t="s">
        <v>21357</v>
      </c>
      <c r="B9405" s="47" t="s">
        <v>2080</v>
      </c>
      <c r="C9405" s="48" t="n">
        <v>46191</v>
      </c>
      <c r="D9405" s="47" t="s">
        <v>62</v>
      </c>
      <c r="E9405" s="47" t="s">
        <v>120</v>
      </c>
      <c r="F9405" s="47" t="s">
        <v>150</v>
      </c>
      <c r="G9405" s="47" t="s">
        <v>125</v>
      </c>
      <c r="H9405" s="47" t="n">
        <v>118</v>
      </c>
      <c r="I9405" s="57" t="n">
        <f aca="false">IFERROR(H9405/INDEX(Rate_Master!$C$2:$C$13,MATCH(F9405,Rate_Master!$A$2:$A$13,0)),0)</f>
        <v>0.1475</v>
      </c>
    </row>
    <row r="9406" customFormat="false" ht="15" hidden="false" customHeight="false" outlineLevel="0" collapsed="false">
      <c r="A9406" s="47" t="s">
        <v>21358</v>
      </c>
      <c r="B9406" s="47" t="s">
        <v>2080</v>
      </c>
      <c r="C9406" s="48" t="n">
        <v>46191</v>
      </c>
      <c r="D9406" s="47" t="s">
        <v>62</v>
      </c>
      <c r="E9406" s="47" t="s">
        <v>120</v>
      </c>
      <c r="F9406" s="47" t="s">
        <v>150</v>
      </c>
      <c r="G9406" s="47" t="s">
        <v>126</v>
      </c>
      <c r="H9406" s="47" t="n">
        <v>89</v>
      </c>
      <c r="I9406" s="57" t="n">
        <f aca="false">IFERROR(H9406/INDEX(Rate_Master!$C$2:$C$13,MATCH(F9406,Rate_Master!$A$2:$A$13,0)),0)</f>
        <v>0.11125</v>
      </c>
    </row>
    <row r="9407" customFormat="false" ht="15" hidden="false" customHeight="false" outlineLevel="0" collapsed="false">
      <c r="A9407" s="47" t="s">
        <v>21359</v>
      </c>
      <c r="B9407" s="47" t="s">
        <v>2081</v>
      </c>
      <c r="C9407" s="48" t="n">
        <v>46191</v>
      </c>
      <c r="D9407" s="47" t="s">
        <v>63</v>
      </c>
      <c r="E9407" s="47" t="s">
        <v>120</v>
      </c>
      <c r="F9407" s="47" t="s">
        <v>153</v>
      </c>
      <c r="G9407" s="47" t="s">
        <v>119</v>
      </c>
      <c r="H9407" s="47" t="n">
        <v>1281</v>
      </c>
      <c r="I9407" s="57" t="n">
        <f aca="false">IFERROR(H9407/INDEX(Rate_Master!$C$2:$C$13,MATCH(F9407,Rate_Master!$A$2:$A$13,0)),0)</f>
        <v>1.281</v>
      </c>
    </row>
    <row r="9408" customFormat="false" ht="15" hidden="false" customHeight="false" outlineLevel="0" collapsed="false">
      <c r="A9408" s="47" t="s">
        <v>21360</v>
      </c>
      <c r="B9408" s="47" t="s">
        <v>2081</v>
      </c>
      <c r="C9408" s="48" t="n">
        <v>46191</v>
      </c>
      <c r="D9408" s="47" t="s">
        <v>63</v>
      </c>
      <c r="E9408" s="47" t="s">
        <v>120</v>
      </c>
      <c r="F9408" s="47" t="s">
        <v>153</v>
      </c>
      <c r="G9408" s="47" t="s">
        <v>121</v>
      </c>
      <c r="H9408" s="47" t="n">
        <v>1160</v>
      </c>
      <c r="I9408" s="57" t="n">
        <f aca="false">IFERROR(H9408/INDEX(Rate_Master!$C$2:$C$13,MATCH(F9408,Rate_Master!$A$2:$A$13,0)),0)</f>
        <v>1.16</v>
      </c>
    </row>
    <row r="9409" customFormat="false" ht="15" hidden="false" customHeight="false" outlineLevel="0" collapsed="false">
      <c r="A9409" s="47" t="s">
        <v>21361</v>
      </c>
      <c r="B9409" s="47" t="s">
        <v>2081</v>
      </c>
      <c r="C9409" s="48" t="n">
        <v>46191</v>
      </c>
      <c r="D9409" s="47" t="s">
        <v>63</v>
      </c>
      <c r="E9409" s="47" t="s">
        <v>120</v>
      </c>
      <c r="F9409" s="47" t="s">
        <v>153</v>
      </c>
      <c r="G9409" s="47" t="s">
        <v>122</v>
      </c>
      <c r="H9409" s="47" t="n">
        <v>1266</v>
      </c>
      <c r="I9409" s="57" t="n">
        <f aca="false">IFERROR(H9409/INDEX(Rate_Master!$C$2:$C$13,MATCH(F9409,Rate_Master!$A$2:$A$13,0)),0)</f>
        <v>1.266</v>
      </c>
    </row>
    <row r="9410" customFormat="false" ht="15" hidden="false" customHeight="false" outlineLevel="0" collapsed="false">
      <c r="A9410" s="47" t="s">
        <v>21362</v>
      </c>
      <c r="B9410" s="47" t="s">
        <v>2081</v>
      </c>
      <c r="C9410" s="48" t="n">
        <v>46191</v>
      </c>
      <c r="D9410" s="47" t="s">
        <v>63</v>
      </c>
      <c r="E9410" s="47" t="s">
        <v>120</v>
      </c>
      <c r="F9410" s="47" t="s">
        <v>153</v>
      </c>
      <c r="G9410" s="47" t="s">
        <v>123</v>
      </c>
      <c r="H9410" s="47" t="n">
        <v>985</v>
      </c>
      <c r="I9410" s="57" t="n">
        <f aca="false">IFERROR(H9410/INDEX(Rate_Master!$C$2:$C$13,MATCH(F9410,Rate_Master!$A$2:$A$13,0)),0)</f>
        <v>0.985</v>
      </c>
    </row>
    <row r="9411" customFormat="false" ht="15" hidden="false" customHeight="false" outlineLevel="0" collapsed="false">
      <c r="A9411" s="47" t="s">
        <v>21363</v>
      </c>
      <c r="B9411" s="47" t="s">
        <v>2081</v>
      </c>
      <c r="C9411" s="48" t="n">
        <v>46191</v>
      </c>
      <c r="D9411" s="47" t="s">
        <v>63</v>
      </c>
      <c r="E9411" s="47" t="s">
        <v>120</v>
      </c>
      <c r="F9411" s="47" t="s">
        <v>153</v>
      </c>
      <c r="G9411" s="47" t="s">
        <v>124</v>
      </c>
      <c r="H9411" s="47" t="n">
        <v>586</v>
      </c>
      <c r="I9411" s="57" t="n">
        <f aca="false">IFERROR(H9411/INDEX(Rate_Master!$C$2:$C$13,MATCH(F9411,Rate_Master!$A$2:$A$13,0)),0)</f>
        <v>0.586</v>
      </c>
    </row>
    <row r="9412" customFormat="false" ht="15" hidden="false" customHeight="false" outlineLevel="0" collapsed="false">
      <c r="A9412" s="47" t="s">
        <v>21364</v>
      </c>
      <c r="B9412" s="47" t="s">
        <v>2081</v>
      </c>
      <c r="C9412" s="48" t="n">
        <v>46191</v>
      </c>
      <c r="D9412" s="47" t="s">
        <v>63</v>
      </c>
      <c r="E9412" s="47" t="s">
        <v>120</v>
      </c>
      <c r="F9412" s="47" t="s">
        <v>153</v>
      </c>
      <c r="G9412" s="47" t="s">
        <v>125</v>
      </c>
      <c r="H9412" s="47" t="n">
        <v>349</v>
      </c>
      <c r="I9412" s="57" t="n">
        <f aca="false">IFERROR(H9412/INDEX(Rate_Master!$C$2:$C$13,MATCH(F9412,Rate_Master!$A$2:$A$13,0)),0)</f>
        <v>0.349</v>
      </c>
    </row>
    <row r="9413" customFormat="false" ht="15" hidden="false" customHeight="false" outlineLevel="0" collapsed="false">
      <c r="A9413" s="47" t="s">
        <v>21365</v>
      </c>
      <c r="B9413" s="47" t="s">
        <v>2081</v>
      </c>
      <c r="C9413" s="48" t="n">
        <v>46191</v>
      </c>
      <c r="D9413" s="47" t="s">
        <v>63</v>
      </c>
      <c r="E9413" s="47" t="s">
        <v>120</v>
      </c>
      <c r="F9413" s="47" t="s">
        <v>153</v>
      </c>
      <c r="G9413" s="47" t="s">
        <v>126</v>
      </c>
      <c r="H9413" s="47" t="n">
        <v>237</v>
      </c>
      <c r="I9413" s="57" t="n">
        <f aca="false">IFERROR(H9413/INDEX(Rate_Master!$C$2:$C$13,MATCH(F9413,Rate_Master!$A$2:$A$13,0)),0)</f>
        <v>0.237</v>
      </c>
    </row>
    <row r="9414" customFormat="false" ht="15" hidden="false" customHeight="false" outlineLevel="0" collapsed="false">
      <c r="A9414" s="47" t="s">
        <v>21366</v>
      </c>
      <c r="B9414" s="47" t="s">
        <v>2083</v>
      </c>
      <c r="C9414" s="48" t="n">
        <v>46191</v>
      </c>
      <c r="D9414" s="47" t="s">
        <v>63</v>
      </c>
      <c r="E9414" s="47" t="s">
        <v>120</v>
      </c>
      <c r="F9414" s="47" t="s">
        <v>153</v>
      </c>
      <c r="G9414" s="47" t="s">
        <v>119</v>
      </c>
      <c r="H9414" s="47" t="n">
        <v>1010</v>
      </c>
      <c r="I9414" s="57" t="n">
        <f aca="false">IFERROR(H9414/INDEX(Rate_Master!$C$2:$C$13,MATCH(F9414,Rate_Master!$A$2:$A$13,0)),0)</f>
        <v>1.01</v>
      </c>
    </row>
    <row r="9415" customFormat="false" ht="15" hidden="false" customHeight="false" outlineLevel="0" collapsed="false">
      <c r="A9415" s="47" t="s">
        <v>21367</v>
      </c>
      <c r="B9415" s="47" t="s">
        <v>2083</v>
      </c>
      <c r="C9415" s="48" t="n">
        <v>46191</v>
      </c>
      <c r="D9415" s="47" t="s">
        <v>63</v>
      </c>
      <c r="E9415" s="47" t="s">
        <v>120</v>
      </c>
      <c r="F9415" s="47" t="s">
        <v>153</v>
      </c>
      <c r="G9415" s="47" t="s">
        <v>121</v>
      </c>
      <c r="H9415" s="47" t="n">
        <v>895</v>
      </c>
      <c r="I9415" s="57" t="n">
        <f aca="false">IFERROR(H9415/INDEX(Rate_Master!$C$2:$C$13,MATCH(F9415,Rate_Master!$A$2:$A$13,0)),0)</f>
        <v>0.895</v>
      </c>
    </row>
    <row r="9416" customFormat="false" ht="15" hidden="false" customHeight="false" outlineLevel="0" collapsed="false">
      <c r="A9416" s="47" t="s">
        <v>21368</v>
      </c>
      <c r="B9416" s="47" t="s">
        <v>2083</v>
      </c>
      <c r="C9416" s="48" t="n">
        <v>46191</v>
      </c>
      <c r="D9416" s="47" t="s">
        <v>63</v>
      </c>
      <c r="E9416" s="47" t="s">
        <v>120</v>
      </c>
      <c r="F9416" s="47" t="s">
        <v>153</v>
      </c>
      <c r="G9416" s="47" t="s">
        <v>122</v>
      </c>
      <c r="H9416" s="47" t="n">
        <v>957</v>
      </c>
      <c r="I9416" s="57" t="n">
        <f aca="false">IFERROR(H9416/INDEX(Rate_Master!$C$2:$C$13,MATCH(F9416,Rate_Master!$A$2:$A$13,0)),0)</f>
        <v>0.957</v>
      </c>
    </row>
    <row r="9417" customFormat="false" ht="15" hidden="false" customHeight="false" outlineLevel="0" collapsed="false">
      <c r="A9417" s="47" t="s">
        <v>21369</v>
      </c>
      <c r="B9417" s="47" t="s">
        <v>2083</v>
      </c>
      <c r="C9417" s="48" t="n">
        <v>46191</v>
      </c>
      <c r="D9417" s="47" t="s">
        <v>63</v>
      </c>
      <c r="E9417" s="47" t="s">
        <v>120</v>
      </c>
      <c r="F9417" s="47" t="s">
        <v>153</v>
      </c>
      <c r="G9417" s="47" t="s">
        <v>123</v>
      </c>
      <c r="H9417" s="47" t="n">
        <v>726</v>
      </c>
      <c r="I9417" s="57" t="n">
        <f aca="false">IFERROR(H9417/INDEX(Rate_Master!$C$2:$C$13,MATCH(F9417,Rate_Master!$A$2:$A$13,0)),0)</f>
        <v>0.726</v>
      </c>
    </row>
    <row r="9418" customFormat="false" ht="15" hidden="false" customHeight="false" outlineLevel="0" collapsed="false">
      <c r="A9418" s="47" t="s">
        <v>21370</v>
      </c>
      <c r="B9418" s="47" t="s">
        <v>2083</v>
      </c>
      <c r="C9418" s="48" t="n">
        <v>46191</v>
      </c>
      <c r="D9418" s="47" t="s">
        <v>63</v>
      </c>
      <c r="E9418" s="47" t="s">
        <v>120</v>
      </c>
      <c r="F9418" s="47" t="s">
        <v>153</v>
      </c>
      <c r="G9418" s="47" t="s">
        <v>124</v>
      </c>
      <c r="H9418" s="47" t="n">
        <v>475</v>
      </c>
      <c r="I9418" s="57" t="n">
        <f aca="false">IFERROR(H9418/INDEX(Rate_Master!$C$2:$C$13,MATCH(F9418,Rate_Master!$A$2:$A$13,0)),0)</f>
        <v>0.475</v>
      </c>
    </row>
    <row r="9419" customFormat="false" ht="15" hidden="false" customHeight="false" outlineLevel="0" collapsed="false">
      <c r="A9419" s="47" t="s">
        <v>21371</v>
      </c>
      <c r="B9419" s="47" t="s">
        <v>2083</v>
      </c>
      <c r="C9419" s="48" t="n">
        <v>46191</v>
      </c>
      <c r="D9419" s="47" t="s">
        <v>63</v>
      </c>
      <c r="E9419" s="47" t="s">
        <v>120</v>
      </c>
      <c r="F9419" s="47" t="s">
        <v>153</v>
      </c>
      <c r="G9419" s="47" t="s">
        <v>125</v>
      </c>
      <c r="H9419" s="47" t="n">
        <v>249</v>
      </c>
      <c r="I9419" s="57" t="n">
        <f aca="false">IFERROR(H9419/INDEX(Rate_Master!$C$2:$C$13,MATCH(F9419,Rate_Master!$A$2:$A$13,0)),0)</f>
        <v>0.249</v>
      </c>
    </row>
    <row r="9420" customFormat="false" ht="15" hidden="false" customHeight="false" outlineLevel="0" collapsed="false">
      <c r="A9420" s="47" t="s">
        <v>21372</v>
      </c>
      <c r="B9420" s="47" t="s">
        <v>2083</v>
      </c>
      <c r="C9420" s="48" t="n">
        <v>46191</v>
      </c>
      <c r="D9420" s="47" t="s">
        <v>63</v>
      </c>
      <c r="E9420" s="47" t="s">
        <v>120</v>
      </c>
      <c r="F9420" s="47" t="s">
        <v>153</v>
      </c>
      <c r="G9420" s="47" t="s">
        <v>126</v>
      </c>
      <c r="H9420" s="47" t="n">
        <v>186</v>
      </c>
      <c r="I9420" s="57" t="n">
        <f aca="false">IFERROR(H9420/INDEX(Rate_Master!$C$2:$C$13,MATCH(F9420,Rate_Master!$A$2:$A$13,0)),0)</f>
        <v>0.186</v>
      </c>
    </row>
    <row r="9421" customFormat="false" ht="15" hidden="false" customHeight="false" outlineLevel="0" collapsed="false">
      <c r="A9421" s="47" t="s">
        <v>21373</v>
      </c>
      <c r="B9421" s="47" t="s">
        <v>2084</v>
      </c>
      <c r="C9421" s="48" t="n">
        <v>46191</v>
      </c>
      <c r="D9421" s="47" t="s">
        <v>63</v>
      </c>
      <c r="E9421" s="47" t="s">
        <v>120</v>
      </c>
      <c r="F9421" s="47" t="s">
        <v>153</v>
      </c>
      <c r="G9421" s="47" t="s">
        <v>119</v>
      </c>
      <c r="H9421" s="47" t="n">
        <v>1856</v>
      </c>
      <c r="I9421" s="57" t="n">
        <f aca="false">IFERROR(H9421/INDEX(Rate_Master!$C$2:$C$13,MATCH(F9421,Rate_Master!$A$2:$A$13,0)),0)</f>
        <v>1.856</v>
      </c>
    </row>
    <row r="9422" customFormat="false" ht="15" hidden="false" customHeight="false" outlineLevel="0" collapsed="false">
      <c r="A9422" s="47" t="s">
        <v>21374</v>
      </c>
      <c r="B9422" s="47" t="s">
        <v>2084</v>
      </c>
      <c r="C9422" s="48" t="n">
        <v>46191</v>
      </c>
      <c r="D9422" s="47" t="s">
        <v>63</v>
      </c>
      <c r="E9422" s="47" t="s">
        <v>120</v>
      </c>
      <c r="F9422" s="47" t="s">
        <v>153</v>
      </c>
      <c r="G9422" s="47" t="s">
        <v>121</v>
      </c>
      <c r="H9422" s="47" t="n">
        <v>1679</v>
      </c>
      <c r="I9422" s="57" t="n">
        <f aca="false">IFERROR(H9422/INDEX(Rate_Master!$C$2:$C$13,MATCH(F9422,Rate_Master!$A$2:$A$13,0)),0)</f>
        <v>1.679</v>
      </c>
    </row>
    <row r="9423" customFormat="false" ht="15" hidden="false" customHeight="false" outlineLevel="0" collapsed="false">
      <c r="A9423" s="47" t="s">
        <v>21375</v>
      </c>
      <c r="B9423" s="47" t="s">
        <v>2084</v>
      </c>
      <c r="C9423" s="48" t="n">
        <v>46191</v>
      </c>
      <c r="D9423" s="47" t="s">
        <v>63</v>
      </c>
      <c r="E9423" s="47" t="s">
        <v>120</v>
      </c>
      <c r="F9423" s="47" t="s">
        <v>153</v>
      </c>
      <c r="G9423" s="47" t="s">
        <v>122</v>
      </c>
      <c r="H9423" s="47" t="n">
        <v>1896</v>
      </c>
      <c r="I9423" s="57" t="n">
        <f aca="false">IFERROR(H9423/INDEX(Rate_Master!$C$2:$C$13,MATCH(F9423,Rate_Master!$A$2:$A$13,0)),0)</f>
        <v>1.896</v>
      </c>
    </row>
    <row r="9424" customFormat="false" ht="15" hidden="false" customHeight="false" outlineLevel="0" collapsed="false">
      <c r="A9424" s="47" t="s">
        <v>21376</v>
      </c>
      <c r="B9424" s="47" t="s">
        <v>2084</v>
      </c>
      <c r="C9424" s="48" t="n">
        <v>46191</v>
      </c>
      <c r="D9424" s="47" t="s">
        <v>63</v>
      </c>
      <c r="E9424" s="47" t="s">
        <v>120</v>
      </c>
      <c r="F9424" s="47" t="s">
        <v>153</v>
      </c>
      <c r="G9424" s="47" t="s">
        <v>123</v>
      </c>
      <c r="H9424" s="47" t="n">
        <v>1323</v>
      </c>
      <c r="I9424" s="57" t="n">
        <f aca="false">IFERROR(H9424/INDEX(Rate_Master!$C$2:$C$13,MATCH(F9424,Rate_Master!$A$2:$A$13,0)),0)</f>
        <v>1.323</v>
      </c>
    </row>
    <row r="9425" customFormat="false" ht="15" hidden="false" customHeight="false" outlineLevel="0" collapsed="false">
      <c r="A9425" s="47" t="s">
        <v>21377</v>
      </c>
      <c r="B9425" s="47" t="s">
        <v>2084</v>
      </c>
      <c r="C9425" s="48" t="n">
        <v>46191</v>
      </c>
      <c r="D9425" s="47" t="s">
        <v>63</v>
      </c>
      <c r="E9425" s="47" t="s">
        <v>120</v>
      </c>
      <c r="F9425" s="47" t="s">
        <v>153</v>
      </c>
      <c r="G9425" s="47" t="s">
        <v>124</v>
      </c>
      <c r="H9425" s="47" t="n">
        <v>834</v>
      </c>
      <c r="I9425" s="57" t="n">
        <f aca="false">IFERROR(H9425/INDEX(Rate_Master!$C$2:$C$13,MATCH(F9425,Rate_Master!$A$2:$A$13,0)),0)</f>
        <v>0.834</v>
      </c>
    </row>
    <row r="9426" customFormat="false" ht="15" hidden="false" customHeight="false" outlineLevel="0" collapsed="false">
      <c r="A9426" s="47" t="s">
        <v>21378</v>
      </c>
      <c r="B9426" s="47" t="s">
        <v>2084</v>
      </c>
      <c r="C9426" s="48" t="n">
        <v>46191</v>
      </c>
      <c r="D9426" s="47" t="s">
        <v>63</v>
      </c>
      <c r="E9426" s="47" t="s">
        <v>120</v>
      </c>
      <c r="F9426" s="47" t="s">
        <v>153</v>
      </c>
      <c r="G9426" s="47" t="s">
        <v>125</v>
      </c>
      <c r="H9426" s="47" t="n">
        <v>538</v>
      </c>
      <c r="I9426" s="57" t="n">
        <f aca="false">IFERROR(H9426/INDEX(Rate_Master!$C$2:$C$13,MATCH(F9426,Rate_Master!$A$2:$A$13,0)),0)</f>
        <v>0.538</v>
      </c>
    </row>
    <row r="9427" customFormat="false" ht="15" hidden="false" customHeight="false" outlineLevel="0" collapsed="false">
      <c r="A9427" s="47" t="s">
        <v>21379</v>
      </c>
      <c r="B9427" s="47" t="s">
        <v>2084</v>
      </c>
      <c r="C9427" s="48" t="n">
        <v>46191</v>
      </c>
      <c r="D9427" s="47" t="s">
        <v>63</v>
      </c>
      <c r="E9427" s="47" t="s">
        <v>120</v>
      </c>
      <c r="F9427" s="47" t="s">
        <v>153</v>
      </c>
      <c r="G9427" s="47" t="s">
        <v>126</v>
      </c>
      <c r="H9427" s="47" t="n">
        <v>337</v>
      </c>
      <c r="I9427" s="57" t="n">
        <f aca="false">IFERROR(H9427/INDEX(Rate_Master!$C$2:$C$13,MATCH(F9427,Rate_Master!$A$2:$A$13,0)),0)</f>
        <v>0.337</v>
      </c>
    </row>
    <row r="9428" customFormat="false" ht="15" hidden="false" customHeight="false" outlineLevel="0" collapsed="false">
      <c r="A9428" s="47" t="s">
        <v>21380</v>
      </c>
      <c r="B9428" s="47" t="s">
        <v>2085</v>
      </c>
      <c r="C9428" s="48" t="n">
        <v>46191</v>
      </c>
      <c r="D9428" s="47" t="s">
        <v>64</v>
      </c>
      <c r="E9428" s="47" t="s">
        <v>128</v>
      </c>
      <c r="F9428" s="47" t="s">
        <v>154</v>
      </c>
      <c r="G9428" s="47" t="s">
        <v>127</v>
      </c>
      <c r="H9428" s="47" t="n">
        <v>1258</v>
      </c>
      <c r="I9428" s="57" t="n">
        <f aca="false">IFERROR(H9428/INDEX(Rate_Master!$C$2:$C$13,MATCH(F9428,Rate_Master!$A$2:$A$13,0)),0)</f>
        <v>2.09666666666667</v>
      </c>
    </row>
    <row r="9429" customFormat="false" ht="15" hidden="false" customHeight="false" outlineLevel="0" collapsed="false">
      <c r="A9429" s="47" t="s">
        <v>21381</v>
      </c>
      <c r="B9429" s="47" t="s">
        <v>2085</v>
      </c>
      <c r="C9429" s="48" t="n">
        <v>46191</v>
      </c>
      <c r="D9429" s="47" t="s">
        <v>64</v>
      </c>
      <c r="E9429" s="47" t="s">
        <v>128</v>
      </c>
      <c r="F9429" s="47" t="s">
        <v>154</v>
      </c>
      <c r="G9429" s="47" t="s">
        <v>129</v>
      </c>
      <c r="H9429" s="47" t="n">
        <v>882</v>
      </c>
      <c r="I9429" s="57" t="n">
        <f aca="false">IFERROR(H9429/INDEX(Rate_Master!$C$2:$C$13,MATCH(F9429,Rate_Master!$A$2:$A$13,0)),0)</f>
        <v>1.47</v>
      </c>
    </row>
    <row r="9430" customFormat="false" ht="15" hidden="false" customHeight="false" outlineLevel="0" collapsed="false">
      <c r="A9430" s="47" t="s">
        <v>21382</v>
      </c>
      <c r="B9430" s="47" t="s">
        <v>2085</v>
      </c>
      <c r="C9430" s="48" t="n">
        <v>46191</v>
      </c>
      <c r="D9430" s="47" t="s">
        <v>64</v>
      </c>
      <c r="E9430" s="47" t="s">
        <v>128</v>
      </c>
      <c r="F9430" s="47" t="s">
        <v>154</v>
      </c>
      <c r="G9430" s="47" t="s">
        <v>130</v>
      </c>
      <c r="H9430" s="47" t="n">
        <v>765</v>
      </c>
      <c r="I9430" s="57" t="n">
        <f aca="false">IFERROR(H9430/INDEX(Rate_Master!$C$2:$C$13,MATCH(F9430,Rate_Master!$A$2:$A$13,0)),0)</f>
        <v>1.275</v>
      </c>
    </row>
    <row r="9431" customFormat="false" ht="15" hidden="false" customHeight="false" outlineLevel="0" collapsed="false">
      <c r="A9431" s="47" t="s">
        <v>21383</v>
      </c>
      <c r="B9431" s="47" t="s">
        <v>2085</v>
      </c>
      <c r="C9431" s="48" t="n">
        <v>46191</v>
      </c>
      <c r="D9431" s="47" t="s">
        <v>64</v>
      </c>
      <c r="E9431" s="47" t="s">
        <v>128</v>
      </c>
      <c r="F9431" s="47" t="s">
        <v>154</v>
      </c>
      <c r="G9431" s="47" t="s">
        <v>131</v>
      </c>
      <c r="H9431" s="47" t="n">
        <v>352</v>
      </c>
      <c r="I9431" s="57" t="n">
        <f aca="false">IFERROR(H9431/INDEX(Rate_Master!$C$2:$C$13,MATCH(F9431,Rate_Master!$A$2:$A$13,0)),0)</f>
        <v>0.586666666666667</v>
      </c>
    </row>
    <row r="9432" customFormat="false" ht="15" hidden="false" customHeight="false" outlineLevel="0" collapsed="false">
      <c r="A9432" s="47" t="s">
        <v>21384</v>
      </c>
      <c r="B9432" s="47" t="s">
        <v>2085</v>
      </c>
      <c r="C9432" s="48" t="n">
        <v>46191</v>
      </c>
      <c r="D9432" s="47" t="s">
        <v>64</v>
      </c>
      <c r="E9432" s="47" t="s">
        <v>128</v>
      </c>
      <c r="F9432" s="47" t="s">
        <v>154</v>
      </c>
      <c r="G9432" s="47" t="s">
        <v>132</v>
      </c>
      <c r="H9432" s="47" t="n">
        <v>319</v>
      </c>
      <c r="I9432" s="57" t="n">
        <f aca="false">IFERROR(H9432/INDEX(Rate_Master!$C$2:$C$13,MATCH(F9432,Rate_Master!$A$2:$A$13,0)),0)</f>
        <v>0.531666666666667</v>
      </c>
    </row>
    <row r="9433" customFormat="false" ht="15" hidden="false" customHeight="false" outlineLevel="0" collapsed="false">
      <c r="A9433" s="47" t="s">
        <v>21385</v>
      </c>
      <c r="B9433" s="47" t="s">
        <v>2087</v>
      </c>
      <c r="C9433" s="48" t="n">
        <v>46191</v>
      </c>
      <c r="D9433" s="47" t="s">
        <v>64</v>
      </c>
      <c r="E9433" s="47" t="s">
        <v>128</v>
      </c>
      <c r="F9433" s="47" t="s">
        <v>154</v>
      </c>
      <c r="G9433" s="47" t="s">
        <v>127</v>
      </c>
      <c r="H9433" s="47" t="n">
        <v>1674</v>
      </c>
      <c r="I9433" s="57" t="n">
        <f aca="false">IFERROR(H9433/INDEX(Rate_Master!$C$2:$C$13,MATCH(F9433,Rate_Master!$A$2:$A$13,0)),0)</f>
        <v>2.79</v>
      </c>
    </row>
    <row r="9434" customFormat="false" ht="15" hidden="false" customHeight="false" outlineLevel="0" collapsed="false">
      <c r="A9434" s="47" t="s">
        <v>21386</v>
      </c>
      <c r="B9434" s="47" t="s">
        <v>2087</v>
      </c>
      <c r="C9434" s="48" t="n">
        <v>46191</v>
      </c>
      <c r="D9434" s="47" t="s">
        <v>64</v>
      </c>
      <c r="E9434" s="47" t="s">
        <v>128</v>
      </c>
      <c r="F9434" s="47" t="s">
        <v>154</v>
      </c>
      <c r="G9434" s="47" t="s">
        <v>129</v>
      </c>
      <c r="H9434" s="47" t="n">
        <v>1181</v>
      </c>
      <c r="I9434" s="57" t="n">
        <f aca="false">IFERROR(H9434/INDEX(Rate_Master!$C$2:$C$13,MATCH(F9434,Rate_Master!$A$2:$A$13,0)),0)</f>
        <v>1.96833333333333</v>
      </c>
    </row>
    <row r="9435" customFormat="false" ht="15" hidden="false" customHeight="false" outlineLevel="0" collapsed="false">
      <c r="A9435" s="47" t="s">
        <v>21387</v>
      </c>
      <c r="B9435" s="47" t="s">
        <v>2087</v>
      </c>
      <c r="C9435" s="48" t="n">
        <v>46191</v>
      </c>
      <c r="D9435" s="47" t="s">
        <v>64</v>
      </c>
      <c r="E9435" s="47" t="s">
        <v>128</v>
      </c>
      <c r="F9435" s="47" t="s">
        <v>154</v>
      </c>
      <c r="G9435" s="47" t="s">
        <v>130</v>
      </c>
      <c r="H9435" s="47" t="n">
        <v>1016</v>
      </c>
      <c r="I9435" s="57" t="n">
        <f aca="false">IFERROR(H9435/INDEX(Rate_Master!$C$2:$C$13,MATCH(F9435,Rate_Master!$A$2:$A$13,0)),0)</f>
        <v>1.69333333333333</v>
      </c>
    </row>
    <row r="9436" customFormat="false" ht="15" hidden="false" customHeight="false" outlineLevel="0" collapsed="false">
      <c r="A9436" s="47" t="s">
        <v>21388</v>
      </c>
      <c r="B9436" s="47" t="s">
        <v>2087</v>
      </c>
      <c r="C9436" s="48" t="n">
        <v>46191</v>
      </c>
      <c r="D9436" s="47" t="s">
        <v>64</v>
      </c>
      <c r="E9436" s="47" t="s">
        <v>128</v>
      </c>
      <c r="F9436" s="47" t="s">
        <v>154</v>
      </c>
      <c r="G9436" s="47" t="s">
        <v>131</v>
      </c>
      <c r="H9436" s="47" t="n">
        <v>446</v>
      </c>
      <c r="I9436" s="57" t="n">
        <f aca="false">IFERROR(H9436/INDEX(Rate_Master!$C$2:$C$13,MATCH(F9436,Rate_Master!$A$2:$A$13,0)),0)</f>
        <v>0.743333333333333</v>
      </c>
    </row>
    <row r="9437" customFormat="false" ht="15" hidden="false" customHeight="false" outlineLevel="0" collapsed="false">
      <c r="A9437" s="47" t="s">
        <v>21389</v>
      </c>
      <c r="B9437" s="47" t="s">
        <v>2087</v>
      </c>
      <c r="C9437" s="48" t="n">
        <v>46191</v>
      </c>
      <c r="D9437" s="47" t="s">
        <v>64</v>
      </c>
      <c r="E9437" s="47" t="s">
        <v>128</v>
      </c>
      <c r="F9437" s="47" t="s">
        <v>154</v>
      </c>
      <c r="G9437" s="47" t="s">
        <v>132</v>
      </c>
      <c r="H9437" s="47" t="n">
        <v>363</v>
      </c>
      <c r="I9437" s="57" t="n">
        <f aca="false">IFERROR(H9437/INDEX(Rate_Master!$C$2:$C$13,MATCH(F9437,Rate_Master!$A$2:$A$13,0)),0)</f>
        <v>0.605</v>
      </c>
    </row>
    <row r="9438" customFormat="false" ht="15" hidden="false" customHeight="false" outlineLevel="0" collapsed="false">
      <c r="A9438" s="47" t="s">
        <v>21390</v>
      </c>
      <c r="B9438" s="47" t="s">
        <v>2088</v>
      </c>
      <c r="C9438" s="48" t="n">
        <v>46191</v>
      </c>
      <c r="D9438" s="47" t="s">
        <v>65</v>
      </c>
      <c r="E9438" s="47" t="s">
        <v>134</v>
      </c>
      <c r="F9438" s="47" t="s">
        <v>159</v>
      </c>
      <c r="G9438" s="47" t="s">
        <v>133</v>
      </c>
      <c r="H9438" s="47" t="n">
        <v>661</v>
      </c>
      <c r="I9438" s="57" t="n">
        <f aca="false">IFERROR(H9438/INDEX(Rate_Master!$C$2:$C$13,MATCH(F9438,Rate_Master!$A$2:$A$13,0)),0)</f>
        <v>2.75416666666667</v>
      </c>
    </row>
    <row r="9439" customFormat="false" ht="15" hidden="false" customHeight="false" outlineLevel="0" collapsed="false">
      <c r="A9439" s="47" t="s">
        <v>21391</v>
      </c>
      <c r="B9439" s="47" t="s">
        <v>2088</v>
      </c>
      <c r="C9439" s="48" t="n">
        <v>46191</v>
      </c>
      <c r="D9439" s="47" t="s">
        <v>65</v>
      </c>
      <c r="E9439" s="47" t="s">
        <v>134</v>
      </c>
      <c r="F9439" s="47" t="s">
        <v>159</v>
      </c>
      <c r="G9439" s="47" t="s">
        <v>135</v>
      </c>
      <c r="H9439" s="47" t="n">
        <v>540</v>
      </c>
      <c r="I9439" s="57" t="n">
        <f aca="false">IFERROR(H9439/INDEX(Rate_Master!$C$2:$C$13,MATCH(F9439,Rate_Master!$A$2:$A$13,0)),0)</f>
        <v>2.25</v>
      </c>
    </row>
    <row r="9440" customFormat="false" ht="15" hidden="false" customHeight="false" outlineLevel="0" collapsed="false">
      <c r="A9440" s="47" t="s">
        <v>21392</v>
      </c>
      <c r="B9440" s="47" t="s">
        <v>2088</v>
      </c>
      <c r="C9440" s="48" t="n">
        <v>46191</v>
      </c>
      <c r="D9440" s="47" t="s">
        <v>65</v>
      </c>
      <c r="E9440" s="47" t="s">
        <v>134</v>
      </c>
      <c r="F9440" s="47" t="s">
        <v>159</v>
      </c>
      <c r="G9440" s="47" t="s">
        <v>136</v>
      </c>
      <c r="H9440" s="47" t="n">
        <v>430</v>
      </c>
      <c r="I9440" s="57" t="n">
        <f aca="false">IFERROR(H9440/INDEX(Rate_Master!$C$2:$C$13,MATCH(F9440,Rate_Master!$A$2:$A$13,0)),0)</f>
        <v>1.79166666666667</v>
      </c>
    </row>
    <row r="9441" customFormat="false" ht="15" hidden="false" customHeight="false" outlineLevel="0" collapsed="false">
      <c r="A9441" s="47" t="s">
        <v>21393</v>
      </c>
      <c r="B9441" s="47" t="s">
        <v>2088</v>
      </c>
      <c r="C9441" s="48" t="n">
        <v>46191</v>
      </c>
      <c r="D9441" s="47" t="s">
        <v>65</v>
      </c>
      <c r="E9441" s="47" t="s">
        <v>134</v>
      </c>
      <c r="F9441" s="47" t="s">
        <v>159</v>
      </c>
      <c r="G9441" s="47" t="s">
        <v>137</v>
      </c>
      <c r="H9441" s="47" t="n">
        <v>316</v>
      </c>
      <c r="I9441" s="57" t="n">
        <f aca="false">IFERROR(H9441/INDEX(Rate_Master!$C$2:$C$13,MATCH(F9441,Rate_Master!$A$2:$A$13,0)),0)</f>
        <v>1.31666666666667</v>
      </c>
    </row>
    <row r="9442" customFormat="false" ht="15" hidden="false" customHeight="false" outlineLevel="0" collapsed="false">
      <c r="A9442" s="47" t="s">
        <v>21394</v>
      </c>
      <c r="B9442" s="47" t="s">
        <v>2088</v>
      </c>
      <c r="C9442" s="48" t="n">
        <v>46191</v>
      </c>
      <c r="D9442" s="47" t="s">
        <v>65</v>
      </c>
      <c r="E9442" s="47" t="s">
        <v>134</v>
      </c>
      <c r="F9442" s="47" t="s">
        <v>159</v>
      </c>
      <c r="G9442" s="47" t="s">
        <v>138</v>
      </c>
      <c r="H9442" s="47" t="n">
        <v>183</v>
      </c>
      <c r="I9442" s="57" t="n">
        <f aca="false">IFERROR(H9442/INDEX(Rate_Master!$C$2:$C$13,MATCH(F9442,Rate_Master!$A$2:$A$13,0)),0)</f>
        <v>0.7625</v>
      </c>
    </row>
    <row r="9443" customFormat="false" ht="15" hidden="false" customHeight="false" outlineLevel="0" collapsed="false">
      <c r="A9443" s="47" t="s">
        <v>21395</v>
      </c>
      <c r="B9443" s="47" t="s">
        <v>2089</v>
      </c>
      <c r="C9443" s="48" t="n">
        <v>46191</v>
      </c>
      <c r="D9443" s="47" t="s">
        <v>65</v>
      </c>
      <c r="E9443" s="47" t="s">
        <v>134</v>
      </c>
      <c r="F9443" s="47" t="s">
        <v>159</v>
      </c>
      <c r="G9443" s="47" t="s">
        <v>133</v>
      </c>
      <c r="H9443" s="47" t="n">
        <v>414</v>
      </c>
      <c r="I9443" s="57" t="n">
        <f aca="false">IFERROR(H9443/INDEX(Rate_Master!$C$2:$C$13,MATCH(F9443,Rate_Master!$A$2:$A$13,0)),0)</f>
        <v>1.725</v>
      </c>
    </row>
    <row r="9444" customFormat="false" ht="15" hidden="false" customHeight="false" outlineLevel="0" collapsed="false">
      <c r="A9444" s="47" t="s">
        <v>21396</v>
      </c>
      <c r="B9444" s="47" t="s">
        <v>2089</v>
      </c>
      <c r="C9444" s="48" t="n">
        <v>46191</v>
      </c>
      <c r="D9444" s="47" t="s">
        <v>65</v>
      </c>
      <c r="E9444" s="47" t="s">
        <v>134</v>
      </c>
      <c r="F9444" s="47" t="s">
        <v>159</v>
      </c>
      <c r="G9444" s="47" t="s">
        <v>135</v>
      </c>
      <c r="H9444" s="47" t="n">
        <v>350</v>
      </c>
      <c r="I9444" s="57" t="n">
        <f aca="false">IFERROR(H9444/INDEX(Rate_Master!$C$2:$C$13,MATCH(F9444,Rate_Master!$A$2:$A$13,0)),0)</f>
        <v>1.45833333333333</v>
      </c>
    </row>
    <row r="9445" customFormat="false" ht="15" hidden="false" customHeight="false" outlineLevel="0" collapsed="false">
      <c r="A9445" s="47" t="s">
        <v>21397</v>
      </c>
      <c r="B9445" s="47" t="s">
        <v>2089</v>
      </c>
      <c r="C9445" s="48" t="n">
        <v>46191</v>
      </c>
      <c r="D9445" s="47" t="s">
        <v>65</v>
      </c>
      <c r="E9445" s="47" t="s">
        <v>134</v>
      </c>
      <c r="F9445" s="47" t="s">
        <v>159</v>
      </c>
      <c r="G9445" s="47" t="s">
        <v>136</v>
      </c>
      <c r="H9445" s="47" t="n">
        <v>263</v>
      </c>
      <c r="I9445" s="57" t="n">
        <f aca="false">IFERROR(H9445/INDEX(Rate_Master!$C$2:$C$13,MATCH(F9445,Rate_Master!$A$2:$A$13,0)),0)</f>
        <v>1.09583333333333</v>
      </c>
    </row>
    <row r="9446" customFormat="false" ht="15" hidden="false" customHeight="false" outlineLevel="0" collapsed="false">
      <c r="A9446" s="47" t="s">
        <v>21398</v>
      </c>
      <c r="B9446" s="47" t="s">
        <v>2089</v>
      </c>
      <c r="C9446" s="48" t="n">
        <v>46191</v>
      </c>
      <c r="D9446" s="47" t="s">
        <v>65</v>
      </c>
      <c r="E9446" s="47" t="s">
        <v>134</v>
      </c>
      <c r="F9446" s="47" t="s">
        <v>159</v>
      </c>
      <c r="G9446" s="47" t="s">
        <v>137</v>
      </c>
      <c r="H9446" s="47" t="n">
        <v>203</v>
      </c>
      <c r="I9446" s="57" t="n">
        <f aca="false">IFERROR(H9446/INDEX(Rate_Master!$C$2:$C$13,MATCH(F9446,Rate_Master!$A$2:$A$13,0)),0)</f>
        <v>0.845833333333333</v>
      </c>
    </row>
    <row r="9447" customFormat="false" ht="15" hidden="false" customHeight="false" outlineLevel="0" collapsed="false">
      <c r="A9447" s="47" t="s">
        <v>21399</v>
      </c>
      <c r="B9447" s="47" t="s">
        <v>2089</v>
      </c>
      <c r="C9447" s="48" t="n">
        <v>46191</v>
      </c>
      <c r="D9447" s="47" t="s">
        <v>65</v>
      </c>
      <c r="E9447" s="47" t="s">
        <v>134</v>
      </c>
      <c r="F9447" s="47" t="s">
        <v>159</v>
      </c>
      <c r="G9447" s="47" t="s">
        <v>138</v>
      </c>
      <c r="H9447" s="47" t="n">
        <v>100</v>
      </c>
      <c r="I9447" s="57" t="n">
        <f aca="false">IFERROR(H9447/INDEX(Rate_Master!$C$2:$C$13,MATCH(F9447,Rate_Master!$A$2:$A$13,0)),0)</f>
        <v>0.416666666666667</v>
      </c>
    </row>
    <row r="9448" customFormat="false" ht="15" hidden="false" customHeight="false" outlineLevel="0" collapsed="false">
      <c r="A9448" s="47" t="s">
        <v>21400</v>
      </c>
      <c r="B9448" s="47" t="s">
        <v>2090</v>
      </c>
      <c r="C9448" s="48" t="n">
        <v>46191</v>
      </c>
      <c r="D9448" s="47" t="s">
        <v>65</v>
      </c>
      <c r="E9448" s="47" t="s">
        <v>134</v>
      </c>
      <c r="F9448" s="47" t="s">
        <v>159</v>
      </c>
      <c r="G9448" s="47" t="s">
        <v>133</v>
      </c>
      <c r="H9448" s="47" t="n">
        <v>579</v>
      </c>
      <c r="I9448" s="57" t="n">
        <f aca="false">IFERROR(H9448/INDEX(Rate_Master!$C$2:$C$13,MATCH(F9448,Rate_Master!$A$2:$A$13,0)),0)</f>
        <v>2.4125</v>
      </c>
    </row>
    <row r="9449" customFormat="false" ht="15" hidden="false" customHeight="false" outlineLevel="0" collapsed="false">
      <c r="A9449" s="47" t="s">
        <v>21401</v>
      </c>
      <c r="B9449" s="47" t="s">
        <v>2090</v>
      </c>
      <c r="C9449" s="48" t="n">
        <v>46191</v>
      </c>
      <c r="D9449" s="47" t="s">
        <v>65</v>
      </c>
      <c r="E9449" s="47" t="s">
        <v>134</v>
      </c>
      <c r="F9449" s="47" t="s">
        <v>159</v>
      </c>
      <c r="G9449" s="47" t="s">
        <v>135</v>
      </c>
      <c r="H9449" s="47" t="n">
        <v>460</v>
      </c>
      <c r="I9449" s="57" t="n">
        <f aca="false">IFERROR(H9449/INDEX(Rate_Master!$C$2:$C$13,MATCH(F9449,Rate_Master!$A$2:$A$13,0)),0)</f>
        <v>1.91666666666667</v>
      </c>
    </row>
    <row r="9450" customFormat="false" ht="15" hidden="false" customHeight="false" outlineLevel="0" collapsed="false">
      <c r="A9450" s="47" t="s">
        <v>21402</v>
      </c>
      <c r="B9450" s="47" t="s">
        <v>2090</v>
      </c>
      <c r="C9450" s="48" t="n">
        <v>46191</v>
      </c>
      <c r="D9450" s="47" t="s">
        <v>65</v>
      </c>
      <c r="E9450" s="47" t="s">
        <v>134</v>
      </c>
      <c r="F9450" s="47" t="s">
        <v>159</v>
      </c>
      <c r="G9450" s="47" t="s">
        <v>136</v>
      </c>
      <c r="H9450" s="47" t="n">
        <v>334</v>
      </c>
      <c r="I9450" s="57" t="n">
        <f aca="false">IFERROR(H9450/INDEX(Rate_Master!$C$2:$C$13,MATCH(F9450,Rate_Master!$A$2:$A$13,0)),0)</f>
        <v>1.39166666666667</v>
      </c>
    </row>
    <row r="9451" customFormat="false" ht="15" hidden="false" customHeight="false" outlineLevel="0" collapsed="false">
      <c r="A9451" s="47" t="s">
        <v>21403</v>
      </c>
      <c r="B9451" s="47" t="s">
        <v>2090</v>
      </c>
      <c r="C9451" s="48" t="n">
        <v>46191</v>
      </c>
      <c r="D9451" s="47" t="s">
        <v>65</v>
      </c>
      <c r="E9451" s="47" t="s">
        <v>134</v>
      </c>
      <c r="F9451" s="47" t="s">
        <v>159</v>
      </c>
      <c r="G9451" s="47" t="s">
        <v>137</v>
      </c>
      <c r="H9451" s="47" t="n">
        <v>264</v>
      </c>
      <c r="I9451" s="57" t="n">
        <f aca="false">IFERROR(H9451/INDEX(Rate_Master!$C$2:$C$13,MATCH(F9451,Rate_Master!$A$2:$A$13,0)),0)</f>
        <v>1.1</v>
      </c>
    </row>
    <row r="9452" customFormat="false" ht="15" hidden="false" customHeight="false" outlineLevel="0" collapsed="false">
      <c r="A9452" s="47" t="s">
        <v>21404</v>
      </c>
      <c r="B9452" s="47" t="s">
        <v>2090</v>
      </c>
      <c r="C9452" s="48" t="n">
        <v>46191</v>
      </c>
      <c r="D9452" s="47" t="s">
        <v>65</v>
      </c>
      <c r="E9452" s="47" t="s">
        <v>134</v>
      </c>
      <c r="F9452" s="47" t="s">
        <v>159</v>
      </c>
      <c r="G9452" s="47" t="s">
        <v>138</v>
      </c>
      <c r="H9452" s="47" t="n">
        <v>154</v>
      </c>
      <c r="I9452" s="57" t="n">
        <f aca="false">IFERROR(H9452/INDEX(Rate_Master!$C$2:$C$13,MATCH(F9452,Rate_Master!$A$2:$A$13,0)),0)</f>
        <v>0.641666666666667</v>
      </c>
    </row>
    <row r="9453" customFormat="false" ht="15" hidden="false" customHeight="false" outlineLevel="0" collapsed="false">
      <c r="A9453" s="47" t="s">
        <v>21405</v>
      </c>
      <c r="B9453" s="47" t="s">
        <v>2091</v>
      </c>
      <c r="C9453" s="48" t="n">
        <v>46192</v>
      </c>
      <c r="D9453" s="47" t="s">
        <v>62</v>
      </c>
      <c r="E9453" s="47" t="s">
        <v>120</v>
      </c>
      <c r="F9453" s="47" t="s">
        <v>149</v>
      </c>
      <c r="G9453" s="47" t="s">
        <v>119</v>
      </c>
      <c r="H9453" s="47" t="n">
        <v>1831</v>
      </c>
      <c r="I9453" s="57" t="n">
        <f aca="false">IFERROR(H9453/INDEX(Rate_Master!$C$2:$C$13,MATCH(F9453,Rate_Master!$A$2:$A$13,0)),0)</f>
        <v>1.66454545454545</v>
      </c>
    </row>
    <row r="9454" customFormat="false" ht="15" hidden="false" customHeight="false" outlineLevel="0" collapsed="false">
      <c r="A9454" s="47" t="s">
        <v>21406</v>
      </c>
      <c r="B9454" s="47" t="s">
        <v>2091</v>
      </c>
      <c r="C9454" s="48" t="n">
        <v>46192</v>
      </c>
      <c r="D9454" s="47" t="s">
        <v>62</v>
      </c>
      <c r="E9454" s="47" t="s">
        <v>120</v>
      </c>
      <c r="F9454" s="47" t="s">
        <v>149</v>
      </c>
      <c r="G9454" s="47" t="s">
        <v>121</v>
      </c>
      <c r="H9454" s="47" t="n">
        <v>1652</v>
      </c>
      <c r="I9454" s="57" t="n">
        <f aca="false">IFERROR(H9454/INDEX(Rate_Master!$C$2:$C$13,MATCH(F9454,Rate_Master!$A$2:$A$13,0)),0)</f>
        <v>1.50181818181818</v>
      </c>
    </row>
    <row r="9455" customFormat="false" ht="15" hidden="false" customHeight="false" outlineLevel="0" collapsed="false">
      <c r="A9455" s="47" t="s">
        <v>21407</v>
      </c>
      <c r="B9455" s="47" t="s">
        <v>2091</v>
      </c>
      <c r="C9455" s="48" t="n">
        <v>46192</v>
      </c>
      <c r="D9455" s="47" t="s">
        <v>62</v>
      </c>
      <c r="E9455" s="47" t="s">
        <v>120</v>
      </c>
      <c r="F9455" s="47" t="s">
        <v>149</v>
      </c>
      <c r="G9455" s="47" t="s">
        <v>122</v>
      </c>
      <c r="H9455" s="47" t="n">
        <v>1841</v>
      </c>
      <c r="I9455" s="57" t="n">
        <f aca="false">IFERROR(H9455/INDEX(Rate_Master!$C$2:$C$13,MATCH(F9455,Rate_Master!$A$2:$A$13,0)),0)</f>
        <v>1.67363636363636</v>
      </c>
    </row>
    <row r="9456" customFormat="false" ht="15" hidden="false" customHeight="false" outlineLevel="0" collapsed="false">
      <c r="A9456" s="47" t="s">
        <v>21408</v>
      </c>
      <c r="B9456" s="47" t="s">
        <v>2091</v>
      </c>
      <c r="C9456" s="48" t="n">
        <v>46192</v>
      </c>
      <c r="D9456" s="47" t="s">
        <v>62</v>
      </c>
      <c r="E9456" s="47" t="s">
        <v>120</v>
      </c>
      <c r="F9456" s="47" t="s">
        <v>149</v>
      </c>
      <c r="G9456" s="47" t="s">
        <v>123</v>
      </c>
      <c r="H9456" s="47" t="n">
        <v>1380</v>
      </c>
      <c r="I9456" s="57" t="n">
        <f aca="false">IFERROR(H9456/INDEX(Rate_Master!$C$2:$C$13,MATCH(F9456,Rate_Master!$A$2:$A$13,0)),0)</f>
        <v>1.25454545454545</v>
      </c>
    </row>
    <row r="9457" customFormat="false" ht="15" hidden="false" customHeight="false" outlineLevel="0" collapsed="false">
      <c r="A9457" s="47" t="s">
        <v>21409</v>
      </c>
      <c r="B9457" s="47" t="s">
        <v>2091</v>
      </c>
      <c r="C9457" s="48" t="n">
        <v>46192</v>
      </c>
      <c r="D9457" s="47" t="s">
        <v>62</v>
      </c>
      <c r="E9457" s="47" t="s">
        <v>120</v>
      </c>
      <c r="F9457" s="47" t="s">
        <v>149</v>
      </c>
      <c r="G9457" s="47" t="s">
        <v>124</v>
      </c>
      <c r="H9457" s="47" t="n">
        <v>831</v>
      </c>
      <c r="I9457" s="57" t="n">
        <f aca="false">IFERROR(H9457/INDEX(Rate_Master!$C$2:$C$13,MATCH(F9457,Rate_Master!$A$2:$A$13,0)),0)</f>
        <v>0.755454545454546</v>
      </c>
    </row>
    <row r="9458" customFormat="false" ht="15" hidden="false" customHeight="false" outlineLevel="0" collapsed="false">
      <c r="A9458" s="47" t="s">
        <v>21410</v>
      </c>
      <c r="B9458" s="47" t="s">
        <v>2091</v>
      </c>
      <c r="C9458" s="48" t="n">
        <v>46192</v>
      </c>
      <c r="D9458" s="47" t="s">
        <v>62</v>
      </c>
      <c r="E9458" s="47" t="s">
        <v>120</v>
      </c>
      <c r="F9458" s="47" t="s">
        <v>149</v>
      </c>
      <c r="G9458" s="47" t="s">
        <v>125</v>
      </c>
      <c r="H9458" s="47" t="n">
        <v>504</v>
      </c>
      <c r="I9458" s="57" t="n">
        <f aca="false">IFERROR(H9458/INDEX(Rate_Master!$C$2:$C$13,MATCH(F9458,Rate_Master!$A$2:$A$13,0)),0)</f>
        <v>0.458181818181818</v>
      </c>
    </row>
    <row r="9459" customFormat="false" ht="15" hidden="false" customHeight="false" outlineLevel="0" collapsed="false">
      <c r="A9459" s="47" t="s">
        <v>21411</v>
      </c>
      <c r="B9459" s="47" t="s">
        <v>2091</v>
      </c>
      <c r="C9459" s="48" t="n">
        <v>46192</v>
      </c>
      <c r="D9459" s="47" t="s">
        <v>62</v>
      </c>
      <c r="E9459" s="47" t="s">
        <v>120</v>
      </c>
      <c r="F9459" s="47" t="s">
        <v>149</v>
      </c>
      <c r="G9459" s="47" t="s">
        <v>126</v>
      </c>
      <c r="H9459" s="47" t="n">
        <v>357</v>
      </c>
      <c r="I9459" s="57" t="n">
        <f aca="false">IFERROR(H9459/INDEX(Rate_Master!$C$2:$C$13,MATCH(F9459,Rate_Master!$A$2:$A$13,0)),0)</f>
        <v>0.324545454545455</v>
      </c>
    </row>
    <row r="9460" customFormat="false" ht="15" hidden="false" customHeight="false" outlineLevel="0" collapsed="false">
      <c r="A9460" s="47" t="s">
        <v>21412</v>
      </c>
      <c r="B9460" s="47" t="s">
        <v>2093</v>
      </c>
      <c r="C9460" s="48" t="n">
        <v>46192</v>
      </c>
      <c r="D9460" s="47" t="s">
        <v>62</v>
      </c>
      <c r="E9460" s="47" t="s">
        <v>120</v>
      </c>
      <c r="F9460" s="47" t="s">
        <v>149</v>
      </c>
      <c r="G9460" s="47" t="s">
        <v>119</v>
      </c>
      <c r="H9460" s="47" t="n">
        <v>1132</v>
      </c>
      <c r="I9460" s="57" t="n">
        <f aca="false">IFERROR(H9460/INDEX(Rate_Master!$C$2:$C$13,MATCH(F9460,Rate_Master!$A$2:$A$13,0)),0)</f>
        <v>1.02909090909091</v>
      </c>
    </row>
    <row r="9461" customFormat="false" ht="15" hidden="false" customHeight="false" outlineLevel="0" collapsed="false">
      <c r="A9461" s="47" t="s">
        <v>21413</v>
      </c>
      <c r="B9461" s="47" t="s">
        <v>2093</v>
      </c>
      <c r="C9461" s="48" t="n">
        <v>46192</v>
      </c>
      <c r="D9461" s="47" t="s">
        <v>62</v>
      </c>
      <c r="E9461" s="47" t="s">
        <v>120</v>
      </c>
      <c r="F9461" s="47" t="s">
        <v>149</v>
      </c>
      <c r="G9461" s="47" t="s">
        <v>121</v>
      </c>
      <c r="H9461" s="47" t="n">
        <v>999</v>
      </c>
      <c r="I9461" s="57" t="n">
        <f aca="false">IFERROR(H9461/INDEX(Rate_Master!$C$2:$C$13,MATCH(F9461,Rate_Master!$A$2:$A$13,0)),0)</f>
        <v>0.908181818181818</v>
      </c>
    </row>
    <row r="9462" customFormat="false" ht="15" hidden="false" customHeight="false" outlineLevel="0" collapsed="false">
      <c r="A9462" s="47" t="s">
        <v>21414</v>
      </c>
      <c r="B9462" s="47" t="s">
        <v>2093</v>
      </c>
      <c r="C9462" s="48" t="n">
        <v>46192</v>
      </c>
      <c r="D9462" s="47" t="s">
        <v>62</v>
      </c>
      <c r="E9462" s="47" t="s">
        <v>120</v>
      </c>
      <c r="F9462" s="47" t="s">
        <v>149</v>
      </c>
      <c r="G9462" s="47" t="s">
        <v>122</v>
      </c>
      <c r="H9462" s="47" t="n">
        <v>1099</v>
      </c>
      <c r="I9462" s="57" t="n">
        <f aca="false">IFERROR(H9462/INDEX(Rate_Master!$C$2:$C$13,MATCH(F9462,Rate_Master!$A$2:$A$13,0)),0)</f>
        <v>0.999090909090909</v>
      </c>
    </row>
    <row r="9463" customFormat="false" ht="15" hidden="false" customHeight="false" outlineLevel="0" collapsed="false">
      <c r="A9463" s="47" t="s">
        <v>21415</v>
      </c>
      <c r="B9463" s="47" t="s">
        <v>2093</v>
      </c>
      <c r="C9463" s="48" t="n">
        <v>46192</v>
      </c>
      <c r="D9463" s="47" t="s">
        <v>62</v>
      </c>
      <c r="E9463" s="47" t="s">
        <v>120</v>
      </c>
      <c r="F9463" s="47" t="s">
        <v>149</v>
      </c>
      <c r="G9463" s="47" t="s">
        <v>123</v>
      </c>
      <c r="H9463" s="47" t="n">
        <v>844</v>
      </c>
      <c r="I9463" s="57" t="n">
        <f aca="false">IFERROR(H9463/INDEX(Rate_Master!$C$2:$C$13,MATCH(F9463,Rate_Master!$A$2:$A$13,0)),0)</f>
        <v>0.767272727272727</v>
      </c>
    </row>
    <row r="9464" customFormat="false" ht="15" hidden="false" customHeight="false" outlineLevel="0" collapsed="false">
      <c r="A9464" s="47" t="s">
        <v>21416</v>
      </c>
      <c r="B9464" s="47" t="s">
        <v>2093</v>
      </c>
      <c r="C9464" s="48" t="n">
        <v>46192</v>
      </c>
      <c r="D9464" s="47" t="s">
        <v>62</v>
      </c>
      <c r="E9464" s="47" t="s">
        <v>120</v>
      </c>
      <c r="F9464" s="47" t="s">
        <v>149</v>
      </c>
      <c r="G9464" s="47" t="s">
        <v>124</v>
      </c>
      <c r="H9464" s="47" t="n">
        <v>499</v>
      </c>
      <c r="I9464" s="57" t="n">
        <f aca="false">IFERROR(H9464/INDEX(Rate_Master!$C$2:$C$13,MATCH(F9464,Rate_Master!$A$2:$A$13,0)),0)</f>
        <v>0.453636363636364</v>
      </c>
    </row>
    <row r="9465" customFormat="false" ht="15" hidden="false" customHeight="false" outlineLevel="0" collapsed="false">
      <c r="A9465" s="47" t="s">
        <v>21417</v>
      </c>
      <c r="B9465" s="47" t="s">
        <v>2093</v>
      </c>
      <c r="C9465" s="48" t="n">
        <v>46192</v>
      </c>
      <c r="D9465" s="47" t="s">
        <v>62</v>
      </c>
      <c r="E9465" s="47" t="s">
        <v>120</v>
      </c>
      <c r="F9465" s="47" t="s">
        <v>149</v>
      </c>
      <c r="G9465" s="47" t="s">
        <v>125</v>
      </c>
      <c r="H9465" s="47" t="n">
        <v>290</v>
      </c>
      <c r="I9465" s="57" t="n">
        <f aca="false">IFERROR(H9465/INDEX(Rate_Master!$C$2:$C$13,MATCH(F9465,Rate_Master!$A$2:$A$13,0)),0)</f>
        <v>0.263636363636364</v>
      </c>
    </row>
    <row r="9466" customFormat="false" ht="15" hidden="false" customHeight="false" outlineLevel="0" collapsed="false">
      <c r="A9466" s="47" t="s">
        <v>21418</v>
      </c>
      <c r="B9466" s="47" t="s">
        <v>2093</v>
      </c>
      <c r="C9466" s="48" t="n">
        <v>46192</v>
      </c>
      <c r="D9466" s="47" t="s">
        <v>62</v>
      </c>
      <c r="E9466" s="47" t="s">
        <v>120</v>
      </c>
      <c r="F9466" s="47" t="s">
        <v>149</v>
      </c>
      <c r="G9466" s="47" t="s">
        <v>126</v>
      </c>
      <c r="H9466" s="47" t="n">
        <v>218</v>
      </c>
      <c r="I9466" s="57" t="n">
        <f aca="false">IFERROR(H9466/INDEX(Rate_Master!$C$2:$C$13,MATCH(F9466,Rate_Master!$A$2:$A$13,0)),0)</f>
        <v>0.198181818181818</v>
      </c>
    </row>
    <row r="9467" customFormat="false" ht="15" hidden="false" customHeight="false" outlineLevel="0" collapsed="false">
      <c r="A9467" s="47" t="s">
        <v>21419</v>
      </c>
      <c r="B9467" s="47" t="s">
        <v>2094</v>
      </c>
      <c r="C9467" s="48" t="n">
        <v>46192</v>
      </c>
      <c r="D9467" s="47" t="s">
        <v>62</v>
      </c>
      <c r="E9467" s="47" t="s">
        <v>120</v>
      </c>
      <c r="F9467" s="47" t="s">
        <v>149</v>
      </c>
      <c r="G9467" s="47" t="s">
        <v>119</v>
      </c>
      <c r="H9467" s="47" t="n">
        <v>1229</v>
      </c>
      <c r="I9467" s="57" t="n">
        <f aca="false">IFERROR(H9467/INDEX(Rate_Master!$C$2:$C$13,MATCH(F9467,Rate_Master!$A$2:$A$13,0)),0)</f>
        <v>1.11727272727273</v>
      </c>
    </row>
    <row r="9468" customFormat="false" ht="15" hidden="false" customHeight="false" outlineLevel="0" collapsed="false">
      <c r="A9468" s="47" t="s">
        <v>21420</v>
      </c>
      <c r="B9468" s="47" t="s">
        <v>2094</v>
      </c>
      <c r="C9468" s="48" t="n">
        <v>46192</v>
      </c>
      <c r="D9468" s="47" t="s">
        <v>62</v>
      </c>
      <c r="E9468" s="47" t="s">
        <v>120</v>
      </c>
      <c r="F9468" s="47" t="s">
        <v>149</v>
      </c>
      <c r="G9468" s="47" t="s">
        <v>121</v>
      </c>
      <c r="H9468" s="47" t="n">
        <v>1049</v>
      </c>
      <c r="I9468" s="57" t="n">
        <f aca="false">IFERROR(H9468/INDEX(Rate_Master!$C$2:$C$13,MATCH(F9468,Rate_Master!$A$2:$A$13,0)),0)</f>
        <v>0.953636363636364</v>
      </c>
    </row>
    <row r="9469" customFormat="false" ht="15" hidden="false" customHeight="false" outlineLevel="0" collapsed="false">
      <c r="A9469" s="47" t="s">
        <v>21421</v>
      </c>
      <c r="B9469" s="47" t="s">
        <v>2094</v>
      </c>
      <c r="C9469" s="48" t="n">
        <v>46192</v>
      </c>
      <c r="D9469" s="47" t="s">
        <v>62</v>
      </c>
      <c r="E9469" s="47" t="s">
        <v>120</v>
      </c>
      <c r="F9469" s="47" t="s">
        <v>149</v>
      </c>
      <c r="G9469" s="47" t="s">
        <v>122</v>
      </c>
      <c r="H9469" s="47" t="n">
        <v>1226</v>
      </c>
      <c r="I9469" s="57" t="n">
        <f aca="false">IFERROR(H9469/INDEX(Rate_Master!$C$2:$C$13,MATCH(F9469,Rate_Master!$A$2:$A$13,0)),0)</f>
        <v>1.11454545454545</v>
      </c>
    </row>
    <row r="9470" customFormat="false" ht="15" hidden="false" customHeight="false" outlineLevel="0" collapsed="false">
      <c r="A9470" s="47" t="s">
        <v>21422</v>
      </c>
      <c r="B9470" s="47" t="s">
        <v>2094</v>
      </c>
      <c r="C9470" s="48" t="n">
        <v>46192</v>
      </c>
      <c r="D9470" s="47" t="s">
        <v>62</v>
      </c>
      <c r="E9470" s="47" t="s">
        <v>120</v>
      </c>
      <c r="F9470" s="47" t="s">
        <v>149</v>
      </c>
      <c r="G9470" s="47" t="s">
        <v>123</v>
      </c>
      <c r="H9470" s="47" t="n">
        <v>881</v>
      </c>
      <c r="I9470" s="57" t="n">
        <f aca="false">IFERROR(H9470/INDEX(Rate_Master!$C$2:$C$13,MATCH(F9470,Rate_Master!$A$2:$A$13,0)),0)</f>
        <v>0.800909090909091</v>
      </c>
    </row>
    <row r="9471" customFormat="false" ht="15" hidden="false" customHeight="false" outlineLevel="0" collapsed="false">
      <c r="A9471" s="47" t="s">
        <v>21423</v>
      </c>
      <c r="B9471" s="47" t="s">
        <v>2094</v>
      </c>
      <c r="C9471" s="48" t="n">
        <v>46192</v>
      </c>
      <c r="D9471" s="47" t="s">
        <v>62</v>
      </c>
      <c r="E9471" s="47" t="s">
        <v>120</v>
      </c>
      <c r="F9471" s="47" t="s">
        <v>149</v>
      </c>
      <c r="G9471" s="47" t="s">
        <v>124</v>
      </c>
      <c r="H9471" s="47" t="n">
        <v>531</v>
      </c>
      <c r="I9471" s="57" t="n">
        <f aca="false">IFERROR(H9471/INDEX(Rate_Master!$C$2:$C$13,MATCH(F9471,Rate_Master!$A$2:$A$13,0)),0)</f>
        <v>0.482727272727273</v>
      </c>
    </row>
    <row r="9472" customFormat="false" ht="15" hidden="false" customHeight="false" outlineLevel="0" collapsed="false">
      <c r="A9472" s="47" t="s">
        <v>21424</v>
      </c>
      <c r="B9472" s="47" t="s">
        <v>2094</v>
      </c>
      <c r="C9472" s="48" t="n">
        <v>46192</v>
      </c>
      <c r="D9472" s="47" t="s">
        <v>62</v>
      </c>
      <c r="E9472" s="47" t="s">
        <v>120</v>
      </c>
      <c r="F9472" s="47" t="s">
        <v>149</v>
      </c>
      <c r="G9472" s="47" t="s">
        <v>125</v>
      </c>
      <c r="H9472" s="47" t="n">
        <v>331</v>
      </c>
      <c r="I9472" s="57" t="n">
        <f aca="false">IFERROR(H9472/INDEX(Rate_Master!$C$2:$C$13,MATCH(F9472,Rate_Master!$A$2:$A$13,0)),0)</f>
        <v>0.300909090909091</v>
      </c>
    </row>
    <row r="9473" customFormat="false" ht="15" hidden="false" customHeight="false" outlineLevel="0" collapsed="false">
      <c r="A9473" s="47" t="s">
        <v>21425</v>
      </c>
      <c r="B9473" s="47" t="s">
        <v>2094</v>
      </c>
      <c r="C9473" s="48" t="n">
        <v>46192</v>
      </c>
      <c r="D9473" s="47" t="s">
        <v>62</v>
      </c>
      <c r="E9473" s="47" t="s">
        <v>120</v>
      </c>
      <c r="F9473" s="47" t="s">
        <v>149</v>
      </c>
      <c r="G9473" s="47" t="s">
        <v>126</v>
      </c>
      <c r="H9473" s="47" t="n">
        <v>197</v>
      </c>
      <c r="I9473" s="57" t="n">
        <f aca="false">IFERROR(H9473/INDEX(Rate_Master!$C$2:$C$13,MATCH(F9473,Rate_Master!$A$2:$A$13,0)),0)</f>
        <v>0.179090909090909</v>
      </c>
    </row>
    <row r="9474" customFormat="false" ht="15" hidden="false" customHeight="false" outlineLevel="0" collapsed="false">
      <c r="A9474" s="47" t="s">
        <v>21426</v>
      </c>
      <c r="B9474" s="47" t="s">
        <v>2095</v>
      </c>
      <c r="C9474" s="48" t="n">
        <v>46192</v>
      </c>
      <c r="D9474" s="47" t="s">
        <v>63</v>
      </c>
      <c r="E9474" s="47" t="s">
        <v>120</v>
      </c>
      <c r="F9474" s="47" t="s">
        <v>153</v>
      </c>
      <c r="G9474" s="47" t="s">
        <v>119</v>
      </c>
      <c r="H9474" s="47" t="n">
        <v>2000</v>
      </c>
      <c r="I9474" s="57" t="n">
        <f aca="false">IFERROR(H9474/INDEX(Rate_Master!$C$2:$C$13,MATCH(F9474,Rate_Master!$A$2:$A$13,0)),0)</f>
        <v>2</v>
      </c>
    </row>
    <row r="9475" customFormat="false" ht="15" hidden="false" customHeight="false" outlineLevel="0" collapsed="false">
      <c r="A9475" s="47" t="s">
        <v>21427</v>
      </c>
      <c r="B9475" s="47" t="s">
        <v>2095</v>
      </c>
      <c r="C9475" s="48" t="n">
        <v>46192</v>
      </c>
      <c r="D9475" s="47" t="s">
        <v>63</v>
      </c>
      <c r="E9475" s="47" t="s">
        <v>120</v>
      </c>
      <c r="F9475" s="47" t="s">
        <v>153</v>
      </c>
      <c r="G9475" s="47" t="s">
        <v>121</v>
      </c>
      <c r="H9475" s="47" t="n">
        <v>1861</v>
      </c>
      <c r="I9475" s="57" t="n">
        <f aca="false">IFERROR(H9475/INDEX(Rate_Master!$C$2:$C$13,MATCH(F9475,Rate_Master!$A$2:$A$13,0)),0)</f>
        <v>1.861</v>
      </c>
    </row>
    <row r="9476" customFormat="false" ht="15" hidden="false" customHeight="false" outlineLevel="0" collapsed="false">
      <c r="A9476" s="47" t="s">
        <v>21428</v>
      </c>
      <c r="B9476" s="47" t="s">
        <v>2095</v>
      </c>
      <c r="C9476" s="48" t="n">
        <v>46192</v>
      </c>
      <c r="D9476" s="47" t="s">
        <v>63</v>
      </c>
      <c r="E9476" s="47" t="s">
        <v>120</v>
      </c>
      <c r="F9476" s="47" t="s">
        <v>153</v>
      </c>
      <c r="G9476" s="47" t="s">
        <v>122</v>
      </c>
      <c r="H9476" s="47" t="n">
        <v>2099</v>
      </c>
      <c r="I9476" s="57" t="n">
        <f aca="false">IFERROR(H9476/INDEX(Rate_Master!$C$2:$C$13,MATCH(F9476,Rate_Master!$A$2:$A$13,0)),0)</f>
        <v>2.099</v>
      </c>
    </row>
    <row r="9477" customFormat="false" ht="15" hidden="false" customHeight="false" outlineLevel="0" collapsed="false">
      <c r="A9477" s="47" t="s">
        <v>21429</v>
      </c>
      <c r="B9477" s="47" t="s">
        <v>2095</v>
      </c>
      <c r="C9477" s="48" t="n">
        <v>46192</v>
      </c>
      <c r="D9477" s="47" t="s">
        <v>63</v>
      </c>
      <c r="E9477" s="47" t="s">
        <v>120</v>
      </c>
      <c r="F9477" s="47" t="s">
        <v>153</v>
      </c>
      <c r="G9477" s="47" t="s">
        <v>123</v>
      </c>
      <c r="H9477" s="47" t="n">
        <v>1523</v>
      </c>
      <c r="I9477" s="57" t="n">
        <f aca="false">IFERROR(H9477/INDEX(Rate_Master!$C$2:$C$13,MATCH(F9477,Rate_Master!$A$2:$A$13,0)),0)</f>
        <v>1.523</v>
      </c>
    </row>
    <row r="9478" customFormat="false" ht="15" hidden="false" customHeight="false" outlineLevel="0" collapsed="false">
      <c r="A9478" s="47" t="s">
        <v>21430</v>
      </c>
      <c r="B9478" s="47" t="s">
        <v>2095</v>
      </c>
      <c r="C9478" s="48" t="n">
        <v>46192</v>
      </c>
      <c r="D9478" s="47" t="s">
        <v>63</v>
      </c>
      <c r="E9478" s="47" t="s">
        <v>120</v>
      </c>
      <c r="F9478" s="47" t="s">
        <v>153</v>
      </c>
      <c r="G9478" s="47" t="s">
        <v>124</v>
      </c>
      <c r="H9478" s="47" t="n">
        <v>934</v>
      </c>
      <c r="I9478" s="57" t="n">
        <f aca="false">IFERROR(H9478/INDEX(Rate_Master!$C$2:$C$13,MATCH(F9478,Rate_Master!$A$2:$A$13,0)),0)</f>
        <v>0.934</v>
      </c>
    </row>
    <row r="9479" customFormat="false" ht="15" hidden="false" customHeight="false" outlineLevel="0" collapsed="false">
      <c r="A9479" s="47" t="s">
        <v>21431</v>
      </c>
      <c r="B9479" s="47" t="s">
        <v>2095</v>
      </c>
      <c r="C9479" s="48" t="n">
        <v>46192</v>
      </c>
      <c r="D9479" s="47" t="s">
        <v>63</v>
      </c>
      <c r="E9479" s="47" t="s">
        <v>120</v>
      </c>
      <c r="F9479" s="47" t="s">
        <v>153</v>
      </c>
      <c r="G9479" s="47" t="s">
        <v>125</v>
      </c>
      <c r="H9479" s="47" t="n">
        <v>523</v>
      </c>
      <c r="I9479" s="57" t="n">
        <f aca="false">IFERROR(H9479/INDEX(Rate_Master!$C$2:$C$13,MATCH(F9479,Rate_Master!$A$2:$A$13,0)),0)</f>
        <v>0.523</v>
      </c>
    </row>
    <row r="9480" customFormat="false" ht="15" hidden="false" customHeight="false" outlineLevel="0" collapsed="false">
      <c r="A9480" s="47" t="s">
        <v>21432</v>
      </c>
      <c r="B9480" s="47" t="s">
        <v>2095</v>
      </c>
      <c r="C9480" s="48" t="n">
        <v>46192</v>
      </c>
      <c r="D9480" s="47" t="s">
        <v>63</v>
      </c>
      <c r="E9480" s="47" t="s">
        <v>120</v>
      </c>
      <c r="F9480" s="47" t="s">
        <v>153</v>
      </c>
      <c r="G9480" s="47" t="s">
        <v>126</v>
      </c>
      <c r="H9480" s="47" t="n">
        <v>362</v>
      </c>
      <c r="I9480" s="57" t="n">
        <f aca="false">IFERROR(H9480/INDEX(Rate_Master!$C$2:$C$13,MATCH(F9480,Rate_Master!$A$2:$A$13,0)),0)</f>
        <v>0.362</v>
      </c>
    </row>
    <row r="9481" customFormat="false" ht="15" hidden="false" customHeight="false" outlineLevel="0" collapsed="false">
      <c r="A9481" s="47" t="s">
        <v>21433</v>
      </c>
      <c r="B9481" s="47" t="s">
        <v>2096</v>
      </c>
      <c r="C9481" s="48" t="n">
        <v>46192</v>
      </c>
      <c r="D9481" s="47" t="s">
        <v>63</v>
      </c>
      <c r="E9481" s="47" t="s">
        <v>120</v>
      </c>
      <c r="F9481" s="47" t="s">
        <v>153</v>
      </c>
      <c r="G9481" s="47" t="s">
        <v>119</v>
      </c>
      <c r="H9481" s="47" t="n">
        <v>2359</v>
      </c>
      <c r="I9481" s="57" t="n">
        <f aca="false">IFERROR(H9481/INDEX(Rate_Master!$C$2:$C$13,MATCH(F9481,Rate_Master!$A$2:$A$13,0)),0)</f>
        <v>2.359</v>
      </c>
    </row>
    <row r="9482" customFormat="false" ht="15" hidden="false" customHeight="false" outlineLevel="0" collapsed="false">
      <c r="A9482" s="47" t="s">
        <v>21434</v>
      </c>
      <c r="B9482" s="47" t="s">
        <v>2096</v>
      </c>
      <c r="C9482" s="48" t="n">
        <v>46192</v>
      </c>
      <c r="D9482" s="47" t="s">
        <v>63</v>
      </c>
      <c r="E9482" s="47" t="s">
        <v>120</v>
      </c>
      <c r="F9482" s="47" t="s">
        <v>153</v>
      </c>
      <c r="G9482" s="47" t="s">
        <v>121</v>
      </c>
      <c r="H9482" s="47" t="n">
        <v>2128</v>
      </c>
      <c r="I9482" s="57" t="n">
        <f aca="false">IFERROR(H9482/INDEX(Rate_Master!$C$2:$C$13,MATCH(F9482,Rate_Master!$A$2:$A$13,0)),0)</f>
        <v>2.128</v>
      </c>
    </row>
    <row r="9483" customFormat="false" ht="15" hidden="false" customHeight="false" outlineLevel="0" collapsed="false">
      <c r="A9483" s="47" t="s">
        <v>21435</v>
      </c>
      <c r="B9483" s="47" t="s">
        <v>2096</v>
      </c>
      <c r="C9483" s="48" t="n">
        <v>46192</v>
      </c>
      <c r="D9483" s="47" t="s">
        <v>63</v>
      </c>
      <c r="E9483" s="47" t="s">
        <v>120</v>
      </c>
      <c r="F9483" s="47" t="s">
        <v>153</v>
      </c>
      <c r="G9483" s="47" t="s">
        <v>122</v>
      </c>
      <c r="H9483" s="47" t="n">
        <v>2328</v>
      </c>
      <c r="I9483" s="57" t="n">
        <f aca="false">IFERROR(H9483/INDEX(Rate_Master!$C$2:$C$13,MATCH(F9483,Rate_Master!$A$2:$A$13,0)),0)</f>
        <v>2.328</v>
      </c>
    </row>
    <row r="9484" customFormat="false" ht="15" hidden="false" customHeight="false" outlineLevel="0" collapsed="false">
      <c r="A9484" s="47" t="s">
        <v>21436</v>
      </c>
      <c r="B9484" s="47" t="s">
        <v>2096</v>
      </c>
      <c r="C9484" s="48" t="n">
        <v>46192</v>
      </c>
      <c r="D9484" s="47" t="s">
        <v>63</v>
      </c>
      <c r="E9484" s="47" t="s">
        <v>120</v>
      </c>
      <c r="F9484" s="47" t="s">
        <v>153</v>
      </c>
      <c r="G9484" s="47" t="s">
        <v>123</v>
      </c>
      <c r="H9484" s="47" t="n">
        <v>1688</v>
      </c>
      <c r="I9484" s="57" t="n">
        <f aca="false">IFERROR(H9484/INDEX(Rate_Master!$C$2:$C$13,MATCH(F9484,Rate_Master!$A$2:$A$13,0)),0)</f>
        <v>1.688</v>
      </c>
    </row>
    <row r="9485" customFormat="false" ht="15" hidden="false" customHeight="false" outlineLevel="0" collapsed="false">
      <c r="A9485" s="47" t="s">
        <v>21437</v>
      </c>
      <c r="B9485" s="47" t="s">
        <v>2096</v>
      </c>
      <c r="C9485" s="48" t="n">
        <v>46192</v>
      </c>
      <c r="D9485" s="47" t="s">
        <v>63</v>
      </c>
      <c r="E9485" s="47" t="s">
        <v>120</v>
      </c>
      <c r="F9485" s="47" t="s">
        <v>153</v>
      </c>
      <c r="G9485" s="47" t="s">
        <v>124</v>
      </c>
      <c r="H9485" s="47" t="n">
        <v>1079</v>
      </c>
      <c r="I9485" s="57" t="n">
        <f aca="false">IFERROR(H9485/INDEX(Rate_Master!$C$2:$C$13,MATCH(F9485,Rate_Master!$A$2:$A$13,0)),0)</f>
        <v>1.079</v>
      </c>
    </row>
    <row r="9486" customFormat="false" ht="15" hidden="false" customHeight="false" outlineLevel="0" collapsed="false">
      <c r="A9486" s="47" t="s">
        <v>21438</v>
      </c>
      <c r="B9486" s="47" t="s">
        <v>2096</v>
      </c>
      <c r="C9486" s="48" t="n">
        <v>46192</v>
      </c>
      <c r="D9486" s="47" t="s">
        <v>63</v>
      </c>
      <c r="E9486" s="47" t="s">
        <v>120</v>
      </c>
      <c r="F9486" s="47" t="s">
        <v>153</v>
      </c>
      <c r="G9486" s="47" t="s">
        <v>125</v>
      </c>
      <c r="H9486" s="47" t="n">
        <v>692</v>
      </c>
      <c r="I9486" s="57" t="n">
        <f aca="false">IFERROR(H9486/INDEX(Rate_Master!$C$2:$C$13,MATCH(F9486,Rate_Master!$A$2:$A$13,0)),0)</f>
        <v>0.692</v>
      </c>
    </row>
    <row r="9487" customFormat="false" ht="15" hidden="false" customHeight="false" outlineLevel="0" collapsed="false">
      <c r="A9487" s="47" t="s">
        <v>21439</v>
      </c>
      <c r="B9487" s="47" t="s">
        <v>2096</v>
      </c>
      <c r="C9487" s="48" t="n">
        <v>46192</v>
      </c>
      <c r="D9487" s="47" t="s">
        <v>63</v>
      </c>
      <c r="E9487" s="47" t="s">
        <v>120</v>
      </c>
      <c r="F9487" s="47" t="s">
        <v>153</v>
      </c>
      <c r="G9487" s="47" t="s">
        <v>126</v>
      </c>
      <c r="H9487" s="47" t="n">
        <v>408</v>
      </c>
      <c r="I9487" s="57" t="n">
        <f aca="false">IFERROR(H9487/INDEX(Rate_Master!$C$2:$C$13,MATCH(F9487,Rate_Master!$A$2:$A$13,0)),0)</f>
        <v>0.408</v>
      </c>
    </row>
    <row r="9488" customFormat="false" ht="15" hidden="false" customHeight="false" outlineLevel="0" collapsed="false">
      <c r="A9488" s="47" t="s">
        <v>21440</v>
      </c>
      <c r="B9488" s="47" t="s">
        <v>2097</v>
      </c>
      <c r="C9488" s="48" t="n">
        <v>46192</v>
      </c>
      <c r="D9488" s="47" t="s">
        <v>63</v>
      </c>
      <c r="E9488" s="47" t="s">
        <v>120</v>
      </c>
      <c r="F9488" s="47" t="s">
        <v>153</v>
      </c>
      <c r="G9488" s="47" t="s">
        <v>119</v>
      </c>
      <c r="H9488" s="47" t="n">
        <v>1327</v>
      </c>
      <c r="I9488" s="57" t="n">
        <f aca="false">IFERROR(H9488/INDEX(Rate_Master!$C$2:$C$13,MATCH(F9488,Rate_Master!$A$2:$A$13,0)),0)</f>
        <v>1.327</v>
      </c>
    </row>
    <row r="9489" customFormat="false" ht="15" hidden="false" customHeight="false" outlineLevel="0" collapsed="false">
      <c r="A9489" s="47" t="s">
        <v>21441</v>
      </c>
      <c r="B9489" s="47" t="s">
        <v>2097</v>
      </c>
      <c r="C9489" s="48" t="n">
        <v>46192</v>
      </c>
      <c r="D9489" s="47" t="s">
        <v>63</v>
      </c>
      <c r="E9489" s="47" t="s">
        <v>120</v>
      </c>
      <c r="F9489" s="47" t="s">
        <v>153</v>
      </c>
      <c r="G9489" s="47" t="s">
        <v>121</v>
      </c>
      <c r="H9489" s="47" t="n">
        <v>1180</v>
      </c>
      <c r="I9489" s="57" t="n">
        <f aca="false">IFERROR(H9489/INDEX(Rate_Master!$C$2:$C$13,MATCH(F9489,Rate_Master!$A$2:$A$13,0)),0)</f>
        <v>1.18</v>
      </c>
    </row>
    <row r="9490" customFormat="false" ht="15" hidden="false" customHeight="false" outlineLevel="0" collapsed="false">
      <c r="A9490" s="47" t="s">
        <v>21442</v>
      </c>
      <c r="B9490" s="47" t="s">
        <v>2097</v>
      </c>
      <c r="C9490" s="48" t="n">
        <v>46192</v>
      </c>
      <c r="D9490" s="47" t="s">
        <v>63</v>
      </c>
      <c r="E9490" s="47" t="s">
        <v>120</v>
      </c>
      <c r="F9490" s="47" t="s">
        <v>153</v>
      </c>
      <c r="G9490" s="47" t="s">
        <v>122</v>
      </c>
      <c r="H9490" s="47" t="n">
        <v>1300</v>
      </c>
      <c r="I9490" s="57" t="n">
        <f aca="false">IFERROR(H9490/INDEX(Rate_Master!$C$2:$C$13,MATCH(F9490,Rate_Master!$A$2:$A$13,0)),0)</f>
        <v>1.3</v>
      </c>
    </row>
    <row r="9491" customFormat="false" ht="15" hidden="false" customHeight="false" outlineLevel="0" collapsed="false">
      <c r="A9491" s="47" t="s">
        <v>21443</v>
      </c>
      <c r="B9491" s="47" t="s">
        <v>2097</v>
      </c>
      <c r="C9491" s="48" t="n">
        <v>46192</v>
      </c>
      <c r="D9491" s="47" t="s">
        <v>63</v>
      </c>
      <c r="E9491" s="47" t="s">
        <v>120</v>
      </c>
      <c r="F9491" s="47" t="s">
        <v>153</v>
      </c>
      <c r="G9491" s="47" t="s">
        <v>123</v>
      </c>
      <c r="H9491" s="47" t="n">
        <v>962</v>
      </c>
      <c r="I9491" s="57" t="n">
        <f aca="false">IFERROR(H9491/INDEX(Rate_Master!$C$2:$C$13,MATCH(F9491,Rate_Master!$A$2:$A$13,0)),0)</f>
        <v>0.962</v>
      </c>
    </row>
    <row r="9492" customFormat="false" ht="15" hidden="false" customHeight="false" outlineLevel="0" collapsed="false">
      <c r="A9492" s="47" t="s">
        <v>21444</v>
      </c>
      <c r="B9492" s="47" t="s">
        <v>2097</v>
      </c>
      <c r="C9492" s="48" t="n">
        <v>46192</v>
      </c>
      <c r="D9492" s="47" t="s">
        <v>63</v>
      </c>
      <c r="E9492" s="47" t="s">
        <v>120</v>
      </c>
      <c r="F9492" s="47" t="s">
        <v>153</v>
      </c>
      <c r="G9492" s="47" t="s">
        <v>124</v>
      </c>
      <c r="H9492" s="47" t="n">
        <v>602</v>
      </c>
      <c r="I9492" s="57" t="n">
        <f aca="false">IFERROR(H9492/INDEX(Rate_Master!$C$2:$C$13,MATCH(F9492,Rate_Master!$A$2:$A$13,0)),0)</f>
        <v>0.602</v>
      </c>
    </row>
    <row r="9493" customFormat="false" ht="15" hidden="false" customHeight="false" outlineLevel="0" collapsed="false">
      <c r="A9493" s="47" t="s">
        <v>21445</v>
      </c>
      <c r="B9493" s="47" t="s">
        <v>2097</v>
      </c>
      <c r="C9493" s="48" t="n">
        <v>46192</v>
      </c>
      <c r="D9493" s="47" t="s">
        <v>63</v>
      </c>
      <c r="E9493" s="47" t="s">
        <v>120</v>
      </c>
      <c r="F9493" s="47" t="s">
        <v>153</v>
      </c>
      <c r="G9493" s="47" t="s">
        <v>125</v>
      </c>
      <c r="H9493" s="47" t="n">
        <v>363</v>
      </c>
      <c r="I9493" s="57" t="n">
        <f aca="false">IFERROR(H9493/INDEX(Rate_Master!$C$2:$C$13,MATCH(F9493,Rate_Master!$A$2:$A$13,0)),0)</f>
        <v>0.363</v>
      </c>
    </row>
    <row r="9494" customFormat="false" ht="15" hidden="false" customHeight="false" outlineLevel="0" collapsed="false">
      <c r="A9494" s="47" t="s">
        <v>21446</v>
      </c>
      <c r="B9494" s="47" t="s">
        <v>2097</v>
      </c>
      <c r="C9494" s="48" t="n">
        <v>46192</v>
      </c>
      <c r="D9494" s="47" t="s">
        <v>63</v>
      </c>
      <c r="E9494" s="47" t="s">
        <v>120</v>
      </c>
      <c r="F9494" s="47" t="s">
        <v>153</v>
      </c>
      <c r="G9494" s="47" t="s">
        <v>126</v>
      </c>
      <c r="H9494" s="47" t="n">
        <v>239</v>
      </c>
      <c r="I9494" s="57" t="n">
        <f aca="false">IFERROR(H9494/INDEX(Rate_Master!$C$2:$C$13,MATCH(F9494,Rate_Master!$A$2:$A$13,0)),0)</f>
        <v>0.239</v>
      </c>
    </row>
    <row r="9495" customFormat="false" ht="15" hidden="false" customHeight="false" outlineLevel="0" collapsed="false">
      <c r="A9495" s="47" t="s">
        <v>21447</v>
      </c>
      <c r="B9495" s="47" t="s">
        <v>2098</v>
      </c>
      <c r="C9495" s="48" t="n">
        <v>46192</v>
      </c>
      <c r="D9495" s="47" t="s">
        <v>64</v>
      </c>
      <c r="E9495" s="47" t="s">
        <v>128</v>
      </c>
      <c r="F9495" s="47" t="s">
        <v>154</v>
      </c>
      <c r="G9495" s="47" t="s">
        <v>127</v>
      </c>
      <c r="H9495" s="47" t="n">
        <v>883</v>
      </c>
      <c r="I9495" s="57" t="n">
        <f aca="false">IFERROR(H9495/INDEX(Rate_Master!$C$2:$C$13,MATCH(F9495,Rate_Master!$A$2:$A$13,0)),0)</f>
        <v>1.47166666666667</v>
      </c>
    </row>
    <row r="9496" customFormat="false" ht="15" hidden="false" customHeight="false" outlineLevel="0" collapsed="false">
      <c r="A9496" s="47" t="s">
        <v>21448</v>
      </c>
      <c r="B9496" s="47" t="s">
        <v>2098</v>
      </c>
      <c r="C9496" s="48" t="n">
        <v>46192</v>
      </c>
      <c r="D9496" s="47" t="s">
        <v>64</v>
      </c>
      <c r="E9496" s="47" t="s">
        <v>128</v>
      </c>
      <c r="F9496" s="47" t="s">
        <v>154</v>
      </c>
      <c r="G9496" s="47" t="s">
        <v>129</v>
      </c>
      <c r="H9496" s="47" t="n">
        <v>626</v>
      </c>
      <c r="I9496" s="57" t="n">
        <f aca="false">IFERROR(H9496/INDEX(Rate_Master!$C$2:$C$13,MATCH(F9496,Rate_Master!$A$2:$A$13,0)),0)</f>
        <v>1.04333333333333</v>
      </c>
    </row>
    <row r="9497" customFormat="false" ht="15" hidden="false" customHeight="false" outlineLevel="0" collapsed="false">
      <c r="A9497" s="47" t="s">
        <v>21449</v>
      </c>
      <c r="B9497" s="47" t="s">
        <v>2098</v>
      </c>
      <c r="C9497" s="48" t="n">
        <v>46192</v>
      </c>
      <c r="D9497" s="47" t="s">
        <v>64</v>
      </c>
      <c r="E9497" s="47" t="s">
        <v>128</v>
      </c>
      <c r="F9497" s="47" t="s">
        <v>154</v>
      </c>
      <c r="G9497" s="47" t="s">
        <v>130</v>
      </c>
      <c r="H9497" s="47" t="n">
        <v>488</v>
      </c>
      <c r="I9497" s="57" t="n">
        <f aca="false">IFERROR(H9497/INDEX(Rate_Master!$C$2:$C$13,MATCH(F9497,Rate_Master!$A$2:$A$13,0)),0)</f>
        <v>0.813333333333333</v>
      </c>
    </row>
    <row r="9498" customFormat="false" ht="15" hidden="false" customHeight="false" outlineLevel="0" collapsed="false">
      <c r="A9498" s="47" t="s">
        <v>21450</v>
      </c>
      <c r="B9498" s="47" t="s">
        <v>2098</v>
      </c>
      <c r="C9498" s="48" t="n">
        <v>46192</v>
      </c>
      <c r="D9498" s="47" t="s">
        <v>64</v>
      </c>
      <c r="E9498" s="47" t="s">
        <v>128</v>
      </c>
      <c r="F9498" s="47" t="s">
        <v>154</v>
      </c>
      <c r="G9498" s="47" t="s">
        <v>131</v>
      </c>
      <c r="H9498" s="47" t="n">
        <v>258</v>
      </c>
      <c r="I9498" s="57" t="n">
        <f aca="false">IFERROR(H9498/INDEX(Rate_Master!$C$2:$C$13,MATCH(F9498,Rate_Master!$A$2:$A$13,0)),0)</f>
        <v>0.43</v>
      </c>
    </row>
    <row r="9499" customFormat="false" ht="15" hidden="false" customHeight="false" outlineLevel="0" collapsed="false">
      <c r="A9499" s="47" t="s">
        <v>21451</v>
      </c>
      <c r="B9499" s="47" t="s">
        <v>2098</v>
      </c>
      <c r="C9499" s="48" t="n">
        <v>46192</v>
      </c>
      <c r="D9499" s="47" t="s">
        <v>64</v>
      </c>
      <c r="E9499" s="47" t="s">
        <v>128</v>
      </c>
      <c r="F9499" s="47" t="s">
        <v>154</v>
      </c>
      <c r="G9499" s="47" t="s">
        <v>132</v>
      </c>
      <c r="H9499" s="47" t="n">
        <v>194</v>
      </c>
      <c r="I9499" s="57" t="n">
        <f aca="false">IFERROR(H9499/INDEX(Rate_Master!$C$2:$C$13,MATCH(F9499,Rate_Master!$A$2:$A$13,0)),0)</f>
        <v>0.323333333333333</v>
      </c>
    </row>
    <row r="9500" customFormat="false" ht="15" hidden="false" customHeight="false" outlineLevel="0" collapsed="false">
      <c r="A9500" s="47" t="s">
        <v>21452</v>
      </c>
      <c r="B9500" s="47" t="s">
        <v>2099</v>
      </c>
      <c r="C9500" s="48" t="n">
        <v>46192</v>
      </c>
      <c r="D9500" s="47" t="s">
        <v>64</v>
      </c>
      <c r="E9500" s="47" t="s">
        <v>128</v>
      </c>
      <c r="F9500" s="47" t="s">
        <v>154</v>
      </c>
      <c r="G9500" s="47" t="s">
        <v>127</v>
      </c>
      <c r="H9500" s="47" t="n">
        <v>920</v>
      </c>
      <c r="I9500" s="57" t="n">
        <f aca="false">IFERROR(H9500/INDEX(Rate_Master!$C$2:$C$13,MATCH(F9500,Rate_Master!$A$2:$A$13,0)),0)</f>
        <v>1.53333333333333</v>
      </c>
    </row>
    <row r="9501" customFormat="false" ht="15" hidden="false" customHeight="false" outlineLevel="0" collapsed="false">
      <c r="A9501" s="47" t="s">
        <v>21453</v>
      </c>
      <c r="B9501" s="47" t="s">
        <v>2099</v>
      </c>
      <c r="C9501" s="48" t="n">
        <v>46192</v>
      </c>
      <c r="D9501" s="47" t="s">
        <v>64</v>
      </c>
      <c r="E9501" s="47" t="s">
        <v>128</v>
      </c>
      <c r="F9501" s="47" t="s">
        <v>154</v>
      </c>
      <c r="G9501" s="47" t="s">
        <v>129</v>
      </c>
      <c r="H9501" s="47" t="n">
        <v>645</v>
      </c>
      <c r="I9501" s="57" t="n">
        <f aca="false">IFERROR(H9501/INDEX(Rate_Master!$C$2:$C$13,MATCH(F9501,Rate_Master!$A$2:$A$13,0)),0)</f>
        <v>1.075</v>
      </c>
    </row>
    <row r="9502" customFormat="false" ht="15" hidden="false" customHeight="false" outlineLevel="0" collapsed="false">
      <c r="A9502" s="47" t="s">
        <v>21454</v>
      </c>
      <c r="B9502" s="47" t="s">
        <v>2099</v>
      </c>
      <c r="C9502" s="48" t="n">
        <v>46192</v>
      </c>
      <c r="D9502" s="47" t="s">
        <v>64</v>
      </c>
      <c r="E9502" s="47" t="s">
        <v>128</v>
      </c>
      <c r="F9502" s="47" t="s">
        <v>154</v>
      </c>
      <c r="G9502" s="47" t="s">
        <v>130</v>
      </c>
      <c r="H9502" s="47" t="n">
        <v>559</v>
      </c>
      <c r="I9502" s="57" t="n">
        <f aca="false">IFERROR(H9502/INDEX(Rate_Master!$C$2:$C$13,MATCH(F9502,Rate_Master!$A$2:$A$13,0)),0)</f>
        <v>0.931666666666667</v>
      </c>
    </row>
    <row r="9503" customFormat="false" ht="15" hidden="false" customHeight="false" outlineLevel="0" collapsed="false">
      <c r="A9503" s="47" t="s">
        <v>21455</v>
      </c>
      <c r="B9503" s="47" t="s">
        <v>2099</v>
      </c>
      <c r="C9503" s="48" t="n">
        <v>46192</v>
      </c>
      <c r="D9503" s="47" t="s">
        <v>64</v>
      </c>
      <c r="E9503" s="47" t="s">
        <v>128</v>
      </c>
      <c r="F9503" s="47" t="s">
        <v>154</v>
      </c>
      <c r="G9503" s="47" t="s">
        <v>131</v>
      </c>
      <c r="H9503" s="47" t="n">
        <v>281</v>
      </c>
      <c r="I9503" s="57" t="n">
        <f aca="false">IFERROR(H9503/INDEX(Rate_Master!$C$2:$C$13,MATCH(F9503,Rate_Master!$A$2:$A$13,0)),0)</f>
        <v>0.468333333333333</v>
      </c>
    </row>
    <row r="9504" customFormat="false" ht="15" hidden="false" customHeight="false" outlineLevel="0" collapsed="false">
      <c r="A9504" s="47" t="s">
        <v>21456</v>
      </c>
      <c r="B9504" s="47" t="s">
        <v>2099</v>
      </c>
      <c r="C9504" s="48" t="n">
        <v>46192</v>
      </c>
      <c r="D9504" s="47" t="s">
        <v>64</v>
      </c>
      <c r="E9504" s="47" t="s">
        <v>128</v>
      </c>
      <c r="F9504" s="47" t="s">
        <v>154</v>
      </c>
      <c r="G9504" s="47" t="s">
        <v>132</v>
      </c>
      <c r="H9504" s="47" t="n">
        <v>175</v>
      </c>
      <c r="I9504" s="57" t="n">
        <f aca="false">IFERROR(H9504/INDEX(Rate_Master!$C$2:$C$13,MATCH(F9504,Rate_Master!$A$2:$A$13,0)),0)</f>
        <v>0.291666666666667</v>
      </c>
    </row>
    <row r="9505" customFormat="false" ht="15" hidden="false" customHeight="false" outlineLevel="0" collapsed="false">
      <c r="A9505" s="47" t="s">
        <v>21457</v>
      </c>
      <c r="B9505" s="47" t="s">
        <v>2100</v>
      </c>
      <c r="C9505" s="48" t="n">
        <v>46192</v>
      </c>
      <c r="D9505" s="47" t="s">
        <v>65</v>
      </c>
      <c r="E9505" s="47" t="s">
        <v>134</v>
      </c>
      <c r="F9505" s="47" t="s">
        <v>159</v>
      </c>
      <c r="G9505" s="47" t="s">
        <v>133</v>
      </c>
      <c r="H9505" s="47" t="n">
        <v>543</v>
      </c>
      <c r="I9505" s="57" t="n">
        <f aca="false">IFERROR(H9505/INDEX(Rate_Master!$C$2:$C$13,MATCH(F9505,Rate_Master!$A$2:$A$13,0)),0)</f>
        <v>2.2625</v>
      </c>
    </row>
    <row r="9506" customFormat="false" ht="15" hidden="false" customHeight="false" outlineLevel="0" collapsed="false">
      <c r="A9506" s="47" t="s">
        <v>21458</v>
      </c>
      <c r="B9506" s="47" t="s">
        <v>2100</v>
      </c>
      <c r="C9506" s="48" t="n">
        <v>46192</v>
      </c>
      <c r="D9506" s="47" t="s">
        <v>65</v>
      </c>
      <c r="E9506" s="47" t="s">
        <v>134</v>
      </c>
      <c r="F9506" s="47" t="s">
        <v>159</v>
      </c>
      <c r="G9506" s="47" t="s">
        <v>135</v>
      </c>
      <c r="H9506" s="47" t="n">
        <v>397</v>
      </c>
      <c r="I9506" s="57" t="n">
        <f aca="false">IFERROR(H9506/INDEX(Rate_Master!$C$2:$C$13,MATCH(F9506,Rate_Master!$A$2:$A$13,0)),0)</f>
        <v>1.65416666666667</v>
      </c>
    </row>
    <row r="9507" customFormat="false" ht="15" hidden="false" customHeight="false" outlineLevel="0" collapsed="false">
      <c r="A9507" s="47" t="s">
        <v>21459</v>
      </c>
      <c r="B9507" s="47" t="s">
        <v>2100</v>
      </c>
      <c r="C9507" s="48" t="n">
        <v>46192</v>
      </c>
      <c r="D9507" s="47" t="s">
        <v>65</v>
      </c>
      <c r="E9507" s="47" t="s">
        <v>134</v>
      </c>
      <c r="F9507" s="47" t="s">
        <v>159</v>
      </c>
      <c r="G9507" s="47" t="s">
        <v>136</v>
      </c>
      <c r="H9507" s="47" t="n">
        <v>350</v>
      </c>
      <c r="I9507" s="57" t="n">
        <f aca="false">IFERROR(H9507/INDEX(Rate_Master!$C$2:$C$13,MATCH(F9507,Rate_Master!$A$2:$A$13,0)),0)</f>
        <v>1.45833333333333</v>
      </c>
    </row>
    <row r="9508" customFormat="false" ht="15" hidden="false" customHeight="false" outlineLevel="0" collapsed="false">
      <c r="A9508" s="47" t="s">
        <v>21460</v>
      </c>
      <c r="B9508" s="47" t="s">
        <v>2100</v>
      </c>
      <c r="C9508" s="48" t="n">
        <v>46192</v>
      </c>
      <c r="D9508" s="47" t="s">
        <v>65</v>
      </c>
      <c r="E9508" s="47" t="s">
        <v>134</v>
      </c>
      <c r="F9508" s="47" t="s">
        <v>159</v>
      </c>
      <c r="G9508" s="47" t="s">
        <v>137</v>
      </c>
      <c r="H9508" s="47" t="n">
        <v>230</v>
      </c>
      <c r="I9508" s="57" t="n">
        <f aca="false">IFERROR(H9508/INDEX(Rate_Master!$C$2:$C$13,MATCH(F9508,Rate_Master!$A$2:$A$13,0)),0)</f>
        <v>0.958333333333333</v>
      </c>
    </row>
    <row r="9509" customFormat="false" ht="15" hidden="false" customHeight="false" outlineLevel="0" collapsed="false">
      <c r="A9509" s="47" t="s">
        <v>21461</v>
      </c>
      <c r="B9509" s="47" t="s">
        <v>2100</v>
      </c>
      <c r="C9509" s="48" t="n">
        <v>46192</v>
      </c>
      <c r="D9509" s="47" t="s">
        <v>65</v>
      </c>
      <c r="E9509" s="47" t="s">
        <v>134</v>
      </c>
      <c r="F9509" s="47" t="s">
        <v>159</v>
      </c>
      <c r="G9509" s="47" t="s">
        <v>138</v>
      </c>
      <c r="H9509" s="47" t="n">
        <v>120</v>
      </c>
      <c r="I9509" s="57" t="n">
        <f aca="false">IFERROR(H9509/INDEX(Rate_Master!$C$2:$C$13,MATCH(F9509,Rate_Master!$A$2:$A$13,0)),0)</f>
        <v>0.5</v>
      </c>
    </row>
    <row r="9510" customFormat="false" ht="15" hidden="false" customHeight="false" outlineLevel="0" collapsed="false">
      <c r="A9510" s="47" t="s">
        <v>21462</v>
      </c>
      <c r="B9510" s="47" t="s">
        <v>2101</v>
      </c>
      <c r="C9510" s="48" t="n">
        <v>46192</v>
      </c>
      <c r="D9510" s="47" t="s">
        <v>65</v>
      </c>
      <c r="E9510" s="47" t="s">
        <v>134</v>
      </c>
      <c r="F9510" s="47" t="s">
        <v>157</v>
      </c>
      <c r="G9510" s="47" t="s">
        <v>133</v>
      </c>
      <c r="H9510" s="47" t="n">
        <v>903</v>
      </c>
      <c r="I9510" s="57" t="n">
        <f aca="false">IFERROR(H9510/INDEX(Rate_Master!$C$2:$C$13,MATCH(F9510,Rate_Master!$A$2:$A$13,0)),0)</f>
        <v>4.10454545454545</v>
      </c>
    </row>
    <row r="9511" customFormat="false" ht="15" hidden="false" customHeight="false" outlineLevel="0" collapsed="false">
      <c r="A9511" s="47" t="s">
        <v>21463</v>
      </c>
      <c r="B9511" s="47" t="s">
        <v>2101</v>
      </c>
      <c r="C9511" s="48" t="n">
        <v>46192</v>
      </c>
      <c r="D9511" s="47" t="s">
        <v>65</v>
      </c>
      <c r="E9511" s="47" t="s">
        <v>134</v>
      </c>
      <c r="F9511" s="47" t="s">
        <v>157</v>
      </c>
      <c r="G9511" s="47" t="s">
        <v>135</v>
      </c>
      <c r="H9511" s="47" t="n">
        <v>504</v>
      </c>
      <c r="I9511" s="57" t="n">
        <f aca="false">IFERROR(H9511/INDEX(Rate_Master!$C$2:$C$13,MATCH(F9511,Rate_Master!$A$2:$A$13,0)),0)</f>
        <v>2.29090909090909</v>
      </c>
    </row>
    <row r="9512" customFormat="false" ht="15" hidden="false" customHeight="false" outlineLevel="0" collapsed="false">
      <c r="A9512" s="47" t="s">
        <v>21464</v>
      </c>
      <c r="B9512" s="47" t="s">
        <v>2101</v>
      </c>
      <c r="C9512" s="48" t="n">
        <v>46192</v>
      </c>
      <c r="D9512" s="47" t="s">
        <v>65</v>
      </c>
      <c r="E9512" s="47" t="s">
        <v>134</v>
      </c>
      <c r="F9512" s="47" t="s">
        <v>157</v>
      </c>
      <c r="G9512" s="47" t="s">
        <v>136</v>
      </c>
      <c r="H9512" s="47" t="n">
        <v>350</v>
      </c>
      <c r="I9512" s="57" t="n">
        <f aca="false">IFERROR(H9512/INDEX(Rate_Master!$C$2:$C$13,MATCH(F9512,Rate_Master!$A$2:$A$13,0)),0)</f>
        <v>1.59090909090909</v>
      </c>
    </row>
    <row r="9513" customFormat="false" ht="15" hidden="false" customHeight="false" outlineLevel="0" collapsed="false">
      <c r="A9513" s="47" t="s">
        <v>21465</v>
      </c>
      <c r="B9513" s="47" t="s">
        <v>2101</v>
      </c>
      <c r="C9513" s="48" t="n">
        <v>46192</v>
      </c>
      <c r="D9513" s="47" t="s">
        <v>65</v>
      </c>
      <c r="E9513" s="47" t="s">
        <v>134</v>
      </c>
      <c r="F9513" s="47" t="s">
        <v>157</v>
      </c>
      <c r="G9513" s="47" t="s">
        <v>137</v>
      </c>
      <c r="H9513" s="47" t="n">
        <v>299</v>
      </c>
      <c r="I9513" s="57" t="n">
        <f aca="false">IFERROR(H9513/INDEX(Rate_Master!$C$2:$C$13,MATCH(F9513,Rate_Master!$A$2:$A$13,0)),0)</f>
        <v>1.35909090909091</v>
      </c>
    </row>
    <row r="9514" customFormat="false" ht="15" hidden="false" customHeight="false" outlineLevel="0" collapsed="false">
      <c r="A9514" s="47" t="s">
        <v>21466</v>
      </c>
      <c r="B9514" s="47" t="s">
        <v>2101</v>
      </c>
      <c r="C9514" s="48" t="n">
        <v>46192</v>
      </c>
      <c r="D9514" s="47" t="s">
        <v>65</v>
      </c>
      <c r="E9514" s="47" t="s">
        <v>134</v>
      </c>
      <c r="F9514" s="47" t="s">
        <v>157</v>
      </c>
      <c r="G9514" s="47" t="s">
        <v>138</v>
      </c>
      <c r="H9514" s="47" t="n">
        <v>152</v>
      </c>
      <c r="I9514" s="57" t="n">
        <f aca="false">IFERROR(H9514/INDEX(Rate_Master!$C$2:$C$13,MATCH(F9514,Rate_Master!$A$2:$A$13,0)),0)</f>
        <v>0.690909090909091</v>
      </c>
    </row>
    <row r="9515" customFormat="false" ht="15" hidden="false" customHeight="false" outlineLevel="0" collapsed="false">
      <c r="A9515" s="47" t="s">
        <v>21467</v>
      </c>
      <c r="B9515" s="47" t="s">
        <v>2103</v>
      </c>
      <c r="C9515" s="48" t="n">
        <v>46192</v>
      </c>
      <c r="D9515" s="47" t="s">
        <v>65</v>
      </c>
      <c r="E9515" s="47" t="s">
        <v>134</v>
      </c>
      <c r="F9515" s="47" t="s">
        <v>157</v>
      </c>
      <c r="G9515" s="47" t="s">
        <v>133</v>
      </c>
      <c r="H9515" s="47" t="n">
        <v>937</v>
      </c>
      <c r="I9515" s="57" t="n">
        <f aca="false">IFERROR(H9515/INDEX(Rate_Master!$C$2:$C$13,MATCH(F9515,Rate_Master!$A$2:$A$13,0)),0)</f>
        <v>4.25909090909091</v>
      </c>
    </row>
    <row r="9516" customFormat="false" ht="15" hidden="false" customHeight="false" outlineLevel="0" collapsed="false">
      <c r="A9516" s="47" t="s">
        <v>21468</v>
      </c>
      <c r="B9516" s="47" t="s">
        <v>2103</v>
      </c>
      <c r="C9516" s="48" t="n">
        <v>46192</v>
      </c>
      <c r="D9516" s="47" t="s">
        <v>65</v>
      </c>
      <c r="E9516" s="47" t="s">
        <v>134</v>
      </c>
      <c r="F9516" s="47" t="s">
        <v>157</v>
      </c>
      <c r="G9516" s="47" t="s">
        <v>135</v>
      </c>
      <c r="H9516" s="47" t="n">
        <v>467</v>
      </c>
      <c r="I9516" s="57" t="n">
        <f aca="false">IFERROR(H9516/INDEX(Rate_Master!$C$2:$C$13,MATCH(F9516,Rate_Master!$A$2:$A$13,0)),0)</f>
        <v>2.12272727272727</v>
      </c>
    </row>
    <row r="9517" customFormat="false" ht="15" hidden="false" customHeight="false" outlineLevel="0" collapsed="false">
      <c r="A9517" s="47" t="s">
        <v>21469</v>
      </c>
      <c r="B9517" s="47" t="s">
        <v>2103</v>
      </c>
      <c r="C9517" s="48" t="n">
        <v>46192</v>
      </c>
      <c r="D9517" s="47" t="s">
        <v>65</v>
      </c>
      <c r="E9517" s="47" t="s">
        <v>134</v>
      </c>
      <c r="F9517" s="47" t="s">
        <v>157</v>
      </c>
      <c r="G9517" s="47" t="s">
        <v>136</v>
      </c>
      <c r="H9517" s="47" t="n">
        <v>403</v>
      </c>
      <c r="I9517" s="57" t="n">
        <f aca="false">IFERROR(H9517/INDEX(Rate_Master!$C$2:$C$13,MATCH(F9517,Rate_Master!$A$2:$A$13,0)),0)</f>
        <v>1.83181818181818</v>
      </c>
    </row>
    <row r="9518" customFormat="false" ht="15" hidden="false" customHeight="false" outlineLevel="0" collapsed="false">
      <c r="A9518" s="47" t="s">
        <v>21470</v>
      </c>
      <c r="B9518" s="47" t="s">
        <v>2103</v>
      </c>
      <c r="C9518" s="48" t="n">
        <v>46192</v>
      </c>
      <c r="D9518" s="47" t="s">
        <v>65</v>
      </c>
      <c r="E9518" s="47" t="s">
        <v>134</v>
      </c>
      <c r="F9518" s="47" t="s">
        <v>157</v>
      </c>
      <c r="G9518" s="47" t="s">
        <v>137</v>
      </c>
      <c r="H9518" s="47" t="n">
        <v>263</v>
      </c>
      <c r="I9518" s="57" t="n">
        <f aca="false">IFERROR(H9518/INDEX(Rate_Master!$C$2:$C$13,MATCH(F9518,Rate_Master!$A$2:$A$13,0)),0)</f>
        <v>1.19545454545455</v>
      </c>
    </row>
    <row r="9519" customFormat="false" ht="15" hidden="false" customHeight="false" outlineLevel="0" collapsed="false">
      <c r="A9519" s="47" t="s">
        <v>21471</v>
      </c>
      <c r="B9519" s="47" t="s">
        <v>2103</v>
      </c>
      <c r="C9519" s="48" t="n">
        <v>46192</v>
      </c>
      <c r="D9519" s="47" t="s">
        <v>65</v>
      </c>
      <c r="E9519" s="47" t="s">
        <v>134</v>
      </c>
      <c r="F9519" s="47" t="s">
        <v>157</v>
      </c>
      <c r="G9519" s="47" t="s">
        <v>138</v>
      </c>
      <c r="H9519" s="47" t="n">
        <v>155</v>
      </c>
      <c r="I9519" s="57" t="n">
        <f aca="false">IFERROR(H9519/INDEX(Rate_Master!$C$2:$C$13,MATCH(F9519,Rate_Master!$A$2:$A$13,0)),0)</f>
        <v>0.704545454545455</v>
      </c>
    </row>
    <row r="9520" customFormat="false" ht="15" hidden="false" customHeight="false" outlineLevel="0" collapsed="false">
      <c r="A9520" s="47" t="s">
        <v>21472</v>
      </c>
      <c r="B9520" s="47" t="s">
        <v>2104</v>
      </c>
      <c r="C9520" s="48" t="n">
        <v>46193</v>
      </c>
      <c r="D9520" s="47" t="s">
        <v>62</v>
      </c>
      <c r="E9520" s="47" t="s">
        <v>120</v>
      </c>
      <c r="F9520" s="47" t="s">
        <v>149</v>
      </c>
      <c r="G9520" s="47" t="s">
        <v>119</v>
      </c>
      <c r="H9520" s="47" t="n">
        <v>935</v>
      </c>
      <c r="I9520" s="57" t="n">
        <f aca="false">IFERROR(H9520/INDEX(Rate_Master!$C$2:$C$13,MATCH(F9520,Rate_Master!$A$2:$A$13,0)),0)</f>
        <v>0.85</v>
      </c>
    </row>
    <row r="9521" customFormat="false" ht="15" hidden="false" customHeight="false" outlineLevel="0" collapsed="false">
      <c r="A9521" s="47" t="s">
        <v>21473</v>
      </c>
      <c r="B9521" s="47" t="s">
        <v>2104</v>
      </c>
      <c r="C9521" s="48" t="n">
        <v>46193</v>
      </c>
      <c r="D9521" s="47" t="s">
        <v>62</v>
      </c>
      <c r="E9521" s="47" t="s">
        <v>120</v>
      </c>
      <c r="F9521" s="47" t="s">
        <v>149</v>
      </c>
      <c r="G9521" s="47" t="s">
        <v>121</v>
      </c>
      <c r="H9521" s="47" t="n">
        <v>884</v>
      </c>
      <c r="I9521" s="57" t="n">
        <f aca="false">IFERROR(H9521/INDEX(Rate_Master!$C$2:$C$13,MATCH(F9521,Rate_Master!$A$2:$A$13,0)),0)</f>
        <v>0.803636363636364</v>
      </c>
    </row>
    <row r="9522" customFormat="false" ht="15" hidden="false" customHeight="false" outlineLevel="0" collapsed="false">
      <c r="A9522" s="47" t="s">
        <v>21474</v>
      </c>
      <c r="B9522" s="47" t="s">
        <v>2104</v>
      </c>
      <c r="C9522" s="48" t="n">
        <v>46193</v>
      </c>
      <c r="D9522" s="47" t="s">
        <v>62</v>
      </c>
      <c r="E9522" s="47" t="s">
        <v>120</v>
      </c>
      <c r="F9522" s="47" t="s">
        <v>149</v>
      </c>
      <c r="G9522" s="47" t="s">
        <v>122</v>
      </c>
      <c r="H9522" s="47" t="n">
        <v>949</v>
      </c>
      <c r="I9522" s="57" t="n">
        <f aca="false">IFERROR(H9522/INDEX(Rate_Master!$C$2:$C$13,MATCH(F9522,Rate_Master!$A$2:$A$13,0)),0)</f>
        <v>0.862727272727273</v>
      </c>
    </row>
    <row r="9523" customFormat="false" ht="15" hidden="false" customHeight="false" outlineLevel="0" collapsed="false">
      <c r="A9523" s="47" t="s">
        <v>21475</v>
      </c>
      <c r="B9523" s="47" t="s">
        <v>2104</v>
      </c>
      <c r="C9523" s="48" t="n">
        <v>46193</v>
      </c>
      <c r="D9523" s="47" t="s">
        <v>62</v>
      </c>
      <c r="E9523" s="47" t="s">
        <v>120</v>
      </c>
      <c r="F9523" s="47" t="s">
        <v>149</v>
      </c>
      <c r="G9523" s="47" t="s">
        <v>123</v>
      </c>
      <c r="H9523" s="47" t="n">
        <v>752</v>
      </c>
      <c r="I9523" s="57" t="n">
        <f aca="false">IFERROR(H9523/INDEX(Rate_Master!$C$2:$C$13,MATCH(F9523,Rate_Master!$A$2:$A$13,0)),0)</f>
        <v>0.683636363636364</v>
      </c>
    </row>
    <row r="9524" customFormat="false" ht="15" hidden="false" customHeight="false" outlineLevel="0" collapsed="false">
      <c r="A9524" s="47" t="s">
        <v>21476</v>
      </c>
      <c r="B9524" s="47" t="s">
        <v>2104</v>
      </c>
      <c r="C9524" s="48" t="n">
        <v>46193</v>
      </c>
      <c r="D9524" s="47" t="s">
        <v>62</v>
      </c>
      <c r="E9524" s="47" t="s">
        <v>120</v>
      </c>
      <c r="F9524" s="47" t="s">
        <v>149</v>
      </c>
      <c r="G9524" s="47" t="s">
        <v>124</v>
      </c>
      <c r="H9524" s="47" t="n">
        <v>452</v>
      </c>
      <c r="I9524" s="57" t="n">
        <f aca="false">IFERROR(H9524/INDEX(Rate_Master!$C$2:$C$13,MATCH(F9524,Rate_Master!$A$2:$A$13,0)),0)</f>
        <v>0.410909090909091</v>
      </c>
    </row>
    <row r="9525" customFormat="false" ht="15" hidden="false" customHeight="false" outlineLevel="0" collapsed="false">
      <c r="A9525" s="47" t="s">
        <v>21477</v>
      </c>
      <c r="B9525" s="47" t="s">
        <v>2104</v>
      </c>
      <c r="C9525" s="48" t="n">
        <v>46193</v>
      </c>
      <c r="D9525" s="47" t="s">
        <v>62</v>
      </c>
      <c r="E9525" s="47" t="s">
        <v>120</v>
      </c>
      <c r="F9525" s="47" t="s">
        <v>149</v>
      </c>
      <c r="G9525" s="47" t="s">
        <v>125</v>
      </c>
      <c r="H9525" s="47" t="n">
        <v>260</v>
      </c>
      <c r="I9525" s="57" t="n">
        <f aca="false">IFERROR(H9525/INDEX(Rate_Master!$C$2:$C$13,MATCH(F9525,Rate_Master!$A$2:$A$13,0)),0)</f>
        <v>0.236363636363636</v>
      </c>
    </row>
    <row r="9526" customFormat="false" ht="15" hidden="false" customHeight="false" outlineLevel="0" collapsed="false">
      <c r="A9526" s="47" t="s">
        <v>21478</v>
      </c>
      <c r="B9526" s="47" t="s">
        <v>2104</v>
      </c>
      <c r="C9526" s="48" t="n">
        <v>46193</v>
      </c>
      <c r="D9526" s="47" t="s">
        <v>62</v>
      </c>
      <c r="E9526" s="47" t="s">
        <v>120</v>
      </c>
      <c r="F9526" s="47" t="s">
        <v>149</v>
      </c>
      <c r="G9526" s="47" t="s">
        <v>126</v>
      </c>
      <c r="H9526" s="47" t="n">
        <v>206</v>
      </c>
      <c r="I9526" s="57" t="n">
        <f aca="false">IFERROR(H9526/INDEX(Rate_Master!$C$2:$C$13,MATCH(F9526,Rate_Master!$A$2:$A$13,0)),0)</f>
        <v>0.187272727272727</v>
      </c>
    </row>
    <row r="9527" customFormat="false" ht="15" hidden="false" customHeight="false" outlineLevel="0" collapsed="false">
      <c r="A9527" s="47" t="s">
        <v>21479</v>
      </c>
      <c r="B9527" s="47" t="s">
        <v>2105</v>
      </c>
      <c r="C9527" s="48" t="n">
        <v>46193</v>
      </c>
      <c r="D9527" s="47" t="s">
        <v>62</v>
      </c>
      <c r="E9527" s="47" t="s">
        <v>120</v>
      </c>
      <c r="F9527" s="47" t="s">
        <v>149</v>
      </c>
      <c r="G9527" s="47" t="s">
        <v>119</v>
      </c>
      <c r="H9527" s="47" t="n">
        <v>2491</v>
      </c>
      <c r="I9527" s="57" t="n">
        <f aca="false">IFERROR(H9527/INDEX(Rate_Master!$C$2:$C$13,MATCH(F9527,Rate_Master!$A$2:$A$13,0)),0)</f>
        <v>2.26454545454545</v>
      </c>
    </row>
    <row r="9528" customFormat="false" ht="15" hidden="false" customHeight="false" outlineLevel="0" collapsed="false">
      <c r="A9528" s="47" t="s">
        <v>21480</v>
      </c>
      <c r="B9528" s="47" t="s">
        <v>2105</v>
      </c>
      <c r="C9528" s="48" t="n">
        <v>46193</v>
      </c>
      <c r="D9528" s="47" t="s">
        <v>62</v>
      </c>
      <c r="E9528" s="47" t="s">
        <v>120</v>
      </c>
      <c r="F9528" s="47" t="s">
        <v>149</v>
      </c>
      <c r="G9528" s="47" t="s">
        <v>121</v>
      </c>
      <c r="H9528" s="47" t="n">
        <v>2253</v>
      </c>
      <c r="I9528" s="57" t="n">
        <f aca="false">IFERROR(H9528/INDEX(Rate_Master!$C$2:$C$13,MATCH(F9528,Rate_Master!$A$2:$A$13,0)),0)</f>
        <v>2.04818181818182</v>
      </c>
    </row>
    <row r="9529" customFormat="false" ht="15" hidden="false" customHeight="false" outlineLevel="0" collapsed="false">
      <c r="A9529" s="47" t="s">
        <v>21481</v>
      </c>
      <c r="B9529" s="47" t="s">
        <v>2105</v>
      </c>
      <c r="C9529" s="48" t="n">
        <v>46193</v>
      </c>
      <c r="D9529" s="47" t="s">
        <v>62</v>
      </c>
      <c r="E9529" s="47" t="s">
        <v>120</v>
      </c>
      <c r="F9529" s="47" t="s">
        <v>149</v>
      </c>
      <c r="G9529" s="47" t="s">
        <v>122</v>
      </c>
      <c r="H9529" s="47" t="n">
        <v>2462</v>
      </c>
      <c r="I9529" s="57" t="n">
        <f aca="false">IFERROR(H9529/INDEX(Rate_Master!$C$2:$C$13,MATCH(F9529,Rate_Master!$A$2:$A$13,0)),0)</f>
        <v>2.23818181818182</v>
      </c>
    </row>
    <row r="9530" customFormat="false" ht="15" hidden="false" customHeight="false" outlineLevel="0" collapsed="false">
      <c r="A9530" s="47" t="s">
        <v>21482</v>
      </c>
      <c r="B9530" s="47" t="s">
        <v>2105</v>
      </c>
      <c r="C9530" s="48" t="n">
        <v>46193</v>
      </c>
      <c r="D9530" s="47" t="s">
        <v>62</v>
      </c>
      <c r="E9530" s="47" t="s">
        <v>120</v>
      </c>
      <c r="F9530" s="47" t="s">
        <v>149</v>
      </c>
      <c r="G9530" s="47" t="s">
        <v>123</v>
      </c>
      <c r="H9530" s="47" t="n">
        <v>1848</v>
      </c>
      <c r="I9530" s="57" t="n">
        <f aca="false">IFERROR(H9530/INDEX(Rate_Master!$C$2:$C$13,MATCH(F9530,Rate_Master!$A$2:$A$13,0)),0)</f>
        <v>1.68</v>
      </c>
    </row>
    <row r="9531" customFormat="false" ht="15" hidden="false" customHeight="false" outlineLevel="0" collapsed="false">
      <c r="A9531" s="47" t="s">
        <v>21483</v>
      </c>
      <c r="B9531" s="47" t="s">
        <v>2105</v>
      </c>
      <c r="C9531" s="48" t="n">
        <v>46193</v>
      </c>
      <c r="D9531" s="47" t="s">
        <v>62</v>
      </c>
      <c r="E9531" s="47" t="s">
        <v>120</v>
      </c>
      <c r="F9531" s="47" t="s">
        <v>149</v>
      </c>
      <c r="G9531" s="47" t="s">
        <v>124</v>
      </c>
      <c r="H9531" s="47" t="n">
        <v>1142</v>
      </c>
      <c r="I9531" s="57" t="n">
        <f aca="false">IFERROR(H9531/INDEX(Rate_Master!$C$2:$C$13,MATCH(F9531,Rate_Master!$A$2:$A$13,0)),0)</f>
        <v>1.03818181818182</v>
      </c>
    </row>
    <row r="9532" customFormat="false" ht="15" hidden="false" customHeight="false" outlineLevel="0" collapsed="false">
      <c r="A9532" s="47" t="s">
        <v>21484</v>
      </c>
      <c r="B9532" s="47" t="s">
        <v>2105</v>
      </c>
      <c r="C9532" s="48" t="n">
        <v>46193</v>
      </c>
      <c r="D9532" s="47" t="s">
        <v>62</v>
      </c>
      <c r="E9532" s="47" t="s">
        <v>120</v>
      </c>
      <c r="F9532" s="47" t="s">
        <v>149</v>
      </c>
      <c r="G9532" s="47" t="s">
        <v>125</v>
      </c>
      <c r="H9532" s="47" t="n">
        <v>687</v>
      </c>
      <c r="I9532" s="57" t="n">
        <f aca="false">IFERROR(H9532/INDEX(Rate_Master!$C$2:$C$13,MATCH(F9532,Rate_Master!$A$2:$A$13,0)),0)</f>
        <v>0.624545454545455</v>
      </c>
    </row>
    <row r="9533" customFormat="false" ht="15" hidden="false" customHeight="false" outlineLevel="0" collapsed="false">
      <c r="A9533" s="47" t="s">
        <v>21485</v>
      </c>
      <c r="B9533" s="47" t="s">
        <v>2105</v>
      </c>
      <c r="C9533" s="48" t="n">
        <v>46193</v>
      </c>
      <c r="D9533" s="47" t="s">
        <v>62</v>
      </c>
      <c r="E9533" s="47" t="s">
        <v>120</v>
      </c>
      <c r="F9533" s="47" t="s">
        <v>149</v>
      </c>
      <c r="G9533" s="47" t="s">
        <v>126</v>
      </c>
      <c r="H9533" s="47" t="n">
        <v>451</v>
      </c>
      <c r="I9533" s="57" t="n">
        <f aca="false">IFERROR(H9533/INDEX(Rate_Master!$C$2:$C$13,MATCH(F9533,Rate_Master!$A$2:$A$13,0)),0)</f>
        <v>0.41</v>
      </c>
    </row>
    <row r="9534" customFormat="false" ht="15" hidden="false" customHeight="false" outlineLevel="0" collapsed="false">
      <c r="A9534" s="47" t="s">
        <v>21486</v>
      </c>
      <c r="B9534" s="47" t="s">
        <v>2106</v>
      </c>
      <c r="C9534" s="48" t="n">
        <v>46193</v>
      </c>
      <c r="D9534" s="47" t="s">
        <v>62</v>
      </c>
      <c r="E9534" s="47" t="s">
        <v>120</v>
      </c>
      <c r="F9534" s="47" t="s">
        <v>149</v>
      </c>
      <c r="G9534" s="47" t="s">
        <v>119</v>
      </c>
      <c r="H9534" s="47" t="n">
        <v>1393</v>
      </c>
      <c r="I9534" s="57" t="n">
        <f aca="false">IFERROR(H9534/INDEX(Rate_Master!$C$2:$C$13,MATCH(F9534,Rate_Master!$A$2:$A$13,0)),0)</f>
        <v>1.26636363636364</v>
      </c>
    </row>
    <row r="9535" customFormat="false" ht="15" hidden="false" customHeight="false" outlineLevel="0" collapsed="false">
      <c r="A9535" s="47" t="s">
        <v>21487</v>
      </c>
      <c r="B9535" s="47" t="s">
        <v>2106</v>
      </c>
      <c r="C9535" s="48" t="n">
        <v>46193</v>
      </c>
      <c r="D9535" s="47" t="s">
        <v>62</v>
      </c>
      <c r="E9535" s="47" t="s">
        <v>120</v>
      </c>
      <c r="F9535" s="47" t="s">
        <v>149</v>
      </c>
      <c r="G9535" s="47" t="s">
        <v>121</v>
      </c>
      <c r="H9535" s="47" t="n">
        <v>1299</v>
      </c>
      <c r="I9535" s="57" t="n">
        <f aca="false">IFERROR(H9535/INDEX(Rate_Master!$C$2:$C$13,MATCH(F9535,Rate_Master!$A$2:$A$13,0)),0)</f>
        <v>1.18090909090909</v>
      </c>
    </row>
    <row r="9536" customFormat="false" ht="15" hidden="false" customHeight="false" outlineLevel="0" collapsed="false">
      <c r="A9536" s="47" t="s">
        <v>21488</v>
      </c>
      <c r="B9536" s="47" t="s">
        <v>2106</v>
      </c>
      <c r="C9536" s="48" t="n">
        <v>46193</v>
      </c>
      <c r="D9536" s="47" t="s">
        <v>62</v>
      </c>
      <c r="E9536" s="47" t="s">
        <v>120</v>
      </c>
      <c r="F9536" s="47" t="s">
        <v>149</v>
      </c>
      <c r="G9536" s="47" t="s">
        <v>122</v>
      </c>
      <c r="H9536" s="47" t="n">
        <v>1405</v>
      </c>
      <c r="I9536" s="57" t="n">
        <f aca="false">IFERROR(H9536/INDEX(Rate_Master!$C$2:$C$13,MATCH(F9536,Rate_Master!$A$2:$A$13,0)),0)</f>
        <v>1.27727272727273</v>
      </c>
    </row>
    <row r="9537" customFormat="false" ht="15" hidden="false" customHeight="false" outlineLevel="0" collapsed="false">
      <c r="A9537" s="47" t="s">
        <v>21489</v>
      </c>
      <c r="B9537" s="47" t="s">
        <v>2106</v>
      </c>
      <c r="C9537" s="48" t="n">
        <v>46193</v>
      </c>
      <c r="D9537" s="47" t="s">
        <v>62</v>
      </c>
      <c r="E9537" s="47" t="s">
        <v>120</v>
      </c>
      <c r="F9537" s="47" t="s">
        <v>149</v>
      </c>
      <c r="G9537" s="47" t="s">
        <v>123</v>
      </c>
      <c r="H9537" s="47" t="n">
        <v>956</v>
      </c>
      <c r="I9537" s="57" t="n">
        <f aca="false">IFERROR(H9537/INDEX(Rate_Master!$C$2:$C$13,MATCH(F9537,Rate_Master!$A$2:$A$13,0)),0)</f>
        <v>0.869090909090909</v>
      </c>
    </row>
    <row r="9538" customFormat="false" ht="15" hidden="false" customHeight="false" outlineLevel="0" collapsed="false">
      <c r="A9538" s="47" t="s">
        <v>21490</v>
      </c>
      <c r="B9538" s="47" t="s">
        <v>2106</v>
      </c>
      <c r="C9538" s="48" t="n">
        <v>46193</v>
      </c>
      <c r="D9538" s="47" t="s">
        <v>62</v>
      </c>
      <c r="E9538" s="47" t="s">
        <v>120</v>
      </c>
      <c r="F9538" s="47" t="s">
        <v>149</v>
      </c>
      <c r="G9538" s="47" t="s">
        <v>124</v>
      </c>
      <c r="H9538" s="47" t="n">
        <v>610</v>
      </c>
      <c r="I9538" s="57" t="n">
        <f aca="false">IFERROR(H9538/INDEX(Rate_Master!$C$2:$C$13,MATCH(F9538,Rate_Master!$A$2:$A$13,0)),0)</f>
        <v>0.554545454545455</v>
      </c>
    </row>
    <row r="9539" customFormat="false" ht="15" hidden="false" customHeight="false" outlineLevel="0" collapsed="false">
      <c r="A9539" s="47" t="s">
        <v>21491</v>
      </c>
      <c r="B9539" s="47" t="s">
        <v>2106</v>
      </c>
      <c r="C9539" s="48" t="n">
        <v>46193</v>
      </c>
      <c r="D9539" s="47" t="s">
        <v>62</v>
      </c>
      <c r="E9539" s="47" t="s">
        <v>120</v>
      </c>
      <c r="F9539" s="47" t="s">
        <v>149</v>
      </c>
      <c r="G9539" s="47" t="s">
        <v>125</v>
      </c>
      <c r="H9539" s="47" t="n">
        <v>363</v>
      </c>
      <c r="I9539" s="57" t="n">
        <f aca="false">IFERROR(H9539/INDEX(Rate_Master!$C$2:$C$13,MATCH(F9539,Rate_Master!$A$2:$A$13,0)),0)</f>
        <v>0.33</v>
      </c>
    </row>
    <row r="9540" customFormat="false" ht="15" hidden="false" customHeight="false" outlineLevel="0" collapsed="false">
      <c r="A9540" s="47" t="s">
        <v>21492</v>
      </c>
      <c r="B9540" s="47" t="s">
        <v>2106</v>
      </c>
      <c r="C9540" s="48" t="n">
        <v>46193</v>
      </c>
      <c r="D9540" s="47" t="s">
        <v>62</v>
      </c>
      <c r="E9540" s="47" t="s">
        <v>120</v>
      </c>
      <c r="F9540" s="47" t="s">
        <v>149</v>
      </c>
      <c r="G9540" s="47" t="s">
        <v>126</v>
      </c>
      <c r="H9540" s="47" t="n">
        <v>252</v>
      </c>
      <c r="I9540" s="57" t="n">
        <f aca="false">IFERROR(H9540/INDEX(Rate_Master!$C$2:$C$13,MATCH(F9540,Rate_Master!$A$2:$A$13,0)),0)</f>
        <v>0.229090909090909</v>
      </c>
    </row>
    <row r="9541" customFormat="false" ht="15" hidden="false" customHeight="false" outlineLevel="0" collapsed="false">
      <c r="A9541" s="47" t="s">
        <v>21493</v>
      </c>
      <c r="B9541" s="47" t="s">
        <v>2107</v>
      </c>
      <c r="C9541" s="48" t="n">
        <v>46193</v>
      </c>
      <c r="D9541" s="47" t="s">
        <v>63</v>
      </c>
      <c r="E9541" s="47" t="s">
        <v>120</v>
      </c>
      <c r="F9541" s="47" t="s">
        <v>153</v>
      </c>
      <c r="G9541" s="47" t="s">
        <v>119</v>
      </c>
      <c r="H9541" s="47" t="n">
        <v>912</v>
      </c>
      <c r="I9541" s="57" t="n">
        <f aca="false">IFERROR(H9541/INDEX(Rate_Master!$C$2:$C$13,MATCH(F9541,Rate_Master!$A$2:$A$13,0)),0)</f>
        <v>0.912</v>
      </c>
    </row>
    <row r="9542" customFormat="false" ht="15" hidden="false" customHeight="false" outlineLevel="0" collapsed="false">
      <c r="A9542" s="47" t="s">
        <v>21494</v>
      </c>
      <c r="B9542" s="47" t="s">
        <v>2107</v>
      </c>
      <c r="C9542" s="48" t="n">
        <v>46193</v>
      </c>
      <c r="D9542" s="47" t="s">
        <v>63</v>
      </c>
      <c r="E9542" s="47" t="s">
        <v>120</v>
      </c>
      <c r="F9542" s="47" t="s">
        <v>153</v>
      </c>
      <c r="G9542" s="47" t="s">
        <v>121</v>
      </c>
      <c r="H9542" s="47" t="n">
        <v>799</v>
      </c>
      <c r="I9542" s="57" t="n">
        <f aca="false">IFERROR(H9542/INDEX(Rate_Master!$C$2:$C$13,MATCH(F9542,Rate_Master!$A$2:$A$13,0)),0)</f>
        <v>0.799</v>
      </c>
    </row>
    <row r="9543" customFormat="false" ht="15" hidden="false" customHeight="false" outlineLevel="0" collapsed="false">
      <c r="A9543" s="47" t="s">
        <v>21495</v>
      </c>
      <c r="B9543" s="47" t="s">
        <v>2107</v>
      </c>
      <c r="C9543" s="48" t="n">
        <v>46193</v>
      </c>
      <c r="D9543" s="47" t="s">
        <v>63</v>
      </c>
      <c r="E9543" s="47" t="s">
        <v>120</v>
      </c>
      <c r="F9543" s="47" t="s">
        <v>153</v>
      </c>
      <c r="G9543" s="47" t="s">
        <v>122</v>
      </c>
      <c r="H9543" s="47" t="n">
        <v>786</v>
      </c>
      <c r="I9543" s="57" t="n">
        <f aca="false">IFERROR(H9543/INDEX(Rate_Master!$C$2:$C$13,MATCH(F9543,Rate_Master!$A$2:$A$13,0)),0)</f>
        <v>0.786</v>
      </c>
    </row>
    <row r="9544" customFormat="false" ht="15" hidden="false" customHeight="false" outlineLevel="0" collapsed="false">
      <c r="A9544" s="47" t="s">
        <v>21496</v>
      </c>
      <c r="B9544" s="47" t="s">
        <v>2107</v>
      </c>
      <c r="C9544" s="48" t="n">
        <v>46193</v>
      </c>
      <c r="D9544" s="47" t="s">
        <v>63</v>
      </c>
      <c r="E9544" s="47" t="s">
        <v>120</v>
      </c>
      <c r="F9544" s="47" t="s">
        <v>153</v>
      </c>
      <c r="G9544" s="47" t="s">
        <v>123</v>
      </c>
      <c r="H9544" s="47" t="n">
        <v>650</v>
      </c>
      <c r="I9544" s="57" t="n">
        <f aca="false">IFERROR(H9544/INDEX(Rate_Master!$C$2:$C$13,MATCH(F9544,Rate_Master!$A$2:$A$13,0)),0)</f>
        <v>0.65</v>
      </c>
    </row>
    <row r="9545" customFormat="false" ht="15" hidden="false" customHeight="false" outlineLevel="0" collapsed="false">
      <c r="A9545" s="47" t="s">
        <v>21497</v>
      </c>
      <c r="B9545" s="47" t="s">
        <v>2107</v>
      </c>
      <c r="C9545" s="48" t="n">
        <v>46193</v>
      </c>
      <c r="D9545" s="47" t="s">
        <v>63</v>
      </c>
      <c r="E9545" s="47" t="s">
        <v>120</v>
      </c>
      <c r="F9545" s="47" t="s">
        <v>153</v>
      </c>
      <c r="G9545" s="47" t="s">
        <v>124</v>
      </c>
      <c r="H9545" s="47" t="n">
        <v>371</v>
      </c>
      <c r="I9545" s="57" t="n">
        <f aca="false">IFERROR(H9545/INDEX(Rate_Master!$C$2:$C$13,MATCH(F9545,Rate_Master!$A$2:$A$13,0)),0)</f>
        <v>0.371</v>
      </c>
    </row>
    <row r="9546" customFormat="false" ht="15" hidden="false" customHeight="false" outlineLevel="0" collapsed="false">
      <c r="A9546" s="47" t="s">
        <v>21498</v>
      </c>
      <c r="B9546" s="47" t="s">
        <v>2107</v>
      </c>
      <c r="C9546" s="48" t="n">
        <v>46193</v>
      </c>
      <c r="D9546" s="47" t="s">
        <v>63</v>
      </c>
      <c r="E9546" s="47" t="s">
        <v>120</v>
      </c>
      <c r="F9546" s="47" t="s">
        <v>153</v>
      </c>
      <c r="G9546" s="47" t="s">
        <v>125</v>
      </c>
      <c r="H9546" s="47" t="n">
        <v>244</v>
      </c>
      <c r="I9546" s="57" t="n">
        <f aca="false">IFERROR(H9546/INDEX(Rate_Master!$C$2:$C$13,MATCH(F9546,Rate_Master!$A$2:$A$13,0)),0)</f>
        <v>0.244</v>
      </c>
    </row>
    <row r="9547" customFormat="false" ht="15" hidden="false" customHeight="false" outlineLevel="0" collapsed="false">
      <c r="A9547" s="47" t="s">
        <v>21499</v>
      </c>
      <c r="B9547" s="47" t="s">
        <v>2107</v>
      </c>
      <c r="C9547" s="48" t="n">
        <v>46193</v>
      </c>
      <c r="D9547" s="47" t="s">
        <v>63</v>
      </c>
      <c r="E9547" s="47" t="s">
        <v>120</v>
      </c>
      <c r="F9547" s="47" t="s">
        <v>153</v>
      </c>
      <c r="G9547" s="47" t="s">
        <v>126</v>
      </c>
      <c r="H9547" s="47" t="n">
        <v>164</v>
      </c>
      <c r="I9547" s="57" t="n">
        <f aca="false">IFERROR(H9547/INDEX(Rate_Master!$C$2:$C$13,MATCH(F9547,Rate_Master!$A$2:$A$13,0)),0)</f>
        <v>0.164</v>
      </c>
    </row>
    <row r="9548" customFormat="false" ht="15" hidden="false" customHeight="false" outlineLevel="0" collapsed="false">
      <c r="A9548" s="47" t="s">
        <v>21500</v>
      </c>
      <c r="B9548" s="47" t="s">
        <v>2109</v>
      </c>
      <c r="C9548" s="48" t="n">
        <v>46193</v>
      </c>
      <c r="D9548" s="47" t="s">
        <v>63</v>
      </c>
      <c r="E9548" s="47" t="s">
        <v>120</v>
      </c>
      <c r="F9548" s="47" t="s">
        <v>153</v>
      </c>
      <c r="G9548" s="47" t="s">
        <v>119</v>
      </c>
      <c r="H9548" s="47" t="n">
        <v>1288</v>
      </c>
      <c r="I9548" s="57" t="n">
        <f aca="false">IFERROR(H9548/INDEX(Rate_Master!$C$2:$C$13,MATCH(F9548,Rate_Master!$A$2:$A$13,0)),0)</f>
        <v>1.288</v>
      </c>
    </row>
    <row r="9549" customFormat="false" ht="15" hidden="false" customHeight="false" outlineLevel="0" collapsed="false">
      <c r="A9549" s="47" t="s">
        <v>21501</v>
      </c>
      <c r="B9549" s="47" t="s">
        <v>2109</v>
      </c>
      <c r="C9549" s="48" t="n">
        <v>46193</v>
      </c>
      <c r="D9549" s="47" t="s">
        <v>63</v>
      </c>
      <c r="E9549" s="47" t="s">
        <v>120</v>
      </c>
      <c r="F9549" s="47" t="s">
        <v>153</v>
      </c>
      <c r="G9549" s="47" t="s">
        <v>121</v>
      </c>
      <c r="H9549" s="47" t="n">
        <v>1225</v>
      </c>
      <c r="I9549" s="57" t="n">
        <f aca="false">IFERROR(H9549/INDEX(Rate_Master!$C$2:$C$13,MATCH(F9549,Rate_Master!$A$2:$A$13,0)),0)</f>
        <v>1.225</v>
      </c>
    </row>
    <row r="9550" customFormat="false" ht="15" hidden="false" customHeight="false" outlineLevel="0" collapsed="false">
      <c r="A9550" s="47" t="s">
        <v>21502</v>
      </c>
      <c r="B9550" s="47" t="s">
        <v>2109</v>
      </c>
      <c r="C9550" s="48" t="n">
        <v>46193</v>
      </c>
      <c r="D9550" s="47" t="s">
        <v>63</v>
      </c>
      <c r="E9550" s="47" t="s">
        <v>120</v>
      </c>
      <c r="F9550" s="47" t="s">
        <v>153</v>
      </c>
      <c r="G9550" s="47" t="s">
        <v>122</v>
      </c>
      <c r="H9550" s="47" t="n">
        <v>1342</v>
      </c>
      <c r="I9550" s="57" t="n">
        <f aca="false">IFERROR(H9550/INDEX(Rate_Master!$C$2:$C$13,MATCH(F9550,Rate_Master!$A$2:$A$13,0)),0)</f>
        <v>1.342</v>
      </c>
    </row>
    <row r="9551" customFormat="false" ht="15" hidden="false" customHeight="false" outlineLevel="0" collapsed="false">
      <c r="A9551" s="47" t="s">
        <v>21503</v>
      </c>
      <c r="B9551" s="47" t="s">
        <v>2109</v>
      </c>
      <c r="C9551" s="48" t="n">
        <v>46193</v>
      </c>
      <c r="D9551" s="47" t="s">
        <v>63</v>
      </c>
      <c r="E9551" s="47" t="s">
        <v>120</v>
      </c>
      <c r="F9551" s="47" t="s">
        <v>153</v>
      </c>
      <c r="G9551" s="47" t="s">
        <v>123</v>
      </c>
      <c r="H9551" s="47" t="n">
        <v>989</v>
      </c>
      <c r="I9551" s="57" t="n">
        <f aca="false">IFERROR(H9551/INDEX(Rate_Master!$C$2:$C$13,MATCH(F9551,Rate_Master!$A$2:$A$13,0)),0)</f>
        <v>0.989</v>
      </c>
    </row>
    <row r="9552" customFormat="false" ht="15" hidden="false" customHeight="false" outlineLevel="0" collapsed="false">
      <c r="A9552" s="47" t="s">
        <v>21504</v>
      </c>
      <c r="B9552" s="47" t="s">
        <v>2109</v>
      </c>
      <c r="C9552" s="48" t="n">
        <v>46193</v>
      </c>
      <c r="D9552" s="47" t="s">
        <v>63</v>
      </c>
      <c r="E9552" s="47" t="s">
        <v>120</v>
      </c>
      <c r="F9552" s="47" t="s">
        <v>153</v>
      </c>
      <c r="G9552" s="47" t="s">
        <v>124</v>
      </c>
      <c r="H9552" s="47" t="n">
        <v>580</v>
      </c>
      <c r="I9552" s="57" t="n">
        <f aca="false">IFERROR(H9552/INDEX(Rate_Master!$C$2:$C$13,MATCH(F9552,Rate_Master!$A$2:$A$13,0)),0)</f>
        <v>0.58</v>
      </c>
    </row>
    <row r="9553" customFormat="false" ht="15" hidden="false" customHeight="false" outlineLevel="0" collapsed="false">
      <c r="A9553" s="47" t="s">
        <v>21505</v>
      </c>
      <c r="B9553" s="47" t="s">
        <v>2109</v>
      </c>
      <c r="C9553" s="48" t="n">
        <v>46193</v>
      </c>
      <c r="D9553" s="47" t="s">
        <v>63</v>
      </c>
      <c r="E9553" s="47" t="s">
        <v>120</v>
      </c>
      <c r="F9553" s="47" t="s">
        <v>153</v>
      </c>
      <c r="G9553" s="47" t="s">
        <v>125</v>
      </c>
      <c r="H9553" s="47" t="n">
        <v>354</v>
      </c>
      <c r="I9553" s="57" t="n">
        <f aca="false">IFERROR(H9553/INDEX(Rate_Master!$C$2:$C$13,MATCH(F9553,Rate_Master!$A$2:$A$13,0)),0)</f>
        <v>0.354</v>
      </c>
    </row>
    <row r="9554" customFormat="false" ht="15" hidden="false" customHeight="false" outlineLevel="0" collapsed="false">
      <c r="A9554" s="47" t="s">
        <v>21506</v>
      </c>
      <c r="B9554" s="47" t="s">
        <v>2109</v>
      </c>
      <c r="C9554" s="48" t="n">
        <v>46193</v>
      </c>
      <c r="D9554" s="47" t="s">
        <v>63</v>
      </c>
      <c r="E9554" s="47" t="s">
        <v>120</v>
      </c>
      <c r="F9554" s="47" t="s">
        <v>153</v>
      </c>
      <c r="G9554" s="47" t="s">
        <v>126</v>
      </c>
      <c r="H9554" s="47" t="n">
        <v>222</v>
      </c>
      <c r="I9554" s="57" t="n">
        <f aca="false">IFERROR(H9554/INDEX(Rate_Master!$C$2:$C$13,MATCH(F9554,Rate_Master!$A$2:$A$13,0)),0)</f>
        <v>0.222</v>
      </c>
    </row>
    <row r="9555" customFormat="false" ht="15" hidden="false" customHeight="false" outlineLevel="0" collapsed="false">
      <c r="A9555" s="47" t="s">
        <v>21507</v>
      </c>
      <c r="B9555" s="47" t="s">
        <v>2110</v>
      </c>
      <c r="C9555" s="48" t="n">
        <v>46193</v>
      </c>
      <c r="D9555" s="47" t="s">
        <v>63</v>
      </c>
      <c r="E9555" s="47" t="s">
        <v>120</v>
      </c>
      <c r="F9555" s="47" t="s">
        <v>153</v>
      </c>
      <c r="G9555" s="47" t="s">
        <v>119</v>
      </c>
      <c r="H9555" s="47" t="n">
        <v>1208</v>
      </c>
      <c r="I9555" s="57" t="n">
        <f aca="false">IFERROR(H9555/INDEX(Rate_Master!$C$2:$C$13,MATCH(F9555,Rate_Master!$A$2:$A$13,0)),0)</f>
        <v>1.208</v>
      </c>
    </row>
    <row r="9556" customFormat="false" ht="15" hidden="false" customHeight="false" outlineLevel="0" collapsed="false">
      <c r="A9556" s="47" t="s">
        <v>21508</v>
      </c>
      <c r="B9556" s="47" t="s">
        <v>2110</v>
      </c>
      <c r="C9556" s="48" t="n">
        <v>46193</v>
      </c>
      <c r="D9556" s="47" t="s">
        <v>63</v>
      </c>
      <c r="E9556" s="47" t="s">
        <v>120</v>
      </c>
      <c r="F9556" s="47" t="s">
        <v>153</v>
      </c>
      <c r="G9556" s="47" t="s">
        <v>121</v>
      </c>
      <c r="H9556" s="47" t="n">
        <v>1109</v>
      </c>
      <c r="I9556" s="57" t="n">
        <f aca="false">IFERROR(H9556/INDEX(Rate_Master!$C$2:$C$13,MATCH(F9556,Rate_Master!$A$2:$A$13,0)),0)</f>
        <v>1.109</v>
      </c>
    </row>
    <row r="9557" customFormat="false" ht="15" hidden="false" customHeight="false" outlineLevel="0" collapsed="false">
      <c r="A9557" s="47" t="s">
        <v>21509</v>
      </c>
      <c r="B9557" s="47" t="s">
        <v>2110</v>
      </c>
      <c r="C9557" s="48" t="n">
        <v>46193</v>
      </c>
      <c r="D9557" s="47" t="s">
        <v>63</v>
      </c>
      <c r="E9557" s="47" t="s">
        <v>120</v>
      </c>
      <c r="F9557" s="47" t="s">
        <v>153</v>
      </c>
      <c r="G9557" s="47" t="s">
        <v>122</v>
      </c>
      <c r="H9557" s="47" t="n">
        <v>1248</v>
      </c>
      <c r="I9557" s="57" t="n">
        <f aca="false">IFERROR(H9557/INDEX(Rate_Master!$C$2:$C$13,MATCH(F9557,Rate_Master!$A$2:$A$13,0)),0)</f>
        <v>1.248</v>
      </c>
    </row>
    <row r="9558" customFormat="false" ht="15" hidden="false" customHeight="false" outlineLevel="0" collapsed="false">
      <c r="A9558" s="47" t="s">
        <v>21510</v>
      </c>
      <c r="B9558" s="47" t="s">
        <v>2110</v>
      </c>
      <c r="C9558" s="48" t="n">
        <v>46193</v>
      </c>
      <c r="D9558" s="47" t="s">
        <v>63</v>
      </c>
      <c r="E9558" s="47" t="s">
        <v>120</v>
      </c>
      <c r="F9558" s="47" t="s">
        <v>153</v>
      </c>
      <c r="G9558" s="47" t="s">
        <v>123</v>
      </c>
      <c r="H9558" s="47" t="n">
        <v>889</v>
      </c>
      <c r="I9558" s="57" t="n">
        <f aca="false">IFERROR(H9558/INDEX(Rate_Master!$C$2:$C$13,MATCH(F9558,Rate_Master!$A$2:$A$13,0)),0)</f>
        <v>0.889</v>
      </c>
    </row>
    <row r="9559" customFormat="false" ht="15" hidden="false" customHeight="false" outlineLevel="0" collapsed="false">
      <c r="A9559" s="47" t="s">
        <v>21511</v>
      </c>
      <c r="B9559" s="47" t="s">
        <v>2110</v>
      </c>
      <c r="C9559" s="48" t="n">
        <v>46193</v>
      </c>
      <c r="D9559" s="47" t="s">
        <v>63</v>
      </c>
      <c r="E9559" s="47" t="s">
        <v>120</v>
      </c>
      <c r="F9559" s="47" t="s">
        <v>153</v>
      </c>
      <c r="G9559" s="47" t="s">
        <v>124</v>
      </c>
      <c r="H9559" s="47" t="n">
        <v>583</v>
      </c>
      <c r="I9559" s="57" t="n">
        <f aca="false">IFERROR(H9559/INDEX(Rate_Master!$C$2:$C$13,MATCH(F9559,Rate_Master!$A$2:$A$13,0)),0)</f>
        <v>0.583</v>
      </c>
    </row>
    <row r="9560" customFormat="false" ht="15" hidden="false" customHeight="false" outlineLevel="0" collapsed="false">
      <c r="A9560" s="47" t="s">
        <v>21512</v>
      </c>
      <c r="B9560" s="47" t="s">
        <v>2110</v>
      </c>
      <c r="C9560" s="48" t="n">
        <v>46193</v>
      </c>
      <c r="D9560" s="47" t="s">
        <v>63</v>
      </c>
      <c r="E9560" s="47" t="s">
        <v>120</v>
      </c>
      <c r="F9560" s="47" t="s">
        <v>153</v>
      </c>
      <c r="G9560" s="47" t="s">
        <v>125</v>
      </c>
      <c r="H9560" s="47" t="n">
        <v>357</v>
      </c>
      <c r="I9560" s="57" t="n">
        <f aca="false">IFERROR(H9560/INDEX(Rate_Master!$C$2:$C$13,MATCH(F9560,Rate_Master!$A$2:$A$13,0)),0)</f>
        <v>0.357</v>
      </c>
    </row>
    <row r="9561" customFormat="false" ht="15" hidden="false" customHeight="false" outlineLevel="0" collapsed="false">
      <c r="A9561" s="47" t="s">
        <v>21513</v>
      </c>
      <c r="B9561" s="47" t="s">
        <v>2110</v>
      </c>
      <c r="C9561" s="48" t="n">
        <v>46193</v>
      </c>
      <c r="D9561" s="47" t="s">
        <v>63</v>
      </c>
      <c r="E9561" s="47" t="s">
        <v>120</v>
      </c>
      <c r="F9561" s="47" t="s">
        <v>153</v>
      </c>
      <c r="G9561" s="47" t="s">
        <v>126</v>
      </c>
      <c r="H9561" s="47" t="n">
        <v>207</v>
      </c>
      <c r="I9561" s="57" t="n">
        <f aca="false">IFERROR(H9561/INDEX(Rate_Master!$C$2:$C$13,MATCH(F9561,Rate_Master!$A$2:$A$13,0)),0)</f>
        <v>0.207</v>
      </c>
    </row>
    <row r="9562" customFormat="false" ht="15" hidden="false" customHeight="false" outlineLevel="0" collapsed="false">
      <c r="A9562" s="47" t="s">
        <v>21514</v>
      </c>
      <c r="B9562" s="47" t="s">
        <v>2111</v>
      </c>
      <c r="C9562" s="48" t="n">
        <v>46193</v>
      </c>
      <c r="D9562" s="47" t="s">
        <v>64</v>
      </c>
      <c r="E9562" s="47" t="s">
        <v>128</v>
      </c>
      <c r="F9562" s="47" t="s">
        <v>154</v>
      </c>
      <c r="G9562" s="47" t="s">
        <v>127</v>
      </c>
      <c r="H9562" s="47" t="n">
        <v>851</v>
      </c>
      <c r="I9562" s="57" t="n">
        <f aca="false">IFERROR(H9562/INDEX(Rate_Master!$C$2:$C$13,MATCH(F9562,Rate_Master!$A$2:$A$13,0)),0)</f>
        <v>1.41833333333333</v>
      </c>
    </row>
    <row r="9563" customFormat="false" ht="15" hidden="false" customHeight="false" outlineLevel="0" collapsed="false">
      <c r="A9563" s="47" t="s">
        <v>21515</v>
      </c>
      <c r="B9563" s="47" t="s">
        <v>2111</v>
      </c>
      <c r="C9563" s="48" t="n">
        <v>46193</v>
      </c>
      <c r="D9563" s="47" t="s">
        <v>64</v>
      </c>
      <c r="E9563" s="47" t="s">
        <v>128</v>
      </c>
      <c r="F9563" s="47" t="s">
        <v>154</v>
      </c>
      <c r="G9563" s="47" t="s">
        <v>129</v>
      </c>
      <c r="H9563" s="47" t="n">
        <v>575</v>
      </c>
      <c r="I9563" s="57" t="n">
        <f aca="false">IFERROR(H9563/INDEX(Rate_Master!$C$2:$C$13,MATCH(F9563,Rate_Master!$A$2:$A$13,0)),0)</f>
        <v>0.958333333333333</v>
      </c>
    </row>
    <row r="9564" customFormat="false" ht="15" hidden="false" customHeight="false" outlineLevel="0" collapsed="false">
      <c r="A9564" s="47" t="s">
        <v>21516</v>
      </c>
      <c r="B9564" s="47" t="s">
        <v>2111</v>
      </c>
      <c r="C9564" s="48" t="n">
        <v>46193</v>
      </c>
      <c r="D9564" s="47" t="s">
        <v>64</v>
      </c>
      <c r="E9564" s="47" t="s">
        <v>128</v>
      </c>
      <c r="F9564" s="47" t="s">
        <v>154</v>
      </c>
      <c r="G9564" s="47" t="s">
        <v>130</v>
      </c>
      <c r="H9564" s="47" t="n">
        <v>547</v>
      </c>
      <c r="I9564" s="57" t="n">
        <f aca="false">IFERROR(H9564/INDEX(Rate_Master!$C$2:$C$13,MATCH(F9564,Rate_Master!$A$2:$A$13,0)),0)</f>
        <v>0.911666666666667</v>
      </c>
    </row>
    <row r="9565" customFormat="false" ht="15" hidden="false" customHeight="false" outlineLevel="0" collapsed="false">
      <c r="A9565" s="47" t="s">
        <v>21517</v>
      </c>
      <c r="B9565" s="47" t="s">
        <v>2111</v>
      </c>
      <c r="C9565" s="48" t="n">
        <v>46193</v>
      </c>
      <c r="D9565" s="47" t="s">
        <v>64</v>
      </c>
      <c r="E9565" s="47" t="s">
        <v>128</v>
      </c>
      <c r="F9565" s="47" t="s">
        <v>154</v>
      </c>
      <c r="G9565" s="47" t="s">
        <v>131</v>
      </c>
      <c r="H9565" s="47" t="n">
        <v>234</v>
      </c>
      <c r="I9565" s="57" t="n">
        <f aca="false">IFERROR(H9565/INDEX(Rate_Master!$C$2:$C$13,MATCH(F9565,Rate_Master!$A$2:$A$13,0)),0)</f>
        <v>0.39</v>
      </c>
    </row>
    <row r="9566" customFormat="false" ht="15" hidden="false" customHeight="false" outlineLevel="0" collapsed="false">
      <c r="A9566" s="47" t="s">
        <v>21518</v>
      </c>
      <c r="B9566" s="47" t="s">
        <v>2111</v>
      </c>
      <c r="C9566" s="48" t="n">
        <v>46193</v>
      </c>
      <c r="D9566" s="47" t="s">
        <v>64</v>
      </c>
      <c r="E9566" s="47" t="s">
        <v>128</v>
      </c>
      <c r="F9566" s="47" t="s">
        <v>154</v>
      </c>
      <c r="G9566" s="47" t="s">
        <v>132</v>
      </c>
      <c r="H9566" s="47" t="n">
        <v>211</v>
      </c>
      <c r="I9566" s="57" t="n">
        <f aca="false">IFERROR(H9566/INDEX(Rate_Master!$C$2:$C$13,MATCH(F9566,Rate_Master!$A$2:$A$13,0)),0)</f>
        <v>0.351666666666667</v>
      </c>
    </row>
    <row r="9567" customFormat="false" ht="15" hidden="false" customHeight="false" outlineLevel="0" collapsed="false">
      <c r="A9567" s="47" t="s">
        <v>21519</v>
      </c>
      <c r="B9567" s="47" t="s">
        <v>2113</v>
      </c>
      <c r="C9567" s="48" t="n">
        <v>46193</v>
      </c>
      <c r="D9567" s="47" t="s">
        <v>64</v>
      </c>
      <c r="E9567" s="47" t="s">
        <v>128</v>
      </c>
      <c r="F9567" s="47" t="s">
        <v>154</v>
      </c>
      <c r="G9567" s="47" t="s">
        <v>127</v>
      </c>
      <c r="H9567" s="47" t="n">
        <v>1353</v>
      </c>
      <c r="I9567" s="57" t="n">
        <f aca="false">IFERROR(H9567/INDEX(Rate_Master!$C$2:$C$13,MATCH(F9567,Rate_Master!$A$2:$A$13,0)),0)</f>
        <v>2.255</v>
      </c>
    </row>
    <row r="9568" customFormat="false" ht="15" hidden="false" customHeight="false" outlineLevel="0" collapsed="false">
      <c r="A9568" s="47" t="s">
        <v>21520</v>
      </c>
      <c r="B9568" s="47" t="s">
        <v>2113</v>
      </c>
      <c r="C9568" s="48" t="n">
        <v>46193</v>
      </c>
      <c r="D9568" s="47" t="s">
        <v>64</v>
      </c>
      <c r="E9568" s="47" t="s">
        <v>128</v>
      </c>
      <c r="F9568" s="47" t="s">
        <v>154</v>
      </c>
      <c r="G9568" s="47" t="s">
        <v>129</v>
      </c>
      <c r="H9568" s="47" t="n">
        <v>936</v>
      </c>
      <c r="I9568" s="57" t="n">
        <f aca="false">IFERROR(H9568/INDEX(Rate_Master!$C$2:$C$13,MATCH(F9568,Rate_Master!$A$2:$A$13,0)),0)</f>
        <v>1.56</v>
      </c>
    </row>
    <row r="9569" customFormat="false" ht="15" hidden="false" customHeight="false" outlineLevel="0" collapsed="false">
      <c r="A9569" s="47" t="s">
        <v>21521</v>
      </c>
      <c r="B9569" s="47" t="s">
        <v>2113</v>
      </c>
      <c r="C9569" s="48" t="n">
        <v>46193</v>
      </c>
      <c r="D9569" s="47" t="s">
        <v>64</v>
      </c>
      <c r="E9569" s="47" t="s">
        <v>128</v>
      </c>
      <c r="F9569" s="47" t="s">
        <v>154</v>
      </c>
      <c r="G9569" s="47" t="s">
        <v>130</v>
      </c>
      <c r="H9569" s="47" t="n">
        <v>836</v>
      </c>
      <c r="I9569" s="57" t="n">
        <f aca="false">IFERROR(H9569/INDEX(Rate_Master!$C$2:$C$13,MATCH(F9569,Rate_Master!$A$2:$A$13,0)),0)</f>
        <v>1.39333333333333</v>
      </c>
    </row>
    <row r="9570" customFormat="false" ht="15" hidden="false" customHeight="false" outlineLevel="0" collapsed="false">
      <c r="A9570" s="47" t="s">
        <v>21522</v>
      </c>
      <c r="B9570" s="47" t="s">
        <v>2113</v>
      </c>
      <c r="C9570" s="48" t="n">
        <v>46193</v>
      </c>
      <c r="D9570" s="47" t="s">
        <v>64</v>
      </c>
      <c r="E9570" s="47" t="s">
        <v>128</v>
      </c>
      <c r="F9570" s="47" t="s">
        <v>154</v>
      </c>
      <c r="G9570" s="47" t="s">
        <v>131</v>
      </c>
      <c r="H9570" s="47" t="n">
        <v>393</v>
      </c>
      <c r="I9570" s="57" t="n">
        <f aca="false">IFERROR(H9570/INDEX(Rate_Master!$C$2:$C$13,MATCH(F9570,Rate_Master!$A$2:$A$13,0)),0)</f>
        <v>0.655</v>
      </c>
    </row>
    <row r="9571" customFormat="false" ht="15" hidden="false" customHeight="false" outlineLevel="0" collapsed="false">
      <c r="A9571" s="47" t="s">
        <v>21523</v>
      </c>
      <c r="B9571" s="47" t="s">
        <v>2113</v>
      </c>
      <c r="C9571" s="48" t="n">
        <v>46193</v>
      </c>
      <c r="D9571" s="47" t="s">
        <v>64</v>
      </c>
      <c r="E9571" s="47" t="s">
        <v>128</v>
      </c>
      <c r="F9571" s="47" t="s">
        <v>154</v>
      </c>
      <c r="G9571" s="47" t="s">
        <v>132</v>
      </c>
      <c r="H9571" s="47" t="n">
        <v>293</v>
      </c>
      <c r="I9571" s="57" t="n">
        <f aca="false">IFERROR(H9571/INDEX(Rate_Master!$C$2:$C$13,MATCH(F9571,Rate_Master!$A$2:$A$13,0)),0)</f>
        <v>0.488333333333333</v>
      </c>
    </row>
    <row r="9572" customFormat="false" ht="15" hidden="false" customHeight="false" outlineLevel="0" collapsed="false">
      <c r="A9572" s="47" t="s">
        <v>21524</v>
      </c>
      <c r="B9572" s="47" t="s">
        <v>2114</v>
      </c>
      <c r="C9572" s="48" t="n">
        <v>46193</v>
      </c>
      <c r="D9572" s="47" t="s">
        <v>65</v>
      </c>
      <c r="E9572" s="47" t="s">
        <v>134</v>
      </c>
      <c r="F9572" s="47" t="s">
        <v>157</v>
      </c>
      <c r="G9572" s="47" t="s">
        <v>133</v>
      </c>
      <c r="H9572" s="47" t="n">
        <v>436</v>
      </c>
      <c r="I9572" s="57" t="n">
        <f aca="false">IFERROR(H9572/INDEX(Rate_Master!$C$2:$C$13,MATCH(F9572,Rate_Master!$A$2:$A$13,0)),0)</f>
        <v>1.98181818181818</v>
      </c>
    </row>
    <row r="9573" customFormat="false" ht="15" hidden="false" customHeight="false" outlineLevel="0" collapsed="false">
      <c r="A9573" s="47" t="s">
        <v>21525</v>
      </c>
      <c r="B9573" s="47" t="s">
        <v>2114</v>
      </c>
      <c r="C9573" s="48" t="n">
        <v>46193</v>
      </c>
      <c r="D9573" s="47" t="s">
        <v>65</v>
      </c>
      <c r="E9573" s="47" t="s">
        <v>134</v>
      </c>
      <c r="F9573" s="47" t="s">
        <v>157</v>
      </c>
      <c r="G9573" s="47" t="s">
        <v>135</v>
      </c>
      <c r="H9573" s="47" t="n">
        <v>201</v>
      </c>
      <c r="I9573" s="57" t="n">
        <f aca="false">IFERROR(H9573/INDEX(Rate_Master!$C$2:$C$13,MATCH(F9573,Rate_Master!$A$2:$A$13,0)),0)</f>
        <v>0.913636363636364</v>
      </c>
    </row>
    <row r="9574" customFormat="false" ht="15" hidden="false" customHeight="false" outlineLevel="0" collapsed="false">
      <c r="A9574" s="47" t="s">
        <v>21526</v>
      </c>
      <c r="B9574" s="47" t="s">
        <v>2114</v>
      </c>
      <c r="C9574" s="48" t="n">
        <v>46193</v>
      </c>
      <c r="D9574" s="47" t="s">
        <v>65</v>
      </c>
      <c r="E9574" s="47" t="s">
        <v>134</v>
      </c>
      <c r="F9574" s="47" t="s">
        <v>157</v>
      </c>
      <c r="G9574" s="47" t="s">
        <v>136</v>
      </c>
      <c r="H9574" s="47" t="n">
        <v>182</v>
      </c>
      <c r="I9574" s="57" t="n">
        <f aca="false">IFERROR(H9574/INDEX(Rate_Master!$C$2:$C$13,MATCH(F9574,Rate_Master!$A$2:$A$13,0)),0)</f>
        <v>0.827272727272727</v>
      </c>
    </row>
    <row r="9575" customFormat="false" ht="15" hidden="false" customHeight="false" outlineLevel="0" collapsed="false">
      <c r="A9575" s="47" t="s">
        <v>21527</v>
      </c>
      <c r="B9575" s="47" t="s">
        <v>2114</v>
      </c>
      <c r="C9575" s="48" t="n">
        <v>46193</v>
      </c>
      <c r="D9575" s="47" t="s">
        <v>65</v>
      </c>
      <c r="E9575" s="47" t="s">
        <v>134</v>
      </c>
      <c r="F9575" s="47" t="s">
        <v>157</v>
      </c>
      <c r="G9575" s="47" t="s">
        <v>137</v>
      </c>
      <c r="H9575" s="47" t="n">
        <v>121</v>
      </c>
      <c r="I9575" s="57" t="n">
        <f aca="false">IFERROR(H9575/INDEX(Rate_Master!$C$2:$C$13,MATCH(F9575,Rate_Master!$A$2:$A$13,0)),0)</f>
        <v>0.55</v>
      </c>
    </row>
    <row r="9576" customFormat="false" ht="15" hidden="false" customHeight="false" outlineLevel="0" collapsed="false">
      <c r="A9576" s="47" t="s">
        <v>21528</v>
      </c>
      <c r="B9576" s="47" t="s">
        <v>2114</v>
      </c>
      <c r="C9576" s="48" t="n">
        <v>46193</v>
      </c>
      <c r="D9576" s="47" t="s">
        <v>65</v>
      </c>
      <c r="E9576" s="47" t="s">
        <v>134</v>
      </c>
      <c r="F9576" s="47" t="s">
        <v>157</v>
      </c>
      <c r="G9576" s="47" t="s">
        <v>138</v>
      </c>
      <c r="H9576" s="47" t="n">
        <v>73</v>
      </c>
      <c r="I9576" s="57" t="n">
        <f aca="false">IFERROR(H9576/INDEX(Rate_Master!$C$2:$C$13,MATCH(F9576,Rate_Master!$A$2:$A$13,0)),0)</f>
        <v>0.331818181818182</v>
      </c>
    </row>
    <row r="9577" customFormat="false" ht="15" hidden="false" customHeight="false" outlineLevel="0" collapsed="false">
      <c r="A9577" s="47" t="s">
        <v>21529</v>
      </c>
      <c r="B9577" s="47" t="s">
        <v>2115</v>
      </c>
      <c r="C9577" s="48" t="n">
        <v>46193</v>
      </c>
      <c r="D9577" s="47" t="s">
        <v>65</v>
      </c>
      <c r="E9577" s="47" t="s">
        <v>134</v>
      </c>
      <c r="F9577" s="47" t="s">
        <v>157</v>
      </c>
      <c r="G9577" s="47" t="s">
        <v>133</v>
      </c>
      <c r="H9577" s="47" t="n">
        <v>709</v>
      </c>
      <c r="I9577" s="57" t="n">
        <f aca="false">IFERROR(H9577/INDEX(Rate_Master!$C$2:$C$13,MATCH(F9577,Rate_Master!$A$2:$A$13,0)),0)</f>
        <v>3.22272727272727</v>
      </c>
    </row>
    <row r="9578" customFormat="false" ht="15" hidden="false" customHeight="false" outlineLevel="0" collapsed="false">
      <c r="A9578" s="47" t="s">
        <v>21530</v>
      </c>
      <c r="B9578" s="47" t="s">
        <v>2115</v>
      </c>
      <c r="C9578" s="48" t="n">
        <v>46193</v>
      </c>
      <c r="D9578" s="47" t="s">
        <v>65</v>
      </c>
      <c r="E9578" s="47" t="s">
        <v>134</v>
      </c>
      <c r="F9578" s="47" t="s">
        <v>157</v>
      </c>
      <c r="G9578" s="47" t="s">
        <v>135</v>
      </c>
      <c r="H9578" s="47" t="n">
        <v>322</v>
      </c>
      <c r="I9578" s="57" t="n">
        <f aca="false">IFERROR(H9578/INDEX(Rate_Master!$C$2:$C$13,MATCH(F9578,Rate_Master!$A$2:$A$13,0)),0)</f>
        <v>1.46363636363636</v>
      </c>
    </row>
    <row r="9579" customFormat="false" ht="15" hidden="false" customHeight="false" outlineLevel="0" collapsed="false">
      <c r="A9579" s="47" t="s">
        <v>21531</v>
      </c>
      <c r="B9579" s="47" t="s">
        <v>2115</v>
      </c>
      <c r="C9579" s="48" t="n">
        <v>46193</v>
      </c>
      <c r="D9579" s="47" t="s">
        <v>65</v>
      </c>
      <c r="E9579" s="47" t="s">
        <v>134</v>
      </c>
      <c r="F9579" s="47" t="s">
        <v>157</v>
      </c>
      <c r="G9579" s="47" t="s">
        <v>136</v>
      </c>
      <c r="H9579" s="47" t="n">
        <v>273</v>
      </c>
      <c r="I9579" s="57" t="n">
        <f aca="false">IFERROR(H9579/INDEX(Rate_Master!$C$2:$C$13,MATCH(F9579,Rate_Master!$A$2:$A$13,0)),0)</f>
        <v>1.24090909090909</v>
      </c>
    </row>
    <row r="9580" customFormat="false" ht="15" hidden="false" customHeight="false" outlineLevel="0" collapsed="false">
      <c r="A9580" s="47" t="s">
        <v>21532</v>
      </c>
      <c r="B9580" s="47" t="s">
        <v>2115</v>
      </c>
      <c r="C9580" s="48" t="n">
        <v>46193</v>
      </c>
      <c r="D9580" s="47" t="s">
        <v>65</v>
      </c>
      <c r="E9580" s="47" t="s">
        <v>134</v>
      </c>
      <c r="F9580" s="47" t="s">
        <v>157</v>
      </c>
      <c r="G9580" s="47" t="s">
        <v>137</v>
      </c>
      <c r="H9580" s="47" t="n">
        <v>208</v>
      </c>
      <c r="I9580" s="57" t="n">
        <f aca="false">IFERROR(H9580/INDEX(Rate_Master!$C$2:$C$13,MATCH(F9580,Rate_Master!$A$2:$A$13,0)),0)</f>
        <v>0.945454545454545</v>
      </c>
    </row>
    <row r="9581" customFormat="false" ht="15" hidden="false" customHeight="false" outlineLevel="0" collapsed="false">
      <c r="A9581" s="47" t="s">
        <v>21533</v>
      </c>
      <c r="B9581" s="47" t="s">
        <v>2115</v>
      </c>
      <c r="C9581" s="48" t="n">
        <v>46193</v>
      </c>
      <c r="D9581" s="47" t="s">
        <v>65</v>
      </c>
      <c r="E9581" s="47" t="s">
        <v>134</v>
      </c>
      <c r="F9581" s="47" t="s">
        <v>157</v>
      </c>
      <c r="G9581" s="47" t="s">
        <v>138</v>
      </c>
      <c r="H9581" s="47" t="n">
        <v>130</v>
      </c>
      <c r="I9581" s="57" t="n">
        <f aca="false">IFERROR(H9581/INDEX(Rate_Master!$C$2:$C$13,MATCH(F9581,Rate_Master!$A$2:$A$13,0)),0)</f>
        <v>0.590909090909091</v>
      </c>
    </row>
    <row r="9582" customFormat="false" ht="15" hidden="false" customHeight="false" outlineLevel="0" collapsed="false">
      <c r="A9582" s="47" t="s">
        <v>21534</v>
      </c>
      <c r="B9582" s="47" t="s">
        <v>2116</v>
      </c>
      <c r="C9582" s="48" t="n">
        <v>46193</v>
      </c>
      <c r="D9582" s="47" t="s">
        <v>65</v>
      </c>
      <c r="E9582" s="47" t="s">
        <v>134</v>
      </c>
      <c r="F9582" s="47" t="s">
        <v>157</v>
      </c>
      <c r="G9582" s="47" t="s">
        <v>133</v>
      </c>
      <c r="H9582" s="47" t="n">
        <v>626</v>
      </c>
      <c r="I9582" s="57" t="n">
        <f aca="false">IFERROR(H9582/INDEX(Rate_Master!$C$2:$C$13,MATCH(F9582,Rate_Master!$A$2:$A$13,0)),0)</f>
        <v>2.84545454545455</v>
      </c>
    </row>
    <row r="9583" customFormat="false" ht="15" hidden="false" customHeight="false" outlineLevel="0" collapsed="false">
      <c r="A9583" s="47" t="s">
        <v>21535</v>
      </c>
      <c r="B9583" s="47" t="s">
        <v>2116</v>
      </c>
      <c r="C9583" s="48" t="n">
        <v>46193</v>
      </c>
      <c r="D9583" s="47" t="s">
        <v>65</v>
      </c>
      <c r="E9583" s="47" t="s">
        <v>134</v>
      </c>
      <c r="F9583" s="47" t="s">
        <v>157</v>
      </c>
      <c r="G9583" s="47" t="s">
        <v>135</v>
      </c>
      <c r="H9583" s="47" t="n">
        <v>375</v>
      </c>
      <c r="I9583" s="57" t="n">
        <f aca="false">IFERROR(H9583/INDEX(Rate_Master!$C$2:$C$13,MATCH(F9583,Rate_Master!$A$2:$A$13,0)),0)</f>
        <v>1.70454545454545</v>
      </c>
    </row>
    <row r="9584" customFormat="false" ht="15" hidden="false" customHeight="false" outlineLevel="0" collapsed="false">
      <c r="A9584" s="47" t="s">
        <v>21536</v>
      </c>
      <c r="B9584" s="47" t="s">
        <v>2116</v>
      </c>
      <c r="C9584" s="48" t="n">
        <v>46193</v>
      </c>
      <c r="D9584" s="47" t="s">
        <v>65</v>
      </c>
      <c r="E9584" s="47" t="s">
        <v>134</v>
      </c>
      <c r="F9584" s="47" t="s">
        <v>157</v>
      </c>
      <c r="G9584" s="47" t="s">
        <v>136</v>
      </c>
      <c r="H9584" s="47" t="n">
        <v>271</v>
      </c>
      <c r="I9584" s="57" t="n">
        <f aca="false">IFERROR(H9584/INDEX(Rate_Master!$C$2:$C$13,MATCH(F9584,Rate_Master!$A$2:$A$13,0)),0)</f>
        <v>1.23181818181818</v>
      </c>
    </row>
    <row r="9585" customFormat="false" ht="15" hidden="false" customHeight="false" outlineLevel="0" collapsed="false">
      <c r="A9585" s="47" t="s">
        <v>21537</v>
      </c>
      <c r="B9585" s="47" t="s">
        <v>2116</v>
      </c>
      <c r="C9585" s="48" t="n">
        <v>46193</v>
      </c>
      <c r="D9585" s="47" t="s">
        <v>65</v>
      </c>
      <c r="E9585" s="47" t="s">
        <v>134</v>
      </c>
      <c r="F9585" s="47" t="s">
        <v>157</v>
      </c>
      <c r="G9585" s="47" t="s">
        <v>137</v>
      </c>
      <c r="H9585" s="47" t="n">
        <v>206</v>
      </c>
      <c r="I9585" s="57" t="n">
        <f aca="false">IFERROR(H9585/INDEX(Rate_Master!$C$2:$C$13,MATCH(F9585,Rate_Master!$A$2:$A$13,0)),0)</f>
        <v>0.936363636363636</v>
      </c>
    </row>
    <row r="9586" customFormat="false" ht="15" hidden="false" customHeight="false" outlineLevel="0" collapsed="false">
      <c r="A9586" s="47" t="s">
        <v>21538</v>
      </c>
      <c r="B9586" s="47" t="s">
        <v>2116</v>
      </c>
      <c r="C9586" s="48" t="n">
        <v>46193</v>
      </c>
      <c r="D9586" s="47" t="s">
        <v>65</v>
      </c>
      <c r="E9586" s="47" t="s">
        <v>134</v>
      </c>
      <c r="F9586" s="47" t="s">
        <v>157</v>
      </c>
      <c r="G9586" s="47" t="s">
        <v>138</v>
      </c>
      <c r="H9586" s="47" t="n">
        <v>106</v>
      </c>
      <c r="I9586" s="57" t="n">
        <f aca="false">IFERROR(H9586/INDEX(Rate_Master!$C$2:$C$13,MATCH(F9586,Rate_Master!$A$2:$A$13,0)),0)</f>
        <v>0.481818181818182</v>
      </c>
    </row>
    <row r="9587" customFormat="false" ht="15" hidden="false" customHeight="false" outlineLevel="0" collapsed="false">
      <c r="A9587" s="47" t="s">
        <v>21539</v>
      </c>
      <c r="B9587" s="47" t="s">
        <v>2117</v>
      </c>
      <c r="C9587" s="48" t="n">
        <v>46195</v>
      </c>
      <c r="D9587" s="47" t="s">
        <v>62</v>
      </c>
      <c r="E9587" s="47" t="s">
        <v>120</v>
      </c>
      <c r="F9587" s="47" t="s">
        <v>149</v>
      </c>
      <c r="G9587" s="47" t="s">
        <v>119</v>
      </c>
      <c r="H9587" s="47" t="n">
        <v>1409</v>
      </c>
      <c r="I9587" s="57" t="n">
        <f aca="false">IFERROR(H9587/INDEX(Rate_Master!$C$2:$C$13,MATCH(F9587,Rate_Master!$A$2:$A$13,0)),0)</f>
        <v>1.28090909090909</v>
      </c>
    </row>
    <row r="9588" customFormat="false" ht="15" hidden="false" customHeight="false" outlineLevel="0" collapsed="false">
      <c r="A9588" s="47" t="s">
        <v>21540</v>
      </c>
      <c r="B9588" s="47" t="s">
        <v>2117</v>
      </c>
      <c r="C9588" s="48" t="n">
        <v>46195</v>
      </c>
      <c r="D9588" s="47" t="s">
        <v>62</v>
      </c>
      <c r="E9588" s="47" t="s">
        <v>120</v>
      </c>
      <c r="F9588" s="47" t="s">
        <v>149</v>
      </c>
      <c r="G9588" s="47" t="s">
        <v>121</v>
      </c>
      <c r="H9588" s="47" t="n">
        <v>1314</v>
      </c>
      <c r="I9588" s="57" t="n">
        <f aca="false">IFERROR(H9588/INDEX(Rate_Master!$C$2:$C$13,MATCH(F9588,Rate_Master!$A$2:$A$13,0)),0)</f>
        <v>1.19454545454545</v>
      </c>
    </row>
    <row r="9589" customFormat="false" ht="15" hidden="false" customHeight="false" outlineLevel="0" collapsed="false">
      <c r="A9589" s="47" t="s">
        <v>21541</v>
      </c>
      <c r="B9589" s="47" t="s">
        <v>2117</v>
      </c>
      <c r="C9589" s="48" t="n">
        <v>46195</v>
      </c>
      <c r="D9589" s="47" t="s">
        <v>62</v>
      </c>
      <c r="E9589" s="47" t="s">
        <v>120</v>
      </c>
      <c r="F9589" s="47" t="s">
        <v>149</v>
      </c>
      <c r="G9589" s="47" t="s">
        <v>122</v>
      </c>
      <c r="H9589" s="47" t="n">
        <v>1470</v>
      </c>
      <c r="I9589" s="57" t="n">
        <f aca="false">IFERROR(H9589/INDEX(Rate_Master!$C$2:$C$13,MATCH(F9589,Rate_Master!$A$2:$A$13,0)),0)</f>
        <v>1.33636363636364</v>
      </c>
    </row>
    <row r="9590" customFormat="false" ht="15" hidden="false" customHeight="false" outlineLevel="0" collapsed="false">
      <c r="A9590" s="47" t="s">
        <v>21542</v>
      </c>
      <c r="B9590" s="47" t="s">
        <v>2117</v>
      </c>
      <c r="C9590" s="48" t="n">
        <v>46195</v>
      </c>
      <c r="D9590" s="47" t="s">
        <v>62</v>
      </c>
      <c r="E9590" s="47" t="s">
        <v>120</v>
      </c>
      <c r="F9590" s="47" t="s">
        <v>149</v>
      </c>
      <c r="G9590" s="47" t="s">
        <v>123</v>
      </c>
      <c r="H9590" s="47" t="n">
        <v>970</v>
      </c>
      <c r="I9590" s="57" t="n">
        <f aca="false">IFERROR(H9590/INDEX(Rate_Master!$C$2:$C$13,MATCH(F9590,Rate_Master!$A$2:$A$13,0)),0)</f>
        <v>0.881818181818182</v>
      </c>
    </row>
    <row r="9591" customFormat="false" ht="15" hidden="false" customHeight="false" outlineLevel="0" collapsed="false">
      <c r="A9591" s="47" t="s">
        <v>21543</v>
      </c>
      <c r="B9591" s="47" t="s">
        <v>2117</v>
      </c>
      <c r="C9591" s="48" t="n">
        <v>46195</v>
      </c>
      <c r="D9591" s="47" t="s">
        <v>62</v>
      </c>
      <c r="E9591" s="47" t="s">
        <v>120</v>
      </c>
      <c r="F9591" s="47" t="s">
        <v>149</v>
      </c>
      <c r="G9591" s="47" t="s">
        <v>124</v>
      </c>
      <c r="H9591" s="47" t="n">
        <v>617</v>
      </c>
      <c r="I9591" s="57" t="n">
        <f aca="false">IFERROR(H9591/INDEX(Rate_Master!$C$2:$C$13,MATCH(F9591,Rate_Master!$A$2:$A$13,0)),0)</f>
        <v>0.560909090909091</v>
      </c>
    </row>
    <row r="9592" customFormat="false" ht="15" hidden="false" customHeight="false" outlineLevel="0" collapsed="false">
      <c r="A9592" s="47" t="s">
        <v>21544</v>
      </c>
      <c r="B9592" s="47" t="s">
        <v>2117</v>
      </c>
      <c r="C9592" s="48" t="n">
        <v>46195</v>
      </c>
      <c r="D9592" s="47" t="s">
        <v>62</v>
      </c>
      <c r="E9592" s="47" t="s">
        <v>120</v>
      </c>
      <c r="F9592" s="47" t="s">
        <v>149</v>
      </c>
      <c r="G9592" s="47" t="s">
        <v>125</v>
      </c>
      <c r="H9592" s="47" t="n">
        <v>425</v>
      </c>
      <c r="I9592" s="57" t="n">
        <f aca="false">IFERROR(H9592/INDEX(Rate_Master!$C$2:$C$13,MATCH(F9592,Rate_Master!$A$2:$A$13,0)),0)</f>
        <v>0.386363636363636</v>
      </c>
    </row>
    <row r="9593" customFormat="false" ht="15" hidden="false" customHeight="false" outlineLevel="0" collapsed="false">
      <c r="A9593" s="47" t="s">
        <v>21545</v>
      </c>
      <c r="B9593" s="47" t="s">
        <v>2117</v>
      </c>
      <c r="C9593" s="48" t="n">
        <v>46195</v>
      </c>
      <c r="D9593" s="47" t="s">
        <v>62</v>
      </c>
      <c r="E9593" s="47" t="s">
        <v>120</v>
      </c>
      <c r="F9593" s="47" t="s">
        <v>149</v>
      </c>
      <c r="G9593" s="47" t="s">
        <v>126</v>
      </c>
      <c r="H9593" s="47" t="n">
        <v>289</v>
      </c>
      <c r="I9593" s="57" t="n">
        <f aca="false">IFERROR(H9593/INDEX(Rate_Master!$C$2:$C$13,MATCH(F9593,Rate_Master!$A$2:$A$13,0)),0)</f>
        <v>0.262727272727273</v>
      </c>
    </row>
    <row r="9594" customFormat="false" ht="15" hidden="false" customHeight="false" outlineLevel="0" collapsed="false">
      <c r="A9594" s="47" t="s">
        <v>21546</v>
      </c>
      <c r="B9594" s="47" t="s">
        <v>2119</v>
      </c>
      <c r="C9594" s="48" t="n">
        <v>46195</v>
      </c>
      <c r="D9594" s="47" t="s">
        <v>62</v>
      </c>
      <c r="E9594" s="47" t="s">
        <v>120</v>
      </c>
      <c r="F9594" s="47" t="s">
        <v>149</v>
      </c>
      <c r="G9594" s="47" t="s">
        <v>119</v>
      </c>
      <c r="H9594" s="47" t="n">
        <v>1558</v>
      </c>
      <c r="I9594" s="57" t="n">
        <f aca="false">IFERROR(H9594/INDEX(Rate_Master!$C$2:$C$13,MATCH(F9594,Rate_Master!$A$2:$A$13,0)),0)</f>
        <v>1.41636363636364</v>
      </c>
    </row>
    <row r="9595" customFormat="false" ht="15" hidden="false" customHeight="false" outlineLevel="0" collapsed="false">
      <c r="A9595" s="47" t="s">
        <v>21547</v>
      </c>
      <c r="B9595" s="47" t="s">
        <v>2119</v>
      </c>
      <c r="C9595" s="48" t="n">
        <v>46195</v>
      </c>
      <c r="D9595" s="47" t="s">
        <v>62</v>
      </c>
      <c r="E9595" s="47" t="s">
        <v>120</v>
      </c>
      <c r="F9595" s="47" t="s">
        <v>149</v>
      </c>
      <c r="G9595" s="47" t="s">
        <v>121</v>
      </c>
      <c r="H9595" s="47" t="n">
        <v>1520</v>
      </c>
      <c r="I9595" s="57" t="n">
        <f aca="false">IFERROR(H9595/INDEX(Rate_Master!$C$2:$C$13,MATCH(F9595,Rate_Master!$A$2:$A$13,0)),0)</f>
        <v>1.38181818181818</v>
      </c>
    </row>
    <row r="9596" customFormat="false" ht="15" hidden="false" customHeight="false" outlineLevel="0" collapsed="false">
      <c r="A9596" s="47" t="s">
        <v>21548</v>
      </c>
      <c r="B9596" s="47" t="s">
        <v>2119</v>
      </c>
      <c r="C9596" s="48" t="n">
        <v>46195</v>
      </c>
      <c r="D9596" s="47" t="s">
        <v>62</v>
      </c>
      <c r="E9596" s="47" t="s">
        <v>120</v>
      </c>
      <c r="F9596" s="47" t="s">
        <v>149</v>
      </c>
      <c r="G9596" s="47" t="s">
        <v>122</v>
      </c>
      <c r="H9596" s="47" t="n">
        <v>1575</v>
      </c>
      <c r="I9596" s="57" t="n">
        <f aca="false">IFERROR(H9596/INDEX(Rate_Master!$C$2:$C$13,MATCH(F9596,Rate_Master!$A$2:$A$13,0)),0)</f>
        <v>1.43181818181818</v>
      </c>
    </row>
    <row r="9597" customFormat="false" ht="15" hidden="false" customHeight="false" outlineLevel="0" collapsed="false">
      <c r="A9597" s="47" t="s">
        <v>21549</v>
      </c>
      <c r="B9597" s="47" t="s">
        <v>2119</v>
      </c>
      <c r="C9597" s="48" t="n">
        <v>46195</v>
      </c>
      <c r="D9597" s="47" t="s">
        <v>62</v>
      </c>
      <c r="E9597" s="47" t="s">
        <v>120</v>
      </c>
      <c r="F9597" s="47" t="s">
        <v>149</v>
      </c>
      <c r="G9597" s="47" t="s">
        <v>123</v>
      </c>
      <c r="H9597" s="47" t="n">
        <v>1196</v>
      </c>
      <c r="I9597" s="57" t="n">
        <f aca="false">IFERROR(H9597/INDEX(Rate_Master!$C$2:$C$13,MATCH(F9597,Rate_Master!$A$2:$A$13,0)),0)</f>
        <v>1.08727272727273</v>
      </c>
    </row>
    <row r="9598" customFormat="false" ht="15" hidden="false" customHeight="false" outlineLevel="0" collapsed="false">
      <c r="A9598" s="47" t="s">
        <v>21550</v>
      </c>
      <c r="B9598" s="47" t="s">
        <v>2119</v>
      </c>
      <c r="C9598" s="48" t="n">
        <v>46195</v>
      </c>
      <c r="D9598" s="47" t="s">
        <v>62</v>
      </c>
      <c r="E9598" s="47" t="s">
        <v>120</v>
      </c>
      <c r="F9598" s="47" t="s">
        <v>149</v>
      </c>
      <c r="G9598" s="47" t="s">
        <v>124</v>
      </c>
      <c r="H9598" s="47" t="n">
        <v>775</v>
      </c>
      <c r="I9598" s="57" t="n">
        <f aca="false">IFERROR(H9598/INDEX(Rate_Master!$C$2:$C$13,MATCH(F9598,Rate_Master!$A$2:$A$13,0)),0)</f>
        <v>0.704545454545455</v>
      </c>
    </row>
    <row r="9599" customFormat="false" ht="15" hidden="false" customHeight="false" outlineLevel="0" collapsed="false">
      <c r="A9599" s="47" t="s">
        <v>21551</v>
      </c>
      <c r="B9599" s="47" t="s">
        <v>2119</v>
      </c>
      <c r="C9599" s="48" t="n">
        <v>46195</v>
      </c>
      <c r="D9599" s="47" t="s">
        <v>62</v>
      </c>
      <c r="E9599" s="47" t="s">
        <v>120</v>
      </c>
      <c r="F9599" s="47" t="s">
        <v>149</v>
      </c>
      <c r="G9599" s="47" t="s">
        <v>125</v>
      </c>
      <c r="H9599" s="47" t="n">
        <v>443</v>
      </c>
      <c r="I9599" s="57" t="n">
        <f aca="false">IFERROR(H9599/INDEX(Rate_Master!$C$2:$C$13,MATCH(F9599,Rate_Master!$A$2:$A$13,0)),0)</f>
        <v>0.402727272727273</v>
      </c>
    </row>
    <row r="9600" customFormat="false" ht="15" hidden="false" customHeight="false" outlineLevel="0" collapsed="false">
      <c r="A9600" s="47" t="s">
        <v>21552</v>
      </c>
      <c r="B9600" s="47" t="s">
        <v>2119</v>
      </c>
      <c r="C9600" s="48" t="n">
        <v>46195</v>
      </c>
      <c r="D9600" s="47" t="s">
        <v>62</v>
      </c>
      <c r="E9600" s="47" t="s">
        <v>120</v>
      </c>
      <c r="F9600" s="47" t="s">
        <v>149</v>
      </c>
      <c r="G9600" s="47" t="s">
        <v>126</v>
      </c>
      <c r="H9600" s="47" t="n">
        <v>268</v>
      </c>
      <c r="I9600" s="57" t="n">
        <f aca="false">IFERROR(H9600/INDEX(Rate_Master!$C$2:$C$13,MATCH(F9600,Rate_Master!$A$2:$A$13,0)),0)</f>
        <v>0.243636363636364</v>
      </c>
    </row>
    <row r="9601" customFormat="false" ht="15" hidden="false" customHeight="false" outlineLevel="0" collapsed="false">
      <c r="A9601" s="47" t="s">
        <v>21553</v>
      </c>
      <c r="B9601" s="47" t="s">
        <v>2120</v>
      </c>
      <c r="C9601" s="48" t="n">
        <v>46195</v>
      </c>
      <c r="D9601" s="47" t="s">
        <v>62</v>
      </c>
      <c r="E9601" s="47" t="s">
        <v>120</v>
      </c>
      <c r="F9601" s="47" t="s">
        <v>149</v>
      </c>
      <c r="G9601" s="47" t="s">
        <v>119</v>
      </c>
      <c r="H9601" s="47" t="n">
        <v>1404</v>
      </c>
      <c r="I9601" s="57" t="n">
        <f aca="false">IFERROR(H9601/INDEX(Rate_Master!$C$2:$C$13,MATCH(F9601,Rate_Master!$A$2:$A$13,0)),0)</f>
        <v>1.27636363636364</v>
      </c>
    </row>
    <row r="9602" customFormat="false" ht="15" hidden="false" customHeight="false" outlineLevel="0" collapsed="false">
      <c r="A9602" s="47" t="s">
        <v>21554</v>
      </c>
      <c r="B9602" s="47" t="s">
        <v>2120</v>
      </c>
      <c r="C9602" s="48" t="n">
        <v>46195</v>
      </c>
      <c r="D9602" s="47" t="s">
        <v>62</v>
      </c>
      <c r="E9602" s="47" t="s">
        <v>120</v>
      </c>
      <c r="F9602" s="47" t="s">
        <v>149</v>
      </c>
      <c r="G9602" s="47" t="s">
        <v>121</v>
      </c>
      <c r="H9602" s="47" t="n">
        <v>1265</v>
      </c>
      <c r="I9602" s="57" t="n">
        <f aca="false">IFERROR(H9602/INDEX(Rate_Master!$C$2:$C$13,MATCH(F9602,Rate_Master!$A$2:$A$13,0)),0)</f>
        <v>1.15</v>
      </c>
    </row>
    <row r="9603" customFormat="false" ht="15" hidden="false" customHeight="false" outlineLevel="0" collapsed="false">
      <c r="A9603" s="47" t="s">
        <v>21555</v>
      </c>
      <c r="B9603" s="47" t="s">
        <v>2120</v>
      </c>
      <c r="C9603" s="48" t="n">
        <v>46195</v>
      </c>
      <c r="D9603" s="47" t="s">
        <v>62</v>
      </c>
      <c r="E9603" s="47" t="s">
        <v>120</v>
      </c>
      <c r="F9603" s="47" t="s">
        <v>149</v>
      </c>
      <c r="G9603" s="47" t="s">
        <v>122</v>
      </c>
      <c r="H9603" s="47" t="n">
        <v>1355</v>
      </c>
      <c r="I9603" s="57" t="n">
        <f aca="false">IFERROR(H9603/INDEX(Rate_Master!$C$2:$C$13,MATCH(F9603,Rate_Master!$A$2:$A$13,0)),0)</f>
        <v>1.23181818181818</v>
      </c>
    </row>
    <row r="9604" customFormat="false" ht="15" hidden="false" customHeight="false" outlineLevel="0" collapsed="false">
      <c r="A9604" s="47" t="s">
        <v>21556</v>
      </c>
      <c r="B9604" s="47" t="s">
        <v>2120</v>
      </c>
      <c r="C9604" s="48" t="n">
        <v>46195</v>
      </c>
      <c r="D9604" s="47" t="s">
        <v>62</v>
      </c>
      <c r="E9604" s="47" t="s">
        <v>120</v>
      </c>
      <c r="F9604" s="47" t="s">
        <v>149</v>
      </c>
      <c r="G9604" s="47" t="s">
        <v>123</v>
      </c>
      <c r="H9604" s="47" t="n">
        <v>991</v>
      </c>
      <c r="I9604" s="57" t="n">
        <f aca="false">IFERROR(H9604/INDEX(Rate_Master!$C$2:$C$13,MATCH(F9604,Rate_Master!$A$2:$A$13,0)),0)</f>
        <v>0.900909090909091</v>
      </c>
    </row>
    <row r="9605" customFormat="false" ht="15" hidden="false" customHeight="false" outlineLevel="0" collapsed="false">
      <c r="A9605" s="47" t="s">
        <v>21557</v>
      </c>
      <c r="B9605" s="47" t="s">
        <v>2120</v>
      </c>
      <c r="C9605" s="48" t="n">
        <v>46195</v>
      </c>
      <c r="D9605" s="47" t="s">
        <v>62</v>
      </c>
      <c r="E9605" s="47" t="s">
        <v>120</v>
      </c>
      <c r="F9605" s="47" t="s">
        <v>149</v>
      </c>
      <c r="G9605" s="47" t="s">
        <v>124</v>
      </c>
      <c r="H9605" s="47" t="n">
        <v>636</v>
      </c>
      <c r="I9605" s="57" t="n">
        <f aca="false">IFERROR(H9605/INDEX(Rate_Master!$C$2:$C$13,MATCH(F9605,Rate_Master!$A$2:$A$13,0)),0)</f>
        <v>0.578181818181818</v>
      </c>
    </row>
    <row r="9606" customFormat="false" ht="15" hidden="false" customHeight="false" outlineLevel="0" collapsed="false">
      <c r="A9606" s="47" t="s">
        <v>21558</v>
      </c>
      <c r="B9606" s="47" t="s">
        <v>2120</v>
      </c>
      <c r="C9606" s="48" t="n">
        <v>46195</v>
      </c>
      <c r="D9606" s="47" t="s">
        <v>62</v>
      </c>
      <c r="E9606" s="47" t="s">
        <v>120</v>
      </c>
      <c r="F9606" s="47" t="s">
        <v>149</v>
      </c>
      <c r="G9606" s="47" t="s">
        <v>125</v>
      </c>
      <c r="H9606" s="47" t="n">
        <v>370</v>
      </c>
      <c r="I9606" s="57" t="n">
        <f aca="false">IFERROR(H9606/INDEX(Rate_Master!$C$2:$C$13,MATCH(F9606,Rate_Master!$A$2:$A$13,0)),0)</f>
        <v>0.336363636363636</v>
      </c>
    </row>
    <row r="9607" customFormat="false" ht="15" hidden="false" customHeight="false" outlineLevel="0" collapsed="false">
      <c r="A9607" s="47" t="s">
        <v>21559</v>
      </c>
      <c r="B9607" s="47" t="s">
        <v>2120</v>
      </c>
      <c r="C9607" s="48" t="n">
        <v>46195</v>
      </c>
      <c r="D9607" s="47" t="s">
        <v>62</v>
      </c>
      <c r="E9607" s="47" t="s">
        <v>120</v>
      </c>
      <c r="F9607" s="47" t="s">
        <v>149</v>
      </c>
      <c r="G9607" s="47" t="s">
        <v>126</v>
      </c>
      <c r="H9607" s="47" t="n">
        <v>227</v>
      </c>
      <c r="I9607" s="57" t="n">
        <f aca="false">IFERROR(H9607/INDEX(Rate_Master!$C$2:$C$13,MATCH(F9607,Rate_Master!$A$2:$A$13,0)),0)</f>
        <v>0.206363636363636</v>
      </c>
    </row>
    <row r="9608" customFormat="false" ht="15" hidden="false" customHeight="false" outlineLevel="0" collapsed="false">
      <c r="A9608" s="47" t="s">
        <v>21560</v>
      </c>
      <c r="B9608" s="47" t="s">
        <v>2121</v>
      </c>
      <c r="C9608" s="48" t="n">
        <v>46195</v>
      </c>
      <c r="D9608" s="47" t="s">
        <v>63</v>
      </c>
      <c r="E9608" s="47" t="s">
        <v>120</v>
      </c>
      <c r="F9608" s="47" t="s">
        <v>152</v>
      </c>
      <c r="G9608" s="47" t="s">
        <v>119</v>
      </c>
      <c r="H9608" s="47" t="n">
        <v>1371</v>
      </c>
      <c r="I9608" s="57" t="n">
        <f aca="false">IFERROR(H9608/INDEX(Rate_Master!$C$2:$C$13,MATCH(F9608,Rate_Master!$A$2:$A$13,0)),0)</f>
        <v>1.52333333333333</v>
      </c>
    </row>
    <row r="9609" customFormat="false" ht="15" hidden="false" customHeight="false" outlineLevel="0" collapsed="false">
      <c r="A9609" s="47" t="s">
        <v>21561</v>
      </c>
      <c r="B9609" s="47" t="s">
        <v>2121</v>
      </c>
      <c r="C9609" s="48" t="n">
        <v>46195</v>
      </c>
      <c r="D9609" s="47" t="s">
        <v>63</v>
      </c>
      <c r="E9609" s="47" t="s">
        <v>120</v>
      </c>
      <c r="F9609" s="47" t="s">
        <v>152</v>
      </c>
      <c r="G9609" s="47" t="s">
        <v>121</v>
      </c>
      <c r="H9609" s="47" t="n">
        <v>1175</v>
      </c>
      <c r="I9609" s="57" t="n">
        <f aca="false">IFERROR(H9609/INDEX(Rate_Master!$C$2:$C$13,MATCH(F9609,Rate_Master!$A$2:$A$13,0)),0)</f>
        <v>1.30555555555556</v>
      </c>
    </row>
    <row r="9610" customFormat="false" ht="15" hidden="false" customHeight="false" outlineLevel="0" collapsed="false">
      <c r="A9610" s="47" t="s">
        <v>21562</v>
      </c>
      <c r="B9610" s="47" t="s">
        <v>2121</v>
      </c>
      <c r="C9610" s="48" t="n">
        <v>46195</v>
      </c>
      <c r="D9610" s="47" t="s">
        <v>63</v>
      </c>
      <c r="E9610" s="47" t="s">
        <v>120</v>
      </c>
      <c r="F9610" s="47" t="s">
        <v>152</v>
      </c>
      <c r="G9610" s="47" t="s">
        <v>122</v>
      </c>
      <c r="H9610" s="47" t="n">
        <v>1369</v>
      </c>
      <c r="I9610" s="57" t="n">
        <f aca="false">IFERROR(H9610/INDEX(Rate_Master!$C$2:$C$13,MATCH(F9610,Rate_Master!$A$2:$A$13,0)),0)</f>
        <v>1.52111111111111</v>
      </c>
    </row>
    <row r="9611" customFormat="false" ht="15" hidden="false" customHeight="false" outlineLevel="0" collapsed="false">
      <c r="A9611" s="47" t="s">
        <v>21563</v>
      </c>
      <c r="B9611" s="47" t="s">
        <v>2121</v>
      </c>
      <c r="C9611" s="48" t="n">
        <v>46195</v>
      </c>
      <c r="D9611" s="47" t="s">
        <v>63</v>
      </c>
      <c r="E9611" s="47" t="s">
        <v>120</v>
      </c>
      <c r="F9611" s="47" t="s">
        <v>152</v>
      </c>
      <c r="G9611" s="47" t="s">
        <v>123</v>
      </c>
      <c r="H9611" s="47" t="n">
        <v>1056</v>
      </c>
      <c r="I9611" s="57" t="n">
        <f aca="false">IFERROR(H9611/INDEX(Rate_Master!$C$2:$C$13,MATCH(F9611,Rate_Master!$A$2:$A$13,0)),0)</f>
        <v>1.17333333333333</v>
      </c>
    </row>
    <row r="9612" customFormat="false" ht="15" hidden="false" customHeight="false" outlineLevel="0" collapsed="false">
      <c r="A9612" s="47" t="s">
        <v>21564</v>
      </c>
      <c r="B9612" s="47" t="s">
        <v>2121</v>
      </c>
      <c r="C9612" s="48" t="n">
        <v>46195</v>
      </c>
      <c r="D9612" s="47" t="s">
        <v>63</v>
      </c>
      <c r="E9612" s="47" t="s">
        <v>120</v>
      </c>
      <c r="F9612" s="47" t="s">
        <v>152</v>
      </c>
      <c r="G9612" s="47" t="s">
        <v>124</v>
      </c>
      <c r="H9612" s="47" t="n">
        <v>625</v>
      </c>
      <c r="I9612" s="57" t="n">
        <f aca="false">IFERROR(H9612/INDEX(Rate_Master!$C$2:$C$13,MATCH(F9612,Rate_Master!$A$2:$A$13,0)),0)</f>
        <v>0.694444444444444</v>
      </c>
    </row>
    <row r="9613" customFormat="false" ht="15" hidden="false" customHeight="false" outlineLevel="0" collapsed="false">
      <c r="A9613" s="47" t="s">
        <v>21565</v>
      </c>
      <c r="B9613" s="47" t="s">
        <v>2121</v>
      </c>
      <c r="C9613" s="48" t="n">
        <v>46195</v>
      </c>
      <c r="D9613" s="47" t="s">
        <v>63</v>
      </c>
      <c r="E9613" s="47" t="s">
        <v>120</v>
      </c>
      <c r="F9613" s="47" t="s">
        <v>152</v>
      </c>
      <c r="G9613" s="47" t="s">
        <v>125</v>
      </c>
      <c r="H9613" s="47" t="n">
        <v>360</v>
      </c>
      <c r="I9613" s="57" t="n">
        <f aca="false">IFERROR(H9613/INDEX(Rate_Master!$C$2:$C$13,MATCH(F9613,Rate_Master!$A$2:$A$13,0)),0)</f>
        <v>0.4</v>
      </c>
    </row>
    <row r="9614" customFormat="false" ht="15" hidden="false" customHeight="false" outlineLevel="0" collapsed="false">
      <c r="A9614" s="47" t="s">
        <v>21566</v>
      </c>
      <c r="B9614" s="47" t="s">
        <v>2121</v>
      </c>
      <c r="C9614" s="48" t="n">
        <v>46195</v>
      </c>
      <c r="D9614" s="47" t="s">
        <v>63</v>
      </c>
      <c r="E9614" s="47" t="s">
        <v>120</v>
      </c>
      <c r="F9614" s="47" t="s">
        <v>152</v>
      </c>
      <c r="G9614" s="47" t="s">
        <v>126</v>
      </c>
      <c r="H9614" s="47" t="n">
        <v>236</v>
      </c>
      <c r="I9614" s="57" t="n">
        <f aca="false">IFERROR(H9614/INDEX(Rate_Master!$C$2:$C$13,MATCH(F9614,Rate_Master!$A$2:$A$13,0)),0)</f>
        <v>0.262222222222222</v>
      </c>
    </row>
    <row r="9615" customFormat="false" ht="15" hidden="false" customHeight="false" outlineLevel="0" collapsed="false">
      <c r="A9615" s="47" t="s">
        <v>21567</v>
      </c>
      <c r="B9615" s="47" t="s">
        <v>2123</v>
      </c>
      <c r="C9615" s="48" t="n">
        <v>46195</v>
      </c>
      <c r="D9615" s="47" t="s">
        <v>63</v>
      </c>
      <c r="E9615" s="47" t="s">
        <v>120</v>
      </c>
      <c r="F9615" s="47" t="s">
        <v>152</v>
      </c>
      <c r="G9615" s="47" t="s">
        <v>119</v>
      </c>
      <c r="H9615" s="47" t="n">
        <v>1459</v>
      </c>
      <c r="I9615" s="57" t="n">
        <f aca="false">IFERROR(H9615/INDEX(Rate_Master!$C$2:$C$13,MATCH(F9615,Rate_Master!$A$2:$A$13,0)),0)</f>
        <v>1.62111111111111</v>
      </c>
    </row>
    <row r="9616" customFormat="false" ht="15" hidden="false" customHeight="false" outlineLevel="0" collapsed="false">
      <c r="A9616" s="47" t="s">
        <v>21568</v>
      </c>
      <c r="B9616" s="47" t="s">
        <v>2123</v>
      </c>
      <c r="C9616" s="48" t="n">
        <v>46195</v>
      </c>
      <c r="D9616" s="47" t="s">
        <v>63</v>
      </c>
      <c r="E9616" s="47" t="s">
        <v>120</v>
      </c>
      <c r="F9616" s="47" t="s">
        <v>152</v>
      </c>
      <c r="G9616" s="47" t="s">
        <v>121</v>
      </c>
      <c r="H9616" s="47" t="n">
        <v>1315</v>
      </c>
      <c r="I9616" s="57" t="n">
        <f aca="false">IFERROR(H9616/INDEX(Rate_Master!$C$2:$C$13,MATCH(F9616,Rate_Master!$A$2:$A$13,0)),0)</f>
        <v>1.46111111111111</v>
      </c>
    </row>
    <row r="9617" customFormat="false" ht="15" hidden="false" customHeight="false" outlineLevel="0" collapsed="false">
      <c r="A9617" s="47" t="s">
        <v>21569</v>
      </c>
      <c r="B9617" s="47" t="s">
        <v>2123</v>
      </c>
      <c r="C9617" s="48" t="n">
        <v>46195</v>
      </c>
      <c r="D9617" s="47" t="s">
        <v>63</v>
      </c>
      <c r="E9617" s="47" t="s">
        <v>120</v>
      </c>
      <c r="F9617" s="47" t="s">
        <v>152</v>
      </c>
      <c r="G9617" s="47" t="s">
        <v>122</v>
      </c>
      <c r="H9617" s="47" t="n">
        <v>1330</v>
      </c>
      <c r="I9617" s="57" t="n">
        <f aca="false">IFERROR(H9617/INDEX(Rate_Master!$C$2:$C$13,MATCH(F9617,Rate_Master!$A$2:$A$13,0)),0)</f>
        <v>1.47777777777778</v>
      </c>
    </row>
    <row r="9618" customFormat="false" ht="15" hidden="false" customHeight="false" outlineLevel="0" collapsed="false">
      <c r="A9618" s="47" t="s">
        <v>21570</v>
      </c>
      <c r="B9618" s="47" t="s">
        <v>2123</v>
      </c>
      <c r="C9618" s="48" t="n">
        <v>46195</v>
      </c>
      <c r="D9618" s="47" t="s">
        <v>63</v>
      </c>
      <c r="E9618" s="47" t="s">
        <v>120</v>
      </c>
      <c r="F9618" s="47" t="s">
        <v>152</v>
      </c>
      <c r="G9618" s="47" t="s">
        <v>123</v>
      </c>
      <c r="H9618" s="47" t="n">
        <v>1051</v>
      </c>
      <c r="I9618" s="57" t="n">
        <f aca="false">IFERROR(H9618/INDEX(Rate_Master!$C$2:$C$13,MATCH(F9618,Rate_Master!$A$2:$A$13,0)),0)</f>
        <v>1.16777777777778</v>
      </c>
    </row>
    <row r="9619" customFormat="false" ht="15" hidden="false" customHeight="false" outlineLevel="0" collapsed="false">
      <c r="A9619" s="47" t="s">
        <v>21571</v>
      </c>
      <c r="B9619" s="47" t="s">
        <v>2123</v>
      </c>
      <c r="C9619" s="48" t="n">
        <v>46195</v>
      </c>
      <c r="D9619" s="47" t="s">
        <v>63</v>
      </c>
      <c r="E9619" s="47" t="s">
        <v>120</v>
      </c>
      <c r="F9619" s="47" t="s">
        <v>152</v>
      </c>
      <c r="G9619" s="47" t="s">
        <v>124</v>
      </c>
      <c r="H9619" s="47" t="n">
        <v>644</v>
      </c>
      <c r="I9619" s="57" t="n">
        <f aca="false">IFERROR(H9619/INDEX(Rate_Master!$C$2:$C$13,MATCH(F9619,Rate_Master!$A$2:$A$13,0)),0)</f>
        <v>0.715555555555556</v>
      </c>
    </row>
    <row r="9620" customFormat="false" ht="15" hidden="false" customHeight="false" outlineLevel="0" collapsed="false">
      <c r="A9620" s="47" t="s">
        <v>21572</v>
      </c>
      <c r="B9620" s="47" t="s">
        <v>2123</v>
      </c>
      <c r="C9620" s="48" t="n">
        <v>46195</v>
      </c>
      <c r="D9620" s="47" t="s">
        <v>63</v>
      </c>
      <c r="E9620" s="47" t="s">
        <v>120</v>
      </c>
      <c r="F9620" s="47" t="s">
        <v>152</v>
      </c>
      <c r="G9620" s="47" t="s">
        <v>125</v>
      </c>
      <c r="H9620" s="47" t="n">
        <v>405</v>
      </c>
      <c r="I9620" s="57" t="n">
        <f aca="false">IFERROR(H9620/INDEX(Rate_Master!$C$2:$C$13,MATCH(F9620,Rate_Master!$A$2:$A$13,0)),0)</f>
        <v>0.45</v>
      </c>
    </row>
    <row r="9621" customFormat="false" ht="15" hidden="false" customHeight="false" outlineLevel="0" collapsed="false">
      <c r="A9621" s="47" t="s">
        <v>21573</v>
      </c>
      <c r="B9621" s="47" t="s">
        <v>2123</v>
      </c>
      <c r="C9621" s="48" t="n">
        <v>46195</v>
      </c>
      <c r="D9621" s="47" t="s">
        <v>63</v>
      </c>
      <c r="E9621" s="47" t="s">
        <v>120</v>
      </c>
      <c r="F9621" s="47" t="s">
        <v>152</v>
      </c>
      <c r="G9621" s="47" t="s">
        <v>126</v>
      </c>
      <c r="H9621" s="47" t="n">
        <v>261</v>
      </c>
      <c r="I9621" s="57" t="n">
        <f aca="false">IFERROR(H9621/INDEX(Rate_Master!$C$2:$C$13,MATCH(F9621,Rate_Master!$A$2:$A$13,0)),0)</f>
        <v>0.29</v>
      </c>
    </row>
    <row r="9622" customFormat="false" ht="15" hidden="false" customHeight="false" outlineLevel="0" collapsed="false">
      <c r="A9622" s="47" t="s">
        <v>21574</v>
      </c>
      <c r="B9622" s="47" t="s">
        <v>2124</v>
      </c>
      <c r="C9622" s="48" t="n">
        <v>46195</v>
      </c>
      <c r="D9622" s="47" t="s">
        <v>63</v>
      </c>
      <c r="E9622" s="47" t="s">
        <v>120</v>
      </c>
      <c r="F9622" s="47" t="s">
        <v>152</v>
      </c>
      <c r="G9622" s="47" t="s">
        <v>119</v>
      </c>
      <c r="H9622" s="47" t="n">
        <v>954</v>
      </c>
      <c r="I9622" s="57" t="n">
        <f aca="false">IFERROR(H9622/INDEX(Rate_Master!$C$2:$C$13,MATCH(F9622,Rate_Master!$A$2:$A$13,0)),0)</f>
        <v>1.06</v>
      </c>
    </row>
    <row r="9623" customFormat="false" ht="15" hidden="false" customHeight="false" outlineLevel="0" collapsed="false">
      <c r="A9623" s="47" t="s">
        <v>21575</v>
      </c>
      <c r="B9623" s="47" t="s">
        <v>2124</v>
      </c>
      <c r="C9623" s="48" t="n">
        <v>46195</v>
      </c>
      <c r="D9623" s="47" t="s">
        <v>63</v>
      </c>
      <c r="E9623" s="47" t="s">
        <v>120</v>
      </c>
      <c r="F9623" s="47" t="s">
        <v>152</v>
      </c>
      <c r="G9623" s="47" t="s">
        <v>121</v>
      </c>
      <c r="H9623" s="47" t="n">
        <v>853</v>
      </c>
      <c r="I9623" s="57" t="n">
        <f aca="false">IFERROR(H9623/INDEX(Rate_Master!$C$2:$C$13,MATCH(F9623,Rate_Master!$A$2:$A$13,0)),0)</f>
        <v>0.947777777777778</v>
      </c>
    </row>
    <row r="9624" customFormat="false" ht="15" hidden="false" customHeight="false" outlineLevel="0" collapsed="false">
      <c r="A9624" s="47" t="s">
        <v>21576</v>
      </c>
      <c r="B9624" s="47" t="s">
        <v>2124</v>
      </c>
      <c r="C9624" s="48" t="n">
        <v>46195</v>
      </c>
      <c r="D9624" s="47" t="s">
        <v>63</v>
      </c>
      <c r="E9624" s="47" t="s">
        <v>120</v>
      </c>
      <c r="F9624" s="47" t="s">
        <v>152</v>
      </c>
      <c r="G9624" s="47" t="s">
        <v>122</v>
      </c>
      <c r="H9624" s="47" t="n">
        <v>952</v>
      </c>
      <c r="I9624" s="57" t="n">
        <f aca="false">IFERROR(H9624/INDEX(Rate_Master!$C$2:$C$13,MATCH(F9624,Rate_Master!$A$2:$A$13,0)),0)</f>
        <v>1.05777777777778</v>
      </c>
    </row>
    <row r="9625" customFormat="false" ht="15" hidden="false" customHeight="false" outlineLevel="0" collapsed="false">
      <c r="A9625" s="47" t="s">
        <v>21577</v>
      </c>
      <c r="B9625" s="47" t="s">
        <v>2124</v>
      </c>
      <c r="C9625" s="48" t="n">
        <v>46195</v>
      </c>
      <c r="D9625" s="47" t="s">
        <v>63</v>
      </c>
      <c r="E9625" s="47" t="s">
        <v>120</v>
      </c>
      <c r="F9625" s="47" t="s">
        <v>152</v>
      </c>
      <c r="G9625" s="47" t="s">
        <v>123</v>
      </c>
      <c r="H9625" s="47" t="n">
        <v>748</v>
      </c>
      <c r="I9625" s="57" t="n">
        <f aca="false">IFERROR(H9625/INDEX(Rate_Master!$C$2:$C$13,MATCH(F9625,Rate_Master!$A$2:$A$13,0)),0)</f>
        <v>0.831111111111111</v>
      </c>
    </row>
    <row r="9626" customFormat="false" ht="15" hidden="false" customHeight="false" outlineLevel="0" collapsed="false">
      <c r="A9626" s="47" t="s">
        <v>21578</v>
      </c>
      <c r="B9626" s="47" t="s">
        <v>2124</v>
      </c>
      <c r="C9626" s="48" t="n">
        <v>46195</v>
      </c>
      <c r="D9626" s="47" t="s">
        <v>63</v>
      </c>
      <c r="E9626" s="47" t="s">
        <v>120</v>
      </c>
      <c r="F9626" s="47" t="s">
        <v>152</v>
      </c>
      <c r="G9626" s="47" t="s">
        <v>124</v>
      </c>
      <c r="H9626" s="47" t="n">
        <v>421</v>
      </c>
      <c r="I9626" s="57" t="n">
        <f aca="false">IFERROR(H9626/INDEX(Rate_Master!$C$2:$C$13,MATCH(F9626,Rate_Master!$A$2:$A$13,0)),0)</f>
        <v>0.467777777777778</v>
      </c>
    </row>
    <row r="9627" customFormat="false" ht="15" hidden="false" customHeight="false" outlineLevel="0" collapsed="false">
      <c r="A9627" s="47" t="s">
        <v>21579</v>
      </c>
      <c r="B9627" s="47" t="s">
        <v>2124</v>
      </c>
      <c r="C9627" s="48" t="n">
        <v>46195</v>
      </c>
      <c r="D9627" s="47" t="s">
        <v>63</v>
      </c>
      <c r="E9627" s="47" t="s">
        <v>120</v>
      </c>
      <c r="F9627" s="47" t="s">
        <v>152</v>
      </c>
      <c r="G9627" s="47" t="s">
        <v>125</v>
      </c>
      <c r="H9627" s="47" t="n">
        <v>277</v>
      </c>
      <c r="I9627" s="57" t="n">
        <f aca="false">IFERROR(H9627/INDEX(Rate_Master!$C$2:$C$13,MATCH(F9627,Rate_Master!$A$2:$A$13,0)),0)</f>
        <v>0.307777777777778</v>
      </c>
    </row>
    <row r="9628" customFormat="false" ht="15" hidden="false" customHeight="false" outlineLevel="0" collapsed="false">
      <c r="A9628" s="47" t="s">
        <v>21580</v>
      </c>
      <c r="B9628" s="47" t="s">
        <v>2124</v>
      </c>
      <c r="C9628" s="48" t="n">
        <v>46195</v>
      </c>
      <c r="D9628" s="47" t="s">
        <v>63</v>
      </c>
      <c r="E9628" s="47" t="s">
        <v>120</v>
      </c>
      <c r="F9628" s="47" t="s">
        <v>152</v>
      </c>
      <c r="G9628" s="47" t="s">
        <v>126</v>
      </c>
      <c r="H9628" s="47" t="n">
        <v>164</v>
      </c>
      <c r="I9628" s="57" t="n">
        <f aca="false">IFERROR(H9628/INDEX(Rate_Master!$C$2:$C$13,MATCH(F9628,Rate_Master!$A$2:$A$13,0)),0)</f>
        <v>0.182222222222222</v>
      </c>
    </row>
    <row r="9629" customFormat="false" ht="15" hidden="false" customHeight="false" outlineLevel="0" collapsed="false">
      <c r="A9629" s="47" t="s">
        <v>21581</v>
      </c>
      <c r="B9629" s="47" t="s">
        <v>2125</v>
      </c>
      <c r="C9629" s="48" t="n">
        <v>46195</v>
      </c>
      <c r="D9629" s="47" t="s">
        <v>64</v>
      </c>
      <c r="E9629" s="47" t="s">
        <v>128</v>
      </c>
      <c r="F9629" s="47" t="s">
        <v>154</v>
      </c>
      <c r="G9629" s="47" t="s">
        <v>127</v>
      </c>
      <c r="H9629" s="47" t="n">
        <v>1369</v>
      </c>
      <c r="I9629" s="57" t="n">
        <f aca="false">IFERROR(H9629/INDEX(Rate_Master!$C$2:$C$13,MATCH(F9629,Rate_Master!$A$2:$A$13,0)),0)</f>
        <v>2.28166666666667</v>
      </c>
    </row>
    <row r="9630" customFormat="false" ht="15" hidden="false" customHeight="false" outlineLevel="0" collapsed="false">
      <c r="A9630" s="47" t="s">
        <v>21582</v>
      </c>
      <c r="B9630" s="47" t="s">
        <v>2125</v>
      </c>
      <c r="C9630" s="48" t="n">
        <v>46195</v>
      </c>
      <c r="D9630" s="47" t="s">
        <v>64</v>
      </c>
      <c r="E9630" s="47" t="s">
        <v>128</v>
      </c>
      <c r="F9630" s="47" t="s">
        <v>154</v>
      </c>
      <c r="G9630" s="47" t="s">
        <v>129</v>
      </c>
      <c r="H9630" s="47" t="n">
        <v>988</v>
      </c>
      <c r="I9630" s="57" t="n">
        <f aca="false">IFERROR(H9630/INDEX(Rate_Master!$C$2:$C$13,MATCH(F9630,Rate_Master!$A$2:$A$13,0)),0)</f>
        <v>1.64666666666667</v>
      </c>
    </row>
    <row r="9631" customFormat="false" ht="15" hidden="false" customHeight="false" outlineLevel="0" collapsed="false">
      <c r="A9631" s="47" t="s">
        <v>21583</v>
      </c>
      <c r="B9631" s="47" t="s">
        <v>2125</v>
      </c>
      <c r="C9631" s="48" t="n">
        <v>46195</v>
      </c>
      <c r="D9631" s="47" t="s">
        <v>64</v>
      </c>
      <c r="E9631" s="47" t="s">
        <v>128</v>
      </c>
      <c r="F9631" s="47" t="s">
        <v>154</v>
      </c>
      <c r="G9631" s="47" t="s">
        <v>130</v>
      </c>
      <c r="H9631" s="47" t="n">
        <v>808</v>
      </c>
      <c r="I9631" s="57" t="n">
        <f aca="false">IFERROR(H9631/INDEX(Rate_Master!$C$2:$C$13,MATCH(F9631,Rate_Master!$A$2:$A$13,0)),0)</f>
        <v>1.34666666666667</v>
      </c>
    </row>
    <row r="9632" customFormat="false" ht="15" hidden="false" customHeight="false" outlineLevel="0" collapsed="false">
      <c r="A9632" s="47" t="s">
        <v>21584</v>
      </c>
      <c r="B9632" s="47" t="s">
        <v>2125</v>
      </c>
      <c r="C9632" s="48" t="n">
        <v>46195</v>
      </c>
      <c r="D9632" s="47" t="s">
        <v>64</v>
      </c>
      <c r="E9632" s="47" t="s">
        <v>128</v>
      </c>
      <c r="F9632" s="47" t="s">
        <v>154</v>
      </c>
      <c r="G9632" s="47" t="s">
        <v>131</v>
      </c>
      <c r="H9632" s="47" t="n">
        <v>398</v>
      </c>
      <c r="I9632" s="57" t="n">
        <f aca="false">IFERROR(H9632/INDEX(Rate_Master!$C$2:$C$13,MATCH(F9632,Rate_Master!$A$2:$A$13,0)),0)</f>
        <v>0.663333333333333</v>
      </c>
    </row>
    <row r="9633" customFormat="false" ht="15" hidden="false" customHeight="false" outlineLevel="0" collapsed="false">
      <c r="A9633" s="47" t="s">
        <v>21585</v>
      </c>
      <c r="B9633" s="47" t="s">
        <v>2125</v>
      </c>
      <c r="C9633" s="48" t="n">
        <v>46195</v>
      </c>
      <c r="D9633" s="47" t="s">
        <v>64</v>
      </c>
      <c r="E9633" s="47" t="s">
        <v>128</v>
      </c>
      <c r="F9633" s="47" t="s">
        <v>154</v>
      </c>
      <c r="G9633" s="47" t="s">
        <v>132</v>
      </c>
      <c r="H9633" s="47" t="n">
        <v>307</v>
      </c>
      <c r="I9633" s="57" t="n">
        <f aca="false">IFERROR(H9633/INDEX(Rate_Master!$C$2:$C$13,MATCH(F9633,Rate_Master!$A$2:$A$13,0)),0)</f>
        <v>0.511666666666667</v>
      </c>
    </row>
    <row r="9634" customFormat="false" ht="15" hidden="false" customHeight="false" outlineLevel="0" collapsed="false">
      <c r="A9634" s="47" t="s">
        <v>21586</v>
      </c>
      <c r="B9634" s="47" t="s">
        <v>2126</v>
      </c>
      <c r="C9634" s="48" t="n">
        <v>46195</v>
      </c>
      <c r="D9634" s="47" t="s">
        <v>64</v>
      </c>
      <c r="E9634" s="47" t="s">
        <v>128</v>
      </c>
      <c r="F9634" s="47" t="s">
        <v>156</v>
      </c>
      <c r="G9634" s="47" t="s">
        <v>127</v>
      </c>
      <c r="H9634" s="47" t="n">
        <v>1454</v>
      </c>
      <c r="I9634" s="57" t="n">
        <f aca="false">IFERROR(H9634/INDEX(Rate_Master!$C$2:$C$13,MATCH(F9634,Rate_Master!$A$2:$A$13,0)),0)</f>
        <v>3.02916666666667</v>
      </c>
    </row>
    <row r="9635" customFormat="false" ht="15" hidden="false" customHeight="false" outlineLevel="0" collapsed="false">
      <c r="A9635" s="47" t="s">
        <v>21587</v>
      </c>
      <c r="B9635" s="47" t="s">
        <v>2126</v>
      </c>
      <c r="C9635" s="48" t="n">
        <v>46195</v>
      </c>
      <c r="D9635" s="47" t="s">
        <v>64</v>
      </c>
      <c r="E9635" s="47" t="s">
        <v>128</v>
      </c>
      <c r="F9635" s="47" t="s">
        <v>156</v>
      </c>
      <c r="G9635" s="47" t="s">
        <v>129</v>
      </c>
      <c r="H9635" s="47" t="n">
        <v>1592</v>
      </c>
      <c r="I9635" s="57" t="n">
        <f aca="false">IFERROR(H9635/INDEX(Rate_Master!$C$2:$C$13,MATCH(F9635,Rate_Master!$A$2:$A$13,0)),0)</f>
        <v>3.31666666666667</v>
      </c>
    </row>
    <row r="9636" customFormat="false" ht="15" hidden="false" customHeight="false" outlineLevel="0" collapsed="false">
      <c r="A9636" s="47" t="s">
        <v>21588</v>
      </c>
      <c r="B9636" s="47" t="s">
        <v>2126</v>
      </c>
      <c r="C9636" s="48" t="n">
        <v>46195</v>
      </c>
      <c r="D9636" s="47" t="s">
        <v>64</v>
      </c>
      <c r="E9636" s="47" t="s">
        <v>128</v>
      </c>
      <c r="F9636" s="47" t="s">
        <v>156</v>
      </c>
      <c r="G9636" s="47" t="s">
        <v>130</v>
      </c>
      <c r="H9636" s="47" t="n">
        <v>1273</v>
      </c>
      <c r="I9636" s="57" t="n">
        <f aca="false">IFERROR(H9636/INDEX(Rate_Master!$C$2:$C$13,MATCH(F9636,Rate_Master!$A$2:$A$13,0)),0)</f>
        <v>2.65208333333333</v>
      </c>
    </row>
    <row r="9637" customFormat="false" ht="15" hidden="false" customHeight="false" outlineLevel="0" collapsed="false">
      <c r="A9637" s="47" t="s">
        <v>21589</v>
      </c>
      <c r="B9637" s="47" t="s">
        <v>2126</v>
      </c>
      <c r="C9637" s="48" t="n">
        <v>46195</v>
      </c>
      <c r="D9637" s="47" t="s">
        <v>64</v>
      </c>
      <c r="E9637" s="47" t="s">
        <v>128</v>
      </c>
      <c r="F9637" s="47" t="s">
        <v>156</v>
      </c>
      <c r="G9637" s="47" t="s">
        <v>131</v>
      </c>
      <c r="H9637" s="47" t="n">
        <v>442</v>
      </c>
      <c r="I9637" s="57" t="n">
        <f aca="false">IFERROR(H9637/INDEX(Rate_Master!$C$2:$C$13,MATCH(F9637,Rate_Master!$A$2:$A$13,0)),0)</f>
        <v>0.920833333333333</v>
      </c>
    </row>
    <row r="9638" customFormat="false" ht="15" hidden="false" customHeight="false" outlineLevel="0" collapsed="false">
      <c r="A9638" s="47" t="s">
        <v>21590</v>
      </c>
      <c r="B9638" s="47" t="s">
        <v>2126</v>
      </c>
      <c r="C9638" s="48" t="n">
        <v>46195</v>
      </c>
      <c r="D9638" s="47" t="s">
        <v>64</v>
      </c>
      <c r="E9638" s="47" t="s">
        <v>128</v>
      </c>
      <c r="F9638" s="47" t="s">
        <v>156</v>
      </c>
      <c r="G9638" s="47" t="s">
        <v>132</v>
      </c>
      <c r="H9638" s="47" t="n">
        <v>317</v>
      </c>
      <c r="I9638" s="57" t="n">
        <f aca="false">IFERROR(H9638/INDEX(Rate_Master!$C$2:$C$13,MATCH(F9638,Rate_Master!$A$2:$A$13,0)),0)</f>
        <v>0.660416666666667</v>
      </c>
    </row>
    <row r="9639" customFormat="false" ht="15" hidden="false" customHeight="false" outlineLevel="0" collapsed="false">
      <c r="A9639" s="47" t="s">
        <v>21591</v>
      </c>
      <c r="B9639" s="47" t="s">
        <v>2128</v>
      </c>
      <c r="C9639" s="48" t="n">
        <v>46195</v>
      </c>
      <c r="D9639" s="47" t="s">
        <v>65</v>
      </c>
      <c r="E9639" s="47" t="s">
        <v>134</v>
      </c>
      <c r="F9639" s="47" t="s">
        <v>157</v>
      </c>
      <c r="G9639" s="47" t="s">
        <v>133</v>
      </c>
      <c r="H9639" s="47" t="n">
        <v>612</v>
      </c>
      <c r="I9639" s="57" t="n">
        <f aca="false">IFERROR(H9639/INDEX(Rate_Master!$C$2:$C$13,MATCH(F9639,Rate_Master!$A$2:$A$13,0)),0)</f>
        <v>2.78181818181818</v>
      </c>
    </row>
    <row r="9640" customFormat="false" ht="15" hidden="false" customHeight="false" outlineLevel="0" collapsed="false">
      <c r="A9640" s="47" t="s">
        <v>21592</v>
      </c>
      <c r="B9640" s="47" t="s">
        <v>2128</v>
      </c>
      <c r="C9640" s="48" t="n">
        <v>46195</v>
      </c>
      <c r="D9640" s="47" t="s">
        <v>65</v>
      </c>
      <c r="E9640" s="47" t="s">
        <v>134</v>
      </c>
      <c r="F9640" s="47" t="s">
        <v>157</v>
      </c>
      <c r="G9640" s="47" t="s">
        <v>135</v>
      </c>
      <c r="H9640" s="47" t="n">
        <v>326</v>
      </c>
      <c r="I9640" s="57" t="n">
        <f aca="false">IFERROR(H9640/INDEX(Rate_Master!$C$2:$C$13,MATCH(F9640,Rate_Master!$A$2:$A$13,0)),0)</f>
        <v>1.48181818181818</v>
      </c>
    </row>
    <row r="9641" customFormat="false" ht="15" hidden="false" customHeight="false" outlineLevel="0" collapsed="false">
      <c r="A9641" s="47" t="s">
        <v>21593</v>
      </c>
      <c r="B9641" s="47" t="s">
        <v>2128</v>
      </c>
      <c r="C9641" s="48" t="n">
        <v>46195</v>
      </c>
      <c r="D9641" s="47" t="s">
        <v>65</v>
      </c>
      <c r="E9641" s="47" t="s">
        <v>134</v>
      </c>
      <c r="F9641" s="47" t="s">
        <v>157</v>
      </c>
      <c r="G9641" s="47" t="s">
        <v>136</v>
      </c>
      <c r="H9641" s="47" t="n">
        <v>274</v>
      </c>
      <c r="I9641" s="57" t="n">
        <f aca="false">IFERROR(H9641/INDEX(Rate_Master!$C$2:$C$13,MATCH(F9641,Rate_Master!$A$2:$A$13,0)),0)</f>
        <v>1.24545454545455</v>
      </c>
    </row>
    <row r="9642" customFormat="false" ht="15" hidden="false" customHeight="false" outlineLevel="0" collapsed="false">
      <c r="A9642" s="47" t="s">
        <v>21594</v>
      </c>
      <c r="B9642" s="47" t="s">
        <v>2128</v>
      </c>
      <c r="C9642" s="48" t="n">
        <v>46195</v>
      </c>
      <c r="D9642" s="47" t="s">
        <v>65</v>
      </c>
      <c r="E9642" s="47" t="s">
        <v>134</v>
      </c>
      <c r="F9642" s="47" t="s">
        <v>157</v>
      </c>
      <c r="G9642" s="47" t="s">
        <v>137</v>
      </c>
      <c r="H9642" s="47" t="n">
        <v>206</v>
      </c>
      <c r="I9642" s="57" t="n">
        <f aca="false">IFERROR(H9642/INDEX(Rate_Master!$C$2:$C$13,MATCH(F9642,Rate_Master!$A$2:$A$13,0)),0)</f>
        <v>0.936363636363636</v>
      </c>
    </row>
    <row r="9643" customFormat="false" ht="15" hidden="false" customHeight="false" outlineLevel="0" collapsed="false">
      <c r="A9643" s="47" t="s">
        <v>21595</v>
      </c>
      <c r="B9643" s="47" t="s">
        <v>2128</v>
      </c>
      <c r="C9643" s="48" t="n">
        <v>46195</v>
      </c>
      <c r="D9643" s="47" t="s">
        <v>65</v>
      </c>
      <c r="E9643" s="47" t="s">
        <v>134</v>
      </c>
      <c r="F9643" s="47" t="s">
        <v>157</v>
      </c>
      <c r="G9643" s="47" t="s">
        <v>138</v>
      </c>
      <c r="H9643" s="47" t="n">
        <v>96</v>
      </c>
      <c r="I9643" s="57" t="n">
        <f aca="false">IFERROR(H9643/INDEX(Rate_Master!$C$2:$C$13,MATCH(F9643,Rate_Master!$A$2:$A$13,0)),0)</f>
        <v>0.436363636363636</v>
      </c>
    </row>
    <row r="9644" customFormat="false" ht="15" hidden="false" customHeight="false" outlineLevel="0" collapsed="false">
      <c r="A9644" s="47" t="s">
        <v>21596</v>
      </c>
      <c r="B9644" s="47" t="s">
        <v>2130</v>
      </c>
      <c r="C9644" s="48" t="n">
        <v>46195</v>
      </c>
      <c r="D9644" s="47" t="s">
        <v>65</v>
      </c>
      <c r="E9644" s="47" t="s">
        <v>134</v>
      </c>
      <c r="F9644" s="47" t="s">
        <v>157</v>
      </c>
      <c r="G9644" s="47" t="s">
        <v>133</v>
      </c>
      <c r="H9644" s="47" t="n">
        <v>648</v>
      </c>
      <c r="I9644" s="57" t="n">
        <f aca="false">IFERROR(H9644/INDEX(Rate_Master!$C$2:$C$13,MATCH(F9644,Rate_Master!$A$2:$A$13,0)),0)</f>
        <v>2.94545454545455</v>
      </c>
    </row>
    <row r="9645" customFormat="false" ht="15" hidden="false" customHeight="false" outlineLevel="0" collapsed="false">
      <c r="A9645" s="47" t="s">
        <v>21597</v>
      </c>
      <c r="B9645" s="47" t="s">
        <v>2130</v>
      </c>
      <c r="C9645" s="48" t="n">
        <v>46195</v>
      </c>
      <c r="D9645" s="47" t="s">
        <v>65</v>
      </c>
      <c r="E9645" s="47" t="s">
        <v>134</v>
      </c>
      <c r="F9645" s="47" t="s">
        <v>157</v>
      </c>
      <c r="G9645" s="47" t="s">
        <v>135</v>
      </c>
      <c r="H9645" s="47" t="n">
        <v>353</v>
      </c>
      <c r="I9645" s="57" t="n">
        <f aca="false">IFERROR(H9645/INDEX(Rate_Master!$C$2:$C$13,MATCH(F9645,Rate_Master!$A$2:$A$13,0)),0)</f>
        <v>1.60454545454545</v>
      </c>
    </row>
    <row r="9646" customFormat="false" ht="15" hidden="false" customHeight="false" outlineLevel="0" collapsed="false">
      <c r="A9646" s="47" t="s">
        <v>21598</v>
      </c>
      <c r="B9646" s="47" t="s">
        <v>2130</v>
      </c>
      <c r="C9646" s="48" t="n">
        <v>46195</v>
      </c>
      <c r="D9646" s="47" t="s">
        <v>65</v>
      </c>
      <c r="E9646" s="47" t="s">
        <v>134</v>
      </c>
      <c r="F9646" s="47" t="s">
        <v>157</v>
      </c>
      <c r="G9646" s="47" t="s">
        <v>136</v>
      </c>
      <c r="H9646" s="47" t="n">
        <v>256</v>
      </c>
      <c r="I9646" s="57" t="n">
        <f aca="false">IFERROR(H9646/INDEX(Rate_Master!$C$2:$C$13,MATCH(F9646,Rate_Master!$A$2:$A$13,0)),0)</f>
        <v>1.16363636363636</v>
      </c>
    </row>
    <row r="9647" customFormat="false" ht="15" hidden="false" customHeight="false" outlineLevel="0" collapsed="false">
      <c r="A9647" s="47" t="s">
        <v>21599</v>
      </c>
      <c r="B9647" s="47" t="s">
        <v>2130</v>
      </c>
      <c r="C9647" s="48" t="n">
        <v>46195</v>
      </c>
      <c r="D9647" s="47" t="s">
        <v>65</v>
      </c>
      <c r="E9647" s="47" t="s">
        <v>134</v>
      </c>
      <c r="F9647" s="47" t="s">
        <v>157</v>
      </c>
      <c r="G9647" s="47" t="s">
        <v>137</v>
      </c>
      <c r="H9647" s="47" t="n">
        <v>202</v>
      </c>
      <c r="I9647" s="57" t="n">
        <f aca="false">IFERROR(H9647/INDEX(Rate_Master!$C$2:$C$13,MATCH(F9647,Rate_Master!$A$2:$A$13,0)),0)</f>
        <v>0.918181818181818</v>
      </c>
    </row>
    <row r="9648" customFormat="false" ht="15" hidden="false" customHeight="false" outlineLevel="0" collapsed="false">
      <c r="A9648" s="47" t="s">
        <v>21600</v>
      </c>
      <c r="B9648" s="47" t="s">
        <v>2130</v>
      </c>
      <c r="C9648" s="48" t="n">
        <v>46195</v>
      </c>
      <c r="D9648" s="47" t="s">
        <v>65</v>
      </c>
      <c r="E9648" s="47" t="s">
        <v>134</v>
      </c>
      <c r="F9648" s="47" t="s">
        <v>157</v>
      </c>
      <c r="G9648" s="47" t="s">
        <v>138</v>
      </c>
      <c r="H9648" s="47" t="n">
        <v>119</v>
      </c>
      <c r="I9648" s="57" t="n">
        <f aca="false">IFERROR(H9648/INDEX(Rate_Master!$C$2:$C$13,MATCH(F9648,Rate_Master!$A$2:$A$13,0)),0)</f>
        <v>0.540909090909091</v>
      </c>
    </row>
    <row r="9649" customFormat="false" ht="15" hidden="false" customHeight="false" outlineLevel="0" collapsed="false">
      <c r="A9649" s="47" t="s">
        <v>21601</v>
      </c>
      <c r="B9649" s="47" t="s">
        <v>2131</v>
      </c>
      <c r="C9649" s="48" t="n">
        <v>46195</v>
      </c>
      <c r="D9649" s="47" t="s">
        <v>65</v>
      </c>
      <c r="E9649" s="47" t="s">
        <v>134</v>
      </c>
      <c r="F9649" s="47" t="s">
        <v>157</v>
      </c>
      <c r="G9649" s="47" t="s">
        <v>133</v>
      </c>
      <c r="H9649" s="47" t="n">
        <v>692</v>
      </c>
      <c r="I9649" s="57" t="n">
        <f aca="false">IFERROR(H9649/INDEX(Rate_Master!$C$2:$C$13,MATCH(F9649,Rate_Master!$A$2:$A$13,0)),0)</f>
        <v>3.14545454545455</v>
      </c>
    </row>
    <row r="9650" customFormat="false" ht="15" hidden="false" customHeight="false" outlineLevel="0" collapsed="false">
      <c r="A9650" s="47" t="s">
        <v>21602</v>
      </c>
      <c r="B9650" s="47" t="s">
        <v>2131</v>
      </c>
      <c r="C9650" s="48" t="n">
        <v>46195</v>
      </c>
      <c r="D9650" s="47" t="s">
        <v>65</v>
      </c>
      <c r="E9650" s="47" t="s">
        <v>134</v>
      </c>
      <c r="F9650" s="47" t="s">
        <v>157</v>
      </c>
      <c r="G9650" s="47" t="s">
        <v>135</v>
      </c>
      <c r="H9650" s="47" t="n">
        <v>378</v>
      </c>
      <c r="I9650" s="57" t="n">
        <f aca="false">IFERROR(H9650/INDEX(Rate_Master!$C$2:$C$13,MATCH(F9650,Rate_Master!$A$2:$A$13,0)),0)</f>
        <v>1.71818181818182</v>
      </c>
    </row>
    <row r="9651" customFormat="false" ht="15" hidden="false" customHeight="false" outlineLevel="0" collapsed="false">
      <c r="A9651" s="47" t="s">
        <v>21603</v>
      </c>
      <c r="B9651" s="47" t="s">
        <v>2131</v>
      </c>
      <c r="C9651" s="48" t="n">
        <v>46195</v>
      </c>
      <c r="D9651" s="47" t="s">
        <v>65</v>
      </c>
      <c r="E9651" s="47" t="s">
        <v>134</v>
      </c>
      <c r="F9651" s="47" t="s">
        <v>157</v>
      </c>
      <c r="G9651" s="47" t="s">
        <v>136</v>
      </c>
      <c r="H9651" s="47" t="n">
        <v>306</v>
      </c>
      <c r="I9651" s="57" t="n">
        <f aca="false">IFERROR(H9651/INDEX(Rate_Master!$C$2:$C$13,MATCH(F9651,Rate_Master!$A$2:$A$13,0)),0)</f>
        <v>1.39090909090909</v>
      </c>
    </row>
    <row r="9652" customFormat="false" ht="15" hidden="false" customHeight="false" outlineLevel="0" collapsed="false">
      <c r="A9652" s="47" t="s">
        <v>21604</v>
      </c>
      <c r="B9652" s="47" t="s">
        <v>2131</v>
      </c>
      <c r="C9652" s="48" t="n">
        <v>46195</v>
      </c>
      <c r="D9652" s="47" t="s">
        <v>65</v>
      </c>
      <c r="E9652" s="47" t="s">
        <v>134</v>
      </c>
      <c r="F9652" s="47" t="s">
        <v>157</v>
      </c>
      <c r="G9652" s="47" t="s">
        <v>137</v>
      </c>
      <c r="H9652" s="47" t="n">
        <v>235</v>
      </c>
      <c r="I9652" s="57" t="n">
        <f aca="false">IFERROR(H9652/INDEX(Rate_Master!$C$2:$C$13,MATCH(F9652,Rate_Master!$A$2:$A$13,0)),0)</f>
        <v>1.06818181818182</v>
      </c>
    </row>
    <row r="9653" customFormat="false" ht="15" hidden="false" customHeight="false" outlineLevel="0" collapsed="false">
      <c r="A9653" s="47" t="s">
        <v>21605</v>
      </c>
      <c r="B9653" s="47" t="s">
        <v>2131</v>
      </c>
      <c r="C9653" s="48" t="n">
        <v>46195</v>
      </c>
      <c r="D9653" s="47" t="s">
        <v>65</v>
      </c>
      <c r="E9653" s="47" t="s">
        <v>134</v>
      </c>
      <c r="F9653" s="47" t="s">
        <v>157</v>
      </c>
      <c r="G9653" s="47" t="s">
        <v>138</v>
      </c>
      <c r="H9653" s="47" t="n">
        <v>135</v>
      </c>
      <c r="I9653" s="57" t="n">
        <f aca="false">IFERROR(H9653/INDEX(Rate_Master!$C$2:$C$13,MATCH(F9653,Rate_Master!$A$2:$A$13,0)),0)</f>
        <v>0.613636363636364</v>
      </c>
    </row>
    <row r="9654" customFormat="false" ht="15" hidden="false" customHeight="false" outlineLevel="0" collapsed="false">
      <c r="A9654" s="47" t="s">
        <v>21606</v>
      </c>
      <c r="B9654" s="47" t="s">
        <v>2132</v>
      </c>
      <c r="C9654" s="48" t="n">
        <v>46196</v>
      </c>
      <c r="D9654" s="47" t="s">
        <v>62</v>
      </c>
      <c r="E9654" s="47" t="s">
        <v>120</v>
      </c>
      <c r="F9654" s="47" t="s">
        <v>149</v>
      </c>
      <c r="G9654" s="47" t="s">
        <v>119</v>
      </c>
      <c r="H9654" s="47" t="n">
        <v>1913</v>
      </c>
      <c r="I9654" s="57" t="n">
        <f aca="false">IFERROR(H9654/INDEX(Rate_Master!$C$2:$C$13,MATCH(F9654,Rate_Master!$A$2:$A$13,0)),0)</f>
        <v>1.73909090909091</v>
      </c>
    </row>
    <row r="9655" customFormat="false" ht="15" hidden="false" customHeight="false" outlineLevel="0" collapsed="false">
      <c r="A9655" s="47" t="s">
        <v>21607</v>
      </c>
      <c r="B9655" s="47" t="s">
        <v>2132</v>
      </c>
      <c r="C9655" s="48" t="n">
        <v>46196</v>
      </c>
      <c r="D9655" s="47" t="s">
        <v>62</v>
      </c>
      <c r="E9655" s="47" t="s">
        <v>120</v>
      </c>
      <c r="F9655" s="47" t="s">
        <v>149</v>
      </c>
      <c r="G9655" s="47" t="s">
        <v>121</v>
      </c>
      <c r="H9655" s="47" t="n">
        <v>1730</v>
      </c>
      <c r="I9655" s="57" t="n">
        <f aca="false">IFERROR(H9655/INDEX(Rate_Master!$C$2:$C$13,MATCH(F9655,Rate_Master!$A$2:$A$13,0)),0)</f>
        <v>1.57272727272727</v>
      </c>
    </row>
    <row r="9656" customFormat="false" ht="15" hidden="false" customHeight="false" outlineLevel="0" collapsed="false">
      <c r="A9656" s="47" t="s">
        <v>21608</v>
      </c>
      <c r="B9656" s="47" t="s">
        <v>2132</v>
      </c>
      <c r="C9656" s="48" t="n">
        <v>46196</v>
      </c>
      <c r="D9656" s="47" t="s">
        <v>62</v>
      </c>
      <c r="E9656" s="47" t="s">
        <v>120</v>
      </c>
      <c r="F9656" s="47" t="s">
        <v>149</v>
      </c>
      <c r="G9656" s="47" t="s">
        <v>122</v>
      </c>
      <c r="H9656" s="47" t="n">
        <v>1937</v>
      </c>
      <c r="I9656" s="57" t="n">
        <f aca="false">IFERROR(H9656/INDEX(Rate_Master!$C$2:$C$13,MATCH(F9656,Rate_Master!$A$2:$A$13,0)),0)</f>
        <v>1.76090909090909</v>
      </c>
    </row>
    <row r="9657" customFormat="false" ht="15" hidden="false" customHeight="false" outlineLevel="0" collapsed="false">
      <c r="A9657" s="47" t="s">
        <v>21609</v>
      </c>
      <c r="B9657" s="47" t="s">
        <v>2132</v>
      </c>
      <c r="C9657" s="48" t="n">
        <v>46196</v>
      </c>
      <c r="D9657" s="47" t="s">
        <v>62</v>
      </c>
      <c r="E9657" s="47" t="s">
        <v>120</v>
      </c>
      <c r="F9657" s="47" t="s">
        <v>149</v>
      </c>
      <c r="G9657" s="47" t="s">
        <v>123</v>
      </c>
      <c r="H9657" s="47" t="n">
        <v>1384</v>
      </c>
      <c r="I9657" s="57" t="n">
        <f aca="false">IFERROR(H9657/INDEX(Rate_Master!$C$2:$C$13,MATCH(F9657,Rate_Master!$A$2:$A$13,0)),0)</f>
        <v>1.25818181818182</v>
      </c>
    </row>
    <row r="9658" customFormat="false" ht="15" hidden="false" customHeight="false" outlineLevel="0" collapsed="false">
      <c r="A9658" s="47" t="s">
        <v>21610</v>
      </c>
      <c r="B9658" s="47" t="s">
        <v>2132</v>
      </c>
      <c r="C9658" s="48" t="n">
        <v>46196</v>
      </c>
      <c r="D9658" s="47" t="s">
        <v>62</v>
      </c>
      <c r="E9658" s="47" t="s">
        <v>120</v>
      </c>
      <c r="F9658" s="47" t="s">
        <v>149</v>
      </c>
      <c r="G9658" s="47" t="s">
        <v>124</v>
      </c>
      <c r="H9658" s="47" t="n">
        <v>886</v>
      </c>
      <c r="I9658" s="57" t="n">
        <f aca="false">IFERROR(H9658/INDEX(Rate_Master!$C$2:$C$13,MATCH(F9658,Rate_Master!$A$2:$A$13,0)),0)</f>
        <v>0.805454545454545</v>
      </c>
    </row>
    <row r="9659" customFormat="false" ht="15" hidden="false" customHeight="false" outlineLevel="0" collapsed="false">
      <c r="A9659" s="47" t="s">
        <v>21611</v>
      </c>
      <c r="B9659" s="47" t="s">
        <v>2132</v>
      </c>
      <c r="C9659" s="48" t="n">
        <v>46196</v>
      </c>
      <c r="D9659" s="47" t="s">
        <v>62</v>
      </c>
      <c r="E9659" s="47" t="s">
        <v>120</v>
      </c>
      <c r="F9659" s="47" t="s">
        <v>149</v>
      </c>
      <c r="G9659" s="47" t="s">
        <v>125</v>
      </c>
      <c r="H9659" s="47" t="n">
        <v>520</v>
      </c>
      <c r="I9659" s="57" t="n">
        <f aca="false">IFERROR(H9659/INDEX(Rate_Master!$C$2:$C$13,MATCH(F9659,Rate_Master!$A$2:$A$13,0)),0)</f>
        <v>0.472727272727273</v>
      </c>
    </row>
    <row r="9660" customFormat="false" ht="15" hidden="false" customHeight="false" outlineLevel="0" collapsed="false">
      <c r="A9660" s="47" t="s">
        <v>21612</v>
      </c>
      <c r="B9660" s="47" t="s">
        <v>2132</v>
      </c>
      <c r="C9660" s="48" t="n">
        <v>46196</v>
      </c>
      <c r="D9660" s="47" t="s">
        <v>62</v>
      </c>
      <c r="E9660" s="47" t="s">
        <v>120</v>
      </c>
      <c r="F9660" s="47" t="s">
        <v>149</v>
      </c>
      <c r="G9660" s="47" t="s">
        <v>126</v>
      </c>
      <c r="H9660" s="47" t="n">
        <v>328</v>
      </c>
      <c r="I9660" s="57" t="n">
        <f aca="false">IFERROR(H9660/INDEX(Rate_Master!$C$2:$C$13,MATCH(F9660,Rate_Master!$A$2:$A$13,0)),0)</f>
        <v>0.298181818181818</v>
      </c>
    </row>
    <row r="9661" customFormat="false" ht="15" hidden="false" customHeight="false" outlineLevel="0" collapsed="false">
      <c r="A9661" s="47" t="s">
        <v>21613</v>
      </c>
      <c r="B9661" s="47" t="s">
        <v>2133</v>
      </c>
      <c r="C9661" s="48" t="n">
        <v>46196</v>
      </c>
      <c r="D9661" s="47" t="s">
        <v>62</v>
      </c>
      <c r="E9661" s="47" t="s">
        <v>120</v>
      </c>
      <c r="F9661" s="47" t="s">
        <v>149</v>
      </c>
      <c r="G9661" s="47" t="s">
        <v>119</v>
      </c>
      <c r="H9661" s="47" t="n">
        <v>1034</v>
      </c>
      <c r="I9661" s="57" t="n">
        <f aca="false">IFERROR(H9661/INDEX(Rate_Master!$C$2:$C$13,MATCH(F9661,Rate_Master!$A$2:$A$13,0)),0)</f>
        <v>0.94</v>
      </c>
    </row>
    <row r="9662" customFormat="false" ht="15" hidden="false" customHeight="false" outlineLevel="0" collapsed="false">
      <c r="A9662" s="47" t="s">
        <v>21614</v>
      </c>
      <c r="B9662" s="47" t="s">
        <v>2133</v>
      </c>
      <c r="C9662" s="48" t="n">
        <v>46196</v>
      </c>
      <c r="D9662" s="47" t="s">
        <v>62</v>
      </c>
      <c r="E9662" s="47" t="s">
        <v>120</v>
      </c>
      <c r="F9662" s="47" t="s">
        <v>149</v>
      </c>
      <c r="G9662" s="47" t="s">
        <v>121</v>
      </c>
      <c r="H9662" s="47" t="n">
        <v>923</v>
      </c>
      <c r="I9662" s="57" t="n">
        <f aca="false">IFERROR(H9662/INDEX(Rate_Master!$C$2:$C$13,MATCH(F9662,Rate_Master!$A$2:$A$13,0)),0)</f>
        <v>0.839090909090909</v>
      </c>
    </row>
    <row r="9663" customFormat="false" ht="15" hidden="false" customHeight="false" outlineLevel="0" collapsed="false">
      <c r="A9663" s="47" t="s">
        <v>21615</v>
      </c>
      <c r="B9663" s="47" t="s">
        <v>2133</v>
      </c>
      <c r="C9663" s="48" t="n">
        <v>46196</v>
      </c>
      <c r="D9663" s="47" t="s">
        <v>62</v>
      </c>
      <c r="E9663" s="47" t="s">
        <v>120</v>
      </c>
      <c r="F9663" s="47" t="s">
        <v>149</v>
      </c>
      <c r="G9663" s="47" t="s">
        <v>122</v>
      </c>
      <c r="H9663" s="47" t="n">
        <v>990</v>
      </c>
      <c r="I9663" s="57" t="n">
        <f aca="false">IFERROR(H9663/INDEX(Rate_Master!$C$2:$C$13,MATCH(F9663,Rate_Master!$A$2:$A$13,0)),0)</f>
        <v>0.9</v>
      </c>
    </row>
    <row r="9664" customFormat="false" ht="15" hidden="false" customHeight="false" outlineLevel="0" collapsed="false">
      <c r="A9664" s="47" t="s">
        <v>21616</v>
      </c>
      <c r="B9664" s="47" t="s">
        <v>2133</v>
      </c>
      <c r="C9664" s="48" t="n">
        <v>46196</v>
      </c>
      <c r="D9664" s="47" t="s">
        <v>62</v>
      </c>
      <c r="E9664" s="47" t="s">
        <v>120</v>
      </c>
      <c r="F9664" s="47" t="s">
        <v>149</v>
      </c>
      <c r="G9664" s="47" t="s">
        <v>123</v>
      </c>
      <c r="H9664" s="47" t="n">
        <v>749</v>
      </c>
      <c r="I9664" s="57" t="n">
        <f aca="false">IFERROR(H9664/INDEX(Rate_Master!$C$2:$C$13,MATCH(F9664,Rate_Master!$A$2:$A$13,0)),0)</f>
        <v>0.680909090909091</v>
      </c>
    </row>
    <row r="9665" customFormat="false" ht="15" hidden="false" customHeight="false" outlineLevel="0" collapsed="false">
      <c r="A9665" s="47" t="s">
        <v>21617</v>
      </c>
      <c r="B9665" s="47" t="s">
        <v>2133</v>
      </c>
      <c r="C9665" s="48" t="n">
        <v>46196</v>
      </c>
      <c r="D9665" s="47" t="s">
        <v>62</v>
      </c>
      <c r="E9665" s="47" t="s">
        <v>120</v>
      </c>
      <c r="F9665" s="47" t="s">
        <v>149</v>
      </c>
      <c r="G9665" s="47" t="s">
        <v>124</v>
      </c>
      <c r="H9665" s="47" t="n">
        <v>452</v>
      </c>
      <c r="I9665" s="57" t="n">
        <f aca="false">IFERROR(H9665/INDEX(Rate_Master!$C$2:$C$13,MATCH(F9665,Rate_Master!$A$2:$A$13,0)),0)</f>
        <v>0.410909090909091</v>
      </c>
    </row>
    <row r="9666" customFormat="false" ht="15" hidden="false" customHeight="false" outlineLevel="0" collapsed="false">
      <c r="A9666" s="47" t="s">
        <v>21618</v>
      </c>
      <c r="B9666" s="47" t="s">
        <v>2133</v>
      </c>
      <c r="C9666" s="48" t="n">
        <v>46196</v>
      </c>
      <c r="D9666" s="47" t="s">
        <v>62</v>
      </c>
      <c r="E9666" s="47" t="s">
        <v>120</v>
      </c>
      <c r="F9666" s="47" t="s">
        <v>149</v>
      </c>
      <c r="G9666" s="47" t="s">
        <v>125</v>
      </c>
      <c r="H9666" s="47" t="n">
        <v>264</v>
      </c>
      <c r="I9666" s="57" t="n">
        <f aca="false">IFERROR(H9666/INDEX(Rate_Master!$C$2:$C$13,MATCH(F9666,Rate_Master!$A$2:$A$13,0)),0)</f>
        <v>0.24</v>
      </c>
    </row>
    <row r="9667" customFormat="false" ht="15" hidden="false" customHeight="false" outlineLevel="0" collapsed="false">
      <c r="A9667" s="47" t="s">
        <v>21619</v>
      </c>
      <c r="B9667" s="47" t="s">
        <v>2133</v>
      </c>
      <c r="C9667" s="48" t="n">
        <v>46196</v>
      </c>
      <c r="D9667" s="47" t="s">
        <v>62</v>
      </c>
      <c r="E9667" s="47" t="s">
        <v>120</v>
      </c>
      <c r="F9667" s="47" t="s">
        <v>149</v>
      </c>
      <c r="G9667" s="47" t="s">
        <v>126</v>
      </c>
      <c r="H9667" s="47" t="n">
        <v>173</v>
      </c>
      <c r="I9667" s="57" t="n">
        <f aca="false">IFERROR(H9667/INDEX(Rate_Master!$C$2:$C$13,MATCH(F9667,Rate_Master!$A$2:$A$13,0)),0)</f>
        <v>0.157272727272727</v>
      </c>
    </row>
    <row r="9668" customFormat="false" ht="15" hidden="false" customHeight="false" outlineLevel="0" collapsed="false">
      <c r="A9668" s="47" t="s">
        <v>21620</v>
      </c>
      <c r="B9668" s="47" t="s">
        <v>2134</v>
      </c>
      <c r="C9668" s="48" t="n">
        <v>46196</v>
      </c>
      <c r="D9668" s="47" t="s">
        <v>62</v>
      </c>
      <c r="E9668" s="47" t="s">
        <v>120</v>
      </c>
      <c r="F9668" s="47" t="s">
        <v>150</v>
      </c>
      <c r="G9668" s="47" t="s">
        <v>119</v>
      </c>
      <c r="H9668" s="47" t="n">
        <v>1143</v>
      </c>
      <c r="I9668" s="57" t="n">
        <f aca="false">IFERROR(H9668/INDEX(Rate_Master!$C$2:$C$13,MATCH(F9668,Rate_Master!$A$2:$A$13,0)),0)</f>
        <v>1.42875</v>
      </c>
    </row>
    <row r="9669" customFormat="false" ht="15" hidden="false" customHeight="false" outlineLevel="0" collapsed="false">
      <c r="A9669" s="47" t="s">
        <v>21621</v>
      </c>
      <c r="B9669" s="47" t="s">
        <v>2134</v>
      </c>
      <c r="C9669" s="48" t="n">
        <v>46196</v>
      </c>
      <c r="D9669" s="47" t="s">
        <v>62</v>
      </c>
      <c r="E9669" s="47" t="s">
        <v>120</v>
      </c>
      <c r="F9669" s="47" t="s">
        <v>150</v>
      </c>
      <c r="G9669" s="47" t="s">
        <v>121</v>
      </c>
      <c r="H9669" s="47" t="n">
        <v>1011</v>
      </c>
      <c r="I9669" s="57" t="n">
        <f aca="false">IFERROR(H9669/INDEX(Rate_Master!$C$2:$C$13,MATCH(F9669,Rate_Master!$A$2:$A$13,0)),0)</f>
        <v>1.26375</v>
      </c>
    </row>
    <row r="9670" customFormat="false" ht="15" hidden="false" customHeight="false" outlineLevel="0" collapsed="false">
      <c r="A9670" s="47" t="s">
        <v>21622</v>
      </c>
      <c r="B9670" s="47" t="s">
        <v>2134</v>
      </c>
      <c r="C9670" s="48" t="n">
        <v>46196</v>
      </c>
      <c r="D9670" s="47" t="s">
        <v>62</v>
      </c>
      <c r="E9670" s="47" t="s">
        <v>120</v>
      </c>
      <c r="F9670" s="47" t="s">
        <v>150</v>
      </c>
      <c r="G9670" s="47" t="s">
        <v>122</v>
      </c>
      <c r="H9670" s="47" t="n">
        <v>1829</v>
      </c>
      <c r="I9670" s="57" t="n">
        <f aca="false">IFERROR(H9670/INDEX(Rate_Master!$C$2:$C$13,MATCH(F9670,Rate_Master!$A$2:$A$13,0)),0)</f>
        <v>2.28625</v>
      </c>
    </row>
    <row r="9671" customFormat="false" ht="15" hidden="false" customHeight="false" outlineLevel="0" collapsed="false">
      <c r="A9671" s="47" t="s">
        <v>21623</v>
      </c>
      <c r="B9671" s="47" t="s">
        <v>2134</v>
      </c>
      <c r="C9671" s="48" t="n">
        <v>46196</v>
      </c>
      <c r="D9671" s="47" t="s">
        <v>62</v>
      </c>
      <c r="E9671" s="47" t="s">
        <v>120</v>
      </c>
      <c r="F9671" s="47" t="s">
        <v>150</v>
      </c>
      <c r="G9671" s="47" t="s">
        <v>123</v>
      </c>
      <c r="H9671" s="47" t="n">
        <v>783</v>
      </c>
      <c r="I9671" s="57" t="n">
        <f aca="false">IFERROR(H9671/INDEX(Rate_Master!$C$2:$C$13,MATCH(F9671,Rate_Master!$A$2:$A$13,0)),0)</f>
        <v>0.97875</v>
      </c>
    </row>
    <row r="9672" customFormat="false" ht="15" hidden="false" customHeight="false" outlineLevel="0" collapsed="false">
      <c r="A9672" s="47" t="s">
        <v>21624</v>
      </c>
      <c r="B9672" s="47" t="s">
        <v>2134</v>
      </c>
      <c r="C9672" s="48" t="n">
        <v>46196</v>
      </c>
      <c r="D9672" s="47" t="s">
        <v>62</v>
      </c>
      <c r="E9672" s="47" t="s">
        <v>120</v>
      </c>
      <c r="F9672" s="47" t="s">
        <v>150</v>
      </c>
      <c r="G9672" s="47" t="s">
        <v>124</v>
      </c>
      <c r="H9672" s="47" t="n">
        <v>480</v>
      </c>
      <c r="I9672" s="57" t="n">
        <f aca="false">IFERROR(H9672/INDEX(Rate_Master!$C$2:$C$13,MATCH(F9672,Rate_Master!$A$2:$A$13,0)),0)</f>
        <v>0.6</v>
      </c>
    </row>
    <row r="9673" customFormat="false" ht="15" hidden="false" customHeight="false" outlineLevel="0" collapsed="false">
      <c r="A9673" s="47" t="s">
        <v>21625</v>
      </c>
      <c r="B9673" s="47" t="s">
        <v>2134</v>
      </c>
      <c r="C9673" s="48" t="n">
        <v>46196</v>
      </c>
      <c r="D9673" s="47" t="s">
        <v>62</v>
      </c>
      <c r="E9673" s="47" t="s">
        <v>120</v>
      </c>
      <c r="F9673" s="47" t="s">
        <v>150</v>
      </c>
      <c r="G9673" s="47" t="s">
        <v>125</v>
      </c>
      <c r="H9673" s="47" t="n">
        <v>301</v>
      </c>
      <c r="I9673" s="57" t="n">
        <f aca="false">IFERROR(H9673/INDEX(Rate_Master!$C$2:$C$13,MATCH(F9673,Rate_Master!$A$2:$A$13,0)),0)</f>
        <v>0.37625</v>
      </c>
    </row>
    <row r="9674" customFormat="false" ht="15" hidden="false" customHeight="false" outlineLevel="0" collapsed="false">
      <c r="A9674" s="47" t="s">
        <v>21626</v>
      </c>
      <c r="B9674" s="47" t="s">
        <v>2134</v>
      </c>
      <c r="C9674" s="48" t="n">
        <v>46196</v>
      </c>
      <c r="D9674" s="47" t="s">
        <v>62</v>
      </c>
      <c r="E9674" s="47" t="s">
        <v>120</v>
      </c>
      <c r="F9674" s="47" t="s">
        <v>150</v>
      </c>
      <c r="G9674" s="47" t="s">
        <v>126</v>
      </c>
      <c r="H9674" s="47" t="n">
        <v>192</v>
      </c>
      <c r="I9674" s="57" t="n">
        <f aca="false">IFERROR(H9674/INDEX(Rate_Master!$C$2:$C$13,MATCH(F9674,Rate_Master!$A$2:$A$13,0)),0)</f>
        <v>0.24</v>
      </c>
    </row>
    <row r="9675" customFormat="false" ht="15" hidden="false" customHeight="false" outlineLevel="0" collapsed="false">
      <c r="A9675" s="47" t="s">
        <v>21627</v>
      </c>
      <c r="B9675" s="47" t="s">
        <v>2136</v>
      </c>
      <c r="C9675" s="48" t="n">
        <v>46196</v>
      </c>
      <c r="D9675" s="47" t="s">
        <v>63</v>
      </c>
      <c r="E9675" s="47" t="s">
        <v>120</v>
      </c>
      <c r="F9675" s="47" t="s">
        <v>152</v>
      </c>
      <c r="G9675" s="47" t="s">
        <v>119</v>
      </c>
      <c r="H9675" s="47" t="n">
        <v>1869</v>
      </c>
      <c r="I9675" s="57" t="n">
        <f aca="false">IFERROR(H9675/INDEX(Rate_Master!$C$2:$C$13,MATCH(F9675,Rate_Master!$A$2:$A$13,0)),0)</f>
        <v>2.07666666666667</v>
      </c>
    </row>
    <row r="9676" customFormat="false" ht="15" hidden="false" customHeight="false" outlineLevel="0" collapsed="false">
      <c r="A9676" s="47" t="s">
        <v>21628</v>
      </c>
      <c r="B9676" s="47" t="s">
        <v>2136</v>
      </c>
      <c r="C9676" s="48" t="n">
        <v>46196</v>
      </c>
      <c r="D9676" s="47" t="s">
        <v>63</v>
      </c>
      <c r="E9676" s="47" t="s">
        <v>120</v>
      </c>
      <c r="F9676" s="47" t="s">
        <v>152</v>
      </c>
      <c r="G9676" s="47" t="s">
        <v>121</v>
      </c>
      <c r="H9676" s="47" t="n">
        <v>1668</v>
      </c>
      <c r="I9676" s="57" t="n">
        <f aca="false">IFERROR(H9676/INDEX(Rate_Master!$C$2:$C$13,MATCH(F9676,Rate_Master!$A$2:$A$13,0)),0)</f>
        <v>1.85333333333333</v>
      </c>
    </row>
    <row r="9677" customFormat="false" ht="15" hidden="false" customHeight="false" outlineLevel="0" collapsed="false">
      <c r="A9677" s="47" t="s">
        <v>21629</v>
      </c>
      <c r="B9677" s="47" t="s">
        <v>2136</v>
      </c>
      <c r="C9677" s="48" t="n">
        <v>46196</v>
      </c>
      <c r="D9677" s="47" t="s">
        <v>63</v>
      </c>
      <c r="E9677" s="47" t="s">
        <v>120</v>
      </c>
      <c r="F9677" s="47" t="s">
        <v>152</v>
      </c>
      <c r="G9677" s="47" t="s">
        <v>122</v>
      </c>
      <c r="H9677" s="47" t="n">
        <v>1802</v>
      </c>
      <c r="I9677" s="57" t="n">
        <f aca="false">IFERROR(H9677/INDEX(Rate_Master!$C$2:$C$13,MATCH(F9677,Rate_Master!$A$2:$A$13,0)),0)</f>
        <v>2.00222222222222</v>
      </c>
    </row>
    <row r="9678" customFormat="false" ht="15" hidden="false" customHeight="false" outlineLevel="0" collapsed="false">
      <c r="A9678" s="47" t="s">
        <v>21630</v>
      </c>
      <c r="B9678" s="47" t="s">
        <v>2136</v>
      </c>
      <c r="C9678" s="48" t="n">
        <v>46196</v>
      </c>
      <c r="D9678" s="47" t="s">
        <v>63</v>
      </c>
      <c r="E9678" s="47" t="s">
        <v>120</v>
      </c>
      <c r="F9678" s="47" t="s">
        <v>152</v>
      </c>
      <c r="G9678" s="47" t="s">
        <v>123</v>
      </c>
      <c r="H9678" s="47" t="n">
        <v>1362</v>
      </c>
      <c r="I9678" s="57" t="n">
        <f aca="false">IFERROR(H9678/INDEX(Rate_Master!$C$2:$C$13,MATCH(F9678,Rate_Master!$A$2:$A$13,0)),0)</f>
        <v>1.51333333333333</v>
      </c>
    </row>
    <row r="9679" customFormat="false" ht="15" hidden="false" customHeight="false" outlineLevel="0" collapsed="false">
      <c r="A9679" s="47" t="s">
        <v>21631</v>
      </c>
      <c r="B9679" s="47" t="s">
        <v>2136</v>
      </c>
      <c r="C9679" s="48" t="n">
        <v>46196</v>
      </c>
      <c r="D9679" s="47" t="s">
        <v>63</v>
      </c>
      <c r="E9679" s="47" t="s">
        <v>120</v>
      </c>
      <c r="F9679" s="47" t="s">
        <v>152</v>
      </c>
      <c r="G9679" s="47" t="s">
        <v>124</v>
      </c>
      <c r="H9679" s="47" t="n">
        <v>803</v>
      </c>
      <c r="I9679" s="57" t="n">
        <f aca="false">IFERROR(H9679/INDEX(Rate_Master!$C$2:$C$13,MATCH(F9679,Rate_Master!$A$2:$A$13,0)),0)</f>
        <v>0.892222222222222</v>
      </c>
    </row>
    <row r="9680" customFormat="false" ht="15" hidden="false" customHeight="false" outlineLevel="0" collapsed="false">
      <c r="A9680" s="47" t="s">
        <v>21632</v>
      </c>
      <c r="B9680" s="47" t="s">
        <v>2136</v>
      </c>
      <c r="C9680" s="48" t="n">
        <v>46196</v>
      </c>
      <c r="D9680" s="47" t="s">
        <v>63</v>
      </c>
      <c r="E9680" s="47" t="s">
        <v>120</v>
      </c>
      <c r="F9680" s="47" t="s">
        <v>152</v>
      </c>
      <c r="G9680" s="47" t="s">
        <v>125</v>
      </c>
      <c r="H9680" s="47" t="n">
        <v>547</v>
      </c>
      <c r="I9680" s="57" t="n">
        <f aca="false">IFERROR(H9680/INDEX(Rate_Master!$C$2:$C$13,MATCH(F9680,Rate_Master!$A$2:$A$13,0)),0)</f>
        <v>0.607777777777778</v>
      </c>
    </row>
    <row r="9681" customFormat="false" ht="15" hidden="false" customHeight="false" outlineLevel="0" collapsed="false">
      <c r="A9681" s="47" t="s">
        <v>21633</v>
      </c>
      <c r="B9681" s="47" t="s">
        <v>2136</v>
      </c>
      <c r="C9681" s="48" t="n">
        <v>46196</v>
      </c>
      <c r="D9681" s="47" t="s">
        <v>63</v>
      </c>
      <c r="E9681" s="47" t="s">
        <v>120</v>
      </c>
      <c r="F9681" s="47" t="s">
        <v>152</v>
      </c>
      <c r="G9681" s="47" t="s">
        <v>126</v>
      </c>
      <c r="H9681" s="47" t="n">
        <v>340</v>
      </c>
      <c r="I9681" s="57" t="n">
        <f aca="false">IFERROR(H9681/INDEX(Rate_Master!$C$2:$C$13,MATCH(F9681,Rate_Master!$A$2:$A$13,0)),0)</f>
        <v>0.377777777777778</v>
      </c>
    </row>
    <row r="9682" customFormat="false" ht="15" hidden="false" customHeight="false" outlineLevel="0" collapsed="false">
      <c r="A9682" s="47" t="s">
        <v>21634</v>
      </c>
      <c r="B9682" s="47" t="s">
        <v>2137</v>
      </c>
      <c r="C9682" s="48" t="n">
        <v>46196</v>
      </c>
      <c r="D9682" s="47" t="s">
        <v>63</v>
      </c>
      <c r="E9682" s="47" t="s">
        <v>120</v>
      </c>
      <c r="F9682" s="47" t="s">
        <v>152</v>
      </c>
      <c r="G9682" s="47" t="s">
        <v>119</v>
      </c>
      <c r="H9682" s="47" t="n">
        <v>1951</v>
      </c>
      <c r="I9682" s="57" t="n">
        <f aca="false">IFERROR(H9682/INDEX(Rate_Master!$C$2:$C$13,MATCH(F9682,Rate_Master!$A$2:$A$13,0)),0)</f>
        <v>2.16777777777778</v>
      </c>
    </row>
    <row r="9683" customFormat="false" ht="15" hidden="false" customHeight="false" outlineLevel="0" collapsed="false">
      <c r="A9683" s="47" t="s">
        <v>21635</v>
      </c>
      <c r="B9683" s="47" t="s">
        <v>2137</v>
      </c>
      <c r="C9683" s="48" t="n">
        <v>46196</v>
      </c>
      <c r="D9683" s="47" t="s">
        <v>63</v>
      </c>
      <c r="E9683" s="47" t="s">
        <v>120</v>
      </c>
      <c r="F9683" s="47" t="s">
        <v>152</v>
      </c>
      <c r="G9683" s="47" t="s">
        <v>121</v>
      </c>
      <c r="H9683" s="47" t="n">
        <v>1749</v>
      </c>
      <c r="I9683" s="57" t="n">
        <f aca="false">IFERROR(H9683/INDEX(Rate_Master!$C$2:$C$13,MATCH(F9683,Rate_Master!$A$2:$A$13,0)),0)</f>
        <v>1.94333333333333</v>
      </c>
    </row>
    <row r="9684" customFormat="false" ht="15" hidden="false" customHeight="false" outlineLevel="0" collapsed="false">
      <c r="A9684" s="47" t="s">
        <v>21636</v>
      </c>
      <c r="B9684" s="47" t="s">
        <v>2137</v>
      </c>
      <c r="C9684" s="48" t="n">
        <v>46196</v>
      </c>
      <c r="D9684" s="47" t="s">
        <v>63</v>
      </c>
      <c r="E9684" s="47" t="s">
        <v>120</v>
      </c>
      <c r="F9684" s="47" t="s">
        <v>152</v>
      </c>
      <c r="G9684" s="47" t="s">
        <v>122</v>
      </c>
      <c r="H9684" s="47" t="n">
        <v>1954</v>
      </c>
      <c r="I9684" s="57" t="n">
        <f aca="false">IFERROR(H9684/INDEX(Rate_Master!$C$2:$C$13,MATCH(F9684,Rate_Master!$A$2:$A$13,0)),0)</f>
        <v>2.17111111111111</v>
      </c>
    </row>
    <row r="9685" customFormat="false" ht="15" hidden="false" customHeight="false" outlineLevel="0" collapsed="false">
      <c r="A9685" s="47" t="s">
        <v>21637</v>
      </c>
      <c r="B9685" s="47" t="s">
        <v>2137</v>
      </c>
      <c r="C9685" s="48" t="n">
        <v>46196</v>
      </c>
      <c r="D9685" s="47" t="s">
        <v>63</v>
      </c>
      <c r="E9685" s="47" t="s">
        <v>120</v>
      </c>
      <c r="F9685" s="47" t="s">
        <v>152</v>
      </c>
      <c r="G9685" s="47" t="s">
        <v>123</v>
      </c>
      <c r="H9685" s="47" t="n">
        <v>1409</v>
      </c>
      <c r="I9685" s="57" t="n">
        <f aca="false">IFERROR(H9685/INDEX(Rate_Master!$C$2:$C$13,MATCH(F9685,Rate_Master!$A$2:$A$13,0)),0)</f>
        <v>1.56555555555556</v>
      </c>
    </row>
    <row r="9686" customFormat="false" ht="15" hidden="false" customHeight="false" outlineLevel="0" collapsed="false">
      <c r="A9686" s="47" t="s">
        <v>21638</v>
      </c>
      <c r="B9686" s="47" t="s">
        <v>2137</v>
      </c>
      <c r="C9686" s="48" t="n">
        <v>46196</v>
      </c>
      <c r="D9686" s="47" t="s">
        <v>63</v>
      </c>
      <c r="E9686" s="47" t="s">
        <v>120</v>
      </c>
      <c r="F9686" s="47" t="s">
        <v>152</v>
      </c>
      <c r="G9686" s="47" t="s">
        <v>124</v>
      </c>
      <c r="H9686" s="47" t="n">
        <v>894</v>
      </c>
      <c r="I9686" s="57" t="n">
        <f aca="false">IFERROR(H9686/INDEX(Rate_Master!$C$2:$C$13,MATCH(F9686,Rate_Master!$A$2:$A$13,0)),0)</f>
        <v>0.993333333333333</v>
      </c>
    </row>
    <row r="9687" customFormat="false" ht="15" hidden="false" customHeight="false" outlineLevel="0" collapsed="false">
      <c r="A9687" s="47" t="s">
        <v>21639</v>
      </c>
      <c r="B9687" s="47" t="s">
        <v>2137</v>
      </c>
      <c r="C9687" s="48" t="n">
        <v>46196</v>
      </c>
      <c r="D9687" s="47" t="s">
        <v>63</v>
      </c>
      <c r="E9687" s="47" t="s">
        <v>120</v>
      </c>
      <c r="F9687" s="47" t="s">
        <v>152</v>
      </c>
      <c r="G9687" s="47" t="s">
        <v>125</v>
      </c>
      <c r="H9687" s="47" t="n">
        <v>487</v>
      </c>
      <c r="I9687" s="57" t="n">
        <f aca="false">IFERROR(H9687/INDEX(Rate_Master!$C$2:$C$13,MATCH(F9687,Rate_Master!$A$2:$A$13,0)),0)</f>
        <v>0.541111111111111</v>
      </c>
    </row>
    <row r="9688" customFormat="false" ht="15" hidden="false" customHeight="false" outlineLevel="0" collapsed="false">
      <c r="A9688" s="47" t="s">
        <v>21640</v>
      </c>
      <c r="B9688" s="47" t="s">
        <v>2137</v>
      </c>
      <c r="C9688" s="48" t="n">
        <v>46196</v>
      </c>
      <c r="D9688" s="47" t="s">
        <v>63</v>
      </c>
      <c r="E9688" s="47" t="s">
        <v>120</v>
      </c>
      <c r="F9688" s="47" t="s">
        <v>152</v>
      </c>
      <c r="G9688" s="47" t="s">
        <v>126</v>
      </c>
      <c r="H9688" s="47" t="n">
        <v>334</v>
      </c>
      <c r="I9688" s="57" t="n">
        <f aca="false">IFERROR(H9688/INDEX(Rate_Master!$C$2:$C$13,MATCH(F9688,Rate_Master!$A$2:$A$13,0)),0)</f>
        <v>0.371111111111111</v>
      </c>
    </row>
    <row r="9689" customFormat="false" ht="15" hidden="false" customHeight="false" outlineLevel="0" collapsed="false">
      <c r="A9689" s="47" t="s">
        <v>21641</v>
      </c>
      <c r="B9689" s="47" t="s">
        <v>2138</v>
      </c>
      <c r="C9689" s="48" t="n">
        <v>46196</v>
      </c>
      <c r="D9689" s="47" t="s">
        <v>63</v>
      </c>
      <c r="E9689" s="47" t="s">
        <v>120</v>
      </c>
      <c r="F9689" s="47" t="s">
        <v>152</v>
      </c>
      <c r="G9689" s="47" t="s">
        <v>119</v>
      </c>
      <c r="H9689" s="47" t="n">
        <v>1094</v>
      </c>
      <c r="I9689" s="57" t="n">
        <f aca="false">IFERROR(H9689/INDEX(Rate_Master!$C$2:$C$13,MATCH(F9689,Rate_Master!$A$2:$A$13,0)),0)</f>
        <v>1.21555555555556</v>
      </c>
    </row>
    <row r="9690" customFormat="false" ht="15" hidden="false" customHeight="false" outlineLevel="0" collapsed="false">
      <c r="A9690" s="47" t="s">
        <v>21642</v>
      </c>
      <c r="B9690" s="47" t="s">
        <v>2138</v>
      </c>
      <c r="C9690" s="48" t="n">
        <v>46196</v>
      </c>
      <c r="D9690" s="47" t="s">
        <v>63</v>
      </c>
      <c r="E9690" s="47" t="s">
        <v>120</v>
      </c>
      <c r="F9690" s="47" t="s">
        <v>152</v>
      </c>
      <c r="G9690" s="47" t="s">
        <v>121</v>
      </c>
      <c r="H9690" s="47" t="n">
        <v>986</v>
      </c>
      <c r="I9690" s="57" t="n">
        <f aca="false">IFERROR(H9690/INDEX(Rate_Master!$C$2:$C$13,MATCH(F9690,Rate_Master!$A$2:$A$13,0)),0)</f>
        <v>1.09555555555556</v>
      </c>
    </row>
    <row r="9691" customFormat="false" ht="15" hidden="false" customHeight="false" outlineLevel="0" collapsed="false">
      <c r="A9691" s="47" t="s">
        <v>21643</v>
      </c>
      <c r="B9691" s="47" t="s">
        <v>2138</v>
      </c>
      <c r="C9691" s="48" t="n">
        <v>46196</v>
      </c>
      <c r="D9691" s="47" t="s">
        <v>63</v>
      </c>
      <c r="E9691" s="47" t="s">
        <v>120</v>
      </c>
      <c r="F9691" s="47" t="s">
        <v>152</v>
      </c>
      <c r="G9691" s="47" t="s">
        <v>122</v>
      </c>
      <c r="H9691" s="47" t="n">
        <v>1132</v>
      </c>
      <c r="I9691" s="57" t="n">
        <f aca="false">IFERROR(H9691/INDEX(Rate_Master!$C$2:$C$13,MATCH(F9691,Rate_Master!$A$2:$A$13,0)),0)</f>
        <v>1.25777777777778</v>
      </c>
    </row>
    <row r="9692" customFormat="false" ht="15" hidden="false" customHeight="false" outlineLevel="0" collapsed="false">
      <c r="A9692" s="47" t="s">
        <v>21644</v>
      </c>
      <c r="B9692" s="47" t="s">
        <v>2138</v>
      </c>
      <c r="C9692" s="48" t="n">
        <v>46196</v>
      </c>
      <c r="D9692" s="47" t="s">
        <v>63</v>
      </c>
      <c r="E9692" s="47" t="s">
        <v>120</v>
      </c>
      <c r="F9692" s="47" t="s">
        <v>152</v>
      </c>
      <c r="G9692" s="47" t="s">
        <v>123</v>
      </c>
      <c r="H9692" s="47" t="n">
        <v>843</v>
      </c>
      <c r="I9692" s="57" t="n">
        <f aca="false">IFERROR(H9692/INDEX(Rate_Master!$C$2:$C$13,MATCH(F9692,Rate_Master!$A$2:$A$13,0)),0)</f>
        <v>0.936666666666667</v>
      </c>
    </row>
    <row r="9693" customFormat="false" ht="15" hidden="false" customHeight="false" outlineLevel="0" collapsed="false">
      <c r="A9693" s="47" t="s">
        <v>21645</v>
      </c>
      <c r="B9693" s="47" t="s">
        <v>2138</v>
      </c>
      <c r="C9693" s="48" t="n">
        <v>46196</v>
      </c>
      <c r="D9693" s="47" t="s">
        <v>63</v>
      </c>
      <c r="E9693" s="47" t="s">
        <v>120</v>
      </c>
      <c r="F9693" s="47" t="s">
        <v>152</v>
      </c>
      <c r="G9693" s="47" t="s">
        <v>124</v>
      </c>
      <c r="H9693" s="47" t="n">
        <v>498</v>
      </c>
      <c r="I9693" s="57" t="n">
        <f aca="false">IFERROR(H9693/INDEX(Rate_Master!$C$2:$C$13,MATCH(F9693,Rate_Master!$A$2:$A$13,0)),0)</f>
        <v>0.553333333333333</v>
      </c>
    </row>
    <row r="9694" customFormat="false" ht="15" hidden="false" customHeight="false" outlineLevel="0" collapsed="false">
      <c r="A9694" s="47" t="s">
        <v>21646</v>
      </c>
      <c r="B9694" s="47" t="s">
        <v>2138</v>
      </c>
      <c r="C9694" s="48" t="n">
        <v>46196</v>
      </c>
      <c r="D9694" s="47" t="s">
        <v>63</v>
      </c>
      <c r="E9694" s="47" t="s">
        <v>120</v>
      </c>
      <c r="F9694" s="47" t="s">
        <v>152</v>
      </c>
      <c r="G9694" s="47" t="s">
        <v>125</v>
      </c>
      <c r="H9694" s="47" t="n">
        <v>308</v>
      </c>
      <c r="I9694" s="57" t="n">
        <f aca="false">IFERROR(H9694/INDEX(Rate_Master!$C$2:$C$13,MATCH(F9694,Rate_Master!$A$2:$A$13,0)),0)</f>
        <v>0.342222222222222</v>
      </c>
    </row>
    <row r="9695" customFormat="false" ht="15" hidden="false" customHeight="false" outlineLevel="0" collapsed="false">
      <c r="A9695" s="47" t="s">
        <v>21647</v>
      </c>
      <c r="B9695" s="47" t="s">
        <v>2138</v>
      </c>
      <c r="C9695" s="48" t="n">
        <v>46196</v>
      </c>
      <c r="D9695" s="47" t="s">
        <v>63</v>
      </c>
      <c r="E9695" s="47" t="s">
        <v>120</v>
      </c>
      <c r="F9695" s="47" t="s">
        <v>152</v>
      </c>
      <c r="G9695" s="47" t="s">
        <v>126</v>
      </c>
      <c r="H9695" s="47" t="n">
        <v>195</v>
      </c>
      <c r="I9695" s="57" t="n">
        <f aca="false">IFERROR(H9695/INDEX(Rate_Master!$C$2:$C$13,MATCH(F9695,Rate_Master!$A$2:$A$13,0)),0)</f>
        <v>0.216666666666667</v>
      </c>
    </row>
    <row r="9696" customFormat="false" ht="15" hidden="false" customHeight="false" outlineLevel="0" collapsed="false">
      <c r="A9696" s="47" t="s">
        <v>21648</v>
      </c>
      <c r="B9696" s="47" t="s">
        <v>2139</v>
      </c>
      <c r="C9696" s="48" t="n">
        <v>46196</v>
      </c>
      <c r="D9696" s="47" t="s">
        <v>64</v>
      </c>
      <c r="E9696" s="47" t="s">
        <v>128</v>
      </c>
      <c r="F9696" s="47" t="s">
        <v>156</v>
      </c>
      <c r="G9696" s="47" t="s">
        <v>127</v>
      </c>
      <c r="H9696" s="47" t="n">
        <v>1090</v>
      </c>
      <c r="I9696" s="57" t="n">
        <f aca="false">IFERROR(H9696/INDEX(Rate_Master!$C$2:$C$13,MATCH(F9696,Rate_Master!$A$2:$A$13,0)),0)</f>
        <v>2.27083333333333</v>
      </c>
    </row>
    <row r="9697" customFormat="false" ht="15" hidden="false" customHeight="false" outlineLevel="0" collapsed="false">
      <c r="A9697" s="47" t="s">
        <v>21649</v>
      </c>
      <c r="B9697" s="47" t="s">
        <v>2139</v>
      </c>
      <c r="C9697" s="48" t="n">
        <v>46196</v>
      </c>
      <c r="D9697" s="47" t="s">
        <v>64</v>
      </c>
      <c r="E9697" s="47" t="s">
        <v>128</v>
      </c>
      <c r="F9697" s="47" t="s">
        <v>156</v>
      </c>
      <c r="G9697" s="47" t="s">
        <v>129</v>
      </c>
      <c r="H9697" s="47" t="n">
        <v>1341</v>
      </c>
      <c r="I9697" s="57" t="n">
        <f aca="false">IFERROR(H9697/INDEX(Rate_Master!$C$2:$C$13,MATCH(F9697,Rate_Master!$A$2:$A$13,0)),0)</f>
        <v>2.79375</v>
      </c>
    </row>
    <row r="9698" customFormat="false" ht="15" hidden="false" customHeight="false" outlineLevel="0" collapsed="false">
      <c r="A9698" s="47" t="s">
        <v>21650</v>
      </c>
      <c r="B9698" s="47" t="s">
        <v>2139</v>
      </c>
      <c r="C9698" s="48" t="n">
        <v>46196</v>
      </c>
      <c r="D9698" s="47" t="s">
        <v>64</v>
      </c>
      <c r="E9698" s="47" t="s">
        <v>128</v>
      </c>
      <c r="F9698" s="47" t="s">
        <v>156</v>
      </c>
      <c r="G9698" s="47" t="s">
        <v>130</v>
      </c>
      <c r="H9698" s="47" t="n">
        <v>923</v>
      </c>
      <c r="I9698" s="57" t="n">
        <f aca="false">IFERROR(H9698/INDEX(Rate_Master!$C$2:$C$13,MATCH(F9698,Rate_Master!$A$2:$A$13,0)),0)</f>
        <v>1.92291666666667</v>
      </c>
    </row>
    <row r="9699" customFormat="false" ht="15" hidden="false" customHeight="false" outlineLevel="0" collapsed="false">
      <c r="A9699" s="47" t="s">
        <v>21651</v>
      </c>
      <c r="B9699" s="47" t="s">
        <v>2139</v>
      </c>
      <c r="C9699" s="48" t="n">
        <v>46196</v>
      </c>
      <c r="D9699" s="47" t="s">
        <v>64</v>
      </c>
      <c r="E9699" s="47" t="s">
        <v>128</v>
      </c>
      <c r="F9699" s="47" t="s">
        <v>156</v>
      </c>
      <c r="G9699" s="47" t="s">
        <v>131</v>
      </c>
      <c r="H9699" s="47" t="n">
        <v>318</v>
      </c>
      <c r="I9699" s="57" t="n">
        <f aca="false">IFERROR(H9699/INDEX(Rate_Master!$C$2:$C$13,MATCH(F9699,Rate_Master!$A$2:$A$13,0)),0)</f>
        <v>0.6625</v>
      </c>
    </row>
    <row r="9700" customFormat="false" ht="15" hidden="false" customHeight="false" outlineLevel="0" collapsed="false">
      <c r="A9700" s="47" t="s">
        <v>21652</v>
      </c>
      <c r="B9700" s="47" t="s">
        <v>2139</v>
      </c>
      <c r="C9700" s="48" t="n">
        <v>46196</v>
      </c>
      <c r="D9700" s="47" t="s">
        <v>64</v>
      </c>
      <c r="E9700" s="47" t="s">
        <v>128</v>
      </c>
      <c r="F9700" s="47" t="s">
        <v>156</v>
      </c>
      <c r="G9700" s="47" t="s">
        <v>132</v>
      </c>
      <c r="H9700" s="47" t="n">
        <v>262</v>
      </c>
      <c r="I9700" s="57" t="n">
        <f aca="false">IFERROR(H9700/INDEX(Rate_Master!$C$2:$C$13,MATCH(F9700,Rate_Master!$A$2:$A$13,0)),0)</f>
        <v>0.545833333333333</v>
      </c>
    </row>
    <row r="9701" customFormat="false" ht="15" hidden="false" customHeight="false" outlineLevel="0" collapsed="false">
      <c r="A9701" s="47" t="s">
        <v>21653</v>
      </c>
      <c r="B9701" s="47" t="s">
        <v>2140</v>
      </c>
      <c r="C9701" s="48" t="n">
        <v>46196</v>
      </c>
      <c r="D9701" s="47" t="s">
        <v>64</v>
      </c>
      <c r="E9701" s="47" t="s">
        <v>128</v>
      </c>
      <c r="F9701" s="47" t="s">
        <v>156</v>
      </c>
      <c r="G9701" s="47" t="s">
        <v>127</v>
      </c>
      <c r="H9701" s="47" t="n">
        <v>1007</v>
      </c>
      <c r="I9701" s="57" t="n">
        <f aca="false">IFERROR(H9701/INDEX(Rate_Master!$C$2:$C$13,MATCH(F9701,Rate_Master!$A$2:$A$13,0)),0)</f>
        <v>2.09791666666667</v>
      </c>
    </row>
    <row r="9702" customFormat="false" ht="15" hidden="false" customHeight="false" outlineLevel="0" collapsed="false">
      <c r="A9702" s="47" t="s">
        <v>21654</v>
      </c>
      <c r="B9702" s="47" t="s">
        <v>2140</v>
      </c>
      <c r="C9702" s="48" t="n">
        <v>46196</v>
      </c>
      <c r="D9702" s="47" t="s">
        <v>64</v>
      </c>
      <c r="E9702" s="47" t="s">
        <v>128</v>
      </c>
      <c r="F9702" s="47" t="s">
        <v>156</v>
      </c>
      <c r="G9702" s="47" t="s">
        <v>129</v>
      </c>
      <c r="H9702" s="47" t="n">
        <v>1216</v>
      </c>
      <c r="I9702" s="57" t="n">
        <f aca="false">IFERROR(H9702/INDEX(Rate_Master!$C$2:$C$13,MATCH(F9702,Rate_Master!$A$2:$A$13,0)),0)</f>
        <v>2.53333333333333</v>
      </c>
    </row>
    <row r="9703" customFormat="false" ht="15" hidden="false" customHeight="false" outlineLevel="0" collapsed="false">
      <c r="A9703" s="47" t="s">
        <v>21655</v>
      </c>
      <c r="B9703" s="47" t="s">
        <v>2140</v>
      </c>
      <c r="C9703" s="48" t="n">
        <v>46196</v>
      </c>
      <c r="D9703" s="47" t="s">
        <v>64</v>
      </c>
      <c r="E9703" s="47" t="s">
        <v>128</v>
      </c>
      <c r="F9703" s="47" t="s">
        <v>156</v>
      </c>
      <c r="G9703" s="47" t="s">
        <v>130</v>
      </c>
      <c r="H9703" s="47" t="n">
        <v>915</v>
      </c>
      <c r="I9703" s="57" t="n">
        <f aca="false">IFERROR(H9703/INDEX(Rate_Master!$C$2:$C$13,MATCH(F9703,Rate_Master!$A$2:$A$13,0)),0)</f>
        <v>1.90625</v>
      </c>
    </row>
    <row r="9704" customFormat="false" ht="15" hidden="false" customHeight="false" outlineLevel="0" collapsed="false">
      <c r="A9704" s="47" t="s">
        <v>21656</v>
      </c>
      <c r="B9704" s="47" t="s">
        <v>2140</v>
      </c>
      <c r="C9704" s="48" t="n">
        <v>46196</v>
      </c>
      <c r="D9704" s="47" t="s">
        <v>64</v>
      </c>
      <c r="E9704" s="47" t="s">
        <v>128</v>
      </c>
      <c r="F9704" s="47" t="s">
        <v>156</v>
      </c>
      <c r="G9704" s="47" t="s">
        <v>131</v>
      </c>
      <c r="H9704" s="47" t="n">
        <v>316</v>
      </c>
      <c r="I9704" s="57" t="n">
        <f aca="false">IFERROR(H9704/INDEX(Rate_Master!$C$2:$C$13,MATCH(F9704,Rate_Master!$A$2:$A$13,0)),0)</f>
        <v>0.658333333333333</v>
      </c>
    </row>
    <row r="9705" customFormat="false" ht="15" hidden="false" customHeight="false" outlineLevel="0" collapsed="false">
      <c r="A9705" s="47" t="s">
        <v>21657</v>
      </c>
      <c r="B9705" s="47" t="s">
        <v>2140</v>
      </c>
      <c r="C9705" s="48" t="n">
        <v>46196</v>
      </c>
      <c r="D9705" s="47" t="s">
        <v>64</v>
      </c>
      <c r="E9705" s="47" t="s">
        <v>128</v>
      </c>
      <c r="F9705" s="47" t="s">
        <v>156</v>
      </c>
      <c r="G9705" s="47" t="s">
        <v>132</v>
      </c>
      <c r="H9705" s="47" t="n">
        <v>280</v>
      </c>
      <c r="I9705" s="57" t="n">
        <f aca="false">IFERROR(H9705/INDEX(Rate_Master!$C$2:$C$13,MATCH(F9705,Rate_Master!$A$2:$A$13,0)),0)</f>
        <v>0.583333333333333</v>
      </c>
    </row>
    <row r="9706" customFormat="false" ht="15" hidden="false" customHeight="false" outlineLevel="0" collapsed="false">
      <c r="A9706" s="47" t="s">
        <v>21658</v>
      </c>
      <c r="B9706" s="47" t="s">
        <v>2141</v>
      </c>
      <c r="C9706" s="48" t="n">
        <v>46196</v>
      </c>
      <c r="D9706" s="47" t="s">
        <v>65</v>
      </c>
      <c r="E9706" s="47" t="s">
        <v>134</v>
      </c>
      <c r="F9706" s="47" t="s">
        <v>159</v>
      </c>
      <c r="G9706" s="47" t="s">
        <v>133</v>
      </c>
      <c r="H9706" s="47" t="n">
        <v>590</v>
      </c>
      <c r="I9706" s="57" t="n">
        <f aca="false">IFERROR(H9706/INDEX(Rate_Master!$C$2:$C$13,MATCH(F9706,Rate_Master!$A$2:$A$13,0)),0)</f>
        <v>2.45833333333333</v>
      </c>
    </row>
    <row r="9707" customFormat="false" ht="15" hidden="false" customHeight="false" outlineLevel="0" collapsed="false">
      <c r="A9707" s="47" t="s">
        <v>21659</v>
      </c>
      <c r="B9707" s="47" t="s">
        <v>2141</v>
      </c>
      <c r="C9707" s="48" t="n">
        <v>46196</v>
      </c>
      <c r="D9707" s="47" t="s">
        <v>65</v>
      </c>
      <c r="E9707" s="47" t="s">
        <v>134</v>
      </c>
      <c r="F9707" s="47" t="s">
        <v>159</v>
      </c>
      <c r="G9707" s="47" t="s">
        <v>135</v>
      </c>
      <c r="H9707" s="47" t="n">
        <v>497</v>
      </c>
      <c r="I9707" s="57" t="n">
        <f aca="false">IFERROR(H9707/INDEX(Rate_Master!$C$2:$C$13,MATCH(F9707,Rate_Master!$A$2:$A$13,0)),0)</f>
        <v>2.07083333333333</v>
      </c>
    </row>
    <row r="9708" customFormat="false" ht="15" hidden="false" customHeight="false" outlineLevel="0" collapsed="false">
      <c r="A9708" s="47" t="s">
        <v>21660</v>
      </c>
      <c r="B9708" s="47" t="s">
        <v>2141</v>
      </c>
      <c r="C9708" s="48" t="n">
        <v>46196</v>
      </c>
      <c r="D9708" s="47" t="s">
        <v>65</v>
      </c>
      <c r="E9708" s="47" t="s">
        <v>134</v>
      </c>
      <c r="F9708" s="47" t="s">
        <v>159</v>
      </c>
      <c r="G9708" s="47" t="s">
        <v>136</v>
      </c>
      <c r="H9708" s="47" t="n">
        <v>376</v>
      </c>
      <c r="I9708" s="57" t="n">
        <f aca="false">IFERROR(H9708/INDEX(Rate_Master!$C$2:$C$13,MATCH(F9708,Rate_Master!$A$2:$A$13,0)),0)</f>
        <v>1.56666666666667</v>
      </c>
    </row>
    <row r="9709" customFormat="false" ht="15" hidden="false" customHeight="false" outlineLevel="0" collapsed="false">
      <c r="A9709" s="47" t="s">
        <v>21661</v>
      </c>
      <c r="B9709" s="47" t="s">
        <v>2141</v>
      </c>
      <c r="C9709" s="48" t="n">
        <v>46196</v>
      </c>
      <c r="D9709" s="47" t="s">
        <v>65</v>
      </c>
      <c r="E9709" s="47" t="s">
        <v>134</v>
      </c>
      <c r="F9709" s="47" t="s">
        <v>159</v>
      </c>
      <c r="G9709" s="47" t="s">
        <v>137</v>
      </c>
      <c r="H9709" s="47" t="n">
        <v>315</v>
      </c>
      <c r="I9709" s="57" t="n">
        <f aca="false">IFERROR(H9709/INDEX(Rate_Master!$C$2:$C$13,MATCH(F9709,Rate_Master!$A$2:$A$13,0)),0)</f>
        <v>1.3125</v>
      </c>
    </row>
    <row r="9710" customFormat="false" ht="15" hidden="false" customHeight="false" outlineLevel="0" collapsed="false">
      <c r="A9710" s="47" t="s">
        <v>21662</v>
      </c>
      <c r="B9710" s="47" t="s">
        <v>2141</v>
      </c>
      <c r="C9710" s="48" t="n">
        <v>46196</v>
      </c>
      <c r="D9710" s="47" t="s">
        <v>65</v>
      </c>
      <c r="E9710" s="47" t="s">
        <v>134</v>
      </c>
      <c r="F9710" s="47" t="s">
        <v>159</v>
      </c>
      <c r="G9710" s="47" t="s">
        <v>138</v>
      </c>
      <c r="H9710" s="47" t="n">
        <v>142</v>
      </c>
      <c r="I9710" s="57" t="n">
        <f aca="false">IFERROR(H9710/INDEX(Rate_Master!$C$2:$C$13,MATCH(F9710,Rate_Master!$A$2:$A$13,0)),0)</f>
        <v>0.591666666666667</v>
      </c>
    </row>
    <row r="9711" customFormat="false" ht="15" hidden="false" customHeight="false" outlineLevel="0" collapsed="false">
      <c r="A9711" s="47" t="s">
        <v>21663</v>
      </c>
      <c r="B9711" s="47" t="s">
        <v>2143</v>
      </c>
      <c r="C9711" s="48" t="n">
        <v>46196</v>
      </c>
      <c r="D9711" s="47" t="s">
        <v>65</v>
      </c>
      <c r="E9711" s="47" t="s">
        <v>134</v>
      </c>
      <c r="F9711" s="47" t="s">
        <v>159</v>
      </c>
      <c r="G9711" s="47" t="s">
        <v>133</v>
      </c>
      <c r="H9711" s="47" t="n">
        <v>435</v>
      </c>
      <c r="I9711" s="57" t="n">
        <f aca="false">IFERROR(H9711/INDEX(Rate_Master!$C$2:$C$13,MATCH(F9711,Rate_Master!$A$2:$A$13,0)),0)</f>
        <v>1.8125</v>
      </c>
    </row>
    <row r="9712" customFormat="false" ht="15" hidden="false" customHeight="false" outlineLevel="0" collapsed="false">
      <c r="A9712" s="47" t="s">
        <v>21664</v>
      </c>
      <c r="B9712" s="47" t="s">
        <v>2143</v>
      </c>
      <c r="C9712" s="48" t="n">
        <v>46196</v>
      </c>
      <c r="D9712" s="47" t="s">
        <v>65</v>
      </c>
      <c r="E9712" s="47" t="s">
        <v>134</v>
      </c>
      <c r="F9712" s="47" t="s">
        <v>159</v>
      </c>
      <c r="G9712" s="47" t="s">
        <v>135</v>
      </c>
      <c r="H9712" s="47" t="n">
        <v>310</v>
      </c>
      <c r="I9712" s="57" t="n">
        <f aca="false">IFERROR(H9712/INDEX(Rate_Master!$C$2:$C$13,MATCH(F9712,Rate_Master!$A$2:$A$13,0)),0)</f>
        <v>1.29166666666667</v>
      </c>
    </row>
    <row r="9713" customFormat="false" ht="15" hidden="false" customHeight="false" outlineLevel="0" collapsed="false">
      <c r="A9713" s="47" t="s">
        <v>21665</v>
      </c>
      <c r="B9713" s="47" t="s">
        <v>2143</v>
      </c>
      <c r="C9713" s="48" t="n">
        <v>46196</v>
      </c>
      <c r="D9713" s="47" t="s">
        <v>65</v>
      </c>
      <c r="E9713" s="47" t="s">
        <v>134</v>
      </c>
      <c r="F9713" s="47" t="s">
        <v>159</v>
      </c>
      <c r="G9713" s="47" t="s">
        <v>136</v>
      </c>
      <c r="H9713" s="47" t="n">
        <v>280</v>
      </c>
      <c r="I9713" s="57" t="n">
        <f aca="false">IFERROR(H9713/INDEX(Rate_Master!$C$2:$C$13,MATCH(F9713,Rate_Master!$A$2:$A$13,0)),0)</f>
        <v>1.16666666666667</v>
      </c>
    </row>
    <row r="9714" customFormat="false" ht="15" hidden="false" customHeight="false" outlineLevel="0" collapsed="false">
      <c r="A9714" s="47" t="s">
        <v>21666</v>
      </c>
      <c r="B9714" s="47" t="s">
        <v>2143</v>
      </c>
      <c r="C9714" s="48" t="n">
        <v>46196</v>
      </c>
      <c r="D9714" s="47" t="s">
        <v>65</v>
      </c>
      <c r="E9714" s="47" t="s">
        <v>134</v>
      </c>
      <c r="F9714" s="47" t="s">
        <v>159</v>
      </c>
      <c r="G9714" s="47" t="s">
        <v>137</v>
      </c>
      <c r="H9714" s="47" t="n">
        <v>197</v>
      </c>
      <c r="I9714" s="57" t="n">
        <f aca="false">IFERROR(H9714/INDEX(Rate_Master!$C$2:$C$13,MATCH(F9714,Rate_Master!$A$2:$A$13,0)),0)</f>
        <v>0.820833333333333</v>
      </c>
    </row>
    <row r="9715" customFormat="false" ht="15" hidden="false" customHeight="false" outlineLevel="0" collapsed="false">
      <c r="A9715" s="47" t="s">
        <v>21667</v>
      </c>
      <c r="B9715" s="47" t="s">
        <v>2143</v>
      </c>
      <c r="C9715" s="48" t="n">
        <v>46196</v>
      </c>
      <c r="D9715" s="47" t="s">
        <v>65</v>
      </c>
      <c r="E9715" s="47" t="s">
        <v>134</v>
      </c>
      <c r="F9715" s="47" t="s">
        <v>159</v>
      </c>
      <c r="G9715" s="47" t="s">
        <v>138</v>
      </c>
      <c r="H9715" s="47" t="n">
        <v>93</v>
      </c>
      <c r="I9715" s="57" t="n">
        <f aca="false">IFERROR(H9715/INDEX(Rate_Master!$C$2:$C$13,MATCH(F9715,Rate_Master!$A$2:$A$13,0)),0)</f>
        <v>0.3875</v>
      </c>
    </row>
    <row r="9716" customFormat="false" ht="15" hidden="false" customHeight="false" outlineLevel="0" collapsed="false">
      <c r="A9716" s="47" t="s">
        <v>21668</v>
      </c>
      <c r="B9716" s="47" t="s">
        <v>2144</v>
      </c>
      <c r="C9716" s="48" t="n">
        <v>46196</v>
      </c>
      <c r="D9716" s="47" t="s">
        <v>65</v>
      </c>
      <c r="E9716" s="47" t="s">
        <v>134</v>
      </c>
      <c r="F9716" s="47" t="s">
        <v>159</v>
      </c>
      <c r="G9716" s="47" t="s">
        <v>133</v>
      </c>
      <c r="H9716" s="47" t="n">
        <v>273</v>
      </c>
      <c r="I9716" s="57" t="n">
        <f aca="false">IFERROR(H9716/INDEX(Rate_Master!$C$2:$C$13,MATCH(F9716,Rate_Master!$A$2:$A$13,0)),0)</f>
        <v>1.1375</v>
      </c>
    </row>
    <row r="9717" customFormat="false" ht="15" hidden="false" customHeight="false" outlineLevel="0" collapsed="false">
      <c r="A9717" s="47" t="s">
        <v>21669</v>
      </c>
      <c r="B9717" s="47" t="s">
        <v>2144</v>
      </c>
      <c r="C9717" s="48" t="n">
        <v>46196</v>
      </c>
      <c r="D9717" s="47" t="s">
        <v>65</v>
      </c>
      <c r="E9717" s="47" t="s">
        <v>134</v>
      </c>
      <c r="F9717" s="47" t="s">
        <v>159</v>
      </c>
      <c r="G9717" s="47" t="s">
        <v>135</v>
      </c>
      <c r="H9717" s="47" t="n">
        <v>202</v>
      </c>
      <c r="I9717" s="57" t="n">
        <f aca="false">IFERROR(H9717/INDEX(Rate_Master!$C$2:$C$13,MATCH(F9717,Rate_Master!$A$2:$A$13,0)),0)</f>
        <v>0.841666666666667</v>
      </c>
    </row>
    <row r="9718" customFormat="false" ht="15" hidden="false" customHeight="false" outlineLevel="0" collapsed="false">
      <c r="A9718" s="47" t="s">
        <v>21670</v>
      </c>
      <c r="B9718" s="47" t="s">
        <v>2144</v>
      </c>
      <c r="C9718" s="48" t="n">
        <v>46196</v>
      </c>
      <c r="D9718" s="47" t="s">
        <v>65</v>
      </c>
      <c r="E9718" s="47" t="s">
        <v>134</v>
      </c>
      <c r="F9718" s="47" t="s">
        <v>159</v>
      </c>
      <c r="G9718" s="47" t="s">
        <v>136</v>
      </c>
      <c r="H9718" s="47" t="n">
        <v>184</v>
      </c>
      <c r="I9718" s="57" t="n">
        <f aca="false">IFERROR(H9718/INDEX(Rate_Master!$C$2:$C$13,MATCH(F9718,Rate_Master!$A$2:$A$13,0)),0)</f>
        <v>0.766666666666667</v>
      </c>
    </row>
    <row r="9719" customFormat="false" ht="15" hidden="false" customHeight="false" outlineLevel="0" collapsed="false">
      <c r="A9719" s="47" t="s">
        <v>21671</v>
      </c>
      <c r="B9719" s="47" t="s">
        <v>2144</v>
      </c>
      <c r="C9719" s="48" t="n">
        <v>46196</v>
      </c>
      <c r="D9719" s="47" t="s">
        <v>65</v>
      </c>
      <c r="E9719" s="47" t="s">
        <v>134</v>
      </c>
      <c r="F9719" s="47" t="s">
        <v>159</v>
      </c>
      <c r="G9719" s="47" t="s">
        <v>137</v>
      </c>
      <c r="H9719" s="47" t="n">
        <v>110</v>
      </c>
      <c r="I9719" s="57" t="n">
        <f aca="false">IFERROR(H9719/INDEX(Rate_Master!$C$2:$C$13,MATCH(F9719,Rate_Master!$A$2:$A$13,0)),0)</f>
        <v>0.458333333333333</v>
      </c>
    </row>
    <row r="9720" customFormat="false" ht="15" hidden="false" customHeight="false" outlineLevel="0" collapsed="false">
      <c r="A9720" s="47" t="s">
        <v>21672</v>
      </c>
      <c r="B9720" s="47" t="s">
        <v>2144</v>
      </c>
      <c r="C9720" s="48" t="n">
        <v>46196</v>
      </c>
      <c r="D9720" s="47" t="s">
        <v>65</v>
      </c>
      <c r="E9720" s="47" t="s">
        <v>134</v>
      </c>
      <c r="F9720" s="47" t="s">
        <v>159</v>
      </c>
      <c r="G9720" s="47" t="s">
        <v>138</v>
      </c>
      <c r="H9720" s="47" t="n">
        <v>45</v>
      </c>
      <c r="I9720" s="57" t="n">
        <f aca="false">IFERROR(H9720/INDEX(Rate_Master!$C$2:$C$13,MATCH(F9720,Rate_Master!$A$2:$A$13,0)),0)</f>
        <v>0.1875</v>
      </c>
    </row>
    <row r="9721" customFormat="false" ht="15" hidden="false" customHeight="false" outlineLevel="0" collapsed="false">
      <c r="A9721" s="47" t="s">
        <v>21673</v>
      </c>
      <c r="B9721" s="47" t="s">
        <v>2145</v>
      </c>
      <c r="C9721" s="48" t="n">
        <v>46197</v>
      </c>
      <c r="D9721" s="47" t="s">
        <v>62</v>
      </c>
      <c r="E9721" s="47" t="s">
        <v>120</v>
      </c>
      <c r="F9721" s="47" t="s">
        <v>150</v>
      </c>
      <c r="G9721" s="47" t="s">
        <v>119</v>
      </c>
      <c r="H9721" s="47" t="n">
        <v>1373</v>
      </c>
      <c r="I9721" s="57" t="n">
        <f aca="false">IFERROR(H9721/INDEX(Rate_Master!$C$2:$C$13,MATCH(F9721,Rate_Master!$A$2:$A$13,0)),0)</f>
        <v>1.71625</v>
      </c>
    </row>
    <row r="9722" customFormat="false" ht="15" hidden="false" customHeight="false" outlineLevel="0" collapsed="false">
      <c r="A9722" s="47" t="s">
        <v>21674</v>
      </c>
      <c r="B9722" s="47" t="s">
        <v>2145</v>
      </c>
      <c r="C9722" s="48" t="n">
        <v>46197</v>
      </c>
      <c r="D9722" s="47" t="s">
        <v>62</v>
      </c>
      <c r="E9722" s="47" t="s">
        <v>120</v>
      </c>
      <c r="F9722" s="47" t="s">
        <v>150</v>
      </c>
      <c r="G9722" s="47" t="s">
        <v>121</v>
      </c>
      <c r="H9722" s="47" t="n">
        <v>1305</v>
      </c>
      <c r="I9722" s="57" t="n">
        <f aca="false">IFERROR(H9722/INDEX(Rate_Master!$C$2:$C$13,MATCH(F9722,Rate_Master!$A$2:$A$13,0)),0)</f>
        <v>1.63125</v>
      </c>
    </row>
    <row r="9723" customFormat="false" ht="15" hidden="false" customHeight="false" outlineLevel="0" collapsed="false">
      <c r="A9723" s="47" t="s">
        <v>21675</v>
      </c>
      <c r="B9723" s="47" t="s">
        <v>2145</v>
      </c>
      <c r="C9723" s="48" t="n">
        <v>46197</v>
      </c>
      <c r="D9723" s="47" t="s">
        <v>62</v>
      </c>
      <c r="E9723" s="47" t="s">
        <v>120</v>
      </c>
      <c r="F9723" s="47" t="s">
        <v>150</v>
      </c>
      <c r="G9723" s="47" t="s">
        <v>122</v>
      </c>
      <c r="H9723" s="47" t="n">
        <v>2227</v>
      </c>
      <c r="I9723" s="57" t="n">
        <f aca="false">IFERROR(H9723/INDEX(Rate_Master!$C$2:$C$13,MATCH(F9723,Rate_Master!$A$2:$A$13,0)),0)</f>
        <v>2.78375</v>
      </c>
    </row>
    <row r="9724" customFormat="false" ht="15" hidden="false" customHeight="false" outlineLevel="0" collapsed="false">
      <c r="A9724" s="47" t="s">
        <v>21676</v>
      </c>
      <c r="B9724" s="47" t="s">
        <v>2145</v>
      </c>
      <c r="C9724" s="48" t="n">
        <v>46197</v>
      </c>
      <c r="D9724" s="47" t="s">
        <v>62</v>
      </c>
      <c r="E9724" s="47" t="s">
        <v>120</v>
      </c>
      <c r="F9724" s="47" t="s">
        <v>150</v>
      </c>
      <c r="G9724" s="47" t="s">
        <v>123</v>
      </c>
      <c r="H9724" s="47" t="n">
        <v>1029</v>
      </c>
      <c r="I9724" s="57" t="n">
        <f aca="false">IFERROR(H9724/INDEX(Rate_Master!$C$2:$C$13,MATCH(F9724,Rate_Master!$A$2:$A$13,0)),0)</f>
        <v>1.28625</v>
      </c>
    </row>
    <row r="9725" customFormat="false" ht="15" hidden="false" customHeight="false" outlineLevel="0" collapsed="false">
      <c r="A9725" s="47" t="s">
        <v>21677</v>
      </c>
      <c r="B9725" s="47" t="s">
        <v>2145</v>
      </c>
      <c r="C9725" s="48" t="n">
        <v>46197</v>
      </c>
      <c r="D9725" s="47" t="s">
        <v>62</v>
      </c>
      <c r="E9725" s="47" t="s">
        <v>120</v>
      </c>
      <c r="F9725" s="47" t="s">
        <v>150</v>
      </c>
      <c r="G9725" s="47" t="s">
        <v>124</v>
      </c>
      <c r="H9725" s="47" t="n">
        <v>648</v>
      </c>
      <c r="I9725" s="57" t="n">
        <f aca="false">IFERROR(H9725/INDEX(Rate_Master!$C$2:$C$13,MATCH(F9725,Rate_Master!$A$2:$A$13,0)),0)</f>
        <v>0.81</v>
      </c>
    </row>
    <row r="9726" customFormat="false" ht="15" hidden="false" customHeight="false" outlineLevel="0" collapsed="false">
      <c r="A9726" s="47" t="s">
        <v>21678</v>
      </c>
      <c r="B9726" s="47" t="s">
        <v>2145</v>
      </c>
      <c r="C9726" s="48" t="n">
        <v>46197</v>
      </c>
      <c r="D9726" s="47" t="s">
        <v>62</v>
      </c>
      <c r="E9726" s="47" t="s">
        <v>120</v>
      </c>
      <c r="F9726" s="47" t="s">
        <v>150</v>
      </c>
      <c r="G9726" s="47" t="s">
        <v>125</v>
      </c>
      <c r="H9726" s="47" t="n">
        <v>376</v>
      </c>
      <c r="I9726" s="57" t="n">
        <f aca="false">IFERROR(H9726/INDEX(Rate_Master!$C$2:$C$13,MATCH(F9726,Rate_Master!$A$2:$A$13,0)),0)</f>
        <v>0.47</v>
      </c>
    </row>
    <row r="9727" customFormat="false" ht="15" hidden="false" customHeight="false" outlineLevel="0" collapsed="false">
      <c r="A9727" s="47" t="s">
        <v>21679</v>
      </c>
      <c r="B9727" s="47" t="s">
        <v>2145</v>
      </c>
      <c r="C9727" s="48" t="n">
        <v>46197</v>
      </c>
      <c r="D9727" s="47" t="s">
        <v>62</v>
      </c>
      <c r="E9727" s="47" t="s">
        <v>120</v>
      </c>
      <c r="F9727" s="47" t="s">
        <v>150</v>
      </c>
      <c r="G9727" s="47" t="s">
        <v>126</v>
      </c>
      <c r="H9727" s="47" t="n">
        <v>250</v>
      </c>
      <c r="I9727" s="57" t="n">
        <f aca="false">IFERROR(H9727/INDEX(Rate_Master!$C$2:$C$13,MATCH(F9727,Rate_Master!$A$2:$A$13,0)),0)</f>
        <v>0.3125</v>
      </c>
    </row>
    <row r="9728" customFormat="false" ht="15" hidden="false" customHeight="false" outlineLevel="0" collapsed="false">
      <c r="A9728" s="47" t="s">
        <v>21680</v>
      </c>
      <c r="B9728" s="47" t="s">
        <v>2146</v>
      </c>
      <c r="C9728" s="48" t="n">
        <v>46197</v>
      </c>
      <c r="D9728" s="47" t="s">
        <v>62</v>
      </c>
      <c r="E9728" s="47" t="s">
        <v>120</v>
      </c>
      <c r="F9728" s="47" t="s">
        <v>150</v>
      </c>
      <c r="G9728" s="47" t="s">
        <v>119</v>
      </c>
      <c r="H9728" s="47" t="n">
        <v>1336</v>
      </c>
      <c r="I9728" s="57" t="n">
        <f aca="false">IFERROR(H9728/INDEX(Rate_Master!$C$2:$C$13,MATCH(F9728,Rate_Master!$A$2:$A$13,0)),0)</f>
        <v>1.67</v>
      </c>
    </row>
    <row r="9729" customFormat="false" ht="15" hidden="false" customHeight="false" outlineLevel="0" collapsed="false">
      <c r="A9729" s="47" t="s">
        <v>21681</v>
      </c>
      <c r="B9729" s="47" t="s">
        <v>2146</v>
      </c>
      <c r="C9729" s="48" t="n">
        <v>46197</v>
      </c>
      <c r="D9729" s="47" t="s">
        <v>62</v>
      </c>
      <c r="E9729" s="47" t="s">
        <v>120</v>
      </c>
      <c r="F9729" s="47" t="s">
        <v>150</v>
      </c>
      <c r="G9729" s="47" t="s">
        <v>121</v>
      </c>
      <c r="H9729" s="47" t="n">
        <v>1066</v>
      </c>
      <c r="I9729" s="57" t="n">
        <f aca="false">IFERROR(H9729/INDEX(Rate_Master!$C$2:$C$13,MATCH(F9729,Rate_Master!$A$2:$A$13,0)),0)</f>
        <v>1.3325</v>
      </c>
    </row>
    <row r="9730" customFormat="false" ht="15" hidden="false" customHeight="false" outlineLevel="0" collapsed="false">
      <c r="A9730" s="47" t="s">
        <v>21682</v>
      </c>
      <c r="B9730" s="47" t="s">
        <v>2146</v>
      </c>
      <c r="C9730" s="48" t="n">
        <v>46197</v>
      </c>
      <c r="D9730" s="47" t="s">
        <v>62</v>
      </c>
      <c r="E9730" s="47" t="s">
        <v>120</v>
      </c>
      <c r="F9730" s="47" t="s">
        <v>150</v>
      </c>
      <c r="G9730" s="47" t="s">
        <v>122</v>
      </c>
      <c r="H9730" s="47" t="n">
        <v>2003</v>
      </c>
      <c r="I9730" s="57" t="n">
        <f aca="false">IFERROR(H9730/INDEX(Rate_Master!$C$2:$C$13,MATCH(F9730,Rate_Master!$A$2:$A$13,0)),0)</f>
        <v>2.50375</v>
      </c>
    </row>
    <row r="9731" customFormat="false" ht="15" hidden="false" customHeight="false" outlineLevel="0" collapsed="false">
      <c r="A9731" s="47" t="s">
        <v>21683</v>
      </c>
      <c r="B9731" s="47" t="s">
        <v>2146</v>
      </c>
      <c r="C9731" s="48" t="n">
        <v>46197</v>
      </c>
      <c r="D9731" s="47" t="s">
        <v>62</v>
      </c>
      <c r="E9731" s="47" t="s">
        <v>120</v>
      </c>
      <c r="F9731" s="47" t="s">
        <v>150</v>
      </c>
      <c r="G9731" s="47" t="s">
        <v>123</v>
      </c>
      <c r="H9731" s="47" t="n">
        <v>930</v>
      </c>
      <c r="I9731" s="57" t="n">
        <f aca="false">IFERROR(H9731/INDEX(Rate_Master!$C$2:$C$13,MATCH(F9731,Rate_Master!$A$2:$A$13,0)),0)</f>
        <v>1.1625</v>
      </c>
    </row>
    <row r="9732" customFormat="false" ht="15" hidden="false" customHeight="false" outlineLevel="0" collapsed="false">
      <c r="A9732" s="47" t="s">
        <v>21684</v>
      </c>
      <c r="B9732" s="47" t="s">
        <v>2146</v>
      </c>
      <c r="C9732" s="48" t="n">
        <v>46197</v>
      </c>
      <c r="D9732" s="47" t="s">
        <v>62</v>
      </c>
      <c r="E9732" s="47" t="s">
        <v>120</v>
      </c>
      <c r="F9732" s="47" t="s">
        <v>150</v>
      </c>
      <c r="G9732" s="47" t="s">
        <v>124</v>
      </c>
      <c r="H9732" s="47" t="n">
        <v>604</v>
      </c>
      <c r="I9732" s="57" t="n">
        <f aca="false">IFERROR(H9732/INDEX(Rate_Master!$C$2:$C$13,MATCH(F9732,Rate_Master!$A$2:$A$13,0)),0)</f>
        <v>0.755</v>
      </c>
    </row>
    <row r="9733" customFormat="false" ht="15" hidden="false" customHeight="false" outlineLevel="0" collapsed="false">
      <c r="A9733" s="47" t="s">
        <v>21685</v>
      </c>
      <c r="B9733" s="47" t="s">
        <v>2146</v>
      </c>
      <c r="C9733" s="48" t="n">
        <v>46197</v>
      </c>
      <c r="D9733" s="47" t="s">
        <v>62</v>
      </c>
      <c r="E9733" s="47" t="s">
        <v>120</v>
      </c>
      <c r="F9733" s="47" t="s">
        <v>150</v>
      </c>
      <c r="G9733" s="47" t="s">
        <v>125</v>
      </c>
      <c r="H9733" s="47" t="n">
        <v>348</v>
      </c>
      <c r="I9733" s="57" t="n">
        <f aca="false">IFERROR(H9733/INDEX(Rate_Master!$C$2:$C$13,MATCH(F9733,Rate_Master!$A$2:$A$13,0)),0)</f>
        <v>0.435</v>
      </c>
    </row>
    <row r="9734" customFormat="false" ht="15" hidden="false" customHeight="false" outlineLevel="0" collapsed="false">
      <c r="A9734" s="47" t="s">
        <v>21686</v>
      </c>
      <c r="B9734" s="47" t="s">
        <v>2146</v>
      </c>
      <c r="C9734" s="48" t="n">
        <v>46197</v>
      </c>
      <c r="D9734" s="47" t="s">
        <v>62</v>
      </c>
      <c r="E9734" s="47" t="s">
        <v>120</v>
      </c>
      <c r="F9734" s="47" t="s">
        <v>150</v>
      </c>
      <c r="G9734" s="47" t="s">
        <v>126</v>
      </c>
      <c r="H9734" s="47" t="n">
        <v>232</v>
      </c>
      <c r="I9734" s="57" t="n">
        <f aca="false">IFERROR(H9734/INDEX(Rate_Master!$C$2:$C$13,MATCH(F9734,Rate_Master!$A$2:$A$13,0)),0)</f>
        <v>0.29</v>
      </c>
    </row>
    <row r="9735" customFormat="false" ht="15" hidden="false" customHeight="false" outlineLevel="0" collapsed="false">
      <c r="A9735" s="47" t="s">
        <v>21687</v>
      </c>
      <c r="B9735" s="47" t="s">
        <v>2147</v>
      </c>
      <c r="C9735" s="48" t="n">
        <v>46197</v>
      </c>
      <c r="D9735" s="47" t="s">
        <v>62</v>
      </c>
      <c r="E9735" s="47" t="s">
        <v>120</v>
      </c>
      <c r="F9735" s="47" t="s">
        <v>150</v>
      </c>
      <c r="G9735" s="47" t="s">
        <v>119</v>
      </c>
      <c r="H9735" s="47" t="n">
        <v>873</v>
      </c>
      <c r="I9735" s="57" t="n">
        <f aca="false">IFERROR(H9735/INDEX(Rate_Master!$C$2:$C$13,MATCH(F9735,Rate_Master!$A$2:$A$13,0)),0)</f>
        <v>1.09125</v>
      </c>
    </row>
    <row r="9736" customFormat="false" ht="15" hidden="false" customHeight="false" outlineLevel="0" collapsed="false">
      <c r="A9736" s="47" t="s">
        <v>21688</v>
      </c>
      <c r="B9736" s="47" t="s">
        <v>2147</v>
      </c>
      <c r="C9736" s="48" t="n">
        <v>46197</v>
      </c>
      <c r="D9736" s="47" t="s">
        <v>62</v>
      </c>
      <c r="E9736" s="47" t="s">
        <v>120</v>
      </c>
      <c r="F9736" s="47" t="s">
        <v>150</v>
      </c>
      <c r="G9736" s="47" t="s">
        <v>121</v>
      </c>
      <c r="H9736" s="47" t="n">
        <v>814</v>
      </c>
      <c r="I9736" s="57" t="n">
        <f aca="false">IFERROR(H9736/INDEX(Rate_Master!$C$2:$C$13,MATCH(F9736,Rate_Master!$A$2:$A$13,0)),0)</f>
        <v>1.0175</v>
      </c>
    </row>
    <row r="9737" customFormat="false" ht="15" hidden="false" customHeight="false" outlineLevel="0" collapsed="false">
      <c r="A9737" s="47" t="s">
        <v>21689</v>
      </c>
      <c r="B9737" s="47" t="s">
        <v>2147</v>
      </c>
      <c r="C9737" s="48" t="n">
        <v>46197</v>
      </c>
      <c r="D9737" s="47" t="s">
        <v>62</v>
      </c>
      <c r="E9737" s="47" t="s">
        <v>120</v>
      </c>
      <c r="F9737" s="47" t="s">
        <v>150</v>
      </c>
      <c r="G9737" s="47" t="s">
        <v>122</v>
      </c>
      <c r="H9737" s="47" t="n">
        <v>1393</v>
      </c>
      <c r="I9737" s="57" t="n">
        <f aca="false">IFERROR(H9737/INDEX(Rate_Master!$C$2:$C$13,MATCH(F9737,Rate_Master!$A$2:$A$13,0)),0)</f>
        <v>1.74125</v>
      </c>
    </row>
    <row r="9738" customFormat="false" ht="15" hidden="false" customHeight="false" outlineLevel="0" collapsed="false">
      <c r="A9738" s="47" t="s">
        <v>21690</v>
      </c>
      <c r="B9738" s="47" t="s">
        <v>2147</v>
      </c>
      <c r="C9738" s="48" t="n">
        <v>46197</v>
      </c>
      <c r="D9738" s="47" t="s">
        <v>62</v>
      </c>
      <c r="E9738" s="47" t="s">
        <v>120</v>
      </c>
      <c r="F9738" s="47" t="s">
        <v>150</v>
      </c>
      <c r="G9738" s="47" t="s">
        <v>123</v>
      </c>
      <c r="H9738" s="47" t="n">
        <v>592</v>
      </c>
      <c r="I9738" s="57" t="n">
        <f aca="false">IFERROR(H9738/INDEX(Rate_Master!$C$2:$C$13,MATCH(F9738,Rate_Master!$A$2:$A$13,0)),0)</f>
        <v>0.74</v>
      </c>
    </row>
    <row r="9739" customFormat="false" ht="15" hidden="false" customHeight="false" outlineLevel="0" collapsed="false">
      <c r="A9739" s="47" t="s">
        <v>21691</v>
      </c>
      <c r="B9739" s="47" t="s">
        <v>2147</v>
      </c>
      <c r="C9739" s="48" t="n">
        <v>46197</v>
      </c>
      <c r="D9739" s="47" t="s">
        <v>62</v>
      </c>
      <c r="E9739" s="47" t="s">
        <v>120</v>
      </c>
      <c r="F9739" s="47" t="s">
        <v>150</v>
      </c>
      <c r="G9739" s="47" t="s">
        <v>124</v>
      </c>
      <c r="H9739" s="47" t="n">
        <v>414</v>
      </c>
      <c r="I9739" s="57" t="n">
        <f aca="false">IFERROR(H9739/INDEX(Rate_Master!$C$2:$C$13,MATCH(F9739,Rate_Master!$A$2:$A$13,0)),0)</f>
        <v>0.5175</v>
      </c>
    </row>
    <row r="9740" customFormat="false" ht="15" hidden="false" customHeight="false" outlineLevel="0" collapsed="false">
      <c r="A9740" s="47" t="s">
        <v>21692</v>
      </c>
      <c r="B9740" s="47" t="s">
        <v>2147</v>
      </c>
      <c r="C9740" s="48" t="n">
        <v>46197</v>
      </c>
      <c r="D9740" s="47" t="s">
        <v>62</v>
      </c>
      <c r="E9740" s="47" t="s">
        <v>120</v>
      </c>
      <c r="F9740" s="47" t="s">
        <v>150</v>
      </c>
      <c r="G9740" s="47" t="s">
        <v>125</v>
      </c>
      <c r="H9740" s="47" t="n">
        <v>267</v>
      </c>
      <c r="I9740" s="57" t="n">
        <f aca="false">IFERROR(H9740/INDEX(Rate_Master!$C$2:$C$13,MATCH(F9740,Rate_Master!$A$2:$A$13,0)),0)</f>
        <v>0.33375</v>
      </c>
    </row>
    <row r="9741" customFormat="false" ht="15" hidden="false" customHeight="false" outlineLevel="0" collapsed="false">
      <c r="A9741" s="47" t="s">
        <v>21693</v>
      </c>
      <c r="B9741" s="47" t="s">
        <v>2147</v>
      </c>
      <c r="C9741" s="48" t="n">
        <v>46197</v>
      </c>
      <c r="D9741" s="47" t="s">
        <v>62</v>
      </c>
      <c r="E9741" s="47" t="s">
        <v>120</v>
      </c>
      <c r="F9741" s="47" t="s">
        <v>150</v>
      </c>
      <c r="G9741" s="47" t="s">
        <v>126</v>
      </c>
      <c r="H9741" s="47" t="n">
        <v>178</v>
      </c>
      <c r="I9741" s="57" t="n">
        <f aca="false">IFERROR(H9741/INDEX(Rate_Master!$C$2:$C$13,MATCH(F9741,Rate_Master!$A$2:$A$13,0)),0)</f>
        <v>0.2225</v>
      </c>
    </row>
    <row r="9742" customFormat="false" ht="15" hidden="false" customHeight="false" outlineLevel="0" collapsed="false">
      <c r="A9742" s="47" t="s">
        <v>21694</v>
      </c>
      <c r="B9742" s="47" t="s">
        <v>2148</v>
      </c>
      <c r="C9742" s="48" t="n">
        <v>46197</v>
      </c>
      <c r="D9742" s="47" t="s">
        <v>63</v>
      </c>
      <c r="E9742" s="47" t="s">
        <v>120</v>
      </c>
      <c r="F9742" s="47" t="s">
        <v>152</v>
      </c>
      <c r="G9742" s="47" t="s">
        <v>119</v>
      </c>
      <c r="H9742" s="47" t="n">
        <v>1630</v>
      </c>
      <c r="I9742" s="57" t="n">
        <f aca="false">IFERROR(H9742/INDEX(Rate_Master!$C$2:$C$13,MATCH(F9742,Rate_Master!$A$2:$A$13,0)),0)</f>
        <v>1.81111111111111</v>
      </c>
    </row>
    <row r="9743" customFormat="false" ht="15" hidden="false" customHeight="false" outlineLevel="0" collapsed="false">
      <c r="A9743" s="47" t="s">
        <v>21695</v>
      </c>
      <c r="B9743" s="47" t="s">
        <v>2148</v>
      </c>
      <c r="C9743" s="48" t="n">
        <v>46197</v>
      </c>
      <c r="D9743" s="47" t="s">
        <v>63</v>
      </c>
      <c r="E9743" s="47" t="s">
        <v>120</v>
      </c>
      <c r="F9743" s="47" t="s">
        <v>152</v>
      </c>
      <c r="G9743" s="47" t="s">
        <v>121</v>
      </c>
      <c r="H9743" s="47" t="n">
        <v>1392</v>
      </c>
      <c r="I9743" s="57" t="n">
        <f aca="false">IFERROR(H9743/INDEX(Rate_Master!$C$2:$C$13,MATCH(F9743,Rate_Master!$A$2:$A$13,0)),0)</f>
        <v>1.54666666666667</v>
      </c>
    </row>
    <row r="9744" customFormat="false" ht="15" hidden="false" customHeight="false" outlineLevel="0" collapsed="false">
      <c r="A9744" s="47" t="s">
        <v>21696</v>
      </c>
      <c r="B9744" s="47" t="s">
        <v>2148</v>
      </c>
      <c r="C9744" s="48" t="n">
        <v>46197</v>
      </c>
      <c r="D9744" s="47" t="s">
        <v>63</v>
      </c>
      <c r="E9744" s="47" t="s">
        <v>120</v>
      </c>
      <c r="F9744" s="47" t="s">
        <v>152</v>
      </c>
      <c r="G9744" s="47" t="s">
        <v>122</v>
      </c>
      <c r="H9744" s="47" t="n">
        <v>1612</v>
      </c>
      <c r="I9744" s="57" t="n">
        <f aca="false">IFERROR(H9744/INDEX(Rate_Master!$C$2:$C$13,MATCH(F9744,Rate_Master!$A$2:$A$13,0)),0)</f>
        <v>1.79111111111111</v>
      </c>
    </row>
    <row r="9745" customFormat="false" ht="15" hidden="false" customHeight="false" outlineLevel="0" collapsed="false">
      <c r="A9745" s="47" t="s">
        <v>21697</v>
      </c>
      <c r="B9745" s="47" t="s">
        <v>2148</v>
      </c>
      <c r="C9745" s="48" t="n">
        <v>46197</v>
      </c>
      <c r="D9745" s="47" t="s">
        <v>63</v>
      </c>
      <c r="E9745" s="47" t="s">
        <v>120</v>
      </c>
      <c r="F9745" s="47" t="s">
        <v>152</v>
      </c>
      <c r="G9745" s="47" t="s">
        <v>123</v>
      </c>
      <c r="H9745" s="47" t="n">
        <v>1128</v>
      </c>
      <c r="I9745" s="57" t="n">
        <f aca="false">IFERROR(H9745/INDEX(Rate_Master!$C$2:$C$13,MATCH(F9745,Rate_Master!$A$2:$A$13,0)),0)</f>
        <v>1.25333333333333</v>
      </c>
    </row>
    <row r="9746" customFormat="false" ht="15" hidden="false" customHeight="false" outlineLevel="0" collapsed="false">
      <c r="A9746" s="47" t="s">
        <v>21698</v>
      </c>
      <c r="B9746" s="47" t="s">
        <v>2148</v>
      </c>
      <c r="C9746" s="48" t="n">
        <v>46197</v>
      </c>
      <c r="D9746" s="47" t="s">
        <v>63</v>
      </c>
      <c r="E9746" s="47" t="s">
        <v>120</v>
      </c>
      <c r="F9746" s="47" t="s">
        <v>152</v>
      </c>
      <c r="G9746" s="47" t="s">
        <v>124</v>
      </c>
      <c r="H9746" s="47" t="n">
        <v>718</v>
      </c>
      <c r="I9746" s="57" t="n">
        <f aca="false">IFERROR(H9746/INDEX(Rate_Master!$C$2:$C$13,MATCH(F9746,Rate_Master!$A$2:$A$13,0)),0)</f>
        <v>0.797777777777778</v>
      </c>
    </row>
    <row r="9747" customFormat="false" ht="15" hidden="false" customHeight="false" outlineLevel="0" collapsed="false">
      <c r="A9747" s="47" t="s">
        <v>21699</v>
      </c>
      <c r="B9747" s="47" t="s">
        <v>2148</v>
      </c>
      <c r="C9747" s="48" t="n">
        <v>46197</v>
      </c>
      <c r="D9747" s="47" t="s">
        <v>63</v>
      </c>
      <c r="E9747" s="47" t="s">
        <v>120</v>
      </c>
      <c r="F9747" s="47" t="s">
        <v>152</v>
      </c>
      <c r="G9747" s="47" t="s">
        <v>125</v>
      </c>
      <c r="H9747" s="47" t="n">
        <v>396</v>
      </c>
      <c r="I9747" s="57" t="n">
        <f aca="false">IFERROR(H9747/INDEX(Rate_Master!$C$2:$C$13,MATCH(F9747,Rate_Master!$A$2:$A$13,0)),0)</f>
        <v>0.44</v>
      </c>
    </row>
    <row r="9748" customFormat="false" ht="15" hidden="false" customHeight="false" outlineLevel="0" collapsed="false">
      <c r="A9748" s="47" t="s">
        <v>21700</v>
      </c>
      <c r="B9748" s="47" t="s">
        <v>2148</v>
      </c>
      <c r="C9748" s="48" t="n">
        <v>46197</v>
      </c>
      <c r="D9748" s="47" t="s">
        <v>63</v>
      </c>
      <c r="E9748" s="47" t="s">
        <v>120</v>
      </c>
      <c r="F9748" s="47" t="s">
        <v>152</v>
      </c>
      <c r="G9748" s="47" t="s">
        <v>126</v>
      </c>
      <c r="H9748" s="47" t="n">
        <v>281</v>
      </c>
      <c r="I9748" s="57" t="n">
        <f aca="false">IFERROR(H9748/INDEX(Rate_Master!$C$2:$C$13,MATCH(F9748,Rate_Master!$A$2:$A$13,0)),0)</f>
        <v>0.312222222222222</v>
      </c>
    </row>
    <row r="9749" customFormat="false" ht="15" hidden="false" customHeight="false" outlineLevel="0" collapsed="false">
      <c r="A9749" s="47" t="s">
        <v>21701</v>
      </c>
      <c r="B9749" s="47" t="s">
        <v>2150</v>
      </c>
      <c r="C9749" s="48" t="n">
        <v>46197</v>
      </c>
      <c r="D9749" s="47" t="s">
        <v>63</v>
      </c>
      <c r="E9749" s="47" t="s">
        <v>120</v>
      </c>
      <c r="F9749" s="47" t="s">
        <v>152</v>
      </c>
      <c r="G9749" s="47" t="s">
        <v>119</v>
      </c>
      <c r="H9749" s="47" t="n">
        <v>1823</v>
      </c>
      <c r="I9749" s="57" t="n">
        <f aca="false">IFERROR(H9749/INDEX(Rate_Master!$C$2:$C$13,MATCH(F9749,Rate_Master!$A$2:$A$13,0)),0)</f>
        <v>2.02555555555556</v>
      </c>
    </row>
    <row r="9750" customFormat="false" ht="15" hidden="false" customHeight="false" outlineLevel="0" collapsed="false">
      <c r="A9750" s="47" t="s">
        <v>21702</v>
      </c>
      <c r="B9750" s="47" t="s">
        <v>2150</v>
      </c>
      <c r="C9750" s="48" t="n">
        <v>46197</v>
      </c>
      <c r="D9750" s="47" t="s">
        <v>63</v>
      </c>
      <c r="E9750" s="47" t="s">
        <v>120</v>
      </c>
      <c r="F9750" s="47" t="s">
        <v>152</v>
      </c>
      <c r="G9750" s="47" t="s">
        <v>121</v>
      </c>
      <c r="H9750" s="47" t="n">
        <v>1685</v>
      </c>
      <c r="I9750" s="57" t="n">
        <f aca="false">IFERROR(H9750/INDEX(Rate_Master!$C$2:$C$13,MATCH(F9750,Rate_Master!$A$2:$A$13,0)),0)</f>
        <v>1.87222222222222</v>
      </c>
    </row>
    <row r="9751" customFormat="false" ht="15" hidden="false" customHeight="false" outlineLevel="0" collapsed="false">
      <c r="A9751" s="47" t="s">
        <v>21703</v>
      </c>
      <c r="B9751" s="47" t="s">
        <v>2150</v>
      </c>
      <c r="C9751" s="48" t="n">
        <v>46197</v>
      </c>
      <c r="D9751" s="47" t="s">
        <v>63</v>
      </c>
      <c r="E9751" s="47" t="s">
        <v>120</v>
      </c>
      <c r="F9751" s="47" t="s">
        <v>152</v>
      </c>
      <c r="G9751" s="47" t="s">
        <v>122</v>
      </c>
      <c r="H9751" s="47" t="n">
        <v>1793</v>
      </c>
      <c r="I9751" s="57" t="n">
        <f aca="false">IFERROR(H9751/INDEX(Rate_Master!$C$2:$C$13,MATCH(F9751,Rate_Master!$A$2:$A$13,0)),0)</f>
        <v>1.99222222222222</v>
      </c>
    </row>
    <row r="9752" customFormat="false" ht="15" hidden="false" customHeight="false" outlineLevel="0" collapsed="false">
      <c r="A9752" s="47" t="s">
        <v>21704</v>
      </c>
      <c r="B9752" s="47" t="s">
        <v>2150</v>
      </c>
      <c r="C9752" s="48" t="n">
        <v>46197</v>
      </c>
      <c r="D9752" s="47" t="s">
        <v>63</v>
      </c>
      <c r="E9752" s="47" t="s">
        <v>120</v>
      </c>
      <c r="F9752" s="47" t="s">
        <v>152</v>
      </c>
      <c r="G9752" s="47" t="s">
        <v>123</v>
      </c>
      <c r="H9752" s="47" t="n">
        <v>1265</v>
      </c>
      <c r="I9752" s="57" t="n">
        <f aca="false">IFERROR(H9752/INDEX(Rate_Master!$C$2:$C$13,MATCH(F9752,Rate_Master!$A$2:$A$13,0)),0)</f>
        <v>1.40555555555556</v>
      </c>
    </row>
    <row r="9753" customFormat="false" ht="15" hidden="false" customHeight="false" outlineLevel="0" collapsed="false">
      <c r="A9753" s="47" t="s">
        <v>21705</v>
      </c>
      <c r="B9753" s="47" t="s">
        <v>2150</v>
      </c>
      <c r="C9753" s="48" t="n">
        <v>46197</v>
      </c>
      <c r="D9753" s="47" t="s">
        <v>63</v>
      </c>
      <c r="E9753" s="47" t="s">
        <v>120</v>
      </c>
      <c r="F9753" s="47" t="s">
        <v>152</v>
      </c>
      <c r="G9753" s="47" t="s">
        <v>124</v>
      </c>
      <c r="H9753" s="47" t="n">
        <v>841</v>
      </c>
      <c r="I9753" s="57" t="n">
        <f aca="false">IFERROR(H9753/INDEX(Rate_Master!$C$2:$C$13,MATCH(F9753,Rate_Master!$A$2:$A$13,0)),0)</f>
        <v>0.934444444444444</v>
      </c>
    </row>
    <row r="9754" customFormat="false" ht="15" hidden="false" customHeight="false" outlineLevel="0" collapsed="false">
      <c r="A9754" s="47" t="s">
        <v>21706</v>
      </c>
      <c r="B9754" s="47" t="s">
        <v>2150</v>
      </c>
      <c r="C9754" s="48" t="n">
        <v>46197</v>
      </c>
      <c r="D9754" s="47" t="s">
        <v>63</v>
      </c>
      <c r="E9754" s="47" t="s">
        <v>120</v>
      </c>
      <c r="F9754" s="47" t="s">
        <v>152</v>
      </c>
      <c r="G9754" s="47" t="s">
        <v>125</v>
      </c>
      <c r="H9754" s="47" t="n">
        <v>495</v>
      </c>
      <c r="I9754" s="57" t="n">
        <f aca="false">IFERROR(H9754/INDEX(Rate_Master!$C$2:$C$13,MATCH(F9754,Rate_Master!$A$2:$A$13,0)),0)</f>
        <v>0.55</v>
      </c>
    </row>
    <row r="9755" customFormat="false" ht="15" hidden="false" customHeight="false" outlineLevel="0" collapsed="false">
      <c r="A9755" s="47" t="s">
        <v>21707</v>
      </c>
      <c r="B9755" s="47" t="s">
        <v>2150</v>
      </c>
      <c r="C9755" s="48" t="n">
        <v>46197</v>
      </c>
      <c r="D9755" s="47" t="s">
        <v>63</v>
      </c>
      <c r="E9755" s="47" t="s">
        <v>120</v>
      </c>
      <c r="F9755" s="47" t="s">
        <v>152</v>
      </c>
      <c r="G9755" s="47" t="s">
        <v>126</v>
      </c>
      <c r="H9755" s="47" t="n">
        <v>309</v>
      </c>
      <c r="I9755" s="57" t="n">
        <f aca="false">IFERROR(H9755/INDEX(Rate_Master!$C$2:$C$13,MATCH(F9755,Rate_Master!$A$2:$A$13,0)),0)</f>
        <v>0.343333333333333</v>
      </c>
    </row>
    <row r="9756" customFormat="false" ht="15" hidden="false" customHeight="false" outlineLevel="0" collapsed="false">
      <c r="A9756" s="47" t="s">
        <v>21708</v>
      </c>
      <c r="B9756" s="47" t="s">
        <v>2151</v>
      </c>
      <c r="C9756" s="48" t="n">
        <v>46197</v>
      </c>
      <c r="D9756" s="47" t="s">
        <v>63</v>
      </c>
      <c r="E9756" s="47" t="s">
        <v>120</v>
      </c>
      <c r="F9756" s="47" t="s">
        <v>152</v>
      </c>
      <c r="G9756" s="47" t="s">
        <v>119</v>
      </c>
      <c r="H9756" s="47" t="n">
        <v>2187</v>
      </c>
      <c r="I9756" s="57" t="n">
        <f aca="false">IFERROR(H9756/INDEX(Rate_Master!$C$2:$C$13,MATCH(F9756,Rate_Master!$A$2:$A$13,0)),0)</f>
        <v>2.43</v>
      </c>
    </row>
    <row r="9757" customFormat="false" ht="15" hidden="false" customHeight="false" outlineLevel="0" collapsed="false">
      <c r="A9757" s="47" t="s">
        <v>21709</v>
      </c>
      <c r="B9757" s="47" t="s">
        <v>2151</v>
      </c>
      <c r="C9757" s="48" t="n">
        <v>46197</v>
      </c>
      <c r="D9757" s="47" t="s">
        <v>63</v>
      </c>
      <c r="E9757" s="47" t="s">
        <v>120</v>
      </c>
      <c r="F9757" s="47" t="s">
        <v>152</v>
      </c>
      <c r="G9757" s="47" t="s">
        <v>121</v>
      </c>
      <c r="H9757" s="47" t="n">
        <v>2050</v>
      </c>
      <c r="I9757" s="57" t="n">
        <f aca="false">IFERROR(H9757/INDEX(Rate_Master!$C$2:$C$13,MATCH(F9757,Rate_Master!$A$2:$A$13,0)),0)</f>
        <v>2.27777777777778</v>
      </c>
    </row>
    <row r="9758" customFormat="false" ht="15" hidden="false" customHeight="false" outlineLevel="0" collapsed="false">
      <c r="A9758" s="47" t="s">
        <v>21710</v>
      </c>
      <c r="B9758" s="47" t="s">
        <v>2151</v>
      </c>
      <c r="C9758" s="48" t="n">
        <v>46197</v>
      </c>
      <c r="D9758" s="47" t="s">
        <v>63</v>
      </c>
      <c r="E9758" s="47" t="s">
        <v>120</v>
      </c>
      <c r="F9758" s="47" t="s">
        <v>152</v>
      </c>
      <c r="G9758" s="47" t="s">
        <v>122</v>
      </c>
      <c r="H9758" s="47" t="n">
        <v>2224</v>
      </c>
      <c r="I9758" s="57" t="n">
        <f aca="false">IFERROR(H9758/INDEX(Rate_Master!$C$2:$C$13,MATCH(F9758,Rate_Master!$A$2:$A$13,0)),0)</f>
        <v>2.47111111111111</v>
      </c>
    </row>
    <row r="9759" customFormat="false" ht="15" hidden="false" customHeight="false" outlineLevel="0" collapsed="false">
      <c r="A9759" s="47" t="s">
        <v>21711</v>
      </c>
      <c r="B9759" s="47" t="s">
        <v>2151</v>
      </c>
      <c r="C9759" s="48" t="n">
        <v>46197</v>
      </c>
      <c r="D9759" s="47" t="s">
        <v>63</v>
      </c>
      <c r="E9759" s="47" t="s">
        <v>120</v>
      </c>
      <c r="F9759" s="47" t="s">
        <v>152</v>
      </c>
      <c r="G9759" s="47" t="s">
        <v>123</v>
      </c>
      <c r="H9759" s="47" t="n">
        <v>1607</v>
      </c>
      <c r="I9759" s="57" t="n">
        <f aca="false">IFERROR(H9759/INDEX(Rate_Master!$C$2:$C$13,MATCH(F9759,Rate_Master!$A$2:$A$13,0)),0)</f>
        <v>1.78555555555556</v>
      </c>
    </row>
    <row r="9760" customFormat="false" ht="15" hidden="false" customHeight="false" outlineLevel="0" collapsed="false">
      <c r="A9760" s="47" t="s">
        <v>21712</v>
      </c>
      <c r="B9760" s="47" t="s">
        <v>2151</v>
      </c>
      <c r="C9760" s="48" t="n">
        <v>46197</v>
      </c>
      <c r="D9760" s="47" t="s">
        <v>63</v>
      </c>
      <c r="E9760" s="47" t="s">
        <v>120</v>
      </c>
      <c r="F9760" s="47" t="s">
        <v>152</v>
      </c>
      <c r="G9760" s="47" t="s">
        <v>124</v>
      </c>
      <c r="H9760" s="47" t="n">
        <v>1070</v>
      </c>
      <c r="I9760" s="57" t="n">
        <f aca="false">IFERROR(H9760/INDEX(Rate_Master!$C$2:$C$13,MATCH(F9760,Rate_Master!$A$2:$A$13,0)),0)</f>
        <v>1.18888888888889</v>
      </c>
    </row>
    <row r="9761" customFormat="false" ht="15" hidden="false" customHeight="false" outlineLevel="0" collapsed="false">
      <c r="A9761" s="47" t="s">
        <v>21713</v>
      </c>
      <c r="B9761" s="47" t="s">
        <v>2151</v>
      </c>
      <c r="C9761" s="48" t="n">
        <v>46197</v>
      </c>
      <c r="D9761" s="47" t="s">
        <v>63</v>
      </c>
      <c r="E9761" s="47" t="s">
        <v>120</v>
      </c>
      <c r="F9761" s="47" t="s">
        <v>152</v>
      </c>
      <c r="G9761" s="47" t="s">
        <v>125</v>
      </c>
      <c r="H9761" s="47" t="n">
        <v>600</v>
      </c>
      <c r="I9761" s="57" t="n">
        <f aca="false">IFERROR(H9761/INDEX(Rate_Master!$C$2:$C$13,MATCH(F9761,Rate_Master!$A$2:$A$13,0)),0)</f>
        <v>0.666666666666667</v>
      </c>
    </row>
    <row r="9762" customFormat="false" ht="15" hidden="false" customHeight="false" outlineLevel="0" collapsed="false">
      <c r="A9762" s="47" t="s">
        <v>21714</v>
      </c>
      <c r="B9762" s="47" t="s">
        <v>2151</v>
      </c>
      <c r="C9762" s="48" t="n">
        <v>46197</v>
      </c>
      <c r="D9762" s="47" t="s">
        <v>63</v>
      </c>
      <c r="E9762" s="47" t="s">
        <v>120</v>
      </c>
      <c r="F9762" s="47" t="s">
        <v>152</v>
      </c>
      <c r="G9762" s="47" t="s">
        <v>126</v>
      </c>
      <c r="H9762" s="47" t="n">
        <v>404</v>
      </c>
      <c r="I9762" s="57" t="n">
        <f aca="false">IFERROR(H9762/INDEX(Rate_Master!$C$2:$C$13,MATCH(F9762,Rate_Master!$A$2:$A$13,0)),0)</f>
        <v>0.448888888888889</v>
      </c>
    </row>
    <row r="9763" customFormat="false" ht="15" hidden="false" customHeight="false" outlineLevel="0" collapsed="false">
      <c r="A9763" s="47" t="s">
        <v>21715</v>
      </c>
      <c r="B9763" s="47" t="s">
        <v>2152</v>
      </c>
      <c r="C9763" s="48" t="n">
        <v>46197</v>
      </c>
      <c r="D9763" s="47" t="s">
        <v>64</v>
      </c>
      <c r="E9763" s="47" t="s">
        <v>128</v>
      </c>
      <c r="F9763" s="47" t="s">
        <v>156</v>
      </c>
      <c r="G9763" s="47" t="s">
        <v>127</v>
      </c>
      <c r="H9763" s="47" t="n">
        <v>1448</v>
      </c>
      <c r="I9763" s="57" t="n">
        <f aca="false">IFERROR(H9763/INDEX(Rate_Master!$C$2:$C$13,MATCH(F9763,Rate_Master!$A$2:$A$13,0)),0)</f>
        <v>3.01666666666667</v>
      </c>
    </row>
    <row r="9764" customFormat="false" ht="15" hidden="false" customHeight="false" outlineLevel="0" collapsed="false">
      <c r="A9764" s="47" t="s">
        <v>21716</v>
      </c>
      <c r="B9764" s="47" t="s">
        <v>2152</v>
      </c>
      <c r="C9764" s="48" t="n">
        <v>46197</v>
      </c>
      <c r="D9764" s="47" t="s">
        <v>64</v>
      </c>
      <c r="E9764" s="47" t="s">
        <v>128</v>
      </c>
      <c r="F9764" s="47" t="s">
        <v>156</v>
      </c>
      <c r="G9764" s="47" t="s">
        <v>129</v>
      </c>
      <c r="H9764" s="47" t="n">
        <v>1607</v>
      </c>
      <c r="I9764" s="57" t="n">
        <f aca="false">IFERROR(H9764/INDEX(Rate_Master!$C$2:$C$13,MATCH(F9764,Rate_Master!$A$2:$A$13,0)),0)</f>
        <v>3.34791666666667</v>
      </c>
    </row>
    <row r="9765" customFormat="false" ht="15" hidden="false" customHeight="false" outlineLevel="0" collapsed="false">
      <c r="A9765" s="47" t="s">
        <v>21717</v>
      </c>
      <c r="B9765" s="47" t="s">
        <v>2152</v>
      </c>
      <c r="C9765" s="48" t="n">
        <v>46197</v>
      </c>
      <c r="D9765" s="47" t="s">
        <v>64</v>
      </c>
      <c r="E9765" s="47" t="s">
        <v>128</v>
      </c>
      <c r="F9765" s="47" t="s">
        <v>156</v>
      </c>
      <c r="G9765" s="47" t="s">
        <v>130</v>
      </c>
      <c r="H9765" s="47" t="n">
        <v>1261</v>
      </c>
      <c r="I9765" s="57" t="n">
        <f aca="false">IFERROR(H9765/INDEX(Rate_Master!$C$2:$C$13,MATCH(F9765,Rate_Master!$A$2:$A$13,0)),0)</f>
        <v>2.62708333333333</v>
      </c>
    </row>
    <row r="9766" customFormat="false" ht="15" hidden="false" customHeight="false" outlineLevel="0" collapsed="false">
      <c r="A9766" s="47" t="s">
        <v>21718</v>
      </c>
      <c r="B9766" s="47" t="s">
        <v>2152</v>
      </c>
      <c r="C9766" s="48" t="n">
        <v>46197</v>
      </c>
      <c r="D9766" s="47" t="s">
        <v>64</v>
      </c>
      <c r="E9766" s="47" t="s">
        <v>128</v>
      </c>
      <c r="F9766" s="47" t="s">
        <v>156</v>
      </c>
      <c r="G9766" s="47" t="s">
        <v>131</v>
      </c>
      <c r="H9766" s="47" t="n">
        <v>419</v>
      </c>
      <c r="I9766" s="57" t="n">
        <f aca="false">IFERROR(H9766/INDEX(Rate_Master!$C$2:$C$13,MATCH(F9766,Rate_Master!$A$2:$A$13,0)),0)</f>
        <v>0.872916666666667</v>
      </c>
    </row>
    <row r="9767" customFormat="false" ht="15" hidden="false" customHeight="false" outlineLevel="0" collapsed="false">
      <c r="A9767" s="47" t="s">
        <v>21719</v>
      </c>
      <c r="B9767" s="47" t="s">
        <v>2152</v>
      </c>
      <c r="C9767" s="48" t="n">
        <v>46197</v>
      </c>
      <c r="D9767" s="47" t="s">
        <v>64</v>
      </c>
      <c r="E9767" s="47" t="s">
        <v>128</v>
      </c>
      <c r="F9767" s="47" t="s">
        <v>156</v>
      </c>
      <c r="G9767" s="47" t="s">
        <v>132</v>
      </c>
      <c r="H9767" s="47" t="n">
        <v>347</v>
      </c>
      <c r="I9767" s="57" t="n">
        <f aca="false">IFERROR(H9767/INDEX(Rate_Master!$C$2:$C$13,MATCH(F9767,Rate_Master!$A$2:$A$13,0)),0)</f>
        <v>0.722916666666667</v>
      </c>
    </row>
    <row r="9768" customFormat="false" ht="15" hidden="false" customHeight="false" outlineLevel="0" collapsed="false">
      <c r="A9768" s="47" t="s">
        <v>21720</v>
      </c>
      <c r="B9768" s="47" t="s">
        <v>2154</v>
      </c>
      <c r="C9768" s="48" t="n">
        <v>46197</v>
      </c>
      <c r="D9768" s="47" t="s">
        <v>64</v>
      </c>
      <c r="E9768" s="47" t="s">
        <v>128</v>
      </c>
      <c r="F9768" s="47" t="s">
        <v>156</v>
      </c>
      <c r="G9768" s="47" t="s">
        <v>127</v>
      </c>
      <c r="H9768" s="47" t="n">
        <v>1186</v>
      </c>
      <c r="I9768" s="57" t="n">
        <f aca="false">IFERROR(H9768/INDEX(Rate_Master!$C$2:$C$13,MATCH(F9768,Rate_Master!$A$2:$A$13,0)),0)</f>
        <v>2.47083333333333</v>
      </c>
    </row>
    <row r="9769" customFormat="false" ht="15" hidden="false" customHeight="false" outlineLevel="0" collapsed="false">
      <c r="A9769" s="47" t="s">
        <v>21721</v>
      </c>
      <c r="B9769" s="47" t="s">
        <v>2154</v>
      </c>
      <c r="C9769" s="48" t="n">
        <v>46197</v>
      </c>
      <c r="D9769" s="47" t="s">
        <v>64</v>
      </c>
      <c r="E9769" s="47" t="s">
        <v>128</v>
      </c>
      <c r="F9769" s="47" t="s">
        <v>156</v>
      </c>
      <c r="G9769" s="47" t="s">
        <v>129</v>
      </c>
      <c r="H9769" s="47" t="n">
        <v>1361</v>
      </c>
      <c r="I9769" s="57" t="n">
        <f aca="false">IFERROR(H9769/INDEX(Rate_Master!$C$2:$C$13,MATCH(F9769,Rate_Master!$A$2:$A$13,0)),0)</f>
        <v>2.83541666666667</v>
      </c>
    </row>
    <row r="9770" customFormat="false" ht="15" hidden="false" customHeight="false" outlineLevel="0" collapsed="false">
      <c r="A9770" s="47" t="s">
        <v>21722</v>
      </c>
      <c r="B9770" s="47" t="s">
        <v>2154</v>
      </c>
      <c r="C9770" s="48" t="n">
        <v>46197</v>
      </c>
      <c r="D9770" s="47" t="s">
        <v>64</v>
      </c>
      <c r="E9770" s="47" t="s">
        <v>128</v>
      </c>
      <c r="F9770" s="47" t="s">
        <v>156</v>
      </c>
      <c r="G9770" s="47" t="s">
        <v>130</v>
      </c>
      <c r="H9770" s="47" t="n">
        <v>1043</v>
      </c>
      <c r="I9770" s="57" t="n">
        <f aca="false">IFERROR(H9770/INDEX(Rate_Master!$C$2:$C$13,MATCH(F9770,Rate_Master!$A$2:$A$13,0)),0)</f>
        <v>2.17291666666667</v>
      </c>
    </row>
    <row r="9771" customFormat="false" ht="15" hidden="false" customHeight="false" outlineLevel="0" collapsed="false">
      <c r="A9771" s="47" t="s">
        <v>21723</v>
      </c>
      <c r="B9771" s="47" t="s">
        <v>2154</v>
      </c>
      <c r="C9771" s="48" t="n">
        <v>46197</v>
      </c>
      <c r="D9771" s="47" t="s">
        <v>64</v>
      </c>
      <c r="E9771" s="47" t="s">
        <v>128</v>
      </c>
      <c r="F9771" s="47" t="s">
        <v>156</v>
      </c>
      <c r="G9771" s="47" t="s">
        <v>131</v>
      </c>
      <c r="H9771" s="47" t="n">
        <v>308</v>
      </c>
      <c r="I9771" s="57" t="n">
        <f aca="false">IFERROR(H9771/INDEX(Rate_Master!$C$2:$C$13,MATCH(F9771,Rate_Master!$A$2:$A$13,0)),0)</f>
        <v>0.641666666666667</v>
      </c>
    </row>
    <row r="9772" customFormat="false" ht="15" hidden="false" customHeight="false" outlineLevel="0" collapsed="false">
      <c r="A9772" s="47" t="s">
        <v>21724</v>
      </c>
      <c r="B9772" s="47" t="s">
        <v>2154</v>
      </c>
      <c r="C9772" s="48" t="n">
        <v>46197</v>
      </c>
      <c r="D9772" s="47" t="s">
        <v>64</v>
      </c>
      <c r="E9772" s="47" t="s">
        <v>128</v>
      </c>
      <c r="F9772" s="47" t="s">
        <v>156</v>
      </c>
      <c r="G9772" s="47" t="s">
        <v>132</v>
      </c>
      <c r="H9772" s="47" t="n">
        <v>275</v>
      </c>
      <c r="I9772" s="57" t="n">
        <f aca="false">IFERROR(H9772/INDEX(Rate_Master!$C$2:$C$13,MATCH(F9772,Rate_Master!$A$2:$A$13,0)),0)</f>
        <v>0.572916666666667</v>
      </c>
    </row>
    <row r="9773" customFormat="false" ht="15" hidden="false" customHeight="false" outlineLevel="0" collapsed="false">
      <c r="A9773" s="47" t="s">
        <v>21725</v>
      </c>
      <c r="B9773" s="47" t="s">
        <v>2155</v>
      </c>
      <c r="C9773" s="48" t="n">
        <v>46197</v>
      </c>
      <c r="D9773" s="47" t="s">
        <v>65</v>
      </c>
      <c r="E9773" s="47" t="s">
        <v>134</v>
      </c>
      <c r="F9773" s="47" t="s">
        <v>159</v>
      </c>
      <c r="G9773" s="47" t="s">
        <v>133</v>
      </c>
      <c r="H9773" s="47" t="n">
        <v>568</v>
      </c>
      <c r="I9773" s="57" t="n">
        <f aca="false">IFERROR(H9773/INDEX(Rate_Master!$C$2:$C$13,MATCH(F9773,Rate_Master!$A$2:$A$13,0)),0)</f>
        <v>2.36666666666667</v>
      </c>
    </row>
    <row r="9774" customFormat="false" ht="15" hidden="false" customHeight="false" outlineLevel="0" collapsed="false">
      <c r="A9774" s="47" t="s">
        <v>21726</v>
      </c>
      <c r="B9774" s="47" t="s">
        <v>2155</v>
      </c>
      <c r="C9774" s="48" t="n">
        <v>46197</v>
      </c>
      <c r="D9774" s="47" t="s">
        <v>65</v>
      </c>
      <c r="E9774" s="47" t="s">
        <v>134</v>
      </c>
      <c r="F9774" s="47" t="s">
        <v>159</v>
      </c>
      <c r="G9774" s="47" t="s">
        <v>135</v>
      </c>
      <c r="H9774" s="47" t="n">
        <v>451</v>
      </c>
      <c r="I9774" s="57" t="n">
        <f aca="false">IFERROR(H9774/INDEX(Rate_Master!$C$2:$C$13,MATCH(F9774,Rate_Master!$A$2:$A$13,0)),0)</f>
        <v>1.87916666666667</v>
      </c>
    </row>
    <row r="9775" customFormat="false" ht="15" hidden="false" customHeight="false" outlineLevel="0" collapsed="false">
      <c r="A9775" s="47" t="s">
        <v>21727</v>
      </c>
      <c r="B9775" s="47" t="s">
        <v>2155</v>
      </c>
      <c r="C9775" s="48" t="n">
        <v>46197</v>
      </c>
      <c r="D9775" s="47" t="s">
        <v>65</v>
      </c>
      <c r="E9775" s="47" t="s">
        <v>134</v>
      </c>
      <c r="F9775" s="47" t="s">
        <v>159</v>
      </c>
      <c r="G9775" s="47" t="s">
        <v>136</v>
      </c>
      <c r="H9775" s="47" t="n">
        <v>374</v>
      </c>
      <c r="I9775" s="57" t="n">
        <f aca="false">IFERROR(H9775/INDEX(Rate_Master!$C$2:$C$13,MATCH(F9775,Rate_Master!$A$2:$A$13,0)),0)</f>
        <v>1.55833333333333</v>
      </c>
    </row>
    <row r="9776" customFormat="false" ht="15" hidden="false" customHeight="false" outlineLevel="0" collapsed="false">
      <c r="A9776" s="47" t="s">
        <v>21728</v>
      </c>
      <c r="B9776" s="47" t="s">
        <v>2155</v>
      </c>
      <c r="C9776" s="48" t="n">
        <v>46197</v>
      </c>
      <c r="D9776" s="47" t="s">
        <v>65</v>
      </c>
      <c r="E9776" s="47" t="s">
        <v>134</v>
      </c>
      <c r="F9776" s="47" t="s">
        <v>159</v>
      </c>
      <c r="G9776" s="47" t="s">
        <v>137</v>
      </c>
      <c r="H9776" s="47" t="n">
        <v>280</v>
      </c>
      <c r="I9776" s="57" t="n">
        <f aca="false">IFERROR(H9776/INDEX(Rate_Master!$C$2:$C$13,MATCH(F9776,Rate_Master!$A$2:$A$13,0)),0)</f>
        <v>1.16666666666667</v>
      </c>
    </row>
    <row r="9777" customFormat="false" ht="15" hidden="false" customHeight="false" outlineLevel="0" collapsed="false">
      <c r="A9777" s="47" t="s">
        <v>21729</v>
      </c>
      <c r="B9777" s="47" t="s">
        <v>2155</v>
      </c>
      <c r="C9777" s="48" t="n">
        <v>46197</v>
      </c>
      <c r="D9777" s="47" t="s">
        <v>65</v>
      </c>
      <c r="E9777" s="47" t="s">
        <v>134</v>
      </c>
      <c r="F9777" s="47" t="s">
        <v>159</v>
      </c>
      <c r="G9777" s="47" t="s">
        <v>138</v>
      </c>
      <c r="H9777" s="47" t="n">
        <v>137</v>
      </c>
      <c r="I9777" s="57" t="n">
        <f aca="false">IFERROR(H9777/INDEX(Rate_Master!$C$2:$C$13,MATCH(F9777,Rate_Master!$A$2:$A$13,0)),0)</f>
        <v>0.570833333333333</v>
      </c>
    </row>
    <row r="9778" customFormat="false" ht="15" hidden="false" customHeight="false" outlineLevel="0" collapsed="false">
      <c r="A9778" s="47" t="s">
        <v>21730</v>
      </c>
      <c r="B9778" s="47" t="s">
        <v>2156</v>
      </c>
      <c r="C9778" s="48" t="n">
        <v>46197</v>
      </c>
      <c r="D9778" s="47" t="s">
        <v>65</v>
      </c>
      <c r="E9778" s="47" t="s">
        <v>134</v>
      </c>
      <c r="F9778" s="47" t="s">
        <v>159</v>
      </c>
      <c r="G9778" s="47" t="s">
        <v>133</v>
      </c>
      <c r="H9778" s="47" t="n">
        <v>382</v>
      </c>
      <c r="I9778" s="57" t="n">
        <f aca="false">IFERROR(H9778/INDEX(Rate_Master!$C$2:$C$13,MATCH(F9778,Rate_Master!$A$2:$A$13,0)),0)</f>
        <v>1.59166666666667</v>
      </c>
    </row>
    <row r="9779" customFormat="false" ht="15" hidden="false" customHeight="false" outlineLevel="0" collapsed="false">
      <c r="A9779" s="47" t="s">
        <v>21731</v>
      </c>
      <c r="B9779" s="47" t="s">
        <v>2156</v>
      </c>
      <c r="C9779" s="48" t="n">
        <v>46197</v>
      </c>
      <c r="D9779" s="47" t="s">
        <v>65</v>
      </c>
      <c r="E9779" s="47" t="s">
        <v>134</v>
      </c>
      <c r="F9779" s="47" t="s">
        <v>159</v>
      </c>
      <c r="G9779" s="47" t="s">
        <v>135</v>
      </c>
      <c r="H9779" s="47" t="n">
        <v>335</v>
      </c>
      <c r="I9779" s="57" t="n">
        <f aca="false">IFERROR(H9779/INDEX(Rate_Master!$C$2:$C$13,MATCH(F9779,Rate_Master!$A$2:$A$13,0)),0)</f>
        <v>1.39583333333333</v>
      </c>
    </row>
    <row r="9780" customFormat="false" ht="15" hidden="false" customHeight="false" outlineLevel="0" collapsed="false">
      <c r="A9780" s="47" t="s">
        <v>21732</v>
      </c>
      <c r="B9780" s="47" t="s">
        <v>2156</v>
      </c>
      <c r="C9780" s="48" t="n">
        <v>46197</v>
      </c>
      <c r="D9780" s="47" t="s">
        <v>65</v>
      </c>
      <c r="E9780" s="47" t="s">
        <v>134</v>
      </c>
      <c r="F9780" s="47" t="s">
        <v>159</v>
      </c>
      <c r="G9780" s="47" t="s">
        <v>136</v>
      </c>
      <c r="H9780" s="47" t="n">
        <v>276</v>
      </c>
      <c r="I9780" s="57" t="n">
        <f aca="false">IFERROR(H9780/INDEX(Rate_Master!$C$2:$C$13,MATCH(F9780,Rate_Master!$A$2:$A$13,0)),0)</f>
        <v>1.15</v>
      </c>
    </row>
    <row r="9781" customFormat="false" ht="15" hidden="false" customHeight="false" outlineLevel="0" collapsed="false">
      <c r="A9781" s="47" t="s">
        <v>21733</v>
      </c>
      <c r="B9781" s="47" t="s">
        <v>2156</v>
      </c>
      <c r="C9781" s="48" t="n">
        <v>46197</v>
      </c>
      <c r="D9781" s="47" t="s">
        <v>65</v>
      </c>
      <c r="E9781" s="47" t="s">
        <v>134</v>
      </c>
      <c r="F9781" s="47" t="s">
        <v>159</v>
      </c>
      <c r="G9781" s="47" t="s">
        <v>137</v>
      </c>
      <c r="H9781" s="47" t="n">
        <v>184</v>
      </c>
      <c r="I9781" s="57" t="n">
        <f aca="false">IFERROR(H9781/INDEX(Rate_Master!$C$2:$C$13,MATCH(F9781,Rate_Master!$A$2:$A$13,0)),0)</f>
        <v>0.766666666666667</v>
      </c>
    </row>
    <row r="9782" customFormat="false" ht="15" hidden="false" customHeight="false" outlineLevel="0" collapsed="false">
      <c r="A9782" s="47" t="s">
        <v>21734</v>
      </c>
      <c r="B9782" s="47" t="s">
        <v>2156</v>
      </c>
      <c r="C9782" s="48" t="n">
        <v>46197</v>
      </c>
      <c r="D9782" s="47" t="s">
        <v>65</v>
      </c>
      <c r="E9782" s="47" t="s">
        <v>134</v>
      </c>
      <c r="F9782" s="47" t="s">
        <v>159</v>
      </c>
      <c r="G9782" s="47" t="s">
        <v>138</v>
      </c>
      <c r="H9782" s="47" t="n">
        <v>102</v>
      </c>
      <c r="I9782" s="57" t="n">
        <f aca="false">IFERROR(H9782/INDEX(Rate_Master!$C$2:$C$13,MATCH(F9782,Rate_Master!$A$2:$A$13,0)),0)</f>
        <v>0.425</v>
      </c>
    </row>
    <row r="9783" customFormat="false" ht="15" hidden="false" customHeight="false" outlineLevel="0" collapsed="false">
      <c r="A9783" s="47" t="s">
        <v>21735</v>
      </c>
      <c r="B9783" s="47" t="s">
        <v>2157</v>
      </c>
      <c r="C9783" s="48" t="n">
        <v>46197</v>
      </c>
      <c r="D9783" s="47" t="s">
        <v>65</v>
      </c>
      <c r="E9783" s="47" t="s">
        <v>134</v>
      </c>
      <c r="F9783" s="47" t="s">
        <v>159</v>
      </c>
      <c r="G9783" s="47" t="s">
        <v>133</v>
      </c>
      <c r="H9783" s="47" t="n">
        <v>502</v>
      </c>
      <c r="I9783" s="57" t="n">
        <f aca="false">IFERROR(H9783/INDEX(Rate_Master!$C$2:$C$13,MATCH(F9783,Rate_Master!$A$2:$A$13,0)),0)</f>
        <v>2.09166666666667</v>
      </c>
    </row>
    <row r="9784" customFormat="false" ht="15" hidden="false" customHeight="false" outlineLevel="0" collapsed="false">
      <c r="A9784" s="47" t="s">
        <v>21736</v>
      </c>
      <c r="B9784" s="47" t="s">
        <v>2157</v>
      </c>
      <c r="C9784" s="48" t="n">
        <v>46197</v>
      </c>
      <c r="D9784" s="47" t="s">
        <v>65</v>
      </c>
      <c r="E9784" s="47" t="s">
        <v>134</v>
      </c>
      <c r="F9784" s="47" t="s">
        <v>159</v>
      </c>
      <c r="G9784" s="47" t="s">
        <v>135</v>
      </c>
      <c r="H9784" s="47" t="n">
        <v>321</v>
      </c>
      <c r="I9784" s="57" t="n">
        <f aca="false">IFERROR(H9784/INDEX(Rate_Master!$C$2:$C$13,MATCH(F9784,Rate_Master!$A$2:$A$13,0)),0)</f>
        <v>1.3375</v>
      </c>
    </row>
    <row r="9785" customFormat="false" ht="15" hidden="false" customHeight="false" outlineLevel="0" collapsed="false">
      <c r="A9785" s="47" t="s">
        <v>21737</v>
      </c>
      <c r="B9785" s="47" t="s">
        <v>2157</v>
      </c>
      <c r="C9785" s="48" t="n">
        <v>46197</v>
      </c>
      <c r="D9785" s="47" t="s">
        <v>65</v>
      </c>
      <c r="E9785" s="47" t="s">
        <v>134</v>
      </c>
      <c r="F9785" s="47" t="s">
        <v>159</v>
      </c>
      <c r="G9785" s="47" t="s">
        <v>136</v>
      </c>
      <c r="H9785" s="47" t="n">
        <v>292</v>
      </c>
      <c r="I9785" s="57" t="n">
        <f aca="false">IFERROR(H9785/INDEX(Rate_Master!$C$2:$C$13,MATCH(F9785,Rate_Master!$A$2:$A$13,0)),0)</f>
        <v>1.21666666666667</v>
      </c>
    </row>
    <row r="9786" customFormat="false" ht="15" hidden="false" customHeight="false" outlineLevel="0" collapsed="false">
      <c r="A9786" s="47" t="s">
        <v>21738</v>
      </c>
      <c r="B9786" s="47" t="s">
        <v>2157</v>
      </c>
      <c r="C9786" s="48" t="n">
        <v>46197</v>
      </c>
      <c r="D9786" s="47" t="s">
        <v>65</v>
      </c>
      <c r="E9786" s="47" t="s">
        <v>134</v>
      </c>
      <c r="F9786" s="47" t="s">
        <v>159</v>
      </c>
      <c r="G9786" s="47" t="s">
        <v>137</v>
      </c>
      <c r="H9786" s="47" t="n">
        <v>224</v>
      </c>
      <c r="I9786" s="57" t="n">
        <f aca="false">IFERROR(H9786/INDEX(Rate_Master!$C$2:$C$13,MATCH(F9786,Rate_Master!$A$2:$A$13,0)),0)</f>
        <v>0.933333333333333</v>
      </c>
    </row>
    <row r="9787" customFormat="false" ht="15" hidden="false" customHeight="false" outlineLevel="0" collapsed="false">
      <c r="A9787" s="47" t="s">
        <v>21739</v>
      </c>
      <c r="B9787" s="47" t="s">
        <v>2157</v>
      </c>
      <c r="C9787" s="48" t="n">
        <v>46197</v>
      </c>
      <c r="D9787" s="47" t="s">
        <v>65</v>
      </c>
      <c r="E9787" s="47" t="s">
        <v>134</v>
      </c>
      <c r="F9787" s="47" t="s">
        <v>159</v>
      </c>
      <c r="G9787" s="47" t="s">
        <v>138</v>
      </c>
      <c r="H9787" s="47" t="n">
        <v>118</v>
      </c>
      <c r="I9787" s="57" t="n">
        <f aca="false">IFERROR(H9787/INDEX(Rate_Master!$C$2:$C$13,MATCH(F9787,Rate_Master!$A$2:$A$13,0)),0)</f>
        <v>0.491666666666667</v>
      </c>
    </row>
    <row r="9788" customFormat="false" ht="15" hidden="false" customHeight="false" outlineLevel="0" collapsed="false">
      <c r="A9788" s="47" t="s">
        <v>21740</v>
      </c>
      <c r="B9788" s="47" t="s">
        <v>2158</v>
      </c>
      <c r="C9788" s="48" t="n">
        <v>46198</v>
      </c>
      <c r="D9788" s="47" t="s">
        <v>62</v>
      </c>
      <c r="E9788" s="47" t="s">
        <v>120</v>
      </c>
      <c r="F9788" s="47" t="s">
        <v>150</v>
      </c>
      <c r="G9788" s="47" t="s">
        <v>119</v>
      </c>
      <c r="H9788" s="47" t="n">
        <v>1159</v>
      </c>
      <c r="I9788" s="57" t="n">
        <f aca="false">IFERROR(H9788/INDEX(Rate_Master!$C$2:$C$13,MATCH(F9788,Rate_Master!$A$2:$A$13,0)),0)</f>
        <v>1.44875</v>
      </c>
    </row>
    <row r="9789" customFormat="false" ht="15" hidden="false" customHeight="false" outlineLevel="0" collapsed="false">
      <c r="A9789" s="47" t="s">
        <v>21741</v>
      </c>
      <c r="B9789" s="47" t="s">
        <v>2158</v>
      </c>
      <c r="C9789" s="48" t="n">
        <v>46198</v>
      </c>
      <c r="D9789" s="47" t="s">
        <v>62</v>
      </c>
      <c r="E9789" s="47" t="s">
        <v>120</v>
      </c>
      <c r="F9789" s="47" t="s">
        <v>150</v>
      </c>
      <c r="G9789" s="47" t="s">
        <v>121</v>
      </c>
      <c r="H9789" s="47" t="n">
        <v>1060</v>
      </c>
      <c r="I9789" s="57" t="n">
        <f aca="false">IFERROR(H9789/INDEX(Rate_Master!$C$2:$C$13,MATCH(F9789,Rate_Master!$A$2:$A$13,0)),0)</f>
        <v>1.325</v>
      </c>
    </row>
    <row r="9790" customFormat="false" ht="15" hidden="false" customHeight="false" outlineLevel="0" collapsed="false">
      <c r="A9790" s="47" t="s">
        <v>21742</v>
      </c>
      <c r="B9790" s="47" t="s">
        <v>2158</v>
      </c>
      <c r="C9790" s="48" t="n">
        <v>46198</v>
      </c>
      <c r="D9790" s="47" t="s">
        <v>62</v>
      </c>
      <c r="E9790" s="47" t="s">
        <v>120</v>
      </c>
      <c r="F9790" s="47" t="s">
        <v>150</v>
      </c>
      <c r="G9790" s="47" t="s">
        <v>122</v>
      </c>
      <c r="H9790" s="47" t="n">
        <v>1837</v>
      </c>
      <c r="I9790" s="57" t="n">
        <f aca="false">IFERROR(H9790/INDEX(Rate_Master!$C$2:$C$13,MATCH(F9790,Rate_Master!$A$2:$A$13,0)),0)</f>
        <v>2.29625</v>
      </c>
    </row>
    <row r="9791" customFormat="false" ht="15" hidden="false" customHeight="false" outlineLevel="0" collapsed="false">
      <c r="A9791" s="47" t="s">
        <v>21743</v>
      </c>
      <c r="B9791" s="47" t="s">
        <v>2158</v>
      </c>
      <c r="C9791" s="48" t="n">
        <v>46198</v>
      </c>
      <c r="D9791" s="47" t="s">
        <v>62</v>
      </c>
      <c r="E9791" s="47" t="s">
        <v>120</v>
      </c>
      <c r="F9791" s="47" t="s">
        <v>150</v>
      </c>
      <c r="G9791" s="47" t="s">
        <v>123</v>
      </c>
      <c r="H9791" s="47" t="n">
        <v>783</v>
      </c>
      <c r="I9791" s="57" t="n">
        <f aca="false">IFERROR(H9791/INDEX(Rate_Master!$C$2:$C$13,MATCH(F9791,Rate_Master!$A$2:$A$13,0)),0)</f>
        <v>0.97875</v>
      </c>
    </row>
    <row r="9792" customFormat="false" ht="15" hidden="false" customHeight="false" outlineLevel="0" collapsed="false">
      <c r="A9792" s="47" t="s">
        <v>21744</v>
      </c>
      <c r="B9792" s="47" t="s">
        <v>2158</v>
      </c>
      <c r="C9792" s="48" t="n">
        <v>46198</v>
      </c>
      <c r="D9792" s="47" t="s">
        <v>62</v>
      </c>
      <c r="E9792" s="47" t="s">
        <v>120</v>
      </c>
      <c r="F9792" s="47" t="s">
        <v>150</v>
      </c>
      <c r="G9792" s="47" t="s">
        <v>124</v>
      </c>
      <c r="H9792" s="47" t="n">
        <v>535</v>
      </c>
      <c r="I9792" s="57" t="n">
        <f aca="false">IFERROR(H9792/INDEX(Rate_Master!$C$2:$C$13,MATCH(F9792,Rate_Master!$A$2:$A$13,0)),0)</f>
        <v>0.66875</v>
      </c>
    </row>
    <row r="9793" customFormat="false" ht="15" hidden="false" customHeight="false" outlineLevel="0" collapsed="false">
      <c r="A9793" s="47" t="s">
        <v>21745</v>
      </c>
      <c r="B9793" s="47" t="s">
        <v>2158</v>
      </c>
      <c r="C9793" s="48" t="n">
        <v>46198</v>
      </c>
      <c r="D9793" s="47" t="s">
        <v>62</v>
      </c>
      <c r="E9793" s="47" t="s">
        <v>120</v>
      </c>
      <c r="F9793" s="47" t="s">
        <v>150</v>
      </c>
      <c r="G9793" s="47" t="s">
        <v>125</v>
      </c>
      <c r="H9793" s="47" t="n">
        <v>316</v>
      </c>
      <c r="I9793" s="57" t="n">
        <f aca="false">IFERROR(H9793/INDEX(Rate_Master!$C$2:$C$13,MATCH(F9793,Rate_Master!$A$2:$A$13,0)),0)</f>
        <v>0.395</v>
      </c>
    </row>
    <row r="9794" customFormat="false" ht="15" hidden="false" customHeight="false" outlineLevel="0" collapsed="false">
      <c r="A9794" s="47" t="s">
        <v>21746</v>
      </c>
      <c r="B9794" s="47" t="s">
        <v>2158</v>
      </c>
      <c r="C9794" s="48" t="n">
        <v>46198</v>
      </c>
      <c r="D9794" s="47" t="s">
        <v>62</v>
      </c>
      <c r="E9794" s="47" t="s">
        <v>120</v>
      </c>
      <c r="F9794" s="47" t="s">
        <v>150</v>
      </c>
      <c r="G9794" s="47" t="s">
        <v>126</v>
      </c>
      <c r="H9794" s="47" t="n">
        <v>223</v>
      </c>
      <c r="I9794" s="57" t="n">
        <f aca="false">IFERROR(H9794/INDEX(Rate_Master!$C$2:$C$13,MATCH(F9794,Rate_Master!$A$2:$A$13,0)),0)</f>
        <v>0.27875</v>
      </c>
    </row>
    <row r="9795" customFormat="false" ht="15" hidden="false" customHeight="false" outlineLevel="0" collapsed="false">
      <c r="A9795" s="47" t="s">
        <v>21747</v>
      </c>
      <c r="B9795" s="47" t="s">
        <v>2160</v>
      </c>
      <c r="C9795" s="48" t="n">
        <v>46198</v>
      </c>
      <c r="D9795" s="47" t="s">
        <v>62</v>
      </c>
      <c r="E9795" s="47" t="s">
        <v>120</v>
      </c>
      <c r="F9795" s="47" t="s">
        <v>150</v>
      </c>
      <c r="G9795" s="47" t="s">
        <v>119</v>
      </c>
      <c r="H9795" s="47" t="n">
        <v>995</v>
      </c>
      <c r="I9795" s="57" t="n">
        <f aca="false">IFERROR(H9795/INDEX(Rate_Master!$C$2:$C$13,MATCH(F9795,Rate_Master!$A$2:$A$13,0)),0)</f>
        <v>1.24375</v>
      </c>
    </row>
    <row r="9796" customFormat="false" ht="15" hidden="false" customHeight="false" outlineLevel="0" collapsed="false">
      <c r="A9796" s="47" t="s">
        <v>21748</v>
      </c>
      <c r="B9796" s="47" t="s">
        <v>2160</v>
      </c>
      <c r="C9796" s="48" t="n">
        <v>46198</v>
      </c>
      <c r="D9796" s="47" t="s">
        <v>62</v>
      </c>
      <c r="E9796" s="47" t="s">
        <v>120</v>
      </c>
      <c r="F9796" s="47" t="s">
        <v>150</v>
      </c>
      <c r="G9796" s="47" t="s">
        <v>121</v>
      </c>
      <c r="H9796" s="47" t="n">
        <v>894</v>
      </c>
      <c r="I9796" s="57" t="n">
        <f aca="false">IFERROR(H9796/INDEX(Rate_Master!$C$2:$C$13,MATCH(F9796,Rate_Master!$A$2:$A$13,0)),0)</f>
        <v>1.1175</v>
      </c>
    </row>
    <row r="9797" customFormat="false" ht="15" hidden="false" customHeight="false" outlineLevel="0" collapsed="false">
      <c r="A9797" s="47" t="s">
        <v>21749</v>
      </c>
      <c r="B9797" s="47" t="s">
        <v>2160</v>
      </c>
      <c r="C9797" s="48" t="n">
        <v>46198</v>
      </c>
      <c r="D9797" s="47" t="s">
        <v>62</v>
      </c>
      <c r="E9797" s="47" t="s">
        <v>120</v>
      </c>
      <c r="F9797" s="47" t="s">
        <v>150</v>
      </c>
      <c r="G9797" s="47" t="s">
        <v>122</v>
      </c>
      <c r="H9797" s="47" t="n">
        <v>1575</v>
      </c>
      <c r="I9797" s="57" t="n">
        <f aca="false">IFERROR(H9797/INDEX(Rate_Master!$C$2:$C$13,MATCH(F9797,Rate_Master!$A$2:$A$13,0)),0)</f>
        <v>1.96875</v>
      </c>
    </row>
    <row r="9798" customFormat="false" ht="15" hidden="false" customHeight="false" outlineLevel="0" collapsed="false">
      <c r="A9798" s="47" t="s">
        <v>21750</v>
      </c>
      <c r="B9798" s="47" t="s">
        <v>2160</v>
      </c>
      <c r="C9798" s="48" t="n">
        <v>46198</v>
      </c>
      <c r="D9798" s="47" t="s">
        <v>62</v>
      </c>
      <c r="E9798" s="47" t="s">
        <v>120</v>
      </c>
      <c r="F9798" s="47" t="s">
        <v>150</v>
      </c>
      <c r="G9798" s="47" t="s">
        <v>123</v>
      </c>
      <c r="H9798" s="47" t="n">
        <v>710</v>
      </c>
      <c r="I9798" s="57" t="n">
        <f aca="false">IFERROR(H9798/INDEX(Rate_Master!$C$2:$C$13,MATCH(F9798,Rate_Master!$A$2:$A$13,0)),0)</f>
        <v>0.8875</v>
      </c>
    </row>
    <row r="9799" customFormat="false" ht="15" hidden="false" customHeight="false" outlineLevel="0" collapsed="false">
      <c r="A9799" s="47" t="s">
        <v>21751</v>
      </c>
      <c r="B9799" s="47" t="s">
        <v>2160</v>
      </c>
      <c r="C9799" s="48" t="n">
        <v>46198</v>
      </c>
      <c r="D9799" s="47" t="s">
        <v>62</v>
      </c>
      <c r="E9799" s="47" t="s">
        <v>120</v>
      </c>
      <c r="F9799" s="47" t="s">
        <v>150</v>
      </c>
      <c r="G9799" s="47" t="s">
        <v>124</v>
      </c>
      <c r="H9799" s="47" t="n">
        <v>456</v>
      </c>
      <c r="I9799" s="57" t="n">
        <f aca="false">IFERROR(H9799/INDEX(Rate_Master!$C$2:$C$13,MATCH(F9799,Rate_Master!$A$2:$A$13,0)),0)</f>
        <v>0.57</v>
      </c>
    </row>
    <row r="9800" customFormat="false" ht="15" hidden="false" customHeight="false" outlineLevel="0" collapsed="false">
      <c r="A9800" s="47" t="s">
        <v>21752</v>
      </c>
      <c r="B9800" s="47" t="s">
        <v>2160</v>
      </c>
      <c r="C9800" s="48" t="n">
        <v>46198</v>
      </c>
      <c r="D9800" s="47" t="s">
        <v>62</v>
      </c>
      <c r="E9800" s="47" t="s">
        <v>120</v>
      </c>
      <c r="F9800" s="47" t="s">
        <v>150</v>
      </c>
      <c r="G9800" s="47" t="s">
        <v>125</v>
      </c>
      <c r="H9800" s="47" t="n">
        <v>272</v>
      </c>
      <c r="I9800" s="57" t="n">
        <f aca="false">IFERROR(H9800/INDEX(Rate_Master!$C$2:$C$13,MATCH(F9800,Rate_Master!$A$2:$A$13,0)),0)</f>
        <v>0.34</v>
      </c>
    </row>
    <row r="9801" customFormat="false" ht="15" hidden="false" customHeight="false" outlineLevel="0" collapsed="false">
      <c r="A9801" s="47" t="s">
        <v>21753</v>
      </c>
      <c r="B9801" s="47" t="s">
        <v>2160</v>
      </c>
      <c r="C9801" s="48" t="n">
        <v>46198</v>
      </c>
      <c r="D9801" s="47" t="s">
        <v>62</v>
      </c>
      <c r="E9801" s="47" t="s">
        <v>120</v>
      </c>
      <c r="F9801" s="47" t="s">
        <v>150</v>
      </c>
      <c r="G9801" s="47" t="s">
        <v>126</v>
      </c>
      <c r="H9801" s="47" t="n">
        <v>211</v>
      </c>
      <c r="I9801" s="57" t="n">
        <f aca="false">IFERROR(H9801/INDEX(Rate_Master!$C$2:$C$13,MATCH(F9801,Rate_Master!$A$2:$A$13,0)),0)</f>
        <v>0.26375</v>
      </c>
    </row>
    <row r="9802" customFormat="false" ht="15" hidden="false" customHeight="false" outlineLevel="0" collapsed="false">
      <c r="A9802" s="47" t="s">
        <v>21754</v>
      </c>
      <c r="B9802" s="47" t="s">
        <v>2161</v>
      </c>
      <c r="C9802" s="48" t="n">
        <v>46198</v>
      </c>
      <c r="D9802" s="47" t="s">
        <v>62</v>
      </c>
      <c r="E9802" s="47" t="s">
        <v>120</v>
      </c>
      <c r="F9802" s="47" t="s">
        <v>150</v>
      </c>
      <c r="G9802" s="47" t="s">
        <v>119</v>
      </c>
      <c r="H9802" s="47" t="n">
        <v>1802</v>
      </c>
      <c r="I9802" s="57" t="n">
        <f aca="false">IFERROR(H9802/INDEX(Rate_Master!$C$2:$C$13,MATCH(F9802,Rate_Master!$A$2:$A$13,0)),0)</f>
        <v>2.2525</v>
      </c>
    </row>
    <row r="9803" customFormat="false" ht="15" hidden="false" customHeight="false" outlineLevel="0" collapsed="false">
      <c r="A9803" s="47" t="s">
        <v>21755</v>
      </c>
      <c r="B9803" s="47" t="s">
        <v>2161</v>
      </c>
      <c r="C9803" s="48" t="n">
        <v>46198</v>
      </c>
      <c r="D9803" s="47" t="s">
        <v>62</v>
      </c>
      <c r="E9803" s="47" t="s">
        <v>120</v>
      </c>
      <c r="F9803" s="47" t="s">
        <v>150</v>
      </c>
      <c r="G9803" s="47" t="s">
        <v>121</v>
      </c>
      <c r="H9803" s="47" t="n">
        <v>1734</v>
      </c>
      <c r="I9803" s="57" t="n">
        <f aca="false">IFERROR(H9803/INDEX(Rate_Master!$C$2:$C$13,MATCH(F9803,Rate_Master!$A$2:$A$13,0)),0)</f>
        <v>2.1675</v>
      </c>
    </row>
    <row r="9804" customFormat="false" ht="15" hidden="false" customHeight="false" outlineLevel="0" collapsed="false">
      <c r="A9804" s="47" t="s">
        <v>21756</v>
      </c>
      <c r="B9804" s="47" t="s">
        <v>2161</v>
      </c>
      <c r="C9804" s="48" t="n">
        <v>46198</v>
      </c>
      <c r="D9804" s="47" t="s">
        <v>62</v>
      </c>
      <c r="E9804" s="47" t="s">
        <v>120</v>
      </c>
      <c r="F9804" s="47" t="s">
        <v>150</v>
      </c>
      <c r="G9804" s="47" t="s">
        <v>122</v>
      </c>
      <c r="H9804" s="47" t="n">
        <v>2938</v>
      </c>
      <c r="I9804" s="57" t="n">
        <f aca="false">IFERROR(H9804/INDEX(Rate_Master!$C$2:$C$13,MATCH(F9804,Rate_Master!$A$2:$A$13,0)),0)</f>
        <v>3.6725</v>
      </c>
    </row>
    <row r="9805" customFormat="false" ht="15" hidden="false" customHeight="false" outlineLevel="0" collapsed="false">
      <c r="A9805" s="47" t="s">
        <v>21757</v>
      </c>
      <c r="B9805" s="47" t="s">
        <v>2161</v>
      </c>
      <c r="C9805" s="48" t="n">
        <v>46198</v>
      </c>
      <c r="D9805" s="47" t="s">
        <v>62</v>
      </c>
      <c r="E9805" s="47" t="s">
        <v>120</v>
      </c>
      <c r="F9805" s="47" t="s">
        <v>150</v>
      </c>
      <c r="G9805" s="47" t="s">
        <v>123</v>
      </c>
      <c r="H9805" s="47" t="n">
        <v>1340</v>
      </c>
      <c r="I9805" s="57" t="n">
        <f aca="false">IFERROR(H9805/INDEX(Rate_Master!$C$2:$C$13,MATCH(F9805,Rate_Master!$A$2:$A$13,0)),0)</f>
        <v>1.675</v>
      </c>
    </row>
    <row r="9806" customFormat="false" ht="15" hidden="false" customHeight="false" outlineLevel="0" collapsed="false">
      <c r="A9806" s="47" t="s">
        <v>21758</v>
      </c>
      <c r="B9806" s="47" t="s">
        <v>2161</v>
      </c>
      <c r="C9806" s="48" t="n">
        <v>46198</v>
      </c>
      <c r="D9806" s="47" t="s">
        <v>62</v>
      </c>
      <c r="E9806" s="47" t="s">
        <v>120</v>
      </c>
      <c r="F9806" s="47" t="s">
        <v>150</v>
      </c>
      <c r="G9806" s="47" t="s">
        <v>124</v>
      </c>
      <c r="H9806" s="47" t="n">
        <v>790</v>
      </c>
      <c r="I9806" s="57" t="n">
        <f aca="false">IFERROR(H9806/INDEX(Rate_Master!$C$2:$C$13,MATCH(F9806,Rate_Master!$A$2:$A$13,0)),0)</f>
        <v>0.9875</v>
      </c>
    </row>
    <row r="9807" customFormat="false" ht="15" hidden="false" customHeight="false" outlineLevel="0" collapsed="false">
      <c r="A9807" s="47" t="s">
        <v>21759</v>
      </c>
      <c r="B9807" s="47" t="s">
        <v>2161</v>
      </c>
      <c r="C9807" s="48" t="n">
        <v>46198</v>
      </c>
      <c r="D9807" s="47" t="s">
        <v>62</v>
      </c>
      <c r="E9807" s="47" t="s">
        <v>120</v>
      </c>
      <c r="F9807" s="47" t="s">
        <v>150</v>
      </c>
      <c r="G9807" s="47" t="s">
        <v>125</v>
      </c>
      <c r="H9807" s="47" t="n">
        <v>492</v>
      </c>
      <c r="I9807" s="57" t="n">
        <f aca="false">IFERROR(H9807/INDEX(Rate_Master!$C$2:$C$13,MATCH(F9807,Rate_Master!$A$2:$A$13,0)),0)</f>
        <v>0.615</v>
      </c>
    </row>
    <row r="9808" customFormat="false" ht="15" hidden="false" customHeight="false" outlineLevel="0" collapsed="false">
      <c r="A9808" s="47" t="s">
        <v>21760</v>
      </c>
      <c r="B9808" s="47" t="s">
        <v>2161</v>
      </c>
      <c r="C9808" s="48" t="n">
        <v>46198</v>
      </c>
      <c r="D9808" s="47" t="s">
        <v>62</v>
      </c>
      <c r="E9808" s="47" t="s">
        <v>120</v>
      </c>
      <c r="F9808" s="47" t="s">
        <v>150</v>
      </c>
      <c r="G9808" s="47" t="s">
        <v>126</v>
      </c>
      <c r="H9808" s="47" t="n">
        <v>320</v>
      </c>
      <c r="I9808" s="57" t="n">
        <f aca="false">IFERROR(H9808/INDEX(Rate_Master!$C$2:$C$13,MATCH(F9808,Rate_Master!$A$2:$A$13,0)),0)</f>
        <v>0.4</v>
      </c>
    </row>
    <row r="9809" customFormat="false" ht="15" hidden="false" customHeight="false" outlineLevel="0" collapsed="false">
      <c r="A9809" s="47" t="s">
        <v>21761</v>
      </c>
      <c r="B9809" s="47" t="s">
        <v>2162</v>
      </c>
      <c r="C9809" s="48" t="n">
        <v>46198</v>
      </c>
      <c r="D9809" s="47" t="s">
        <v>63</v>
      </c>
      <c r="E9809" s="47" t="s">
        <v>120</v>
      </c>
      <c r="F9809" s="47" t="s">
        <v>152</v>
      </c>
      <c r="G9809" s="47" t="s">
        <v>119</v>
      </c>
      <c r="H9809" s="47" t="n">
        <v>1071</v>
      </c>
      <c r="I9809" s="57" t="n">
        <f aca="false">IFERROR(H9809/INDEX(Rate_Master!$C$2:$C$13,MATCH(F9809,Rate_Master!$A$2:$A$13,0)),0)</f>
        <v>1.19</v>
      </c>
    </row>
    <row r="9810" customFormat="false" ht="15" hidden="false" customHeight="false" outlineLevel="0" collapsed="false">
      <c r="A9810" s="47" t="s">
        <v>21762</v>
      </c>
      <c r="B9810" s="47" t="s">
        <v>2162</v>
      </c>
      <c r="C9810" s="48" t="n">
        <v>46198</v>
      </c>
      <c r="D9810" s="47" t="s">
        <v>63</v>
      </c>
      <c r="E9810" s="47" t="s">
        <v>120</v>
      </c>
      <c r="F9810" s="47" t="s">
        <v>152</v>
      </c>
      <c r="G9810" s="47" t="s">
        <v>121</v>
      </c>
      <c r="H9810" s="47" t="n">
        <v>976</v>
      </c>
      <c r="I9810" s="57" t="n">
        <f aca="false">IFERROR(H9810/INDEX(Rate_Master!$C$2:$C$13,MATCH(F9810,Rate_Master!$A$2:$A$13,0)),0)</f>
        <v>1.08444444444444</v>
      </c>
    </row>
    <row r="9811" customFormat="false" ht="15" hidden="false" customHeight="false" outlineLevel="0" collapsed="false">
      <c r="A9811" s="47" t="s">
        <v>21763</v>
      </c>
      <c r="B9811" s="47" t="s">
        <v>2162</v>
      </c>
      <c r="C9811" s="48" t="n">
        <v>46198</v>
      </c>
      <c r="D9811" s="47" t="s">
        <v>63</v>
      </c>
      <c r="E9811" s="47" t="s">
        <v>120</v>
      </c>
      <c r="F9811" s="47" t="s">
        <v>152</v>
      </c>
      <c r="G9811" s="47" t="s">
        <v>122</v>
      </c>
      <c r="H9811" s="47" t="n">
        <v>1096</v>
      </c>
      <c r="I9811" s="57" t="n">
        <f aca="false">IFERROR(H9811/INDEX(Rate_Master!$C$2:$C$13,MATCH(F9811,Rate_Master!$A$2:$A$13,0)),0)</f>
        <v>1.21777777777778</v>
      </c>
    </row>
    <row r="9812" customFormat="false" ht="15" hidden="false" customHeight="false" outlineLevel="0" collapsed="false">
      <c r="A9812" s="47" t="s">
        <v>21764</v>
      </c>
      <c r="B9812" s="47" t="s">
        <v>2162</v>
      </c>
      <c r="C9812" s="48" t="n">
        <v>46198</v>
      </c>
      <c r="D9812" s="47" t="s">
        <v>63</v>
      </c>
      <c r="E9812" s="47" t="s">
        <v>120</v>
      </c>
      <c r="F9812" s="47" t="s">
        <v>152</v>
      </c>
      <c r="G9812" s="47" t="s">
        <v>123</v>
      </c>
      <c r="H9812" s="47" t="n">
        <v>822</v>
      </c>
      <c r="I9812" s="57" t="n">
        <f aca="false">IFERROR(H9812/INDEX(Rate_Master!$C$2:$C$13,MATCH(F9812,Rate_Master!$A$2:$A$13,0)),0)</f>
        <v>0.913333333333333</v>
      </c>
    </row>
    <row r="9813" customFormat="false" ht="15" hidden="false" customHeight="false" outlineLevel="0" collapsed="false">
      <c r="A9813" s="47" t="s">
        <v>21765</v>
      </c>
      <c r="B9813" s="47" t="s">
        <v>2162</v>
      </c>
      <c r="C9813" s="48" t="n">
        <v>46198</v>
      </c>
      <c r="D9813" s="47" t="s">
        <v>63</v>
      </c>
      <c r="E9813" s="47" t="s">
        <v>120</v>
      </c>
      <c r="F9813" s="47" t="s">
        <v>152</v>
      </c>
      <c r="G9813" s="47" t="s">
        <v>124</v>
      </c>
      <c r="H9813" s="47" t="n">
        <v>508</v>
      </c>
      <c r="I9813" s="57" t="n">
        <f aca="false">IFERROR(H9813/INDEX(Rate_Master!$C$2:$C$13,MATCH(F9813,Rate_Master!$A$2:$A$13,0)),0)</f>
        <v>0.564444444444444</v>
      </c>
    </row>
    <row r="9814" customFormat="false" ht="15" hidden="false" customHeight="false" outlineLevel="0" collapsed="false">
      <c r="A9814" s="47" t="s">
        <v>21766</v>
      </c>
      <c r="B9814" s="47" t="s">
        <v>2162</v>
      </c>
      <c r="C9814" s="48" t="n">
        <v>46198</v>
      </c>
      <c r="D9814" s="47" t="s">
        <v>63</v>
      </c>
      <c r="E9814" s="47" t="s">
        <v>120</v>
      </c>
      <c r="F9814" s="47" t="s">
        <v>152</v>
      </c>
      <c r="G9814" s="47" t="s">
        <v>125</v>
      </c>
      <c r="H9814" s="47" t="n">
        <v>315</v>
      </c>
      <c r="I9814" s="57" t="n">
        <f aca="false">IFERROR(H9814/INDEX(Rate_Master!$C$2:$C$13,MATCH(F9814,Rate_Master!$A$2:$A$13,0)),0)</f>
        <v>0.35</v>
      </c>
    </row>
    <row r="9815" customFormat="false" ht="15" hidden="false" customHeight="false" outlineLevel="0" collapsed="false">
      <c r="A9815" s="47" t="s">
        <v>21767</v>
      </c>
      <c r="B9815" s="47" t="s">
        <v>2162</v>
      </c>
      <c r="C9815" s="48" t="n">
        <v>46198</v>
      </c>
      <c r="D9815" s="47" t="s">
        <v>63</v>
      </c>
      <c r="E9815" s="47" t="s">
        <v>120</v>
      </c>
      <c r="F9815" s="47" t="s">
        <v>152</v>
      </c>
      <c r="G9815" s="47" t="s">
        <v>126</v>
      </c>
      <c r="H9815" s="47" t="n">
        <v>207</v>
      </c>
      <c r="I9815" s="57" t="n">
        <f aca="false">IFERROR(H9815/INDEX(Rate_Master!$C$2:$C$13,MATCH(F9815,Rate_Master!$A$2:$A$13,0)),0)</f>
        <v>0.23</v>
      </c>
    </row>
    <row r="9816" customFormat="false" ht="15" hidden="false" customHeight="false" outlineLevel="0" collapsed="false">
      <c r="A9816" s="47" t="s">
        <v>21768</v>
      </c>
      <c r="B9816" s="47" t="s">
        <v>2163</v>
      </c>
      <c r="C9816" s="48" t="n">
        <v>46198</v>
      </c>
      <c r="D9816" s="47" t="s">
        <v>63</v>
      </c>
      <c r="E9816" s="47" t="s">
        <v>120</v>
      </c>
      <c r="F9816" s="47" t="s">
        <v>152</v>
      </c>
      <c r="G9816" s="47" t="s">
        <v>119</v>
      </c>
      <c r="H9816" s="47" t="n">
        <v>1392</v>
      </c>
      <c r="I9816" s="57" t="n">
        <f aca="false">IFERROR(H9816/INDEX(Rate_Master!$C$2:$C$13,MATCH(F9816,Rate_Master!$A$2:$A$13,0)),0)</f>
        <v>1.54666666666667</v>
      </c>
    </row>
    <row r="9817" customFormat="false" ht="15" hidden="false" customHeight="false" outlineLevel="0" collapsed="false">
      <c r="A9817" s="47" t="s">
        <v>21769</v>
      </c>
      <c r="B9817" s="47" t="s">
        <v>2163</v>
      </c>
      <c r="C9817" s="48" t="n">
        <v>46198</v>
      </c>
      <c r="D9817" s="47" t="s">
        <v>63</v>
      </c>
      <c r="E9817" s="47" t="s">
        <v>120</v>
      </c>
      <c r="F9817" s="47" t="s">
        <v>152</v>
      </c>
      <c r="G9817" s="47" t="s">
        <v>121</v>
      </c>
      <c r="H9817" s="47" t="n">
        <v>1296</v>
      </c>
      <c r="I9817" s="57" t="n">
        <f aca="false">IFERROR(H9817/INDEX(Rate_Master!$C$2:$C$13,MATCH(F9817,Rate_Master!$A$2:$A$13,0)),0)</f>
        <v>1.44</v>
      </c>
    </row>
    <row r="9818" customFormat="false" ht="15" hidden="false" customHeight="false" outlineLevel="0" collapsed="false">
      <c r="A9818" s="47" t="s">
        <v>21770</v>
      </c>
      <c r="B9818" s="47" t="s">
        <v>2163</v>
      </c>
      <c r="C9818" s="48" t="n">
        <v>46198</v>
      </c>
      <c r="D9818" s="47" t="s">
        <v>63</v>
      </c>
      <c r="E9818" s="47" t="s">
        <v>120</v>
      </c>
      <c r="F9818" s="47" t="s">
        <v>152</v>
      </c>
      <c r="G9818" s="47" t="s">
        <v>122</v>
      </c>
      <c r="H9818" s="47" t="n">
        <v>1429</v>
      </c>
      <c r="I9818" s="57" t="n">
        <f aca="false">IFERROR(H9818/INDEX(Rate_Master!$C$2:$C$13,MATCH(F9818,Rate_Master!$A$2:$A$13,0)),0)</f>
        <v>1.58777777777778</v>
      </c>
    </row>
    <row r="9819" customFormat="false" ht="15" hidden="false" customHeight="false" outlineLevel="0" collapsed="false">
      <c r="A9819" s="47" t="s">
        <v>21771</v>
      </c>
      <c r="B9819" s="47" t="s">
        <v>2163</v>
      </c>
      <c r="C9819" s="48" t="n">
        <v>46198</v>
      </c>
      <c r="D9819" s="47" t="s">
        <v>63</v>
      </c>
      <c r="E9819" s="47" t="s">
        <v>120</v>
      </c>
      <c r="F9819" s="47" t="s">
        <v>152</v>
      </c>
      <c r="G9819" s="47" t="s">
        <v>123</v>
      </c>
      <c r="H9819" s="47" t="n">
        <v>1015</v>
      </c>
      <c r="I9819" s="57" t="n">
        <f aca="false">IFERROR(H9819/INDEX(Rate_Master!$C$2:$C$13,MATCH(F9819,Rate_Master!$A$2:$A$13,0)),0)</f>
        <v>1.12777777777778</v>
      </c>
    </row>
    <row r="9820" customFormat="false" ht="15" hidden="false" customHeight="false" outlineLevel="0" collapsed="false">
      <c r="A9820" s="47" t="s">
        <v>21772</v>
      </c>
      <c r="B9820" s="47" t="s">
        <v>2163</v>
      </c>
      <c r="C9820" s="48" t="n">
        <v>46198</v>
      </c>
      <c r="D9820" s="47" t="s">
        <v>63</v>
      </c>
      <c r="E9820" s="47" t="s">
        <v>120</v>
      </c>
      <c r="F9820" s="47" t="s">
        <v>152</v>
      </c>
      <c r="G9820" s="47" t="s">
        <v>124</v>
      </c>
      <c r="H9820" s="47" t="n">
        <v>671</v>
      </c>
      <c r="I9820" s="57" t="n">
        <f aca="false">IFERROR(H9820/INDEX(Rate_Master!$C$2:$C$13,MATCH(F9820,Rate_Master!$A$2:$A$13,0)),0)</f>
        <v>0.745555555555556</v>
      </c>
    </row>
    <row r="9821" customFormat="false" ht="15" hidden="false" customHeight="false" outlineLevel="0" collapsed="false">
      <c r="A9821" s="47" t="s">
        <v>21773</v>
      </c>
      <c r="B9821" s="47" t="s">
        <v>2163</v>
      </c>
      <c r="C9821" s="48" t="n">
        <v>46198</v>
      </c>
      <c r="D9821" s="47" t="s">
        <v>63</v>
      </c>
      <c r="E9821" s="47" t="s">
        <v>120</v>
      </c>
      <c r="F9821" s="47" t="s">
        <v>152</v>
      </c>
      <c r="G9821" s="47" t="s">
        <v>125</v>
      </c>
      <c r="H9821" s="47" t="n">
        <v>392</v>
      </c>
      <c r="I9821" s="57" t="n">
        <f aca="false">IFERROR(H9821/INDEX(Rate_Master!$C$2:$C$13,MATCH(F9821,Rate_Master!$A$2:$A$13,0)),0)</f>
        <v>0.435555555555556</v>
      </c>
    </row>
    <row r="9822" customFormat="false" ht="15" hidden="false" customHeight="false" outlineLevel="0" collapsed="false">
      <c r="A9822" s="47" t="s">
        <v>21774</v>
      </c>
      <c r="B9822" s="47" t="s">
        <v>2163</v>
      </c>
      <c r="C9822" s="48" t="n">
        <v>46198</v>
      </c>
      <c r="D9822" s="47" t="s">
        <v>63</v>
      </c>
      <c r="E9822" s="47" t="s">
        <v>120</v>
      </c>
      <c r="F9822" s="47" t="s">
        <v>152</v>
      </c>
      <c r="G9822" s="47" t="s">
        <v>126</v>
      </c>
      <c r="H9822" s="47" t="n">
        <v>239</v>
      </c>
      <c r="I9822" s="57" t="n">
        <f aca="false">IFERROR(H9822/INDEX(Rate_Master!$C$2:$C$13,MATCH(F9822,Rate_Master!$A$2:$A$13,0)),0)</f>
        <v>0.265555555555556</v>
      </c>
    </row>
    <row r="9823" customFormat="false" ht="15" hidden="false" customHeight="false" outlineLevel="0" collapsed="false">
      <c r="A9823" s="47" t="s">
        <v>21775</v>
      </c>
      <c r="B9823" s="47" t="s">
        <v>2164</v>
      </c>
      <c r="C9823" s="48" t="n">
        <v>46198</v>
      </c>
      <c r="D9823" s="47" t="s">
        <v>63</v>
      </c>
      <c r="E9823" s="47" t="s">
        <v>120</v>
      </c>
      <c r="F9823" s="47" t="s">
        <v>152</v>
      </c>
      <c r="G9823" s="47" t="s">
        <v>119</v>
      </c>
      <c r="H9823" s="47" t="n">
        <v>1485</v>
      </c>
      <c r="I9823" s="57" t="n">
        <f aca="false">IFERROR(H9823/INDEX(Rate_Master!$C$2:$C$13,MATCH(F9823,Rate_Master!$A$2:$A$13,0)),0)</f>
        <v>1.65</v>
      </c>
    </row>
    <row r="9824" customFormat="false" ht="15" hidden="false" customHeight="false" outlineLevel="0" collapsed="false">
      <c r="A9824" s="47" t="s">
        <v>21776</v>
      </c>
      <c r="B9824" s="47" t="s">
        <v>2164</v>
      </c>
      <c r="C9824" s="48" t="n">
        <v>46198</v>
      </c>
      <c r="D9824" s="47" t="s">
        <v>63</v>
      </c>
      <c r="E9824" s="47" t="s">
        <v>120</v>
      </c>
      <c r="F9824" s="47" t="s">
        <v>152</v>
      </c>
      <c r="G9824" s="47" t="s">
        <v>121</v>
      </c>
      <c r="H9824" s="47" t="n">
        <v>1404</v>
      </c>
      <c r="I9824" s="57" t="n">
        <f aca="false">IFERROR(H9824/INDEX(Rate_Master!$C$2:$C$13,MATCH(F9824,Rate_Master!$A$2:$A$13,0)),0)</f>
        <v>1.56</v>
      </c>
    </row>
    <row r="9825" customFormat="false" ht="15" hidden="false" customHeight="false" outlineLevel="0" collapsed="false">
      <c r="A9825" s="47" t="s">
        <v>21777</v>
      </c>
      <c r="B9825" s="47" t="s">
        <v>2164</v>
      </c>
      <c r="C9825" s="48" t="n">
        <v>46198</v>
      </c>
      <c r="D9825" s="47" t="s">
        <v>63</v>
      </c>
      <c r="E9825" s="47" t="s">
        <v>120</v>
      </c>
      <c r="F9825" s="47" t="s">
        <v>152</v>
      </c>
      <c r="G9825" s="47" t="s">
        <v>122</v>
      </c>
      <c r="H9825" s="47" t="n">
        <v>1515</v>
      </c>
      <c r="I9825" s="57" t="n">
        <f aca="false">IFERROR(H9825/INDEX(Rate_Master!$C$2:$C$13,MATCH(F9825,Rate_Master!$A$2:$A$13,0)),0)</f>
        <v>1.68333333333333</v>
      </c>
    </row>
    <row r="9826" customFormat="false" ht="15" hidden="false" customHeight="false" outlineLevel="0" collapsed="false">
      <c r="A9826" s="47" t="s">
        <v>21778</v>
      </c>
      <c r="B9826" s="47" t="s">
        <v>2164</v>
      </c>
      <c r="C9826" s="48" t="n">
        <v>46198</v>
      </c>
      <c r="D9826" s="47" t="s">
        <v>63</v>
      </c>
      <c r="E9826" s="47" t="s">
        <v>120</v>
      </c>
      <c r="F9826" s="47" t="s">
        <v>152</v>
      </c>
      <c r="G9826" s="47" t="s">
        <v>123</v>
      </c>
      <c r="H9826" s="47" t="n">
        <v>1137</v>
      </c>
      <c r="I9826" s="57" t="n">
        <f aca="false">IFERROR(H9826/INDEX(Rate_Master!$C$2:$C$13,MATCH(F9826,Rate_Master!$A$2:$A$13,0)),0)</f>
        <v>1.26333333333333</v>
      </c>
    </row>
    <row r="9827" customFormat="false" ht="15" hidden="false" customHeight="false" outlineLevel="0" collapsed="false">
      <c r="A9827" s="47" t="s">
        <v>21779</v>
      </c>
      <c r="B9827" s="47" t="s">
        <v>2164</v>
      </c>
      <c r="C9827" s="48" t="n">
        <v>46198</v>
      </c>
      <c r="D9827" s="47" t="s">
        <v>63</v>
      </c>
      <c r="E9827" s="47" t="s">
        <v>120</v>
      </c>
      <c r="F9827" s="47" t="s">
        <v>152</v>
      </c>
      <c r="G9827" s="47" t="s">
        <v>124</v>
      </c>
      <c r="H9827" s="47" t="n">
        <v>700</v>
      </c>
      <c r="I9827" s="57" t="n">
        <f aca="false">IFERROR(H9827/INDEX(Rate_Master!$C$2:$C$13,MATCH(F9827,Rate_Master!$A$2:$A$13,0)),0)</f>
        <v>0.777777777777778</v>
      </c>
    </row>
    <row r="9828" customFormat="false" ht="15" hidden="false" customHeight="false" outlineLevel="0" collapsed="false">
      <c r="A9828" s="47" t="s">
        <v>21780</v>
      </c>
      <c r="B9828" s="47" t="s">
        <v>2164</v>
      </c>
      <c r="C9828" s="48" t="n">
        <v>46198</v>
      </c>
      <c r="D9828" s="47" t="s">
        <v>63</v>
      </c>
      <c r="E9828" s="47" t="s">
        <v>120</v>
      </c>
      <c r="F9828" s="47" t="s">
        <v>152</v>
      </c>
      <c r="G9828" s="47" t="s">
        <v>125</v>
      </c>
      <c r="H9828" s="47" t="n">
        <v>457</v>
      </c>
      <c r="I9828" s="57" t="n">
        <f aca="false">IFERROR(H9828/INDEX(Rate_Master!$C$2:$C$13,MATCH(F9828,Rate_Master!$A$2:$A$13,0)),0)</f>
        <v>0.507777777777778</v>
      </c>
    </row>
    <row r="9829" customFormat="false" ht="15" hidden="false" customHeight="false" outlineLevel="0" collapsed="false">
      <c r="A9829" s="47" t="s">
        <v>21781</v>
      </c>
      <c r="B9829" s="47" t="s">
        <v>2164</v>
      </c>
      <c r="C9829" s="48" t="n">
        <v>46198</v>
      </c>
      <c r="D9829" s="47" t="s">
        <v>63</v>
      </c>
      <c r="E9829" s="47" t="s">
        <v>120</v>
      </c>
      <c r="F9829" s="47" t="s">
        <v>152</v>
      </c>
      <c r="G9829" s="47" t="s">
        <v>126</v>
      </c>
      <c r="H9829" s="47" t="n">
        <v>286</v>
      </c>
      <c r="I9829" s="57" t="n">
        <f aca="false">IFERROR(H9829/INDEX(Rate_Master!$C$2:$C$13,MATCH(F9829,Rate_Master!$A$2:$A$13,0)),0)</f>
        <v>0.317777777777778</v>
      </c>
    </row>
    <row r="9830" customFormat="false" ht="15" hidden="false" customHeight="false" outlineLevel="0" collapsed="false">
      <c r="A9830" s="47" t="s">
        <v>21782</v>
      </c>
      <c r="B9830" s="47" t="s">
        <v>2165</v>
      </c>
      <c r="C9830" s="48" t="n">
        <v>46198</v>
      </c>
      <c r="D9830" s="47" t="s">
        <v>64</v>
      </c>
      <c r="E9830" s="47" t="s">
        <v>128</v>
      </c>
      <c r="F9830" s="47" t="s">
        <v>156</v>
      </c>
      <c r="G9830" s="47" t="s">
        <v>127</v>
      </c>
      <c r="H9830" s="47" t="n">
        <v>911</v>
      </c>
      <c r="I9830" s="57" t="n">
        <f aca="false">IFERROR(H9830/INDEX(Rate_Master!$C$2:$C$13,MATCH(F9830,Rate_Master!$A$2:$A$13,0)),0)</f>
        <v>1.89791666666667</v>
      </c>
    </row>
    <row r="9831" customFormat="false" ht="15" hidden="false" customHeight="false" outlineLevel="0" collapsed="false">
      <c r="A9831" s="47" t="s">
        <v>21783</v>
      </c>
      <c r="B9831" s="47" t="s">
        <v>2165</v>
      </c>
      <c r="C9831" s="48" t="n">
        <v>46198</v>
      </c>
      <c r="D9831" s="47" t="s">
        <v>64</v>
      </c>
      <c r="E9831" s="47" t="s">
        <v>128</v>
      </c>
      <c r="F9831" s="47" t="s">
        <v>156</v>
      </c>
      <c r="G9831" s="47" t="s">
        <v>129</v>
      </c>
      <c r="H9831" s="47" t="n">
        <v>1028</v>
      </c>
      <c r="I9831" s="57" t="n">
        <f aca="false">IFERROR(H9831/INDEX(Rate_Master!$C$2:$C$13,MATCH(F9831,Rate_Master!$A$2:$A$13,0)),0)</f>
        <v>2.14166666666667</v>
      </c>
    </row>
    <row r="9832" customFormat="false" ht="15" hidden="false" customHeight="false" outlineLevel="0" collapsed="false">
      <c r="A9832" s="47" t="s">
        <v>21784</v>
      </c>
      <c r="B9832" s="47" t="s">
        <v>2165</v>
      </c>
      <c r="C9832" s="48" t="n">
        <v>46198</v>
      </c>
      <c r="D9832" s="47" t="s">
        <v>64</v>
      </c>
      <c r="E9832" s="47" t="s">
        <v>128</v>
      </c>
      <c r="F9832" s="47" t="s">
        <v>156</v>
      </c>
      <c r="G9832" s="47" t="s">
        <v>130</v>
      </c>
      <c r="H9832" s="47" t="n">
        <v>808</v>
      </c>
      <c r="I9832" s="57" t="n">
        <f aca="false">IFERROR(H9832/INDEX(Rate_Master!$C$2:$C$13,MATCH(F9832,Rate_Master!$A$2:$A$13,0)),0)</f>
        <v>1.68333333333333</v>
      </c>
    </row>
    <row r="9833" customFormat="false" ht="15" hidden="false" customHeight="false" outlineLevel="0" collapsed="false">
      <c r="A9833" s="47" t="s">
        <v>21785</v>
      </c>
      <c r="B9833" s="47" t="s">
        <v>2165</v>
      </c>
      <c r="C9833" s="48" t="n">
        <v>46198</v>
      </c>
      <c r="D9833" s="47" t="s">
        <v>64</v>
      </c>
      <c r="E9833" s="47" t="s">
        <v>128</v>
      </c>
      <c r="F9833" s="47" t="s">
        <v>156</v>
      </c>
      <c r="G9833" s="47" t="s">
        <v>131</v>
      </c>
      <c r="H9833" s="47" t="n">
        <v>261</v>
      </c>
      <c r="I9833" s="57" t="n">
        <f aca="false">IFERROR(H9833/INDEX(Rate_Master!$C$2:$C$13,MATCH(F9833,Rate_Master!$A$2:$A$13,0)),0)</f>
        <v>0.54375</v>
      </c>
    </row>
    <row r="9834" customFormat="false" ht="15" hidden="false" customHeight="false" outlineLevel="0" collapsed="false">
      <c r="A9834" s="47" t="s">
        <v>21786</v>
      </c>
      <c r="B9834" s="47" t="s">
        <v>2165</v>
      </c>
      <c r="C9834" s="48" t="n">
        <v>46198</v>
      </c>
      <c r="D9834" s="47" t="s">
        <v>64</v>
      </c>
      <c r="E9834" s="47" t="s">
        <v>128</v>
      </c>
      <c r="F9834" s="47" t="s">
        <v>156</v>
      </c>
      <c r="G9834" s="47" t="s">
        <v>132</v>
      </c>
      <c r="H9834" s="47" t="n">
        <v>209</v>
      </c>
      <c r="I9834" s="57" t="n">
        <f aca="false">IFERROR(H9834/INDEX(Rate_Master!$C$2:$C$13,MATCH(F9834,Rate_Master!$A$2:$A$13,0)),0)</f>
        <v>0.435416666666667</v>
      </c>
    </row>
    <row r="9835" customFormat="false" ht="15" hidden="false" customHeight="false" outlineLevel="0" collapsed="false">
      <c r="A9835" s="47" t="s">
        <v>21787</v>
      </c>
      <c r="B9835" s="47" t="s">
        <v>2166</v>
      </c>
      <c r="C9835" s="48" t="n">
        <v>46198</v>
      </c>
      <c r="D9835" s="47" t="s">
        <v>64</v>
      </c>
      <c r="E9835" s="47" t="s">
        <v>128</v>
      </c>
      <c r="F9835" s="47" t="s">
        <v>156</v>
      </c>
      <c r="G9835" s="47" t="s">
        <v>127</v>
      </c>
      <c r="H9835" s="47" t="n">
        <v>1055</v>
      </c>
      <c r="I9835" s="57" t="n">
        <f aca="false">IFERROR(H9835/INDEX(Rate_Master!$C$2:$C$13,MATCH(F9835,Rate_Master!$A$2:$A$13,0)),0)</f>
        <v>2.19791666666667</v>
      </c>
    </row>
    <row r="9836" customFormat="false" ht="15" hidden="false" customHeight="false" outlineLevel="0" collapsed="false">
      <c r="A9836" s="47" t="s">
        <v>21788</v>
      </c>
      <c r="B9836" s="47" t="s">
        <v>2166</v>
      </c>
      <c r="C9836" s="48" t="n">
        <v>46198</v>
      </c>
      <c r="D9836" s="47" t="s">
        <v>64</v>
      </c>
      <c r="E9836" s="47" t="s">
        <v>128</v>
      </c>
      <c r="F9836" s="47" t="s">
        <v>156</v>
      </c>
      <c r="G9836" s="47" t="s">
        <v>129</v>
      </c>
      <c r="H9836" s="47" t="n">
        <v>1145</v>
      </c>
      <c r="I9836" s="57" t="n">
        <f aca="false">IFERROR(H9836/INDEX(Rate_Master!$C$2:$C$13,MATCH(F9836,Rate_Master!$A$2:$A$13,0)),0)</f>
        <v>2.38541666666667</v>
      </c>
    </row>
    <row r="9837" customFormat="false" ht="15" hidden="false" customHeight="false" outlineLevel="0" collapsed="false">
      <c r="A9837" s="47" t="s">
        <v>21789</v>
      </c>
      <c r="B9837" s="47" t="s">
        <v>2166</v>
      </c>
      <c r="C9837" s="48" t="n">
        <v>46198</v>
      </c>
      <c r="D9837" s="47" t="s">
        <v>64</v>
      </c>
      <c r="E9837" s="47" t="s">
        <v>128</v>
      </c>
      <c r="F9837" s="47" t="s">
        <v>156</v>
      </c>
      <c r="G9837" s="47" t="s">
        <v>130</v>
      </c>
      <c r="H9837" s="47" t="n">
        <v>914</v>
      </c>
      <c r="I9837" s="57" t="n">
        <f aca="false">IFERROR(H9837/INDEX(Rate_Master!$C$2:$C$13,MATCH(F9837,Rate_Master!$A$2:$A$13,0)),0)</f>
        <v>1.90416666666667</v>
      </c>
    </row>
    <row r="9838" customFormat="false" ht="15" hidden="false" customHeight="false" outlineLevel="0" collapsed="false">
      <c r="A9838" s="47" t="s">
        <v>21790</v>
      </c>
      <c r="B9838" s="47" t="s">
        <v>2166</v>
      </c>
      <c r="C9838" s="48" t="n">
        <v>46198</v>
      </c>
      <c r="D9838" s="47" t="s">
        <v>64</v>
      </c>
      <c r="E9838" s="47" t="s">
        <v>128</v>
      </c>
      <c r="F9838" s="47" t="s">
        <v>156</v>
      </c>
      <c r="G9838" s="47" t="s">
        <v>131</v>
      </c>
      <c r="H9838" s="47" t="n">
        <v>257</v>
      </c>
      <c r="I9838" s="57" t="n">
        <f aca="false">IFERROR(H9838/INDEX(Rate_Master!$C$2:$C$13,MATCH(F9838,Rate_Master!$A$2:$A$13,0)),0)</f>
        <v>0.535416666666667</v>
      </c>
    </row>
    <row r="9839" customFormat="false" ht="15" hidden="false" customHeight="false" outlineLevel="0" collapsed="false">
      <c r="A9839" s="47" t="s">
        <v>21791</v>
      </c>
      <c r="B9839" s="47" t="s">
        <v>2166</v>
      </c>
      <c r="C9839" s="48" t="n">
        <v>46198</v>
      </c>
      <c r="D9839" s="47" t="s">
        <v>64</v>
      </c>
      <c r="E9839" s="47" t="s">
        <v>128</v>
      </c>
      <c r="F9839" s="47" t="s">
        <v>156</v>
      </c>
      <c r="G9839" s="47" t="s">
        <v>132</v>
      </c>
      <c r="H9839" s="47" t="n">
        <v>245</v>
      </c>
      <c r="I9839" s="57" t="n">
        <f aca="false">IFERROR(H9839/INDEX(Rate_Master!$C$2:$C$13,MATCH(F9839,Rate_Master!$A$2:$A$13,0)),0)</f>
        <v>0.510416666666667</v>
      </c>
    </row>
    <row r="9840" customFormat="false" ht="15" hidden="false" customHeight="false" outlineLevel="0" collapsed="false">
      <c r="A9840" s="47" t="s">
        <v>21792</v>
      </c>
      <c r="B9840" s="47" t="s">
        <v>2167</v>
      </c>
      <c r="C9840" s="48" t="n">
        <v>46198</v>
      </c>
      <c r="D9840" s="47" t="s">
        <v>65</v>
      </c>
      <c r="E9840" s="47" t="s">
        <v>134</v>
      </c>
      <c r="F9840" s="47" t="s">
        <v>159</v>
      </c>
      <c r="G9840" s="47" t="s">
        <v>133</v>
      </c>
      <c r="H9840" s="47" t="n">
        <v>652</v>
      </c>
      <c r="I9840" s="57" t="n">
        <f aca="false">IFERROR(H9840/INDEX(Rate_Master!$C$2:$C$13,MATCH(F9840,Rate_Master!$A$2:$A$13,0)),0)</f>
        <v>2.71666666666667</v>
      </c>
    </row>
    <row r="9841" customFormat="false" ht="15" hidden="false" customHeight="false" outlineLevel="0" collapsed="false">
      <c r="A9841" s="47" t="s">
        <v>21793</v>
      </c>
      <c r="B9841" s="47" t="s">
        <v>2167</v>
      </c>
      <c r="C9841" s="48" t="n">
        <v>46198</v>
      </c>
      <c r="D9841" s="47" t="s">
        <v>65</v>
      </c>
      <c r="E9841" s="47" t="s">
        <v>134</v>
      </c>
      <c r="F9841" s="47" t="s">
        <v>159</v>
      </c>
      <c r="G9841" s="47" t="s">
        <v>135</v>
      </c>
      <c r="H9841" s="47" t="n">
        <v>512</v>
      </c>
      <c r="I9841" s="57" t="n">
        <f aca="false">IFERROR(H9841/INDEX(Rate_Master!$C$2:$C$13,MATCH(F9841,Rate_Master!$A$2:$A$13,0)),0)</f>
        <v>2.13333333333333</v>
      </c>
    </row>
    <row r="9842" customFormat="false" ht="15" hidden="false" customHeight="false" outlineLevel="0" collapsed="false">
      <c r="A9842" s="47" t="s">
        <v>21794</v>
      </c>
      <c r="B9842" s="47" t="s">
        <v>2167</v>
      </c>
      <c r="C9842" s="48" t="n">
        <v>46198</v>
      </c>
      <c r="D9842" s="47" t="s">
        <v>65</v>
      </c>
      <c r="E9842" s="47" t="s">
        <v>134</v>
      </c>
      <c r="F9842" s="47" t="s">
        <v>159</v>
      </c>
      <c r="G9842" s="47" t="s">
        <v>136</v>
      </c>
      <c r="H9842" s="47" t="n">
        <v>362</v>
      </c>
      <c r="I9842" s="57" t="n">
        <f aca="false">IFERROR(H9842/INDEX(Rate_Master!$C$2:$C$13,MATCH(F9842,Rate_Master!$A$2:$A$13,0)),0)</f>
        <v>1.50833333333333</v>
      </c>
    </row>
    <row r="9843" customFormat="false" ht="15" hidden="false" customHeight="false" outlineLevel="0" collapsed="false">
      <c r="A9843" s="47" t="s">
        <v>21795</v>
      </c>
      <c r="B9843" s="47" t="s">
        <v>2167</v>
      </c>
      <c r="C9843" s="48" t="n">
        <v>46198</v>
      </c>
      <c r="D9843" s="47" t="s">
        <v>65</v>
      </c>
      <c r="E9843" s="47" t="s">
        <v>134</v>
      </c>
      <c r="F9843" s="47" t="s">
        <v>159</v>
      </c>
      <c r="G9843" s="47" t="s">
        <v>137</v>
      </c>
      <c r="H9843" s="47" t="n">
        <v>278</v>
      </c>
      <c r="I9843" s="57" t="n">
        <f aca="false">IFERROR(H9843/INDEX(Rate_Master!$C$2:$C$13,MATCH(F9843,Rate_Master!$A$2:$A$13,0)),0)</f>
        <v>1.15833333333333</v>
      </c>
    </row>
    <row r="9844" customFormat="false" ht="15" hidden="false" customHeight="false" outlineLevel="0" collapsed="false">
      <c r="A9844" s="47" t="s">
        <v>21796</v>
      </c>
      <c r="B9844" s="47" t="s">
        <v>2167</v>
      </c>
      <c r="C9844" s="48" t="n">
        <v>46198</v>
      </c>
      <c r="D9844" s="47" t="s">
        <v>65</v>
      </c>
      <c r="E9844" s="47" t="s">
        <v>134</v>
      </c>
      <c r="F9844" s="47" t="s">
        <v>159</v>
      </c>
      <c r="G9844" s="47" t="s">
        <v>138</v>
      </c>
      <c r="H9844" s="47" t="n">
        <v>183</v>
      </c>
      <c r="I9844" s="57" t="n">
        <f aca="false">IFERROR(H9844/INDEX(Rate_Master!$C$2:$C$13,MATCH(F9844,Rate_Master!$A$2:$A$13,0)),0)</f>
        <v>0.7625</v>
      </c>
    </row>
    <row r="9845" customFormat="false" ht="15" hidden="false" customHeight="false" outlineLevel="0" collapsed="false">
      <c r="A9845" s="47" t="s">
        <v>21797</v>
      </c>
      <c r="B9845" s="47" t="s">
        <v>2169</v>
      </c>
      <c r="C9845" s="48" t="n">
        <v>46198</v>
      </c>
      <c r="D9845" s="47" t="s">
        <v>65</v>
      </c>
      <c r="E9845" s="47" t="s">
        <v>134</v>
      </c>
      <c r="F9845" s="47" t="s">
        <v>159</v>
      </c>
      <c r="G9845" s="47" t="s">
        <v>133</v>
      </c>
      <c r="H9845" s="47" t="n">
        <v>410</v>
      </c>
      <c r="I9845" s="57" t="n">
        <f aca="false">IFERROR(H9845/INDEX(Rate_Master!$C$2:$C$13,MATCH(F9845,Rate_Master!$A$2:$A$13,0)),0)</f>
        <v>1.70833333333333</v>
      </c>
    </row>
    <row r="9846" customFormat="false" ht="15" hidden="false" customHeight="false" outlineLevel="0" collapsed="false">
      <c r="A9846" s="47" t="s">
        <v>21798</v>
      </c>
      <c r="B9846" s="47" t="s">
        <v>2169</v>
      </c>
      <c r="C9846" s="48" t="n">
        <v>46198</v>
      </c>
      <c r="D9846" s="47" t="s">
        <v>65</v>
      </c>
      <c r="E9846" s="47" t="s">
        <v>134</v>
      </c>
      <c r="F9846" s="47" t="s">
        <v>159</v>
      </c>
      <c r="G9846" s="47" t="s">
        <v>135</v>
      </c>
      <c r="H9846" s="47" t="n">
        <v>351</v>
      </c>
      <c r="I9846" s="57" t="n">
        <f aca="false">IFERROR(H9846/INDEX(Rate_Master!$C$2:$C$13,MATCH(F9846,Rate_Master!$A$2:$A$13,0)),0)</f>
        <v>1.4625</v>
      </c>
    </row>
    <row r="9847" customFormat="false" ht="15" hidden="false" customHeight="false" outlineLevel="0" collapsed="false">
      <c r="A9847" s="47" t="s">
        <v>21799</v>
      </c>
      <c r="B9847" s="47" t="s">
        <v>2169</v>
      </c>
      <c r="C9847" s="48" t="n">
        <v>46198</v>
      </c>
      <c r="D9847" s="47" t="s">
        <v>65</v>
      </c>
      <c r="E9847" s="47" t="s">
        <v>134</v>
      </c>
      <c r="F9847" s="47" t="s">
        <v>159</v>
      </c>
      <c r="G9847" s="47" t="s">
        <v>136</v>
      </c>
      <c r="H9847" s="47" t="n">
        <v>279</v>
      </c>
      <c r="I9847" s="57" t="n">
        <f aca="false">IFERROR(H9847/INDEX(Rate_Master!$C$2:$C$13,MATCH(F9847,Rate_Master!$A$2:$A$13,0)),0)</f>
        <v>1.1625</v>
      </c>
    </row>
    <row r="9848" customFormat="false" ht="15" hidden="false" customHeight="false" outlineLevel="0" collapsed="false">
      <c r="A9848" s="47" t="s">
        <v>21800</v>
      </c>
      <c r="B9848" s="47" t="s">
        <v>2169</v>
      </c>
      <c r="C9848" s="48" t="n">
        <v>46198</v>
      </c>
      <c r="D9848" s="47" t="s">
        <v>65</v>
      </c>
      <c r="E9848" s="47" t="s">
        <v>134</v>
      </c>
      <c r="F9848" s="47" t="s">
        <v>159</v>
      </c>
      <c r="G9848" s="47" t="s">
        <v>137</v>
      </c>
      <c r="H9848" s="47" t="n">
        <v>165</v>
      </c>
      <c r="I9848" s="57" t="n">
        <f aca="false">IFERROR(H9848/INDEX(Rate_Master!$C$2:$C$13,MATCH(F9848,Rate_Master!$A$2:$A$13,0)),0)</f>
        <v>0.6875</v>
      </c>
    </row>
    <row r="9849" customFormat="false" ht="15" hidden="false" customHeight="false" outlineLevel="0" collapsed="false">
      <c r="A9849" s="47" t="s">
        <v>21801</v>
      </c>
      <c r="B9849" s="47" t="s">
        <v>2169</v>
      </c>
      <c r="C9849" s="48" t="n">
        <v>46198</v>
      </c>
      <c r="D9849" s="47" t="s">
        <v>65</v>
      </c>
      <c r="E9849" s="47" t="s">
        <v>134</v>
      </c>
      <c r="F9849" s="47" t="s">
        <v>159</v>
      </c>
      <c r="G9849" s="47" t="s">
        <v>138</v>
      </c>
      <c r="H9849" s="47" t="n">
        <v>129</v>
      </c>
      <c r="I9849" s="57" t="n">
        <f aca="false">IFERROR(H9849/INDEX(Rate_Master!$C$2:$C$13,MATCH(F9849,Rate_Master!$A$2:$A$13,0)),0)</f>
        <v>0.5375</v>
      </c>
    </row>
    <row r="9850" customFormat="false" ht="15" hidden="false" customHeight="false" outlineLevel="0" collapsed="false">
      <c r="A9850" s="47" t="s">
        <v>21802</v>
      </c>
      <c r="B9850" s="47" t="s">
        <v>2170</v>
      </c>
      <c r="C9850" s="48" t="n">
        <v>46198</v>
      </c>
      <c r="D9850" s="47" t="s">
        <v>65</v>
      </c>
      <c r="E9850" s="47" t="s">
        <v>134</v>
      </c>
      <c r="F9850" s="47" t="s">
        <v>159</v>
      </c>
      <c r="G9850" s="47" t="s">
        <v>133</v>
      </c>
      <c r="H9850" s="47" t="n">
        <v>458</v>
      </c>
      <c r="I9850" s="57" t="n">
        <f aca="false">IFERROR(H9850/INDEX(Rate_Master!$C$2:$C$13,MATCH(F9850,Rate_Master!$A$2:$A$13,0)),0)</f>
        <v>1.90833333333333</v>
      </c>
    </row>
    <row r="9851" customFormat="false" ht="15" hidden="false" customHeight="false" outlineLevel="0" collapsed="false">
      <c r="A9851" s="47" t="s">
        <v>21803</v>
      </c>
      <c r="B9851" s="47" t="s">
        <v>2170</v>
      </c>
      <c r="C9851" s="48" t="n">
        <v>46198</v>
      </c>
      <c r="D9851" s="47" t="s">
        <v>65</v>
      </c>
      <c r="E9851" s="47" t="s">
        <v>134</v>
      </c>
      <c r="F9851" s="47" t="s">
        <v>159</v>
      </c>
      <c r="G9851" s="47" t="s">
        <v>135</v>
      </c>
      <c r="H9851" s="47" t="n">
        <v>380</v>
      </c>
      <c r="I9851" s="57" t="n">
        <f aca="false">IFERROR(H9851/INDEX(Rate_Master!$C$2:$C$13,MATCH(F9851,Rate_Master!$A$2:$A$13,0)),0)</f>
        <v>1.58333333333333</v>
      </c>
    </row>
    <row r="9852" customFormat="false" ht="15" hidden="false" customHeight="false" outlineLevel="0" collapsed="false">
      <c r="A9852" s="47" t="s">
        <v>21804</v>
      </c>
      <c r="B9852" s="47" t="s">
        <v>2170</v>
      </c>
      <c r="C9852" s="48" t="n">
        <v>46198</v>
      </c>
      <c r="D9852" s="47" t="s">
        <v>65</v>
      </c>
      <c r="E9852" s="47" t="s">
        <v>134</v>
      </c>
      <c r="F9852" s="47" t="s">
        <v>159</v>
      </c>
      <c r="G9852" s="47" t="s">
        <v>136</v>
      </c>
      <c r="H9852" s="47" t="n">
        <v>277</v>
      </c>
      <c r="I9852" s="57" t="n">
        <f aca="false">IFERROR(H9852/INDEX(Rate_Master!$C$2:$C$13,MATCH(F9852,Rate_Master!$A$2:$A$13,0)),0)</f>
        <v>1.15416666666667</v>
      </c>
    </row>
    <row r="9853" customFormat="false" ht="15" hidden="false" customHeight="false" outlineLevel="0" collapsed="false">
      <c r="A9853" s="47" t="s">
        <v>21805</v>
      </c>
      <c r="B9853" s="47" t="s">
        <v>2170</v>
      </c>
      <c r="C9853" s="48" t="n">
        <v>46198</v>
      </c>
      <c r="D9853" s="47" t="s">
        <v>65</v>
      </c>
      <c r="E9853" s="47" t="s">
        <v>134</v>
      </c>
      <c r="F9853" s="47" t="s">
        <v>159</v>
      </c>
      <c r="G9853" s="47" t="s">
        <v>137</v>
      </c>
      <c r="H9853" s="47" t="n">
        <v>220</v>
      </c>
      <c r="I9853" s="57" t="n">
        <f aca="false">IFERROR(H9853/INDEX(Rate_Master!$C$2:$C$13,MATCH(F9853,Rate_Master!$A$2:$A$13,0)),0)</f>
        <v>0.916666666666667</v>
      </c>
    </row>
    <row r="9854" customFormat="false" ht="15" hidden="false" customHeight="false" outlineLevel="0" collapsed="false">
      <c r="A9854" s="47" t="s">
        <v>21806</v>
      </c>
      <c r="B9854" s="47" t="s">
        <v>2170</v>
      </c>
      <c r="C9854" s="48" t="n">
        <v>46198</v>
      </c>
      <c r="D9854" s="47" t="s">
        <v>65</v>
      </c>
      <c r="E9854" s="47" t="s">
        <v>134</v>
      </c>
      <c r="F9854" s="47" t="s">
        <v>159</v>
      </c>
      <c r="G9854" s="47" t="s">
        <v>138</v>
      </c>
      <c r="H9854" s="47" t="n">
        <v>122</v>
      </c>
      <c r="I9854" s="57" t="n">
        <f aca="false">IFERROR(H9854/INDEX(Rate_Master!$C$2:$C$13,MATCH(F9854,Rate_Master!$A$2:$A$13,0)),0)</f>
        <v>0.508333333333333</v>
      </c>
    </row>
    <row r="9855" customFormat="false" ht="15" hidden="false" customHeight="false" outlineLevel="0" collapsed="false">
      <c r="A9855" s="47" t="s">
        <v>21807</v>
      </c>
      <c r="B9855" s="47" t="s">
        <v>2171</v>
      </c>
      <c r="C9855" s="48" t="n">
        <v>46199</v>
      </c>
      <c r="D9855" s="47" t="s">
        <v>62</v>
      </c>
      <c r="E9855" s="47" t="s">
        <v>120</v>
      </c>
      <c r="F9855" s="47" t="s">
        <v>150</v>
      </c>
      <c r="G9855" s="47" t="s">
        <v>119</v>
      </c>
      <c r="H9855" s="47" t="n">
        <v>1177</v>
      </c>
      <c r="I9855" s="57" t="n">
        <f aca="false">IFERROR(H9855/INDEX(Rate_Master!$C$2:$C$13,MATCH(F9855,Rate_Master!$A$2:$A$13,0)),0)</f>
        <v>1.47125</v>
      </c>
    </row>
    <row r="9856" customFormat="false" ht="15" hidden="false" customHeight="false" outlineLevel="0" collapsed="false">
      <c r="A9856" s="47" t="s">
        <v>21808</v>
      </c>
      <c r="B9856" s="47" t="s">
        <v>2171</v>
      </c>
      <c r="C9856" s="48" t="n">
        <v>46199</v>
      </c>
      <c r="D9856" s="47" t="s">
        <v>62</v>
      </c>
      <c r="E9856" s="47" t="s">
        <v>120</v>
      </c>
      <c r="F9856" s="47" t="s">
        <v>150</v>
      </c>
      <c r="G9856" s="47" t="s">
        <v>121</v>
      </c>
      <c r="H9856" s="47" t="n">
        <v>1049</v>
      </c>
      <c r="I9856" s="57" t="n">
        <f aca="false">IFERROR(H9856/INDEX(Rate_Master!$C$2:$C$13,MATCH(F9856,Rate_Master!$A$2:$A$13,0)),0)</f>
        <v>1.31125</v>
      </c>
    </row>
    <row r="9857" customFormat="false" ht="15" hidden="false" customHeight="false" outlineLevel="0" collapsed="false">
      <c r="A9857" s="47" t="s">
        <v>21809</v>
      </c>
      <c r="B9857" s="47" t="s">
        <v>2171</v>
      </c>
      <c r="C9857" s="48" t="n">
        <v>46199</v>
      </c>
      <c r="D9857" s="47" t="s">
        <v>62</v>
      </c>
      <c r="E9857" s="47" t="s">
        <v>120</v>
      </c>
      <c r="F9857" s="47" t="s">
        <v>150</v>
      </c>
      <c r="G9857" s="47" t="s">
        <v>122</v>
      </c>
      <c r="H9857" s="47" t="n">
        <v>1786</v>
      </c>
      <c r="I9857" s="57" t="n">
        <f aca="false">IFERROR(H9857/INDEX(Rate_Master!$C$2:$C$13,MATCH(F9857,Rate_Master!$A$2:$A$13,0)),0)</f>
        <v>2.2325</v>
      </c>
    </row>
    <row r="9858" customFormat="false" ht="15" hidden="false" customHeight="false" outlineLevel="0" collapsed="false">
      <c r="A9858" s="47" t="s">
        <v>21810</v>
      </c>
      <c r="B9858" s="47" t="s">
        <v>2171</v>
      </c>
      <c r="C9858" s="48" t="n">
        <v>46199</v>
      </c>
      <c r="D9858" s="47" t="s">
        <v>62</v>
      </c>
      <c r="E9858" s="47" t="s">
        <v>120</v>
      </c>
      <c r="F9858" s="47" t="s">
        <v>150</v>
      </c>
      <c r="G9858" s="47" t="s">
        <v>123</v>
      </c>
      <c r="H9858" s="47" t="n">
        <v>841</v>
      </c>
      <c r="I9858" s="57" t="n">
        <f aca="false">IFERROR(H9858/INDEX(Rate_Master!$C$2:$C$13,MATCH(F9858,Rate_Master!$A$2:$A$13,0)),0)</f>
        <v>1.05125</v>
      </c>
    </row>
    <row r="9859" customFormat="false" ht="15" hidden="false" customHeight="false" outlineLevel="0" collapsed="false">
      <c r="A9859" s="47" t="s">
        <v>21811</v>
      </c>
      <c r="B9859" s="47" t="s">
        <v>2171</v>
      </c>
      <c r="C9859" s="48" t="n">
        <v>46199</v>
      </c>
      <c r="D9859" s="47" t="s">
        <v>62</v>
      </c>
      <c r="E9859" s="47" t="s">
        <v>120</v>
      </c>
      <c r="F9859" s="47" t="s">
        <v>150</v>
      </c>
      <c r="G9859" s="47" t="s">
        <v>124</v>
      </c>
      <c r="H9859" s="47" t="n">
        <v>528</v>
      </c>
      <c r="I9859" s="57" t="n">
        <f aca="false">IFERROR(H9859/INDEX(Rate_Master!$C$2:$C$13,MATCH(F9859,Rate_Master!$A$2:$A$13,0)),0)</f>
        <v>0.66</v>
      </c>
    </row>
    <row r="9860" customFormat="false" ht="15" hidden="false" customHeight="false" outlineLevel="0" collapsed="false">
      <c r="A9860" s="47" t="s">
        <v>21812</v>
      </c>
      <c r="B9860" s="47" t="s">
        <v>2171</v>
      </c>
      <c r="C9860" s="48" t="n">
        <v>46199</v>
      </c>
      <c r="D9860" s="47" t="s">
        <v>62</v>
      </c>
      <c r="E9860" s="47" t="s">
        <v>120</v>
      </c>
      <c r="F9860" s="47" t="s">
        <v>150</v>
      </c>
      <c r="G9860" s="47" t="s">
        <v>125</v>
      </c>
      <c r="H9860" s="47" t="n">
        <v>334</v>
      </c>
      <c r="I9860" s="57" t="n">
        <f aca="false">IFERROR(H9860/INDEX(Rate_Master!$C$2:$C$13,MATCH(F9860,Rate_Master!$A$2:$A$13,0)),0)</f>
        <v>0.4175</v>
      </c>
    </row>
    <row r="9861" customFormat="false" ht="15" hidden="false" customHeight="false" outlineLevel="0" collapsed="false">
      <c r="A9861" s="47" t="s">
        <v>21813</v>
      </c>
      <c r="B9861" s="47" t="s">
        <v>2171</v>
      </c>
      <c r="C9861" s="48" t="n">
        <v>46199</v>
      </c>
      <c r="D9861" s="47" t="s">
        <v>62</v>
      </c>
      <c r="E9861" s="47" t="s">
        <v>120</v>
      </c>
      <c r="F9861" s="47" t="s">
        <v>150</v>
      </c>
      <c r="G9861" s="47" t="s">
        <v>126</v>
      </c>
      <c r="H9861" s="47" t="n">
        <v>223</v>
      </c>
      <c r="I9861" s="57" t="n">
        <f aca="false">IFERROR(H9861/INDEX(Rate_Master!$C$2:$C$13,MATCH(F9861,Rate_Master!$A$2:$A$13,0)),0)</f>
        <v>0.27875</v>
      </c>
    </row>
    <row r="9862" customFormat="false" ht="15" hidden="false" customHeight="false" outlineLevel="0" collapsed="false">
      <c r="A9862" s="47" t="s">
        <v>21814</v>
      </c>
      <c r="B9862" s="47" t="s">
        <v>2172</v>
      </c>
      <c r="C9862" s="48" t="n">
        <v>46199</v>
      </c>
      <c r="D9862" s="47" t="s">
        <v>62</v>
      </c>
      <c r="E9862" s="47" t="s">
        <v>120</v>
      </c>
      <c r="F9862" s="47" t="s">
        <v>150</v>
      </c>
      <c r="G9862" s="47" t="s">
        <v>119</v>
      </c>
      <c r="H9862" s="47" t="n">
        <v>854</v>
      </c>
      <c r="I9862" s="57" t="n">
        <f aca="false">IFERROR(H9862/INDEX(Rate_Master!$C$2:$C$13,MATCH(F9862,Rate_Master!$A$2:$A$13,0)),0)</f>
        <v>1.0675</v>
      </c>
    </row>
    <row r="9863" customFormat="false" ht="15" hidden="false" customHeight="false" outlineLevel="0" collapsed="false">
      <c r="A9863" s="47" t="s">
        <v>21815</v>
      </c>
      <c r="B9863" s="47" t="s">
        <v>2172</v>
      </c>
      <c r="C9863" s="48" t="n">
        <v>46199</v>
      </c>
      <c r="D9863" s="47" t="s">
        <v>62</v>
      </c>
      <c r="E9863" s="47" t="s">
        <v>120</v>
      </c>
      <c r="F9863" s="47" t="s">
        <v>150</v>
      </c>
      <c r="G9863" s="47" t="s">
        <v>121</v>
      </c>
      <c r="H9863" s="47" t="n">
        <v>754</v>
      </c>
      <c r="I9863" s="57" t="n">
        <f aca="false">IFERROR(H9863/INDEX(Rate_Master!$C$2:$C$13,MATCH(F9863,Rate_Master!$A$2:$A$13,0)),0)</f>
        <v>0.9425</v>
      </c>
    </row>
    <row r="9864" customFormat="false" ht="15" hidden="false" customHeight="false" outlineLevel="0" collapsed="false">
      <c r="A9864" s="47" t="s">
        <v>21816</v>
      </c>
      <c r="B9864" s="47" t="s">
        <v>2172</v>
      </c>
      <c r="C9864" s="48" t="n">
        <v>46199</v>
      </c>
      <c r="D9864" s="47" t="s">
        <v>62</v>
      </c>
      <c r="E9864" s="47" t="s">
        <v>120</v>
      </c>
      <c r="F9864" s="47" t="s">
        <v>150</v>
      </c>
      <c r="G9864" s="47" t="s">
        <v>122</v>
      </c>
      <c r="H9864" s="47" t="n">
        <v>1337</v>
      </c>
      <c r="I9864" s="57" t="n">
        <f aca="false">IFERROR(H9864/INDEX(Rate_Master!$C$2:$C$13,MATCH(F9864,Rate_Master!$A$2:$A$13,0)),0)</f>
        <v>1.67125</v>
      </c>
    </row>
    <row r="9865" customFormat="false" ht="15" hidden="false" customHeight="false" outlineLevel="0" collapsed="false">
      <c r="A9865" s="47" t="s">
        <v>21817</v>
      </c>
      <c r="B9865" s="47" t="s">
        <v>2172</v>
      </c>
      <c r="C9865" s="48" t="n">
        <v>46199</v>
      </c>
      <c r="D9865" s="47" t="s">
        <v>62</v>
      </c>
      <c r="E9865" s="47" t="s">
        <v>120</v>
      </c>
      <c r="F9865" s="47" t="s">
        <v>150</v>
      </c>
      <c r="G9865" s="47" t="s">
        <v>123</v>
      </c>
      <c r="H9865" s="47" t="n">
        <v>611</v>
      </c>
      <c r="I9865" s="57" t="n">
        <f aca="false">IFERROR(H9865/INDEX(Rate_Master!$C$2:$C$13,MATCH(F9865,Rate_Master!$A$2:$A$13,0)),0)</f>
        <v>0.76375</v>
      </c>
    </row>
    <row r="9866" customFormat="false" ht="15" hidden="false" customHeight="false" outlineLevel="0" collapsed="false">
      <c r="A9866" s="47" t="s">
        <v>21818</v>
      </c>
      <c r="B9866" s="47" t="s">
        <v>2172</v>
      </c>
      <c r="C9866" s="48" t="n">
        <v>46199</v>
      </c>
      <c r="D9866" s="47" t="s">
        <v>62</v>
      </c>
      <c r="E9866" s="47" t="s">
        <v>120</v>
      </c>
      <c r="F9866" s="47" t="s">
        <v>150</v>
      </c>
      <c r="G9866" s="47" t="s">
        <v>124</v>
      </c>
      <c r="H9866" s="47" t="n">
        <v>373</v>
      </c>
      <c r="I9866" s="57" t="n">
        <f aca="false">IFERROR(H9866/INDEX(Rate_Master!$C$2:$C$13,MATCH(F9866,Rate_Master!$A$2:$A$13,0)),0)</f>
        <v>0.46625</v>
      </c>
    </row>
    <row r="9867" customFormat="false" ht="15" hidden="false" customHeight="false" outlineLevel="0" collapsed="false">
      <c r="A9867" s="47" t="s">
        <v>21819</v>
      </c>
      <c r="B9867" s="47" t="s">
        <v>2172</v>
      </c>
      <c r="C9867" s="48" t="n">
        <v>46199</v>
      </c>
      <c r="D9867" s="47" t="s">
        <v>62</v>
      </c>
      <c r="E9867" s="47" t="s">
        <v>120</v>
      </c>
      <c r="F9867" s="47" t="s">
        <v>150</v>
      </c>
      <c r="G9867" s="47" t="s">
        <v>125</v>
      </c>
      <c r="H9867" s="47" t="n">
        <v>213</v>
      </c>
      <c r="I9867" s="57" t="n">
        <f aca="false">IFERROR(H9867/INDEX(Rate_Master!$C$2:$C$13,MATCH(F9867,Rate_Master!$A$2:$A$13,0)),0)</f>
        <v>0.26625</v>
      </c>
    </row>
    <row r="9868" customFormat="false" ht="15" hidden="false" customHeight="false" outlineLevel="0" collapsed="false">
      <c r="A9868" s="47" t="s">
        <v>21820</v>
      </c>
      <c r="B9868" s="47" t="s">
        <v>2172</v>
      </c>
      <c r="C9868" s="48" t="n">
        <v>46199</v>
      </c>
      <c r="D9868" s="47" t="s">
        <v>62</v>
      </c>
      <c r="E9868" s="47" t="s">
        <v>120</v>
      </c>
      <c r="F9868" s="47" t="s">
        <v>150</v>
      </c>
      <c r="G9868" s="47" t="s">
        <v>126</v>
      </c>
      <c r="H9868" s="47" t="n">
        <v>187</v>
      </c>
      <c r="I9868" s="57" t="n">
        <f aca="false">IFERROR(H9868/INDEX(Rate_Master!$C$2:$C$13,MATCH(F9868,Rate_Master!$A$2:$A$13,0)),0)</f>
        <v>0.23375</v>
      </c>
    </row>
    <row r="9869" customFormat="false" ht="15" hidden="false" customHeight="false" outlineLevel="0" collapsed="false">
      <c r="A9869" s="47" t="s">
        <v>21821</v>
      </c>
      <c r="B9869" s="47" t="s">
        <v>2173</v>
      </c>
      <c r="C9869" s="48" t="n">
        <v>46199</v>
      </c>
      <c r="D9869" s="47" t="s">
        <v>62</v>
      </c>
      <c r="E9869" s="47" t="s">
        <v>120</v>
      </c>
      <c r="F9869" s="47" t="s">
        <v>150</v>
      </c>
      <c r="G9869" s="47" t="s">
        <v>119</v>
      </c>
      <c r="H9869" s="47" t="n">
        <v>1371</v>
      </c>
      <c r="I9869" s="57" t="n">
        <f aca="false">IFERROR(H9869/INDEX(Rate_Master!$C$2:$C$13,MATCH(F9869,Rate_Master!$A$2:$A$13,0)),0)</f>
        <v>1.71375</v>
      </c>
    </row>
    <row r="9870" customFormat="false" ht="15" hidden="false" customHeight="false" outlineLevel="0" collapsed="false">
      <c r="A9870" s="47" t="s">
        <v>21822</v>
      </c>
      <c r="B9870" s="47" t="s">
        <v>2173</v>
      </c>
      <c r="C9870" s="48" t="n">
        <v>46199</v>
      </c>
      <c r="D9870" s="47" t="s">
        <v>62</v>
      </c>
      <c r="E9870" s="47" t="s">
        <v>120</v>
      </c>
      <c r="F9870" s="47" t="s">
        <v>150</v>
      </c>
      <c r="G9870" s="47" t="s">
        <v>121</v>
      </c>
      <c r="H9870" s="47" t="n">
        <v>1154</v>
      </c>
      <c r="I9870" s="57" t="n">
        <f aca="false">IFERROR(H9870/INDEX(Rate_Master!$C$2:$C$13,MATCH(F9870,Rate_Master!$A$2:$A$13,0)),0)</f>
        <v>1.4425</v>
      </c>
    </row>
    <row r="9871" customFormat="false" ht="15" hidden="false" customHeight="false" outlineLevel="0" collapsed="false">
      <c r="A9871" s="47" t="s">
        <v>21823</v>
      </c>
      <c r="B9871" s="47" t="s">
        <v>2173</v>
      </c>
      <c r="C9871" s="48" t="n">
        <v>46199</v>
      </c>
      <c r="D9871" s="47" t="s">
        <v>62</v>
      </c>
      <c r="E9871" s="47" t="s">
        <v>120</v>
      </c>
      <c r="F9871" s="47" t="s">
        <v>150</v>
      </c>
      <c r="G9871" s="47" t="s">
        <v>122</v>
      </c>
      <c r="H9871" s="47" t="n">
        <v>2132</v>
      </c>
      <c r="I9871" s="57" t="n">
        <f aca="false">IFERROR(H9871/INDEX(Rate_Master!$C$2:$C$13,MATCH(F9871,Rate_Master!$A$2:$A$13,0)),0)</f>
        <v>2.665</v>
      </c>
    </row>
    <row r="9872" customFormat="false" ht="15" hidden="false" customHeight="false" outlineLevel="0" collapsed="false">
      <c r="A9872" s="47" t="s">
        <v>21824</v>
      </c>
      <c r="B9872" s="47" t="s">
        <v>2173</v>
      </c>
      <c r="C9872" s="48" t="n">
        <v>46199</v>
      </c>
      <c r="D9872" s="47" t="s">
        <v>62</v>
      </c>
      <c r="E9872" s="47" t="s">
        <v>120</v>
      </c>
      <c r="F9872" s="47" t="s">
        <v>150</v>
      </c>
      <c r="G9872" s="47" t="s">
        <v>123</v>
      </c>
      <c r="H9872" s="47" t="n">
        <v>998</v>
      </c>
      <c r="I9872" s="57" t="n">
        <f aca="false">IFERROR(H9872/INDEX(Rate_Master!$C$2:$C$13,MATCH(F9872,Rate_Master!$A$2:$A$13,0)),0)</f>
        <v>1.2475</v>
      </c>
    </row>
    <row r="9873" customFormat="false" ht="15" hidden="false" customHeight="false" outlineLevel="0" collapsed="false">
      <c r="A9873" s="47" t="s">
        <v>21825</v>
      </c>
      <c r="B9873" s="47" t="s">
        <v>2173</v>
      </c>
      <c r="C9873" s="48" t="n">
        <v>46199</v>
      </c>
      <c r="D9873" s="47" t="s">
        <v>62</v>
      </c>
      <c r="E9873" s="47" t="s">
        <v>120</v>
      </c>
      <c r="F9873" s="47" t="s">
        <v>150</v>
      </c>
      <c r="G9873" s="47" t="s">
        <v>124</v>
      </c>
      <c r="H9873" s="47" t="n">
        <v>592</v>
      </c>
      <c r="I9873" s="57" t="n">
        <f aca="false">IFERROR(H9873/INDEX(Rate_Master!$C$2:$C$13,MATCH(F9873,Rate_Master!$A$2:$A$13,0)),0)</f>
        <v>0.74</v>
      </c>
    </row>
    <row r="9874" customFormat="false" ht="15" hidden="false" customHeight="false" outlineLevel="0" collapsed="false">
      <c r="A9874" s="47" t="s">
        <v>21826</v>
      </c>
      <c r="B9874" s="47" t="s">
        <v>2173</v>
      </c>
      <c r="C9874" s="48" t="n">
        <v>46199</v>
      </c>
      <c r="D9874" s="47" t="s">
        <v>62</v>
      </c>
      <c r="E9874" s="47" t="s">
        <v>120</v>
      </c>
      <c r="F9874" s="47" t="s">
        <v>150</v>
      </c>
      <c r="G9874" s="47" t="s">
        <v>125</v>
      </c>
      <c r="H9874" s="47" t="n">
        <v>386</v>
      </c>
      <c r="I9874" s="57" t="n">
        <f aca="false">IFERROR(H9874/INDEX(Rate_Master!$C$2:$C$13,MATCH(F9874,Rate_Master!$A$2:$A$13,0)),0)</f>
        <v>0.4825</v>
      </c>
    </row>
    <row r="9875" customFormat="false" ht="15" hidden="false" customHeight="false" outlineLevel="0" collapsed="false">
      <c r="A9875" s="47" t="s">
        <v>21827</v>
      </c>
      <c r="B9875" s="47" t="s">
        <v>2173</v>
      </c>
      <c r="C9875" s="48" t="n">
        <v>46199</v>
      </c>
      <c r="D9875" s="47" t="s">
        <v>62</v>
      </c>
      <c r="E9875" s="47" t="s">
        <v>120</v>
      </c>
      <c r="F9875" s="47" t="s">
        <v>150</v>
      </c>
      <c r="G9875" s="47" t="s">
        <v>126</v>
      </c>
      <c r="H9875" s="47" t="n">
        <v>248</v>
      </c>
      <c r="I9875" s="57" t="n">
        <f aca="false">IFERROR(H9875/INDEX(Rate_Master!$C$2:$C$13,MATCH(F9875,Rate_Master!$A$2:$A$13,0)),0)</f>
        <v>0.31</v>
      </c>
    </row>
    <row r="9876" customFormat="false" ht="15" hidden="false" customHeight="false" outlineLevel="0" collapsed="false">
      <c r="A9876" s="47" t="s">
        <v>21828</v>
      </c>
      <c r="B9876" s="47" t="s">
        <v>2174</v>
      </c>
      <c r="C9876" s="48" t="n">
        <v>46199</v>
      </c>
      <c r="D9876" s="47" t="s">
        <v>63</v>
      </c>
      <c r="E9876" s="47" t="s">
        <v>120</v>
      </c>
      <c r="F9876" s="47" t="s">
        <v>152</v>
      </c>
      <c r="G9876" s="47" t="s">
        <v>119</v>
      </c>
      <c r="H9876" s="47" t="n">
        <v>427</v>
      </c>
      <c r="I9876" s="57" t="n">
        <f aca="false">IFERROR(H9876/INDEX(Rate_Master!$C$2:$C$13,MATCH(F9876,Rate_Master!$A$2:$A$13,0)),0)</f>
        <v>0.474444444444444</v>
      </c>
    </row>
    <row r="9877" customFormat="false" ht="15" hidden="false" customHeight="false" outlineLevel="0" collapsed="false">
      <c r="A9877" s="47" t="s">
        <v>21829</v>
      </c>
      <c r="B9877" s="47" t="s">
        <v>2174</v>
      </c>
      <c r="C9877" s="48" t="n">
        <v>46199</v>
      </c>
      <c r="D9877" s="47" t="s">
        <v>63</v>
      </c>
      <c r="E9877" s="47" t="s">
        <v>120</v>
      </c>
      <c r="F9877" s="47" t="s">
        <v>152</v>
      </c>
      <c r="G9877" s="47" t="s">
        <v>121</v>
      </c>
      <c r="H9877" s="47" t="n">
        <v>413</v>
      </c>
      <c r="I9877" s="57" t="n">
        <f aca="false">IFERROR(H9877/INDEX(Rate_Master!$C$2:$C$13,MATCH(F9877,Rate_Master!$A$2:$A$13,0)),0)</f>
        <v>0.458888888888889</v>
      </c>
    </row>
    <row r="9878" customFormat="false" ht="15" hidden="false" customHeight="false" outlineLevel="0" collapsed="false">
      <c r="A9878" s="47" t="s">
        <v>21830</v>
      </c>
      <c r="B9878" s="47" t="s">
        <v>2174</v>
      </c>
      <c r="C9878" s="48" t="n">
        <v>46199</v>
      </c>
      <c r="D9878" s="47" t="s">
        <v>63</v>
      </c>
      <c r="E9878" s="47" t="s">
        <v>120</v>
      </c>
      <c r="F9878" s="47" t="s">
        <v>152</v>
      </c>
      <c r="G9878" s="47" t="s">
        <v>122</v>
      </c>
      <c r="H9878" s="47" t="n">
        <v>465</v>
      </c>
      <c r="I9878" s="57" t="n">
        <f aca="false">IFERROR(H9878/INDEX(Rate_Master!$C$2:$C$13,MATCH(F9878,Rate_Master!$A$2:$A$13,0)),0)</f>
        <v>0.516666666666667</v>
      </c>
    </row>
    <row r="9879" customFormat="false" ht="15" hidden="false" customHeight="false" outlineLevel="0" collapsed="false">
      <c r="A9879" s="47" t="s">
        <v>21831</v>
      </c>
      <c r="B9879" s="47" t="s">
        <v>2174</v>
      </c>
      <c r="C9879" s="48" t="n">
        <v>46199</v>
      </c>
      <c r="D9879" s="47" t="s">
        <v>63</v>
      </c>
      <c r="E9879" s="47" t="s">
        <v>120</v>
      </c>
      <c r="F9879" s="47" t="s">
        <v>152</v>
      </c>
      <c r="G9879" s="47" t="s">
        <v>123</v>
      </c>
      <c r="H9879" s="47" t="n">
        <v>326</v>
      </c>
      <c r="I9879" s="57" t="n">
        <f aca="false">IFERROR(H9879/INDEX(Rate_Master!$C$2:$C$13,MATCH(F9879,Rate_Master!$A$2:$A$13,0)),0)</f>
        <v>0.362222222222222</v>
      </c>
    </row>
    <row r="9880" customFormat="false" ht="15" hidden="false" customHeight="false" outlineLevel="0" collapsed="false">
      <c r="A9880" s="47" t="s">
        <v>21832</v>
      </c>
      <c r="B9880" s="47" t="s">
        <v>2174</v>
      </c>
      <c r="C9880" s="48" t="n">
        <v>46199</v>
      </c>
      <c r="D9880" s="47" t="s">
        <v>63</v>
      </c>
      <c r="E9880" s="47" t="s">
        <v>120</v>
      </c>
      <c r="F9880" s="47" t="s">
        <v>152</v>
      </c>
      <c r="G9880" s="47" t="s">
        <v>124</v>
      </c>
      <c r="H9880" s="47" t="n">
        <v>184</v>
      </c>
      <c r="I9880" s="57" t="n">
        <f aca="false">IFERROR(H9880/INDEX(Rate_Master!$C$2:$C$13,MATCH(F9880,Rate_Master!$A$2:$A$13,0)),0)</f>
        <v>0.204444444444444</v>
      </c>
    </row>
    <row r="9881" customFormat="false" ht="15" hidden="false" customHeight="false" outlineLevel="0" collapsed="false">
      <c r="A9881" s="47" t="s">
        <v>21833</v>
      </c>
      <c r="B9881" s="47" t="s">
        <v>2174</v>
      </c>
      <c r="C9881" s="48" t="n">
        <v>46199</v>
      </c>
      <c r="D9881" s="47" t="s">
        <v>63</v>
      </c>
      <c r="E9881" s="47" t="s">
        <v>120</v>
      </c>
      <c r="F9881" s="47" t="s">
        <v>152</v>
      </c>
      <c r="G9881" s="47" t="s">
        <v>125</v>
      </c>
      <c r="H9881" s="47" t="n">
        <v>122</v>
      </c>
      <c r="I9881" s="57" t="n">
        <f aca="false">IFERROR(H9881/INDEX(Rate_Master!$C$2:$C$13,MATCH(F9881,Rate_Master!$A$2:$A$13,0)),0)</f>
        <v>0.135555555555556</v>
      </c>
    </row>
    <row r="9882" customFormat="false" ht="15" hidden="false" customHeight="false" outlineLevel="0" collapsed="false">
      <c r="A9882" s="47" t="s">
        <v>21834</v>
      </c>
      <c r="B9882" s="47" t="s">
        <v>2174</v>
      </c>
      <c r="C9882" s="48" t="n">
        <v>46199</v>
      </c>
      <c r="D9882" s="47" t="s">
        <v>63</v>
      </c>
      <c r="E9882" s="47" t="s">
        <v>120</v>
      </c>
      <c r="F9882" s="47" t="s">
        <v>152</v>
      </c>
      <c r="G9882" s="47" t="s">
        <v>126</v>
      </c>
      <c r="H9882" s="47" t="n">
        <v>82</v>
      </c>
      <c r="I9882" s="57" t="n">
        <f aca="false">IFERROR(H9882/INDEX(Rate_Master!$C$2:$C$13,MATCH(F9882,Rate_Master!$A$2:$A$13,0)),0)</f>
        <v>0.0911111111111111</v>
      </c>
    </row>
    <row r="9883" customFormat="false" ht="15" hidden="false" customHeight="false" outlineLevel="0" collapsed="false">
      <c r="A9883" s="47" t="s">
        <v>21835</v>
      </c>
      <c r="B9883" s="47" t="s">
        <v>2176</v>
      </c>
      <c r="C9883" s="48" t="n">
        <v>46199</v>
      </c>
      <c r="D9883" s="47" t="s">
        <v>63</v>
      </c>
      <c r="E9883" s="47" t="s">
        <v>120</v>
      </c>
      <c r="F9883" s="47" t="s">
        <v>152</v>
      </c>
      <c r="G9883" s="47" t="s">
        <v>119</v>
      </c>
      <c r="H9883" s="47" t="n">
        <v>1913</v>
      </c>
      <c r="I9883" s="57" t="n">
        <f aca="false">IFERROR(H9883/INDEX(Rate_Master!$C$2:$C$13,MATCH(F9883,Rate_Master!$A$2:$A$13,0)),0)</f>
        <v>2.12555555555556</v>
      </c>
    </row>
    <row r="9884" customFormat="false" ht="15" hidden="false" customHeight="false" outlineLevel="0" collapsed="false">
      <c r="A9884" s="47" t="s">
        <v>21836</v>
      </c>
      <c r="B9884" s="47" t="s">
        <v>2176</v>
      </c>
      <c r="C9884" s="48" t="n">
        <v>46199</v>
      </c>
      <c r="D9884" s="47" t="s">
        <v>63</v>
      </c>
      <c r="E9884" s="47" t="s">
        <v>120</v>
      </c>
      <c r="F9884" s="47" t="s">
        <v>152</v>
      </c>
      <c r="G9884" s="47" t="s">
        <v>121</v>
      </c>
      <c r="H9884" s="47" t="n">
        <v>1767</v>
      </c>
      <c r="I9884" s="57" t="n">
        <f aca="false">IFERROR(H9884/INDEX(Rate_Master!$C$2:$C$13,MATCH(F9884,Rate_Master!$A$2:$A$13,0)),0)</f>
        <v>1.96333333333333</v>
      </c>
    </row>
    <row r="9885" customFormat="false" ht="15" hidden="false" customHeight="false" outlineLevel="0" collapsed="false">
      <c r="A9885" s="47" t="s">
        <v>21837</v>
      </c>
      <c r="B9885" s="47" t="s">
        <v>2176</v>
      </c>
      <c r="C9885" s="48" t="n">
        <v>46199</v>
      </c>
      <c r="D9885" s="47" t="s">
        <v>63</v>
      </c>
      <c r="E9885" s="47" t="s">
        <v>120</v>
      </c>
      <c r="F9885" s="47" t="s">
        <v>152</v>
      </c>
      <c r="G9885" s="47" t="s">
        <v>122</v>
      </c>
      <c r="H9885" s="47" t="n">
        <v>1913</v>
      </c>
      <c r="I9885" s="57" t="n">
        <f aca="false">IFERROR(H9885/INDEX(Rate_Master!$C$2:$C$13,MATCH(F9885,Rate_Master!$A$2:$A$13,0)),0)</f>
        <v>2.12555555555556</v>
      </c>
    </row>
    <row r="9886" customFormat="false" ht="15" hidden="false" customHeight="false" outlineLevel="0" collapsed="false">
      <c r="A9886" s="47" t="s">
        <v>21838</v>
      </c>
      <c r="B9886" s="47" t="s">
        <v>2176</v>
      </c>
      <c r="C9886" s="48" t="n">
        <v>46199</v>
      </c>
      <c r="D9886" s="47" t="s">
        <v>63</v>
      </c>
      <c r="E9886" s="47" t="s">
        <v>120</v>
      </c>
      <c r="F9886" s="47" t="s">
        <v>152</v>
      </c>
      <c r="G9886" s="47" t="s">
        <v>123</v>
      </c>
      <c r="H9886" s="47" t="n">
        <v>1407</v>
      </c>
      <c r="I9886" s="57" t="n">
        <f aca="false">IFERROR(H9886/INDEX(Rate_Master!$C$2:$C$13,MATCH(F9886,Rate_Master!$A$2:$A$13,0)),0)</f>
        <v>1.56333333333333</v>
      </c>
    </row>
    <row r="9887" customFormat="false" ht="15" hidden="false" customHeight="false" outlineLevel="0" collapsed="false">
      <c r="A9887" s="47" t="s">
        <v>21839</v>
      </c>
      <c r="B9887" s="47" t="s">
        <v>2176</v>
      </c>
      <c r="C9887" s="48" t="n">
        <v>46199</v>
      </c>
      <c r="D9887" s="47" t="s">
        <v>63</v>
      </c>
      <c r="E9887" s="47" t="s">
        <v>120</v>
      </c>
      <c r="F9887" s="47" t="s">
        <v>152</v>
      </c>
      <c r="G9887" s="47" t="s">
        <v>124</v>
      </c>
      <c r="H9887" s="47" t="n">
        <v>831</v>
      </c>
      <c r="I9887" s="57" t="n">
        <f aca="false">IFERROR(H9887/INDEX(Rate_Master!$C$2:$C$13,MATCH(F9887,Rate_Master!$A$2:$A$13,0)),0)</f>
        <v>0.923333333333333</v>
      </c>
    </row>
    <row r="9888" customFormat="false" ht="15" hidden="false" customHeight="false" outlineLevel="0" collapsed="false">
      <c r="A9888" s="47" t="s">
        <v>21840</v>
      </c>
      <c r="B9888" s="47" t="s">
        <v>2176</v>
      </c>
      <c r="C9888" s="48" t="n">
        <v>46199</v>
      </c>
      <c r="D9888" s="47" t="s">
        <v>63</v>
      </c>
      <c r="E9888" s="47" t="s">
        <v>120</v>
      </c>
      <c r="F9888" s="47" t="s">
        <v>152</v>
      </c>
      <c r="G9888" s="47" t="s">
        <v>125</v>
      </c>
      <c r="H9888" s="47" t="n">
        <v>525</v>
      </c>
      <c r="I9888" s="57" t="n">
        <f aca="false">IFERROR(H9888/INDEX(Rate_Master!$C$2:$C$13,MATCH(F9888,Rate_Master!$A$2:$A$13,0)),0)</f>
        <v>0.583333333333333</v>
      </c>
    </row>
    <row r="9889" customFormat="false" ht="15" hidden="false" customHeight="false" outlineLevel="0" collapsed="false">
      <c r="A9889" s="47" t="s">
        <v>21841</v>
      </c>
      <c r="B9889" s="47" t="s">
        <v>2176</v>
      </c>
      <c r="C9889" s="48" t="n">
        <v>46199</v>
      </c>
      <c r="D9889" s="47" t="s">
        <v>63</v>
      </c>
      <c r="E9889" s="47" t="s">
        <v>120</v>
      </c>
      <c r="F9889" s="47" t="s">
        <v>152</v>
      </c>
      <c r="G9889" s="47" t="s">
        <v>126</v>
      </c>
      <c r="H9889" s="47" t="n">
        <v>371</v>
      </c>
      <c r="I9889" s="57" t="n">
        <f aca="false">IFERROR(H9889/INDEX(Rate_Master!$C$2:$C$13,MATCH(F9889,Rate_Master!$A$2:$A$13,0)),0)</f>
        <v>0.412222222222222</v>
      </c>
    </row>
    <row r="9890" customFormat="false" ht="15" hidden="false" customHeight="false" outlineLevel="0" collapsed="false">
      <c r="A9890" s="47" t="s">
        <v>21842</v>
      </c>
      <c r="B9890" s="47" t="s">
        <v>2177</v>
      </c>
      <c r="C9890" s="48" t="n">
        <v>46199</v>
      </c>
      <c r="D9890" s="47" t="s">
        <v>63</v>
      </c>
      <c r="E9890" s="47" t="s">
        <v>120</v>
      </c>
      <c r="F9890" s="47" t="s">
        <v>152</v>
      </c>
      <c r="G9890" s="47" t="s">
        <v>119</v>
      </c>
      <c r="H9890" s="47" t="n">
        <v>774</v>
      </c>
      <c r="I9890" s="57" t="n">
        <f aca="false">IFERROR(H9890/INDEX(Rate_Master!$C$2:$C$13,MATCH(F9890,Rate_Master!$A$2:$A$13,0)),0)</f>
        <v>0.86</v>
      </c>
    </row>
    <row r="9891" customFormat="false" ht="15" hidden="false" customHeight="false" outlineLevel="0" collapsed="false">
      <c r="A9891" s="47" t="s">
        <v>21843</v>
      </c>
      <c r="B9891" s="47" t="s">
        <v>2177</v>
      </c>
      <c r="C9891" s="48" t="n">
        <v>46199</v>
      </c>
      <c r="D9891" s="47" t="s">
        <v>63</v>
      </c>
      <c r="E9891" s="47" t="s">
        <v>120</v>
      </c>
      <c r="F9891" s="47" t="s">
        <v>152</v>
      </c>
      <c r="G9891" s="47" t="s">
        <v>121</v>
      </c>
      <c r="H9891" s="47" t="n">
        <v>700</v>
      </c>
      <c r="I9891" s="57" t="n">
        <f aca="false">IFERROR(H9891/INDEX(Rate_Master!$C$2:$C$13,MATCH(F9891,Rate_Master!$A$2:$A$13,0)),0)</f>
        <v>0.777777777777778</v>
      </c>
    </row>
    <row r="9892" customFormat="false" ht="15" hidden="false" customHeight="false" outlineLevel="0" collapsed="false">
      <c r="A9892" s="47" t="s">
        <v>21844</v>
      </c>
      <c r="B9892" s="47" t="s">
        <v>2177</v>
      </c>
      <c r="C9892" s="48" t="n">
        <v>46199</v>
      </c>
      <c r="D9892" s="47" t="s">
        <v>63</v>
      </c>
      <c r="E9892" s="47" t="s">
        <v>120</v>
      </c>
      <c r="F9892" s="47" t="s">
        <v>152</v>
      </c>
      <c r="G9892" s="47" t="s">
        <v>122</v>
      </c>
      <c r="H9892" s="47" t="n">
        <v>803</v>
      </c>
      <c r="I9892" s="57" t="n">
        <f aca="false">IFERROR(H9892/INDEX(Rate_Master!$C$2:$C$13,MATCH(F9892,Rate_Master!$A$2:$A$13,0)),0)</f>
        <v>0.892222222222222</v>
      </c>
    </row>
    <row r="9893" customFormat="false" ht="15" hidden="false" customHeight="false" outlineLevel="0" collapsed="false">
      <c r="A9893" s="47" t="s">
        <v>21845</v>
      </c>
      <c r="B9893" s="47" t="s">
        <v>2177</v>
      </c>
      <c r="C9893" s="48" t="n">
        <v>46199</v>
      </c>
      <c r="D9893" s="47" t="s">
        <v>63</v>
      </c>
      <c r="E9893" s="47" t="s">
        <v>120</v>
      </c>
      <c r="F9893" s="47" t="s">
        <v>152</v>
      </c>
      <c r="G9893" s="47" t="s">
        <v>123</v>
      </c>
      <c r="H9893" s="47" t="n">
        <v>662</v>
      </c>
      <c r="I9893" s="57" t="n">
        <f aca="false">IFERROR(H9893/INDEX(Rate_Master!$C$2:$C$13,MATCH(F9893,Rate_Master!$A$2:$A$13,0)),0)</f>
        <v>0.735555555555556</v>
      </c>
    </row>
    <row r="9894" customFormat="false" ht="15" hidden="false" customHeight="false" outlineLevel="0" collapsed="false">
      <c r="A9894" s="47" t="s">
        <v>21846</v>
      </c>
      <c r="B9894" s="47" t="s">
        <v>2177</v>
      </c>
      <c r="C9894" s="48" t="n">
        <v>46199</v>
      </c>
      <c r="D9894" s="47" t="s">
        <v>63</v>
      </c>
      <c r="E9894" s="47" t="s">
        <v>120</v>
      </c>
      <c r="F9894" s="47" t="s">
        <v>152</v>
      </c>
      <c r="G9894" s="47" t="s">
        <v>124</v>
      </c>
      <c r="H9894" s="47" t="n">
        <v>343</v>
      </c>
      <c r="I9894" s="57" t="n">
        <f aca="false">IFERROR(H9894/INDEX(Rate_Master!$C$2:$C$13,MATCH(F9894,Rate_Master!$A$2:$A$13,0)),0)</f>
        <v>0.381111111111111</v>
      </c>
    </row>
    <row r="9895" customFormat="false" ht="15" hidden="false" customHeight="false" outlineLevel="0" collapsed="false">
      <c r="A9895" s="47" t="s">
        <v>21847</v>
      </c>
      <c r="B9895" s="47" t="s">
        <v>2177</v>
      </c>
      <c r="C9895" s="48" t="n">
        <v>46199</v>
      </c>
      <c r="D9895" s="47" t="s">
        <v>63</v>
      </c>
      <c r="E9895" s="47" t="s">
        <v>120</v>
      </c>
      <c r="F9895" s="47" t="s">
        <v>152</v>
      </c>
      <c r="G9895" s="47" t="s">
        <v>125</v>
      </c>
      <c r="H9895" s="47" t="n">
        <v>246</v>
      </c>
      <c r="I9895" s="57" t="n">
        <f aca="false">IFERROR(H9895/INDEX(Rate_Master!$C$2:$C$13,MATCH(F9895,Rate_Master!$A$2:$A$13,0)),0)</f>
        <v>0.273333333333333</v>
      </c>
    </row>
    <row r="9896" customFormat="false" ht="15" hidden="false" customHeight="false" outlineLevel="0" collapsed="false">
      <c r="A9896" s="47" t="s">
        <v>21848</v>
      </c>
      <c r="B9896" s="47" t="s">
        <v>2177</v>
      </c>
      <c r="C9896" s="48" t="n">
        <v>46199</v>
      </c>
      <c r="D9896" s="47" t="s">
        <v>63</v>
      </c>
      <c r="E9896" s="47" t="s">
        <v>120</v>
      </c>
      <c r="F9896" s="47" t="s">
        <v>152</v>
      </c>
      <c r="G9896" s="47" t="s">
        <v>126</v>
      </c>
      <c r="H9896" s="47" t="n">
        <v>150</v>
      </c>
      <c r="I9896" s="57" t="n">
        <f aca="false">IFERROR(H9896/INDEX(Rate_Master!$C$2:$C$13,MATCH(F9896,Rate_Master!$A$2:$A$13,0)),0)</f>
        <v>0.166666666666667</v>
      </c>
    </row>
    <row r="9897" customFormat="false" ht="15" hidden="false" customHeight="false" outlineLevel="0" collapsed="false">
      <c r="A9897" s="47" t="s">
        <v>21849</v>
      </c>
      <c r="B9897" s="47" t="s">
        <v>2178</v>
      </c>
      <c r="C9897" s="48" t="n">
        <v>46199</v>
      </c>
      <c r="D9897" s="47" t="s">
        <v>64</v>
      </c>
      <c r="E9897" s="47" t="s">
        <v>128</v>
      </c>
      <c r="F9897" s="47" t="s">
        <v>156</v>
      </c>
      <c r="G9897" s="47" t="s">
        <v>127</v>
      </c>
      <c r="H9897" s="47" t="n">
        <v>1316</v>
      </c>
      <c r="I9897" s="57" t="n">
        <f aca="false">IFERROR(H9897/INDEX(Rate_Master!$C$2:$C$13,MATCH(F9897,Rate_Master!$A$2:$A$13,0)),0)</f>
        <v>2.74166666666667</v>
      </c>
    </row>
    <row r="9898" customFormat="false" ht="15" hidden="false" customHeight="false" outlineLevel="0" collapsed="false">
      <c r="A9898" s="47" t="s">
        <v>21850</v>
      </c>
      <c r="B9898" s="47" t="s">
        <v>2178</v>
      </c>
      <c r="C9898" s="48" t="n">
        <v>46199</v>
      </c>
      <c r="D9898" s="47" t="s">
        <v>64</v>
      </c>
      <c r="E9898" s="47" t="s">
        <v>128</v>
      </c>
      <c r="F9898" s="47" t="s">
        <v>156</v>
      </c>
      <c r="G9898" s="47" t="s">
        <v>129</v>
      </c>
      <c r="H9898" s="47" t="n">
        <v>1619</v>
      </c>
      <c r="I9898" s="57" t="n">
        <f aca="false">IFERROR(H9898/INDEX(Rate_Master!$C$2:$C$13,MATCH(F9898,Rate_Master!$A$2:$A$13,0)),0)</f>
        <v>3.37291666666667</v>
      </c>
    </row>
    <row r="9899" customFormat="false" ht="15" hidden="false" customHeight="false" outlineLevel="0" collapsed="false">
      <c r="A9899" s="47" t="s">
        <v>21851</v>
      </c>
      <c r="B9899" s="47" t="s">
        <v>2178</v>
      </c>
      <c r="C9899" s="48" t="n">
        <v>46199</v>
      </c>
      <c r="D9899" s="47" t="s">
        <v>64</v>
      </c>
      <c r="E9899" s="47" t="s">
        <v>128</v>
      </c>
      <c r="F9899" s="47" t="s">
        <v>156</v>
      </c>
      <c r="G9899" s="47" t="s">
        <v>130</v>
      </c>
      <c r="H9899" s="47" t="n">
        <v>1223</v>
      </c>
      <c r="I9899" s="57" t="n">
        <f aca="false">IFERROR(H9899/INDEX(Rate_Master!$C$2:$C$13,MATCH(F9899,Rate_Master!$A$2:$A$13,0)),0)</f>
        <v>2.54791666666667</v>
      </c>
    </row>
    <row r="9900" customFormat="false" ht="15" hidden="false" customHeight="false" outlineLevel="0" collapsed="false">
      <c r="A9900" s="47" t="s">
        <v>21852</v>
      </c>
      <c r="B9900" s="47" t="s">
        <v>2178</v>
      </c>
      <c r="C9900" s="48" t="n">
        <v>46199</v>
      </c>
      <c r="D9900" s="47" t="s">
        <v>64</v>
      </c>
      <c r="E9900" s="47" t="s">
        <v>128</v>
      </c>
      <c r="F9900" s="47" t="s">
        <v>156</v>
      </c>
      <c r="G9900" s="47" t="s">
        <v>131</v>
      </c>
      <c r="H9900" s="47" t="n">
        <v>379</v>
      </c>
      <c r="I9900" s="57" t="n">
        <f aca="false">IFERROR(H9900/INDEX(Rate_Master!$C$2:$C$13,MATCH(F9900,Rate_Master!$A$2:$A$13,0)),0)</f>
        <v>0.789583333333333</v>
      </c>
    </row>
    <row r="9901" customFormat="false" ht="15" hidden="false" customHeight="false" outlineLevel="0" collapsed="false">
      <c r="A9901" s="47" t="s">
        <v>21853</v>
      </c>
      <c r="B9901" s="47" t="s">
        <v>2178</v>
      </c>
      <c r="C9901" s="48" t="n">
        <v>46199</v>
      </c>
      <c r="D9901" s="47" t="s">
        <v>64</v>
      </c>
      <c r="E9901" s="47" t="s">
        <v>128</v>
      </c>
      <c r="F9901" s="47" t="s">
        <v>156</v>
      </c>
      <c r="G9901" s="47" t="s">
        <v>132</v>
      </c>
      <c r="H9901" s="47" t="n">
        <v>305</v>
      </c>
      <c r="I9901" s="57" t="n">
        <f aca="false">IFERROR(H9901/INDEX(Rate_Master!$C$2:$C$13,MATCH(F9901,Rate_Master!$A$2:$A$13,0)),0)</f>
        <v>0.635416666666667</v>
      </c>
    </row>
    <row r="9902" customFormat="false" ht="15" hidden="false" customHeight="false" outlineLevel="0" collapsed="false">
      <c r="A9902" s="47" t="s">
        <v>21854</v>
      </c>
      <c r="B9902" s="47" t="s">
        <v>2179</v>
      </c>
      <c r="C9902" s="48" t="n">
        <v>46199</v>
      </c>
      <c r="D9902" s="47" t="s">
        <v>64</v>
      </c>
      <c r="E9902" s="47" t="s">
        <v>128</v>
      </c>
      <c r="F9902" s="47" t="s">
        <v>154</v>
      </c>
      <c r="G9902" s="47" t="s">
        <v>127</v>
      </c>
      <c r="H9902" s="47" t="n">
        <v>953</v>
      </c>
      <c r="I9902" s="57" t="n">
        <f aca="false">IFERROR(H9902/INDEX(Rate_Master!$C$2:$C$13,MATCH(F9902,Rate_Master!$A$2:$A$13,0)),0)</f>
        <v>1.58833333333333</v>
      </c>
    </row>
    <row r="9903" customFormat="false" ht="15" hidden="false" customHeight="false" outlineLevel="0" collapsed="false">
      <c r="A9903" s="47" t="s">
        <v>21855</v>
      </c>
      <c r="B9903" s="47" t="s">
        <v>2179</v>
      </c>
      <c r="C9903" s="48" t="n">
        <v>46199</v>
      </c>
      <c r="D9903" s="47" t="s">
        <v>64</v>
      </c>
      <c r="E9903" s="47" t="s">
        <v>128</v>
      </c>
      <c r="F9903" s="47" t="s">
        <v>154</v>
      </c>
      <c r="G9903" s="47" t="s">
        <v>129</v>
      </c>
      <c r="H9903" s="47" t="n">
        <v>577</v>
      </c>
      <c r="I9903" s="57" t="n">
        <f aca="false">IFERROR(H9903/INDEX(Rate_Master!$C$2:$C$13,MATCH(F9903,Rate_Master!$A$2:$A$13,0)),0)</f>
        <v>0.961666666666667</v>
      </c>
    </row>
    <row r="9904" customFormat="false" ht="15" hidden="false" customHeight="false" outlineLevel="0" collapsed="false">
      <c r="A9904" s="47" t="s">
        <v>21856</v>
      </c>
      <c r="B9904" s="47" t="s">
        <v>2179</v>
      </c>
      <c r="C9904" s="48" t="n">
        <v>46199</v>
      </c>
      <c r="D9904" s="47" t="s">
        <v>64</v>
      </c>
      <c r="E9904" s="47" t="s">
        <v>128</v>
      </c>
      <c r="F9904" s="47" t="s">
        <v>154</v>
      </c>
      <c r="G9904" s="47" t="s">
        <v>130</v>
      </c>
      <c r="H9904" s="47" t="n">
        <v>609</v>
      </c>
      <c r="I9904" s="57" t="n">
        <f aca="false">IFERROR(H9904/INDEX(Rate_Master!$C$2:$C$13,MATCH(F9904,Rate_Master!$A$2:$A$13,0)),0)</f>
        <v>1.015</v>
      </c>
    </row>
    <row r="9905" customFormat="false" ht="15" hidden="false" customHeight="false" outlineLevel="0" collapsed="false">
      <c r="A9905" s="47" t="s">
        <v>21857</v>
      </c>
      <c r="B9905" s="47" t="s">
        <v>2179</v>
      </c>
      <c r="C9905" s="48" t="n">
        <v>46199</v>
      </c>
      <c r="D9905" s="47" t="s">
        <v>64</v>
      </c>
      <c r="E9905" s="47" t="s">
        <v>128</v>
      </c>
      <c r="F9905" s="47" t="s">
        <v>154</v>
      </c>
      <c r="G9905" s="47" t="s">
        <v>131</v>
      </c>
      <c r="H9905" s="47" t="n">
        <v>234</v>
      </c>
      <c r="I9905" s="57" t="n">
        <f aca="false">IFERROR(H9905/INDEX(Rate_Master!$C$2:$C$13,MATCH(F9905,Rate_Master!$A$2:$A$13,0)),0)</f>
        <v>0.39</v>
      </c>
    </row>
    <row r="9906" customFormat="false" ht="15" hidden="false" customHeight="false" outlineLevel="0" collapsed="false">
      <c r="A9906" s="47" t="s">
        <v>21858</v>
      </c>
      <c r="B9906" s="47" t="s">
        <v>2179</v>
      </c>
      <c r="C9906" s="48" t="n">
        <v>46199</v>
      </c>
      <c r="D9906" s="47" t="s">
        <v>64</v>
      </c>
      <c r="E9906" s="47" t="s">
        <v>128</v>
      </c>
      <c r="F9906" s="47" t="s">
        <v>154</v>
      </c>
      <c r="G9906" s="47" t="s">
        <v>132</v>
      </c>
      <c r="H9906" s="47" t="n">
        <v>188</v>
      </c>
      <c r="I9906" s="57" t="n">
        <f aca="false">IFERROR(H9906/INDEX(Rate_Master!$C$2:$C$13,MATCH(F9906,Rate_Master!$A$2:$A$13,0)),0)</f>
        <v>0.313333333333333</v>
      </c>
    </row>
    <row r="9907" customFormat="false" ht="15" hidden="false" customHeight="false" outlineLevel="0" collapsed="false">
      <c r="A9907" s="47" t="s">
        <v>21859</v>
      </c>
      <c r="B9907" s="47" t="s">
        <v>2181</v>
      </c>
      <c r="C9907" s="48" t="n">
        <v>46199</v>
      </c>
      <c r="D9907" s="47" t="s">
        <v>65</v>
      </c>
      <c r="E9907" s="47" t="s">
        <v>134</v>
      </c>
      <c r="F9907" s="47" t="s">
        <v>157</v>
      </c>
      <c r="G9907" s="47" t="s">
        <v>133</v>
      </c>
      <c r="H9907" s="47" t="n">
        <v>1258</v>
      </c>
      <c r="I9907" s="57" t="n">
        <f aca="false">IFERROR(H9907/INDEX(Rate_Master!$C$2:$C$13,MATCH(F9907,Rate_Master!$A$2:$A$13,0)),0)</f>
        <v>5.71818181818182</v>
      </c>
    </row>
    <row r="9908" customFormat="false" ht="15" hidden="false" customHeight="false" outlineLevel="0" collapsed="false">
      <c r="A9908" s="47" t="s">
        <v>21860</v>
      </c>
      <c r="B9908" s="47" t="s">
        <v>2181</v>
      </c>
      <c r="C9908" s="48" t="n">
        <v>46199</v>
      </c>
      <c r="D9908" s="47" t="s">
        <v>65</v>
      </c>
      <c r="E9908" s="47" t="s">
        <v>134</v>
      </c>
      <c r="F9908" s="47" t="s">
        <v>157</v>
      </c>
      <c r="G9908" s="47" t="s">
        <v>135</v>
      </c>
      <c r="H9908" s="47" t="n">
        <v>652</v>
      </c>
      <c r="I9908" s="57" t="n">
        <f aca="false">IFERROR(H9908/INDEX(Rate_Master!$C$2:$C$13,MATCH(F9908,Rate_Master!$A$2:$A$13,0)),0)</f>
        <v>2.96363636363636</v>
      </c>
    </row>
    <row r="9909" customFormat="false" ht="15" hidden="false" customHeight="false" outlineLevel="0" collapsed="false">
      <c r="A9909" s="47" t="s">
        <v>21861</v>
      </c>
      <c r="B9909" s="47" t="s">
        <v>2181</v>
      </c>
      <c r="C9909" s="48" t="n">
        <v>46199</v>
      </c>
      <c r="D9909" s="47" t="s">
        <v>65</v>
      </c>
      <c r="E9909" s="47" t="s">
        <v>134</v>
      </c>
      <c r="F9909" s="47" t="s">
        <v>157</v>
      </c>
      <c r="G9909" s="47" t="s">
        <v>136</v>
      </c>
      <c r="H9909" s="47" t="n">
        <v>548</v>
      </c>
      <c r="I9909" s="57" t="n">
        <f aca="false">IFERROR(H9909/INDEX(Rate_Master!$C$2:$C$13,MATCH(F9909,Rate_Master!$A$2:$A$13,0)),0)</f>
        <v>2.49090909090909</v>
      </c>
    </row>
    <row r="9910" customFormat="false" ht="15" hidden="false" customHeight="false" outlineLevel="0" collapsed="false">
      <c r="A9910" s="47" t="s">
        <v>21862</v>
      </c>
      <c r="B9910" s="47" t="s">
        <v>2181</v>
      </c>
      <c r="C9910" s="48" t="n">
        <v>46199</v>
      </c>
      <c r="D9910" s="47" t="s">
        <v>65</v>
      </c>
      <c r="E9910" s="47" t="s">
        <v>134</v>
      </c>
      <c r="F9910" s="47" t="s">
        <v>157</v>
      </c>
      <c r="G9910" s="47" t="s">
        <v>137</v>
      </c>
      <c r="H9910" s="47" t="n">
        <v>390</v>
      </c>
      <c r="I9910" s="57" t="n">
        <f aca="false">IFERROR(H9910/INDEX(Rate_Master!$C$2:$C$13,MATCH(F9910,Rate_Master!$A$2:$A$13,0)),0)</f>
        <v>1.77272727272727</v>
      </c>
    </row>
    <row r="9911" customFormat="false" ht="15" hidden="false" customHeight="false" outlineLevel="0" collapsed="false">
      <c r="A9911" s="47" t="s">
        <v>21863</v>
      </c>
      <c r="B9911" s="47" t="s">
        <v>2181</v>
      </c>
      <c r="C9911" s="48" t="n">
        <v>46199</v>
      </c>
      <c r="D9911" s="47" t="s">
        <v>65</v>
      </c>
      <c r="E9911" s="47" t="s">
        <v>134</v>
      </c>
      <c r="F9911" s="47" t="s">
        <v>157</v>
      </c>
      <c r="G9911" s="47" t="s">
        <v>138</v>
      </c>
      <c r="H9911" s="47" t="n">
        <v>200</v>
      </c>
      <c r="I9911" s="57" t="n">
        <f aca="false">IFERROR(H9911/INDEX(Rate_Master!$C$2:$C$13,MATCH(F9911,Rate_Master!$A$2:$A$13,0)),0)</f>
        <v>0.909090909090909</v>
      </c>
    </row>
    <row r="9912" customFormat="false" ht="15" hidden="false" customHeight="false" outlineLevel="0" collapsed="false">
      <c r="A9912" s="47" t="s">
        <v>21864</v>
      </c>
      <c r="B9912" s="47" t="s">
        <v>2183</v>
      </c>
      <c r="C9912" s="48" t="n">
        <v>46199</v>
      </c>
      <c r="D9912" s="47" t="s">
        <v>65</v>
      </c>
      <c r="E9912" s="47" t="s">
        <v>134</v>
      </c>
      <c r="F9912" s="47" t="s">
        <v>157</v>
      </c>
      <c r="G9912" s="47" t="s">
        <v>133</v>
      </c>
      <c r="H9912" s="47" t="n">
        <v>1163</v>
      </c>
      <c r="I9912" s="57" t="n">
        <f aca="false">IFERROR(H9912/INDEX(Rate_Master!$C$2:$C$13,MATCH(F9912,Rate_Master!$A$2:$A$13,0)),0)</f>
        <v>5.28636363636364</v>
      </c>
    </row>
    <row r="9913" customFormat="false" ht="15" hidden="false" customHeight="false" outlineLevel="0" collapsed="false">
      <c r="A9913" s="47" t="s">
        <v>21865</v>
      </c>
      <c r="B9913" s="47" t="s">
        <v>2183</v>
      </c>
      <c r="C9913" s="48" t="n">
        <v>46199</v>
      </c>
      <c r="D9913" s="47" t="s">
        <v>65</v>
      </c>
      <c r="E9913" s="47" t="s">
        <v>134</v>
      </c>
      <c r="F9913" s="47" t="s">
        <v>157</v>
      </c>
      <c r="G9913" s="47" t="s">
        <v>135</v>
      </c>
      <c r="H9913" s="47" t="n">
        <v>627</v>
      </c>
      <c r="I9913" s="57" t="n">
        <f aca="false">IFERROR(H9913/INDEX(Rate_Master!$C$2:$C$13,MATCH(F9913,Rate_Master!$A$2:$A$13,0)),0)</f>
        <v>2.85</v>
      </c>
    </row>
    <row r="9914" customFormat="false" ht="15" hidden="false" customHeight="false" outlineLevel="0" collapsed="false">
      <c r="A9914" s="47" t="s">
        <v>21866</v>
      </c>
      <c r="B9914" s="47" t="s">
        <v>2183</v>
      </c>
      <c r="C9914" s="48" t="n">
        <v>46199</v>
      </c>
      <c r="D9914" s="47" t="s">
        <v>65</v>
      </c>
      <c r="E9914" s="47" t="s">
        <v>134</v>
      </c>
      <c r="F9914" s="47" t="s">
        <v>157</v>
      </c>
      <c r="G9914" s="47" t="s">
        <v>136</v>
      </c>
      <c r="H9914" s="47" t="n">
        <v>472</v>
      </c>
      <c r="I9914" s="57" t="n">
        <f aca="false">IFERROR(H9914/INDEX(Rate_Master!$C$2:$C$13,MATCH(F9914,Rate_Master!$A$2:$A$13,0)),0)</f>
        <v>2.14545454545455</v>
      </c>
    </row>
    <row r="9915" customFormat="false" ht="15" hidden="false" customHeight="false" outlineLevel="0" collapsed="false">
      <c r="A9915" s="47" t="s">
        <v>21867</v>
      </c>
      <c r="B9915" s="47" t="s">
        <v>2183</v>
      </c>
      <c r="C9915" s="48" t="n">
        <v>46199</v>
      </c>
      <c r="D9915" s="47" t="s">
        <v>65</v>
      </c>
      <c r="E9915" s="47" t="s">
        <v>134</v>
      </c>
      <c r="F9915" s="47" t="s">
        <v>157</v>
      </c>
      <c r="G9915" s="47" t="s">
        <v>137</v>
      </c>
      <c r="H9915" s="47" t="n">
        <v>342</v>
      </c>
      <c r="I9915" s="57" t="n">
        <f aca="false">IFERROR(H9915/INDEX(Rate_Master!$C$2:$C$13,MATCH(F9915,Rate_Master!$A$2:$A$13,0)),0)</f>
        <v>1.55454545454545</v>
      </c>
    </row>
    <row r="9916" customFormat="false" ht="15" hidden="false" customHeight="false" outlineLevel="0" collapsed="false">
      <c r="A9916" s="47" t="s">
        <v>21868</v>
      </c>
      <c r="B9916" s="47" t="s">
        <v>2183</v>
      </c>
      <c r="C9916" s="48" t="n">
        <v>46199</v>
      </c>
      <c r="D9916" s="47" t="s">
        <v>65</v>
      </c>
      <c r="E9916" s="47" t="s">
        <v>134</v>
      </c>
      <c r="F9916" s="47" t="s">
        <v>157</v>
      </c>
      <c r="G9916" s="47" t="s">
        <v>138</v>
      </c>
      <c r="H9916" s="47" t="n">
        <v>182</v>
      </c>
      <c r="I9916" s="57" t="n">
        <f aca="false">IFERROR(H9916/INDEX(Rate_Master!$C$2:$C$13,MATCH(F9916,Rate_Master!$A$2:$A$13,0)),0)</f>
        <v>0.827272727272727</v>
      </c>
    </row>
    <row r="9917" customFormat="false" ht="15" hidden="false" customHeight="false" outlineLevel="0" collapsed="false">
      <c r="A9917" s="47" t="s">
        <v>21869</v>
      </c>
      <c r="B9917" s="47" t="s">
        <v>2184</v>
      </c>
      <c r="C9917" s="48" t="n">
        <v>46199</v>
      </c>
      <c r="D9917" s="47" t="s">
        <v>65</v>
      </c>
      <c r="E9917" s="47" t="s">
        <v>134</v>
      </c>
      <c r="F9917" s="47" t="s">
        <v>157</v>
      </c>
      <c r="G9917" s="47" t="s">
        <v>133</v>
      </c>
      <c r="H9917" s="47" t="n">
        <v>719</v>
      </c>
      <c r="I9917" s="57" t="n">
        <f aca="false">IFERROR(H9917/INDEX(Rate_Master!$C$2:$C$13,MATCH(F9917,Rate_Master!$A$2:$A$13,0)),0)</f>
        <v>3.26818181818182</v>
      </c>
    </row>
    <row r="9918" customFormat="false" ht="15" hidden="false" customHeight="false" outlineLevel="0" collapsed="false">
      <c r="A9918" s="47" t="s">
        <v>21870</v>
      </c>
      <c r="B9918" s="47" t="s">
        <v>2184</v>
      </c>
      <c r="C9918" s="48" t="n">
        <v>46199</v>
      </c>
      <c r="D9918" s="47" t="s">
        <v>65</v>
      </c>
      <c r="E9918" s="47" t="s">
        <v>134</v>
      </c>
      <c r="F9918" s="47" t="s">
        <v>157</v>
      </c>
      <c r="G9918" s="47" t="s">
        <v>135</v>
      </c>
      <c r="H9918" s="47" t="n">
        <v>377</v>
      </c>
      <c r="I9918" s="57" t="n">
        <f aca="false">IFERROR(H9918/INDEX(Rate_Master!$C$2:$C$13,MATCH(F9918,Rate_Master!$A$2:$A$13,0)),0)</f>
        <v>1.71363636363636</v>
      </c>
    </row>
    <row r="9919" customFormat="false" ht="15" hidden="false" customHeight="false" outlineLevel="0" collapsed="false">
      <c r="A9919" s="47" t="s">
        <v>21871</v>
      </c>
      <c r="B9919" s="47" t="s">
        <v>2184</v>
      </c>
      <c r="C9919" s="48" t="n">
        <v>46199</v>
      </c>
      <c r="D9919" s="47" t="s">
        <v>65</v>
      </c>
      <c r="E9919" s="47" t="s">
        <v>134</v>
      </c>
      <c r="F9919" s="47" t="s">
        <v>157</v>
      </c>
      <c r="G9919" s="47" t="s">
        <v>136</v>
      </c>
      <c r="H9919" s="47" t="n">
        <v>315</v>
      </c>
      <c r="I9919" s="57" t="n">
        <f aca="false">IFERROR(H9919/INDEX(Rate_Master!$C$2:$C$13,MATCH(F9919,Rate_Master!$A$2:$A$13,0)),0)</f>
        <v>1.43181818181818</v>
      </c>
    </row>
    <row r="9920" customFormat="false" ht="15" hidden="false" customHeight="false" outlineLevel="0" collapsed="false">
      <c r="A9920" s="47" t="s">
        <v>21872</v>
      </c>
      <c r="B9920" s="47" t="s">
        <v>2184</v>
      </c>
      <c r="C9920" s="48" t="n">
        <v>46199</v>
      </c>
      <c r="D9920" s="47" t="s">
        <v>65</v>
      </c>
      <c r="E9920" s="47" t="s">
        <v>134</v>
      </c>
      <c r="F9920" s="47" t="s">
        <v>157</v>
      </c>
      <c r="G9920" s="47" t="s">
        <v>137</v>
      </c>
      <c r="H9920" s="47" t="n">
        <v>205</v>
      </c>
      <c r="I9920" s="57" t="n">
        <f aca="false">IFERROR(H9920/INDEX(Rate_Master!$C$2:$C$13,MATCH(F9920,Rate_Master!$A$2:$A$13,0)),0)</f>
        <v>0.931818181818182</v>
      </c>
    </row>
    <row r="9921" customFormat="false" ht="15" hidden="false" customHeight="false" outlineLevel="0" collapsed="false">
      <c r="A9921" s="47" t="s">
        <v>21873</v>
      </c>
      <c r="B9921" s="47" t="s">
        <v>2184</v>
      </c>
      <c r="C9921" s="48" t="n">
        <v>46199</v>
      </c>
      <c r="D9921" s="47" t="s">
        <v>65</v>
      </c>
      <c r="E9921" s="47" t="s">
        <v>134</v>
      </c>
      <c r="F9921" s="47" t="s">
        <v>157</v>
      </c>
      <c r="G9921" s="47" t="s">
        <v>138</v>
      </c>
      <c r="H9921" s="47" t="n">
        <v>122</v>
      </c>
      <c r="I9921" s="57" t="n">
        <f aca="false">IFERROR(H9921/INDEX(Rate_Master!$C$2:$C$13,MATCH(F9921,Rate_Master!$A$2:$A$13,0)),0)</f>
        <v>0.554545454545455</v>
      </c>
    </row>
    <row r="9922" customFormat="false" ht="15" hidden="false" customHeight="false" outlineLevel="0" collapsed="false">
      <c r="A9922" s="47" t="s">
        <v>21874</v>
      </c>
      <c r="B9922" s="47" t="s">
        <v>2185</v>
      </c>
      <c r="C9922" s="48" t="n">
        <v>46200</v>
      </c>
      <c r="D9922" s="47" t="s">
        <v>62</v>
      </c>
      <c r="E9922" s="47" t="s">
        <v>120</v>
      </c>
      <c r="F9922" s="47" t="s">
        <v>150</v>
      </c>
      <c r="G9922" s="47" t="s">
        <v>119</v>
      </c>
      <c r="H9922" s="47" t="n">
        <v>881</v>
      </c>
      <c r="I9922" s="57" t="n">
        <f aca="false">IFERROR(H9922/INDEX(Rate_Master!$C$2:$C$13,MATCH(F9922,Rate_Master!$A$2:$A$13,0)),0)</f>
        <v>1.10125</v>
      </c>
    </row>
    <row r="9923" customFormat="false" ht="15" hidden="false" customHeight="false" outlineLevel="0" collapsed="false">
      <c r="A9923" s="47" t="s">
        <v>21875</v>
      </c>
      <c r="B9923" s="47" t="s">
        <v>2185</v>
      </c>
      <c r="C9923" s="48" t="n">
        <v>46200</v>
      </c>
      <c r="D9923" s="47" t="s">
        <v>62</v>
      </c>
      <c r="E9923" s="47" t="s">
        <v>120</v>
      </c>
      <c r="F9923" s="47" t="s">
        <v>150</v>
      </c>
      <c r="G9923" s="47" t="s">
        <v>121</v>
      </c>
      <c r="H9923" s="47" t="n">
        <v>834</v>
      </c>
      <c r="I9923" s="57" t="n">
        <f aca="false">IFERROR(H9923/INDEX(Rate_Master!$C$2:$C$13,MATCH(F9923,Rate_Master!$A$2:$A$13,0)),0)</f>
        <v>1.0425</v>
      </c>
    </row>
    <row r="9924" customFormat="false" ht="15" hidden="false" customHeight="false" outlineLevel="0" collapsed="false">
      <c r="A9924" s="47" t="s">
        <v>21876</v>
      </c>
      <c r="B9924" s="47" t="s">
        <v>2185</v>
      </c>
      <c r="C9924" s="48" t="n">
        <v>46200</v>
      </c>
      <c r="D9924" s="47" t="s">
        <v>62</v>
      </c>
      <c r="E9924" s="47" t="s">
        <v>120</v>
      </c>
      <c r="F9924" s="47" t="s">
        <v>150</v>
      </c>
      <c r="G9924" s="47" t="s">
        <v>122</v>
      </c>
      <c r="H9924" s="47" t="n">
        <v>1498</v>
      </c>
      <c r="I9924" s="57" t="n">
        <f aca="false">IFERROR(H9924/INDEX(Rate_Master!$C$2:$C$13,MATCH(F9924,Rate_Master!$A$2:$A$13,0)),0)</f>
        <v>1.8725</v>
      </c>
    </row>
    <row r="9925" customFormat="false" ht="15" hidden="false" customHeight="false" outlineLevel="0" collapsed="false">
      <c r="A9925" s="47" t="s">
        <v>21877</v>
      </c>
      <c r="B9925" s="47" t="s">
        <v>2185</v>
      </c>
      <c r="C9925" s="48" t="n">
        <v>46200</v>
      </c>
      <c r="D9925" s="47" t="s">
        <v>62</v>
      </c>
      <c r="E9925" s="47" t="s">
        <v>120</v>
      </c>
      <c r="F9925" s="47" t="s">
        <v>150</v>
      </c>
      <c r="G9925" s="47" t="s">
        <v>123</v>
      </c>
      <c r="H9925" s="47" t="n">
        <v>659</v>
      </c>
      <c r="I9925" s="57" t="n">
        <f aca="false">IFERROR(H9925/INDEX(Rate_Master!$C$2:$C$13,MATCH(F9925,Rate_Master!$A$2:$A$13,0)),0)</f>
        <v>0.82375</v>
      </c>
    </row>
    <row r="9926" customFormat="false" ht="15" hidden="false" customHeight="false" outlineLevel="0" collapsed="false">
      <c r="A9926" s="47" t="s">
        <v>21878</v>
      </c>
      <c r="B9926" s="47" t="s">
        <v>2185</v>
      </c>
      <c r="C9926" s="48" t="n">
        <v>46200</v>
      </c>
      <c r="D9926" s="47" t="s">
        <v>62</v>
      </c>
      <c r="E9926" s="47" t="s">
        <v>120</v>
      </c>
      <c r="F9926" s="47" t="s">
        <v>150</v>
      </c>
      <c r="G9926" s="47" t="s">
        <v>124</v>
      </c>
      <c r="H9926" s="47" t="n">
        <v>417</v>
      </c>
      <c r="I9926" s="57" t="n">
        <f aca="false">IFERROR(H9926/INDEX(Rate_Master!$C$2:$C$13,MATCH(F9926,Rate_Master!$A$2:$A$13,0)),0)</f>
        <v>0.52125</v>
      </c>
    </row>
    <row r="9927" customFormat="false" ht="15" hidden="false" customHeight="false" outlineLevel="0" collapsed="false">
      <c r="A9927" s="47" t="s">
        <v>21879</v>
      </c>
      <c r="B9927" s="47" t="s">
        <v>2185</v>
      </c>
      <c r="C9927" s="48" t="n">
        <v>46200</v>
      </c>
      <c r="D9927" s="47" t="s">
        <v>62</v>
      </c>
      <c r="E9927" s="47" t="s">
        <v>120</v>
      </c>
      <c r="F9927" s="47" t="s">
        <v>150</v>
      </c>
      <c r="G9927" s="47" t="s">
        <v>125</v>
      </c>
      <c r="H9927" s="47" t="n">
        <v>254</v>
      </c>
      <c r="I9927" s="57" t="n">
        <f aca="false">IFERROR(H9927/INDEX(Rate_Master!$C$2:$C$13,MATCH(F9927,Rate_Master!$A$2:$A$13,0)),0)</f>
        <v>0.3175</v>
      </c>
    </row>
    <row r="9928" customFormat="false" ht="15" hidden="false" customHeight="false" outlineLevel="0" collapsed="false">
      <c r="A9928" s="47" t="s">
        <v>21880</v>
      </c>
      <c r="B9928" s="47" t="s">
        <v>2185</v>
      </c>
      <c r="C9928" s="48" t="n">
        <v>46200</v>
      </c>
      <c r="D9928" s="47" t="s">
        <v>62</v>
      </c>
      <c r="E9928" s="47" t="s">
        <v>120</v>
      </c>
      <c r="F9928" s="47" t="s">
        <v>150</v>
      </c>
      <c r="G9928" s="47" t="s">
        <v>126</v>
      </c>
      <c r="H9928" s="47" t="n">
        <v>170</v>
      </c>
      <c r="I9928" s="57" t="n">
        <f aca="false">IFERROR(H9928/INDEX(Rate_Master!$C$2:$C$13,MATCH(F9928,Rate_Master!$A$2:$A$13,0)),0)</f>
        <v>0.2125</v>
      </c>
    </row>
    <row r="9929" customFormat="false" ht="15" hidden="false" customHeight="false" outlineLevel="0" collapsed="false">
      <c r="A9929" s="47" t="s">
        <v>21881</v>
      </c>
      <c r="B9929" s="47" t="s">
        <v>2186</v>
      </c>
      <c r="C9929" s="48" t="n">
        <v>46200</v>
      </c>
      <c r="D9929" s="47" t="s">
        <v>62</v>
      </c>
      <c r="E9929" s="47" t="s">
        <v>120</v>
      </c>
      <c r="F9929" s="47" t="s">
        <v>150</v>
      </c>
      <c r="G9929" s="47" t="s">
        <v>119</v>
      </c>
      <c r="H9929" s="47" t="n">
        <v>1524</v>
      </c>
      <c r="I9929" s="57" t="n">
        <f aca="false">IFERROR(H9929/INDEX(Rate_Master!$C$2:$C$13,MATCH(F9929,Rate_Master!$A$2:$A$13,0)),0)</f>
        <v>1.905</v>
      </c>
    </row>
    <row r="9930" customFormat="false" ht="15" hidden="false" customHeight="false" outlineLevel="0" collapsed="false">
      <c r="A9930" s="47" t="s">
        <v>21882</v>
      </c>
      <c r="B9930" s="47" t="s">
        <v>2186</v>
      </c>
      <c r="C9930" s="48" t="n">
        <v>46200</v>
      </c>
      <c r="D9930" s="47" t="s">
        <v>62</v>
      </c>
      <c r="E9930" s="47" t="s">
        <v>120</v>
      </c>
      <c r="F9930" s="47" t="s">
        <v>150</v>
      </c>
      <c r="G9930" s="47" t="s">
        <v>121</v>
      </c>
      <c r="H9930" s="47" t="n">
        <v>1424</v>
      </c>
      <c r="I9930" s="57" t="n">
        <f aca="false">IFERROR(H9930/INDEX(Rate_Master!$C$2:$C$13,MATCH(F9930,Rate_Master!$A$2:$A$13,0)),0)</f>
        <v>1.78</v>
      </c>
    </row>
    <row r="9931" customFormat="false" ht="15" hidden="false" customHeight="false" outlineLevel="0" collapsed="false">
      <c r="A9931" s="47" t="s">
        <v>21883</v>
      </c>
      <c r="B9931" s="47" t="s">
        <v>2186</v>
      </c>
      <c r="C9931" s="48" t="n">
        <v>46200</v>
      </c>
      <c r="D9931" s="47" t="s">
        <v>62</v>
      </c>
      <c r="E9931" s="47" t="s">
        <v>120</v>
      </c>
      <c r="F9931" s="47" t="s">
        <v>150</v>
      </c>
      <c r="G9931" s="47" t="s">
        <v>122</v>
      </c>
      <c r="H9931" s="47" t="n">
        <v>2336</v>
      </c>
      <c r="I9931" s="57" t="n">
        <f aca="false">IFERROR(H9931/INDEX(Rate_Master!$C$2:$C$13,MATCH(F9931,Rate_Master!$A$2:$A$13,0)),0)</f>
        <v>2.92</v>
      </c>
    </row>
    <row r="9932" customFormat="false" ht="15" hidden="false" customHeight="false" outlineLevel="0" collapsed="false">
      <c r="A9932" s="47" t="s">
        <v>21884</v>
      </c>
      <c r="B9932" s="47" t="s">
        <v>2186</v>
      </c>
      <c r="C9932" s="48" t="n">
        <v>46200</v>
      </c>
      <c r="D9932" s="47" t="s">
        <v>62</v>
      </c>
      <c r="E9932" s="47" t="s">
        <v>120</v>
      </c>
      <c r="F9932" s="47" t="s">
        <v>150</v>
      </c>
      <c r="G9932" s="47" t="s">
        <v>123</v>
      </c>
      <c r="H9932" s="47" t="n">
        <v>1106</v>
      </c>
      <c r="I9932" s="57" t="n">
        <f aca="false">IFERROR(H9932/INDEX(Rate_Master!$C$2:$C$13,MATCH(F9932,Rate_Master!$A$2:$A$13,0)),0)</f>
        <v>1.3825</v>
      </c>
    </row>
    <row r="9933" customFormat="false" ht="15" hidden="false" customHeight="false" outlineLevel="0" collapsed="false">
      <c r="A9933" s="47" t="s">
        <v>21885</v>
      </c>
      <c r="B9933" s="47" t="s">
        <v>2186</v>
      </c>
      <c r="C9933" s="48" t="n">
        <v>46200</v>
      </c>
      <c r="D9933" s="47" t="s">
        <v>62</v>
      </c>
      <c r="E9933" s="47" t="s">
        <v>120</v>
      </c>
      <c r="F9933" s="47" t="s">
        <v>150</v>
      </c>
      <c r="G9933" s="47" t="s">
        <v>124</v>
      </c>
      <c r="H9933" s="47" t="n">
        <v>723</v>
      </c>
      <c r="I9933" s="57" t="n">
        <f aca="false">IFERROR(H9933/INDEX(Rate_Master!$C$2:$C$13,MATCH(F9933,Rate_Master!$A$2:$A$13,0)),0)</f>
        <v>0.90375</v>
      </c>
    </row>
    <row r="9934" customFormat="false" ht="15" hidden="false" customHeight="false" outlineLevel="0" collapsed="false">
      <c r="A9934" s="47" t="s">
        <v>21886</v>
      </c>
      <c r="B9934" s="47" t="s">
        <v>2186</v>
      </c>
      <c r="C9934" s="48" t="n">
        <v>46200</v>
      </c>
      <c r="D9934" s="47" t="s">
        <v>62</v>
      </c>
      <c r="E9934" s="47" t="s">
        <v>120</v>
      </c>
      <c r="F9934" s="47" t="s">
        <v>150</v>
      </c>
      <c r="G9934" s="47" t="s">
        <v>125</v>
      </c>
      <c r="H9934" s="47" t="n">
        <v>417</v>
      </c>
      <c r="I9934" s="57" t="n">
        <f aca="false">IFERROR(H9934/INDEX(Rate_Master!$C$2:$C$13,MATCH(F9934,Rate_Master!$A$2:$A$13,0)),0)</f>
        <v>0.52125</v>
      </c>
    </row>
    <row r="9935" customFormat="false" ht="15" hidden="false" customHeight="false" outlineLevel="0" collapsed="false">
      <c r="A9935" s="47" t="s">
        <v>21887</v>
      </c>
      <c r="B9935" s="47" t="s">
        <v>2186</v>
      </c>
      <c r="C9935" s="48" t="n">
        <v>46200</v>
      </c>
      <c r="D9935" s="47" t="s">
        <v>62</v>
      </c>
      <c r="E9935" s="47" t="s">
        <v>120</v>
      </c>
      <c r="F9935" s="47" t="s">
        <v>150</v>
      </c>
      <c r="G9935" s="47" t="s">
        <v>126</v>
      </c>
      <c r="H9935" s="47" t="n">
        <v>298</v>
      </c>
      <c r="I9935" s="57" t="n">
        <f aca="false">IFERROR(H9935/INDEX(Rate_Master!$C$2:$C$13,MATCH(F9935,Rate_Master!$A$2:$A$13,0)),0)</f>
        <v>0.3725</v>
      </c>
    </row>
    <row r="9936" customFormat="false" ht="15" hidden="false" customHeight="false" outlineLevel="0" collapsed="false">
      <c r="A9936" s="47" t="s">
        <v>21888</v>
      </c>
      <c r="B9936" s="47" t="s">
        <v>2187</v>
      </c>
      <c r="C9936" s="48" t="n">
        <v>46200</v>
      </c>
      <c r="D9936" s="47" t="s">
        <v>62</v>
      </c>
      <c r="E9936" s="47" t="s">
        <v>120</v>
      </c>
      <c r="F9936" s="47" t="s">
        <v>148</v>
      </c>
      <c r="G9936" s="47" t="s">
        <v>119</v>
      </c>
      <c r="H9936" s="47" t="n">
        <v>1064</v>
      </c>
      <c r="I9936" s="57" t="n">
        <f aca="false">IFERROR(H9936/INDEX(Rate_Master!$C$2:$C$13,MATCH(F9936,Rate_Master!$A$2:$A$13,0)),0)</f>
        <v>1.18222222222222</v>
      </c>
    </row>
    <row r="9937" customFormat="false" ht="15" hidden="false" customHeight="false" outlineLevel="0" collapsed="false">
      <c r="A9937" s="47" t="s">
        <v>21889</v>
      </c>
      <c r="B9937" s="47" t="s">
        <v>2187</v>
      </c>
      <c r="C9937" s="48" t="n">
        <v>46200</v>
      </c>
      <c r="D9937" s="47" t="s">
        <v>62</v>
      </c>
      <c r="E9937" s="47" t="s">
        <v>120</v>
      </c>
      <c r="F9937" s="47" t="s">
        <v>148</v>
      </c>
      <c r="G9937" s="47" t="s">
        <v>121</v>
      </c>
      <c r="H9937" s="47" t="n">
        <v>1051</v>
      </c>
      <c r="I9937" s="57" t="n">
        <f aca="false">IFERROR(H9937/INDEX(Rate_Master!$C$2:$C$13,MATCH(F9937,Rate_Master!$A$2:$A$13,0)),0)</f>
        <v>1.16777777777778</v>
      </c>
    </row>
    <row r="9938" customFormat="false" ht="15" hidden="false" customHeight="false" outlineLevel="0" collapsed="false">
      <c r="A9938" s="47" t="s">
        <v>21890</v>
      </c>
      <c r="B9938" s="47" t="s">
        <v>2187</v>
      </c>
      <c r="C9938" s="48" t="n">
        <v>46200</v>
      </c>
      <c r="D9938" s="47" t="s">
        <v>62</v>
      </c>
      <c r="E9938" s="47" t="s">
        <v>120</v>
      </c>
      <c r="F9938" s="47" t="s">
        <v>148</v>
      </c>
      <c r="G9938" s="47" t="s">
        <v>122</v>
      </c>
      <c r="H9938" s="47" t="n">
        <v>1135</v>
      </c>
      <c r="I9938" s="57" t="n">
        <f aca="false">IFERROR(H9938/INDEX(Rate_Master!$C$2:$C$13,MATCH(F9938,Rate_Master!$A$2:$A$13,0)),0)</f>
        <v>1.26111111111111</v>
      </c>
    </row>
    <row r="9939" customFormat="false" ht="15" hidden="false" customHeight="false" outlineLevel="0" collapsed="false">
      <c r="A9939" s="47" t="s">
        <v>21891</v>
      </c>
      <c r="B9939" s="47" t="s">
        <v>2187</v>
      </c>
      <c r="C9939" s="48" t="n">
        <v>46200</v>
      </c>
      <c r="D9939" s="47" t="s">
        <v>62</v>
      </c>
      <c r="E9939" s="47" t="s">
        <v>120</v>
      </c>
      <c r="F9939" s="47" t="s">
        <v>148</v>
      </c>
      <c r="G9939" s="47" t="s">
        <v>123</v>
      </c>
      <c r="H9939" s="47" t="n">
        <v>822</v>
      </c>
      <c r="I9939" s="57" t="n">
        <f aca="false">IFERROR(H9939/INDEX(Rate_Master!$C$2:$C$13,MATCH(F9939,Rate_Master!$A$2:$A$13,0)),0)</f>
        <v>0.913333333333333</v>
      </c>
    </row>
    <row r="9940" customFormat="false" ht="15" hidden="false" customHeight="false" outlineLevel="0" collapsed="false">
      <c r="A9940" s="47" t="s">
        <v>21892</v>
      </c>
      <c r="B9940" s="47" t="s">
        <v>2187</v>
      </c>
      <c r="C9940" s="48" t="n">
        <v>46200</v>
      </c>
      <c r="D9940" s="47" t="s">
        <v>62</v>
      </c>
      <c r="E9940" s="47" t="s">
        <v>120</v>
      </c>
      <c r="F9940" s="47" t="s">
        <v>148</v>
      </c>
      <c r="G9940" s="47" t="s">
        <v>124</v>
      </c>
      <c r="H9940" s="47" t="n">
        <v>512</v>
      </c>
      <c r="I9940" s="57" t="n">
        <f aca="false">IFERROR(H9940/INDEX(Rate_Master!$C$2:$C$13,MATCH(F9940,Rate_Master!$A$2:$A$13,0)),0)</f>
        <v>0.568888888888889</v>
      </c>
    </row>
    <row r="9941" customFormat="false" ht="15" hidden="false" customHeight="false" outlineLevel="0" collapsed="false">
      <c r="A9941" s="47" t="s">
        <v>21893</v>
      </c>
      <c r="B9941" s="47" t="s">
        <v>2187</v>
      </c>
      <c r="C9941" s="48" t="n">
        <v>46200</v>
      </c>
      <c r="D9941" s="47" t="s">
        <v>62</v>
      </c>
      <c r="E9941" s="47" t="s">
        <v>120</v>
      </c>
      <c r="F9941" s="47" t="s">
        <v>148</v>
      </c>
      <c r="G9941" s="47" t="s">
        <v>125</v>
      </c>
      <c r="H9941" s="47" t="n">
        <v>279</v>
      </c>
      <c r="I9941" s="57" t="n">
        <f aca="false">IFERROR(H9941/INDEX(Rate_Master!$C$2:$C$13,MATCH(F9941,Rate_Master!$A$2:$A$13,0)),0)</f>
        <v>0.31</v>
      </c>
    </row>
    <row r="9942" customFormat="false" ht="15" hidden="false" customHeight="false" outlineLevel="0" collapsed="false">
      <c r="A9942" s="47" t="s">
        <v>21894</v>
      </c>
      <c r="B9942" s="47" t="s">
        <v>2187</v>
      </c>
      <c r="C9942" s="48" t="n">
        <v>46200</v>
      </c>
      <c r="D9942" s="47" t="s">
        <v>62</v>
      </c>
      <c r="E9942" s="47" t="s">
        <v>120</v>
      </c>
      <c r="F9942" s="47" t="s">
        <v>148</v>
      </c>
      <c r="G9942" s="47" t="s">
        <v>126</v>
      </c>
      <c r="H9942" s="47" t="n">
        <v>198</v>
      </c>
      <c r="I9942" s="57" t="n">
        <f aca="false">IFERROR(H9942/INDEX(Rate_Master!$C$2:$C$13,MATCH(F9942,Rate_Master!$A$2:$A$13,0)),0)</f>
        <v>0.22</v>
      </c>
    </row>
    <row r="9943" customFormat="false" ht="15" hidden="false" customHeight="false" outlineLevel="0" collapsed="false">
      <c r="A9943" s="47" t="s">
        <v>21895</v>
      </c>
      <c r="B9943" s="47" t="s">
        <v>2189</v>
      </c>
      <c r="C9943" s="48" t="n">
        <v>46200</v>
      </c>
      <c r="D9943" s="47" t="s">
        <v>63</v>
      </c>
      <c r="E9943" s="47" t="s">
        <v>120</v>
      </c>
      <c r="F9943" s="47" t="s">
        <v>152</v>
      </c>
      <c r="G9943" s="47" t="s">
        <v>119</v>
      </c>
      <c r="H9943" s="47" t="n">
        <v>1114</v>
      </c>
      <c r="I9943" s="57" t="n">
        <f aca="false">IFERROR(H9943/INDEX(Rate_Master!$C$2:$C$13,MATCH(F9943,Rate_Master!$A$2:$A$13,0)),0)</f>
        <v>1.23777777777778</v>
      </c>
    </row>
    <row r="9944" customFormat="false" ht="15" hidden="false" customHeight="false" outlineLevel="0" collapsed="false">
      <c r="A9944" s="47" t="s">
        <v>21896</v>
      </c>
      <c r="B9944" s="47" t="s">
        <v>2189</v>
      </c>
      <c r="C9944" s="48" t="n">
        <v>46200</v>
      </c>
      <c r="D9944" s="47" t="s">
        <v>63</v>
      </c>
      <c r="E9944" s="47" t="s">
        <v>120</v>
      </c>
      <c r="F9944" s="47" t="s">
        <v>152</v>
      </c>
      <c r="G9944" s="47" t="s">
        <v>121</v>
      </c>
      <c r="H9944" s="47" t="n">
        <v>1062</v>
      </c>
      <c r="I9944" s="57" t="n">
        <f aca="false">IFERROR(H9944/INDEX(Rate_Master!$C$2:$C$13,MATCH(F9944,Rate_Master!$A$2:$A$13,0)),0)</f>
        <v>1.18</v>
      </c>
    </row>
    <row r="9945" customFormat="false" ht="15" hidden="false" customHeight="false" outlineLevel="0" collapsed="false">
      <c r="A9945" s="47" t="s">
        <v>21897</v>
      </c>
      <c r="B9945" s="47" t="s">
        <v>2189</v>
      </c>
      <c r="C9945" s="48" t="n">
        <v>46200</v>
      </c>
      <c r="D9945" s="47" t="s">
        <v>63</v>
      </c>
      <c r="E9945" s="47" t="s">
        <v>120</v>
      </c>
      <c r="F9945" s="47" t="s">
        <v>152</v>
      </c>
      <c r="G9945" s="47" t="s">
        <v>122</v>
      </c>
      <c r="H9945" s="47" t="n">
        <v>1145</v>
      </c>
      <c r="I9945" s="57" t="n">
        <f aca="false">IFERROR(H9945/INDEX(Rate_Master!$C$2:$C$13,MATCH(F9945,Rate_Master!$A$2:$A$13,0)),0)</f>
        <v>1.27222222222222</v>
      </c>
    </row>
    <row r="9946" customFormat="false" ht="15" hidden="false" customHeight="false" outlineLevel="0" collapsed="false">
      <c r="A9946" s="47" t="s">
        <v>21898</v>
      </c>
      <c r="B9946" s="47" t="s">
        <v>2189</v>
      </c>
      <c r="C9946" s="48" t="n">
        <v>46200</v>
      </c>
      <c r="D9946" s="47" t="s">
        <v>63</v>
      </c>
      <c r="E9946" s="47" t="s">
        <v>120</v>
      </c>
      <c r="F9946" s="47" t="s">
        <v>152</v>
      </c>
      <c r="G9946" s="47" t="s">
        <v>123</v>
      </c>
      <c r="H9946" s="47" t="n">
        <v>879</v>
      </c>
      <c r="I9946" s="57" t="n">
        <f aca="false">IFERROR(H9946/INDEX(Rate_Master!$C$2:$C$13,MATCH(F9946,Rate_Master!$A$2:$A$13,0)),0)</f>
        <v>0.976666666666667</v>
      </c>
    </row>
    <row r="9947" customFormat="false" ht="15" hidden="false" customHeight="false" outlineLevel="0" collapsed="false">
      <c r="A9947" s="47" t="s">
        <v>21899</v>
      </c>
      <c r="B9947" s="47" t="s">
        <v>2189</v>
      </c>
      <c r="C9947" s="48" t="n">
        <v>46200</v>
      </c>
      <c r="D9947" s="47" t="s">
        <v>63</v>
      </c>
      <c r="E9947" s="47" t="s">
        <v>120</v>
      </c>
      <c r="F9947" s="47" t="s">
        <v>152</v>
      </c>
      <c r="G9947" s="47" t="s">
        <v>124</v>
      </c>
      <c r="H9947" s="47" t="n">
        <v>540</v>
      </c>
      <c r="I9947" s="57" t="n">
        <f aca="false">IFERROR(H9947/INDEX(Rate_Master!$C$2:$C$13,MATCH(F9947,Rate_Master!$A$2:$A$13,0)),0)</f>
        <v>0.6</v>
      </c>
    </row>
    <row r="9948" customFormat="false" ht="15" hidden="false" customHeight="false" outlineLevel="0" collapsed="false">
      <c r="A9948" s="47" t="s">
        <v>21900</v>
      </c>
      <c r="B9948" s="47" t="s">
        <v>2189</v>
      </c>
      <c r="C9948" s="48" t="n">
        <v>46200</v>
      </c>
      <c r="D9948" s="47" t="s">
        <v>63</v>
      </c>
      <c r="E9948" s="47" t="s">
        <v>120</v>
      </c>
      <c r="F9948" s="47" t="s">
        <v>152</v>
      </c>
      <c r="G9948" s="47" t="s">
        <v>125</v>
      </c>
      <c r="H9948" s="47" t="n">
        <v>342</v>
      </c>
      <c r="I9948" s="57" t="n">
        <f aca="false">IFERROR(H9948/INDEX(Rate_Master!$C$2:$C$13,MATCH(F9948,Rate_Master!$A$2:$A$13,0)),0)</f>
        <v>0.38</v>
      </c>
    </row>
    <row r="9949" customFormat="false" ht="15" hidden="false" customHeight="false" outlineLevel="0" collapsed="false">
      <c r="A9949" s="47" t="s">
        <v>21901</v>
      </c>
      <c r="B9949" s="47" t="s">
        <v>2189</v>
      </c>
      <c r="C9949" s="48" t="n">
        <v>46200</v>
      </c>
      <c r="D9949" s="47" t="s">
        <v>63</v>
      </c>
      <c r="E9949" s="47" t="s">
        <v>120</v>
      </c>
      <c r="F9949" s="47" t="s">
        <v>152</v>
      </c>
      <c r="G9949" s="47" t="s">
        <v>126</v>
      </c>
      <c r="H9949" s="47" t="n">
        <v>222</v>
      </c>
      <c r="I9949" s="57" t="n">
        <f aca="false">IFERROR(H9949/INDEX(Rate_Master!$C$2:$C$13,MATCH(F9949,Rate_Master!$A$2:$A$13,0)),0)</f>
        <v>0.246666666666667</v>
      </c>
    </row>
    <row r="9950" customFormat="false" ht="15" hidden="false" customHeight="false" outlineLevel="0" collapsed="false">
      <c r="A9950" s="47" t="s">
        <v>21902</v>
      </c>
      <c r="B9950" s="47" t="s">
        <v>2190</v>
      </c>
      <c r="C9950" s="48" t="n">
        <v>46200</v>
      </c>
      <c r="D9950" s="47" t="s">
        <v>63</v>
      </c>
      <c r="E9950" s="47" t="s">
        <v>120</v>
      </c>
      <c r="F9950" s="47" t="s">
        <v>152</v>
      </c>
      <c r="G9950" s="47" t="s">
        <v>119</v>
      </c>
      <c r="H9950" s="47" t="n">
        <v>993</v>
      </c>
      <c r="I9950" s="57" t="n">
        <f aca="false">IFERROR(H9950/INDEX(Rate_Master!$C$2:$C$13,MATCH(F9950,Rate_Master!$A$2:$A$13,0)),0)</f>
        <v>1.10333333333333</v>
      </c>
    </row>
    <row r="9951" customFormat="false" ht="15" hidden="false" customHeight="false" outlineLevel="0" collapsed="false">
      <c r="A9951" s="47" t="s">
        <v>21903</v>
      </c>
      <c r="B9951" s="47" t="s">
        <v>2190</v>
      </c>
      <c r="C9951" s="48" t="n">
        <v>46200</v>
      </c>
      <c r="D9951" s="47" t="s">
        <v>63</v>
      </c>
      <c r="E9951" s="47" t="s">
        <v>120</v>
      </c>
      <c r="F9951" s="47" t="s">
        <v>152</v>
      </c>
      <c r="G9951" s="47" t="s">
        <v>121</v>
      </c>
      <c r="H9951" s="47" t="n">
        <v>972</v>
      </c>
      <c r="I9951" s="57" t="n">
        <f aca="false">IFERROR(H9951/INDEX(Rate_Master!$C$2:$C$13,MATCH(F9951,Rate_Master!$A$2:$A$13,0)),0)</f>
        <v>1.08</v>
      </c>
    </row>
    <row r="9952" customFormat="false" ht="15" hidden="false" customHeight="false" outlineLevel="0" collapsed="false">
      <c r="A9952" s="47" t="s">
        <v>21904</v>
      </c>
      <c r="B9952" s="47" t="s">
        <v>2190</v>
      </c>
      <c r="C9952" s="48" t="n">
        <v>46200</v>
      </c>
      <c r="D9952" s="47" t="s">
        <v>63</v>
      </c>
      <c r="E9952" s="47" t="s">
        <v>120</v>
      </c>
      <c r="F9952" s="47" t="s">
        <v>152</v>
      </c>
      <c r="G9952" s="47" t="s">
        <v>122</v>
      </c>
      <c r="H9952" s="47" t="n">
        <v>1008</v>
      </c>
      <c r="I9952" s="57" t="n">
        <f aca="false">IFERROR(H9952/INDEX(Rate_Master!$C$2:$C$13,MATCH(F9952,Rate_Master!$A$2:$A$13,0)),0)</f>
        <v>1.12</v>
      </c>
    </row>
    <row r="9953" customFormat="false" ht="15" hidden="false" customHeight="false" outlineLevel="0" collapsed="false">
      <c r="A9953" s="47" t="s">
        <v>21905</v>
      </c>
      <c r="B9953" s="47" t="s">
        <v>2190</v>
      </c>
      <c r="C9953" s="48" t="n">
        <v>46200</v>
      </c>
      <c r="D9953" s="47" t="s">
        <v>63</v>
      </c>
      <c r="E9953" s="47" t="s">
        <v>120</v>
      </c>
      <c r="F9953" s="47" t="s">
        <v>152</v>
      </c>
      <c r="G9953" s="47" t="s">
        <v>123</v>
      </c>
      <c r="H9953" s="47" t="n">
        <v>712</v>
      </c>
      <c r="I9953" s="57" t="n">
        <f aca="false">IFERROR(H9953/INDEX(Rate_Master!$C$2:$C$13,MATCH(F9953,Rate_Master!$A$2:$A$13,0)),0)</f>
        <v>0.791111111111111</v>
      </c>
    </row>
    <row r="9954" customFormat="false" ht="15" hidden="false" customHeight="false" outlineLevel="0" collapsed="false">
      <c r="A9954" s="47" t="s">
        <v>21906</v>
      </c>
      <c r="B9954" s="47" t="s">
        <v>2190</v>
      </c>
      <c r="C9954" s="48" t="n">
        <v>46200</v>
      </c>
      <c r="D9954" s="47" t="s">
        <v>63</v>
      </c>
      <c r="E9954" s="47" t="s">
        <v>120</v>
      </c>
      <c r="F9954" s="47" t="s">
        <v>152</v>
      </c>
      <c r="G9954" s="47" t="s">
        <v>124</v>
      </c>
      <c r="H9954" s="47" t="n">
        <v>449</v>
      </c>
      <c r="I9954" s="57" t="n">
        <f aca="false">IFERROR(H9954/INDEX(Rate_Master!$C$2:$C$13,MATCH(F9954,Rate_Master!$A$2:$A$13,0)),0)</f>
        <v>0.498888888888889</v>
      </c>
    </row>
    <row r="9955" customFormat="false" ht="15" hidden="false" customHeight="false" outlineLevel="0" collapsed="false">
      <c r="A9955" s="47" t="s">
        <v>21907</v>
      </c>
      <c r="B9955" s="47" t="s">
        <v>2190</v>
      </c>
      <c r="C9955" s="48" t="n">
        <v>46200</v>
      </c>
      <c r="D9955" s="47" t="s">
        <v>63</v>
      </c>
      <c r="E9955" s="47" t="s">
        <v>120</v>
      </c>
      <c r="F9955" s="47" t="s">
        <v>152</v>
      </c>
      <c r="G9955" s="47" t="s">
        <v>125</v>
      </c>
      <c r="H9955" s="47" t="n">
        <v>246</v>
      </c>
      <c r="I9955" s="57" t="n">
        <f aca="false">IFERROR(H9955/INDEX(Rate_Master!$C$2:$C$13,MATCH(F9955,Rate_Master!$A$2:$A$13,0)),0)</f>
        <v>0.273333333333333</v>
      </c>
    </row>
    <row r="9956" customFormat="false" ht="15" hidden="false" customHeight="false" outlineLevel="0" collapsed="false">
      <c r="A9956" s="47" t="s">
        <v>21908</v>
      </c>
      <c r="B9956" s="47" t="s">
        <v>2190</v>
      </c>
      <c r="C9956" s="48" t="n">
        <v>46200</v>
      </c>
      <c r="D9956" s="47" t="s">
        <v>63</v>
      </c>
      <c r="E9956" s="47" t="s">
        <v>120</v>
      </c>
      <c r="F9956" s="47" t="s">
        <v>152</v>
      </c>
      <c r="G9956" s="47" t="s">
        <v>126</v>
      </c>
      <c r="H9956" s="47" t="n">
        <v>180</v>
      </c>
      <c r="I9956" s="57" t="n">
        <f aca="false">IFERROR(H9956/INDEX(Rate_Master!$C$2:$C$13,MATCH(F9956,Rate_Master!$A$2:$A$13,0)),0)</f>
        <v>0.2</v>
      </c>
    </row>
    <row r="9957" customFormat="false" ht="15" hidden="false" customHeight="false" outlineLevel="0" collapsed="false">
      <c r="A9957" s="47" t="s">
        <v>21909</v>
      </c>
      <c r="B9957" s="47" t="s">
        <v>2191</v>
      </c>
      <c r="C9957" s="48" t="n">
        <v>46200</v>
      </c>
      <c r="D9957" s="47" t="s">
        <v>63</v>
      </c>
      <c r="E9957" s="47" t="s">
        <v>120</v>
      </c>
      <c r="F9957" s="47" t="s">
        <v>152</v>
      </c>
      <c r="G9957" s="47" t="s">
        <v>119</v>
      </c>
      <c r="H9957" s="47" t="n">
        <v>1131</v>
      </c>
      <c r="I9957" s="57" t="n">
        <f aca="false">IFERROR(H9957/INDEX(Rate_Master!$C$2:$C$13,MATCH(F9957,Rate_Master!$A$2:$A$13,0)),0)</f>
        <v>1.25666666666667</v>
      </c>
    </row>
    <row r="9958" customFormat="false" ht="15" hidden="false" customHeight="false" outlineLevel="0" collapsed="false">
      <c r="A9958" s="47" t="s">
        <v>21910</v>
      </c>
      <c r="B9958" s="47" t="s">
        <v>2191</v>
      </c>
      <c r="C9958" s="48" t="n">
        <v>46200</v>
      </c>
      <c r="D9958" s="47" t="s">
        <v>63</v>
      </c>
      <c r="E9958" s="47" t="s">
        <v>120</v>
      </c>
      <c r="F9958" s="47" t="s">
        <v>152</v>
      </c>
      <c r="G9958" s="47" t="s">
        <v>121</v>
      </c>
      <c r="H9958" s="47" t="n">
        <v>1061</v>
      </c>
      <c r="I9958" s="57" t="n">
        <f aca="false">IFERROR(H9958/INDEX(Rate_Master!$C$2:$C$13,MATCH(F9958,Rate_Master!$A$2:$A$13,0)),0)</f>
        <v>1.17888888888889</v>
      </c>
    </row>
    <row r="9959" customFormat="false" ht="15" hidden="false" customHeight="false" outlineLevel="0" collapsed="false">
      <c r="A9959" s="47" t="s">
        <v>21911</v>
      </c>
      <c r="B9959" s="47" t="s">
        <v>2191</v>
      </c>
      <c r="C9959" s="48" t="n">
        <v>46200</v>
      </c>
      <c r="D9959" s="47" t="s">
        <v>63</v>
      </c>
      <c r="E9959" s="47" t="s">
        <v>120</v>
      </c>
      <c r="F9959" s="47" t="s">
        <v>152</v>
      </c>
      <c r="G9959" s="47" t="s">
        <v>122</v>
      </c>
      <c r="H9959" s="47" t="n">
        <v>1144</v>
      </c>
      <c r="I9959" s="57" t="n">
        <f aca="false">IFERROR(H9959/INDEX(Rate_Master!$C$2:$C$13,MATCH(F9959,Rate_Master!$A$2:$A$13,0)),0)</f>
        <v>1.27111111111111</v>
      </c>
    </row>
    <row r="9960" customFormat="false" ht="15" hidden="false" customHeight="false" outlineLevel="0" collapsed="false">
      <c r="A9960" s="47" t="s">
        <v>21912</v>
      </c>
      <c r="B9960" s="47" t="s">
        <v>2191</v>
      </c>
      <c r="C9960" s="48" t="n">
        <v>46200</v>
      </c>
      <c r="D9960" s="47" t="s">
        <v>63</v>
      </c>
      <c r="E9960" s="47" t="s">
        <v>120</v>
      </c>
      <c r="F9960" s="47" t="s">
        <v>152</v>
      </c>
      <c r="G9960" s="47" t="s">
        <v>123</v>
      </c>
      <c r="H9960" s="47" t="n">
        <v>840</v>
      </c>
      <c r="I9960" s="57" t="n">
        <f aca="false">IFERROR(H9960/INDEX(Rate_Master!$C$2:$C$13,MATCH(F9960,Rate_Master!$A$2:$A$13,0)),0)</f>
        <v>0.933333333333333</v>
      </c>
    </row>
    <row r="9961" customFormat="false" ht="15" hidden="false" customHeight="false" outlineLevel="0" collapsed="false">
      <c r="A9961" s="47" t="s">
        <v>21913</v>
      </c>
      <c r="B9961" s="47" t="s">
        <v>2191</v>
      </c>
      <c r="C9961" s="48" t="n">
        <v>46200</v>
      </c>
      <c r="D9961" s="47" t="s">
        <v>63</v>
      </c>
      <c r="E9961" s="47" t="s">
        <v>120</v>
      </c>
      <c r="F9961" s="47" t="s">
        <v>152</v>
      </c>
      <c r="G9961" s="47" t="s">
        <v>124</v>
      </c>
      <c r="H9961" s="47" t="n">
        <v>521</v>
      </c>
      <c r="I9961" s="57" t="n">
        <f aca="false">IFERROR(H9961/INDEX(Rate_Master!$C$2:$C$13,MATCH(F9961,Rate_Master!$A$2:$A$13,0)),0)</f>
        <v>0.578888888888889</v>
      </c>
    </row>
    <row r="9962" customFormat="false" ht="15" hidden="false" customHeight="false" outlineLevel="0" collapsed="false">
      <c r="A9962" s="47" t="s">
        <v>21914</v>
      </c>
      <c r="B9962" s="47" t="s">
        <v>2191</v>
      </c>
      <c r="C9962" s="48" t="n">
        <v>46200</v>
      </c>
      <c r="D9962" s="47" t="s">
        <v>63</v>
      </c>
      <c r="E9962" s="47" t="s">
        <v>120</v>
      </c>
      <c r="F9962" s="47" t="s">
        <v>152</v>
      </c>
      <c r="G9962" s="47" t="s">
        <v>125</v>
      </c>
      <c r="H9962" s="47" t="n">
        <v>330</v>
      </c>
      <c r="I9962" s="57" t="n">
        <f aca="false">IFERROR(H9962/INDEX(Rate_Master!$C$2:$C$13,MATCH(F9962,Rate_Master!$A$2:$A$13,0)),0)</f>
        <v>0.366666666666667</v>
      </c>
    </row>
    <row r="9963" customFormat="false" ht="15" hidden="false" customHeight="false" outlineLevel="0" collapsed="false">
      <c r="A9963" s="47" t="s">
        <v>21915</v>
      </c>
      <c r="B9963" s="47" t="s">
        <v>2191</v>
      </c>
      <c r="C9963" s="48" t="n">
        <v>46200</v>
      </c>
      <c r="D9963" s="47" t="s">
        <v>63</v>
      </c>
      <c r="E9963" s="47" t="s">
        <v>120</v>
      </c>
      <c r="F9963" s="47" t="s">
        <v>152</v>
      </c>
      <c r="G9963" s="47" t="s">
        <v>126</v>
      </c>
      <c r="H9963" s="47" t="n">
        <v>225</v>
      </c>
      <c r="I9963" s="57" t="n">
        <f aca="false">IFERROR(H9963/INDEX(Rate_Master!$C$2:$C$13,MATCH(F9963,Rate_Master!$A$2:$A$13,0)),0)</f>
        <v>0.25</v>
      </c>
    </row>
    <row r="9964" customFormat="false" ht="15" hidden="false" customHeight="false" outlineLevel="0" collapsed="false">
      <c r="A9964" s="47" t="s">
        <v>21916</v>
      </c>
      <c r="B9964" s="47" t="s">
        <v>2192</v>
      </c>
      <c r="C9964" s="48" t="n">
        <v>46200</v>
      </c>
      <c r="D9964" s="47" t="s">
        <v>64</v>
      </c>
      <c r="E9964" s="47" t="s">
        <v>128</v>
      </c>
      <c r="F9964" s="47" t="s">
        <v>154</v>
      </c>
      <c r="G9964" s="47" t="s">
        <v>127</v>
      </c>
      <c r="H9964" s="47" t="n">
        <v>1084</v>
      </c>
      <c r="I9964" s="57" t="n">
        <f aca="false">IFERROR(H9964/INDEX(Rate_Master!$C$2:$C$13,MATCH(F9964,Rate_Master!$A$2:$A$13,0)),0)</f>
        <v>1.80666666666667</v>
      </c>
    </row>
    <row r="9965" customFormat="false" ht="15" hidden="false" customHeight="false" outlineLevel="0" collapsed="false">
      <c r="A9965" s="47" t="s">
        <v>21917</v>
      </c>
      <c r="B9965" s="47" t="s">
        <v>2192</v>
      </c>
      <c r="C9965" s="48" t="n">
        <v>46200</v>
      </c>
      <c r="D9965" s="47" t="s">
        <v>64</v>
      </c>
      <c r="E9965" s="47" t="s">
        <v>128</v>
      </c>
      <c r="F9965" s="47" t="s">
        <v>154</v>
      </c>
      <c r="G9965" s="47" t="s">
        <v>129</v>
      </c>
      <c r="H9965" s="47" t="n">
        <v>815</v>
      </c>
      <c r="I9965" s="57" t="n">
        <f aca="false">IFERROR(H9965/INDEX(Rate_Master!$C$2:$C$13,MATCH(F9965,Rate_Master!$A$2:$A$13,0)),0)</f>
        <v>1.35833333333333</v>
      </c>
    </row>
    <row r="9966" customFormat="false" ht="15" hidden="false" customHeight="false" outlineLevel="0" collapsed="false">
      <c r="A9966" s="47" t="s">
        <v>21918</v>
      </c>
      <c r="B9966" s="47" t="s">
        <v>2192</v>
      </c>
      <c r="C9966" s="48" t="n">
        <v>46200</v>
      </c>
      <c r="D9966" s="47" t="s">
        <v>64</v>
      </c>
      <c r="E9966" s="47" t="s">
        <v>128</v>
      </c>
      <c r="F9966" s="47" t="s">
        <v>154</v>
      </c>
      <c r="G9966" s="47" t="s">
        <v>130</v>
      </c>
      <c r="H9966" s="47" t="n">
        <v>644</v>
      </c>
      <c r="I9966" s="57" t="n">
        <f aca="false">IFERROR(H9966/INDEX(Rate_Master!$C$2:$C$13,MATCH(F9966,Rate_Master!$A$2:$A$13,0)),0)</f>
        <v>1.07333333333333</v>
      </c>
    </row>
    <row r="9967" customFormat="false" ht="15" hidden="false" customHeight="false" outlineLevel="0" collapsed="false">
      <c r="A9967" s="47" t="s">
        <v>21919</v>
      </c>
      <c r="B9967" s="47" t="s">
        <v>2192</v>
      </c>
      <c r="C9967" s="48" t="n">
        <v>46200</v>
      </c>
      <c r="D9967" s="47" t="s">
        <v>64</v>
      </c>
      <c r="E9967" s="47" t="s">
        <v>128</v>
      </c>
      <c r="F9967" s="47" t="s">
        <v>154</v>
      </c>
      <c r="G9967" s="47" t="s">
        <v>131</v>
      </c>
      <c r="H9967" s="47" t="n">
        <v>286</v>
      </c>
      <c r="I9967" s="57" t="n">
        <f aca="false">IFERROR(H9967/INDEX(Rate_Master!$C$2:$C$13,MATCH(F9967,Rate_Master!$A$2:$A$13,0)),0)</f>
        <v>0.476666666666667</v>
      </c>
    </row>
    <row r="9968" customFormat="false" ht="15" hidden="false" customHeight="false" outlineLevel="0" collapsed="false">
      <c r="A9968" s="47" t="s">
        <v>21920</v>
      </c>
      <c r="B9968" s="47" t="s">
        <v>2192</v>
      </c>
      <c r="C9968" s="48" t="n">
        <v>46200</v>
      </c>
      <c r="D9968" s="47" t="s">
        <v>64</v>
      </c>
      <c r="E9968" s="47" t="s">
        <v>128</v>
      </c>
      <c r="F9968" s="47" t="s">
        <v>154</v>
      </c>
      <c r="G9968" s="47" t="s">
        <v>132</v>
      </c>
      <c r="H9968" s="47" t="n">
        <v>255</v>
      </c>
      <c r="I9968" s="57" t="n">
        <f aca="false">IFERROR(H9968/INDEX(Rate_Master!$C$2:$C$13,MATCH(F9968,Rate_Master!$A$2:$A$13,0)),0)</f>
        <v>0.425</v>
      </c>
    </row>
    <row r="9969" customFormat="false" ht="15" hidden="false" customHeight="false" outlineLevel="0" collapsed="false">
      <c r="A9969" s="47" t="s">
        <v>21921</v>
      </c>
      <c r="B9969" s="47" t="s">
        <v>2193</v>
      </c>
      <c r="C9969" s="48" t="n">
        <v>46200</v>
      </c>
      <c r="D9969" s="47" t="s">
        <v>64</v>
      </c>
      <c r="E9969" s="47" t="s">
        <v>128</v>
      </c>
      <c r="F9969" s="47" t="s">
        <v>154</v>
      </c>
      <c r="G9969" s="47" t="s">
        <v>127</v>
      </c>
      <c r="H9969" s="47" t="n">
        <v>1346</v>
      </c>
      <c r="I9969" s="57" t="n">
        <f aca="false">IFERROR(H9969/INDEX(Rate_Master!$C$2:$C$13,MATCH(F9969,Rate_Master!$A$2:$A$13,0)),0)</f>
        <v>2.24333333333333</v>
      </c>
    </row>
    <row r="9970" customFormat="false" ht="15" hidden="false" customHeight="false" outlineLevel="0" collapsed="false">
      <c r="A9970" s="47" t="s">
        <v>21922</v>
      </c>
      <c r="B9970" s="47" t="s">
        <v>2193</v>
      </c>
      <c r="C9970" s="48" t="n">
        <v>46200</v>
      </c>
      <c r="D9970" s="47" t="s">
        <v>64</v>
      </c>
      <c r="E9970" s="47" t="s">
        <v>128</v>
      </c>
      <c r="F9970" s="47" t="s">
        <v>154</v>
      </c>
      <c r="G9970" s="47" t="s">
        <v>129</v>
      </c>
      <c r="H9970" s="47" t="n">
        <v>1008</v>
      </c>
      <c r="I9970" s="57" t="n">
        <f aca="false">IFERROR(H9970/INDEX(Rate_Master!$C$2:$C$13,MATCH(F9970,Rate_Master!$A$2:$A$13,0)),0)</f>
        <v>1.68</v>
      </c>
    </row>
    <row r="9971" customFormat="false" ht="15" hidden="false" customHeight="false" outlineLevel="0" collapsed="false">
      <c r="A9971" s="47" t="s">
        <v>21923</v>
      </c>
      <c r="B9971" s="47" t="s">
        <v>2193</v>
      </c>
      <c r="C9971" s="48" t="n">
        <v>46200</v>
      </c>
      <c r="D9971" s="47" t="s">
        <v>64</v>
      </c>
      <c r="E9971" s="47" t="s">
        <v>128</v>
      </c>
      <c r="F9971" s="47" t="s">
        <v>154</v>
      </c>
      <c r="G9971" s="47" t="s">
        <v>130</v>
      </c>
      <c r="H9971" s="47" t="n">
        <v>842</v>
      </c>
      <c r="I9971" s="57" t="n">
        <f aca="false">IFERROR(H9971/INDEX(Rate_Master!$C$2:$C$13,MATCH(F9971,Rate_Master!$A$2:$A$13,0)),0)</f>
        <v>1.40333333333333</v>
      </c>
    </row>
    <row r="9972" customFormat="false" ht="15" hidden="false" customHeight="false" outlineLevel="0" collapsed="false">
      <c r="A9972" s="47" t="s">
        <v>21924</v>
      </c>
      <c r="B9972" s="47" t="s">
        <v>2193</v>
      </c>
      <c r="C9972" s="48" t="n">
        <v>46200</v>
      </c>
      <c r="D9972" s="47" t="s">
        <v>64</v>
      </c>
      <c r="E9972" s="47" t="s">
        <v>128</v>
      </c>
      <c r="F9972" s="47" t="s">
        <v>154</v>
      </c>
      <c r="G9972" s="47" t="s">
        <v>131</v>
      </c>
      <c r="H9972" s="47" t="n">
        <v>413</v>
      </c>
      <c r="I9972" s="57" t="n">
        <f aca="false">IFERROR(H9972/INDEX(Rate_Master!$C$2:$C$13,MATCH(F9972,Rate_Master!$A$2:$A$13,0)),0)</f>
        <v>0.688333333333333</v>
      </c>
    </row>
    <row r="9973" customFormat="false" ht="15" hidden="false" customHeight="false" outlineLevel="0" collapsed="false">
      <c r="A9973" s="47" t="s">
        <v>21925</v>
      </c>
      <c r="B9973" s="47" t="s">
        <v>2193</v>
      </c>
      <c r="C9973" s="48" t="n">
        <v>46200</v>
      </c>
      <c r="D9973" s="47" t="s">
        <v>64</v>
      </c>
      <c r="E9973" s="47" t="s">
        <v>128</v>
      </c>
      <c r="F9973" s="47" t="s">
        <v>154</v>
      </c>
      <c r="G9973" s="47" t="s">
        <v>132</v>
      </c>
      <c r="H9973" s="47" t="n">
        <v>336</v>
      </c>
      <c r="I9973" s="57" t="n">
        <f aca="false">IFERROR(H9973/INDEX(Rate_Master!$C$2:$C$13,MATCH(F9973,Rate_Master!$A$2:$A$13,0)),0)</f>
        <v>0.56</v>
      </c>
    </row>
    <row r="9974" customFormat="false" ht="15" hidden="false" customHeight="false" outlineLevel="0" collapsed="false">
      <c r="A9974" s="47" t="s">
        <v>21926</v>
      </c>
      <c r="B9974" s="47" t="s">
        <v>2194</v>
      </c>
      <c r="C9974" s="48" t="n">
        <v>46200</v>
      </c>
      <c r="D9974" s="47" t="s">
        <v>65</v>
      </c>
      <c r="E9974" s="47" t="s">
        <v>134</v>
      </c>
      <c r="F9974" s="47" t="s">
        <v>157</v>
      </c>
      <c r="G9974" s="47" t="s">
        <v>133</v>
      </c>
      <c r="H9974" s="47" t="n">
        <v>488</v>
      </c>
      <c r="I9974" s="57" t="n">
        <f aca="false">IFERROR(H9974/INDEX(Rate_Master!$C$2:$C$13,MATCH(F9974,Rate_Master!$A$2:$A$13,0)),0)</f>
        <v>2.21818181818182</v>
      </c>
    </row>
    <row r="9975" customFormat="false" ht="15" hidden="false" customHeight="false" outlineLevel="0" collapsed="false">
      <c r="A9975" s="47" t="s">
        <v>21927</v>
      </c>
      <c r="B9975" s="47" t="s">
        <v>2194</v>
      </c>
      <c r="C9975" s="48" t="n">
        <v>46200</v>
      </c>
      <c r="D9975" s="47" t="s">
        <v>65</v>
      </c>
      <c r="E9975" s="47" t="s">
        <v>134</v>
      </c>
      <c r="F9975" s="47" t="s">
        <v>157</v>
      </c>
      <c r="G9975" s="47" t="s">
        <v>135</v>
      </c>
      <c r="H9975" s="47" t="n">
        <v>240</v>
      </c>
      <c r="I9975" s="57" t="n">
        <f aca="false">IFERROR(H9975/INDEX(Rate_Master!$C$2:$C$13,MATCH(F9975,Rate_Master!$A$2:$A$13,0)),0)</f>
        <v>1.09090909090909</v>
      </c>
    </row>
    <row r="9976" customFormat="false" ht="15" hidden="false" customHeight="false" outlineLevel="0" collapsed="false">
      <c r="A9976" s="47" t="s">
        <v>21928</v>
      </c>
      <c r="B9976" s="47" t="s">
        <v>2194</v>
      </c>
      <c r="C9976" s="48" t="n">
        <v>46200</v>
      </c>
      <c r="D9976" s="47" t="s">
        <v>65</v>
      </c>
      <c r="E9976" s="47" t="s">
        <v>134</v>
      </c>
      <c r="F9976" s="47" t="s">
        <v>157</v>
      </c>
      <c r="G9976" s="47" t="s">
        <v>136</v>
      </c>
      <c r="H9976" s="47" t="n">
        <v>193</v>
      </c>
      <c r="I9976" s="57" t="n">
        <f aca="false">IFERROR(H9976/INDEX(Rate_Master!$C$2:$C$13,MATCH(F9976,Rate_Master!$A$2:$A$13,0)),0)</f>
        <v>0.877272727272727</v>
      </c>
    </row>
    <row r="9977" customFormat="false" ht="15" hidden="false" customHeight="false" outlineLevel="0" collapsed="false">
      <c r="A9977" s="47" t="s">
        <v>21929</v>
      </c>
      <c r="B9977" s="47" t="s">
        <v>2194</v>
      </c>
      <c r="C9977" s="48" t="n">
        <v>46200</v>
      </c>
      <c r="D9977" s="47" t="s">
        <v>65</v>
      </c>
      <c r="E9977" s="47" t="s">
        <v>134</v>
      </c>
      <c r="F9977" s="47" t="s">
        <v>157</v>
      </c>
      <c r="G9977" s="47" t="s">
        <v>137</v>
      </c>
      <c r="H9977" s="47" t="n">
        <v>146</v>
      </c>
      <c r="I9977" s="57" t="n">
        <f aca="false">IFERROR(H9977/INDEX(Rate_Master!$C$2:$C$13,MATCH(F9977,Rate_Master!$A$2:$A$13,0)),0)</f>
        <v>0.663636363636364</v>
      </c>
    </row>
    <row r="9978" customFormat="false" ht="15" hidden="false" customHeight="false" outlineLevel="0" collapsed="false">
      <c r="A9978" s="47" t="s">
        <v>21930</v>
      </c>
      <c r="B9978" s="47" t="s">
        <v>2194</v>
      </c>
      <c r="C9978" s="48" t="n">
        <v>46200</v>
      </c>
      <c r="D9978" s="47" t="s">
        <v>65</v>
      </c>
      <c r="E9978" s="47" t="s">
        <v>134</v>
      </c>
      <c r="F9978" s="47" t="s">
        <v>157</v>
      </c>
      <c r="G9978" s="47" t="s">
        <v>138</v>
      </c>
      <c r="H9978" s="47" t="n">
        <v>89</v>
      </c>
      <c r="I9978" s="57" t="n">
        <f aca="false">IFERROR(H9978/INDEX(Rate_Master!$C$2:$C$13,MATCH(F9978,Rate_Master!$A$2:$A$13,0)),0)</f>
        <v>0.404545454545455</v>
      </c>
    </row>
    <row r="9979" customFormat="false" ht="15" hidden="false" customHeight="false" outlineLevel="0" collapsed="false">
      <c r="A9979" s="47" t="s">
        <v>21931</v>
      </c>
      <c r="B9979" s="47" t="s">
        <v>2195</v>
      </c>
      <c r="C9979" s="48" t="n">
        <v>46200</v>
      </c>
      <c r="D9979" s="47" t="s">
        <v>65</v>
      </c>
      <c r="E9979" s="47" t="s">
        <v>134</v>
      </c>
      <c r="F9979" s="47" t="s">
        <v>157</v>
      </c>
      <c r="G9979" s="47" t="s">
        <v>133</v>
      </c>
      <c r="H9979" s="47" t="n">
        <v>615</v>
      </c>
      <c r="I9979" s="57" t="n">
        <f aca="false">IFERROR(H9979/INDEX(Rate_Master!$C$2:$C$13,MATCH(F9979,Rate_Master!$A$2:$A$13,0)),0)</f>
        <v>2.79545454545455</v>
      </c>
    </row>
    <row r="9980" customFormat="false" ht="15" hidden="false" customHeight="false" outlineLevel="0" collapsed="false">
      <c r="A9980" s="47" t="s">
        <v>21932</v>
      </c>
      <c r="B9980" s="47" t="s">
        <v>2195</v>
      </c>
      <c r="C9980" s="48" t="n">
        <v>46200</v>
      </c>
      <c r="D9980" s="47" t="s">
        <v>65</v>
      </c>
      <c r="E9980" s="47" t="s">
        <v>134</v>
      </c>
      <c r="F9980" s="47" t="s">
        <v>157</v>
      </c>
      <c r="G9980" s="47" t="s">
        <v>135</v>
      </c>
      <c r="H9980" s="47" t="n">
        <v>339</v>
      </c>
      <c r="I9980" s="57" t="n">
        <f aca="false">IFERROR(H9980/INDEX(Rate_Master!$C$2:$C$13,MATCH(F9980,Rate_Master!$A$2:$A$13,0)),0)</f>
        <v>1.54090909090909</v>
      </c>
    </row>
    <row r="9981" customFormat="false" ht="15" hidden="false" customHeight="false" outlineLevel="0" collapsed="false">
      <c r="A9981" s="47" t="s">
        <v>21933</v>
      </c>
      <c r="B9981" s="47" t="s">
        <v>2195</v>
      </c>
      <c r="C9981" s="48" t="n">
        <v>46200</v>
      </c>
      <c r="D9981" s="47" t="s">
        <v>65</v>
      </c>
      <c r="E9981" s="47" t="s">
        <v>134</v>
      </c>
      <c r="F9981" s="47" t="s">
        <v>157</v>
      </c>
      <c r="G9981" s="47" t="s">
        <v>136</v>
      </c>
      <c r="H9981" s="47" t="n">
        <v>261</v>
      </c>
      <c r="I9981" s="57" t="n">
        <f aca="false">IFERROR(H9981/INDEX(Rate_Master!$C$2:$C$13,MATCH(F9981,Rate_Master!$A$2:$A$13,0)),0)</f>
        <v>1.18636363636364</v>
      </c>
    </row>
    <row r="9982" customFormat="false" ht="15" hidden="false" customHeight="false" outlineLevel="0" collapsed="false">
      <c r="A9982" s="47" t="s">
        <v>21934</v>
      </c>
      <c r="B9982" s="47" t="s">
        <v>2195</v>
      </c>
      <c r="C9982" s="48" t="n">
        <v>46200</v>
      </c>
      <c r="D9982" s="47" t="s">
        <v>65</v>
      </c>
      <c r="E9982" s="47" t="s">
        <v>134</v>
      </c>
      <c r="F9982" s="47" t="s">
        <v>157</v>
      </c>
      <c r="G9982" s="47" t="s">
        <v>137</v>
      </c>
      <c r="H9982" s="47" t="n">
        <v>183</v>
      </c>
      <c r="I9982" s="57" t="n">
        <f aca="false">IFERROR(H9982/INDEX(Rate_Master!$C$2:$C$13,MATCH(F9982,Rate_Master!$A$2:$A$13,0)),0)</f>
        <v>0.831818181818182</v>
      </c>
    </row>
    <row r="9983" customFormat="false" ht="15" hidden="false" customHeight="false" outlineLevel="0" collapsed="false">
      <c r="A9983" s="47" t="s">
        <v>21935</v>
      </c>
      <c r="B9983" s="47" t="s">
        <v>2195</v>
      </c>
      <c r="C9983" s="48" t="n">
        <v>46200</v>
      </c>
      <c r="D9983" s="47" t="s">
        <v>65</v>
      </c>
      <c r="E9983" s="47" t="s">
        <v>134</v>
      </c>
      <c r="F9983" s="47" t="s">
        <v>157</v>
      </c>
      <c r="G9983" s="47" t="s">
        <v>138</v>
      </c>
      <c r="H9983" s="47" t="n">
        <v>110</v>
      </c>
      <c r="I9983" s="57" t="n">
        <f aca="false">IFERROR(H9983/INDEX(Rate_Master!$C$2:$C$13,MATCH(F9983,Rate_Master!$A$2:$A$13,0)),0)</f>
        <v>0.5</v>
      </c>
    </row>
    <row r="9984" customFormat="false" ht="15" hidden="false" customHeight="false" outlineLevel="0" collapsed="false">
      <c r="A9984" s="47" t="s">
        <v>21936</v>
      </c>
      <c r="B9984" s="47" t="s">
        <v>2196</v>
      </c>
      <c r="C9984" s="48" t="n">
        <v>46200</v>
      </c>
      <c r="D9984" s="47" t="s">
        <v>65</v>
      </c>
      <c r="E9984" s="47" t="s">
        <v>134</v>
      </c>
      <c r="F9984" s="47" t="s">
        <v>157</v>
      </c>
      <c r="G9984" s="47" t="s">
        <v>133</v>
      </c>
      <c r="H9984" s="47" t="n">
        <v>468</v>
      </c>
      <c r="I9984" s="57" t="n">
        <f aca="false">IFERROR(H9984/INDEX(Rate_Master!$C$2:$C$13,MATCH(F9984,Rate_Master!$A$2:$A$13,0)),0)</f>
        <v>2.12727272727273</v>
      </c>
    </row>
    <row r="9985" customFormat="false" ht="15" hidden="false" customHeight="false" outlineLevel="0" collapsed="false">
      <c r="A9985" s="47" t="s">
        <v>21937</v>
      </c>
      <c r="B9985" s="47" t="s">
        <v>2196</v>
      </c>
      <c r="C9985" s="48" t="n">
        <v>46200</v>
      </c>
      <c r="D9985" s="47" t="s">
        <v>65</v>
      </c>
      <c r="E9985" s="47" t="s">
        <v>134</v>
      </c>
      <c r="F9985" s="47" t="s">
        <v>157</v>
      </c>
      <c r="G9985" s="47" t="s">
        <v>135</v>
      </c>
      <c r="H9985" s="47" t="n">
        <v>285</v>
      </c>
      <c r="I9985" s="57" t="n">
        <f aca="false">IFERROR(H9985/INDEX(Rate_Master!$C$2:$C$13,MATCH(F9985,Rate_Master!$A$2:$A$13,0)),0)</f>
        <v>1.29545454545455</v>
      </c>
    </row>
    <row r="9986" customFormat="false" ht="15" hidden="false" customHeight="false" outlineLevel="0" collapsed="false">
      <c r="A9986" s="47" t="s">
        <v>21938</v>
      </c>
      <c r="B9986" s="47" t="s">
        <v>2196</v>
      </c>
      <c r="C9986" s="48" t="n">
        <v>46200</v>
      </c>
      <c r="D9986" s="47" t="s">
        <v>65</v>
      </c>
      <c r="E9986" s="47" t="s">
        <v>134</v>
      </c>
      <c r="F9986" s="47" t="s">
        <v>157</v>
      </c>
      <c r="G9986" s="47" t="s">
        <v>136</v>
      </c>
      <c r="H9986" s="47" t="n">
        <v>203</v>
      </c>
      <c r="I9986" s="57" t="n">
        <f aca="false">IFERROR(H9986/INDEX(Rate_Master!$C$2:$C$13,MATCH(F9986,Rate_Master!$A$2:$A$13,0)),0)</f>
        <v>0.922727272727273</v>
      </c>
    </row>
    <row r="9987" customFormat="false" ht="15" hidden="false" customHeight="false" outlineLevel="0" collapsed="false">
      <c r="A9987" s="47" t="s">
        <v>21939</v>
      </c>
      <c r="B9987" s="47" t="s">
        <v>2196</v>
      </c>
      <c r="C9987" s="48" t="n">
        <v>46200</v>
      </c>
      <c r="D9987" s="47" t="s">
        <v>65</v>
      </c>
      <c r="E9987" s="47" t="s">
        <v>134</v>
      </c>
      <c r="F9987" s="47" t="s">
        <v>157</v>
      </c>
      <c r="G9987" s="47" t="s">
        <v>137</v>
      </c>
      <c r="H9987" s="47" t="n">
        <v>144</v>
      </c>
      <c r="I9987" s="57" t="n">
        <f aca="false">IFERROR(H9987/INDEX(Rate_Master!$C$2:$C$13,MATCH(F9987,Rate_Master!$A$2:$A$13,0)),0)</f>
        <v>0.654545454545455</v>
      </c>
    </row>
    <row r="9988" customFormat="false" ht="15" hidden="false" customHeight="false" outlineLevel="0" collapsed="false">
      <c r="A9988" s="47" t="s">
        <v>21940</v>
      </c>
      <c r="B9988" s="47" t="s">
        <v>2196</v>
      </c>
      <c r="C9988" s="48" t="n">
        <v>46200</v>
      </c>
      <c r="D9988" s="47" t="s">
        <v>65</v>
      </c>
      <c r="E9988" s="47" t="s">
        <v>134</v>
      </c>
      <c r="F9988" s="47" t="s">
        <v>157</v>
      </c>
      <c r="G9988" s="47" t="s">
        <v>138</v>
      </c>
      <c r="H9988" s="47" t="n">
        <v>80</v>
      </c>
      <c r="I9988" s="57" t="n">
        <f aca="false">IFERROR(H9988/INDEX(Rate_Master!$C$2:$C$13,MATCH(F9988,Rate_Master!$A$2:$A$13,0)),0)</f>
        <v>0.363636363636364</v>
      </c>
    </row>
    <row r="9989" customFormat="false" ht="15" hidden="false" customHeight="false" outlineLevel="0" collapsed="false">
      <c r="A9989" s="47" t="s">
        <v>21941</v>
      </c>
      <c r="B9989" s="47" t="s">
        <v>2197</v>
      </c>
      <c r="C9989" s="48" t="n">
        <v>46202</v>
      </c>
      <c r="D9989" s="47" t="s">
        <v>62</v>
      </c>
      <c r="E9989" s="47" t="s">
        <v>120</v>
      </c>
      <c r="F9989" s="47" t="s">
        <v>148</v>
      </c>
      <c r="G9989" s="47" t="s">
        <v>119</v>
      </c>
      <c r="H9989" s="47" t="n">
        <v>2228</v>
      </c>
      <c r="I9989" s="57" t="n">
        <f aca="false">IFERROR(H9989/INDEX(Rate_Master!$C$2:$C$13,MATCH(F9989,Rate_Master!$A$2:$A$13,0)),0)</f>
        <v>2.47555555555556</v>
      </c>
    </row>
    <row r="9990" customFormat="false" ht="15" hidden="false" customHeight="false" outlineLevel="0" collapsed="false">
      <c r="A9990" s="47" t="s">
        <v>21942</v>
      </c>
      <c r="B9990" s="47" t="s">
        <v>2197</v>
      </c>
      <c r="C9990" s="48" t="n">
        <v>46202</v>
      </c>
      <c r="D9990" s="47" t="s">
        <v>62</v>
      </c>
      <c r="E9990" s="47" t="s">
        <v>120</v>
      </c>
      <c r="F9990" s="47" t="s">
        <v>148</v>
      </c>
      <c r="G9990" s="47" t="s">
        <v>121</v>
      </c>
      <c r="H9990" s="47" t="n">
        <v>1990</v>
      </c>
      <c r="I9990" s="57" t="n">
        <f aca="false">IFERROR(H9990/INDEX(Rate_Master!$C$2:$C$13,MATCH(F9990,Rate_Master!$A$2:$A$13,0)),0)</f>
        <v>2.21111111111111</v>
      </c>
    </row>
    <row r="9991" customFormat="false" ht="15" hidden="false" customHeight="false" outlineLevel="0" collapsed="false">
      <c r="A9991" s="47" t="s">
        <v>21943</v>
      </c>
      <c r="B9991" s="47" t="s">
        <v>2197</v>
      </c>
      <c r="C9991" s="48" t="n">
        <v>46202</v>
      </c>
      <c r="D9991" s="47" t="s">
        <v>62</v>
      </c>
      <c r="E9991" s="47" t="s">
        <v>120</v>
      </c>
      <c r="F9991" s="47" t="s">
        <v>148</v>
      </c>
      <c r="G9991" s="47" t="s">
        <v>122</v>
      </c>
      <c r="H9991" s="47" t="n">
        <v>2238</v>
      </c>
      <c r="I9991" s="57" t="n">
        <f aca="false">IFERROR(H9991/INDEX(Rate_Master!$C$2:$C$13,MATCH(F9991,Rate_Master!$A$2:$A$13,0)),0)</f>
        <v>2.48666666666667</v>
      </c>
    </row>
    <row r="9992" customFormat="false" ht="15" hidden="false" customHeight="false" outlineLevel="0" collapsed="false">
      <c r="A9992" s="47" t="s">
        <v>21944</v>
      </c>
      <c r="B9992" s="47" t="s">
        <v>2197</v>
      </c>
      <c r="C9992" s="48" t="n">
        <v>46202</v>
      </c>
      <c r="D9992" s="47" t="s">
        <v>62</v>
      </c>
      <c r="E9992" s="47" t="s">
        <v>120</v>
      </c>
      <c r="F9992" s="47" t="s">
        <v>148</v>
      </c>
      <c r="G9992" s="47" t="s">
        <v>123</v>
      </c>
      <c r="H9992" s="47" t="n">
        <v>1740</v>
      </c>
      <c r="I9992" s="57" t="n">
        <f aca="false">IFERROR(H9992/INDEX(Rate_Master!$C$2:$C$13,MATCH(F9992,Rate_Master!$A$2:$A$13,0)),0)</f>
        <v>1.93333333333333</v>
      </c>
    </row>
    <row r="9993" customFormat="false" ht="15" hidden="false" customHeight="false" outlineLevel="0" collapsed="false">
      <c r="A9993" s="47" t="s">
        <v>21945</v>
      </c>
      <c r="B9993" s="47" t="s">
        <v>2197</v>
      </c>
      <c r="C9993" s="48" t="n">
        <v>46202</v>
      </c>
      <c r="D9993" s="47" t="s">
        <v>62</v>
      </c>
      <c r="E9993" s="47" t="s">
        <v>120</v>
      </c>
      <c r="F9993" s="47" t="s">
        <v>148</v>
      </c>
      <c r="G9993" s="47" t="s">
        <v>124</v>
      </c>
      <c r="H9993" s="47" t="n">
        <v>989</v>
      </c>
      <c r="I9993" s="57" t="n">
        <f aca="false">IFERROR(H9993/INDEX(Rate_Master!$C$2:$C$13,MATCH(F9993,Rate_Master!$A$2:$A$13,0)),0)</f>
        <v>1.09888888888889</v>
      </c>
    </row>
    <row r="9994" customFormat="false" ht="15" hidden="false" customHeight="false" outlineLevel="0" collapsed="false">
      <c r="A9994" s="47" t="s">
        <v>21946</v>
      </c>
      <c r="B9994" s="47" t="s">
        <v>2197</v>
      </c>
      <c r="C9994" s="48" t="n">
        <v>46202</v>
      </c>
      <c r="D9994" s="47" t="s">
        <v>62</v>
      </c>
      <c r="E9994" s="47" t="s">
        <v>120</v>
      </c>
      <c r="F9994" s="47" t="s">
        <v>148</v>
      </c>
      <c r="G9994" s="47" t="s">
        <v>125</v>
      </c>
      <c r="H9994" s="47" t="n">
        <v>595</v>
      </c>
      <c r="I9994" s="57" t="n">
        <f aca="false">IFERROR(H9994/INDEX(Rate_Master!$C$2:$C$13,MATCH(F9994,Rate_Master!$A$2:$A$13,0)),0)</f>
        <v>0.661111111111111</v>
      </c>
    </row>
    <row r="9995" customFormat="false" ht="15" hidden="false" customHeight="false" outlineLevel="0" collapsed="false">
      <c r="A9995" s="47" t="s">
        <v>21947</v>
      </c>
      <c r="B9995" s="47" t="s">
        <v>2197</v>
      </c>
      <c r="C9995" s="48" t="n">
        <v>46202</v>
      </c>
      <c r="D9995" s="47" t="s">
        <v>62</v>
      </c>
      <c r="E9995" s="47" t="s">
        <v>120</v>
      </c>
      <c r="F9995" s="47" t="s">
        <v>148</v>
      </c>
      <c r="G9995" s="47" t="s">
        <v>126</v>
      </c>
      <c r="H9995" s="47" t="n">
        <v>424</v>
      </c>
      <c r="I9995" s="57" t="n">
        <f aca="false">IFERROR(H9995/INDEX(Rate_Master!$C$2:$C$13,MATCH(F9995,Rate_Master!$A$2:$A$13,0)),0)</f>
        <v>0.471111111111111</v>
      </c>
    </row>
    <row r="9996" customFormat="false" ht="15" hidden="false" customHeight="false" outlineLevel="0" collapsed="false">
      <c r="A9996" s="47" t="s">
        <v>21948</v>
      </c>
      <c r="B9996" s="47" t="s">
        <v>2198</v>
      </c>
      <c r="C9996" s="48" t="n">
        <v>46202</v>
      </c>
      <c r="D9996" s="47" t="s">
        <v>62</v>
      </c>
      <c r="E9996" s="47" t="s">
        <v>120</v>
      </c>
      <c r="F9996" s="47" t="s">
        <v>148</v>
      </c>
      <c r="G9996" s="47" t="s">
        <v>119</v>
      </c>
      <c r="H9996" s="47" t="n">
        <v>1527</v>
      </c>
      <c r="I9996" s="57" t="n">
        <f aca="false">IFERROR(H9996/INDEX(Rate_Master!$C$2:$C$13,MATCH(F9996,Rate_Master!$A$2:$A$13,0)),0)</f>
        <v>1.69666666666667</v>
      </c>
    </row>
    <row r="9997" customFormat="false" ht="15" hidden="false" customHeight="false" outlineLevel="0" collapsed="false">
      <c r="A9997" s="47" t="s">
        <v>21949</v>
      </c>
      <c r="B9997" s="47" t="s">
        <v>2198</v>
      </c>
      <c r="C9997" s="48" t="n">
        <v>46202</v>
      </c>
      <c r="D9997" s="47" t="s">
        <v>62</v>
      </c>
      <c r="E9997" s="47" t="s">
        <v>120</v>
      </c>
      <c r="F9997" s="47" t="s">
        <v>148</v>
      </c>
      <c r="G9997" s="47" t="s">
        <v>121</v>
      </c>
      <c r="H9997" s="47" t="n">
        <v>1334</v>
      </c>
      <c r="I9997" s="57" t="n">
        <f aca="false">IFERROR(H9997/INDEX(Rate_Master!$C$2:$C$13,MATCH(F9997,Rate_Master!$A$2:$A$13,0)),0)</f>
        <v>1.48222222222222</v>
      </c>
    </row>
    <row r="9998" customFormat="false" ht="15" hidden="false" customHeight="false" outlineLevel="0" collapsed="false">
      <c r="A9998" s="47" t="s">
        <v>21950</v>
      </c>
      <c r="B9998" s="47" t="s">
        <v>2198</v>
      </c>
      <c r="C9998" s="48" t="n">
        <v>46202</v>
      </c>
      <c r="D9998" s="47" t="s">
        <v>62</v>
      </c>
      <c r="E9998" s="47" t="s">
        <v>120</v>
      </c>
      <c r="F9998" s="47" t="s">
        <v>148</v>
      </c>
      <c r="G9998" s="47" t="s">
        <v>122</v>
      </c>
      <c r="H9998" s="47" t="n">
        <v>1501</v>
      </c>
      <c r="I9998" s="57" t="n">
        <f aca="false">IFERROR(H9998/INDEX(Rate_Master!$C$2:$C$13,MATCH(F9998,Rate_Master!$A$2:$A$13,0)),0)</f>
        <v>1.66777777777778</v>
      </c>
    </row>
    <row r="9999" customFormat="false" ht="15" hidden="false" customHeight="false" outlineLevel="0" collapsed="false">
      <c r="A9999" s="47" t="s">
        <v>21951</v>
      </c>
      <c r="B9999" s="47" t="s">
        <v>2198</v>
      </c>
      <c r="C9999" s="48" t="n">
        <v>46202</v>
      </c>
      <c r="D9999" s="47" t="s">
        <v>62</v>
      </c>
      <c r="E9999" s="47" t="s">
        <v>120</v>
      </c>
      <c r="F9999" s="47" t="s">
        <v>148</v>
      </c>
      <c r="G9999" s="47" t="s">
        <v>123</v>
      </c>
      <c r="H9999" s="47" t="n">
        <v>1104</v>
      </c>
      <c r="I9999" s="57" t="n">
        <f aca="false">IFERROR(H9999/INDEX(Rate_Master!$C$2:$C$13,MATCH(F9999,Rate_Master!$A$2:$A$13,0)),0)</f>
        <v>1.22666666666667</v>
      </c>
    </row>
    <row r="10000" customFormat="false" ht="15" hidden="false" customHeight="false" outlineLevel="0" collapsed="false">
      <c r="A10000" s="47" t="s">
        <v>21952</v>
      </c>
      <c r="B10000" s="47" t="s">
        <v>2198</v>
      </c>
      <c r="C10000" s="48" t="n">
        <v>46202</v>
      </c>
      <c r="D10000" s="47" t="s">
        <v>62</v>
      </c>
      <c r="E10000" s="47" t="s">
        <v>120</v>
      </c>
      <c r="F10000" s="47" t="s">
        <v>148</v>
      </c>
      <c r="G10000" s="47" t="s">
        <v>124</v>
      </c>
      <c r="H10000" s="47" t="n">
        <v>721</v>
      </c>
      <c r="I10000" s="57" t="n">
        <f aca="false">IFERROR(H10000/INDEX(Rate_Master!$C$2:$C$13,MATCH(F10000,Rate_Master!$A$2:$A$13,0)),0)</f>
        <v>0.801111111111111</v>
      </c>
    </row>
    <row r="10001" customFormat="false" ht="15" hidden="false" customHeight="false" outlineLevel="0" collapsed="false">
      <c r="A10001" s="47" t="s">
        <v>21953</v>
      </c>
      <c r="B10001" s="47" t="s">
        <v>2198</v>
      </c>
      <c r="C10001" s="48" t="n">
        <v>46202</v>
      </c>
      <c r="D10001" s="47" t="s">
        <v>62</v>
      </c>
      <c r="E10001" s="47" t="s">
        <v>120</v>
      </c>
      <c r="F10001" s="47" t="s">
        <v>148</v>
      </c>
      <c r="G10001" s="47" t="s">
        <v>125</v>
      </c>
      <c r="H10001" s="47" t="n">
        <v>436</v>
      </c>
      <c r="I10001" s="57" t="n">
        <f aca="false">IFERROR(H10001/INDEX(Rate_Master!$C$2:$C$13,MATCH(F10001,Rate_Master!$A$2:$A$13,0)),0)</f>
        <v>0.484444444444444</v>
      </c>
    </row>
    <row r="10002" customFormat="false" ht="15" hidden="false" customHeight="false" outlineLevel="0" collapsed="false">
      <c r="A10002" s="47" t="s">
        <v>21954</v>
      </c>
      <c r="B10002" s="47" t="s">
        <v>2198</v>
      </c>
      <c r="C10002" s="48" t="n">
        <v>46202</v>
      </c>
      <c r="D10002" s="47" t="s">
        <v>62</v>
      </c>
      <c r="E10002" s="47" t="s">
        <v>120</v>
      </c>
      <c r="F10002" s="47" t="s">
        <v>148</v>
      </c>
      <c r="G10002" s="47" t="s">
        <v>126</v>
      </c>
      <c r="H10002" s="47" t="n">
        <v>292</v>
      </c>
      <c r="I10002" s="57" t="n">
        <f aca="false">IFERROR(H10002/INDEX(Rate_Master!$C$2:$C$13,MATCH(F10002,Rate_Master!$A$2:$A$13,0)),0)</f>
        <v>0.324444444444444</v>
      </c>
    </row>
    <row r="10003" customFormat="false" ht="15" hidden="false" customHeight="false" outlineLevel="0" collapsed="false">
      <c r="A10003" s="47" t="s">
        <v>21955</v>
      </c>
      <c r="B10003" s="47" t="s">
        <v>2199</v>
      </c>
      <c r="C10003" s="48" t="n">
        <v>46202</v>
      </c>
      <c r="D10003" s="47" t="s">
        <v>62</v>
      </c>
      <c r="E10003" s="47" t="s">
        <v>120</v>
      </c>
      <c r="F10003" s="47" t="s">
        <v>148</v>
      </c>
      <c r="G10003" s="47" t="s">
        <v>119</v>
      </c>
      <c r="H10003" s="47" t="n">
        <v>1149</v>
      </c>
      <c r="I10003" s="57" t="n">
        <f aca="false">IFERROR(H10003/INDEX(Rate_Master!$C$2:$C$13,MATCH(F10003,Rate_Master!$A$2:$A$13,0)),0)</f>
        <v>1.27666666666667</v>
      </c>
    </row>
    <row r="10004" customFormat="false" ht="15" hidden="false" customHeight="false" outlineLevel="0" collapsed="false">
      <c r="A10004" s="47" t="s">
        <v>21956</v>
      </c>
      <c r="B10004" s="47" t="s">
        <v>2199</v>
      </c>
      <c r="C10004" s="48" t="n">
        <v>46202</v>
      </c>
      <c r="D10004" s="47" t="s">
        <v>62</v>
      </c>
      <c r="E10004" s="47" t="s">
        <v>120</v>
      </c>
      <c r="F10004" s="47" t="s">
        <v>148</v>
      </c>
      <c r="G10004" s="47" t="s">
        <v>121</v>
      </c>
      <c r="H10004" s="47" t="n">
        <v>1036</v>
      </c>
      <c r="I10004" s="57" t="n">
        <f aca="false">IFERROR(H10004/INDEX(Rate_Master!$C$2:$C$13,MATCH(F10004,Rate_Master!$A$2:$A$13,0)),0)</f>
        <v>1.15111111111111</v>
      </c>
    </row>
    <row r="10005" customFormat="false" ht="15" hidden="false" customHeight="false" outlineLevel="0" collapsed="false">
      <c r="A10005" s="47" t="s">
        <v>21957</v>
      </c>
      <c r="B10005" s="47" t="s">
        <v>2199</v>
      </c>
      <c r="C10005" s="48" t="n">
        <v>46202</v>
      </c>
      <c r="D10005" s="47" t="s">
        <v>62</v>
      </c>
      <c r="E10005" s="47" t="s">
        <v>120</v>
      </c>
      <c r="F10005" s="47" t="s">
        <v>148</v>
      </c>
      <c r="G10005" s="47" t="s">
        <v>122</v>
      </c>
      <c r="H10005" s="47" t="n">
        <v>1202</v>
      </c>
      <c r="I10005" s="57" t="n">
        <f aca="false">IFERROR(H10005/INDEX(Rate_Master!$C$2:$C$13,MATCH(F10005,Rate_Master!$A$2:$A$13,0)),0)</f>
        <v>1.33555555555556</v>
      </c>
    </row>
    <row r="10006" customFormat="false" ht="15" hidden="false" customHeight="false" outlineLevel="0" collapsed="false">
      <c r="A10006" s="47" t="s">
        <v>21958</v>
      </c>
      <c r="B10006" s="47" t="s">
        <v>2199</v>
      </c>
      <c r="C10006" s="48" t="n">
        <v>46202</v>
      </c>
      <c r="D10006" s="47" t="s">
        <v>62</v>
      </c>
      <c r="E10006" s="47" t="s">
        <v>120</v>
      </c>
      <c r="F10006" s="47" t="s">
        <v>148</v>
      </c>
      <c r="G10006" s="47" t="s">
        <v>123</v>
      </c>
      <c r="H10006" s="47" t="n">
        <v>818</v>
      </c>
      <c r="I10006" s="57" t="n">
        <f aca="false">IFERROR(H10006/INDEX(Rate_Master!$C$2:$C$13,MATCH(F10006,Rate_Master!$A$2:$A$13,0)),0)</f>
        <v>0.908888888888889</v>
      </c>
    </row>
    <row r="10007" customFormat="false" ht="15" hidden="false" customHeight="false" outlineLevel="0" collapsed="false">
      <c r="A10007" s="47" t="s">
        <v>21959</v>
      </c>
      <c r="B10007" s="47" t="s">
        <v>2199</v>
      </c>
      <c r="C10007" s="48" t="n">
        <v>46202</v>
      </c>
      <c r="D10007" s="47" t="s">
        <v>62</v>
      </c>
      <c r="E10007" s="47" t="s">
        <v>120</v>
      </c>
      <c r="F10007" s="47" t="s">
        <v>148</v>
      </c>
      <c r="G10007" s="47" t="s">
        <v>124</v>
      </c>
      <c r="H10007" s="47" t="n">
        <v>523</v>
      </c>
      <c r="I10007" s="57" t="n">
        <f aca="false">IFERROR(H10007/INDEX(Rate_Master!$C$2:$C$13,MATCH(F10007,Rate_Master!$A$2:$A$13,0)),0)</f>
        <v>0.581111111111111</v>
      </c>
    </row>
    <row r="10008" customFormat="false" ht="15" hidden="false" customHeight="false" outlineLevel="0" collapsed="false">
      <c r="A10008" s="47" t="s">
        <v>21960</v>
      </c>
      <c r="B10008" s="47" t="s">
        <v>2199</v>
      </c>
      <c r="C10008" s="48" t="n">
        <v>46202</v>
      </c>
      <c r="D10008" s="47" t="s">
        <v>62</v>
      </c>
      <c r="E10008" s="47" t="s">
        <v>120</v>
      </c>
      <c r="F10008" s="47" t="s">
        <v>148</v>
      </c>
      <c r="G10008" s="47" t="s">
        <v>125</v>
      </c>
      <c r="H10008" s="47" t="n">
        <v>303</v>
      </c>
      <c r="I10008" s="57" t="n">
        <f aca="false">IFERROR(H10008/INDEX(Rate_Master!$C$2:$C$13,MATCH(F10008,Rate_Master!$A$2:$A$13,0)),0)</f>
        <v>0.336666666666667</v>
      </c>
    </row>
    <row r="10009" customFormat="false" ht="15" hidden="false" customHeight="false" outlineLevel="0" collapsed="false">
      <c r="A10009" s="47" t="s">
        <v>21961</v>
      </c>
      <c r="B10009" s="47" t="s">
        <v>2199</v>
      </c>
      <c r="C10009" s="48" t="n">
        <v>46202</v>
      </c>
      <c r="D10009" s="47" t="s">
        <v>62</v>
      </c>
      <c r="E10009" s="47" t="s">
        <v>120</v>
      </c>
      <c r="F10009" s="47" t="s">
        <v>148</v>
      </c>
      <c r="G10009" s="47" t="s">
        <v>126</v>
      </c>
      <c r="H10009" s="47" t="n">
        <v>209</v>
      </c>
      <c r="I10009" s="57" t="n">
        <f aca="false">IFERROR(H10009/INDEX(Rate_Master!$C$2:$C$13,MATCH(F10009,Rate_Master!$A$2:$A$13,0)),0)</f>
        <v>0.232222222222222</v>
      </c>
    </row>
    <row r="10010" customFormat="false" ht="15" hidden="false" customHeight="false" outlineLevel="0" collapsed="false">
      <c r="A10010" s="47" t="s">
        <v>21962</v>
      </c>
      <c r="B10010" s="47" t="s">
        <v>2200</v>
      </c>
      <c r="C10010" s="48" t="n">
        <v>46202</v>
      </c>
      <c r="D10010" s="47" t="s">
        <v>63</v>
      </c>
      <c r="E10010" s="47" t="s">
        <v>120</v>
      </c>
      <c r="F10010" s="47" t="s">
        <v>152</v>
      </c>
      <c r="G10010" s="47" t="s">
        <v>119</v>
      </c>
      <c r="H10010" s="47" t="n">
        <v>1901</v>
      </c>
      <c r="I10010" s="57" t="n">
        <f aca="false">IFERROR(H10010/INDEX(Rate_Master!$C$2:$C$13,MATCH(F10010,Rate_Master!$A$2:$A$13,0)),0)</f>
        <v>2.11222222222222</v>
      </c>
    </row>
    <row r="10011" customFormat="false" ht="15" hidden="false" customHeight="false" outlineLevel="0" collapsed="false">
      <c r="A10011" s="47" t="s">
        <v>21963</v>
      </c>
      <c r="B10011" s="47" t="s">
        <v>2200</v>
      </c>
      <c r="C10011" s="48" t="n">
        <v>46202</v>
      </c>
      <c r="D10011" s="47" t="s">
        <v>63</v>
      </c>
      <c r="E10011" s="47" t="s">
        <v>120</v>
      </c>
      <c r="F10011" s="47" t="s">
        <v>152</v>
      </c>
      <c r="G10011" s="47" t="s">
        <v>121</v>
      </c>
      <c r="H10011" s="47" t="n">
        <v>1669</v>
      </c>
      <c r="I10011" s="57" t="n">
        <f aca="false">IFERROR(H10011/INDEX(Rate_Master!$C$2:$C$13,MATCH(F10011,Rate_Master!$A$2:$A$13,0)),0)</f>
        <v>1.85444444444444</v>
      </c>
    </row>
    <row r="10012" customFormat="false" ht="15" hidden="false" customHeight="false" outlineLevel="0" collapsed="false">
      <c r="A10012" s="47" t="s">
        <v>21964</v>
      </c>
      <c r="B10012" s="47" t="s">
        <v>2200</v>
      </c>
      <c r="C10012" s="48" t="n">
        <v>46202</v>
      </c>
      <c r="D10012" s="47" t="s">
        <v>63</v>
      </c>
      <c r="E10012" s="47" t="s">
        <v>120</v>
      </c>
      <c r="F10012" s="47" t="s">
        <v>152</v>
      </c>
      <c r="G10012" s="47" t="s">
        <v>122</v>
      </c>
      <c r="H10012" s="47" t="n">
        <v>1983</v>
      </c>
      <c r="I10012" s="57" t="n">
        <f aca="false">IFERROR(H10012/INDEX(Rate_Master!$C$2:$C$13,MATCH(F10012,Rate_Master!$A$2:$A$13,0)),0)</f>
        <v>2.20333333333333</v>
      </c>
    </row>
    <row r="10013" customFormat="false" ht="15" hidden="false" customHeight="false" outlineLevel="0" collapsed="false">
      <c r="A10013" s="47" t="s">
        <v>21965</v>
      </c>
      <c r="B10013" s="47" t="s">
        <v>2200</v>
      </c>
      <c r="C10013" s="48" t="n">
        <v>46202</v>
      </c>
      <c r="D10013" s="47" t="s">
        <v>63</v>
      </c>
      <c r="E10013" s="47" t="s">
        <v>120</v>
      </c>
      <c r="F10013" s="47" t="s">
        <v>152</v>
      </c>
      <c r="G10013" s="47" t="s">
        <v>123</v>
      </c>
      <c r="H10013" s="47" t="n">
        <v>1373</v>
      </c>
      <c r="I10013" s="57" t="n">
        <f aca="false">IFERROR(H10013/INDEX(Rate_Master!$C$2:$C$13,MATCH(F10013,Rate_Master!$A$2:$A$13,0)),0)</f>
        <v>1.52555555555556</v>
      </c>
    </row>
    <row r="10014" customFormat="false" ht="15" hidden="false" customHeight="false" outlineLevel="0" collapsed="false">
      <c r="A10014" s="47" t="s">
        <v>21966</v>
      </c>
      <c r="B10014" s="47" t="s">
        <v>2200</v>
      </c>
      <c r="C10014" s="48" t="n">
        <v>46202</v>
      </c>
      <c r="D10014" s="47" t="s">
        <v>63</v>
      </c>
      <c r="E10014" s="47" t="s">
        <v>120</v>
      </c>
      <c r="F10014" s="47" t="s">
        <v>152</v>
      </c>
      <c r="G10014" s="47" t="s">
        <v>124</v>
      </c>
      <c r="H10014" s="47" t="n">
        <v>843</v>
      </c>
      <c r="I10014" s="57" t="n">
        <f aca="false">IFERROR(H10014/INDEX(Rate_Master!$C$2:$C$13,MATCH(F10014,Rate_Master!$A$2:$A$13,0)),0)</f>
        <v>0.936666666666667</v>
      </c>
    </row>
    <row r="10015" customFormat="false" ht="15" hidden="false" customHeight="false" outlineLevel="0" collapsed="false">
      <c r="A10015" s="47" t="s">
        <v>21967</v>
      </c>
      <c r="B10015" s="47" t="s">
        <v>2200</v>
      </c>
      <c r="C10015" s="48" t="n">
        <v>46202</v>
      </c>
      <c r="D10015" s="47" t="s">
        <v>63</v>
      </c>
      <c r="E10015" s="47" t="s">
        <v>120</v>
      </c>
      <c r="F10015" s="47" t="s">
        <v>152</v>
      </c>
      <c r="G10015" s="47" t="s">
        <v>125</v>
      </c>
      <c r="H10015" s="47" t="n">
        <v>531</v>
      </c>
      <c r="I10015" s="57" t="n">
        <f aca="false">IFERROR(H10015/INDEX(Rate_Master!$C$2:$C$13,MATCH(F10015,Rate_Master!$A$2:$A$13,0)),0)</f>
        <v>0.59</v>
      </c>
    </row>
    <row r="10016" customFormat="false" ht="15" hidden="false" customHeight="false" outlineLevel="0" collapsed="false">
      <c r="A10016" s="47" t="s">
        <v>21968</v>
      </c>
      <c r="B10016" s="47" t="s">
        <v>2200</v>
      </c>
      <c r="C10016" s="48" t="n">
        <v>46202</v>
      </c>
      <c r="D10016" s="47" t="s">
        <v>63</v>
      </c>
      <c r="E10016" s="47" t="s">
        <v>120</v>
      </c>
      <c r="F10016" s="47" t="s">
        <v>152</v>
      </c>
      <c r="G10016" s="47" t="s">
        <v>126</v>
      </c>
      <c r="H10016" s="47" t="n">
        <v>344</v>
      </c>
      <c r="I10016" s="57" t="n">
        <f aca="false">IFERROR(H10016/INDEX(Rate_Master!$C$2:$C$13,MATCH(F10016,Rate_Master!$A$2:$A$13,0)),0)</f>
        <v>0.382222222222222</v>
      </c>
    </row>
    <row r="10017" customFormat="false" ht="15" hidden="false" customHeight="false" outlineLevel="0" collapsed="false">
      <c r="A10017" s="47" t="s">
        <v>21969</v>
      </c>
      <c r="B10017" s="47" t="s">
        <v>2201</v>
      </c>
      <c r="C10017" s="48" t="n">
        <v>46202</v>
      </c>
      <c r="D10017" s="47" t="s">
        <v>63</v>
      </c>
      <c r="E10017" s="47" t="s">
        <v>120</v>
      </c>
      <c r="F10017" s="47" t="s">
        <v>153</v>
      </c>
      <c r="G10017" s="47" t="s">
        <v>119</v>
      </c>
      <c r="H10017" s="47" t="n">
        <v>1078</v>
      </c>
      <c r="I10017" s="57" t="n">
        <f aca="false">IFERROR(H10017/INDEX(Rate_Master!$C$2:$C$13,MATCH(F10017,Rate_Master!$A$2:$A$13,0)),0)</f>
        <v>1.078</v>
      </c>
    </row>
    <row r="10018" customFormat="false" ht="15" hidden="false" customHeight="false" outlineLevel="0" collapsed="false">
      <c r="A10018" s="47" t="s">
        <v>21970</v>
      </c>
      <c r="B10018" s="47" t="s">
        <v>2201</v>
      </c>
      <c r="C10018" s="48" t="n">
        <v>46202</v>
      </c>
      <c r="D10018" s="47" t="s">
        <v>63</v>
      </c>
      <c r="E10018" s="47" t="s">
        <v>120</v>
      </c>
      <c r="F10018" s="47" t="s">
        <v>153</v>
      </c>
      <c r="G10018" s="47" t="s">
        <v>121</v>
      </c>
      <c r="H10018" s="47" t="n">
        <v>1111</v>
      </c>
      <c r="I10018" s="57" t="n">
        <f aca="false">IFERROR(H10018/INDEX(Rate_Master!$C$2:$C$13,MATCH(F10018,Rate_Master!$A$2:$A$13,0)),0)</f>
        <v>1.111</v>
      </c>
    </row>
    <row r="10019" customFormat="false" ht="15" hidden="false" customHeight="false" outlineLevel="0" collapsed="false">
      <c r="A10019" s="47" t="s">
        <v>21971</v>
      </c>
      <c r="B10019" s="47" t="s">
        <v>2201</v>
      </c>
      <c r="C10019" s="48" t="n">
        <v>46202</v>
      </c>
      <c r="D10019" s="47" t="s">
        <v>63</v>
      </c>
      <c r="E10019" s="47" t="s">
        <v>120</v>
      </c>
      <c r="F10019" s="47" t="s">
        <v>153</v>
      </c>
      <c r="G10019" s="47" t="s">
        <v>122</v>
      </c>
      <c r="H10019" s="47" t="n">
        <v>1139</v>
      </c>
      <c r="I10019" s="57" t="n">
        <f aca="false">IFERROR(H10019/INDEX(Rate_Master!$C$2:$C$13,MATCH(F10019,Rate_Master!$A$2:$A$13,0)),0)</f>
        <v>1.139</v>
      </c>
    </row>
    <row r="10020" customFormat="false" ht="15" hidden="false" customHeight="false" outlineLevel="0" collapsed="false">
      <c r="A10020" s="47" t="s">
        <v>21972</v>
      </c>
      <c r="B10020" s="47" t="s">
        <v>2201</v>
      </c>
      <c r="C10020" s="48" t="n">
        <v>46202</v>
      </c>
      <c r="D10020" s="47" t="s">
        <v>63</v>
      </c>
      <c r="E10020" s="47" t="s">
        <v>120</v>
      </c>
      <c r="F10020" s="47" t="s">
        <v>153</v>
      </c>
      <c r="G10020" s="47" t="s">
        <v>123</v>
      </c>
      <c r="H10020" s="47" t="n">
        <v>813</v>
      </c>
      <c r="I10020" s="57" t="n">
        <f aca="false">IFERROR(H10020/INDEX(Rate_Master!$C$2:$C$13,MATCH(F10020,Rate_Master!$A$2:$A$13,0)),0)</f>
        <v>0.813</v>
      </c>
    </row>
    <row r="10021" customFormat="false" ht="15" hidden="false" customHeight="false" outlineLevel="0" collapsed="false">
      <c r="A10021" s="47" t="s">
        <v>21973</v>
      </c>
      <c r="B10021" s="47" t="s">
        <v>2201</v>
      </c>
      <c r="C10021" s="48" t="n">
        <v>46202</v>
      </c>
      <c r="D10021" s="47" t="s">
        <v>63</v>
      </c>
      <c r="E10021" s="47" t="s">
        <v>120</v>
      </c>
      <c r="F10021" s="47" t="s">
        <v>153</v>
      </c>
      <c r="G10021" s="47" t="s">
        <v>124</v>
      </c>
      <c r="H10021" s="47" t="n">
        <v>551</v>
      </c>
      <c r="I10021" s="57" t="n">
        <f aca="false">IFERROR(H10021/INDEX(Rate_Master!$C$2:$C$13,MATCH(F10021,Rate_Master!$A$2:$A$13,0)),0)</f>
        <v>0.551</v>
      </c>
    </row>
    <row r="10022" customFormat="false" ht="15" hidden="false" customHeight="false" outlineLevel="0" collapsed="false">
      <c r="A10022" s="47" t="s">
        <v>21974</v>
      </c>
      <c r="B10022" s="47" t="s">
        <v>2201</v>
      </c>
      <c r="C10022" s="48" t="n">
        <v>46202</v>
      </c>
      <c r="D10022" s="47" t="s">
        <v>63</v>
      </c>
      <c r="E10022" s="47" t="s">
        <v>120</v>
      </c>
      <c r="F10022" s="47" t="s">
        <v>153</v>
      </c>
      <c r="G10022" s="47" t="s">
        <v>125</v>
      </c>
      <c r="H10022" s="47" t="n">
        <v>284</v>
      </c>
      <c r="I10022" s="57" t="n">
        <f aca="false">IFERROR(H10022/INDEX(Rate_Master!$C$2:$C$13,MATCH(F10022,Rate_Master!$A$2:$A$13,0)),0)</f>
        <v>0.284</v>
      </c>
    </row>
    <row r="10023" customFormat="false" ht="15" hidden="false" customHeight="false" outlineLevel="0" collapsed="false">
      <c r="A10023" s="47" t="s">
        <v>21975</v>
      </c>
      <c r="B10023" s="47" t="s">
        <v>2201</v>
      </c>
      <c r="C10023" s="48" t="n">
        <v>46202</v>
      </c>
      <c r="D10023" s="47" t="s">
        <v>63</v>
      </c>
      <c r="E10023" s="47" t="s">
        <v>120</v>
      </c>
      <c r="F10023" s="47" t="s">
        <v>153</v>
      </c>
      <c r="G10023" s="47" t="s">
        <v>126</v>
      </c>
      <c r="H10023" s="47" t="n">
        <v>217</v>
      </c>
      <c r="I10023" s="57" t="n">
        <f aca="false">IFERROR(H10023/INDEX(Rate_Master!$C$2:$C$13,MATCH(F10023,Rate_Master!$A$2:$A$13,0)),0)</f>
        <v>0.217</v>
      </c>
    </row>
    <row r="10024" customFormat="false" ht="15" hidden="false" customHeight="false" outlineLevel="0" collapsed="false">
      <c r="A10024" s="47" t="s">
        <v>21976</v>
      </c>
      <c r="B10024" s="47" t="s">
        <v>2203</v>
      </c>
      <c r="C10024" s="48" t="n">
        <v>46202</v>
      </c>
      <c r="D10024" s="47" t="s">
        <v>63</v>
      </c>
      <c r="E10024" s="47" t="s">
        <v>120</v>
      </c>
      <c r="F10024" s="47" t="s">
        <v>153</v>
      </c>
      <c r="G10024" s="47" t="s">
        <v>119</v>
      </c>
      <c r="H10024" s="47" t="n">
        <v>2521</v>
      </c>
      <c r="I10024" s="57" t="n">
        <f aca="false">IFERROR(H10024/INDEX(Rate_Master!$C$2:$C$13,MATCH(F10024,Rate_Master!$A$2:$A$13,0)),0)</f>
        <v>2.521</v>
      </c>
    </row>
    <row r="10025" customFormat="false" ht="15" hidden="false" customHeight="false" outlineLevel="0" collapsed="false">
      <c r="A10025" s="47" t="s">
        <v>21977</v>
      </c>
      <c r="B10025" s="47" t="s">
        <v>2203</v>
      </c>
      <c r="C10025" s="48" t="n">
        <v>46202</v>
      </c>
      <c r="D10025" s="47" t="s">
        <v>63</v>
      </c>
      <c r="E10025" s="47" t="s">
        <v>120</v>
      </c>
      <c r="F10025" s="47" t="s">
        <v>153</v>
      </c>
      <c r="G10025" s="47" t="s">
        <v>121</v>
      </c>
      <c r="H10025" s="47" t="n">
        <v>2314</v>
      </c>
      <c r="I10025" s="57" t="n">
        <f aca="false">IFERROR(H10025/INDEX(Rate_Master!$C$2:$C$13,MATCH(F10025,Rate_Master!$A$2:$A$13,0)),0)</f>
        <v>2.314</v>
      </c>
    </row>
    <row r="10026" customFormat="false" ht="15" hidden="false" customHeight="false" outlineLevel="0" collapsed="false">
      <c r="A10026" s="47" t="s">
        <v>21978</v>
      </c>
      <c r="B10026" s="47" t="s">
        <v>2203</v>
      </c>
      <c r="C10026" s="48" t="n">
        <v>46202</v>
      </c>
      <c r="D10026" s="47" t="s">
        <v>63</v>
      </c>
      <c r="E10026" s="47" t="s">
        <v>120</v>
      </c>
      <c r="F10026" s="47" t="s">
        <v>153</v>
      </c>
      <c r="G10026" s="47" t="s">
        <v>122</v>
      </c>
      <c r="H10026" s="47" t="n">
        <v>2468</v>
      </c>
      <c r="I10026" s="57" t="n">
        <f aca="false">IFERROR(H10026/INDEX(Rate_Master!$C$2:$C$13,MATCH(F10026,Rate_Master!$A$2:$A$13,0)),0)</f>
        <v>2.468</v>
      </c>
    </row>
    <row r="10027" customFormat="false" ht="15" hidden="false" customHeight="false" outlineLevel="0" collapsed="false">
      <c r="A10027" s="47" t="s">
        <v>21979</v>
      </c>
      <c r="B10027" s="47" t="s">
        <v>2203</v>
      </c>
      <c r="C10027" s="48" t="n">
        <v>46202</v>
      </c>
      <c r="D10027" s="47" t="s">
        <v>63</v>
      </c>
      <c r="E10027" s="47" t="s">
        <v>120</v>
      </c>
      <c r="F10027" s="47" t="s">
        <v>153</v>
      </c>
      <c r="G10027" s="47" t="s">
        <v>123</v>
      </c>
      <c r="H10027" s="47" t="n">
        <v>1880</v>
      </c>
      <c r="I10027" s="57" t="n">
        <f aca="false">IFERROR(H10027/INDEX(Rate_Master!$C$2:$C$13,MATCH(F10027,Rate_Master!$A$2:$A$13,0)),0)</f>
        <v>1.88</v>
      </c>
    </row>
    <row r="10028" customFormat="false" ht="15" hidden="false" customHeight="false" outlineLevel="0" collapsed="false">
      <c r="A10028" s="47" t="s">
        <v>21980</v>
      </c>
      <c r="B10028" s="47" t="s">
        <v>2203</v>
      </c>
      <c r="C10028" s="48" t="n">
        <v>46202</v>
      </c>
      <c r="D10028" s="47" t="s">
        <v>63</v>
      </c>
      <c r="E10028" s="47" t="s">
        <v>120</v>
      </c>
      <c r="F10028" s="47" t="s">
        <v>153</v>
      </c>
      <c r="G10028" s="47" t="s">
        <v>124</v>
      </c>
      <c r="H10028" s="47" t="n">
        <v>1124</v>
      </c>
      <c r="I10028" s="57" t="n">
        <f aca="false">IFERROR(H10028/INDEX(Rate_Master!$C$2:$C$13,MATCH(F10028,Rate_Master!$A$2:$A$13,0)),0)</f>
        <v>1.124</v>
      </c>
    </row>
    <row r="10029" customFormat="false" ht="15" hidden="false" customHeight="false" outlineLevel="0" collapsed="false">
      <c r="A10029" s="47" t="s">
        <v>21981</v>
      </c>
      <c r="B10029" s="47" t="s">
        <v>2203</v>
      </c>
      <c r="C10029" s="48" t="n">
        <v>46202</v>
      </c>
      <c r="D10029" s="47" t="s">
        <v>63</v>
      </c>
      <c r="E10029" s="47" t="s">
        <v>120</v>
      </c>
      <c r="F10029" s="47" t="s">
        <v>153</v>
      </c>
      <c r="G10029" s="47" t="s">
        <v>125</v>
      </c>
      <c r="H10029" s="47" t="n">
        <v>694</v>
      </c>
      <c r="I10029" s="57" t="n">
        <f aca="false">IFERROR(H10029/INDEX(Rate_Master!$C$2:$C$13,MATCH(F10029,Rate_Master!$A$2:$A$13,0)),0)</f>
        <v>0.694</v>
      </c>
    </row>
    <row r="10030" customFormat="false" ht="15" hidden="false" customHeight="false" outlineLevel="0" collapsed="false">
      <c r="A10030" s="47" t="s">
        <v>21982</v>
      </c>
      <c r="B10030" s="47" t="s">
        <v>2203</v>
      </c>
      <c r="C10030" s="48" t="n">
        <v>46202</v>
      </c>
      <c r="D10030" s="47" t="s">
        <v>63</v>
      </c>
      <c r="E10030" s="47" t="s">
        <v>120</v>
      </c>
      <c r="F10030" s="47" t="s">
        <v>153</v>
      </c>
      <c r="G10030" s="47" t="s">
        <v>126</v>
      </c>
      <c r="H10030" s="47" t="n">
        <v>460</v>
      </c>
      <c r="I10030" s="57" t="n">
        <f aca="false">IFERROR(H10030/INDEX(Rate_Master!$C$2:$C$13,MATCH(F10030,Rate_Master!$A$2:$A$13,0)),0)</f>
        <v>0.46</v>
      </c>
    </row>
    <row r="10031" customFormat="false" ht="15" hidden="false" customHeight="false" outlineLevel="0" collapsed="false">
      <c r="A10031" s="47" t="s">
        <v>21983</v>
      </c>
      <c r="B10031" s="47" t="s">
        <v>2204</v>
      </c>
      <c r="C10031" s="48" t="n">
        <v>46202</v>
      </c>
      <c r="D10031" s="47" t="s">
        <v>64</v>
      </c>
      <c r="E10031" s="47" t="s">
        <v>128</v>
      </c>
      <c r="F10031" s="47" t="s">
        <v>154</v>
      </c>
      <c r="G10031" s="47" t="s">
        <v>127</v>
      </c>
      <c r="H10031" s="47" t="n">
        <v>1196</v>
      </c>
      <c r="I10031" s="57" t="n">
        <f aca="false">IFERROR(H10031/INDEX(Rate_Master!$C$2:$C$13,MATCH(F10031,Rate_Master!$A$2:$A$13,0)),0)</f>
        <v>1.99333333333333</v>
      </c>
    </row>
    <row r="10032" customFormat="false" ht="15" hidden="false" customHeight="false" outlineLevel="0" collapsed="false">
      <c r="A10032" s="47" t="s">
        <v>21984</v>
      </c>
      <c r="B10032" s="47" t="s">
        <v>2204</v>
      </c>
      <c r="C10032" s="48" t="n">
        <v>46202</v>
      </c>
      <c r="D10032" s="47" t="s">
        <v>64</v>
      </c>
      <c r="E10032" s="47" t="s">
        <v>128</v>
      </c>
      <c r="F10032" s="47" t="s">
        <v>154</v>
      </c>
      <c r="G10032" s="47" t="s">
        <v>129</v>
      </c>
      <c r="H10032" s="47" t="n">
        <v>828</v>
      </c>
      <c r="I10032" s="57" t="n">
        <f aca="false">IFERROR(H10032/INDEX(Rate_Master!$C$2:$C$13,MATCH(F10032,Rate_Master!$A$2:$A$13,0)),0)</f>
        <v>1.38</v>
      </c>
    </row>
    <row r="10033" customFormat="false" ht="15" hidden="false" customHeight="false" outlineLevel="0" collapsed="false">
      <c r="A10033" s="47" t="s">
        <v>21985</v>
      </c>
      <c r="B10033" s="47" t="s">
        <v>2204</v>
      </c>
      <c r="C10033" s="48" t="n">
        <v>46202</v>
      </c>
      <c r="D10033" s="47" t="s">
        <v>64</v>
      </c>
      <c r="E10033" s="47" t="s">
        <v>128</v>
      </c>
      <c r="F10033" s="47" t="s">
        <v>154</v>
      </c>
      <c r="G10033" s="47" t="s">
        <v>130</v>
      </c>
      <c r="H10033" s="47" t="n">
        <v>718</v>
      </c>
      <c r="I10033" s="57" t="n">
        <f aca="false">IFERROR(H10033/INDEX(Rate_Master!$C$2:$C$13,MATCH(F10033,Rate_Master!$A$2:$A$13,0)),0)</f>
        <v>1.19666666666667</v>
      </c>
    </row>
    <row r="10034" customFormat="false" ht="15" hidden="false" customHeight="false" outlineLevel="0" collapsed="false">
      <c r="A10034" s="47" t="s">
        <v>21986</v>
      </c>
      <c r="B10034" s="47" t="s">
        <v>2204</v>
      </c>
      <c r="C10034" s="48" t="n">
        <v>46202</v>
      </c>
      <c r="D10034" s="47" t="s">
        <v>64</v>
      </c>
      <c r="E10034" s="47" t="s">
        <v>128</v>
      </c>
      <c r="F10034" s="47" t="s">
        <v>154</v>
      </c>
      <c r="G10034" s="47" t="s">
        <v>131</v>
      </c>
      <c r="H10034" s="47" t="n">
        <v>327</v>
      </c>
      <c r="I10034" s="57" t="n">
        <f aca="false">IFERROR(H10034/INDEX(Rate_Master!$C$2:$C$13,MATCH(F10034,Rate_Master!$A$2:$A$13,0)),0)</f>
        <v>0.545</v>
      </c>
    </row>
    <row r="10035" customFormat="false" ht="15" hidden="false" customHeight="false" outlineLevel="0" collapsed="false">
      <c r="A10035" s="47" t="s">
        <v>21987</v>
      </c>
      <c r="B10035" s="47" t="s">
        <v>2204</v>
      </c>
      <c r="C10035" s="48" t="n">
        <v>46202</v>
      </c>
      <c r="D10035" s="47" t="s">
        <v>64</v>
      </c>
      <c r="E10035" s="47" t="s">
        <v>128</v>
      </c>
      <c r="F10035" s="47" t="s">
        <v>154</v>
      </c>
      <c r="G10035" s="47" t="s">
        <v>132</v>
      </c>
      <c r="H10035" s="47" t="n">
        <v>268</v>
      </c>
      <c r="I10035" s="57" t="n">
        <f aca="false">IFERROR(H10035/INDEX(Rate_Master!$C$2:$C$13,MATCH(F10035,Rate_Master!$A$2:$A$13,0)),0)</f>
        <v>0.446666666666667</v>
      </c>
    </row>
    <row r="10036" customFormat="false" ht="15" hidden="false" customHeight="false" outlineLevel="0" collapsed="false">
      <c r="A10036" s="47" t="s">
        <v>21988</v>
      </c>
      <c r="B10036" s="47" t="s">
        <v>2206</v>
      </c>
      <c r="C10036" s="48" t="n">
        <v>46202</v>
      </c>
      <c r="D10036" s="47" t="s">
        <v>64</v>
      </c>
      <c r="E10036" s="47" t="s">
        <v>128</v>
      </c>
      <c r="F10036" s="47" t="s">
        <v>154</v>
      </c>
      <c r="G10036" s="47" t="s">
        <v>127</v>
      </c>
      <c r="H10036" s="47" t="n">
        <v>970</v>
      </c>
      <c r="I10036" s="57" t="n">
        <f aca="false">IFERROR(H10036/INDEX(Rate_Master!$C$2:$C$13,MATCH(F10036,Rate_Master!$A$2:$A$13,0)),0)</f>
        <v>1.61666666666667</v>
      </c>
    </row>
    <row r="10037" customFormat="false" ht="15" hidden="false" customHeight="false" outlineLevel="0" collapsed="false">
      <c r="A10037" s="47" t="s">
        <v>21989</v>
      </c>
      <c r="B10037" s="47" t="s">
        <v>2206</v>
      </c>
      <c r="C10037" s="48" t="n">
        <v>46202</v>
      </c>
      <c r="D10037" s="47" t="s">
        <v>64</v>
      </c>
      <c r="E10037" s="47" t="s">
        <v>128</v>
      </c>
      <c r="F10037" s="47" t="s">
        <v>154</v>
      </c>
      <c r="G10037" s="47" t="s">
        <v>129</v>
      </c>
      <c r="H10037" s="47" t="n">
        <v>659</v>
      </c>
      <c r="I10037" s="57" t="n">
        <f aca="false">IFERROR(H10037/INDEX(Rate_Master!$C$2:$C$13,MATCH(F10037,Rate_Master!$A$2:$A$13,0)),0)</f>
        <v>1.09833333333333</v>
      </c>
    </row>
    <row r="10038" customFormat="false" ht="15" hidden="false" customHeight="false" outlineLevel="0" collapsed="false">
      <c r="A10038" s="47" t="s">
        <v>21990</v>
      </c>
      <c r="B10038" s="47" t="s">
        <v>2206</v>
      </c>
      <c r="C10038" s="48" t="n">
        <v>46202</v>
      </c>
      <c r="D10038" s="47" t="s">
        <v>64</v>
      </c>
      <c r="E10038" s="47" t="s">
        <v>128</v>
      </c>
      <c r="F10038" s="47" t="s">
        <v>154</v>
      </c>
      <c r="G10038" s="47" t="s">
        <v>130</v>
      </c>
      <c r="H10038" s="47" t="n">
        <v>599</v>
      </c>
      <c r="I10038" s="57" t="n">
        <f aca="false">IFERROR(H10038/INDEX(Rate_Master!$C$2:$C$13,MATCH(F10038,Rate_Master!$A$2:$A$13,0)),0)</f>
        <v>0.998333333333333</v>
      </c>
    </row>
    <row r="10039" customFormat="false" ht="15" hidden="false" customHeight="false" outlineLevel="0" collapsed="false">
      <c r="A10039" s="47" t="s">
        <v>21991</v>
      </c>
      <c r="B10039" s="47" t="s">
        <v>2206</v>
      </c>
      <c r="C10039" s="48" t="n">
        <v>46202</v>
      </c>
      <c r="D10039" s="47" t="s">
        <v>64</v>
      </c>
      <c r="E10039" s="47" t="s">
        <v>128</v>
      </c>
      <c r="F10039" s="47" t="s">
        <v>154</v>
      </c>
      <c r="G10039" s="47" t="s">
        <v>131</v>
      </c>
      <c r="H10039" s="47" t="n">
        <v>273</v>
      </c>
      <c r="I10039" s="57" t="n">
        <f aca="false">IFERROR(H10039/INDEX(Rate_Master!$C$2:$C$13,MATCH(F10039,Rate_Master!$A$2:$A$13,0)),0)</f>
        <v>0.455</v>
      </c>
    </row>
    <row r="10040" customFormat="false" ht="15" hidden="false" customHeight="false" outlineLevel="0" collapsed="false">
      <c r="A10040" s="47" t="s">
        <v>21992</v>
      </c>
      <c r="B10040" s="47" t="s">
        <v>2206</v>
      </c>
      <c r="C10040" s="48" t="n">
        <v>46202</v>
      </c>
      <c r="D10040" s="47" t="s">
        <v>64</v>
      </c>
      <c r="E10040" s="47" t="s">
        <v>128</v>
      </c>
      <c r="F10040" s="47" t="s">
        <v>154</v>
      </c>
      <c r="G10040" s="47" t="s">
        <v>132</v>
      </c>
      <c r="H10040" s="47" t="n">
        <v>197</v>
      </c>
      <c r="I10040" s="57" t="n">
        <f aca="false">IFERROR(H10040/INDEX(Rate_Master!$C$2:$C$13,MATCH(F10040,Rate_Master!$A$2:$A$13,0)),0)</f>
        <v>0.328333333333333</v>
      </c>
    </row>
    <row r="10041" customFormat="false" ht="15" hidden="false" customHeight="false" outlineLevel="0" collapsed="false">
      <c r="A10041" s="47" t="s">
        <v>21993</v>
      </c>
      <c r="B10041" s="47" t="s">
        <v>2207</v>
      </c>
      <c r="C10041" s="48" t="n">
        <v>46202</v>
      </c>
      <c r="D10041" s="47" t="s">
        <v>65</v>
      </c>
      <c r="E10041" s="47" t="s">
        <v>134</v>
      </c>
      <c r="F10041" s="47" t="s">
        <v>157</v>
      </c>
      <c r="G10041" s="47" t="s">
        <v>133</v>
      </c>
      <c r="H10041" s="47" t="n">
        <v>936</v>
      </c>
      <c r="I10041" s="57" t="n">
        <f aca="false">IFERROR(H10041/INDEX(Rate_Master!$C$2:$C$13,MATCH(F10041,Rate_Master!$A$2:$A$13,0)),0)</f>
        <v>4.25454545454546</v>
      </c>
    </row>
    <row r="10042" customFormat="false" ht="15" hidden="false" customHeight="false" outlineLevel="0" collapsed="false">
      <c r="A10042" s="47" t="s">
        <v>21994</v>
      </c>
      <c r="B10042" s="47" t="s">
        <v>2207</v>
      </c>
      <c r="C10042" s="48" t="n">
        <v>46202</v>
      </c>
      <c r="D10042" s="47" t="s">
        <v>65</v>
      </c>
      <c r="E10042" s="47" t="s">
        <v>134</v>
      </c>
      <c r="F10042" s="47" t="s">
        <v>157</v>
      </c>
      <c r="G10042" s="47" t="s">
        <v>135</v>
      </c>
      <c r="H10042" s="47" t="n">
        <v>481</v>
      </c>
      <c r="I10042" s="57" t="n">
        <f aca="false">IFERROR(H10042/INDEX(Rate_Master!$C$2:$C$13,MATCH(F10042,Rate_Master!$A$2:$A$13,0)),0)</f>
        <v>2.18636363636364</v>
      </c>
    </row>
    <row r="10043" customFormat="false" ht="15" hidden="false" customHeight="false" outlineLevel="0" collapsed="false">
      <c r="A10043" s="47" t="s">
        <v>21995</v>
      </c>
      <c r="B10043" s="47" t="s">
        <v>2207</v>
      </c>
      <c r="C10043" s="48" t="n">
        <v>46202</v>
      </c>
      <c r="D10043" s="47" t="s">
        <v>65</v>
      </c>
      <c r="E10043" s="47" t="s">
        <v>134</v>
      </c>
      <c r="F10043" s="47" t="s">
        <v>157</v>
      </c>
      <c r="G10043" s="47" t="s">
        <v>136</v>
      </c>
      <c r="H10043" s="47" t="n">
        <v>372</v>
      </c>
      <c r="I10043" s="57" t="n">
        <f aca="false">IFERROR(H10043/INDEX(Rate_Master!$C$2:$C$13,MATCH(F10043,Rate_Master!$A$2:$A$13,0)),0)</f>
        <v>1.69090909090909</v>
      </c>
    </row>
    <row r="10044" customFormat="false" ht="15" hidden="false" customHeight="false" outlineLevel="0" collapsed="false">
      <c r="A10044" s="47" t="s">
        <v>21996</v>
      </c>
      <c r="B10044" s="47" t="s">
        <v>2207</v>
      </c>
      <c r="C10044" s="48" t="n">
        <v>46202</v>
      </c>
      <c r="D10044" s="47" t="s">
        <v>65</v>
      </c>
      <c r="E10044" s="47" t="s">
        <v>134</v>
      </c>
      <c r="F10044" s="47" t="s">
        <v>157</v>
      </c>
      <c r="G10044" s="47" t="s">
        <v>137</v>
      </c>
      <c r="H10044" s="47" t="n">
        <v>289</v>
      </c>
      <c r="I10044" s="57" t="n">
        <f aca="false">IFERROR(H10044/INDEX(Rate_Master!$C$2:$C$13,MATCH(F10044,Rate_Master!$A$2:$A$13,0)),0)</f>
        <v>1.31363636363636</v>
      </c>
    </row>
    <row r="10045" customFormat="false" ht="15" hidden="false" customHeight="false" outlineLevel="0" collapsed="false">
      <c r="A10045" s="47" t="s">
        <v>21997</v>
      </c>
      <c r="B10045" s="47" t="s">
        <v>2207</v>
      </c>
      <c r="C10045" s="48" t="n">
        <v>46202</v>
      </c>
      <c r="D10045" s="47" t="s">
        <v>65</v>
      </c>
      <c r="E10045" s="47" t="s">
        <v>134</v>
      </c>
      <c r="F10045" s="47" t="s">
        <v>157</v>
      </c>
      <c r="G10045" s="47" t="s">
        <v>138</v>
      </c>
      <c r="H10045" s="47" t="n">
        <v>133</v>
      </c>
      <c r="I10045" s="57" t="n">
        <f aca="false">IFERROR(H10045/INDEX(Rate_Master!$C$2:$C$13,MATCH(F10045,Rate_Master!$A$2:$A$13,0)),0)</f>
        <v>0.604545454545455</v>
      </c>
    </row>
    <row r="10046" customFormat="false" ht="15" hidden="false" customHeight="false" outlineLevel="0" collapsed="false">
      <c r="A10046" s="47" t="s">
        <v>21998</v>
      </c>
      <c r="B10046" s="47" t="s">
        <v>2209</v>
      </c>
      <c r="C10046" s="48" t="n">
        <v>46202</v>
      </c>
      <c r="D10046" s="47" t="s">
        <v>65</v>
      </c>
      <c r="E10046" s="47" t="s">
        <v>134</v>
      </c>
      <c r="F10046" s="47" t="s">
        <v>157</v>
      </c>
      <c r="G10046" s="47" t="s">
        <v>133</v>
      </c>
      <c r="H10046" s="47" t="n">
        <v>1062</v>
      </c>
      <c r="I10046" s="57" t="n">
        <f aca="false">IFERROR(H10046/INDEX(Rate_Master!$C$2:$C$13,MATCH(F10046,Rate_Master!$A$2:$A$13,0)),0)</f>
        <v>4.82727272727273</v>
      </c>
    </row>
    <row r="10047" customFormat="false" ht="15" hidden="false" customHeight="false" outlineLevel="0" collapsed="false">
      <c r="A10047" s="47" t="s">
        <v>21999</v>
      </c>
      <c r="B10047" s="47" t="s">
        <v>2209</v>
      </c>
      <c r="C10047" s="48" t="n">
        <v>46202</v>
      </c>
      <c r="D10047" s="47" t="s">
        <v>65</v>
      </c>
      <c r="E10047" s="47" t="s">
        <v>134</v>
      </c>
      <c r="F10047" s="47" t="s">
        <v>157</v>
      </c>
      <c r="G10047" s="47" t="s">
        <v>135</v>
      </c>
      <c r="H10047" s="47" t="n">
        <v>547</v>
      </c>
      <c r="I10047" s="57" t="n">
        <f aca="false">IFERROR(H10047/INDEX(Rate_Master!$C$2:$C$13,MATCH(F10047,Rate_Master!$A$2:$A$13,0)),0)</f>
        <v>2.48636363636364</v>
      </c>
    </row>
    <row r="10048" customFormat="false" ht="15" hidden="false" customHeight="false" outlineLevel="0" collapsed="false">
      <c r="A10048" s="47" t="s">
        <v>22000</v>
      </c>
      <c r="B10048" s="47" t="s">
        <v>2209</v>
      </c>
      <c r="C10048" s="48" t="n">
        <v>46202</v>
      </c>
      <c r="D10048" s="47" t="s">
        <v>65</v>
      </c>
      <c r="E10048" s="47" t="s">
        <v>134</v>
      </c>
      <c r="F10048" s="47" t="s">
        <v>157</v>
      </c>
      <c r="G10048" s="47" t="s">
        <v>136</v>
      </c>
      <c r="H10048" s="47" t="n">
        <v>482</v>
      </c>
      <c r="I10048" s="57" t="n">
        <f aca="false">IFERROR(H10048/INDEX(Rate_Master!$C$2:$C$13,MATCH(F10048,Rate_Master!$A$2:$A$13,0)),0)</f>
        <v>2.19090909090909</v>
      </c>
    </row>
    <row r="10049" customFormat="false" ht="15" hidden="false" customHeight="false" outlineLevel="0" collapsed="false">
      <c r="A10049" s="47" t="s">
        <v>22001</v>
      </c>
      <c r="B10049" s="47" t="s">
        <v>2209</v>
      </c>
      <c r="C10049" s="48" t="n">
        <v>46202</v>
      </c>
      <c r="D10049" s="47" t="s">
        <v>65</v>
      </c>
      <c r="E10049" s="47" t="s">
        <v>134</v>
      </c>
      <c r="F10049" s="47" t="s">
        <v>157</v>
      </c>
      <c r="G10049" s="47" t="s">
        <v>137</v>
      </c>
      <c r="H10049" s="47" t="n">
        <v>344</v>
      </c>
      <c r="I10049" s="57" t="n">
        <f aca="false">IFERROR(H10049/INDEX(Rate_Master!$C$2:$C$13,MATCH(F10049,Rate_Master!$A$2:$A$13,0)),0)</f>
        <v>1.56363636363636</v>
      </c>
    </row>
    <row r="10050" customFormat="false" ht="15" hidden="false" customHeight="false" outlineLevel="0" collapsed="false">
      <c r="A10050" s="47" t="s">
        <v>22002</v>
      </c>
      <c r="B10050" s="47" t="s">
        <v>2209</v>
      </c>
      <c r="C10050" s="48" t="n">
        <v>46202</v>
      </c>
      <c r="D10050" s="47" t="s">
        <v>65</v>
      </c>
      <c r="E10050" s="47" t="s">
        <v>134</v>
      </c>
      <c r="F10050" s="47" t="s">
        <v>157</v>
      </c>
      <c r="G10050" s="47" t="s">
        <v>138</v>
      </c>
      <c r="H10050" s="47" t="n">
        <v>173</v>
      </c>
      <c r="I10050" s="57" t="n">
        <f aca="false">IFERROR(H10050/INDEX(Rate_Master!$C$2:$C$13,MATCH(F10050,Rate_Master!$A$2:$A$13,0)),0)</f>
        <v>0.786363636363636</v>
      </c>
    </row>
    <row r="10051" customFormat="false" ht="15" hidden="false" customHeight="false" outlineLevel="0" collapsed="false">
      <c r="A10051" s="47" t="s">
        <v>22003</v>
      </c>
      <c r="B10051" s="47" t="s">
        <v>2210</v>
      </c>
      <c r="C10051" s="48" t="n">
        <v>46202</v>
      </c>
      <c r="D10051" s="47" t="s">
        <v>65</v>
      </c>
      <c r="E10051" s="47" t="s">
        <v>134</v>
      </c>
      <c r="F10051" s="47" t="s">
        <v>157</v>
      </c>
      <c r="G10051" s="47" t="s">
        <v>133</v>
      </c>
      <c r="H10051" s="47" t="n">
        <v>808</v>
      </c>
      <c r="I10051" s="57" t="n">
        <f aca="false">IFERROR(H10051/INDEX(Rate_Master!$C$2:$C$13,MATCH(F10051,Rate_Master!$A$2:$A$13,0)),0)</f>
        <v>3.67272727272727</v>
      </c>
    </row>
    <row r="10052" customFormat="false" ht="15" hidden="false" customHeight="false" outlineLevel="0" collapsed="false">
      <c r="A10052" s="47" t="s">
        <v>22004</v>
      </c>
      <c r="B10052" s="47" t="s">
        <v>2210</v>
      </c>
      <c r="C10052" s="48" t="n">
        <v>46202</v>
      </c>
      <c r="D10052" s="47" t="s">
        <v>65</v>
      </c>
      <c r="E10052" s="47" t="s">
        <v>134</v>
      </c>
      <c r="F10052" s="47" t="s">
        <v>157</v>
      </c>
      <c r="G10052" s="47" t="s">
        <v>135</v>
      </c>
      <c r="H10052" s="47" t="n">
        <v>431</v>
      </c>
      <c r="I10052" s="57" t="n">
        <f aca="false">IFERROR(H10052/INDEX(Rate_Master!$C$2:$C$13,MATCH(F10052,Rate_Master!$A$2:$A$13,0)),0)</f>
        <v>1.95909090909091</v>
      </c>
    </row>
    <row r="10053" customFormat="false" ht="15" hidden="false" customHeight="false" outlineLevel="0" collapsed="false">
      <c r="A10053" s="47" t="s">
        <v>22005</v>
      </c>
      <c r="B10053" s="47" t="s">
        <v>2210</v>
      </c>
      <c r="C10053" s="48" t="n">
        <v>46202</v>
      </c>
      <c r="D10053" s="47" t="s">
        <v>65</v>
      </c>
      <c r="E10053" s="47" t="s">
        <v>134</v>
      </c>
      <c r="F10053" s="47" t="s">
        <v>157</v>
      </c>
      <c r="G10053" s="47" t="s">
        <v>136</v>
      </c>
      <c r="H10053" s="47" t="n">
        <v>314</v>
      </c>
      <c r="I10053" s="57" t="n">
        <f aca="false">IFERROR(H10053/INDEX(Rate_Master!$C$2:$C$13,MATCH(F10053,Rate_Master!$A$2:$A$13,0)),0)</f>
        <v>1.42727272727273</v>
      </c>
    </row>
    <row r="10054" customFormat="false" ht="15" hidden="false" customHeight="false" outlineLevel="0" collapsed="false">
      <c r="A10054" s="47" t="s">
        <v>22006</v>
      </c>
      <c r="B10054" s="47" t="s">
        <v>2210</v>
      </c>
      <c r="C10054" s="48" t="n">
        <v>46202</v>
      </c>
      <c r="D10054" s="47" t="s">
        <v>65</v>
      </c>
      <c r="E10054" s="47" t="s">
        <v>134</v>
      </c>
      <c r="F10054" s="47" t="s">
        <v>157</v>
      </c>
      <c r="G10054" s="47" t="s">
        <v>137</v>
      </c>
      <c r="H10054" s="47" t="n">
        <v>256</v>
      </c>
      <c r="I10054" s="57" t="n">
        <f aca="false">IFERROR(H10054/INDEX(Rate_Master!$C$2:$C$13,MATCH(F10054,Rate_Master!$A$2:$A$13,0)),0)</f>
        <v>1.16363636363636</v>
      </c>
    </row>
    <row r="10055" customFormat="false" ht="15" hidden="false" customHeight="false" outlineLevel="0" collapsed="false">
      <c r="A10055" s="47" t="s">
        <v>22007</v>
      </c>
      <c r="B10055" s="47" t="s">
        <v>2210</v>
      </c>
      <c r="C10055" s="48" t="n">
        <v>46202</v>
      </c>
      <c r="D10055" s="47" t="s">
        <v>65</v>
      </c>
      <c r="E10055" s="47" t="s">
        <v>134</v>
      </c>
      <c r="F10055" s="47" t="s">
        <v>157</v>
      </c>
      <c r="G10055" s="47" t="s">
        <v>138</v>
      </c>
      <c r="H10055" s="47" t="n">
        <v>143</v>
      </c>
      <c r="I10055" s="57" t="n">
        <f aca="false">IFERROR(H10055/INDEX(Rate_Master!$C$2:$C$13,MATCH(F10055,Rate_Master!$A$2:$A$13,0)),0)</f>
        <v>0.65</v>
      </c>
    </row>
    <row r="10056" customFormat="false" ht="15" hidden="false" customHeight="false" outlineLevel="0" collapsed="false">
      <c r="A10056" s="47" t="s">
        <v>22008</v>
      </c>
      <c r="B10056" s="47" t="s">
        <v>2211</v>
      </c>
      <c r="C10056" s="48" t="n">
        <v>46203</v>
      </c>
      <c r="D10056" s="47" t="s">
        <v>62</v>
      </c>
      <c r="E10056" s="47" t="s">
        <v>120</v>
      </c>
      <c r="F10056" s="47" t="s">
        <v>148</v>
      </c>
      <c r="G10056" s="47" t="s">
        <v>119</v>
      </c>
      <c r="H10056" s="47" t="n">
        <v>1289</v>
      </c>
      <c r="I10056" s="57" t="n">
        <f aca="false">IFERROR(H10056/INDEX(Rate_Master!$C$2:$C$13,MATCH(F10056,Rate_Master!$A$2:$A$13,0)),0)</f>
        <v>1.43222222222222</v>
      </c>
    </row>
    <row r="10057" customFormat="false" ht="15" hidden="false" customHeight="false" outlineLevel="0" collapsed="false">
      <c r="A10057" s="47" t="s">
        <v>22009</v>
      </c>
      <c r="B10057" s="47" t="s">
        <v>2211</v>
      </c>
      <c r="C10057" s="48" t="n">
        <v>46203</v>
      </c>
      <c r="D10057" s="47" t="s">
        <v>62</v>
      </c>
      <c r="E10057" s="47" t="s">
        <v>120</v>
      </c>
      <c r="F10057" s="47" t="s">
        <v>148</v>
      </c>
      <c r="G10057" s="47" t="s">
        <v>121</v>
      </c>
      <c r="H10057" s="47" t="n">
        <v>1164</v>
      </c>
      <c r="I10057" s="57" t="n">
        <f aca="false">IFERROR(H10057/INDEX(Rate_Master!$C$2:$C$13,MATCH(F10057,Rate_Master!$A$2:$A$13,0)),0)</f>
        <v>1.29333333333333</v>
      </c>
    </row>
    <row r="10058" customFormat="false" ht="15" hidden="false" customHeight="false" outlineLevel="0" collapsed="false">
      <c r="A10058" s="47" t="s">
        <v>22010</v>
      </c>
      <c r="B10058" s="47" t="s">
        <v>2211</v>
      </c>
      <c r="C10058" s="48" t="n">
        <v>46203</v>
      </c>
      <c r="D10058" s="47" t="s">
        <v>62</v>
      </c>
      <c r="E10058" s="47" t="s">
        <v>120</v>
      </c>
      <c r="F10058" s="47" t="s">
        <v>148</v>
      </c>
      <c r="G10058" s="47" t="s">
        <v>122</v>
      </c>
      <c r="H10058" s="47" t="n">
        <v>1244</v>
      </c>
      <c r="I10058" s="57" t="n">
        <f aca="false">IFERROR(H10058/INDEX(Rate_Master!$C$2:$C$13,MATCH(F10058,Rate_Master!$A$2:$A$13,0)),0)</f>
        <v>1.38222222222222</v>
      </c>
    </row>
    <row r="10059" customFormat="false" ht="15" hidden="false" customHeight="false" outlineLevel="0" collapsed="false">
      <c r="A10059" s="47" t="s">
        <v>22011</v>
      </c>
      <c r="B10059" s="47" t="s">
        <v>2211</v>
      </c>
      <c r="C10059" s="48" t="n">
        <v>46203</v>
      </c>
      <c r="D10059" s="47" t="s">
        <v>62</v>
      </c>
      <c r="E10059" s="47" t="s">
        <v>120</v>
      </c>
      <c r="F10059" s="47" t="s">
        <v>148</v>
      </c>
      <c r="G10059" s="47" t="s">
        <v>123</v>
      </c>
      <c r="H10059" s="47" t="n">
        <v>894</v>
      </c>
      <c r="I10059" s="57" t="n">
        <f aca="false">IFERROR(H10059/INDEX(Rate_Master!$C$2:$C$13,MATCH(F10059,Rate_Master!$A$2:$A$13,0)),0)</f>
        <v>0.993333333333333</v>
      </c>
    </row>
    <row r="10060" customFormat="false" ht="15" hidden="false" customHeight="false" outlineLevel="0" collapsed="false">
      <c r="A10060" s="47" t="s">
        <v>22012</v>
      </c>
      <c r="B10060" s="47" t="s">
        <v>2211</v>
      </c>
      <c r="C10060" s="48" t="n">
        <v>46203</v>
      </c>
      <c r="D10060" s="47" t="s">
        <v>62</v>
      </c>
      <c r="E10060" s="47" t="s">
        <v>120</v>
      </c>
      <c r="F10060" s="47" t="s">
        <v>148</v>
      </c>
      <c r="G10060" s="47" t="s">
        <v>124</v>
      </c>
      <c r="H10060" s="47" t="n">
        <v>609</v>
      </c>
      <c r="I10060" s="57" t="n">
        <f aca="false">IFERROR(H10060/INDEX(Rate_Master!$C$2:$C$13,MATCH(F10060,Rate_Master!$A$2:$A$13,0)),0)</f>
        <v>0.676666666666667</v>
      </c>
    </row>
    <row r="10061" customFormat="false" ht="15" hidden="false" customHeight="false" outlineLevel="0" collapsed="false">
      <c r="A10061" s="47" t="s">
        <v>22013</v>
      </c>
      <c r="B10061" s="47" t="s">
        <v>2211</v>
      </c>
      <c r="C10061" s="48" t="n">
        <v>46203</v>
      </c>
      <c r="D10061" s="47" t="s">
        <v>62</v>
      </c>
      <c r="E10061" s="47" t="s">
        <v>120</v>
      </c>
      <c r="F10061" s="47" t="s">
        <v>148</v>
      </c>
      <c r="G10061" s="47" t="s">
        <v>125</v>
      </c>
      <c r="H10061" s="47" t="n">
        <v>354</v>
      </c>
      <c r="I10061" s="57" t="n">
        <f aca="false">IFERROR(H10061/INDEX(Rate_Master!$C$2:$C$13,MATCH(F10061,Rate_Master!$A$2:$A$13,0)),0)</f>
        <v>0.393333333333333</v>
      </c>
    </row>
    <row r="10062" customFormat="false" ht="15" hidden="false" customHeight="false" outlineLevel="0" collapsed="false">
      <c r="A10062" s="47" t="s">
        <v>22014</v>
      </c>
      <c r="B10062" s="47" t="s">
        <v>2211</v>
      </c>
      <c r="C10062" s="48" t="n">
        <v>46203</v>
      </c>
      <c r="D10062" s="47" t="s">
        <v>62</v>
      </c>
      <c r="E10062" s="47" t="s">
        <v>120</v>
      </c>
      <c r="F10062" s="47" t="s">
        <v>148</v>
      </c>
      <c r="G10062" s="47" t="s">
        <v>126</v>
      </c>
      <c r="H10062" s="47" t="n">
        <v>217</v>
      </c>
      <c r="I10062" s="57" t="n">
        <f aca="false">IFERROR(H10062/INDEX(Rate_Master!$C$2:$C$13,MATCH(F10062,Rate_Master!$A$2:$A$13,0)),0)</f>
        <v>0.241111111111111</v>
      </c>
    </row>
    <row r="10063" customFormat="false" ht="15" hidden="false" customHeight="false" outlineLevel="0" collapsed="false">
      <c r="A10063" s="47" t="s">
        <v>22015</v>
      </c>
      <c r="B10063" s="47" t="s">
        <v>2213</v>
      </c>
      <c r="C10063" s="48" t="n">
        <v>46203</v>
      </c>
      <c r="D10063" s="47" t="s">
        <v>62</v>
      </c>
      <c r="E10063" s="47" t="s">
        <v>120</v>
      </c>
      <c r="F10063" s="47" t="s">
        <v>148</v>
      </c>
      <c r="G10063" s="47" t="s">
        <v>119</v>
      </c>
      <c r="H10063" s="47" t="n">
        <v>1156</v>
      </c>
      <c r="I10063" s="57" t="n">
        <f aca="false">IFERROR(H10063/INDEX(Rate_Master!$C$2:$C$13,MATCH(F10063,Rate_Master!$A$2:$A$13,0)),0)</f>
        <v>1.28444444444444</v>
      </c>
    </row>
    <row r="10064" customFormat="false" ht="15" hidden="false" customHeight="false" outlineLevel="0" collapsed="false">
      <c r="A10064" s="47" t="s">
        <v>22016</v>
      </c>
      <c r="B10064" s="47" t="s">
        <v>2213</v>
      </c>
      <c r="C10064" s="48" t="n">
        <v>46203</v>
      </c>
      <c r="D10064" s="47" t="s">
        <v>62</v>
      </c>
      <c r="E10064" s="47" t="s">
        <v>120</v>
      </c>
      <c r="F10064" s="47" t="s">
        <v>148</v>
      </c>
      <c r="G10064" s="47" t="s">
        <v>121</v>
      </c>
      <c r="H10064" s="47" t="n">
        <v>1063</v>
      </c>
      <c r="I10064" s="57" t="n">
        <f aca="false">IFERROR(H10064/INDEX(Rate_Master!$C$2:$C$13,MATCH(F10064,Rate_Master!$A$2:$A$13,0)),0)</f>
        <v>1.18111111111111</v>
      </c>
    </row>
    <row r="10065" customFormat="false" ht="15" hidden="false" customHeight="false" outlineLevel="0" collapsed="false">
      <c r="A10065" s="47" t="s">
        <v>22017</v>
      </c>
      <c r="B10065" s="47" t="s">
        <v>2213</v>
      </c>
      <c r="C10065" s="48" t="n">
        <v>46203</v>
      </c>
      <c r="D10065" s="47" t="s">
        <v>62</v>
      </c>
      <c r="E10065" s="47" t="s">
        <v>120</v>
      </c>
      <c r="F10065" s="47" t="s">
        <v>148</v>
      </c>
      <c r="G10065" s="47" t="s">
        <v>122</v>
      </c>
      <c r="H10065" s="47" t="n">
        <v>1277</v>
      </c>
      <c r="I10065" s="57" t="n">
        <f aca="false">IFERROR(H10065/INDEX(Rate_Master!$C$2:$C$13,MATCH(F10065,Rate_Master!$A$2:$A$13,0)),0)</f>
        <v>1.41888888888889</v>
      </c>
    </row>
    <row r="10066" customFormat="false" ht="15" hidden="false" customHeight="false" outlineLevel="0" collapsed="false">
      <c r="A10066" s="47" t="s">
        <v>22018</v>
      </c>
      <c r="B10066" s="47" t="s">
        <v>2213</v>
      </c>
      <c r="C10066" s="48" t="n">
        <v>46203</v>
      </c>
      <c r="D10066" s="47" t="s">
        <v>62</v>
      </c>
      <c r="E10066" s="47" t="s">
        <v>120</v>
      </c>
      <c r="F10066" s="47" t="s">
        <v>148</v>
      </c>
      <c r="G10066" s="47" t="s">
        <v>123</v>
      </c>
      <c r="H10066" s="47" t="n">
        <v>877</v>
      </c>
      <c r="I10066" s="57" t="n">
        <f aca="false">IFERROR(H10066/INDEX(Rate_Master!$C$2:$C$13,MATCH(F10066,Rate_Master!$A$2:$A$13,0)),0)</f>
        <v>0.974444444444444</v>
      </c>
    </row>
    <row r="10067" customFormat="false" ht="15" hidden="false" customHeight="false" outlineLevel="0" collapsed="false">
      <c r="A10067" s="47" t="s">
        <v>22019</v>
      </c>
      <c r="B10067" s="47" t="s">
        <v>2213</v>
      </c>
      <c r="C10067" s="48" t="n">
        <v>46203</v>
      </c>
      <c r="D10067" s="47" t="s">
        <v>62</v>
      </c>
      <c r="E10067" s="47" t="s">
        <v>120</v>
      </c>
      <c r="F10067" s="47" t="s">
        <v>148</v>
      </c>
      <c r="G10067" s="47" t="s">
        <v>124</v>
      </c>
      <c r="H10067" s="47" t="n">
        <v>531</v>
      </c>
      <c r="I10067" s="57" t="n">
        <f aca="false">IFERROR(H10067/INDEX(Rate_Master!$C$2:$C$13,MATCH(F10067,Rate_Master!$A$2:$A$13,0)),0)</f>
        <v>0.59</v>
      </c>
    </row>
    <row r="10068" customFormat="false" ht="15" hidden="false" customHeight="false" outlineLevel="0" collapsed="false">
      <c r="A10068" s="47" t="s">
        <v>22020</v>
      </c>
      <c r="B10068" s="47" t="s">
        <v>2213</v>
      </c>
      <c r="C10068" s="48" t="n">
        <v>46203</v>
      </c>
      <c r="D10068" s="47" t="s">
        <v>62</v>
      </c>
      <c r="E10068" s="47" t="s">
        <v>120</v>
      </c>
      <c r="F10068" s="47" t="s">
        <v>148</v>
      </c>
      <c r="G10068" s="47" t="s">
        <v>125</v>
      </c>
      <c r="H10068" s="47" t="n">
        <v>334</v>
      </c>
      <c r="I10068" s="57" t="n">
        <f aca="false">IFERROR(H10068/INDEX(Rate_Master!$C$2:$C$13,MATCH(F10068,Rate_Master!$A$2:$A$13,0)),0)</f>
        <v>0.371111111111111</v>
      </c>
    </row>
    <row r="10069" customFormat="false" ht="15" hidden="false" customHeight="false" outlineLevel="0" collapsed="false">
      <c r="A10069" s="47" t="s">
        <v>22021</v>
      </c>
      <c r="B10069" s="47" t="s">
        <v>2213</v>
      </c>
      <c r="C10069" s="48" t="n">
        <v>46203</v>
      </c>
      <c r="D10069" s="47" t="s">
        <v>62</v>
      </c>
      <c r="E10069" s="47" t="s">
        <v>120</v>
      </c>
      <c r="F10069" s="47" t="s">
        <v>148</v>
      </c>
      <c r="G10069" s="47" t="s">
        <v>126</v>
      </c>
      <c r="H10069" s="47" t="n">
        <v>187</v>
      </c>
      <c r="I10069" s="57" t="n">
        <f aca="false">IFERROR(H10069/INDEX(Rate_Master!$C$2:$C$13,MATCH(F10069,Rate_Master!$A$2:$A$13,0)),0)</f>
        <v>0.207777777777778</v>
      </c>
    </row>
    <row r="10070" customFormat="false" ht="15" hidden="false" customHeight="false" outlineLevel="0" collapsed="false">
      <c r="A10070" s="47" t="s">
        <v>22022</v>
      </c>
      <c r="B10070" s="47" t="s">
        <v>2214</v>
      </c>
      <c r="C10070" s="48" t="n">
        <v>46203</v>
      </c>
      <c r="D10070" s="47" t="s">
        <v>62</v>
      </c>
      <c r="E10070" s="47" t="s">
        <v>120</v>
      </c>
      <c r="F10070" s="47" t="s">
        <v>148</v>
      </c>
      <c r="G10070" s="47" t="s">
        <v>119</v>
      </c>
      <c r="H10070" s="47" t="n">
        <v>970</v>
      </c>
      <c r="I10070" s="57" t="n">
        <f aca="false">IFERROR(H10070/INDEX(Rate_Master!$C$2:$C$13,MATCH(F10070,Rate_Master!$A$2:$A$13,0)),0)</f>
        <v>1.07777777777778</v>
      </c>
    </row>
    <row r="10071" customFormat="false" ht="15" hidden="false" customHeight="false" outlineLevel="0" collapsed="false">
      <c r="A10071" s="47" t="s">
        <v>22023</v>
      </c>
      <c r="B10071" s="47" t="s">
        <v>2214</v>
      </c>
      <c r="C10071" s="48" t="n">
        <v>46203</v>
      </c>
      <c r="D10071" s="47" t="s">
        <v>62</v>
      </c>
      <c r="E10071" s="47" t="s">
        <v>120</v>
      </c>
      <c r="F10071" s="47" t="s">
        <v>148</v>
      </c>
      <c r="G10071" s="47" t="s">
        <v>121</v>
      </c>
      <c r="H10071" s="47" t="n">
        <v>867</v>
      </c>
      <c r="I10071" s="57" t="n">
        <f aca="false">IFERROR(H10071/INDEX(Rate_Master!$C$2:$C$13,MATCH(F10071,Rate_Master!$A$2:$A$13,0)),0)</f>
        <v>0.963333333333333</v>
      </c>
    </row>
    <row r="10072" customFormat="false" ht="15" hidden="false" customHeight="false" outlineLevel="0" collapsed="false">
      <c r="A10072" s="47" t="s">
        <v>22024</v>
      </c>
      <c r="B10072" s="47" t="s">
        <v>2214</v>
      </c>
      <c r="C10072" s="48" t="n">
        <v>46203</v>
      </c>
      <c r="D10072" s="47" t="s">
        <v>62</v>
      </c>
      <c r="E10072" s="47" t="s">
        <v>120</v>
      </c>
      <c r="F10072" s="47" t="s">
        <v>148</v>
      </c>
      <c r="G10072" s="47" t="s">
        <v>122</v>
      </c>
      <c r="H10072" s="47" t="n">
        <v>982</v>
      </c>
      <c r="I10072" s="57" t="n">
        <f aca="false">IFERROR(H10072/INDEX(Rate_Master!$C$2:$C$13,MATCH(F10072,Rate_Master!$A$2:$A$13,0)),0)</f>
        <v>1.09111111111111</v>
      </c>
    </row>
    <row r="10073" customFormat="false" ht="15" hidden="false" customHeight="false" outlineLevel="0" collapsed="false">
      <c r="A10073" s="47" t="s">
        <v>22025</v>
      </c>
      <c r="B10073" s="47" t="s">
        <v>2214</v>
      </c>
      <c r="C10073" s="48" t="n">
        <v>46203</v>
      </c>
      <c r="D10073" s="47" t="s">
        <v>62</v>
      </c>
      <c r="E10073" s="47" t="s">
        <v>120</v>
      </c>
      <c r="F10073" s="47" t="s">
        <v>148</v>
      </c>
      <c r="G10073" s="47" t="s">
        <v>123</v>
      </c>
      <c r="H10073" s="47" t="n">
        <v>708</v>
      </c>
      <c r="I10073" s="57" t="n">
        <f aca="false">IFERROR(H10073/INDEX(Rate_Master!$C$2:$C$13,MATCH(F10073,Rate_Master!$A$2:$A$13,0)),0)</f>
        <v>0.786666666666667</v>
      </c>
    </row>
    <row r="10074" customFormat="false" ht="15" hidden="false" customHeight="false" outlineLevel="0" collapsed="false">
      <c r="A10074" s="47" t="s">
        <v>22026</v>
      </c>
      <c r="B10074" s="47" t="s">
        <v>2214</v>
      </c>
      <c r="C10074" s="48" t="n">
        <v>46203</v>
      </c>
      <c r="D10074" s="47" t="s">
        <v>62</v>
      </c>
      <c r="E10074" s="47" t="s">
        <v>120</v>
      </c>
      <c r="F10074" s="47" t="s">
        <v>148</v>
      </c>
      <c r="G10074" s="47" t="s">
        <v>124</v>
      </c>
      <c r="H10074" s="47" t="n">
        <v>444</v>
      </c>
      <c r="I10074" s="57" t="n">
        <f aca="false">IFERROR(H10074/INDEX(Rate_Master!$C$2:$C$13,MATCH(F10074,Rate_Master!$A$2:$A$13,0)),0)</f>
        <v>0.493333333333333</v>
      </c>
    </row>
    <row r="10075" customFormat="false" ht="15" hidden="false" customHeight="false" outlineLevel="0" collapsed="false">
      <c r="A10075" s="47" t="s">
        <v>22027</v>
      </c>
      <c r="B10075" s="47" t="s">
        <v>2214</v>
      </c>
      <c r="C10075" s="48" t="n">
        <v>46203</v>
      </c>
      <c r="D10075" s="47" t="s">
        <v>62</v>
      </c>
      <c r="E10075" s="47" t="s">
        <v>120</v>
      </c>
      <c r="F10075" s="47" t="s">
        <v>148</v>
      </c>
      <c r="G10075" s="47" t="s">
        <v>125</v>
      </c>
      <c r="H10075" s="47" t="n">
        <v>285</v>
      </c>
      <c r="I10075" s="57" t="n">
        <f aca="false">IFERROR(H10075/INDEX(Rate_Master!$C$2:$C$13,MATCH(F10075,Rate_Master!$A$2:$A$13,0)),0)</f>
        <v>0.316666666666667</v>
      </c>
    </row>
    <row r="10076" customFormat="false" ht="15" hidden="false" customHeight="false" outlineLevel="0" collapsed="false">
      <c r="A10076" s="47" t="s">
        <v>22028</v>
      </c>
      <c r="B10076" s="47" t="s">
        <v>2214</v>
      </c>
      <c r="C10076" s="48" t="n">
        <v>46203</v>
      </c>
      <c r="D10076" s="47" t="s">
        <v>62</v>
      </c>
      <c r="E10076" s="47" t="s">
        <v>120</v>
      </c>
      <c r="F10076" s="47" t="s">
        <v>148</v>
      </c>
      <c r="G10076" s="47" t="s">
        <v>126</v>
      </c>
      <c r="H10076" s="47" t="n">
        <v>192</v>
      </c>
      <c r="I10076" s="57" t="n">
        <f aca="false">IFERROR(H10076/INDEX(Rate_Master!$C$2:$C$13,MATCH(F10076,Rate_Master!$A$2:$A$13,0)),0)</f>
        <v>0.213333333333333</v>
      </c>
    </row>
    <row r="10077" customFormat="false" ht="15" hidden="false" customHeight="false" outlineLevel="0" collapsed="false">
      <c r="A10077" s="47" t="s">
        <v>22029</v>
      </c>
      <c r="B10077" s="47" t="s">
        <v>2215</v>
      </c>
      <c r="C10077" s="48" t="n">
        <v>46203</v>
      </c>
      <c r="D10077" s="47" t="s">
        <v>63</v>
      </c>
      <c r="E10077" s="47" t="s">
        <v>120</v>
      </c>
      <c r="F10077" s="47" t="s">
        <v>153</v>
      </c>
      <c r="G10077" s="47" t="s">
        <v>119</v>
      </c>
      <c r="H10077" s="47" t="n">
        <v>1576</v>
      </c>
      <c r="I10077" s="57" t="n">
        <f aca="false">IFERROR(H10077/INDEX(Rate_Master!$C$2:$C$13,MATCH(F10077,Rate_Master!$A$2:$A$13,0)),0)</f>
        <v>1.576</v>
      </c>
    </row>
    <row r="10078" customFormat="false" ht="15" hidden="false" customHeight="false" outlineLevel="0" collapsed="false">
      <c r="A10078" s="47" t="s">
        <v>22030</v>
      </c>
      <c r="B10078" s="47" t="s">
        <v>2215</v>
      </c>
      <c r="C10078" s="48" t="n">
        <v>46203</v>
      </c>
      <c r="D10078" s="47" t="s">
        <v>63</v>
      </c>
      <c r="E10078" s="47" t="s">
        <v>120</v>
      </c>
      <c r="F10078" s="47" t="s">
        <v>153</v>
      </c>
      <c r="G10078" s="47" t="s">
        <v>121</v>
      </c>
      <c r="H10078" s="47" t="n">
        <v>1422</v>
      </c>
      <c r="I10078" s="57" t="n">
        <f aca="false">IFERROR(H10078/INDEX(Rate_Master!$C$2:$C$13,MATCH(F10078,Rate_Master!$A$2:$A$13,0)),0)</f>
        <v>1.422</v>
      </c>
    </row>
    <row r="10079" customFormat="false" ht="15" hidden="false" customHeight="false" outlineLevel="0" collapsed="false">
      <c r="A10079" s="47" t="s">
        <v>22031</v>
      </c>
      <c r="B10079" s="47" t="s">
        <v>2215</v>
      </c>
      <c r="C10079" s="48" t="n">
        <v>46203</v>
      </c>
      <c r="D10079" s="47" t="s">
        <v>63</v>
      </c>
      <c r="E10079" s="47" t="s">
        <v>120</v>
      </c>
      <c r="F10079" s="47" t="s">
        <v>153</v>
      </c>
      <c r="G10079" s="47" t="s">
        <v>122</v>
      </c>
      <c r="H10079" s="47" t="n">
        <v>1544</v>
      </c>
      <c r="I10079" s="57" t="n">
        <f aca="false">IFERROR(H10079/INDEX(Rate_Master!$C$2:$C$13,MATCH(F10079,Rate_Master!$A$2:$A$13,0)),0)</f>
        <v>1.544</v>
      </c>
    </row>
    <row r="10080" customFormat="false" ht="15" hidden="false" customHeight="false" outlineLevel="0" collapsed="false">
      <c r="A10080" s="47" t="s">
        <v>22032</v>
      </c>
      <c r="B10080" s="47" t="s">
        <v>2215</v>
      </c>
      <c r="C10080" s="48" t="n">
        <v>46203</v>
      </c>
      <c r="D10080" s="47" t="s">
        <v>63</v>
      </c>
      <c r="E10080" s="47" t="s">
        <v>120</v>
      </c>
      <c r="F10080" s="47" t="s">
        <v>153</v>
      </c>
      <c r="G10080" s="47" t="s">
        <v>123</v>
      </c>
      <c r="H10080" s="47" t="n">
        <v>1161</v>
      </c>
      <c r="I10080" s="57" t="n">
        <f aca="false">IFERROR(H10080/INDEX(Rate_Master!$C$2:$C$13,MATCH(F10080,Rate_Master!$A$2:$A$13,0)),0)</f>
        <v>1.161</v>
      </c>
    </row>
    <row r="10081" customFormat="false" ht="15" hidden="false" customHeight="false" outlineLevel="0" collapsed="false">
      <c r="A10081" s="47" t="s">
        <v>22033</v>
      </c>
      <c r="B10081" s="47" t="s">
        <v>2215</v>
      </c>
      <c r="C10081" s="48" t="n">
        <v>46203</v>
      </c>
      <c r="D10081" s="47" t="s">
        <v>63</v>
      </c>
      <c r="E10081" s="47" t="s">
        <v>120</v>
      </c>
      <c r="F10081" s="47" t="s">
        <v>153</v>
      </c>
      <c r="G10081" s="47" t="s">
        <v>124</v>
      </c>
      <c r="H10081" s="47" t="n">
        <v>685</v>
      </c>
      <c r="I10081" s="57" t="n">
        <f aca="false">IFERROR(H10081/INDEX(Rate_Master!$C$2:$C$13,MATCH(F10081,Rate_Master!$A$2:$A$13,0)),0)</f>
        <v>0.685</v>
      </c>
    </row>
    <row r="10082" customFormat="false" ht="15" hidden="false" customHeight="false" outlineLevel="0" collapsed="false">
      <c r="A10082" s="47" t="s">
        <v>22034</v>
      </c>
      <c r="B10082" s="47" t="s">
        <v>2215</v>
      </c>
      <c r="C10082" s="48" t="n">
        <v>46203</v>
      </c>
      <c r="D10082" s="47" t="s">
        <v>63</v>
      </c>
      <c r="E10082" s="47" t="s">
        <v>120</v>
      </c>
      <c r="F10082" s="47" t="s">
        <v>153</v>
      </c>
      <c r="G10082" s="47" t="s">
        <v>125</v>
      </c>
      <c r="H10082" s="47" t="n">
        <v>458</v>
      </c>
      <c r="I10082" s="57" t="n">
        <f aca="false">IFERROR(H10082/INDEX(Rate_Master!$C$2:$C$13,MATCH(F10082,Rate_Master!$A$2:$A$13,0)),0)</f>
        <v>0.458</v>
      </c>
    </row>
    <row r="10083" customFormat="false" ht="15" hidden="false" customHeight="false" outlineLevel="0" collapsed="false">
      <c r="A10083" s="47" t="s">
        <v>22035</v>
      </c>
      <c r="B10083" s="47" t="s">
        <v>2215</v>
      </c>
      <c r="C10083" s="48" t="n">
        <v>46203</v>
      </c>
      <c r="D10083" s="47" t="s">
        <v>63</v>
      </c>
      <c r="E10083" s="47" t="s">
        <v>120</v>
      </c>
      <c r="F10083" s="47" t="s">
        <v>153</v>
      </c>
      <c r="G10083" s="47" t="s">
        <v>126</v>
      </c>
      <c r="H10083" s="47" t="n">
        <v>316</v>
      </c>
      <c r="I10083" s="57" t="n">
        <f aca="false">IFERROR(H10083/INDEX(Rate_Master!$C$2:$C$13,MATCH(F10083,Rate_Master!$A$2:$A$13,0)),0)</f>
        <v>0.316</v>
      </c>
    </row>
    <row r="10084" customFormat="false" ht="15" hidden="false" customHeight="false" outlineLevel="0" collapsed="false">
      <c r="A10084" s="47" t="s">
        <v>22036</v>
      </c>
      <c r="B10084" s="47" t="s">
        <v>2216</v>
      </c>
      <c r="C10084" s="48" t="n">
        <v>46203</v>
      </c>
      <c r="D10084" s="47" t="s">
        <v>63</v>
      </c>
      <c r="E10084" s="47" t="s">
        <v>120</v>
      </c>
      <c r="F10084" s="47" t="s">
        <v>153</v>
      </c>
      <c r="G10084" s="47" t="s">
        <v>119</v>
      </c>
      <c r="H10084" s="47" t="n">
        <v>1692</v>
      </c>
      <c r="I10084" s="57" t="n">
        <f aca="false">IFERROR(H10084/INDEX(Rate_Master!$C$2:$C$13,MATCH(F10084,Rate_Master!$A$2:$A$13,0)),0)</f>
        <v>1.692</v>
      </c>
    </row>
    <row r="10085" customFormat="false" ht="15" hidden="false" customHeight="false" outlineLevel="0" collapsed="false">
      <c r="A10085" s="47" t="s">
        <v>22037</v>
      </c>
      <c r="B10085" s="47" t="s">
        <v>2216</v>
      </c>
      <c r="C10085" s="48" t="n">
        <v>46203</v>
      </c>
      <c r="D10085" s="47" t="s">
        <v>63</v>
      </c>
      <c r="E10085" s="47" t="s">
        <v>120</v>
      </c>
      <c r="F10085" s="47" t="s">
        <v>153</v>
      </c>
      <c r="G10085" s="47" t="s">
        <v>121</v>
      </c>
      <c r="H10085" s="47" t="n">
        <v>1523</v>
      </c>
      <c r="I10085" s="57" t="n">
        <f aca="false">IFERROR(H10085/INDEX(Rate_Master!$C$2:$C$13,MATCH(F10085,Rate_Master!$A$2:$A$13,0)),0)</f>
        <v>1.523</v>
      </c>
    </row>
    <row r="10086" customFormat="false" ht="15" hidden="false" customHeight="false" outlineLevel="0" collapsed="false">
      <c r="A10086" s="47" t="s">
        <v>22038</v>
      </c>
      <c r="B10086" s="47" t="s">
        <v>2216</v>
      </c>
      <c r="C10086" s="48" t="n">
        <v>46203</v>
      </c>
      <c r="D10086" s="47" t="s">
        <v>63</v>
      </c>
      <c r="E10086" s="47" t="s">
        <v>120</v>
      </c>
      <c r="F10086" s="47" t="s">
        <v>153</v>
      </c>
      <c r="G10086" s="47" t="s">
        <v>122</v>
      </c>
      <c r="H10086" s="47" t="n">
        <v>1728</v>
      </c>
      <c r="I10086" s="57" t="n">
        <f aca="false">IFERROR(H10086/INDEX(Rate_Master!$C$2:$C$13,MATCH(F10086,Rate_Master!$A$2:$A$13,0)),0)</f>
        <v>1.728</v>
      </c>
    </row>
    <row r="10087" customFormat="false" ht="15" hidden="false" customHeight="false" outlineLevel="0" collapsed="false">
      <c r="A10087" s="47" t="s">
        <v>22039</v>
      </c>
      <c r="B10087" s="47" t="s">
        <v>2216</v>
      </c>
      <c r="C10087" s="48" t="n">
        <v>46203</v>
      </c>
      <c r="D10087" s="47" t="s">
        <v>63</v>
      </c>
      <c r="E10087" s="47" t="s">
        <v>120</v>
      </c>
      <c r="F10087" s="47" t="s">
        <v>153</v>
      </c>
      <c r="G10087" s="47" t="s">
        <v>123</v>
      </c>
      <c r="H10087" s="47" t="n">
        <v>1192</v>
      </c>
      <c r="I10087" s="57" t="n">
        <f aca="false">IFERROR(H10087/INDEX(Rate_Master!$C$2:$C$13,MATCH(F10087,Rate_Master!$A$2:$A$13,0)),0)</f>
        <v>1.192</v>
      </c>
    </row>
    <row r="10088" customFormat="false" ht="15" hidden="false" customHeight="false" outlineLevel="0" collapsed="false">
      <c r="A10088" s="47" t="s">
        <v>22040</v>
      </c>
      <c r="B10088" s="47" t="s">
        <v>2216</v>
      </c>
      <c r="C10088" s="48" t="n">
        <v>46203</v>
      </c>
      <c r="D10088" s="47" t="s">
        <v>63</v>
      </c>
      <c r="E10088" s="47" t="s">
        <v>120</v>
      </c>
      <c r="F10088" s="47" t="s">
        <v>153</v>
      </c>
      <c r="G10088" s="47" t="s">
        <v>124</v>
      </c>
      <c r="H10088" s="47" t="n">
        <v>767</v>
      </c>
      <c r="I10088" s="57" t="n">
        <f aca="false">IFERROR(H10088/INDEX(Rate_Master!$C$2:$C$13,MATCH(F10088,Rate_Master!$A$2:$A$13,0)),0)</f>
        <v>0.767</v>
      </c>
    </row>
    <row r="10089" customFormat="false" ht="15" hidden="false" customHeight="false" outlineLevel="0" collapsed="false">
      <c r="A10089" s="47" t="s">
        <v>22041</v>
      </c>
      <c r="B10089" s="47" t="s">
        <v>2216</v>
      </c>
      <c r="C10089" s="48" t="n">
        <v>46203</v>
      </c>
      <c r="D10089" s="47" t="s">
        <v>63</v>
      </c>
      <c r="E10089" s="47" t="s">
        <v>120</v>
      </c>
      <c r="F10089" s="47" t="s">
        <v>153</v>
      </c>
      <c r="G10089" s="47" t="s">
        <v>125</v>
      </c>
      <c r="H10089" s="47" t="n">
        <v>450</v>
      </c>
      <c r="I10089" s="57" t="n">
        <f aca="false">IFERROR(H10089/INDEX(Rate_Master!$C$2:$C$13,MATCH(F10089,Rate_Master!$A$2:$A$13,0)),0)</f>
        <v>0.45</v>
      </c>
    </row>
    <row r="10090" customFormat="false" ht="15" hidden="false" customHeight="false" outlineLevel="0" collapsed="false">
      <c r="A10090" s="47" t="s">
        <v>22042</v>
      </c>
      <c r="B10090" s="47" t="s">
        <v>2216</v>
      </c>
      <c r="C10090" s="48" t="n">
        <v>46203</v>
      </c>
      <c r="D10090" s="47" t="s">
        <v>63</v>
      </c>
      <c r="E10090" s="47" t="s">
        <v>120</v>
      </c>
      <c r="F10090" s="47" t="s">
        <v>153</v>
      </c>
      <c r="G10090" s="47" t="s">
        <v>126</v>
      </c>
      <c r="H10090" s="47" t="n">
        <v>347</v>
      </c>
      <c r="I10090" s="57" t="n">
        <f aca="false">IFERROR(H10090/INDEX(Rate_Master!$C$2:$C$13,MATCH(F10090,Rate_Master!$A$2:$A$13,0)),0)</f>
        <v>0.347</v>
      </c>
    </row>
    <row r="10091" customFormat="false" ht="15" hidden="false" customHeight="false" outlineLevel="0" collapsed="false">
      <c r="A10091" s="47" t="s">
        <v>22043</v>
      </c>
      <c r="B10091" s="47" t="s">
        <v>2217</v>
      </c>
      <c r="C10091" s="48" t="n">
        <v>46203</v>
      </c>
      <c r="D10091" s="47" t="s">
        <v>63</v>
      </c>
      <c r="E10091" s="47" t="s">
        <v>120</v>
      </c>
      <c r="F10091" s="47" t="s">
        <v>153</v>
      </c>
      <c r="G10091" s="47" t="s">
        <v>119</v>
      </c>
      <c r="H10091" s="47" t="n">
        <v>1870</v>
      </c>
      <c r="I10091" s="57" t="n">
        <f aca="false">IFERROR(H10091/INDEX(Rate_Master!$C$2:$C$13,MATCH(F10091,Rate_Master!$A$2:$A$13,0)),0)</f>
        <v>1.87</v>
      </c>
    </row>
    <row r="10092" customFormat="false" ht="15" hidden="false" customHeight="false" outlineLevel="0" collapsed="false">
      <c r="A10092" s="47" t="s">
        <v>22044</v>
      </c>
      <c r="B10092" s="47" t="s">
        <v>2217</v>
      </c>
      <c r="C10092" s="48" t="n">
        <v>46203</v>
      </c>
      <c r="D10092" s="47" t="s">
        <v>63</v>
      </c>
      <c r="E10092" s="47" t="s">
        <v>120</v>
      </c>
      <c r="F10092" s="47" t="s">
        <v>153</v>
      </c>
      <c r="G10092" s="47" t="s">
        <v>121</v>
      </c>
      <c r="H10092" s="47" t="n">
        <v>1655</v>
      </c>
      <c r="I10092" s="57" t="n">
        <f aca="false">IFERROR(H10092/INDEX(Rate_Master!$C$2:$C$13,MATCH(F10092,Rate_Master!$A$2:$A$13,0)),0)</f>
        <v>1.655</v>
      </c>
    </row>
    <row r="10093" customFormat="false" ht="15" hidden="false" customHeight="false" outlineLevel="0" collapsed="false">
      <c r="A10093" s="47" t="s">
        <v>22045</v>
      </c>
      <c r="B10093" s="47" t="s">
        <v>2217</v>
      </c>
      <c r="C10093" s="48" t="n">
        <v>46203</v>
      </c>
      <c r="D10093" s="47" t="s">
        <v>63</v>
      </c>
      <c r="E10093" s="47" t="s">
        <v>120</v>
      </c>
      <c r="F10093" s="47" t="s">
        <v>153</v>
      </c>
      <c r="G10093" s="47" t="s">
        <v>122</v>
      </c>
      <c r="H10093" s="47" t="n">
        <v>1892</v>
      </c>
      <c r="I10093" s="57" t="n">
        <f aca="false">IFERROR(H10093/INDEX(Rate_Master!$C$2:$C$13,MATCH(F10093,Rate_Master!$A$2:$A$13,0)),0)</f>
        <v>1.892</v>
      </c>
    </row>
    <row r="10094" customFormat="false" ht="15" hidden="false" customHeight="false" outlineLevel="0" collapsed="false">
      <c r="A10094" s="47" t="s">
        <v>22046</v>
      </c>
      <c r="B10094" s="47" t="s">
        <v>2217</v>
      </c>
      <c r="C10094" s="48" t="n">
        <v>46203</v>
      </c>
      <c r="D10094" s="47" t="s">
        <v>63</v>
      </c>
      <c r="E10094" s="47" t="s">
        <v>120</v>
      </c>
      <c r="F10094" s="47" t="s">
        <v>153</v>
      </c>
      <c r="G10094" s="47" t="s">
        <v>123</v>
      </c>
      <c r="H10094" s="47" t="n">
        <v>1379</v>
      </c>
      <c r="I10094" s="57" t="n">
        <f aca="false">IFERROR(H10094/INDEX(Rate_Master!$C$2:$C$13,MATCH(F10094,Rate_Master!$A$2:$A$13,0)),0)</f>
        <v>1.379</v>
      </c>
    </row>
    <row r="10095" customFormat="false" ht="15" hidden="false" customHeight="false" outlineLevel="0" collapsed="false">
      <c r="A10095" s="47" t="s">
        <v>22047</v>
      </c>
      <c r="B10095" s="47" t="s">
        <v>2217</v>
      </c>
      <c r="C10095" s="48" t="n">
        <v>46203</v>
      </c>
      <c r="D10095" s="47" t="s">
        <v>63</v>
      </c>
      <c r="E10095" s="47" t="s">
        <v>120</v>
      </c>
      <c r="F10095" s="47" t="s">
        <v>153</v>
      </c>
      <c r="G10095" s="47" t="s">
        <v>124</v>
      </c>
      <c r="H10095" s="47" t="n">
        <v>879</v>
      </c>
      <c r="I10095" s="57" t="n">
        <f aca="false">IFERROR(H10095/INDEX(Rate_Master!$C$2:$C$13,MATCH(F10095,Rate_Master!$A$2:$A$13,0)),0)</f>
        <v>0.879</v>
      </c>
    </row>
    <row r="10096" customFormat="false" ht="15" hidden="false" customHeight="false" outlineLevel="0" collapsed="false">
      <c r="A10096" s="47" t="s">
        <v>22048</v>
      </c>
      <c r="B10096" s="47" t="s">
        <v>2217</v>
      </c>
      <c r="C10096" s="48" t="n">
        <v>46203</v>
      </c>
      <c r="D10096" s="47" t="s">
        <v>63</v>
      </c>
      <c r="E10096" s="47" t="s">
        <v>120</v>
      </c>
      <c r="F10096" s="47" t="s">
        <v>153</v>
      </c>
      <c r="G10096" s="47" t="s">
        <v>125</v>
      </c>
      <c r="H10096" s="47" t="n">
        <v>530</v>
      </c>
      <c r="I10096" s="57" t="n">
        <f aca="false">IFERROR(H10096/INDEX(Rate_Master!$C$2:$C$13,MATCH(F10096,Rate_Master!$A$2:$A$13,0)),0)</f>
        <v>0.53</v>
      </c>
    </row>
    <row r="10097" customFormat="false" ht="15" hidden="false" customHeight="false" outlineLevel="0" collapsed="false">
      <c r="A10097" s="47" t="s">
        <v>22049</v>
      </c>
      <c r="B10097" s="47" t="s">
        <v>2217</v>
      </c>
      <c r="C10097" s="48" t="n">
        <v>46203</v>
      </c>
      <c r="D10097" s="47" t="s">
        <v>63</v>
      </c>
      <c r="E10097" s="47" t="s">
        <v>120</v>
      </c>
      <c r="F10097" s="47" t="s">
        <v>153</v>
      </c>
      <c r="G10097" s="47" t="s">
        <v>126</v>
      </c>
      <c r="H10097" s="47" t="n">
        <v>308</v>
      </c>
      <c r="I10097" s="57" t="n">
        <f aca="false">IFERROR(H10097/INDEX(Rate_Master!$C$2:$C$13,MATCH(F10097,Rate_Master!$A$2:$A$13,0)),0)</f>
        <v>0.308</v>
      </c>
    </row>
    <row r="10098" customFormat="false" ht="15" hidden="false" customHeight="false" outlineLevel="0" collapsed="false">
      <c r="A10098" s="47" t="s">
        <v>22050</v>
      </c>
      <c r="B10098" s="47" t="s">
        <v>2218</v>
      </c>
      <c r="C10098" s="48" t="n">
        <v>46203</v>
      </c>
      <c r="D10098" s="47" t="s">
        <v>64</v>
      </c>
      <c r="E10098" s="47" t="s">
        <v>128</v>
      </c>
      <c r="F10098" s="47" t="s">
        <v>154</v>
      </c>
      <c r="G10098" s="47" t="s">
        <v>127</v>
      </c>
      <c r="H10098" s="47" t="n">
        <v>889</v>
      </c>
      <c r="I10098" s="57" t="n">
        <f aca="false">IFERROR(H10098/INDEX(Rate_Master!$C$2:$C$13,MATCH(F10098,Rate_Master!$A$2:$A$13,0)),0)</f>
        <v>1.48166666666667</v>
      </c>
    </row>
    <row r="10099" customFormat="false" ht="15" hidden="false" customHeight="false" outlineLevel="0" collapsed="false">
      <c r="A10099" s="47" t="s">
        <v>22051</v>
      </c>
      <c r="B10099" s="47" t="s">
        <v>2218</v>
      </c>
      <c r="C10099" s="48" t="n">
        <v>46203</v>
      </c>
      <c r="D10099" s="47" t="s">
        <v>64</v>
      </c>
      <c r="E10099" s="47" t="s">
        <v>128</v>
      </c>
      <c r="F10099" s="47" t="s">
        <v>154</v>
      </c>
      <c r="G10099" s="47" t="s">
        <v>129</v>
      </c>
      <c r="H10099" s="47" t="n">
        <v>666</v>
      </c>
      <c r="I10099" s="57" t="n">
        <f aca="false">IFERROR(H10099/INDEX(Rate_Master!$C$2:$C$13,MATCH(F10099,Rate_Master!$A$2:$A$13,0)),0)</f>
        <v>1.11</v>
      </c>
    </row>
    <row r="10100" customFormat="false" ht="15" hidden="false" customHeight="false" outlineLevel="0" collapsed="false">
      <c r="A10100" s="47" t="s">
        <v>22052</v>
      </c>
      <c r="B10100" s="47" t="s">
        <v>2218</v>
      </c>
      <c r="C10100" s="48" t="n">
        <v>46203</v>
      </c>
      <c r="D10100" s="47" t="s">
        <v>64</v>
      </c>
      <c r="E10100" s="47" t="s">
        <v>128</v>
      </c>
      <c r="F10100" s="47" t="s">
        <v>154</v>
      </c>
      <c r="G10100" s="47" t="s">
        <v>130</v>
      </c>
      <c r="H10100" s="47" t="n">
        <v>553</v>
      </c>
      <c r="I10100" s="57" t="n">
        <f aca="false">IFERROR(H10100/INDEX(Rate_Master!$C$2:$C$13,MATCH(F10100,Rate_Master!$A$2:$A$13,0)),0)</f>
        <v>0.921666666666667</v>
      </c>
    </row>
    <row r="10101" customFormat="false" ht="15" hidden="false" customHeight="false" outlineLevel="0" collapsed="false">
      <c r="A10101" s="47" t="s">
        <v>22053</v>
      </c>
      <c r="B10101" s="47" t="s">
        <v>2218</v>
      </c>
      <c r="C10101" s="48" t="n">
        <v>46203</v>
      </c>
      <c r="D10101" s="47" t="s">
        <v>64</v>
      </c>
      <c r="E10101" s="47" t="s">
        <v>128</v>
      </c>
      <c r="F10101" s="47" t="s">
        <v>154</v>
      </c>
      <c r="G10101" s="47" t="s">
        <v>131</v>
      </c>
      <c r="H10101" s="47" t="n">
        <v>230</v>
      </c>
      <c r="I10101" s="57" t="n">
        <f aca="false">IFERROR(H10101/INDEX(Rate_Master!$C$2:$C$13,MATCH(F10101,Rate_Master!$A$2:$A$13,0)),0)</f>
        <v>0.383333333333333</v>
      </c>
    </row>
    <row r="10102" customFormat="false" ht="15" hidden="false" customHeight="false" outlineLevel="0" collapsed="false">
      <c r="A10102" s="47" t="s">
        <v>22054</v>
      </c>
      <c r="B10102" s="47" t="s">
        <v>2218</v>
      </c>
      <c r="C10102" s="48" t="n">
        <v>46203</v>
      </c>
      <c r="D10102" s="47" t="s">
        <v>64</v>
      </c>
      <c r="E10102" s="47" t="s">
        <v>128</v>
      </c>
      <c r="F10102" s="47" t="s">
        <v>154</v>
      </c>
      <c r="G10102" s="47" t="s">
        <v>132</v>
      </c>
      <c r="H10102" s="47" t="n">
        <v>201</v>
      </c>
      <c r="I10102" s="57" t="n">
        <f aca="false">IFERROR(H10102/INDEX(Rate_Master!$C$2:$C$13,MATCH(F10102,Rate_Master!$A$2:$A$13,0)),0)</f>
        <v>0.335</v>
      </c>
    </row>
    <row r="10103" customFormat="false" ht="15" hidden="false" customHeight="false" outlineLevel="0" collapsed="false">
      <c r="A10103" s="47" t="s">
        <v>22055</v>
      </c>
      <c r="B10103" s="47" t="s">
        <v>2219</v>
      </c>
      <c r="C10103" s="48" t="n">
        <v>46203</v>
      </c>
      <c r="D10103" s="47" t="s">
        <v>64</v>
      </c>
      <c r="E10103" s="47" t="s">
        <v>128</v>
      </c>
      <c r="F10103" s="47" t="s">
        <v>154</v>
      </c>
      <c r="G10103" s="47" t="s">
        <v>127</v>
      </c>
      <c r="H10103" s="47" t="n">
        <v>1315</v>
      </c>
      <c r="I10103" s="57" t="n">
        <f aca="false">IFERROR(H10103/INDEX(Rate_Master!$C$2:$C$13,MATCH(F10103,Rate_Master!$A$2:$A$13,0)),0)</f>
        <v>2.19166666666667</v>
      </c>
    </row>
    <row r="10104" customFormat="false" ht="15" hidden="false" customHeight="false" outlineLevel="0" collapsed="false">
      <c r="A10104" s="47" t="s">
        <v>22056</v>
      </c>
      <c r="B10104" s="47" t="s">
        <v>2219</v>
      </c>
      <c r="C10104" s="48" t="n">
        <v>46203</v>
      </c>
      <c r="D10104" s="47" t="s">
        <v>64</v>
      </c>
      <c r="E10104" s="47" t="s">
        <v>128</v>
      </c>
      <c r="F10104" s="47" t="s">
        <v>154</v>
      </c>
      <c r="G10104" s="47" t="s">
        <v>129</v>
      </c>
      <c r="H10104" s="47" t="n">
        <v>913</v>
      </c>
      <c r="I10104" s="57" t="n">
        <f aca="false">IFERROR(H10104/INDEX(Rate_Master!$C$2:$C$13,MATCH(F10104,Rate_Master!$A$2:$A$13,0)),0)</f>
        <v>1.52166666666667</v>
      </c>
    </row>
    <row r="10105" customFormat="false" ht="15" hidden="false" customHeight="false" outlineLevel="0" collapsed="false">
      <c r="A10105" s="47" t="s">
        <v>22057</v>
      </c>
      <c r="B10105" s="47" t="s">
        <v>2219</v>
      </c>
      <c r="C10105" s="48" t="n">
        <v>46203</v>
      </c>
      <c r="D10105" s="47" t="s">
        <v>64</v>
      </c>
      <c r="E10105" s="47" t="s">
        <v>128</v>
      </c>
      <c r="F10105" s="47" t="s">
        <v>154</v>
      </c>
      <c r="G10105" s="47" t="s">
        <v>130</v>
      </c>
      <c r="H10105" s="47" t="n">
        <v>790</v>
      </c>
      <c r="I10105" s="57" t="n">
        <f aca="false">IFERROR(H10105/INDEX(Rate_Master!$C$2:$C$13,MATCH(F10105,Rate_Master!$A$2:$A$13,0)),0)</f>
        <v>1.31666666666667</v>
      </c>
    </row>
    <row r="10106" customFormat="false" ht="15" hidden="false" customHeight="false" outlineLevel="0" collapsed="false">
      <c r="A10106" s="47" t="s">
        <v>22058</v>
      </c>
      <c r="B10106" s="47" t="s">
        <v>2219</v>
      </c>
      <c r="C10106" s="48" t="n">
        <v>46203</v>
      </c>
      <c r="D10106" s="47" t="s">
        <v>64</v>
      </c>
      <c r="E10106" s="47" t="s">
        <v>128</v>
      </c>
      <c r="F10106" s="47" t="s">
        <v>154</v>
      </c>
      <c r="G10106" s="47" t="s">
        <v>131</v>
      </c>
      <c r="H10106" s="47" t="n">
        <v>334</v>
      </c>
      <c r="I10106" s="57" t="n">
        <f aca="false">IFERROR(H10106/INDEX(Rate_Master!$C$2:$C$13,MATCH(F10106,Rate_Master!$A$2:$A$13,0)),0)</f>
        <v>0.556666666666667</v>
      </c>
    </row>
    <row r="10107" customFormat="false" ht="15" hidden="false" customHeight="false" outlineLevel="0" collapsed="false">
      <c r="A10107" s="47" t="s">
        <v>22059</v>
      </c>
      <c r="B10107" s="47" t="s">
        <v>2219</v>
      </c>
      <c r="C10107" s="48" t="n">
        <v>46203</v>
      </c>
      <c r="D10107" s="47" t="s">
        <v>64</v>
      </c>
      <c r="E10107" s="47" t="s">
        <v>128</v>
      </c>
      <c r="F10107" s="47" t="s">
        <v>154</v>
      </c>
      <c r="G10107" s="47" t="s">
        <v>132</v>
      </c>
      <c r="H10107" s="47" t="n">
        <v>312</v>
      </c>
      <c r="I10107" s="57" t="n">
        <f aca="false">IFERROR(H10107/INDEX(Rate_Master!$C$2:$C$13,MATCH(F10107,Rate_Master!$A$2:$A$13,0)),0)</f>
        <v>0.52</v>
      </c>
    </row>
    <row r="10108" customFormat="false" ht="15" hidden="false" customHeight="false" outlineLevel="0" collapsed="false">
      <c r="A10108" s="47" t="s">
        <v>22060</v>
      </c>
      <c r="B10108" s="47" t="s">
        <v>2220</v>
      </c>
      <c r="C10108" s="48" t="n">
        <v>46203</v>
      </c>
      <c r="D10108" s="47" t="s">
        <v>65</v>
      </c>
      <c r="E10108" s="47" t="s">
        <v>134</v>
      </c>
      <c r="F10108" s="47" t="s">
        <v>157</v>
      </c>
      <c r="G10108" s="47" t="s">
        <v>133</v>
      </c>
      <c r="H10108" s="47" t="n">
        <v>547</v>
      </c>
      <c r="I10108" s="57" t="n">
        <f aca="false">IFERROR(H10108/INDEX(Rate_Master!$C$2:$C$13,MATCH(F10108,Rate_Master!$A$2:$A$13,0)),0)</f>
        <v>2.48636363636364</v>
      </c>
    </row>
    <row r="10109" customFormat="false" ht="15" hidden="false" customHeight="false" outlineLevel="0" collapsed="false">
      <c r="A10109" s="47" t="s">
        <v>22061</v>
      </c>
      <c r="B10109" s="47" t="s">
        <v>2220</v>
      </c>
      <c r="C10109" s="48" t="n">
        <v>46203</v>
      </c>
      <c r="D10109" s="47" t="s">
        <v>65</v>
      </c>
      <c r="E10109" s="47" t="s">
        <v>134</v>
      </c>
      <c r="F10109" s="47" t="s">
        <v>157</v>
      </c>
      <c r="G10109" s="47" t="s">
        <v>135</v>
      </c>
      <c r="H10109" s="47" t="n">
        <v>341</v>
      </c>
      <c r="I10109" s="57" t="n">
        <f aca="false">IFERROR(H10109/INDEX(Rate_Master!$C$2:$C$13,MATCH(F10109,Rate_Master!$A$2:$A$13,0)),0)</f>
        <v>1.55</v>
      </c>
    </row>
    <row r="10110" customFormat="false" ht="15" hidden="false" customHeight="false" outlineLevel="0" collapsed="false">
      <c r="A10110" s="47" t="s">
        <v>22062</v>
      </c>
      <c r="B10110" s="47" t="s">
        <v>2220</v>
      </c>
      <c r="C10110" s="48" t="n">
        <v>46203</v>
      </c>
      <c r="D10110" s="47" t="s">
        <v>65</v>
      </c>
      <c r="E10110" s="47" t="s">
        <v>134</v>
      </c>
      <c r="F10110" s="47" t="s">
        <v>157</v>
      </c>
      <c r="G10110" s="47" t="s">
        <v>136</v>
      </c>
      <c r="H10110" s="47" t="n">
        <v>227</v>
      </c>
      <c r="I10110" s="57" t="n">
        <f aca="false">IFERROR(H10110/INDEX(Rate_Master!$C$2:$C$13,MATCH(F10110,Rate_Master!$A$2:$A$13,0)),0)</f>
        <v>1.03181818181818</v>
      </c>
    </row>
    <row r="10111" customFormat="false" ht="15" hidden="false" customHeight="false" outlineLevel="0" collapsed="false">
      <c r="A10111" s="47" t="s">
        <v>22063</v>
      </c>
      <c r="B10111" s="47" t="s">
        <v>2220</v>
      </c>
      <c r="C10111" s="48" t="n">
        <v>46203</v>
      </c>
      <c r="D10111" s="47" t="s">
        <v>65</v>
      </c>
      <c r="E10111" s="47" t="s">
        <v>134</v>
      </c>
      <c r="F10111" s="47" t="s">
        <v>157</v>
      </c>
      <c r="G10111" s="47" t="s">
        <v>137</v>
      </c>
      <c r="H10111" s="47" t="n">
        <v>169</v>
      </c>
      <c r="I10111" s="57" t="n">
        <f aca="false">IFERROR(H10111/INDEX(Rate_Master!$C$2:$C$13,MATCH(F10111,Rate_Master!$A$2:$A$13,0)),0)</f>
        <v>0.768181818181818</v>
      </c>
    </row>
    <row r="10112" customFormat="false" ht="15" hidden="false" customHeight="false" outlineLevel="0" collapsed="false">
      <c r="A10112" s="47" t="s">
        <v>22064</v>
      </c>
      <c r="B10112" s="47" t="s">
        <v>2220</v>
      </c>
      <c r="C10112" s="48" t="n">
        <v>46203</v>
      </c>
      <c r="D10112" s="47" t="s">
        <v>65</v>
      </c>
      <c r="E10112" s="47" t="s">
        <v>134</v>
      </c>
      <c r="F10112" s="47" t="s">
        <v>157</v>
      </c>
      <c r="G10112" s="47" t="s">
        <v>138</v>
      </c>
      <c r="H10112" s="47" t="n">
        <v>89</v>
      </c>
      <c r="I10112" s="57" t="n">
        <f aca="false">IFERROR(H10112/INDEX(Rate_Master!$C$2:$C$13,MATCH(F10112,Rate_Master!$A$2:$A$13,0)),0)</f>
        <v>0.404545454545455</v>
      </c>
    </row>
    <row r="10113" customFormat="false" ht="15" hidden="false" customHeight="false" outlineLevel="0" collapsed="false">
      <c r="A10113" s="47" t="s">
        <v>22065</v>
      </c>
      <c r="B10113" s="47" t="s">
        <v>2221</v>
      </c>
      <c r="C10113" s="48" t="n">
        <v>46203</v>
      </c>
      <c r="D10113" s="47" t="s">
        <v>65</v>
      </c>
      <c r="E10113" s="47" t="s">
        <v>134</v>
      </c>
      <c r="F10113" s="47" t="s">
        <v>159</v>
      </c>
      <c r="G10113" s="47" t="s">
        <v>133</v>
      </c>
      <c r="H10113" s="47" t="n">
        <v>700</v>
      </c>
      <c r="I10113" s="57" t="n">
        <f aca="false">IFERROR(H10113/INDEX(Rate_Master!$C$2:$C$13,MATCH(F10113,Rate_Master!$A$2:$A$13,0)),0)</f>
        <v>2.91666666666667</v>
      </c>
    </row>
    <row r="10114" customFormat="false" ht="15" hidden="false" customHeight="false" outlineLevel="0" collapsed="false">
      <c r="A10114" s="47" t="s">
        <v>22066</v>
      </c>
      <c r="B10114" s="47" t="s">
        <v>2221</v>
      </c>
      <c r="C10114" s="48" t="n">
        <v>46203</v>
      </c>
      <c r="D10114" s="47" t="s">
        <v>65</v>
      </c>
      <c r="E10114" s="47" t="s">
        <v>134</v>
      </c>
      <c r="F10114" s="47" t="s">
        <v>159</v>
      </c>
      <c r="G10114" s="47" t="s">
        <v>135</v>
      </c>
      <c r="H10114" s="47" t="n">
        <v>539</v>
      </c>
      <c r="I10114" s="57" t="n">
        <f aca="false">IFERROR(H10114/INDEX(Rate_Master!$C$2:$C$13,MATCH(F10114,Rate_Master!$A$2:$A$13,0)),0)</f>
        <v>2.24583333333333</v>
      </c>
    </row>
    <row r="10115" customFormat="false" ht="15" hidden="false" customHeight="false" outlineLevel="0" collapsed="false">
      <c r="A10115" s="47" t="s">
        <v>22067</v>
      </c>
      <c r="B10115" s="47" t="s">
        <v>2221</v>
      </c>
      <c r="C10115" s="48" t="n">
        <v>46203</v>
      </c>
      <c r="D10115" s="47" t="s">
        <v>65</v>
      </c>
      <c r="E10115" s="47" t="s">
        <v>134</v>
      </c>
      <c r="F10115" s="47" t="s">
        <v>159</v>
      </c>
      <c r="G10115" s="47" t="s">
        <v>136</v>
      </c>
      <c r="H10115" s="47" t="n">
        <v>418</v>
      </c>
      <c r="I10115" s="57" t="n">
        <f aca="false">IFERROR(H10115/INDEX(Rate_Master!$C$2:$C$13,MATCH(F10115,Rate_Master!$A$2:$A$13,0)),0)</f>
        <v>1.74166666666667</v>
      </c>
    </row>
    <row r="10116" customFormat="false" ht="15" hidden="false" customHeight="false" outlineLevel="0" collapsed="false">
      <c r="A10116" s="47" t="s">
        <v>22068</v>
      </c>
      <c r="B10116" s="47" t="s">
        <v>2221</v>
      </c>
      <c r="C10116" s="48" t="n">
        <v>46203</v>
      </c>
      <c r="D10116" s="47" t="s">
        <v>65</v>
      </c>
      <c r="E10116" s="47" t="s">
        <v>134</v>
      </c>
      <c r="F10116" s="47" t="s">
        <v>159</v>
      </c>
      <c r="G10116" s="47" t="s">
        <v>137</v>
      </c>
      <c r="H10116" s="47" t="n">
        <v>273</v>
      </c>
      <c r="I10116" s="57" t="n">
        <f aca="false">IFERROR(H10116/INDEX(Rate_Master!$C$2:$C$13,MATCH(F10116,Rate_Master!$A$2:$A$13,0)),0)</f>
        <v>1.1375</v>
      </c>
    </row>
    <row r="10117" customFormat="false" ht="15" hidden="false" customHeight="false" outlineLevel="0" collapsed="false">
      <c r="A10117" s="47" t="s">
        <v>22069</v>
      </c>
      <c r="B10117" s="47" t="s">
        <v>2221</v>
      </c>
      <c r="C10117" s="48" t="n">
        <v>46203</v>
      </c>
      <c r="D10117" s="47" t="s">
        <v>65</v>
      </c>
      <c r="E10117" s="47" t="s">
        <v>134</v>
      </c>
      <c r="F10117" s="47" t="s">
        <v>159</v>
      </c>
      <c r="G10117" s="47" t="s">
        <v>138</v>
      </c>
      <c r="H10117" s="47" t="n">
        <v>168</v>
      </c>
      <c r="I10117" s="57" t="n">
        <f aca="false">IFERROR(H10117/INDEX(Rate_Master!$C$2:$C$13,MATCH(F10117,Rate_Master!$A$2:$A$13,0)),0)</f>
        <v>0.7</v>
      </c>
    </row>
    <row r="10118" customFormat="false" ht="15" hidden="false" customHeight="false" outlineLevel="0" collapsed="false">
      <c r="A10118" s="47" t="s">
        <v>22070</v>
      </c>
      <c r="B10118" s="47" t="s">
        <v>2223</v>
      </c>
      <c r="C10118" s="48" t="n">
        <v>46203</v>
      </c>
      <c r="D10118" s="47" t="s">
        <v>65</v>
      </c>
      <c r="E10118" s="47" t="s">
        <v>134</v>
      </c>
      <c r="F10118" s="47" t="s">
        <v>159</v>
      </c>
      <c r="G10118" s="47" t="s">
        <v>133</v>
      </c>
      <c r="H10118" s="47" t="n">
        <v>276</v>
      </c>
      <c r="I10118" s="57" t="n">
        <f aca="false">IFERROR(H10118/INDEX(Rate_Master!$C$2:$C$13,MATCH(F10118,Rate_Master!$A$2:$A$13,0)),0)</f>
        <v>1.15</v>
      </c>
    </row>
    <row r="10119" customFormat="false" ht="15" hidden="false" customHeight="false" outlineLevel="0" collapsed="false">
      <c r="A10119" s="47" t="s">
        <v>22071</v>
      </c>
      <c r="B10119" s="47" t="s">
        <v>2223</v>
      </c>
      <c r="C10119" s="48" t="n">
        <v>46203</v>
      </c>
      <c r="D10119" s="47" t="s">
        <v>65</v>
      </c>
      <c r="E10119" s="47" t="s">
        <v>134</v>
      </c>
      <c r="F10119" s="47" t="s">
        <v>159</v>
      </c>
      <c r="G10119" s="47" t="s">
        <v>135</v>
      </c>
      <c r="H10119" s="47" t="n">
        <v>199</v>
      </c>
      <c r="I10119" s="57" t="n">
        <f aca="false">IFERROR(H10119/INDEX(Rate_Master!$C$2:$C$13,MATCH(F10119,Rate_Master!$A$2:$A$13,0)),0)</f>
        <v>0.829166666666667</v>
      </c>
    </row>
    <row r="10120" customFormat="false" ht="15" hidden="false" customHeight="false" outlineLevel="0" collapsed="false">
      <c r="A10120" s="47" t="s">
        <v>22072</v>
      </c>
      <c r="B10120" s="47" t="s">
        <v>2223</v>
      </c>
      <c r="C10120" s="48" t="n">
        <v>46203</v>
      </c>
      <c r="D10120" s="47" t="s">
        <v>65</v>
      </c>
      <c r="E10120" s="47" t="s">
        <v>134</v>
      </c>
      <c r="F10120" s="47" t="s">
        <v>159</v>
      </c>
      <c r="G10120" s="47" t="s">
        <v>136</v>
      </c>
      <c r="H10120" s="47" t="n">
        <v>162</v>
      </c>
      <c r="I10120" s="57" t="n">
        <f aca="false">IFERROR(H10120/INDEX(Rate_Master!$C$2:$C$13,MATCH(F10120,Rate_Master!$A$2:$A$13,0)),0)</f>
        <v>0.675</v>
      </c>
    </row>
    <row r="10121" customFormat="false" ht="15" hidden="false" customHeight="false" outlineLevel="0" collapsed="false">
      <c r="A10121" s="47" t="s">
        <v>22073</v>
      </c>
      <c r="B10121" s="47" t="s">
        <v>2223</v>
      </c>
      <c r="C10121" s="48" t="n">
        <v>46203</v>
      </c>
      <c r="D10121" s="47" t="s">
        <v>65</v>
      </c>
      <c r="E10121" s="47" t="s">
        <v>134</v>
      </c>
      <c r="F10121" s="47" t="s">
        <v>159</v>
      </c>
      <c r="G10121" s="47" t="s">
        <v>137</v>
      </c>
      <c r="H10121" s="47" t="n">
        <v>109</v>
      </c>
      <c r="I10121" s="57" t="n">
        <f aca="false">IFERROR(H10121/INDEX(Rate_Master!$C$2:$C$13,MATCH(F10121,Rate_Master!$A$2:$A$13,0)),0)</f>
        <v>0.454166666666667</v>
      </c>
    </row>
    <row r="10122" customFormat="false" ht="15" hidden="false" customHeight="false" outlineLevel="0" collapsed="false">
      <c r="A10122" s="47" t="s">
        <v>22074</v>
      </c>
      <c r="B10122" s="47" t="s">
        <v>2223</v>
      </c>
      <c r="C10122" s="48" t="n">
        <v>46203</v>
      </c>
      <c r="D10122" s="47" t="s">
        <v>65</v>
      </c>
      <c r="E10122" s="47" t="s">
        <v>134</v>
      </c>
      <c r="F10122" s="47" t="s">
        <v>159</v>
      </c>
      <c r="G10122" s="47" t="s">
        <v>138</v>
      </c>
      <c r="H10122" s="47" t="n">
        <v>69</v>
      </c>
      <c r="I10122" s="57" t="n">
        <f aca="false">IFERROR(H10122/INDEX(Rate_Master!$C$2:$C$13,MATCH(F10122,Rate_Master!$A$2:$A$13,0)),0)</f>
        <v>0.2875</v>
      </c>
    </row>
  </sheetData>
  <autoFilter ref="A1:I101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5" t="s">
        <v>49</v>
      </c>
      <c r="B1" s="5" t="s">
        <v>22075</v>
      </c>
      <c r="C1" s="5" t="s">
        <v>11950</v>
      </c>
      <c r="D1" s="5" t="s">
        <v>22076</v>
      </c>
      <c r="E1" s="5" t="s">
        <v>22077</v>
      </c>
    </row>
    <row r="2" customFormat="false" ht="15" hidden="false" customHeight="false" outlineLevel="0" collapsed="false">
      <c r="A2" s="37" t="s">
        <v>62</v>
      </c>
      <c r="B2" s="58" t="s">
        <v>22078</v>
      </c>
      <c r="C2" s="58" t="s">
        <v>120</v>
      </c>
      <c r="D2" s="58" t="s">
        <v>22079</v>
      </c>
      <c r="E2" s="58" t="n">
        <v>3</v>
      </c>
    </row>
    <row r="3" customFormat="false" ht="15" hidden="false" customHeight="false" outlineLevel="0" collapsed="false">
      <c r="A3" s="37" t="s">
        <v>63</v>
      </c>
      <c r="B3" s="58" t="s">
        <v>22080</v>
      </c>
      <c r="C3" s="58" t="s">
        <v>120</v>
      </c>
      <c r="D3" s="58" t="s">
        <v>22079</v>
      </c>
      <c r="E3" s="58" t="n">
        <v>3</v>
      </c>
    </row>
    <row r="4" customFormat="false" ht="15" hidden="false" customHeight="false" outlineLevel="0" collapsed="false">
      <c r="A4" s="37" t="s">
        <v>64</v>
      </c>
      <c r="B4" s="58" t="s">
        <v>22081</v>
      </c>
      <c r="C4" s="58" t="s">
        <v>128</v>
      </c>
      <c r="D4" s="58" t="s">
        <v>22082</v>
      </c>
      <c r="E4" s="58" t="n">
        <v>2</v>
      </c>
    </row>
    <row r="5" customFormat="false" ht="15" hidden="false" customHeight="false" outlineLevel="0" collapsed="false">
      <c r="A5" s="37" t="s">
        <v>65</v>
      </c>
      <c r="B5" s="58" t="s">
        <v>22083</v>
      </c>
      <c r="C5" s="58" t="s">
        <v>134</v>
      </c>
      <c r="D5" s="58" t="s">
        <v>22084</v>
      </c>
      <c r="E5" s="58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5" t="s">
        <v>107</v>
      </c>
      <c r="B1" s="5" t="s">
        <v>49</v>
      </c>
      <c r="C1" s="5" t="s">
        <v>22085</v>
      </c>
    </row>
    <row r="2" customFormat="false" ht="15" hidden="false" customHeight="false" outlineLevel="0" collapsed="false">
      <c r="A2" s="37" t="s">
        <v>2228</v>
      </c>
      <c r="B2" s="37" t="s">
        <v>62</v>
      </c>
      <c r="C2" s="37" t="s">
        <v>22086</v>
      </c>
    </row>
    <row r="3" customFormat="false" ht="15" hidden="false" customHeight="false" outlineLevel="0" collapsed="false">
      <c r="A3" s="37" t="s">
        <v>2231</v>
      </c>
      <c r="B3" s="37" t="s">
        <v>62</v>
      </c>
      <c r="C3" s="37" t="s">
        <v>22087</v>
      </c>
    </row>
    <row r="4" customFormat="false" ht="15" hidden="false" customHeight="false" outlineLevel="0" collapsed="false">
      <c r="A4" s="37" t="s">
        <v>2317</v>
      </c>
      <c r="B4" s="37" t="s">
        <v>62</v>
      </c>
      <c r="C4" s="37" t="s">
        <v>22088</v>
      </c>
    </row>
    <row r="5" customFormat="false" ht="15" hidden="false" customHeight="false" outlineLevel="0" collapsed="false">
      <c r="A5" s="37" t="s">
        <v>2255</v>
      </c>
      <c r="B5" s="37" t="s">
        <v>63</v>
      </c>
      <c r="C5" s="37" t="s">
        <v>22086</v>
      </c>
    </row>
    <row r="6" customFormat="false" ht="15" hidden="false" customHeight="false" outlineLevel="0" collapsed="false">
      <c r="A6" s="37" t="s">
        <v>2252</v>
      </c>
      <c r="B6" s="37" t="s">
        <v>63</v>
      </c>
      <c r="C6" s="37" t="s">
        <v>22087</v>
      </c>
    </row>
    <row r="7" customFormat="false" ht="15" hidden="false" customHeight="false" outlineLevel="0" collapsed="false">
      <c r="A7" s="37" t="s">
        <v>2260</v>
      </c>
      <c r="B7" s="37" t="s">
        <v>63</v>
      </c>
      <c r="C7" s="37" t="s">
        <v>22088</v>
      </c>
    </row>
    <row r="8" customFormat="false" ht="15" hidden="false" customHeight="false" outlineLevel="0" collapsed="false">
      <c r="A8" s="37" t="s">
        <v>2278</v>
      </c>
      <c r="B8" s="37" t="s">
        <v>64</v>
      </c>
      <c r="C8" s="37" t="s">
        <v>22089</v>
      </c>
    </row>
    <row r="9" customFormat="false" ht="15" hidden="false" customHeight="false" outlineLevel="0" collapsed="false">
      <c r="A9" s="37" t="s">
        <v>2280</v>
      </c>
      <c r="B9" s="37" t="s">
        <v>64</v>
      </c>
      <c r="C9" s="37" t="s">
        <v>22090</v>
      </c>
    </row>
    <row r="10" customFormat="false" ht="15" hidden="false" customHeight="false" outlineLevel="0" collapsed="false">
      <c r="A10" s="37" t="s">
        <v>2284</v>
      </c>
      <c r="B10" s="37" t="s">
        <v>65</v>
      </c>
      <c r="C10" s="37" t="s">
        <v>22091</v>
      </c>
    </row>
    <row r="11" customFormat="false" ht="15" hidden="false" customHeight="false" outlineLevel="0" collapsed="false">
      <c r="A11" s="37" t="s">
        <v>2289</v>
      </c>
      <c r="B11" s="37" t="s">
        <v>65</v>
      </c>
      <c r="C11" s="37" t="s">
        <v>22092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28"/>
  </cols>
  <sheetData>
    <row r="1" customFormat="false" ht="15" hidden="false" customHeight="false" outlineLevel="0" collapsed="false">
      <c r="A1" s="5" t="s">
        <v>147</v>
      </c>
      <c r="B1" s="5" t="s">
        <v>49</v>
      </c>
      <c r="C1" s="5" t="s">
        <v>222</v>
      </c>
      <c r="D1" s="5" t="s">
        <v>22093</v>
      </c>
    </row>
    <row r="2" customFormat="false" ht="15" hidden="false" customHeight="false" outlineLevel="0" collapsed="false">
      <c r="A2" s="37" t="s">
        <v>148</v>
      </c>
      <c r="B2" s="37" t="s">
        <v>62</v>
      </c>
      <c r="C2" s="59" t="n">
        <v>900</v>
      </c>
      <c r="D2" s="60" t="n">
        <f aca="false">60/C2</f>
        <v>0.0666666666666667</v>
      </c>
    </row>
    <row r="3" customFormat="false" ht="15" hidden="false" customHeight="false" outlineLevel="0" collapsed="false">
      <c r="A3" s="37" t="s">
        <v>149</v>
      </c>
      <c r="B3" s="37" t="s">
        <v>62</v>
      </c>
      <c r="C3" s="59" t="n">
        <v>1100</v>
      </c>
      <c r="D3" s="60" t="n">
        <f aca="false">60/C3</f>
        <v>0.0545454545454545</v>
      </c>
    </row>
    <row r="4" customFormat="false" ht="15" hidden="false" customHeight="false" outlineLevel="0" collapsed="false">
      <c r="A4" s="37" t="s">
        <v>150</v>
      </c>
      <c r="B4" s="37" t="s">
        <v>62</v>
      </c>
      <c r="C4" s="59" t="n">
        <v>800</v>
      </c>
      <c r="D4" s="60" t="n">
        <f aca="false">60/C4</f>
        <v>0.075</v>
      </c>
    </row>
    <row r="5" customFormat="false" ht="15" hidden="false" customHeight="false" outlineLevel="0" collapsed="false">
      <c r="A5" s="37" t="s">
        <v>151</v>
      </c>
      <c r="B5" s="37" t="s">
        <v>63</v>
      </c>
      <c r="C5" s="59" t="n">
        <v>700</v>
      </c>
      <c r="D5" s="60" t="n">
        <f aca="false">60/C5</f>
        <v>0.0857142857142857</v>
      </c>
    </row>
    <row r="6" customFormat="false" ht="15" hidden="false" customHeight="false" outlineLevel="0" collapsed="false">
      <c r="A6" s="37" t="s">
        <v>152</v>
      </c>
      <c r="B6" s="37" t="s">
        <v>63</v>
      </c>
      <c r="C6" s="59" t="n">
        <v>900</v>
      </c>
      <c r="D6" s="60" t="n">
        <f aca="false">60/C6</f>
        <v>0.0666666666666667</v>
      </c>
    </row>
    <row r="7" customFormat="false" ht="15" hidden="false" customHeight="false" outlineLevel="0" collapsed="false">
      <c r="A7" s="37" t="s">
        <v>153</v>
      </c>
      <c r="B7" s="37" t="s">
        <v>63</v>
      </c>
      <c r="C7" s="59" t="n">
        <v>1000</v>
      </c>
      <c r="D7" s="60" t="n">
        <f aca="false">60/C7</f>
        <v>0.06</v>
      </c>
    </row>
    <row r="8" customFormat="false" ht="15" hidden="false" customHeight="false" outlineLevel="0" collapsed="false">
      <c r="A8" s="37" t="s">
        <v>154</v>
      </c>
      <c r="B8" s="37" t="s">
        <v>64</v>
      </c>
      <c r="C8" s="59" t="n">
        <v>600</v>
      </c>
      <c r="D8" s="60" t="n">
        <f aca="false">60/C8</f>
        <v>0.1</v>
      </c>
    </row>
    <row r="9" customFormat="false" ht="15" hidden="false" customHeight="false" outlineLevel="0" collapsed="false">
      <c r="A9" s="37" t="s">
        <v>155</v>
      </c>
      <c r="B9" s="37" t="s">
        <v>64</v>
      </c>
      <c r="C9" s="59" t="n">
        <v>550</v>
      </c>
      <c r="D9" s="60" t="n">
        <f aca="false">60/C9</f>
        <v>0.109090909090909</v>
      </c>
    </row>
    <row r="10" customFormat="false" ht="15" hidden="false" customHeight="false" outlineLevel="0" collapsed="false">
      <c r="A10" s="37" t="s">
        <v>156</v>
      </c>
      <c r="B10" s="37" t="s">
        <v>64</v>
      </c>
      <c r="C10" s="59" t="n">
        <v>480</v>
      </c>
      <c r="D10" s="60" t="n">
        <f aca="false">60/C10</f>
        <v>0.125</v>
      </c>
    </row>
    <row r="11" customFormat="false" ht="15" hidden="false" customHeight="false" outlineLevel="0" collapsed="false">
      <c r="A11" s="37" t="s">
        <v>157</v>
      </c>
      <c r="B11" s="37" t="s">
        <v>65</v>
      </c>
      <c r="C11" s="59" t="n">
        <v>220</v>
      </c>
      <c r="D11" s="60" t="n">
        <f aca="false">60/C11</f>
        <v>0.272727272727273</v>
      </c>
    </row>
    <row r="12" customFormat="false" ht="15" hidden="false" customHeight="false" outlineLevel="0" collapsed="false">
      <c r="A12" s="37" t="s">
        <v>158</v>
      </c>
      <c r="B12" s="37" t="s">
        <v>65</v>
      </c>
      <c r="C12" s="59" t="n">
        <v>200</v>
      </c>
      <c r="D12" s="60" t="n">
        <f aca="false">60/C12</f>
        <v>0.3</v>
      </c>
    </row>
    <row r="13" customFormat="false" ht="15" hidden="false" customHeight="false" outlineLevel="0" collapsed="false">
      <c r="A13" s="37" t="s">
        <v>159</v>
      </c>
      <c r="B13" s="37" t="s">
        <v>65</v>
      </c>
      <c r="C13" s="59" t="n">
        <v>240</v>
      </c>
      <c r="D13" s="60" t="n">
        <f aca="false">60/C13</f>
        <v>0.25</v>
      </c>
    </row>
    <row r="15" customFormat="false" ht="15" hidden="false" customHeight="false" outlineLevel="0" collapsed="false">
      <c r="A15" s="2" t="s">
        <v>22094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2026-10-03T17:36:22Z</dcterms:created>
  <dc:creator>openpyxl</dc:creator>
  <dc:description/>
  <dc:language>en-US</dc:language>
  <cp:lastModifiedBy/>
  <dcterms:modified xsi:type="dcterms:W3CDTF">2026-10-03T17:36:31Z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